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mc:AlternateContent xmlns:mc="http://schemas.openxmlformats.org/markup-compatibility/2006">
    <mc:Choice Requires="x15">
      <x15ac:absPath xmlns:x15ac="http://schemas.microsoft.com/office/spreadsheetml/2010/11/ac" url="C:\Users\alefil1087\Desktop\"/>
    </mc:Choice>
  </mc:AlternateContent>
  <xr:revisionPtr revIDLastSave="0" documentId="13_ncr:1_{23418739-F15B-4066-8E6B-E7B00EE17AF3}" xr6:coauthVersionLast="47" xr6:coauthVersionMax="47" xr10:uidLastSave="{00000000-0000-0000-0000-000000000000}"/>
  <bookViews>
    <workbookView xWindow="-120" yWindow="-120" windowWidth="29040" windowHeight="15840" xr2:uid="{00000000-000D-0000-FFFF-FFFF00000000}"/>
  </bookViews>
  <sheets>
    <sheet name="umowa o pracę" sheetId="14" r:id="rId1"/>
    <sheet name="umowa zlecenie, um. o pr. nakł." sheetId="16" r:id="rId2"/>
    <sheet name="Rejestr zmian" sheetId="17" r:id="rId3"/>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A9" i="14" l="1"/>
  <c r="Z14" i="16"/>
  <c r="Z15" i="16"/>
  <c r="Z16" i="16"/>
  <c r="Z17" i="16"/>
  <c r="Z18" i="16"/>
  <c r="Z19" i="16"/>
  <c r="Y14" i="16"/>
  <c r="Y15" i="16"/>
  <c r="Y16" i="16"/>
  <c r="Y17" i="16"/>
  <c r="W14" i="16"/>
  <c r="W15" i="16"/>
  <c r="W16" i="16"/>
  <c r="W17" i="16"/>
  <c r="W18" i="16"/>
  <c r="W19" i="16"/>
  <c r="W20" i="16"/>
  <c r="W21" i="16"/>
  <c r="AH14" i="16"/>
  <c r="AH15" i="16"/>
  <c r="AH16" i="16"/>
  <c r="Q15" i="16"/>
  <c r="R15" i="16"/>
  <c r="Q16" i="16"/>
  <c r="R16" i="16"/>
  <c r="Q17" i="16"/>
  <c r="R17" i="16"/>
  <c r="Q18" i="16"/>
  <c r="R18" i="16"/>
  <c r="Q19" i="16"/>
  <c r="R19" i="16"/>
  <c r="Q20" i="16"/>
  <c r="U20" i="16" s="1"/>
  <c r="R20" i="16"/>
  <c r="Q21" i="16"/>
  <c r="R21" i="16"/>
  <c r="Q22" i="16"/>
  <c r="R22" i="16"/>
  <c r="Q23" i="16"/>
  <c r="R23" i="16"/>
  <c r="Q24" i="16"/>
  <c r="R24" i="16"/>
  <c r="Q25" i="16"/>
  <c r="R25" i="16"/>
  <c r="Q26" i="16"/>
  <c r="U26" i="16" s="1"/>
  <c r="R26" i="16"/>
  <c r="Q27" i="16"/>
  <c r="R27" i="16"/>
  <c r="Q28" i="16"/>
  <c r="R28" i="16"/>
  <c r="Q29" i="16"/>
  <c r="R29" i="16"/>
  <c r="Q30" i="16"/>
  <c r="R30" i="16"/>
  <c r="Q31" i="16"/>
  <c r="R31" i="16"/>
  <c r="Q32" i="16"/>
  <c r="R32" i="16"/>
  <c r="Q33" i="16"/>
  <c r="R33" i="16"/>
  <c r="Q34" i="16"/>
  <c r="R34" i="16"/>
  <c r="Q35" i="16"/>
  <c r="R35" i="16"/>
  <c r="Q36" i="16"/>
  <c r="R36" i="16"/>
  <c r="Q37" i="16"/>
  <c r="R37" i="16"/>
  <c r="Q38" i="16"/>
  <c r="R38" i="16"/>
  <c r="Q39" i="16"/>
  <c r="R39" i="16"/>
  <c r="Q40" i="16"/>
  <c r="R40" i="16"/>
  <c r="Q41" i="16"/>
  <c r="U41" i="16" s="1"/>
  <c r="R41" i="16"/>
  <c r="Q42" i="16"/>
  <c r="R42" i="16"/>
  <c r="Q43" i="16"/>
  <c r="R43" i="16"/>
  <c r="Q44" i="16"/>
  <c r="R44" i="16"/>
  <c r="Q45" i="16"/>
  <c r="R45" i="16"/>
  <c r="Q46" i="16"/>
  <c r="R46" i="16"/>
  <c r="Q47" i="16"/>
  <c r="U47" i="16" s="1"/>
  <c r="R47" i="16"/>
  <c r="Q48" i="16"/>
  <c r="R48" i="16"/>
  <c r="Q49" i="16"/>
  <c r="R49" i="16"/>
  <c r="Q50" i="16"/>
  <c r="U50" i="16" s="1"/>
  <c r="R50" i="16"/>
  <c r="Q51" i="16"/>
  <c r="R51" i="16"/>
  <c r="Q52" i="16"/>
  <c r="R52" i="16"/>
  <c r="Q53" i="16"/>
  <c r="R53" i="16"/>
  <c r="Q54" i="16"/>
  <c r="R54" i="16"/>
  <c r="Q55" i="16"/>
  <c r="R55" i="16"/>
  <c r="Q56" i="16"/>
  <c r="R56" i="16"/>
  <c r="Q57" i="16"/>
  <c r="R57" i="16"/>
  <c r="Q58" i="16"/>
  <c r="R58" i="16"/>
  <c r="Q59" i="16"/>
  <c r="U59" i="16" s="1"/>
  <c r="R59" i="16"/>
  <c r="Q60" i="16"/>
  <c r="R60" i="16"/>
  <c r="Q61" i="16"/>
  <c r="R61" i="16"/>
  <c r="Q62" i="16"/>
  <c r="R62" i="16"/>
  <c r="Q63" i="16"/>
  <c r="R63" i="16"/>
  <c r="Q64" i="16"/>
  <c r="R64" i="16"/>
  <c r="Q65" i="16"/>
  <c r="U65" i="16" s="1"/>
  <c r="R65" i="16"/>
  <c r="Q66" i="16"/>
  <c r="R66" i="16"/>
  <c r="Q67" i="16"/>
  <c r="R67" i="16"/>
  <c r="Q68" i="16"/>
  <c r="U68" i="16" s="1"/>
  <c r="R68" i="16"/>
  <c r="Q69" i="16"/>
  <c r="R69" i="16"/>
  <c r="Q70" i="16"/>
  <c r="R70" i="16"/>
  <c r="Q71" i="16"/>
  <c r="R71" i="16"/>
  <c r="Q72" i="16"/>
  <c r="R72" i="16"/>
  <c r="Q73" i="16"/>
  <c r="R73" i="16"/>
  <c r="Q74" i="16"/>
  <c r="R74" i="16"/>
  <c r="Q75" i="16"/>
  <c r="R75" i="16"/>
  <c r="Q76" i="16"/>
  <c r="R76" i="16"/>
  <c r="Q77" i="16"/>
  <c r="U77" i="16" s="1"/>
  <c r="R77" i="16"/>
  <c r="Q78" i="16"/>
  <c r="R78" i="16"/>
  <c r="Q79" i="16"/>
  <c r="R79" i="16"/>
  <c r="Q80" i="16"/>
  <c r="U80" i="16" s="1"/>
  <c r="R80" i="16"/>
  <c r="Q81" i="16"/>
  <c r="R81" i="16"/>
  <c r="Q82" i="16"/>
  <c r="R82" i="16"/>
  <c r="Q83" i="16"/>
  <c r="R83" i="16"/>
  <c r="Q84" i="16"/>
  <c r="R84" i="16"/>
  <c r="Q85" i="16"/>
  <c r="R85" i="16"/>
  <c r="Q86" i="16"/>
  <c r="U86" i="16" s="1"/>
  <c r="R86" i="16"/>
  <c r="Q87" i="16"/>
  <c r="R87" i="16"/>
  <c r="Q88" i="16"/>
  <c r="R88" i="16"/>
  <c r="Q89" i="16"/>
  <c r="U89" i="16" s="1"/>
  <c r="R89" i="16"/>
  <c r="Q90" i="16"/>
  <c r="R90" i="16"/>
  <c r="Q91" i="16"/>
  <c r="R91" i="16"/>
  <c r="Q92" i="16"/>
  <c r="R92" i="16"/>
  <c r="Q93" i="16"/>
  <c r="R93" i="16"/>
  <c r="Q94" i="16"/>
  <c r="R94" i="16"/>
  <c r="Q95" i="16"/>
  <c r="R95" i="16"/>
  <c r="Q96" i="16"/>
  <c r="R96" i="16"/>
  <c r="Q97" i="16"/>
  <c r="R97" i="16"/>
  <c r="Q98" i="16"/>
  <c r="R98" i="16"/>
  <c r="Q99" i="16"/>
  <c r="R99" i="16"/>
  <c r="Q100" i="16"/>
  <c r="R100" i="16"/>
  <c r="Q101" i="16"/>
  <c r="U101" i="16" s="1"/>
  <c r="R101" i="16"/>
  <c r="Q102" i="16"/>
  <c r="R102" i="16"/>
  <c r="Q103" i="16"/>
  <c r="R103" i="16"/>
  <c r="Q104" i="16"/>
  <c r="R104" i="16"/>
  <c r="Q105" i="16"/>
  <c r="R105" i="16"/>
  <c r="Q106" i="16"/>
  <c r="R106" i="16"/>
  <c r="Q107" i="16"/>
  <c r="R107" i="16"/>
  <c r="Q108" i="16"/>
  <c r="R108" i="16"/>
  <c r="Q109" i="16"/>
  <c r="R109" i="16"/>
  <c r="Q110" i="16"/>
  <c r="R110" i="16"/>
  <c r="Q111" i="16"/>
  <c r="R111" i="16"/>
  <c r="Q112" i="16"/>
  <c r="R112" i="16"/>
  <c r="Q113" i="16"/>
  <c r="R113" i="16"/>
  <c r="Q114" i="16"/>
  <c r="R114" i="16"/>
  <c r="Q115" i="16"/>
  <c r="R115" i="16"/>
  <c r="Q116" i="16"/>
  <c r="U116" i="16" s="1"/>
  <c r="R116" i="16"/>
  <c r="Q117" i="16"/>
  <c r="R117" i="16"/>
  <c r="Q118" i="16"/>
  <c r="R118" i="16"/>
  <c r="Q119" i="16"/>
  <c r="R119" i="16"/>
  <c r="Q120" i="16"/>
  <c r="R120" i="16"/>
  <c r="Q121" i="16"/>
  <c r="R121" i="16"/>
  <c r="Q122" i="16"/>
  <c r="U122" i="16" s="1"/>
  <c r="R122" i="16"/>
  <c r="Q123" i="16"/>
  <c r="R123" i="16"/>
  <c r="Q124" i="16"/>
  <c r="R124" i="16"/>
  <c r="Q125" i="16"/>
  <c r="U125" i="16" s="1"/>
  <c r="R125" i="16"/>
  <c r="Q126" i="16"/>
  <c r="R126" i="16"/>
  <c r="Q127" i="16"/>
  <c r="R127" i="16"/>
  <c r="Q128" i="16"/>
  <c r="U128" i="16" s="1"/>
  <c r="R128" i="16"/>
  <c r="Q129" i="16"/>
  <c r="R129" i="16"/>
  <c r="Q130" i="16"/>
  <c r="R130" i="16"/>
  <c r="Q131" i="16"/>
  <c r="R131" i="16"/>
  <c r="Q132" i="16"/>
  <c r="R132" i="16"/>
  <c r="Q133" i="16"/>
  <c r="R133" i="16"/>
  <c r="Q134" i="16"/>
  <c r="R134" i="16"/>
  <c r="Q135" i="16"/>
  <c r="R135" i="16"/>
  <c r="Q136" i="16"/>
  <c r="R136" i="16"/>
  <c r="Q137" i="16"/>
  <c r="U137" i="16" s="1"/>
  <c r="R137" i="16"/>
  <c r="Q138" i="16"/>
  <c r="R138" i="16"/>
  <c r="Q139" i="16"/>
  <c r="R139" i="16"/>
  <c r="Q140" i="16"/>
  <c r="R140" i="16"/>
  <c r="Q141" i="16"/>
  <c r="R141" i="16"/>
  <c r="Q142" i="16"/>
  <c r="R142" i="16"/>
  <c r="Q143" i="16"/>
  <c r="U143" i="16" s="1"/>
  <c r="R143" i="16"/>
  <c r="Q144" i="16"/>
  <c r="R144" i="16"/>
  <c r="Q145" i="16"/>
  <c r="R145" i="16"/>
  <c r="Q146" i="16"/>
  <c r="U146" i="16" s="1"/>
  <c r="R146" i="16"/>
  <c r="Q147" i="16"/>
  <c r="R147" i="16"/>
  <c r="Q148" i="16"/>
  <c r="R148" i="16"/>
  <c r="Q149" i="16"/>
  <c r="R149" i="16"/>
  <c r="Q150" i="16"/>
  <c r="R150" i="16"/>
  <c r="Q151" i="16"/>
  <c r="R151" i="16"/>
  <c r="Q152" i="16"/>
  <c r="R152" i="16"/>
  <c r="Q153" i="16"/>
  <c r="R153" i="16"/>
  <c r="Q154" i="16"/>
  <c r="R154" i="16"/>
  <c r="Q155" i="16"/>
  <c r="R155" i="16"/>
  <c r="Q156" i="16"/>
  <c r="R156" i="16"/>
  <c r="Q157" i="16"/>
  <c r="R157" i="16"/>
  <c r="Q158" i="16"/>
  <c r="U158" i="16" s="1"/>
  <c r="R158" i="16"/>
  <c r="Q159" i="16"/>
  <c r="R159" i="16"/>
  <c r="Q160" i="16"/>
  <c r="R160" i="16"/>
  <c r="Q161" i="16"/>
  <c r="U161" i="16" s="1"/>
  <c r="R161" i="16"/>
  <c r="Q162" i="16"/>
  <c r="R162" i="16"/>
  <c r="Q163" i="16"/>
  <c r="R163" i="16"/>
  <c r="Q164" i="16"/>
  <c r="U164" i="16" s="1"/>
  <c r="R164" i="16"/>
  <c r="Q165" i="16"/>
  <c r="R165" i="16"/>
  <c r="Q166" i="16"/>
  <c r="R166" i="16"/>
  <c r="Q167" i="16"/>
  <c r="R167" i="16"/>
  <c r="Q168" i="16"/>
  <c r="R168" i="16"/>
  <c r="Q169" i="16"/>
  <c r="R169" i="16"/>
  <c r="Q170" i="16"/>
  <c r="U170" i="16" s="1"/>
  <c r="R170" i="16"/>
  <c r="Q171" i="16"/>
  <c r="R171" i="16"/>
  <c r="Q172" i="16"/>
  <c r="R172" i="16"/>
  <c r="Q173" i="16"/>
  <c r="U173" i="16" s="1"/>
  <c r="R173" i="16"/>
  <c r="Q174" i="16"/>
  <c r="R174" i="16"/>
  <c r="Q175" i="16"/>
  <c r="R175" i="16"/>
  <c r="Q176" i="16"/>
  <c r="R176" i="16"/>
  <c r="Q177" i="16"/>
  <c r="R177" i="16"/>
  <c r="Q178" i="16"/>
  <c r="R178" i="16"/>
  <c r="Q179" i="16"/>
  <c r="R179" i="16"/>
  <c r="Q180" i="16"/>
  <c r="R180" i="16"/>
  <c r="Q181" i="16"/>
  <c r="R181" i="16"/>
  <c r="Q182" i="16"/>
  <c r="R182" i="16"/>
  <c r="Q183" i="16"/>
  <c r="R183" i="16"/>
  <c r="Q184" i="16"/>
  <c r="R184" i="16"/>
  <c r="Q185" i="16"/>
  <c r="R185" i="16"/>
  <c r="Q186" i="16"/>
  <c r="R186" i="16"/>
  <c r="Q187" i="16"/>
  <c r="R187" i="16"/>
  <c r="Q188" i="16"/>
  <c r="R188" i="16"/>
  <c r="Q189" i="16"/>
  <c r="R189" i="16"/>
  <c r="Q190" i="16"/>
  <c r="R190" i="16"/>
  <c r="Q191" i="16"/>
  <c r="U191" i="16" s="1"/>
  <c r="R191" i="16"/>
  <c r="Q192" i="16"/>
  <c r="R192" i="16"/>
  <c r="Q193" i="16"/>
  <c r="R193" i="16"/>
  <c r="Q194" i="16"/>
  <c r="R194" i="16"/>
  <c r="Q195" i="16"/>
  <c r="R195" i="16"/>
  <c r="Q196" i="16"/>
  <c r="R196" i="16"/>
  <c r="Q197" i="16"/>
  <c r="U197" i="16" s="1"/>
  <c r="R197" i="16"/>
  <c r="Q198" i="16"/>
  <c r="R198" i="16"/>
  <c r="Q199" i="16"/>
  <c r="R199" i="16"/>
  <c r="Q200" i="16"/>
  <c r="R200" i="16"/>
  <c r="Q201" i="16"/>
  <c r="R201" i="16"/>
  <c r="Q202" i="16"/>
  <c r="R202" i="16"/>
  <c r="Q203" i="16"/>
  <c r="R203" i="16"/>
  <c r="Q204" i="16"/>
  <c r="R204" i="16"/>
  <c r="Q205" i="16"/>
  <c r="R205" i="16"/>
  <c r="Q206" i="16"/>
  <c r="R206" i="16"/>
  <c r="Q207" i="16"/>
  <c r="R207" i="16"/>
  <c r="Q208" i="16"/>
  <c r="R208" i="16"/>
  <c r="Q209" i="16"/>
  <c r="U209" i="16" s="1"/>
  <c r="R209" i="16"/>
  <c r="Q210" i="16"/>
  <c r="R210" i="16"/>
  <c r="Q211" i="16"/>
  <c r="R211" i="16"/>
  <c r="Q212" i="16"/>
  <c r="R212" i="16"/>
  <c r="Q213" i="16"/>
  <c r="R213" i="16"/>
  <c r="Q214" i="16"/>
  <c r="R214" i="16"/>
  <c r="Q215" i="16"/>
  <c r="U215" i="16" s="1"/>
  <c r="R215" i="16"/>
  <c r="Q216" i="16"/>
  <c r="R216" i="16"/>
  <c r="Q217" i="16"/>
  <c r="R217" i="16"/>
  <c r="Q218" i="16"/>
  <c r="R218" i="16"/>
  <c r="Q219" i="16"/>
  <c r="R219" i="16"/>
  <c r="Q220" i="16"/>
  <c r="R220" i="16"/>
  <c r="Q221" i="16"/>
  <c r="R221" i="16"/>
  <c r="Q222" i="16"/>
  <c r="U222" i="16" s="1"/>
  <c r="R222" i="16"/>
  <c r="Q223" i="16"/>
  <c r="R223" i="16"/>
  <c r="Q224" i="16"/>
  <c r="R224" i="16"/>
  <c r="Q225" i="16"/>
  <c r="R225" i="16"/>
  <c r="Q226" i="16"/>
  <c r="R226" i="16"/>
  <c r="Q227" i="16"/>
  <c r="U227" i="16" s="1"/>
  <c r="R227" i="16"/>
  <c r="Q228" i="16"/>
  <c r="R228" i="16"/>
  <c r="Q229" i="16"/>
  <c r="R229" i="16"/>
  <c r="Q230" i="16"/>
  <c r="R230" i="16"/>
  <c r="Q231" i="16"/>
  <c r="R231" i="16"/>
  <c r="Q232" i="16"/>
  <c r="R232" i="16"/>
  <c r="Q233" i="16"/>
  <c r="U233" i="16" s="1"/>
  <c r="R233" i="16"/>
  <c r="Q234" i="16"/>
  <c r="R234" i="16"/>
  <c r="Q235" i="16"/>
  <c r="R235" i="16"/>
  <c r="Q236" i="16"/>
  <c r="U236" i="16" s="1"/>
  <c r="R236" i="16"/>
  <c r="Q237" i="16"/>
  <c r="R237" i="16"/>
  <c r="Q238" i="16"/>
  <c r="R238" i="16"/>
  <c r="Q239" i="16"/>
  <c r="R239" i="16"/>
  <c r="Q240" i="16"/>
  <c r="R240" i="16"/>
  <c r="Q241" i="16"/>
  <c r="R241" i="16"/>
  <c r="Q242" i="16"/>
  <c r="R242" i="16"/>
  <c r="Q243" i="16"/>
  <c r="U243" i="16" s="1"/>
  <c r="R243" i="16"/>
  <c r="Q244" i="16"/>
  <c r="R244" i="16"/>
  <c r="Q245" i="16"/>
  <c r="U245" i="16" s="1"/>
  <c r="R245" i="16"/>
  <c r="Q246" i="16"/>
  <c r="R246" i="16"/>
  <c r="Q247" i="16"/>
  <c r="R247" i="16"/>
  <c r="Q248" i="16"/>
  <c r="U248" i="16" s="1"/>
  <c r="R248" i="16"/>
  <c r="Q249" i="16"/>
  <c r="R249" i="16"/>
  <c r="Q250" i="16"/>
  <c r="R250" i="16"/>
  <c r="Q251" i="16"/>
  <c r="R251" i="16"/>
  <c r="Q252" i="16"/>
  <c r="R252" i="16"/>
  <c r="Q253" i="16"/>
  <c r="R253" i="16"/>
  <c r="Q254" i="16"/>
  <c r="U254" i="16" s="1"/>
  <c r="R254" i="16"/>
  <c r="Q255" i="16"/>
  <c r="R255" i="16"/>
  <c r="Q256" i="16"/>
  <c r="R256" i="16"/>
  <c r="Q257" i="16"/>
  <c r="R257" i="16"/>
  <c r="Q258" i="16"/>
  <c r="U258" i="16" s="1"/>
  <c r="R258" i="16"/>
  <c r="Q259" i="16"/>
  <c r="R259" i="16"/>
  <c r="Q260" i="16"/>
  <c r="U260" i="16" s="1"/>
  <c r="R260" i="16"/>
  <c r="Q12" i="16"/>
  <c r="R12" i="16"/>
  <c r="Q13" i="16"/>
  <c r="U13" i="16" s="1"/>
  <c r="R13" i="16"/>
  <c r="R14" i="16"/>
  <c r="Q14" i="16"/>
  <c r="P12" i="16"/>
  <c r="P13" i="16"/>
  <c r="S13" i="16"/>
  <c r="T13" i="16"/>
  <c r="P14" i="16"/>
  <c r="S14" i="16"/>
  <c r="T14" i="16"/>
  <c r="P15" i="16"/>
  <c r="S15" i="16"/>
  <c r="T15" i="16"/>
  <c r="P16" i="16"/>
  <c r="S16" i="16"/>
  <c r="T16" i="16"/>
  <c r="P17" i="16"/>
  <c r="U17" i="16"/>
  <c r="S17" i="16"/>
  <c r="T17" i="16"/>
  <c r="P18" i="16"/>
  <c r="S18" i="16"/>
  <c r="T18" i="16"/>
  <c r="U18" i="16"/>
  <c r="P19" i="16"/>
  <c r="S19" i="16"/>
  <c r="T19" i="16"/>
  <c r="P20" i="16"/>
  <c r="S20" i="16"/>
  <c r="T20" i="16"/>
  <c r="P21" i="16"/>
  <c r="U21" i="16"/>
  <c r="S21" i="16"/>
  <c r="T21" i="16"/>
  <c r="P22" i="16"/>
  <c r="U22" i="16"/>
  <c r="S22" i="16"/>
  <c r="T22" i="16"/>
  <c r="P23" i="16"/>
  <c r="S23" i="16"/>
  <c r="T23" i="16"/>
  <c r="P24" i="16"/>
  <c r="U24" i="16"/>
  <c r="S24" i="16"/>
  <c r="T24" i="16"/>
  <c r="P25" i="16"/>
  <c r="S25" i="16"/>
  <c r="T25" i="16"/>
  <c r="P26" i="16"/>
  <c r="S26" i="16"/>
  <c r="T26" i="16"/>
  <c r="P27" i="16"/>
  <c r="U27" i="16"/>
  <c r="S27" i="16"/>
  <c r="T27" i="16"/>
  <c r="P28" i="16"/>
  <c r="U28" i="16"/>
  <c r="S28" i="16"/>
  <c r="T28" i="16"/>
  <c r="P29" i="16"/>
  <c r="S29" i="16"/>
  <c r="T29" i="16"/>
  <c r="P30" i="16"/>
  <c r="U30" i="16"/>
  <c r="S30" i="16"/>
  <c r="T30" i="16"/>
  <c r="P31" i="16"/>
  <c r="S31" i="16"/>
  <c r="T31" i="16"/>
  <c r="P32" i="16"/>
  <c r="U32" i="16"/>
  <c r="S32" i="16"/>
  <c r="T32" i="16"/>
  <c r="P33" i="16"/>
  <c r="U33" i="16"/>
  <c r="S33" i="16"/>
  <c r="T33" i="16"/>
  <c r="P34" i="16"/>
  <c r="U34" i="16"/>
  <c r="S34" i="16"/>
  <c r="T34" i="16"/>
  <c r="P35" i="16"/>
  <c r="U35" i="16"/>
  <c r="S35" i="16"/>
  <c r="T35" i="16"/>
  <c r="P36" i="16"/>
  <c r="S36" i="16"/>
  <c r="T36" i="16"/>
  <c r="P37" i="16"/>
  <c r="U37" i="16"/>
  <c r="S37" i="16"/>
  <c r="T37" i="16"/>
  <c r="P38" i="16"/>
  <c r="S38" i="16"/>
  <c r="T38" i="16"/>
  <c r="P39" i="16"/>
  <c r="U39" i="16"/>
  <c r="S39" i="16"/>
  <c r="T39" i="16"/>
  <c r="P40" i="16"/>
  <c r="U40" i="16"/>
  <c r="S40" i="16"/>
  <c r="T40" i="16"/>
  <c r="P41" i="16"/>
  <c r="S41" i="16"/>
  <c r="T41" i="16"/>
  <c r="P42" i="16"/>
  <c r="S42" i="16"/>
  <c r="T42" i="16"/>
  <c r="P43" i="16"/>
  <c r="U43" i="16"/>
  <c r="S43" i="16"/>
  <c r="T43" i="16"/>
  <c r="P44" i="16"/>
  <c r="S44" i="16"/>
  <c r="T44" i="16"/>
  <c r="P45" i="16"/>
  <c r="U45" i="16"/>
  <c r="S45" i="16"/>
  <c r="T45" i="16"/>
  <c r="P46" i="16"/>
  <c r="U46" i="16"/>
  <c r="S46" i="16"/>
  <c r="T46" i="16"/>
  <c r="P47" i="16"/>
  <c r="S47" i="16"/>
  <c r="T47" i="16"/>
  <c r="P48" i="16"/>
  <c r="S48" i="16"/>
  <c r="T48" i="16"/>
  <c r="P49" i="16"/>
  <c r="U49" i="16"/>
  <c r="S49" i="16"/>
  <c r="T49" i="16"/>
  <c r="P50" i="16"/>
  <c r="S50" i="16"/>
  <c r="T50" i="16"/>
  <c r="P51" i="16"/>
  <c r="S51" i="16"/>
  <c r="T51" i="16"/>
  <c r="P52" i="16"/>
  <c r="U52" i="16"/>
  <c r="S52" i="16"/>
  <c r="T52" i="16"/>
  <c r="P53" i="16"/>
  <c r="U53" i="16"/>
  <c r="S53" i="16"/>
  <c r="T53" i="16"/>
  <c r="P54" i="16"/>
  <c r="U54" i="16"/>
  <c r="S54" i="16"/>
  <c r="T54" i="16"/>
  <c r="P55" i="16"/>
  <c r="S55" i="16"/>
  <c r="T55" i="16"/>
  <c r="P56" i="16"/>
  <c r="U56" i="16"/>
  <c r="S56" i="16"/>
  <c r="T56" i="16"/>
  <c r="P57" i="16"/>
  <c r="S57" i="16"/>
  <c r="T57" i="16"/>
  <c r="P58" i="16"/>
  <c r="U58" i="16"/>
  <c r="S58" i="16"/>
  <c r="T58" i="16"/>
  <c r="P59" i="16"/>
  <c r="S59" i="16"/>
  <c r="T59" i="16"/>
  <c r="P60" i="16"/>
  <c r="U60" i="16"/>
  <c r="S60" i="16"/>
  <c r="T60" i="16"/>
  <c r="P61" i="16"/>
  <c r="S61" i="16"/>
  <c r="T61" i="16"/>
  <c r="P62" i="16"/>
  <c r="S62" i="16"/>
  <c r="T62" i="16"/>
  <c r="U62" i="16"/>
  <c r="P63" i="16"/>
  <c r="U63" i="16"/>
  <c r="S63" i="16"/>
  <c r="T63" i="16"/>
  <c r="P64" i="16"/>
  <c r="S64" i="16"/>
  <c r="T64" i="16"/>
  <c r="P65" i="16"/>
  <c r="S65" i="16"/>
  <c r="T65" i="16"/>
  <c r="P66" i="16"/>
  <c r="S66" i="16"/>
  <c r="T66" i="16"/>
  <c r="U66" i="16"/>
  <c r="P67" i="16"/>
  <c r="S67" i="16"/>
  <c r="T67" i="16"/>
  <c r="P68" i="16"/>
  <c r="S68" i="16"/>
  <c r="T68" i="16"/>
  <c r="P69" i="16"/>
  <c r="S69" i="16"/>
  <c r="T69" i="16"/>
  <c r="P70" i="16"/>
  <c r="U70" i="16"/>
  <c r="S70" i="16"/>
  <c r="T70" i="16"/>
  <c r="P71" i="16"/>
  <c r="S71" i="16"/>
  <c r="T71" i="16"/>
  <c r="P72" i="16"/>
  <c r="U72" i="16"/>
  <c r="S72" i="16"/>
  <c r="T72" i="16"/>
  <c r="P73" i="16"/>
  <c r="U73" i="16"/>
  <c r="S73" i="16"/>
  <c r="T73" i="16"/>
  <c r="P74" i="16"/>
  <c r="U74" i="16"/>
  <c r="S74" i="16"/>
  <c r="T74" i="16"/>
  <c r="P75" i="16"/>
  <c r="U75" i="16"/>
  <c r="S75" i="16"/>
  <c r="T75" i="16"/>
  <c r="P76" i="16"/>
  <c r="S76" i="16"/>
  <c r="T76" i="16"/>
  <c r="P77" i="16"/>
  <c r="S77" i="16"/>
  <c r="T77" i="16"/>
  <c r="P78" i="16"/>
  <c r="S78" i="16"/>
  <c r="T78" i="16"/>
  <c r="P79" i="16"/>
  <c r="U79" i="16"/>
  <c r="S79" i="16"/>
  <c r="T79" i="16"/>
  <c r="P80" i="16"/>
  <c r="S80" i="16"/>
  <c r="T80" i="16"/>
  <c r="P81" i="16"/>
  <c r="U81" i="16"/>
  <c r="S81" i="16"/>
  <c r="T81" i="16"/>
  <c r="P82" i="16"/>
  <c r="U82" i="16"/>
  <c r="S82" i="16"/>
  <c r="T82" i="16"/>
  <c r="P83" i="16"/>
  <c r="S83" i="16"/>
  <c r="T83" i="16"/>
  <c r="P84" i="16"/>
  <c r="U84" i="16"/>
  <c r="S84" i="16"/>
  <c r="T84" i="16"/>
  <c r="P85" i="16"/>
  <c r="S85" i="16"/>
  <c r="T85" i="16"/>
  <c r="P86" i="16"/>
  <c r="S86" i="16"/>
  <c r="T86" i="16"/>
  <c r="P87" i="16"/>
  <c r="U87" i="16"/>
  <c r="S87" i="16"/>
  <c r="T87" i="16"/>
  <c r="P88" i="16"/>
  <c r="U88" i="16"/>
  <c r="S88" i="16"/>
  <c r="T88" i="16"/>
  <c r="P89" i="16"/>
  <c r="S89" i="16"/>
  <c r="T89" i="16"/>
  <c r="P90" i="16"/>
  <c r="S90" i="16"/>
  <c r="T90" i="16"/>
  <c r="P91" i="16"/>
  <c r="U91" i="16"/>
  <c r="S91" i="16"/>
  <c r="T91" i="16"/>
  <c r="P92" i="16"/>
  <c r="S92" i="16"/>
  <c r="T92" i="16"/>
  <c r="P93" i="16"/>
  <c r="U93" i="16"/>
  <c r="S93" i="16"/>
  <c r="T93" i="16"/>
  <c r="P94" i="16"/>
  <c r="U94" i="16"/>
  <c r="S94" i="16"/>
  <c r="T94" i="16"/>
  <c r="P95" i="16"/>
  <c r="S95" i="16"/>
  <c r="T95" i="16"/>
  <c r="P96" i="16"/>
  <c r="S96" i="16"/>
  <c r="T96" i="16"/>
  <c r="P97" i="16"/>
  <c r="U97" i="16"/>
  <c r="S97" i="16"/>
  <c r="T97" i="16"/>
  <c r="P98" i="16"/>
  <c r="S98" i="16"/>
  <c r="T98" i="16"/>
  <c r="P99" i="16"/>
  <c r="U99" i="16"/>
  <c r="S99" i="16"/>
  <c r="T99" i="16"/>
  <c r="P100" i="16"/>
  <c r="U100" i="16"/>
  <c r="S100" i="16"/>
  <c r="T100" i="16"/>
  <c r="P101" i="16"/>
  <c r="S101" i="16"/>
  <c r="T101" i="16"/>
  <c r="P102" i="16"/>
  <c r="S102" i="16"/>
  <c r="T102" i="16"/>
  <c r="P103" i="16"/>
  <c r="U103" i="16"/>
  <c r="S103" i="16"/>
  <c r="T103" i="16"/>
  <c r="P104" i="16"/>
  <c r="S104" i="16"/>
  <c r="T104" i="16"/>
  <c r="P105" i="16"/>
  <c r="U105" i="16"/>
  <c r="S105" i="16"/>
  <c r="T105" i="16"/>
  <c r="P106" i="16"/>
  <c r="U106" i="16"/>
  <c r="S106" i="16"/>
  <c r="T106" i="16"/>
  <c r="P107" i="16"/>
  <c r="S107" i="16"/>
  <c r="T107" i="16"/>
  <c r="P108" i="16"/>
  <c r="S108" i="16"/>
  <c r="T108" i="16"/>
  <c r="P109" i="16"/>
  <c r="U109" i="16"/>
  <c r="S109" i="16"/>
  <c r="T109" i="16"/>
  <c r="P110" i="16"/>
  <c r="S110" i="16"/>
  <c r="T110" i="16"/>
  <c r="P111" i="16"/>
  <c r="U111" i="16"/>
  <c r="S111" i="16"/>
  <c r="T111" i="16"/>
  <c r="P112" i="16"/>
  <c r="U112" i="16"/>
  <c r="S112" i="16"/>
  <c r="T112" i="16"/>
  <c r="P113" i="16"/>
  <c r="S113" i="16"/>
  <c r="T113" i="16"/>
  <c r="P114" i="16"/>
  <c r="S114" i="16"/>
  <c r="T114" i="16"/>
  <c r="P115" i="16"/>
  <c r="S115" i="16"/>
  <c r="T115" i="16"/>
  <c r="U115" i="16"/>
  <c r="P116" i="16"/>
  <c r="S116" i="16"/>
  <c r="T116" i="16"/>
  <c r="P117" i="16"/>
  <c r="S117" i="16"/>
  <c r="T117" i="16"/>
  <c r="P118" i="16"/>
  <c r="U118" i="16"/>
  <c r="S118" i="16"/>
  <c r="T118" i="16"/>
  <c r="P119" i="16"/>
  <c r="U119" i="16"/>
  <c r="S119" i="16"/>
  <c r="T119" i="16"/>
  <c r="P120" i="16"/>
  <c r="S120" i="16"/>
  <c r="T120" i="16"/>
  <c r="P121" i="16"/>
  <c r="S121" i="16"/>
  <c r="T121" i="16"/>
  <c r="P122" i="16"/>
  <c r="S122" i="16"/>
  <c r="T122" i="16"/>
  <c r="P123" i="16"/>
  <c r="S123" i="16"/>
  <c r="T123" i="16"/>
  <c r="P124" i="16"/>
  <c r="U124" i="16"/>
  <c r="S124" i="16"/>
  <c r="T124" i="16"/>
  <c r="P125" i="16"/>
  <c r="S125" i="16"/>
  <c r="T125" i="16"/>
  <c r="P126" i="16"/>
  <c r="S126" i="16"/>
  <c r="T126" i="16"/>
  <c r="P127" i="16"/>
  <c r="S127" i="16"/>
  <c r="T127" i="16"/>
  <c r="P128" i="16"/>
  <c r="S128" i="16"/>
  <c r="T128" i="16"/>
  <c r="P129" i="16"/>
  <c r="S129" i="16"/>
  <c r="T129" i="16"/>
  <c r="P130" i="16"/>
  <c r="U130" i="16"/>
  <c r="S130" i="16"/>
  <c r="T130" i="16"/>
  <c r="P131" i="16"/>
  <c r="U131" i="16"/>
  <c r="S131" i="16"/>
  <c r="T131" i="16"/>
  <c r="P132" i="16"/>
  <c r="U132" i="16"/>
  <c r="S132" i="16"/>
  <c r="T132" i="16"/>
  <c r="P133" i="16"/>
  <c r="U133" i="16"/>
  <c r="S133" i="16"/>
  <c r="T133" i="16"/>
  <c r="P134" i="16"/>
  <c r="S134" i="16"/>
  <c r="T134" i="16"/>
  <c r="P135" i="16"/>
  <c r="U135" i="16"/>
  <c r="S135" i="16"/>
  <c r="T135" i="16"/>
  <c r="P136" i="16"/>
  <c r="S136" i="16"/>
  <c r="T136" i="16"/>
  <c r="P137" i="16"/>
  <c r="S137" i="16"/>
  <c r="T137" i="16"/>
  <c r="P138" i="16"/>
  <c r="U138" i="16"/>
  <c r="S138" i="16"/>
  <c r="T138" i="16"/>
  <c r="P139" i="16"/>
  <c r="U139" i="16"/>
  <c r="S139" i="16"/>
  <c r="T139" i="16"/>
  <c r="P140" i="16"/>
  <c r="S140" i="16"/>
  <c r="T140" i="16"/>
  <c r="P141" i="16"/>
  <c r="U141" i="16"/>
  <c r="S141" i="16"/>
  <c r="T141" i="16"/>
  <c r="P142" i="16"/>
  <c r="S142" i="16"/>
  <c r="T142" i="16"/>
  <c r="P143" i="16"/>
  <c r="S143" i="16"/>
  <c r="T143" i="16"/>
  <c r="P144" i="16"/>
  <c r="S144" i="16"/>
  <c r="T144" i="16"/>
  <c r="U144" i="16"/>
  <c r="P145" i="16"/>
  <c r="U145" i="16"/>
  <c r="S145" i="16"/>
  <c r="T145" i="16"/>
  <c r="P146" i="16"/>
  <c r="S146" i="16"/>
  <c r="T146" i="16"/>
  <c r="P147" i="16"/>
  <c r="S147" i="16"/>
  <c r="T147" i="16"/>
  <c r="P148" i="16"/>
  <c r="U148" i="16"/>
  <c r="S148" i="16"/>
  <c r="T148" i="16"/>
  <c r="P149" i="16"/>
  <c r="S149" i="16"/>
  <c r="T149" i="16"/>
  <c r="P150" i="16"/>
  <c r="U150" i="16"/>
  <c r="S150" i="16"/>
  <c r="T150" i="16"/>
  <c r="P151" i="16"/>
  <c r="U151" i="16"/>
  <c r="S151" i="16"/>
  <c r="T151" i="16"/>
  <c r="P152" i="16"/>
  <c r="U152" i="16"/>
  <c r="S152" i="16"/>
  <c r="T152" i="16"/>
  <c r="P153" i="16"/>
  <c r="S153" i="16"/>
  <c r="T153" i="16"/>
  <c r="P154" i="16"/>
  <c r="S154" i="16"/>
  <c r="T154" i="16"/>
  <c r="U154" i="16"/>
  <c r="P155" i="16"/>
  <c r="U155" i="16"/>
  <c r="S155" i="16"/>
  <c r="T155" i="16"/>
  <c r="P156" i="16"/>
  <c r="S156" i="16"/>
  <c r="T156" i="16"/>
  <c r="P157" i="16"/>
  <c r="U157" i="16"/>
  <c r="S157" i="16"/>
  <c r="T157" i="16"/>
  <c r="P158" i="16"/>
  <c r="S158" i="16"/>
  <c r="T158" i="16"/>
  <c r="P159" i="16"/>
  <c r="U159" i="16"/>
  <c r="S159" i="16"/>
  <c r="T159" i="16"/>
  <c r="P160" i="16"/>
  <c r="S160" i="16"/>
  <c r="T160" i="16"/>
  <c r="P161" i="16"/>
  <c r="S161" i="16"/>
  <c r="T161" i="16"/>
  <c r="P162" i="16"/>
  <c r="U162" i="16"/>
  <c r="S162" i="16"/>
  <c r="T162" i="16"/>
  <c r="P163" i="16"/>
  <c r="S163" i="16"/>
  <c r="T163" i="16"/>
  <c r="P164" i="16"/>
  <c r="S164" i="16"/>
  <c r="T164" i="16"/>
  <c r="P165" i="16"/>
  <c r="U165" i="16"/>
  <c r="S165" i="16"/>
  <c r="T165" i="16"/>
  <c r="P166" i="16"/>
  <c r="U166" i="16"/>
  <c r="S166" i="16"/>
  <c r="T166" i="16"/>
  <c r="P167" i="16"/>
  <c r="S167" i="16"/>
  <c r="T167" i="16"/>
  <c r="P168" i="16"/>
  <c r="S168" i="16"/>
  <c r="T168" i="16"/>
  <c r="U168" i="16"/>
  <c r="P169" i="16"/>
  <c r="U169" i="16"/>
  <c r="S169" i="16"/>
  <c r="T169" i="16"/>
  <c r="P170" i="16"/>
  <c r="S170" i="16"/>
  <c r="T170" i="16"/>
  <c r="P171" i="16"/>
  <c r="U171" i="16"/>
  <c r="S171" i="16"/>
  <c r="T171" i="16"/>
  <c r="P172" i="16"/>
  <c r="U172" i="16"/>
  <c r="S172" i="16"/>
  <c r="T172" i="16"/>
  <c r="P173" i="16"/>
  <c r="S173" i="16"/>
  <c r="T173" i="16"/>
  <c r="P174" i="16"/>
  <c r="S174" i="16"/>
  <c r="T174" i="16"/>
  <c r="P175" i="16"/>
  <c r="U175" i="16"/>
  <c r="S175" i="16"/>
  <c r="T175" i="16"/>
  <c r="P176" i="16"/>
  <c r="U176" i="16"/>
  <c r="S176" i="16"/>
  <c r="T176" i="16"/>
  <c r="P177" i="16"/>
  <c r="U177" i="16"/>
  <c r="S177" i="16"/>
  <c r="T177" i="16"/>
  <c r="P178" i="16"/>
  <c r="U178" i="16"/>
  <c r="S178" i="16"/>
  <c r="T178" i="16"/>
  <c r="P179" i="16"/>
  <c r="U179" i="16"/>
  <c r="S179" i="16"/>
  <c r="T179" i="16"/>
  <c r="P180" i="16"/>
  <c r="U180" i="16"/>
  <c r="S180" i="16"/>
  <c r="T180" i="16"/>
  <c r="P181" i="16"/>
  <c r="S181" i="16"/>
  <c r="T181" i="16"/>
  <c r="P182" i="16"/>
  <c r="U182" i="16"/>
  <c r="S182" i="16"/>
  <c r="T182" i="16"/>
  <c r="P183" i="16"/>
  <c r="U183" i="16"/>
  <c r="S183" i="16"/>
  <c r="T183" i="16"/>
  <c r="P184" i="16"/>
  <c r="U184" i="16"/>
  <c r="S184" i="16"/>
  <c r="T184" i="16"/>
  <c r="P185" i="16"/>
  <c r="U185" i="16"/>
  <c r="S185" i="16"/>
  <c r="T185" i="16"/>
  <c r="P186" i="16"/>
  <c r="S186" i="16"/>
  <c r="T186" i="16"/>
  <c r="U186" i="16"/>
  <c r="P187" i="16"/>
  <c r="S187" i="16"/>
  <c r="T187" i="16"/>
  <c r="P188" i="16"/>
  <c r="S188" i="16"/>
  <c r="T188" i="16"/>
  <c r="P189" i="16"/>
  <c r="U189" i="16"/>
  <c r="S189" i="16"/>
  <c r="T189" i="16"/>
  <c r="P190" i="16"/>
  <c r="U190" i="16"/>
  <c r="S190" i="16"/>
  <c r="T190" i="16"/>
  <c r="P191" i="16"/>
  <c r="S191" i="16"/>
  <c r="T191" i="16"/>
  <c r="P192" i="16"/>
  <c r="U192" i="16"/>
  <c r="S192" i="16"/>
  <c r="T192" i="16"/>
  <c r="P193" i="16"/>
  <c r="S193" i="16"/>
  <c r="T193" i="16"/>
  <c r="P194" i="16"/>
  <c r="S194" i="16"/>
  <c r="T194" i="16"/>
  <c r="P195" i="16"/>
  <c r="U195" i="16"/>
  <c r="S195" i="16"/>
  <c r="T195" i="16"/>
  <c r="P196" i="16"/>
  <c r="U196" i="16"/>
  <c r="S196" i="16"/>
  <c r="T196" i="16"/>
  <c r="P197" i="16"/>
  <c r="S197" i="16"/>
  <c r="T197" i="16"/>
  <c r="P198" i="16"/>
  <c r="U198" i="16"/>
  <c r="S198" i="16"/>
  <c r="T198" i="16"/>
  <c r="P199" i="16"/>
  <c r="S199" i="16"/>
  <c r="T199" i="16"/>
  <c r="P200" i="16"/>
  <c r="S200" i="16"/>
  <c r="T200" i="16"/>
  <c r="P201" i="16"/>
  <c r="U201" i="16"/>
  <c r="S201" i="16"/>
  <c r="T201" i="16"/>
  <c r="P202" i="16"/>
  <c r="U202" i="16"/>
  <c r="S202" i="16"/>
  <c r="T202" i="16"/>
  <c r="P203" i="16"/>
  <c r="U203" i="16"/>
  <c r="S203" i="16"/>
  <c r="T203" i="16"/>
  <c r="P204" i="16"/>
  <c r="U204" i="16"/>
  <c r="S204" i="16"/>
  <c r="T204" i="16"/>
  <c r="P205" i="16"/>
  <c r="U205" i="16"/>
  <c r="S205" i="16"/>
  <c r="T205" i="16"/>
  <c r="P206" i="16"/>
  <c r="S206" i="16"/>
  <c r="T206" i="16"/>
  <c r="P207" i="16"/>
  <c r="S207" i="16"/>
  <c r="T207" i="16"/>
  <c r="P208" i="16"/>
  <c r="U208" i="16"/>
  <c r="S208" i="16"/>
  <c r="T208" i="16"/>
  <c r="P209" i="16"/>
  <c r="S209" i="16"/>
  <c r="T209" i="16"/>
  <c r="P210" i="16"/>
  <c r="U210" i="16"/>
  <c r="S210" i="16"/>
  <c r="T210" i="16"/>
  <c r="P211" i="16"/>
  <c r="U211" i="16"/>
  <c r="S211" i="16"/>
  <c r="T211" i="16"/>
  <c r="P212" i="16"/>
  <c r="S212" i="16"/>
  <c r="T212" i="16"/>
  <c r="P213" i="16"/>
  <c r="S213" i="16"/>
  <c r="T213" i="16"/>
  <c r="P214" i="16"/>
  <c r="U214" i="16"/>
  <c r="S214" i="16"/>
  <c r="T214" i="16"/>
  <c r="P215" i="16"/>
  <c r="S215" i="16"/>
  <c r="T215" i="16"/>
  <c r="P216" i="16"/>
  <c r="U216" i="16"/>
  <c r="S216" i="16"/>
  <c r="T216" i="16"/>
  <c r="P217" i="16"/>
  <c r="U217" i="16"/>
  <c r="S217" i="16"/>
  <c r="T217" i="16"/>
  <c r="P218" i="16"/>
  <c r="S218" i="16"/>
  <c r="T218" i="16"/>
  <c r="P219" i="16"/>
  <c r="S219" i="16"/>
  <c r="T219" i="16"/>
  <c r="P220" i="16"/>
  <c r="U220" i="16"/>
  <c r="S220" i="16"/>
  <c r="T220" i="16"/>
  <c r="P221" i="16"/>
  <c r="U221" i="16"/>
  <c r="S221" i="16"/>
  <c r="T221" i="16"/>
  <c r="P222" i="16"/>
  <c r="S222" i="16"/>
  <c r="T222" i="16"/>
  <c r="P223" i="16"/>
  <c r="U223" i="16"/>
  <c r="S223" i="16"/>
  <c r="T223" i="16"/>
  <c r="P224" i="16"/>
  <c r="S224" i="16"/>
  <c r="T224" i="16"/>
  <c r="P225" i="16"/>
  <c r="S225" i="16"/>
  <c r="T225" i="16"/>
  <c r="P226" i="16"/>
  <c r="U226" i="16"/>
  <c r="S226" i="16"/>
  <c r="T226" i="16"/>
  <c r="P227" i="16"/>
  <c r="S227" i="16"/>
  <c r="T227" i="16"/>
  <c r="P228" i="16"/>
  <c r="U228" i="16"/>
  <c r="S228" i="16"/>
  <c r="T228" i="16"/>
  <c r="P229" i="16"/>
  <c r="U229" i="16"/>
  <c r="S229" i="16"/>
  <c r="T229" i="16"/>
  <c r="P230" i="16"/>
  <c r="S230" i="16"/>
  <c r="T230" i="16"/>
  <c r="P231" i="16"/>
  <c r="S231" i="16"/>
  <c r="T231" i="16"/>
  <c r="P232" i="16"/>
  <c r="U232" i="16"/>
  <c r="S232" i="16"/>
  <c r="T232" i="16"/>
  <c r="P233" i="16"/>
  <c r="S233" i="16"/>
  <c r="T233" i="16"/>
  <c r="P234" i="16"/>
  <c r="S234" i="16"/>
  <c r="T234" i="16"/>
  <c r="U234" i="16"/>
  <c r="P235" i="16"/>
  <c r="U235" i="16"/>
  <c r="S235" i="16"/>
  <c r="T235" i="16"/>
  <c r="P236" i="16"/>
  <c r="S236" i="16"/>
  <c r="T236" i="16"/>
  <c r="P237" i="16"/>
  <c r="U237" i="16"/>
  <c r="S237" i="16"/>
  <c r="T237" i="16"/>
  <c r="P238" i="16"/>
  <c r="S238" i="16"/>
  <c r="T238" i="16"/>
  <c r="P239" i="16"/>
  <c r="U239" i="16"/>
  <c r="S239" i="16"/>
  <c r="T239" i="16"/>
  <c r="P240" i="16"/>
  <c r="S240" i="16"/>
  <c r="T240" i="16"/>
  <c r="P241" i="16"/>
  <c r="U241" i="16"/>
  <c r="S241" i="16"/>
  <c r="T241" i="16"/>
  <c r="P242" i="16"/>
  <c r="U242" i="16"/>
  <c r="S242" i="16"/>
  <c r="T242" i="16"/>
  <c r="P243" i="16"/>
  <c r="S243" i="16"/>
  <c r="T243" i="16"/>
  <c r="P244" i="16"/>
  <c r="S244" i="16"/>
  <c r="T244" i="16"/>
  <c r="P245" i="16"/>
  <c r="S245" i="16"/>
  <c r="T245" i="16"/>
  <c r="P246" i="16"/>
  <c r="S246" i="16"/>
  <c r="T246" i="16"/>
  <c r="P247" i="16"/>
  <c r="U247" i="16"/>
  <c r="S247" i="16"/>
  <c r="T247" i="16"/>
  <c r="P248" i="16"/>
  <c r="S248" i="16"/>
  <c r="T248" i="16"/>
  <c r="P249" i="16"/>
  <c r="U249" i="16"/>
  <c r="S249" i="16"/>
  <c r="T249" i="16"/>
  <c r="P250" i="16"/>
  <c r="U250" i="16"/>
  <c r="S250" i="16"/>
  <c r="T250" i="16"/>
  <c r="P251" i="16"/>
  <c r="S251" i="16"/>
  <c r="T251" i="16"/>
  <c r="P252" i="16"/>
  <c r="U252" i="16"/>
  <c r="S252" i="16"/>
  <c r="T252" i="16"/>
  <c r="P253" i="16"/>
  <c r="S253" i="16"/>
  <c r="T253" i="16"/>
  <c r="P254" i="16"/>
  <c r="S254" i="16"/>
  <c r="T254" i="16"/>
  <c r="P255" i="16"/>
  <c r="U255" i="16"/>
  <c r="S255" i="16"/>
  <c r="T255" i="16"/>
  <c r="P256" i="16"/>
  <c r="S256" i="16"/>
  <c r="T256" i="16"/>
  <c r="P257" i="16"/>
  <c r="S257" i="16"/>
  <c r="T257" i="16"/>
  <c r="P258" i="16"/>
  <c r="S258" i="16"/>
  <c r="T258" i="16"/>
  <c r="P259" i="16"/>
  <c r="S259" i="16"/>
  <c r="T259" i="16"/>
  <c r="P260" i="16"/>
  <c r="S260" i="16"/>
  <c r="T260" i="16"/>
  <c r="T12" i="16"/>
  <c r="S12" i="16"/>
  <c r="X20" i="14"/>
  <c r="AA20" i="14" s="1"/>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X208" i="14"/>
  <c r="X209" i="14"/>
  <c r="X210" i="14"/>
  <c r="X211" i="14"/>
  <c r="X212" i="14"/>
  <c r="X213" i="14"/>
  <c r="X214" i="14"/>
  <c r="X215" i="14"/>
  <c r="X216" i="14"/>
  <c r="X217" i="14"/>
  <c r="X218" i="14"/>
  <c r="X219" i="14"/>
  <c r="X220" i="14"/>
  <c r="X221" i="14"/>
  <c r="X222" i="14"/>
  <c r="X223" i="14"/>
  <c r="X224" i="14"/>
  <c r="X225" i="14"/>
  <c r="X226" i="14"/>
  <c r="X227" i="14"/>
  <c r="X228" i="14"/>
  <c r="X229" i="14"/>
  <c r="X230" i="14"/>
  <c r="X231" i="14"/>
  <c r="X232" i="14"/>
  <c r="X233" i="14"/>
  <c r="X234" i="14"/>
  <c r="X235" i="14"/>
  <c r="X236" i="14"/>
  <c r="X237" i="14"/>
  <c r="X238" i="14"/>
  <c r="X239" i="14"/>
  <c r="X240" i="14"/>
  <c r="X241" i="14"/>
  <c r="X242" i="14"/>
  <c r="X243" i="14"/>
  <c r="X244" i="14"/>
  <c r="X245" i="14"/>
  <c r="X246" i="14"/>
  <c r="X247" i="14"/>
  <c r="X248" i="14"/>
  <c r="X249" i="14"/>
  <c r="X250" i="14"/>
  <c r="X251" i="14"/>
  <c r="X252" i="14"/>
  <c r="X253" i="14"/>
  <c r="X254" i="14"/>
  <c r="X255" i="14"/>
  <c r="X256" i="14"/>
  <c r="X257" i="14"/>
  <c r="X258" i="14"/>
  <c r="X259" i="14"/>
  <c r="X260" i="14"/>
  <c r="X261" i="14"/>
  <c r="X262" i="14"/>
  <c r="X263" i="14"/>
  <c r="X264" i="14"/>
  <c r="X265" i="14"/>
  <c r="X266" i="14"/>
  <c r="X267"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19" i="14"/>
  <c r="S19" i="14"/>
  <c r="U20" i="14"/>
  <c r="V20" i="14"/>
  <c r="W20" i="14"/>
  <c r="Y20" i="14"/>
  <c r="Z20" i="14"/>
  <c r="U21" i="14"/>
  <c r="V21" i="14"/>
  <c r="W21" i="14"/>
  <c r="Y21" i="14"/>
  <c r="Z21" i="14"/>
  <c r="U22" i="14"/>
  <c r="V22" i="14"/>
  <c r="W22" i="14"/>
  <c r="Y22" i="14"/>
  <c r="Z22" i="14"/>
  <c r="AA22" i="14"/>
  <c r="AB22" i="14"/>
  <c r="U23" i="14"/>
  <c r="V23" i="14"/>
  <c r="W23" i="14"/>
  <c r="Y23" i="14"/>
  <c r="Z23" i="14"/>
  <c r="U24" i="14"/>
  <c r="V24" i="14"/>
  <c r="W24" i="14"/>
  <c r="Y24" i="14"/>
  <c r="Z24" i="14"/>
  <c r="U25" i="14"/>
  <c r="V25" i="14"/>
  <c r="W25" i="14"/>
  <c r="Y25" i="14"/>
  <c r="Z25" i="14"/>
  <c r="U26" i="14"/>
  <c r="V26" i="14"/>
  <c r="W26" i="14"/>
  <c r="Y26" i="14"/>
  <c r="Z26" i="14"/>
  <c r="AA26" i="14"/>
  <c r="U27" i="14"/>
  <c r="V27" i="14"/>
  <c r="W27" i="14"/>
  <c r="Y27" i="14"/>
  <c r="Z27" i="14"/>
  <c r="AA27" i="14"/>
  <c r="AB27" i="14"/>
  <c r="U28" i="14"/>
  <c r="V28" i="14"/>
  <c r="W28" i="14"/>
  <c r="Y28" i="14"/>
  <c r="Z28" i="14"/>
  <c r="AA28" i="14"/>
  <c r="AB28" i="14"/>
  <c r="U29" i="14"/>
  <c r="V29" i="14"/>
  <c r="W29" i="14"/>
  <c r="Y29" i="14"/>
  <c r="Z29" i="14"/>
  <c r="AA29" i="14"/>
  <c r="AB29" i="14"/>
  <c r="U30" i="14"/>
  <c r="V30" i="14"/>
  <c r="W30" i="14"/>
  <c r="Y30" i="14"/>
  <c r="Z30" i="14"/>
  <c r="AA30" i="14"/>
  <c r="AB30" i="14"/>
  <c r="U31" i="14"/>
  <c r="V31" i="14"/>
  <c r="W31" i="14"/>
  <c r="Y31" i="14"/>
  <c r="Z31" i="14"/>
  <c r="AA31" i="14"/>
  <c r="AB31" i="14"/>
  <c r="U32" i="14"/>
  <c r="V32" i="14"/>
  <c r="W32" i="14"/>
  <c r="Y32" i="14"/>
  <c r="Z32" i="14"/>
  <c r="AA32" i="14"/>
  <c r="AB32" i="14"/>
  <c r="U33" i="14"/>
  <c r="V33" i="14"/>
  <c r="W33" i="14"/>
  <c r="Y33" i="14"/>
  <c r="Z33" i="14"/>
  <c r="AA33" i="14"/>
  <c r="AB33" i="14"/>
  <c r="U34" i="14"/>
  <c r="V34" i="14"/>
  <c r="W34" i="14"/>
  <c r="Y34" i="14"/>
  <c r="Z34" i="14"/>
  <c r="AA34" i="14"/>
  <c r="AB34" i="14"/>
  <c r="U35" i="14"/>
  <c r="V35" i="14"/>
  <c r="W35" i="14"/>
  <c r="Y35" i="14"/>
  <c r="Z35" i="14"/>
  <c r="AA35" i="14"/>
  <c r="AB35" i="14"/>
  <c r="U36" i="14"/>
  <c r="V36" i="14"/>
  <c r="W36" i="14"/>
  <c r="Y36" i="14"/>
  <c r="Z36" i="14"/>
  <c r="AA36" i="14"/>
  <c r="AB36" i="14"/>
  <c r="U37" i="14"/>
  <c r="V37" i="14"/>
  <c r="W37" i="14"/>
  <c r="Y37" i="14"/>
  <c r="Z37" i="14"/>
  <c r="AA37" i="14"/>
  <c r="AB37" i="14"/>
  <c r="U38" i="14"/>
  <c r="V38" i="14"/>
  <c r="W38" i="14"/>
  <c r="Y38" i="14"/>
  <c r="Z38" i="14"/>
  <c r="AA38" i="14"/>
  <c r="AB38" i="14"/>
  <c r="U39" i="14"/>
  <c r="V39" i="14"/>
  <c r="W39" i="14"/>
  <c r="Y39" i="14"/>
  <c r="Z39" i="14"/>
  <c r="AA39" i="14"/>
  <c r="AB39" i="14"/>
  <c r="U40" i="14"/>
  <c r="V40" i="14"/>
  <c r="W40" i="14"/>
  <c r="Y40" i="14"/>
  <c r="Z40" i="14"/>
  <c r="AA40" i="14"/>
  <c r="AB40" i="14"/>
  <c r="U41" i="14"/>
  <c r="V41" i="14"/>
  <c r="W41" i="14"/>
  <c r="Y41" i="14"/>
  <c r="Z41" i="14"/>
  <c r="AA41" i="14"/>
  <c r="AB41" i="14"/>
  <c r="U42" i="14"/>
  <c r="V42" i="14"/>
  <c r="W42" i="14"/>
  <c r="Y42" i="14"/>
  <c r="Z42" i="14"/>
  <c r="AA42" i="14"/>
  <c r="AB42" i="14"/>
  <c r="U43" i="14"/>
  <c r="V43" i="14"/>
  <c r="W43" i="14"/>
  <c r="Y43" i="14"/>
  <c r="Z43" i="14"/>
  <c r="AA43" i="14"/>
  <c r="AB43" i="14"/>
  <c r="U44" i="14"/>
  <c r="V44" i="14"/>
  <c r="W44" i="14"/>
  <c r="Y44" i="14"/>
  <c r="Z44" i="14"/>
  <c r="AA44" i="14"/>
  <c r="AB44" i="14"/>
  <c r="U45" i="14"/>
  <c r="V45" i="14"/>
  <c r="W45" i="14"/>
  <c r="Y45" i="14"/>
  <c r="Z45" i="14"/>
  <c r="AA45" i="14"/>
  <c r="AB45" i="14"/>
  <c r="U46" i="14"/>
  <c r="V46" i="14"/>
  <c r="W46" i="14"/>
  <c r="Y46" i="14"/>
  <c r="Z46" i="14"/>
  <c r="AA46" i="14"/>
  <c r="AB46" i="14"/>
  <c r="U47" i="14"/>
  <c r="V47" i="14"/>
  <c r="W47" i="14"/>
  <c r="Y47" i="14"/>
  <c r="Z47" i="14"/>
  <c r="AA47" i="14"/>
  <c r="AB47" i="14"/>
  <c r="U48" i="14"/>
  <c r="V48" i="14"/>
  <c r="W48" i="14"/>
  <c r="Y48" i="14"/>
  <c r="Z48" i="14"/>
  <c r="AA48" i="14"/>
  <c r="AB48" i="14"/>
  <c r="U49" i="14"/>
  <c r="V49" i="14"/>
  <c r="W49" i="14"/>
  <c r="Y49" i="14"/>
  <c r="Z49" i="14"/>
  <c r="AA49" i="14"/>
  <c r="AB49" i="14"/>
  <c r="U50" i="14"/>
  <c r="V50" i="14"/>
  <c r="W50" i="14"/>
  <c r="Y50" i="14"/>
  <c r="Z50" i="14"/>
  <c r="AA50" i="14"/>
  <c r="AB50" i="14"/>
  <c r="U51" i="14"/>
  <c r="V51" i="14"/>
  <c r="W51" i="14"/>
  <c r="Y51" i="14"/>
  <c r="Z51" i="14"/>
  <c r="AA51" i="14"/>
  <c r="AB51" i="14"/>
  <c r="U52" i="14"/>
  <c r="V52" i="14"/>
  <c r="W52" i="14"/>
  <c r="Y52" i="14"/>
  <c r="Z52" i="14"/>
  <c r="AA52" i="14"/>
  <c r="AB52" i="14"/>
  <c r="U53" i="14"/>
  <c r="V53" i="14"/>
  <c r="W53" i="14"/>
  <c r="Y53" i="14"/>
  <c r="Z53" i="14"/>
  <c r="AA53" i="14"/>
  <c r="AB53" i="14"/>
  <c r="U54" i="14"/>
  <c r="V54" i="14"/>
  <c r="W54" i="14"/>
  <c r="Y54" i="14"/>
  <c r="Z54" i="14"/>
  <c r="AA54" i="14"/>
  <c r="AB54" i="14"/>
  <c r="U55" i="14"/>
  <c r="V55" i="14"/>
  <c r="W55" i="14"/>
  <c r="Y55" i="14"/>
  <c r="Z55" i="14"/>
  <c r="AA55" i="14"/>
  <c r="AB55" i="14"/>
  <c r="U56" i="14"/>
  <c r="V56" i="14"/>
  <c r="W56" i="14"/>
  <c r="Y56" i="14"/>
  <c r="Z56" i="14"/>
  <c r="AA56" i="14"/>
  <c r="AB56" i="14"/>
  <c r="U57" i="14"/>
  <c r="V57" i="14"/>
  <c r="W57" i="14"/>
  <c r="Y57" i="14"/>
  <c r="Z57" i="14"/>
  <c r="AA57" i="14"/>
  <c r="AB57" i="14"/>
  <c r="U58" i="14"/>
  <c r="V58" i="14"/>
  <c r="W58" i="14"/>
  <c r="Y58" i="14"/>
  <c r="Z58" i="14"/>
  <c r="AA58" i="14"/>
  <c r="AB58" i="14"/>
  <c r="U59" i="14"/>
  <c r="V59" i="14"/>
  <c r="W59" i="14"/>
  <c r="Y59" i="14"/>
  <c r="Z59" i="14"/>
  <c r="AA59" i="14"/>
  <c r="AB59" i="14"/>
  <c r="U60" i="14"/>
  <c r="V60" i="14"/>
  <c r="W60" i="14"/>
  <c r="Y60" i="14"/>
  <c r="Z60" i="14"/>
  <c r="AA60" i="14"/>
  <c r="AB60" i="14"/>
  <c r="U61" i="14"/>
  <c r="V61" i="14"/>
  <c r="W61" i="14"/>
  <c r="Y61" i="14"/>
  <c r="Z61" i="14"/>
  <c r="AA61" i="14"/>
  <c r="AB61" i="14"/>
  <c r="U62" i="14"/>
  <c r="V62" i="14"/>
  <c r="W62" i="14"/>
  <c r="Y62" i="14"/>
  <c r="Z62" i="14"/>
  <c r="AA62" i="14"/>
  <c r="AB62" i="14"/>
  <c r="U63" i="14"/>
  <c r="V63" i="14"/>
  <c r="W63" i="14"/>
  <c r="Y63" i="14"/>
  <c r="Z63" i="14"/>
  <c r="AA63" i="14"/>
  <c r="AB63" i="14"/>
  <c r="U64" i="14"/>
  <c r="V64" i="14"/>
  <c r="W64" i="14"/>
  <c r="Y64" i="14"/>
  <c r="Z64" i="14"/>
  <c r="AA64" i="14"/>
  <c r="AB64" i="14"/>
  <c r="U65" i="14"/>
  <c r="V65" i="14"/>
  <c r="W65" i="14"/>
  <c r="Y65" i="14"/>
  <c r="Z65" i="14"/>
  <c r="AA65" i="14"/>
  <c r="AB65" i="14"/>
  <c r="U66" i="14"/>
  <c r="V66" i="14"/>
  <c r="W66" i="14"/>
  <c r="Y66" i="14"/>
  <c r="Z66" i="14"/>
  <c r="AA66" i="14"/>
  <c r="AB66" i="14"/>
  <c r="U67" i="14"/>
  <c r="V67" i="14"/>
  <c r="W67" i="14"/>
  <c r="Y67" i="14"/>
  <c r="Z67" i="14"/>
  <c r="AA67" i="14"/>
  <c r="AB67" i="14"/>
  <c r="U68" i="14"/>
  <c r="V68" i="14"/>
  <c r="W68" i="14"/>
  <c r="Y68" i="14"/>
  <c r="Z68" i="14"/>
  <c r="AA68" i="14"/>
  <c r="AB68" i="14"/>
  <c r="U69" i="14"/>
  <c r="V69" i="14"/>
  <c r="W69" i="14"/>
  <c r="Y69" i="14"/>
  <c r="Z69" i="14"/>
  <c r="AA69" i="14"/>
  <c r="AB69" i="14"/>
  <c r="U70" i="14"/>
  <c r="V70" i="14"/>
  <c r="W70" i="14"/>
  <c r="Y70" i="14"/>
  <c r="Z70" i="14"/>
  <c r="AA70" i="14"/>
  <c r="AB70" i="14"/>
  <c r="U71" i="14"/>
  <c r="V71" i="14"/>
  <c r="W71" i="14"/>
  <c r="Y71" i="14"/>
  <c r="Z71" i="14"/>
  <c r="AA71" i="14"/>
  <c r="AB71" i="14"/>
  <c r="U72" i="14"/>
  <c r="V72" i="14"/>
  <c r="W72" i="14"/>
  <c r="Y72" i="14"/>
  <c r="Z72" i="14"/>
  <c r="AA72" i="14"/>
  <c r="AB72" i="14"/>
  <c r="U73" i="14"/>
  <c r="V73" i="14"/>
  <c r="W73" i="14"/>
  <c r="Y73" i="14"/>
  <c r="Z73" i="14"/>
  <c r="AA73" i="14"/>
  <c r="AB73" i="14"/>
  <c r="U74" i="14"/>
  <c r="V74" i="14"/>
  <c r="W74" i="14"/>
  <c r="Y74" i="14"/>
  <c r="Z74" i="14"/>
  <c r="AA74" i="14"/>
  <c r="AB74" i="14"/>
  <c r="U75" i="14"/>
  <c r="V75" i="14"/>
  <c r="W75" i="14"/>
  <c r="Y75" i="14"/>
  <c r="Z75" i="14"/>
  <c r="AA75" i="14"/>
  <c r="AB75" i="14"/>
  <c r="U76" i="14"/>
  <c r="V76" i="14"/>
  <c r="W76" i="14"/>
  <c r="Y76" i="14"/>
  <c r="Z76" i="14"/>
  <c r="AA76" i="14"/>
  <c r="AB76" i="14"/>
  <c r="U77" i="14"/>
  <c r="V77" i="14"/>
  <c r="W77" i="14"/>
  <c r="Y77" i="14"/>
  <c r="Z77" i="14"/>
  <c r="AA77" i="14"/>
  <c r="AB77" i="14"/>
  <c r="U78" i="14"/>
  <c r="V78" i="14"/>
  <c r="W78" i="14"/>
  <c r="Y78" i="14"/>
  <c r="Z78" i="14"/>
  <c r="AA78" i="14"/>
  <c r="AB78" i="14"/>
  <c r="U79" i="14"/>
  <c r="V79" i="14"/>
  <c r="W79" i="14"/>
  <c r="Y79" i="14"/>
  <c r="Z79" i="14"/>
  <c r="AA79" i="14"/>
  <c r="AB79" i="14"/>
  <c r="U80" i="14"/>
  <c r="V80" i="14"/>
  <c r="W80" i="14"/>
  <c r="Y80" i="14"/>
  <c r="Z80" i="14"/>
  <c r="AA80" i="14"/>
  <c r="AB80" i="14"/>
  <c r="U81" i="14"/>
  <c r="V81" i="14"/>
  <c r="W81" i="14"/>
  <c r="Y81" i="14"/>
  <c r="Z81" i="14"/>
  <c r="AA81" i="14"/>
  <c r="AB81" i="14"/>
  <c r="U82" i="14"/>
  <c r="V82" i="14"/>
  <c r="W82" i="14"/>
  <c r="Y82" i="14"/>
  <c r="Z82" i="14"/>
  <c r="AA82" i="14"/>
  <c r="AB82" i="14"/>
  <c r="U83" i="14"/>
  <c r="V83" i="14"/>
  <c r="W83" i="14"/>
  <c r="Y83" i="14"/>
  <c r="Z83" i="14"/>
  <c r="AA83" i="14"/>
  <c r="AB83" i="14"/>
  <c r="U84" i="14"/>
  <c r="V84" i="14"/>
  <c r="W84" i="14"/>
  <c r="Y84" i="14"/>
  <c r="Z84" i="14"/>
  <c r="AA84" i="14"/>
  <c r="AB84" i="14"/>
  <c r="U85" i="14"/>
  <c r="V85" i="14"/>
  <c r="W85" i="14"/>
  <c r="Y85" i="14"/>
  <c r="Z85" i="14"/>
  <c r="AA85" i="14"/>
  <c r="AB85" i="14"/>
  <c r="U86" i="14"/>
  <c r="V86" i="14"/>
  <c r="W86" i="14"/>
  <c r="Y86" i="14"/>
  <c r="Z86" i="14"/>
  <c r="AA86" i="14"/>
  <c r="AB86" i="14"/>
  <c r="U87" i="14"/>
  <c r="V87" i="14"/>
  <c r="W87" i="14"/>
  <c r="Y87" i="14"/>
  <c r="Z87" i="14"/>
  <c r="AA87" i="14"/>
  <c r="AB87" i="14"/>
  <c r="U88" i="14"/>
  <c r="V88" i="14"/>
  <c r="W88" i="14"/>
  <c r="Y88" i="14"/>
  <c r="Z88" i="14"/>
  <c r="AA88" i="14"/>
  <c r="AB88" i="14"/>
  <c r="U89" i="14"/>
  <c r="V89" i="14"/>
  <c r="W89" i="14"/>
  <c r="Y89" i="14"/>
  <c r="Z89" i="14"/>
  <c r="AA89" i="14"/>
  <c r="AB89" i="14"/>
  <c r="U90" i="14"/>
  <c r="V90" i="14"/>
  <c r="W90" i="14"/>
  <c r="Y90" i="14"/>
  <c r="Z90" i="14"/>
  <c r="AA90" i="14"/>
  <c r="AB90" i="14"/>
  <c r="U91" i="14"/>
  <c r="V91" i="14"/>
  <c r="W91" i="14"/>
  <c r="Y91" i="14"/>
  <c r="Z91" i="14"/>
  <c r="AA91" i="14"/>
  <c r="AB91" i="14"/>
  <c r="U92" i="14"/>
  <c r="V92" i="14"/>
  <c r="W92" i="14"/>
  <c r="Y92" i="14"/>
  <c r="Z92" i="14"/>
  <c r="AA92" i="14"/>
  <c r="AB92" i="14"/>
  <c r="U93" i="14"/>
  <c r="V93" i="14"/>
  <c r="W93" i="14"/>
  <c r="Y93" i="14"/>
  <c r="Z93" i="14"/>
  <c r="AA93" i="14"/>
  <c r="AB93" i="14"/>
  <c r="U94" i="14"/>
  <c r="V94" i="14"/>
  <c r="W94" i="14"/>
  <c r="Y94" i="14"/>
  <c r="Z94" i="14"/>
  <c r="AA94" i="14"/>
  <c r="AB94" i="14"/>
  <c r="U95" i="14"/>
  <c r="V95" i="14"/>
  <c r="W95" i="14"/>
  <c r="Y95" i="14"/>
  <c r="Z95" i="14"/>
  <c r="AA95" i="14"/>
  <c r="AB95" i="14"/>
  <c r="U96" i="14"/>
  <c r="V96" i="14"/>
  <c r="W96" i="14"/>
  <c r="Y96" i="14"/>
  <c r="Z96" i="14"/>
  <c r="AA96" i="14"/>
  <c r="AB96" i="14"/>
  <c r="U97" i="14"/>
  <c r="V97" i="14"/>
  <c r="W97" i="14"/>
  <c r="Y97" i="14"/>
  <c r="Z97" i="14"/>
  <c r="AA97" i="14"/>
  <c r="AB97" i="14"/>
  <c r="U98" i="14"/>
  <c r="V98" i="14"/>
  <c r="W98" i="14"/>
  <c r="Y98" i="14"/>
  <c r="Z98" i="14"/>
  <c r="AA98" i="14"/>
  <c r="AB98" i="14"/>
  <c r="U99" i="14"/>
  <c r="V99" i="14"/>
  <c r="W99" i="14"/>
  <c r="Y99" i="14"/>
  <c r="Z99" i="14"/>
  <c r="AA99" i="14"/>
  <c r="AB99" i="14"/>
  <c r="U100" i="14"/>
  <c r="V100" i="14"/>
  <c r="W100" i="14"/>
  <c r="Y100" i="14"/>
  <c r="Z100" i="14"/>
  <c r="AA100" i="14"/>
  <c r="AB100" i="14"/>
  <c r="U101" i="14"/>
  <c r="V101" i="14"/>
  <c r="W101" i="14"/>
  <c r="Y101" i="14"/>
  <c r="Z101" i="14"/>
  <c r="AA101" i="14"/>
  <c r="AB101" i="14"/>
  <c r="U102" i="14"/>
  <c r="V102" i="14"/>
  <c r="W102" i="14"/>
  <c r="Y102" i="14"/>
  <c r="Z102" i="14"/>
  <c r="AA102" i="14"/>
  <c r="AB102" i="14"/>
  <c r="U103" i="14"/>
  <c r="V103" i="14"/>
  <c r="W103" i="14"/>
  <c r="Y103" i="14"/>
  <c r="Z103" i="14"/>
  <c r="AA103" i="14"/>
  <c r="AB103" i="14"/>
  <c r="U104" i="14"/>
  <c r="V104" i="14"/>
  <c r="W104" i="14"/>
  <c r="Y104" i="14"/>
  <c r="Z104" i="14"/>
  <c r="AA104" i="14"/>
  <c r="AB104" i="14"/>
  <c r="U105" i="14"/>
  <c r="V105" i="14"/>
  <c r="W105" i="14"/>
  <c r="Y105" i="14"/>
  <c r="Z105" i="14"/>
  <c r="AA105" i="14"/>
  <c r="AB105" i="14"/>
  <c r="U106" i="14"/>
  <c r="V106" i="14"/>
  <c r="W106" i="14"/>
  <c r="Y106" i="14"/>
  <c r="Z106" i="14"/>
  <c r="AA106" i="14"/>
  <c r="AB106" i="14"/>
  <c r="U107" i="14"/>
  <c r="V107" i="14"/>
  <c r="W107" i="14"/>
  <c r="Y107" i="14"/>
  <c r="Z107" i="14"/>
  <c r="AA107" i="14"/>
  <c r="AB107" i="14"/>
  <c r="U108" i="14"/>
  <c r="V108" i="14"/>
  <c r="W108" i="14"/>
  <c r="Y108" i="14"/>
  <c r="Z108" i="14"/>
  <c r="AA108" i="14"/>
  <c r="AB108" i="14"/>
  <c r="U109" i="14"/>
  <c r="V109" i="14"/>
  <c r="W109" i="14"/>
  <c r="Y109" i="14"/>
  <c r="Z109" i="14"/>
  <c r="AA109" i="14"/>
  <c r="AB109" i="14"/>
  <c r="U110" i="14"/>
  <c r="V110" i="14"/>
  <c r="W110" i="14"/>
  <c r="Y110" i="14"/>
  <c r="Z110" i="14"/>
  <c r="AA110" i="14"/>
  <c r="AB110" i="14"/>
  <c r="U111" i="14"/>
  <c r="V111" i="14"/>
  <c r="W111" i="14"/>
  <c r="Y111" i="14"/>
  <c r="Z111" i="14"/>
  <c r="AA111" i="14"/>
  <c r="AB111" i="14"/>
  <c r="U112" i="14"/>
  <c r="V112" i="14"/>
  <c r="W112" i="14"/>
  <c r="Y112" i="14"/>
  <c r="Z112" i="14"/>
  <c r="AA112" i="14"/>
  <c r="AB112" i="14"/>
  <c r="U113" i="14"/>
  <c r="V113" i="14"/>
  <c r="W113" i="14"/>
  <c r="Y113" i="14"/>
  <c r="Z113" i="14"/>
  <c r="AA113" i="14"/>
  <c r="AB113" i="14"/>
  <c r="U114" i="14"/>
  <c r="V114" i="14"/>
  <c r="W114" i="14"/>
  <c r="Y114" i="14"/>
  <c r="Z114" i="14"/>
  <c r="AA114" i="14"/>
  <c r="AB114" i="14"/>
  <c r="U115" i="14"/>
  <c r="V115" i="14"/>
  <c r="W115" i="14"/>
  <c r="Y115" i="14"/>
  <c r="Z115" i="14"/>
  <c r="AA115" i="14"/>
  <c r="AB115" i="14"/>
  <c r="U116" i="14"/>
  <c r="V116" i="14"/>
  <c r="W116" i="14"/>
  <c r="Y116" i="14"/>
  <c r="Z116" i="14"/>
  <c r="AA116" i="14"/>
  <c r="AB116" i="14"/>
  <c r="U117" i="14"/>
  <c r="V117" i="14"/>
  <c r="W117" i="14"/>
  <c r="Y117" i="14"/>
  <c r="Z117" i="14"/>
  <c r="AA117" i="14"/>
  <c r="AB117" i="14"/>
  <c r="U118" i="14"/>
  <c r="V118" i="14"/>
  <c r="W118" i="14"/>
  <c r="Y118" i="14"/>
  <c r="Z118" i="14"/>
  <c r="AA118" i="14"/>
  <c r="AB118" i="14"/>
  <c r="U119" i="14"/>
  <c r="V119" i="14"/>
  <c r="W119" i="14"/>
  <c r="Y119" i="14"/>
  <c r="Z119" i="14"/>
  <c r="AA119" i="14"/>
  <c r="AB119" i="14"/>
  <c r="U120" i="14"/>
  <c r="V120" i="14"/>
  <c r="W120" i="14"/>
  <c r="Y120" i="14"/>
  <c r="Z120" i="14"/>
  <c r="AA120" i="14"/>
  <c r="AB120" i="14"/>
  <c r="U121" i="14"/>
  <c r="V121" i="14"/>
  <c r="W121" i="14"/>
  <c r="Y121" i="14"/>
  <c r="Z121" i="14"/>
  <c r="AA121" i="14"/>
  <c r="AB121" i="14"/>
  <c r="U122" i="14"/>
  <c r="V122" i="14"/>
  <c r="W122" i="14"/>
  <c r="Y122" i="14"/>
  <c r="Z122" i="14"/>
  <c r="AA122" i="14"/>
  <c r="AB122" i="14"/>
  <c r="U123" i="14"/>
  <c r="V123" i="14"/>
  <c r="W123" i="14"/>
  <c r="Y123" i="14"/>
  <c r="Z123" i="14"/>
  <c r="AA123" i="14"/>
  <c r="AB123" i="14"/>
  <c r="U124" i="14"/>
  <c r="V124" i="14"/>
  <c r="W124" i="14"/>
  <c r="Y124" i="14"/>
  <c r="Z124" i="14"/>
  <c r="AA124" i="14"/>
  <c r="AB124" i="14"/>
  <c r="U125" i="14"/>
  <c r="V125" i="14"/>
  <c r="W125" i="14"/>
  <c r="Y125" i="14"/>
  <c r="Z125" i="14"/>
  <c r="AA125" i="14"/>
  <c r="AB125" i="14"/>
  <c r="U126" i="14"/>
  <c r="V126" i="14"/>
  <c r="W126" i="14"/>
  <c r="Y126" i="14"/>
  <c r="Z126" i="14"/>
  <c r="AA126" i="14"/>
  <c r="AB126" i="14"/>
  <c r="U127" i="14"/>
  <c r="V127" i="14"/>
  <c r="W127" i="14"/>
  <c r="Y127" i="14"/>
  <c r="Z127" i="14"/>
  <c r="AA127" i="14"/>
  <c r="AB127" i="14"/>
  <c r="U128" i="14"/>
  <c r="V128" i="14"/>
  <c r="W128" i="14"/>
  <c r="Y128" i="14"/>
  <c r="Z128" i="14"/>
  <c r="AA128" i="14"/>
  <c r="AB128" i="14"/>
  <c r="U129" i="14"/>
  <c r="V129" i="14"/>
  <c r="W129" i="14"/>
  <c r="Y129" i="14"/>
  <c r="Z129" i="14"/>
  <c r="AA129" i="14"/>
  <c r="AB129" i="14"/>
  <c r="U130" i="14"/>
  <c r="V130" i="14"/>
  <c r="W130" i="14"/>
  <c r="Y130" i="14"/>
  <c r="Z130" i="14"/>
  <c r="AA130" i="14"/>
  <c r="AB130" i="14"/>
  <c r="U131" i="14"/>
  <c r="V131" i="14"/>
  <c r="W131" i="14"/>
  <c r="Y131" i="14"/>
  <c r="Z131" i="14"/>
  <c r="AA131" i="14"/>
  <c r="AB131" i="14"/>
  <c r="U132" i="14"/>
  <c r="V132" i="14"/>
  <c r="W132" i="14"/>
  <c r="Y132" i="14"/>
  <c r="Z132" i="14"/>
  <c r="AA132" i="14"/>
  <c r="AB132" i="14"/>
  <c r="U133" i="14"/>
  <c r="V133" i="14"/>
  <c r="W133" i="14"/>
  <c r="Y133" i="14"/>
  <c r="Z133" i="14"/>
  <c r="AA133" i="14"/>
  <c r="AB133" i="14"/>
  <c r="U134" i="14"/>
  <c r="V134" i="14"/>
  <c r="W134" i="14"/>
  <c r="Y134" i="14"/>
  <c r="Z134" i="14"/>
  <c r="AA134" i="14"/>
  <c r="AB134" i="14"/>
  <c r="U135" i="14"/>
  <c r="V135" i="14"/>
  <c r="W135" i="14"/>
  <c r="Y135" i="14"/>
  <c r="Z135" i="14"/>
  <c r="AA135" i="14"/>
  <c r="AB135" i="14"/>
  <c r="U136" i="14"/>
  <c r="V136" i="14"/>
  <c r="W136" i="14"/>
  <c r="Y136" i="14"/>
  <c r="Z136" i="14"/>
  <c r="AA136" i="14"/>
  <c r="AB136" i="14"/>
  <c r="U137" i="14"/>
  <c r="V137" i="14"/>
  <c r="W137" i="14"/>
  <c r="Y137" i="14"/>
  <c r="Z137" i="14"/>
  <c r="AA137" i="14"/>
  <c r="AB137" i="14"/>
  <c r="U138" i="14"/>
  <c r="V138" i="14"/>
  <c r="W138" i="14"/>
  <c r="Y138" i="14"/>
  <c r="Z138" i="14"/>
  <c r="AA138" i="14"/>
  <c r="AB138" i="14"/>
  <c r="U139" i="14"/>
  <c r="V139" i="14"/>
  <c r="W139" i="14"/>
  <c r="Y139" i="14"/>
  <c r="Z139" i="14"/>
  <c r="AA139" i="14"/>
  <c r="AB139" i="14"/>
  <c r="U140" i="14"/>
  <c r="V140" i="14"/>
  <c r="W140" i="14"/>
  <c r="Y140" i="14"/>
  <c r="Z140" i="14"/>
  <c r="AA140" i="14"/>
  <c r="AB140" i="14"/>
  <c r="U141" i="14"/>
  <c r="V141" i="14"/>
  <c r="W141" i="14"/>
  <c r="Y141" i="14"/>
  <c r="Z141" i="14"/>
  <c r="AA141" i="14"/>
  <c r="AB141" i="14"/>
  <c r="U142" i="14"/>
  <c r="V142" i="14"/>
  <c r="W142" i="14"/>
  <c r="Y142" i="14"/>
  <c r="Z142" i="14"/>
  <c r="AA142" i="14"/>
  <c r="AB142" i="14"/>
  <c r="U143" i="14"/>
  <c r="V143" i="14"/>
  <c r="W143" i="14"/>
  <c r="Y143" i="14"/>
  <c r="Z143" i="14"/>
  <c r="AA143" i="14"/>
  <c r="AB143" i="14"/>
  <c r="U144" i="14"/>
  <c r="V144" i="14"/>
  <c r="W144" i="14"/>
  <c r="Y144" i="14"/>
  <c r="Z144" i="14"/>
  <c r="AA144" i="14"/>
  <c r="AB144" i="14"/>
  <c r="U145" i="14"/>
  <c r="V145" i="14"/>
  <c r="W145" i="14"/>
  <c r="Y145" i="14"/>
  <c r="Z145" i="14"/>
  <c r="AA145" i="14"/>
  <c r="AB145" i="14"/>
  <c r="U146" i="14"/>
  <c r="V146" i="14"/>
  <c r="W146" i="14"/>
  <c r="Y146" i="14"/>
  <c r="Z146" i="14"/>
  <c r="AA146" i="14"/>
  <c r="AB146" i="14"/>
  <c r="U147" i="14"/>
  <c r="V147" i="14"/>
  <c r="W147" i="14"/>
  <c r="Y147" i="14"/>
  <c r="Z147" i="14"/>
  <c r="AA147" i="14"/>
  <c r="AB147" i="14"/>
  <c r="U148" i="14"/>
  <c r="V148" i="14"/>
  <c r="W148" i="14"/>
  <c r="Y148" i="14"/>
  <c r="Z148" i="14"/>
  <c r="AA148" i="14"/>
  <c r="AB148" i="14"/>
  <c r="U149" i="14"/>
  <c r="V149" i="14"/>
  <c r="W149" i="14"/>
  <c r="Y149" i="14"/>
  <c r="Z149" i="14"/>
  <c r="AA149" i="14"/>
  <c r="AB149" i="14"/>
  <c r="U150" i="14"/>
  <c r="V150" i="14"/>
  <c r="W150" i="14"/>
  <c r="Y150" i="14"/>
  <c r="Z150" i="14"/>
  <c r="AA150" i="14"/>
  <c r="AB150" i="14"/>
  <c r="U151" i="14"/>
  <c r="V151" i="14"/>
  <c r="W151" i="14"/>
  <c r="Y151" i="14"/>
  <c r="Z151" i="14"/>
  <c r="AA151" i="14"/>
  <c r="AB151" i="14"/>
  <c r="U152" i="14"/>
  <c r="V152" i="14"/>
  <c r="W152" i="14"/>
  <c r="Y152" i="14"/>
  <c r="Z152" i="14"/>
  <c r="AA152" i="14"/>
  <c r="AB152" i="14"/>
  <c r="U153" i="14"/>
  <c r="V153" i="14"/>
  <c r="W153" i="14"/>
  <c r="Y153" i="14"/>
  <c r="Z153" i="14"/>
  <c r="AA153" i="14"/>
  <c r="AB153" i="14"/>
  <c r="U154" i="14"/>
  <c r="V154" i="14"/>
  <c r="W154" i="14"/>
  <c r="Y154" i="14"/>
  <c r="Z154" i="14"/>
  <c r="AA154" i="14"/>
  <c r="AB154" i="14"/>
  <c r="U155" i="14"/>
  <c r="V155" i="14"/>
  <c r="W155" i="14"/>
  <c r="Y155" i="14"/>
  <c r="Z155" i="14"/>
  <c r="AA155" i="14"/>
  <c r="AB155" i="14"/>
  <c r="U156" i="14"/>
  <c r="V156" i="14"/>
  <c r="W156" i="14"/>
  <c r="Y156" i="14"/>
  <c r="Z156" i="14"/>
  <c r="AA156" i="14"/>
  <c r="AB156" i="14"/>
  <c r="U157" i="14"/>
  <c r="V157" i="14"/>
  <c r="W157" i="14"/>
  <c r="Y157" i="14"/>
  <c r="Z157" i="14"/>
  <c r="AA157" i="14"/>
  <c r="AB157" i="14"/>
  <c r="U158" i="14"/>
  <c r="V158" i="14"/>
  <c r="W158" i="14"/>
  <c r="Y158" i="14"/>
  <c r="Z158" i="14"/>
  <c r="AA158" i="14"/>
  <c r="AB158" i="14"/>
  <c r="U159" i="14"/>
  <c r="V159" i="14"/>
  <c r="W159" i="14"/>
  <c r="Y159" i="14"/>
  <c r="Z159" i="14"/>
  <c r="AA159" i="14"/>
  <c r="AB159" i="14"/>
  <c r="U160" i="14"/>
  <c r="V160" i="14"/>
  <c r="W160" i="14"/>
  <c r="Y160" i="14"/>
  <c r="Z160" i="14"/>
  <c r="AA160" i="14"/>
  <c r="AB160" i="14"/>
  <c r="U161" i="14"/>
  <c r="V161" i="14"/>
  <c r="W161" i="14"/>
  <c r="Y161" i="14"/>
  <c r="Z161" i="14"/>
  <c r="AA161" i="14"/>
  <c r="AB161" i="14"/>
  <c r="U162" i="14"/>
  <c r="V162" i="14"/>
  <c r="W162" i="14"/>
  <c r="Y162" i="14"/>
  <c r="Z162" i="14"/>
  <c r="AA162" i="14"/>
  <c r="AB162" i="14"/>
  <c r="U163" i="14"/>
  <c r="V163" i="14"/>
  <c r="W163" i="14"/>
  <c r="Y163" i="14"/>
  <c r="Z163" i="14"/>
  <c r="AA163" i="14"/>
  <c r="AB163" i="14"/>
  <c r="U164" i="14"/>
  <c r="V164" i="14"/>
  <c r="W164" i="14"/>
  <c r="Y164" i="14"/>
  <c r="Z164" i="14"/>
  <c r="AA164" i="14"/>
  <c r="AB164" i="14"/>
  <c r="U165" i="14"/>
  <c r="V165" i="14"/>
  <c r="W165" i="14"/>
  <c r="Y165" i="14"/>
  <c r="Z165" i="14"/>
  <c r="AA165" i="14"/>
  <c r="AB165" i="14"/>
  <c r="U166" i="14"/>
  <c r="V166" i="14"/>
  <c r="W166" i="14"/>
  <c r="Y166" i="14"/>
  <c r="Z166" i="14"/>
  <c r="AA166" i="14"/>
  <c r="AB166" i="14"/>
  <c r="U167" i="14"/>
  <c r="V167" i="14"/>
  <c r="W167" i="14"/>
  <c r="Y167" i="14"/>
  <c r="Z167" i="14"/>
  <c r="AA167" i="14"/>
  <c r="AB167" i="14"/>
  <c r="U168" i="14"/>
  <c r="V168" i="14"/>
  <c r="W168" i="14"/>
  <c r="Y168" i="14"/>
  <c r="Z168" i="14"/>
  <c r="AA168" i="14"/>
  <c r="AB168" i="14"/>
  <c r="U169" i="14"/>
  <c r="V169" i="14"/>
  <c r="W169" i="14"/>
  <c r="Y169" i="14"/>
  <c r="Z169" i="14"/>
  <c r="AA169" i="14"/>
  <c r="AB169" i="14"/>
  <c r="U170" i="14"/>
  <c r="V170" i="14"/>
  <c r="W170" i="14"/>
  <c r="Y170" i="14"/>
  <c r="Z170" i="14"/>
  <c r="AA170" i="14"/>
  <c r="AB170" i="14"/>
  <c r="U171" i="14"/>
  <c r="V171" i="14"/>
  <c r="W171" i="14"/>
  <c r="Y171" i="14"/>
  <c r="Z171" i="14"/>
  <c r="AA171" i="14"/>
  <c r="AB171" i="14"/>
  <c r="U172" i="14"/>
  <c r="V172" i="14"/>
  <c r="W172" i="14"/>
  <c r="Y172" i="14"/>
  <c r="Z172" i="14"/>
  <c r="AA172" i="14"/>
  <c r="AB172" i="14"/>
  <c r="U173" i="14"/>
  <c r="V173" i="14"/>
  <c r="W173" i="14"/>
  <c r="Y173" i="14"/>
  <c r="Z173" i="14"/>
  <c r="AA173" i="14"/>
  <c r="AB173" i="14"/>
  <c r="U174" i="14"/>
  <c r="V174" i="14"/>
  <c r="W174" i="14"/>
  <c r="Y174" i="14"/>
  <c r="Z174" i="14"/>
  <c r="AA174" i="14"/>
  <c r="AB174" i="14"/>
  <c r="U175" i="14"/>
  <c r="V175" i="14"/>
  <c r="W175" i="14"/>
  <c r="Y175" i="14"/>
  <c r="Z175" i="14"/>
  <c r="AA175" i="14"/>
  <c r="AB175" i="14"/>
  <c r="U176" i="14"/>
  <c r="V176" i="14"/>
  <c r="W176" i="14"/>
  <c r="Y176" i="14"/>
  <c r="Z176" i="14"/>
  <c r="AA176" i="14"/>
  <c r="AB176" i="14"/>
  <c r="U177" i="14"/>
  <c r="V177" i="14"/>
  <c r="W177" i="14"/>
  <c r="Y177" i="14"/>
  <c r="Z177" i="14"/>
  <c r="AA177" i="14"/>
  <c r="AB177" i="14"/>
  <c r="U178" i="14"/>
  <c r="V178" i="14"/>
  <c r="W178" i="14"/>
  <c r="Y178" i="14"/>
  <c r="Z178" i="14"/>
  <c r="AA178" i="14"/>
  <c r="AB178" i="14"/>
  <c r="U179" i="14"/>
  <c r="V179" i="14"/>
  <c r="W179" i="14"/>
  <c r="Y179" i="14"/>
  <c r="Z179" i="14"/>
  <c r="AA179" i="14"/>
  <c r="AB179" i="14"/>
  <c r="U180" i="14"/>
  <c r="V180" i="14"/>
  <c r="W180" i="14"/>
  <c r="Y180" i="14"/>
  <c r="Z180" i="14"/>
  <c r="AA180" i="14"/>
  <c r="AB180" i="14"/>
  <c r="U181" i="14"/>
  <c r="V181" i="14"/>
  <c r="W181" i="14"/>
  <c r="Y181" i="14"/>
  <c r="Z181" i="14"/>
  <c r="AA181" i="14"/>
  <c r="AB181" i="14"/>
  <c r="U182" i="14"/>
  <c r="V182" i="14"/>
  <c r="W182" i="14"/>
  <c r="Y182" i="14"/>
  <c r="Z182" i="14"/>
  <c r="AA182" i="14"/>
  <c r="AB182" i="14"/>
  <c r="U183" i="14"/>
  <c r="V183" i="14"/>
  <c r="W183" i="14"/>
  <c r="Y183" i="14"/>
  <c r="Z183" i="14"/>
  <c r="AA183" i="14"/>
  <c r="AB183" i="14"/>
  <c r="U184" i="14"/>
  <c r="V184" i="14"/>
  <c r="W184" i="14"/>
  <c r="Y184" i="14"/>
  <c r="Z184" i="14"/>
  <c r="AA184" i="14"/>
  <c r="AB184" i="14"/>
  <c r="U185" i="14"/>
  <c r="V185" i="14"/>
  <c r="W185" i="14"/>
  <c r="Y185" i="14"/>
  <c r="Z185" i="14"/>
  <c r="AA185" i="14"/>
  <c r="AB185" i="14"/>
  <c r="U186" i="14"/>
  <c r="V186" i="14"/>
  <c r="W186" i="14"/>
  <c r="Y186" i="14"/>
  <c r="Z186" i="14"/>
  <c r="AA186" i="14"/>
  <c r="AB186" i="14"/>
  <c r="U187" i="14"/>
  <c r="V187" i="14"/>
  <c r="W187" i="14"/>
  <c r="Y187" i="14"/>
  <c r="Z187" i="14"/>
  <c r="AA187" i="14"/>
  <c r="AB187" i="14"/>
  <c r="U188" i="14"/>
  <c r="V188" i="14"/>
  <c r="W188" i="14"/>
  <c r="Y188" i="14"/>
  <c r="Z188" i="14"/>
  <c r="AA188" i="14"/>
  <c r="AB188" i="14"/>
  <c r="U189" i="14"/>
  <c r="V189" i="14"/>
  <c r="W189" i="14"/>
  <c r="Y189" i="14"/>
  <c r="Z189" i="14"/>
  <c r="AA189" i="14"/>
  <c r="AB189" i="14"/>
  <c r="U190" i="14"/>
  <c r="V190" i="14"/>
  <c r="W190" i="14"/>
  <c r="Y190" i="14"/>
  <c r="Z190" i="14"/>
  <c r="AA190" i="14"/>
  <c r="AB190" i="14"/>
  <c r="U191" i="14"/>
  <c r="V191" i="14"/>
  <c r="W191" i="14"/>
  <c r="Y191" i="14"/>
  <c r="Z191" i="14"/>
  <c r="AA191" i="14"/>
  <c r="AB191" i="14"/>
  <c r="U192" i="14"/>
  <c r="V192" i="14"/>
  <c r="W192" i="14"/>
  <c r="Y192" i="14"/>
  <c r="Z192" i="14"/>
  <c r="AA192" i="14"/>
  <c r="AB192" i="14"/>
  <c r="U193" i="14"/>
  <c r="V193" i="14"/>
  <c r="W193" i="14"/>
  <c r="Y193" i="14"/>
  <c r="Z193" i="14"/>
  <c r="AA193" i="14"/>
  <c r="AB193" i="14"/>
  <c r="U194" i="14"/>
  <c r="V194" i="14"/>
  <c r="W194" i="14"/>
  <c r="Y194" i="14"/>
  <c r="Z194" i="14"/>
  <c r="AA194" i="14"/>
  <c r="AB194" i="14"/>
  <c r="U195" i="14"/>
  <c r="V195" i="14"/>
  <c r="W195" i="14"/>
  <c r="Y195" i="14"/>
  <c r="Z195" i="14"/>
  <c r="AA195" i="14"/>
  <c r="AB195" i="14"/>
  <c r="U196" i="14"/>
  <c r="V196" i="14"/>
  <c r="W196" i="14"/>
  <c r="Y196" i="14"/>
  <c r="Z196" i="14"/>
  <c r="AA196" i="14"/>
  <c r="AB196" i="14"/>
  <c r="U197" i="14"/>
  <c r="V197" i="14"/>
  <c r="W197" i="14"/>
  <c r="Y197" i="14"/>
  <c r="Z197" i="14"/>
  <c r="AA197" i="14"/>
  <c r="AB197" i="14"/>
  <c r="U198" i="14"/>
  <c r="V198" i="14"/>
  <c r="W198" i="14"/>
  <c r="Y198" i="14"/>
  <c r="Z198" i="14"/>
  <c r="AA198" i="14"/>
  <c r="AB198" i="14"/>
  <c r="U199" i="14"/>
  <c r="V199" i="14"/>
  <c r="W199" i="14"/>
  <c r="Y199" i="14"/>
  <c r="Z199" i="14"/>
  <c r="AA199" i="14"/>
  <c r="AB199" i="14"/>
  <c r="U200" i="14"/>
  <c r="V200" i="14"/>
  <c r="W200" i="14"/>
  <c r="Y200" i="14"/>
  <c r="Z200" i="14"/>
  <c r="AA200" i="14"/>
  <c r="AB200" i="14"/>
  <c r="U201" i="14"/>
  <c r="V201" i="14"/>
  <c r="W201" i="14"/>
  <c r="Y201" i="14"/>
  <c r="Z201" i="14"/>
  <c r="AA201" i="14"/>
  <c r="AB201" i="14"/>
  <c r="U202" i="14"/>
  <c r="V202" i="14"/>
  <c r="W202" i="14"/>
  <c r="Y202" i="14"/>
  <c r="Z202" i="14"/>
  <c r="AA202" i="14"/>
  <c r="AB202" i="14"/>
  <c r="U203" i="14"/>
  <c r="V203" i="14"/>
  <c r="W203" i="14"/>
  <c r="Y203" i="14"/>
  <c r="Z203" i="14"/>
  <c r="AA203" i="14"/>
  <c r="AB203" i="14"/>
  <c r="U204" i="14"/>
  <c r="V204" i="14"/>
  <c r="W204" i="14"/>
  <c r="Y204" i="14"/>
  <c r="Z204" i="14"/>
  <c r="AA204" i="14"/>
  <c r="AB204" i="14"/>
  <c r="U205" i="14"/>
  <c r="V205" i="14"/>
  <c r="W205" i="14"/>
  <c r="Y205" i="14"/>
  <c r="Z205" i="14"/>
  <c r="AA205" i="14"/>
  <c r="AB205" i="14"/>
  <c r="U206" i="14"/>
  <c r="V206" i="14"/>
  <c r="W206" i="14"/>
  <c r="Y206" i="14"/>
  <c r="Z206" i="14"/>
  <c r="AA206" i="14"/>
  <c r="AB206" i="14"/>
  <c r="U207" i="14"/>
  <c r="V207" i="14"/>
  <c r="W207" i="14"/>
  <c r="Y207" i="14"/>
  <c r="Z207" i="14"/>
  <c r="AA207" i="14"/>
  <c r="AB207" i="14"/>
  <c r="U208" i="14"/>
  <c r="V208" i="14"/>
  <c r="W208" i="14"/>
  <c r="Y208" i="14"/>
  <c r="Z208" i="14"/>
  <c r="AA208" i="14"/>
  <c r="AB208" i="14"/>
  <c r="U209" i="14"/>
  <c r="V209" i="14"/>
  <c r="W209" i="14"/>
  <c r="Y209" i="14"/>
  <c r="Z209" i="14"/>
  <c r="AA209" i="14"/>
  <c r="AB209" i="14"/>
  <c r="U210" i="14"/>
  <c r="V210" i="14"/>
  <c r="W210" i="14"/>
  <c r="Y210" i="14"/>
  <c r="Z210" i="14"/>
  <c r="AA210" i="14"/>
  <c r="AB210" i="14"/>
  <c r="U211" i="14"/>
  <c r="V211" i="14"/>
  <c r="W211" i="14"/>
  <c r="Y211" i="14"/>
  <c r="Z211" i="14"/>
  <c r="AA211" i="14"/>
  <c r="AB211" i="14"/>
  <c r="U212" i="14"/>
  <c r="V212" i="14"/>
  <c r="W212" i="14"/>
  <c r="Y212" i="14"/>
  <c r="Z212" i="14"/>
  <c r="AA212" i="14"/>
  <c r="AB212" i="14"/>
  <c r="U213" i="14"/>
  <c r="V213" i="14"/>
  <c r="W213" i="14"/>
  <c r="Y213" i="14"/>
  <c r="Z213" i="14"/>
  <c r="AA213" i="14"/>
  <c r="AB213" i="14"/>
  <c r="U214" i="14"/>
  <c r="V214" i="14"/>
  <c r="W214" i="14"/>
  <c r="Y214" i="14"/>
  <c r="Z214" i="14"/>
  <c r="AA214" i="14"/>
  <c r="AB214" i="14"/>
  <c r="U215" i="14"/>
  <c r="V215" i="14"/>
  <c r="W215" i="14"/>
  <c r="Y215" i="14"/>
  <c r="Z215" i="14"/>
  <c r="AA215" i="14"/>
  <c r="AB215" i="14"/>
  <c r="U216" i="14"/>
  <c r="V216" i="14"/>
  <c r="W216" i="14"/>
  <c r="Y216" i="14"/>
  <c r="Z216" i="14"/>
  <c r="AA216" i="14"/>
  <c r="AB216" i="14"/>
  <c r="U217" i="14"/>
  <c r="V217" i="14"/>
  <c r="W217" i="14"/>
  <c r="Y217" i="14"/>
  <c r="Z217" i="14"/>
  <c r="AA217" i="14"/>
  <c r="AB217" i="14"/>
  <c r="U218" i="14"/>
  <c r="V218" i="14"/>
  <c r="W218" i="14"/>
  <c r="Y218" i="14"/>
  <c r="Z218" i="14"/>
  <c r="AA218" i="14"/>
  <c r="AB218" i="14"/>
  <c r="U219" i="14"/>
  <c r="V219" i="14"/>
  <c r="W219" i="14"/>
  <c r="Y219" i="14"/>
  <c r="Z219" i="14"/>
  <c r="AA219" i="14"/>
  <c r="AB219" i="14"/>
  <c r="U220" i="14"/>
  <c r="V220" i="14"/>
  <c r="W220" i="14"/>
  <c r="Y220" i="14"/>
  <c r="Z220" i="14"/>
  <c r="AA220" i="14"/>
  <c r="AB220" i="14"/>
  <c r="U221" i="14"/>
  <c r="V221" i="14"/>
  <c r="W221" i="14"/>
  <c r="Y221" i="14"/>
  <c r="Z221" i="14"/>
  <c r="AA221" i="14"/>
  <c r="AB221" i="14"/>
  <c r="U222" i="14"/>
  <c r="V222" i="14"/>
  <c r="W222" i="14"/>
  <c r="Y222" i="14"/>
  <c r="Z222" i="14"/>
  <c r="AA222" i="14"/>
  <c r="AB222" i="14"/>
  <c r="U223" i="14"/>
  <c r="V223" i="14"/>
  <c r="W223" i="14"/>
  <c r="Y223" i="14"/>
  <c r="Z223" i="14"/>
  <c r="AA223" i="14"/>
  <c r="AB223" i="14"/>
  <c r="U224" i="14"/>
  <c r="V224" i="14"/>
  <c r="W224" i="14"/>
  <c r="Y224" i="14"/>
  <c r="Z224" i="14"/>
  <c r="AA224" i="14"/>
  <c r="AB224" i="14"/>
  <c r="U225" i="14"/>
  <c r="V225" i="14"/>
  <c r="W225" i="14"/>
  <c r="Y225" i="14"/>
  <c r="Z225" i="14"/>
  <c r="AA225" i="14"/>
  <c r="AB225" i="14"/>
  <c r="U226" i="14"/>
  <c r="V226" i="14"/>
  <c r="W226" i="14"/>
  <c r="Y226" i="14"/>
  <c r="Z226" i="14"/>
  <c r="AA226" i="14"/>
  <c r="AB226" i="14"/>
  <c r="U227" i="14"/>
  <c r="V227" i="14"/>
  <c r="W227" i="14"/>
  <c r="Y227" i="14"/>
  <c r="Z227" i="14"/>
  <c r="AA227" i="14"/>
  <c r="AB227" i="14"/>
  <c r="U228" i="14"/>
  <c r="V228" i="14"/>
  <c r="W228" i="14"/>
  <c r="Y228" i="14"/>
  <c r="Z228" i="14"/>
  <c r="AA228" i="14"/>
  <c r="AB228" i="14"/>
  <c r="U229" i="14"/>
  <c r="V229" i="14"/>
  <c r="W229" i="14"/>
  <c r="Y229" i="14"/>
  <c r="Z229" i="14"/>
  <c r="AA229" i="14"/>
  <c r="AB229" i="14"/>
  <c r="U230" i="14"/>
  <c r="V230" i="14"/>
  <c r="W230" i="14"/>
  <c r="Y230" i="14"/>
  <c r="Z230" i="14"/>
  <c r="AA230" i="14"/>
  <c r="AB230" i="14"/>
  <c r="U231" i="14"/>
  <c r="V231" i="14"/>
  <c r="W231" i="14"/>
  <c r="Y231" i="14"/>
  <c r="Z231" i="14"/>
  <c r="AA231" i="14"/>
  <c r="AB231" i="14"/>
  <c r="U232" i="14"/>
  <c r="V232" i="14"/>
  <c r="W232" i="14"/>
  <c r="Y232" i="14"/>
  <c r="Z232" i="14"/>
  <c r="AA232" i="14"/>
  <c r="AB232" i="14"/>
  <c r="U233" i="14"/>
  <c r="V233" i="14"/>
  <c r="W233" i="14"/>
  <c r="Y233" i="14"/>
  <c r="Z233" i="14"/>
  <c r="AA233" i="14"/>
  <c r="AB233" i="14"/>
  <c r="U234" i="14"/>
  <c r="V234" i="14"/>
  <c r="W234" i="14"/>
  <c r="Y234" i="14"/>
  <c r="Z234" i="14"/>
  <c r="AA234" i="14"/>
  <c r="AB234" i="14"/>
  <c r="U235" i="14"/>
  <c r="V235" i="14"/>
  <c r="W235" i="14"/>
  <c r="Y235" i="14"/>
  <c r="Z235" i="14"/>
  <c r="AA235" i="14"/>
  <c r="AB235" i="14"/>
  <c r="U236" i="14"/>
  <c r="V236" i="14"/>
  <c r="W236" i="14"/>
  <c r="Y236" i="14"/>
  <c r="Z236" i="14"/>
  <c r="AA236" i="14"/>
  <c r="AB236" i="14"/>
  <c r="U237" i="14"/>
  <c r="V237" i="14"/>
  <c r="W237" i="14"/>
  <c r="Y237" i="14"/>
  <c r="Z237" i="14"/>
  <c r="AA237" i="14"/>
  <c r="AB237" i="14"/>
  <c r="U238" i="14"/>
  <c r="V238" i="14"/>
  <c r="W238" i="14"/>
  <c r="Y238" i="14"/>
  <c r="Z238" i="14"/>
  <c r="AA238" i="14"/>
  <c r="AB238" i="14"/>
  <c r="U239" i="14"/>
  <c r="V239" i="14"/>
  <c r="W239" i="14"/>
  <c r="Y239" i="14"/>
  <c r="Z239" i="14"/>
  <c r="AA239" i="14"/>
  <c r="AB239" i="14"/>
  <c r="U240" i="14"/>
  <c r="V240" i="14"/>
  <c r="W240" i="14"/>
  <c r="Y240" i="14"/>
  <c r="Z240" i="14"/>
  <c r="AA240" i="14"/>
  <c r="AB240" i="14"/>
  <c r="U241" i="14"/>
  <c r="V241" i="14"/>
  <c r="W241" i="14"/>
  <c r="Y241" i="14"/>
  <c r="Z241" i="14"/>
  <c r="AA241" i="14"/>
  <c r="AB241" i="14"/>
  <c r="U242" i="14"/>
  <c r="V242" i="14"/>
  <c r="W242" i="14"/>
  <c r="Y242" i="14"/>
  <c r="Z242" i="14"/>
  <c r="AA242" i="14"/>
  <c r="AB242" i="14"/>
  <c r="U243" i="14"/>
  <c r="V243" i="14"/>
  <c r="W243" i="14"/>
  <c r="Y243" i="14"/>
  <c r="Z243" i="14"/>
  <c r="AA243" i="14"/>
  <c r="AB243" i="14"/>
  <c r="U244" i="14"/>
  <c r="V244" i="14"/>
  <c r="W244" i="14"/>
  <c r="Y244" i="14"/>
  <c r="Z244" i="14"/>
  <c r="AA244" i="14"/>
  <c r="AB244" i="14"/>
  <c r="U245" i="14"/>
  <c r="V245" i="14"/>
  <c r="W245" i="14"/>
  <c r="Y245" i="14"/>
  <c r="Z245" i="14"/>
  <c r="AA245" i="14"/>
  <c r="AB245" i="14"/>
  <c r="U246" i="14"/>
  <c r="V246" i="14"/>
  <c r="W246" i="14"/>
  <c r="Y246" i="14"/>
  <c r="Z246" i="14"/>
  <c r="AA246" i="14"/>
  <c r="AB246" i="14"/>
  <c r="U247" i="14"/>
  <c r="V247" i="14"/>
  <c r="W247" i="14"/>
  <c r="Y247" i="14"/>
  <c r="Z247" i="14"/>
  <c r="AA247" i="14"/>
  <c r="AB247" i="14"/>
  <c r="U248" i="14"/>
  <c r="V248" i="14"/>
  <c r="W248" i="14"/>
  <c r="Y248" i="14"/>
  <c r="Z248" i="14"/>
  <c r="AA248" i="14"/>
  <c r="AB248" i="14"/>
  <c r="U249" i="14"/>
  <c r="V249" i="14"/>
  <c r="W249" i="14"/>
  <c r="Y249" i="14"/>
  <c r="Z249" i="14"/>
  <c r="AA249" i="14"/>
  <c r="AB249" i="14"/>
  <c r="U250" i="14"/>
  <c r="V250" i="14"/>
  <c r="W250" i="14"/>
  <c r="Y250" i="14"/>
  <c r="Z250" i="14"/>
  <c r="AA250" i="14"/>
  <c r="AB250" i="14"/>
  <c r="U251" i="14"/>
  <c r="V251" i="14"/>
  <c r="W251" i="14"/>
  <c r="Y251" i="14"/>
  <c r="Z251" i="14"/>
  <c r="AA251" i="14"/>
  <c r="AB251" i="14"/>
  <c r="U252" i="14"/>
  <c r="V252" i="14"/>
  <c r="W252" i="14"/>
  <c r="Y252" i="14"/>
  <c r="Z252" i="14"/>
  <c r="AA252" i="14"/>
  <c r="AB252" i="14"/>
  <c r="U253" i="14"/>
  <c r="V253" i="14"/>
  <c r="W253" i="14"/>
  <c r="Y253" i="14"/>
  <c r="Z253" i="14"/>
  <c r="AA253" i="14"/>
  <c r="AB253" i="14"/>
  <c r="U254" i="14"/>
  <c r="V254" i="14"/>
  <c r="W254" i="14"/>
  <c r="Y254" i="14"/>
  <c r="Z254" i="14"/>
  <c r="AA254" i="14"/>
  <c r="AB254" i="14"/>
  <c r="U255" i="14"/>
  <c r="V255" i="14"/>
  <c r="W255" i="14"/>
  <c r="Y255" i="14"/>
  <c r="Z255" i="14"/>
  <c r="AA255" i="14"/>
  <c r="AB255" i="14"/>
  <c r="U256" i="14"/>
  <c r="V256" i="14"/>
  <c r="W256" i="14"/>
  <c r="Y256" i="14"/>
  <c r="Z256" i="14"/>
  <c r="AA256" i="14"/>
  <c r="AB256" i="14"/>
  <c r="U257" i="14"/>
  <c r="V257" i="14"/>
  <c r="W257" i="14"/>
  <c r="Y257" i="14"/>
  <c r="Z257" i="14"/>
  <c r="AA257" i="14"/>
  <c r="AB257" i="14"/>
  <c r="U258" i="14"/>
  <c r="V258" i="14"/>
  <c r="W258" i="14"/>
  <c r="Y258" i="14"/>
  <c r="Z258" i="14"/>
  <c r="AA258" i="14"/>
  <c r="AB258" i="14"/>
  <c r="U259" i="14"/>
  <c r="V259" i="14"/>
  <c r="W259" i="14"/>
  <c r="Y259" i="14"/>
  <c r="Z259" i="14"/>
  <c r="AA259" i="14"/>
  <c r="AB259" i="14"/>
  <c r="U260" i="14"/>
  <c r="V260" i="14"/>
  <c r="W260" i="14"/>
  <c r="Y260" i="14"/>
  <c r="Z260" i="14"/>
  <c r="AA260" i="14"/>
  <c r="AB260" i="14"/>
  <c r="U261" i="14"/>
  <c r="V261" i="14"/>
  <c r="W261" i="14"/>
  <c r="Y261" i="14"/>
  <c r="Z261" i="14"/>
  <c r="AA261" i="14"/>
  <c r="AB261" i="14"/>
  <c r="U262" i="14"/>
  <c r="V262" i="14"/>
  <c r="W262" i="14"/>
  <c r="Y262" i="14"/>
  <c r="Z262" i="14"/>
  <c r="AA262" i="14"/>
  <c r="AB262" i="14"/>
  <c r="U263" i="14"/>
  <c r="V263" i="14"/>
  <c r="W263" i="14"/>
  <c r="Y263" i="14"/>
  <c r="Z263" i="14"/>
  <c r="AA263" i="14"/>
  <c r="AB263" i="14"/>
  <c r="U264" i="14"/>
  <c r="V264" i="14"/>
  <c r="W264" i="14"/>
  <c r="Y264" i="14"/>
  <c r="Z264" i="14"/>
  <c r="AA264" i="14"/>
  <c r="AB264" i="14"/>
  <c r="U265" i="14"/>
  <c r="V265" i="14"/>
  <c r="W265" i="14"/>
  <c r="Y265" i="14"/>
  <c r="Z265" i="14"/>
  <c r="AA265" i="14"/>
  <c r="AB265" i="14"/>
  <c r="U266" i="14"/>
  <c r="V266" i="14"/>
  <c r="W266" i="14"/>
  <c r="Y266" i="14"/>
  <c r="Z266" i="14"/>
  <c r="AA266" i="14"/>
  <c r="AB266" i="14"/>
  <c r="U267" i="14"/>
  <c r="V267" i="14"/>
  <c r="W267" i="14"/>
  <c r="Y267" i="14"/>
  <c r="Z267" i="14"/>
  <c r="AA267" i="14"/>
  <c r="AB267" i="14"/>
  <c r="Z19" i="14"/>
  <c r="T267" i="14"/>
  <c r="T266" i="14"/>
  <c r="T265" i="14"/>
  <c r="T264" i="14"/>
  <c r="T263" i="14"/>
  <c r="T262" i="14"/>
  <c r="T261" i="14"/>
  <c r="T260" i="14"/>
  <c r="T259" i="14"/>
  <c r="T258" i="14"/>
  <c r="T257" i="14"/>
  <c r="T256" i="14"/>
  <c r="T255" i="14"/>
  <c r="T254" i="14"/>
  <c r="T253" i="14"/>
  <c r="T252" i="14"/>
  <c r="T251" i="14"/>
  <c r="T250" i="14"/>
  <c r="T249" i="14"/>
  <c r="T248" i="14"/>
  <c r="T247" i="14"/>
  <c r="T246" i="14"/>
  <c r="T245" i="14"/>
  <c r="T244" i="14"/>
  <c r="T243" i="14"/>
  <c r="T242" i="14"/>
  <c r="T241" i="14"/>
  <c r="T240" i="14"/>
  <c r="T239" i="14"/>
  <c r="T238" i="14"/>
  <c r="T237" i="14"/>
  <c r="T236" i="14"/>
  <c r="T235" i="14"/>
  <c r="T234" i="14"/>
  <c r="T233" i="14"/>
  <c r="T232" i="14"/>
  <c r="T231" i="14"/>
  <c r="T230" i="14"/>
  <c r="T229" i="14"/>
  <c r="T228" i="14"/>
  <c r="T227" i="14"/>
  <c r="T226" i="14"/>
  <c r="T225" i="14"/>
  <c r="T224" i="14"/>
  <c r="T223" i="14"/>
  <c r="T222" i="14"/>
  <c r="T221" i="14"/>
  <c r="T220" i="14"/>
  <c r="T219" i="14"/>
  <c r="T218" i="14"/>
  <c r="T217" i="14"/>
  <c r="T216" i="14"/>
  <c r="T215" i="14"/>
  <c r="T214" i="14"/>
  <c r="T213" i="14"/>
  <c r="T212" i="14"/>
  <c r="T211" i="14"/>
  <c r="T210" i="14"/>
  <c r="T209" i="14"/>
  <c r="T208" i="14"/>
  <c r="T207" i="14"/>
  <c r="T206" i="14"/>
  <c r="T205" i="14"/>
  <c r="T204" i="14"/>
  <c r="T203" i="14"/>
  <c r="T202" i="14"/>
  <c r="T201" i="14"/>
  <c r="T200" i="14"/>
  <c r="T199" i="14"/>
  <c r="T198" i="14"/>
  <c r="T197" i="14"/>
  <c r="T196" i="14"/>
  <c r="T195" i="14"/>
  <c r="T194" i="14"/>
  <c r="T193" i="14"/>
  <c r="T192" i="14"/>
  <c r="T191" i="14"/>
  <c r="T190" i="14"/>
  <c r="T189" i="14"/>
  <c r="T188" i="14"/>
  <c r="T187" i="14"/>
  <c r="T186" i="14"/>
  <c r="T185" i="14"/>
  <c r="T184" i="14"/>
  <c r="T183" i="14"/>
  <c r="T182" i="14"/>
  <c r="T181" i="14"/>
  <c r="T180" i="14"/>
  <c r="T179" i="14"/>
  <c r="T178" i="14"/>
  <c r="T177" i="14"/>
  <c r="T176" i="14"/>
  <c r="T175" i="14"/>
  <c r="T174" i="14"/>
  <c r="T173" i="14"/>
  <c r="T172" i="14"/>
  <c r="T171" i="14"/>
  <c r="T170" i="14"/>
  <c r="T169" i="14"/>
  <c r="T168" i="14"/>
  <c r="T167" i="14"/>
  <c r="T166" i="14"/>
  <c r="T165" i="14"/>
  <c r="T164" i="14"/>
  <c r="T163" i="14"/>
  <c r="T162" i="14"/>
  <c r="T161" i="14"/>
  <c r="T160" i="14"/>
  <c r="T159" i="14"/>
  <c r="T158" i="14"/>
  <c r="T157" i="14"/>
  <c r="T156" i="14"/>
  <c r="T155" i="14"/>
  <c r="T154" i="14"/>
  <c r="T153" i="14"/>
  <c r="T152" i="14"/>
  <c r="T151" i="14"/>
  <c r="T150" i="14"/>
  <c r="T149" i="14"/>
  <c r="T148" i="14"/>
  <c r="T147" i="14"/>
  <c r="T146" i="14"/>
  <c r="T145" i="14"/>
  <c r="T144" i="14"/>
  <c r="T143" i="14"/>
  <c r="T142" i="14"/>
  <c r="T141" i="14"/>
  <c r="T140" i="14"/>
  <c r="T139" i="14"/>
  <c r="T138" i="14"/>
  <c r="T137" i="14"/>
  <c r="T136" i="14"/>
  <c r="T135" i="14"/>
  <c r="T134" i="14"/>
  <c r="T133" i="14"/>
  <c r="T132" i="14"/>
  <c r="T131" i="14"/>
  <c r="T130" i="14"/>
  <c r="T129" i="14"/>
  <c r="T128" i="14"/>
  <c r="T127" i="14"/>
  <c r="T126" i="14"/>
  <c r="T125" i="14"/>
  <c r="T124" i="14"/>
  <c r="T123" i="14"/>
  <c r="T122" i="14"/>
  <c r="T121" i="14"/>
  <c r="T120" i="14"/>
  <c r="T119" i="14"/>
  <c r="T118" i="14"/>
  <c r="T117" i="14"/>
  <c r="T116" i="14"/>
  <c r="T115" i="14"/>
  <c r="T114" i="14"/>
  <c r="T113" i="14"/>
  <c r="T112" i="14"/>
  <c r="T111" i="14"/>
  <c r="T110" i="14"/>
  <c r="T109" i="14"/>
  <c r="T108" i="14"/>
  <c r="T107" i="14"/>
  <c r="T106" i="14"/>
  <c r="T105" i="14"/>
  <c r="T104" i="14"/>
  <c r="T103" i="14"/>
  <c r="T102" i="14"/>
  <c r="T101" i="14"/>
  <c r="T100" i="14"/>
  <c r="T99" i="14"/>
  <c r="T98" i="14"/>
  <c r="T97" i="14"/>
  <c r="T96" i="14"/>
  <c r="T95" i="14"/>
  <c r="T94" i="14"/>
  <c r="T93" i="14"/>
  <c r="T92" i="14"/>
  <c r="T91" i="14"/>
  <c r="T90" i="14"/>
  <c r="T89" i="14"/>
  <c r="T88" i="14"/>
  <c r="T87" i="14"/>
  <c r="T86" i="14"/>
  <c r="T85" i="14"/>
  <c r="T84" i="14"/>
  <c r="T83" i="14"/>
  <c r="T82" i="14"/>
  <c r="T81" i="14"/>
  <c r="T80" i="14"/>
  <c r="T79" i="14"/>
  <c r="T78" i="14"/>
  <c r="T77" i="14"/>
  <c r="T76" i="14"/>
  <c r="T75" i="14"/>
  <c r="T74" i="14"/>
  <c r="T73" i="14"/>
  <c r="T72" i="14"/>
  <c r="T71" i="14"/>
  <c r="T70" i="14"/>
  <c r="T69" i="14"/>
  <c r="T68" i="14"/>
  <c r="T67" i="14"/>
  <c r="T66" i="14"/>
  <c r="T65" i="14"/>
  <c r="T64" i="14"/>
  <c r="T63" i="14"/>
  <c r="T62" i="14"/>
  <c r="T61" i="14"/>
  <c r="T60" i="14"/>
  <c r="T59" i="14"/>
  <c r="T58" i="14"/>
  <c r="T57" i="14"/>
  <c r="T56" i="14"/>
  <c r="T55" i="14"/>
  <c r="T54" i="14"/>
  <c r="T53" i="14"/>
  <c r="T52" i="14"/>
  <c r="T51" i="14"/>
  <c r="T50" i="14"/>
  <c r="T49" i="14"/>
  <c r="T48" i="14"/>
  <c r="T47" i="14"/>
  <c r="T46" i="14"/>
  <c r="T45" i="14"/>
  <c r="T44" i="14"/>
  <c r="T43" i="14"/>
  <c r="T42" i="14"/>
  <c r="T41" i="14"/>
  <c r="T40" i="14"/>
  <c r="T39" i="14"/>
  <c r="T38" i="14"/>
  <c r="T37" i="14"/>
  <c r="T36" i="14"/>
  <c r="T35" i="14"/>
  <c r="T34" i="14"/>
  <c r="T33" i="14"/>
  <c r="T32" i="14"/>
  <c r="T31" i="14"/>
  <c r="T30" i="14"/>
  <c r="T29" i="14"/>
  <c r="T28" i="14"/>
  <c r="T27" i="14"/>
  <c r="T26" i="14"/>
  <c r="AB26" i="14" s="1"/>
  <c r="T25" i="14"/>
  <c r="AB25" i="14" s="1"/>
  <c r="T24" i="14"/>
  <c r="AB24" i="14" s="1"/>
  <c r="T23" i="14"/>
  <c r="AB23" i="14" s="1"/>
  <c r="T22" i="14"/>
  <c r="T21" i="14"/>
  <c r="AB21" i="14" s="1"/>
  <c r="T20" i="14"/>
  <c r="AB20" i="14" s="1"/>
  <c r="T19" i="14"/>
  <c r="U19" i="14"/>
  <c r="AA15" i="16" l="1"/>
  <c r="U14" i="16"/>
  <c r="U15" i="16"/>
  <c r="U259" i="16"/>
  <c r="U253" i="16"/>
  <c r="U246" i="16"/>
  <c r="U240" i="16"/>
  <c r="U163" i="16"/>
  <c r="U156" i="16"/>
  <c r="U149" i="16"/>
  <c r="U142" i="16"/>
  <c r="U136" i="16"/>
  <c r="U129" i="16"/>
  <c r="U123" i="16"/>
  <c r="U117" i="16"/>
  <c r="U110" i="16"/>
  <c r="U104" i="16"/>
  <c r="U98" i="16"/>
  <c r="U92" i="16"/>
  <c r="U85" i="16"/>
  <c r="U78" i="16"/>
  <c r="U71" i="16"/>
  <c r="U64" i="16"/>
  <c r="U57" i="16"/>
  <c r="U51" i="16"/>
  <c r="U44" i="16"/>
  <c r="U38" i="16"/>
  <c r="U31" i="16"/>
  <c r="U25" i="16"/>
  <c r="U19" i="16"/>
  <c r="U67" i="16"/>
  <c r="U256" i="16"/>
  <c r="U230" i="16"/>
  <c r="U224" i="16"/>
  <c r="U218" i="16"/>
  <c r="U212" i="16"/>
  <c r="U206" i="16"/>
  <c r="U199" i="16"/>
  <c r="U193" i="16"/>
  <c r="U187" i="16"/>
  <c r="U126" i="16"/>
  <c r="U120" i="16"/>
  <c r="U113" i="16"/>
  <c r="U107" i="16"/>
  <c r="U95" i="16"/>
  <c r="U257" i="16"/>
  <c r="U251" i="16"/>
  <c r="U244" i="16"/>
  <c r="U238" i="16"/>
  <c r="U231" i="16"/>
  <c r="U225" i="16"/>
  <c r="U219" i="16"/>
  <c r="U213" i="16"/>
  <c r="U207" i="16"/>
  <c r="U200" i="16"/>
  <c r="U194" i="16"/>
  <c r="U188" i="16"/>
  <c r="U181" i="16"/>
  <c r="U174" i="16"/>
  <c r="U167" i="16"/>
  <c r="U160" i="16"/>
  <c r="U153" i="16"/>
  <c r="U147" i="16"/>
  <c r="U140" i="16"/>
  <c r="U134" i="16"/>
  <c r="U127" i="16"/>
  <c r="U121" i="16"/>
  <c r="U114" i="16"/>
  <c r="U108" i="16"/>
  <c r="U102" i="16"/>
  <c r="U96" i="16"/>
  <c r="U90" i="16"/>
  <c r="U83" i="16"/>
  <c r="U76" i="16"/>
  <c r="U69" i="16"/>
  <c r="U61" i="16"/>
  <c r="U55" i="16"/>
  <c r="U48" i="16"/>
  <c r="U42" i="16"/>
  <c r="U36" i="16"/>
  <c r="U29" i="16"/>
  <c r="U23" i="16"/>
  <c r="U16" i="16"/>
  <c r="R10" i="16"/>
  <c r="R9" i="16"/>
  <c r="U12" i="16"/>
  <c r="Q9" i="16"/>
  <c r="Q10" i="16"/>
  <c r="U16" i="14"/>
  <c r="U17" i="14"/>
  <c r="T17" i="14"/>
  <c r="T16" i="14"/>
  <c r="AB19" i="14"/>
  <c r="Z17" i="14"/>
  <c r="Z16" i="14"/>
  <c r="Q11" i="16" l="1"/>
  <c r="R11" i="16"/>
  <c r="T18" i="14"/>
  <c r="Z18" i="14"/>
  <c r="U18" i="14"/>
  <c r="Y19" i="14" l="1"/>
  <c r="W19" i="14"/>
  <c r="AD19" i="14"/>
  <c r="AE19" i="14"/>
  <c r="AD20" i="14"/>
  <c r="AE20" i="14"/>
  <c r="AD21" i="14"/>
  <c r="AE21" i="14"/>
  <c r="AD22" i="14"/>
  <c r="AE22" i="14"/>
  <c r="AD23" i="14"/>
  <c r="AE23" i="14"/>
  <c r="AD24" i="14"/>
  <c r="AE24" i="14"/>
  <c r="AD25" i="14"/>
  <c r="AE25" i="14"/>
  <c r="AD26" i="14"/>
  <c r="AE26" i="14"/>
  <c r="AD27" i="14"/>
  <c r="AE27" i="14"/>
  <c r="AD28" i="14"/>
  <c r="AE28" i="14"/>
  <c r="AD29" i="14"/>
  <c r="AE29" i="14"/>
  <c r="AD30" i="14"/>
  <c r="AE30" i="14"/>
  <c r="AD31" i="14"/>
  <c r="AE31" i="14"/>
  <c r="AD32" i="14"/>
  <c r="AE32" i="14"/>
  <c r="AD33" i="14"/>
  <c r="AE33" i="14"/>
  <c r="AD34" i="14"/>
  <c r="AE34" i="14"/>
  <c r="AD35" i="14"/>
  <c r="AE35" i="14"/>
  <c r="AD36" i="14"/>
  <c r="AE36" i="14"/>
  <c r="AD37" i="14"/>
  <c r="AE37" i="14"/>
  <c r="AD38" i="14"/>
  <c r="AE38" i="14"/>
  <c r="AD39" i="14"/>
  <c r="AE39" i="14"/>
  <c r="AD40" i="14"/>
  <c r="AE40" i="14"/>
  <c r="AD41" i="14"/>
  <c r="AE41" i="14"/>
  <c r="AD42" i="14"/>
  <c r="AE42" i="14"/>
  <c r="AD43" i="14"/>
  <c r="AE43" i="14"/>
  <c r="AD44" i="14"/>
  <c r="AE44" i="14"/>
  <c r="AD45" i="14"/>
  <c r="AE45" i="14"/>
  <c r="AD46" i="14"/>
  <c r="AE46" i="14"/>
  <c r="AD47" i="14"/>
  <c r="AE47" i="14"/>
  <c r="AD48" i="14"/>
  <c r="AE48" i="14"/>
  <c r="AD49" i="14"/>
  <c r="AE49" i="14"/>
  <c r="AD50" i="14"/>
  <c r="AE50" i="14"/>
  <c r="AD51" i="14"/>
  <c r="AE51" i="14"/>
  <c r="AD52" i="14"/>
  <c r="AE52" i="14"/>
  <c r="AD53" i="14"/>
  <c r="AE53" i="14"/>
  <c r="AD54" i="14"/>
  <c r="AE54" i="14"/>
  <c r="AD55" i="14"/>
  <c r="AE55" i="14"/>
  <c r="AD56" i="14"/>
  <c r="AE56" i="14"/>
  <c r="AD57" i="14"/>
  <c r="AE57" i="14"/>
  <c r="AD58" i="14"/>
  <c r="AE58" i="14"/>
  <c r="AD59" i="14"/>
  <c r="AE59" i="14"/>
  <c r="AD60" i="14"/>
  <c r="AE60" i="14"/>
  <c r="AD61" i="14"/>
  <c r="AE61" i="14"/>
  <c r="AD62" i="14"/>
  <c r="AE62" i="14"/>
  <c r="AD63" i="14"/>
  <c r="AE63" i="14"/>
  <c r="AD64" i="14"/>
  <c r="AE64" i="14"/>
  <c r="AD65" i="14"/>
  <c r="AE65" i="14"/>
  <c r="AD66" i="14"/>
  <c r="AE66" i="14"/>
  <c r="AD67" i="14"/>
  <c r="AE67" i="14"/>
  <c r="AD68" i="14"/>
  <c r="AE68" i="14"/>
  <c r="AD69" i="14"/>
  <c r="AE69" i="14"/>
  <c r="AD70" i="14"/>
  <c r="AE70" i="14"/>
  <c r="AD71" i="14"/>
  <c r="AE71" i="14"/>
  <c r="AD72" i="14"/>
  <c r="AE72" i="14"/>
  <c r="AD73" i="14"/>
  <c r="AE73" i="14"/>
  <c r="AD74" i="14"/>
  <c r="AE74" i="14"/>
  <c r="AD75" i="14"/>
  <c r="AE75" i="14"/>
  <c r="AD76" i="14"/>
  <c r="AE76" i="14"/>
  <c r="AD77" i="14"/>
  <c r="AE77" i="14"/>
  <c r="AD78" i="14"/>
  <c r="AE78" i="14"/>
  <c r="AD79" i="14"/>
  <c r="AE79" i="14"/>
  <c r="AD80" i="14"/>
  <c r="AE80" i="14"/>
  <c r="AD81" i="14"/>
  <c r="AE81" i="14"/>
  <c r="AD82" i="14"/>
  <c r="AE82" i="14"/>
  <c r="AD83" i="14"/>
  <c r="AE83" i="14"/>
  <c r="AD84" i="14"/>
  <c r="AE84" i="14"/>
  <c r="AD85" i="14"/>
  <c r="AE85" i="14"/>
  <c r="AD86" i="14"/>
  <c r="AE86" i="14"/>
  <c r="AD87" i="14"/>
  <c r="AE87" i="14"/>
  <c r="AD88" i="14"/>
  <c r="AE88" i="14"/>
  <c r="AD89" i="14"/>
  <c r="AE89" i="14"/>
  <c r="AD90" i="14"/>
  <c r="AE90" i="14"/>
  <c r="AD91" i="14"/>
  <c r="AE91" i="14"/>
  <c r="AD92" i="14"/>
  <c r="AE92" i="14"/>
  <c r="AD93" i="14"/>
  <c r="AE93" i="14"/>
  <c r="AD94" i="14"/>
  <c r="AE94" i="14"/>
  <c r="AD95" i="14"/>
  <c r="AE95" i="14"/>
  <c r="AD96" i="14"/>
  <c r="AE96" i="14"/>
  <c r="AD97" i="14"/>
  <c r="AE97" i="14"/>
  <c r="AD98" i="14"/>
  <c r="AE98" i="14"/>
  <c r="AD99" i="14"/>
  <c r="AE99" i="14"/>
  <c r="AD100" i="14"/>
  <c r="AE100" i="14"/>
  <c r="AD101" i="14"/>
  <c r="AE101" i="14"/>
  <c r="AD102" i="14"/>
  <c r="AE102" i="14"/>
  <c r="AD103" i="14"/>
  <c r="AE103" i="14"/>
  <c r="AD104" i="14"/>
  <c r="AE104" i="14"/>
  <c r="AD105" i="14"/>
  <c r="AE105" i="14"/>
  <c r="AD106" i="14"/>
  <c r="AE106" i="14"/>
  <c r="AD107" i="14"/>
  <c r="AE107" i="14"/>
  <c r="AD108" i="14"/>
  <c r="AE108" i="14"/>
  <c r="AD109" i="14"/>
  <c r="AE109" i="14"/>
  <c r="AD110" i="14"/>
  <c r="AE110" i="14"/>
  <c r="AD111" i="14"/>
  <c r="AE111" i="14"/>
  <c r="AD112" i="14"/>
  <c r="AE112" i="14"/>
  <c r="AD113" i="14"/>
  <c r="AE113" i="14"/>
  <c r="AD114" i="14"/>
  <c r="AE114" i="14"/>
  <c r="AD115" i="14"/>
  <c r="AE115" i="14"/>
  <c r="AD116" i="14"/>
  <c r="AE116" i="14"/>
  <c r="AD117" i="14"/>
  <c r="AE117" i="14"/>
  <c r="AD118" i="14"/>
  <c r="AE118" i="14"/>
  <c r="AD119" i="14"/>
  <c r="AE119" i="14"/>
  <c r="AD120" i="14"/>
  <c r="AE120" i="14"/>
  <c r="AD121" i="14"/>
  <c r="AE121" i="14"/>
  <c r="AD122" i="14"/>
  <c r="AE122" i="14"/>
  <c r="AD123" i="14"/>
  <c r="AE123" i="14"/>
  <c r="AD124" i="14"/>
  <c r="AE124" i="14"/>
  <c r="AD125" i="14"/>
  <c r="AE125" i="14"/>
  <c r="AD126" i="14"/>
  <c r="AE126" i="14"/>
  <c r="AD127" i="14"/>
  <c r="AE127" i="14"/>
  <c r="AD128" i="14"/>
  <c r="AE128" i="14"/>
  <c r="AD129" i="14"/>
  <c r="AE129" i="14"/>
  <c r="AD130" i="14"/>
  <c r="AE130" i="14"/>
  <c r="AD131" i="14"/>
  <c r="AE131" i="14"/>
  <c r="AD132" i="14"/>
  <c r="AE132" i="14"/>
  <c r="AD133" i="14"/>
  <c r="AE133" i="14"/>
  <c r="AD134" i="14"/>
  <c r="AE134" i="14"/>
  <c r="AD135" i="14"/>
  <c r="AE135" i="14"/>
  <c r="AD136" i="14"/>
  <c r="AE136" i="14"/>
  <c r="AD137" i="14"/>
  <c r="AE137" i="14"/>
  <c r="AD138" i="14"/>
  <c r="AE138" i="14"/>
  <c r="AD139" i="14"/>
  <c r="AE139" i="14"/>
  <c r="AD140" i="14"/>
  <c r="AE140" i="14"/>
  <c r="AD141" i="14"/>
  <c r="AE141" i="14"/>
  <c r="AD142" i="14"/>
  <c r="AE142" i="14"/>
  <c r="AD143" i="14"/>
  <c r="AE143" i="14"/>
  <c r="AD144" i="14"/>
  <c r="AE144" i="14"/>
  <c r="AD145" i="14"/>
  <c r="AE145" i="14"/>
  <c r="AD146" i="14"/>
  <c r="AE146" i="14"/>
  <c r="AD147" i="14"/>
  <c r="AE147" i="14"/>
  <c r="AD148" i="14"/>
  <c r="AE148" i="14"/>
  <c r="AD149" i="14"/>
  <c r="AE149" i="14"/>
  <c r="AD150" i="14"/>
  <c r="AE150" i="14"/>
  <c r="AD151" i="14"/>
  <c r="AE151" i="14"/>
  <c r="AD152" i="14"/>
  <c r="AE152" i="14"/>
  <c r="AD153" i="14"/>
  <c r="AE153" i="14"/>
  <c r="AD154" i="14"/>
  <c r="AE154" i="14"/>
  <c r="AD155" i="14"/>
  <c r="AE155" i="14"/>
  <c r="AD156" i="14"/>
  <c r="AE156" i="14"/>
  <c r="AD157" i="14"/>
  <c r="AE157" i="14"/>
  <c r="AD158" i="14"/>
  <c r="AE158" i="14"/>
  <c r="AD159" i="14"/>
  <c r="AE159" i="14"/>
  <c r="AD160" i="14"/>
  <c r="AE160" i="14"/>
  <c r="AD161" i="14"/>
  <c r="AE161" i="14"/>
  <c r="AD162" i="14"/>
  <c r="AE162" i="14"/>
  <c r="AD163" i="14"/>
  <c r="AE163" i="14"/>
  <c r="AD164" i="14"/>
  <c r="AE164" i="14"/>
  <c r="AD165" i="14"/>
  <c r="AE165" i="14"/>
  <c r="AD166" i="14"/>
  <c r="AE166" i="14"/>
  <c r="AD167" i="14"/>
  <c r="AE167" i="14"/>
  <c r="AD168" i="14"/>
  <c r="AE168" i="14"/>
  <c r="AD169" i="14"/>
  <c r="AE169" i="14"/>
  <c r="AD170" i="14"/>
  <c r="AE170" i="14"/>
  <c r="AD171" i="14"/>
  <c r="AE171" i="14"/>
  <c r="AD172" i="14"/>
  <c r="AE172" i="14"/>
  <c r="AD173" i="14"/>
  <c r="AE173" i="14"/>
  <c r="AD174" i="14"/>
  <c r="AE174" i="14"/>
  <c r="AD175" i="14"/>
  <c r="AE175" i="14"/>
  <c r="AD176" i="14"/>
  <c r="AE176" i="14"/>
  <c r="AD177" i="14"/>
  <c r="AE177" i="14"/>
  <c r="AD178" i="14"/>
  <c r="AE178" i="14"/>
  <c r="AD179" i="14"/>
  <c r="AE179" i="14"/>
  <c r="AD180" i="14"/>
  <c r="AE180" i="14"/>
  <c r="AD181" i="14"/>
  <c r="AE181" i="14"/>
  <c r="AD182" i="14"/>
  <c r="AE182" i="14"/>
  <c r="AD183" i="14"/>
  <c r="AE183" i="14"/>
  <c r="AD184" i="14"/>
  <c r="AE184" i="14"/>
  <c r="AD185" i="14"/>
  <c r="AE185" i="14"/>
  <c r="AD186" i="14"/>
  <c r="AE186" i="14"/>
  <c r="AD187" i="14"/>
  <c r="AE187" i="14"/>
  <c r="AD188" i="14"/>
  <c r="AE188" i="14"/>
  <c r="AD189" i="14"/>
  <c r="AE189" i="14"/>
  <c r="AD190" i="14"/>
  <c r="AE190" i="14"/>
  <c r="AD191" i="14"/>
  <c r="AE191" i="14"/>
  <c r="AD192" i="14"/>
  <c r="AE192" i="14"/>
  <c r="AD193" i="14"/>
  <c r="AE193" i="14"/>
  <c r="AD194" i="14"/>
  <c r="AE194" i="14"/>
  <c r="AD195" i="14"/>
  <c r="AE195" i="14"/>
  <c r="AD196" i="14"/>
  <c r="AE196" i="14"/>
  <c r="AD197" i="14"/>
  <c r="AE197" i="14"/>
  <c r="AD198" i="14"/>
  <c r="AE198" i="14"/>
  <c r="AD199" i="14"/>
  <c r="AE199" i="14"/>
  <c r="AD200" i="14"/>
  <c r="AE200" i="14"/>
  <c r="AD201" i="14"/>
  <c r="AE201" i="14"/>
  <c r="AD202" i="14"/>
  <c r="AE202" i="14"/>
  <c r="AD203" i="14"/>
  <c r="AE203" i="14"/>
  <c r="AD204" i="14"/>
  <c r="AE204" i="14"/>
  <c r="AD205" i="14"/>
  <c r="AE205" i="14"/>
  <c r="AD206" i="14"/>
  <c r="AE206" i="14"/>
  <c r="AD207" i="14"/>
  <c r="AE207" i="14"/>
  <c r="AD208" i="14"/>
  <c r="AE208" i="14"/>
  <c r="AD209" i="14"/>
  <c r="AE209" i="14"/>
  <c r="AD210" i="14"/>
  <c r="AE210" i="14"/>
  <c r="AD211" i="14"/>
  <c r="AE211" i="14"/>
  <c r="AD212" i="14"/>
  <c r="AE212" i="14"/>
  <c r="AD213" i="14"/>
  <c r="AE213" i="14"/>
  <c r="AD214" i="14"/>
  <c r="AE214" i="14"/>
  <c r="AD215" i="14"/>
  <c r="AE215" i="14"/>
  <c r="AD216" i="14"/>
  <c r="AE216" i="14"/>
  <c r="AD217" i="14"/>
  <c r="AE217" i="14"/>
  <c r="AD218" i="14"/>
  <c r="AE218" i="14"/>
  <c r="AD219" i="14"/>
  <c r="AE219" i="14"/>
  <c r="AD220" i="14"/>
  <c r="AE220" i="14"/>
  <c r="AD221" i="14"/>
  <c r="AE221" i="14"/>
  <c r="AD222" i="14"/>
  <c r="AE222" i="14"/>
  <c r="AD223" i="14"/>
  <c r="AE223" i="14"/>
  <c r="AD224" i="14"/>
  <c r="AE224" i="14"/>
  <c r="AD225" i="14"/>
  <c r="AE225" i="14"/>
  <c r="AD226" i="14"/>
  <c r="AE226" i="14"/>
  <c r="AD227" i="14"/>
  <c r="AE227" i="14"/>
  <c r="AD228" i="14"/>
  <c r="AE228" i="14"/>
  <c r="AD229" i="14"/>
  <c r="AE229" i="14"/>
  <c r="AD230" i="14"/>
  <c r="AE230" i="14"/>
  <c r="AD231" i="14"/>
  <c r="AE231" i="14"/>
  <c r="AD232" i="14"/>
  <c r="AE232" i="14"/>
  <c r="AD233" i="14"/>
  <c r="AE233" i="14"/>
  <c r="AD234" i="14"/>
  <c r="AE234" i="14"/>
  <c r="AD235" i="14"/>
  <c r="AE235" i="14"/>
  <c r="AD236" i="14"/>
  <c r="AE236" i="14"/>
  <c r="AD237" i="14"/>
  <c r="AE237" i="14"/>
  <c r="AD238" i="14"/>
  <c r="AE238" i="14"/>
  <c r="AD239" i="14"/>
  <c r="AE239" i="14"/>
  <c r="AD240" i="14"/>
  <c r="AE240" i="14"/>
  <c r="AD241" i="14"/>
  <c r="AE241" i="14"/>
  <c r="AD242" i="14"/>
  <c r="AE242" i="14"/>
  <c r="AD243" i="14"/>
  <c r="AE243" i="14"/>
  <c r="AD244" i="14"/>
  <c r="AE244" i="14"/>
  <c r="AD245" i="14"/>
  <c r="AE245" i="14"/>
  <c r="AD246" i="14"/>
  <c r="AE246" i="14"/>
  <c r="AD247" i="14"/>
  <c r="AE247" i="14"/>
  <c r="AD248" i="14"/>
  <c r="AE248" i="14"/>
  <c r="AD249" i="14"/>
  <c r="AE249" i="14"/>
  <c r="AD250" i="14"/>
  <c r="AE250" i="14"/>
  <c r="AD251" i="14"/>
  <c r="AE251" i="14"/>
  <c r="AD252" i="14"/>
  <c r="AE252" i="14"/>
  <c r="AD253" i="14"/>
  <c r="AE253" i="14"/>
  <c r="AD254" i="14"/>
  <c r="AE254" i="14"/>
  <c r="AD255" i="14"/>
  <c r="AE255" i="14"/>
  <c r="AD256" i="14"/>
  <c r="AE256" i="14"/>
  <c r="AD257" i="14"/>
  <c r="AE257" i="14"/>
  <c r="AD258" i="14"/>
  <c r="AE258" i="14"/>
  <c r="AD259" i="14"/>
  <c r="AE259" i="14"/>
  <c r="AD260" i="14"/>
  <c r="AE260" i="14"/>
  <c r="AD261" i="14"/>
  <c r="AE261" i="14"/>
  <c r="AD262" i="14"/>
  <c r="AE262" i="14"/>
  <c r="AD263" i="14"/>
  <c r="AE263" i="14"/>
  <c r="AD264" i="14"/>
  <c r="AE264" i="14"/>
  <c r="AD265" i="14"/>
  <c r="AE265" i="14"/>
  <c r="AD266" i="14"/>
  <c r="AE266" i="14"/>
  <c r="AD267" i="14"/>
  <c r="AE267" i="14"/>
  <c r="O19" i="14"/>
  <c r="AR267" i="14" l="1"/>
  <c r="AL267" i="14"/>
  <c r="AU267" i="14"/>
  <c r="AV267" i="14"/>
  <c r="AS267" i="14"/>
  <c r="AR265" i="14"/>
  <c r="AL265" i="14"/>
  <c r="AU265" i="14"/>
  <c r="AV265" i="14"/>
  <c r="AS265" i="14"/>
  <c r="AR263" i="14"/>
  <c r="AL263" i="14"/>
  <c r="AU263" i="14"/>
  <c r="AV263" i="14"/>
  <c r="AS263" i="14"/>
  <c r="AR261" i="14"/>
  <c r="AL261" i="14"/>
  <c r="AU261" i="14"/>
  <c r="AV261" i="14"/>
  <c r="AS261" i="14"/>
  <c r="AR259" i="14"/>
  <c r="AL259" i="14"/>
  <c r="AU259" i="14"/>
  <c r="AV259" i="14"/>
  <c r="AS259" i="14"/>
  <c r="AR257" i="14"/>
  <c r="AL257" i="14"/>
  <c r="AU257" i="14"/>
  <c r="AV257" i="14"/>
  <c r="AS257" i="14"/>
  <c r="AR255" i="14"/>
  <c r="AL255" i="14"/>
  <c r="AU255" i="14"/>
  <c r="AV255" i="14"/>
  <c r="AS255" i="14"/>
  <c r="AR253" i="14"/>
  <c r="AL253" i="14"/>
  <c r="AU253" i="14"/>
  <c r="AV253" i="14"/>
  <c r="AS253" i="14"/>
  <c r="AR251" i="14"/>
  <c r="AL251" i="14"/>
  <c r="AU251" i="14"/>
  <c r="AV251" i="14"/>
  <c r="AS251" i="14"/>
  <c r="AR249" i="14"/>
  <c r="AL249" i="14"/>
  <c r="AU249" i="14"/>
  <c r="AV249" i="14"/>
  <c r="AS249" i="14"/>
  <c r="AR247" i="14"/>
  <c r="AL247" i="14"/>
  <c r="AU247" i="14"/>
  <c r="AV247" i="14"/>
  <c r="AS247" i="14"/>
  <c r="AR245" i="14"/>
  <c r="AL245" i="14"/>
  <c r="AU245" i="14"/>
  <c r="AV245" i="14"/>
  <c r="AS245" i="14"/>
  <c r="AR243" i="14"/>
  <c r="AL243" i="14"/>
  <c r="AU243" i="14"/>
  <c r="AV243" i="14"/>
  <c r="AS243" i="14"/>
  <c r="AR241" i="14"/>
  <c r="AL241" i="14"/>
  <c r="AU241" i="14"/>
  <c r="AV241" i="14"/>
  <c r="AS241" i="14"/>
  <c r="AR239" i="14"/>
  <c r="AL239" i="14"/>
  <c r="AU239" i="14"/>
  <c r="AV239" i="14"/>
  <c r="AS239" i="14"/>
  <c r="AR237" i="14"/>
  <c r="AL237" i="14"/>
  <c r="AU237" i="14"/>
  <c r="AV237" i="14"/>
  <c r="AS237" i="14"/>
  <c r="AR235" i="14"/>
  <c r="AL235" i="14"/>
  <c r="AU235" i="14"/>
  <c r="AV235" i="14"/>
  <c r="AS235" i="14"/>
  <c r="AR233" i="14"/>
  <c r="AL233" i="14"/>
  <c r="AU233" i="14"/>
  <c r="AV233" i="14"/>
  <c r="AS233" i="14"/>
  <c r="AR231" i="14"/>
  <c r="AL231" i="14"/>
  <c r="AU231" i="14"/>
  <c r="AV231" i="14"/>
  <c r="AS231" i="14"/>
  <c r="AR229" i="14"/>
  <c r="AL229" i="14"/>
  <c r="AU229" i="14"/>
  <c r="AV229" i="14"/>
  <c r="AS229" i="14"/>
  <c r="AR227" i="14"/>
  <c r="AL227" i="14"/>
  <c r="AU227" i="14"/>
  <c r="AV227" i="14"/>
  <c r="AS227" i="14"/>
  <c r="AR225" i="14"/>
  <c r="AL225" i="14"/>
  <c r="AU225" i="14"/>
  <c r="AV225" i="14"/>
  <c r="AS225" i="14"/>
  <c r="AR223" i="14"/>
  <c r="AL223" i="14"/>
  <c r="AU223" i="14"/>
  <c r="AV223" i="14"/>
  <c r="AS223" i="14"/>
  <c r="AR221" i="14"/>
  <c r="AL221" i="14"/>
  <c r="AU221" i="14"/>
  <c r="AV221" i="14"/>
  <c r="AS221" i="14"/>
  <c r="AR219" i="14"/>
  <c r="AL219" i="14"/>
  <c r="AU219" i="14"/>
  <c r="AV219" i="14"/>
  <c r="AS219" i="14"/>
  <c r="AR217" i="14"/>
  <c r="AL217" i="14"/>
  <c r="AU217" i="14"/>
  <c r="AV217" i="14"/>
  <c r="AS217" i="14"/>
  <c r="AR215" i="14"/>
  <c r="AL215" i="14"/>
  <c r="AU215" i="14"/>
  <c r="AV215" i="14"/>
  <c r="AS215" i="14"/>
  <c r="AR213" i="14"/>
  <c r="AL213" i="14"/>
  <c r="AU213" i="14"/>
  <c r="AV213" i="14"/>
  <c r="AS213" i="14"/>
  <c r="AR211" i="14"/>
  <c r="AL211" i="14"/>
  <c r="AU211" i="14"/>
  <c r="AV211" i="14"/>
  <c r="AS211" i="14"/>
  <c r="AR209" i="14"/>
  <c r="AL209" i="14"/>
  <c r="AU209" i="14"/>
  <c r="AV209" i="14"/>
  <c r="AS209" i="14"/>
  <c r="AR207" i="14"/>
  <c r="AL207" i="14"/>
  <c r="AU207" i="14"/>
  <c r="AV207" i="14"/>
  <c r="AS207" i="14"/>
  <c r="AR205" i="14"/>
  <c r="AL205" i="14"/>
  <c r="AU205" i="14"/>
  <c r="AV205" i="14"/>
  <c r="AS205" i="14"/>
  <c r="AR203" i="14"/>
  <c r="AL203" i="14"/>
  <c r="AU203" i="14"/>
  <c r="AV203" i="14"/>
  <c r="AS203" i="14"/>
  <c r="AR201" i="14"/>
  <c r="AL201" i="14"/>
  <c r="AU201" i="14"/>
  <c r="AV201" i="14"/>
  <c r="AS201" i="14"/>
  <c r="AR199" i="14"/>
  <c r="AL199" i="14"/>
  <c r="AU199" i="14"/>
  <c r="AV199" i="14"/>
  <c r="AS199" i="14"/>
  <c r="AR197" i="14"/>
  <c r="AL197" i="14"/>
  <c r="AU197" i="14"/>
  <c r="AV197" i="14"/>
  <c r="AS197" i="14"/>
  <c r="AR195" i="14"/>
  <c r="AL195" i="14"/>
  <c r="AU195" i="14"/>
  <c r="AV195" i="14"/>
  <c r="AS195" i="14"/>
  <c r="AR193" i="14"/>
  <c r="AL193" i="14"/>
  <c r="AU193" i="14"/>
  <c r="AV193" i="14"/>
  <c r="AS193" i="14"/>
  <c r="AR191" i="14"/>
  <c r="AL191" i="14"/>
  <c r="AU191" i="14"/>
  <c r="AV191" i="14"/>
  <c r="AS191" i="14"/>
  <c r="AR189" i="14"/>
  <c r="AL189" i="14"/>
  <c r="AU189" i="14"/>
  <c r="AV189" i="14"/>
  <c r="AS189" i="14"/>
  <c r="AR187" i="14"/>
  <c r="AL187" i="14"/>
  <c r="AU187" i="14"/>
  <c r="AV187" i="14"/>
  <c r="AS187" i="14"/>
  <c r="AR185" i="14"/>
  <c r="AL185" i="14"/>
  <c r="AU185" i="14"/>
  <c r="AV185" i="14"/>
  <c r="AS185" i="14"/>
  <c r="AR183" i="14"/>
  <c r="AL183" i="14"/>
  <c r="AU183" i="14"/>
  <c r="AV183" i="14"/>
  <c r="AS183" i="14"/>
  <c r="AR181" i="14"/>
  <c r="AL181" i="14"/>
  <c r="AU181" i="14"/>
  <c r="AV181" i="14"/>
  <c r="AS181" i="14"/>
  <c r="AR179" i="14"/>
  <c r="AL179" i="14"/>
  <c r="AU179" i="14"/>
  <c r="AV179" i="14"/>
  <c r="AS179" i="14"/>
  <c r="AR177" i="14"/>
  <c r="AL177" i="14"/>
  <c r="AU177" i="14"/>
  <c r="AV177" i="14"/>
  <c r="AS177" i="14"/>
  <c r="AR175" i="14"/>
  <c r="AL175" i="14"/>
  <c r="AU175" i="14"/>
  <c r="AV175" i="14"/>
  <c r="AS175" i="14"/>
  <c r="AR173" i="14"/>
  <c r="AL173" i="14"/>
  <c r="AU173" i="14"/>
  <c r="AV173" i="14"/>
  <c r="AS173" i="14"/>
  <c r="AR171" i="14"/>
  <c r="AL171" i="14"/>
  <c r="AU171" i="14"/>
  <c r="AV171" i="14"/>
  <c r="AS171" i="14"/>
  <c r="AR169" i="14"/>
  <c r="AL169" i="14"/>
  <c r="AV169" i="14"/>
  <c r="AS169" i="14"/>
  <c r="AU169" i="14"/>
  <c r="AR167" i="14"/>
  <c r="AL167" i="14"/>
  <c r="AV167" i="14"/>
  <c r="AS167" i="14"/>
  <c r="AU167" i="14"/>
  <c r="AR165" i="14"/>
  <c r="AL165" i="14"/>
  <c r="AV165" i="14"/>
  <c r="AS165" i="14"/>
  <c r="AU165" i="14"/>
  <c r="AR163" i="14"/>
  <c r="AL163" i="14"/>
  <c r="AV163" i="14"/>
  <c r="AS163" i="14"/>
  <c r="AU163" i="14"/>
  <c r="AR161" i="14"/>
  <c r="AL161" i="14"/>
  <c r="AS161" i="14"/>
  <c r="AU161" i="14"/>
  <c r="AV161" i="14"/>
  <c r="AR159" i="14"/>
  <c r="AL159" i="14"/>
  <c r="AS159" i="14"/>
  <c r="AU159" i="14"/>
  <c r="AV159" i="14"/>
  <c r="AR157" i="14"/>
  <c r="AL157" i="14"/>
  <c r="AS157" i="14"/>
  <c r="AU157" i="14"/>
  <c r="AV157" i="14"/>
  <c r="AR155" i="14"/>
  <c r="AL155" i="14"/>
  <c r="AS155" i="14"/>
  <c r="AU155" i="14"/>
  <c r="AV155" i="14"/>
  <c r="AR153" i="14"/>
  <c r="AL153" i="14"/>
  <c r="AS153" i="14"/>
  <c r="AU153" i="14"/>
  <c r="AV153" i="14"/>
  <c r="AR151" i="14"/>
  <c r="AL151" i="14"/>
  <c r="AS151" i="14"/>
  <c r="AU151" i="14"/>
  <c r="AV151" i="14"/>
  <c r="AR149" i="14"/>
  <c r="AL149" i="14"/>
  <c r="AS149" i="14"/>
  <c r="AU149" i="14"/>
  <c r="AV149" i="14"/>
  <c r="AR147" i="14"/>
  <c r="AL147" i="14"/>
  <c r="AS147" i="14"/>
  <c r="AU147" i="14"/>
  <c r="AV147" i="14"/>
  <c r="AR145" i="14"/>
  <c r="AL145" i="14"/>
  <c r="AS145" i="14"/>
  <c r="AU145" i="14"/>
  <c r="AV145" i="14"/>
  <c r="AR143" i="14"/>
  <c r="AL143" i="14"/>
  <c r="AS143" i="14"/>
  <c r="AU143" i="14"/>
  <c r="AV143" i="14"/>
  <c r="AR141" i="14"/>
  <c r="AL141" i="14"/>
  <c r="AS141" i="14"/>
  <c r="AU141" i="14"/>
  <c r="AV141" i="14"/>
  <c r="AR139" i="14"/>
  <c r="AL139" i="14"/>
  <c r="AS139" i="14"/>
  <c r="AU139" i="14"/>
  <c r="AV139" i="14"/>
  <c r="AR137" i="14"/>
  <c r="AL137" i="14"/>
  <c r="AS137" i="14"/>
  <c r="AU137" i="14"/>
  <c r="AV137" i="14"/>
  <c r="AR135" i="14"/>
  <c r="AL135" i="14"/>
  <c r="AS135" i="14"/>
  <c r="AU135" i="14"/>
  <c r="AV135" i="14"/>
  <c r="AR133" i="14"/>
  <c r="AL133" i="14"/>
  <c r="AS133" i="14"/>
  <c r="AU133" i="14"/>
  <c r="AV133" i="14"/>
  <c r="AR131" i="14"/>
  <c r="AL131" i="14"/>
  <c r="AS131" i="14"/>
  <c r="AU131" i="14"/>
  <c r="AV131" i="14"/>
  <c r="AR129" i="14"/>
  <c r="AL129" i="14"/>
  <c r="AS129" i="14"/>
  <c r="AU129" i="14"/>
  <c r="AV129" i="14"/>
  <c r="AR127" i="14"/>
  <c r="AL127" i="14"/>
  <c r="AS127" i="14"/>
  <c r="AU127" i="14"/>
  <c r="AV127" i="14"/>
  <c r="AR125" i="14"/>
  <c r="AL125" i="14"/>
  <c r="AS125" i="14"/>
  <c r="AU125" i="14"/>
  <c r="AV125" i="14"/>
  <c r="AR123" i="14"/>
  <c r="AL123" i="14"/>
  <c r="AS123" i="14"/>
  <c r="AU123" i="14"/>
  <c r="AV123" i="14"/>
  <c r="AR121" i="14"/>
  <c r="AL121" i="14"/>
  <c r="AS121" i="14"/>
  <c r="AU121" i="14"/>
  <c r="AV121" i="14"/>
  <c r="AR119" i="14"/>
  <c r="AL119" i="14"/>
  <c r="AS119" i="14"/>
  <c r="AU119" i="14"/>
  <c r="AV119" i="14"/>
  <c r="AR117" i="14"/>
  <c r="AL117" i="14"/>
  <c r="AS117" i="14"/>
  <c r="AU117" i="14"/>
  <c r="AV117" i="14"/>
  <c r="AR115" i="14"/>
  <c r="AL115" i="14"/>
  <c r="AS115" i="14"/>
  <c r="AU115" i="14"/>
  <c r="AV115" i="14"/>
  <c r="AR113" i="14"/>
  <c r="AL113" i="14"/>
  <c r="AS113" i="14"/>
  <c r="AU113" i="14"/>
  <c r="AV113" i="14"/>
  <c r="AR111" i="14"/>
  <c r="AL111" i="14"/>
  <c r="AS111" i="14"/>
  <c r="AU111" i="14"/>
  <c r="AV111" i="14"/>
  <c r="AR109" i="14"/>
  <c r="AL109" i="14"/>
  <c r="AS109" i="14"/>
  <c r="AU109" i="14"/>
  <c r="AV109" i="14"/>
  <c r="AR107" i="14"/>
  <c r="AL107" i="14"/>
  <c r="AS107" i="14"/>
  <c r="AU107" i="14"/>
  <c r="AV107" i="14"/>
  <c r="AR105" i="14"/>
  <c r="AL105" i="14"/>
  <c r="AS105" i="14"/>
  <c r="AU105" i="14"/>
  <c r="AV105" i="14"/>
  <c r="AR103" i="14"/>
  <c r="AL103" i="14"/>
  <c r="AS103" i="14"/>
  <c r="AU103" i="14"/>
  <c r="AV103" i="14"/>
  <c r="AR101" i="14"/>
  <c r="AL101" i="14"/>
  <c r="AS101" i="14"/>
  <c r="AU101" i="14"/>
  <c r="AV101" i="14"/>
  <c r="AR99" i="14"/>
  <c r="AL99" i="14"/>
  <c r="AS99" i="14"/>
  <c r="AU99" i="14"/>
  <c r="AV99" i="14"/>
  <c r="AR97" i="14"/>
  <c r="AL97" i="14"/>
  <c r="AS97" i="14"/>
  <c r="AU97" i="14"/>
  <c r="AV97" i="14"/>
  <c r="AR95" i="14"/>
  <c r="AL95" i="14"/>
  <c r="AS95" i="14"/>
  <c r="AU95" i="14"/>
  <c r="AV95" i="14"/>
  <c r="AR93" i="14"/>
  <c r="AL93" i="14"/>
  <c r="AS93" i="14"/>
  <c r="AU93" i="14"/>
  <c r="AV93" i="14"/>
  <c r="AR91" i="14"/>
  <c r="AL91" i="14"/>
  <c r="AS91" i="14"/>
  <c r="AU91" i="14"/>
  <c r="AV91" i="14"/>
  <c r="AR89" i="14"/>
  <c r="AL89" i="14"/>
  <c r="AS89" i="14"/>
  <c r="AU89" i="14"/>
  <c r="AV89" i="14"/>
  <c r="AR87" i="14"/>
  <c r="AL87" i="14"/>
  <c r="AS87" i="14"/>
  <c r="AV87" i="14"/>
  <c r="AU87" i="14"/>
  <c r="AR85" i="14"/>
  <c r="AL85" i="14"/>
  <c r="AS85" i="14"/>
  <c r="AV85" i="14"/>
  <c r="AU85" i="14"/>
  <c r="AR83" i="14"/>
  <c r="AL83" i="14"/>
  <c r="AS83" i="14"/>
  <c r="AV83" i="14"/>
  <c r="AU83" i="14"/>
  <c r="AR81" i="14"/>
  <c r="AL81" i="14"/>
  <c r="AS81" i="14"/>
  <c r="AV81" i="14"/>
  <c r="AU81" i="14"/>
  <c r="AR79" i="14"/>
  <c r="AL79" i="14"/>
  <c r="AS79" i="14"/>
  <c r="AV79" i="14"/>
  <c r="AU79" i="14"/>
  <c r="AR77" i="14"/>
  <c r="AL77" i="14"/>
  <c r="AS77" i="14"/>
  <c r="AV77" i="14"/>
  <c r="AU77" i="14"/>
  <c r="AR75" i="14"/>
  <c r="AL75" i="14"/>
  <c r="AS75" i="14"/>
  <c r="AV75" i="14"/>
  <c r="AU75" i="14"/>
  <c r="AR73" i="14"/>
  <c r="AL73" i="14"/>
  <c r="AS73" i="14"/>
  <c r="AU73" i="14"/>
  <c r="AV73" i="14"/>
  <c r="AR71" i="14"/>
  <c r="AL71" i="14"/>
  <c r="AS71" i="14"/>
  <c r="AU71" i="14"/>
  <c r="AV71" i="14"/>
  <c r="AR69" i="14"/>
  <c r="AL69" i="14"/>
  <c r="AS69" i="14"/>
  <c r="AU69" i="14"/>
  <c r="AV69" i="14"/>
  <c r="AR67" i="14"/>
  <c r="AL67" i="14"/>
  <c r="AS67" i="14"/>
  <c r="AU67" i="14"/>
  <c r="AV67" i="14"/>
  <c r="AR65" i="14"/>
  <c r="AL65" i="14"/>
  <c r="AS65" i="14"/>
  <c r="AU65" i="14"/>
  <c r="AV65" i="14"/>
  <c r="AR63" i="14"/>
  <c r="AL63" i="14"/>
  <c r="AS63" i="14"/>
  <c r="AU63" i="14"/>
  <c r="AV63" i="14"/>
  <c r="AR61" i="14"/>
  <c r="AL61" i="14"/>
  <c r="AS61" i="14"/>
  <c r="AU61" i="14"/>
  <c r="AV61" i="14"/>
  <c r="AR59" i="14"/>
  <c r="AL59" i="14"/>
  <c r="AS59" i="14"/>
  <c r="AU59" i="14"/>
  <c r="AV59" i="14"/>
  <c r="AR57" i="14"/>
  <c r="AL57" i="14"/>
  <c r="AU57" i="14"/>
  <c r="AV57" i="14"/>
  <c r="AS57" i="14"/>
  <c r="AR55" i="14"/>
  <c r="AL55" i="14"/>
  <c r="AS55" i="14"/>
  <c r="AU55" i="14"/>
  <c r="AV55" i="14"/>
  <c r="AR53" i="14"/>
  <c r="AL53" i="14"/>
  <c r="AS53" i="14"/>
  <c r="AU53" i="14"/>
  <c r="AV53" i="14"/>
  <c r="AR51" i="14"/>
  <c r="AL51" i="14"/>
  <c r="AS51" i="14"/>
  <c r="AU51" i="14"/>
  <c r="AV51" i="14"/>
  <c r="AR49" i="14"/>
  <c r="AL49" i="14"/>
  <c r="AS49" i="14"/>
  <c r="AU49" i="14"/>
  <c r="AV49" i="14"/>
  <c r="AR47" i="14"/>
  <c r="AL47" i="14"/>
  <c r="AS47" i="14"/>
  <c r="AU47" i="14"/>
  <c r="AV47" i="14"/>
  <c r="AR45" i="14"/>
  <c r="AL45" i="14"/>
  <c r="AS45" i="14"/>
  <c r="AU45" i="14"/>
  <c r="AV45" i="14"/>
  <c r="AR43" i="14"/>
  <c r="AL43" i="14"/>
  <c r="AS43" i="14"/>
  <c r="AU43" i="14"/>
  <c r="AV43" i="14"/>
  <c r="AR41" i="14"/>
  <c r="AL41" i="14"/>
  <c r="AS41" i="14"/>
  <c r="AU41" i="14"/>
  <c r="AV41" i="14"/>
  <c r="AR39" i="14"/>
  <c r="AL39" i="14"/>
  <c r="AS39" i="14"/>
  <c r="AU39" i="14"/>
  <c r="AV39" i="14"/>
  <c r="AR37" i="14"/>
  <c r="AL37" i="14"/>
  <c r="AS37" i="14"/>
  <c r="AU37" i="14"/>
  <c r="AV37" i="14"/>
  <c r="AR35" i="14"/>
  <c r="AL35" i="14"/>
  <c r="AS35" i="14"/>
  <c r="AU35" i="14"/>
  <c r="AV35" i="14"/>
  <c r="AR33" i="14"/>
  <c r="AL33" i="14"/>
  <c r="AS33" i="14"/>
  <c r="AU33" i="14"/>
  <c r="AV33" i="14"/>
  <c r="AR31" i="14"/>
  <c r="AL31" i="14"/>
  <c r="AS31" i="14"/>
  <c r="AU31" i="14"/>
  <c r="AV31" i="14"/>
  <c r="AR29" i="14"/>
  <c r="AL29" i="14"/>
  <c r="AS29" i="14"/>
  <c r="AU29" i="14"/>
  <c r="AV29" i="14"/>
  <c r="AR27" i="14"/>
  <c r="AL27" i="14"/>
  <c r="AS27" i="14"/>
  <c r="AU27" i="14"/>
  <c r="AV27" i="14"/>
  <c r="AR25" i="14"/>
  <c r="AL25" i="14"/>
  <c r="AS25" i="14"/>
  <c r="AR23" i="14"/>
  <c r="AL23" i="14"/>
  <c r="AS21" i="14"/>
  <c r="AL266" i="14"/>
  <c r="AR266" i="14"/>
  <c r="AU266" i="14"/>
  <c r="AV266" i="14"/>
  <c r="AS266" i="14"/>
  <c r="AR264" i="14"/>
  <c r="AL264" i="14"/>
  <c r="AU264" i="14"/>
  <c r="AV264" i="14"/>
  <c r="AS264" i="14"/>
  <c r="AL262" i="14"/>
  <c r="AR262" i="14"/>
  <c r="AU262" i="14"/>
  <c r="AV262" i="14"/>
  <c r="AS262" i="14"/>
  <c r="AR260" i="14"/>
  <c r="AL260" i="14"/>
  <c r="AU260" i="14"/>
  <c r="AV260" i="14"/>
  <c r="AS260" i="14"/>
  <c r="AL258" i="14"/>
  <c r="AR258" i="14"/>
  <c r="AU258" i="14"/>
  <c r="AV258" i="14"/>
  <c r="AS258" i="14"/>
  <c r="AR256" i="14"/>
  <c r="AL256" i="14"/>
  <c r="AU256" i="14"/>
  <c r="AV256" i="14"/>
  <c r="AS256" i="14"/>
  <c r="AL254" i="14"/>
  <c r="AR254" i="14"/>
  <c r="AU254" i="14"/>
  <c r="AV254" i="14"/>
  <c r="AS254" i="14"/>
  <c r="AR252" i="14"/>
  <c r="AL252" i="14"/>
  <c r="AU252" i="14"/>
  <c r="AV252" i="14"/>
  <c r="AS252" i="14"/>
  <c r="AL250" i="14"/>
  <c r="AR250" i="14"/>
  <c r="AU250" i="14"/>
  <c r="AV250" i="14"/>
  <c r="AS250" i="14"/>
  <c r="AR248" i="14"/>
  <c r="AL248" i="14"/>
  <c r="AU248" i="14"/>
  <c r="AV248" i="14"/>
  <c r="AS248" i="14"/>
  <c r="AL246" i="14"/>
  <c r="AR246" i="14"/>
  <c r="AU246" i="14"/>
  <c r="AV246" i="14"/>
  <c r="AS246" i="14"/>
  <c r="AR244" i="14"/>
  <c r="AL244" i="14"/>
  <c r="AU244" i="14"/>
  <c r="AV244" i="14"/>
  <c r="AS244" i="14"/>
  <c r="AR242" i="14"/>
  <c r="AL242" i="14"/>
  <c r="AU242" i="14"/>
  <c r="AV242" i="14"/>
  <c r="AS242" i="14"/>
  <c r="AR240" i="14"/>
  <c r="AL240" i="14"/>
  <c r="AU240" i="14"/>
  <c r="AV240" i="14"/>
  <c r="AS240" i="14"/>
  <c r="AL238" i="14"/>
  <c r="AR238" i="14"/>
  <c r="AU238" i="14"/>
  <c r="AV238" i="14"/>
  <c r="AS238" i="14"/>
  <c r="AR236" i="14"/>
  <c r="AL236" i="14"/>
  <c r="AU236" i="14"/>
  <c r="AV236" i="14"/>
  <c r="AS236" i="14"/>
  <c r="AL234" i="14"/>
  <c r="AR234" i="14"/>
  <c r="AU234" i="14"/>
  <c r="AV234" i="14"/>
  <c r="AS234" i="14"/>
  <c r="AR232" i="14"/>
  <c r="AL232" i="14"/>
  <c r="AU232" i="14"/>
  <c r="AV232" i="14"/>
  <c r="AS232" i="14"/>
  <c r="AL230" i="14"/>
  <c r="AR230" i="14"/>
  <c r="AU230" i="14"/>
  <c r="AV230" i="14"/>
  <c r="AS230" i="14"/>
  <c r="AR228" i="14"/>
  <c r="AL228" i="14"/>
  <c r="AU228" i="14"/>
  <c r="AV228" i="14"/>
  <c r="AS228" i="14"/>
  <c r="AR226" i="14"/>
  <c r="AL226" i="14"/>
  <c r="AU226" i="14"/>
  <c r="AV226" i="14"/>
  <c r="AS226" i="14"/>
  <c r="AR224" i="14"/>
  <c r="AL224" i="14"/>
  <c r="AU224" i="14"/>
  <c r="AV224" i="14"/>
  <c r="AS224" i="14"/>
  <c r="AL222" i="14"/>
  <c r="AR222" i="14"/>
  <c r="AU222" i="14"/>
  <c r="AV222" i="14"/>
  <c r="AS222" i="14"/>
  <c r="AR220" i="14"/>
  <c r="AL220" i="14"/>
  <c r="AU220" i="14"/>
  <c r="AV220" i="14"/>
  <c r="AS220" i="14"/>
  <c r="AL218" i="14"/>
  <c r="AR218" i="14"/>
  <c r="AU218" i="14"/>
  <c r="AV218" i="14"/>
  <c r="AS218" i="14"/>
  <c r="AR216" i="14"/>
  <c r="AL216" i="14"/>
  <c r="AU216" i="14"/>
  <c r="AV216" i="14"/>
  <c r="AS216" i="14"/>
  <c r="AL214" i="14"/>
  <c r="AR214" i="14"/>
  <c r="AU214" i="14"/>
  <c r="AV214" i="14"/>
  <c r="AS214" i="14"/>
  <c r="AR212" i="14"/>
  <c r="AL212" i="14"/>
  <c r="AU212" i="14"/>
  <c r="AV212" i="14"/>
  <c r="AS212" i="14"/>
  <c r="AR210" i="14"/>
  <c r="AL210" i="14"/>
  <c r="AU210" i="14"/>
  <c r="AV210" i="14"/>
  <c r="AS210" i="14"/>
  <c r="AR208" i="14"/>
  <c r="AL208" i="14"/>
  <c r="AU208" i="14"/>
  <c r="AV208" i="14"/>
  <c r="AS208" i="14"/>
  <c r="AL206" i="14"/>
  <c r="AR206" i="14"/>
  <c r="AU206" i="14"/>
  <c r="AV206" i="14"/>
  <c r="AS206" i="14"/>
  <c r="AR204" i="14"/>
  <c r="AL204" i="14"/>
  <c r="AU204" i="14"/>
  <c r="AV204" i="14"/>
  <c r="AS204" i="14"/>
  <c r="AL202" i="14"/>
  <c r="AR202" i="14"/>
  <c r="AU202" i="14"/>
  <c r="AV202" i="14"/>
  <c r="AS202" i="14"/>
  <c r="AR200" i="14"/>
  <c r="AL200" i="14"/>
  <c r="AU200" i="14"/>
  <c r="AV200" i="14"/>
  <c r="AS200" i="14"/>
  <c r="AL198" i="14"/>
  <c r="AR198" i="14"/>
  <c r="AU198" i="14"/>
  <c r="AV198" i="14"/>
  <c r="AS198" i="14"/>
  <c r="AR196" i="14"/>
  <c r="AL196" i="14"/>
  <c r="AU196" i="14"/>
  <c r="AV196" i="14"/>
  <c r="AS196" i="14"/>
  <c r="AR194" i="14"/>
  <c r="AL194" i="14"/>
  <c r="AU194" i="14"/>
  <c r="AV194" i="14"/>
  <c r="AS194" i="14"/>
  <c r="AR192" i="14"/>
  <c r="AL192" i="14"/>
  <c r="AU192" i="14"/>
  <c r="AV192" i="14"/>
  <c r="AS192" i="14"/>
  <c r="AL190" i="14"/>
  <c r="AR190" i="14"/>
  <c r="AU190" i="14"/>
  <c r="AV190" i="14"/>
  <c r="AS190" i="14"/>
  <c r="AR188" i="14"/>
  <c r="AL188" i="14"/>
  <c r="AU188" i="14"/>
  <c r="AV188" i="14"/>
  <c r="AS188" i="14"/>
  <c r="AL186" i="14"/>
  <c r="AR186" i="14"/>
  <c r="AU186" i="14"/>
  <c r="AV186" i="14"/>
  <c r="AS186" i="14"/>
  <c r="AR184" i="14"/>
  <c r="AL184" i="14"/>
  <c r="AU184" i="14"/>
  <c r="AV184" i="14"/>
  <c r="AS184" i="14"/>
  <c r="AL182" i="14"/>
  <c r="AR182" i="14"/>
  <c r="AU182" i="14"/>
  <c r="AV182" i="14"/>
  <c r="AS182" i="14"/>
  <c r="AR180" i="14"/>
  <c r="AL180" i="14"/>
  <c r="AU180" i="14"/>
  <c r="AV180" i="14"/>
  <c r="AS180" i="14"/>
  <c r="AR178" i="14"/>
  <c r="AL178" i="14"/>
  <c r="AU178" i="14"/>
  <c r="AV178" i="14"/>
  <c r="AS178" i="14"/>
  <c r="AR176" i="14"/>
  <c r="AL176" i="14"/>
  <c r="AU176" i="14"/>
  <c r="AV176" i="14"/>
  <c r="AS176" i="14"/>
  <c r="AL174" i="14"/>
  <c r="AR174" i="14"/>
  <c r="AU174" i="14"/>
  <c r="AV174" i="14"/>
  <c r="AS174" i="14"/>
  <c r="AR172" i="14"/>
  <c r="AL172" i="14"/>
  <c r="AU172" i="14"/>
  <c r="AV172" i="14"/>
  <c r="AS172" i="14"/>
  <c r="AL170" i="14"/>
  <c r="AR170" i="14"/>
  <c r="AS170" i="14"/>
  <c r="AU170" i="14"/>
  <c r="AV170" i="14"/>
  <c r="AR168" i="14"/>
  <c r="AL168" i="14"/>
  <c r="AS168" i="14"/>
  <c r="AU168" i="14"/>
  <c r="AV168" i="14"/>
  <c r="AL166" i="14"/>
  <c r="AR166" i="14"/>
  <c r="AS166" i="14"/>
  <c r="AU166" i="14"/>
  <c r="AV166" i="14"/>
  <c r="AR164" i="14"/>
  <c r="AL164" i="14"/>
  <c r="AS164" i="14"/>
  <c r="AU164" i="14"/>
  <c r="AV164" i="14"/>
  <c r="AR162" i="14"/>
  <c r="AL162" i="14"/>
  <c r="AS162" i="14"/>
  <c r="AU162" i="14"/>
  <c r="AV162" i="14"/>
  <c r="AR160" i="14"/>
  <c r="AL160" i="14"/>
  <c r="AS160" i="14"/>
  <c r="AU160" i="14"/>
  <c r="AV160" i="14"/>
  <c r="AL158" i="14"/>
  <c r="AR158" i="14"/>
  <c r="AS158" i="14"/>
  <c r="AU158" i="14"/>
  <c r="AV158" i="14"/>
  <c r="AR156" i="14"/>
  <c r="AL156" i="14"/>
  <c r="AS156" i="14"/>
  <c r="AU156" i="14"/>
  <c r="AV156" i="14"/>
  <c r="AL154" i="14"/>
  <c r="AR154" i="14"/>
  <c r="AS154" i="14"/>
  <c r="AU154" i="14"/>
  <c r="AV154" i="14"/>
  <c r="AR152" i="14"/>
  <c r="AL152" i="14"/>
  <c r="AS152" i="14"/>
  <c r="AU152" i="14"/>
  <c r="AV152" i="14"/>
  <c r="AL150" i="14"/>
  <c r="AR150" i="14"/>
  <c r="AS150" i="14"/>
  <c r="AU150" i="14"/>
  <c r="AV150" i="14"/>
  <c r="AR148" i="14"/>
  <c r="AL148" i="14"/>
  <c r="AS148" i="14"/>
  <c r="AU148" i="14"/>
  <c r="AV148" i="14"/>
  <c r="AR146" i="14"/>
  <c r="AL146" i="14"/>
  <c r="AS146" i="14"/>
  <c r="AU146" i="14"/>
  <c r="AV146" i="14"/>
  <c r="AR144" i="14"/>
  <c r="AL144" i="14"/>
  <c r="AS144" i="14"/>
  <c r="AU144" i="14"/>
  <c r="AV144" i="14"/>
  <c r="AL142" i="14"/>
  <c r="AR142" i="14"/>
  <c r="AS142" i="14"/>
  <c r="AU142" i="14"/>
  <c r="AV142" i="14"/>
  <c r="AR140" i="14"/>
  <c r="AL140" i="14"/>
  <c r="AS140" i="14"/>
  <c r="AU140" i="14"/>
  <c r="AV140" i="14"/>
  <c r="AL138" i="14"/>
  <c r="AR138" i="14"/>
  <c r="AS138" i="14"/>
  <c r="AU138" i="14"/>
  <c r="AV138" i="14"/>
  <c r="AR136" i="14"/>
  <c r="AL136" i="14"/>
  <c r="AS136" i="14"/>
  <c r="AU136" i="14"/>
  <c r="AV136" i="14"/>
  <c r="AL134" i="14"/>
  <c r="AR134" i="14"/>
  <c r="AS134" i="14"/>
  <c r="AU134" i="14"/>
  <c r="AV134" i="14"/>
  <c r="AR132" i="14"/>
  <c r="AL132" i="14"/>
  <c r="AS132" i="14"/>
  <c r="AU132" i="14"/>
  <c r="AV132" i="14"/>
  <c r="AR130" i="14"/>
  <c r="AL130" i="14"/>
  <c r="AS130" i="14"/>
  <c r="AU130" i="14"/>
  <c r="AV130" i="14"/>
  <c r="AR128" i="14"/>
  <c r="AL128" i="14"/>
  <c r="AS128" i="14"/>
  <c r="AU128" i="14"/>
  <c r="AV128" i="14"/>
  <c r="AL126" i="14"/>
  <c r="AR126" i="14"/>
  <c r="AS126" i="14"/>
  <c r="AU126" i="14"/>
  <c r="AV126" i="14"/>
  <c r="AR124" i="14"/>
  <c r="AL124" i="14"/>
  <c r="AS124" i="14"/>
  <c r="AU124" i="14"/>
  <c r="AV124" i="14"/>
  <c r="AL122" i="14"/>
  <c r="AR122" i="14"/>
  <c r="AS122" i="14"/>
  <c r="AU122" i="14"/>
  <c r="AV122" i="14"/>
  <c r="AR120" i="14"/>
  <c r="AL120" i="14"/>
  <c r="AS120" i="14"/>
  <c r="AU120" i="14"/>
  <c r="AV120" i="14"/>
  <c r="AL118" i="14"/>
  <c r="AR118" i="14"/>
  <c r="AS118" i="14"/>
  <c r="AU118" i="14"/>
  <c r="AV118" i="14"/>
  <c r="AR116" i="14"/>
  <c r="AL116" i="14"/>
  <c r="AS116" i="14"/>
  <c r="AU116" i="14"/>
  <c r="AV116" i="14"/>
  <c r="AR114" i="14"/>
  <c r="AL114" i="14"/>
  <c r="AS114" i="14"/>
  <c r="AU114" i="14"/>
  <c r="AV114" i="14"/>
  <c r="AR112" i="14"/>
  <c r="AL112" i="14"/>
  <c r="AS112" i="14"/>
  <c r="AU112" i="14"/>
  <c r="AV112" i="14"/>
  <c r="AL110" i="14"/>
  <c r="AR110" i="14"/>
  <c r="AS110" i="14"/>
  <c r="AU110" i="14"/>
  <c r="AV110" i="14"/>
  <c r="AR108" i="14"/>
  <c r="AL108" i="14"/>
  <c r="AS108" i="14"/>
  <c r="AU108" i="14"/>
  <c r="AV108" i="14"/>
  <c r="AR106" i="14"/>
  <c r="AL106" i="14"/>
  <c r="AS106" i="14"/>
  <c r="AU106" i="14"/>
  <c r="AV106" i="14"/>
  <c r="AR104" i="14"/>
  <c r="AL104" i="14"/>
  <c r="AS104" i="14"/>
  <c r="AU104" i="14"/>
  <c r="AV104" i="14"/>
  <c r="AR102" i="14"/>
  <c r="AL102" i="14"/>
  <c r="AS102" i="14"/>
  <c r="AU102" i="14"/>
  <c r="AV102" i="14"/>
  <c r="AR100" i="14"/>
  <c r="AL100" i="14"/>
  <c r="AS100" i="14"/>
  <c r="AU100" i="14"/>
  <c r="AV100" i="14"/>
  <c r="AR98" i="14"/>
  <c r="AL98" i="14"/>
  <c r="AS98" i="14"/>
  <c r="AU98" i="14"/>
  <c r="AV98" i="14"/>
  <c r="AR96" i="14"/>
  <c r="AL96" i="14"/>
  <c r="AS96" i="14"/>
  <c r="AU96" i="14"/>
  <c r="AV96" i="14"/>
  <c r="AL94" i="14"/>
  <c r="AR94" i="14"/>
  <c r="AS94" i="14"/>
  <c r="AU94" i="14"/>
  <c r="AV94" i="14"/>
  <c r="AR92" i="14"/>
  <c r="AL92" i="14"/>
  <c r="AS92" i="14"/>
  <c r="AU92" i="14"/>
  <c r="AV92" i="14"/>
  <c r="AR90" i="14"/>
  <c r="AL90" i="14"/>
  <c r="AS90" i="14"/>
  <c r="AU90" i="14"/>
  <c r="AV90" i="14"/>
  <c r="AR88" i="14"/>
  <c r="AL88" i="14"/>
  <c r="AS88" i="14"/>
  <c r="AV88" i="14"/>
  <c r="AU88" i="14"/>
  <c r="AL86" i="14"/>
  <c r="AR86" i="14"/>
  <c r="AS86" i="14"/>
  <c r="AV86" i="14"/>
  <c r="AU86" i="14"/>
  <c r="AR84" i="14"/>
  <c r="AL84" i="14"/>
  <c r="AS84" i="14"/>
  <c r="AV84" i="14"/>
  <c r="AU84" i="14"/>
  <c r="AL82" i="14"/>
  <c r="AR82" i="14"/>
  <c r="AS82" i="14"/>
  <c r="AV82" i="14"/>
  <c r="AU82" i="14"/>
  <c r="AR80" i="14"/>
  <c r="AL80" i="14"/>
  <c r="AS80" i="14"/>
  <c r="AV80" i="14"/>
  <c r="AU80" i="14"/>
  <c r="AL78" i="14"/>
  <c r="AR78" i="14"/>
  <c r="AS78" i="14"/>
  <c r="AV78" i="14"/>
  <c r="AU78" i="14"/>
  <c r="AR76" i="14"/>
  <c r="AL76" i="14"/>
  <c r="AS76" i="14"/>
  <c r="AV76" i="14"/>
  <c r="AU76" i="14"/>
  <c r="AL74" i="14"/>
  <c r="AR74" i="14"/>
  <c r="AS74" i="14"/>
  <c r="AU74" i="14"/>
  <c r="AV74" i="14"/>
  <c r="AR72" i="14"/>
  <c r="AL72" i="14"/>
  <c r="AS72" i="14"/>
  <c r="AU72" i="14"/>
  <c r="AV72" i="14"/>
  <c r="AL70" i="14"/>
  <c r="AR70" i="14"/>
  <c r="AS70" i="14"/>
  <c r="AU70" i="14"/>
  <c r="AV70" i="14"/>
  <c r="AR68" i="14"/>
  <c r="AL68" i="14"/>
  <c r="AS68" i="14"/>
  <c r="AU68" i="14"/>
  <c r="AV68" i="14"/>
  <c r="AL66" i="14"/>
  <c r="AR66" i="14"/>
  <c r="AS66" i="14"/>
  <c r="AU66" i="14"/>
  <c r="AV66" i="14"/>
  <c r="AR64" i="14"/>
  <c r="AL64" i="14"/>
  <c r="AS64" i="14"/>
  <c r="AU64" i="14"/>
  <c r="AV64" i="14"/>
  <c r="AL62" i="14"/>
  <c r="AR62" i="14"/>
  <c r="AS62" i="14"/>
  <c r="AU62" i="14"/>
  <c r="AV62" i="14"/>
  <c r="AR60" i="14"/>
  <c r="AL60" i="14"/>
  <c r="AS60" i="14"/>
  <c r="AU60" i="14"/>
  <c r="AV60" i="14"/>
  <c r="AL58" i="14"/>
  <c r="AR58" i="14"/>
  <c r="AS58" i="14"/>
  <c r="AU58" i="14"/>
  <c r="AV58" i="14"/>
  <c r="AR56" i="14"/>
  <c r="AL56" i="14"/>
  <c r="AS56" i="14"/>
  <c r="AU56" i="14"/>
  <c r="AV56" i="14"/>
  <c r="AL54" i="14"/>
  <c r="AR54" i="14"/>
  <c r="AS54" i="14"/>
  <c r="AU54" i="14"/>
  <c r="AV54" i="14"/>
  <c r="AR52" i="14"/>
  <c r="AL52" i="14"/>
  <c r="AS52" i="14"/>
  <c r="AU52" i="14"/>
  <c r="AV52" i="14"/>
  <c r="AL50" i="14"/>
  <c r="AR50" i="14"/>
  <c r="AS50" i="14"/>
  <c r="AU50" i="14"/>
  <c r="AV50" i="14"/>
  <c r="AR48" i="14"/>
  <c r="AL48" i="14"/>
  <c r="AS48" i="14"/>
  <c r="AU48" i="14"/>
  <c r="AV48" i="14"/>
  <c r="AL46" i="14"/>
  <c r="AR46" i="14"/>
  <c r="AS46" i="14"/>
  <c r="AU46" i="14"/>
  <c r="AV46" i="14"/>
  <c r="AR44" i="14"/>
  <c r="AL44" i="14"/>
  <c r="AS44" i="14"/>
  <c r="AU44" i="14"/>
  <c r="AV44" i="14"/>
  <c r="AL42" i="14"/>
  <c r="AR42" i="14"/>
  <c r="AS42" i="14"/>
  <c r="AU42" i="14"/>
  <c r="AV42" i="14"/>
  <c r="AR40" i="14"/>
  <c r="AL40" i="14"/>
  <c r="AS40" i="14"/>
  <c r="AU40" i="14"/>
  <c r="AV40" i="14"/>
  <c r="AL38" i="14"/>
  <c r="AR38" i="14"/>
  <c r="AS38" i="14"/>
  <c r="AU38" i="14"/>
  <c r="AV38" i="14"/>
  <c r="AR36" i="14"/>
  <c r="AL36" i="14"/>
  <c r="AS36" i="14"/>
  <c r="AU36" i="14"/>
  <c r="AV36" i="14"/>
  <c r="AL34" i="14"/>
  <c r="AR34" i="14"/>
  <c r="AS34" i="14"/>
  <c r="AU34" i="14"/>
  <c r="AV34" i="14"/>
  <c r="AR32" i="14"/>
  <c r="AL32" i="14"/>
  <c r="AS32" i="14"/>
  <c r="AU32" i="14"/>
  <c r="AV32" i="14"/>
  <c r="AL30" i="14"/>
  <c r="AR30" i="14"/>
  <c r="AS30" i="14"/>
  <c r="AU30" i="14"/>
  <c r="AV30" i="14"/>
  <c r="AR28" i="14"/>
  <c r="AL28" i="14"/>
  <c r="AS28" i="14"/>
  <c r="AU28" i="14"/>
  <c r="AV28" i="14"/>
  <c r="AL26" i="14"/>
  <c r="AR26" i="14"/>
  <c r="AS26" i="14"/>
  <c r="AU26" i="14"/>
  <c r="AR24" i="14"/>
  <c r="AL24" i="14"/>
  <c r="AL22" i="14"/>
  <c r="AR22" i="14"/>
  <c r="AV22" i="14"/>
  <c r="AU22" i="14"/>
  <c r="AS22" i="14"/>
  <c r="AL21" i="14"/>
  <c r="AR21" i="14"/>
  <c r="AR20" i="14"/>
  <c r="AL20" i="14"/>
  <c r="AL19" i="14"/>
  <c r="AE16" i="14"/>
  <c r="W17" i="14"/>
  <c r="W16" i="14"/>
  <c r="Y16" i="14"/>
  <c r="Y17" i="14"/>
  <c r="AB17" i="14"/>
  <c r="AB16" i="14"/>
  <c r="AE17" i="14"/>
  <c r="AZ262" i="14"/>
  <c r="AV21" i="14" l="1"/>
  <c r="AE18" i="14"/>
  <c r="W18" i="14"/>
  <c r="Y18" i="14"/>
  <c r="AB18" i="14"/>
  <c r="O20" i="14"/>
  <c r="P20" i="14"/>
  <c r="Q20" i="14"/>
  <c r="S20" i="14"/>
  <c r="O21" i="14"/>
  <c r="P21" i="14"/>
  <c r="Q21" i="14"/>
  <c r="AA21" i="14"/>
  <c r="S21" i="14"/>
  <c r="O22" i="14"/>
  <c r="P22" i="14"/>
  <c r="Q22" i="14"/>
  <c r="S22" i="14"/>
  <c r="O23" i="14"/>
  <c r="P23" i="14"/>
  <c r="Q23" i="14"/>
  <c r="AA23" i="14"/>
  <c r="S23" i="14"/>
  <c r="O24" i="14"/>
  <c r="P24" i="14"/>
  <c r="Q24" i="14"/>
  <c r="AA24" i="14"/>
  <c r="S24" i="14"/>
  <c r="O25" i="14"/>
  <c r="P25" i="14"/>
  <c r="Q25" i="14"/>
  <c r="AA25" i="14"/>
  <c r="S25" i="14"/>
  <c r="O26" i="14"/>
  <c r="P26" i="14"/>
  <c r="Q26" i="14"/>
  <c r="S26" i="14"/>
  <c r="O27" i="14"/>
  <c r="P27" i="14"/>
  <c r="Q27" i="14"/>
  <c r="S27" i="14"/>
  <c r="O28" i="14"/>
  <c r="P28" i="14"/>
  <c r="Q28" i="14"/>
  <c r="S28" i="14"/>
  <c r="O29" i="14"/>
  <c r="P29" i="14"/>
  <c r="Q29" i="14"/>
  <c r="S29" i="14"/>
  <c r="O30" i="14"/>
  <c r="P30" i="14"/>
  <c r="Q30" i="14"/>
  <c r="S30" i="14"/>
  <c r="O31" i="14"/>
  <c r="P31" i="14"/>
  <c r="Q31" i="14"/>
  <c r="S31" i="14"/>
  <c r="O32" i="14"/>
  <c r="P32" i="14"/>
  <c r="Q32" i="14"/>
  <c r="S32" i="14"/>
  <c r="O33" i="14"/>
  <c r="AC33" i="14" s="1"/>
  <c r="P33" i="14"/>
  <c r="Q33" i="14"/>
  <c r="S33" i="14"/>
  <c r="O34" i="14"/>
  <c r="P34" i="14"/>
  <c r="Q34" i="14"/>
  <c r="S34" i="14"/>
  <c r="O35" i="14"/>
  <c r="P35" i="14"/>
  <c r="Q35" i="14"/>
  <c r="S35" i="14"/>
  <c r="O36" i="14"/>
  <c r="P36" i="14"/>
  <c r="Q36" i="14"/>
  <c r="S36" i="14"/>
  <c r="O37" i="14"/>
  <c r="AC37" i="14" s="1"/>
  <c r="P37" i="14"/>
  <c r="Q37" i="14"/>
  <c r="S37" i="14"/>
  <c r="O38" i="14"/>
  <c r="P38" i="14"/>
  <c r="Q38" i="14"/>
  <c r="S38" i="14"/>
  <c r="O39" i="14"/>
  <c r="P39" i="14"/>
  <c r="Q39" i="14"/>
  <c r="S39" i="14"/>
  <c r="O40" i="14"/>
  <c r="P40" i="14"/>
  <c r="Q40" i="14"/>
  <c r="S40" i="14"/>
  <c r="O41" i="14"/>
  <c r="P41" i="14"/>
  <c r="Q41" i="14"/>
  <c r="S41" i="14"/>
  <c r="O42" i="14"/>
  <c r="P42" i="14"/>
  <c r="Q42" i="14"/>
  <c r="S42" i="14"/>
  <c r="O43" i="14"/>
  <c r="P43" i="14"/>
  <c r="Q43" i="14"/>
  <c r="S43" i="14"/>
  <c r="O44" i="14"/>
  <c r="P44" i="14"/>
  <c r="Q44" i="14"/>
  <c r="S44" i="14"/>
  <c r="O45" i="14"/>
  <c r="AC45" i="14" s="1"/>
  <c r="P45" i="14"/>
  <c r="Q45" i="14"/>
  <c r="S45" i="14"/>
  <c r="O46" i="14"/>
  <c r="P46" i="14"/>
  <c r="Q46" i="14"/>
  <c r="S46" i="14"/>
  <c r="O47" i="14"/>
  <c r="P47" i="14"/>
  <c r="Q47" i="14"/>
  <c r="S47" i="14"/>
  <c r="O48" i="14"/>
  <c r="P48" i="14"/>
  <c r="Q48" i="14"/>
  <c r="S48" i="14"/>
  <c r="O49" i="14"/>
  <c r="AC49" i="14" s="1"/>
  <c r="P49" i="14"/>
  <c r="Q49" i="14"/>
  <c r="S49" i="14"/>
  <c r="O50" i="14"/>
  <c r="P50" i="14"/>
  <c r="Q50" i="14"/>
  <c r="S50" i="14"/>
  <c r="O51" i="14"/>
  <c r="P51" i="14"/>
  <c r="Q51" i="14"/>
  <c r="S51" i="14"/>
  <c r="O52" i="14"/>
  <c r="P52" i="14"/>
  <c r="Q52" i="14"/>
  <c r="S52" i="14"/>
  <c r="O53" i="14"/>
  <c r="P53" i="14"/>
  <c r="Q53" i="14"/>
  <c r="S53" i="14"/>
  <c r="O54" i="14"/>
  <c r="P54" i="14"/>
  <c r="Q54" i="14"/>
  <c r="S54" i="14"/>
  <c r="O55" i="14"/>
  <c r="P55" i="14"/>
  <c r="Q55" i="14"/>
  <c r="S55" i="14"/>
  <c r="O56" i="14"/>
  <c r="P56" i="14"/>
  <c r="Q56" i="14"/>
  <c r="S56" i="14"/>
  <c r="O57" i="14"/>
  <c r="AC57" i="14" s="1"/>
  <c r="P57" i="14"/>
  <c r="Q57" i="14"/>
  <c r="S57" i="14"/>
  <c r="O58" i="14"/>
  <c r="P58" i="14"/>
  <c r="Q58" i="14"/>
  <c r="S58" i="14"/>
  <c r="O59" i="14"/>
  <c r="P59" i="14"/>
  <c r="Q59" i="14"/>
  <c r="S59" i="14"/>
  <c r="O60" i="14"/>
  <c r="P60" i="14"/>
  <c r="Q60" i="14"/>
  <c r="S60" i="14"/>
  <c r="O61" i="14"/>
  <c r="AC61" i="14" s="1"/>
  <c r="P61" i="14"/>
  <c r="Q61" i="14"/>
  <c r="S61" i="14"/>
  <c r="O62" i="14"/>
  <c r="P62" i="14"/>
  <c r="Q62" i="14"/>
  <c r="S62" i="14"/>
  <c r="O63" i="14"/>
  <c r="P63" i="14"/>
  <c r="Q63" i="14"/>
  <c r="S63" i="14"/>
  <c r="O64" i="14"/>
  <c r="P64" i="14"/>
  <c r="Q64" i="14"/>
  <c r="S64" i="14"/>
  <c r="O65" i="14"/>
  <c r="P65" i="14"/>
  <c r="Q65" i="14"/>
  <c r="S65" i="14"/>
  <c r="O66" i="14"/>
  <c r="P66" i="14"/>
  <c r="Q66" i="14"/>
  <c r="S66" i="14"/>
  <c r="O67" i="14"/>
  <c r="P67" i="14"/>
  <c r="Q67" i="14"/>
  <c r="S67" i="14"/>
  <c r="O68" i="14"/>
  <c r="P68" i="14"/>
  <c r="Q68" i="14"/>
  <c r="S68" i="14"/>
  <c r="O69" i="14"/>
  <c r="AC69" i="14" s="1"/>
  <c r="P69" i="14"/>
  <c r="Q69" i="14"/>
  <c r="S69" i="14"/>
  <c r="O70" i="14"/>
  <c r="P70" i="14"/>
  <c r="Q70" i="14"/>
  <c r="S70" i="14"/>
  <c r="O71" i="14"/>
  <c r="P71" i="14"/>
  <c r="Q71" i="14"/>
  <c r="S71" i="14"/>
  <c r="O72" i="14"/>
  <c r="P72" i="14"/>
  <c r="Q72" i="14"/>
  <c r="S72" i="14"/>
  <c r="O73" i="14"/>
  <c r="AC73" i="14" s="1"/>
  <c r="P73" i="14"/>
  <c r="Q73" i="14"/>
  <c r="S73" i="14"/>
  <c r="O74" i="14"/>
  <c r="P74" i="14"/>
  <c r="Q74" i="14"/>
  <c r="S74" i="14"/>
  <c r="O75" i="14"/>
  <c r="P75" i="14"/>
  <c r="Q75" i="14"/>
  <c r="S75" i="14"/>
  <c r="O76" i="14"/>
  <c r="P76" i="14"/>
  <c r="Q76" i="14"/>
  <c r="S76" i="14"/>
  <c r="O77" i="14"/>
  <c r="P77" i="14"/>
  <c r="Q77" i="14"/>
  <c r="S77" i="14"/>
  <c r="O78" i="14"/>
  <c r="P78" i="14"/>
  <c r="Q78" i="14"/>
  <c r="S78" i="14"/>
  <c r="O79" i="14"/>
  <c r="P79" i="14"/>
  <c r="Q79" i="14"/>
  <c r="S79" i="14"/>
  <c r="O80" i="14"/>
  <c r="P80" i="14"/>
  <c r="Q80" i="14"/>
  <c r="S80" i="14"/>
  <c r="O81" i="14"/>
  <c r="AC81" i="14" s="1"/>
  <c r="P81" i="14"/>
  <c r="Q81" i="14"/>
  <c r="S81" i="14"/>
  <c r="O82" i="14"/>
  <c r="P82" i="14"/>
  <c r="Q82" i="14"/>
  <c r="S82" i="14"/>
  <c r="O83" i="14"/>
  <c r="P83" i="14"/>
  <c r="Q83" i="14"/>
  <c r="S83" i="14"/>
  <c r="O84" i="14"/>
  <c r="P84" i="14"/>
  <c r="Q84" i="14"/>
  <c r="S84" i="14"/>
  <c r="O85" i="14"/>
  <c r="AC85" i="14" s="1"/>
  <c r="P85" i="14"/>
  <c r="Q85" i="14"/>
  <c r="S85" i="14"/>
  <c r="O86" i="14"/>
  <c r="P86" i="14"/>
  <c r="Q86" i="14"/>
  <c r="S86" i="14"/>
  <c r="O87" i="14"/>
  <c r="P87" i="14"/>
  <c r="Q87" i="14"/>
  <c r="S87" i="14"/>
  <c r="O88" i="14"/>
  <c r="P88" i="14"/>
  <c r="Q88" i="14"/>
  <c r="S88" i="14"/>
  <c r="O89" i="14"/>
  <c r="P89" i="14"/>
  <c r="Q89" i="14"/>
  <c r="S89" i="14"/>
  <c r="O90" i="14"/>
  <c r="P90" i="14"/>
  <c r="Q90" i="14"/>
  <c r="S90" i="14"/>
  <c r="O91" i="14"/>
  <c r="P91" i="14"/>
  <c r="Q91" i="14"/>
  <c r="S91" i="14"/>
  <c r="O92" i="14"/>
  <c r="P92" i="14"/>
  <c r="Q92" i="14"/>
  <c r="S92" i="14"/>
  <c r="O93" i="14"/>
  <c r="AC93" i="14" s="1"/>
  <c r="P93" i="14"/>
  <c r="Q93" i="14"/>
  <c r="S93" i="14"/>
  <c r="O94" i="14"/>
  <c r="P94" i="14"/>
  <c r="Q94" i="14"/>
  <c r="S94" i="14"/>
  <c r="O95" i="14"/>
  <c r="P95" i="14"/>
  <c r="Q95" i="14"/>
  <c r="S95" i="14"/>
  <c r="O96" i="14"/>
  <c r="P96" i="14"/>
  <c r="Q96" i="14"/>
  <c r="S96" i="14"/>
  <c r="O97" i="14"/>
  <c r="AC97" i="14" s="1"/>
  <c r="P97" i="14"/>
  <c r="Q97" i="14"/>
  <c r="S97" i="14"/>
  <c r="O98" i="14"/>
  <c r="P98" i="14"/>
  <c r="Q98" i="14"/>
  <c r="S98" i="14"/>
  <c r="O99" i="14"/>
  <c r="P99" i="14"/>
  <c r="Q99" i="14"/>
  <c r="S99" i="14"/>
  <c r="O100" i="14"/>
  <c r="P100" i="14"/>
  <c r="Q100" i="14"/>
  <c r="S100" i="14"/>
  <c r="O101" i="14"/>
  <c r="P101" i="14"/>
  <c r="Q101" i="14"/>
  <c r="S101" i="14"/>
  <c r="O102" i="14"/>
  <c r="P102" i="14"/>
  <c r="Q102" i="14"/>
  <c r="S102" i="14"/>
  <c r="O103" i="14"/>
  <c r="P103" i="14"/>
  <c r="Q103" i="14"/>
  <c r="S103" i="14"/>
  <c r="O104" i="14"/>
  <c r="P104" i="14"/>
  <c r="Q104" i="14"/>
  <c r="S104" i="14"/>
  <c r="O105" i="14"/>
  <c r="AC105" i="14" s="1"/>
  <c r="P105" i="14"/>
  <c r="Q105" i="14"/>
  <c r="S105" i="14"/>
  <c r="O106" i="14"/>
  <c r="P106" i="14"/>
  <c r="Q106" i="14"/>
  <c r="S106" i="14"/>
  <c r="O107" i="14"/>
  <c r="P107" i="14"/>
  <c r="Q107" i="14"/>
  <c r="S107" i="14"/>
  <c r="O108" i="14"/>
  <c r="P108" i="14"/>
  <c r="Q108" i="14"/>
  <c r="S108" i="14"/>
  <c r="O109" i="14"/>
  <c r="AC109" i="14" s="1"/>
  <c r="P109" i="14"/>
  <c r="Q109" i="14"/>
  <c r="S109" i="14"/>
  <c r="O110" i="14"/>
  <c r="P110" i="14"/>
  <c r="Q110" i="14"/>
  <c r="S110" i="14"/>
  <c r="O111" i="14"/>
  <c r="P111" i="14"/>
  <c r="Q111" i="14"/>
  <c r="S111" i="14"/>
  <c r="O112" i="14"/>
  <c r="P112" i="14"/>
  <c r="Q112" i="14"/>
  <c r="S112" i="14"/>
  <c r="O113" i="14"/>
  <c r="P113" i="14"/>
  <c r="Q113" i="14"/>
  <c r="S113" i="14"/>
  <c r="O114" i="14"/>
  <c r="P114" i="14"/>
  <c r="Q114" i="14"/>
  <c r="S114" i="14"/>
  <c r="O115" i="14"/>
  <c r="P115" i="14"/>
  <c r="Q115" i="14"/>
  <c r="S115" i="14"/>
  <c r="O116" i="14"/>
  <c r="P116" i="14"/>
  <c r="Q116" i="14"/>
  <c r="S116" i="14"/>
  <c r="O117" i="14"/>
  <c r="AC117" i="14" s="1"/>
  <c r="P117" i="14"/>
  <c r="Q117" i="14"/>
  <c r="S117" i="14"/>
  <c r="O118" i="14"/>
  <c r="P118" i="14"/>
  <c r="Q118" i="14"/>
  <c r="S118" i="14"/>
  <c r="O119" i="14"/>
  <c r="P119" i="14"/>
  <c r="Q119" i="14"/>
  <c r="S119" i="14"/>
  <c r="O120" i="14"/>
  <c r="P120" i="14"/>
  <c r="Q120" i="14"/>
  <c r="S120" i="14"/>
  <c r="O121" i="14"/>
  <c r="AC121" i="14" s="1"/>
  <c r="P121" i="14"/>
  <c r="Q121" i="14"/>
  <c r="S121" i="14"/>
  <c r="O122" i="14"/>
  <c r="P122" i="14"/>
  <c r="Q122" i="14"/>
  <c r="S122" i="14"/>
  <c r="O123" i="14"/>
  <c r="P123" i="14"/>
  <c r="Q123" i="14"/>
  <c r="S123" i="14"/>
  <c r="O124" i="14"/>
  <c r="P124" i="14"/>
  <c r="Q124" i="14"/>
  <c r="S124" i="14"/>
  <c r="O125" i="14"/>
  <c r="P125" i="14"/>
  <c r="Q125" i="14"/>
  <c r="S125" i="14"/>
  <c r="O126" i="14"/>
  <c r="P126" i="14"/>
  <c r="Q126" i="14"/>
  <c r="S126" i="14"/>
  <c r="O127" i="14"/>
  <c r="P127" i="14"/>
  <c r="Q127" i="14"/>
  <c r="S127" i="14"/>
  <c r="O128" i="14"/>
  <c r="P128" i="14"/>
  <c r="Q128" i="14"/>
  <c r="S128" i="14"/>
  <c r="O129" i="14"/>
  <c r="AC129" i="14" s="1"/>
  <c r="P129" i="14"/>
  <c r="Q129" i="14"/>
  <c r="S129" i="14"/>
  <c r="O130" i="14"/>
  <c r="P130" i="14"/>
  <c r="Q130" i="14"/>
  <c r="S130" i="14"/>
  <c r="O131" i="14"/>
  <c r="P131" i="14"/>
  <c r="Q131" i="14"/>
  <c r="S131" i="14"/>
  <c r="O132" i="14"/>
  <c r="P132" i="14"/>
  <c r="Q132" i="14"/>
  <c r="S132" i="14"/>
  <c r="O133" i="14"/>
  <c r="AC133" i="14" s="1"/>
  <c r="P133" i="14"/>
  <c r="Q133" i="14"/>
  <c r="S133" i="14"/>
  <c r="O134" i="14"/>
  <c r="P134" i="14"/>
  <c r="Q134" i="14"/>
  <c r="S134" i="14"/>
  <c r="O135" i="14"/>
  <c r="P135" i="14"/>
  <c r="Q135" i="14"/>
  <c r="S135" i="14"/>
  <c r="O136" i="14"/>
  <c r="P136" i="14"/>
  <c r="Q136" i="14"/>
  <c r="S136" i="14"/>
  <c r="O137" i="14"/>
  <c r="P137" i="14"/>
  <c r="Q137" i="14"/>
  <c r="S137" i="14"/>
  <c r="O138" i="14"/>
  <c r="P138" i="14"/>
  <c r="Q138" i="14"/>
  <c r="S138" i="14"/>
  <c r="O139" i="14"/>
  <c r="P139" i="14"/>
  <c r="Q139" i="14"/>
  <c r="S139" i="14"/>
  <c r="O140" i="14"/>
  <c r="P140" i="14"/>
  <c r="Q140" i="14"/>
  <c r="S140" i="14"/>
  <c r="O141" i="14"/>
  <c r="AC141" i="14" s="1"/>
  <c r="P141" i="14"/>
  <c r="Q141" i="14"/>
  <c r="S141" i="14"/>
  <c r="O142" i="14"/>
  <c r="P142" i="14"/>
  <c r="Q142" i="14"/>
  <c r="S142" i="14"/>
  <c r="O143" i="14"/>
  <c r="P143" i="14"/>
  <c r="Q143" i="14"/>
  <c r="S143" i="14"/>
  <c r="O144" i="14"/>
  <c r="P144" i="14"/>
  <c r="Q144" i="14"/>
  <c r="S144" i="14"/>
  <c r="O145" i="14"/>
  <c r="AC145" i="14" s="1"/>
  <c r="P145" i="14"/>
  <c r="Q145" i="14"/>
  <c r="S145" i="14"/>
  <c r="O146" i="14"/>
  <c r="P146" i="14"/>
  <c r="Q146" i="14"/>
  <c r="S146" i="14"/>
  <c r="O147" i="14"/>
  <c r="P147" i="14"/>
  <c r="Q147" i="14"/>
  <c r="S147" i="14"/>
  <c r="O148" i="14"/>
  <c r="P148" i="14"/>
  <c r="Q148" i="14"/>
  <c r="S148" i="14"/>
  <c r="O149" i="14"/>
  <c r="P149" i="14"/>
  <c r="Q149" i="14"/>
  <c r="S149" i="14"/>
  <c r="O150" i="14"/>
  <c r="P150" i="14"/>
  <c r="Q150" i="14"/>
  <c r="S150" i="14"/>
  <c r="O151" i="14"/>
  <c r="P151" i="14"/>
  <c r="Q151" i="14"/>
  <c r="S151" i="14"/>
  <c r="O152" i="14"/>
  <c r="P152" i="14"/>
  <c r="Q152" i="14"/>
  <c r="S152" i="14"/>
  <c r="O153" i="14"/>
  <c r="AC153" i="14" s="1"/>
  <c r="P153" i="14"/>
  <c r="Q153" i="14"/>
  <c r="S153" i="14"/>
  <c r="O154" i="14"/>
  <c r="P154" i="14"/>
  <c r="Q154" i="14"/>
  <c r="S154" i="14"/>
  <c r="O155" i="14"/>
  <c r="P155" i="14"/>
  <c r="Q155" i="14"/>
  <c r="S155" i="14"/>
  <c r="O156" i="14"/>
  <c r="P156" i="14"/>
  <c r="Q156" i="14"/>
  <c r="S156" i="14"/>
  <c r="O157" i="14"/>
  <c r="AC157" i="14" s="1"/>
  <c r="P157" i="14"/>
  <c r="Q157" i="14"/>
  <c r="S157" i="14"/>
  <c r="O158" i="14"/>
  <c r="P158" i="14"/>
  <c r="Q158" i="14"/>
  <c r="S158" i="14"/>
  <c r="O159" i="14"/>
  <c r="P159" i="14"/>
  <c r="Q159" i="14"/>
  <c r="S159" i="14"/>
  <c r="O160" i="14"/>
  <c r="P160" i="14"/>
  <c r="Q160" i="14"/>
  <c r="S160" i="14"/>
  <c r="O161" i="14"/>
  <c r="P161" i="14"/>
  <c r="Q161" i="14"/>
  <c r="S161" i="14"/>
  <c r="O162" i="14"/>
  <c r="P162" i="14"/>
  <c r="Q162" i="14"/>
  <c r="S162" i="14"/>
  <c r="O163" i="14"/>
  <c r="P163" i="14"/>
  <c r="Q163" i="14"/>
  <c r="S163" i="14"/>
  <c r="O164" i="14"/>
  <c r="P164" i="14"/>
  <c r="Q164" i="14"/>
  <c r="S164" i="14"/>
  <c r="O165" i="14"/>
  <c r="AC165" i="14" s="1"/>
  <c r="P165" i="14"/>
  <c r="Q165" i="14"/>
  <c r="S165" i="14"/>
  <c r="O166" i="14"/>
  <c r="P166" i="14"/>
  <c r="Q166" i="14"/>
  <c r="S166" i="14"/>
  <c r="O167" i="14"/>
  <c r="P167" i="14"/>
  <c r="Q167" i="14"/>
  <c r="S167" i="14"/>
  <c r="O168" i="14"/>
  <c r="P168" i="14"/>
  <c r="Q168" i="14"/>
  <c r="S168" i="14"/>
  <c r="O169" i="14"/>
  <c r="AC169" i="14" s="1"/>
  <c r="P169" i="14"/>
  <c r="Q169" i="14"/>
  <c r="S169" i="14"/>
  <c r="O170" i="14"/>
  <c r="P170" i="14"/>
  <c r="Q170" i="14"/>
  <c r="S170" i="14"/>
  <c r="O171" i="14"/>
  <c r="P171" i="14"/>
  <c r="Q171" i="14"/>
  <c r="S171" i="14"/>
  <c r="O172" i="14"/>
  <c r="P172" i="14"/>
  <c r="Q172" i="14"/>
  <c r="S172" i="14"/>
  <c r="O173" i="14"/>
  <c r="P173" i="14"/>
  <c r="Q173" i="14"/>
  <c r="S173" i="14"/>
  <c r="O174" i="14"/>
  <c r="P174" i="14"/>
  <c r="Q174" i="14"/>
  <c r="S174" i="14"/>
  <c r="O175" i="14"/>
  <c r="P175" i="14"/>
  <c r="Q175" i="14"/>
  <c r="S175" i="14"/>
  <c r="O176" i="14"/>
  <c r="P176" i="14"/>
  <c r="Q176" i="14"/>
  <c r="S176" i="14"/>
  <c r="O177" i="14"/>
  <c r="AC177" i="14" s="1"/>
  <c r="P177" i="14"/>
  <c r="Q177" i="14"/>
  <c r="S177" i="14"/>
  <c r="O178" i="14"/>
  <c r="P178" i="14"/>
  <c r="Q178" i="14"/>
  <c r="S178" i="14"/>
  <c r="O179" i="14"/>
  <c r="P179" i="14"/>
  <c r="Q179" i="14"/>
  <c r="S179" i="14"/>
  <c r="O180" i="14"/>
  <c r="P180" i="14"/>
  <c r="Q180" i="14"/>
  <c r="S180" i="14"/>
  <c r="O181" i="14"/>
  <c r="AC181" i="14" s="1"/>
  <c r="P181" i="14"/>
  <c r="Q181" i="14"/>
  <c r="S181" i="14"/>
  <c r="O182" i="14"/>
  <c r="P182" i="14"/>
  <c r="Q182" i="14"/>
  <c r="S182" i="14"/>
  <c r="O183" i="14"/>
  <c r="P183" i="14"/>
  <c r="Q183" i="14"/>
  <c r="S183" i="14"/>
  <c r="O184" i="14"/>
  <c r="P184" i="14"/>
  <c r="Q184" i="14"/>
  <c r="S184" i="14"/>
  <c r="O185" i="14"/>
  <c r="P185" i="14"/>
  <c r="Q185" i="14"/>
  <c r="S185" i="14"/>
  <c r="O186" i="14"/>
  <c r="P186" i="14"/>
  <c r="Q186" i="14"/>
  <c r="S186" i="14"/>
  <c r="O187" i="14"/>
  <c r="P187" i="14"/>
  <c r="Q187" i="14"/>
  <c r="S187" i="14"/>
  <c r="O188" i="14"/>
  <c r="P188" i="14"/>
  <c r="Q188" i="14"/>
  <c r="S188" i="14"/>
  <c r="O189" i="14"/>
  <c r="AC189" i="14" s="1"/>
  <c r="P189" i="14"/>
  <c r="Q189" i="14"/>
  <c r="S189" i="14"/>
  <c r="O190" i="14"/>
  <c r="P190" i="14"/>
  <c r="Q190" i="14"/>
  <c r="S190" i="14"/>
  <c r="O191" i="14"/>
  <c r="P191" i="14"/>
  <c r="Q191" i="14"/>
  <c r="S191" i="14"/>
  <c r="O192" i="14"/>
  <c r="P192" i="14"/>
  <c r="Q192" i="14"/>
  <c r="S192" i="14"/>
  <c r="O193" i="14"/>
  <c r="AC193" i="14" s="1"/>
  <c r="P193" i="14"/>
  <c r="Q193" i="14"/>
  <c r="S193" i="14"/>
  <c r="O194" i="14"/>
  <c r="P194" i="14"/>
  <c r="Q194" i="14"/>
  <c r="S194" i="14"/>
  <c r="O195" i="14"/>
  <c r="P195" i="14"/>
  <c r="Q195" i="14"/>
  <c r="S195" i="14"/>
  <c r="O196" i="14"/>
  <c r="P196" i="14"/>
  <c r="Q196" i="14"/>
  <c r="S196" i="14"/>
  <c r="O197" i="14"/>
  <c r="P197" i="14"/>
  <c r="Q197" i="14"/>
  <c r="S197" i="14"/>
  <c r="O198" i="14"/>
  <c r="P198" i="14"/>
  <c r="Q198" i="14"/>
  <c r="S198" i="14"/>
  <c r="O199" i="14"/>
  <c r="P199" i="14"/>
  <c r="Q199" i="14"/>
  <c r="S199" i="14"/>
  <c r="O200" i="14"/>
  <c r="P200" i="14"/>
  <c r="Q200" i="14"/>
  <c r="S200" i="14"/>
  <c r="O201" i="14"/>
  <c r="AC201" i="14" s="1"/>
  <c r="P201" i="14"/>
  <c r="Q201" i="14"/>
  <c r="S201" i="14"/>
  <c r="O202" i="14"/>
  <c r="P202" i="14"/>
  <c r="Q202" i="14"/>
  <c r="S202" i="14"/>
  <c r="O203" i="14"/>
  <c r="P203" i="14"/>
  <c r="Q203" i="14"/>
  <c r="S203" i="14"/>
  <c r="O204" i="14"/>
  <c r="P204" i="14"/>
  <c r="Q204" i="14"/>
  <c r="S204" i="14"/>
  <c r="O205" i="14"/>
  <c r="AC205" i="14" s="1"/>
  <c r="P205" i="14"/>
  <c r="Q205" i="14"/>
  <c r="S205" i="14"/>
  <c r="O206" i="14"/>
  <c r="P206" i="14"/>
  <c r="Q206" i="14"/>
  <c r="S206" i="14"/>
  <c r="O207" i="14"/>
  <c r="P207" i="14"/>
  <c r="Q207" i="14"/>
  <c r="S207" i="14"/>
  <c r="O208" i="14"/>
  <c r="P208" i="14"/>
  <c r="Q208" i="14"/>
  <c r="S208" i="14"/>
  <c r="O209" i="14"/>
  <c r="P209" i="14"/>
  <c r="Q209" i="14"/>
  <c r="S209" i="14"/>
  <c r="O210" i="14"/>
  <c r="P210" i="14"/>
  <c r="Q210" i="14"/>
  <c r="S210" i="14"/>
  <c r="O211" i="14"/>
  <c r="P211" i="14"/>
  <c r="Q211" i="14"/>
  <c r="S211" i="14"/>
  <c r="O212" i="14"/>
  <c r="P212" i="14"/>
  <c r="Q212" i="14"/>
  <c r="S212" i="14"/>
  <c r="O213" i="14"/>
  <c r="AC213" i="14" s="1"/>
  <c r="P213" i="14"/>
  <c r="Q213" i="14"/>
  <c r="S213" i="14"/>
  <c r="O214" i="14"/>
  <c r="P214" i="14"/>
  <c r="Q214" i="14"/>
  <c r="S214" i="14"/>
  <c r="O215" i="14"/>
  <c r="P215" i="14"/>
  <c r="Q215" i="14"/>
  <c r="S215" i="14"/>
  <c r="O216" i="14"/>
  <c r="P216" i="14"/>
  <c r="Q216" i="14"/>
  <c r="S216" i="14"/>
  <c r="O217" i="14"/>
  <c r="AC217" i="14" s="1"/>
  <c r="P217" i="14"/>
  <c r="Q217" i="14"/>
  <c r="S217" i="14"/>
  <c r="O218" i="14"/>
  <c r="P218" i="14"/>
  <c r="Q218" i="14"/>
  <c r="S218" i="14"/>
  <c r="O219" i="14"/>
  <c r="P219" i="14"/>
  <c r="Q219" i="14"/>
  <c r="S219" i="14"/>
  <c r="O220" i="14"/>
  <c r="P220" i="14"/>
  <c r="Q220" i="14"/>
  <c r="S220" i="14"/>
  <c r="O221" i="14"/>
  <c r="P221" i="14"/>
  <c r="Q221" i="14"/>
  <c r="S221" i="14"/>
  <c r="O222" i="14"/>
  <c r="P222" i="14"/>
  <c r="Q222" i="14"/>
  <c r="S222" i="14"/>
  <c r="O223" i="14"/>
  <c r="P223" i="14"/>
  <c r="Q223" i="14"/>
  <c r="S223" i="14"/>
  <c r="O224" i="14"/>
  <c r="P224" i="14"/>
  <c r="Q224" i="14"/>
  <c r="S224" i="14"/>
  <c r="O225" i="14"/>
  <c r="AC225" i="14" s="1"/>
  <c r="P225" i="14"/>
  <c r="Q225" i="14"/>
  <c r="S225" i="14"/>
  <c r="O226" i="14"/>
  <c r="P226" i="14"/>
  <c r="Q226" i="14"/>
  <c r="S226" i="14"/>
  <c r="O227" i="14"/>
  <c r="P227" i="14"/>
  <c r="Q227" i="14"/>
  <c r="S227" i="14"/>
  <c r="O228" i="14"/>
  <c r="P228" i="14"/>
  <c r="Q228" i="14"/>
  <c r="S228" i="14"/>
  <c r="O229" i="14"/>
  <c r="AC229" i="14" s="1"/>
  <c r="P229" i="14"/>
  <c r="Q229" i="14"/>
  <c r="S229" i="14"/>
  <c r="O230" i="14"/>
  <c r="P230" i="14"/>
  <c r="Q230" i="14"/>
  <c r="S230" i="14"/>
  <c r="O231" i="14"/>
  <c r="P231" i="14"/>
  <c r="Q231" i="14"/>
  <c r="S231" i="14"/>
  <c r="O232" i="14"/>
  <c r="P232" i="14"/>
  <c r="Q232" i="14"/>
  <c r="S232" i="14"/>
  <c r="O233" i="14"/>
  <c r="P233" i="14"/>
  <c r="Q233" i="14"/>
  <c r="S233" i="14"/>
  <c r="O234" i="14"/>
  <c r="P234" i="14"/>
  <c r="Q234" i="14"/>
  <c r="S234" i="14"/>
  <c r="O235" i="14"/>
  <c r="P235" i="14"/>
  <c r="Q235" i="14"/>
  <c r="S235" i="14"/>
  <c r="O236" i="14"/>
  <c r="P236" i="14"/>
  <c r="Q236" i="14"/>
  <c r="S236" i="14"/>
  <c r="O237" i="14"/>
  <c r="AC237" i="14" s="1"/>
  <c r="P237" i="14"/>
  <c r="Q237" i="14"/>
  <c r="S237" i="14"/>
  <c r="O238" i="14"/>
  <c r="P238" i="14"/>
  <c r="Q238" i="14"/>
  <c r="S238" i="14"/>
  <c r="O239" i="14"/>
  <c r="P239" i="14"/>
  <c r="Q239" i="14"/>
  <c r="S239" i="14"/>
  <c r="O240" i="14"/>
  <c r="P240" i="14"/>
  <c r="Q240" i="14"/>
  <c r="S240" i="14"/>
  <c r="O241" i="14"/>
  <c r="AC241" i="14" s="1"/>
  <c r="P241" i="14"/>
  <c r="Q241" i="14"/>
  <c r="S241" i="14"/>
  <c r="O242" i="14"/>
  <c r="P242" i="14"/>
  <c r="Q242" i="14"/>
  <c r="S242" i="14"/>
  <c r="O243" i="14"/>
  <c r="P243" i="14"/>
  <c r="Q243" i="14"/>
  <c r="S243" i="14"/>
  <c r="O244" i="14"/>
  <c r="P244" i="14"/>
  <c r="Q244" i="14"/>
  <c r="S244" i="14"/>
  <c r="O245" i="14"/>
  <c r="P245" i="14"/>
  <c r="Q245" i="14"/>
  <c r="S245" i="14"/>
  <c r="O246" i="14"/>
  <c r="P246" i="14"/>
  <c r="Q246" i="14"/>
  <c r="S246" i="14"/>
  <c r="O247" i="14"/>
  <c r="P247" i="14"/>
  <c r="Q247" i="14"/>
  <c r="S247" i="14"/>
  <c r="O248" i="14"/>
  <c r="P248" i="14"/>
  <c r="Q248" i="14"/>
  <c r="S248" i="14"/>
  <c r="O249" i="14"/>
  <c r="AC249" i="14" s="1"/>
  <c r="P249" i="14"/>
  <c r="Q249" i="14"/>
  <c r="S249" i="14"/>
  <c r="O250" i="14"/>
  <c r="P250" i="14"/>
  <c r="Q250" i="14"/>
  <c r="S250" i="14"/>
  <c r="O251" i="14"/>
  <c r="P251" i="14"/>
  <c r="Q251" i="14"/>
  <c r="S251" i="14"/>
  <c r="O252" i="14"/>
  <c r="P252" i="14"/>
  <c r="Q252" i="14"/>
  <c r="S252" i="14"/>
  <c r="O253" i="14"/>
  <c r="AC253" i="14" s="1"/>
  <c r="P253" i="14"/>
  <c r="Q253" i="14"/>
  <c r="S253" i="14"/>
  <c r="O254" i="14"/>
  <c r="P254" i="14"/>
  <c r="Q254" i="14"/>
  <c r="S254" i="14"/>
  <c r="O255" i="14"/>
  <c r="P255" i="14"/>
  <c r="Q255" i="14"/>
  <c r="S255" i="14"/>
  <c r="O256" i="14"/>
  <c r="P256" i="14"/>
  <c r="Q256" i="14"/>
  <c r="S256" i="14"/>
  <c r="O257" i="14"/>
  <c r="P257" i="14"/>
  <c r="Q257" i="14"/>
  <c r="S257" i="14"/>
  <c r="O258" i="14"/>
  <c r="P258" i="14"/>
  <c r="Q258" i="14"/>
  <c r="S258" i="14"/>
  <c r="O259" i="14"/>
  <c r="P259" i="14"/>
  <c r="Q259" i="14"/>
  <c r="S259" i="14"/>
  <c r="O260" i="14"/>
  <c r="P260" i="14"/>
  <c r="Q260" i="14"/>
  <c r="S260" i="14"/>
  <c r="O261" i="14"/>
  <c r="AC261" i="14" s="1"/>
  <c r="P261" i="14"/>
  <c r="Q261" i="14"/>
  <c r="S261" i="14"/>
  <c r="O262" i="14"/>
  <c r="P262" i="14"/>
  <c r="Q262" i="14"/>
  <c r="S262" i="14"/>
  <c r="O263" i="14"/>
  <c r="P263" i="14"/>
  <c r="Q263" i="14"/>
  <c r="S263" i="14"/>
  <c r="O264" i="14"/>
  <c r="P264" i="14"/>
  <c r="Q264" i="14"/>
  <c r="S264" i="14"/>
  <c r="O265" i="14"/>
  <c r="AC265" i="14" s="1"/>
  <c r="P265" i="14"/>
  <c r="Q265" i="14"/>
  <c r="S265" i="14"/>
  <c r="O266" i="14"/>
  <c r="P266" i="14"/>
  <c r="Q266" i="14"/>
  <c r="S266" i="14"/>
  <c r="O267" i="14"/>
  <c r="P267" i="14"/>
  <c r="Q267" i="14"/>
  <c r="S267" i="14"/>
  <c r="Q19" i="14"/>
  <c r="V19" i="14" s="1"/>
  <c r="P19" i="14"/>
  <c r="X19" i="14" s="1"/>
  <c r="AZ15" i="16"/>
  <c r="BA15" i="16"/>
  <c r="BB15" i="16"/>
  <c r="BC15" i="16"/>
  <c r="BD15" i="16"/>
  <c r="BE15" i="16"/>
  <c r="BF15" i="16"/>
  <c r="BG15" i="16"/>
  <c r="BH15" i="16"/>
  <c r="AZ17" i="16"/>
  <c r="BA17" i="16"/>
  <c r="BB17" i="16"/>
  <c r="BC17" i="16"/>
  <c r="BD17" i="16"/>
  <c r="BE17" i="16"/>
  <c r="BF17" i="16"/>
  <c r="BG17" i="16"/>
  <c r="BH17" i="16"/>
  <c r="AZ18" i="16"/>
  <c r="BA18" i="16"/>
  <c r="BB18" i="16"/>
  <c r="BC18" i="16"/>
  <c r="BD18" i="16"/>
  <c r="BE18" i="16"/>
  <c r="BF18" i="16"/>
  <c r="BG18" i="16"/>
  <c r="BH18" i="16"/>
  <c r="AZ19" i="16"/>
  <c r="BA19" i="16"/>
  <c r="BB19" i="16"/>
  <c r="BC19" i="16"/>
  <c r="BD19" i="16"/>
  <c r="BE19" i="16"/>
  <c r="BF19" i="16"/>
  <c r="BG19" i="16"/>
  <c r="BH19" i="16"/>
  <c r="AZ20" i="16"/>
  <c r="BA20" i="16"/>
  <c r="BB20" i="16"/>
  <c r="BC20" i="16"/>
  <c r="BD20" i="16"/>
  <c r="BE20" i="16"/>
  <c r="BF20" i="16"/>
  <c r="BG20" i="16"/>
  <c r="BH20" i="16"/>
  <c r="AZ21" i="16"/>
  <c r="BA21" i="16"/>
  <c r="BB21" i="16"/>
  <c r="BC21" i="16"/>
  <c r="BD21" i="16"/>
  <c r="BE21" i="16"/>
  <c r="BF21" i="16"/>
  <c r="BG21" i="16"/>
  <c r="BH21" i="16"/>
  <c r="AZ22" i="16"/>
  <c r="BA22" i="16"/>
  <c r="BB22" i="16"/>
  <c r="BC22" i="16"/>
  <c r="BD22" i="16"/>
  <c r="BE22" i="16"/>
  <c r="BF22" i="16"/>
  <c r="BG22" i="16"/>
  <c r="BH22" i="16"/>
  <c r="AZ23" i="16"/>
  <c r="BA23" i="16"/>
  <c r="BB23" i="16"/>
  <c r="BC23" i="16"/>
  <c r="BD23" i="16"/>
  <c r="BE23" i="16"/>
  <c r="BF23" i="16"/>
  <c r="BG23" i="16"/>
  <c r="BH23" i="16"/>
  <c r="AZ24" i="16"/>
  <c r="BA24" i="16"/>
  <c r="BB24" i="16"/>
  <c r="BC24" i="16"/>
  <c r="BD24" i="16"/>
  <c r="BE24" i="16"/>
  <c r="BF24" i="16"/>
  <c r="BG24" i="16"/>
  <c r="BH24" i="16"/>
  <c r="AZ25" i="16"/>
  <c r="BA25" i="16"/>
  <c r="BB25" i="16"/>
  <c r="BC25" i="16"/>
  <c r="BD25" i="16"/>
  <c r="BE25" i="16"/>
  <c r="BF25" i="16"/>
  <c r="BG25" i="16"/>
  <c r="BH25" i="16"/>
  <c r="AZ26" i="16"/>
  <c r="BA26" i="16"/>
  <c r="BB26" i="16"/>
  <c r="BC26" i="16"/>
  <c r="BD26" i="16"/>
  <c r="BE26" i="16"/>
  <c r="BF26" i="16"/>
  <c r="BG26" i="16"/>
  <c r="BH26" i="16"/>
  <c r="AZ27" i="16"/>
  <c r="BA27" i="16"/>
  <c r="BB27" i="16"/>
  <c r="BC27" i="16"/>
  <c r="BD27" i="16"/>
  <c r="BE27" i="16"/>
  <c r="BF27" i="16"/>
  <c r="BG27" i="16"/>
  <c r="BH27" i="16"/>
  <c r="AZ28" i="16"/>
  <c r="BA28" i="16"/>
  <c r="BB28" i="16"/>
  <c r="BC28" i="16"/>
  <c r="BD28" i="16"/>
  <c r="BE28" i="16"/>
  <c r="BF28" i="16"/>
  <c r="BG28" i="16"/>
  <c r="BH28" i="16"/>
  <c r="AZ29" i="16"/>
  <c r="BA29" i="16"/>
  <c r="BB29" i="16"/>
  <c r="BC29" i="16"/>
  <c r="BD29" i="16"/>
  <c r="BE29" i="16"/>
  <c r="BF29" i="16"/>
  <c r="BG29" i="16"/>
  <c r="BH29" i="16"/>
  <c r="AZ30" i="16"/>
  <c r="BA30" i="16"/>
  <c r="BB30" i="16"/>
  <c r="BC30" i="16"/>
  <c r="BD30" i="16"/>
  <c r="BE30" i="16"/>
  <c r="BF30" i="16"/>
  <c r="BG30" i="16"/>
  <c r="BH30" i="16"/>
  <c r="AZ31" i="16"/>
  <c r="BA31" i="16"/>
  <c r="BB31" i="16"/>
  <c r="BC31" i="16"/>
  <c r="BD31" i="16"/>
  <c r="BE31" i="16"/>
  <c r="BF31" i="16"/>
  <c r="BG31" i="16"/>
  <c r="BH31" i="16"/>
  <c r="AZ32" i="16"/>
  <c r="BA32" i="16"/>
  <c r="BB32" i="16"/>
  <c r="BC32" i="16"/>
  <c r="BD32" i="16"/>
  <c r="BE32" i="16"/>
  <c r="BF32" i="16"/>
  <c r="BG32" i="16"/>
  <c r="BH32" i="16"/>
  <c r="AZ33" i="16"/>
  <c r="BA33" i="16"/>
  <c r="BB33" i="16"/>
  <c r="BC33" i="16"/>
  <c r="BD33" i="16"/>
  <c r="BE33" i="16"/>
  <c r="BF33" i="16"/>
  <c r="BG33" i="16"/>
  <c r="BH33" i="16"/>
  <c r="AZ34" i="16"/>
  <c r="BA34" i="16"/>
  <c r="BB34" i="16"/>
  <c r="BC34" i="16"/>
  <c r="BD34" i="16"/>
  <c r="BE34" i="16"/>
  <c r="BF34" i="16"/>
  <c r="BG34" i="16"/>
  <c r="BH34" i="16"/>
  <c r="AZ35" i="16"/>
  <c r="BA35" i="16"/>
  <c r="BB35" i="16"/>
  <c r="BC35" i="16"/>
  <c r="BD35" i="16"/>
  <c r="BE35" i="16"/>
  <c r="BF35" i="16"/>
  <c r="BG35" i="16"/>
  <c r="BH35" i="16"/>
  <c r="AZ36" i="16"/>
  <c r="BA36" i="16"/>
  <c r="BB36" i="16"/>
  <c r="BC36" i="16"/>
  <c r="BD36" i="16"/>
  <c r="BE36" i="16"/>
  <c r="BF36" i="16"/>
  <c r="BG36" i="16"/>
  <c r="BH36" i="16"/>
  <c r="AZ37" i="16"/>
  <c r="BA37" i="16"/>
  <c r="BB37" i="16"/>
  <c r="BC37" i="16"/>
  <c r="BD37" i="16"/>
  <c r="BE37" i="16"/>
  <c r="BF37" i="16"/>
  <c r="BG37" i="16"/>
  <c r="BH37" i="16"/>
  <c r="AZ38" i="16"/>
  <c r="BA38" i="16"/>
  <c r="BB38" i="16"/>
  <c r="BC38" i="16"/>
  <c r="BD38" i="16"/>
  <c r="BE38" i="16"/>
  <c r="BF38" i="16"/>
  <c r="BG38" i="16"/>
  <c r="BH38" i="16"/>
  <c r="AZ39" i="16"/>
  <c r="BA39" i="16"/>
  <c r="BB39" i="16"/>
  <c r="BC39" i="16"/>
  <c r="BD39" i="16"/>
  <c r="BE39" i="16"/>
  <c r="BF39" i="16"/>
  <c r="BG39" i="16"/>
  <c r="BH39" i="16"/>
  <c r="AZ40" i="16"/>
  <c r="BA40" i="16"/>
  <c r="BB40" i="16"/>
  <c r="BC40" i="16"/>
  <c r="BD40" i="16"/>
  <c r="BE40" i="16"/>
  <c r="BF40" i="16"/>
  <c r="BG40" i="16"/>
  <c r="BH40" i="16"/>
  <c r="AZ41" i="16"/>
  <c r="BA41" i="16"/>
  <c r="BB41" i="16"/>
  <c r="BC41" i="16"/>
  <c r="BD41" i="16"/>
  <c r="BE41" i="16"/>
  <c r="BF41" i="16"/>
  <c r="BG41" i="16"/>
  <c r="BH41" i="16"/>
  <c r="AZ42" i="16"/>
  <c r="BA42" i="16"/>
  <c r="BB42" i="16"/>
  <c r="BC42" i="16"/>
  <c r="BD42" i="16"/>
  <c r="BE42" i="16"/>
  <c r="BF42" i="16"/>
  <c r="BG42" i="16"/>
  <c r="BH42" i="16"/>
  <c r="AZ43" i="16"/>
  <c r="BA43" i="16"/>
  <c r="BB43" i="16"/>
  <c r="BC43" i="16"/>
  <c r="BD43" i="16"/>
  <c r="BE43" i="16"/>
  <c r="BF43" i="16"/>
  <c r="BG43" i="16"/>
  <c r="BH43" i="16"/>
  <c r="AZ44" i="16"/>
  <c r="BA44" i="16"/>
  <c r="BB44" i="16"/>
  <c r="BC44" i="16"/>
  <c r="BD44" i="16"/>
  <c r="BE44" i="16"/>
  <c r="BF44" i="16"/>
  <c r="BG44" i="16"/>
  <c r="BH44" i="16"/>
  <c r="AZ45" i="16"/>
  <c r="BA45" i="16"/>
  <c r="BB45" i="16"/>
  <c r="BC45" i="16"/>
  <c r="BD45" i="16"/>
  <c r="BE45" i="16"/>
  <c r="BF45" i="16"/>
  <c r="BG45" i="16"/>
  <c r="BH45" i="16"/>
  <c r="AZ46" i="16"/>
  <c r="BA46" i="16"/>
  <c r="BB46" i="16"/>
  <c r="BC46" i="16"/>
  <c r="BD46" i="16"/>
  <c r="BE46" i="16"/>
  <c r="BF46" i="16"/>
  <c r="BG46" i="16"/>
  <c r="BH46" i="16"/>
  <c r="AZ47" i="16"/>
  <c r="BA47" i="16"/>
  <c r="BB47" i="16"/>
  <c r="BC47" i="16"/>
  <c r="BD47" i="16"/>
  <c r="BE47" i="16"/>
  <c r="BF47" i="16"/>
  <c r="BG47" i="16"/>
  <c r="BH47" i="16"/>
  <c r="AZ48" i="16"/>
  <c r="BA48" i="16"/>
  <c r="BB48" i="16"/>
  <c r="BC48" i="16"/>
  <c r="BD48" i="16"/>
  <c r="BE48" i="16"/>
  <c r="BF48" i="16"/>
  <c r="BG48" i="16"/>
  <c r="BH48" i="16"/>
  <c r="AZ49" i="16"/>
  <c r="BA49" i="16"/>
  <c r="BB49" i="16"/>
  <c r="BC49" i="16"/>
  <c r="BD49" i="16"/>
  <c r="BE49" i="16"/>
  <c r="BF49" i="16"/>
  <c r="BG49" i="16"/>
  <c r="BH49" i="16"/>
  <c r="AZ50" i="16"/>
  <c r="BA50" i="16"/>
  <c r="BB50" i="16"/>
  <c r="BC50" i="16"/>
  <c r="BD50" i="16"/>
  <c r="BE50" i="16"/>
  <c r="BF50" i="16"/>
  <c r="BG50" i="16"/>
  <c r="BH50" i="16"/>
  <c r="AZ51" i="16"/>
  <c r="BA51" i="16"/>
  <c r="BB51" i="16"/>
  <c r="BC51" i="16"/>
  <c r="BD51" i="16"/>
  <c r="BE51" i="16"/>
  <c r="BF51" i="16"/>
  <c r="BG51" i="16"/>
  <c r="BH51" i="16"/>
  <c r="AZ52" i="16"/>
  <c r="BA52" i="16"/>
  <c r="BB52" i="16"/>
  <c r="BC52" i="16"/>
  <c r="BD52" i="16"/>
  <c r="BE52" i="16"/>
  <c r="BF52" i="16"/>
  <c r="BG52" i="16"/>
  <c r="BH52" i="16"/>
  <c r="AZ53" i="16"/>
  <c r="BA53" i="16"/>
  <c r="BB53" i="16"/>
  <c r="BC53" i="16"/>
  <c r="BD53" i="16"/>
  <c r="BE53" i="16"/>
  <c r="BF53" i="16"/>
  <c r="BG53" i="16"/>
  <c r="BH53" i="16"/>
  <c r="AZ54" i="16"/>
  <c r="BA54" i="16"/>
  <c r="BB54" i="16"/>
  <c r="BC54" i="16"/>
  <c r="BD54" i="16"/>
  <c r="BE54" i="16"/>
  <c r="BF54" i="16"/>
  <c r="BG54" i="16"/>
  <c r="BH54" i="16"/>
  <c r="AZ55" i="16"/>
  <c r="BA55" i="16"/>
  <c r="BB55" i="16"/>
  <c r="BC55" i="16"/>
  <c r="BD55" i="16"/>
  <c r="BE55" i="16"/>
  <c r="BF55" i="16"/>
  <c r="BG55" i="16"/>
  <c r="BH55" i="16"/>
  <c r="AZ56" i="16"/>
  <c r="BA56" i="16"/>
  <c r="BB56" i="16"/>
  <c r="BC56" i="16"/>
  <c r="BD56" i="16"/>
  <c r="BE56" i="16"/>
  <c r="BF56" i="16"/>
  <c r="BG56" i="16"/>
  <c r="BH56" i="16"/>
  <c r="AZ57" i="16"/>
  <c r="BA57" i="16"/>
  <c r="BB57" i="16"/>
  <c r="BC57" i="16"/>
  <c r="BD57" i="16"/>
  <c r="BE57" i="16"/>
  <c r="BF57" i="16"/>
  <c r="BG57" i="16"/>
  <c r="BH57" i="16"/>
  <c r="AZ58" i="16"/>
  <c r="BA58" i="16"/>
  <c r="BB58" i="16"/>
  <c r="BC58" i="16"/>
  <c r="BD58" i="16"/>
  <c r="BE58" i="16"/>
  <c r="BF58" i="16"/>
  <c r="BG58" i="16"/>
  <c r="BH58" i="16"/>
  <c r="AZ59" i="16"/>
  <c r="BA59" i="16"/>
  <c r="BB59" i="16"/>
  <c r="BC59" i="16"/>
  <c r="BD59" i="16"/>
  <c r="BE59" i="16"/>
  <c r="BF59" i="16"/>
  <c r="BG59" i="16"/>
  <c r="BH59" i="16"/>
  <c r="AZ60" i="16"/>
  <c r="BA60" i="16"/>
  <c r="BB60" i="16"/>
  <c r="BC60" i="16"/>
  <c r="BD60" i="16"/>
  <c r="BE60" i="16"/>
  <c r="BF60" i="16"/>
  <c r="BG60" i="16"/>
  <c r="BH60" i="16"/>
  <c r="AZ61" i="16"/>
  <c r="BA61" i="16"/>
  <c r="BB61" i="16"/>
  <c r="BC61" i="16"/>
  <c r="BD61" i="16"/>
  <c r="BE61" i="16"/>
  <c r="BF61" i="16"/>
  <c r="BG61" i="16"/>
  <c r="BH61" i="16"/>
  <c r="AZ62" i="16"/>
  <c r="BA62" i="16"/>
  <c r="BB62" i="16"/>
  <c r="BC62" i="16"/>
  <c r="BD62" i="16"/>
  <c r="BE62" i="16"/>
  <c r="BF62" i="16"/>
  <c r="BG62" i="16"/>
  <c r="BH62" i="16"/>
  <c r="AZ63" i="16"/>
  <c r="BA63" i="16"/>
  <c r="BB63" i="16"/>
  <c r="BC63" i="16"/>
  <c r="BD63" i="16"/>
  <c r="BE63" i="16"/>
  <c r="BF63" i="16"/>
  <c r="BG63" i="16"/>
  <c r="BH63" i="16"/>
  <c r="AZ64" i="16"/>
  <c r="BA64" i="16"/>
  <c r="BB64" i="16"/>
  <c r="BC64" i="16"/>
  <c r="BD64" i="16"/>
  <c r="BE64" i="16"/>
  <c r="BF64" i="16"/>
  <c r="BG64" i="16"/>
  <c r="BH64" i="16"/>
  <c r="AZ65" i="16"/>
  <c r="BA65" i="16"/>
  <c r="BB65" i="16"/>
  <c r="BC65" i="16"/>
  <c r="BD65" i="16"/>
  <c r="BE65" i="16"/>
  <c r="BF65" i="16"/>
  <c r="BG65" i="16"/>
  <c r="BH65" i="16"/>
  <c r="AZ66" i="16"/>
  <c r="BA66" i="16"/>
  <c r="BB66" i="16"/>
  <c r="BC66" i="16"/>
  <c r="BD66" i="16"/>
  <c r="BE66" i="16"/>
  <c r="BF66" i="16"/>
  <c r="BG66" i="16"/>
  <c r="BH66" i="16"/>
  <c r="AZ67" i="16"/>
  <c r="BA67" i="16"/>
  <c r="BB67" i="16"/>
  <c r="BC67" i="16"/>
  <c r="BD67" i="16"/>
  <c r="BE67" i="16"/>
  <c r="BF67" i="16"/>
  <c r="BG67" i="16"/>
  <c r="BH67" i="16"/>
  <c r="AZ68" i="16"/>
  <c r="BA68" i="16"/>
  <c r="BB68" i="16"/>
  <c r="BC68" i="16"/>
  <c r="BD68" i="16"/>
  <c r="BE68" i="16"/>
  <c r="BF68" i="16"/>
  <c r="BG68" i="16"/>
  <c r="BH68" i="16"/>
  <c r="AZ69" i="16"/>
  <c r="BA69" i="16"/>
  <c r="BB69" i="16"/>
  <c r="BC69" i="16"/>
  <c r="BD69" i="16"/>
  <c r="BE69" i="16"/>
  <c r="BF69" i="16"/>
  <c r="BG69" i="16"/>
  <c r="BH69" i="16"/>
  <c r="AZ70" i="16"/>
  <c r="BA70" i="16"/>
  <c r="BB70" i="16"/>
  <c r="BC70" i="16"/>
  <c r="BD70" i="16"/>
  <c r="BE70" i="16"/>
  <c r="BF70" i="16"/>
  <c r="BG70" i="16"/>
  <c r="BH70" i="16"/>
  <c r="AZ71" i="16"/>
  <c r="BA71" i="16"/>
  <c r="BB71" i="16"/>
  <c r="BC71" i="16"/>
  <c r="BD71" i="16"/>
  <c r="BE71" i="16"/>
  <c r="BF71" i="16"/>
  <c r="BG71" i="16"/>
  <c r="BH71" i="16"/>
  <c r="AZ72" i="16"/>
  <c r="BA72" i="16"/>
  <c r="BB72" i="16"/>
  <c r="BC72" i="16"/>
  <c r="BD72" i="16"/>
  <c r="BE72" i="16"/>
  <c r="BF72" i="16"/>
  <c r="BG72" i="16"/>
  <c r="BH72" i="16"/>
  <c r="AZ73" i="16"/>
  <c r="BA73" i="16"/>
  <c r="BB73" i="16"/>
  <c r="BC73" i="16"/>
  <c r="BD73" i="16"/>
  <c r="BE73" i="16"/>
  <c r="BF73" i="16"/>
  <c r="BG73" i="16"/>
  <c r="BH73" i="16"/>
  <c r="AZ74" i="16"/>
  <c r="BA74" i="16"/>
  <c r="BB74" i="16"/>
  <c r="BC74" i="16"/>
  <c r="BD74" i="16"/>
  <c r="BE74" i="16"/>
  <c r="BF74" i="16"/>
  <c r="BG74" i="16"/>
  <c r="BH74" i="16"/>
  <c r="AZ75" i="16"/>
  <c r="BA75" i="16"/>
  <c r="BB75" i="16"/>
  <c r="BC75" i="16"/>
  <c r="BD75" i="16"/>
  <c r="BE75" i="16"/>
  <c r="BF75" i="16"/>
  <c r="BG75" i="16"/>
  <c r="BH75" i="16"/>
  <c r="AZ76" i="16"/>
  <c r="BA76" i="16"/>
  <c r="BB76" i="16"/>
  <c r="BC76" i="16"/>
  <c r="BD76" i="16"/>
  <c r="BE76" i="16"/>
  <c r="BF76" i="16"/>
  <c r="BG76" i="16"/>
  <c r="BH76" i="16"/>
  <c r="AZ77" i="16"/>
  <c r="BA77" i="16"/>
  <c r="BB77" i="16"/>
  <c r="BC77" i="16"/>
  <c r="BD77" i="16"/>
  <c r="BE77" i="16"/>
  <c r="BF77" i="16"/>
  <c r="BG77" i="16"/>
  <c r="BH77" i="16"/>
  <c r="AZ78" i="16"/>
  <c r="BA78" i="16"/>
  <c r="BB78" i="16"/>
  <c r="BC78" i="16"/>
  <c r="BD78" i="16"/>
  <c r="BE78" i="16"/>
  <c r="BF78" i="16"/>
  <c r="BG78" i="16"/>
  <c r="BH78" i="16"/>
  <c r="AZ79" i="16"/>
  <c r="BA79" i="16"/>
  <c r="BB79" i="16"/>
  <c r="BC79" i="16"/>
  <c r="BD79" i="16"/>
  <c r="BE79" i="16"/>
  <c r="BF79" i="16"/>
  <c r="BG79" i="16"/>
  <c r="BH79" i="16"/>
  <c r="AZ80" i="16"/>
  <c r="BA80" i="16"/>
  <c r="BB80" i="16"/>
  <c r="BC80" i="16"/>
  <c r="BD80" i="16"/>
  <c r="BE80" i="16"/>
  <c r="BF80" i="16"/>
  <c r="BG80" i="16"/>
  <c r="BH80" i="16"/>
  <c r="AZ81" i="16"/>
  <c r="BA81" i="16"/>
  <c r="BB81" i="16"/>
  <c r="BC81" i="16"/>
  <c r="BD81" i="16"/>
  <c r="BE81" i="16"/>
  <c r="BF81" i="16"/>
  <c r="BG81" i="16"/>
  <c r="BH81" i="16"/>
  <c r="AZ82" i="16"/>
  <c r="BA82" i="16"/>
  <c r="BB82" i="16"/>
  <c r="BC82" i="16"/>
  <c r="BD82" i="16"/>
  <c r="BE82" i="16"/>
  <c r="BF82" i="16"/>
  <c r="BG82" i="16"/>
  <c r="BH82" i="16"/>
  <c r="AZ83" i="16"/>
  <c r="BA83" i="16"/>
  <c r="BB83" i="16"/>
  <c r="BC83" i="16"/>
  <c r="BD83" i="16"/>
  <c r="BE83" i="16"/>
  <c r="BF83" i="16"/>
  <c r="BG83" i="16"/>
  <c r="BH83" i="16"/>
  <c r="AZ84" i="16"/>
  <c r="BA84" i="16"/>
  <c r="BB84" i="16"/>
  <c r="BC84" i="16"/>
  <c r="BD84" i="16"/>
  <c r="BE84" i="16"/>
  <c r="BF84" i="16"/>
  <c r="BG84" i="16"/>
  <c r="BH84" i="16"/>
  <c r="AZ85" i="16"/>
  <c r="BA85" i="16"/>
  <c r="BB85" i="16"/>
  <c r="BC85" i="16"/>
  <c r="BD85" i="16"/>
  <c r="BE85" i="16"/>
  <c r="BF85" i="16"/>
  <c r="BG85" i="16"/>
  <c r="BH85" i="16"/>
  <c r="AZ86" i="16"/>
  <c r="BA86" i="16"/>
  <c r="BB86" i="16"/>
  <c r="BC86" i="16"/>
  <c r="BD86" i="16"/>
  <c r="BE86" i="16"/>
  <c r="BF86" i="16"/>
  <c r="BG86" i="16"/>
  <c r="BH86" i="16"/>
  <c r="AZ87" i="16"/>
  <c r="BA87" i="16"/>
  <c r="BB87" i="16"/>
  <c r="BC87" i="16"/>
  <c r="BD87" i="16"/>
  <c r="BE87" i="16"/>
  <c r="BF87" i="16"/>
  <c r="BG87" i="16"/>
  <c r="BH87" i="16"/>
  <c r="AZ88" i="16"/>
  <c r="BA88" i="16"/>
  <c r="BB88" i="16"/>
  <c r="BC88" i="16"/>
  <c r="BD88" i="16"/>
  <c r="BE88" i="16"/>
  <c r="BF88" i="16"/>
  <c r="BG88" i="16"/>
  <c r="BH88" i="16"/>
  <c r="AZ89" i="16"/>
  <c r="BA89" i="16"/>
  <c r="BB89" i="16"/>
  <c r="BC89" i="16"/>
  <c r="BD89" i="16"/>
  <c r="BE89" i="16"/>
  <c r="BF89" i="16"/>
  <c r="BG89" i="16"/>
  <c r="BH89" i="16"/>
  <c r="AZ90" i="16"/>
  <c r="BA90" i="16"/>
  <c r="BB90" i="16"/>
  <c r="BC90" i="16"/>
  <c r="BD90" i="16"/>
  <c r="BE90" i="16"/>
  <c r="BF90" i="16"/>
  <c r="BG90" i="16"/>
  <c r="BH90" i="16"/>
  <c r="AZ91" i="16"/>
  <c r="BA91" i="16"/>
  <c r="BB91" i="16"/>
  <c r="BC91" i="16"/>
  <c r="BD91" i="16"/>
  <c r="BE91" i="16"/>
  <c r="BF91" i="16"/>
  <c r="BG91" i="16"/>
  <c r="BH91" i="16"/>
  <c r="AZ92" i="16"/>
  <c r="BA92" i="16"/>
  <c r="BB92" i="16"/>
  <c r="BC92" i="16"/>
  <c r="BD92" i="16"/>
  <c r="BE92" i="16"/>
  <c r="BF92" i="16"/>
  <c r="BG92" i="16"/>
  <c r="BH92" i="16"/>
  <c r="AZ93" i="16"/>
  <c r="BA93" i="16"/>
  <c r="BB93" i="16"/>
  <c r="BC93" i="16"/>
  <c r="BD93" i="16"/>
  <c r="BE93" i="16"/>
  <c r="BF93" i="16"/>
  <c r="BG93" i="16"/>
  <c r="BH93" i="16"/>
  <c r="AZ94" i="16"/>
  <c r="BA94" i="16"/>
  <c r="BB94" i="16"/>
  <c r="BC94" i="16"/>
  <c r="BD94" i="16"/>
  <c r="BE94" i="16"/>
  <c r="BF94" i="16"/>
  <c r="BG94" i="16"/>
  <c r="BH94" i="16"/>
  <c r="AZ95" i="16"/>
  <c r="BA95" i="16"/>
  <c r="BB95" i="16"/>
  <c r="BC95" i="16"/>
  <c r="BD95" i="16"/>
  <c r="BE95" i="16"/>
  <c r="BF95" i="16"/>
  <c r="BG95" i="16"/>
  <c r="BH95" i="16"/>
  <c r="AZ96" i="16"/>
  <c r="BA96" i="16"/>
  <c r="BB96" i="16"/>
  <c r="BC96" i="16"/>
  <c r="BD96" i="16"/>
  <c r="BE96" i="16"/>
  <c r="BF96" i="16"/>
  <c r="BG96" i="16"/>
  <c r="BH96" i="16"/>
  <c r="AZ97" i="16"/>
  <c r="BA97" i="16"/>
  <c r="BB97" i="16"/>
  <c r="BC97" i="16"/>
  <c r="BD97" i="16"/>
  <c r="BE97" i="16"/>
  <c r="BF97" i="16"/>
  <c r="BG97" i="16"/>
  <c r="BH97" i="16"/>
  <c r="AZ98" i="16"/>
  <c r="BA98" i="16"/>
  <c r="BB98" i="16"/>
  <c r="BC98" i="16"/>
  <c r="BD98" i="16"/>
  <c r="BE98" i="16"/>
  <c r="BF98" i="16"/>
  <c r="BG98" i="16"/>
  <c r="BH98" i="16"/>
  <c r="AZ99" i="16"/>
  <c r="BA99" i="16"/>
  <c r="BB99" i="16"/>
  <c r="BC99" i="16"/>
  <c r="BD99" i="16"/>
  <c r="BE99" i="16"/>
  <c r="BF99" i="16"/>
  <c r="BG99" i="16"/>
  <c r="BH99" i="16"/>
  <c r="AZ100" i="16"/>
  <c r="BA100" i="16"/>
  <c r="BB100" i="16"/>
  <c r="BC100" i="16"/>
  <c r="BD100" i="16"/>
  <c r="BE100" i="16"/>
  <c r="BF100" i="16"/>
  <c r="BG100" i="16"/>
  <c r="BH100" i="16"/>
  <c r="AZ101" i="16"/>
  <c r="BA101" i="16"/>
  <c r="BB101" i="16"/>
  <c r="BC101" i="16"/>
  <c r="BD101" i="16"/>
  <c r="BE101" i="16"/>
  <c r="BF101" i="16"/>
  <c r="BG101" i="16"/>
  <c r="BH101" i="16"/>
  <c r="AZ102" i="16"/>
  <c r="BA102" i="16"/>
  <c r="BB102" i="16"/>
  <c r="BC102" i="16"/>
  <c r="BD102" i="16"/>
  <c r="BE102" i="16"/>
  <c r="BF102" i="16"/>
  <c r="BG102" i="16"/>
  <c r="BH102" i="16"/>
  <c r="AZ103" i="16"/>
  <c r="BA103" i="16"/>
  <c r="BB103" i="16"/>
  <c r="BC103" i="16"/>
  <c r="BD103" i="16"/>
  <c r="BE103" i="16"/>
  <c r="BF103" i="16"/>
  <c r="BG103" i="16"/>
  <c r="BH103" i="16"/>
  <c r="AZ104" i="16"/>
  <c r="BA104" i="16"/>
  <c r="BB104" i="16"/>
  <c r="BC104" i="16"/>
  <c r="BD104" i="16"/>
  <c r="BE104" i="16"/>
  <c r="BF104" i="16"/>
  <c r="BG104" i="16"/>
  <c r="BH104" i="16"/>
  <c r="AZ105" i="16"/>
  <c r="BA105" i="16"/>
  <c r="BB105" i="16"/>
  <c r="BC105" i="16"/>
  <c r="BD105" i="16"/>
  <c r="BE105" i="16"/>
  <c r="BF105" i="16"/>
  <c r="BG105" i="16"/>
  <c r="BH105" i="16"/>
  <c r="AZ106" i="16"/>
  <c r="BA106" i="16"/>
  <c r="BB106" i="16"/>
  <c r="BC106" i="16"/>
  <c r="BD106" i="16"/>
  <c r="BE106" i="16"/>
  <c r="BF106" i="16"/>
  <c r="BG106" i="16"/>
  <c r="BH106" i="16"/>
  <c r="AZ107" i="16"/>
  <c r="BA107" i="16"/>
  <c r="BB107" i="16"/>
  <c r="BC107" i="16"/>
  <c r="BD107" i="16"/>
  <c r="BE107" i="16"/>
  <c r="BF107" i="16"/>
  <c r="BG107" i="16"/>
  <c r="BH107" i="16"/>
  <c r="AZ108" i="16"/>
  <c r="BA108" i="16"/>
  <c r="BB108" i="16"/>
  <c r="BC108" i="16"/>
  <c r="BD108" i="16"/>
  <c r="BE108" i="16"/>
  <c r="BF108" i="16"/>
  <c r="BG108" i="16"/>
  <c r="BH108" i="16"/>
  <c r="AZ109" i="16"/>
  <c r="BA109" i="16"/>
  <c r="BB109" i="16"/>
  <c r="BC109" i="16"/>
  <c r="BD109" i="16"/>
  <c r="BE109" i="16"/>
  <c r="BF109" i="16"/>
  <c r="BG109" i="16"/>
  <c r="BH109" i="16"/>
  <c r="AZ110" i="16"/>
  <c r="BA110" i="16"/>
  <c r="BB110" i="16"/>
  <c r="BC110" i="16"/>
  <c r="BD110" i="16"/>
  <c r="BE110" i="16"/>
  <c r="BF110" i="16"/>
  <c r="BG110" i="16"/>
  <c r="BH110" i="16"/>
  <c r="AZ111" i="16"/>
  <c r="BA111" i="16"/>
  <c r="BB111" i="16"/>
  <c r="BC111" i="16"/>
  <c r="BD111" i="16"/>
  <c r="BE111" i="16"/>
  <c r="BF111" i="16"/>
  <c r="BG111" i="16"/>
  <c r="BH111" i="16"/>
  <c r="AZ112" i="16"/>
  <c r="BA112" i="16"/>
  <c r="BB112" i="16"/>
  <c r="BC112" i="16"/>
  <c r="BD112" i="16"/>
  <c r="BE112" i="16"/>
  <c r="BF112" i="16"/>
  <c r="BG112" i="16"/>
  <c r="BH112" i="16"/>
  <c r="AZ113" i="16"/>
  <c r="BA113" i="16"/>
  <c r="BB113" i="16"/>
  <c r="BC113" i="16"/>
  <c r="BD113" i="16"/>
  <c r="BE113" i="16"/>
  <c r="BF113" i="16"/>
  <c r="BG113" i="16"/>
  <c r="BH113" i="16"/>
  <c r="AZ114" i="16"/>
  <c r="BA114" i="16"/>
  <c r="BB114" i="16"/>
  <c r="BC114" i="16"/>
  <c r="BD114" i="16"/>
  <c r="BE114" i="16"/>
  <c r="BF114" i="16"/>
  <c r="BG114" i="16"/>
  <c r="BH114" i="16"/>
  <c r="AZ115" i="16"/>
  <c r="BA115" i="16"/>
  <c r="BB115" i="16"/>
  <c r="BC115" i="16"/>
  <c r="BD115" i="16"/>
  <c r="BE115" i="16"/>
  <c r="BF115" i="16"/>
  <c r="BG115" i="16"/>
  <c r="BH115" i="16"/>
  <c r="AZ116" i="16"/>
  <c r="BA116" i="16"/>
  <c r="BB116" i="16"/>
  <c r="BC116" i="16"/>
  <c r="BD116" i="16"/>
  <c r="BE116" i="16"/>
  <c r="BF116" i="16"/>
  <c r="BG116" i="16"/>
  <c r="BH116" i="16"/>
  <c r="AZ117" i="16"/>
  <c r="BA117" i="16"/>
  <c r="BB117" i="16"/>
  <c r="BC117" i="16"/>
  <c r="BD117" i="16"/>
  <c r="BE117" i="16"/>
  <c r="BF117" i="16"/>
  <c r="BG117" i="16"/>
  <c r="BH117" i="16"/>
  <c r="AZ118" i="16"/>
  <c r="BA118" i="16"/>
  <c r="BB118" i="16"/>
  <c r="BC118" i="16"/>
  <c r="BD118" i="16"/>
  <c r="BE118" i="16"/>
  <c r="BF118" i="16"/>
  <c r="BG118" i="16"/>
  <c r="BH118" i="16"/>
  <c r="AZ119" i="16"/>
  <c r="BA119" i="16"/>
  <c r="BB119" i="16"/>
  <c r="BC119" i="16"/>
  <c r="BD119" i="16"/>
  <c r="BE119" i="16"/>
  <c r="BF119" i="16"/>
  <c r="BG119" i="16"/>
  <c r="BH119" i="16"/>
  <c r="AZ120" i="16"/>
  <c r="BA120" i="16"/>
  <c r="BB120" i="16"/>
  <c r="BC120" i="16"/>
  <c r="BD120" i="16"/>
  <c r="BE120" i="16"/>
  <c r="BF120" i="16"/>
  <c r="BG120" i="16"/>
  <c r="BH120" i="16"/>
  <c r="AZ121" i="16"/>
  <c r="BA121" i="16"/>
  <c r="BB121" i="16"/>
  <c r="BC121" i="16"/>
  <c r="BD121" i="16"/>
  <c r="BE121" i="16"/>
  <c r="BF121" i="16"/>
  <c r="BG121" i="16"/>
  <c r="BH121" i="16"/>
  <c r="AZ122" i="16"/>
  <c r="BA122" i="16"/>
  <c r="BB122" i="16"/>
  <c r="BC122" i="16"/>
  <c r="BD122" i="16"/>
  <c r="BE122" i="16"/>
  <c r="BF122" i="16"/>
  <c r="BG122" i="16"/>
  <c r="BH122" i="16"/>
  <c r="AZ123" i="16"/>
  <c r="BA123" i="16"/>
  <c r="BB123" i="16"/>
  <c r="BC123" i="16"/>
  <c r="BD123" i="16"/>
  <c r="BE123" i="16"/>
  <c r="BF123" i="16"/>
  <c r="BG123" i="16"/>
  <c r="BH123" i="16"/>
  <c r="AZ124" i="16"/>
  <c r="BA124" i="16"/>
  <c r="BB124" i="16"/>
  <c r="BC124" i="16"/>
  <c r="BD124" i="16"/>
  <c r="BE124" i="16"/>
  <c r="BF124" i="16"/>
  <c r="BG124" i="16"/>
  <c r="BH124" i="16"/>
  <c r="AZ125" i="16"/>
  <c r="BA125" i="16"/>
  <c r="BB125" i="16"/>
  <c r="BC125" i="16"/>
  <c r="BD125" i="16"/>
  <c r="BE125" i="16"/>
  <c r="BF125" i="16"/>
  <c r="BG125" i="16"/>
  <c r="BH125" i="16"/>
  <c r="AZ126" i="16"/>
  <c r="BA126" i="16"/>
  <c r="BB126" i="16"/>
  <c r="BC126" i="16"/>
  <c r="BD126" i="16"/>
  <c r="BE126" i="16"/>
  <c r="BF126" i="16"/>
  <c r="BG126" i="16"/>
  <c r="BH126" i="16"/>
  <c r="AZ127" i="16"/>
  <c r="BA127" i="16"/>
  <c r="BB127" i="16"/>
  <c r="BC127" i="16"/>
  <c r="BD127" i="16"/>
  <c r="BE127" i="16"/>
  <c r="BF127" i="16"/>
  <c r="BG127" i="16"/>
  <c r="BH127" i="16"/>
  <c r="AZ128" i="16"/>
  <c r="BA128" i="16"/>
  <c r="BB128" i="16"/>
  <c r="BC128" i="16"/>
  <c r="BD128" i="16"/>
  <c r="BE128" i="16"/>
  <c r="BF128" i="16"/>
  <c r="BG128" i="16"/>
  <c r="BH128" i="16"/>
  <c r="AZ129" i="16"/>
  <c r="BA129" i="16"/>
  <c r="BB129" i="16"/>
  <c r="BC129" i="16"/>
  <c r="BD129" i="16"/>
  <c r="BE129" i="16"/>
  <c r="BF129" i="16"/>
  <c r="BG129" i="16"/>
  <c r="BH129" i="16"/>
  <c r="AZ130" i="16"/>
  <c r="BA130" i="16"/>
  <c r="BB130" i="16"/>
  <c r="BC130" i="16"/>
  <c r="BD130" i="16"/>
  <c r="BE130" i="16"/>
  <c r="BF130" i="16"/>
  <c r="BG130" i="16"/>
  <c r="BH130" i="16"/>
  <c r="AZ131" i="16"/>
  <c r="BA131" i="16"/>
  <c r="BB131" i="16"/>
  <c r="BC131" i="16"/>
  <c r="BD131" i="16"/>
  <c r="BE131" i="16"/>
  <c r="BF131" i="16"/>
  <c r="BG131" i="16"/>
  <c r="BH131" i="16"/>
  <c r="AZ132" i="16"/>
  <c r="BA132" i="16"/>
  <c r="BB132" i="16"/>
  <c r="BC132" i="16"/>
  <c r="BD132" i="16"/>
  <c r="BE132" i="16"/>
  <c r="BF132" i="16"/>
  <c r="BG132" i="16"/>
  <c r="BH132" i="16"/>
  <c r="AZ133" i="16"/>
  <c r="BA133" i="16"/>
  <c r="BB133" i="16"/>
  <c r="BC133" i="16"/>
  <c r="BD133" i="16"/>
  <c r="BE133" i="16"/>
  <c r="BF133" i="16"/>
  <c r="BG133" i="16"/>
  <c r="BH133" i="16"/>
  <c r="AZ134" i="16"/>
  <c r="BA134" i="16"/>
  <c r="BB134" i="16"/>
  <c r="BC134" i="16"/>
  <c r="BD134" i="16"/>
  <c r="BE134" i="16"/>
  <c r="BF134" i="16"/>
  <c r="BG134" i="16"/>
  <c r="BH134" i="16"/>
  <c r="AZ135" i="16"/>
  <c r="BA135" i="16"/>
  <c r="BB135" i="16"/>
  <c r="BC135" i="16"/>
  <c r="BD135" i="16"/>
  <c r="BE135" i="16"/>
  <c r="BF135" i="16"/>
  <c r="BG135" i="16"/>
  <c r="BH135" i="16"/>
  <c r="AZ136" i="16"/>
  <c r="BA136" i="16"/>
  <c r="BB136" i="16"/>
  <c r="BC136" i="16"/>
  <c r="BD136" i="16"/>
  <c r="BE136" i="16"/>
  <c r="BF136" i="16"/>
  <c r="BG136" i="16"/>
  <c r="BH136" i="16"/>
  <c r="AZ137" i="16"/>
  <c r="BA137" i="16"/>
  <c r="BB137" i="16"/>
  <c r="BC137" i="16"/>
  <c r="BD137" i="16"/>
  <c r="BE137" i="16"/>
  <c r="BF137" i="16"/>
  <c r="BG137" i="16"/>
  <c r="BH137" i="16"/>
  <c r="AZ138" i="16"/>
  <c r="BA138" i="16"/>
  <c r="BB138" i="16"/>
  <c r="BC138" i="16"/>
  <c r="BD138" i="16"/>
  <c r="BE138" i="16"/>
  <c r="BF138" i="16"/>
  <c r="BG138" i="16"/>
  <c r="BH138" i="16"/>
  <c r="AZ139" i="16"/>
  <c r="BA139" i="16"/>
  <c r="BB139" i="16"/>
  <c r="BC139" i="16"/>
  <c r="BD139" i="16"/>
  <c r="BE139" i="16"/>
  <c r="BF139" i="16"/>
  <c r="BG139" i="16"/>
  <c r="BH139" i="16"/>
  <c r="AZ140" i="16"/>
  <c r="BA140" i="16"/>
  <c r="BB140" i="16"/>
  <c r="BC140" i="16"/>
  <c r="BD140" i="16"/>
  <c r="BE140" i="16"/>
  <c r="BF140" i="16"/>
  <c r="BG140" i="16"/>
  <c r="BH140" i="16"/>
  <c r="AZ141" i="16"/>
  <c r="BA141" i="16"/>
  <c r="BB141" i="16"/>
  <c r="BC141" i="16"/>
  <c r="BD141" i="16"/>
  <c r="BE141" i="16"/>
  <c r="BF141" i="16"/>
  <c r="BG141" i="16"/>
  <c r="BH141" i="16"/>
  <c r="AZ142" i="16"/>
  <c r="BA142" i="16"/>
  <c r="BB142" i="16"/>
  <c r="BC142" i="16"/>
  <c r="BD142" i="16"/>
  <c r="BE142" i="16"/>
  <c r="BF142" i="16"/>
  <c r="BG142" i="16"/>
  <c r="BH142" i="16"/>
  <c r="AZ143" i="16"/>
  <c r="BA143" i="16"/>
  <c r="BB143" i="16"/>
  <c r="BC143" i="16"/>
  <c r="BD143" i="16"/>
  <c r="BE143" i="16"/>
  <c r="BF143" i="16"/>
  <c r="BG143" i="16"/>
  <c r="BH143" i="16"/>
  <c r="AZ144" i="16"/>
  <c r="BA144" i="16"/>
  <c r="BB144" i="16"/>
  <c r="BC144" i="16"/>
  <c r="BD144" i="16"/>
  <c r="BE144" i="16"/>
  <c r="BF144" i="16"/>
  <c r="BG144" i="16"/>
  <c r="BH144" i="16"/>
  <c r="AZ145" i="16"/>
  <c r="BA145" i="16"/>
  <c r="BB145" i="16"/>
  <c r="BC145" i="16"/>
  <c r="BD145" i="16"/>
  <c r="BE145" i="16"/>
  <c r="BF145" i="16"/>
  <c r="BG145" i="16"/>
  <c r="BH145" i="16"/>
  <c r="AZ146" i="16"/>
  <c r="BA146" i="16"/>
  <c r="BB146" i="16"/>
  <c r="BC146" i="16"/>
  <c r="BD146" i="16"/>
  <c r="BE146" i="16"/>
  <c r="BF146" i="16"/>
  <c r="BG146" i="16"/>
  <c r="BH146" i="16"/>
  <c r="AZ147" i="16"/>
  <c r="BA147" i="16"/>
  <c r="BB147" i="16"/>
  <c r="BC147" i="16"/>
  <c r="BD147" i="16"/>
  <c r="BE147" i="16"/>
  <c r="BF147" i="16"/>
  <c r="BG147" i="16"/>
  <c r="BH147" i="16"/>
  <c r="AZ148" i="16"/>
  <c r="BA148" i="16"/>
  <c r="BB148" i="16"/>
  <c r="BC148" i="16"/>
  <c r="BD148" i="16"/>
  <c r="BE148" i="16"/>
  <c r="BF148" i="16"/>
  <c r="BG148" i="16"/>
  <c r="BH148" i="16"/>
  <c r="AZ149" i="16"/>
  <c r="BA149" i="16"/>
  <c r="BB149" i="16"/>
  <c r="BC149" i="16"/>
  <c r="BD149" i="16"/>
  <c r="BE149" i="16"/>
  <c r="BF149" i="16"/>
  <c r="BG149" i="16"/>
  <c r="BH149" i="16"/>
  <c r="AZ150" i="16"/>
  <c r="BA150" i="16"/>
  <c r="BB150" i="16"/>
  <c r="BC150" i="16"/>
  <c r="BD150" i="16"/>
  <c r="BE150" i="16"/>
  <c r="BF150" i="16"/>
  <c r="BG150" i="16"/>
  <c r="BH150" i="16"/>
  <c r="AZ151" i="16"/>
  <c r="BA151" i="16"/>
  <c r="BB151" i="16"/>
  <c r="BC151" i="16"/>
  <c r="BD151" i="16"/>
  <c r="BE151" i="16"/>
  <c r="BF151" i="16"/>
  <c r="BG151" i="16"/>
  <c r="BH151" i="16"/>
  <c r="AZ152" i="16"/>
  <c r="BA152" i="16"/>
  <c r="BB152" i="16"/>
  <c r="BC152" i="16"/>
  <c r="BD152" i="16"/>
  <c r="BE152" i="16"/>
  <c r="BF152" i="16"/>
  <c r="BG152" i="16"/>
  <c r="BH152" i="16"/>
  <c r="AZ153" i="16"/>
  <c r="BA153" i="16"/>
  <c r="BB153" i="16"/>
  <c r="BC153" i="16"/>
  <c r="BD153" i="16"/>
  <c r="BE153" i="16"/>
  <c r="BF153" i="16"/>
  <c r="BG153" i="16"/>
  <c r="BH153" i="16"/>
  <c r="AZ154" i="16"/>
  <c r="BA154" i="16"/>
  <c r="BB154" i="16"/>
  <c r="BC154" i="16"/>
  <c r="BD154" i="16"/>
  <c r="BE154" i="16"/>
  <c r="BF154" i="16"/>
  <c r="BG154" i="16"/>
  <c r="BH154" i="16"/>
  <c r="AZ155" i="16"/>
  <c r="BA155" i="16"/>
  <c r="BB155" i="16"/>
  <c r="BC155" i="16"/>
  <c r="BD155" i="16"/>
  <c r="BE155" i="16"/>
  <c r="BF155" i="16"/>
  <c r="BG155" i="16"/>
  <c r="BH155" i="16"/>
  <c r="AZ156" i="16"/>
  <c r="BA156" i="16"/>
  <c r="BB156" i="16"/>
  <c r="BC156" i="16"/>
  <c r="BD156" i="16"/>
  <c r="BE156" i="16"/>
  <c r="BF156" i="16"/>
  <c r="BG156" i="16"/>
  <c r="BH156" i="16"/>
  <c r="AZ157" i="16"/>
  <c r="BA157" i="16"/>
  <c r="BB157" i="16"/>
  <c r="BC157" i="16"/>
  <c r="BD157" i="16"/>
  <c r="BE157" i="16"/>
  <c r="BF157" i="16"/>
  <c r="BG157" i="16"/>
  <c r="BH157" i="16"/>
  <c r="AZ158" i="16"/>
  <c r="BA158" i="16"/>
  <c r="BB158" i="16"/>
  <c r="BC158" i="16"/>
  <c r="BD158" i="16"/>
  <c r="BE158" i="16"/>
  <c r="BF158" i="16"/>
  <c r="BG158" i="16"/>
  <c r="BH158" i="16"/>
  <c r="AZ159" i="16"/>
  <c r="BA159" i="16"/>
  <c r="BB159" i="16"/>
  <c r="BC159" i="16"/>
  <c r="BD159" i="16"/>
  <c r="BE159" i="16"/>
  <c r="BF159" i="16"/>
  <c r="BG159" i="16"/>
  <c r="BH159" i="16"/>
  <c r="AZ160" i="16"/>
  <c r="BA160" i="16"/>
  <c r="BB160" i="16"/>
  <c r="BC160" i="16"/>
  <c r="BD160" i="16"/>
  <c r="BE160" i="16"/>
  <c r="BF160" i="16"/>
  <c r="BG160" i="16"/>
  <c r="BH160" i="16"/>
  <c r="AZ161" i="16"/>
  <c r="BA161" i="16"/>
  <c r="BB161" i="16"/>
  <c r="BC161" i="16"/>
  <c r="BD161" i="16"/>
  <c r="BE161" i="16"/>
  <c r="BF161" i="16"/>
  <c r="BG161" i="16"/>
  <c r="BH161" i="16"/>
  <c r="AZ162" i="16"/>
  <c r="BA162" i="16"/>
  <c r="BB162" i="16"/>
  <c r="BC162" i="16"/>
  <c r="BD162" i="16"/>
  <c r="BE162" i="16"/>
  <c r="BF162" i="16"/>
  <c r="BG162" i="16"/>
  <c r="BH162" i="16"/>
  <c r="AZ163" i="16"/>
  <c r="BA163" i="16"/>
  <c r="BB163" i="16"/>
  <c r="BC163" i="16"/>
  <c r="BD163" i="16"/>
  <c r="BE163" i="16"/>
  <c r="BF163" i="16"/>
  <c r="BG163" i="16"/>
  <c r="BH163" i="16"/>
  <c r="AZ164" i="16"/>
  <c r="BA164" i="16"/>
  <c r="BB164" i="16"/>
  <c r="BC164" i="16"/>
  <c r="BD164" i="16"/>
  <c r="BE164" i="16"/>
  <c r="BF164" i="16"/>
  <c r="BG164" i="16"/>
  <c r="BH164" i="16"/>
  <c r="AZ165" i="16"/>
  <c r="BA165" i="16"/>
  <c r="BB165" i="16"/>
  <c r="BC165" i="16"/>
  <c r="BD165" i="16"/>
  <c r="BE165" i="16"/>
  <c r="BF165" i="16"/>
  <c r="BG165" i="16"/>
  <c r="BH165" i="16"/>
  <c r="AZ166" i="16"/>
  <c r="BA166" i="16"/>
  <c r="BB166" i="16"/>
  <c r="BC166" i="16"/>
  <c r="BD166" i="16"/>
  <c r="BE166" i="16"/>
  <c r="BF166" i="16"/>
  <c r="BG166" i="16"/>
  <c r="BH166" i="16"/>
  <c r="AZ167" i="16"/>
  <c r="BA167" i="16"/>
  <c r="BB167" i="16"/>
  <c r="BC167" i="16"/>
  <c r="BD167" i="16"/>
  <c r="BE167" i="16"/>
  <c r="BF167" i="16"/>
  <c r="BG167" i="16"/>
  <c r="BH167" i="16"/>
  <c r="AZ168" i="16"/>
  <c r="BA168" i="16"/>
  <c r="BB168" i="16"/>
  <c r="BC168" i="16"/>
  <c r="BD168" i="16"/>
  <c r="BE168" i="16"/>
  <c r="BF168" i="16"/>
  <c r="BG168" i="16"/>
  <c r="BH168" i="16"/>
  <c r="AZ169" i="16"/>
  <c r="BA169" i="16"/>
  <c r="BB169" i="16"/>
  <c r="BC169" i="16"/>
  <c r="BD169" i="16"/>
  <c r="BE169" i="16"/>
  <c r="BF169" i="16"/>
  <c r="BG169" i="16"/>
  <c r="BH169" i="16"/>
  <c r="AZ170" i="16"/>
  <c r="BA170" i="16"/>
  <c r="BB170" i="16"/>
  <c r="BC170" i="16"/>
  <c r="BD170" i="16"/>
  <c r="BE170" i="16"/>
  <c r="BF170" i="16"/>
  <c r="BG170" i="16"/>
  <c r="BH170" i="16"/>
  <c r="AZ171" i="16"/>
  <c r="BA171" i="16"/>
  <c r="BB171" i="16"/>
  <c r="BC171" i="16"/>
  <c r="BD171" i="16"/>
  <c r="BE171" i="16"/>
  <c r="BF171" i="16"/>
  <c r="BG171" i="16"/>
  <c r="BH171" i="16"/>
  <c r="AZ172" i="16"/>
  <c r="BA172" i="16"/>
  <c r="BB172" i="16"/>
  <c r="BC172" i="16"/>
  <c r="BD172" i="16"/>
  <c r="BE172" i="16"/>
  <c r="BF172" i="16"/>
  <c r="BG172" i="16"/>
  <c r="BH172" i="16"/>
  <c r="AZ173" i="16"/>
  <c r="BA173" i="16"/>
  <c r="BB173" i="16"/>
  <c r="BC173" i="16"/>
  <c r="BD173" i="16"/>
  <c r="BE173" i="16"/>
  <c r="BF173" i="16"/>
  <c r="BG173" i="16"/>
  <c r="BH173" i="16"/>
  <c r="AZ174" i="16"/>
  <c r="BA174" i="16"/>
  <c r="BB174" i="16"/>
  <c r="BC174" i="16"/>
  <c r="BD174" i="16"/>
  <c r="BE174" i="16"/>
  <c r="BF174" i="16"/>
  <c r="BG174" i="16"/>
  <c r="BH174" i="16"/>
  <c r="AZ175" i="16"/>
  <c r="BA175" i="16"/>
  <c r="BB175" i="16"/>
  <c r="BC175" i="16"/>
  <c r="BD175" i="16"/>
  <c r="BE175" i="16"/>
  <c r="BF175" i="16"/>
  <c r="BG175" i="16"/>
  <c r="BH175" i="16"/>
  <c r="AZ176" i="16"/>
  <c r="BA176" i="16"/>
  <c r="BB176" i="16"/>
  <c r="BC176" i="16"/>
  <c r="BD176" i="16"/>
  <c r="BE176" i="16"/>
  <c r="BF176" i="16"/>
  <c r="BG176" i="16"/>
  <c r="BH176" i="16"/>
  <c r="AZ177" i="16"/>
  <c r="BA177" i="16"/>
  <c r="BB177" i="16"/>
  <c r="BC177" i="16"/>
  <c r="BD177" i="16"/>
  <c r="BE177" i="16"/>
  <c r="BF177" i="16"/>
  <c r="BG177" i="16"/>
  <c r="BH177" i="16"/>
  <c r="AZ178" i="16"/>
  <c r="BA178" i="16"/>
  <c r="BB178" i="16"/>
  <c r="BC178" i="16"/>
  <c r="BD178" i="16"/>
  <c r="BE178" i="16"/>
  <c r="BF178" i="16"/>
  <c r="BG178" i="16"/>
  <c r="BH178" i="16"/>
  <c r="AZ179" i="16"/>
  <c r="BA179" i="16"/>
  <c r="BB179" i="16"/>
  <c r="BC179" i="16"/>
  <c r="BD179" i="16"/>
  <c r="BE179" i="16"/>
  <c r="BF179" i="16"/>
  <c r="BG179" i="16"/>
  <c r="BH179" i="16"/>
  <c r="AZ180" i="16"/>
  <c r="BA180" i="16"/>
  <c r="BB180" i="16"/>
  <c r="BC180" i="16"/>
  <c r="BD180" i="16"/>
  <c r="BE180" i="16"/>
  <c r="BF180" i="16"/>
  <c r="BG180" i="16"/>
  <c r="BH180" i="16"/>
  <c r="AZ181" i="16"/>
  <c r="BA181" i="16"/>
  <c r="BB181" i="16"/>
  <c r="BC181" i="16"/>
  <c r="BD181" i="16"/>
  <c r="BE181" i="16"/>
  <c r="BF181" i="16"/>
  <c r="BG181" i="16"/>
  <c r="BH181" i="16"/>
  <c r="AZ182" i="16"/>
  <c r="BA182" i="16"/>
  <c r="BB182" i="16"/>
  <c r="BC182" i="16"/>
  <c r="BD182" i="16"/>
  <c r="BE182" i="16"/>
  <c r="BF182" i="16"/>
  <c r="BG182" i="16"/>
  <c r="BH182" i="16"/>
  <c r="AZ183" i="16"/>
  <c r="BA183" i="16"/>
  <c r="BB183" i="16"/>
  <c r="BC183" i="16"/>
  <c r="BD183" i="16"/>
  <c r="BE183" i="16"/>
  <c r="BF183" i="16"/>
  <c r="BG183" i="16"/>
  <c r="BH183" i="16"/>
  <c r="AZ184" i="16"/>
  <c r="BA184" i="16"/>
  <c r="BB184" i="16"/>
  <c r="BC184" i="16"/>
  <c r="BD184" i="16"/>
  <c r="BE184" i="16"/>
  <c r="BF184" i="16"/>
  <c r="BG184" i="16"/>
  <c r="BH184" i="16"/>
  <c r="AZ185" i="16"/>
  <c r="BA185" i="16"/>
  <c r="BB185" i="16"/>
  <c r="BC185" i="16"/>
  <c r="BD185" i="16"/>
  <c r="BE185" i="16"/>
  <c r="BF185" i="16"/>
  <c r="BG185" i="16"/>
  <c r="BH185" i="16"/>
  <c r="AZ186" i="16"/>
  <c r="BA186" i="16"/>
  <c r="BB186" i="16"/>
  <c r="BC186" i="16"/>
  <c r="BD186" i="16"/>
  <c r="BE186" i="16"/>
  <c r="BF186" i="16"/>
  <c r="BG186" i="16"/>
  <c r="BH186" i="16"/>
  <c r="AZ187" i="16"/>
  <c r="BA187" i="16"/>
  <c r="BB187" i="16"/>
  <c r="BC187" i="16"/>
  <c r="BD187" i="16"/>
  <c r="BE187" i="16"/>
  <c r="BF187" i="16"/>
  <c r="BG187" i="16"/>
  <c r="BH187" i="16"/>
  <c r="AZ188" i="16"/>
  <c r="BA188" i="16"/>
  <c r="BB188" i="16"/>
  <c r="BC188" i="16"/>
  <c r="BD188" i="16"/>
  <c r="BE188" i="16"/>
  <c r="BF188" i="16"/>
  <c r="BG188" i="16"/>
  <c r="BH188" i="16"/>
  <c r="AZ189" i="16"/>
  <c r="BA189" i="16"/>
  <c r="BB189" i="16"/>
  <c r="BC189" i="16"/>
  <c r="BD189" i="16"/>
  <c r="BE189" i="16"/>
  <c r="BF189" i="16"/>
  <c r="BG189" i="16"/>
  <c r="BH189" i="16"/>
  <c r="AZ190" i="16"/>
  <c r="BA190" i="16"/>
  <c r="BB190" i="16"/>
  <c r="BC190" i="16"/>
  <c r="BD190" i="16"/>
  <c r="BE190" i="16"/>
  <c r="BF190" i="16"/>
  <c r="BG190" i="16"/>
  <c r="BH190" i="16"/>
  <c r="AZ191" i="16"/>
  <c r="BA191" i="16"/>
  <c r="BB191" i="16"/>
  <c r="BC191" i="16"/>
  <c r="BD191" i="16"/>
  <c r="BE191" i="16"/>
  <c r="BF191" i="16"/>
  <c r="BG191" i="16"/>
  <c r="BH191" i="16"/>
  <c r="AZ192" i="16"/>
  <c r="BA192" i="16"/>
  <c r="BB192" i="16"/>
  <c r="BC192" i="16"/>
  <c r="BD192" i="16"/>
  <c r="BE192" i="16"/>
  <c r="BF192" i="16"/>
  <c r="BG192" i="16"/>
  <c r="BH192" i="16"/>
  <c r="AZ193" i="16"/>
  <c r="BA193" i="16"/>
  <c r="BB193" i="16"/>
  <c r="BC193" i="16"/>
  <c r="BD193" i="16"/>
  <c r="BE193" i="16"/>
  <c r="BF193" i="16"/>
  <c r="BG193" i="16"/>
  <c r="BH193" i="16"/>
  <c r="AZ194" i="16"/>
  <c r="BA194" i="16"/>
  <c r="BB194" i="16"/>
  <c r="BC194" i="16"/>
  <c r="BD194" i="16"/>
  <c r="BE194" i="16"/>
  <c r="BF194" i="16"/>
  <c r="BG194" i="16"/>
  <c r="BH194" i="16"/>
  <c r="AZ195" i="16"/>
  <c r="BA195" i="16"/>
  <c r="BB195" i="16"/>
  <c r="BC195" i="16"/>
  <c r="BD195" i="16"/>
  <c r="BE195" i="16"/>
  <c r="BF195" i="16"/>
  <c r="BG195" i="16"/>
  <c r="BH195" i="16"/>
  <c r="AZ196" i="16"/>
  <c r="BA196" i="16"/>
  <c r="BB196" i="16"/>
  <c r="BC196" i="16"/>
  <c r="BD196" i="16"/>
  <c r="BE196" i="16"/>
  <c r="BF196" i="16"/>
  <c r="BG196" i="16"/>
  <c r="BH196" i="16"/>
  <c r="AZ197" i="16"/>
  <c r="BA197" i="16"/>
  <c r="BB197" i="16"/>
  <c r="BC197" i="16"/>
  <c r="BD197" i="16"/>
  <c r="BE197" i="16"/>
  <c r="BF197" i="16"/>
  <c r="BG197" i="16"/>
  <c r="BH197" i="16"/>
  <c r="AZ198" i="16"/>
  <c r="BA198" i="16"/>
  <c r="BB198" i="16"/>
  <c r="BC198" i="16"/>
  <c r="BD198" i="16"/>
  <c r="BE198" i="16"/>
  <c r="BF198" i="16"/>
  <c r="BG198" i="16"/>
  <c r="BH198" i="16"/>
  <c r="AZ199" i="16"/>
  <c r="BA199" i="16"/>
  <c r="BB199" i="16"/>
  <c r="BC199" i="16"/>
  <c r="BD199" i="16"/>
  <c r="BE199" i="16"/>
  <c r="BF199" i="16"/>
  <c r="BG199" i="16"/>
  <c r="BH199" i="16"/>
  <c r="AZ200" i="16"/>
  <c r="BA200" i="16"/>
  <c r="BB200" i="16"/>
  <c r="BC200" i="16"/>
  <c r="BD200" i="16"/>
  <c r="BE200" i="16"/>
  <c r="BF200" i="16"/>
  <c r="BG200" i="16"/>
  <c r="BH200" i="16"/>
  <c r="AZ201" i="16"/>
  <c r="BA201" i="16"/>
  <c r="BB201" i="16"/>
  <c r="BC201" i="16"/>
  <c r="BD201" i="16"/>
  <c r="BE201" i="16"/>
  <c r="BF201" i="16"/>
  <c r="BG201" i="16"/>
  <c r="BH201" i="16"/>
  <c r="AZ202" i="16"/>
  <c r="BA202" i="16"/>
  <c r="BB202" i="16"/>
  <c r="BC202" i="16"/>
  <c r="BD202" i="16"/>
  <c r="BE202" i="16"/>
  <c r="BF202" i="16"/>
  <c r="BG202" i="16"/>
  <c r="BH202" i="16"/>
  <c r="AZ203" i="16"/>
  <c r="BA203" i="16"/>
  <c r="BB203" i="16"/>
  <c r="BC203" i="16"/>
  <c r="BD203" i="16"/>
  <c r="BE203" i="16"/>
  <c r="BF203" i="16"/>
  <c r="BG203" i="16"/>
  <c r="BH203" i="16"/>
  <c r="AZ204" i="16"/>
  <c r="BA204" i="16"/>
  <c r="BB204" i="16"/>
  <c r="BC204" i="16"/>
  <c r="BD204" i="16"/>
  <c r="BE204" i="16"/>
  <c r="BF204" i="16"/>
  <c r="BG204" i="16"/>
  <c r="BH204" i="16"/>
  <c r="AZ205" i="16"/>
  <c r="BA205" i="16"/>
  <c r="BB205" i="16"/>
  <c r="BC205" i="16"/>
  <c r="BD205" i="16"/>
  <c r="BE205" i="16"/>
  <c r="BF205" i="16"/>
  <c r="BG205" i="16"/>
  <c r="BH205" i="16"/>
  <c r="AZ206" i="16"/>
  <c r="BA206" i="16"/>
  <c r="BB206" i="16"/>
  <c r="BC206" i="16"/>
  <c r="BD206" i="16"/>
  <c r="BE206" i="16"/>
  <c r="BF206" i="16"/>
  <c r="BG206" i="16"/>
  <c r="BH206" i="16"/>
  <c r="AZ207" i="16"/>
  <c r="BA207" i="16"/>
  <c r="BB207" i="16"/>
  <c r="BC207" i="16"/>
  <c r="BD207" i="16"/>
  <c r="BE207" i="16"/>
  <c r="BF207" i="16"/>
  <c r="BG207" i="16"/>
  <c r="BH207" i="16"/>
  <c r="AZ208" i="16"/>
  <c r="BA208" i="16"/>
  <c r="BB208" i="16"/>
  <c r="BC208" i="16"/>
  <c r="BD208" i="16"/>
  <c r="BE208" i="16"/>
  <c r="BF208" i="16"/>
  <c r="BG208" i="16"/>
  <c r="BH208" i="16"/>
  <c r="AZ209" i="16"/>
  <c r="BA209" i="16"/>
  <c r="BB209" i="16"/>
  <c r="BC209" i="16"/>
  <c r="BD209" i="16"/>
  <c r="BE209" i="16"/>
  <c r="BF209" i="16"/>
  <c r="BG209" i="16"/>
  <c r="BH209" i="16"/>
  <c r="AZ210" i="16"/>
  <c r="BA210" i="16"/>
  <c r="BB210" i="16"/>
  <c r="BC210" i="16"/>
  <c r="BD210" i="16"/>
  <c r="BE210" i="16"/>
  <c r="BF210" i="16"/>
  <c r="BG210" i="16"/>
  <c r="BH210" i="16"/>
  <c r="AZ211" i="16"/>
  <c r="BA211" i="16"/>
  <c r="BB211" i="16"/>
  <c r="BC211" i="16"/>
  <c r="BD211" i="16"/>
  <c r="BE211" i="16"/>
  <c r="BF211" i="16"/>
  <c r="BG211" i="16"/>
  <c r="BH211" i="16"/>
  <c r="AZ212" i="16"/>
  <c r="BA212" i="16"/>
  <c r="BB212" i="16"/>
  <c r="BC212" i="16"/>
  <c r="BD212" i="16"/>
  <c r="BE212" i="16"/>
  <c r="BF212" i="16"/>
  <c r="BG212" i="16"/>
  <c r="BH212" i="16"/>
  <c r="AZ213" i="16"/>
  <c r="BA213" i="16"/>
  <c r="BB213" i="16"/>
  <c r="BC213" i="16"/>
  <c r="BD213" i="16"/>
  <c r="BE213" i="16"/>
  <c r="BF213" i="16"/>
  <c r="BG213" i="16"/>
  <c r="BH213" i="16"/>
  <c r="AZ214" i="16"/>
  <c r="BA214" i="16"/>
  <c r="BB214" i="16"/>
  <c r="BC214" i="16"/>
  <c r="BD214" i="16"/>
  <c r="BE214" i="16"/>
  <c r="BF214" i="16"/>
  <c r="BG214" i="16"/>
  <c r="BH214" i="16"/>
  <c r="AZ215" i="16"/>
  <c r="BA215" i="16"/>
  <c r="BB215" i="16"/>
  <c r="BC215" i="16"/>
  <c r="BD215" i="16"/>
  <c r="BE215" i="16"/>
  <c r="BF215" i="16"/>
  <c r="BG215" i="16"/>
  <c r="BH215" i="16"/>
  <c r="AZ216" i="16"/>
  <c r="BA216" i="16"/>
  <c r="BB216" i="16"/>
  <c r="BC216" i="16"/>
  <c r="BD216" i="16"/>
  <c r="BE216" i="16"/>
  <c r="BF216" i="16"/>
  <c r="BG216" i="16"/>
  <c r="BH216" i="16"/>
  <c r="AZ217" i="16"/>
  <c r="BA217" i="16"/>
  <c r="BB217" i="16"/>
  <c r="BC217" i="16"/>
  <c r="BD217" i="16"/>
  <c r="BE217" i="16"/>
  <c r="BF217" i="16"/>
  <c r="BG217" i="16"/>
  <c r="BH217" i="16"/>
  <c r="AZ218" i="16"/>
  <c r="BA218" i="16"/>
  <c r="BB218" i="16"/>
  <c r="BC218" i="16"/>
  <c r="BD218" i="16"/>
  <c r="BE218" i="16"/>
  <c r="BF218" i="16"/>
  <c r="BG218" i="16"/>
  <c r="BH218" i="16"/>
  <c r="AZ219" i="16"/>
  <c r="BA219" i="16"/>
  <c r="BB219" i="16"/>
  <c r="BC219" i="16"/>
  <c r="BD219" i="16"/>
  <c r="BE219" i="16"/>
  <c r="BF219" i="16"/>
  <c r="BG219" i="16"/>
  <c r="BH219" i="16"/>
  <c r="AZ220" i="16"/>
  <c r="BA220" i="16"/>
  <c r="BB220" i="16"/>
  <c r="BC220" i="16"/>
  <c r="BD220" i="16"/>
  <c r="BE220" i="16"/>
  <c r="BF220" i="16"/>
  <c r="BG220" i="16"/>
  <c r="BH220" i="16"/>
  <c r="AZ221" i="16"/>
  <c r="BA221" i="16"/>
  <c r="BB221" i="16"/>
  <c r="BC221" i="16"/>
  <c r="BD221" i="16"/>
  <c r="BE221" i="16"/>
  <c r="BF221" i="16"/>
  <c r="BG221" i="16"/>
  <c r="BH221" i="16"/>
  <c r="AZ222" i="16"/>
  <c r="BA222" i="16"/>
  <c r="BB222" i="16"/>
  <c r="BC222" i="16"/>
  <c r="BD222" i="16"/>
  <c r="BE222" i="16"/>
  <c r="BF222" i="16"/>
  <c r="BG222" i="16"/>
  <c r="BH222" i="16"/>
  <c r="AZ223" i="16"/>
  <c r="BA223" i="16"/>
  <c r="BB223" i="16"/>
  <c r="BC223" i="16"/>
  <c r="BD223" i="16"/>
  <c r="BE223" i="16"/>
  <c r="BF223" i="16"/>
  <c r="BG223" i="16"/>
  <c r="BH223" i="16"/>
  <c r="AZ224" i="16"/>
  <c r="BA224" i="16"/>
  <c r="BB224" i="16"/>
  <c r="BC224" i="16"/>
  <c r="BD224" i="16"/>
  <c r="BE224" i="16"/>
  <c r="BF224" i="16"/>
  <c r="BG224" i="16"/>
  <c r="BH224" i="16"/>
  <c r="AZ225" i="16"/>
  <c r="BA225" i="16"/>
  <c r="BB225" i="16"/>
  <c r="BC225" i="16"/>
  <c r="BD225" i="16"/>
  <c r="BE225" i="16"/>
  <c r="BF225" i="16"/>
  <c r="BG225" i="16"/>
  <c r="BH225" i="16"/>
  <c r="AZ226" i="16"/>
  <c r="BA226" i="16"/>
  <c r="BB226" i="16"/>
  <c r="BC226" i="16"/>
  <c r="BD226" i="16"/>
  <c r="BE226" i="16"/>
  <c r="BF226" i="16"/>
  <c r="BG226" i="16"/>
  <c r="BH226" i="16"/>
  <c r="AZ227" i="16"/>
  <c r="BA227" i="16"/>
  <c r="BB227" i="16"/>
  <c r="BC227" i="16"/>
  <c r="BD227" i="16"/>
  <c r="BE227" i="16"/>
  <c r="BF227" i="16"/>
  <c r="BG227" i="16"/>
  <c r="BH227" i="16"/>
  <c r="AZ228" i="16"/>
  <c r="BA228" i="16"/>
  <c r="BB228" i="16"/>
  <c r="BC228" i="16"/>
  <c r="BD228" i="16"/>
  <c r="BE228" i="16"/>
  <c r="BF228" i="16"/>
  <c r="BG228" i="16"/>
  <c r="BH228" i="16"/>
  <c r="AZ229" i="16"/>
  <c r="BA229" i="16"/>
  <c r="BB229" i="16"/>
  <c r="BC229" i="16"/>
  <c r="BD229" i="16"/>
  <c r="BE229" i="16"/>
  <c r="BF229" i="16"/>
  <c r="BG229" i="16"/>
  <c r="BH229" i="16"/>
  <c r="AZ230" i="16"/>
  <c r="BA230" i="16"/>
  <c r="BB230" i="16"/>
  <c r="BC230" i="16"/>
  <c r="BD230" i="16"/>
  <c r="BE230" i="16"/>
  <c r="BF230" i="16"/>
  <c r="BG230" i="16"/>
  <c r="BH230" i="16"/>
  <c r="AZ231" i="16"/>
  <c r="BA231" i="16"/>
  <c r="BB231" i="16"/>
  <c r="BC231" i="16"/>
  <c r="BD231" i="16"/>
  <c r="BE231" i="16"/>
  <c r="BF231" i="16"/>
  <c r="BG231" i="16"/>
  <c r="BH231" i="16"/>
  <c r="AZ232" i="16"/>
  <c r="BA232" i="16"/>
  <c r="BB232" i="16"/>
  <c r="BC232" i="16"/>
  <c r="BD232" i="16"/>
  <c r="BE232" i="16"/>
  <c r="BF232" i="16"/>
  <c r="BG232" i="16"/>
  <c r="BH232" i="16"/>
  <c r="AZ233" i="16"/>
  <c r="BA233" i="16"/>
  <c r="BB233" i="16"/>
  <c r="BC233" i="16"/>
  <c r="BD233" i="16"/>
  <c r="BE233" i="16"/>
  <c r="BF233" i="16"/>
  <c r="BG233" i="16"/>
  <c r="BH233" i="16"/>
  <c r="AZ234" i="16"/>
  <c r="BA234" i="16"/>
  <c r="BB234" i="16"/>
  <c r="BC234" i="16"/>
  <c r="BD234" i="16"/>
  <c r="BE234" i="16"/>
  <c r="BF234" i="16"/>
  <c r="BG234" i="16"/>
  <c r="BH234" i="16"/>
  <c r="AZ235" i="16"/>
  <c r="BA235" i="16"/>
  <c r="BB235" i="16"/>
  <c r="BC235" i="16"/>
  <c r="BD235" i="16"/>
  <c r="BE235" i="16"/>
  <c r="BF235" i="16"/>
  <c r="BG235" i="16"/>
  <c r="BH235" i="16"/>
  <c r="AZ236" i="16"/>
  <c r="BA236" i="16"/>
  <c r="BB236" i="16"/>
  <c r="BC236" i="16"/>
  <c r="BD236" i="16"/>
  <c r="BE236" i="16"/>
  <c r="BF236" i="16"/>
  <c r="BG236" i="16"/>
  <c r="BH236" i="16"/>
  <c r="AZ237" i="16"/>
  <c r="BA237" i="16"/>
  <c r="BB237" i="16"/>
  <c r="BC237" i="16"/>
  <c r="BD237" i="16"/>
  <c r="BE237" i="16"/>
  <c r="BF237" i="16"/>
  <c r="BG237" i="16"/>
  <c r="BH237" i="16"/>
  <c r="AZ238" i="16"/>
  <c r="BA238" i="16"/>
  <c r="BB238" i="16"/>
  <c r="BC238" i="16"/>
  <c r="BD238" i="16"/>
  <c r="BE238" i="16"/>
  <c r="BF238" i="16"/>
  <c r="BG238" i="16"/>
  <c r="BH238" i="16"/>
  <c r="AZ239" i="16"/>
  <c r="BA239" i="16"/>
  <c r="BB239" i="16"/>
  <c r="BC239" i="16"/>
  <c r="BD239" i="16"/>
  <c r="BE239" i="16"/>
  <c r="BF239" i="16"/>
  <c r="BG239" i="16"/>
  <c r="BH239" i="16"/>
  <c r="AZ240" i="16"/>
  <c r="BA240" i="16"/>
  <c r="BB240" i="16"/>
  <c r="BC240" i="16"/>
  <c r="BD240" i="16"/>
  <c r="BE240" i="16"/>
  <c r="BF240" i="16"/>
  <c r="BG240" i="16"/>
  <c r="BH240" i="16"/>
  <c r="AZ241" i="16"/>
  <c r="BA241" i="16"/>
  <c r="BB241" i="16"/>
  <c r="BC241" i="16"/>
  <c r="BD241" i="16"/>
  <c r="BE241" i="16"/>
  <c r="BF241" i="16"/>
  <c r="BG241" i="16"/>
  <c r="BH241" i="16"/>
  <c r="AZ242" i="16"/>
  <c r="BA242" i="16"/>
  <c r="BB242" i="16"/>
  <c r="BC242" i="16"/>
  <c r="BD242" i="16"/>
  <c r="BE242" i="16"/>
  <c r="BF242" i="16"/>
  <c r="BG242" i="16"/>
  <c r="BH242" i="16"/>
  <c r="AZ243" i="16"/>
  <c r="BA243" i="16"/>
  <c r="BB243" i="16"/>
  <c r="BC243" i="16"/>
  <c r="BD243" i="16"/>
  <c r="BE243" i="16"/>
  <c r="BF243" i="16"/>
  <c r="BG243" i="16"/>
  <c r="BH243" i="16"/>
  <c r="AZ244" i="16"/>
  <c r="BA244" i="16"/>
  <c r="BB244" i="16"/>
  <c r="BC244" i="16"/>
  <c r="BD244" i="16"/>
  <c r="BE244" i="16"/>
  <c r="BF244" i="16"/>
  <c r="BG244" i="16"/>
  <c r="BH244" i="16"/>
  <c r="AZ245" i="16"/>
  <c r="BA245" i="16"/>
  <c r="BB245" i="16"/>
  <c r="BC245" i="16"/>
  <c r="BD245" i="16"/>
  <c r="BE245" i="16"/>
  <c r="BF245" i="16"/>
  <c r="BG245" i="16"/>
  <c r="BH245" i="16"/>
  <c r="AZ246" i="16"/>
  <c r="BA246" i="16"/>
  <c r="BB246" i="16"/>
  <c r="BC246" i="16"/>
  <c r="BD246" i="16"/>
  <c r="BE246" i="16"/>
  <c r="BF246" i="16"/>
  <c r="BG246" i="16"/>
  <c r="BH246" i="16"/>
  <c r="AZ247" i="16"/>
  <c r="BA247" i="16"/>
  <c r="BB247" i="16"/>
  <c r="BC247" i="16"/>
  <c r="BD247" i="16"/>
  <c r="BE247" i="16"/>
  <c r="BF247" i="16"/>
  <c r="BG247" i="16"/>
  <c r="BH247" i="16"/>
  <c r="AZ248" i="16"/>
  <c r="BA248" i="16"/>
  <c r="BB248" i="16"/>
  <c r="BC248" i="16"/>
  <c r="BD248" i="16"/>
  <c r="BE248" i="16"/>
  <c r="BF248" i="16"/>
  <c r="BG248" i="16"/>
  <c r="BH248" i="16"/>
  <c r="AZ249" i="16"/>
  <c r="BA249" i="16"/>
  <c r="BB249" i="16"/>
  <c r="BC249" i="16"/>
  <c r="BD249" i="16"/>
  <c r="BE249" i="16"/>
  <c r="BF249" i="16"/>
  <c r="BG249" i="16"/>
  <c r="BH249" i="16"/>
  <c r="AZ250" i="16"/>
  <c r="BA250" i="16"/>
  <c r="BB250" i="16"/>
  <c r="BC250" i="16"/>
  <c r="BD250" i="16"/>
  <c r="BE250" i="16"/>
  <c r="BF250" i="16"/>
  <c r="BG250" i="16"/>
  <c r="BH250" i="16"/>
  <c r="AZ251" i="16"/>
  <c r="BA251" i="16"/>
  <c r="BB251" i="16"/>
  <c r="BC251" i="16"/>
  <c r="BD251" i="16"/>
  <c r="BE251" i="16"/>
  <c r="BF251" i="16"/>
  <c r="BG251" i="16"/>
  <c r="BH251" i="16"/>
  <c r="AZ252" i="16"/>
  <c r="BA252" i="16"/>
  <c r="BB252" i="16"/>
  <c r="BC252" i="16"/>
  <c r="BD252" i="16"/>
  <c r="BE252" i="16"/>
  <c r="BF252" i="16"/>
  <c r="BG252" i="16"/>
  <c r="BH252" i="16"/>
  <c r="AZ253" i="16"/>
  <c r="BA253" i="16"/>
  <c r="BB253" i="16"/>
  <c r="BC253" i="16"/>
  <c r="BD253" i="16"/>
  <c r="BE253" i="16"/>
  <c r="BF253" i="16"/>
  <c r="BG253" i="16"/>
  <c r="BH253" i="16"/>
  <c r="AZ254" i="16"/>
  <c r="BA254" i="16"/>
  <c r="BB254" i="16"/>
  <c r="BC254" i="16"/>
  <c r="BD254" i="16"/>
  <c r="BE254" i="16"/>
  <c r="BF254" i="16"/>
  <c r="BG254" i="16"/>
  <c r="BH254" i="16"/>
  <c r="AZ255" i="16"/>
  <c r="BA255" i="16"/>
  <c r="BB255" i="16"/>
  <c r="BC255" i="16"/>
  <c r="BD255" i="16"/>
  <c r="BE255" i="16"/>
  <c r="BF255" i="16"/>
  <c r="BG255" i="16"/>
  <c r="BH255" i="16"/>
  <c r="AZ256" i="16"/>
  <c r="BA256" i="16"/>
  <c r="BB256" i="16"/>
  <c r="BC256" i="16"/>
  <c r="BD256" i="16"/>
  <c r="BE256" i="16"/>
  <c r="BF256" i="16"/>
  <c r="BG256" i="16"/>
  <c r="BH256" i="16"/>
  <c r="AZ257" i="16"/>
  <c r="BA257" i="16"/>
  <c r="BB257" i="16"/>
  <c r="BC257" i="16"/>
  <c r="BD257" i="16"/>
  <c r="BE257" i="16"/>
  <c r="BF257" i="16"/>
  <c r="BG257" i="16"/>
  <c r="BH257" i="16"/>
  <c r="AZ258" i="16"/>
  <c r="BA258" i="16"/>
  <c r="BB258" i="16"/>
  <c r="BC258" i="16"/>
  <c r="BD258" i="16"/>
  <c r="BE258" i="16"/>
  <c r="BF258" i="16"/>
  <c r="BG258" i="16"/>
  <c r="BH258" i="16"/>
  <c r="AZ259" i="16"/>
  <c r="BA259" i="16"/>
  <c r="BB259" i="16"/>
  <c r="BC259" i="16"/>
  <c r="BD259" i="16"/>
  <c r="BE259" i="16"/>
  <c r="BF259" i="16"/>
  <c r="BG259" i="16"/>
  <c r="BH259" i="16"/>
  <c r="AZ260" i="16"/>
  <c r="BA260" i="16"/>
  <c r="BB260" i="16"/>
  <c r="BC260" i="16"/>
  <c r="BD260" i="16"/>
  <c r="BE260" i="16"/>
  <c r="BF260" i="16"/>
  <c r="BG260" i="16"/>
  <c r="BH260" i="16"/>
  <c r="BH12" i="16"/>
  <c r="BG12" i="16"/>
  <c r="BF12" i="16"/>
  <c r="BE12" i="16"/>
  <c r="BD12" i="16"/>
  <c r="BC12" i="16"/>
  <c r="BB12" i="16"/>
  <c r="BA12" i="16"/>
  <c r="AZ12" i="16"/>
  <c r="AC257" i="14" l="1"/>
  <c r="AC245" i="14"/>
  <c r="AC233" i="14"/>
  <c r="AC221" i="14"/>
  <c r="AC209" i="14"/>
  <c r="AC197" i="14"/>
  <c r="AC185" i="14"/>
  <c r="AC173" i="14"/>
  <c r="AC161" i="14"/>
  <c r="AC149" i="14"/>
  <c r="AC137" i="14"/>
  <c r="AC125" i="14"/>
  <c r="AC113" i="14"/>
  <c r="AC101" i="14"/>
  <c r="AC89" i="14"/>
  <c r="AC77" i="14"/>
  <c r="AC65" i="14"/>
  <c r="AC53" i="14"/>
  <c r="AC41" i="14"/>
  <c r="AC29" i="14"/>
  <c r="V17" i="14"/>
  <c r="V16" i="14"/>
  <c r="AC25" i="14"/>
  <c r="AC21" i="14"/>
  <c r="X17" i="14"/>
  <c r="X16" i="14"/>
  <c r="Q16" i="14"/>
  <c r="Q17" i="14"/>
  <c r="AC266" i="14"/>
  <c r="AC262" i="14"/>
  <c r="AC258" i="14"/>
  <c r="AC254" i="14"/>
  <c r="AC250" i="14"/>
  <c r="AC246" i="14"/>
  <c r="AC242" i="14"/>
  <c r="AC238" i="14"/>
  <c r="AC234" i="14"/>
  <c r="AC230" i="14"/>
  <c r="AC226" i="14"/>
  <c r="AC222" i="14"/>
  <c r="AC218" i="14"/>
  <c r="AC214" i="14"/>
  <c r="AC210" i="14"/>
  <c r="AC206" i="14"/>
  <c r="AC202" i="14"/>
  <c r="AC198" i="14"/>
  <c r="AC194" i="14"/>
  <c r="AC190" i="14"/>
  <c r="AC186" i="14"/>
  <c r="AC182" i="14"/>
  <c r="AC178" i="14"/>
  <c r="AC174" i="14"/>
  <c r="AC170" i="14"/>
  <c r="AC166" i="14"/>
  <c r="AC162" i="14"/>
  <c r="AC158" i="14"/>
  <c r="AC154" i="14"/>
  <c r="AC150" i="14"/>
  <c r="AC146" i="14"/>
  <c r="AC142" i="14"/>
  <c r="AC138" i="14"/>
  <c r="AC134" i="14"/>
  <c r="AC130" i="14"/>
  <c r="AC126" i="14"/>
  <c r="AC122" i="14"/>
  <c r="AC118" i="14"/>
  <c r="AC114" i="14"/>
  <c r="AC110" i="14"/>
  <c r="AC106" i="14"/>
  <c r="AC102" i="14"/>
  <c r="AC98" i="14"/>
  <c r="AC94" i="14"/>
  <c r="AC90" i="14"/>
  <c r="AC86" i="14"/>
  <c r="AC82" i="14"/>
  <c r="AC78" i="14"/>
  <c r="AC74" i="14"/>
  <c r="AC70" i="14"/>
  <c r="AC66" i="14"/>
  <c r="AC62" i="14"/>
  <c r="AC58" i="14"/>
  <c r="AC54" i="14"/>
  <c r="AC50" i="14"/>
  <c r="AC46" i="14"/>
  <c r="AC42" i="14"/>
  <c r="AC38" i="14"/>
  <c r="AC34" i="14"/>
  <c r="AC30" i="14"/>
  <c r="AC26" i="14"/>
  <c r="AC22" i="14"/>
  <c r="R17" i="14"/>
  <c r="R16" i="14"/>
  <c r="AA19" i="14"/>
  <c r="AA17" i="14" s="1"/>
  <c r="S17" i="14"/>
  <c r="S16" i="14"/>
  <c r="AC264" i="14"/>
  <c r="AC260" i="14"/>
  <c r="AC256" i="14"/>
  <c r="AC252" i="14"/>
  <c r="AC248" i="14"/>
  <c r="AC244" i="14"/>
  <c r="AC240" i="14"/>
  <c r="AC236" i="14"/>
  <c r="AC232" i="14"/>
  <c r="AC228" i="14"/>
  <c r="AC224" i="14"/>
  <c r="AC220" i="14"/>
  <c r="AC216" i="14"/>
  <c r="AC212" i="14"/>
  <c r="AC208" i="14"/>
  <c r="AC204" i="14"/>
  <c r="AC200" i="14"/>
  <c r="AC196" i="14"/>
  <c r="AC192" i="14"/>
  <c r="AC188" i="14"/>
  <c r="AC184" i="14"/>
  <c r="AC180" i="14"/>
  <c r="AC176" i="14"/>
  <c r="AC172" i="14"/>
  <c r="AC168" i="14"/>
  <c r="AC164" i="14"/>
  <c r="AC160" i="14"/>
  <c r="AC156" i="14"/>
  <c r="AC152" i="14"/>
  <c r="AC148" i="14"/>
  <c r="AC144" i="14"/>
  <c r="AC140" i="14"/>
  <c r="AC136" i="14"/>
  <c r="AC132" i="14"/>
  <c r="AC128" i="14"/>
  <c r="AC124" i="14"/>
  <c r="AC120" i="14"/>
  <c r="AC116" i="14"/>
  <c r="AC112" i="14"/>
  <c r="AC108" i="14"/>
  <c r="AC104" i="14"/>
  <c r="AC100" i="14"/>
  <c r="AC96" i="14"/>
  <c r="AC92" i="14"/>
  <c r="AC88" i="14"/>
  <c r="AC84" i="14"/>
  <c r="AC80" i="14"/>
  <c r="AC76" i="14"/>
  <c r="AC72" i="14"/>
  <c r="AC68" i="14"/>
  <c r="AC64" i="14"/>
  <c r="AC60" i="14"/>
  <c r="AC56" i="14"/>
  <c r="AC52" i="14"/>
  <c r="AC48" i="14"/>
  <c r="AC44" i="14"/>
  <c r="AC40" i="14"/>
  <c r="AC36" i="14"/>
  <c r="AC32" i="14"/>
  <c r="AC28" i="14"/>
  <c r="AC24" i="14"/>
  <c r="AC20" i="14"/>
  <c r="O17" i="14"/>
  <c r="O16" i="14"/>
  <c r="P17" i="14"/>
  <c r="P16" i="14"/>
  <c r="AC19" i="14"/>
  <c r="AC267" i="14"/>
  <c r="AC263" i="14"/>
  <c r="AC259" i="14"/>
  <c r="AC255" i="14"/>
  <c r="AC251" i="14"/>
  <c r="AC247" i="14"/>
  <c r="AC243" i="14"/>
  <c r="AC239" i="14"/>
  <c r="AC235" i="14"/>
  <c r="AC231" i="14"/>
  <c r="AC227" i="14"/>
  <c r="AC223" i="14"/>
  <c r="AC219" i="14"/>
  <c r="AC215" i="14"/>
  <c r="AC211" i="14"/>
  <c r="AC207" i="14"/>
  <c r="AC203" i="14"/>
  <c r="AC199" i="14"/>
  <c r="AC195" i="14"/>
  <c r="AC191" i="14"/>
  <c r="AC187" i="14"/>
  <c r="AC183" i="14"/>
  <c r="AC179" i="14"/>
  <c r="AC175" i="14"/>
  <c r="AC171" i="14"/>
  <c r="AC167" i="14"/>
  <c r="AC163" i="14"/>
  <c r="AC159" i="14"/>
  <c r="AC155" i="14"/>
  <c r="AC151" i="14"/>
  <c r="AC147" i="14"/>
  <c r="AC143" i="14"/>
  <c r="AC139" i="14"/>
  <c r="AC135" i="14"/>
  <c r="AC131" i="14"/>
  <c r="AC127" i="14"/>
  <c r="AC123" i="14"/>
  <c r="AC119" i="14"/>
  <c r="AC115" i="14"/>
  <c r="AC111" i="14"/>
  <c r="AC107" i="14"/>
  <c r="AC103" i="14"/>
  <c r="AC99" i="14"/>
  <c r="AC95" i="14"/>
  <c r="AC91" i="14"/>
  <c r="AC87" i="14"/>
  <c r="AC83" i="14"/>
  <c r="AC79" i="14"/>
  <c r="AC75" i="14"/>
  <c r="AC71" i="14"/>
  <c r="AC67" i="14"/>
  <c r="AC63" i="14"/>
  <c r="AC59" i="14"/>
  <c r="AC55" i="14"/>
  <c r="AC51" i="14"/>
  <c r="AC47" i="14"/>
  <c r="AC43" i="14"/>
  <c r="AC39" i="14"/>
  <c r="AC35" i="14"/>
  <c r="AC31" i="14"/>
  <c r="AC27" i="14"/>
  <c r="AC23" i="14"/>
  <c r="BI253" i="16"/>
  <c r="BI198" i="16"/>
  <c r="BI134" i="16"/>
  <c r="BI121" i="16"/>
  <c r="BI120" i="16"/>
  <c r="BI113" i="16"/>
  <c r="BI112" i="16"/>
  <c r="BI105" i="16"/>
  <c r="BI104" i="16"/>
  <c r="BI97" i="16"/>
  <c r="BI89" i="16"/>
  <c r="BI81" i="16"/>
  <c r="BI80" i="16"/>
  <c r="BI73" i="16"/>
  <c r="BI72" i="16"/>
  <c r="BI65" i="16"/>
  <c r="BI57" i="16"/>
  <c r="BI56" i="16"/>
  <c r="BI49" i="16"/>
  <c r="BI48" i="16"/>
  <c r="BI41" i="16"/>
  <c r="BI33" i="16"/>
  <c r="BI25" i="16"/>
  <c r="BI24" i="16"/>
  <c r="BI32" i="16"/>
  <c r="BI36" i="16"/>
  <c r="BI96" i="16"/>
  <c r="BI242" i="16"/>
  <c r="BI68" i="16"/>
  <c r="BI64" i="16"/>
  <c r="BI108" i="16"/>
  <c r="BI88" i="16"/>
  <c r="BI52" i="16"/>
  <c r="BI40" i="16"/>
  <c r="BI28" i="16"/>
  <c r="BI150" i="16"/>
  <c r="BI182" i="16"/>
  <c r="BI166" i="16"/>
  <c r="BI116" i="16"/>
  <c r="BI100" i="16"/>
  <c r="BI92" i="16"/>
  <c r="BI44" i="16"/>
  <c r="BI230" i="16"/>
  <c r="BI214" i="16"/>
  <c r="BI76" i="16"/>
  <c r="BI20" i="16"/>
  <c r="BI15" i="16"/>
  <c r="BI60" i="16"/>
  <c r="BI84" i="16"/>
  <c r="BI258" i="16"/>
  <c r="BI257" i="16"/>
  <c r="BI254" i="16"/>
  <c r="BI250" i="16"/>
  <c r="BI249" i="16"/>
  <c r="BI246" i="16"/>
  <c r="BI245" i="16"/>
  <c r="BI241" i="16"/>
  <c r="BI238" i="16"/>
  <c r="BI237" i="16"/>
  <c r="BI234" i="16"/>
  <c r="BI233" i="16"/>
  <c r="BI229" i="16"/>
  <c r="BI226" i="16"/>
  <c r="BI225" i="16"/>
  <c r="BI222" i="16"/>
  <c r="BI221" i="16"/>
  <c r="BI218" i="16"/>
  <c r="BI217" i="16"/>
  <c r="BI213" i="16"/>
  <c r="BI210" i="16"/>
  <c r="BI209" i="16"/>
  <c r="BI206" i="16"/>
  <c r="BI205" i="16"/>
  <c r="BI202" i="16"/>
  <c r="BI201" i="16"/>
  <c r="BI197" i="16"/>
  <c r="BI194" i="16"/>
  <c r="BI193" i="16"/>
  <c r="BI190" i="16"/>
  <c r="BI189" i="16"/>
  <c r="BI186" i="16"/>
  <c r="BI185" i="16"/>
  <c r="BI181" i="16"/>
  <c r="BI178" i="16"/>
  <c r="BI177" i="16"/>
  <c r="BI174" i="16"/>
  <c r="BI173" i="16"/>
  <c r="BI170" i="16"/>
  <c r="BI169" i="16"/>
  <c r="BI165" i="16"/>
  <c r="BI162" i="16"/>
  <c r="BI161" i="16"/>
  <c r="BI158" i="16"/>
  <c r="BI157" i="16"/>
  <c r="BI154" i="16"/>
  <c r="BI153" i="16"/>
  <c r="BI149" i="16"/>
  <c r="BI146" i="16"/>
  <c r="BI145" i="16"/>
  <c r="BI142" i="16"/>
  <c r="BI141" i="16"/>
  <c r="BI138" i="16"/>
  <c r="BI137" i="16"/>
  <c r="BI133" i="16"/>
  <c r="BI130" i="16"/>
  <c r="BI129" i="16"/>
  <c r="BI126" i="16"/>
  <c r="BI125" i="16"/>
  <c r="BI123" i="16"/>
  <c r="BI122" i="16"/>
  <c r="BI119" i="16"/>
  <c r="BI118" i="16"/>
  <c r="BI117" i="16"/>
  <c r="BI115" i="16"/>
  <c r="BI114" i="16"/>
  <c r="BI111" i="16"/>
  <c r="BI110" i="16"/>
  <c r="BI109" i="16"/>
  <c r="BI107" i="16"/>
  <c r="BI106" i="16"/>
  <c r="BI103" i="16"/>
  <c r="BI102" i="16"/>
  <c r="BI101" i="16"/>
  <c r="BI99" i="16"/>
  <c r="BI98" i="16"/>
  <c r="BI95" i="16"/>
  <c r="BI94" i="16"/>
  <c r="BI93" i="16"/>
  <c r="BI91" i="16"/>
  <c r="BI90" i="16"/>
  <c r="BI87" i="16"/>
  <c r="BI86" i="16"/>
  <c r="BI85" i="16"/>
  <c r="BI83" i="16"/>
  <c r="BI82" i="16"/>
  <c r="BI79" i="16"/>
  <c r="BI78" i="16"/>
  <c r="BI77" i="16"/>
  <c r="BI75" i="16"/>
  <c r="BI74" i="16"/>
  <c r="BI71" i="16"/>
  <c r="BI70" i="16"/>
  <c r="BI69" i="16"/>
  <c r="BI67" i="16"/>
  <c r="BI66" i="16"/>
  <c r="BI63" i="16"/>
  <c r="BI62" i="16"/>
  <c r="BI61" i="16"/>
  <c r="BI59" i="16"/>
  <c r="BI58" i="16"/>
  <c r="BI55" i="16"/>
  <c r="BI54" i="16"/>
  <c r="BI53" i="16"/>
  <c r="BI51" i="16"/>
  <c r="BI50" i="16"/>
  <c r="BI47" i="16"/>
  <c r="BI46" i="16"/>
  <c r="BI45" i="16"/>
  <c r="BI43" i="16"/>
  <c r="BI42" i="16"/>
  <c r="BI39" i="16"/>
  <c r="BI38" i="16"/>
  <c r="BI37" i="16"/>
  <c r="BI35" i="16"/>
  <c r="BI34" i="16"/>
  <c r="BI31" i="16"/>
  <c r="BI30" i="16"/>
  <c r="BI29" i="16"/>
  <c r="BI27" i="16"/>
  <c r="BI26" i="16"/>
  <c r="BI23" i="16"/>
  <c r="BI22" i="16"/>
  <c r="BI21" i="16"/>
  <c r="BI19" i="16"/>
  <c r="BI12" i="16"/>
  <c r="BI17" i="16"/>
  <c r="BI18" i="16"/>
  <c r="BI260" i="16"/>
  <c r="BI259" i="16"/>
  <c r="BI256" i="16"/>
  <c r="BI255" i="16"/>
  <c r="BI252" i="16"/>
  <c r="BI251" i="16"/>
  <c r="BI248" i="16"/>
  <c r="BI247" i="16"/>
  <c r="BI244" i="16"/>
  <c r="BI243" i="16"/>
  <c r="BI240" i="16"/>
  <c r="BI239" i="16"/>
  <c r="BI236" i="16"/>
  <c r="BI235" i="16"/>
  <c r="BI232" i="16"/>
  <c r="BI231" i="16"/>
  <c r="BI228" i="16"/>
  <c r="BI227" i="16"/>
  <c r="BI224" i="16"/>
  <c r="BI223" i="16"/>
  <c r="BI220" i="16"/>
  <c r="BI219" i="16"/>
  <c r="BI216" i="16"/>
  <c r="BI215" i="16"/>
  <c r="BI212" i="16"/>
  <c r="BI211" i="16"/>
  <c r="BI208" i="16"/>
  <c r="BI207" i="16"/>
  <c r="BI204" i="16"/>
  <c r="BI203" i="16"/>
  <c r="BI200" i="16"/>
  <c r="BI199" i="16"/>
  <c r="BI196" i="16"/>
  <c r="BI195" i="16"/>
  <c r="BI192" i="16"/>
  <c r="BI191" i="16"/>
  <c r="BI188" i="16"/>
  <c r="BI187" i="16"/>
  <c r="BI184" i="16"/>
  <c r="BI183" i="16"/>
  <c r="BI180" i="16"/>
  <c r="BI179" i="16"/>
  <c r="BI176" i="16"/>
  <c r="BI175" i="16"/>
  <c r="BI172" i="16"/>
  <c r="BI171" i="16"/>
  <c r="BI168" i="16"/>
  <c r="BI167" i="16"/>
  <c r="BI164" i="16"/>
  <c r="BI163" i="16"/>
  <c r="BI160" i="16"/>
  <c r="BI159" i="16"/>
  <c r="BI156" i="16"/>
  <c r="BI155" i="16"/>
  <c r="BI152" i="16"/>
  <c r="BI151" i="16"/>
  <c r="BI148" i="16"/>
  <c r="BI147" i="16"/>
  <c r="BI144" i="16"/>
  <c r="BI143" i="16"/>
  <c r="BI140" i="16"/>
  <c r="BI139" i="16"/>
  <c r="BI136" i="16"/>
  <c r="BI135" i="16"/>
  <c r="BI132" i="16"/>
  <c r="BI131" i="16"/>
  <c r="BI128" i="16"/>
  <c r="BI127" i="16"/>
  <c r="BI124" i="16"/>
  <c r="V18" i="14" l="1"/>
  <c r="X18" i="14"/>
  <c r="AA16" i="14"/>
  <c r="AA18" i="14" s="1"/>
  <c r="S18" i="14"/>
  <c r="O18" i="14"/>
  <c r="AC16" i="14"/>
  <c r="P18" i="14"/>
  <c r="R18" i="14"/>
  <c r="Q18" i="14"/>
  <c r="AC17" i="14"/>
  <c r="AC18" i="14" s="1"/>
  <c r="BA13" i="16"/>
  <c r="AZ14" i="16"/>
  <c r="BA14" i="16"/>
  <c r="BB14" i="16"/>
  <c r="AZ16" i="16"/>
  <c r="BA16" i="16"/>
  <c r="BB16" i="16"/>
  <c r="V12" i="16"/>
  <c r="W12" i="16"/>
  <c r="X12" i="16"/>
  <c r="Y12" i="16"/>
  <c r="Z12" i="16"/>
  <c r="V13" i="16"/>
  <c r="W13" i="16"/>
  <c r="X13" i="16"/>
  <c r="Y13" i="16"/>
  <c r="Z13" i="16"/>
  <c r="AG12" i="16"/>
  <c r="AH12" i="16"/>
  <c r="AI12" i="16"/>
  <c r="AJ12" i="16"/>
  <c r="AK12" i="16"/>
  <c r="AG13" i="16"/>
  <c r="AH13" i="16"/>
  <c r="AI13" i="16"/>
  <c r="AJ13" i="16"/>
  <c r="AK13" i="16"/>
  <c r="AB13" i="16" l="1"/>
  <c r="AF13" i="16" s="1"/>
  <c r="AC13" i="16"/>
  <c r="AN12" i="16"/>
  <c r="AM12" i="16"/>
  <c r="AM13" i="16"/>
  <c r="AN13" i="16"/>
  <c r="AA12" i="16"/>
  <c r="AB12" i="16"/>
  <c r="AF12" i="16" s="1"/>
  <c r="AC12" i="16"/>
  <c r="AQ13" i="16"/>
  <c r="AL13" i="16"/>
  <c r="AO13" i="16"/>
  <c r="AP13" i="16"/>
  <c r="AP12" i="16"/>
  <c r="AO12" i="16"/>
  <c r="AL12" i="16"/>
  <c r="AD13" i="16"/>
  <c r="AE13" i="16"/>
  <c r="AA13" i="16"/>
  <c r="AD12" i="16"/>
  <c r="AE12" i="16"/>
  <c r="BB13" i="16"/>
  <c r="AZ13" i="16"/>
  <c r="BE13" i="16"/>
  <c r="BF13" i="16"/>
  <c r="BG13" i="16"/>
  <c r="BH13" i="16"/>
  <c r="AR13" i="16" l="1"/>
  <c r="AQ12" i="16"/>
  <c r="AR12" i="16" s="1"/>
  <c r="BI13" i="16"/>
  <c r="BD13" i="16"/>
  <c r="BC13" i="16"/>
  <c r="AF21" i="14"/>
  <c r="AG21" i="14"/>
  <c r="AH21" i="14"/>
  <c r="AX21" i="14"/>
  <c r="AY21" i="14"/>
  <c r="AZ21" i="14"/>
  <c r="BA21" i="14"/>
  <c r="BB21" i="14"/>
  <c r="AF22" i="14"/>
  <c r="AG22" i="14"/>
  <c r="AH22" i="14"/>
  <c r="AX22" i="14"/>
  <c r="AY22" i="14"/>
  <c r="AZ22" i="14"/>
  <c r="BA22" i="14"/>
  <c r="BB22" i="14"/>
  <c r="AF23" i="14"/>
  <c r="AG23" i="14"/>
  <c r="AH23" i="14"/>
  <c r="AX23" i="14"/>
  <c r="AY23" i="14"/>
  <c r="AZ23" i="14"/>
  <c r="BA23" i="14"/>
  <c r="BB23" i="14"/>
  <c r="AF24" i="14"/>
  <c r="AG24" i="14"/>
  <c r="AH24" i="14"/>
  <c r="AX24" i="14"/>
  <c r="AY24" i="14"/>
  <c r="AZ24" i="14"/>
  <c r="BA24" i="14"/>
  <c r="BB24" i="14"/>
  <c r="AF25" i="14"/>
  <c r="AG25" i="14"/>
  <c r="AH25" i="14"/>
  <c r="AX25" i="14"/>
  <c r="AY25" i="14"/>
  <c r="AZ25" i="14"/>
  <c r="BA25" i="14"/>
  <c r="BB25" i="14"/>
  <c r="AF26" i="14"/>
  <c r="AG26" i="14"/>
  <c r="AH26" i="14"/>
  <c r="AX26" i="14"/>
  <c r="AY26" i="14"/>
  <c r="AZ26" i="14"/>
  <c r="BA26" i="14"/>
  <c r="BB26" i="14"/>
  <c r="AF27" i="14"/>
  <c r="AG27" i="14"/>
  <c r="AH27" i="14"/>
  <c r="AX27" i="14"/>
  <c r="AY27" i="14"/>
  <c r="AZ27" i="14"/>
  <c r="BA27" i="14"/>
  <c r="BB27" i="14"/>
  <c r="AF28" i="14"/>
  <c r="AG28" i="14"/>
  <c r="AH28" i="14"/>
  <c r="AX28" i="14"/>
  <c r="AY28" i="14"/>
  <c r="AZ28" i="14"/>
  <c r="BA28" i="14"/>
  <c r="BB28" i="14"/>
  <c r="AF29" i="14"/>
  <c r="AG29" i="14"/>
  <c r="AH29" i="14"/>
  <c r="AX29" i="14"/>
  <c r="AY29" i="14"/>
  <c r="AZ29" i="14"/>
  <c r="BA29" i="14"/>
  <c r="BB29" i="14"/>
  <c r="AM30" i="14"/>
  <c r="AF30" i="14"/>
  <c r="AG30" i="14"/>
  <c r="AH30" i="14"/>
  <c r="AX30" i="14"/>
  <c r="AY30" i="14"/>
  <c r="AZ30" i="14"/>
  <c r="BA30" i="14"/>
  <c r="BB30" i="14"/>
  <c r="AF31" i="14"/>
  <c r="AG31" i="14"/>
  <c r="AH31" i="14"/>
  <c r="AX31" i="14"/>
  <c r="AY31" i="14"/>
  <c r="AZ31" i="14"/>
  <c r="BA31" i="14"/>
  <c r="BB31" i="14"/>
  <c r="AF32" i="14"/>
  <c r="AG32" i="14"/>
  <c r="AH32" i="14"/>
  <c r="AX32" i="14"/>
  <c r="AY32" i="14"/>
  <c r="AZ32" i="14"/>
  <c r="BA32" i="14"/>
  <c r="BB32" i="14"/>
  <c r="AF33" i="14"/>
  <c r="AG33" i="14"/>
  <c r="AH33" i="14"/>
  <c r="AX33" i="14"/>
  <c r="AY33" i="14"/>
  <c r="AZ33" i="14"/>
  <c r="BA33" i="14"/>
  <c r="BB33" i="14"/>
  <c r="AF34" i="14"/>
  <c r="AG34" i="14"/>
  <c r="AH34" i="14"/>
  <c r="AX34" i="14"/>
  <c r="AY34" i="14"/>
  <c r="AZ34" i="14"/>
  <c r="BA34" i="14"/>
  <c r="BB34" i="14"/>
  <c r="AM35" i="14"/>
  <c r="AF35" i="14"/>
  <c r="AG35" i="14"/>
  <c r="AH35" i="14"/>
  <c r="AX35" i="14"/>
  <c r="AY35" i="14"/>
  <c r="AZ35" i="14"/>
  <c r="BA35" i="14"/>
  <c r="BB35" i="14"/>
  <c r="AF36" i="14"/>
  <c r="AG36" i="14"/>
  <c r="AH36" i="14"/>
  <c r="AX36" i="14"/>
  <c r="AY36" i="14"/>
  <c r="AZ36" i="14"/>
  <c r="BA36" i="14"/>
  <c r="BB36" i="14"/>
  <c r="AF37" i="14"/>
  <c r="AG37" i="14"/>
  <c r="AH37" i="14"/>
  <c r="AX37" i="14"/>
  <c r="AY37" i="14"/>
  <c r="AZ37" i="14"/>
  <c r="BA37" i="14"/>
  <c r="BB37" i="14"/>
  <c r="AF38" i="14"/>
  <c r="AG38" i="14"/>
  <c r="AH38" i="14"/>
  <c r="AX38" i="14"/>
  <c r="AY38" i="14"/>
  <c r="AZ38" i="14"/>
  <c r="BA38" i="14"/>
  <c r="BB38" i="14"/>
  <c r="AF39" i="14"/>
  <c r="AG39" i="14"/>
  <c r="AH39" i="14"/>
  <c r="AX39" i="14"/>
  <c r="AY39" i="14"/>
  <c r="AZ39" i="14"/>
  <c r="BA39" i="14"/>
  <c r="BB39" i="14"/>
  <c r="AM40" i="14"/>
  <c r="AF40" i="14"/>
  <c r="AG40" i="14"/>
  <c r="AH40" i="14"/>
  <c r="AX40" i="14"/>
  <c r="AY40" i="14"/>
  <c r="AZ40" i="14"/>
  <c r="BA40" i="14"/>
  <c r="BB40" i="14"/>
  <c r="AM41" i="14"/>
  <c r="AF41" i="14"/>
  <c r="AG41" i="14"/>
  <c r="AH41" i="14"/>
  <c r="AX41" i="14"/>
  <c r="AY41" i="14"/>
  <c r="AZ41" i="14"/>
  <c r="BA41" i="14"/>
  <c r="BB41" i="14"/>
  <c r="AF42" i="14"/>
  <c r="AG42" i="14"/>
  <c r="AH42" i="14"/>
  <c r="AX42" i="14"/>
  <c r="AY42" i="14"/>
  <c r="AZ42" i="14"/>
  <c r="BA42" i="14"/>
  <c r="BB42" i="14"/>
  <c r="AM43" i="14"/>
  <c r="AF43" i="14"/>
  <c r="AG43" i="14"/>
  <c r="AH43" i="14"/>
  <c r="AX43" i="14"/>
  <c r="AY43" i="14"/>
  <c r="AZ43" i="14"/>
  <c r="BA43" i="14"/>
  <c r="BB43" i="14"/>
  <c r="AM44" i="14"/>
  <c r="AF44" i="14"/>
  <c r="AG44" i="14"/>
  <c r="AH44" i="14"/>
  <c r="AX44" i="14"/>
  <c r="AY44" i="14"/>
  <c r="AZ44" i="14"/>
  <c r="BA44" i="14"/>
  <c r="BB44" i="14"/>
  <c r="AF45" i="14"/>
  <c r="AG45" i="14"/>
  <c r="AH45" i="14"/>
  <c r="AX45" i="14"/>
  <c r="AY45" i="14"/>
  <c r="AZ45" i="14"/>
  <c r="BA45" i="14"/>
  <c r="BB45" i="14"/>
  <c r="AF46" i="14"/>
  <c r="AG46" i="14"/>
  <c r="AH46" i="14"/>
  <c r="AX46" i="14"/>
  <c r="AY46" i="14"/>
  <c r="AZ46" i="14"/>
  <c r="BA46" i="14"/>
  <c r="BB46" i="14"/>
  <c r="AF47" i="14"/>
  <c r="AG47" i="14"/>
  <c r="AH47" i="14"/>
  <c r="AX47" i="14"/>
  <c r="AY47" i="14"/>
  <c r="AZ47" i="14"/>
  <c r="BA47" i="14"/>
  <c r="BB47" i="14"/>
  <c r="AF48" i="14"/>
  <c r="AG48" i="14"/>
  <c r="AH48" i="14"/>
  <c r="AX48" i="14"/>
  <c r="AY48" i="14"/>
  <c r="AZ48" i="14"/>
  <c r="BA48" i="14"/>
  <c r="BB48" i="14"/>
  <c r="AF49" i="14"/>
  <c r="AG49" i="14"/>
  <c r="AH49" i="14"/>
  <c r="AX49" i="14"/>
  <c r="AY49" i="14"/>
  <c r="AZ49" i="14"/>
  <c r="BA49" i="14"/>
  <c r="BB49" i="14"/>
  <c r="AM50" i="14"/>
  <c r="AF50" i="14"/>
  <c r="AG50" i="14"/>
  <c r="AH50" i="14"/>
  <c r="AX50" i="14"/>
  <c r="AY50" i="14"/>
  <c r="AZ50" i="14"/>
  <c r="BA50" i="14"/>
  <c r="BB50" i="14"/>
  <c r="AF51" i="14"/>
  <c r="AG51" i="14"/>
  <c r="AH51" i="14"/>
  <c r="AX51" i="14"/>
  <c r="AY51" i="14"/>
  <c r="AZ51" i="14"/>
  <c r="BA51" i="14"/>
  <c r="BB51" i="14"/>
  <c r="AF52" i="14"/>
  <c r="AG52" i="14"/>
  <c r="AH52" i="14"/>
  <c r="AX52" i="14"/>
  <c r="AY52" i="14"/>
  <c r="AZ52" i="14"/>
  <c r="BA52" i="14"/>
  <c r="BB52" i="14"/>
  <c r="AF53" i="14"/>
  <c r="AG53" i="14"/>
  <c r="AH53" i="14"/>
  <c r="AX53" i="14"/>
  <c r="AY53" i="14"/>
  <c r="AZ53" i="14"/>
  <c r="BA53" i="14"/>
  <c r="BB53" i="14"/>
  <c r="AF54" i="14"/>
  <c r="AG54" i="14"/>
  <c r="AH54" i="14"/>
  <c r="AX54" i="14"/>
  <c r="AY54" i="14"/>
  <c r="AZ54" i="14"/>
  <c r="BA54" i="14"/>
  <c r="BB54" i="14"/>
  <c r="AF55" i="14"/>
  <c r="AG55" i="14"/>
  <c r="AH55" i="14"/>
  <c r="AX55" i="14"/>
  <c r="AY55" i="14"/>
  <c r="AZ55" i="14"/>
  <c r="BA55" i="14"/>
  <c r="BB55" i="14"/>
  <c r="AM56" i="14"/>
  <c r="AF56" i="14"/>
  <c r="AG56" i="14"/>
  <c r="AH56" i="14"/>
  <c r="AX56" i="14"/>
  <c r="AY56" i="14"/>
  <c r="AZ56" i="14"/>
  <c r="BA56" i="14"/>
  <c r="BB56" i="14"/>
  <c r="AF57" i="14"/>
  <c r="AG57" i="14"/>
  <c r="AH57" i="14"/>
  <c r="AX57" i="14"/>
  <c r="AY57" i="14"/>
  <c r="AZ57" i="14"/>
  <c r="BA57" i="14"/>
  <c r="BB57" i="14"/>
  <c r="AF58" i="14"/>
  <c r="AG58" i="14"/>
  <c r="AH58" i="14"/>
  <c r="AX58" i="14"/>
  <c r="AY58" i="14"/>
  <c r="AZ58" i="14"/>
  <c r="BA58" i="14"/>
  <c r="BB58" i="14"/>
  <c r="AF59" i="14"/>
  <c r="AG59" i="14"/>
  <c r="AH59" i="14"/>
  <c r="AX59" i="14"/>
  <c r="AY59" i="14"/>
  <c r="AZ59" i="14"/>
  <c r="BA59" i="14"/>
  <c r="BB59" i="14"/>
  <c r="AM60" i="14"/>
  <c r="AF60" i="14"/>
  <c r="AG60" i="14"/>
  <c r="AH60" i="14"/>
  <c r="AX60" i="14"/>
  <c r="AY60" i="14"/>
  <c r="AZ60" i="14"/>
  <c r="BA60" i="14"/>
  <c r="BB60" i="14"/>
  <c r="AF61" i="14"/>
  <c r="AG61" i="14"/>
  <c r="AH61" i="14"/>
  <c r="AX61" i="14"/>
  <c r="AY61" i="14"/>
  <c r="AZ61" i="14"/>
  <c r="BA61" i="14"/>
  <c r="BB61" i="14"/>
  <c r="AF62" i="14"/>
  <c r="AG62" i="14"/>
  <c r="AH62" i="14"/>
  <c r="AX62" i="14"/>
  <c r="AY62" i="14"/>
  <c r="AZ62" i="14"/>
  <c r="BA62" i="14"/>
  <c r="BB62" i="14"/>
  <c r="AF63" i="14"/>
  <c r="AG63" i="14"/>
  <c r="AH63" i="14"/>
  <c r="AX63" i="14"/>
  <c r="AY63" i="14"/>
  <c r="AZ63" i="14"/>
  <c r="BA63" i="14"/>
  <c r="BB63" i="14"/>
  <c r="AF64" i="14"/>
  <c r="AG64" i="14"/>
  <c r="AH64" i="14"/>
  <c r="AX64" i="14"/>
  <c r="AY64" i="14"/>
  <c r="AZ64" i="14"/>
  <c r="BA64" i="14"/>
  <c r="BB64" i="14"/>
  <c r="AF65" i="14"/>
  <c r="AG65" i="14"/>
  <c r="AH65" i="14"/>
  <c r="AX65" i="14"/>
  <c r="AY65" i="14"/>
  <c r="AZ65" i="14"/>
  <c r="BA65" i="14"/>
  <c r="BB65" i="14"/>
  <c r="AF66" i="14"/>
  <c r="AG66" i="14"/>
  <c r="AH66" i="14"/>
  <c r="AX66" i="14"/>
  <c r="AY66" i="14"/>
  <c r="AZ66" i="14"/>
  <c r="BA66" i="14"/>
  <c r="BB66" i="14"/>
  <c r="AF67" i="14"/>
  <c r="AG67" i="14"/>
  <c r="AH67" i="14"/>
  <c r="AX67" i="14"/>
  <c r="AY67" i="14"/>
  <c r="AZ67" i="14"/>
  <c r="BA67" i="14"/>
  <c r="BB67" i="14"/>
  <c r="AF68" i="14"/>
  <c r="AG68" i="14"/>
  <c r="AH68" i="14"/>
  <c r="AX68" i="14"/>
  <c r="AY68" i="14"/>
  <c r="AZ68" i="14"/>
  <c r="BA68" i="14"/>
  <c r="BB68" i="14"/>
  <c r="AF69" i="14"/>
  <c r="AG69" i="14"/>
  <c r="AH69" i="14"/>
  <c r="AX69" i="14"/>
  <c r="AY69" i="14"/>
  <c r="AZ69" i="14"/>
  <c r="BA69" i="14"/>
  <c r="BB69" i="14"/>
  <c r="AF70" i="14"/>
  <c r="AG70" i="14"/>
  <c r="AH70" i="14"/>
  <c r="AX70" i="14"/>
  <c r="AY70" i="14"/>
  <c r="AZ70" i="14"/>
  <c r="BA70" i="14"/>
  <c r="BB70" i="14"/>
  <c r="AM71" i="14"/>
  <c r="AF71" i="14"/>
  <c r="AG71" i="14"/>
  <c r="AH71" i="14"/>
  <c r="AX71" i="14"/>
  <c r="AY71" i="14"/>
  <c r="AZ71" i="14"/>
  <c r="BA71" i="14"/>
  <c r="BB71" i="14"/>
  <c r="AF72" i="14"/>
  <c r="AG72" i="14"/>
  <c r="AH72" i="14"/>
  <c r="AX72" i="14"/>
  <c r="AY72" i="14"/>
  <c r="AZ72" i="14"/>
  <c r="BA72" i="14"/>
  <c r="BB72" i="14"/>
  <c r="AF73" i="14"/>
  <c r="AG73" i="14"/>
  <c r="AH73" i="14"/>
  <c r="AX73" i="14"/>
  <c r="AY73" i="14"/>
  <c r="AZ73" i="14"/>
  <c r="BA73" i="14"/>
  <c r="BB73" i="14"/>
  <c r="AF74" i="14"/>
  <c r="AG74" i="14"/>
  <c r="AH74" i="14"/>
  <c r="AX74" i="14"/>
  <c r="AY74" i="14"/>
  <c r="AZ74" i="14"/>
  <c r="BA74" i="14"/>
  <c r="BB74" i="14"/>
  <c r="AF75" i="14"/>
  <c r="AG75" i="14"/>
  <c r="AH75" i="14"/>
  <c r="AX75" i="14"/>
  <c r="AY75" i="14"/>
  <c r="AZ75" i="14"/>
  <c r="BA75" i="14"/>
  <c r="BB75" i="14"/>
  <c r="AM76" i="14"/>
  <c r="AF76" i="14"/>
  <c r="AG76" i="14"/>
  <c r="AH76" i="14"/>
  <c r="AX76" i="14"/>
  <c r="AY76" i="14"/>
  <c r="AZ76" i="14"/>
  <c r="BA76" i="14"/>
  <c r="BB76" i="14"/>
  <c r="AF77" i="14"/>
  <c r="AG77" i="14"/>
  <c r="AH77" i="14"/>
  <c r="AX77" i="14"/>
  <c r="AY77" i="14"/>
  <c r="AZ77" i="14"/>
  <c r="BA77" i="14"/>
  <c r="BB77" i="14"/>
  <c r="AF78" i="14"/>
  <c r="AG78" i="14"/>
  <c r="AH78" i="14"/>
  <c r="AX78" i="14"/>
  <c r="AY78" i="14"/>
  <c r="AZ78" i="14"/>
  <c r="BA78" i="14"/>
  <c r="BB78" i="14"/>
  <c r="AF79" i="14"/>
  <c r="AG79" i="14"/>
  <c r="AH79" i="14"/>
  <c r="AX79" i="14"/>
  <c r="AY79" i="14"/>
  <c r="AZ79" i="14"/>
  <c r="BA79" i="14"/>
  <c r="BB79" i="14"/>
  <c r="AF80" i="14"/>
  <c r="AG80" i="14"/>
  <c r="AH80" i="14"/>
  <c r="AX80" i="14"/>
  <c r="AY80" i="14"/>
  <c r="AZ80" i="14"/>
  <c r="BA80" i="14"/>
  <c r="BB80" i="14"/>
  <c r="AF81" i="14"/>
  <c r="AG81" i="14"/>
  <c r="AH81" i="14"/>
  <c r="AX81" i="14"/>
  <c r="AY81" i="14"/>
  <c r="AZ81" i="14"/>
  <c r="BA81" i="14"/>
  <c r="BB81" i="14"/>
  <c r="AM82" i="14"/>
  <c r="AF82" i="14"/>
  <c r="AG82" i="14"/>
  <c r="AH82" i="14"/>
  <c r="AX82" i="14"/>
  <c r="AY82" i="14"/>
  <c r="AZ82" i="14"/>
  <c r="BA82" i="14"/>
  <c r="BB82" i="14"/>
  <c r="AF83" i="14"/>
  <c r="AG83" i="14"/>
  <c r="AH83" i="14"/>
  <c r="AX83" i="14"/>
  <c r="AY83" i="14"/>
  <c r="AZ83" i="14"/>
  <c r="BA83" i="14"/>
  <c r="BB83" i="14"/>
  <c r="AF84" i="14"/>
  <c r="AG84" i="14"/>
  <c r="AH84" i="14"/>
  <c r="AX84" i="14"/>
  <c r="AY84" i="14"/>
  <c r="AZ84" i="14"/>
  <c r="BA84" i="14"/>
  <c r="BB84" i="14"/>
  <c r="AM85" i="14"/>
  <c r="AF85" i="14"/>
  <c r="AG85" i="14"/>
  <c r="AH85" i="14"/>
  <c r="AX85" i="14"/>
  <c r="AY85" i="14"/>
  <c r="AZ85" i="14"/>
  <c r="BA85" i="14"/>
  <c r="BB85" i="14"/>
  <c r="AF86" i="14"/>
  <c r="AG86" i="14"/>
  <c r="AH86" i="14"/>
  <c r="AX86" i="14"/>
  <c r="AY86" i="14"/>
  <c r="AZ86" i="14"/>
  <c r="BA86" i="14"/>
  <c r="BB86" i="14"/>
  <c r="AF87" i="14"/>
  <c r="AG87" i="14"/>
  <c r="AH87" i="14"/>
  <c r="AX87" i="14"/>
  <c r="AY87" i="14"/>
  <c r="AZ87" i="14"/>
  <c r="BA87" i="14"/>
  <c r="BB87" i="14"/>
  <c r="AF88" i="14"/>
  <c r="AG88" i="14"/>
  <c r="AH88" i="14"/>
  <c r="AX88" i="14"/>
  <c r="AY88" i="14"/>
  <c r="AZ88" i="14"/>
  <c r="BA88" i="14"/>
  <c r="BB88" i="14"/>
  <c r="AF89" i="14"/>
  <c r="AG89" i="14"/>
  <c r="AH89" i="14"/>
  <c r="AX89" i="14"/>
  <c r="AY89" i="14"/>
  <c r="AZ89" i="14"/>
  <c r="BA89" i="14"/>
  <c r="BB89" i="14"/>
  <c r="AF90" i="14"/>
  <c r="AG90" i="14"/>
  <c r="AH90" i="14"/>
  <c r="AX90" i="14"/>
  <c r="AY90" i="14"/>
  <c r="AZ90" i="14"/>
  <c r="BA90" i="14"/>
  <c r="BB90" i="14"/>
  <c r="AM91" i="14"/>
  <c r="AF91" i="14"/>
  <c r="AG91" i="14"/>
  <c r="AH91" i="14"/>
  <c r="AX91" i="14"/>
  <c r="AY91" i="14"/>
  <c r="AZ91" i="14"/>
  <c r="BA91" i="14"/>
  <c r="BB91" i="14"/>
  <c r="AF92" i="14"/>
  <c r="AG92" i="14"/>
  <c r="AH92" i="14"/>
  <c r="AX92" i="14"/>
  <c r="AY92" i="14"/>
  <c r="AZ92" i="14"/>
  <c r="BA92" i="14"/>
  <c r="BB92" i="14"/>
  <c r="AF93" i="14"/>
  <c r="AG93" i="14"/>
  <c r="AH93" i="14"/>
  <c r="AX93" i="14"/>
  <c r="AY93" i="14"/>
  <c r="AZ93" i="14"/>
  <c r="BA93" i="14"/>
  <c r="BB93" i="14"/>
  <c r="AM94" i="14"/>
  <c r="AF94" i="14"/>
  <c r="AG94" i="14"/>
  <c r="AH94" i="14"/>
  <c r="AX94" i="14"/>
  <c r="AY94" i="14"/>
  <c r="AZ94" i="14"/>
  <c r="BA94" i="14"/>
  <c r="BB94" i="14"/>
  <c r="AF95" i="14"/>
  <c r="AG95" i="14"/>
  <c r="AH95" i="14"/>
  <c r="AX95" i="14"/>
  <c r="AY95" i="14"/>
  <c r="AZ95" i="14"/>
  <c r="BA95" i="14"/>
  <c r="BB95" i="14"/>
  <c r="AF96" i="14"/>
  <c r="AG96" i="14"/>
  <c r="AH96" i="14"/>
  <c r="AX96" i="14"/>
  <c r="AY96" i="14"/>
  <c r="AZ96" i="14"/>
  <c r="BA96" i="14"/>
  <c r="BB96" i="14"/>
  <c r="AM97" i="14"/>
  <c r="AF97" i="14"/>
  <c r="AG97" i="14"/>
  <c r="AH97" i="14"/>
  <c r="AX97" i="14"/>
  <c r="AY97" i="14"/>
  <c r="AZ97" i="14"/>
  <c r="BA97" i="14"/>
  <c r="BB97" i="14"/>
  <c r="AF98" i="14"/>
  <c r="AG98" i="14"/>
  <c r="AH98" i="14"/>
  <c r="AX98" i="14"/>
  <c r="AY98" i="14"/>
  <c r="AZ98" i="14"/>
  <c r="BA98" i="14"/>
  <c r="BB98" i="14"/>
  <c r="AF99" i="14"/>
  <c r="AG99" i="14"/>
  <c r="AH99" i="14"/>
  <c r="AX99" i="14"/>
  <c r="AY99" i="14"/>
  <c r="AZ99" i="14"/>
  <c r="BA99" i="14"/>
  <c r="BB99" i="14"/>
  <c r="AF100" i="14"/>
  <c r="AG100" i="14"/>
  <c r="AH100" i="14"/>
  <c r="AX100" i="14"/>
  <c r="AY100" i="14"/>
  <c r="AZ100" i="14"/>
  <c r="BA100" i="14"/>
  <c r="BB100" i="14"/>
  <c r="AF101" i="14"/>
  <c r="AG101" i="14"/>
  <c r="AH101" i="14"/>
  <c r="AX101" i="14"/>
  <c r="AY101" i="14"/>
  <c r="AZ101" i="14"/>
  <c r="BA101" i="14"/>
  <c r="BB101" i="14"/>
  <c r="AF102" i="14"/>
  <c r="AG102" i="14"/>
  <c r="AH102" i="14"/>
  <c r="AX102" i="14"/>
  <c r="AY102" i="14"/>
  <c r="AZ102" i="14"/>
  <c r="BA102" i="14"/>
  <c r="BB102" i="14"/>
  <c r="AF103" i="14"/>
  <c r="AG103" i="14"/>
  <c r="AH103" i="14"/>
  <c r="AX103" i="14"/>
  <c r="AY103" i="14"/>
  <c r="AZ103" i="14"/>
  <c r="BA103" i="14"/>
  <c r="BB103" i="14"/>
  <c r="AM104" i="14"/>
  <c r="AF104" i="14"/>
  <c r="AG104" i="14"/>
  <c r="AH104" i="14"/>
  <c r="AX104" i="14"/>
  <c r="AY104" i="14"/>
  <c r="AZ104" i="14"/>
  <c r="BA104" i="14"/>
  <c r="BB104" i="14"/>
  <c r="AF105" i="14"/>
  <c r="AG105" i="14"/>
  <c r="AH105" i="14"/>
  <c r="AX105" i="14"/>
  <c r="AY105" i="14"/>
  <c r="AZ105" i="14"/>
  <c r="BA105" i="14"/>
  <c r="BB105" i="14"/>
  <c r="AM106" i="14"/>
  <c r="AF106" i="14"/>
  <c r="AG106" i="14"/>
  <c r="AH106" i="14"/>
  <c r="AX106" i="14"/>
  <c r="AY106" i="14"/>
  <c r="AZ106" i="14"/>
  <c r="BA106" i="14"/>
  <c r="BB106" i="14"/>
  <c r="AF107" i="14"/>
  <c r="AG107" i="14"/>
  <c r="AH107" i="14"/>
  <c r="AX107" i="14"/>
  <c r="AY107" i="14"/>
  <c r="AZ107" i="14"/>
  <c r="BA107" i="14"/>
  <c r="BB107" i="14"/>
  <c r="AF108" i="14"/>
  <c r="AG108" i="14"/>
  <c r="AH108" i="14"/>
  <c r="AX108" i="14"/>
  <c r="AY108" i="14"/>
  <c r="AZ108" i="14"/>
  <c r="BA108" i="14"/>
  <c r="BB108" i="14"/>
  <c r="AF109" i="14"/>
  <c r="AG109" i="14"/>
  <c r="AH109" i="14"/>
  <c r="AX109" i="14"/>
  <c r="AY109" i="14"/>
  <c r="AZ109" i="14"/>
  <c r="BA109" i="14"/>
  <c r="BB109" i="14"/>
  <c r="AF110" i="14"/>
  <c r="AG110" i="14"/>
  <c r="AH110" i="14"/>
  <c r="AX110" i="14"/>
  <c r="AY110" i="14"/>
  <c r="AZ110" i="14"/>
  <c r="BA110" i="14"/>
  <c r="BB110" i="14"/>
  <c r="AF111" i="14"/>
  <c r="AG111" i="14"/>
  <c r="AH111" i="14"/>
  <c r="AX111" i="14"/>
  <c r="AY111" i="14"/>
  <c r="AZ111" i="14"/>
  <c r="BA111" i="14"/>
  <c r="BB111" i="14"/>
  <c r="AF112" i="14"/>
  <c r="AG112" i="14"/>
  <c r="AH112" i="14"/>
  <c r="AX112" i="14"/>
  <c r="AY112" i="14"/>
  <c r="AZ112" i="14"/>
  <c r="BA112" i="14"/>
  <c r="BB112" i="14"/>
  <c r="AF113" i="14"/>
  <c r="AG113" i="14"/>
  <c r="AH113" i="14"/>
  <c r="AX113" i="14"/>
  <c r="AY113" i="14"/>
  <c r="AZ113" i="14"/>
  <c r="BA113" i="14"/>
  <c r="BB113" i="14"/>
  <c r="AF114" i="14"/>
  <c r="AG114" i="14"/>
  <c r="AH114" i="14"/>
  <c r="AX114" i="14"/>
  <c r="AY114" i="14"/>
  <c r="AZ114" i="14"/>
  <c r="BA114" i="14"/>
  <c r="BB114" i="14"/>
  <c r="AF115" i="14"/>
  <c r="AG115" i="14"/>
  <c r="AH115" i="14"/>
  <c r="AX115" i="14"/>
  <c r="AY115" i="14"/>
  <c r="AZ115" i="14"/>
  <c r="BA115" i="14"/>
  <c r="BB115" i="14"/>
  <c r="AF116" i="14"/>
  <c r="AG116" i="14"/>
  <c r="AH116" i="14"/>
  <c r="AX116" i="14"/>
  <c r="AY116" i="14"/>
  <c r="AZ116" i="14"/>
  <c r="BA116" i="14"/>
  <c r="BB116" i="14"/>
  <c r="AM117" i="14"/>
  <c r="AF117" i="14"/>
  <c r="AG117" i="14"/>
  <c r="AH117" i="14"/>
  <c r="AX117" i="14"/>
  <c r="AY117" i="14"/>
  <c r="AZ117" i="14"/>
  <c r="BA117" i="14"/>
  <c r="BB117" i="14"/>
  <c r="AF118" i="14"/>
  <c r="AG118" i="14"/>
  <c r="AH118" i="14"/>
  <c r="AX118" i="14"/>
  <c r="AY118" i="14"/>
  <c r="AZ118" i="14"/>
  <c r="BA118" i="14"/>
  <c r="BB118" i="14"/>
  <c r="AF119" i="14"/>
  <c r="AG119" i="14"/>
  <c r="AH119" i="14"/>
  <c r="AX119" i="14"/>
  <c r="AY119" i="14"/>
  <c r="AZ119" i="14"/>
  <c r="BA119" i="14"/>
  <c r="BB119" i="14"/>
  <c r="AF120" i="14"/>
  <c r="AG120" i="14"/>
  <c r="AH120" i="14"/>
  <c r="AX120" i="14"/>
  <c r="AY120" i="14"/>
  <c r="AZ120" i="14"/>
  <c r="BA120" i="14"/>
  <c r="BB120" i="14"/>
  <c r="AF121" i="14"/>
  <c r="AG121" i="14"/>
  <c r="AH121" i="14"/>
  <c r="AX121" i="14"/>
  <c r="AY121" i="14"/>
  <c r="AZ121" i="14"/>
  <c r="BA121" i="14"/>
  <c r="BB121" i="14"/>
  <c r="AF122" i="14"/>
  <c r="AG122" i="14"/>
  <c r="AH122" i="14"/>
  <c r="AX122" i="14"/>
  <c r="AY122" i="14"/>
  <c r="AZ122" i="14"/>
  <c r="BA122" i="14"/>
  <c r="BB122" i="14"/>
  <c r="AF123" i="14"/>
  <c r="AG123" i="14"/>
  <c r="AH123" i="14"/>
  <c r="AX123" i="14"/>
  <c r="AY123" i="14"/>
  <c r="AZ123" i="14"/>
  <c r="BA123" i="14"/>
  <c r="BB123" i="14"/>
  <c r="AF124" i="14"/>
  <c r="AG124" i="14"/>
  <c r="AH124" i="14"/>
  <c r="AX124" i="14"/>
  <c r="AY124" i="14"/>
  <c r="AZ124" i="14"/>
  <c r="BA124" i="14"/>
  <c r="BB124" i="14"/>
  <c r="AF125" i="14"/>
  <c r="AG125" i="14"/>
  <c r="AH125" i="14"/>
  <c r="AX125" i="14"/>
  <c r="AY125" i="14"/>
  <c r="AZ125" i="14"/>
  <c r="BA125" i="14"/>
  <c r="BB125" i="14"/>
  <c r="AF126" i="14"/>
  <c r="AG126" i="14"/>
  <c r="AH126" i="14"/>
  <c r="AX126" i="14"/>
  <c r="AY126" i="14"/>
  <c r="AZ126" i="14"/>
  <c r="BA126" i="14"/>
  <c r="BB126" i="14"/>
  <c r="AF127" i="14"/>
  <c r="AG127" i="14"/>
  <c r="AH127" i="14"/>
  <c r="AX127" i="14"/>
  <c r="AY127" i="14"/>
  <c r="AZ127" i="14"/>
  <c r="BA127" i="14"/>
  <c r="BB127" i="14"/>
  <c r="AF128" i="14"/>
  <c r="AG128" i="14"/>
  <c r="AH128" i="14"/>
  <c r="AX128" i="14"/>
  <c r="AY128" i="14"/>
  <c r="AZ128" i="14"/>
  <c r="BA128" i="14"/>
  <c r="BB128" i="14"/>
  <c r="AF129" i="14"/>
  <c r="AG129" i="14"/>
  <c r="AH129" i="14"/>
  <c r="AX129" i="14"/>
  <c r="AY129" i="14"/>
  <c r="AZ129" i="14"/>
  <c r="BA129" i="14"/>
  <c r="BB129" i="14"/>
  <c r="AF130" i="14"/>
  <c r="AG130" i="14"/>
  <c r="AH130" i="14"/>
  <c r="AX130" i="14"/>
  <c r="AY130" i="14"/>
  <c r="AZ130" i="14"/>
  <c r="BA130" i="14"/>
  <c r="BB130" i="14"/>
  <c r="AF131" i="14"/>
  <c r="AG131" i="14"/>
  <c r="AH131" i="14"/>
  <c r="AX131" i="14"/>
  <c r="AY131" i="14"/>
  <c r="AZ131" i="14"/>
  <c r="BA131" i="14"/>
  <c r="BB131" i="14"/>
  <c r="AF132" i="14"/>
  <c r="AG132" i="14"/>
  <c r="AH132" i="14"/>
  <c r="AX132" i="14"/>
  <c r="AY132" i="14"/>
  <c r="AZ132" i="14"/>
  <c r="BA132" i="14"/>
  <c r="BB132" i="14"/>
  <c r="AF133" i="14"/>
  <c r="AG133" i="14"/>
  <c r="AH133" i="14"/>
  <c r="AX133" i="14"/>
  <c r="AY133" i="14"/>
  <c r="AZ133" i="14"/>
  <c r="BA133" i="14"/>
  <c r="BB133" i="14"/>
  <c r="AF134" i="14"/>
  <c r="AG134" i="14"/>
  <c r="AH134" i="14"/>
  <c r="AX134" i="14"/>
  <c r="AY134" i="14"/>
  <c r="AZ134" i="14"/>
  <c r="BA134" i="14"/>
  <c r="BB134" i="14"/>
  <c r="AF135" i="14"/>
  <c r="AG135" i="14"/>
  <c r="AH135" i="14"/>
  <c r="AX135" i="14"/>
  <c r="AY135" i="14"/>
  <c r="AZ135" i="14"/>
  <c r="BA135" i="14"/>
  <c r="BB135" i="14"/>
  <c r="AF136" i="14"/>
  <c r="AG136" i="14"/>
  <c r="AH136" i="14"/>
  <c r="AX136" i="14"/>
  <c r="AY136" i="14"/>
  <c r="AZ136" i="14"/>
  <c r="BA136" i="14"/>
  <c r="BB136" i="14"/>
  <c r="AF137" i="14"/>
  <c r="AG137" i="14"/>
  <c r="AH137" i="14"/>
  <c r="AX137" i="14"/>
  <c r="AY137" i="14"/>
  <c r="AZ137" i="14"/>
  <c r="BA137" i="14"/>
  <c r="BB137" i="14"/>
  <c r="AF138" i="14"/>
  <c r="AG138" i="14"/>
  <c r="AH138" i="14"/>
  <c r="AX138" i="14"/>
  <c r="AY138" i="14"/>
  <c r="AZ138" i="14"/>
  <c r="BA138" i="14"/>
  <c r="BB138" i="14"/>
  <c r="AF139" i="14"/>
  <c r="AG139" i="14"/>
  <c r="AH139" i="14"/>
  <c r="AX139" i="14"/>
  <c r="AY139" i="14"/>
  <c r="AZ139" i="14"/>
  <c r="BA139" i="14"/>
  <c r="BB139" i="14"/>
  <c r="AF140" i="14"/>
  <c r="AG140" i="14"/>
  <c r="AH140" i="14"/>
  <c r="AX140" i="14"/>
  <c r="AY140" i="14"/>
  <c r="AZ140" i="14"/>
  <c r="BA140" i="14"/>
  <c r="BB140" i="14"/>
  <c r="AM141" i="14"/>
  <c r="AF141" i="14"/>
  <c r="AG141" i="14"/>
  <c r="AH141" i="14"/>
  <c r="AX141" i="14"/>
  <c r="AY141" i="14"/>
  <c r="AZ141" i="14"/>
  <c r="BA141" i="14"/>
  <c r="BB141" i="14"/>
  <c r="AF142" i="14"/>
  <c r="AG142" i="14"/>
  <c r="AH142" i="14"/>
  <c r="AX142" i="14"/>
  <c r="AY142" i="14"/>
  <c r="AZ142" i="14"/>
  <c r="BA142" i="14"/>
  <c r="BB142" i="14"/>
  <c r="AF143" i="14"/>
  <c r="AG143" i="14"/>
  <c r="AH143" i="14"/>
  <c r="AX143" i="14"/>
  <c r="AY143" i="14"/>
  <c r="AZ143" i="14"/>
  <c r="BA143" i="14"/>
  <c r="BB143" i="14"/>
  <c r="AM144" i="14"/>
  <c r="AF144" i="14"/>
  <c r="AG144" i="14"/>
  <c r="AH144" i="14"/>
  <c r="AX144" i="14"/>
  <c r="AY144" i="14"/>
  <c r="AZ144" i="14"/>
  <c r="BA144" i="14"/>
  <c r="BB144" i="14"/>
  <c r="AF145" i="14"/>
  <c r="AG145" i="14"/>
  <c r="AH145" i="14"/>
  <c r="AX145" i="14"/>
  <c r="AY145" i="14"/>
  <c r="AZ145" i="14"/>
  <c r="BA145" i="14"/>
  <c r="BB145" i="14"/>
  <c r="AF146" i="14"/>
  <c r="AG146" i="14"/>
  <c r="AH146" i="14"/>
  <c r="AX146" i="14"/>
  <c r="AY146" i="14"/>
  <c r="AZ146" i="14"/>
  <c r="BA146" i="14"/>
  <c r="BB146" i="14"/>
  <c r="AM147" i="14"/>
  <c r="AF147" i="14"/>
  <c r="AG147" i="14"/>
  <c r="AH147" i="14"/>
  <c r="AX147" i="14"/>
  <c r="AY147" i="14"/>
  <c r="AZ147" i="14"/>
  <c r="BA147" i="14"/>
  <c r="BB147" i="14"/>
  <c r="AF148" i="14"/>
  <c r="AG148" i="14"/>
  <c r="AH148" i="14"/>
  <c r="AX148" i="14"/>
  <c r="AY148" i="14"/>
  <c r="AZ148" i="14"/>
  <c r="BA148" i="14"/>
  <c r="BB148" i="14"/>
  <c r="AF149" i="14"/>
  <c r="AG149" i="14"/>
  <c r="AH149" i="14"/>
  <c r="AX149" i="14"/>
  <c r="AY149" i="14"/>
  <c r="AZ149" i="14"/>
  <c r="BA149" i="14"/>
  <c r="BB149" i="14"/>
  <c r="AF150" i="14"/>
  <c r="AG150" i="14"/>
  <c r="AH150" i="14"/>
  <c r="AX150" i="14"/>
  <c r="AY150" i="14"/>
  <c r="AZ150" i="14"/>
  <c r="BA150" i="14"/>
  <c r="BB150" i="14"/>
  <c r="AF151" i="14"/>
  <c r="AG151" i="14"/>
  <c r="AH151" i="14"/>
  <c r="AX151" i="14"/>
  <c r="AY151" i="14"/>
  <c r="AZ151" i="14"/>
  <c r="BA151" i="14"/>
  <c r="BB151" i="14"/>
  <c r="AM152" i="14"/>
  <c r="AF152" i="14"/>
  <c r="AG152" i="14"/>
  <c r="AH152" i="14"/>
  <c r="AX152" i="14"/>
  <c r="AY152" i="14"/>
  <c r="AZ152" i="14"/>
  <c r="BA152" i="14"/>
  <c r="BB152" i="14"/>
  <c r="AF153" i="14"/>
  <c r="AG153" i="14"/>
  <c r="AH153" i="14"/>
  <c r="AX153" i="14"/>
  <c r="AY153" i="14"/>
  <c r="AZ153" i="14"/>
  <c r="BA153" i="14"/>
  <c r="BB153" i="14"/>
  <c r="AF154" i="14"/>
  <c r="AG154" i="14"/>
  <c r="AH154" i="14"/>
  <c r="AX154" i="14"/>
  <c r="AY154" i="14"/>
  <c r="AZ154" i="14"/>
  <c r="BA154" i="14"/>
  <c r="BB154" i="14"/>
  <c r="AF155" i="14"/>
  <c r="AG155" i="14"/>
  <c r="AH155" i="14"/>
  <c r="AX155" i="14"/>
  <c r="AY155" i="14"/>
  <c r="AZ155" i="14"/>
  <c r="BA155" i="14"/>
  <c r="BB155" i="14"/>
  <c r="AM156" i="14"/>
  <c r="AF156" i="14"/>
  <c r="AG156" i="14"/>
  <c r="AH156" i="14"/>
  <c r="AX156" i="14"/>
  <c r="AY156" i="14"/>
  <c r="AZ156" i="14"/>
  <c r="BA156" i="14"/>
  <c r="BB156" i="14"/>
  <c r="AM157" i="14"/>
  <c r="AF157" i="14"/>
  <c r="AG157" i="14"/>
  <c r="AH157" i="14"/>
  <c r="AX157" i="14"/>
  <c r="AY157" i="14"/>
  <c r="AZ157" i="14"/>
  <c r="BA157" i="14"/>
  <c r="BB157" i="14"/>
  <c r="AF158" i="14"/>
  <c r="AG158" i="14"/>
  <c r="AH158" i="14"/>
  <c r="AX158" i="14"/>
  <c r="AY158" i="14"/>
  <c r="AZ158" i="14"/>
  <c r="BA158" i="14"/>
  <c r="BB158" i="14"/>
  <c r="AF159" i="14"/>
  <c r="AG159" i="14"/>
  <c r="AH159" i="14"/>
  <c r="AX159" i="14"/>
  <c r="AY159" i="14"/>
  <c r="AZ159" i="14"/>
  <c r="BA159" i="14"/>
  <c r="BB159" i="14"/>
  <c r="AF160" i="14"/>
  <c r="AG160" i="14"/>
  <c r="AH160" i="14"/>
  <c r="AX160" i="14"/>
  <c r="AY160" i="14"/>
  <c r="AZ160" i="14"/>
  <c r="BA160" i="14"/>
  <c r="BB160" i="14"/>
  <c r="AF161" i="14"/>
  <c r="AG161" i="14"/>
  <c r="AH161" i="14"/>
  <c r="AX161" i="14"/>
  <c r="AY161" i="14"/>
  <c r="AZ161" i="14"/>
  <c r="BA161" i="14"/>
  <c r="BB161" i="14"/>
  <c r="AF162" i="14"/>
  <c r="AG162" i="14"/>
  <c r="AH162" i="14"/>
  <c r="AX162" i="14"/>
  <c r="AY162" i="14"/>
  <c r="AZ162" i="14"/>
  <c r="BA162" i="14"/>
  <c r="BB162" i="14"/>
  <c r="AF163" i="14"/>
  <c r="AG163" i="14"/>
  <c r="AH163" i="14"/>
  <c r="AX163" i="14"/>
  <c r="AY163" i="14"/>
  <c r="AZ163" i="14"/>
  <c r="BA163" i="14"/>
  <c r="BB163" i="14"/>
  <c r="AF164" i="14"/>
  <c r="AG164" i="14"/>
  <c r="AH164" i="14"/>
  <c r="AX164" i="14"/>
  <c r="AY164" i="14"/>
  <c r="AZ164" i="14"/>
  <c r="BA164" i="14"/>
  <c r="BB164" i="14"/>
  <c r="AF165" i="14"/>
  <c r="AG165" i="14"/>
  <c r="AH165" i="14"/>
  <c r="AX165" i="14"/>
  <c r="AY165" i="14"/>
  <c r="AZ165" i="14"/>
  <c r="BA165" i="14"/>
  <c r="BB165" i="14"/>
  <c r="AF166" i="14"/>
  <c r="AG166" i="14"/>
  <c r="AH166" i="14"/>
  <c r="AX166" i="14"/>
  <c r="AY166" i="14"/>
  <c r="AZ166" i="14"/>
  <c r="BA166" i="14"/>
  <c r="BB166" i="14"/>
  <c r="AF167" i="14"/>
  <c r="AG167" i="14"/>
  <c r="AH167" i="14"/>
  <c r="AX167" i="14"/>
  <c r="AY167" i="14"/>
  <c r="AZ167" i="14"/>
  <c r="BA167" i="14"/>
  <c r="BB167" i="14"/>
  <c r="AF168" i="14"/>
  <c r="AG168" i="14"/>
  <c r="AH168" i="14"/>
  <c r="AX168" i="14"/>
  <c r="AY168" i="14"/>
  <c r="AZ168" i="14"/>
  <c r="BA168" i="14"/>
  <c r="BB168" i="14"/>
  <c r="AM169" i="14"/>
  <c r="AF169" i="14"/>
  <c r="AG169" i="14"/>
  <c r="AH169" i="14"/>
  <c r="AX169" i="14"/>
  <c r="AY169" i="14"/>
  <c r="AZ169" i="14"/>
  <c r="BA169" i="14"/>
  <c r="BB169" i="14"/>
  <c r="AF170" i="14"/>
  <c r="AG170" i="14"/>
  <c r="AH170" i="14"/>
  <c r="AX170" i="14"/>
  <c r="AY170" i="14"/>
  <c r="AZ170" i="14"/>
  <c r="BA170" i="14"/>
  <c r="BB170" i="14"/>
  <c r="AM171" i="14"/>
  <c r="AF171" i="14"/>
  <c r="AG171" i="14"/>
  <c r="AH171" i="14"/>
  <c r="AX171" i="14"/>
  <c r="AY171" i="14"/>
  <c r="AZ171" i="14"/>
  <c r="BA171" i="14"/>
  <c r="BB171" i="14"/>
  <c r="AM172" i="14"/>
  <c r="AF172" i="14"/>
  <c r="AG172" i="14"/>
  <c r="AH172" i="14"/>
  <c r="AX172" i="14"/>
  <c r="AY172" i="14"/>
  <c r="AZ172" i="14"/>
  <c r="BA172" i="14"/>
  <c r="BB172" i="14"/>
  <c r="AM173" i="14"/>
  <c r="AF173" i="14"/>
  <c r="AG173" i="14"/>
  <c r="AH173" i="14"/>
  <c r="AX173" i="14"/>
  <c r="AY173" i="14"/>
  <c r="AZ173" i="14"/>
  <c r="BA173" i="14"/>
  <c r="BB173" i="14"/>
  <c r="AF174" i="14"/>
  <c r="AG174" i="14"/>
  <c r="AH174" i="14"/>
  <c r="AX174" i="14"/>
  <c r="AY174" i="14"/>
  <c r="AZ174" i="14"/>
  <c r="BA174" i="14"/>
  <c r="BB174" i="14"/>
  <c r="AF175" i="14"/>
  <c r="AG175" i="14"/>
  <c r="AH175" i="14"/>
  <c r="AX175" i="14"/>
  <c r="AY175" i="14"/>
  <c r="AZ175" i="14"/>
  <c r="BA175" i="14"/>
  <c r="BB175" i="14"/>
  <c r="AF176" i="14"/>
  <c r="AG176" i="14"/>
  <c r="AH176" i="14"/>
  <c r="AX176" i="14"/>
  <c r="AY176" i="14"/>
  <c r="AZ176" i="14"/>
  <c r="BA176" i="14"/>
  <c r="BB176" i="14"/>
  <c r="AM177" i="14"/>
  <c r="AF177" i="14"/>
  <c r="AG177" i="14"/>
  <c r="AH177" i="14"/>
  <c r="AX177" i="14"/>
  <c r="AY177" i="14"/>
  <c r="AZ177" i="14"/>
  <c r="BA177" i="14"/>
  <c r="BB177" i="14"/>
  <c r="AF178" i="14"/>
  <c r="AG178" i="14"/>
  <c r="AH178" i="14"/>
  <c r="AX178" i="14"/>
  <c r="AY178" i="14"/>
  <c r="AZ178" i="14"/>
  <c r="BA178" i="14"/>
  <c r="BB178" i="14"/>
  <c r="AF179" i="14"/>
  <c r="AG179" i="14"/>
  <c r="AH179" i="14"/>
  <c r="AX179" i="14"/>
  <c r="AY179" i="14"/>
  <c r="AZ179" i="14"/>
  <c r="BA179" i="14"/>
  <c r="BB179" i="14"/>
  <c r="AF180" i="14"/>
  <c r="AG180" i="14"/>
  <c r="AH180" i="14"/>
  <c r="AX180" i="14"/>
  <c r="AY180" i="14"/>
  <c r="AZ180" i="14"/>
  <c r="BA180" i="14"/>
  <c r="BB180" i="14"/>
  <c r="AM181" i="14"/>
  <c r="AF181" i="14"/>
  <c r="AG181" i="14"/>
  <c r="AH181" i="14"/>
  <c r="AX181" i="14"/>
  <c r="AY181" i="14"/>
  <c r="AZ181" i="14"/>
  <c r="BA181" i="14"/>
  <c r="BB181" i="14"/>
  <c r="AF182" i="14"/>
  <c r="AG182" i="14"/>
  <c r="AH182" i="14"/>
  <c r="AX182" i="14"/>
  <c r="AY182" i="14"/>
  <c r="AZ182" i="14"/>
  <c r="BA182" i="14"/>
  <c r="BB182" i="14"/>
  <c r="AF183" i="14"/>
  <c r="AG183" i="14"/>
  <c r="AH183" i="14"/>
  <c r="AX183" i="14"/>
  <c r="AY183" i="14"/>
  <c r="AZ183" i="14"/>
  <c r="BA183" i="14"/>
  <c r="BB183" i="14"/>
  <c r="AM184" i="14"/>
  <c r="AF184" i="14"/>
  <c r="AG184" i="14"/>
  <c r="AH184" i="14"/>
  <c r="AX184" i="14"/>
  <c r="AY184" i="14"/>
  <c r="AZ184" i="14"/>
  <c r="BA184" i="14"/>
  <c r="BB184" i="14"/>
  <c r="AF185" i="14"/>
  <c r="AG185" i="14"/>
  <c r="AH185" i="14"/>
  <c r="AX185" i="14"/>
  <c r="AY185" i="14"/>
  <c r="AZ185" i="14"/>
  <c r="BA185" i="14"/>
  <c r="BB185" i="14"/>
  <c r="AF186" i="14"/>
  <c r="AG186" i="14"/>
  <c r="AH186" i="14"/>
  <c r="AX186" i="14"/>
  <c r="AY186" i="14"/>
  <c r="AZ186" i="14"/>
  <c r="BA186" i="14"/>
  <c r="BB186" i="14"/>
  <c r="AM187" i="14"/>
  <c r="AF187" i="14"/>
  <c r="AG187" i="14"/>
  <c r="AH187" i="14"/>
  <c r="AX187" i="14"/>
  <c r="AY187" i="14"/>
  <c r="AZ187" i="14"/>
  <c r="BA187" i="14"/>
  <c r="BB187" i="14"/>
  <c r="AF188" i="14"/>
  <c r="AG188" i="14"/>
  <c r="AH188" i="14"/>
  <c r="AX188" i="14"/>
  <c r="AY188" i="14"/>
  <c r="AZ188" i="14"/>
  <c r="BA188" i="14"/>
  <c r="BB188" i="14"/>
  <c r="AM189" i="14"/>
  <c r="AF189" i="14"/>
  <c r="AG189" i="14"/>
  <c r="AH189" i="14"/>
  <c r="AX189" i="14"/>
  <c r="AY189" i="14"/>
  <c r="AZ189" i="14"/>
  <c r="BA189" i="14"/>
  <c r="BB189" i="14"/>
  <c r="AF190" i="14"/>
  <c r="AG190" i="14"/>
  <c r="AH190" i="14"/>
  <c r="AX190" i="14"/>
  <c r="AY190" i="14"/>
  <c r="AZ190" i="14"/>
  <c r="BA190" i="14"/>
  <c r="BB190" i="14"/>
  <c r="AF191" i="14"/>
  <c r="AG191" i="14"/>
  <c r="AH191" i="14"/>
  <c r="AX191" i="14"/>
  <c r="AY191" i="14"/>
  <c r="AZ191" i="14"/>
  <c r="BA191" i="14"/>
  <c r="BB191" i="14"/>
  <c r="AF192" i="14"/>
  <c r="AG192" i="14"/>
  <c r="AH192" i="14"/>
  <c r="AX192" i="14"/>
  <c r="AY192" i="14"/>
  <c r="AZ192" i="14"/>
  <c r="BA192" i="14"/>
  <c r="BB192" i="14"/>
  <c r="AM193" i="14"/>
  <c r="AF193" i="14"/>
  <c r="AG193" i="14"/>
  <c r="AH193" i="14"/>
  <c r="AX193" i="14"/>
  <c r="AY193" i="14"/>
  <c r="AZ193" i="14"/>
  <c r="BA193" i="14"/>
  <c r="BB193" i="14"/>
  <c r="AF194" i="14"/>
  <c r="AG194" i="14"/>
  <c r="AH194" i="14"/>
  <c r="AX194" i="14"/>
  <c r="AY194" i="14"/>
  <c r="AZ194" i="14"/>
  <c r="BA194" i="14"/>
  <c r="BB194" i="14"/>
  <c r="AF195" i="14"/>
  <c r="AG195" i="14"/>
  <c r="AH195" i="14"/>
  <c r="AX195" i="14"/>
  <c r="AY195" i="14"/>
  <c r="AZ195" i="14"/>
  <c r="BA195" i="14"/>
  <c r="BB195" i="14"/>
  <c r="AF196" i="14"/>
  <c r="AG196" i="14"/>
  <c r="AH196" i="14"/>
  <c r="AX196" i="14"/>
  <c r="AY196" i="14"/>
  <c r="AZ196" i="14"/>
  <c r="BA196" i="14"/>
  <c r="BB196" i="14"/>
  <c r="AF197" i="14"/>
  <c r="AG197" i="14"/>
  <c r="AH197" i="14"/>
  <c r="AX197" i="14"/>
  <c r="AY197" i="14"/>
  <c r="AZ197" i="14"/>
  <c r="BA197" i="14"/>
  <c r="BB197" i="14"/>
  <c r="AF198" i="14"/>
  <c r="AG198" i="14"/>
  <c r="AH198" i="14"/>
  <c r="AX198" i="14"/>
  <c r="AY198" i="14"/>
  <c r="AZ198" i="14"/>
  <c r="BA198" i="14"/>
  <c r="BB198" i="14"/>
  <c r="AM199" i="14"/>
  <c r="AF199" i="14"/>
  <c r="AG199" i="14"/>
  <c r="AH199" i="14"/>
  <c r="AX199" i="14"/>
  <c r="AY199" i="14"/>
  <c r="AZ199" i="14"/>
  <c r="BA199" i="14"/>
  <c r="BB199" i="14"/>
  <c r="AF200" i="14"/>
  <c r="AG200" i="14"/>
  <c r="AH200" i="14"/>
  <c r="AX200" i="14"/>
  <c r="AY200" i="14"/>
  <c r="AZ200" i="14"/>
  <c r="BA200" i="14"/>
  <c r="BB200" i="14"/>
  <c r="AF201" i="14"/>
  <c r="AG201" i="14"/>
  <c r="AH201" i="14"/>
  <c r="AX201" i="14"/>
  <c r="AY201" i="14"/>
  <c r="AZ201" i="14"/>
  <c r="BA201" i="14"/>
  <c r="BB201" i="14"/>
  <c r="AF202" i="14"/>
  <c r="AG202" i="14"/>
  <c r="AH202" i="14"/>
  <c r="AX202" i="14"/>
  <c r="AY202" i="14"/>
  <c r="AZ202" i="14"/>
  <c r="BA202" i="14"/>
  <c r="BB202" i="14"/>
  <c r="AF203" i="14"/>
  <c r="AG203" i="14"/>
  <c r="AH203" i="14"/>
  <c r="AX203" i="14"/>
  <c r="AY203" i="14"/>
  <c r="AZ203" i="14"/>
  <c r="BA203" i="14"/>
  <c r="BB203" i="14"/>
  <c r="AF204" i="14"/>
  <c r="AG204" i="14"/>
  <c r="AH204" i="14"/>
  <c r="AX204" i="14"/>
  <c r="AY204" i="14"/>
  <c r="AZ204" i="14"/>
  <c r="BA204" i="14"/>
  <c r="BB204" i="14"/>
  <c r="AM205" i="14"/>
  <c r="AF205" i="14"/>
  <c r="AG205" i="14"/>
  <c r="AH205" i="14"/>
  <c r="AX205" i="14"/>
  <c r="AY205" i="14"/>
  <c r="AZ205" i="14"/>
  <c r="BA205" i="14"/>
  <c r="BB205" i="14"/>
  <c r="AF206" i="14"/>
  <c r="AG206" i="14"/>
  <c r="AH206" i="14"/>
  <c r="AX206" i="14"/>
  <c r="AY206" i="14"/>
  <c r="AZ206" i="14"/>
  <c r="BA206" i="14"/>
  <c r="BB206" i="14"/>
  <c r="AF207" i="14"/>
  <c r="AG207" i="14"/>
  <c r="AH207" i="14"/>
  <c r="AX207" i="14"/>
  <c r="AY207" i="14"/>
  <c r="AZ207" i="14"/>
  <c r="BA207" i="14"/>
  <c r="BB207" i="14"/>
  <c r="AM208" i="14"/>
  <c r="AF208" i="14"/>
  <c r="AG208" i="14"/>
  <c r="AH208" i="14"/>
  <c r="AX208" i="14"/>
  <c r="AY208" i="14"/>
  <c r="AZ208" i="14"/>
  <c r="BA208" i="14"/>
  <c r="BB208" i="14"/>
  <c r="AF209" i="14"/>
  <c r="AG209" i="14"/>
  <c r="AH209" i="14"/>
  <c r="AX209" i="14"/>
  <c r="AY209" i="14"/>
  <c r="AZ209" i="14"/>
  <c r="BA209" i="14"/>
  <c r="BB209" i="14"/>
  <c r="AF210" i="14"/>
  <c r="AG210" i="14"/>
  <c r="AH210" i="14"/>
  <c r="AX210" i="14"/>
  <c r="AY210" i="14"/>
  <c r="AZ210" i="14"/>
  <c r="BA210" i="14"/>
  <c r="BB210" i="14"/>
  <c r="AM211" i="14"/>
  <c r="AF211" i="14"/>
  <c r="AG211" i="14"/>
  <c r="AH211" i="14"/>
  <c r="AX211" i="14"/>
  <c r="AY211" i="14"/>
  <c r="AZ211" i="14"/>
  <c r="BA211" i="14"/>
  <c r="BB211" i="14"/>
  <c r="AF212" i="14"/>
  <c r="AG212" i="14"/>
  <c r="AH212" i="14"/>
  <c r="AX212" i="14"/>
  <c r="AY212" i="14"/>
  <c r="AZ212" i="14"/>
  <c r="BA212" i="14"/>
  <c r="BB212" i="14"/>
  <c r="AF213" i="14"/>
  <c r="AG213" i="14"/>
  <c r="AH213" i="14"/>
  <c r="AX213" i="14"/>
  <c r="AY213" i="14"/>
  <c r="AZ213" i="14"/>
  <c r="BA213" i="14"/>
  <c r="BB213" i="14"/>
  <c r="AM214" i="14"/>
  <c r="AF214" i="14"/>
  <c r="AG214" i="14"/>
  <c r="AH214" i="14"/>
  <c r="AX214" i="14"/>
  <c r="AY214" i="14"/>
  <c r="AZ214" i="14"/>
  <c r="BA214" i="14"/>
  <c r="BB214" i="14"/>
  <c r="AF215" i="14"/>
  <c r="AG215" i="14"/>
  <c r="AH215" i="14"/>
  <c r="AX215" i="14"/>
  <c r="AY215" i="14"/>
  <c r="AZ215" i="14"/>
  <c r="BA215" i="14"/>
  <c r="BB215" i="14"/>
  <c r="AF216" i="14"/>
  <c r="AG216" i="14"/>
  <c r="AH216" i="14"/>
  <c r="AX216" i="14"/>
  <c r="AY216" i="14"/>
  <c r="AZ216" i="14"/>
  <c r="BA216" i="14"/>
  <c r="BB216" i="14"/>
  <c r="AM217" i="14"/>
  <c r="AF217" i="14"/>
  <c r="AG217" i="14"/>
  <c r="AH217" i="14"/>
  <c r="AX217" i="14"/>
  <c r="AY217" i="14"/>
  <c r="AZ217" i="14"/>
  <c r="BA217" i="14"/>
  <c r="BB217" i="14"/>
  <c r="AF218" i="14"/>
  <c r="AG218" i="14"/>
  <c r="AH218" i="14"/>
  <c r="AX218" i="14"/>
  <c r="AY218" i="14"/>
  <c r="AZ218" i="14"/>
  <c r="BA218" i="14"/>
  <c r="BB218" i="14"/>
  <c r="AF219" i="14"/>
  <c r="AG219" i="14"/>
  <c r="AH219" i="14"/>
  <c r="AX219" i="14"/>
  <c r="AY219" i="14"/>
  <c r="AZ219" i="14"/>
  <c r="BA219" i="14"/>
  <c r="BB219" i="14"/>
  <c r="AF220" i="14"/>
  <c r="AG220" i="14"/>
  <c r="AH220" i="14"/>
  <c r="AX220" i="14"/>
  <c r="AY220" i="14"/>
  <c r="AZ220" i="14"/>
  <c r="BA220" i="14"/>
  <c r="BB220" i="14"/>
  <c r="AF221" i="14"/>
  <c r="AG221" i="14"/>
  <c r="AH221" i="14"/>
  <c r="AX221" i="14"/>
  <c r="AY221" i="14"/>
  <c r="AZ221" i="14"/>
  <c r="BA221" i="14"/>
  <c r="BB221" i="14"/>
  <c r="AF222" i="14"/>
  <c r="AG222" i="14"/>
  <c r="AH222" i="14"/>
  <c r="AX222" i="14"/>
  <c r="AY222" i="14"/>
  <c r="AZ222" i="14"/>
  <c r="BA222" i="14"/>
  <c r="BB222" i="14"/>
  <c r="AF223" i="14"/>
  <c r="AG223" i="14"/>
  <c r="AH223" i="14"/>
  <c r="AX223" i="14"/>
  <c r="AY223" i="14"/>
  <c r="AZ223" i="14"/>
  <c r="BA223" i="14"/>
  <c r="BB223" i="14"/>
  <c r="AF224" i="14"/>
  <c r="AG224" i="14"/>
  <c r="AH224" i="14"/>
  <c r="AX224" i="14"/>
  <c r="AY224" i="14"/>
  <c r="AZ224" i="14"/>
  <c r="BA224" i="14"/>
  <c r="BB224" i="14"/>
  <c r="AM225" i="14"/>
  <c r="AF225" i="14"/>
  <c r="AG225" i="14"/>
  <c r="AH225" i="14"/>
  <c r="AX225" i="14"/>
  <c r="AY225" i="14"/>
  <c r="AZ225" i="14"/>
  <c r="BA225" i="14"/>
  <c r="BB225" i="14"/>
  <c r="AM226" i="14"/>
  <c r="AF226" i="14"/>
  <c r="AG226" i="14"/>
  <c r="AH226" i="14"/>
  <c r="AX226" i="14"/>
  <c r="AY226" i="14"/>
  <c r="AZ226" i="14"/>
  <c r="BA226" i="14"/>
  <c r="BB226" i="14"/>
  <c r="AF227" i="14"/>
  <c r="AG227" i="14"/>
  <c r="AH227" i="14"/>
  <c r="AX227" i="14"/>
  <c r="AY227" i="14"/>
  <c r="AZ227" i="14"/>
  <c r="BA227" i="14"/>
  <c r="BB227" i="14"/>
  <c r="AF228" i="14"/>
  <c r="AG228" i="14"/>
  <c r="AH228" i="14"/>
  <c r="AX228" i="14"/>
  <c r="AY228" i="14"/>
  <c r="AZ228" i="14"/>
  <c r="BA228" i="14"/>
  <c r="BB228" i="14"/>
  <c r="AM229" i="14"/>
  <c r="AF229" i="14"/>
  <c r="AG229" i="14"/>
  <c r="AH229" i="14"/>
  <c r="AX229" i="14"/>
  <c r="AY229" i="14"/>
  <c r="AZ229" i="14"/>
  <c r="BA229" i="14"/>
  <c r="BB229" i="14"/>
  <c r="AM230" i="14"/>
  <c r="AF230" i="14"/>
  <c r="AG230" i="14"/>
  <c r="AH230" i="14"/>
  <c r="AX230" i="14"/>
  <c r="AY230" i="14"/>
  <c r="AZ230" i="14"/>
  <c r="BA230" i="14"/>
  <c r="BB230" i="14"/>
  <c r="AM231" i="14"/>
  <c r="AF231" i="14"/>
  <c r="AG231" i="14"/>
  <c r="AH231" i="14"/>
  <c r="AX231" i="14"/>
  <c r="AY231" i="14"/>
  <c r="AZ231" i="14"/>
  <c r="BA231" i="14"/>
  <c r="BB231" i="14"/>
  <c r="AF232" i="14"/>
  <c r="AG232" i="14"/>
  <c r="AH232" i="14"/>
  <c r="AX232" i="14"/>
  <c r="AY232" i="14"/>
  <c r="AZ232" i="14"/>
  <c r="BA232" i="14"/>
  <c r="BB232" i="14"/>
  <c r="AF233" i="14"/>
  <c r="AG233" i="14"/>
  <c r="AH233" i="14"/>
  <c r="AX233" i="14"/>
  <c r="AY233" i="14"/>
  <c r="AZ233" i="14"/>
  <c r="BA233" i="14"/>
  <c r="BB233" i="14"/>
  <c r="AF234" i="14"/>
  <c r="AG234" i="14"/>
  <c r="AH234" i="14"/>
  <c r="AX234" i="14"/>
  <c r="AY234" i="14"/>
  <c r="AZ234" i="14"/>
  <c r="BA234" i="14"/>
  <c r="BB234" i="14"/>
  <c r="AM235" i="14"/>
  <c r="AF235" i="14"/>
  <c r="AG235" i="14"/>
  <c r="AH235" i="14"/>
  <c r="AX235" i="14"/>
  <c r="AY235" i="14"/>
  <c r="AZ235" i="14"/>
  <c r="BA235" i="14"/>
  <c r="BB235" i="14"/>
  <c r="AF236" i="14"/>
  <c r="AG236" i="14"/>
  <c r="AH236" i="14"/>
  <c r="AX236" i="14"/>
  <c r="AY236" i="14"/>
  <c r="AZ236" i="14"/>
  <c r="BA236" i="14"/>
  <c r="BB236" i="14"/>
  <c r="AF237" i="14"/>
  <c r="AG237" i="14"/>
  <c r="AH237" i="14"/>
  <c r="AX237" i="14"/>
  <c r="AY237" i="14"/>
  <c r="AZ237" i="14"/>
  <c r="BA237" i="14"/>
  <c r="BB237" i="14"/>
  <c r="AM238" i="14"/>
  <c r="AF238" i="14"/>
  <c r="AG238" i="14"/>
  <c r="AH238" i="14"/>
  <c r="AX238" i="14"/>
  <c r="AY238" i="14"/>
  <c r="AZ238" i="14"/>
  <c r="BA238" i="14"/>
  <c r="BB238" i="14"/>
  <c r="AM239" i="14"/>
  <c r="AF239" i="14"/>
  <c r="AG239" i="14"/>
  <c r="AH239" i="14"/>
  <c r="AX239" i="14"/>
  <c r="AY239" i="14"/>
  <c r="AZ239" i="14"/>
  <c r="BA239" i="14"/>
  <c r="BB239" i="14"/>
  <c r="AF240" i="14"/>
  <c r="AG240" i="14"/>
  <c r="AH240" i="14"/>
  <c r="AX240" i="14"/>
  <c r="AY240" i="14"/>
  <c r="AZ240" i="14"/>
  <c r="BA240" i="14"/>
  <c r="BB240" i="14"/>
  <c r="AF241" i="14"/>
  <c r="AG241" i="14"/>
  <c r="AH241" i="14"/>
  <c r="AX241" i="14"/>
  <c r="AY241" i="14"/>
  <c r="AZ241" i="14"/>
  <c r="BA241" i="14"/>
  <c r="BB241" i="14"/>
  <c r="AF242" i="14"/>
  <c r="AG242" i="14"/>
  <c r="AH242" i="14"/>
  <c r="AX242" i="14"/>
  <c r="AY242" i="14"/>
  <c r="AZ242" i="14"/>
  <c r="BA242" i="14"/>
  <c r="BB242" i="14"/>
  <c r="AM243" i="14"/>
  <c r="AF243" i="14"/>
  <c r="AG243" i="14"/>
  <c r="AH243" i="14"/>
  <c r="AX243" i="14"/>
  <c r="AY243" i="14"/>
  <c r="AZ243" i="14"/>
  <c r="BA243" i="14"/>
  <c r="BB243" i="14"/>
  <c r="AM244" i="14"/>
  <c r="AF244" i="14"/>
  <c r="AG244" i="14"/>
  <c r="AH244" i="14"/>
  <c r="AX244" i="14"/>
  <c r="AY244" i="14"/>
  <c r="AZ244" i="14"/>
  <c r="BA244" i="14"/>
  <c r="BB244" i="14"/>
  <c r="AF245" i="14"/>
  <c r="AG245" i="14"/>
  <c r="AH245" i="14"/>
  <c r="AX245" i="14"/>
  <c r="AY245" i="14"/>
  <c r="AZ245" i="14"/>
  <c r="BA245" i="14"/>
  <c r="BB245" i="14"/>
  <c r="AM246" i="14"/>
  <c r="AF246" i="14"/>
  <c r="AG246" i="14"/>
  <c r="AH246" i="14"/>
  <c r="AX246" i="14"/>
  <c r="AY246" i="14"/>
  <c r="AZ246" i="14"/>
  <c r="BA246" i="14"/>
  <c r="BB246" i="14"/>
  <c r="AF247" i="14"/>
  <c r="AG247" i="14"/>
  <c r="AH247" i="14"/>
  <c r="AX247" i="14"/>
  <c r="AY247" i="14"/>
  <c r="AZ247" i="14"/>
  <c r="BA247" i="14"/>
  <c r="BB247" i="14"/>
  <c r="AF248" i="14"/>
  <c r="AG248" i="14"/>
  <c r="AH248" i="14"/>
  <c r="AX248" i="14"/>
  <c r="AY248" i="14"/>
  <c r="AZ248" i="14"/>
  <c r="BA248" i="14"/>
  <c r="BB248" i="14"/>
  <c r="AM249" i="14"/>
  <c r="AF249" i="14"/>
  <c r="AG249" i="14"/>
  <c r="AH249" i="14"/>
  <c r="AX249" i="14"/>
  <c r="AY249" i="14"/>
  <c r="AZ249" i="14"/>
  <c r="BA249" i="14"/>
  <c r="BB249" i="14"/>
  <c r="AM250" i="14"/>
  <c r="AF250" i="14"/>
  <c r="AG250" i="14"/>
  <c r="AH250" i="14"/>
  <c r="AX250" i="14"/>
  <c r="AY250" i="14"/>
  <c r="AZ250" i="14"/>
  <c r="BA250" i="14"/>
  <c r="BB250" i="14"/>
  <c r="AF251" i="14"/>
  <c r="AG251" i="14"/>
  <c r="AH251" i="14"/>
  <c r="AX251" i="14"/>
  <c r="AY251" i="14"/>
  <c r="AZ251" i="14"/>
  <c r="BA251" i="14"/>
  <c r="BB251" i="14"/>
  <c r="AM252" i="14"/>
  <c r="AF252" i="14"/>
  <c r="AG252" i="14"/>
  <c r="AH252" i="14"/>
  <c r="AX252" i="14"/>
  <c r="AY252" i="14"/>
  <c r="AZ252" i="14"/>
  <c r="BA252" i="14"/>
  <c r="BB252" i="14"/>
  <c r="AF253" i="14"/>
  <c r="AG253" i="14"/>
  <c r="AH253" i="14"/>
  <c r="AX253" i="14"/>
  <c r="AY253" i="14"/>
  <c r="AZ253" i="14"/>
  <c r="BA253" i="14"/>
  <c r="BB253" i="14"/>
  <c r="AF254" i="14"/>
  <c r="AG254" i="14"/>
  <c r="AH254" i="14"/>
  <c r="AX254" i="14"/>
  <c r="AY254" i="14"/>
  <c r="AZ254" i="14"/>
  <c r="BA254" i="14"/>
  <c r="BB254" i="14"/>
  <c r="AM255" i="14"/>
  <c r="AF255" i="14"/>
  <c r="AG255" i="14"/>
  <c r="AH255" i="14"/>
  <c r="AX255" i="14"/>
  <c r="AY255" i="14"/>
  <c r="AZ255" i="14"/>
  <c r="BA255" i="14"/>
  <c r="BB255" i="14"/>
  <c r="AF256" i="14"/>
  <c r="AG256" i="14"/>
  <c r="AH256" i="14"/>
  <c r="AX256" i="14"/>
  <c r="AY256" i="14"/>
  <c r="AZ256" i="14"/>
  <c r="BA256" i="14"/>
  <c r="BB256" i="14"/>
  <c r="AM257" i="14"/>
  <c r="AF257" i="14"/>
  <c r="AG257" i="14"/>
  <c r="AH257" i="14"/>
  <c r="AX257" i="14"/>
  <c r="AY257" i="14"/>
  <c r="AZ257" i="14"/>
  <c r="BA257" i="14"/>
  <c r="BB257" i="14"/>
  <c r="AM258" i="14"/>
  <c r="AF258" i="14"/>
  <c r="AG258" i="14"/>
  <c r="AH258" i="14"/>
  <c r="AX258" i="14"/>
  <c r="AY258" i="14"/>
  <c r="AZ258" i="14"/>
  <c r="BA258" i="14"/>
  <c r="BB258" i="14"/>
  <c r="AF259" i="14"/>
  <c r="AG259" i="14"/>
  <c r="AH259" i="14"/>
  <c r="AX259" i="14"/>
  <c r="AY259" i="14"/>
  <c r="AZ259" i="14"/>
  <c r="BA259" i="14"/>
  <c r="BB259" i="14"/>
  <c r="AF260" i="14"/>
  <c r="AG260" i="14"/>
  <c r="AH260" i="14"/>
  <c r="AX260" i="14"/>
  <c r="AY260" i="14"/>
  <c r="AZ260" i="14"/>
  <c r="BA260" i="14"/>
  <c r="BB260" i="14"/>
  <c r="AM261" i="14"/>
  <c r="AF261" i="14"/>
  <c r="AG261" i="14"/>
  <c r="AH261" i="14"/>
  <c r="AX261" i="14"/>
  <c r="AY261" i="14"/>
  <c r="AZ261" i="14"/>
  <c r="BA261" i="14"/>
  <c r="BB261" i="14"/>
  <c r="AF262" i="14"/>
  <c r="AG262" i="14"/>
  <c r="AH262" i="14"/>
  <c r="AX262" i="14"/>
  <c r="AY262" i="14"/>
  <c r="BA262" i="14"/>
  <c r="BB262" i="14"/>
  <c r="AF263" i="14"/>
  <c r="AG263" i="14"/>
  <c r="AH263" i="14"/>
  <c r="AX263" i="14"/>
  <c r="AY263" i="14"/>
  <c r="AZ263" i="14"/>
  <c r="BA263" i="14"/>
  <c r="BB263" i="14"/>
  <c r="AM264" i="14"/>
  <c r="AF264" i="14"/>
  <c r="AG264" i="14"/>
  <c r="AH264" i="14"/>
  <c r="AX264" i="14"/>
  <c r="AY264" i="14"/>
  <c r="AZ264" i="14"/>
  <c r="BA264" i="14"/>
  <c r="BB264" i="14"/>
  <c r="AF265" i="14"/>
  <c r="AG265" i="14"/>
  <c r="AH265" i="14"/>
  <c r="AX265" i="14"/>
  <c r="AY265" i="14"/>
  <c r="AZ265" i="14"/>
  <c r="BA265" i="14"/>
  <c r="BB265" i="14"/>
  <c r="AF266" i="14"/>
  <c r="AG266" i="14"/>
  <c r="AH266" i="14"/>
  <c r="AX266" i="14"/>
  <c r="AY266" i="14"/>
  <c r="AZ266" i="14"/>
  <c r="BA266" i="14"/>
  <c r="BB266" i="14"/>
  <c r="AF267" i="14"/>
  <c r="AG267" i="14"/>
  <c r="AH267" i="14"/>
  <c r="AX267" i="14"/>
  <c r="AY267" i="14"/>
  <c r="AZ267" i="14"/>
  <c r="BA267" i="14"/>
  <c r="BB267" i="14"/>
  <c r="BB20" i="14"/>
  <c r="BA20" i="14"/>
  <c r="AZ20" i="14"/>
  <c r="AY20" i="14"/>
  <c r="AX20" i="14"/>
  <c r="AH20" i="14"/>
  <c r="AG20" i="14"/>
  <c r="AF20" i="14"/>
  <c r="BL265" i="14" l="1"/>
  <c r="BF265" i="14"/>
  <c r="BI265" i="14"/>
  <c r="BN265" i="14"/>
  <c r="BH265" i="14"/>
  <c r="BM265" i="14"/>
  <c r="BJ265" i="14"/>
  <c r="BK265" i="14"/>
  <c r="BO265" i="14"/>
  <c r="BP265" i="14"/>
  <c r="AO263" i="14"/>
  <c r="AP263" i="14"/>
  <c r="AO259" i="14"/>
  <c r="AP259" i="14"/>
  <c r="AO251" i="14"/>
  <c r="AP251" i="14"/>
  <c r="AT249" i="14"/>
  <c r="AN249" i="14"/>
  <c r="AQ249" i="14"/>
  <c r="AO243" i="14"/>
  <c r="AP243" i="14"/>
  <c r="BL236" i="14"/>
  <c r="BF236" i="14"/>
  <c r="BI236" i="14"/>
  <c r="BN236" i="14"/>
  <c r="BH236" i="14"/>
  <c r="BM236" i="14"/>
  <c r="BJ236" i="14"/>
  <c r="BK236" i="14"/>
  <c r="BO236" i="14"/>
  <c r="BP236" i="14"/>
  <c r="AO234" i="14"/>
  <c r="AP234" i="14"/>
  <c r="AO233" i="14"/>
  <c r="AP233" i="14"/>
  <c r="AP232" i="14"/>
  <c r="AO232" i="14"/>
  <c r="AO231" i="14"/>
  <c r="AP231" i="14"/>
  <c r="AQ230" i="14"/>
  <c r="AT230" i="14"/>
  <c r="AN230" i="14"/>
  <c r="BL228" i="14"/>
  <c r="BF228" i="14"/>
  <c r="BI228" i="14"/>
  <c r="BN228" i="14"/>
  <c r="BH228" i="14"/>
  <c r="BM228" i="14"/>
  <c r="BJ228" i="14"/>
  <c r="BK228" i="14"/>
  <c r="BO228" i="14"/>
  <c r="BP228" i="14"/>
  <c r="BL227" i="14"/>
  <c r="BF227" i="14"/>
  <c r="BI227" i="14"/>
  <c r="BN227" i="14"/>
  <c r="BH227" i="14"/>
  <c r="BM227" i="14"/>
  <c r="BJ227" i="14"/>
  <c r="BK227" i="14"/>
  <c r="BO227" i="14"/>
  <c r="BP227" i="14"/>
  <c r="BL226" i="14"/>
  <c r="BF226" i="14"/>
  <c r="BI226" i="14"/>
  <c r="BN226" i="14"/>
  <c r="BH226" i="14"/>
  <c r="BM226" i="14"/>
  <c r="BJ226" i="14"/>
  <c r="BK226" i="14"/>
  <c r="BO226" i="14"/>
  <c r="BP226" i="14"/>
  <c r="AP225" i="14"/>
  <c r="AO225" i="14"/>
  <c r="AN224" i="14"/>
  <c r="AQ224" i="14"/>
  <c r="AT224" i="14"/>
  <c r="AN223" i="14"/>
  <c r="AQ223" i="14"/>
  <c r="AT223" i="14"/>
  <c r="AQ222" i="14"/>
  <c r="AT222" i="14"/>
  <c r="AN222" i="14"/>
  <c r="AQ221" i="14"/>
  <c r="AN221" i="14"/>
  <c r="AT221" i="14"/>
  <c r="AN220" i="14"/>
  <c r="AQ220" i="14"/>
  <c r="AT220" i="14"/>
  <c r="AQ219" i="14"/>
  <c r="AN219" i="14"/>
  <c r="AT219" i="14"/>
  <c r="AQ218" i="14"/>
  <c r="AT218" i="14"/>
  <c r="AN218" i="14"/>
  <c r="AT217" i="14"/>
  <c r="AN217" i="14"/>
  <c r="AQ217" i="14"/>
  <c r="BF213" i="14"/>
  <c r="BL213" i="14"/>
  <c r="BI213" i="14"/>
  <c r="BN213" i="14"/>
  <c r="BH213" i="14"/>
  <c r="BM213" i="14"/>
  <c r="BJ213" i="14"/>
  <c r="BK213" i="14"/>
  <c r="BO213" i="14"/>
  <c r="BP213" i="14"/>
  <c r="BL212" i="14"/>
  <c r="BF212" i="14"/>
  <c r="BI212" i="14"/>
  <c r="BN212" i="14"/>
  <c r="BJ212" i="14"/>
  <c r="BO212" i="14"/>
  <c r="BH212" i="14"/>
  <c r="BM212" i="14"/>
  <c r="BK212" i="14"/>
  <c r="BP212" i="14"/>
  <c r="BL211" i="14"/>
  <c r="BF211" i="14"/>
  <c r="BI211" i="14"/>
  <c r="BN211" i="14"/>
  <c r="BJ211" i="14"/>
  <c r="BO211" i="14"/>
  <c r="BH211" i="14"/>
  <c r="BM211" i="14"/>
  <c r="BK211" i="14"/>
  <c r="BP211" i="14"/>
  <c r="AO210" i="14"/>
  <c r="AP210" i="14"/>
  <c r="AO209" i="14"/>
  <c r="AP209" i="14"/>
  <c r="AP208" i="14"/>
  <c r="AO208" i="14"/>
  <c r="AN207" i="14"/>
  <c r="AQ207" i="14"/>
  <c r="AT207" i="14"/>
  <c r="AQ206" i="14"/>
  <c r="AT206" i="14"/>
  <c r="AN206" i="14"/>
  <c r="AT205" i="14"/>
  <c r="AN205" i="14"/>
  <c r="AQ205" i="14"/>
  <c r="BL198" i="14"/>
  <c r="BF198" i="14"/>
  <c r="BI198" i="14"/>
  <c r="BN198" i="14"/>
  <c r="BJ198" i="14"/>
  <c r="BO198" i="14"/>
  <c r="BH198" i="14"/>
  <c r="BM198" i="14"/>
  <c r="BK198" i="14"/>
  <c r="BP198" i="14"/>
  <c r="BF197" i="14"/>
  <c r="BL197" i="14"/>
  <c r="BI197" i="14"/>
  <c r="BN197" i="14"/>
  <c r="BJ197" i="14"/>
  <c r="BO197" i="14"/>
  <c r="BH197" i="14"/>
  <c r="BM197" i="14"/>
  <c r="BK197" i="14"/>
  <c r="BP197" i="14"/>
  <c r="BL196" i="14"/>
  <c r="BF196" i="14"/>
  <c r="BI196" i="14"/>
  <c r="BN196" i="14"/>
  <c r="BJ196" i="14"/>
  <c r="BO196" i="14"/>
  <c r="BH196" i="14"/>
  <c r="BM196" i="14"/>
  <c r="BK196" i="14"/>
  <c r="BP196" i="14"/>
  <c r="BL195" i="14"/>
  <c r="BF195" i="14"/>
  <c r="BI195" i="14"/>
  <c r="BN195" i="14"/>
  <c r="BJ195" i="14"/>
  <c r="BO195" i="14"/>
  <c r="BH195" i="14"/>
  <c r="BM195" i="14"/>
  <c r="BK195" i="14"/>
  <c r="BP195" i="14"/>
  <c r="BL194" i="14"/>
  <c r="BF194" i="14"/>
  <c r="BI194" i="14"/>
  <c r="BN194" i="14"/>
  <c r="BJ194" i="14"/>
  <c r="BO194" i="14"/>
  <c r="BH194" i="14"/>
  <c r="BM194" i="14"/>
  <c r="BK194" i="14"/>
  <c r="BP194" i="14"/>
  <c r="BL193" i="14"/>
  <c r="BF193" i="14"/>
  <c r="BI193" i="14"/>
  <c r="BN193" i="14"/>
  <c r="BJ193" i="14"/>
  <c r="BO193" i="14"/>
  <c r="BH193" i="14"/>
  <c r="BM193" i="14"/>
  <c r="BK193" i="14"/>
  <c r="BP193" i="14"/>
  <c r="AP192" i="14"/>
  <c r="AO192" i="14"/>
  <c r="AO191" i="14"/>
  <c r="AP191" i="14"/>
  <c r="AO190" i="14"/>
  <c r="AP190" i="14"/>
  <c r="AP189" i="14"/>
  <c r="AO189" i="14"/>
  <c r="AN188" i="14"/>
  <c r="AQ188" i="14"/>
  <c r="AT188" i="14"/>
  <c r="AN187" i="14"/>
  <c r="AQ187" i="14"/>
  <c r="AT187" i="14"/>
  <c r="BL183" i="14"/>
  <c r="BF183" i="14"/>
  <c r="BI183" i="14"/>
  <c r="BN183" i="14"/>
  <c r="BJ183" i="14"/>
  <c r="BO183" i="14"/>
  <c r="BH183" i="14"/>
  <c r="BM183" i="14"/>
  <c r="BK183" i="14"/>
  <c r="BP183" i="14"/>
  <c r="BL182" i="14"/>
  <c r="BF182" i="14"/>
  <c r="BI182" i="14"/>
  <c r="BN182" i="14"/>
  <c r="BJ182" i="14"/>
  <c r="BO182" i="14"/>
  <c r="BH182" i="14"/>
  <c r="BM182" i="14"/>
  <c r="BK182" i="14"/>
  <c r="BP182" i="14"/>
  <c r="BF181" i="14"/>
  <c r="BL181" i="14"/>
  <c r="BI181" i="14"/>
  <c r="BN181" i="14"/>
  <c r="BJ181" i="14"/>
  <c r="BO181" i="14"/>
  <c r="BH181" i="14"/>
  <c r="BM181" i="14"/>
  <c r="BK181" i="14"/>
  <c r="BP181" i="14"/>
  <c r="AP180" i="14"/>
  <c r="AO180" i="14"/>
  <c r="AO179" i="14"/>
  <c r="AP179" i="14"/>
  <c r="AO178" i="14"/>
  <c r="AP178" i="14"/>
  <c r="AP177" i="14"/>
  <c r="AO177" i="14"/>
  <c r="AN176" i="14"/>
  <c r="AQ176" i="14"/>
  <c r="AT176" i="14"/>
  <c r="AQ175" i="14"/>
  <c r="AT175" i="14"/>
  <c r="AN175" i="14"/>
  <c r="AQ174" i="14"/>
  <c r="AT174" i="14"/>
  <c r="AN174" i="14"/>
  <c r="AT173" i="14"/>
  <c r="AN173" i="14"/>
  <c r="AQ173" i="14"/>
  <c r="BL171" i="14"/>
  <c r="BF171" i="14"/>
  <c r="BI171" i="14"/>
  <c r="BN171" i="14"/>
  <c r="BJ171" i="14"/>
  <c r="BO171" i="14"/>
  <c r="BH171" i="14"/>
  <c r="BM171" i="14"/>
  <c r="BK171" i="14"/>
  <c r="BP171" i="14"/>
  <c r="AO170" i="14"/>
  <c r="AP170" i="14"/>
  <c r="AO169" i="14"/>
  <c r="AP169" i="14"/>
  <c r="AT168" i="14"/>
  <c r="AQ168" i="14"/>
  <c r="AN168" i="14"/>
  <c r="AT167" i="14"/>
  <c r="AN167" i="14"/>
  <c r="AQ167" i="14"/>
  <c r="AN166" i="14"/>
  <c r="AQ166" i="14"/>
  <c r="AT166" i="14"/>
  <c r="AQ165" i="14"/>
  <c r="AT165" i="14"/>
  <c r="AN165" i="14"/>
  <c r="AT164" i="14"/>
  <c r="AQ164" i="14"/>
  <c r="AN164" i="14"/>
  <c r="AQ163" i="14"/>
  <c r="AT163" i="14"/>
  <c r="AN163" i="14"/>
  <c r="AT162" i="14"/>
  <c r="AN162" i="14"/>
  <c r="AQ162" i="14"/>
  <c r="AT161" i="14"/>
  <c r="AN161" i="14"/>
  <c r="AQ161" i="14"/>
  <c r="AN160" i="14"/>
  <c r="AQ160" i="14"/>
  <c r="AT160" i="14"/>
  <c r="AQ159" i="14"/>
  <c r="AT159" i="14"/>
  <c r="AN159" i="14"/>
  <c r="AT158" i="14"/>
  <c r="AN158" i="14"/>
  <c r="AQ158" i="14"/>
  <c r="AT157" i="14"/>
  <c r="AN157" i="14"/>
  <c r="AQ157" i="14"/>
  <c r="BL155" i="14"/>
  <c r="BF155" i="14"/>
  <c r="BI155" i="14"/>
  <c r="BN155" i="14"/>
  <c r="BJ155" i="14"/>
  <c r="BO155" i="14"/>
  <c r="BK155" i="14"/>
  <c r="BP155" i="14"/>
  <c r="BH155" i="14"/>
  <c r="BM155" i="14"/>
  <c r="BL154" i="14"/>
  <c r="BF154" i="14"/>
  <c r="BI154" i="14"/>
  <c r="BN154" i="14"/>
  <c r="BM154" i="14"/>
  <c r="BH154" i="14"/>
  <c r="BO154" i="14"/>
  <c r="BJ154" i="14"/>
  <c r="BP154" i="14"/>
  <c r="BK154" i="14"/>
  <c r="BL153" i="14"/>
  <c r="BF153" i="14"/>
  <c r="BI153" i="14"/>
  <c r="BN153" i="14"/>
  <c r="BJ153" i="14"/>
  <c r="BP153" i="14"/>
  <c r="BK153" i="14"/>
  <c r="BM153" i="14"/>
  <c r="BH153" i="14"/>
  <c r="BO153" i="14"/>
  <c r="BL152" i="14"/>
  <c r="BF152" i="14"/>
  <c r="BI152" i="14"/>
  <c r="BN152" i="14"/>
  <c r="BM152" i="14"/>
  <c r="BH152" i="14"/>
  <c r="BO152" i="14"/>
  <c r="BJ152" i="14"/>
  <c r="BP152" i="14"/>
  <c r="BK152" i="14"/>
  <c r="AO151" i="14"/>
  <c r="AP151" i="14"/>
  <c r="AO150" i="14"/>
  <c r="AP150" i="14"/>
  <c r="AP149" i="14"/>
  <c r="AO149" i="14"/>
  <c r="AP148" i="14"/>
  <c r="AO148" i="14"/>
  <c r="AO147" i="14"/>
  <c r="AP147" i="14"/>
  <c r="AT146" i="14"/>
  <c r="AN146" i="14"/>
  <c r="AQ146" i="14"/>
  <c r="AT145" i="14"/>
  <c r="AN145" i="14"/>
  <c r="AQ145" i="14"/>
  <c r="AN144" i="14"/>
  <c r="AQ144" i="14"/>
  <c r="AT144" i="14"/>
  <c r="BL140" i="14"/>
  <c r="BF140" i="14"/>
  <c r="BI140" i="14"/>
  <c r="BN140" i="14"/>
  <c r="BM140" i="14"/>
  <c r="BH140" i="14"/>
  <c r="BO140" i="14"/>
  <c r="BJ140" i="14"/>
  <c r="BP140" i="14"/>
  <c r="BK140" i="14"/>
  <c r="BL139" i="14"/>
  <c r="BF139" i="14"/>
  <c r="BI139" i="14"/>
  <c r="BN139" i="14"/>
  <c r="BJ139" i="14"/>
  <c r="BP139" i="14"/>
  <c r="BK139" i="14"/>
  <c r="BM139" i="14"/>
  <c r="BH139" i="14"/>
  <c r="BO139" i="14"/>
  <c r="BL138" i="14"/>
  <c r="BF138" i="14"/>
  <c r="BI138" i="14"/>
  <c r="BN138" i="14"/>
  <c r="BM138" i="14"/>
  <c r="BH138" i="14"/>
  <c r="BO138" i="14"/>
  <c r="BJ138" i="14"/>
  <c r="BP138" i="14"/>
  <c r="BK138" i="14"/>
  <c r="BL137" i="14"/>
  <c r="BF137" i="14"/>
  <c r="BI137" i="14"/>
  <c r="BN137" i="14"/>
  <c r="BJ137" i="14"/>
  <c r="BP137" i="14"/>
  <c r="BK137" i="14"/>
  <c r="BM137" i="14"/>
  <c r="BH137" i="14"/>
  <c r="BO137" i="14"/>
  <c r="BL136" i="14"/>
  <c r="BF136" i="14"/>
  <c r="BH136" i="14"/>
  <c r="BI136" i="14"/>
  <c r="BN136" i="14"/>
  <c r="BM136" i="14"/>
  <c r="BO136" i="14"/>
  <c r="BJ136" i="14"/>
  <c r="BP136" i="14"/>
  <c r="BK136" i="14"/>
  <c r="BL135" i="14"/>
  <c r="BF135" i="14"/>
  <c r="BH135" i="14"/>
  <c r="BM135" i="14"/>
  <c r="BI135" i="14"/>
  <c r="BN135" i="14"/>
  <c r="BO135" i="14"/>
  <c r="BP135" i="14"/>
  <c r="BJ135" i="14"/>
  <c r="BK135" i="14"/>
  <c r="BL134" i="14"/>
  <c r="BF134" i="14"/>
  <c r="BH134" i="14"/>
  <c r="BM134" i="14"/>
  <c r="BI134" i="14"/>
  <c r="BN134" i="14"/>
  <c r="BO134" i="14"/>
  <c r="BP134" i="14"/>
  <c r="BJ134" i="14"/>
  <c r="BK134" i="14"/>
  <c r="BF133" i="14"/>
  <c r="BL133" i="14"/>
  <c r="BH133" i="14"/>
  <c r="BM133" i="14"/>
  <c r="BI133" i="14"/>
  <c r="BN133" i="14"/>
  <c r="BO133" i="14"/>
  <c r="BP133" i="14"/>
  <c r="BJ133" i="14"/>
  <c r="BK133" i="14"/>
  <c r="BL132" i="14"/>
  <c r="BF132" i="14"/>
  <c r="BH132" i="14"/>
  <c r="BM132" i="14"/>
  <c r="BI132" i="14"/>
  <c r="BN132" i="14"/>
  <c r="BO132" i="14"/>
  <c r="BP132" i="14"/>
  <c r="BJ132" i="14"/>
  <c r="BK132" i="14"/>
  <c r="BL131" i="14"/>
  <c r="BF131" i="14"/>
  <c r="BH131" i="14"/>
  <c r="BM131" i="14"/>
  <c r="BI131" i="14"/>
  <c r="BN131" i="14"/>
  <c r="BO131" i="14"/>
  <c r="BP131" i="14"/>
  <c r="BJ131" i="14"/>
  <c r="BK131" i="14"/>
  <c r="BL130" i="14"/>
  <c r="BF130" i="14"/>
  <c r="BH130" i="14"/>
  <c r="BM130" i="14"/>
  <c r="BI130" i="14"/>
  <c r="BN130" i="14"/>
  <c r="BO130" i="14"/>
  <c r="BP130" i="14"/>
  <c r="BJ130" i="14"/>
  <c r="BK130" i="14"/>
  <c r="BL129" i="14"/>
  <c r="BF129" i="14"/>
  <c r="BJ129" i="14"/>
  <c r="BO129" i="14"/>
  <c r="BH129" i="14"/>
  <c r="BM129" i="14"/>
  <c r="BI129" i="14"/>
  <c r="BN129" i="14"/>
  <c r="BK129" i="14"/>
  <c r="BP129" i="14"/>
  <c r="BL128" i="14"/>
  <c r="BF128" i="14"/>
  <c r="BJ128" i="14"/>
  <c r="BO128" i="14"/>
  <c r="BH128" i="14"/>
  <c r="BM128" i="14"/>
  <c r="BI128" i="14"/>
  <c r="BN128" i="14"/>
  <c r="BK128" i="14"/>
  <c r="BP128" i="14"/>
  <c r="BL127" i="14"/>
  <c r="BF127" i="14"/>
  <c r="BJ127" i="14"/>
  <c r="BO127" i="14"/>
  <c r="BH127" i="14"/>
  <c r="BM127" i="14"/>
  <c r="BI127" i="14"/>
  <c r="BN127" i="14"/>
  <c r="BK127" i="14"/>
  <c r="BP127" i="14"/>
  <c r="BL126" i="14"/>
  <c r="BF126" i="14"/>
  <c r="BJ126" i="14"/>
  <c r="BO126" i="14"/>
  <c r="BH126" i="14"/>
  <c r="BM126" i="14"/>
  <c r="BI126" i="14"/>
  <c r="BN126" i="14"/>
  <c r="BK126" i="14"/>
  <c r="BP126" i="14"/>
  <c r="BL125" i="14"/>
  <c r="BF125" i="14"/>
  <c r="BJ125" i="14"/>
  <c r="BO125" i="14"/>
  <c r="BH125" i="14"/>
  <c r="BM125" i="14"/>
  <c r="BI125" i="14"/>
  <c r="BN125" i="14"/>
  <c r="BK125" i="14"/>
  <c r="BP125" i="14"/>
  <c r="BL124" i="14"/>
  <c r="BF124" i="14"/>
  <c r="BJ124" i="14"/>
  <c r="BO124" i="14"/>
  <c r="BH124" i="14"/>
  <c r="BM124" i="14"/>
  <c r="BI124" i="14"/>
  <c r="BN124" i="14"/>
  <c r="BK124" i="14"/>
  <c r="BP124" i="14"/>
  <c r="BL123" i="14"/>
  <c r="BF123" i="14"/>
  <c r="BJ123" i="14"/>
  <c r="BO123" i="14"/>
  <c r="BH123" i="14"/>
  <c r="BM123" i="14"/>
  <c r="BI123" i="14"/>
  <c r="BN123" i="14"/>
  <c r="BK123" i="14"/>
  <c r="BP123" i="14"/>
  <c r="BL122" i="14"/>
  <c r="BF122" i="14"/>
  <c r="BJ122" i="14"/>
  <c r="BO122" i="14"/>
  <c r="BH122" i="14"/>
  <c r="BM122" i="14"/>
  <c r="BI122" i="14"/>
  <c r="BN122" i="14"/>
  <c r="BK122" i="14"/>
  <c r="BP122" i="14"/>
  <c r="BL121" i="14"/>
  <c r="BF121" i="14"/>
  <c r="BJ121" i="14"/>
  <c r="BO121" i="14"/>
  <c r="BH121" i="14"/>
  <c r="BM121" i="14"/>
  <c r="BI121" i="14"/>
  <c r="BN121" i="14"/>
  <c r="BK121" i="14"/>
  <c r="BP121" i="14"/>
  <c r="BL120" i="14"/>
  <c r="BF120" i="14"/>
  <c r="BJ120" i="14"/>
  <c r="BO120" i="14"/>
  <c r="BH120" i="14"/>
  <c r="BM120" i="14"/>
  <c r="BI120" i="14"/>
  <c r="BN120" i="14"/>
  <c r="BK120" i="14"/>
  <c r="BP120" i="14"/>
  <c r="BL119" i="14"/>
  <c r="BF119" i="14"/>
  <c r="BJ119" i="14"/>
  <c r="BO119" i="14"/>
  <c r="BH119" i="14"/>
  <c r="BM119" i="14"/>
  <c r="BI119" i="14"/>
  <c r="BN119" i="14"/>
  <c r="BK119" i="14"/>
  <c r="BP119" i="14"/>
  <c r="BL118" i="14"/>
  <c r="BF118" i="14"/>
  <c r="BJ118" i="14"/>
  <c r="BO118" i="14"/>
  <c r="BH118" i="14"/>
  <c r="BM118" i="14"/>
  <c r="BI118" i="14"/>
  <c r="BN118" i="14"/>
  <c r="BK118" i="14"/>
  <c r="BP118" i="14"/>
  <c r="BF117" i="14"/>
  <c r="BL117" i="14"/>
  <c r="BJ117" i="14"/>
  <c r="BO117" i="14"/>
  <c r="BH117" i="14"/>
  <c r="BM117" i="14"/>
  <c r="BI117" i="14"/>
  <c r="BN117" i="14"/>
  <c r="BK117" i="14"/>
  <c r="BP117" i="14"/>
  <c r="AP116" i="14"/>
  <c r="AO116" i="14"/>
  <c r="AO115" i="14"/>
  <c r="AP115" i="14"/>
  <c r="AO114" i="14"/>
  <c r="AP114" i="14"/>
  <c r="AP113" i="14"/>
  <c r="AO113" i="14"/>
  <c r="AP112" i="14"/>
  <c r="AO112" i="14"/>
  <c r="AO111" i="14"/>
  <c r="AP111" i="14"/>
  <c r="AO110" i="14"/>
  <c r="AP110" i="14"/>
  <c r="AP109" i="14"/>
  <c r="AO109" i="14"/>
  <c r="AP108" i="14"/>
  <c r="AO108" i="14"/>
  <c r="AO107" i="14"/>
  <c r="AP107" i="14"/>
  <c r="AO106" i="14"/>
  <c r="AP106" i="14"/>
  <c r="AT105" i="14"/>
  <c r="AN105" i="14"/>
  <c r="AQ105" i="14"/>
  <c r="AN104" i="14"/>
  <c r="AQ104" i="14"/>
  <c r="AT104" i="14"/>
  <c r="BL96" i="14"/>
  <c r="BF96" i="14"/>
  <c r="BJ96" i="14"/>
  <c r="BO96" i="14"/>
  <c r="BK96" i="14"/>
  <c r="BP96" i="14"/>
  <c r="BH96" i="14"/>
  <c r="BM96" i="14"/>
  <c r="BI96" i="14"/>
  <c r="BN96" i="14"/>
  <c r="BL95" i="14"/>
  <c r="BF95" i="14"/>
  <c r="BJ95" i="14"/>
  <c r="BO95" i="14"/>
  <c r="BK95" i="14"/>
  <c r="BP95" i="14"/>
  <c r="BH95" i="14"/>
  <c r="BM95" i="14"/>
  <c r="BI95" i="14"/>
  <c r="BN95" i="14"/>
  <c r="BL94" i="14"/>
  <c r="BF94" i="14"/>
  <c r="BJ94" i="14"/>
  <c r="BO94" i="14"/>
  <c r="BK94" i="14"/>
  <c r="BP94" i="14"/>
  <c r="BH94" i="14"/>
  <c r="BM94" i="14"/>
  <c r="BI94" i="14"/>
  <c r="BN94" i="14"/>
  <c r="AP93" i="14"/>
  <c r="AO93" i="14"/>
  <c r="AP92" i="14"/>
  <c r="AO92" i="14"/>
  <c r="AO91" i="14"/>
  <c r="AP91" i="14"/>
  <c r="AT90" i="14"/>
  <c r="AN90" i="14"/>
  <c r="AQ90" i="14"/>
  <c r="AT89" i="14"/>
  <c r="AN89" i="14"/>
  <c r="AQ89" i="14"/>
  <c r="AN88" i="14"/>
  <c r="AQ88" i="14"/>
  <c r="AT88" i="14"/>
  <c r="AT87" i="14"/>
  <c r="AQ87" i="14"/>
  <c r="AN87" i="14"/>
  <c r="AT86" i="14"/>
  <c r="AN86" i="14"/>
  <c r="AQ86" i="14"/>
  <c r="AT85" i="14"/>
  <c r="AN85" i="14"/>
  <c r="AQ85" i="14"/>
  <c r="BL81" i="14"/>
  <c r="BF81" i="14"/>
  <c r="BJ81" i="14"/>
  <c r="BO81" i="14"/>
  <c r="BK81" i="14"/>
  <c r="BP81" i="14"/>
  <c r="BH81" i="14"/>
  <c r="BM81" i="14"/>
  <c r="BI81" i="14"/>
  <c r="BN81" i="14"/>
  <c r="BL80" i="14"/>
  <c r="BF80" i="14"/>
  <c r="BJ80" i="14"/>
  <c r="BO80" i="14"/>
  <c r="BK80" i="14"/>
  <c r="BP80" i="14"/>
  <c r="BH80" i="14"/>
  <c r="BM80" i="14"/>
  <c r="BI80" i="14"/>
  <c r="BN80" i="14"/>
  <c r="BL79" i="14"/>
  <c r="BF79" i="14"/>
  <c r="BJ79" i="14"/>
  <c r="BO79" i="14"/>
  <c r="BK79" i="14"/>
  <c r="BP79" i="14"/>
  <c r="BH79" i="14"/>
  <c r="BM79" i="14"/>
  <c r="BI79" i="14"/>
  <c r="BN79" i="14"/>
  <c r="BL78" i="14"/>
  <c r="BF78" i="14"/>
  <c r="BJ78" i="14"/>
  <c r="BO78" i="14"/>
  <c r="BK78" i="14"/>
  <c r="BP78" i="14"/>
  <c r="BH78" i="14"/>
  <c r="BM78" i="14"/>
  <c r="BI78" i="14"/>
  <c r="BN78" i="14"/>
  <c r="BL77" i="14"/>
  <c r="BF77" i="14"/>
  <c r="BJ77" i="14"/>
  <c r="BO77" i="14"/>
  <c r="BK77" i="14"/>
  <c r="BP77" i="14"/>
  <c r="BH77" i="14"/>
  <c r="BM77" i="14"/>
  <c r="BI77" i="14"/>
  <c r="BN77" i="14"/>
  <c r="BL76" i="14"/>
  <c r="BF76" i="14"/>
  <c r="BJ76" i="14"/>
  <c r="BO76" i="14"/>
  <c r="BK76" i="14"/>
  <c r="BP76" i="14"/>
  <c r="BH76" i="14"/>
  <c r="BM76" i="14"/>
  <c r="BI76" i="14"/>
  <c r="BN76" i="14"/>
  <c r="AO75" i="14"/>
  <c r="AP75" i="14"/>
  <c r="AO74" i="14"/>
  <c r="AP74" i="14"/>
  <c r="AP73" i="14"/>
  <c r="AO73" i="14"/>
  <c r="AP72" i="14"/>
  <c r="AO72" i="14"/>
  <c r="AO71" i="14"/>
  <c r="AP71" i="14"/>
  <c r="AQ70" i="14"/>
  <c r="AT70" i="14"/>
  <c r="AN70" i="14"/>
  <c r="AT69" i="14"/>
  <c r="AN69" i="14"/>
  <c r="AQ69" i="14"/>
  <c r="AN68" i="14"/>
  <c r="AQ68" i="14"/>
  <c r="AT68" i="14"/>
  <c r="AQ67" i="14"/>
  <c r="AT67" i="14"/>
  <c r="AN67" i="14"/>
  <c r="AQ66" i="14"/>
  <c r="AT66" i="14"/>
  <c r="AN66" i="14"/>
  <c r="AT65" i="14"/>
  <c r="AN65" i="14"/>
  <c r="AQ65" i="14"/>
  <c r="AN64" i="14"/>
  <c r="AQ64" i="14"/>
  <c r="AT64" i="14"/>
  <c r="AQ63" i="14"/>
  <c r="AT63" i="14"/>
  <c r="AN63" i="14"/>
  <c r="AQ62" i="14"/>
  <c r="AT62" i="14"/>
  <c r="AN62" i="14"/>
  <c r="AT61" i="14"/>
  <c r="AN61" i="14"/>
  <c r="AQ61" i="14"/>
  <c r="AN60" i="14"/>
  <c r="AQ60" i="14"/>
  <c r="AT60" i="14"/>
  <c r="BL55" i="14"/>
  <c r="BF55" i="14"/>
  <c r="BH55" i="14"/>
  <c r="BM55" i="14"/>
  <c r="BI55" i="14"/>
  <c r="BN55" i="14"/>
  <c r="BJ55" i="14"/>
  <c r="BK55" i="14"/>
  <c r="BO55" i="14"/>
  <c r="BP55" i="14"/>
  <c r="BL54" i="14"/>
  <c r="BF54" i="14"/>
  <c r="BH54" i="14"/>
  <c r="BM54" i="14"/>
  <c r="BI54" i="14"/>
  <c r="BN54" i="14"/>
  <c r="BJ54" i="14"/>
  <c r="BK54" i="14"/>
  <c r="BO54" i="14"/>
  <c r="BP54" i="14"/>
  <c r="BF53" i="14"/>
  <c r="BH53" i="14"/>
  <c r="BM53" i="14"/>
  <c r="BI53" i="14"/>
  <c r="BN53" i="14"/>
  <c r="BL53" i="14"/>
  <c r="BJ53" i="14"/>
  <c r="BK53" i="14"/>
  <c r="BO53" i="14"/>
  <c r="BP53" i="14"/>
  <c r="BL52" i="14"/>
  <c r="BH52" i="14"/>
  <c r="BM52" i="14"/>
  <c r="BI52" i="14"/>
  <c r="BN52" i="14"/>
  <c r="BF52" i="14"/>
  <c r="BJ52" i="14"/>
  <c r="BK52" i="14"/>
  <c r="BO52" i="14"/>
  <c r="BP52" i="14"/>
  <c r="BL51" i="14"/>
  <c r="BF51" i="14"/>
  <c r="BH51" i="14"/>
  <c r="BM51" i="14"/>
  <c r="BI51" i="14"/>
  <c r="BN51" i="14"/>
  <c r="BJ51" i="14"/>
  <c r="BK51" i="14"/>
  <c r="BO51" i="14"/>
  <c r="BP51" i="14"/>
  <c r="BL50" i="14"/>
  <c r="BF50" i="14"/>
  <c r="BH50" i="14"/>
  <c r="BM50" i="14"/>
  <c r="BI50" i="14"/>
  <c r="BN50" i="14"/>
  <c r="BJ50" i="14"/>
  <c r="BK50" i="14"/>
  <c r="BO50" i="14"/>
  <c r="BP50" i="14"/>
  <c r="AO49" i="14"/>
  <c r="AP49" i="14"/>
  <c r="AO48" i="14"/>
  <c r="AP48" i="14"/>
  <c r="AP47" i="14"/>
  <c r="AO47" i="14"/>
  <c r="AO46" i="14"/>
  <c r="AP46" i="14"/>
  <c r="AO45" i="14"/>
  <c r="AP45" i="14"/>
  <c r="AO44" i="14"/>
  <c r="AP44" i="14"/>
  <c r="AT43" i="14"/>
  <c r="AQ43" i="14"/>
  <c r="AN43" i="14"/>
  <c r="BL40" i="14"/>
  <c r="BF40" i="14"/>
  <c r="BH40" i="14"/>
  <c r="BM40" i="14"/>
  <c r="BI40" i="14"/>
  <c r="BN40" i="14"/>
  <c r="BJ40" i="14"/>
  <c r="BO40" i="14"/>
  <c r="BK40" i="14"/>
  <c r="BP40" i="14"/>
  <c r="AP39" i="14"/>
  <c r="AO39" i="14"/>
  <c r="AO38" i="14"/>
  <c r="AP38" i="14"/>
  <c r="AO37" i="14"/>
  <c r="AP37" i="14"/>
  <c r="AO36" i="14"/>
  <c r="AP36" i="14"/>
  <c r="AP35" i="14"/>
  <c r="AO35" i="14"/>
  <c r="AN34" i="14"/>
  <c r="AT34" i="14"/>
  <c r="AQ34" i="14"/>
  <c r="AT33" i="14"/>
  <c r="AQ33" i="14"/>
  <c r="AN33" i="14"/>
  <c r="AT32" i="14"/>
  <c r="AQ32" i="14"/>
  <c r="AN32" i="14"/>
  <c r="AT31" i="14"/>
  <c r="AQ31" i="14"/>
  <c r="AN31" i="14"/>
  <c r="AN30" i="14"/>
  <c r="AT30" i="14"/>
  <c r="AQ30" i="14"/>
  <c r="BL264" i="14"/>
  <c r="BF264" i="14"/>
  <c r="BI264" i="14"/>
  <c r="BN264" i="14"/>
  <c r="BH264" i="14"/>
  <c r="BM264" i="14"/>
  <c r="BJ264" i="14"/>
  <c r="BK264" i="14"/>
  <c r="BO264" i="14"/>
  <c r="BP264" i="14"/>
  <c r="BF262" i="14"/>
  <c r="BL262" i="14"/>
  <c r="BI262" i="14"/>
  <c r="BN262" i="14"/>
  <c r="BH262" i="14"/>
  <c r="BM262" i="14"/>
  <c r="BJ262" i="14"/>
  <c r="BK262" i="14"/>
  <c r="BO262" i="14"/>
  <c r="BP262" i="14"/>
  <c r="BL253" i="14"/>
  <c r="BF253" i="14"/>
  <c r="BI253" i="14"/>
  <c r="BN253" i="14"/>
  <c r="BH253" i="14"/>
  <c r="BM253" i="14"/>
  <c r="BJ253" i="14"/>
  <c r="BK253" i="14"/>
  <c r="BO253" i="14"/>
  <c r="BP253" i="14"/>
  <c r="AT242" i="14"/>
  <c r="AQ242" i="14"/>
  <c r="AN242" i="14"/>
  <c r="AT241" i="14"/>
  <c r="AN241" i="14"/>
  <c r="AQ241" i="14"/>
  <c r="AN240" i="14"/>
  <c r="AQ240" i="14"/>
  <c r="AT240" i="14"/>
  <c r="BL237" i="14"/>
  <c r="BF237" i="14"/>
  <c r="BI237" i="14"/>
  <c r="BN237" i="14"/>
  <c r="BH237" i="14"/>
  <c r="BM237" i="14"/>
  <c r="BJ237" i="14"/>
  <c r="BK237" i="14"/>
  <c r="BO237" i="14"/>
  <c r="BP237" i="14"/>
  <c r="BF263" i="14"/>
  <c r="BL263" i="14"/>
  <c r="BI263" i="14"/>
  <c r="BN263" i="14"/>
  <c r="BH263" i="14"/>
  <c r="BM263" i="14"/>
  <c r="BJ263" i="14"/>
  <c r="BK263" i="14"/>
  <c r="BO263" i="14"/>
  <c r="BP263" i="14"/>
  <c r="BL260" i="14"/>
  <c r="BF260" i="14"/>
  <c r="BI260" i="14"/>
  <c r="BN260" i="14"/>
  <c r="BH260" i="14"/>
  <c r="BM260" i="14"/>
  <c r="BJ260" i="14"/>
  <c r="BK260" i="14"/>
  <c r="BO260" i="14"/>
  <c r="BP260" i="14"/>
  <c r="BF259" i="14"/>
  <c r="BL259" i="14"/>
  <c r="BI259" i="14"/>
  <c r="BN259" i="14"/>
  <c r="BH259" i="14"/>
  <c r="BM259" i="14"/>
  <c r="BJ259" i="14"/>
  <c r="BK259" i="14"/>
  <c r="BO259" i="14"/>
  <c r="BP259" i="14"/>
  <c r="BF258" i="14"/>
  <c r="BL258" i="14"/>
  <c r="BI258" i="14"/>
  <c r="BN258" i="14"/>
  <c r="BH258" i="14"/>
  <c r="BM258" i="14"/>
  <c r="BJ258" i="14"/>
  <c r="BK258" i="14"/>
  <c r="BO258" i="14"/>
  <c r="BP258" i="14"/>
  <c r="AP257" i="14"/>
  <c r="AO257" i="14"/>
  <c r="AN256" i="14"/>
  <c r="AQ256" i="14"/>
  <c r="AT256" i="14"/>
  <c r="AT255" i="14"/>
  <c r="AQ255" i="14"/>
  <c r="AN255" i="14"/>
  <c r="BF251" i="14"/>
  <c r="BL251" i="14"/>
  <c r="BI251" i="14"/>
  <c r="BN251" i="14"/>
  <c r="BH251" i="14"/>
  <c r="BM251" i="14"/>
  <c r="BJ251" i="14"/>
  <c r="BK251" i="14"/>
  <c r="BO251" i="14"/>
  <c r="BP251" i="14"/>
  <c r="BF250" i="14"/>
  <c r="BL250" i="14"/>
  <c r="BI250" i="14"/>
  <c r="BN250" i="14"/>
  <c r="BH250" i="14"/>
  <c r="BM250" i="14"/>
  <c r="BJ250" i="14"/>
  <c r="BK250" i="14"/>
  <c r="BO250" i="14"/>
  <c r="BP250" i="14"/>
  <c r="AP249" i="14"/>
  <c r="AO249" i="14"/>
  <c r="AN248" i="14"/>
  <c r="AQ248" i="14"/>
  <c r="AT248" i="14"/>
  <c r="AQ247" i="14"/>
  <c r="AT247" i="14"/>
  <c r="AN247" i="14"/>
  <c r="AQ246" i="14"/>
  <c r="AT246" i="14"/>
  <c r="AN246" i="14"/>
  <c r="BF243" i="14"/>
  <c r="BL243" i="14"/>
  <c r="BI243" i="14"/>
  <c r="BN243" i="14"/>
  <c r="BH243" i="14"/>
  <c r="BM243" i="14"/>
  <c r="BJ243" i="14"/>
  <c r="BK243" i="14"/>
  <c r="BO243" i="14"/>
  <c r="BP243" i="14"/>
  <c r="AO242" i="14"/>
  <c r="AP242" i="14"/>
  <c r="AP241" i="14"/>
  <c r="AO241" i="14"/>
  <c r="AP240" i="14"/>
  <c r="AO240" i="14"/>
  <c r="AO239" i="14"/>
  <c r="AP239" i="14"/>
  <c r="AQ238" i="14"/>
  <c r="AT238" i="14"/>
  <c r="AN238" i="14"/>
  <c r="BF234" i="14"/>
  <c r="BL234" i="14"/>
  <c r="BI234" i="14"/>
  <c r="BN234" i="14"/>
  <c r="BH234" i="14"/>
  <c r="BM234" i="14"/>
  <c r="BJ234" i="14"/>
  <c r="BK234" i="14"/>
  <c r="BO234" i="14"/>
  <c r="BP234" i="14"/>
  <c r="BL233" i="14"/>
  <c r="BF233" i="14"/>
  <c r="BI233" i="14"/>
  <c r="BN233" i="14"/>
  <c r="BH233" i="14"/>
  <c r="BM233" i="14"/>
  <c r="BJ233" i="14"/>
  <c r="BK233" i="14"/>
  <c r="BO233" i="14"/>
  <c r="BP233" i="14"/>
  <c r="BL232" i="14"/>
  <c r="BF232" i="14"/>
  <c r="BI232" i="14"/>
  <c r="BN232" i="14"/>
  <c r="BH232" i="14"/>
  <c r="BM232" i="14"/>
  <c r="BJ232" i="14"/>
  <c r="BK232" i="14"/>
  <c r="BO232" i="14"/>
  <c r="BP232" i="14"/>
  <c r="BL231" i="14"/>
  <c r="BF231" i="14"/>
  <c r="BI231" i="14"/>
  <c r="BN231" i="14"/>
  <c r="BH231" i="14"/>
  <c r="BM231" i="14"/>
  <c r="BJ231" i="14"/>
  <c r="BK231" i="14"/>
  <c r="BO231" i="14"/>
  <c r="BP231" i="14"/>
  <c r="AO230" i="14"/>
  <c r="AP230" i="14"/>
  <c r="AQ229" i="14"/>
  <c r="AT229" i="14"/>
  <c r="AN229" i="14"/>
  <c r="BL225" i="14"/>
  <c r="BF225" i="14"/>
  <c r="BI225" i="14"/>
  <c r="BN225" i="14"/>
  <c r="BH225" i="14"/>
  <c r="BM225" i="14"/>
  <c r="BJ225" i="14"/>
  <c r="BK225" i="14"/>
  <c r="BO225" i="14"/>
  <c r="BP225" i="14"/>
  <c r="AP224" i="14"/>
  <c r="AO224" i="14"/>
  <c r="AO223" i="14"/>
  <c r="AP223" i="14"/>
  <c r="AO222" i="14"/>
  <c r="AP222" i="14"/>
  <c r="AO221" i="14"/>
  <c r="AP221" i="14"/>
  <c r="AP220" i="14"/>
  <c r="AO220" i="14"/>
  <c r="AO219" i="14"/>
  <c r="AP219" i="14"/>
  <c r="AO218" i="14"/>
  <c r="AP218" i="14"/>
  <c r="AP217" i="14"/>
  <c r="AO217" i="14"/>
  <c r="AN216" i="14"/>
  <c r="AQ216" i="14"/>
  <c r="AT216" i="14"/>
  <c r="AN215" i="14"/>
  <c r="AQ215" i="14"/>
  <c r="AT215" i="14"/>
  <c r="AQ214" i="14"/>
  <c r="AT214" i="14"/>
  <c r="AN214" i="14"/>
  <c r="BL210" i="14"/>
  <c r="BF210" i="14"/>
  <c r="BI210" i="14"/>
  <c r="BN210" i="14"/>
  <c r="BJ210" i="14"/>
  <c r="BO210" i="14"/>
  <c r="BH210" i="14"/>
  <c r="BM210" i="14"/>
  <c r="BK210" i="14"/>
  <c r="BP210" i="14"/>
  <c r="BL209" i="14"/>
  <c r="BF209" i="14"/>
  <c r="BI209" i="14"/>
  <c r="BN209" i="14"/>
  <c r="BJ209" i="14"/>
  <c r="BO209" i="14"/>
  <c r="BH209" i="14"/>
  <c r="BM209" i="14"/>
  <c r="BK209" i="14"/>
  <c r="BP209" i="14"/>
  <c r="BL208" i="14"/>
  <c r="BF208" i="14"/>
  <c r="BI208" i="14"/>
  <c r="BN208" i="14"/>
  <c r="BJ208" i="14"/>
  <c r="BO208" i="14"/>
  <c r="BH208" i="14"/>
  <c r="BM208" i="14"/>
  <c r="BK208" i="14"/>
  <c r="BP208" i="14"/>
  <c r="AO207" i="14"/>
  <c r="AP207" i="14"/>
  <c r="AO206" i="14"/>
  <c r="AP206" i="14"/>
  <c r="AP205" i="14"/>
  <c r="AO205" i="14"/>
  <c r="AN204" i="14"/>
  <c r="AQ204" i="14"/>
  <c r="AT204" i="14"/>
  <c r="AN203" i="14"/>
  <c r="AQ203" i="14"/>
  <c r="AT203" i="14"/>
  <c r="AQ202" i="14"/>
  <c r="AT202" i="14"/>
  <c r="AN202" i="14"/>
  <c r="AT201" i="14"/>
  <c r="AQ201" i="14"/>
  <c r="AN201" i="14"/>
  <c r="AN200" i="14"/>
  <c r="AQ200" i="14"/>
  <c r="AT200" i="14"/>
  <c r="AQ199" i="14"/>
  <c r="AT199" i="14"/>
  <c r="AN199" i="14"/>
  <c r="BL192" i="14"/>
  <c r="BF192" i="14"/>
  <c r="BI192" i="14"/>
  <c r="BN192" i="14"/>
  <c r="BJ192" i="14"/>
  <c r="BO192" i="14"/>
  <c r="BH192" i="14"/>
  <c r="BM192" i="14"/>
  <c r="BK192" i="14"/>
  <c r="BP192" i="14"/>
  <c r="BL191" i="14"/>
  <c r="BF191" i="14"/>
  <c r="BI191" i="14"/>
  <c r="BN191" i="14"/>
  <c r="BJ191" i="14"/>
  <c r="BO191" i="14"/>
  <c r="BH191" i="14"/>
  <c r="BM191" i="14"/>
  <c r="BK191" i="14"/>
  <c r="BP191" i="14"/>
  <c r="BL190" i="14"/>
  <c r="BF190" i="14"/>
  <c r="BI190" i="14"/>
  <c r="BN190" i="14"/>
  <c r="BJ190" i="14"/>
  <c r="BO190" i="14"/>
  <c r="BH190" i="14"/>
  <c r="BM190" i="14"/>
  <c r="BK190" i="14"/>
  <c r="BP190" i="14"/>
  <c r="BL189" i="14"/>
  <c r="BF189" i="14"/>
  <c r="BI189" i="14"/>
  <c r="BN189" i="14"/>
  <c r="BJ189" i="14"/>
  <c r="BO189" i="14"/>
  <c r="BH189" i="14"/>
  <c r="BM189" i="14"/>
  <c r="BK189" i="14"/>
  <c r="BP189" i="14"/>
  <c r="AP188" i="14"/>
  <c r="AO188" i="14"/>
  <c r="AO187" i="14"/>
  <c r="AP187" i="14"/>
  <c r="AQ186" i="14"/>
  <c r="AT186" i="14"/>
  <c r="AN186" i="14"/>
  <c r="AT185" i="14"/>
  <c r="AN185" i="14"/>
  <c r="AQ185" i="14"/>
  <c r="AN184" i="14"/>
  <c r="AQ184" i="14"/>
  <c r="AT184" i="14"/>
  <c r="BL180" i="14"/>
  <c r="BF180" i="14"/>
  <c r="BI180" i="14"/>
  <c r="BN180" i="14"/>
  <c r="BJ180" i="14"/>
  <c r="BO180" i="14"/>
  <c r="BH180" i="14"/>
  <c r="BM180" i="14"/>
  <c r="BK180" i="14"/>
  <c r="BP180" i="14"/>
  <c r="BL179" i="14"/>
  <c r="BF179" i="14"/>
  <c r="BI179" i="14"/>
  <c r="BN179" i="14"/>
  <c r="BJ179" i="14"/>
  <c r="BO179" i="14"/>
  <c r="BH179" i="14"/>
  <c r="BM179" i="14"/>
  <c r="BK179" i="14"/>
  <c r="BP179" i="14"/>
  <c r="BL178" i="14"/>
  <c r="BF178" i="14"/>
  <c r="BI178" i="14"/>
  <c r="BN178" i="14"/>
  <c r="BJ178" i="14"/>
  <c r="BO178" i="14"/>
  <c r="BH178" i="14"/>
  <c r="BM178" i="14"/>
  <c r="BK178" i="14"/>
  <c r="BP178" i="14"/>
  <c r="BL177" i="14"/>
  <c r="BF177" i="14"/>
  <c r="BI177" i="14"/>
  <c r="BN177" i="14"/>
  <c r="BJ177" i="14"/>
  <c r="BO177" i="14"/>
  <c r="BH177" i="14"/>
  <c r="BM177" i="14"/>
  <c r="BK177" i="14"/>
  <c r="BP177" i="14"/>
  <c r="AP176" i="14"/>
  <c r="AO176" i="14"/>
  <c r="AO175" i="14"/>
  <c r="AP175" i="14"/>
  <c r="AO174" i="14"/>
  <c r="AP174" i="14"/>
  <c r="AP173" i="14"/>
  <c r="AO173" i="14"/>
  <c r="AN172" i="14"/>
  <c r="AQ172" i="14"/>
  <c r="AT172" i="14"/>
  <c r="BL170" i="14"/>
  <c r="BF170" i="14"/>
  <c r="BI170" i="14"/>
  <c r="BN170" i="14"/>
  <c r="BJ170" i="14"/>
  <c r="BO170" i="14"/>
  <c r="BH170" i="14"/>
  <c r="BM170" i="14"/>
  <c r="BK170" i="14"/>
  <c r="BP170" i="14"/>
  <c r="BL169" i="14"/>
  <c r="BF169" i="14"/>
  <c r="BI169" i="14"/>
  <c r="BN169" i="14"/>
  <c r="BJ169" i="14"/>
  <c r="BO169" i="14"/>
  <c r="BH169" i="14"/>
  <c r="BM169" i="14"/>
  <c r="BK169" i="14"/>
  <c r="BP169" i="14"/>
  <c r="AO168" i="14"/>
  <c r="AP168" i="14"/>
  <c r="AP167" i="14"/>
  <c r="AO167" i="14"/>
  <c r="AO166" i="14"/>
  <c r="AP166" i="14"/>
  <c r="AO165" i="14"/>
  <c r="AP165" i="14"/>
  <c r="AO164" i="14"/>
  <c r="AP164" i="14"/>
  <c r="AO163" i="14"/>
  <c r="AP163" i="14"/>
  <c r="AO162" i="14"/>
  <c r="AP162" i="14"/>
  <c r="AP161" i="14"/>
  <c r="AO161" i="14"/>
  <c r="AP160" i="14"/>
  <c r="AO160" i="14"/>
  <c r="AO159" i="14"/>
  <c r="AP159" i="14"/>
  <c r="AO158" i="14"/>
  <c r="AP158" i="14"/>
  <c r="AP157" i="14"/>
  <c r="AO157" i="14"/>
  <c r="AN156" i="14"/>
  <c r="AQ156" i="14"/>
  <c r="AT156" i="14"/>
  <c r="BL151" i="14"/>
  <c r="BF151" i="14"/>
  <c r="BI151" i="14"/>
  <c r="BN151" i="14"/>
  <c r="BJ151" i="14"/>
  <c r="BP151" i="14"/>
  <c r="BK151" i="14"/>
  <c r="BM151" i="14"/>
  <c r="BH151" i="14"/>
  <c r="BO151" i="14"/>
  <c r="BL150" i="14"/>
  <c r="BF150" i="14"/>
  <c r="BI150" i="14"/>
  <c r="BN150" i="14"/>
  <c r="BM150" i="14"/>
  <c r="BH150" i="14"/>
  <c r="BO150" i="14"/>
  <c r="BJ150" i="14"/>
  <c r="BP150" i="14"/>
  <c r="BK150" i="14"/>
  <c r="BF149" i="14"/>
  <c r="BL149" i="14"/>
  <c r="BI149" i="14"/>
  <c r="BN149" i="14"/>
  <c r="BJ149" i="14"/>
  <c r="BP149" i="14"/>
  <c r="BK149" i="14"/>
  <c r="BM149" i="14"/>
  <c r="BH149" i="14"/>
  <c r="BO149" i="14"/>
  <c r="BL148" i="14"/>
  <c r="BF148" i="14"/>
  <c r="BI148" i="14"/>
  <c r="BN148" i="14"/>
  <c r="BM148" i="14"/>
  <c r="BH148" i="14"/>
  <c r="BO148" i="14"/>
  <c r="BJ148" i="14"/>
  <c r="BP148" i="14"/>
  <c r="BK148" i="14"/>
  <c r="BL147" i="14"/>
  <c r="BF147" i="14"/>
  <c r="BI147" i="14"/>
  <c r="BN147" i="14"/>
  <c r="BJ147" i="14"/>
  <c r="BP147" i="14"/>
  <c r="BK147" i="14"/>
  <c r="BM147" i="14"/>
  <c r="BH147" i="14"/>
  <c r="BO147" i="14"/>
  <c r="AO146" i="14"/>
  <c r="AP146" i="14"/>
  <c r="AP145" i="14"/>
  <c r="AO145" i="14"/>
  <c r="AP144" i="14"/>
  <c r="AO144" i="14"/>
  <c r="AQ143" i="14"/>
  <c r="AT143" i="14"/>
  <c r="AN143" i="14"/>
  <c r="AT142" i="14"/>
  <c r="AN142" i="14"/>
  <c r="AQ142" i="14"/>
  <c r="AT141" i="14"/>
  <c r="AN141" i="14"/>
  <c r="AQ141" i="14"/>
  <c r="BL116" i="14"/>
  <c r="BF116" i="14"/>
  <c r="BJ116" i="14"/>
  <c r="BO116" i="14"/>
  <c r="BH116" i="14"/>
  <c r="BM116" i="14"/>
  <c r="BI116" i="14"/>
  <c r="BN116" i="14"/>
  <c r="BK116" i="14"/>
  <c r="BP116" i="14"/>
  <c r="BL115" i="14"/>
  <c r="BF115" i="14"/>
  <c r="BJ115" i="14"/>
  <c r="BO115" i="14"/>
  <c r="BH115" i="14"/>
  <c r="BM115" i="14"/>
  <c r="BI115" i="14"/>
  <c r="BN115" i="14"/>
  <c r="BK115" i="14"/>
  <c r="BP115" i="14"/>
  <c r="BL114" i="14"/>
  <c r="BF114" i="14"/>
  <c r="BJ114" i="14"/>
  <c r="BO114" i="14"/>
  <c r="BH114" i="14"/>
  <c r="BM114" i="14"/>
  <c r="BI114" i="14"/>
  <c r="BN114" i="14"/>
  <c r="BK114" i="14"/>
  <c r="BP114" i="14"/>
  <c r="BL113" i="14"/>
  <c r="BF113" i="14"/>
  <c r="BJ113" i="14"/>
  <c r="BO113" i="14"/>
  <c r="BH113" i="14"/>
  <c r="BM113" i="14"/>
  <c r="BI113" i="14"/>
  <c r="BN113" i="14"/>
  <c r="BK113" i="14"/>
  <c r="BP113" i="14"/>
  <c r="BL112" i="14"/>
  <c r="BF112" i="14"/>
  <c r="BJ112" i="14"/>
  <c r="BO112" i="14"/>
  <c r="BH112" i="14"/>
  <c r="BM112" i="14"/>
  <c r="BI112" i="14"/>
  <c r="BN112" i="14"/>
  <c r="BK112" i="14"/>
  <c r="BP112" i="14"/>
  <c r="BL111" i="14"/>
  <c r="BF111" i="14"/>
  <c r="BJ111" i="14"/>
  <c r="BO111" i="14"/>
  <c r="BH111" i="14"/>
  <c r="BM111" i="14"/>
  <c r="BI111" i="14"/>
  <c r="BN111" i="14"/>
  <c r="BK111" i="14"/>
  <c r="BP111" i="14"/>
  <c r="BL110" i="14"/>
  <c r="BF110" i="14"/>
  <c r="BJ110" i="14"/>
  <c r="BO110" i="14"/>
  <c r="BH110" i="14"/>
  <c r="BM110" i="14"/>
  <c r="BI110" i="14"/>
  <c r="BN110" i="14"/>
  <c r="BK110" i="14"/>
  <c r="BP110" i="14"/>
  <c r="BL109" i="14"/>
  <c r="BF109" i="14"/>
  <c r="BJ109" i="14"/>
  <c r="BO109" i="14"/>
  <c r="BH109" i="14"/>
  <c r="BM109" i="14"/>
  <c r="BI109" i="14"/>
  <c r="BN109" i="14"/>
  <c r="BK109" i="14"/>
  <c r="BP109" i="14"/>
  <c r="BL108" i="14"/>
  <c r="BF108" i="14"/>
  <c r="BJ108" i="14"/>
  <c r="BO108" i="14"/>
  <c r="BH108" i="14"/>
  <c r="BM108" i="14"/>
  <c r="BI108" i="14"/>
  <c r="BN108" i="14"/>
  <c r="BK108" i="14"/>
  <c r="BP108" i="14"/>
  <c r="BL107" i="14"/>
  <c r="BF107" i="14"/>
  <c r="BJ107" i="14"/>
  <c r="BO107" i="14"/>
  <c r="BH107" i="14"/>
  <c r="BM107" i="14"/>
  <c r="BI107" i="14"/>
  <c r="BN107" i="14"/>
  <c r="BK107" i="14"/>
  <c r="BP107" i="14"/>
  <c r="BL106" i="14"/>
  <c r="BF106" i="14"/>
  <c r="BJ106" i="14"/>
  <c r="BO106" i="14"/>
  <c r="BH106" i="14"/>
  <c r="BM106" i="14"/>
  <c r="BI106" i="14"/>
  <c r="BN106" i="14"/>
  <c r="BK106" i="14"/>
  <c r="BP106" i="14"/>
  <c r="AP105" i="14"/>
  <c r="AO105" i="14"/>
  <c r="AP104" i="14"/>
  <c r="AO104" i="14"/>
  <c r="AQ103" i="14"/>
  <c r="AT103" i="14"/>
  <c r="AN103" i="14"/>
  <c r="AT102" i="14"/>
  <c r="AN102" i="14"/>
  <c r="AQ102" i="14"/>
  <c r="AT101" i="14"/>
  <c r="AN101" i="14"/>
  <c r="AQ101" i="14"/>
  <c r="AN100" i="14"/>
  <c r="AQ100" i="14"/>
  <c r="AT100" i="14"/>
  <c r="AQ99" i="14"/>
  <c r="AT99" i="14"/>
  <c r="AN99" i="14"/>
  <c r="AT98" i="14"/>
  <c r="AN98" i="14"/>
  <c r="AQ98" i="14"/>
  <c r="AT97" i="14"/>
  <c r="AN97" i="14"/>
  <c r="AQ97" i="14"/>
  <c r="BL93" i="14"/>
  <c r="BF93" i="14"/>
  <c r="BJ93" i="14"/>
  <c r="BO93" i="14"/>
  <c r="BK93" i="14"/>
  <c r="BP93" i="14"/>
  <c r="BH93" i="14"/>
  <c r="BM93" i="14"/>
  <c r="BI93" i="14"/>
  <c r="BN93" i="14"/>
  <c r="BL92" i="14"/>
  <c r="BF92" i="14"/>
  <c r="BJ92" i="14"/>
  <c r="BO92" i="14"/>
  <c r="BK92" i="14"/>
  <c r="BP92" i="14"/>
  <c r="BH92" i="14"/>
  <c r="BM92" i="14"/>
  <c r="BI92" i="14"/>
  <c r="BN92" i="14"/>
  <c r="BL91" i="14"/>
  <c r="BF91" i="14"/>
  <c r="BJ91" i="14"/>
  <c r="BO91" i="14"/>
  <c r="BK91" i="14"/>
  <c r="BP91" i="14"/>
  <c r="BH91" i="14"/>
  <c r="BM91" i="14"/>
  <c r="BI91" i="14"/>
  <c r="BN91" i="14"/>
  <c r="AO90" i="14"/>
  <c r="AP90" i="14"/>
  <c r="AP89" i="14"/>
  <c r="AO89" i="14"/>
  <c r="AO88" i="14"/>
  <c r="AP88" i="14"/>
  <c r="AO87" i="14"/>
  <c r="AP87" i="14"/>
  <c r="AO86" i="14"/>
  <c r="AP86" i="14"/>
  <c r="AO85" i="14"/>
  <c r="AP85" i="14"/>
  <c r="AN84" i="14"/>
  <c r="AQ84" i="14"/>
  <c r="AT84" i="14"/>
  <c r="AT83" i="14"/>
  <c r="AN83" i="14"/>
  <c r="AQ83" i="14"/>
  <c r="AT82" i="14"/>
  <c r="AN82" i="14"/>
  <c r="AQ82" i="14"/>
  <c r="BL75" i="14"/>
  <c r="BF75" i="14"/>
  <c r="BJ75" i="14"/>
  <c r="BO75" i="14"/>
  <c r="BK75" i="14"/>
  <c r="BP75" i="14"/>
  <c r="BH75" i="14"/>
  <c r="BM75" i="14"/>
  <c r="BI75" i="14"/>
  <c r="BN75" i="14"/>
  <c r="BL74" i="14"/>
  <c r="BF74" i="14"/>
  <c r="BJ74" i="14"/>
  <c r="BO74" i="14"/>
  <c r="BK74" i="14"/>
  <c r="BP74" i="14"/>
  <c r="BH74" i="14"/>
  <c r="BM74" i="14"/>
  <c r="BI74" i="14"/>
  <c r="BN74" i="14"/>
  <c r="BL73" i="14"/>
  <c r="BF73" i="14"/>
  <c r="BJ73" i="14"/>
  <c r="BO73" i="14"/>
  <c r="BK73" i="14"/>
  <c r="BP73" i="14"/>
  <c r="BH73" i="14"/>
  <c r="BM73" i="14"/>
  <c r="BI73" i="14"/>
  <c r="BN73" i="14"/>
  <c r="BL72" i="14"/>
  <c r="BF72" i="14"/>
  <c r="BJ72" i="14"/>
  <c r="BO72" i="14"/>
  <c r="BK72" i="14"/>
  <c r="BP72" i="14"/>
  <c r="BH72" i="14"/>
  <c r="BM72" i="14"/>
  <c r="BI72" i="14"/>
  <c r="BN72" i="14"/>
  <c r="BL71" i="14"/>
  <c r="BF71" i="14"/>
  <c r="BJ71" i="14"/>
  <c r="BO71" i="14"/>
  <c r="BK71" i="14"/>
  <c r="BP71" i="14"/>
  <c r="BH71" i="14"/>
  <c r="BM71" i="14"/>
  <c r="BI71" i="14"/>
  <c r="BN71" i="14"/>
  <c r="AO70" i="14"/>
  <c r="AP70" i="14"/>
  <c r="AP69" i="14"/>
  <c r="AO69" i="14"/>
  <c r="AP68" i="14"/>
  <c r="AO68" i="14"/>
  <c r="AO67" i="14"/>
  <c r="AP67" i="14"/>
  <c r="AO66" i="14"/>
  <c r="AP66" i="14"/>
  <c r="AP65" i="14"/>
  <c r="AO65" i="14"/>
  <c r="AP64" i="14"/>
  <c r="AO64" i="14"/>
  <c r="AO63" i="14"/>
  <c r="AP63" i="14"/>
  <c r="AO62" i="14"/>
  <c r="AP62" i="14"/>
  <c r="AP61" i="14"/>
  <c r="AO61" i="14"/>
  <c r="AP60" i="14"/>
  <c r="AO60" i="14"/>
  <c r="AQ59" i="14"/>
  <c r="AT59" i="14"/>
  <c r="AN59" i="14"/>
  <c r="AQ58" i="14"/>
  <c r="AN58" i="14"/>
  <c r="AT58" i="14"/>
  <c r="AT57" i="14"/>
  <c r="AQ57" i="14"/>
  <c r="AN57" i="14"/>
  <c r="AT56" i="14"/>
  <c r="AQ56" i="14"/>
  <c r="AN56" i="14"/>
  <c r="BL49" i="14"/>
  <c r="BF49" i="14"/>
  <c r="BH49" i="14"/>
  <c r="BM49" i="14"/>
  <c r="BI49" i="14"/>
  <c r="BN49" i="14"/>
  <c r="BJ49" i="14"/>
  <c r="BK49" i="14"/>
  <c r="BO49" i="14"/>
  <c r="BP49" i="14"/>
  <c r="BL48" i="14"/>
  <c r="BH48" i="14"/>
  <c r="BM48" i="14"/>
  <c r="BI48" i="14"/>
  <c r="BN48" i="14"/>
  <c r="BF48" i="14"/>
  <c r="BJ48" i="14"/>
  <c r="BK48" i="14"/>
  <c r="BO48" i="14"/>
  <c r="BP48" i="14"/>
  <c r="BL47" i="14"/>
  <c r="BF47" i="14"/>
  <c r="BH47" i="14"/>
  <c r="BM47" i="14"/>
  <c r="BI47" i="14"/>
  <c r="BN47" i="14"/>
  <c r="BJ47" i="14"/>
  <c r="BK47" i="14"/>
  <c r="BO47" i="14"/>
  <c r="BP47" i="14"/>
  <c r="BL46" i="14"/>
  <c r="BF46" i="14"/>
  <c r="BH46" i="14"/>
  <c r="BM46" i="14"/>
  <c r="BI46" i="14"/>
  <c r="BN46" i="14"/>
  <c r="BJ46" i="14"/>
  <c r="BK46" i="14"/>
  <c r="BO46" i="14"/>
  <c r="BP46" i="14"/>
  <c r="BL45" i="14"/>
  <c r="BF45" i="14"/>
  <c r="BH45" i="14"/>
  <c r="BM45" i="14"/>
  <c r="BI45" i="14"/>
  <c r="BN45" i="14"/>
  <c r="BJ45" i="14"/>
  <c r="BK45" i="14"/>
  <c r="BO45" i="14"/>
  <c r="BP45" i="14"/>
  <c r="BL44" i="14"/>
  <c r="BH44" i="14"/>
  <c r="BM44" i="14"/>
  <c r="BF44" i="14"/>
  <c r="BI44" i="14"/>
  <c r="BN44" i="14"/>
  <c r="BJ44" i="14"/>
  <c r="BK44" i="14"/>
  <c r="BO44" i="14"/>
  <c r="BP44" i="14"/>
  <c r="AO43" i="14"/>
  <c r="AP43" i="14"/>
  <c r="AN42" i="14"/>
  <c r="AT42" i="14"/>
  <c r="AQ42" i="14"/>
  <c r="AT41" i="14"/>
  <c r="AQ41" i="14"/>
  <c r="AN41" i="14"/>
  <c r="BL39" i="14"/>
  <c r="BF39" i="14"/>
  <c r="BH39" i="14"/>
  <c r="BM39" i="14"/>
  <c r="BI39" i="14"/>
  <c r="BN39" i="14"/>
  <c r="BJ39" i="14"/>
  <c r="BO39" i="14"/>
  <c r="BK39" i="14"/>
  <c r="BP39" i="14"/>
  <c r="BL38" i="14"/>
  <c r="BF38" i="14"/>
  <c r="BH38" i="14"/>
  <c r="BM38" i="14"/>
  <c r="BI38" i="14"/>
  <c r="BN38" i="14"/>
  <c r="BJ38" i="14"/>
  <c r="BO38" i="14"/>
  <c r="BK38" i="14"/>
  <c r="BP38" i="14"/>
  <c r="BF37" i="14"/>
  <c r="BH37" i="14"/>
  <c r="BM37" i="14"/>
  <c r="BI37" i="14"/>
  <c r="BN37" i="14"/>
  <c r="BL37" i="14"/>
  <c r="BJ37" i="14"/>
  <c r="BO37" i="14"/>
  <c r="BK37" i="14"/>
  <c r="BP37" i="14"/>
  <c r="BL36" i="14"/>
  <c r="BH36" i="14"/>
  <c r="BM36" i="14"/>
  <c r="BI36" i="14"/>
  <c r="BN36" i="14"/>
  <c r="BJ36" i="14"/>
  <c r="BO36" i="14"/>
  <c r="BF36" i="14"/>
  <c r="BK36" i="14"/>
  <c r="BP36" i="14"/>
  <c r="BL35" i="14"/>
  <c r="BF35" i="14"/>
  <c r="BH35" i="14"/>
  <c r="BM35" i="14"/>
  <c r="BI35" i="14"/>
  <c r="BN35" i="14"/>
  <c r="BJ35" i="14"/>
  <c r="BO35" i="14"/>
  <c r="BK35" i="14"/>
  <c r="BP35" i="14"/>
  <c r="AO34" i="14"/>
  <c r="AP34" i="14"/>
  <c r="AO33" i="14"/>
  <c r="AP33" i="14"/>
  <c r="AO32" i="14"/>
  <c r="AP32" i="14"/>
  <c r="AP31" i="14"/>
  <c r="AO31" i="14"/>
  <c r="AO30" i="14"/>
  <c r="AP30" i="14"/>
  <c r="AT29" i="14"/>
  <c r="AQ29" i="14"/>
  <c r="AN29" i="14"/>
  <c r="AT28" i="14"/>
  <c r="AQ28" i="14"/>
  <c r="AN28" i="14"/>
  <c r="AT27" i="14"/>
  <c r="AQ27" i="14"/>
  <c r="AN27" i="14"/>
  <c r="AT26" i="14"/>
  <c r="AN26" i="14"/>
  <c r="AV26" i="14" s="1"/>
  <c r="AT25" i="14"/>
  <c r="AQ25" i="14"/>
  <c r="AN25" i="14"/>
  <c r="AV25" i="14" s="1"/>
  <c r="BJ23" i="14"/>
  <c r="AT22" i="14"/>
  <c r="AQ22" i="14"/>
  <c r="AN22" i="14"/>
  <c r="AN21" i="14"/>
  <c r="AT21" i="14"/>
  <c r="AQ21" i="14"/>
  <c r="BF266" i="14"/>
  <c r="BL266" i="14"/>
  <c r="BI266" i="14"/>
  <c r="BN266" i="14"/>
  <c r="BH266" i="14"/>
  <c r="BM266" i="14"/>
  <c r="BJ266" i="14"/>
  <c r="BK266" i="14"/>
  <c r="BO266" i="14"/>
  <c r="BP266" i="14"/>
  <c r="BL261" i="14"/>
  <c r="BF261" i="14"/>
  <c r="BI261" i="14"/>
  <c r="BN261" i="14"/>
  <c r="BH261" i="14"/>
  <c r="BM261" i="14"/>
  <c r="BJ261" i="14"/>
  <c r="BK261" i="14"/>
  <c r="BO261" i="14"/>
  <c r="BP261" i="14"/>
  <c r="AT257" i="14"/>
  <c r="AN257" i="14"/>
  <c r="AQ257" i="14"/>
  <c r="BF254" i="14"/>
  <c r="BL254" i="14"/>
  <c r="BI254" i="14"/>
  <c r="BN254" i="14"/>
  <c r="BH254" i="14"/>
  <c r="BM254" i="14"/>
  <c r="BJ254" i="14"/>
  <c r="BK254" i="14"/>
  <c r="BO254" i="14"/>
  <c r="BP254" i="14"/>
  <c r="BL245" i="14"/>
  <c r="BF245" i="14"/>
  <c r="BI245" i="14"/>
  <c r="BN245" i="14"/>
  <c r="BH245" i="14"/>
  <c r="BM245" i="14"/>
  <c r="BJ245" i="14"/>
  <c r="BK245" i="14"/>
  <c r="BO245" i="14"/>
  <c r="BP245" i="14"/>
  <c r="BL244" i="14"/>
  <c r="BF244" i="14"/>
  <c r="BI244" i="14"/>
  <c r="BN244" i="14"/>
  <c r="BH244" i="14"/>
  <c r="BM244" i="14"/>
  <c r="BJ244" i="14"/>
  <c r="BK244" i="14"/>
  <c r="BO244" i="14"/>
  <c r="BP244" i="14"/>
  <c r="AQ239" i="14"/>
  <c r="AN239" i="14"/>
  <c r="AT239" i="14"/>
  <c r="BF235" i="14"/>
  <c r="BL235" i="14"/>
  <c r="BI235" i="14"/>
  <c r="BN235" i="14"/>
  <c r="BH235" i="14"/>
  <c r="BM235" i="14"/>
  <c r="BJ235" i="14"/>
  <c r="BK235" i="14"/>
  <c r="BO235" i="14"/>
  <c r="BP235" i="14"/>
  <c r="AT267" i="14"/>
  <c r="AQ267" i="14"/>
  <c r="AN267" i="14"/>
  <c r="AT266" i="14"/>
  <c r="AQ266" i="14"/>
  <c r="AN266" i="14"/>
  <c r="AN265" i="14"/>
  <c r="AQ265" i="14"/>
  <c r="AT265" i="14"/>
  <c r="AN264" i="14"/>
  <c r="AQ264" i="14"/>
  <c r="AT264" i="14"/>
  <c r="AQ262" i="14"/>
  <c r="AT262" i="14"/>
  <c r="AN262" i="14"/>
  <c r="AQ261" i="14"/>
  <c r="AT261" i="14"/>
  <c r="AN261" i="14"/>
  <c r="BL257" i="14"/>
  <c r="BF257" i="14"/>
  <c r="BI257" i="14"/>
  <c r="BN257" i="14"/>
  <c r="BH257" i="14"/>
  <c r="BM257" i="14"/>
  <c r="BJ257" i="14"/>
  <c r="BK257" i="14"/>
  <c r="BO257" i="14"/>
  <c r="BP257" i="14"/>
  <c r="AP256" i="14"/>
  <c r="AO256" i="14"/>
  <c r="AO255" i="14"/>
  <c r="AP255" i="14"/>
  <c r="AQ254" i="14"/>
  <c r="AT254" i="14"/>
  <c r="AN254" i="14"/>
  <c r="AQ253" i="14"/>
  <c r="AN253" i="14"/>
  <c r="AT253" i="14"/>
  <c r="AN252" i="14"/>
  <c r="AQ252" i="14"/>
  <c r="AT252" i="14"/>
  <c r="BL249" i="14"/>
  <c r="BF249" i="14"/>
  <c r="BI249" i="14"/>
  <c r="BN249" i="14"/>
  <c r="BH249" i="14"/>
  <c r="BM249" i="14"/>
  <c r="BJ249" i="14"/>
  <c r="BK249" i="14"/>
  <c r="BO249" i="14"/>
  <c r="BP249" i="14"/>
  <c r="AP248" i="14"/>
  <c r="AO248" i="14"/>
  <c r="AO247" i="14"/>
  <c r="AP247" i="14"/>
  <c r="AO246" i="14"/>
  <c r="AP246" i="14"/>
  <c r="AT245" i="14"/>
  <c r="AN245" i="14"/>
  <c r="AQ245" i="14"/>
  <c r="AN244" i="14"/>
  <c r="AQ244" i="14"/>
  <c r="AT244" i="14"/>
  <c r="BF242" i="14"/>
  <c r="BL242" i="14"/>
  <c r="BI242" i="14"/>
  <c r="BN242" i="14"/>
  <c r="BH242" i="14"/>
  <c r="BM242" i="14"/>
  <c r="BJ242" i="14"/>
  <c r="BK242" i="14"/>
  <c r="BO242" i="14"/>
  <c r="BP242" i="14"/>
  <c r="BL241" i="14"/>
  <c r="BF241" i="14"/>
  <c r="BI241" i="14"/>
  <c r="BN241" i="14"/>
  <c r="BH241" i="14"/>
  <c r="BM241" i="14"/>
  <c r="BJ241" i="14"/>
  <c r="BK241" i="14"/>
  <c r="BO241" i="14"/>
  <c r="BP241" i="14"/>
  <c r="BL240" i="14"/>
  <c r="BF240" i="14"/>
  <c r="BI240" i="14"/>
  <c r="BN240" i="14"/>
  <c r="BH240" i="14"/>
  <c r="BM240" i="14"/>
  <c r="BJ240" i="14"/>
  <c r="BK240" i="14"/>
  <c r="BO240" i="14"/>
  <c r="BP240" i="14"/>
  <c r="BF239" i="14"/>
  <c r="BL239" i="14"/>
  <c r="BI239" i="14"/>
  <c r="BN239" i="14"/>
  <c r="BH239" i="14"/>
  <c r="BM239" i="14"/>
  <c r="BJ239" i="14"/>
  <c r="BK239" i="14"/>
  <c r="BO239" i="14"/>
  <c r="BP239" i="14"/>
  <c r="AO238" i="14"/>
  <c r="AP238" i="14"/>
  <c r="AQ237" i="14"/>
  <c r="AT237" i="14"/>
  <c r="AN237" i="14"/>
  <c r="AN236" i="14"/>
  <c r="AQ236" i="14"/>
  <c r="AT236" i="14"/>
  <c r="AQ235" i="14"/>
  <c r="AT235" i="14"/>
  <c r="AN235" i="14"/>
  <c r="BL230" i="14"/>
  <c r="BF230" i="14"/>
  <c r="BI230" i="14"/>
  <c r="BN230" i="14"/>
  <c r="BH230" i="14"/>
  <c r="BM230" i="14"/>
  <c r="BJ230" i="14"/>
  <c r="BK230" i="14"/>
  <c r="BO230" i="14"/>
  <c r="BP230" i="14"/>
  <c r="AP229" i="14"/>
  <c r="AO229" i="14"/>
  <c r="AN228" i="14"/>
  <c r="AQ228" i="14"/>
  <c r="AT228" i="14"/>
  <c r="AQ227" i="14"/>
  <c r="AT227" i="14"/>
  <c r="AN227" i="14"/>
  <c r="AQ226" i="14"/>
  <c r="AT226" i="14"/>
  <c r="AN226" i="14"/>
  <c r="BL224" i="14"/>
  <c r="BF224" i="14"/>
  <c r="BI224" i="14"/>
  <c r="BN224" i="14"/>
  <c r="BH224" i="14"/>
  <c r="BM224" i="14"/>
  <c r="BJ224" i="14"/>
  <c r="BK224" i="14"/>
  <c r="BO224" i="14"/>
  <c r="BP224" i="14"/>
  <c r="BL223" i="14"/>
  <c r="BF223" i="14"/>
  <c r="BI223" i="14"/>
  <c r="BN223" i="14"/>
  <c r="BH223" i="14"/>
  <c r="BM223" i="14"/>
  <c r="BJ223" i="14"/>
  <c r="BK223" i="14"/>
  <c r="BO223" i="14"/>
  <c r="BP223" i="14"/>
  <c r="BL222" i="14"/>
  <c r="BF222" i="14"/>
  <c r="BI222" i="14"/>
  <c r="BN222" i="14"/>
  <c r="BH222" i="14"/>
  <c r="BM222" i="14"/>
  <c r="BJ222" i="14"/>
  <c r="BK222" i="14"/>
  <c r="BO222" i="14"/>
  <c r="BP222" i="14"/>
  <c r="BL221" i="14"/>
  <c r="BF221" i="14"/>
  <c r="BI221" i="14"/>
  <c r="BN221" i="14"/>
  <c r="BH221" i="14"/>
  <c r="BM221" i="14"/>
  <c r="BJ221" i="14"/>
  <c r="BK221" i="14"/>
  <c r="BO221" i="14"/>
  <c r="BP221" i="14"/>
  <c r="BL220" i="14"/>
  <c r="BF220" i="14"/>
  <c r="BI220" i="14"/>
  <c r="BN220" i="14"/>
  <c r="BH220" i="14"/>
  <c r="BM220" i="14"/>
  <c r="BJ220" i="14"/>
  <c r="BK220" i="14"/>
  <c r="BO220" i="14"/>
  <c r="BP220" i="14"/>
  <c r="BL219" i="14"/>
  <c r="BF219" i="14"/>
  <c r="BI219" i="14"/>
  <c r="BN219" i="14"/>
  <c r="BH219" i="14"/>
  <c r="BM219" i="14"/>
  <c r="BJ219" i="14"/>
  <c r="BK219" i="14"/>
  <c r="BO219" i="14"/>
  <c r="BP219" i="14"/>
  <c r="BL218" i="14"/>
  <c r="BF218" i="14"/>
  <c r="BI218" i="14"/>
  <c r="BN218" i="14"/>
  <c r="BH218" i="14"/>
  <c r="BM218" i="14"/>
  <c r="BJ218" i="14"/>
  <c r="BK218" i="14"/>
  <c r="BO218" i="14"/>
  <c r="BP218" i="14"/>
  <c r="BL217" i="14"/>
  <c r="BF217" i="14"/>
  <c r="BI217" i="14"/>
  <c r="BN217" i="14"/>
  <c r="BH217" i="14"/>
  <c r="BM217" i="14"/>
  <c r="BJ217" i="14"/>
  <c r="BK217" i="14"/>
  <c r="BO217" i="14"/>
  <c r="BP217" i="14"/>
  <c r="AP216" i="14"/>
  <c r="AO216" i="14"/>
  <c r="AP215" i="14"/>
  <c r="AO215" i="14"/>
  <c r="AO214" i="14"/>
  <c r="AP214" i="14"/>
  <c r="AT213" i="14"/>
  <c r="AN213" i="14"/>
  <c r="AQ213" i="14"/>
  <c r="AN212" i="14"/>
  <c r="AQ212" i="14"/>
  <c r="AT212" i="14"/>
  <c r="AQ211" i="14"/>
  <c r="AT211" i="14"/>
  <c r="AN211" i="14"/>
  <c r="BL207" i="14"/>
  <c r="BF207" i="14"/>
  <c r="BI207" i="14"/>
  <c r="BN207" i="14"/>
  <c r="BJ207" i="14"/>
  <c r="BO207" i="14"/>
  <c r="BH207" i="14"/>
  <c r="BM207" i="14"/>
  <c r="BK207" i="14"/>
  <c r="BP207" i="14"/>
  <c r="BL206" i="14"/>
  <c r="BF206" i="14"/>
  <c r="BI206" i="14"/>
  <c r="BN206" i="14"/>
  <c r="BJ206" i="14"/>
  <c r="BO206" i="14"/>
  <c r="BH206" i="14"/>
  <c r="BM206" i="14"/>
  <c r="BK206" i="14"/>
  <c r="BP206" i="14"/>
  <c r="BL205" i="14"/>
  <c r="BF205" i="14"/>
  <c r="BI205" i="14"/>
  <c r="BN205" i="14"/>
  <c r="BJ205" i="14"/>
  <c r="BO205" i="14"/>
  <c r="BH205" i="14"/>
  <c r="BM205" i="14"/>
  <c r="BK205" i="14"/>
  <c r="BP205" i="14"/>
  <c r="AP204" i="14"/>
  <c r="AO204" i="14"/>
  <c r="AO203" i="14"/>
  <c r="AP203" i="14"/>
  <c r="AO202" i="14"/>
  <c r="AP202" i="14"/>
  <c r="AO201" i="14"/>
  <c r="AP201" i="14"/>
  <c r="AP200" i="14"/>
  <c r="AO200" i="14"/>
  <c r="AO199" i="14"/>
  <c r="AP199" i="14"/>
  <c r="AQ198" i="14"/>
  <c r="AT198" i="14"/>
  <c r="AN198" i="14"/>
  <c r="AT197" i="14"/>
  <c r="AN197" i="14"/>
  <c r="AQ197" i="14"/>
  <c r="AN196" i="14"/>
  <c r="AQ196" i="14"/>
  <c r="AT196" i="14"/>
  <c r="AQ195" i="14"/>
  <c r="AN195" i="14"/>
  <c r="AT195" i="14"/>
  <c r="AQ194" i="14"/>
  <c r="AT194" i="14"/>
  <c r="AN194" i="14"/>
  <c r="AT193" i="14"/>
  <c r="AN193" i="14"/>
  <c r="AQ193" i="14"/>
  <c r="BL188" i="14"/>
  <c r="BF188" i="14"/>
  <c r="BI188" i="14"/>
  <c r="BN188" i="14"/>
  <c r="BJ188" i="14"/>
  <c r="BO188" i="14"/>
  <c r="BH188" i="14"/>
  <c r="BM188" i="14"/>
  <c r="BK188" i="14"/>
  <c r="BP188" i="14"/>
  <c r="BL187" i="14"/>
  <c r="BF187" i="14"/>
  <c r="BI187" i="14"/>
  <c r="BN187" i="14"/>
  <c r="BJ187" i="14"/>
  <c r="BO187" i="14"/>
  <c r="BH187" i="14"/>
  <c r="BM187" i="14"/>
  <c r="BK187" i="14"/>
  <c r="BP187" i="14"/>
  <c r="AO186" i="14"/>
  <c r="AP186" i="14"/>
  <c r="AP185" i="14"/>
  <c r="AO185" i="14"/>
  <c r="AP184" i="14"/>
  <c r="AO184" i="14"/>
  <c r="AQ183" i="14"/>
  <c r="AT183" i="14"/>
  <c r="AN183" i="14"/>
  <c r="AQ182" i="14"/>
  <c r="AT182" i="14"/>
  <c r="AN182" i="14"/>
  <c r="AT181" i="14"/>
  <c r="AN181" i="14"/>
  <c r="AQ181" i="14"/>
  <c r="BL176" i="14"/>
  <c r="BF176" i="14"/>
  <c r="BI176" i="14"/>
  <c r="BN176" i="14"/>
  <c r="BJ176" i="14"/>
  <c r="BO176" i="14"/>
  <c r="BH176" i="14"/>
  <c r="BM176" i="14"/>
  <c r="BK176" i="14"/>
  <c r="BP176" i="14"/>
  <c r="BL175" i="14"/>
  <c r="BF175" i="14"/>
  <c r="BI175" i="14"/>
  <c r="BN175" i="14"/>
  <c r="BJ175" i="14"/>
  <c r="BO175" i="14"/>
  <c r="BH175" i="14"/>
  <c r="BM175" i="14"/>
  <c r="BK175" i="14"/>
  <c r="BP175" i="14"/>
  <c r="BL174" i="14"/>
  <c r="BF174" i="14"/>
  <c r="BI174" i="14"/>
  <c r="BN174" i="14"/>
  <c r="BJ174" i="14"/>
  <c r="BO174" i="14"/>
  <c r="BH174" i="14"/>
  <c r="BM174" i="14"/>
  <c r="BK174" i="14"/>
  <c r="BP174" i="14"/>
  <c r="BL173" i="14"/>
  <c r="BF173" i="14"/>
  <c r="BI173" i="14"/>
  <c r="BN173" i="14"/>
  <c r="BJ173" i="14"/>
  <c r="BO173" i="14"/>
  <c r="BH173" i="14"/>
  <c r="BM173" i="14"/>
  <c r="BK173" i="14"/>
  <c r="BP173" i="14"/>
  <c r="AP172" i="14"/>
  <c r="AO172" i="14"/>
  <c r="AN171" i="14"/>
  <c r="AQ171" i="14"/>
  <c r="AT171" i="14"/>
  <c r="BL168" i="14"/>
  <c r="BF168" i="14"/>
  <c r="BI168" i="14"/>
  <c r="BN168" i="14"/>
  <c r="BJ168" i="14"/>
  <c r="BO168" i="14"/>
  <c r="BH168" i="14"/>
  <c r="BM168" i="14"/>
  <c r="BK168" i="14"/>
  <c r="BP168" i="14"/>
  <c r="BL167" i="14"/>
  <c r="BF167" i="14"/>
  <c r="BI167" i="14"/>
  <c r="BN167" i="14"/>
  <c r="BJ167" i="14"/>
  <c r="BO167" i="14"/>
  <c r="BH167" i="14"/>
  <c r="BM167" i="14"/>
  <c r="BK167" i="14"/>
  <c r="BP167" i="14"/>
  <c r="BL166" i="14"/>
  <c r="BF166" i="14"/>
  <c r="BI166" i="14"/>
  <c r="BN166" i="14"/>
  <c r="BJ166" i="14"/>
  <c r="BO166" i="14"/>
  <c r="BH166" i="14"/>
  <c r="BM166" i="14"/>
  <c r="BK166" i="14"/>
  <c r="BP166" i="14"/>
  <c r="BF165" i="14"/>
  <c r="BL165" i="14"/>
  <c r="BI165" i="14"/>
  <c r="BN165" i="14"/>
  <c r="BJ165" i="14"/>
  <c r="BO165" i="14"/>
  <c r="BH165" i="14"/>
  <c r="BM165" i="14"/>
  <c r="BK165" i="14"/>
  <c r="BP165" i="14"/>
  <c r="BL164" i="14"/>
  <c r="BF164" i="14"/>
  <c r="BI164" i="14"/>
  <c r="BN164" i="14"/>
  <c r="BJ164" i="14"/>
  <c r="BO164" i="14"/>
  <c r="BH164" i="14"/>
  <c r="BM164" i="14"/>
  <c r="BK164" i="14"/>
  <c r="BP164" i="14"/>
  <c r="BL163" i="14"/>
  <c r="BF163" i="14"/>
  <c r="BI163" i="14"/>
  <c r="BN163" i="14"/>
  <c r="BJ163" i="14"/>
  <c r="BO163" i="14"/>
  <c r="BH163" i="14"/>
  <c r="BM163" i="14"/>
  <c r="BK163" i="14"/>
  <c r="BP163" i="14"/>
  <c r="BL162" i="14"/>
  <c r="BF162" i="14"/>
  <c r="BI162" i="14"/>
  <c r="BN162" i="14"/>
  <c r="BJ162" i="14"/>
  <c r="BO162" i="14"/>
  <c r="BH162" i="14"/>
  <c r="BM162" i="14"/>
  <c r="BK162" i="14"/>
  <c r="BP162" i="14"/>
  <c r="BL161" i="14"/>
  <c r="BF161" i="14"/>
  <c r="BI161" i="14"/>
  <c r="BN161" i="14"/>
  <c r="BJ161" i="14"/>
  <c r="BO161" i="14"/>
  <c r="BH161" i="14"/>
  <c r="BM161" i="14"/>
  <c r="BK161" i="14"/>
  <c r="BP161" i="14"/>
  <c r="BL160" i="14"/>
  <c r="BF160" i="14"/>
  <c r="BI160" i="14"/>
  <c r="BN160" i="14"/>
  <c r="BJ160" i="14"/>
  <c r="BO160" i="14"/>
  <c r="BH160" i="14"/>
  <c r="BM160" i="14"/>
  <c r="BK160" i="14"/>
  <c r="BP160" i="14"/>
  <c r="BL159" i="14"/>
  <c r="BF159" i="14"/>
  <c r="BI159" i="14"/>
  <c r="BN159" i="14"/>
  <c r="BJ159" i="14"/>
  <c r="BO159" i="14"/>
  <c r="BK159" i="14"/>
  <c r="BP159" i="14"/>
  <c r="BH159" i="14"/>
  <c r="BM159" i="14"/>
  <c r="BL158" i="14"/>
  <c r="BF158" i="14"/>
  <c r="BI158" i="14"/>
  <c r="BN158" i="14"/>
  <c r="BJ158" i="14"/>
  <c r="BO158" i="14"/>
  <c r="BK158" i="14"/>
  <c r="BP158" i="14"/>
  <c r="BH158" i="14"/>
  <c r="BM158" i="14"/>
  <c r="BL157" i="14"/>
  <c r="BF157" i="14"/>
  <c r="BI157" i="14"/>
  <c r="BN157" i="14"/>
  <c r="BJ157" i="14"/>
  <c r="BO157" i="14"/>
  <c r="BK157" i="14"/>
  <c r="BP157" i="14"/>
  <c r="BH157" i="14"/>
  <c r="BM157" i="14"/>
  <c r="AP156" i="14"/>
  <c r="AO156" i="14"/>
  <c r="AQ155" i="14"/>
  <c r="AT155" i="14"/>
  <c r="AN155" i="14"/>
  <c r="AT154" i="14"/>
  <c r="AN154" i="14"/>
  <c r="AQ154" i="14"/>
  <c r="AT153" i="14"/>
  <c r="AN153" i="14"/>
  <c r="AQ153" i="14"/>
  <c r="AN152" i="14"/>
  <c r="AQ152" i="14"/>
  <c r="AT152" i="14"/>
  <c r="BL146" i="14"/>
  <c r="BF146" i="14"/>
  <c r="BI146" i="14"/>
  <c r="BN146" i="14"/>
  <c r="BM146" i="14"/>
  <c r="BH146" i="14"/>
  <c r="BO146" i="14"/>
  <c r="BJ146" i="14"/>
  <c r="BP146" i="14"/>
  <c r="BK146" i="14"/>
  <c r="BL145" i="14"/>
  <c r="BF145" i="14"/>
  <c r="BI145" i="14"/>
  <c r="BN145" i="14"/>
  <c r="BJ145" i="14"/>
  <c r="BP145" i="14"/>
  <c r="BK145" i="14"/>
  <c r="BM145" i="14"/>
  <c r="BH145" i="14"/>
  <c r="BO145" i="14"/>
  <c r="BL144" i="14"/>
  <c r="BF144" i="14"/>
  <c r="BI144" i="14"/>
  <c r="BN144" i="14"/>
  <c r="BM144" i="14"/>
  <c r="BH144" i="14"/>
  <c r="BO144" i="14"/>
  <c r="BJ144" i="14"/>
  <c r="BP144" i="14"/>
  <c r="BK144" i="14"/>
  <c r="AO143" i="14"/>
  <c r="AP143" i="14"/>
  <c r="AO142" i="14"/>
  <c r="AP142" i="14"/>
  <c r="AP141" i="14"/>
  <c r="AO141" i="14"/>
  <c r="AN140" i="14"/>
  <c r="AQ140" i="14"/>
  <c r="AT140" i="14"/>
  <c r="AQ139" i="14"/>
  <c r="AT139" i="14"/>
  <c r="AN139" i="14"/>
  <c r="AT138" i="14"/>
  <c r="AN138" i="14"/>
  <c r="AQ138" i="14"/>
  <c r="AT137" i="14"/>
  <c r="AN137" i="14"/>
  <c r="AQ137" i="14"/>
  <c r="AN136" i="14"/>
  <c r="AQ136" i="14"/>
  <c r="AT136" i="14"/>
  <c r="AQ135" i="14"/>
  <c r="AT135" i="14"/>
  <c r="AN135" i="14"/>
  <c r="AT134" i="14"/>
  <c r="AN134" i="14"/>
  <c r="AQ134" i="14"/>
  <c r="AT133" i="14"/>
  <c r="AN133" i="14"/>
  <c r="AQ133" i="14"/>
  <c r="AN132" i="14"/>
  <c r="AQ132" i="14"/>
  <c r="AT132" i="14"/>
  <c r="AQ131" i="14"/>
  <c r="AT131" i="14"/>
  <c r="AN131" i="14"/>
  <c r="AT130" i="14"/>
  <c r="AN130" i="14"/>
  <c r="AQ130" i="14"/>
  <c r="AT129" i="14"/>
  <c r="AN129" i="14"/>
  <c r="AQ129" i="14"/>
  <c r="AN128" i="14"/>
  <c r="AQ128" i="14"/>
  <c r="AT128" i="14"/>
  <c r="AQ127" i="14"/>
  <c r="AT127" i="14"/>
  <c r="AN127" i="14"/>
  <c r="AT126" i="14"/>
  <c r="AN126" i="14"/>
  <c r="AQ126" i="14"/>
  <c r="AT125" i="14"/>
  <c r="AN125" i="14"/>
  <c r="AQ125" i="14"/>
  <c r="AN124" i="14"/>
  <c r="AQ124" i="14"/>
  <c r="AT124" i="14"/>
  <c r="AQ123" i="14"/>
  <c r="AT123" i="14"/>
  <c r="AN123" i="14"/>
  <c r="AT122" i="14"/>
  <c r="AN122" i="14"/>
  <c r="AQ122" i="14"/>
  <c r="AT121" i="14"/>
  <c r="AN121" i="14"/>
  <c r="AQ121" i="14"/>
  <c r="AN120" i="14"/>
  <c r="AQ120" i="14"/>
  <c r="AT120" i="14"/>
  <c r="AQ119" i="14"/>
  <c r="AT119" i="14"/>
  <c r="AN119" i="14"/>
  <c r="AT118" i="14"/>
  <c r="AN118" i="14"/>
  <c r="AQ118" i="14"/>
  <c r="AT117" i="14"/>
  <c r="AN117" i="14"/>
  <c r="AQ117" i="14"/>
  <c r="BL105" i="14"/>
  <c r="BF105" i="14"/>
  <c r="BJ105" i="14"/>
  <c r="BO105" i="14"/>
  <c r="BH105" i="14"/>
  <c r="BM105" i="14"/>
  <c r="BI105" i="14"/>
  <c r="BN105" i="14"/>
  <c r="BK105" i="14"/>
  <c r="BP105" i="14"/>
  <c r="BL104" i="14"/>
  <c r="BF104" i="14"/>
  <c r="BJ104" i="14"/>
  <c r="BO104" i="14"/>
  <c r="BH104" i="14"/>
  <c r="BM104" i="14"/>
  <c r="BI104" i="14"/>
  <c r="BN104" i="14"/>
  <c r="BK104" i="14"/>
  <c r="BP104" i="14"/>
  <c r="AO103" i="14"/>
  <c r="AP103" i="14"/>
  <c r="AO102" i="14"/>
  <c r="AP102" i="14"/>
  <c r="AP101" i="14"/>
  <c r="AO101" i="14"/>
  <c r="AP100" i="14"/>
  <c r="AO100" i="14"/>
  <c r="AO99" i="14"/>
  <c r="AP99" i="14"/>
  <c r="AO98" i="14"/>
  <c r="AP98" i="14"/>
  <c r="AP97" i="14"/>
  <c r="AO97" i="14"/>
  <c r="AN96" i="14"/>
  <c r="AQ96" i="14"/>
  <c r="AT96" i="14"/>
  <c r="AQ95" i="14"/>
  <c r="AT95" i="14"/>
  <c r="AN95" i="14"/>
  <c r="AT94" i="14"/>
  <c r="AN94" i="14"/>
  <c r="AQ94" i="14"/>
  <c r="BL90" i="14"/>
  <c r="BF90" i="14"/>
  <c r="BJ90" i="14"/>
  <c r="BO90" i="14"/>
  <c r="BK90" i="14"/>
  <c r="BP90" i="14"/>
  <c r="BH90" i="14"/>
  <c r="BM90" i="14"/>
  <c r="BI90" i="14"/>
  <c r="BN90" i="14"/>
  <c r="BL89" i="14"/>
  <c r="BF89" i="14"/>
  <c r="BJ89" i="14"/>
  <c r="BO89" i="14"/>
  <c r="BK89" i="14"/>
  <c r="BP89" i="14"/>
  <c r="BH89" i="14"/>
  <c r="BM89" i="14"/>
  <c r="BI89" i="14"/>
  <c r="BN89" i="14"/>
  <c r="BL88" i="14"/>
  <c r="BF88" i="14"/>
  <c r="BJ88" i="14"/>
  <c r="BO88" i="14"/>
  <c r="BK88" i="14"/>
  <c r="BP88" i="14"/>
  <c r="BH88" i="14"/>
  <c r="BM88" i="14"/>
  <c r="BI88" i="14"/>
  <c r="BN88" i="14"/>
  <c r="BL87" i="14"/>
  <c r="BF87" i="14"/>
  <c r="BJ87" i="14"/>
  <c r="BO87" i="14"/>
  <c r="BK87" i="14"/>
  <c r="BP87" i="14"/>
  <c r="BH87" i="14"/>
  <c r="BM87" i="14"/>
  <c r="BI87" i="14"/>
  <c r="BN87" i="14"/>
  <c r="BL86" i="14"/>
  <c r="BF86" i="14"/>
  <c r="BJ86" i="14"/>
  <c r="BO86" i="14"/>
  <c r="BK86" i="14"/>
  <c r="BP86" i="14"/>
  <c r="BH86" i="14"/>
  <c r="BM86" i="14"/>
  <c r="BI86" i="14"/>
  <c r="BN86" i="14"/>
  <c r="BF85" i="14"/>
  <c r="BL85" i="14"/>
  <c r="BJ85" i="14"/>
  <c r="BO85" i="14"/>
  <c r="BK85" i="14"/>
  <c r="BP85" i="14"/>
  <c r="BH85" i="14"/>
  <c r="BM85" i="14"/>
  <c r="BI85" i="14"/>
  <c r="BN85" i="14"/>
  <c r="AO84" i="14"/>
  <c r="AP84" i="14"/>
  <c r="AO83" i="14"/>
  <c r="AP83" i="14"/>
  <c r="AO82" i="14"/>
  <c r="AP82" i="14"/>
  <c r="AT81" i="14"/>
  <c r="AN81" i="14"/>
  <c r="AQ81" i="14"/>
  <c r="AN80" i="14"/>
  <c r="AQ80" i="14"/>
  <c r="AT80" i="14"/>
  <c r="AT79" i="14"/>
  <c r="AQ79" i="14"/>
  <c r="AN79" i="14"/>
  <c r="AT78" i="14"/>
  <c r="AN78" i="14"/>
  <c r="AQ78" i="14"/>
  <c r="AT77" i="14"/>
  <c r="AN77" i="14"/>
  <c r="AQ77" i="14"/>
  <c r="AN76" i="14"/>
  <c r="AQ76" i="14"/>
  <c r="AT76" i="14"/>
  <c r="BL70" i="14"/>
  <c r="BF70" i="14"/>
  <c r="BJ70" i="14"/>
  <c r="BO70" i="14"/>
  <c r="BK70" i="14"/>
  <c r="BP70" i="14"/>
  <c r="BH70" i="14"/>
  <c r="BM70" i="14"/>
  <c r="BI70" i="14"/>
  <c r="BN70" i="14"/>
  <c r="BF69" i="14"/>
  <c r="BL69" i="14"/>
  <c r="BJ69" i="14"/>
  <c r="BO69" i="14"/>
  <c r="BK69" i="14"/>
  <c r="BP69" i="14"/>
  <c r="BH69" i="14"/>
  <c r="BM69" i="14"/>
  <c r="BI69" i="14"/>
  <c r="BN69" i="14"/>
  <c r="BL68" i="14"/>
  <c r="BF68" i="14"/>
  <c r="BJ68" i="14"/>
  <c r="BO68" i="14"/>
  <c r="BK68" i="14"/>
  <c r="BP68" i="14"/>
  <c r="BH68" i="14"/>
  <c r="BM68" i="14"/>
  <c r="BI68" i="14"/>
  <c r="BN68" i="14"/>
  <c r="BL67" i="14"/>
  <c r="BF67" i="14"/>
  <c r="BJ67" i="14"/>
  <c r="BO67" i="14"/>
  <c r="BK67" i="14"/>
  <c r="BP67" i="14"/>
  <c r="BH67" i="14"/>
  <c r="BM67" i="14"/>
  <c r="BI67" i="14"/>
  <c r="BN67" i="14"/>
  <c r="BL66" i="14"/>
  <c r="BF66" i="14"/>
  <c r="BJ66" i="14"/>
  <c r="BO66" i="14"/>
  <c r="BK66" i="14"/>
  <c r="BP66" i="14"/>
  <c r="BH66" i="14"/>
  <c r="BM66" i="14"/>
  <c r="BI66" i="14"/>
  <c r="BN66" i="14"/>
  <c r="BL65" i="14"/>
  <c r="BF65" i="14"/>
  <c r="BJ65" i="14"/>
  <c r="BO65" i="14"/>
  <c r="BK65" i="14"/>
  <c r="BP65" i="14"/>
  <c r="BH65" i="14"/>
  <c r="BM65" i="14"/>
  <c r="BI65" i="14"/>
  <c r="BN65" i="14"/>
  <c r="BL64" i="14"/>
  <c r="BI64" i="14"/>
  <c r="BN64" i="14"/>
  <c r="BF64" i="14"/>
  <c r="BH64" i="14"/>
  <c r="BO64" i="14"/>
  <c r="BJ64" i="14"/>
  <c r="BP64" i="14"/>
  <c r="BK64" i="14"/>
  <c r="BM64" i="14"/>
  <c r="BL63" i="14"/>
  <c r="BF63" i="14"/>
  <c r="BH63" i="14"/>
  <c r="BM63" i="14"/>
  <c r="BI63" i="14"/>
  <c r="BN63" i="14"/>
  <c r="BJ63" i="14"/>
  <c r="BK63" i="14"/>
  <c r="BO63" i="14"/>
  <c r="BP63" i="14"/>
  <c r="BL62" i="14"/>
  <c r="BF62" i="14"/>
  <c r="BH62" i="14"/>
  <c r="BM62" i="14"/>
  <c r="BI62" i="14"/>
  <c r="BN62" i="14"/>
  <c r="BJ62" i="14"/>
  <c r="BK62" i="14"/>
  <c r="BO62" i="14"/>
  <c r="BP62" i="14"/>
  <c r="BL61" i="14"/>
  <c r="BF61" i="14"/>
  <c r="BH61" i="14"/>
  <c r="BM61" i="14"/>
  <c r="BI61" i="14"/>
  <c r="BN61" i="14"/>
  <c r="BJ61" i="14"/>
  <c r="BK61" i="14"/>
  <c r="BO61" i="14"/>
  <c r="BP61" i="14"/>
  <c r="BL60" i="14"/>
  <c r="BH60" i="14"/>
  <c r="BM60" i="14"/>
  <c r="BF60" i="14"/>
  <c r="BI60" i="14"/>
  <c r="BN60" i="14"/>
  <c r="BJ60" i="14"/>
  <c r="BK60" i="14"/>
  <c r="BO60" i="14"/>
  <c r="BP60" i="14"/>
  <c r="AO59" i="14"/>
  <c r="AP59" i="14"/>
  <c r="AP58" i="14"/>
  <c r="AO58" i="14"/>
  <c r="AO57" i="14"/>
  <c r="AP57" i="14"/>
  <c r="AO56" i="14"/>
  <c r="AP56" i="14"/>
  <c r="AT55" i="14"/>
  <c r="AQ55" i="14"/>
  <c r="AN55" i="14"/>
  <c r="AN54" i="14"/>
  <c r="AT54" i="14"/>
  <c r="AQ54" i="14"/>
  <c r="AT53" i="14"/>
  <c r="AQ53" i="14"/>
  <c r="AN53" i="14"/>
  <c r="AT52" i="14"/>
  <c r="AQ52" i="14"/>
  <c r="AN52" i="14"/>
  <c r="AT51" i="14"/>
  <c r="AQ51" i="14"/>
  <c r="AN51" i="14"/>
  <c r="AN50" i="14"/>
  <c r="AT50" i="14"/>
  <c r="AQ50" i="14"/>
  <c r="BL43" i="14"/>
  <c r="BF43" i="14"/>
  <c r="BH43" i="14"/>
  <c r="BM43" i="14"/>
  <c r="BI43" i="14"/>
  <c r="BN43" i="14"/>
  <c r="BJ43" i="14"/>
  <c r="BK43" i="14"/>
  <c r="BO43" i="14"/>
  <c r="BP43" i="14"/>
  <c r="AO42" i="14"/>
  <c r="AP42" i="14"/>
  <c r="AO41" i="14"/>
  <c r="AP41" i="14"/>
  <c r="AT40" i="14"/>
  <c r="AQ40" i="14"/>
  <c r="AN40" i="14"/>
  <c r="BL34" i="14"/>
  <c r="BF34" i="14"/>
  <c r="BH34" i="14"/>
  <c r="BM34" i="14"/>
  <c r="BI34" i="14"/>
  <c r="BN34" i="14"/>
  <c r="BJ34" i="14"/>
  <c r="BO34" i="14"/>
  <c r="BK34" i="14"/>
  <c r="BP34" i="14"/>
  <c r="BL33" i="14"/>
  <c r="BF33" i="14"/>
  <c r="BH33" i="14"/>
  <c r="BM33" i="14"/>
  <c r="BI33" i="14"/>
  <c r="BN33" i="14"/>
  <c r="BJ33" i="14"/>
  <c r="BO33" i="14"/>
  <c r="BK33" i="14"/>
  <c r="BP33" i="14"/>
  <c r="BL32" i="14"/>
  <c r="BH32" i="14"/>
  <c r="BM32" i="14"/>
  <c r="BI32" i="14"/>
  <c r="BN32" i="14"/>
  <c r="BF32" i="14"/>
  <c r="BJ32" i="14"/>
  <c r="BO32" i="14"/>
  <c r="BK32" i="14"/>
  <c r="BP32" i="14"/>
  <c r="BL31" i="14"/>
  <c r="BF31" i="14"/>
  <c r="BH31" i="14"/>
  <c r="BM31" i="14"/>
  <c r="BI31" i="14"/>
  <c r="BN31" i="14"/>
  <c r="BJ31" i="14"/>
  <c r="BO31" i="14"/>
  <c r="BK31" i="14"/>
  <c r="BP31" i="14"/>
  <c r="BL30" i="14"/>
  <c r="BF30" i="14"/>
  <c r="BH30" i="14"/>
  <c r="BM30" i="14"/>
  <c r="BI30" i="14"/>
  <c r="BN30" i="14"/>
  <c r="BJ30" i="14"/>
  <c r="BO30" i="14"/>
  <c r="BK30" i="14"/>
  <c r="BP30" i="14"/>
  <c r="AO29" i="14"/>
  <c r="AP29" i="14"/>
  <c r="AO28" i="14"/>
  <c r="AP28" i="14"/>
  <c r="AO27" i="14"/>
  <c r="AP27" i="14"/>
  <c r="BI25" i="14"/>
  <c r="AP25" i="14"/>
  <c r="AO25" i="14"/>
  <c r="AP22" i="14"/>
  <c r="AO22" i="14"/>
  <c r="BI21" i="14"/>
  <c r="AO21" i="14"/>
  <c r="AP21" i="14"/>
  <c r="BF267" i="14"/>
  <c r="BL267" i="14"/>
  <c r="BI267" i="14"/>
  <c r="BN267" i="14"/>
  <c r="BH267" i="14"/>
  <c r="BM267" i="14"/>
  <c r="BJ267" i="14"/>
  <c r="BK267" i="14"/>
  <c r="BO267" i="14"/>
  <c r="BP267" i="14"/>
  <c r="AP260" i="14"/>
  <c r="AO260" i="14"/>
  <c r="AO258" i="14"/>
  <c r="AP258" i="14"/>
  <c r="BL252" i="14"/>
  <c r="BF252" i="14"/>
  <c r="BI252" i="14"/>
  <c r="BN252" i="14"/>
  <c r="BH252" i="14"/>
  <c r="BM252" i="14"/>
  <c r="BJ252" i="14"/>
  <c r="BK252" i="14"/>
  <c r="BO252" i="14"/>
  <c r="BP252" i="14"/>
  <c r="AO250" i="14"/>
  <c r="AP250" i="14"/>
  <c r="AO267" i="14"/>
  <c r="AP267" i="14"/>
  <c r="AO266" i="14"/>
  <c r="AP266" i="14"/>
  <c r="AO265" i="14"/>
  <c r="AP265" i="14"/>
  <c r="AP264" i="14"/>
  <c r="AO264" i="14"/>
  <c r="AQ263" i="14"/>
  <c r="AT263" i="14"/>
  <c r="AN263" i="14"/>
  <c r="AO262" i="14"/>
  <c r="AP262" i="14"/>
  <c r="AP261" i="14"/>
  <c r="AO261" i="14"/>
  <c r="AN260" i="14"/>
  <c r="AQ260" i="14"/>
  <c r="AT260" i="14"/>
  <c r="AQ259" i="14"/>
  <c r="AT259" i="14"/>
  <c r="AN259" i="14"/>
  <c r="AQ258" i="14"/>
  <c r="AT258" i="14"/>
  <c r="AN258" i="14"/>
  <c r="BL256" i="14"/>
  <c r="BF256" i="14"/>
  <c r="BI256" i="14"/>
  <c r="BN256" i="14"/>
  <c r="BH256" i="14"/>
  <c r="BM256" i="14"/>
  <c r="BJ256" i="14"/>
  <c r="BK256" i="14"/>
  <c r="BO256" i="14"/>
  <c r="BP256" i="14"/>
  <c r="BF255" i="14"/>
  <c r="BL255" i="14"/>
  <c r="BI255" i="14"/>
  <c r="BN255" i="14"/>
  <c r="BH255" i="14"/>
  <c r="BM255" i="14"/>
  <c r="BJ255" i="14"/>
  <c r="BK255" i="14"/>
  <c r="BO255" i="14"/>
  <c r="BP255" i="14"/>
  <c r="AO254" i="14"/>
  <c r="AP254" i="14"/>
  <c r="AO253" i="14"/>
  <c r="AP253" i="14"/>
  <c r="AP252" i="14"/>
  <c r="AO252" i="14"/>
  <c r="AQ251" i="14"/>
  <c r="AT251" i="14"/>
  <c r="AN251" i="14"/>
  <c r="AQ250" i="14"/>
  <c r="AT250" i="14"/>
  <c r="AN250" i="14"/>
  <c r="BL248" i="14"/>
  <c r="BF248" i="14"/>
  <c r="BI248" i="14"/>
  <c r="BN248" i="14"/>
  <c r="BH248" i="14"/>
  <c r="BM248" i="14"/>
  <c r="BJ248" i="14"/>
  <c r="BK248" i="14"/>
  <c r="BO248" i="14"/>
  <c r="BP248" i="14"/>
  <c r="BF247" i="14"/>
  <c r="BL247" i="14"/>
  <c r="BI247" i="14"/>
  <c r="BN247" i="14"/>
  <c r="BH247" i="14"/>
  <c r="BM247" i="14"/>
  <c r="BJ247" i="14"/>
  <c r="BK247" i="14"/>
  <c r="BO247" i="14"/>
  <c r="BP247" i="14"/>
  <c r="BF246" i="14"/>
  <c r="BL246" i="14"/>
  <c r="BI246" i="14"/>
  <c r="BN246" i="14"/>
  <c r="BH246" i="14"/>
  <c r="BM246" i="14"/>
  <c r="BJ246" i="14"/>
  <c r="BK246" i="14"/>
  <c r="BO246" i="14"/>
  <c r="BP246" i="14"/>
  <c r="AP245" i="14"/>
  <c r="AO245" i="14"/>
  <c r="AP244" i="14"/>
  <c r="AO244" i="14"/>
  <c r="AQ243" i="14"/>
  <c r="AT243" i="14"/>
  <c r="AN243" i="14"/>
  <c r="BF238" i="14"/>
  <c r="BL238" i="14"/>
  <c r="BI238" i="14"/>
  <c r="BN238" i="14"/>
  <c r="BH238" i="14"/>
  <c r="BM238" i="14"/>
  <c r="BJ238" i="14"/>
  <c r="BK238" i="14"/>
  <c r="BO238" i="14"/>
  <c r="BP238" i="14"/>
  <c r="AP237" i="14"/>
  <c r="AO237" i="14"/>
  <c r="AP236" i="14"/>
  <c r="AO236" i="14"/>
  <c r="AO235" i="14"/>
  <c r="AP235" i="14"/>
  <c r="AQ234" i="14"/>
  <c r="AT234" i="14"/>
  <c r="AN234" i="14"/>
  <c r="AT233" i="14"/>
  <c r="AN233" i="14"/>
  <c r="AQ233" i="14"/>
  <c r="AN232" i="14"/>
  <c r="AQ232" i="14"/>
  <c r="AT232" i="14"/>
  <c r="AQ231" i="14"/>
  <c r="AN231" i="14"/>
  <c r="AT231" i="14"/>
  <c r="BL229" i="14"/>
  <c r="BF229" i="14"/>
  <c r="BI229" i="14"/>
  <c r="BN229" i="14"/>
  <c r="BH229" i="14"/>
  <c r="BM229" i="14"/>
  <c r="BJ229" i="14"/>
  <c r="BK229" i="14"/>
  <c r="BO229" i="14"/>
  <c r="BP229" i="14"/>
  <c r="AP228" i="14"/>
  <c r="AO228" i="14"/>
  <c r="AO227" i="14"/>
  <c r="AP227" i="14"/>
  <c r="AO226" i="14"/>
  <c r="AP226" i="14"/>
  <c r="AT225" i="14"/>
  <c r="AN225" i="14"/>
  <c r="AQ225" i="14"/>
  <c r="BL216" i="14"/>
  <c r="BF216" i="14"/>
  <c r="BI216" i="14"/>
  <c r="BN216" i="14"/>
  <c r="BH216" i="14"/>
  <c r="BM216" i="14"/>
  <c r="BJ216" i="14"/>
  <c r="BK216" i="14"/>
  <c r="BO216" i="14"/>
  <c r="BP216" i="14"/>
  <c r="BL215" i="14"/>
  <c r="BF215" i="14"/>
  <c r="BI215" i="14"/>
  <c r="BN215" i="14"/>
  <c r="BH215" i="14"/>
  <c r="BM215" i="14"/>
  <c r="BJ215" i="14"/>
  <c r="BK215" i="14"/>
  <c r="BO215" i="14"/>
  <c r="BP215" i="14"/>
  <c r="BL214" i="14"/>
  <c r="BF214" i="14"/>
  <c r="BI214" i="14"/>
  <c r="BN214" i="14"/>
  <c r="BH214" i="14"/>
  <c r="BM214" i="14"/>
  <c r="BJ214" i="14"/>
  <c r="BK214" i="14"/>
  <c r="BO214" i="14"/>
  <c r="BP214" i="14"/>
  <c r="AP213" i="14"/>
  <c r="AO213" i="14"/>
  <c r="AP212" i="14"/>
  <c r="AO212" i="14"/>
  <c r="AP211" i="14"/>
  <c r="AO211" i="14"/>
  <c r="AQ210" i="14"/>
  <c r="AT210" i="14"/>
  <c r="AN210" i="14"/>
  <c r="AT209" i="14"/>
  <c r="AN209" i="14"/>
  <c r="AQ209" i="14"/>
  <c r="AN208" i="14"/>
  <c r="AQ208" i="14"/>
  <c r="AT208" i="14"/>
  <c r="BL204" i="14"/>
  <c r="BF204" i="14"/>
  <c r="BI204" i="14"/>
  <c r="BN204" i="14"/>
  <c r="BJ204" i="14"/>
  <c r="BO204" i="14"/>
  <c r="BH204" i="14"/>
  <c r="BM204" i="14"/>
  <c r="BK204" i="14"/>
  <c r="BP204" i="14"/>
  <c r="BL203" i="14"/>
  <c r="BF203" i="14"/>
  <c r="BI203" i="14"/>
  <c r="BN203" i="14"/>
  <c r="BJ203" i="14"/>
  <c r="BO203" i="14"/>
  <c r="BH203" i="14"/>
  <c r="BM203" i="14"/>
  <c r="BK203" i="14"/>
  <c r="BP203" i="14"/>
  <c r="BL202" i="14"/>
  <c r="BF202" i="14"/>
  <c r="BI202" i="14"/>
  <c r="BN202" i="14"/>
  <c r="BJ202" i="14"/>
  <c r="BO202" i="14"/>
  <c r="BH202" i="14"/>
  <c r="BM202" i="14"/>
  <c r="BK202" i="14"/>
  <c r="BP202" i="14"/>
  <c r="BL201" i="14"/>
  <c r="BF201" i="14"/>
  <c r="BI201" i="14"/>
  <c r="BN201" i="14"/>
  <c r="BJ201" i="14"/>
  <c r="BO201" i="14"/>
  <c r="BH201" i="14"/>
  <c r="BM201" i="14"/>
  <c r="BK201" i="14"/>
  <c r="BP201" i="14"/>
  <c r="BL200" i="14"/>
  <c r="BF200" i="14"/>
  <c r="BI200" i="14"/>
  <c r="BN200" i="14"/>
  <c r="BJ200" i="14"/>
  <c r="BO200" i="14"/>
  <c r="BH200" i="14"/>
  <c r="BM200" i="14"/>
  <c r="BK200" i="14"/>
  <c r="BP200" i="14"/>
  <c r="BL199" i="14"/>
  <c r="BF199" i="14"/>
  <c r="BI199" i="14"/>
  <c r="BN199" i="14"/>
  <c r="BJ199" i="14"/>
  <c r="BO199" i="14"/>
  <c r="BH199" i="14"/>
  <c r="BM199" i="14"/>
  <c r="BK199" i="14"/>
  <c r="BP199" i="14"/>
  <c r="AO198" i="14"/>
  <c r="AP198" i="14"/>
  <c r="AP197" i="14"/>
  <c r="AO197" i="14"/>
  <c r="AP196" i="14"/>
  <c r="AO196" i="14"/>
  <c r="AP195" i="14"/>
  <c r="AO195" i="14"/>
  <c r="AO194" i="14"/>
  <c r="AP194" i="14"/>
  <c r="AO193" i="14"/>
  <c r="AP193" i="14"/>
  <c r="AN192" i="14"/>
  <c r="AQ192" i="14"/>
  <c r="AT192" i="14"/>
  <c r="AQ191" i="14"/>
  <c r="AT191" i="14"/>
  <c r="AN191" i="14"/>
  <c r="AQ190" i="14"/>
  <c r="AT190" i="14"/>
  <c r="AN190" i="14"/>
  <c r="AT189" i="14"/>
  <c r="AN189" i="14"/>
  <c r="AQ189" i="14"/>
  <c r="BL186" i="14"/>
  <c r="BF186" i="14"/>
  <c r="BI186" i="14"/>
  <c r="BN186" i="14"/>
  <c r="BJ186" i="14"/>
  <c r="BO186" i="14"/>
  <c r="BH186" i="14"/>
  <c r="BM186" i="14"/>
  <c r="BK186" i="14"/>
  <c r="BP186" i="14"/>
  <c r="BL185" i="14"/>
  <c r="BF185" i="14"/>
  <c r="BI185" i="14"/>
  <c r="BN185" i="14"/>
  <c r="BJ185" i="14"/>
  <c r="BO185" i="14"/>
  <c r="BH185" i="14"/>
  <c r="BM185" i="14"/>
  <c r="BK185" i="14"/>
  <c r="BP185" i="14"/>
  <c r="BL184" i="14"/>
  <c r="BF184" i="14"/>
  <c r="BI184" i="14"/>
  <c r="BN184" i="14"/>
  <c r="BJ184" i="14"/>
  <c r="BO184" i="14"/>
  <c r="BH184" i="14"/>
  <c r="BM184" i="14"/>
  <c r="BK184" i="14"/>
  <c r="BP184" i="14"/>
  <c r="AO183" i="14"/>
  <c r="AP183" i="14"/>
  <c r="AO182" i="14"/>
  <c r="AP182" i="14"/>
  <c r="AP181" i="14"/>
  <c r="AO181" i="14"/>
  <c r="AN180" i="14"/>
  <c r="AQ180" i="14"/>
  <c r="AT180" i="14"/>
  <c r="AQ179" i="14"/>
  <c r="AT179" i="14"/>
  <c r="AN179" i="14"/>
  <c r="AQ178" i="14"/>
  <c r="AT178" i="14"/>
  <c r="AN178" i="14"/>
  <c r="AT177" i="14"/>
  <c r="AN177" i="14"/>
  <c r="AQ177" i="14"/>
  <c r="BL172" i="14"/>
  <c r="BF172" i="14"/>
  <c r="BI172" i="14"/>
  <c r="BN172" i="14"/>
  <c r="BJ172" i="14"/>
  <c r="BO172" i="14"/>
  <c r="BH172" i="14"/>
  <c r="BM172" i="14"/>
  <c r="BK172" i="14"/>
  <c r="BP172" i="14"/>
  <c r="AP171" i="14"/>
  <c r="AO171" i="14"/>
  <c r="AN170" i="14"/>
  <c r="AQ170" i="14"/>
  <c r="AT170" i="14"/>
  <c r="AQ169" i="14"/>
  <c r="AT169" i="14"/>
  <c r="AN169" i="14"/>
  <c r="BL156" i="14"/>
  <c r="BF156" i="14"/>
  <c r="BI156" i="14"/>
  <c r="BN156" i="14"/>
  <c r="BJ156" i="14"/>
  <c r="BO156" i="14"/>
  <c r="BK156" i="14"/>
  <c r="BP156" i="14"/>
  <c r="BH156" i="14"/>
  <c r="BM156" i="14"/>
  <c r="AO155" i="14"/>
  <c r="AP155" i="14"/>
  <c r="AO154" i="14"/>
  <c r="AP154" i="14"/>
  <c r="AP153" i="14"/>
  <c r="AO153" i="14"/>
  <c r="AP152" i="14"/>
  <c r="AO152" i="14"/>
  <c r="AQ151" i="14"/>
  <c r="AT151" i="14"/>
  <c r="AN151" i="14"/>
  <c r="AT150" i="14"/>
  <c r="AN150" i="14"/>
  <c r="AQ150" i="14"/>
  <c r="AT149" i="14"/>
  <c r="AN149" i="14"/>
  <c r="AQ149" i="14"/>
  <c r="AN148" i="14"/>
  <c r="AQ148" i="14"/>
  <c r="AT148" i="14"/>
  <c r="AQ147" i="14"/>
  <c r="AT147" i="14"/>
  <c r="AN147" i="14"/>
  <c r="BL143" i="14"/>
  <c r="BF143" i="14"/>
  <c r="BI143" i="14"/>
  <c r="BN143" i="14"/>
  <c r="BJ143" i="14"/>
  <c r="BP143" i="14"/>
  <c r="BK143" i="14"/>
  <c r="BM143" i="14"/>
  <c r="BH143" i="14"/>
  <c r="BO143" i="14"/>
  <c r="BL142" i="14"/>
  <c r="BF142" i="14"/>
  <c r="BI142" i="14"/>
  <c r="BN142" i="14"/>
  <c r="BM142" i="14"/>
  <c r="BH142" i="14"/>
  <c r="BO142" i="14"/>
  <c r="BJ142" i="14"/>
  <c r="BP142" i="14"/>
  <c r="BK142" i="14"/>
  <c r="BL141" i="14"/>
  <c r="BF141" i="14"/>
  <c r="BI141" i="14"/>
  <c r="BN141" i="14"/>
  <c r="BJ141" i="14"/>
  <c r="BP141" i="14"/>
  <c r="BK141" i="14"/>
  <c r="BM141" i="14"/>
  <c r="BH141" i="14"/>
  <c r="BO141" i="14"/>
  <c r="AP140" i="14"/>
  <c r="AO140" i="14"/>
  <c r="AO139" i="14"/>
  <c r="AP139" i="14"/>
  <c r="AO138" i="14"/>
  <c r="AP138" i="14"/>
  <c r="AP137" i="14"/>
  <c r="AO137" i="14"/>
  <c r="AP136" i="14"/>
  <c r="AO136" i="14"/>
  <c r="AO135" i="14"/>
  <c r="AP135" i="14"/>
  <c r="AO134" i="14"/>
  <c r="AP134" i="14"/>
  <c r="AP133" i="14"/>
  <c r="AO133" i="14"/>
  <c r="AP132" i="14"/>
  <c r="AO132" i="14"/>
  <c r="AO131" i="14"/>
  <c r="AP131" i="14"/>
  <c r="AO130" i="14"/>
  <c r="AP130" i="14"/>
  <c r="AP129" i="14"/>
  <c r="AO129" i="14"/>
  <c r="AP128" i="14"/>
  <c r="AO128" i="14"/>
  <c r="AO127" i="14"/>
  <c r="AP127" i="14"/>
  <c r="AO126" i="14"/>
  <c r="AP126" i="14"/>
  <c r="AP125" i="14"/>
  <c r="AO125" i="14"/>
  <c r="AP124" i="14"/>
  <c r="AO124" i="14"/>
  <c r="AO123" i="14"/>
  <c r="AP123" i="14"/>
  <c r="AO122" i="14"/>
  <c r="AP122" i="14"/>
  <c r="AP121" i="14"/>
  <c r="AO121" i="14"/>
  <c r="AP120" i="14"/>
  <c r="AO120" i="14"/>
  <c r="AO119" i="14"/>
  <c r="AP119" i="14"/>
  <c r="AO118" i="14"/>
  <c r="AP118" i="14"/>
  <c r="AP117" i="14"/>
  <c r="AO117" i="14"/>
  <c r="AN116" i="14"/>
  <c r="AQ116" i="14"/>
  <c r="AT116" i="14"/>
  <c r="AQ115" i="14"/>
  <c r="AT115" i="14"/>
  <c r="AN115" i="14"/>
  <c r="AT114" i="14"/>
  <c r="AN114" i="14"/>
  <c r="AQ114" i="14"/>
  <c r="AT113" i="14"/>
  <c r="AN113" i="14"/>
  <c r="AQ113" i="14"/>
  <c r="AN112" i="14"/>
  <c r="AQ112" i="14"/>
  <c r="AT112" i="14"/>
  <c r="AQ111" i="14"/>
  <c r="AT111" i="14"/>
  <c r="AN111" i="14"/>
  <c r="AT110" i="14"/>
  <c r="AN110" i="14"/>
  <c r="AQ110" i="14"/>
  <c r="AT109" i="14"/>
  <c r="AN109" i="14"/>
  <c r="AQ109" i="14"/>
  <c r="AN108" i="14"/>
  <c r="AQ108" i="14"/>
  <c r="AT108" i="14"/>
  <c r="AQ107" i="14"/>
  <c r="AT107" i="14"/>
  <c r="AN107" i="14"/>
  <c r="AT106" i="14"/>
  <c r="AN106" i="14"/>
  <c r="AQ106" i="14"/>
  <c r="BL103" i="14"/>
  <c r="BF103" i="14"/>
  <c r="BJ103" i="14"/>
  <c r="BO103" i="14"/>
  <c r="BK103" i="14"/>
  <c r="BP103" i="14"/>
  <c r="BH103" i="14"/>
  <c r="BM103" i="14"/>
  <c r="BI103" i="14"/>
  <c r="BN103" i="14"/>
  <c r="BL102" i="14"/>
  <c r="BF102" i="14"/>
  <c r="BJ102" i="14"/>
  <c r="BO102" i="14"/>
  <c r="BK102" i="14"/>
  <c r="BP102" i="14"/>
  <c r="BH102" i="14"/>
  <c r="BM102" i="14"/>
  <c r="BI102" i="14"/>
  <c r="BN102" i="14"/>
  <c r="BF101" i="14"/>
  <c r="BL101" i="14"/>
  <c r="BJ101" i="14"/>
  <c r="BO101" i="14"/>
  <c r="BK101" i="14"/>
  <c r="BP101" i="14"/>
  <c r="BH101" i="14"/>
  <c r="BM101" i="14"/>
  <c r="BI101" i="14"/>
  <c r="BN101" i="14"/>
  <c r="BL100" i="14"/>
  <c r="BF100" i="14"/>
  <c r="BJ100" i="14"/>
  <c r="BO100" i="14"/>
  <c r="BK100" i="14"/>
  <c r="BP100" i="14"/>
  <c r="BH100" i="14"/>
  <c r="BM100" i="14"/>
  <c r="BI100" i="14"/>
  <c r="BN100" i="14"/>
  <c r="BL99" i="14"/>
  <c r="BF99" i="14"/>
  <c r="BJ99" i="14"/>
  <c r="BO99" i="14"/>
  <c r="BK99" i="14"/>
  <c r="BP99" i="14"/>
  <c r="BH99" i="14"/>
  <c r="BM99" i="14"/>
  <c r="BI99" i="14"/>
  <c r="BN99" i="14"/>
  <c r="BL98" i="14"/>
  <c r="BF98" i="14"/>
  <c r="BJ98" i="14"/>
  <c r="BO98" i="14"/>
  <c r="BK98" i="14"/>
  <c r="BP98" i="14"/>
  <c r="BH98" i="14"/>
  <c r="BM98" i="14"/>
  <c r="BI98" i="14"/>
  <c r="BN98" i="14"/>
  <c r="BL97" i="14"/>
  <c r="BF97" i="14"/>
  <c r="BJ97" i="14"/>
  <c r="BO97" i="14"/>
  <c r="BK97" i="14"/>
  <c r="BP97" i="14"/>
  <c r="BH97" i="14"/>
  <c r="BM97" i="14"/>
  <c r="BI97" i="14"/>
  <c r="BN97" i="14"/>
  <c r="AP96" i="14"/>
  <c r="AO96" i="14"/>
  <c r="AO95" i="14"/>
  <c r="AP95" i="14"/>
  <c r="AO94" i="14"/>
  <c r="AP94" i="14"/>
  <c r="AT93" i="14"/>
  <c r="AN93" i="14"/>
  <c r="AQ93" i="14"/>
  <c r="AN92" i="14"/>
  <c r="AQ92" i="14"/>
  <c r="AT92" i="14"/>
  <c r="AQ91" i="14"/>
  <c r="AT91" i="14"/>
  <c r="AN91" i="14"/>
  <c r="BL84" i="14"/>
  <c r="BF84" i="14"/>
  <c r="BJ84" i="14"/>
  <c r="BO84" i="14"/>
  <c r="BK84" i="14"/>
  <c r="BP84" i="14"/>
  <c r="BH84" i="14"/>
  <c r="BM84" i="14"/>
  <c r="BI84" i="14"/>
  <c r="BN84" i="14"/>
  <c r="BL83" i="14"/>
  <c r="BF83" i="14"/>
  <c r="BJ83" i="14"/>
  <c r="BO83" i="14"/>
  <c r="BK83" i="14"/>
  <c r="BP83" i="14"/>
  <c r="BH83" i="14"/>
  <c r="BM83" i="14"/>
  <c r="BI83" i="14"/>
  <c r="BN83" i="14"/>
  <c r="BL82" i="14"/>
  <c r="BF82" i="14"/>
  <c r="BJ82" i="14"/>
  <c r="BO82" i="14"/>
  <c r="BK82" i="14"/>
  <c r="BP82" i="14"/>
  <c r="BH82" i="14"/>
  <c r="BM82" i="14"/>
  <c r="BI82" i="14"/>
  <c r="BN82" i="14"/>
  <c r="AP81" i="14"/>
  <c r="AO81" i="14"/>
  <c r="AO80" i="14"/>
  <c r="AP80" i="14"/>
  <c r="AO79" i="14"/>
  <c r="AP79" i="14"/>
  <c r="AO78" i="14"/>
  <c r="AP78" i="14"/>
  <c r="AO77" i="14"/>
  <c r="AP77" i="14"/>
  <c r="AO76" i="14"/>
  <c r="AP76" i="14"/>
  <c r="AQ75" i="14"/>
  <c r="AT75" i="14"/>
  <c r="AN75" i="14"/>
  <c r="AQ74" i="14"/>
  <c r="AT74" i="14"/>
  <c r="AN74" i="14"/>
  <c r="AT73" i="14"/>
  <c r="AN73" i="14"/>
  <c r="AQ73" i="14"/>
  <c r="AN72" i="14"/>
  <c r="AQ72" i="14"/>
  <c r="AT72" i="14"/>
  <c r="AQ71" i="14"/>
  <c r="AT71" i="14"/>
  <c r="AN71" i="14"/>
  <c r="BL59" i="14"/>
  <c r="BF59" i="14"/>
  <c r="BH59" i="14"/>
  <c r="BM59" i="14"/>
  <c r="BI59" i="14"/>
  <c r="BN59" i="14"/>
  <c r="BJ59" i="14"/>
  <c r="BK59" i="14"/>
  <c r="BO59" i="14"/>
  <c r="BP59" i="14"/>
  <c r="BL58" i="14"/>
  <c r="BF58" i="14"/>
  <c r="BH58" i="14"/>
  <c r="BM58" i="14"/>
  <c r="BI58" i="14"/>
  <c r="BN58" i="14"/>
  <c r="BJ58" i="14"/>
  <c r="BK58" i="14"/>
  <c r="BO58" i="14"/>
  <c r="BP58" i="14"/>
  <c r="BL57" i="14"/>
  <c r="BF57" i="14"/>
  <c r="BH57" i="14"/>
  <c r="BM57" i="14"/>
  <c r="BI57" i="14"/>
  <c r="BN57" i="14"/>
  <c r="BJ57" i="14"/>
  <c r="BK57" i="14"/>
  <c r="BO57" i="14"/>
  <c r="BP57" i="14"/>
  <c r="BL56" i="14"/>
  <c r="BF56" i="14"/>
  <c r="BH56" i="14"/>
  <c r="BM56" i="14"/>
  <c r="BI56" i="14"/>
  <c r="BN56" i="14"/>
  <c r="BJ56" i="14"/>
  <c r="BK56" i="14"/>
  <c r="BO56" i="14"/>
  <c r="BP56" i="14"/>
  <c r="AO55" i="14"/>
  <c r="AP55" i="14"/>
  <c r="AO54" i="14"/>
  <c r="AP54" i="14"/>
  <c r="AO53" i="14"/>
  <c r="AP53" i="14"/>
  <c r="AO52" i="14"/>
  <c r="AP52" i="14"/>
  <c r="AP51" i="14"/>
  <c r="AO51" i="14"/>
  <c r="AO50" i="14"/>
  <c r="AP50" i="14"/>
  <c r="AT49" i="14"/>
  <c r="AQ49" i="14"/>
  <c r="AN49" i="14"/>
  <c r="AT48" i="14"/>
  <c r="AQ48" i="14"/>
  <c r="AN48" i="14"/>
  <c r="AT47" i="14"/>
  <c r="AQ47" i="14"/>
  <c r="AN47" i="14"/>
  <c r="AN46" i="14"/>
  <c r="AT46" i="14"/>
  <c r="AQ46" i="14"/>
  <c r="AT45" i="14"/>
  <c r="AQ45" i="14"/>
  <c r="AN45" i="14"/>
  <c r="AT44" i="14"/>
  <c r="AQ44" i="14"/>
  <c r="AN44" i="14"/>
  <c r="BL42" i="14"/>
  <c r="BF42" i="14"/>
  <c r="BH42" i="14"/>
  <c r="BM42" i="14"/>
  <c r="BI42" i="14"/>
  <c r="BN42" i="14"/>
  <c r="BJ42" i="14"/>
  <c r="BK42" i="14"/>
  <c r="BO42" i="14"/>
  <c r="BP42" i="14"/>
  <c r="BL41" i="14"/>
  <c r="BF41" i="14"/>
  <c r="BH41" i="14"/>
  <c r="BM41" i="14"/>
  <c r="BI41" i="14"/>
  <c r="BN41" i="14"/>
  <c r="BJ41" i="14"/>
  <c r="BK41" i="14"/>
  <c r="BO41" i="14"/>
  <c r="BP41" i="14"/>
  <c r="AO40" i="14"/>
  <c r="AP40" i="14"/>
  <c r="AT39" i="14"/>
  <c r="AQ39" i="14"/>
  <c r="AN39" i="14"/>
  <c r="AN38" i="14"/>
  <c r="AT38" i="14"/>
  <c r="AQ38" i="14"/>
  <c r="AT37" i="14"/>
  <c r="AQ37" i="14"/>
  <c r="AN37" i="14"/>
  <c r="AT36" i="14"/>
  <c r="AQ36" i="14"/>
  <c r="AN36" i="14"/>
  <c r="AT35" i="14"/>
  <c r="AQ35" i="14"/>
  <c r="AN35" i="14"/>
  <c r="BL29" i="14"/>
  <c r="BF29" i="14"/>
  <c r="BH29" i="14"/>
  <c r="BM29" i="14"/>
  <c r="BI29" i="14"/>
  <c r="BN29" i="14"/>
  <c r="BJ29" i="14"/>
  <c r="BO29" i="14"/>
  <c r="BK29" i="14"/>
  <c r="BP29" i="14"/>
  <c r="BL28" i="14"/>
  <c r="BH28" i="14"/>
  <c r="BM28" i="14"/>
  <c r="BF28" i="14"/>
  <c r="BI28" i="14"/>
  <c r="BN28" i="14"/>
  <c r="BJ28" i="14"/>
  <c r="BO28" i="14"/>
  <c r="BK28" i="14"/>
  <c r="BP28" i="14"/>
  <c r="BL27" i="14"/>
  <c r="BF27" i="14"/>
  <c r="BH27" i="14"/>
  <c r="BM27" i="14"/>
  <c r="BI27" i="14"/>
  <c r="BN27" i="14"/>
  <c r="BJ27" i="14"/>
  <c r="BO27" i="14"/>
  <c r="BK27" i="14"/>
  <c r="BP27" i="14"/>
  <c r="BL26" i="14"/>
  <c r="BF26" i="14"/>
  <c r="BH26" i="14"/>
  <c r="BN26" i="14"/>
  <c r="BO26" i="14"/>
  <c r="BP26" i="14"/>
  <c r="BL25" i="14"/>
  <c r="BF25" i="14"/>
  <c r="BJ25" i="14"/>
  <c r="BM25" i="14"/>
  <c r="BL24" i="14"/>
  <c r="BF24" i="14"/>
  <c r="BL23" i="14"/>
  <c r="BF23" i="14"/>
  <c r="BL22" i="14"/>
  <c r="BF22" i="14"/>
  <c r="BJ22" i="14"/>
  <c r="BO22" i="14"/>
  <c r="BK22" i="14"/>
  <c r="BP22" i="14"/>
  <c r="BH22" i="14"/>
  <c r="BM22" i="14"/>
  <c r="BI22" i="14"/>
  <c r="BN22" i="14"/>
  <c r="BJ21" i="14"/>
  <c r="BM21" i="14"/>
  <c r="AO24" i="14"/>
  <c r="AP24" i="14"/>
  <c r="AP23" i="14"/>
  <c r="AO23" i="14"/>
  <c r="BL21" i="14"/>
  <c r="BF21" i="14"/>
  <c r="BL20" i="14"/>
  <c r="BF20" i="14"/>
  <c r="AQ26" i="14"/>
  <c r="AO26" i="14"/>
  <c r="AP26" i="14"/>
  <c r="BI26" i="14"/>
  <c r="BM26" i="14"/>
  <c r="BJ26" i="14"/>
  <c r="BK26" i="14"/>
  <c r="BH25" i="14"/>
  <c r="BP25" i="14" s="1"/>
  <c r="BN25" i="14"/>
  <c r="BK25" i="14"/>
  <c r="BM24" i="14"/>
  <c r="BI24" i="14"/>
  <c r="BJ24" i="14"/>
  <c r="AS24" i="14"/>
  <c r="AT24" i="14"/>
  <c r="AN24" i="14"/>
  <c r="AV24" i="14" s="1"/>
  <c r="AQ24" i="14"/>
  <c r="BN24" i="14"/>
  <c r="BK24" i="14"/>
  <c r="BH24" i="14"/>
  <c r="BP24" i="14" s="1"/>
  <c r="AN23" i="14"/>
  <c r="AV23" i="14" s="1"/>
  <c r="AT23" i="14"/>
  <c r="AS23" i="14"/>
  <c r="AQ23" i="14"/>
  <c r="BM23" i="14"/>
  <c r="BH23" i="14"/>
  <c r="BP23" i="14" s="1"/>
  <c r="BN23" i="14"/>
  <c r="BK23" i="14"/>
  <c r="BI23" i="14"/>
  <c r="BN21" i="14"/>
  <c r="BK21" i="14"/>
  <c r="BH21" i="14"/>
  <c r="BP21" i="14" s="1"/>
  <c r="AS20" i="14"/>
  <c r="BI20" i="14"/>
  <c r="BM20" i="14"/>
  <c r="BJ20" i="14"/>
  <c r="BN20" i="14"/>
  <c r="BK20" i="14"/>
  <c r="BH20" i="14"/>
  <c r="BP20" i="14" s="1"/>
  <c r="AN20" i="14"/>
  <c r="AV20" i="14" s="1"/>
  <c r="AO20" i="14"/>
  <c r="AP20" i="14"/>
  <c r="AT20" i="14"/>
  <c r="AQ20" i="14"/>
  <c r="BO25" i="14"/>
  <c r="AM20" i="14"/>
  <c r="AM25" i="14"/>
  <c r="BO24" i="14"/>
  <c r="AM121" i="14"/>
  <c r="AJ24" i="14"/>
  <c r="BD102" i="14"/>
  <c r="BG267" i="14"/>
  <c r="BD23" i="14"/>
  <c r="AM216" i="14"/>
  <c r="BG240" i="14"/>
  <c r="AM213" i="14"/>
  <c r="AM204" i="14"/>
  <c r="BD187" i="14"/>
  <c r="BC239" i="14"/>
  <c r="AM198" i="14"/>
  <c r="AM109" i="14"/>
  <c r="AM195" i="14"/>
  <c r="BE157" i="14"/>
  <c r="AM234" i="14"/>
  <c r="AM207" i="14"/>
  <c r="BE143" i="14"/>
  <c r="AJ200" i="14"/>
  <c r="AJ166" i="14"/>
  <c r="AK256" i="14"/>
  <c r="AM245" i="14"/>
  <c r="AM228" i="14"/>
  <c r="AJ53" i="14"/>
  <c r="AJ29" i="14"/>
  <c r="BC130" i="14"/>
  <c r="BG93" i="14"/>
  <c r="BG31" i="14"/>
  <c r="AI28" i="14"/>
  <c r="AM222" i="14"/>
  <c r="BD207" i="14"/>
  <c r="AJ197" i="14"/>
  <c r="AJ169" i="14"/>
  <c r="BC151" i="14"/>
  <c r="AK105" i="14"/>
  <c r="AM66" i="14"/>
  <c r="BC53" i="14"/>
  <c r="BG34" i="14"/>
  <c r="AJ23" i="14"/>
  <c r="BC224" i="14"/>
  <c r="BG190" i="14"/>
  <c r="BD180" i="14"/>
  <c r="BE113" i="14"/>
  <c r="AI53" i="14"/>
  <c r="AI43" i="14"/>
  <c r="AM134" i="14"/>
  <c r="AJ248" i="14"/>
  <c r="AM233" i="14"/>
  <c r="BC89" i="14"/>
  <c r="AK86" i="14"/>
  <c r="AM27" i="14"/>
  <c r="AM161" i="14"/>
  <c r="AM124" i="14"/>
  <c r="BG256" i="14"/>
  <c r="BD244" i="14"/>
  <c r="BC221" i="14"/>
  <c r="AI254" i="14"/>
  <c r="BD237" i="14"/>
  <c r="AM183" i="14"/>
  <c r="AM149" i="14"/>
  <c r="AJ133" i="14"/>
  <c r="AM131" i="14"/>
  <c r="AM126" i="14"/>
  <c r="AM125" i="14"/>
  <c r="AJ123" i="14"/>
  <c r="AM78" i="14"/>
  <c r="BE44" i="14"/>
  <c r="BG262" i="14"/>
  <c r="AJ261" i="14"/>
  <c r="AJ237" i="14"/>
  <c r="AJ231" i="14"/>
  <c r="AJ220" i="14"/>
  <c r="BG202" i="14"/>
  <c r="BD189" i="14"/>
  <c r="AJ179" i="14"/>
  <c r="AJ145" i="14"/>
  <c r="BD140" i="14"/>
  <c r="AJ136" i="14"/>
  <c r="AJ128" i="14"/>
  <c r="BE127" i="14"/>
  <c r="BD116" i="14"/>
  <c r="AM100" i="14"/>
  <c r="AM99" i="14"/>
  <c r="AK91" i="14"/>
  <c r="BE89" i="14"/>
  <c r="BE79" i="14"/>
  <c r="AM69" i="14"/>
  <c r="BG58" i="14"/>
  <c r="AJ52" i="14"/>
  <c r="BG50" i="14"/>
  <c r="BG45" i="14"/>
  <c r="BC44" i="14"/>
  <c r="BG37" i="14"/>
  <c r="AK228" i="14"/>
  <c r="BD227" i="14"/>
  <c r="BE221" i="14"/>
  <c r="BE218" i="14"/>
  <c r="BG184" i="14"/>
  <c r="AJ174" i="14"/>
  <c r="AJ160" i="14"/>
  <c r="AJ156" i="14"/>
  <c r="AJ151" i="14"/>
  <c r="BG91" i="14"/>
  <c r="BE60" i="14"/>
  <c r="AJ59" i="14"/>
  <c r="BD54" i="14"/>
  <c r="BG46" i="14"/>
  <c r="AI34" i="14"/>
  <c r="AI23" i="14"/>
  <c r="AM22" i="14"/>
  <c r="BE21" i="14"/>
  <c r="AK261" i="14"/>
  <c r="AJ236" i="14"/>
  <c r="BD235" i="14"/>
  <c r="BC197" i="14"/>
  <c r="BE186" i="14"/>
  <c r="AI128" i="14"/>
  <c r="AI105" i="14"/>
  <c r="AK100" i="14"/>
  <c r="BC34" i="14"/>
  <c r="AM210" i="14"/>
  <c r="BD260" i="14"/>
  <c r="AM256" i="14"/>
  <c r="AM254" i="14"/>
  <c r="BE228" i="14"/>
  <c r="BC218" i="14"/>
  <c r="AM201" i="14"/>
  <c r="BE198" i="14"/>
  <c r="AM186" i="14"/>
  <c r="BC179" i="14"/>
  <c r="AK143" i="14"/>
  <c r="AI139" i="14"/>
  <c r="AK127" i="14"/>
  <c r="BE126" i="14"/>
  <c r="BG97" i="14"/>
  <c r="AK95" i="14"/>
  <c r="BG84" i="14"/>
  <c r="AK77" i="14"/>
  <c r="BC76" i="14"/>
  <c r="AJ61" i="14"/>
  <c r="AK54" i="14"/>
  <c r="BC47" i="14"/>
  <c r="BE42" i="14"/>
  <c r="AM31" i="14"/>
  <c r="BC262" i="14"/>
  <c r="BE259" i="14"/>
  <c r="AK250" i="14"/>
  <c r="BG220" i="14"/>
  <c r="AM219" i="14"/>
  <c r="AI215" i="14"/>
  <c r="BE175" i="14"/>
  <c r="AK170" i="14"/>
  <c r="AK158" i="14"/>
  <c r="BD149" i="14"/>
  <c r="AI130" i="14"/>
  <c r="AK122" i="14"/>
  <c r="AJ117" i="14"/>
  <c r="AJ110" i="14"/>
  <c r="BD88" i="14"/>
  <c r="BE87" i="14"/>
  <c r="BD65" i="14"/>
  <c r="AM51" i="14"/>
  <c r="BD42" i="14"/>
  <c r="AK41" i="14"/>
  <c r="AK29" i="14"/>
  <c r="AI67" i="14"/>
  <c r="AI267" i="14"/>
  <c r="BD264" i="14"/>
  <c r="AK264" i="14"/>
  <c r="AJ250" i="14"/>
  <c r="AJ242" i="14"/>
  <c r="AI233" i="14"/>
  <c r="BE231" i="14"/>
  <c r="BE224" i="14"/>
  <c r="BG217" i="14"/>
  <c r="BD198" i="14"/>
  <c r="BC194" i="14"/>
  <c r="AM192" i="14"/>
  <c r="AM178" i="14"/>
  <c r="BE146" i="14"/>
  <c r="AM129" i="14"/>
  <c r="BD125" i="14"/>
  <c r="BG68" i="14"/>
  <c r="BC59" i="14"/>
  <c r="BD59" i="14"/>
  <c r="AM32" i="14"/>
  <c r="AK232" i="14"/>
  <c r="AI179" i="14"/>
  <c r="AM167" i="14"/>
  <c r="BD82" i="14"/>
  <c r="AM38" i="14"/>
  <c r="BE32" i="14"/>
  <c r="AM146" i="14"/>
  <c r="AM88" i="14"/>
  <c r="BC242" i="14"/>
  <c r="BE20" i="14"/>
  <c r="AK255" i="14"/>
  <c r="AJ251" i="14"/>
  <c r="AK244" i="14"/>
  <c r="AM237" i="14"/>
  <c r="BD234" i="14"/>
  <c r="BG229" i="14"/>
  <c r="AI202" i="14"/>
  <c r="BG199" i="14"/>
  <c r="AM196" i="14"/>
  <c r="BD159" i="14"/>
  <c r="BE155" i="14"/>
  <c r="AM155" i="14"/>
  <c r="BE149" i="14"/>
  <c r="BC136" i="14"/>
  <c r="AJ130" i="14"/>
  <c r="BG115" i="14"/>
  <c r="AI111" i="14"/>
  <c r="AK111" i="14"/>
  <c r="BE63" i="14"/>
  <c r="BE48" i="14"/>
  <c r="BD48" i="14"/>
  <c r="BC40" i="14"/>
  <c r="AJ262" i="14"/>
  <c r="AJ255" i="14"/>
  <c r="BE246" i="14"/>
  <c r="BE240" i="14"/>
  <c r="BE237" i="14"/>
  <c r="AK225" i="14"/>
  <c r="BD216" i="14"/>
  <c r="BG211" i="14"/>
  <c r="BD183" i="14"/>
  <c r="BD182" i="14"/>
  <c r="BE166" i="14"/>
  <c r="BD160" i="14"/>
  <c r="AM150" i="14"/>
  <c r="BG135" i="14"/>
  <c r="AM132" i="14"/>
  <c r="AM102" i="14"/>
  <c r="BE98" i="14"/>
  <c r="AJ94" i="14"/>
  <c r="AI61" i="14"/>
  <c r="BG40" i="14"/>
  <c r="AM266" i="14"/>
  <c r="BC254" i="14"/>
  <c r="AJ243" i="14"/>
  <c r="BE266" i="14"/>
  <c r="AK259" i="14"/>
  <c r="BG254" i="14"/>
  <c r="BC247" i="14"/>
  <c r="BD246" i="14"/>
  <c r="AM241" i="14"/>
  <c r="BD233" i="14"/>
  <c r="BD230" i="14"/>
  <c r="BC229" i="14"/>
  <c r="AJ221" i="14"/>
  <c r="BD212" i="14"/>
  <c r="AI197" i="14"/>
  <c r="AM180" i="14"/>
  <c r="AJ176" i="14"/>
  <c r="AM174" i="14"/>
  <c r="AM160" i="14"/>
  <c r="BG132" i="14"/>
  <c r="BD128" i="14"/>
  <c r="BG122" i="14"/>
  <c r="BG121" i="14"/>
  <c r="AM119" i="14"/>
  <c r="BE117" i="14"/>
  <c r="BE189" i="14"/>
  <c r="AJ182" i="14"/>
  <c r="AJ175" i="14"/>
  <c r="BD171" i="14"/>
  <c r="BE169" i="14"/>
  <c r="AI169" i="14"/>
  <c r="AK156" i="14"/>
  <c r="AJ139" i="14"/>
  <c r="BD120" i="14"/>
  <c r="AK118" i="14"/>
  <c r="AM115" i="14"/>
  <c r="AI110" i="14"/>
  <c r="AI106" i="14"/>
  <c r="BC101" i="14"/>
  <c r="BC77" i="14"/>
  <c r="AM72" i="14"/>
  <c r="BE58" i="14"/>
  <c r="AM57" i="14"/>
  <c r="BG51" i="14"/>
  <c r="AK45" i="14"/>
  <c r="BC43" i="14"/>
  <c r="BE36" i="14"/>
  <c r="BD35" i="14"/>
  <c r="BD34" i="14"/>
  <c r="BD32" i="14"/>
  <c r="BC26" i="14"/>
  <c r="BD106" i="14"/>
  <c r="AJ106" i="14"/>
  <c r="AJ88" i="14"/>
  <c r="BG78" i="14"/>
  <c r="BE75" i="14"/>
  <c r="BG73" i="14"/>
  <c r="BG52" i="14"/>
  <c r="BD47" i="14"/>
  <c r="AK44" i="14"/>
  <c r="BD40" i="14"/>
  <c r="BG32" i="14"/>
  <c r="BE27" i="14"/>
  <c r="AJ27" i="14"/>
  <c r="AJ26" i="14"/>
  <c r="BE24" i="14"/>
  <c r="BO21" i="14"/>
  <c r="AM21" i="14"/>
  <c r="AU21" i="14" s="1"/>
  <c r="BC188" i="14"/>
  <c r="AI166" i="14"/>
  <c r="AJ159" i="14"/>
  <c r="BE134" i="14"/>
  <c r="BE83" i="14"/>
  <c r="BD79" i="14"/>
  <c r="BG76" i="14"/>
  <c r="AK71" i="14"/>
  <c r="AJ67" i="14"/>
  <c r="AJ65" i="14"/>
  <c r="AJ62" i="14"/>
  <c r="AJ51" i="14"/>
  <c r="AJ43" i="14"/>
  <c r="AK39" i="14"/>
  <c r="AK30" i="14"/>
  <c r="AK28" i="14"/>
  <c r="BD27" i="14"/>
  <c r="BD26" i="14"/>
  <c r="BD170" i="14"/>
  <c r="AJ167" i="14"/>
  <c r="AK162" i="14"/>
  <c r="BG141" i="14"/>
  <c r="AK140" i="14"/>
  <c r="AI121" i="14"/>
  <c r="BG118" i="14"/>
  <c r="AK116" i="14"/>
  <c r="AJ101" i="14"/>
  <c r="AK80" i="14"/>
  <c r="BG79" i="14"/>
  <c r="BD76" i="14"/>
  <c r="BD71" i="14"/>
  <c r="BG66" i="14"/>
  <c r="BD62" i="14"/>
  <c r="BD53" i="14"/>
  <c r="AJ41" i="14"/>
  <c r="AJ34" i="14"/>
  <c r="BD30" i="14"/>
  <c r="AK24" i="14"/>
  <c r="BD21" i="14"/>
  <c r="AI148" i="14"/>
  <c r="AJ148" i="14"/>
  <c r="BG124" i="14"/>
  <c r="AM267" i="14"/>
  <c r="BD265" i="14"/>
  <c r="BE263" i="14"/>
  <c r="AI263" i="14"/>
  <c r="AM262" i="14"/>
  <c r="AI260" i="14"/>
  <c r="BC256" i="14"/>
  <c r="BD254" i="14"/>
  <c r="BD253" i="14"/>
  <c r="AM253" i="14"/>
  <c r="BG252" i="14"/>
  <c r="AJ252" i="14"/>
  <c r="BD249" i="14"/>
  <c r="BC245" i="14"/>
  <c r="BC241" i="14"/>
  <c r="AJ241" i="14"/>
  <c r="BD240" i="14"/>
  <c r="AJ240" i="14"/>
  <c r="BD238" i="14"/>
  <c r="AK237" i="14"/>
  <c r="BC235" i="14"/>
  <c r="AM232" i="14"/>
  <c r="BC230" i="14"/>
  <c r="AJ227" i="14"/>
  <c r="BC226" i="14"/>
  <c r="AJ226" i="14"/>
  <c r="BG221" i="14"/>
  <c r="BD219" i="14"/>
  <c r="BG218" i="14"/>
  <c r="BE216" i="14"/>
  <c r="AJ212" i="14"/>
  <c r="AK207" i="14"/>
  <c r="AI205" i="14"/>
  <c r="BE204" i="14"/>
  <c r="BE201" i="14"/>
  <c r="BG181" i="14"/>
  <c r="BD176" i="14"/>
  <c r="BC176" i="14"/>
  <c r="BG161" i="14"/>
  <c r="BD161" i="14"/>
  <c r="AM127" i="14"/>
  <c r="AI127" i="14"/>
  <c r="BG117" i="14"/>
  <c r="BC117" i="14"/>
  <c r="AJ68" i="14"/>
  <c r="AK68" i="14"/>
  <c r="AM63" i="14"/>
  <c r="BG188" i="14"/>
  <c r="AK252" i="14"/>
  <c r="AI223" i="14"/>
  <c r="AM223" i="14"/>
  <c r="AI218" i="14"/>
  <c r="BG209" i="14"/>
  <c r="AI209" i="14"/>
  <c r="AJ209" i="14"/>
  <c r="AI206" i="14"/>
  <c r="AJ206" i="14"/>
  <c r="BD201" i="14"/>
  <c r="AM260" i="14"/>
  <c r="AM170" i="14"/>
  <c r="AI170" i="14"/>
  <c r="BC250" i="14"/>
  <c r="BG247" i="14"/>
  <c r="BD243" i="14"/>
  <c r="AK267" i="14"/>
  <c r="BG265" i="14"/>
  <c r="AK258" i="14"/>
  <c r="AJ254" i="14"/>
  <c r="BE243" i="14"/>
  <c r="AI243" i="14"/>
  <c r="AM242" i="14"/>
  <c r="BG237" i="14"/>
  <c r="AK235" i="14"/>
  <c r="AJ234" i="14"/>
  <c r="AJ218" i="14"/>
  <c r="BD215" i="14"/>
  <c r="BC215" i="14"/>
  <c r="AJ215" i="14"/>
  <c r="BC209" i="14"/>
  <c r="BD206" i="14"/>
  <c r="AJ203" i="14"/>
  <c r="AM202" i="14"/>
  <c r="AJ191" i="14"/>
  <c r="AM137" i="14"/>
  <c r="AI188" i="14"/>
  <c r="AJ188" i="14"/>
  <c r="AK265" i="14"/>
  <c r="AJ20" i="14"/>
  <c r="BD267" i="14"/>
  <c r="BD266" i="14"/>
  <c r="AI266" i="14"/>
  <c r="AM263" i="14"/>
  <c r="BG260" i="14"/>
  <c r="BE258" i="14"/>
  <c r="BD257" i="14"/>
  <c r="AI255" i="14"/>
  <c r="AW255" i="14" s="1"/>
  <c r="AJ253" i="14"/>
  <c r="BD250" i="14"/>
  <c r="AI245" i="14"/>
  <c r="AK241" i="14"/>
  <c r="AM240" i="14"/>
  <c r="AI239" i="14"/>
  <c r="BG238" i="14"/>
  <c r="BC236" i="14"/>
  <c r="BD228" i="14"/>
  <c r="BG228" i="14"/>
  <c r="BE227" i="14"/>
  <c r="BC265" i="14"/>
  <c r="BG264" i="14"/>
  <c r="AI261" i="14"/>
  <c r="AJ260" i="14"/>
  <c r="BC255" i="14"/>
  <c r="BE252" i="14"/>
  <c r="BC251" i="14"/>
  <c r="AJ249" i="14"/>
  <c r="BG246" i="14"/>
  <c r="AJ246" i="14"/>
  <c r="BG244" i="14"/>
  <c r="BG241" i="14"/>
  <c r="AI240" i="14"/>
  <c r="BC238" i="14"/>
  <c r="BE236" i="14"/>
  <c r="AJ235" i="14"/>
  <c r="AJ230" i="14"/>
  <c r="BE225" i="14"/>
  <c r="AK210" i="14"/>
  <c r="BD203" i="14"/>
  <c r="BC203" i="14"/>
  <c r="BD191" i="14"/>
  <c r="BC191" i="14"/>
  <c r="BD173" i="14"/>
  <c r="BG173" i="14"/>
  <c r="AM168" i="14"/>
  <c r="BC120" i="14"/>
  <c r="BC98" i="14"/>
  <c r="BD98" i="14"/>
  <c r="BE94" i="14"/>
  <c r="BG224" i="14"/>
  <c r="AK20" i="14"/>
  <c r="BD20" i="14"/>
  <c r="AI264" i="14"/>
  <c r="BC261" i="14"/>
  <c r="BC260" i="14"/>
  <c r="BG257" i="14"/>
  <c r="AI257" i="14"/>
  <c r="BE251" i="14"/>
  <c r="AI231" i="14"/>
  <c r="AJ223" i="14"/>
  <c r="BE222" i="14"/>
  <c r="BG208" i="14"/>
  <c r="BG206" i="14"/>
  <c r="BC206" i="14"/>
  <c r="BD200" i="14"/>
  <c r="BC200" i="14"/>
  <c r="AK192" i="14"/>
  <c r="BG157" i="14"/>
  <c r="BC157" i="14"/>
  <c r="AK155" i="14"/>
  <c r="AI220" i="14"/>
  <c r="BE219" i="14"/>
  <c r="AK213" i="14"/>
  <c r="BG212" i="14"/>
  <c r="BE210" i="14"/>
  <c r="AK204" i="14"/>
  <c r="BD197" i="14"/>
  <c r="BD195" i="14"/>
  <c r="BD194" i="14"/>
  <c r="BG193" i="14"/>
  <c r="AK183" i="14"/>
  <c r="BG182" i="14"/>
  <c r="BC182" i="14"/>
  <c r="BG175" i="14"/>
  <c r="AJ173" i="14"/>
  <c r="BG171" i="14"/>
  <c r="BG170" i="14"/>
  <c r="BD165" i="14"/>
  <c r="AJ165" i="14"/>
  <c r="AJ161" i="14"/>
  <c r="BG158" i="14"/>
  <c r="BG150" i="14"/>
  <c r="BD145" i="14"/>
  <c r="BC145" i="14"/>
  <c r="BD142" i="14"/>
  <c r="BC142" i="14"/>
  <c r="BD139" i="14"/>
  <c r="BC139" i="14"/>
  <c r="AJ126" i="14"/>
  <c r="AI126" i="14"/>
  <c r="BE118" i="14"/>
  <c r="BD108" i="14"/>
  <c r="BE74" i="14"/>
  <c r="AM73" i="14"/>
  <c r="AK238" i="14"/>
  <c r="BD232" i="14"/>
  <c r="AK229" i="14"/>
  <c r="BG227" i="14"/>
  <c r="AI227" i="14"/>
  <c r="BD224" i="14"/>
  <c r="BD221" i="14"/>
  <c r="AM220" i="14"/>
  <c r="BD218" i="14"/>
  <c r="BG215" i="14"/>
  <c r="BD214" i="14"/>
  <c r="BC212" i="14"/>
  <c r="BD210" i="14"/>
  <c r="AI208" i="14"/>
  <c r="BE207" i="14"/>
  <c r="BD205" i="14"/>
  <c r="BG203" i="14"/>
  <c r="BG200" i="14"/>
  <c r="AK189" i="14"/>
  <c r="BD185" i="14"/>
  <c r="BD179" i="14"/>
  <c r="AJ172" i="14"/>
  <c r="BC171" i="14"/>
  <c r="AK168" i="14"/>
  <c r="AM165" i="14"/>
  <c r="AM164" i="14"/>
  <c r="AM159" i="14"/>
  <c r="AM158" i="14"/>
  <c r="AI158" i="14"/>
  <c r="BG153" i="14"/>
  <c r="BG151" i="14"/>
  <c r="BE137" i="14"/>
  <c r="BD131" i="14"/>
  <c r="BG126" i="14"/>
  <c r="BC126" i="14"/>
  <c r="BE121" i="14"/>
  <c r="AJ119" i="14"/>
  <c r="AM118" i="14"/>
  <c r="AI118" i="14"/>
  <c r="AM108" i="14"/>
  <c r="BG102" i="14"/>
  <c r="BD101" i="14"/>
  <c r="AM96" i="14"/>
  <c r="AJ75" i="14"/>
  <c r="BD229" i="14"/>
  <c r="AJ228" i="14"/>
  <c r="BD226" i="14"/>
  <c r="AK222" i="14"/>
  <c r="BD209" i="14"/>
  <c r="BG197" i="14"/>
  <c r="AK195" i="14"/>
  <c r="BG194" i="14"/>
  <c r="AI190" i="14"/>
  <c r="AM190" i="14"/>
  <c r="BD188" i="14"/>
  <c r="AJ185" i="14"/>
  <c r="BE180" i="14"/>
  <c r="AK174" i="14"/>
  <c r="BC169" i="14"/>
  <c r="AJ163" i="14"/>
  <c r="AJ154" i="14"/>
  <c r="BG148" i="14"/>
  <c r="BC148" i="14"/>
  <c r="BD121" i="14"/>
  <c r="BD119" i="14"/>
  <c r="BD111" i="14"/>
  <c r="BG111" i="14"/>
  <c r="BE93" i="14"/>
  <c r="BC87" i="14"/>
  <c r="BG87" i="14"/>
  <c r="BD196" i="14"/>
  <c r="AK186" i="14"/>
  <c r="BG185" i="14"/>
  <c r="BC185" i="14"/>
  <c r="BD178" i="14"/>
  <c r="BG154" i="14"/>
  <c r="BC154" i="14"/>
  <c r="AM105" i="14"/>
  <c r="AJ98" i="14"/>
  <c r="AK88" i="14"/>
  <c r="BD81" i="14"/>
  <c r="BG81" i="14"/>
  <c r="BE167" i="14"/>
  <c r="BE161" i="14"/>
  <c r="BC160" i="14"/>
  <c r="AI138" i="14"/>
  <c r="AI135" i="14"/>
  <c r="BD133" i="14"/>
  <c r="BE131" i="14"/>
  <c r="AK125" i="14"/>
  <c r="BG120" i="14"/>
  <c r="AI117" i="14"/>
  <c r="BC106" i="14"/>
  <c r="BD94" i="14"/>
  <c r="BE88" i="14"/>
  <c r="BG88" i="14"/>
  <c r="AK82" i="14"/>
  <c r="BC81" i="14"/>
  <c r="BG72" i="14"/>
  <c r="BG179" i="14"/>
  <c r="AK177" i="14"/>
  <c r="BG176" i="14"/>
  <c r="AK171" i="14"/>
  <c r="AK167" i="14"/>
  <c r="AK165" i="14"/>
  <c r="BG160" i="14"/>
  <c r="BE152" i="14"/>
  <c r="AK146" i="14"/>
  <c r="BG145" i="14"/>
  <c r="AM143" i="14"/>
  <c r="BG142" i="14"/>
  <c r="AM140" i="14"/>
  <c r="BG139" i="14"/>
  <c r="AM138" i="14"/>
  <c r="BD136" i="14"/>
  <c r="AM135" i="14"/>
  <c r="BD130" i="14"/>
  <c r="BE124" i="14"/>
  <c r="AJ121" i="14"/>
  <c r="AM120" i="14"/>
  <c r="AK119" i="14"/>
  <c r="BD107" i="14"/>
  <c r="BE97" i="14"/>
  <c r="AM90" i="14"/>
  <c r="BC88" i="14"/>
  <c r="BC83" i="14"/>
  <c r="AI82" i="14"/>
  <c r="AI75" i="14"/>
  <c r="BD73" i="14"/>
  <c r="BE73" i="14"/>
  <c r="AJ157" i="14"/>
  <c r="AI153" i="14"/>
  <c r="BD151" i="14"/>
  <c r="AK137" i="14"/>
  <c r="BG133" i="14"/>
  <c r="BG119" i="14"/>
  <c r="BG108" i="14"/>
  <c r="AJ100" i="14"/>
  <c r="AK99" i="14"/>
  <c r="BG94" i="14"/>
  <c r="BD93" i="14"/>
  <c r="BD87" i="14"/>
  <c r="BE82" i="14"/>
  <c r="BG82" i="14"/>
  <c r="AM79" i="14"/>
  <c r="BG75" i="14"/>
  <c r="BC75" i="14"/>
  <c r="BG191" i="14"/>
  <c r="AI187" i="14"/>
  <c r="AI184" i="14"/>
  <c r="BE183" i="14"/>
  <c r="BC175" i="14"/>
  <c r="BD174" i="14"/>
  <c r="AJ170" i="14"/>
  <c r="AI161" i="14"/>
  <c r="BG159" i="14"/>
  <c r="AJ158" i="14"/>
  <c r="BD157" i="14"/>
  <c r="BD154" i="14"/>
  <c r="AM153" i="14"/>
  <c r="BD148" i="14"/>
  <c r="AI141" i="14"/>
  <c r="BE140" i="14"/>
  <c r="BD138" i="14"/>
  <c r="BG136" i="14"/>
  <c r="BC133" i="14"/>
  <c r="BG130" i="14"/>
  <c r="BD126" i="14"/>
  <c r="AJ118" i="14"/>
  <c r="BD117" i="14"/>
  <c r="AM116" i="14"/>
  <c r="AM113" i="14"/>
  <c r="AM111" i="14"/>
  <c r="BE105" i="14"/>
  <c r="AK104" i="14"/>
  <c r="BE95" i="14"/>
  <c r="AM93" i="14"/>
  <c r="AJ93" i="14"/>
  <c r="AJ87" i="14"/>
  <c r="BC82" i="14"/>
  <c r="BQ82" i="14" s="1"/>
  <c r="BE81" i="14"/>
  <c r="AI81" i="14"/>
  <c r="AJ76" i="14"/>
  <c r="AK76" i="14"/>
  <c r="BE115" i="14"/>
  <c r="BD110" i="14"/>
  <c r="AJ109" i="14"/>
  <c r="AJ105" i="14"/>
  <c r="BE102" i="14"/>
  <c r="AI100" i="14"/>
  <c r="AK97" i="14"/>
  <c r="AI96" i="14"/>
  <c r="BC94" i="14"/>
  <c r="BD91" i="14"/>
  <c r="BD89" i="14"/>
  <c r="AI88" i="14"/>
  <c r="AK83" i="14"/>
  <c r="AJ81" i="14"/>
  <c r="BC79" i="14"/>
  <c r="BE76" i="14"/>
  <c r="AK60" i="14"/>
  <c r="AJ54" i="14"/>
  <c r="BG47" i="14"/>
  <c r="BE43" i="14"/>
  <c r="AJ42" i="14"/>
  <c r="BE41" i="14"/>
  <c r="BD38" i="14"/>
  <c r="AK36" i="14"/>
  <c r="AK35" i="14"/>
  <c r="BC32" i="14"/>
  <c r="BQ32" i="14" s="1"/>
  <c r="AJ31" i="14"/>
  <c r="BC30" i="14"/>
  <c r="AJ28" i="14"/>
  <c r="AK25" i="14"/>
  <c r="BD95" i="14"/>
  <c r="BD85" i="14"/>
  <c r="BD83" i="14"/>
  <c r="BE80" i="14"/>
  <c r="BE77" i="14"/>
  <c r="AK65" i="14"/>
  <c r="AJ63" i="14"/>
  <c r="AK61" i="14"/>
  <c r="AJ57" i="14"/>
  <c r="BG56" i="14"/>
  <c r="BE47" i="14"/>
  <c r="BG44" i="14"/>
  <c r="AI44" i="14"/>
  <c r="BD41" i="14"/>
  <c r="AK38" i="14"/>
  <c r="BD36" i="14"/>
  <c r="BG35" i="14"/>
  <c r="AI35" i="14"/>
  <c r="AM28" i="14"/>
  <c r="AK26" i="14"/>
  <c r="AK23" i="14"/>
  <c r="AK62" i="14"/>
  <c r="AK51" i="14"/>
  <c r="BE35" i="14"/>
  <c r="AK33" i="14"/>
  <c r="AJ82" i="14"/>
  <c r="AJ69" i="14"/>
  <c r="AJ66" i="14"/>
  <c r="AJ64" i="14"/>
  <c r="BD52" i="14"/>
  <c r="BC48" i="14"/>
  <c r="AJ44" i="14"/>
  <c r="BG43" i="14"/>
  <c r="BD43" i="14"/>
  <c r="BC42" i="14"/>
  <c r="BQ42" i="14" s="1"/>
  <c r="BE40" i="14"/>
  <c r="BG38" i="14"/>
  <c r="BC36" i="14"/>
  <c r="BC35" i="14"/>
  <c r="AJ35" i="14"/>
  <c r="BG26" i="14"/>
  <c r="AI25" i="14"/>
  <c r="BC97" i="14"/>
  <c r="BC95" i="14"/>
  <c r="AK89" i="14"/>
  <c r="BG85" i="14"/>
  <c r="AK85" i="14"/>
  <c r="AM84" i="14"/>
  <c r="BD77" i="14"/>
  <c r="AI76" i="14"/>
  <c r="BC73" i="14"/>
  <c r="BC71" i="14"/>
  <c r="AJ70" i="14"/>
  <c r="BD68" i="14"/>
  <c r="BD58" i="14"/>
  <c r="BE52" i="14"/>
  <c r="BE45" i="14"/>
  <c r="BD44" i="14"/>
  <c r="BC41" i="14"/>
  <c r="AI41" i="14"/>
  <c r="AM37" i="14"/>
  <c r="BE34" i="14"/>
  <c r="AK27" i="14"/>
  <c r="BG21" i="14"/>
  <c r="AJ265" i="14"/>
  <c r="AI259" i="14"/>
  <c r="BD248" i="14"/>
  <c r="BG248" i="14"/>
  <c r="AI219" i="14"/>
  <c r="AJ219" i="14"/>
  <c r="AI201" i="14"/>
  <c r="AJ201" i="14"/>
  <c r="AJ196" i="14"/>
  <c r="AK196" i="14"/>
  <c r="BG177" i="14"/>
  <c r="BC177" i="14"/>
  <c r="AK176" i="14"/>
  <c r="AM176" i="14"/>
  <c r="BD99" i="14"/>
  <c r="BG99" i="14"/>
  <c r="AK251" i="14"/>
  <c r="AK236" i="14"/>
  <c r="BC225" i="14"/>
  <c r="BG213" i="14"/>
  <c r="BC213" i="14"/>
  <c r="AK194" i="14"/>
  <c r="AM194" i="14"/>
  <c r="AJ178" i="14"/>
  <c r="AK178" i="14"/>
  <c r="BE177" i="14"/>
  <c r="BE168" i="14"/>
  <c r="BG168" i="14"/>
  <c r="BD114" i="14"/>
  <c r="BC114" i="14"/>
  <c r="BE114" i="14"/>
  <c r="AI265" i="14"/>
  <c r="BD263" i="14"/>
  <c r="BC253" i="14"/>
  <c r="AI251" i="14"/>
  <c r="AK248" i="14"/>
  <c r="AJ247" i="14"/>
  <c r="AI244" i="14"/>
  <c r="AI236" i="14"/>
  <c r="AK224" i="14"/>
  <c r="AM224" i="14"/>
  <c r="AI216" i="14"/>
  <c r="AJ216" i="14"/>
  <c r="AI212" i="14"/>
  <c r="AI194" i="14"/>
  <c r="AJ193" i="14"/>
  <c r="AK193" i="14"/>
  <c r="BG192" i="14"/>
  <c r="BC192" i="14"/>
  <c r="AK191" i="14"/>
  <c r="AM191" i="14"/>
  <c r="AI180" i="14"/>
  <c r="AJ180" i="14"/>
  <c r="BD177" i="14"/>
  <c r="AI176" i="14"/>
  <c r="AW176" i="14" s="1"/>
  <c r="BC172" i="14"/>
  <c r="BE172" i="14"/>
  <c r="BG172" i="14"/>
  <c r="BC168" i="14"/>
  <c r="BC162" i="14"/>
  <c r="BD162" i="14"/>
  <c r="BG146" i="14"/>
  <c r="BC146" i="14"/>
  <c r="AK142" i="14"/>
  <c r="AM142" i="14"/>
  <c r="AI142" i="14"/>
  <c r="BE128" i="14"/>
  <c r="BG128" i="14"/>
  <c r="BD103" i="14"/>
  <c r="AJ103" i="14"/>
  <c r="BC68" i="14"/>
  <c r="BE68" i="14"/>
  <c r="BD67" i="14"/>
  <c r="BE67" i="14"/>
  <c r="BC67" i="14"/>
  <c r="BG67" i="14"/>
  <c r="BC65" i="14"/>
  <c r="BE65" i="14"/>
  <c r="BE267" i="14"/>
  <c r="BC266" i="14"/>
  <c r="AJ266" i="14"/>
  <c r="BE264" i="14"/>
  <c r="BC263" i="14"/>
  <c r="AJ263" i="14"/>
  <c r="BG261" i="14"/>
  <c r="BC259" i="14"/>
  <c r="BC258" i="14"/>
  <c r="AI258" i="14"/>
  <c r="BE257" i="14"/>
  <c r="AJ257" i="14"/>
  <c r="AK257" i="14"/>
  <c r="BG255" i="14"/>
  <c r="AI252" i="14"/>
  <c r="AK249" i="14"/>
  <c r="BE248" i="14"/>
  <c r="AI248" i="14"/>
  <c r="AW248" i="14" s="1"/>
  <c r="BD247" i="14"/>
  <c r="BE247" i="14"/>
  <c r="AJ245" i="14"/>
  <c r="AK245" i="14"/>
  <c r="AJ244" i="14"/>
  <c r="BD242" i="14"/>
  <c r="BG242" i="14"/>
  <c r="AI241" i="14"/>
  <c r="AW241" i="14" s="1"/>
  <c r="BC237" i="14"/>
  <c r="BQ237" i="14" s="1"/>
  <c r="AI237" i="14"/>
  <c r="AJ233" i="14"/>
  <c r="AK233" i="14"/>
  <c r="AJ232" i="14"/>
  <c r="BC228" i="14"/>
  <c r="AI228" i="14"/>
  <c r="AW228" i="14" s="1"/>
  <c r="BC227" i="14"/>
  <c r="BQ227" i="14" s="1"/>
  <c r="AI226" i="14"/>
  <c r="AK226" i="14"/>
  <c r="AI225" i="14"/>
  <c r="AJ225" i="14"/>
  <c r="AI224" i="14"/>
  <c r="AI217" i="14"/>
  <c r="BG214" i="14"/>
  <c r="AI213" i="14"/>
  <c r="AJ213" i="14"/>
  <c r="BD208" i="14"/>
  <c r="AJ208" i="14"/>
  <c r="AK208" i="14"/>
  <c r="BG207" i="14"/>
  <c r="BC207" i="14"/>
  <c r="AK206" i="14"/>
  <c r="AM206" i="14"/>
  <c r="AI199" i="14"/>
  <c r="BG196" i="14"/>
  <c r="AI195" i="14"/>
  <c r="AJ195" i="14"/>
  <c r="BD192" i="14"/>
  <c r="AI191" i="14"/>
  <c r="AW191" i="14" s="1"/>
  <c r="BD190" i="14"/>
  <c r="AJ190" i="14"/>
  <c r="AK190" i="14"/>
  <c r="BG189" i="14"/>
  <c r="BC189" i="14"/>
  <c r="BQ189" i="14" s="1"/>
  <c r="AK188" i="14"/>
  <c r="AM188" i="14"/>
  <c r="AI181" i="14"/>
  <c r="BG178" i="14"/>
  <c r="AI177" i="14"/>
  <c r="AJ177" i="14"/>
  <c r="BG174" i="14"/>
  <c r="BC166" i="14"/>
  <c r="BE165" i="14"/>
  <c r="BG165" i="14"/>
  <c r="BC165" i="14"/>
  <c r="BE164" i="14"/>
  <c r="BG164" i="14"/>
  <c r="BD147" i="14"/>
  <c r="BG147" i="14"/>
  <c r="AJ147" i="14"/>
  <c r="AK147" i="14"/>
  <c r="BD146" i="14"/>
  <c r="AJ142" i="14"/>
  <c r="BD129" i="14"/>
  <c r="BG129" i="14"/>
  <c r="AJ129" i="14"/>
  <c r="AK129" i="14"/>
  <c r="BC128" i="14"/>
  <c r="BQ128" i="14" s="1"/>
  <c r="BC243" i="14"/>
  <c r="BC231" i="14"/>
  <c r="AK227" i="14"/>
  <c r="AJ214" i="14"/>
  <c r="AK214" i="14"/>
  <c r="BE195" i="14"/>
  <c r="AJ194" i="14"/>
  <c r="BD168" i="14"/>
  <c r="BE235" i="14"/>
  <c r="BG232" i="14"/>
  <c r="BD225" i="14"/>
  <c r="BD213" i="14"/>
  <c r="AJ211" i="14"/>
  <c r="AK211" i="14"/>
  <c r="BG210" i="14"/>
  <c r="BC210" i="14"/>
  <c r="BQ210" i="14" s="1"/>
  <c r="AK209" i="14"/>
  <c r="AM209" i="14"/>
  <c r="BC257" i="14"/>
  <c r="BE256" i="14"/>
  <c r="AI256" i="14"/>
  <c r="BE255" i="14"/>
  <c r="BC252" i="14"/>
  <c r="BG249" i="14"/>
  <c r="AI249" i="14"/>
  <c r="BC248" i="14"/>
  <c r="AK246" i="14"/>
  <c r="BE245" i="14"/>
  <c r="BE244" i="14"/>
  <c r="AK242" i="14"/>
  <c r="BD239" i="14"/>
  <c r="BG239" i="14"/>
  <c r="AI238" i="14"/>
  <c r="BG234" i="14"/>
  <c r="AK234" i="14"/>
  <c r="BE233" i="14"/>
  <c r="BG233" i="14"/>
  <c r="BE232" i="14"/>
  <c r="AI229" i="14"/>
  <c r="BC223" i="14"/>
  <c r="BD223" i="14"/>
  <c r="BG222" i="14"/>
  <c r="BC222" i="14"/>
  <c r="AK221" i="14"/>
  <c r="AM221" i="14"/>
  <c r="AK219" i="14"/>
  <c r="AI214" i="14"/>
  <c r="AI210" i="14"/>
  <c r="AW210" i="14" s="1"/>
  <c r="BR210" i="14" s="1"/>
  <c r="AJ210" i="14"/>
  <c r="AJ205" i="14"/>
  <c r="AK205" i="14"/>
  <c r="BG204" i="14"/>
  <c r="BC204" i="14"/>
  <c r="AK203" i="14"/>
  <c r="AM203" i="14"/>
  <c r="AK201" i="14"/>
  <c r="AI196" i="14"/>
  <c r="AW196" i="14" s="1"/>
  <c r="AI192" i="14"/>
  <c r="AJ192" i="14"/>
  <c r="AJ187" i="14"/>
  <c r="AK187" i="14"/>
  <c r="BG186" i="14"/>
  <c r="BC186" i="14"/>
  <c r="AK185" i="14"/>
  <c r="AM185" i="14"/>
  <c r="AI178" i="14"/>
  <c r="AW178" i="14" s="1"/>
  <c r="BG167" i="14"/>
  <c r="BD163" i="14"/>
  <c r="BG163" i="14"/>
  <c r="BC163" i="14"/>
  <c r="BE163" i="14"/>
  <c r="BG162" i="14"/>
  <c r="BC158" i="14"/>
  <c r="BD158" i="14"/>
  <c r="BG143" i="14"/>
  <c r="BC143" i="14"/>
  <c r="BD143" i="14"/>
  <c r="AI107" i="14"/>
  <c r="AW107" i="14" s="1"/>
  <c r="AK107" i="14"/>
  <c r="AJ107" i="14"/>
  <c r="AM107" i="14"/>
  <c r="BE253" i="14"/>
  <c r="AK247" i="14"/>
  <c r="BE213" i="14"/>
  <c r="AI183" i="14"/>
  <c r="AW183" i="14" s="1"/>
  <c r="AJ183" i="14"/>
  <c r="AK163" i="14"/>
  <c r="AM163" i="14"/>
  <c r="AI163" i="14"/>
  <c r="AK64" i="14"/>
  <c r="AM64" i="14"/>
  <c r="AI64" i="14"/>
  <c r="AK266" i="14"/>
  <c r="AK263" i="14"/>
  <c r="BD259" i="14"/>
  <c r="AJ259" i="14"/>
  <c r="BE250" i="14"/>
  <c r="BC240" i="14"/>
  <c r="AI198" i="14"/>
  <c r="AJ198" i="14"/>
  <c r="AM265" i="14"/>
  <c r="AK262" i="14"/>
  <c r="BC267" i="14"/>
  <c r="AJ267" i="14"/>
  <c r="BE265" i="14"/>
  <c r="BC264" i="14"/>
  <c r="AJ264" i="14"/>
  <c r="BG263" i="14"/>
  <c r="BD262" i="14"/>
  <c r="BD261" i="14"/>
  <c r="BG259" i="14"/>
  <c r="AM259" i="14"/>
  <c r="BD256" i="14"/>
  <c r="AJ256" i="14"/>
  <c r="BD255" i="14"/>
  <c r="BG253" i="14"/>
  <c r="AK253" i="14"/>
  <c r="AI253" i="14"/>
  <c r="BD252" i="14"/>
  <c r="AM251" i="14"/>
  <c r="BE249" i="14"/>
  <c r="BC249" i="14"/>
  <c r="AI246" i="14"/>
  <c r="BC244" i="14"/>
  <c r="AK243" i="14"/>
  <c r="BE242" i="14"/>
  <c r="AI242" i="14"/>
  <c r="BD241" i="14"/>
  <c r="BE241" i="14"/>
  <c r="AJ239" i="14"/>
  <c r="AK239" i="14"/>
  <c r="AJ238" i="14"/>
  <c r="AM236" i="14"/>
  <c r="BE234" i="14"/>
  <c r="BC234" i="14"/>
  <c r="AI234" i="14"/>
  <c r="BC233" i="14"/>
  <c r="BC232" i="14"/>
  <c r="BQ232" i="14" s="1"/>
  <c r="AK230" i="14"/>
  <c r="AJ229" i="14"/>
  <c r="AM227" i="14"/>
  <c r="BG226" i="14"/>
  <c r="BD222" i="14"/>
  <c r="AI221" i="14"/>
  <c r="AW221" i="14" s="1"/>
  <c r="BC220" i="14"/>
  <c r="BD220" i="14"/>
  <c r="BG219" i="14"/>
  <c r="BC219" i="14"/>
  <c r="BQ219" i="14" s="1"/>
  <c r="AK218" i="14"/>
  <c r="AM218" i="14"/>
  <c r="AK216" i="14"/>
  <c r="AI211" i="14"/>
  <c r="AI207" i="14"/>
  <c r="AJ207" i="14"/>
  <c r="BD204" i="14"/>
  <c r="AI203" i="14"/>
  <c r="AW203" i="14" s="1"/>
  <c r="BD202" i="14"/>
  <c r="AJ202" i="14"/>
  <c r="AK202" i="14"/>
  <c r="BG201" i="14"/>
  <c r="BC201" i="14"/>
  <c r="BQ201" i="14" s="1"/>
  <c r="AK200" i="14"/>
  <c r="AM200" i="14"/>
  <c r="AK198" i="14"/>
  <c r="AI193" i="14"/>
  <c r="AW193" i="14" s="1"/>
  <c r="AI189" i="14"/>
  <c r="AJ189" i="14"/>
  <c r="BD186" i="14"/>
  <c r="AI185" i="14"/>
  <c r="BD184" i="14"/>
  <c r="AJ184" i="14"/>
  <c r="AK184" i="14"/>
  <c r="BG183" i="14"/>
  <c r="BC183" i="14"/>
  <c r="BQ183" i="14" s="1"/>
  <c r="AK182" i="14"/>
  <c r="AM182" i="14"/>
  <c r="AK180" i="14"/>
  <c r="AI162" i="14"/>
  <c r="AM162" i="14"/>
  <c r="AK159" i="14"/>
  <c r="BE158" i="14"/>
  <c r="AI152" i="14"/>
  <c r="AJ152" i="14"/>
  <c r="AK152" i="14"/>
  <c r="AK145" i="14"/>
  <c r="AM145" i="14"/>
  <c r="BD144" i="14"/>
  <c r="BG144" i="14"/>
  <c r="AJ144" i="14"/>
  <c r="AK144" i="14"/>
  <c r="AI134" i="14"/>
  <c r="AJ134" i="14"/>
  <c r="AK134" i="14"/>
  <c r="AI122" i="14"/>
  <c r="AM122" i="14"/>
  <c r="AJ108" i="14"/>
  <c r="AI108" i="14"/>
  <c r="AI247" i="14"/>
  <c r="AW247" i="14" s="1"/>
  <c r="AK212" i="14"/>
  <c r="AM212" i="14"/>
  <c r="BG195" i="14"/>
  <c r="BC195" i="14"/>
  <c r="AK175" i="14"/>
  <c r="AM175" i="14"/>
  <c r="AI175" i="14"/>
  <c r="BE62" i="14"/>
  <c r="BG62" i="14"/>
  <c r="BC62" i="14"/>
  <c r="BD258" i="14"/>
  <c r="AJ258" i="14"/>
  <c r="BD245" i="14"/>
  <c r="BG245" i="14"/>
  <c r="AI232" i="14"/>
  <c r="BD231" i="14"/>
  <c r="AJ224" i="14"/>
  <c r="BD211" i="14"/>
  <c r="BD193" i="14"/>
  <c r="BE192" i="14"/>
  <c r="BE262" i="14"/>
  <c r="AI262" i="14"/>
  <c r="BE261" i="14"/>
  <c r="BG266" i="14"/>
  <c r="BE260" i="14"/>
  <c r="AK260" i="14"/>
  <c r="BG258" i="14"/>
  <c r="BE254" i="14"/>
  <c r="AK254" i="14"/>
  <c r="BD251" i="14"/>
  <c r="BG251" i="14"/>
  <c r="BG250" i="14"/>
  <c r="AI250" i="14"/>
  <c r="AM248" i="14"/>
  <c r="AM247" i="14"/>
  <c r="BC246" i="14"/>
  <c r="BQ246" i="14" s="1"/>
  <c r="BG243" i="14"/>
  <c r="AK240" i="14"/>
  <c r="BE239" i="14"/>
  <c r="BE238" i="14"/>
  <c r="BD236" i="14"/>
  <c r="BG236" i="14"/>
  <c r="BG235" i="14"/>
  <c r="AI235" i="14"/>
  <c r="BG231" i="14"/>
  <c r="AK231" i="14"/>
  <c r="BE230" i="14"/>
  <c r="BG230" i="14"/>
  <c r="AI230" i="14"/>
  <c r="AW230" i="14" s="1"/>
  <c r="BE229" i="14"/>
  <c r="BG225" i="14"/>
  <c r="BG223" i="14"/>
  <c r="AI222" i="14"/>
  <c r="AJ222" i="14"/>
  <c r="BC217" i="14"/>
  <c r="BD217" i="14"/>
  <c r="AJ217" i="14"/>
  <c r="AK217" i="14"/>
  <c r="BG216" i="14"/>
  <c r="BC216" i="14"/>
  <c r="BQ216" i="14" s="1"/>
  <c r="AK215" i="14"/>
  <c r="AM215" i="14"/>
  <c r="BG205" i="14"/>
  <c r="AI204" i="14"/>
  <c r="AJ204" i="14"/>
  <c r="AI200" i="14"/>
  <c r="AW200" i="14" s="1"/>
  <c r="BD199" i="14"/>
  <c r="AJ199" i="14"/>
  <c r="AK199" i="14"/>
  <c r="BG198" i="14"/>
  <c r="BC198" i="14"/>
  <c r="BQ198" i="14" s="1"/>
  <c r="AK197" i="14"/>
  <c r="AM197" i="14"/>
  <c r="BG187" i="14"/>
  <c r="AI186" i="14"/>
  <c r="AW186" i="14" s="1"/>
  <c r="AJ186" i="14"/>
  <c r="AI182" i="14"/>
  <c r="AW182" i="14" s="1"/>
  <c r="BD181" i="14"/>
  <c r="AJ181" i="14"/>
  <c r="AK181" i="14"/>
  <c r="BG180" i="14"/>
  <c r="BC180" i="14"/>
  <c r="AK179" i="14"/>
  <c r="AM179" i="14"/>
  <c r="BE170" i="14"/>
  <c r="AK166" i="14"/>
  <c r="AM166" i="14"/>
  <c r="AJ164" i="14"/>
  <c r="AI164" i="14"/>
  <c r="AK164" i="14"/>
  <c r="AJ162" i="14"/>
  <c r="BG156" i="14"/>
  <c r="AI149" i="14"/>
  <c r="AJ149" i="14"/>
  <c r="AK149" i="14"/>
  <c r="AI145" i="14"/>
  <c r="AW145" i="14" s="1"/>
  <c r="AI131" i="14"/>
  <c r="AJ131" i="14"/>
  <c r="AK131" i="14"/>
  <c r="AJ124" i="14"/>
  <c r="AI124" i="14"/>
  <c r="AK124" i="14"/>
  <c r="AJ122" i="14"/>
  <c r="BE112" i="14"/>
  <c r="BC112" i="14"/>
  <c r="BG112" i="14"/>
  <c r="BD112" i="14"/>
  <c r="BE226" i="14"/>
  <c r="BE223" i="14"/>
  <c r="BE220" i="14"/>
  <c r="BE217" i="14"/>
  <c r="BE214" i="14"/>
  <c r="BE211" i="14"/>
  <c r="BE208" i="14"/>
  <c r="BE205" i="14"/>
  <c r="BE202" i="14"/>
  <c r="BE199" i="14"/>
  <c r="BE196" i="14"/>
  <c r="BE193" i="14"/>
  <c r="BE190" i="14"/>
  <c r="BE187" i="14"/>
  <c r="BE184" i="14"/>
  <c r="BE181" i="14"/>
  <c r="BE178" i="14"/>
  <c r="BE174" i="14"/>
  <c r="AI174" i="14"/>
  <c r="AW174" i="14" s="1"/>
  <c r="BE173" i="14"/>
  <c r="AK173" i="14"/>
  <c r="BD172" i="14"/>
  <c r="BC170" i="14"/>
  <c r="AI167" i="14"/>
  <c r="AW167" i="14" s="1"/>
  <c r="BE162" i="14"/>
  <c r="AI159" i="14"/>
  <c r="AI150" i="14"/>
  <c r="AI146" i="14"/>
  <c r="AW146" i="14" s="1"/>
  <c r="AJ146" i="14"/>
  <c r="BD141" i="14"/>
  <c r="AJ141" i="14"/>
  <c r="AK141" i="14"/>
  <c r="BG140" i="14"/>
  <c r="BC140" i="14"/>
  <c r="BQ140" i="14" s="1"/>
  <c r="AK139" i="14"/>
  <c r="AM139" i="14"/>
  <c r="AI132" i="14"/>
  <c r="AK128" i="14"/>
  <c r="AM128" i="14"/>
  <c r="AK123" i="14"/>
  <c r="AM123" i="14"/>
  <c r="AI123" i="14"/>
  <c r="AJ120" i="14"/>
  <c r="AJ115" i="14"/>
  <c r="AI115" i="14"/>
  <c r="AK115" i="14"/>
  <c r="AI113" i="14"/>
  <c r="AJ113" i="14"/>
  <c r="AK113" i="14"/>
  <c r="BC105" i="14"/>
  <c r="BG105" i="14"/>
  <c r="BD105" i="14"/>
  <c r="BC104" i="14"/>
  <c r="BD104" i="14"/>
  <c r="BE104" i="14"/>
  <c r="BC100" i="14"/>
  <c r="BD100" i="14"/>
  <c r="BG100" i="14"/>
  <c r="AI74" i="14"/>
  <c r="AM74" i="14"/>
  <c r="AJ74" i="14"/>
  <c r="AK74" i="14"/>
  <c r="AK223" i="14"/>
  <c r="AK220" i="14"/>
  <c r="AI171" i="14"/>
  <c r="BC167" i="14"/>
  <c r="AK160" i="14"/>
  <c r="BC156" i="14"/>
  <c r="BE156" i="14"/>
  <c r="BG155" i="14"/>
  <c r="BC155" i="14"/>
  <c r="AK154" i="14"/>
  <c r="AM154" i="14"/>
  <c r="AI147" i="14"/>
  <c r="AI143" i="14"/>
  <c r="AJ143" i="14"/>
  <c r="AJ138" i="14"/>
  <c r="AK138" i="14"/>
  <c r="BG137" i="14"/>
  <c r="BC137" i="14"/>
  <c r="AK136" i="14"/>
  <c r="AM136" i="14"/>
  <c r="AI129" i="14"/>
  <c r="BE125" i="14"/>
  <c r="BG125" i="14"/>
  <c r="BC122" i="14"/>
  <c r="BD122" i="14"/>
  <c r="AK114" i="14"/>
  <c r="AM114" i="14"/>
  <c r="AI114" i="14"/>
  <c r="AI109" i="14"/>
  <c r="AW109" i="14" s="1"/>
  <c r="AK109" i="14"/>
  <c r="BC85" i="14"/>
  <c r="BE85" i="14"/>
  <c r="BE215" i="14"/>
  <c r="BC214" i="14"/>
  <c r="BQ214" i="14" s="1"/>
  <c r="BE212" i="14"/>
  <c r="BC211" i="14"/>
  <c r="BE209" i="14"/>
  <c r="BC208" i="14"/>
  <c r="BE206" i="14"/>
  <c r="BC205" i="14"/>
  <c r="BQ205" i="14" s="1"/>
  <c r="BE203" i="14"/>
  <c r="BC202" i="14"/>
  <c r="BQ202" i="14" s="1"/>
  <c r="BE200" i="14"/>
  <c r="BC199" i="14"/>
  <c r="BQ199" i="14" s="1"/>
  <c r="BE197" i="14"/>
  <c r="BC196" i="14"/>
  <c r="BQ196" i="14" s="1"/>
  <c r="BE194" i="14"/>
  <c r="BC193" i="14"/>
  <c r="BE191" i="14"/>
  <c r="BC190" i="14"/>
  <c r="BE188" i="14"/>
  <c r="BC187" i="14"/>
  <c r="BQ187" i="14" s="1"/>
  <c r="BE185" i="14"/>
  <c r="BC184" i="14"/>
  <c r="BQ184" i="14" s="1"/>
  <c r="BE182" i="14"/>
  <c r="BC181" i="14"/>
  <c r="BE179" i="14"/>
  <c r="BC178" i="14"/>
  <c r="BE176" i="14"/>
  <c r="BC174" i="14"/>
  <c r="BC173" i="14"/>
  <c r="AI173" i="14"/>
  <c r="AW173" i="14" s="1"/>
  <c r="AK172" i="14"/>
  <c r="AJ171" i="14"/>
  <c r="BD169" i="14"/>
  <c r="BG169" i="14"/>
  <c r="AI168" i="14"/>
  <c r="BD167" i="14"/>
  <c r="BC164" i="14"/>
  <c r="AK161" i="14"/>
  <c r="BE160" i="14"/>
  <c r="AI160" i="14"/>
  <c r="BE159" i="14"/>
  <c r="AK157" i="14"/>
  <c r="BD156" i="14"/>
  <c r="BD155" i="14"/>
  <c r="AI154" i="14"/>
  <c r="AW154" i="14" s="1"/>
  <c r="BD153" i="14"/>
  <c r="AJ153" i="14"/>
  <c r="AK153" i="14"/>
  <c r="BG152" i="14"/>
  <c r="BC152" i="14"/>
  <c r="AK151" i="14"/>
  <c r="AM151" i="14"/>
  <c r="AI144" i="14"/>
  <c r="AI140" i="14"/>
  <c r="AW140" i="14" s="1"/>
  <c r="AJ140" i="14"/>
  <c r="BD137" i="14"/>
  <c r="AI136" i="14"/>
  <c r="AW136" i="14" s="1"/>
  <c r="BD135" i="14"/>
  <c r="AJ135" i="14"/>
  <c r="AK135" i="14"/>
  <c r="BG134" i="14"/>
  <c r="BC134" i="14"/>
  <c r="AK133" i="14"/>
  <c r="AM133" i="14"/>
  <c r="BC125" i="14"/>
  <c r="BE116" i="14"/>
  <c r="BG116" i="14"/>
  <c r="AJ114" i="14"/>
  <c r="AK110" i="14"/>
  <c r="AM110" i="14"/>
  <c r="BG92" i="14"/>
  <c r="BC92" i="14"/>
  <c r="BD92" i="14"/>
  <c r="BE92" i="14"/>
  <c r="BG86" i="14"/>
  <c r="BC86" i="14"/>
  <c r="BD86" i="14"/>
  <c r="BE86" i="14"/>
  <c r="BD175" i="14"/>
  <c r="AI172" i="14"/>
  <c r="BE171" i="14"/>
  <c r="AK169" i="14"/>
  <c r="AJ168" i="14"/>
  <c r="BD166" i="14"/>
  <c r="BG166" i="14"/>
  <c r="AI165" i="14"/>
  <c r="BD164" i="14"/>
  <c r="BC161" i="14"/>
  <c r="BQ161" i="14" s="1"/>
  <c r="BC159" i="14"/>
  <c r="AI157" i="14"/>
  <c r="AW157" i="14" s="1"/>
  <c r="AI156" i="14"/>
  <c r="AW156" i="14" s="1"/>
  <c r="AI155" i="14"/>
  <c r="AJ155" i="14"/>
  <c r="BD152" i="14"/>
  <c r="AI151" i="14"/>
  <c r="BD150" i="14"/>
  <c r="AJ150" i="14"/>
  <c r="AK150" i="14"/>
  <c r="BG149" i="14"/>
  <c r="BC149" i="14"/>
  <c r="BQ149" i="14" s="1"/>
  <c r="AK148" i="14"/>
  <c r="AM148" i="14"/>
  <c r="BG138" i="14"/>
  <c r="AI137" i="14"/>
  <c r="AJ137" i="14"/>
  <c r="BD134" i="14"/>
  <c r="AI133" i="14"/>
  <c r="BD132" i="14"/>
  <c r="AJ132" i="14"/>
  <c r="AK132" i="14"/>
  <c r="BG131" i="14"/>
  <c r="BC131" i="14"/>
  <c r="AK130" i="14"/>
  <c r="AM130" i="14"/>
  <c r="BC127" i="14"/>
  <c r="BG127" i="14"/>
  <c r="BD127" i="14"/>
  <c r="BD123" i="14"/>
  <c r="BC123" i="14"/>
  <c r="BE123" i="14"/>
  <c r="BC118" i="14"/>
  <c r="BD118" i="14"/>
  <c r="BC116" i="14"/>
  <c r="BQ116" i="14" s="1"/>
  <c r="AI94" i="14"/>
  <c r="AK94" i="14"/>
  <c r="BE153" i="14"/>
  <c r="BE150" i="14"/>
  <c r="BE147" i="14"/>
  <c r="BE144" i="14"/>
  <c r="BE141" i="14"/>
  <c r="BE138" i="14"/>
  <c r="BE135" i="14"/>
  <c r="BE132" i="14"/>
  <c r="BE129" i="14"/>
  <c r="BG123" i="14"/>
  <c r="BE122" i="14"/>
  <c r="AI119" i="14"/>
  <c r="AW119" i="14" s="1"/>
  <c r="BG114" i="14"/>
  <c r="BE108" i="14"/>
  <c r="AK106" i="14"/>
  <c r="AI102" i="14"/>
  <c r="AK102" i="14"/>
  <c r="BG101" i="14"/>
  <c r="BE101" i="14"/>
  <c r="BD90" i="14"/>
  <c r="BC90" i="14"/>
  <c r="BG90" i="14"/>
  <c r="BC57" i="14"/>
  <c r="BD57" i="14"/>
  <c r="BG57" i="14"/>
  <c r="AK46" i="14"/>
  <c r="AM46" i="14"/>
  <c r="AI46" i="14"/>
  <c r="AJ46" i="14"/>
  <c r="BC124" i="14"/>
  <c r="AK120" i="14"/>
  <c r="BC115" i="14"/>
  <c r="AI112" i="14"/>
  <c r="AK112" i="14"/>
  <c r="AM112" i="14"/>
  <c r="BG110" i="14"/>
  <c r="BE110" i="14"/>
  <c r="BC109" i="14"/>
  <c r="BD109" i="14"/>
  <c r="AI90" i="14"/>
  <c r="AJ90" i="14"/>
  <c r="BD70" i="14"/>
  <c r="BC70" i="14"/>
  <c r="BE70" i="14"/>
  <c r="BG70" i="14"/>
  <c r="AK58" i="14"/>
  <c r="AM58" i="14"/>
  <c r="AI58" i="14"/>
  <c r="AJ58" i="14"/>
  <c r="AJ48" i="14"/>
  <c r="AK48" i="14"/>
  <c r="AI47" i="14"/>
  <c r="AJ47" i="14"/>
  <c r="AK47" i="14"/>
  <c r="BE154" i="14"/>
  <c r="BC153" i="14"/>
  <c r="BE151" i="14"/>
  <c r="BC150" i="14"/>
  <c r="BQ150" i="14" s="1"/>
  <c r="BE148" i="14"/>
  <c r="BC147" i="14"/>
  <c r="BE145" i="14"/>
  <c r="BC144" i="14"/>
  <c r="BE142" i="14"/>
  <c r="BC141" i="14"/>
  <c r="BE139" i="14"/>
  <c r="BC138" i="14"/>
  <c r="BE136" i="14"/>
  <c r="BC135" i="14"/>
  <c r="BE133" i="14"/>
  <c r="BC132" i="14"/>
  <c r="BQ132" i="14" s="1"/>
  <c r="BE130" i="14"/>
  <c r="BC129" i="14"/>
  <c r="AJ127" i="14"/>
  <c r="AI125" i="14"/>
  <c r="BD124" i="14"/>
  <c r="AK121" i="14"/>
  <c r="BE120" i="14"/>
  <c r="AI120" i="14"/>
  <c r="BE119" i="14"/>
  <c r="AI116" i="14"/>
  <c r="BD115" i="14"/>
  <c r="BC113" i="14"/>
  <c r="BD113" i="14"/>
  <c r="AJ112" i="14"/>
  <c r="BC110" i="14"/>
  <c r="BQ110" i="14" s="1"/>
  <c r="BG106" i="14"/>
  <c r="AI104" i="14"/>
  <c r="AJ104" i="14"/>
  <c r="AK101" i="14"/>
  <c r="AM101" i="14"/>
  <c r="BC91" i="14"/>
  <c r="BE91" i="14"/>
  <c r="AI79" i="14"/>
  <c r="AJ79" i="14"/>
  <c r="AK79" i="14"/>
  <c r="BC61" i="14"/>
  <c r="BD61" i="14"/>
  <c r="BG61" i="14"/>
  <c r="AK126" i="14"/>
  <c r="AJ125" i="14"/>
  <c r="BC121" i="14"/>
  <c r="BQ121" i="14" s="1"/>
  <c r="BC119" i="14"/>
  <c r="AK117" i="14"/>
  <c r="AJ116" i="14"/>
  <c r="BE111" i="14"/>
  <c r="BG109" i="14"/>
  <c r="AK108" i="14"/>
  <c r="BG107" i="14"/>
  <c r="BC107" i="14"/>
  <c r="BE107" i="14"/>
  <c r="BE106" i="14"/>
  <c r="AI101" i="14"/>
  <c r="AW101" i="14" s="1"/>
  <c r="BE99" i="14"/>
  <c r="BE96" i="14"/>
  <c r="BC96" i="14"/>
  <c r="BG96" i="14"/>
  <c r="AI84" i="14"/>
  <c r="AJ84" i="14"/>
  <c r="AI73" i="14"/>
  <c r="AJ73" i="14"/>
  <c r="AK73" i="14"/>
  <c r="BG113" i="14"/>
  <c r="AJ111" i="14"/>
  <c r="BE109" i="14"/>
  <c r="BG104" i="14"/>
  <c r="BG103" i="14"/>
  <c r="AM103" i="14"/>
  <c r="AJ102" i="14"/>
  <c r="BE100" i="14"/>
  <c r="BD96" i="14"/>
  <c r="BC93" i="14"/>
  <c r="AI85" i="14"/>
  <c r="AJ85" i="14"/>
  <c r="AI80" i="14"/>
  <c r="AM80" i="14"/>
  <c r="AJ80" i="14"/>
  <c r="AK75" i="14"/>
  <c r="AM75" i="14"/>
  <c r="AM68" i="14"/>
  <c r="AI68" i="14"/>
  <c r="BD64" i="14"/>
  <c r="BE64" i="14"/>
  <c r="BC64" i="14"/>
  <c r="BG64" i="14"/>
  <c r="BC108" i="14"/>
  <c r="BQ108" i="14" s="1"/>
  <c r="AK103" i="14"/>
  <c r="BC99" i="14"/>
  <c r="BQ99" i="14" s="1"/>
  <c r="AI95" i="14"/>
  <c r="AJ95" i="14"/>
  <c r="AM95" i="14"/>
  <c r="AI91" i="14"/>
  <c r="AJ91" i="14"/>
  <c r="AI86" i="14"/>
  <c r="AW86" i="14" s="1"/>
  <c r="AM86" i="14"/>
  <c r="AJ86" i="14"/>
  <c r="AK81" i="14"/>
  <c r="AM81" i="14"/>
  <c r="BE78" i="14"/>
  <c r="BE72" i="14"/>
  <c r="AM59" i="14"/>
  <c r="AK59" i="14"/>
  <c r="AI59" i="14"/>
  <c r="BC49" i="14"/>
  <c r="BE49" i="14"/>
  <c r="BG49" i="14"/>
  <c r="BE103" i="14"/>
  <c r="AI99" i="14"/>
  <c r="AJ99" i="14"/>
  <c r="AK98" i="14"/>
  <c r="AM98" i="14"/>
  <c r="AI97" i="14"/>
  <c r="AJ97" i="14"/>
  <c r="AK93" i="14"/>
  <c r="AI92" i="14"/>
  <c r="AM92" i="14"/>
  <c r="AJ92" i="14"/>
  <c r="AK87" i="14"/>
  <c r="AM87" i="14"/>
  <c r="BE84" i="14"/>
  <c r="BD78" i="14"/>
  <c r="BC78" i="14"/>
  <c r="BG74" i="14"/>
  <c r="BC74" i="14"/>
  <c r="BD74" i="14"/>
  <c r="BD72" i="14"/>
  <c r="BC72" i="14"/>
  <c r="BC111" i="14"/>
  <c r="BC103" i="14"/>
  <c r="AI103" i="14"/>
  <c r="AW103" i="14" s="1"/>
  <c r="BC102" i="14"/>
  <c r="BQ102" i="14" s="1"/>
  <c r="AI98" i="14"/>
  <c r="AJ96" i="14"/>
  <c r="AI93" i="14"/>
  <c r="AW93" i="14" s="1"/>
  <c r="AK92" i="14"/>
  <c r="BE90" i="14"/>
  <c r="AI87" i="14"/>
  <c r="AW87" i="14" s="1"/>
  <c r="BD84" i="14"/>
  <c r="BC84" i="14"/>
  <c r="BG80" i="14"/>
  <c r="BC80" i="14"/>
  <c r="BD80" i="14"/>
  <c r="AI78" i="14"/>
  <c r="AJ78" i="14"/>
  <c r="AJ72" i="14"/>
  <c r="BC69" i="14"/>
  <c r="BE69" i="14"/>
  <c r="BG69" i="14"/>
  <c r="AI56" i="14"/>
  <c r="AJ56" i="14"/>
  <c r="BG98" i="14"/>
  <c r="BD97" i="14"/>
  <c r="BG95" i="14"/>
  <c r="BG89" i="14"/>
  <c r="AM89" i="14"/>
  <c r="BG83" i="14"/>
  <c r="AM83" i="14"/>
  <c r="BG77" i="14"/>
  <c r="AM77" i="14"/>
  <c r="BG71" i="14"/>
  <c r="BD69" i="14"/>
  <c r="AI69" i="14"/>
  <c r="AW69" i="14" s="1"/>
  <c r="AK69" i="14"/>
  <c r="AK67" i="14"/>
  <c r="AM67" i="14"/>
  <c r="BE66" i="14"/>
  <c r="BG65" i="14"/>
  <c r="AI63" i="14"/>
  <c r="AM62" i="14"/>
  <c r="AI62" i="14"/>
  <c r="AK57" i="14"/>
  <c r="BC50" i="14"/>
  <c r="BD50" i="14"/>
  <c r="AI49" i="14"/>
  <c r="AJ49" i="14"/>
  <c r="BD45" i="14"/>
  <c r="BC45" i="14"/>
  <c r="AI40" i="14"/>
  <c r="AJ40" i="14"/>
  <c r="BE33" i="14"/>
  <c r="AI32" i="14"/>
  <c r="AJ32" i="14"/>
  <c r="AK32" i="14"/>
  <c r="BE23" i="14"/>
  <c r="BO23" i="14"/>
  <c r="BG23" i="14"/>
  <c r="BC23" i="14"/>
  <c r="AK96" i="14"/>
  <c r="AK90" i="14"/>
  <c r="AK84" i="14"/>
  <c r="AK78" i="14"/>
  <c r="AK72" i="14"/>
  <c r="AK70" i="14"/>
  <c r="AM70" i="14"/>
  <c r="AI66" i="14"/>
  <c r="BG60" i="14"/>
  <c r="BC60" i="14"/>
  <c r="BQ60" i="14" s="1"/>
  <c r="BD60" i="14"/>
  <c r="BC55" i="14"/>
  <c r="BE55" i="14"/>
  <c r="BG55" i="14"/>
  <c r="BE53" i="14"/>
  <c r="BG53" i="14"/>
  <c r="BC38" i="14"/>
  <c r="BE38" i="14"/>
  <c r="AI37" i="14"/>
  <c r="AJ37" i="14"/>
  <c r="BE25" i="14"/>
  <c r="AI89" i="14"/>
  <c r="AI83" i="14"/>
  <c r="AI77" i="14"/>
  <c r="BD75" i="14"/>
  <c r="AI72" i="14"/>
  <c r="BE71" i="14"/>
  <c r="AI71" i="14"/>
  <c r="AW71" i="14" s="1"/>
  <c r="AI70" i="14"/>
  <c r="BC63" i="14"/>
  <c r="BD63" i="14"/>
  <c r="BE61" i="14"/>
  <c r="BC56" i="14"/>
  <c r="BD56" i="14"/>
  <c r="AI55" i="14"/>
  <c r="AJ55" i="14"/>
  <c r="BE54" i="14"/>
  <c r="BG54" i="14"/>
  <c r="BD46" i="14"/>
  <c r="BC46" i="14"/>
  <c r="BC28" i="14"/>
  <c r="BD28" i="14"/>
  <c r="BE28" i="14"/>
  <c r="BG28" i="14"/>
  <c r="AJ89" i="14"/>
  <c r="AJ83" i="14"/>
  <c r="AJ77" i="14"/>
  <c r="AJ71" i="14"/>
  <c r="BC66" i="14"/>
  <c r="BD66" i="14"/>
  <c r="AM65" i="14"/>
  <c r="AI65" i="14"/>
  <c r="AW65" i="14" s="1"/>
  <c r="BG63" i="14"/>
  <c r="AI60" i="14"/>
  <c r="AJ60" i="14"/>
  <c r="BE59" i="14"/>
  <c r="BG59" i="14"/>
  <c r="BC54" i="14"/>
  <c r="BQ54" i="14" s="1"/>
  <c r="AM53" i="14"/>
  <c r="AK53" i="14"/>
  <c r="AK52" i="14"/>
  <c r="AM52" i="14"/>
  <c r="AI52" i="14"/>
  <c r="BC51" i="14"/>
  <c r="BD51" i="14"/>
  <c r="AI50" i="14"/>
  <c r="AJ50" i="14"/>
  <c r="AI45" i="14"/>
  <c r="AJ45" i="14"/>
  <c r="AM45" i="14"/>
  <c r="BE39" i="14"/>
  <c r="BD29" i="14"/>
  <c r="BG29" i="14"/>
  <c r="AK66" i="14"/>
  <c r="AK63" i="14"/>
  <c r="AM61" i="14"/>
  <c r="BC58" i="14"/>
  <c r="BQ58" i="14" s="1"/>
  <c r="BE57" i="14"/>
  <c r="AI57" i="14"/>
  <c r="BE56" i="14"/>
  <c r="AK56" i="14"/>
  <c r="BD55" i="14"/>
  <c r="AM55" i="14"/>
  <c r="BC52" i="14"/>
  <c r="BE51" i="14"/>
  <c r="AI51" i="14"/>
  <c r="BE50" i="14"/>
  <c r="AK50" i="14"/>
  <c r="BD49" i="14"/>
  <c r="AM49" i="14"/>
  <c r="AM47" i="14"/>
  <c r="BE46" i="14"/>
  <c r="AK42" i="14"/>
  <c r="AI42" i="14"/>
  <c r="AM42" i="14"/>
  <c r="AI38" i="14"/>
  <c r="AJ38" i="14"/>
  <c r="AI33" i="14"/>
  <c r="AM33" i="14"/>
  <c r="AJ33" i="14"/>
  <c r="BC25" i="14"/>
  <c r="BD25" i="14"/>
  <c r="BG25" i="14"/>
  <c r="BC24" i="14"/>
  <c r="BD24" i="14"/>
  <c r="AM54" i="14"/>
  <c r="AI48" i="14"/>
  <c r="AM48" i="14"/>
  <c r="AK40" i="14"/>
  <c r="AI39" i="14"/>
  <c r="AM39" i="14"/>
  <c r="AJ39" i="14"/>
  <c r="AK34" i="14"/>
  <c r="AM34" i="14"/>
  <c r="AJ22" i="14"/>
  <c r="AI22" i="14"/>
  <c r="AK55" i="14"/>
  <c r="AK49" i="14"/>
  <c r="BE37" i="14"/>
  <c r="BE31" i="14"/>
  <c r="BG27" i="14"/>
  <c r="BC27" i="14"/>
  <c r="BQ27" i="14" s="1"/>
  <c r="AI54" i="14"/>
  <c r="BG48" i="14"/>
  <c r="AK43" i="14"/>
  <c r="BG42" i="14"/>
  <c r="BG39" i="14"/>
  <c r="BC39" i="14"/>
  <c r="BD39" i="14"/>
  <c r="BD37" i="14"/>
  <c r="BC37" i="14"/>
  <c r="BG33" i="14"/>
  <c r="BC33" i="14"/>
  <c r="BD33" i="14"/>
  <c r="BD31" i="14"/>
  <c r="BC31" i="14"/>
  <c r="BQ31" i="14" s="1"/>
  <c r="AI24" i="14"/>
  <c r="AM24" i="14"/>
  <c r="BE22" i="14"/>
  <c r="BG22" i="14"/>
  <c r="BG36" i="14"/>
  <c r="AM36" i="14"/>
  <c r="BG30" i="14"/>
  <c r="BG24" i="14"/>
  <c r="BC22" i="14"/>
  <c r="BD22" i="14"/>
  <c r="AK22" i="14"/>
  <c r="BC21" i="14"/>
  <c r="BQ21" i="14" s="1"/>
  <c r="BG41" i="14"/>
  <c r="AK37" i="14"/>
  <c r="AK31" i="14"/>
  <c r="AM29" i="14"/>
  <c r="AI36" i="14"/>
  <c r="AW36" i="14" s="1"/>
  <c r="AI31" i="14"/>
  <c r="AW31" i="14" s="1"/>
  <c r="BE30" i="14"/>
  <c r="AI30" i="14"/>
  <c r="BE29" i="14"/>
  <c r="AI29" i="14"/>
  <c r="AM26" i="14"/>
  <c r="AI21" i="14"/>
  <c r="AK21" i="14"/>
  <c r="AJ36" i="14"/>
  <c r="AJ30" i="14"/>
  <c r="BC29" i="14"/>
  <c r="AI27" i="14"/>
  <c r="AW27" i="14" s="1"/>
  <c r="BE26" i="14"/>
  <c r="AI26" i="14"/>
  <c r="AJ25" i="14"/>
  <c r="AU23" i="14"/>
  <c r="AM23" i="14"/>
  <c r="AJ21" i="14"/>
  <c r="BO20" i="14"/>
  <c r="BG20" i="14"/>
  <c r="AI20" i="14"/>
  <c r="BC20" i="14"/>
  <c r="BQ167" i="14" l="1"/>
  <c r="AW163" i="14"/>
  <c r="BQ29" i="14"/>
  <c r="BQ45" i="14"/>
  <c r="BQ170" i="14"/>
  <c r="BQ94" i="14"/>
  <c r="BQ52" i="14"/>
  <c r="BQ240" i="14"/>
  <c r="AW261" i="14"/>
  <c r="BQ207" i="14"/>
  <c r="BQ80" i="14"/>
  <c r="BQ103" i="14"/>
  <c r="AW68" i="14"/>
  <c r="AW116" i="14"/>
  <c r="BQ144" i="14"/>
  <c r="BQ164" i="14"/>
  <c r="AW129" i="14"/>
  <c r="BQ104" i="14"/>
  <c r="BQ180" i="14"/>
  <c r="AW204" i="14"/>
  <c r="AW262" i="14"/>
  <c r="BQ62" i="14"/>
  <c r="BQ195" i="14"/>
  <c r="AW234" i="14"/>
  <c r="BQ244" i="14"/>
  <c r="AW253" i="14"/>
  <c r="BQ264" i="14"/>
  <c r="BQ143" i="14"/>
  <c r="AW192" i="14"/>
  <c r="AW195" i="14"/>
  <c r="AW226" i="14"/>
  <c r="BQ65" i="14"/>
  <c r="BR65" i="14" s="1"/>
  <c r="BQ68" i="14"/>
  <c r="BQ73" i="14"/>
  <c r="BQ79" i="14"/>
  <c r="AW104" i="14"/>
  <c r="BR104" i="14" s="1"/>
  <c r="AW165" i="14"/>
  <c r="BQ178" i="14"/>
  <c r="AW134" i="14"/>
  <c r="AW213" i="14"/>
  <c r="BQ39" i="14"/>
  <c r="AW57" i="14"/>
  <c r="BQ107" i="14"/>
  <c r="BQ181" i="14"/>
  <c r="AW250" i="14"/>
  <c r="AW232" i="14"/>
  <c r="BR232" i="14" s="1"/>
  <c r="AW207" i="14"/>
  <c r="BQ234" i="14"/>
  <c r="AW246" i="14"/>
  <c r="AW237" i="14"/>
  <c r="BR237" i="14" s="1"/>
  <c r="BQ95" i="14"/>
  <c r="BQ36" i="14"/>
  <c r="BR36" i="14" s="1"/>
  <c r="AW54" i="14"/>
  <c r="BR54" i="14" s="1"/>
  <c r="AW137" i="14"/>
  <c r="AW222" i="14"/>
  <c r="BQ233" i="14"/>
  <c r="AW51" i="14"/>
  <c r="BQ33" i="14"/>
  <c r="BQ66" i="14"/>
  <c r="AW62" i="14"/>
  <c r="BQ111" i="14"/>
  <c r="BQ96" i="14"/>
  <c r="BQ190" i="14"/>
  <c r="BQ208" i="14"/>
  <c r="AW38" i="14"/>
  <c r="BQ63" i="14"/>
  <c r="AW32" i="14"/>
  <c r="BR32" i="14" s="1"/>
  <c r="AW59" i="14"/>
  <c r="BQ119" i="14"/>
  <c r="AW120" i="14"/>
  <c r="BQ129" i="14"/>
  <c r="BQ138" i="14"/>
  <c r="AW133" i="14"/>
  <c r="BQ125" i="14"/>
  <c r="AW144" i="14"/>
  <c r="BR144" i="14" s="1"/>
  <c r="AW168" i="14"/>
  <c r="BQ173" i="14"/>
  <c r="BQ85" i="14"/>
  <c r="AW115" i="14"/>
  <c r="AW235" i="14"/>
  <c r="AW211" i="14"/>
  <c r="AW64" i="14"/>
  <c r="BQ248" i="14"/>
  <c r="AW252" i="14"/>
  <c r="BQ67" i="14"/>
  <c r="BQ48" i="14"/>
  <c r="AW44" i="14"/>
  <c r="AW155" i="14"/>
  <c r="AW177" i="14"/>
  <c r="AW29" i="14"/>
  <c r="BQ37" i="14"/>
  <c r="AW48" i="14"/>
  <c r="BR48" i="14" s="1"/>
  <c r="AW70" i="14"/>
  <c r="BQ38" i="14"/>
  <c r="AW98" i="14"/>
  <c r="BQ93" i="14"/>
  <c r="BR93" i="14" s="1"/>
  <c r="AW73" i="14"/>
  <c r="BQ131" i="14"/>
  <c r="AW160" i="14"/>
  <c r="BQ174" i="14"/>
  <c r="BR174" i="14" s="1"/>
  <c r="BQ193" i="14"/>
  <c r="BR193" i="14" s="1"/>
  <c r="BQ211" i="14"/>
  <c r="AW147" i="14"/>
  <c r="AW159" i="14"/>
  <c r="AW185" i="14"/>
  <c r="AW242" i="14"/>
  <c r="BQ267" i="14"/>
  <c r="AW249" i="14"/>
  <c r="BQ257" i="14"/>
  <c r="BQ243" i="14"/>
  <c r="BQ228" i="14"/>
  <c r="BR228" i="14" s="1"/>
  <c r="BQ266" i="14"/>
  <c r="AW41" i="14"/>
  <c r="AW88" i="14"/>
  <c r="AW26" i="14"/>
  <c r="AW20" i="14"/>
  <c r="BR31" i="14"/>
  <c r="BR116" i="14"/>
  <c r="BR27" i="14"/>
  <c r="BR246" i="14"/>
  <c r="BR103" i="14"/>
  <c r="BR173" i="14"/>
  <c r="BR167" i="14"/>
  <c r="BR248" i="14"/>
  <c r="AU25" i="14"/>
  <c r="BQ25" i="14"/>
  <c r="AU24" i="14"/>
  <c r="AW24" i="14"/>
  <c r="BQ24" i="14"/>
  <c r="BQ23" i="14"/>
  <c r="AU20" i="14"/>
  <c r="BQ20" i="14"/>
  <c r="BR196" i="14"/>
  <c r="BR178" i="14"/>
  <c r="BR119" i="14"/>
  <c r="BR140" i="14"/>
  <c r="BR183" i="14"/>
  <c r="BR107" i="14"/>
  <c r="AW21" i="14"/>
  <c r="BR21" i="14" s="1"/>
  <c r="AW30" i="14"/>
  <c r="BQ22" i="14"/>
  <c r="AW39" i="14"/>
  <c r="AW33" i="14"/>
  <c r="AW45" i="14"/>
  <c r="BR45" i="14" s="1"/>
  <c r="BQ51" i="14"/>
  <c r="AW60" i="14"/>
  <c r="BR60" i="14" s="1"/>
  <c r="AW22" i="14"/>
  <c r="AW42" i="14"/>
  <c r="BR42" i="14" s="1"/>
  <c r="AW52" i="14"/>
  <c r="BR52" i="14" s="1"/>
  <c r="BQ28" i="14"/>
  <c r="AW50" i="14"/>
  <c r="BQ46" i="14"/>
  <c r="BQ56" i="14"/>
  <c r="AW77" i="14"/>
  <c r="AW56" i="14"/>
  <c r="AW55" i="14"/>
  <c r="AW83" i="14"/>
  <c r="AW37" i="14"/>
  <c r="BR37" i="14" s="1"/>
  <c r="BQ55" i="14"/>
  <c r="AW66" i="14"/>
  <c r="BQ50" i="14"/>
  <c r="BQ74" i="14"/>
  <c r="AW91" i="14"/>
  <c r="AW95" i="14"/>
  <c r="BR95" i="14" s="1"/>
  <c r="AW80" i="14"/>
  <c r="BR80" i="14" s="1"/>
  <c r="AW79" i="14"/>
  <c r="BQ113" i="14"/>
  <c r="BQ135" i="14"/>
  <c r="BQ141" i="14"/>
  <c r="BQ147" i="14"/>
  <c r="BR147" i="14" s="1"/>
  <c r="BQ153" i="14"/>
  <c r="AW47" i="14"/>
  <c r="AW112" i="14"/>
  <c r="AW46" i="14"/>
  <c r="BQ123" i="14"/>
  <c r="BQ127" i="14"/>
  <c r="AW151" i="14"/>
  <c r="BQ152" i="14"/>
  <c r="AW143" i="14"/>
  <c r="BQ100" i="14"/>
  <c r="AW132" i="14"/>
  <c r="BR132" i="14" s="1"/>
  <c r="AW150" i="14"/>
  <c r="BR150" i="14" s="1"/>
  <c r="BQ112" i="14"/>
  <c r="AW124" i="14"/>
  <c r="AW131" i="14"/>
  <c r="AW149" i="14"/>
  <c r="BR149" i="14" s="1"/>
  <c r="AW164" i="14"/>
  <c r="AW108" i="14"/>
  <c r="BR108" i="14" s="1"/>
  <c r="AW122" i="14"/>
  <c r="AW189" i="14"/>
  <c r="BR189" i="14" s="1"/>
  <c r="AW214" i="14"/>
  <c r="BR214" i="14" s="1"/>
  <c r="BQ252" i="14"/>
  <c r="BQ231" i="14"/>
  <c r="BQ166" i="14"/>
  <c r="AW199" i="14"/>
  <c r="BR199" i="14" s="1"/>
  <c r="AW225" i="14"/>
  <c r="AW236" i="14"/>
  <c r="AW265" i="14"/>
  <c r="BQ225" i="14"/>
  <c r="AW201" i="14"/>
  <c r="BR201" i="14" s="1"/>
  <c r="BQ41" i="14"/>
  <c r="BR41" i="14" s="1"/>
  <c r="BQ97" i="14"/>
  <c r="AW35" i="14"/>
  <c r="AW161" i="14"/>
  <c r="BR161" i="14" s="1"/>
  <c r="BQ75" i="14"/>
  <c r="AW82" i="14"/>
  <c r="BR82" i="14" s="1"/>
  <c r="AW117" i="14"/>
  <c r="BQ87" i="14"/>
  <c r="BR87" i="14" s="1"/>
  <c r="AW208" i="14"/>
  <c r="BQ212" i="14"/>
  <c r="BQ182" i="14"/>
  <c r="BR182" i="14" s="1"/>
  <c r="BQ157" i="14"/>
  <c r="BR157" i="14" s="1"/>
  <c r="BQ200" i="14"/>
  <c r="BR200" i="14" s="1"/>
  <c r="BQ261" i="14"/>
  <c r="BR261" i="14" s="1"/>
  <c r="BQ191" i="14"/>
  <c r="BR191" i="14" s="1"/>
  <c r="BQ238" i="14"/>
  <c r="AW239" i="14"/>
  <c r="AW266" i="14"/>
  <c r="AW170" i="14"/>
  <c r="BR170" i="14" s="1"/>
  <c r="BQ176" i="14"/>
  <c r="BR176" i="14" s="1"/>
  <c r="BQ230" i="14"/>
  <c r="BR230" i="14" s="1"/>
  <c r="BQ256" i="14"/>
  <c r="BQ188" i="14"/>
  <c r="BQ77" i="14"/>
  <c r="BQ254" i="14"/>
  <c r="AW61" i="14"/>
  <c r="BQ136" i="14"/>
  <c r="BR136" i="14" s="1"/>
  <c r="BQ194" i="14"/>
  <c r="AW67" i="14"/>
  <c r="BQ262" i="14"/>
  <c r="BR262" i="14" s="1"/>
  <c r="BQ47" i="14"/>
  <c r="BQ76" i="14"/>
  <c r="AW139" i="14"/>
  <c r="AW128" i="14"/>
  <c r="BR128" i="14" s="1"/>
  <c r="AW23" i="14"/>
  <c r="AW254" i="14"/>
  <c r="BQ53" i="14"/>
  <c r="BQ151" i="14"/>
  <c r="AW72" i="14"/>
  <c r="AW89" i="14"/>
  <c r="AW63" i="14"/>
  <c r="AW78" i="14"/>
  <c r="BQ84" i="14"/>
  <c r="BQ72" i="14"/>
  <c r="BQ64" i="14"/>
  <c r="AW84" i="14"/>
  <c r="BQ61" i="14"/>
  <c r="AW58" i="14"/>
  <c r="BR58" i="14" s="1"/>
  <c r="AW90" i="14"/>
  <c r="BQ124" i="14"/>
  <c r="BQ57" i="14"/>
  <c r="AW102" i="14"/>
  <c r="BR102" i="14" s="1"/>
  <c r="BQ118" i="14"/>
  <c r="AW172" i="14"/>
  <c r="BQ86" i="14"/>
  <c r="BR86" i="14" s="1"/>
  <c r="BQ92" i="14"/>
  <c r="BQ155" i="14"/>
  <c r="BQ156" i="14"/>
  <c r="BR156" i="14" s="1"/>
  <c r="AW74" i="14"/>
  <c r="AW113" i="14"/>
  <c r="BQ217" i="14"/>
  <c r="AW175" i="14"/>
  <c r="AW152" i="14"/>
  <c r="BQ220" i="14"/>
  <c r="BQ249" i="14"/>
  <c r="BQ158" i="14"/>
  <c r="BQ163" i="14"/>
  <c r="BR163" i="14" s="1"/>
  <c r="BQ186" i="14"/>
  <c r="BR186" i="14" s="1"/>
  <c r="BQ204" i="14"/>
  <c r="BQ222" i="14"/>
  <c r="BR222" i="14" s="1"/>
  <c r="BQ223" i="14"/>
  <c r="BQ165" i="14"/>
  <c r="BR165" i="14" s="1"/>
  <c r="AW181" i="14"/>
  <c r="BR181" i="14" s="1"/>
  <c r="AW217" i="14"/>
  <c r="AW258" i="14"/>
  <c r="BQ263" i="14"/>
  <c r="AW142" i="14"/>
  <c r="BQ146" i="14"/>
  <c r="BR146" i="14" s="1"/>
  <c r="BQ162" i="14"/>
  <c r="BQ172" i="14"/>
  <c r="AW180" i="14"/>
  <c r="BQ192" i="14"/>
  <c r="AW216" i="14"/>
  <c r="BR216" i="14" s="1"/>
  <c r="AW251" i="14"/>
  <c r="BQ213" i="14"/>
  <c r="BR213" i="14" s="1"/>
  <c r="AW259" i="14"/>
  <c r="AW76" i="14"/>
  <c r="AW25" i="14"/>
  <c r="BQ30" i="14"/>
  <c r="AW100" i="14"/>
  <c r="AW81" i="14"/>
  <c r="AW184" i="14"/>
  <c r="BR184" i="14" s="1"/>
  <c r="BQ83" i="14"/>
  <c r="AW135" i="14"/>
  <c r="AW190" i="14"/>
  <c r="AW118" i="14"/>
  <c r="BQ126" i="14"/>
  <c r="BQ171" i="14"/>
  <c r="BQ139" i="14"/>
  <c r="BQ145" i="14"/>
  <c r="BR145" i="14" s="1"/>
  <c r="AW220" i="14"/>
  <c r="AW257" i="14"/>
  <c r="BR257" i="14" s="1"/>
  <c r="AW264" i="14"/>
  <c r="BR264" i="14" s="1"/>
  <c r="BQ98" i="14"/>
  <c r="AW240" i="14"/>
  <c r="BQ209" i="14"/>
  <c r="AW209" i="14"/>
  <c r="AW223" i="14"/>
  <c r="BR223" i="14" s="1"/>
  <c r="BQ117" i="14"/>
  <c r="BQ241" i="14"/>
  <c r="BR241" i="14" s="1"/>
  <c r="AW260" i="14"/>
  <c r="AW148" i="14"/>
  <c r="AW121" i="14"/>
  <c r="BR121" i="14" s="1"/>
  <c r="BQ43" i="14"/>
  <c r="BQ101" i="14"/>
  <c r="BR101" i="14" s="1"/>
  <c r="BQ229" i="14"/>
  <c r="AW111" i="14"/>
  <c r="BR111" i="14" s="1"/>
  <c r="BQ242" i="14"/>
  <c r="AW179" i="14"/>
  <c r="AW130" i="14"/>
  <c r="BQ34" i="14"/>
  <c r="AW34" i="14"/>
  <c r="BQ89" i="14"/>
  <c r="AW40" i="14"/>
  <c r="AW49" i="14"/>
  <c r="BQ69" i="14"/>
  <c r="BR69" i="14" s="1"/>
  <c r="BQ78" i="14"/>
  <c r="AW92" i="14"/>
  <c r="BR92" i="14" s="1"/>
  <c r="AW97" i="14"/>
  <c r="AW99" i="14"/>
  <c r="BR99" i="14" s="1"/>
  <c r="BQ49" i="14"/>
  <c r="AW85" i="14"/>
  <c r="BR85" i="14" s="1"/>
  <c r="BQ91" i="14"/>
  <c r="AW125" i="14"/>
  <c r="BQ70" i="14"/>
  <c r="BQ115" i="14"/>
  <c r="BR115" i="14" s="1"/>
  <c r="AW94" i="14"/>
  <c r="BQ159" i="14"/>
  <c r="BR159" i="14" s="1"/>
  <c r="BQ134" i="14"/>
  <c r="BR134" i="14" s="1"/>
  <c r="AW114" i="14"/>
  <c r="BQ122" i="14"/>
  <c r="BQ137" i="14"/>
  <c r="AW171" i="14"/>
  <c r="BQ105" i="14"/>
  <c r="AW123" i="14"/>
  <c r="AW162" i="14"/>
  <c r="AW238" i="14"/>
  <c r="AW224" i="14"/>
  <c r="BQ258" i="14"/>
  <c r="BQ168" i="14"/>
  <c r="AW194" i="14"/>
  <c r="AW244" i="14"/>
  <c r="BQ253" i="14"/>
  <c r="BR253" i="14" s="1"/>
  <c r="BQ114" i="14"/>
  <c r="BQ177" i="14"/>
  <c r="BR177" i="14" s="1"/>
  <c r="AW219" i="14"/>
  <c r="BR219" i="14" s="1"/>
  <c r="BQ35" i="14"/>
  <c r="AW187" i="14"/>
  <c r="BR187" i="14" s="1"/>
  <c r="AW153" i="14"/>
  <c r="AW75" i="14"/>
  <c r="BQ88" i="14"/>
  <c r="AW138" i="14"/>
  <c r="BR138" i="14" s="1"/>
  <c r="BQ154" i="14"/>
  <c r="BR154" i="14" s="1"/>
  <c r="BQ148" i="14"/>
  <c r="BQ206" i="14"/>
  <c r="BQ255" i="14"/>
  <c r="BR255" i="14" s="1"/>
  <c r="BQ265" i="14"/>
  <c r="BQ236" i="14"/>
  <c r="AW205" i="14"/>
  <c r="BR205" i="14" s="1"/>
  <c r="BQ226" i="14"/>
  <c r="BQ235" i="14"/>
  <c r="BQ245" i="14"/>
  <c r="AW106" i="14"/>
  <c r="BQ40" i="14"/>
  <c r="AW202" i="14"/>
  <c r="BR202" i="14" s="1"/>
  <c r="AW233" i="14"/>
  <c r="BR233" i="14" s="1"/>
  <c r="AW215" i="14"/>
  <c r="BQ179" i="14"/>
  <c r="BQ197" i="14"/>
  <c r="BQ44" i="14"/>
  <c r="BR44" i="14" s="1"/>
  <c r="BQ221" i="14"/>
  <c r="BR221" i="14" s="1"/>
  <c r="AW43" i="14"/>
  <c r="AW28" i="14"/>
  <c r="BQ239" i="14"/>
  <c r="BQ109" i="14"/>
  <c r="BR109" i="14" s="1"/>
  <c r="BQ90" i="14"/>
  <c r="AW198" i="14"/>
  <c r="BR198" i="14" s="1"/>
  <c r="AW229" i="14"/>
  <c r="BR229" i="14" s="1"/>
  <c r="AW256" i="14"/>
  <c r="BQ259" i="14"/>
  <c r="AW212" i="14"/>
  <c r="BQ71" i="14"/>
  <c r="BR71" i="14" s="1"/>
  <c r="AW96" i="14"/>
  <c r="BR96" i="14" s="1"/>
  <c r="BQ133" i="14"/>
  <c r="BR133" i="14" s="1"/>
  <c r="AW141" i="14"/>
  <c r="BQ175" i="14"/>
  <c r="BQ81" i="14"/>
  <c r="BQ106" i="14"/>
  <c r="BQ160" i="14"/>
  <c r="BR160" i="14" s="1"/>
  <c r="BQ185" i="14"/>
  <c r="BQ169" i="14"/>
  <c r="AW158" i="14"/>
  <c r="AW227" i="14"/>
  <c r="BR227" i="14" s="1"/>
  <c r="AW126" i="14"/>
  <c r="BQ142" i="14"/>
  <c r="AW231" i="14"/>
  <c r="BQ260" i="14"/>
  <c r="BQ120" i="14"/>
  <c r="BQ203" i="14"/>
  <c r="BR203" i="14" s="1"/>
  <c r="BQ251" i="14"/>
  <c r="AW245" i="14"/>
  <c r="AW188" i="14"/>
  <c r="BQ215" i="14"/>
  <c r="AW243" i="14"/>
  <c r="BR243" i="14" s="1"/>
  <c r="BQ250" i="14"/>
  <c r="AW206" i="14"/>
  <c r="AW218" i="14"/>
  <c r="AW127" i="14"/>
  <c r="AW263" i="14"/>
  <c r="AW166" i="14"/>
  <c r="BQ26" i="14"/>
  <c r="BR26" i="14" s="1"/>
  <c r="AW110" i="14"/>
  <c r="BR110" i="14" s="1"/>
  <c r="AW169" i="14"/>
  <c r="AW197" i="14"/>
  <c r="BQ247" i="14"/>
  <c r="BR247" i="14" s="1"/>
  <c r="BQ59" i="14"/>
  <c r="BR59" i="14" s="1"/>
  <c r="AW267" i="14"/>
  <c r="BR267" i="14" s="1"/>
  <c r="BQ218" i="14"/>
  <c r="AW105" i="14"/>
  <c r="AW53" i="14"/>
  <c r="BQ224" i="14"/>
  <c r="BQ130" i="14"/>
  <c r="O10" i="16"/>
  <c r="L10" i="16"/>
  <c r="BR197" i="14" l="1"/>
  <c r="BR188" i="14"/>
  <c r="BR125" i="14"/>
  <c r="BR98" i="14"/>
  <c r="BR66" i="14"/>
  <c r="BR39" i="14"/>
  <c r="BR29" i="14"/>
  <c r="BR129" i="14"/>
  <c r="BR207" i="14"/>
  <c r="BR235" i="14"/>
  <c r="BR240" i="14"/>
  <c r="BR204" i="14"/>
  <c r="BR131" i="14"/>
  <c r="BR68" i="14"/>
  <c r="BR250" i="14"/>
  <c r="BR94" i="14"/>
  <c r="BR190" i="14"/>
  <c r="BR67" i="14"/>
  <c r="BR164" i="14"/>
  <c r="BR51" i="14"/>
  <c r="BR120" i="14"/>
  <c r="BR242" i="14"/>
  <c r="BR192" i="14"/>
  <c r="BR73" i="14"/>
  <c r="BR168" i="14"/>
  <c r="BR153" i="14"/>
  <c r="BR70" i="14"/>
  <c r="BR155" i="14"/>
  <c r="BR64" i="14"/>
  <c r="BR208" i="14"/>
  <c r="BR143" i="14"/>
  <c r="BR33" i="14"/>
  <c r="BR211" i="14"/>
  <c r="BR62" i="14"/>
  <c r="BR266" i="14"/>
  <c r="BR185" i="14"/>
  <c r="BR79" i="14"/>
  <c r="BR38" i="14"/>
  <c r="BR195" i="14"/>
  <c r="BR234" i="14"/>
  <c r="BR88" i="14"/>
  <c r="BR249" i="14"/>
  <c r="BR63" i="14"/>
  <c r="BR166" i="14"/>
  <c r="BR158" i="14"/>
  <c r="BR137" i="14"/>
  <c r="BR252" i="14"/>
  <c r="BR180" i="14"/>
  <c r="BR57" i="14"/>
  <c r="BR226" i="14"/>
  <c r="BR244" i="14"/>
  <c r="BR43" i="14"/>
  <c r="BR256" i="14"/>
  <c r="BR28" i="14"/>
  <c r="BR20" i="14"/>
  <c r="BR123" i="14"/>
  <c r="BR113" i="14"/>
  <c r="BR127" i="14"/>
  <c r="BR162" i="14"/>
  <c r="BR135" i="14"/>
  <c r="BR100" i="14"/>
  <c r="BR105" i="14"/>
  <c r="BR118" i="14"/>
  <c r="BR254" i="14"/>
  <c r="BR75" i="14"/>
  <c r="BR141" i="14"/>
  <c r="BR23" i="14"/>
  <c r="BR126" i="14"/>
  <c r="BR25" i="14"/>
  <c r="BR53" i="14"/>
  <c r="BR231" i="14"/>
  <c r="BR34" i="14"/>
  <c r="BR217" i="14"/>
  <c r="BR46" i="14"/>
  <c r="BR224" i="14"/>
  <c r="BR89" i="14"/>
  <c r="BR225" i="14"/>
  <c r="BR47" i="14"/>
  <c r="BR55" i="14"/>
  <c r="BR56" i="14"/>
  <c r="BR22" i="14"/>
  <c r="BR24" i="14"/>
  <c r="BR172" i="14"/>
  <c r="BR84" i="14"/>
  <c r="BR78" i="14"/>
  <c r="BR61" i="14"/>
  <c r="BR265" i="14"/>
  <c r="BR77" i="14"/>
  <c r="BR218" i="14"/>
  <c r="BR259" i="14"/>
  <c r="BR175" i="14"/>
  <c r="BR97" i="14"/>
  <c r="BR49" i="14"/>
  <c r="BR220" i="14"/>
  <c r="BR142" i="14"/>
  <c r="BR90" i="14"/>
  <c r="BR139" i="14"/>
  <c r="BR239" i="14"/>
  <c r="BR236" i="14"/>
  <c r="BR122" i="14"/>
  <c r="BR151" i="14"/>
  <c r="BR112" i="14"/>
  <c r="BR83" i="14"/>
  <c r="BR106" i="14"/>
  <c r="BR206" i="14"/>
  <c r="BR40" i="14"/>
  <c r="BR251" i="14"/>
  <c r="BR124" i="14"/>
  <c r="BR30" i="14"/>
  <c r="BR215" i="14"/>
  <c r="BR114" i="14"/>
  <c r="BR130" i="14"/>
  <c r="BR148" i="14"/>
  <c r="BR169" i="14"/>
  <c r="BR263" i="14"/>
  <c r="BR245" i="14"/>
  <c r="BR212" i="14"/>
  <c r="BR194" i="14"/>
  <c r="BR238" i="14"/>
  <c r="BR171" i="14"/>
  <c r="BR179" i="14"/>
  <c r="BR260" i="14"/>
  <c r="BR209" i="14"/>
  <c r="BR81" i="14"/>
  <c r="BR76" i="14"/>
  <c r="BR258" i="14"/>
  <c r="BR152" i="14"/>
  <c r="BR74" i="14"/>
  <c r="BR72" i="14"/>
  <c r="BR117" i="14"/>
  <c r="BR35" i="14"/>
  <c r="BR91" i="14"/>
  <c r="BR50" i="14"/>
  <c r="N10" i="16"/>
  <c r="M10" i="16"/>
  <c r="O9" i="16"/>
  <c r="O11" i="16" s="1"/>
  <c r="N9" i="16"/>
  <c r="M9" i="16"/>
  <c r="L9" i="16"/>
  <c r="L11" i="16" s="1"/>
  <c r="J10" i="16"/>
  <c r="I10" i="16"/>
  <c r="H10" i="16"/>
  <c r="J9" i="16"/>
  <c r="I9" i="16"/>
  <c r="H9" i="16"/>
  <c r="AX19" i="14"/>
  <c r="H17" i="14"/>
  <c r="I17" i="14"/>
  <c r="G17" i="14"/>
  <c r="K17" i="14"/>
  <c r="N17" i="14"/>
  <c r="M17" i="14"/>
  <c r="L17" i="14"/>
  <c r="N16" i="14"/>
  <c r="M16" i="14"/>
  <c r="L16" i="14"/>
  <c r="K16" i="14"/>
  <c r="I16" i="14"/>
  <c r="H16" i="14"/>
  <c r="G16" i="14"/>
  <c r="K18" i="14" l="1"/>
  <c r="J11" i="16"/>
  <c r="N18" i="14"/>
  <c r="L18" i="14"/>
  <c r="G18" i="14"/>
  <c r="M18" i="14"/>
  <c r="M11" i="16"/>
  <c r="N11" i="16"/>
  <c r="H11" i="16"/>
  <c r="I11" i="16"/>
  <c r="H18" i="14"/>
  <c r="I18" i="14"/>
  <c r="AY19" i="14"/>
  <c r="BF19" i="14" l="1"/>
  <c r="V14" i="16"/>
  <c r="X14" i="16"/>
  <c r="V15" i="16"/>
  <c r="X15" i="16"/>
  <c r="V16" i="16"/>
  <c r="X16" i="16"/>
  <c r="V17" i="16"/>
  <c r="X17" i="16"/>
  <c r="V18" i="16"/>
  <c r="X18" i="16"/>
  <c r="Y18" i="16"/>
  <c r="V19" i="16"/>
  <c r="X19" i="16"/>
  <c r="Y19" i="16"/>
  <c r="V20" i="16"/>
  <c r="X20" i="16"/>
  <c r="Y20" i="16"/>
  <c r="Z20" i="16"/>
  <c r="V21" i="16"/>
  <c r="X21" i="16"/>
  <c r="Y21" i="16"/>
  <c r="Z21" i="16"/>
  <c r="AG14" i="16"/>
  <c r="AI14" i="16"/>
  <c r="AJ14" i="16"/>
  <c r="AK14" i="16"/>
  <c r="AG15" i="16"/>
  <c r="AI15" i="16"/>
  <c r="AJ15" i="16"/>
  <c r="AK15" i="16"/>
  <c r="AG16" i="16"/>
  <c r="AI16" i="16"/>
  <c r="AJ16" i="16"/>
  <c r="AK16" i="16"/>
  <c r="AG17" i="16"/>
  <c r="AH17" i="16"/>
  <c r="AI17" i="16"/>
  <c r="AJ17" i="16"/>
  <c r="AK17" i="16"/>
  <c r="AG18" i="16"/>
  <c r="AH18" i="16"/>
  <c r="AI18" i="16"/>
  <c r="AJ18" i="16"/>
  <c r="AK18" i="16"/>
  <c r="AG19" i="16"/>
  <c r="AH19" i="16"/>
  <c r="AI19" i="16"/>
  <c r="AJ19" i="16"/>
  <c r="AK19" i="16"/>
  <c r="AN16" i="16" l="1"/>
  <c r="AM16" i="16"/>
  <c r="AC17" i="16"/>
  <c r="AB17" i="16"/>
  <c r="AC19" i="16"/>
  <c r="AB19" i="16"/>
  <c r="AM17" i="16"/>
  <c r="AN17" i="16"/>
  <c r="AN14" i="16"/>
  <c r="AM14" i="16"/>
  <c r="AB16" i="16"/>
  <c r="AC16" i="16"/>
  <c r="AB21" i="16"/>
  <c r="AC21" i="16"/>
  <c r="AB14" i="16"/>
  <c r="AC14" i="16"/>
  <c r="AM18" i="16"/>
  <c r="AN18" i="16"/>
  <c r="AM19" i="16"/>
  <c r="AQ19" i="16" s="1"/>
  <c r="AN19" i="16"/>
  <c r="AN15" i="16"/>
  <c r="AM15" i="16"/>
  <c r="AB20" i="16"/>
  <c r="AC20" i="16"/>
  <c r="AC18" i="16"/>
  <c r="AB18" i="16"/>
  <c r="AC15" i="16"/>
  <c r="AB15" i="16"/>
  <c r="AL19" i="16"/>
  <c r="AO18" i="16"/>
  <c r="AP18" i="16"/>
  <c r="AL15" i="16"/>
  <c r="AP14" i="16"/>
  <c r="AO14" i="16"/>
  <c r="AL18" i="16"/>
  <c r="AP17" i="16"/>
  <c r="AO17" i="16"/>
  <c r="AL14" i="16"/>
  <c r="AL17" i="16"/>
  <c r="AO16" i="16"/>
  <c r="AP16" i="16"/>
  <c r="AO19" i="16"/>
  <c r="AP19" i="16"/>
  <c r="AL16" i="16"/>
  <c r="AO15" i="16"/>
  <c r="AP15" i="16"/>
  <c r="AD21" i="16"/>
  <c r="AE21" i="16"/>
  <c r="AA18" i="16"/>
  <c r="AD17" i="16"/>
  <c r="AE17" i="16"/>
  <c r="AA14" i="16"/>
  <c r="AA19" i="16"/>
  <c r="AD14" i="16"/>
  <c r="AE14" i="16"/>
  <c r="AA21" i="16"/>
  <c r="AF21" i="16"/>
  <c r="AE20" i="16"/>
  <c r="AD20" i="16"/>
  <c r="AA17" i="16"/>
  <c r="AD16" i="16"/>
  <c r="AE16" i="16"/>
  <c r="AD18" i="16"/>
  <c r="AE18" i="16"/>
  <c r="AA20" i="16"/>
  <c r="AF20" i="16"/>
  <c r="AD19" i="16"/>
  <c r="AE19" i="16"/>
  <c r="AA16" i="16"/>
  <c r="AD15" i="16"/>
  <c r="AE15" i="16"/>
  <c r="BF16" i="16"/>
  <c r="BG16" i="16"/>
  <c r="BH16" i="16"/>
  <c r="BD14" i="16"/>
  <c r="BC14" i="16"/>
  <c r="BG14" i="16"/>
  <c r="BF14" i="16"/>
  <c r="BC16" i="16"/>
  <c r="BD16" i="16"/>
  <c r="BE16" i="16"/>
  <c r="T9" i="16"/>
  <c r="T10" i="16"/>
  <c r="S10" i="16"/>
  <c r="S9" i="16"/>
  <c r="U10" i="16"/>
  <c r="U9" i="16"/>
  <c r="AQ15" i="16" l="1"/>
  <c r="AF18" i="16"/>
  <c r="AQ18" i="16"/>
  <c r="AF15" i="16"/>
  <c r="AF17" i="16"/>
  <c r="AQ16" i="16"/>
  <c r="AQ17" i="16"/>
  <c r="AF16" i="16"/>
  <c r="AF19" i="16"/>
  <c r="AR19" i="16" s="1"/>
  <c r="AQ14" i="16"/>
  <c r="AF14" i="16"/>
  <c r="BH14" i="16"/>
  <c r="BE14" i="16"/>
  <c r="BI16" i="16"/>
  <c r="AW43" i="16"/>
  <c r="AW44" i="16"/>
  <c r="AW41" i="16"/>
  <c r="U11" i="16"/>
  <c r="S11" i="16"/>
  <c r="T11" i="16"/>
  <c r="AH20" i="16"/>
  <c r="AI20" i="16"/>
  <c r="AJ20" i="16"/>
  <c r="AK20" i="16"/>
  <c r="AH21" i="16"/>
  <c r="AI21" i="16"/>
  <c r="AJ21" i="16"/>
  <c r="AK21" i="16"/>
  <c r="AH22" i="16"/>
  <c r="AI22" i="16"/>
  <c r="AJ22" i="16"/>
  <c r="AK22" i="16"/>
  <c r="AH23" i="16"/>
  <c r="AI23" i="16"/>
  <c r="AJ23" i="16"/>
  <c r="AK23" i="16"/>
  <c r="AH24" i="16"/>
  <c r="AI24" i="16"/>
  <c r="AJ24" i="16"/>
  <c r="AK24" i="16"/>
  <c r="AH25" i="16"/>
  <c r="AI25" i="16"/>
  <c r="AJ25" i="16"/>
  <c r="AK25" i="16"/>
  <c r="AH26" i="16"/>
  <c r="AI26" i="16"/>
  <c r="AJ26" i="16"/>
  <c r="AK26" i="16"/>
  <c r="AH27" i="16"/>
  <c r="AI27" i="16"/>
  <c r="AJ27" i="16"/>
  <c r="AK27" i="16"/>
  <c r="AH28" i="16"/>
  <c r="AI28" i="16"/>
  <c r="AJ28" i="16"/>
  <c r="AK28" i="16"/>
  <c r="AH29" i="16"/>
  <c r="AI29" i="16"/>
  <c r="AJ29" i="16"/>
  <c r="AK29" i="16"/>
  <c r="AH30" i="16"/>
  <c r="AI30" i="16"/>
  <c r="AJ30" i="16"/>
  <c r="AK30" i="16"/>
  <c r="AH31" i="16"/>
  <c r="AI31" i="16"/>
  <c r="AJ31" i="16"/>
  <c r="AK31" i="16"/>
  <c r="AH32" i="16"/>
  <c r="AI32" i="16"/>
  <c r="AJ32" i="16"/>
  <c r="AK32" i="16"/>
  <c r="AH33" i="16"/>
  <c r="AI33" i="16"/>
  <c r="AJ33" i="16"/>
  <c r="AK33" i="16"/>
  <c r="AH34" i="16"/>
  <c r="AI34" i="16"/>
  <c r="AJ34" i="16"/>
  <c r="AK34" i="16"/>
  <c r="AH35" i="16"/>
  <c r="AI35" i="16"/>
  <c r="AJ35" i="16"/>
  <c r="AK35" i="16"/>
  <c r="AH36" i="16"/>
  <c r="AI36" i="16"/>
  <c r="AJ36" i="16"/>
  <c r="AK36" i="16"/>
  <c r="AH37" i="16"/>
  <c r="AI37" i="16"/>
  <c r="AJ37" i="16"/>
  <c r="AK37" i="16"/>
  <c r="AH38" i="16"/>
  <c r="AI38" i="16"/>
  <c r="AJ38" i="16"/>
  <c r="AK38" i="16"/>
  <c r="AH39" i="16"/>
  <c r="AI39" i="16"/>
  <c r="AJ39" i="16"/>
  <c r="AK39" i="16"/>
  <c r="AH40" i="16"/>
  <c r="AI40" i="16"/>
  <c r="AJ40" i="16"/>
  <c r="AK40" i="16"/>
  <c r="AH41" i="16"/>
  <c r="AI41" i="16"/>
  <c r="AJ41" i="16"/>
  <c r="AK41" i="16"/>
  <c r="AH42" i="16"/>
  <c r="AI42" i="16"/>
  <c r="AJ42" i="16"/>
  <c r="AK42" i="16"/>
  <c r="AH43" i="16"/>
  <c r="AI43" i="16"/>
  <c r="AJ43" i="16"/>
  <c r="AK43" i="16"/>
  <c r="AH44" i="16"/>
  <c r="AI44" i="16"/>
  <c r="AJ44" i="16"/>
  <c r="AK44" i="16"/>
  <c r="AH45" i="16"/>
  <c r="AI45" i="16"/>
  <c r="AJ45" i="16"/>
  <c r="AK45" i="16"/>
  <c r="AH46" i="16"/>
  <c r="AI46" i="16"/>
  <c r="AJ46" i="16"/>
  <c r="AK46" i="16"/>
  <c r="AH47" i="16"/>
  <c r="AI47" i="16"/>
  <c r="AJ47" i="16"/>
  <c r="AK47" i="16"/>
  <c r="AH48" i="16"/>
  <c r="AI48" i="16"/>
  <c r="AJ48" i="16"/>
  <c r="AK48" i="16"/>
  <c r="AH49" i="16"/>
  <c r="AI49" i="16"/>
  <c r="AJ49" i="16"/>
  <c r="AK49" i="16"/>
  <c r="AH50" i="16"/>
  <c r="AI50" i="16"/>
  <c r="AJ50" i="16"/>
  <c r="AK50" i="16"/>
  <c r="AH51" i="16"/>
  <c r="AI51" i="16"/>
  <c r="AJ51" i="16"/>
  <c r="AK51" i="16"/>
  <c r="AH52" i="16"/>
  <c r="AI52" i="16"/>
  <c r="AJ52" i="16"/>
  <c r="AK52" i="16"/>
  <c r="AH53" i="16"/>
  <c r="AI53" i="16"/>
  <c r="AJ53" i="16"/>
  <c r="AK53" i="16"/>
  <c r="AH54" i="16"/>
  <c r="AI54" i="16"/>
  <c r="AJ54" i="16"/>
  <c r="AK54" i="16"/>
  <c r="AH55" i="16"/>
  <c r="AI55" i="16"/>
  <c r="AJ55" i="16"/>
  <c r="AK55" i="16"/>
  <c r="AH56" i="16"/>
  <c r="AI56" i="16"/>
  <c r="AJ56" i="16"/>
  <c r="AK56" i="16"/>
  <c r="AH57" i="16"/>
  <c r="AI57" i="16"/>
  <c r="AJ57" i="16"/>
  <c r="AK57" i="16"/>
  <c r="AH58" i="16"/>
  <c r="AI58" i="16"/>
  <c r="AJ58" i="16"/>
  <c r="AK58" i="16"/>
  <c r="AH59" i="16"/>
  <c r="AI59" i="16"/>
  <c r="AJ59" i="16"/>
  <c r="AK59" i="16"/>
  <c r="AH60" i="16"/>
  <c r="AI60" i="16"/>
  <c r="AJ60" i="16"/>
  <c r="AK60" i="16"/>
  <c r="AH61" i="16"/>
  <c r="AI61" i="16"/>
  <c r="AJ61" i="16"/>
  <c r="AK61" i="16"/>
  <c r="AH62" i="16"/>
  <c r="AI62" i="16"/>
  <c r="AJ62" i="16"/>
  <c r="AK62" i="16"/>
  <c r="AH63" i="16"/>
  <c r="AI63" i="16"/>
  <c r="AJ63" i="16"/>
  <c r="AK63" i="16"/>
  <c r="AH64" i="16"/>
  <c r="AI64" i="16"/>
  <c r="AJ64" i="16"/>
  <c r="AK64" i="16"/>
  <c r="AH65" i="16"/>
  <c r="AI65" i="16"/>
  <c r="AJ65" i="16"/>
  <c r="AK65" i="16"/>
  <c r="AH66" i="16"/>
  <c r="AI66" i="16"/>
  <c r="AJ66" i="16"/>
  <c r="AK66" i="16"/>
  <c r="AH67" i="16"/>
  <c r="AI67" i="16"/>
  <c r="AJ67" i="16"/>
  <c r="AK67" i="16"/>
  <c r="AH68" i="16"/>
  <c r="AI68" i="16"/>
  <c r="AJ68" i="16"/>
  <c r="AK68" i="16"/>
  <c r="AH69" i="16"/>
  <c r="AI69" i="16"/>
  <c r="AJ69" i="16"/>
  <c r="AK69" i="16"/>
  <c r="AH70" i="16"/>
  <c r="AI70" i="16"/>
  <c r="AJ70" i="16"/>
  <c r="AK70" i="16"/>
  <c r="AH71" i="16"/>
  <c r="AI71" i="16"/>
  <c r="AJ71" i="16"/>
  <c r="AK71" i="16"/>
  <c r="AH72" i="16"/>
  <c r="AI72" i="16"/>
  <c r="AJ72" i="16"/>
  <c r="AK72" i="16"/>
  <c r="AH73" i="16"/>
  <c r="AI73" i="16"/>
  <c r="AJ73" i="16"/>
  <c r="AK73" i="16"/>
  <c r="AH74" i="16"/>
  <c r="AI74" i="16"/>
  <c r="AJ74" i="16"/>
  <c r="AK74" i="16"/>
  <c r="AH75" i="16"/>
  <c r="AI75" i="16"/>
  <c r="AJ75" i="16"/>
  <c r="AK75" i="16"/>
  <c r="AH76" i="16"/>
  <c r="AI76" i="16"/>
  <c r="AJ76" i="16"/>
  <c r="AK76" i="16"/>
  <c r="AH77" i="16"/>
  <c r="AI77" i="16"/>
  <c r="AJ77" i="16"/>
  <c r="AK77" i="16"/>
  <c r="AH78" i="16"/>
  <c r="AI78" i="16"/>
  <c r="AJ78" i="16"/>
  <c r="AK78" i="16"/>
  <c r="AH79" i="16"/>
  <c r="AI79" i="16"/>
  <c r="AJ79" i="16"/>
  <c r="AK79" i="16"/>
  <c r="AH80" i="16"/>
  <c r="AI80" i="16"/>
  <c r="AJ80" i="16"/>
  <c r="AK80" i="16"/>
  <c r="AH81" i="16"/>
  <c r="AI81" i="16"/>
  <c r="AJ81" i="16"/>
  <c r="AK81" i="16"/>
  <c r="AH82" i="16"/>
  <c r="AI82" i="16"/>
  <c r="AJ82" i="16"/>
  <c r="AK82" i="16"/>
  <c r="AH83" i="16"/>
  <c r="AI83" i="16"/>
  <c r="AJ83" i="16"/>
  <c r="AK83" i="16"/>
  <c r="AH84" i="16"/>
  <c r="AI84" i="16"/>
  <c r="AJ84" i="16"/>
  <c r="AK84" i="16"/>
  <c r="AH85" i="16"/>
  <c r="AI85" i="16"/>
  <c r="AJ85" i="16"/>
  <c r="AK85" i="16"/>
  <c r="AH86" i="16"/>
  <c r="AI86" i="16"/>
  <c r="AJ86" i="16"/>
  <c r="AK86" i="16"/>
  <c r="AH87" i="16"/>
  <c r="AI87" i="16"/>
  <c r="AJ87" i="16"/>
  <c r="AK87" i="16"/>
  <c r="AH88" i="16"/>
  <c r="AI88" i="16"/>
  <c r="AJ88" i="16"/>
  <c r="AK88" i="16"/>
  <c r="AH89" i="16"/>
  <c r="AI89" i="16"/>
  <c r="AJ89" i="16"/>
  <c r="AK89" i="16"/>
  <c r="AH90" i="16"/>
  <c r="AI90" i="16"/>
  <c r="AJ90" i="16"/>
  <c r="AK90" i="16"/>
  <c r="AH91" i="16"/>
  <c r="AI91" i="16"/>
  <c r="AJ91" i="16"/>
  <c r="AK91" i="16"/>
  <c r="AH92" i="16"/>
  <c r="AI92" i="16"/>
  <c r="AJ92" i="16"/>
  <c r="AK92" i="16"/>
  <c r="AH93" i="16"/>
  <c r="AI93" i="16"/>
  <c r="AJ93" i="16"/>
  <c r="AK93" i="16"/>
  <c r="AH94" i="16"/>
  <c r="AI94" i="16"/>
  <c r="AJ94" i="16"/>
  <c r="AK94" i="16"/>
  <c r="AH95" i="16"/>
  <c r="AI95" i="16"/>
  <c r="AJ95" i="16"/>
  <c r="AK95" i="16"/>
  <c r="AH96" i="16"/>
  <c r="AI96" i="16"/>
  <c r="AJ96" i="16"/>
  <c r="AK96" i="16"/>
  <c r="AH97" i="16"/>
  <c r="AI97" i="16"/>
  <c r="AJ97" i="16"/>
  <c r="AK97" i="16"/>
  <c r="AH98" i="16"/>
  <c r="AI98" i="16"/>
  <c r="AJ98" i="16"/>
  <c r="AK98" i="16"/>
  <c r="AH99" i="16"/>
  <c r="AI99" i="16"/>
  <c r="AJ99" i="16"/>
  <c r="AK99" i="16"/>
  <c r="AH100" i="16"/>
  <c r="AI100" i="16"/>
  <c r="AJ100" i="16"/>
  <c r="AK100" i="16"/>
  <c r="AH101" i="16"/>
  <c r="AI101" i="16"/>
  <c r="AJ101" i="16"/>
  <c r="AK101" i="16"/>
  <c r="AH102" i="16"/>
  <c r="AI102" i="16"/>
  <c r="AJ102" i="16"/>
  <c r="AK102" i="16"/>
  <c r="AH103" i="16"/>
  <c r="AI103" i="16"/>
  <c r="AJ103" i="16"/>
  <c r="AK103" i="16"/>
  <c r="AH104" i="16"/>
  <c r="AI104" i="16"/>
  <c r="AJ104" i="16"/>
  <c r="AK104" i="16"/>
  <c r="AH105" i="16"/>
  <c r="AI105" i="16"/>
  <c r="AJ105" i="16"/>
  <c r="AK105" i="16"/>
  <c r="AH106" i="16"/>
  <c r="AI106" i="16"/>
  <c r="AJ106" i="16"/>
  <c r="AK106" i="16"/>
  <c r="AH107" i="16"/>
  <c r="AI107" i="16"/>
  <c r="AJ107" i="16"/>
  <c r="AK107" i="16"/>
  <c r="AH108" i="16"/>
  <c r="AI108" i="16"/>
  <c r="AJ108" i="16"/>
  <c r="AK108" i="16"/>
  <c r="AH109" i="16"/>
  <c r="AI109" i="16"/>
  <c r="AJ109" i="16"/>
  <c r="AK109" i="16"/>
  <c r="AH110" i="16"/>
  <c r="AI110" i="16"/>
  <c r="AJ110" i="16"/>
  <c r="AK110" i="16"/>
  <c r="AH111" i="16"/>
  <c r="AI111" i="16"/>
  <c r="AJ111" i="16"/>
  <c r="AK111" i="16"/>
  <c r="AH112" i="16"/>
  <c r="AI112" i="16"/>
  <c r="AJ112" i="16"/>
  <c r="AK112" i="16"/>
  <c r="AH113" i="16"/>
  <c r="AI113" i="16"/>
  <c r="AJ113" i="16"/>
  <c r="AK113" i="16"/>
  <c r="AH114" i="16"/>
  <c r="AI114" i="16"/>
  <c r="AJ114" i="16"/>
  <c r="AK114" i="16"/>
  <c r="AH115" i="16"/>
  <c r="AI115" i="16"/>
  <c r="AJ115" i="16"/>
  <c r="AK115" i="16"/>
  <c r="AH116" i="16"/>
  <c r="AI116" i="16"/>
  <c r="AJ116" i="16"/>
  <c r="AK116" i="16"/>
  <c r="AH117" i="16"/>
  <c r="AI117" i="16"/>
  <c r="AJ117" i="16"/>
  <c r="AK117" i="16"/>
  <c r="AH118" i="16"/>
  <c r="AI118" i="16"/>
  <c r="AJ118" i="16"/>
  <c r="AK118" i="16"/>
  <c r="AH119" i="16"/>
  <c r="AI119" i="16"/>
  <c r="AJ119" i="16"/>
  <c r="AK119" i="16"/>
  <c r="AH120" i="16"/>
  <c r="AI120" i="16"/>
  <c r="AJ120" i="16"/>
  <c r="AK120" i="16"/>
  <c r="AH121" i="16"/>
  <c r="AI121" i="16"/>
  <c r="AJ121" i="16"/>
  <c r="AK121" i="16"/>
  <c r="AH122" i="16"/>
  <c r="AI122" i="16"/>
  <c r="AJ122" i="16"/>
  <c r="AK122" i="16"/>
  <c r="AH123" i="16"/>
  <c r="AI123" i="16"/>
  <c r="AJ123" i="16"/>
  <c r="AK123" i="16"/>
  <c r="AH124" i="16"/>
  <c r="AI124" i="16"/>
  <c r="AJ124" i="16"/>
  <c r="AK124" i="16"/>
  <c r="AH125" i="16"/>
  <c r="AI125" i="16"/>
  <c r="AJ125" i="16"/>
  <c r="AK125" i="16"/>
  <c r="AH126" i="16"/>
  <c r="AI126" i="16"/>
  <c r="AJ126" i="16"/>
  <c r="AK126" i="16"/>
  <c r="AH127" i="16"/>
  <c r="AI127" i="16"/>
  <c r="AJ127" i="16"/>
  <c r="AK127" i="16"/>
  <c r="AH128" i="16"/>
  <c r="AI128" i="16"/>
  <c r="AJ128" i="16"/>
  <c r="AK128" i="16"/>
  <c r="AH129" i="16"/>
  <c r="AI129" i="16"/>
  <c r="AJ129" i="16"/>
  <c r="AK129" i="16"/>
  <c r="AH130" i="16"/>
  <c r="AI130" i="16"/>
  <c r="AJ130" i="16"/>
  <c r="AK130" i="16"/>
  <c r="AH131" i="16"/>
  <c r="AI131" i="16"/>
  <c r="AJ131" i="16"/>
  <c r="AK131" i="16"/>
  <c r="AH132" i="16"/>
  <c r="AI132" i="16"/>
  <c r="AJ132" i="16"/>
  <c r="AK132" i="16"/>
  <c r="AH133" i="16"/>
  <c r="AI133" i="16"/>
  <c r="AJ133" i="16"/>
  <c r="AK133" i="16"/>
  <c r="AH134" i="16"/>
  <c r="AI134" i="16"/>
  <c r="AJ134" i="16"/>
  <c r="AK134" i="16"/>
  <c r="AH135" i="16"/>
  <c r="AI135" i="16"/>
  <c r="AJ135" i="16"/>
  <c r="AK135" i="16"/>
  <c r="AH136" i="16"/>
  <c r="AI136" i="16"/>
  <c r="AJ136" i="16"/>
  <c r="AK136" i="16"/>
  <c r="AH137" i="16"/>
  <c r="AI137" i="16"/>
  <c r="AJ137" i="16"/>
  <c r="AK137" i="16"/>
  <c r="AH138" i="16"/>
  <c r="AI138" i="16"/>
  <c r="AJ138" i="16"/>
  <c r="AK138" i="16"/>
  <c r="AH139" i="16"/>
  <c r="AI139" i="16"/>
  <c r="AJ139" i="16"/>
  <c r="AK139" i="16"/>
  <c r="AH140" i="16"/>
  <c r="AI140" i="16"/>
  <c r="AJ140" i="16"/>
  <c r="AK140" i="16"/>
  <c r="AH141" i="16"/>
  <c r="AI141" i="16"/>
  <c r="AJ141" i="16"/>
  <c r="AK141" i="16"/>
  <c r="AH142" i="16"/>
  <c r="AI142" i="16"/>
  <c r="AJ142" i="16"/>
  <c r="AK142" i="16"/>
  <c r="AH143" i="16"/>
  <c r="AI143" i="16"/>
  <c r="AJ143" i="16"/>
  <c r="AK143" i="16"/>
  <c r="AH144" i="16"/>
  <c r="AI144" i="16"/>
  <c r="AJ144" i="16"/>
  <c r="AK144" i="16"/>
  <c r="AH145" i="16"/>
  <c r="AI145" i="16"/>
  <c r="AJ145" i="16"/>
  <c r="AK145" i="16"/>
  <c r="AH146" i="16"/>
  <c r="AI146" i="16"/>
  <c r="AJ146" i="16"/>
  <c r="AK146" i="16"/>
  <c r="AH147" i="16"/>
  <c r="AI147" i="16"/>
  <c r="AJ147" i="16"/>
  <c r="AK147" i="16"/>
  <c r="AH148" i="16"/>
  <c r="AI148" i="16"/>
  <c r="AJ148" i="16"/>
  <c r="AK148" i="16"/>
  <c r="AH149" i="16"/>
  <c r="AI149" i="16"/>
  <c r="AJ149" i="16"/>
  <c r="AK149" i="16"/>
  <c r="AH150" i="16"/>
  <c r="AI150" i="16"/>
  <c r="AJ150" i="16"/>
  <c r="AK150" i="16"/>
  <c r="AH151" i="16"/>
  <c r="AI151" i="16"/>
  <c r="AJ151" i="16"/>
  <c r="AK151" i="16"/>
  <c r="AH152" i="16"/>
  <c r="AI152" i="16"/>
  <c r="AJ152" i="16"/>
  <c r="AK152" i="16"/>
  <c r="AH153" i="16"/>
  <c r="AI153" i="16"/>
  <c r="AJ153" i="16"/>
  <c r="AK153" i="16"/>
  <c r="AH154" i="16"/>
  <c r="AI154" i="16"/>
  <c r="AJ154" i="16"/>
  <c r="AK154" i="16"/>
  <c r="AH155" i="16"/>
  <c r="AI155" i="16"/>
  <c r="AJ155" i="16"/>
  <c r="AK155" i="16"/>
  <c r="AH156" i="16"/>
  <c r="AI156" i="16"/>
  <c r="AJ156" i="16"/>
  <c r="AK156" i="16"/>
  <c r="AH157" i="16"/>
  <c r="AI157" i="16"/>
  <c r="AJ157" i="16"/>
  <c r="AK157" i="16"/>
  <c r="AH158" i="16"/>
  <c r="AI158" i="16"/>
  <c r="AJ158" i="16"/>
  <c r="AK158" i="16"/>
  <c r="AH159" i="16"/>
  <c r="AI159" i="16"/>
  <c r="AJ159" i="16"/>
  <c r="AK159" i="16"/>
  <c r="AH160" i="16"/>
  <c r="AI160" i="16"/>
  <c r="AJ160" i="16"/>
  <c r="AK160" i="16"/>
  <c r="AH161" i="16"/>
  <c r="AI161" i="16"/>
  <c r="AJ161" i="16"/>
  <c r="AK161" i="16"/>
  <c r="AH162" i="16"/>
  <c r="AI162" i="16"/>
  <c r="AJ162" i="16"/>
  <c r="AK162" i="16"/>
  <c r="AH163" i="16"/>
  <c r="AI163" i="16"/>
  <c r="AJ163" i="16"/>
  <c r="AK163" i="16"/>
  <c r="AH164" i="16"/>
  <c r="AI164" i="16"/>
  <c r="AJ164" i="16"/>
  <c r="AK164" i="16"/>
  <c r="AH165" i="16"/>
  <c r="AI165" i="16"/>
  <c r="AJ165" i="16"/>
  <c r="AK165" i="16"/>
  <c r="AH166" i="16"/>
  <c r="AI166" i="16"/>
  <c r="AJ166" i="16"/>
  <c r="AK166" i="16"/>
  <c r="AH167" i="16"/>
  <c r="AI167" i="16"/>
  <c r="AJ167" i="16"/>
  <c r="AK167" i="16"/>
  <c r="AH168" i="16"/>
  <c r="AI168" i="16"/>
  <c r="AJ168" i="16"/>
  <c r="AK168" i="16"/>
  <c r="AH169" i="16"/>
  <c r="AI169" i="16"/>
  <c r="AJ169" i="16"/>
  <c r="AK169" i="16"/>
  <c r="AH170" i="16"/>
  <c r="AI170" i="16"/>
  <c r="AJ170" i="16"/>
  <c r="AK170" i="16"/>
  <c r="AH171" i="16"/>
  <c r="AI171" i="16"/>
  <c r="AJ171" i="16"/>
  <c r="AK171" i="16"/>
  <c r="AH172" i="16"/>
  <c r="AI172" i="16"/>
  <c r="AJ172" i="16"/>
  <c r="AK172" i="16"/>
  <c r="AH173" i="16"/>
  <c r="AI173" i="16"/>
  <c r="AJ173" i="16"/>
  <c r="AK173" i="16"/>
  <c r="AH174" i="16"/>
  <c r="AI174" i="16"/>
  <c r="AJ174" i="16"/>
  <c r="AK174" i="16"/>
  <c r="AH175" i="16"/>
  <c r="AI175" i="16"/>
  <c r="AJ175" i="16"/>
  <c r="AK175" i="16"/>
  <c r="AH176" i="16"/>
  <c r="AI176" i="16"/>
  <c r="AJ176" i="16"/>
  <c r="AK176" i="16"/>
  <c r="AH177" i="16"/>
  <c r="AI177" i="16"/>
  <c r="AJ177" i="16"/>
  <c r="AK177" i="16"/>
  <c r="AH178" i="16"/>
  <c r="AI178" i="16"/>
  <c r="AJ178" i="16"/>
  <c r="AK178" i="16"/>
  <c r="AH179" i="16"/>
  <c r="AI179" i="16"/>
  <c r="AJ179" i="16"/>
  <c r="AK179" i="16"/>
  <c r="AH180" i="16"/>
  <c r="AI180" i="16"/>
  <c r="AJ180" i="16"/>
  <c r="AK180" i="16"/>
  <c r="AH181" i="16"/>
  <c r="AI181" i="16"/>
  <c r="AJ181" i="16"/>
  <c r="AK181" i="16"/>
  <c r="AH182" i="16"/>
  <c r="AI182" i="16"/>
  <c r="AJ182" i="16"/>
  <c r="AK182" i="16"/>
  <c r="AH183" i="16"/>
  <c r="AI183" i="16"/>
  <c r="AJ183" i="16"/>
  <c r="AK183" i="16"/>
  <c r="AH184" i="16"/>
  <c r="AI184" i="16"/>
  <c r="AJ184" i="16"/>
  <c r="AK184" i="16"/>
  <c r="AH185" i="16"/>
  <c r="AI185" i="16"/>
  <c r="AJ185" i="16"/>
  <c r="AK185" i="16"/>
  <c r="AH186" i="16"/>
  <c r="AI186" i="16"/>
  <c r="AJ186" i="16"/>
  <c r="AK186" i="16"/>
  <c r="AH187" i="16"/>
  <c r="AI187" i="16"/>
  <c r="AJ187" i="16"/>
  <c r="AK187" i="16"/>
  <c r="AH188" i="16"/>
  <c r="AI188" i="16"/>
  <c r="AJ188" i="16"/>
  <c r="AK188" i="16"/>
  <c r="AH189" i="16"/>
  <c r="AI189" i="16"/>
  <c r="AJ189" i="16"/>
  <c r="AK189" i="16"/>
  <c r="AH190" i="16"/>
  <c r="AI190" i="16"/>
  <c r="AJ190" i="16"/>
  <c r="AK190" i="16"/>
  <c r="AH191" i="16"/>
  <c r="AI191" i="16"/>
  <c r="AJ191" i="16"/>
  <c r="AK191" i="16"/>
  <c r="AH192" i="16"/>
  <c r="AI192" i="16"/>
  <c r="AJ192" i="16"/>
  <c r="AK192" i="16"/>
  <c r="AH193" i="16"/>
  <c r="AI193" i="16"/>
  <c r="AJ193" i="16"/>
  <c r="AK193" i="16"/>
  <c r="AH194" i="16"/>
  <c r="AI194" i="16"/>
  <c r="AJ194" i="16"/>
  <c r="AK194" i="16"/>
  <c r="AH195" i="16"/>
  <c r="AI195" i="16"/>
  <c r="AJ195" i="16"/>
  <c r="AK195" i="16"/>
  <c r="AH196" i="16"/>
  <c r="AI196" i="16"/>
  <c r="AJ196" i="16"/>
  <c r="AK196" i="16"/>
  <c r="AH197" i="16"/>
  <c r="AI197" i="16"/>
  <c r="AJ197" i="16"/>
  <c r="AK197" i="16"/>
  <c r="AH198" i="16"/>
  <c r="AI198" i="16"/>
  <c r="AJ198" i="16"/>
  <c r="AK198" i="16"/>
  <c r="AH199" i="16"/>
  <c r="AI199" i="16"/>
  <c r="AJ199" i="16"/>
  <c r="AK199" i="16"/>
  <c r="AH200" i="16"/>
  <c r="AI200" i="16"/>
  <c r="AJ200" i="16"/>
  <c r="AK200" i="16"/>
  <c r="AH201" i="16"/>
  <c r="AI201" i="16"/>
  <c r="AJ201" i="16"/>
  <c r="AK201" i="16"/>
  <c r="AH202" i="16"/>
  <c r="AI202" i="16"/>
  <c r="AJ202" i="16"/>
  <c r="AK202" i="16"/>
  <c r="AH203" i="16"/>
  <c r="AI203" i="16"/>
  <c r="AJ203" i="16"/>
  <c r="AK203" i="16"/>
  <c r="AH204" i="16"/>
  <c r="AI204" i="16"/>
  <c r="AJ204" i="16"/>
  <c r="AK204" i="16"/>
  <c r="AH205" i="16"/>
  <c r="AI205" i="16"/>
  <c r="AJ205" i="16"/>
  <c r="AK205" i="16"/>
  <c r="AH206" i="16"/>
  <c r="AI206" i="16"/>
  <c r="AJ206" i="16"/>
  <c r="AK206" i="16"/>
  <c r="AH207" i="16"/>
  <c r="AI207" i="16"/>
  <c r="AJ207" i="16"/>
  <c r="AK207" i="16"/>
  <c r="AH208" i="16"/>
  <c r="AI208" i="16"/>
  <c r="AJ208" i="16"/>
  <c r="AK208" i="16"/>
  <c r="AH209" i="16"/>
  <c r="AI209" i="16"/>
  <c r="AJ209" i="16"/>
  <c r="AK209" i="16"/>
  <c r="AH210" i="16"/>
  <c r="AI210" i="16"/>
  <c r="AJ210" i="16"/>
  <c r="AK210" i="16"/>
  <c r="AH211" i="16"/>
  <c r="AI211" i="16"/>
  <c r="AJ211" i="16"/>
  <c r="AK211" i="16"/>
  <c r="AH212" i="16"/>
  <c r="AI212" i="16"/>
  <c r="AJ212" i="16"/>
  <c r="AK212" i="16"/>
  <c r="AH213" i="16"/>
  <c r="AI213" i="16"/>
  <c r="AJ213" i="16"/>
  <c r="AK213" i="16"/>
  <c r="AH214" i="16"/>
  <c r="AI214" i="16"/>
  <c r="AJ214" i="16"/>
  <c r="AK214" i="16"/>
  <c r="AH215" i="16"/>
  <c r="AI215" i="16"/>
  <c r="AJ215" i="16"/>
  <c r="AK215" i="16"/>
  <c r="AH216" i="16"/>
  <c r="AI216" i="16"/>
  <c r="AJ216" i="16"/>
  <c r="AK216" i="16"/>
  <c r="AH217" i="16"/>
  <c r="AI217" i="16"/>
  <c r="AJ217" i="16"/>
  <c r="AK217" i="16"/>
  <c r="AH218" i="16"/>
  <c r="AI218" i="16"/>
  <c r="AJ218" i="16"/>
  <c r="AK218" i="16"/>
  <c r="AH219" i="16"/>
  <c r="AI219" i="16"/>
  <c r="AJ219" i="16"/>
  <c r="AK219" i="16"/>
  <c r="AH220" i="16"/>
  <c r="AI220" i="16"/>
  <c r="AJ220" i="16"/>
  <c r="AK220" i="16"/>
  <c r="AH221" i="16"/>
  <c r="AI221" i="16"/>
  <c r="AJ221" i="16"/>
  <c r="AK221" i="16"/>
  <c r="AH222" i="16"/>
  <c r="AI222" i="16"/>
  <c r="AJ222" i="16"/>
  <c r="AK222" i="16"/>
  <c r="AH223" i="16"/>
  <c r="AI223" i="16"/>
  <c r="AJ223" i="16"/>
  <c r="AK223" i="16"/>
  <c r="AH224" i="16"/>
  <c r="AI224" i="16"/>
  <c r="AJ224" i="16"/>
  <c r="AK224" i="16"/>
  <c r="AH225" i="16"/>
  <c r="AI225" i="16"/>
  <c r="AJ225" i="16"/>
  <c r="AK225" i="16"/>
  <c r="AH226" i="16"/>
  <c r="AI226" i="16"/>
  <c r="AJ226" i="16"/>
  <c r="AK226" i="16"/>
  <c r="AH227" i="16"/>
  <c r="AI227" i="16"/>
  <c r="AJ227" i="16"/>
  <c r="AK227" i="16"/>
  <c r="AH228" i="16"/>
  <c r="AI228" i="16"/>
  <c r="AJ228" i="16"/>
  <c r="AK228" i="16"/>
  <c r="AH229" i="16"/>
  <c r="AI229" i="16"/>
  <c r="AJ229" i="16"/>
  <c r="AK229" i="16"/>
  <c r="AH230" i="16"/>
  <c r="AI230" i="16"/>
  <c r="AJ230" i="16"/>
  <c r="AK230" i="16"/>
  <c r="AH231" i="16"/>
  <c r="AI231" i="16"/>
  <c r="AJ231" i="16"/>
  <c r="AK231" i="16"/>
  <c r="AH232" i="16"/>
  <c r="AI232" i="16"/>
  <c r="AJ232" i="16"/>
  <c r="AK232" i="16"/>
  <c r="AH233" i="16"/>
  <c r="AI233" i="16"/>
  <c r="AJ233" i="16"/>
  <c r="AK233" i="16"/>
  <c r="AH234" i="16"/>
  <c r="AI234" i="16"/>
  <c r="AJ234" i="16"/>
  <c r="AK234" i="16"/>
  <c r="AH235" i="16"/>
  <c r="AI235" i="16"/>
  <c r="AJ235" i="16"/>
  <c r="AK235" i="16"/>
  <c r="AH236" i="16"/>
  <c r="AI236" i="16"/>
  <c r="AJ236" i="16"/>
  <c r="AK236" i="16"/>
  <c r="AH237" i="16"/>
  <c r="AI237" i="16"/>
  <c r="AJ237" i="16"/>
  <c r="AK237" i="16"/>
  <c r="AH238" i="16"/>
  <c r="AI238" i="16"/>
  <c r="AJ238" i="16"/>
  <c r="AK238" i="16"/>
  <c r="AH239" i="16"/>
  <c r="AI239" i="16"/>
  <c r="AJ239" i="16"/>
  <c r="AK239" i="16"/>
  <c r="AH240" i="16"/>
  <c r="AI240" i="16"/>
  <c r="AJ240" i="16"/>
  <c r="AK240" i="16"/>
  <c r="AH241" i="16"/>
  <c r="AI241" i="16"/>
  <c r="AJ241" i="16"/>
  <c r="AK241" i="16"/>
  <c r="AH242" i="16"/>
  <c r="AI242" i="16"/>
  <c r="AJ242" i="16"/>
  <c r="AK242" i="16"/>
  <c r="AH243" i="16"/>
  <c r="AI243" i="16"/>
  <c r="AJ243" i="16"/>
  <c r="AK243" i="16"/>
  <c r="AH244" i="16"/>
  <c r="AI244" i="16"/>
  <c r="AJ244" i="16"/>
  <c r="AK244" i="16"/>
  <c r="AH245" i="16"/>
  <c r="AI245" i="16"/>
  <c r="AJ245" i="16"/>
  <c r="AK245" i="16"/>
  <c r="AH246" i="16"/>
  <c r="AI246" i="16"/>
  <c r="AJ246" i="16"/>
  <c r="AK246" i="16"/>
  <c r="AH247" i="16"/>
  <c r="AI247" i="16"/>
  <c r="AJ247" i="16"/>
  <c r="AK247" i="16"/>
  <c r="AH248" i="16"/>
  <c r="AI248" i="16"/>
  <c r="AJ248" i="16"/>
  <c r="AK248" i="16"/>
  <c r="AH249" i="16"/>
  <c r="AI249" i="16"/>
  <c r="AJ249" i="16"/>
  <c r="AK249" i="16"/>
  <c r="AH250" i="16"/>
  <c r="AI250" i="16"/>
  <c r="AJ250" i="16"/>
  <c r="AK250" i="16"/>
  <c r="AH251" i="16"/>
  <c r="AI251" i="16"/>
  <c r="AJ251" i="16"/>
  <c r="AK251" i="16"/>
  <c r="AH252" i="16"/>
  <c r="AI252" i="16"/>
  <c r="AJ252" i="16"/>
  <c r="AK252" i="16"/>
  <c r="AH253" i="16"/>
  <c r="AI253" i="16"/>
  <c r="AJ253" i="16"/>
  <c r="AK253" i="16"/>
  <c r="AH254" i="16"/>
  <c r="AI254" i="16"/>
  <c r="AJ254" i="16"/>
  <c r="AK254" i="16"/>
  <c r="AH255" i="16"/>
  <c r="AI255" i="16"/>
  <c r="AJ255" i="16"/>
  <c r="AK255" i="16"/>
  <c r="AH256" i="16"/>
  <c r="AI256" i="16"/>
  <c r="AJ256" i="16"/>
  <c r="AK256" i="16"/>
  <c r="AH257" i="16"/>
  <c r="AI257" i="16"/>
  <c r="AJ257" i="16"/>
  <c r="AK257" i="16"/>
  <c r="AH258" i="16"/>
  <c r="AI258" i="16"/>
  <c r="AJ258" i="16"/>
  <c r="AK258" i="16"/>
  <c r="AH259" i="16"/>
  <c r="AI259" i="16"/>
  <c r="AJ259" i="16"/>
  <c r="AK259" i="16"/>
  <c r="AH260" i="16"/>
  <c r="AI260" i="16"/>
  <c r="AJ260" i="16"/>
  <c r="AK260" i="16"/>
  <c r="W22" i="16"/>
  <c r="X22" i="16"/>
  <c r="Y22" i="16"/>
  <c r="Z22" i="16"/>
  <c r="W23" i="16"/>
  <c r="X23" i="16"/>
  <c r="Y23" i="16"/>
  <c r="Z23" i="16"/>
  <c r="W24" i="16"/>
  <c r="X24" i="16"/>
  <c r="Y24" i="16"/>
  <c r="Z24" i="16"/>
  <c r="W25" i="16"/>
  <c r="X25" i="16"/>
  <c r="Y25" i="16"/>
  <c r="Z25" i="16"/>
  <c r="W26" i="16"/>
  <c r="X26" i="16"/>
  <c r="Y26" i="16"/>
  <c r="Z26" i="16"/>
  <c r="W27" i="16"/>
  <c r="X27" i="16"/>
  <c r="Y27" i="16"/>
  <c r="Z27" i="16"/>
  <c r="W28" i="16"/>
  <c r="X28" i="16"/>
  <c r="Y28" i="16"/>
  <c r="Z28" i="16"/>
  <c r="W29" i="16"/>
  <c r="X29" i="16"/>
  <c r="Y29" i="16"/>
  <c r="Z29" i="16"/>
  <c r="W30" i="16"/>
  <c r="X30" i="16"/>
  <c r="Y30" i="16"/>
  <c r="Z30" i="16"/>
  <c r="W31" i="16"/>
  <c r="X31" i="16"/>
  <c r="Y31" i="16"/>
  <c r="Z31" i="16"/>
  <c r="W32" i="16"/>
  <c r="X32" i="16"/>
  <c r="Y32" i="16"/>
  <c r="Z32" i="16"/>
  <c r="W33" i="16"/>
  <c r="X33" i="16"/>
  <c r="Y33" i="16"/>
  <c r="Z33" i="16"/>
  <c r="W34" i="16"/>
  <c r="X34" i="16"/>
  <c r="Y34" i="16"/>
  <c r="Z34" i="16"/>
  <c r="W35" i="16"/>
  <c r="X35" i="16"/>
  <c r="Y35" i="16"/>
  <c r="Z35" i="16"/>
  <c r="W36" i="16"/>
  <c r="X36" i="16"/>
  <c r="Y36" i="16"/>
  <c r="Z36" i="16"/>
  <c r="W37" i="16"/>
  <c r="X37" i="16"/>
  <c r="Y37" i="16"/>
  <c r="Z37" i="16"/>
  <c r="W38" i="16"/>
  <c r="X38" i="16"/>
  <c r="Y38" i="16"/>
  <c r="Z38" i="16"/>
  <c r="W39" i="16"/>
  <c r="X39" i="16"/>
  <c r="Y39" i="16"/>
  <c r="Z39" i="16"/>
  <c r="W40" i="16"/>
  <c r="X40" i="16"/>
  <c r="Y40" i="16"/>
  <c r="Z40" i="16"/>
  <c r="W41" i="16"/>
  <c r="X41" i="16"/>
  <c r="Y41" i="16"/>
  <c r="Z41" i="16"/>
  <c r="W42" i="16"/>
  <c r="X42" i="16"/>
  <c r="Y42" i="16"/>
  <c r="Z42" i="16"/>
  <c r="W43" i="16"/>
  <c r="X43" i="16"/>
  <c r="Y43" i="16"/>
  <c r="Z43" i="16"/>
  <c r="W44" i="16"/>
  <c r="X44" i="16"/>
  <c r="Y44" i="16"/>
  <c r="Z44" i="16"/>
  <c r="W45" i="16"/>
  <c r="X45" i="16"/>
  <c r="Y45" i="16"/>
  <c r="Z45" i="16"/>
  <c r="W46" i="16"/>
  <c r="X46" i="16"/>
  <c r="Y46" i="16"/>
  <c r="Z46" i="16"/>
  <c r="W47" i="16"/>
  <c r="X47" i="16"/>
  <c r="Y47" i="16"/>
  <c r="Z47" i="16"/>
  <c r="W48" i="16"/>
  <c r="X48" i="16"/>
  <c r="Y48" i="16"/>
  <c r="Z48" i="16"/>
  <c r="W49" i="16"/>
  <c r="X49" i="16"/>
  <c r="Y49" i="16"/>
  <c r="Z49" i="16"/>
  <c r="W50" i="16"/>
  <c r="X50" i="16"/>
  <c r="Y50" i="16"/>
  <c r="Z50" i="16"/>
  <c r="W51" i="16"/>
  <c r="X51" i="16"/>
  <c r="Y51" i="16"/>
  <c r="Z51" i="16"/>
  <c r="W52" i="16"/>
  <c r="X52" i="16"/>
  <c r="Y52" i="16"/>
  <c r="Z52" i="16"/>
  <c r="W53" i="16"/>
  <c r="X53" i="16"/>
  <c r="Y53" i="16"/>
  <c r="Z53" i="16"/>
  <c r="W54" i="16"/>
  <c r="X54" i="16"/>
  <c r="Y54" i="16"/>
  <c r="Z54" i="16"/>
  <c r="W55" i="16"/>
  <c r="X55" i="16"/>
  <c r="Y55" i="16"/>
  <c r="Z55" i="16"/>
  <c r="W56" i="16"/>
  <c r="X56" i="16"/>
  <c r="Y56" i="16"/>
  <c r="Z56" i="16"/>
  <c r="W57" i="16"/>
  <c r="X57" i="16"/>
  <c r="Y57" i="16"/>
  <c r="Z57" i="16"/>
  <c r="W58" i="16"/>
  <c r="X58" i="16"/>
  <c r="Y58" i="16"/>
  <c r="Z58" i="16"/>
  <c r="W59" i="16"/>
  <c r="X59" i="16"/>
  <c r="Y59" i="16"/>
  <c r="Z59" i="16"/>
  <c r="W60" i="16"/>
  <c r="X60" i="16"/>
  <c r="Y60" i="16"/>
  <c r="Z60" i="16"/>
  <c r="W61" i="16"/>
  <c r="X61" i="16"/>
  <c r="Y61" i="16"/>
  <c r="Z61" i="16"/>
  <c r="W62" i="16"/>
  <c r="X62" i="16"/>
  <c r="Y62" i="16"/>
  <c r="Z62" i="16"/>
  <c r="W63" i="16"/>
  <c r="X63" i="16"/>
  <c r="Y63" i="16"/>
  <c r="Z63" i="16"/>
  <c r="W64" i="16"/>
  <c r="X64" i="16"/>
  <c r="Y64" i="16"/>
  <c r="Z64" i="16"/>
  <c r="W65" i="16"/>
  <c r="X65" i="16"/>
  <c r="Y65" i="16"/>
  <c r="Z65" i="16"/>
  <c r="W66" i="16"/>
  <c r="X66" i="16"/>
  <c r="Y66" i="16"/>
  <c r="Z66" i="16"/>
  <c r="W67" i="16"/>
  <c r="X67" i="16"/>
  <c r="Y67" i="16"/>
  <c r="Z67" i="16"/>
  <c r="W68" i="16"/>
  <c r="X68" i="16"/>
  <c r="Y68" i="16"/>
  <c r="Z68" i="16"/>
  <c r="W69" i="16"/>
  <c r="X69" i="16"/>
  <c r="Y69" i="16"/>
  <c r="Z69" i="16"/>
  <c r="W70" i="16"/>
  <c r="X70" i="16"/>
  <c r="Y70" i="16"/>
  <c r="Z70" i="16"/>
  <c r="W71" i="16"/>
  <c r="X71" i="16"/>
  <c r="Y71" i="16"/>
  <c r="Z71" i="16"/>
  <c r="W72" i="16"/>
  <c r="X72" i="16"/>
  <c r="Y72" i="16"/>
  <c r="Z72" i="16"/>
  <c r="W73" i="16"/>
  <c r="X73" i="16"/>
  <c r="Y73" i="16"/>
  <c r="Z73" i="16"/>
  <c r="W74" i="16"/>
  <c r="X74" i="16"/>
  <c r="Y74" i="16"/>
  <c r="Z74" i="16"/>
  <c r="W75" i="16"/>
  <c r="X75" i="16"/>
  <c r="Y75" i="16"/>
  <c r="Z75" i="16"/>
  <c r="W76" i="16"/>
  <c r="X76" i="16"/>
  <c r="Y76" i="16"/>
  <c r="Z76" i="16"/>
  <c r="W77" i="16"/>
  <c r="X77" i="16"/>
  <c r="Y77" i="16"/>
  <c r="Z77" i="16"/>
  <c r="W78" i="16"/>
  <c r="X78" i="16"/>
  <c r="Y78" i="16"/>
  <c r="Z78" i="16"/>
  <c r="W79" i="16"/>
  <c r="X79" i="16"/>
  <c r="Y79" i="16"/>
  <c r="Z79" i="16"/>
  <c r="W80" i="16"/>
  <c r="X80" i="16"/>
  <c r="Y80" i="16"/>
  <c r="Z80" i="16"/>
  <c r="W81" i="16"/>
  <c r="X81" i="16"/>
  <c r="Y81" i="16"/>
  <c r="Z81" i="16"/>
  <c r="W82" i="16"/>
  <c r="X82" i="16"/>
  <c r="Y82" i="16"/>
  <c r="Z82" i="16"/>
  <c r="W83" i="16"/>
  <c r="X83" i="16"/>
  <c r="Y83" i="16"/>
  <c r="Z83" i="16"/>
  <c r="W84" i="16"/>
  <c r="X84" i="16"/>
  <c r="Y84" i="16"/>
  <c r="Z84" i="16"/>
  <c r="W85" i="16"/>
  <c r="X85" i="16"/>
  <c r="Y85" i="16"/>
  <c r="Z85" i="16"/>
  <c r="W86" i="16"/>
  <c r="X86" i="16"/>
  <c r="Y86" i="16"/>
  <c r="Z86" i="16"/>
  <c r="W87" i="16"/>
  <c r="X87" i="16"/>
  <c r="Y87" i="16"/>
  <c r="Z87" i="16"/>
  <c r="W88" i="16"/>
  <c r="X88" i="16"/>
  <c r="Y88" i="16"/>
  <c r="Z88" i="16"/>
  <c r="W89" i="16"/>
  <c r="X89" i="16"/>
  <c r="Y89" i="16"/>
  <c r="Z89" i="16"/>
  <c r="W90" i="16"/>
  <c r="X90" i="16"/>
  <c r="Y90" i="16"/>
  <c r="Z90" i="16"/>
  <c r="W91" i="16"/>
  <c r="X91" i="16"/>
  <c r="Y91" i="16"/>
  <c r="Z91" i="16"/>
  <c r="W92" i="16"/>
  <c r="X92" i="16"/>
  <c r="Y92" i="16"/>
  <c r="Z92" i="16"/>
  <c r="W93" i="16"/>
  <c r="X93" i="16"/>
  <c r="Y93" i="16"/>
  <c r="Z93" i="16"/>
  <c r="W94" i="16"/>
  <c r="X94" i="16"/>
  <c r="Y94" i="16"/>
  <c r="Z94" i="16"/>
  <c r="W95" i="16"/>
  <c r="X95" i="16"/>
  <c r="Y95" i="16"/>
  <c r="Z95" i="16"/>
  <c r="W96" i="16"/>
  <c r="X96" i="16"/>
  <c r="Y96" i="16"/>
  <c r="Z96" i="16"/>
  <c r="W97" i="16"/>
  <c r="X97" i="16"/>
  <c r="Y97" i="16"/>
  <c r="Z97" i="16"/>
  <c r="W98" i="16"/>
  <c r="X98" i="16"/>
  <c r="Y98" i="16"/>
  <c r="Z98" i="16"/>
  <c r="W99" i="16"/>
  <c r="X99" i="16"/>
  <c r="Y99" i="16"/>
  <c r="Z99" i="16"/>
  <c r="W100" i="16"/>
  <c r="X100" i="16"/>
  <c r="Y100" i="16"/>
  <c r="Z100" i="16"/>
  <c r="W101" i="16"/>
  <c r="X101" i="16"/>
  <c r="Y101" i="16"/>
  <c r="Z101" i="16"/>
  <c r="W102" i="16"/>
  <c r="X102" i="16"/>
  <c r="Y102" i="16"/>
  <c r="Z102" i="16"/>
  <c r="W103" i="16"/>
  <c r="X103" i="16"/>
  <c r="Y103" i="16"/>
  <c r="Z103" i="16"/>
  <c r="W104" i="16"/>
  <c r="X104" i="16"/>
  <c r="Y104" i="16"/>
  <c r="Z104" i="16"/>
  <c r="W105" i="16"/>
  <c r="X105" i="16"/>
  <c r="Y105" i="16"/>
  <c r="Z105" i="16"/>
  <c r="W106" i="16"/>
  <c r="X106" i="16"/>
  <c r="Y106" i="16"/>
  <c r="Z106" i="16"/>
  <c r="W107" i="16"/>
  <c r="X107" i="16"/>
  <c r="Y107" i="16"/>
  <c r="Z107" i="16"/>
  <c r="W108" i="16"/>
  <c r="X108" i="16"/>
  <c r="Y108" i="16"/>
  <c r="Z108" i="16"/>
  <c r="W109" i="16"/>
  <c r="X109" i="16"/>
  <c r="Y109" i="16"/>
  <c r="Z109" i="16"/>
  <c r="W110" i="16"/>
  <c r="X110" i="16"/>
  <c r="Y110" i="16"/>
  <c r="Z110" i="16"/>
  <c r="W111" i="16"/>
  <c r="X111" i="16"/>
  <c r="Y111" i="16"/>
  <c r="Z111" i="16"/>
  <c r="W112" i="16"/>
  <c r="X112" i="16"/>
  <c r="Y112" i="16"/>
  <c r="Z112" i="16"/>
  <c r="W113" i="16"/>
  <c r="X113" i="16"/>
  <c r="Y113" i="16"/>
  <c r="Z113" i="16"/>
  <c r="W114" i="16"/>
  <c r="X114" i="16"/>
  <c r="Y114" i="16"/>
  <c r="Z114" i="16"/>
  <c r="W115" i="16"/>
  <c r="X115" i="16"/>
  <c r="Y115" i="16"/>
  <c r="Z115" i="16"/>
  <c r="W116" i="16"/>
  <c r="X116" i="16"/>
  <c r="Y116" i="16"/>
  <c r="Z116" i="16"/>
  <c r="W117" i="16"/>
  <c r="X117" i="16"/>
  <c r="Y117" i="16"/>
  <c r="Z117" i="16"/>
  <c r="W118" i="16"/>
  <c r="X118" i="16"/>
  <c r="Y118" i="16"/>
  <c r="Z118" i="16"/>
  <c r="W119" i="16"/>
  <c r="X119" i="16"/>
  <c r="Y119" i="16"/>
  <c r="Z119" i="16"/>
  <c r="W120" i="16"/>
  <c r="X120" i="16"/>
  <c r="Y120" i="16"/>
  <c r="Z120" i="16"/>
  <c r="W121" i="16"/>
  <c r="X121" i="16"/>
  <c r="Y121" i="16"/>
  <c r="Z121" i="16"/>
  <c r="W122" i="16"/>
  <c r="X122" i="16"/>
  <c r="Y122" i="16"/>
  <c r="Z122" i="16"/>
  <c r="W123" i="16"/>
  <c r="X123" i="16"/>
  <c r="Y123" i="16"/>
  <c r="Z123" i="16"/>
  <c r="W124" i="16"/>
  <c r="X124" i="16"/>
  <c r="Y124" i="16"/>
  <c r="Z124" i="16"/>
  <c r="W125" i="16"/>
  <c r="X125" i="16"/>
  <c r="Y125" i="16"/>
  <c r="Z125" i="16"/>
  <c r="W126" i="16"/>
  <c r="X126" i="16"/>
  <c r="Y126" i="16"/>
  <c r="Z126" i="16"/>
  <c r="W127" i="16"/>
  <c r="X127" i="16"/>
  <c r="Y127" i="16"/>
  <c r="Z127" i="16"/>
  <c r="W128" i="16"/>
  <c r="X128" i="16"/>
  <c r="Y128" i="16"/>
  <c r="Z128" i="16"/>
  <c r="W129" i="16"/>
  <c r="X129" i="16"/>
  <c r="Y129" i="16"/>
  <c r="Z129" i="16"/>
  <c r="W130" i="16"/>
  <c r="X130" i="16"/>
  <c r="Y130" i="16"/>
  <c r="Z130" i="16"/>
  <c r="W131" i="16"/>
  <c r="X131" i="16"/>
  <c r="Y131" i="16"/>
  <c r="Z131" i="16"/>
  <c r="W132" i="16"/>
  <c r="X132" i="16"/>
  <c r="Y132" i="16"/>
  <c r="Z132" i="16"/>
  <c r="W133" i="16"/>
  <c r="X133" i="16"/>
  <c r="Y133" i="16"/>
  <c r="Z133" i="16"/>
  <c r="W134" i="16"/>
  <c r="X134" i="16"/>
  <c r="Y134" i="16"/>
  <c r="Z134" i="16"/>
  <c r="W135" i="16"/>
  <c r="X135" i="16"/>
  <c r="Y135" i="16"/>
  <c r="Z135" i="16"/>
  <c r="W136" i="16"/>
  <c r="X136" i="16"/>
  <c r="Y136" i="16"/>
  <c r="Z136" i="16"/>
  <c r="W137" i="16"/>
  <c r="X137" i="16"/>
  <c r="Y137" i="16"/>
  <c r="Z137" i="16"/>
  <c r="W138" i="16"/>
  <c r="X138" i="16"/>
  <c r="Y138" i="16"/>
  <c r="Z138" i="16"/>
  <c r="W139" i="16"/>
  <c r="X139" i="16"/>
  <c r="Y139" i="16"/>
  <c r="Z139" i="16"/>
  <c r="W140" i="16"/>
  <c r="X140" i="16"/>
  <c r="Y140" i="16"/>
  <c r="Z140" i="16"/>
  <c r="W141" i="16"/>
  <c r="X141" i="16"/>
  <c r="Y141" i="16"/>
  <c r="Z141" i="16"/>
  <c r="W142" i="16"/>
  <c r="X142" i="16"/>
  <c r="Y142" i="16"/>
  <c r="Z142" i="16"/>
  <c r="W143" i="16"/>
  <c r="X143" i="16"/>
  <c r="Y143" i="16"/>
  <c r="Z143" i="16"/>
  <c r="W144" i="16"/>
  <c r="X144" i="16"/>
  <c r="Y144" i="16"/>
  <c r="Z144" i="16"/>
  <c r="W145" i="16"/>
  <c r="X145" i="16"/>
  <c r="Y145" i="16"/>
  <c r="Z145" i="16"/>
  <c r="W146" i="16"/>
  <c r="X146" i="16"/>
  <c r="Y146" i="16"/>
  <c r="Z146" i="16"/>
  <c r="W147" i="16"/>
  <c r="X147" i="16"/>
  <c r="Y147" i="16"/>
  <c r="Z147" i="16"/>
  <c r="W148" i="16"/>
  <c r="X148" i="16"/>
  <c r="Y148" i="16"/>
  <c r="Z148" i="16"/>
  <c r="W149" i="16"/>
  <c r="X149" i="16"/>
  <c r="Y149" i="16"/>
  <c r="Z149" i="16"/>
  <c r="W150" i="16"/>
  <c r="X150" i="16"/>
  <c r="Y150" i="16"/>
  <c r="Z150" i="16"/>
  <c r="W151" i="16"/>
  <c r="X151" i="16"/>
  <c r="Y151" i="16"/>
  <c r="Z151" i="16"/>
  <c r="W152" i="16"/>
  <c r="X152" i="16"/>
  <c r="Y152" i="16"/>
  <c r="Z152" i="16"/>
  <c r="W153" i="16"/>
  <c r="X153" i="16"/>
  <c r="Y153" i="16"/>
  <c r="Z153" i="16"/>
  <c r="W154" i="16"/>
  <c r="X154" i="16"/>
  <c r="Y154" i="16"/>
  <c r="Z154" i="16"/>
  <c r="W155" i="16"/>
  <c r="X155" i="16"/>
  <c r="Y155" i="16"/>
  <c r="Z155" i="16"/>
  <c r="W156" i="16"/>
  <c r="X156" i="16"/>
  <c r="Y156" i="16"/>
  <c r="Z156" i="16"/>
  <c r="W157" i="16"/>
  <c r="X157" i="16"/>
  <c r="Y157" i="16"/>
  <c r="Z157" i="16"/>
  <c r="W158" i="16"/>
  <c r="X158" i="16"/>
  <c r="Y158" i="16"/>
  <c r="Z158" i="16"/>
  <c r="W159" i="16"/>
  <c r="X159" i="16"/>
  <c r="Y159" i="16"/>
  <c r="Z159" i="16"/>
  <c r="W160" i="16"/>
  <c r="X160" i="16"/>
  <c r="Y160" i="16"/>
  <c r="Z160" i="16"/>
  <c r="W161" i="16"/>
  <c r="X161" i="16"/>
  <c r="Y161" i="16"/>
  <c r="Z161" i="16"/>
  <c r="W162" i="16"/>
  <c r="X162" i="16"/>
  <c r="Y162" i="16"/>
  <c r="Z162" i="16"/>
  <c r="W163" i="16"/>
  <c r="X163" i="16"/>
  <c r="Y163" i="16"/>
  <c r="Z163" i="16"/>
  <c r="W164" i="16"/>
  <c r="X164" i="16"/>
  <c r="Y164" i="16"/>
  <c r="Z164" i="16"/>
  <c r="W165" i="16"/>
  <c r="X165" i="16"/>
  <c r="Y165" i="16"/>
  <c r="Z165" i="16"/>
  <c r="W166" i="16"/>
  <c r="X166" i="16"/>
  <c r="Y166" i="16"/>
  <c r="Z166" i="16"/>
  <c r="W167" i="16"/>
  <c r="X167" i="16"/>
  <c r="Y167" i="16"/>
  <c r="Z167" i="16"/>
  <c r="W168" i="16"/>
  <c r="X168" i="16"/>
  <c r="Y168" i="16"/>
  <c r="Z168" i="16"/>
  <c r="W169" i="16"/>
  <c r="X169" i="16"/>
  <c r="Y169" i="16"/>
  <c r="Z169" i="16"/>
  <c r="W170" i="16"/>
  <c r="X170" i="16"/>
  <c r="Y170" i="16"/>
  <c r="Z170" i="16"/>
  <c r="W171" i="16"/>
  <c r="X171" i="16"/>
  <c r="Y171" i="16"/>
  <c r="Z171" i="16"/>
  <c r="W172" i="16"/>
  <c r="X172" i="16"/>
  <c r="Y172" i="16"/>
  <c r="Z172" i="16"/>
  <c r="W173" i="16"/>
  <c r="X173" i="16"/>
  <c r="Y173" i="16"/>
  <c r="Z173" i="16"/>
  <c r="W174" i="16"/>
  <c r="X174" i="16"/>
  <c r="Y174" i="16"/>
  <c r="Z174" i="16"/>
  <c r="W175" i="16"/>
  <c r="X175" i="16"/>
  <c r="Y175" i="16"/>
  <c r="Z175" i="16"/>
  <c r="W176" i="16"/>
  <c r="X176" i="16"/>
  <c r="Y176" i="16"/>
  <c r="Z176" i="16"/>
  <c r="W177" i="16"/>
  <c r="X177" i="16"/>
  <c r="Y177" i="16"/>
  <c r="Z177" i="16"/>
  <c r="W178" i="16"/>
  <c r="X178" i="16"/>
  <c r="Y178" i="16"/>
  <c r="Z178" i="16"/>
  <c r="W179" i="16"/>
  <c r="X179" i="16"/>
  <c r="Y179" i="16"/>
  <c r="Z179" i="16"/>
  <c r="W180" i="16"/>
  <c r="X180" i="16"/>
  <c r="Y180" i="16"/>
  <c r="Z180" i="16"/>
  <c r="W181" i="16"/>
  <c r="X181" i="16"/>
  <c r="Y181" i="16"/>
  <c r="Z181" i="16"/>
  <c r="W182" i="16"/>
  <c r="X182" i="16"/>
  <c r="Y182" i="16"/>
  <c r="Z182" i="16"/>
  <c r="W183" i="16"/>
  <c r="X183" i="16"/>
  <c r="Y183" i="16"/>
  <c r="Z183" i="16"/>
  <c r="W184" i="16"/>
  <c r="X184" i="16"/>
  <c r="Y184" i="16"/>
  <c r="Z184" i="16"/>
  <c r="W185" i="16"/>
  <c r="X185" i="16"/>
  <c r="Y185" i="16"/>
  <c r="Z185" i="16"/>
  <c r="W186" i="16"/>
  <c r="X186" i="16"/>
  <c r="Y186" i="16"/>
  <c r="Z186" i="16"/>
  <c r="W187" i="16"/>
  <c r="X187" i="16"/>
  <c r="Y187" i="16"/>
  <c r="Z187" i="16"/>
  <c r="W188" i="16"/>
  <c r="X188" i="16"/>
  <c r="Y188" i="16"/>
  <c r="Z188" i="16"/>
  <c r="W189" i="16"/>
  <c r="X189" i="16"/>
  <c r="Y189" i="16"/>
  <c r="Z189" i="16"/>
  <c r="W190" i="16"/>
  <c r="X190" i="16"/>
  <c r="Y190" i="16"/>
  <c r="Z190" i="16"/>
  <c r="W191" i="16"/>
  <c r="X191" i="16"/>
  <c r="Y191" i="16"/>
  <c r="Z191" i="16"/>
  <c r="W192" i="16"/>
  <c r="X192" i="16"/>
  <c r="Y192" i="16"/>
  <c r="Z192" i="16"/>
  <c r="W193" i="16"/>
  <c r="X193" i="16"/>
  <c r="Y193" i="16"/>
  <c r="Z193" i="16"/>
  <c r="W194" i="16"/>
  <c r="X194" i="16"/>
  <c r="Y194" i="16"/>
  <c r="Z194" i="16"/>
  <c r="W195" i="16"/>
  <c r="X195" i="16"/>
  <c r="Y195" i="16"/>
  <c r="Z195" i="16"/>
  <c r="W196" i="16"/>
  <c r="X196" i="16"/>
  <c r="Y196" i="16"/>
  <c r="Z196" i="16"/>
  <c r="W197" i="16"/>
  <c r="X197" i="16"/>
  <c r="Y197" i="16"/>
  <c r="Z197" i="16"/>
  <c r="W198" i="16"/>
  <c r="X198" i="16"/>
  <c r="Y198" i="16"/>
  <c r="Z198" i="16"/>
  <c r="W199" i="16"/>
  <c r="X199" i="16"/>
  <c r="Y199" i="16"/>
  <c r="Z199" i="16"/>
  <c r="W200" i="16"/>
  <c r="X200" i="16"/>
  <c r="Y200" i="16"/>
  <c r="Z200" i="16"/>
  <c r="W201" i="16"/>
  <c r="X201" i="16"/>
  <c r="Y201" i="16"/>
  <c r="Z201" i="16"/>
  <c r="W202" i="16"/>
  <c r="X202" i="16"/>
  <c r="Y202" i="16"/>
  <c r="Z202" i="16"/>
  <c r="W203" i="16"/>
  <c r="X203" i="16"/>
  <c r="Y203" i="16"/>
  <c r="Z203" i="16"/>
  <c r="W204" i="16"/>
  <c r="X204" i="16"/>
  <c r="Y204" i="16"/>
  <c r="Z204" i="16"/>
  <c r="W205" i="16"/>
  <c r="X205" i="16"/>
  <c r="Y205" i="16"/>
  <c r="Z205" i="16"/>
  <c r="W206" i="16"/>
  <c r="X206" i="16"/>
  <c r="Y206" i="16"/>
  <c r="Z206" i="16"/>
  <c r="W207" i="16"/>
  <c r="X207" i="16"/>
  <c r="Y207" i="16"/>
  <c r="Z207" i="16"/>
  <c r="W208" i="16"/>
  <c r="X208" i="16"/>
  <c r="Y208" i="16"/>
  <c r="Z208" i="16"/>
  <c r="W209" i="16"/>
  <c r="X209" i="16"/>
  <c r="Y209" i="16"/>
  <c r="Z209" i="16"/>
  <c r="W210" i="16"/>
  <c r="X210" i="16"/>
  <c r="Y210" i="16"/>
  <c r="Z210" i="16"/>
  <c r="W211" i="16"/>
  <c r="X211" i="16"/>
  <c r="Y211" i="16"/>
  <c r="Z211" i="16"/>
  <c r="W212" i="16"/>
  <c r="X212" i="16"/>
  <c r="Y212" i="16"/>
  <c r="Z212" i="16"/>
  <c r="W213" i="16"/>
  <c r="X213" i="16"/>
  <c r="Y213" i="16"/>
  <c r="Z213" i="16"/>
  <c r="W214" i="16"/>
  <c r="X214" i="16"/>
  <c r="Y214" i="16"/>
  <c r="Z214" i="16"/>
  <c r="W215" i="16"/>
  <c r="X215" i="16"/>
  <c r="Y215" i="16"/>
  <c r="Z215" i="16"/>
  <c r="W216" i="16"/>
  <c r="X216" i="16"/>
  <c r="Y216" i="16"/>
  <c r="Z216" i="16"/>
  <c r="W217" i="16"/>
  <c r="X217" i="16"/>
  <c r="Y217" i="16"/>
  <c r="Z217" i="16"/>
  <c r="W218" i="16"/>
  <c r="X218" i="16"/>
  <c r="Y218" i="16"/>
  <c r="Z218" i="16"/>
  <c r="W219" i="16"/>
  <c r="X219" i="16"/>
  <c r="Y219" i="16"/>
  <c r="Z219" i="16"/>
  <c r="W220" i="16"/>
  <c r="X220" i="16"/>
  <c r="Y220" i="16"/>
  <c r="Z220" i="16"/>
  <c r="W221" i="16"/>
  <c r="X221" i="16"/>
  <c r="Y221" i="16"/>
  <c r="Z221" i="16"/>
  <c r="W222" i="16"/>
  <c r="X222" i="16"/>
  <c r="Y222" i="16"/>
  <c r="Z222" i="16"/>
  <c r="W223" i="16"/>
  <c r="X223" i="16"/>
  <c r="Y223" i="16"/>
  <c r="Z223" i="16"/>
  <c r="W224" i="16"/>
  <c r="X224" i="16"/>
  <c r="Y224" i="16"/>
  <c r="Z224" i="16"/>
  <c r="W225" i="16"/>
  <c r="X225" i="16"/>
  <c r="Y225" i="16"/>
  <c r="Z225" i="16"/>
  <c r="W226" i="16"/>
  <c r="X226" i="16"/>
  <c r="Y226" i="16"/>
  <c r="Z226" i="16"/>
  <c r="W227" i="16"/>
  <c r="X227" i="16"/>
  <c r="Y227" i="16"/>
  <c r="Z227" i="16"/>
  <c r="W228" i="16"/>
  <c r="X228" i="16"/>
  <c r="Y228" i="16"/>
  <c r="Z228" i="16"/>
  <c r="W229" i="16"/>
  <c r="X229" i="16"/>
  <c r="Y229" i="16"/>
  <c r="Z229" i="16"/>
  <c r="W230" i="16"/>
  <c r="X230" i="16"/>
  <c r="Y230" i="16"/>
  <c r="Z230" i="16"/>
  <c r="W231" i="16"/>
  <c r="X231" i="16"/>
  <c r="Y231" i="16"/>
  <c r="Z231" i="16"/>
  <c r="W232" i="16"/>
  <c r="X232" i="16"/>
  <c r="Y232" i="16"/>
  <c r="Z232" i="16"/>
  <c r="W233" i="16"/>
  <c r="X233" i="16"/>
  <c r="Y233" i="16"/>
  <c r="Z233" i="16"/>
  <c r="W234" i="16"/>
  <c r="X234" i="16"/>
  <c r="Y234" i="16"/>
  <c r="Z234" i="16"/>
  <c r="W235" i="16"/>
  <c r="X235" i="16"/>
  <c r="Y235" i="16"/>
  <c r="Z235" i="16"/>
  <c r="W236" i="16"/>
  <c r="X236" i="16"/>
  <c r="Y236" i="16"/>
  <c r="Z236" i="16"/>
  <c r="W237" i="16"/>
  <c r="X237" i="16"/>
  <c r="Y237" i="16"/>
  <c r="Z237" i="16"/>
  <c r="W238" i="16"/>
  <c r="X238" i="16"/>
  <c r="Y238" i="16"/>
  <c r="Z238" i="16"/>
  <c r="W239" i="16"/>
  <c r="X239" i="16"/>
  <c r="Y239" i="16"/>
  <c r="Z239" i="16"/>
  <c r="W240" i="16"/>
  <c r="X240" i="16"/>
  <c r="Y240" i="16"/>
  <c r="Z240" i="16"/>
  <c r="W241" i="16"/>
  <c r="X241" i="16"/>
  <c r="Y241" i="16"/>
  <c r="Z241" i="16"/>
  <c r="W242" i="16"/>
  <c r="X242" i="16"/>
  <c r="Y242" i="16"/>
  <c r="Z242" i="16"/>
  <c r="W243" i="16"/>
  <c r="X243" i="16"/>
  <c r="Y243" i="16"/>
  <c r="Z243" i="16"/>
  <c r="W244" i="16"/>
  <c r="X244" i="16"/>
  <c r="Y244" i="16"/>
  <c r="Z244" i="16"/>
  <c r="W245" i="16"/>
  <c r="X245" i="16"/>
  <c r="Y245" i="16"/>
  <c r="Z245" i="16"/>
  <c r="W246" i="16"/>
  <c r="X246" i="16"/>
  <c r="Y246" i="16"/>
  <c r="Z246" i="16"/>
  <c r="W247" i="16"/>
  <c r="X247" i="16"/>
  <c r="Y247" i="16"/>
  <c r="Z247" i="16"/>
  <c r="W248" i="16"/>
  <c r="X248" i="16"/>
  <c r="Y248" i="16"/>
  <c r="Z248" i="16"/>
  <c r="W249" i="16"/>
  <c r="X249" i="16"/>
  <c r="Y249" i="16"/>
  <c r="Z249" i="16"/>
  <c r="W250" i="16"/>
  <c r="X250" i="16"/>
  <c r="Y250" i="16"/>
  <c r="Z250" i="16"/>
  <c r="W251" i="16"/>
  <c r="X251" i="16"/>
  <c r="Y251" i="16"/>
  <c r="Z251" i="16"/>
  <c r="W252" i="16"/>
  <c r="X252" i="16"/>
  <c r="Y252" i="16"/>
  <c r="Z252" i="16"/>
  <c r="W253" i="16"/>
  <c r="X253" i="16"/>
  <c r="Y253" i="16"/>
  <c r="Z253" i="16"/>
  <c r="W254" i="16"/>
  <c r="X254" i="16"/>
  <c r="Y254" i="16"/>
  <c r="Z254" i="16"/>
  <c r="W255" i="16"/>
  <c r="X255" i="16"/>
  <c r="Y255" i="16"/>
  <c r="Z255" i="16"/>
  <c r="W256" i="16"/>
  <c r="X256" i="16"/>
  <c r="Y256" i="16"/>
  <c r="Z256" i="16"/>
  <c r="W257" i="16"/>
  <c r="X257" i="16"/>
  <c r="Y257" i="16"/>
  <c r="Z257" i="16"/>
  <c r="W258" i="16"/>
  <c r="X258" i="16"/>
  <c r="Y258" i="16"/>
  <c r="Z258" i="16"/>
  <c r="W259" i="16"/>
  <c r="X259" i="16"/>
  <c r="Y259" i="16"/>
  <c r="Z259" i="16"/>
  <c r="W260" i="16"/>
  <c r="X260" i="16"/>
  <c r="Y260" i="16"/>
  <c r="Z260" i="16"/>
  <c r="AX260" i="16"/>
  <c r="AG260" i="16"/>
  <c r="V260" i="16"/>
  <c r="AX259" i="16"/>
  <c r="AG259" i="16"/>
  <c r="V259" i="16"/>
  <c r="AX258" i="16"/>
  <c r="AG258" i="16"/>
  <c r="V258" i="16"/>
  <c r="AX257" i="16"/>
  <c r="AG257" i="16"/>
  <c r="V257" i="16"/>
  <c r="AX256" i="16"/>
  <c r="AG256" i="16"/>
  <c r="V256" i="16"/>
  <c r="AX255" i="16"/>
  <c r="AG255" i="16"/>
  <c r="V255" i="16"/>
  <c r="AX254" i="16"/>
  <c r="AG254" i="16"/>
  <c r="V254" i="16"/>
  <c r="AX253" i="16"/>
  <c r="AG253" i="16"/>
  <c r="V253" i="16"/>
  <c r="AX252" i="16"/>
  <c r="AG252" i="16"/>
  <c r="V252" i="16"/>
  <c r="AX251" i="16"/>
  <c r="AG251" i="16"/>
  <c r="V251" i="16"/>
  <c r="AX250" i="16"/>
  <c r="AG250" i="16"/>
  <c r="V250" i="16"/>
  <c r="AX249" i="16"/>
  <c r="AG249" i="16"/>
  <c r="V249" i="16"/>
  <c r="AX248" i="16"/>
  <c r="AG248" i="16"/>
  <c r="V248" i="16"/>
  <c r="AX247" i="16"/>
  <c r="AG247" i="16"/>
  <c r="V247" i="16"/>
  <c r="AX246" i="16"/>
  <c r="AG246" i="16"/>
  <c r="V246" i="16"/>
  <c r="AX245" i="16"/>
  <c r="AG245" i="16"/>
  <c r="V245" i="16"/>
  <c r="AX244" i="16"/>
  <c r="AG244" i="16"/>
  <c r="V244" i="16"/>
  <c r="AX243" i="16"/>
  <c r="AG243" i="16"/>
  <c r="V243" i="16"/>
  <c r="AX242" i="16"/>
  <c r="AG242" i="16"/>
  <c r="V242" i="16"/>
  <c r="AX241" i="16"/>
  <c r="AG241" i="16"/>
  <c r="V241" i="16"/>
  <c r="AX240" i="16"/>
  <c r="AG240" i="16"/>
  <c r="V240" i="16"/>
  <c r="AX239" i="16"/>
  <c r="AG239" i="16"/>
  <c r="V239" i="16"/>
  <c r="AX238" i="16"/>
  <c r="AG238" i="16"/>
  <c r="V238" i="16"/>
  <c r="AX237" i="16"/>
  <c r="AG237" i="16"/>
  <c r="V237" i="16"/>
  <c r="AX236" i="16"/>
  <c r="AG236" i="16"/>
  <c r="V236" i="16"/>
  <c r="AX235" i="16"/>
  <c r="AG235" i="16"/>
  <c r="V235" i="16"/>
  <c r="AX234" i="16"/>
  <c r="AG234" i="16"/>
  <c r="V234" i="16"/>
  <c r="AX233" i="16"/>
  <c r="AG233" i="16"/>
  <c r="V233" i="16"/>
  <c r="AX232" i="16"/>
  <c r="AG232" i="16"/>
  <c r="V232" i="16"/>
  <c r="AX231" i="16"/>
  <c r="AG231" i="16"/>
  <c r="V231" i="16"/>
  <c r="AX230" i="16"/>
  <c r="AG230" i="16"/>
  <c r="V230" i="16"/>
  <c r="AX229" i="16"/>
  <c r="AG229" i="16"/>
  <c r="V229" i="16"/>
  <c r="AX228" i="16"/>
  <c r="AG228" i="16"/>
  <c r="V228" i="16"/>
  <c r="AX227" i="16"/>
  <c r="AG227" i="16"/>
  <c r="V227" i="16"/>
  <c r="AX226" i="16"/>
  <c r="AG226" i="16"/>
  <c r="V226" i="16"/>
  <c r="AX225" i="16"/>
  <c r="AG225" i="16"/>
  <c r="V225" i="16"/>
  <c r="AX224" i="16"/>
  <c r="AG224" i="16"/>
  <c r="V224" i="16"/>
  <c r="AX223" i="16"/>
  <c r="AG223" i="16"/>
  <c r="V223" i="16"/>
  <c r="AX222" i="16"/>
  <c r="AG222" i="16"/>
  <c r="V222" i="16"/>
  <c r="AX221" i="16"/>
  <c r="AG221" i="16"/>
  <c r="V221" i="16"/>
  <c r="AX220" i="16"/>
  <c r="AG220" i="16"/>
  <c r="V220" i="16"/>
  <c r="AX219" i="16"/>
  <c r="AG219" i="16"/>
  <c r="V219" i="16"/>
  <c r="AX218" i="16"/>
  <c r="AG218" i="16"/>
  <c r="V218" i="16"/>
  <c r="AX217" i="16"/>
  <c r="AG217" i="16"/>
  <c r="V217" i="16"/>
  <c r="AX216" i="16"/>
  <c r="AG216" i="16"/>
  <c r="V216" i="16"/>
  <c r="AX215" i="16"/>
  <c r="AG215" i="16"/>
  <c r="V215" i="16"/>
  <c r="AX214" i="16"/>
  <c r="AG214" i="16"/>
  <c r="V214" i="16"/>
  <c r="AX213" i="16"/>
  <c r="AG213" i="16"/>
  <c r="V213" i="16"/>
  <c r="AX212" i="16"/>
  <c r="AG212" i="16"/>
  <c r="V212" i="16"/>
  <c r="AX211" i="16"/>
  <c r="AG211" i="16"/>
  <c r="V211" i="16"/>
  <c r="AX210" i="16"/>
  <c r="AG210" i="16"/>
  <c r="V210" i="16"/>
  <c r="AX209" i="16"/>
  <c r="AG209" i="16"/>
  <c r="V209" i="16"/>
  <c r="AX208" i="16"/>
  <c r="AG208" i="16"/>
  <c r="V208" i="16"/>
  <c r="AX207" i="16"/>
  <c r="AG207" i="16"/>
  <c r="V207" i="16"/>
  <c r="AX206" i="16"/>
  <c r="AG206" i="16"/>
  <c r="V206" i="16"/>
  <c r="AX205" i="16"/>
  <c r="AG205" i="16"/>
  <c r="V205" i="16"/>
  <c r="AX204" i="16"/>
  <c r="AG204" i="16"/>
  <c r="V204" i="16"/>
  <c r="AX203" i="16"/>
  <c r="AG203" i="16"/>
  <c r="V203" i="16"/>
  <c r="AX202" i="16"/>
  <c r="AG202" i="16"/>
  <c r="V202" i="16"/>
  <c r="AX201" i="16"/>
  <c r="AG201" i="16"/>
  <c r="V201" i="16"/>
  <c r="AX200" i="16"/>
  <c r="AG200" i="16"/>
  <c r="V200" i="16"/>
  <c r="AX199" i="16"/>
  <c r="AG199" i="16"/>
  <c r="V199" i="16"/>
  <c r="AX198" i="16"/>
  <c r="AG198" i="16"/>
  <c r="V198" i="16"/>
  <c r="AX197" i="16"/>
  <c r="AG197" i="16"/>
  <c r="V197" i="16"/>
  <c r="AX196" i="16"/>
  <c r="AG196" i="16"/>
  <c r="V196" i="16"/>
  <c r="AX195" i="16"/>
  <c r="AG195" i="16"/>
  <c r="V195" i="16"/>
  <c r="AX194" i="16"/>
  <c r="AG194" i="16"/>
  <c r="V194" i="16"/>
  <c r="AX193" i="16"/>
  <c r="AG193" i="16"/>
  <c r="V193" i="16"/>
  <c r="AX192" i="16"/>
  <c r="AG192" i="16"/>
  <c r="V192" i="16"/>
  <c r="AX191" i="16"/>
  <c r="AG191" i="16"/>
  <c r="V191" i="16"/>
  <c r="AX190" i="16"/>
  <c r="AG190" i="16"/>
  <c r="V190" i="16"/>
  <c r="AX189" i="16"/>
  <c r="AG189" i="16"/>
  <c r="V189" i="16"/>
  <c r="AX188" i="16"/>
  <c r="AG188" i="16"/>
  <c r="V188" i="16"/>
  <c r="AX187" i="16"/>
  <c r="AG187" i="16"/>
  <c r="V187" i="16"/>
  <c r="AX186" i="16"/>
  <c r="AG186" i="16"/>
  <c r="V186" i="16"/>
  <c r="AX185" i="16"/>
  <c r="AG185" i="16"/>
  <c r="V185" i="16"/>
  <c r="AX184" i="16"/>
  <c r="AG184" i="16"/>
  <c r="V184" i="16"/>
  <c r="AX183" i="16"/>
  <c r="AG183" i="16"/>
  <c r="V183" i="16"/>
  <c r="AX182" i="16"/>
  <c r="AG182" i="16"/>
  <c r="V182" i="16"/>
  <c r="AX181" i="16"/>
  <c r="AG181" i="16"/>
  <c r="V181" i="16"/>
  <c r="AX180" i="16"/>
  <c r="AG180" i="16"/>
  <c r="V180" i="16"/>
  <c r="AX179" i="16"/>
  <c r="AG179" i="16"/>
  <c r="V179" i="16"/>
  <c r="AX178" i="16"/>
  <c r="AG178" i="16"/>
  <c r="V178" i="16"/>
  <c r="AX177" i="16"/>
  <c r="AG177" i="16"/>
  <c r="V177" i="16"/>
  <c r="AX176" i="16"/>
  <c r="AG176" i="16"/>
  <c r="V176" i="16"/>
  <c r="AX175" i="16"/>
  <c r="AG175" i="16"/>
  <c r="V175" i="16"/>
  <c r="AX174" i="16"/>
  <c r="AG174" i="16"/>
  <c r="V174" i="16"/>
  <c r="AX173" i="16"/>
  <c r="AG173" i="16"/>
  <c r="V173" i="16"/>
  <c r="AX172" i="16"/>
  <c r="AG172" i="16"/>
  <c r="V172" i="16"/>
  <c r="AX171" i="16"/>
  <c r="AG171" i="16"/>
  <c r="V171" i="16"/>
  <c r="AX170" i="16"/>
  <c r="AG170" i="16"/>
  <c r="V170" i="16"/>
  <c r="AX169" i="16"/>
  <c r="AG169" i="16"/>
  <c r="V169" i="16"/>
  <c r="AX168" i="16"/>
  <c r="AG168" i="16"/>
  <c r="V168" i="16"/>
  <c r="AX167" i="16"/>
  <c r="AG167" i="16"/>
  <c r="V167" i="16"/>
  <c r="AX166" i="16"/>
  <c r="AG166" i="16"/>
  <c r="V166" i="16"/>
  <c r="AX165" i="16"/>
  <c r="AG165" i="16"/>
  <c r="V165" i="16"/>
  <c r="AX164" i="16"/>
  <c r="AG164" i="16"/>
  <c r="V164" i="16"/>
  <c r="AX163" i="16"/>
  <c r="AG163" i="16"/>
  <c r="V163" i="16"/>
  <c r="AX162" i="16"/>
  <c r="AG162" i="16"/>
  <c r="V162" i="16"/>
  <c r="AX161" i="16"/>
  <c r="AG161" i="16"/>
  <c r="V161" i="16"/>
  <c r="AX160" i="16"/>
  <c r="AG160" i="16"/>
  <c r="V160" i="16"/>
  <c r="AX159" i="16"/>
  <c r="AG159" i="16"/>
  <c r="V159" i="16"/>
  <c r="AX158" i="16"/>
  <c r="AG158" i="16"/>
  <c r="V158" i="16"/>
  <c r="AX157" i="16"/>
  <c r="AG157" i="16"/>
  <c r="V157" i="16"/>
  <c r="AX156" i="16"/>
  <c r="AG156" i="16"/>
  <c r="V156" i="16"/>
  <c r="AX155" i="16"/>
  <c r="AG155" i="16"/>
  <c r="V155" i="16"/>
  <c r="AX154" i="16"/>
  <c r="AG154" i="16"/>
  <c r="V154" i="16"/>
  <c r="AX153" i="16"/>
  <c r="AG153" i="16"/>
  <c r="V153" i="16"/>
  <c r="AX152" i="16"/>
  <c r="AG152" i="16"/>
  <c r="V152" i="16"/>
  <c r="AX151" i="16"/>
  <c r="AG151" i="16"/>
  <c r="V151" i="16"/>
  <c r="AX150" i="16"/>
  <c r="AG150" i="16"/>
  <c r="V150" i="16"/>
  <c r="AX149" i="16"/>
  <c r="AG149" i="16"/>
  <c r="V149" i="16"/>
  <c r="AX148" i="16"/>
  <c r="AG148" i="16"/>
  <c r="V148" i="16"/>
  <c r="AX147" i="16"/>
  <c r="AG147" i="16"/>
  <c r="V147" i="16"/>
  <c r="AX146" i="16"/>
  <c r="AG146" i="16"/>
  <c r="V146" i="16"/>
  <c r="AX145" i="16"/>
  <c r="AG145" i="16"/>
  <c r="V145" i="16"/>
  <c r="AX144" i="16"/>
  <c r="AG144" i="16"/>
  <c r="V144" i="16"/>
  <c r="AX143" i="16"/>
  <c r="AG143" i="16"/>
  <c r="V143" i="16"/>
  <c r="AX142" i="16"/>
  <c r="AG142" i="16"/>
  <c r="V142" i="16"/>
  <c r="AX141" i="16"/>
  <c r="AG141" i="16"/>
  <c r="V141" i="16"/>
  <c r="AX140" i="16"/>
  <c r="AG140" i="16"/>
  <c r="V140" i="16"/>
  <c r="AX139" i="16"/>
  <c r="AG139" i="16"/>
  <c r="V139" i="16"/>
  <c r="AX138" i="16"/>
  <c r="AG138" i="16"/>
  <c r="V138" i="16"/>
  <c r="AX137" i="16"/>
  <c r="AG137" i="16"/>
  <c r="V137" i="16"/>
  <c r="AX136" i="16"/>
  <c r="AG136" i="16"/>
  <c r="V136" i="16"/>
  <c r="AX135" i="16"/>
  <c r="AG135" i="16"/>
  <c r="V135" i="16"/>
  <c r="AX134" i="16"/>
  <c r="AG134" i="16"/>
  <c r="V134" i="16"/>
  <c r="AX133" i="16"/>
  <c r="AG133" i="16"/>
  <c r="V133" i="16"/>
  <c r="AX132" i="16"/>
  <c r="AG132" i="16"/>
  <c r="V132" i="16"/>
  <c r="AX131" i="16"/>
  <c r="AG131" i="16"/>
  <c r="V131" i="16"/>
  <c r="AX130" i="16"/>
  <c r="AG130" i="16"/>
  <c r="V130" i="16"/>
  <c r="AX129" i="16"/>
  <c r="AG129" i="16"/>
  <c r="V129" i="16"/>
  <c r="AX128" i="16"/>
  <c r="AG128" i="16"/>
  <c r="V128" i="16"/>
  <c r="AX127" i="16"/>
  <c r="AG127" i="16"/>
  <c r="V127" i="16"/>
  <c r="AX126" i="16"/>
  <c r="AG126" i="16"/>
  <c r="V126" i="16"/>
  <c r="AX125" i="16"/>
  <c r="AG125" i="16"/>
  <c r="V125" i="16"/>
  <c r="AX124" i="16"/>
  <c r="AG124" i="16"/>
  <c r="V124" i="16"/>
  <c r="AX123" i="16"/>
  <c r="AG123" i="16"/>
  <c r="V123" i="16"/>
  <c r="AX122" i="16"/>
  <c r="AG122" i="16"/>
  <c r="V122" i="16"/>
  <c r="AX121" i="16"/>
  <c r="AG121" i="16"/>
  <c r="V121" i="16"/>
  <c r="AX120" i="16"/>
  <c r="AG120" i="16"/>
  <c r="V120" i="16"/>
  <c r="AX119" i="16"/>
  <c r="AG119" i="16"/>
  <c r="V119" i="16"/>
  <c r="AX118" i="16"/>
  <c r="AG118" i="16"/>
  <c r="V118" i="16"/>
  <c r="AX117" i="16"/>
  <c r="AG117" i="16"/>
  <c r="V117" i="16"/>
  <c r="AX116" i="16"/>
  <c r="AG116" i="16"/>
  <c r="V116" i="16"/>
  <c r="AX115" i="16"/>
  <c r="AG115" i="16"/>
  <c r="V115" i="16"/>
  <c r="AX114" i="16"/>
  <c r="AG114" i="16"/>
  <c r="V114" i="16"/>
  <c r="AX113" i="16"/>
  <c r="AG113" i="16"/>
  <c r="V113" i="16"/>
  <c r="AX112" i="16"/>
  <c r="AG112" i="16"/>
  <c r="V112" i="16"/>
  <c r="AX111" i="16"/>
  <c r="AG111" i="16"/>
  <c r="V111" i="16"/>
  <c r="AX110" i="16"/>
  <c r="AG110" i="16"/>
  <c r="V110" i="16"/>
  <c r="AX109" i="16"/>
  <c r="AG109" i="16"/>
  <c r="V109" i="16"/>
  <c r="AX108" i="16"/>
  <c r="AG108" i="16"/>
  <c r="V108" i="16"/>
  <c r="AX107" i="16"/>
  <c r="AG107" i="16"/>
  <c r="V107" i="16"/>
  <c r="AX106" i="16"/>
  <c r="AG106" i="16"/>
  <c r="V106" i="16"/>
  <c r="AX105" i="16"/>
  <c r="AG105" i="16"/>
  <c r="V105" i="16"/>
  <c r="AX104" i="16"/>
  <c r="AG104" i="16"/>
  <c r="V104" i="16"/>
  <c r="AX103" i="16"/>
  <c r="AG103" i="16"/>
  <c r="V103" i="16"/>
  <c r="AX102" i="16"/>
  <c r="AG102" i="16"/>
  <c r="V102" i="16"/>
  <c r="AX101" i="16"/>
  <c r="AG101" i="16"/>
  <c r="V101" i="16"/>
  <c r="AX100" i="16"/>
  <c r="AG100" i="16"/>
  <c r="V100" i="16"/>
  <c r="AX99" i="16"/>
  <c r="AG99" i="16"/>
  <c r="V99" i="16"/>
  <c r="AX98" i="16"/>
  <c r="AG98" i="16"/>
  <c r="V98" i="16"/>
  <c r="AX97" i="16"/>
  <c r="AG97" i="16"/>
  <c r="V97" i="16"/>
  <c r="AX96" i="16"/>
  <c r="AG96" i="16"/>
  <c r="V96" i="16"/>
  <c r="AX95" i="16"/>
  <c r="AG95" i="16"/>
  <c r="V95" i="16"/>
  <c r="AX94" i="16"/>
  <c r="AG94" i="16"/>
  <c r="V94" i="16"/>
  <c r="AX93" i="16"/>
  <c r="AG93" i="16"/>
  <c r="V93" i="16"/>
  <c r="AX92" i="16"/>
  <c r="AG92" i="16"/>
  <c r="V92" i="16"/>
  <c r="AX91" i="16"/>
  <c r="AG91" i="16"/>
  <c r="V91" i="16"/>
  <c r="AX90" i="16"/>
  <c r="AG90" i="16"/>
  <c r="V90" i="16"/>
  <c r="AX89" i="16"/>
  <c r="AG89" i="16"/>
  <c r="V89" i="16"/>
  <c r="AX88" i="16"/>
  <c r="AG88" i="16"/>
  <c r="V88" i="16"/>
  <c r="AX87" i="16"/>
  <c r="AG87" i="16"/>
  <c r="V87" i="16"/>
  <c r="AX86" i="16"/>
  <c r="AG86" i="16"/>
  <c r="V86" i="16"/>
  <c r="AX85" i="16"/>
  <c r="AG85" i="16"/>
  <c r="V85" i="16"/>
  <c r="AX84" i="16"/>
  <c r="AG84" i="16"/>
  <c r="V84" i="16"/>
  <c r="AX83" i="16"/>
  <c r="AG83" i="16"/>
  <c r="V83" i="16"/>
  <c r="AX82" i="16"/>
  <c r="AG82" i="16"/>
  <c r="V82" i="16"/>
  <c r="AX81" i="16"/>
  <c r="AG81" i="16"/>
  <c r="V81" i="16"/>
  <c r="AX80" i="16"/>
  <c r="AG80" i="16"/>
  <c r="V80" i="16"/>
  <c r="AX79" i="16"/>
  <c r="AG79" i="16"/>
  <c r="V79" i="16"/>
  <c r="AX78" i="16"/>
  <c r="AG78" i="16"/>
  <c r="V78" i="16"/>
  <c r="AX77" i="16"/>
  <c r="AG77" i="16"/>
  <c r="V77" i="16"/>
  <c r="AX76" i="16"/>
  <c r="AG76" i="16"/>
  <c r="V76" i="16"/>
  <c r="AX75" i="16"/>
  <c r="AG75" i="16"/>
  <c r="V75" i="16"/>
  <c r="AX74" i="16"/>
  <c r="AG74" i="16"/>
  <c r="V74" i="16"/>
  <c r="AX73" i="16"/>
  <c r="AG73" i="16"/>
  <c r="V73" i="16"/>
  <c r="AX72" i="16"/>
  <c r="AG72" i="16"/>
  <c r="V72" i="16"/>
  <c r="AX71" i="16"/>
  <c r="AG71" i="16"/>
  <c r="V71" i="16"/>
  <c r="AX70" i="16"/>
  <c r="AG70" i="16"/>
  <c r="V70" i="16"/>
  <c r="AX69" i="16"/>
  <c r="AG69" i="16"/>
  <c r="V69" i="16"/>
  <c r="AX68" i="16"/>
  <c r="AG68" i="16"/>
  <c r="V68" i="16"/>
  <c r="AX67" i="16"/>
  <c r="AG67" i="16"/>
  <c r="V67" i="16"/>
  <c r="AX66" i="16"/>
  <c r="AG66" i="16"/>
  <c r="V66" i="16"/>
  <c r="AX65" i="16"/>
  <c r="AG65" i="16"/>
  <c r="V65" i="16"/>
  <c r="AX64" i="16"/>
  <c r="AG64" i="16"/>
  <c r="V64" i="16"/>
  <c r="AX63" i="16"/>
  <c r="AG63" i="16"/>
  <c r="V63" i="16"/>
  <c r="AX62" i="16"/>
  <c r="AG62" i="16"/>
  <c r="V62" i="16"/>
  <c r="AX61" i="16"/>
  <c r="AG61" i="16"/>
  <c r="V61" i="16"/>
  <c r="AX60" i="16"/>
  <c r="AG60" i="16"/>
  <c r="V60" i="16"/>
  <c r="AX59" i="16"/>
  <c r="AG59" i="16"/>
  <c r="V59" i="16"/>
  <c r="AX58" i="16"/>
  <c r="AG58" i="16"/>
  <c r="V58" i="16"/>
  <c r="AX57" i="16"/>
  <c r="AG57" i="16"/>
  <c r="V57" i="16"/>
  <c r="AX56" i="16"/>
  <c r="AG56" i="16"/>
  <c r="V56" i="16"/>
  <c r="AX55" i="16"/>
  <c r="AG55" i="16"/>
  <c r="V55" i="16"/>
  <c r="AX54" i="16"/>
  <c r="AG54" i="16"/>
  <c r="V54" i="16"/>
  <c r="AX53" i="16"/>
  <c r="AG53" i="16"/>
  <c r="V53" i="16"/>
  <c r="AX52" i="16"/>
  <c r="AG52" i="16"/>
  <c r="V52" i="16"/>
  <c r="AX51" i="16"/>
  <c r="AG51" i="16"/>
  <c r="V51" i="16"/>
  <c r="AX50" i="16"/>
  <c r="AG50" i="16"/>
  <c r="V50" i="16"/>
  <c r="AX49" i="16"/>
  <c r="AG49" i="16"/>
  <c r="V49" i="16"/>
  <c r="AX48" i="16"/>
  <c r="AG48" i="16"/>
  <c r="V48" i="16"/>
  <c r="AX47" i="16"/>
  <c r="AG47" i="16"/>
  <c r="V47" i="16"/>
  <c r="AX46" i="16"/>
  <c r="AG46" i="16"/>
  <c r="V46" i="16"/>
  <c r="AX45" i="16"/>
  <c r="AG45" i="16"/>
  <c r="V45" i="16"/>
  <c r="AX44" i="16"/>
  <c r="AG44" i="16"/>
  <c r="V44" i="16"/>
  <c r="AX43" i="16"/>
  <c r="AG43" i="16"/>
  <c r="V43" i="16"/>
  <c r="AX42" i="16"/>
  <c r="AG42" i="16"/>
  <c r="V42" i="16"/>
  <c r="AX41" i="16"/>
  <c r="AG41" i="16"/>
  <c r="V41" i="16"/>
  <c r="AX40" i="16"/>
  <c r="AG40" i="16"/>
  <c r="V40" i="16"/>
  <c r="AX39" i="16"/>
  <c r="AG39" i="16"/>
  <c r="V39" i="16"/>
  <c r="AX38" i="16"/>
  <c r="AG38" i="16"/>
  <c r="V38" i="16"/>
  <c r="AX37" i="16"/>
  <c r="AG37" i="16"/>
  <c r="V37" i="16"/>
  <c r="AX36" i="16"/>
  <c r="AG36" i="16"/>
  <c r="V36" i="16"/>
  <c r="AX35" i="16"/>
  <c r="AG35" i="16"/>
  <c r="V35" i="16"/>
  <c r="AX34" i="16"/>
  <c r="AG34" i="16"/>
  <c r="V34" i="16"/>
  <c r="AX33" i="16"/>
  <c r="AG33" i="16"/>
  <c r="V33" i="16"/>
  <c r="AX32" i="16"/>
  <c r="AG32" i="16"/>
  <c r="V32" i="16"/>
  <c r="AX31" i="16"/>
  <c r="AG31" i="16"/>
  <c r="V31" i="16"/>
  <c r="AX30" i="16"/>
  <c r="AG30" i="16"/>
  <c r="V30" i="16"/>
  <c r="AX29" i="16"/>
  <c r="AG29" i="16"/>
  <c r="V29" i="16"/>
  <c r="AX28" i="16"/>
  <c r="AG28" i="16"/>
  <c r="V28" i="16"/>
  <c r="AX27" i="16"/>
  <c r="AG27" i="16"/>
  <c r="V27" i="16"/>
  <c r="AX26" i="16"/>
  <c r="AG26" i="16"/>
  <c r="V26" i="16"/>
  <c r="AX25" i="16"/>
  <c r="AG25" i="16"/>
  <c r="V25" i="16"/>
  <c r="AX24" i="16"/>
  <c r="AG24" i="16"/>
  <c r="V24" i="16"/>
  <c r="AX23" i="16"/>
  <c r="AG23" i="16"/>
  <c r="V23" i="16"/>
  <c r="AX22" i="16"/>
  <c r="AG22" i="16"/>
  <c r="V22" i="16"/>
  <c r="AX21" i="16"/>
  <c r="AG21" i="16"/>
  <c r="AX20" i="16"/>
  <c r="AG20" i="16"/>
  <c r="AX19" i="16"/>
  <c r="AX18" i="16"/>
  <c r="AX17" i="16"/>
  <c r="AX16" i="16"/>
  <c r="AX15" i="16"/>
  <c r="AX14" i="16"/>
  <c r="AX13" i="16"/>
  <c r="AX12" i="16"/>
  <c r="AB259" i="16" l="1"/>
  <c r="AC259" i="16"/>
  <c r="AB256" i="16"/>
  <c r="AC256" i="16"/>
  <c r="AB253" i="16"/>
  <c r="AC253" i="16"/>
  <c r="AB250" i="16"/>
  <c r="AC250" i="16"/>
  <c r="AB247" i="16"/>
  <c r="AC247" i="16"/>
  <c r="AB244" i="16"/>
  <c r="AC244" i="16"/>
  <c r="AB241" i="16"/>
  <c r="AC241" i="16"/>
  <c r="AB238" i="16"/>
  <c r="AC238" i="16"/>
  <c r="AB235" i="16"/>
  <c r="AC235" i="16"/>
  <c r="AB232" i="16"/>
  <c r="AC232" i="16"/>
  <c r="AB220" i="16"/>
  <c r="AC220" i="16"/>
  <c r="AB217" i="16"/>
  <c r="AC217" i="16"/>
  <c r="AB211" i="16"/>
  <c r="AC211" i="16"/>
  <c r="AC208" i="16"/>
  <c r="AB208" i="16"/>
  <c r="AC205" i="16"/>
  <c r="AB205" i="16"/>
  <c r="AB202" i="16"/>
  <c r="AC202" i="16"/>
  <c r="AB199" i="16"/>
  <c r="AC199" i="16"/>
  <c r="AB196" i="16"/>
  <c r="AC196" i="16"/>
  <c r="AB193" i="16"/>
  <c r="AC193" i="16"/>
  <c r="AC190" i="16"/>
  <c r="AB190" i="16"/>
  <c r="AC187" i="16"/>
  <c r="AB187" i="16"/>
  <c r="AB184" i="16"/>
  <c r="AC184" i="16"/>
  <c r="AB181" i="16"/>
  <c r="AC181" i="16"/>
  <c r="AB178" i="16"/>
  <c r="AC178" i="16"/>
  <c r="AB175" i="16"/>
  <c r="AC175" i="16"/>
  <c r="AC172" i="16"/>
  <c r="AB172" i="16"/>
  <c r="AC169" i="16"/>
  <c r="AB169" i="16"/>
  <c r="AB166" i="16"/>
  <c r="AC166" i="16"/>
  <c r="AB163" i="16"/>
  <c r="AC163" i="16"/>
  <c r="AB160" i="16"/>
  <c r="AC160" i="16"/>
  <c r="AB260" i="16"/>
  <c r="AC260" i="16"/>
  <c r="AB257" i="16"/>
  <c r="AC257" i="16"/>
  <c r="AB254" i="16"/>
  <c r="AC254" i="16"/>
  <c r="AB251" i="16"/>
  <c r="AC251" i="16"/>
  <c r="AB248" i="16"/>
  <c r="AC248" i="16"/>
  <c r="AB245" i="16"/>
  <c r="AC245" i="16"/>
  <c r="AB242" i="16"/>
  <c r="AC242" i="16"/>
  <c r="AB239" i="16"/>
  <c r="AC239" i="16"/>
  <c r="AB236" i="16"/>
  <c r="AC236" i="16"/>
  <c r="AB233" i="16"/>
  <c r="AC233" i="16"/>
  <c r="AB230" i="16"/>
  <c r="AC230" i="16"/>
  <c r="AB227" i="16"/>
  <c r="AC227" i="16"/>
  <c r="AB224" i="16"/>
  <c r="AC224" i="16"/>
  <c r="AB221" i="16"/>
  <c r="AC221" i="16"/>
  <c r="AC218" i="16"/>
  <c r="AB218" i="16"/>
  <c r="AC215" i="16"/>
  <c r="AB215" i="16"/>
  <c r="AC212" i="16"/>
  <c r="AB212" i="16"/>
  <c r="AC209" i="16"/>
  <c r="AB209" i="16"/>
  <c r="AC206" i="16"/>
  <c r="AB206" i="16"/>
  <c r="AC203" i="16"/>
  <c r="AB203" i="16"/>
  <c r="AC200" i="16"/>
  <c r="AB200" i="16"/>
  <c r="AC197" i="16"/>
  <c r="AB197" i="16"/>
  <c r="AC194" i="16"/>
  <c r="AB194" i="16"/>
  <c r="AC191" i="16"/>
  <c r="AB191" i="16"/>
  <c r="AC188" i="16"/>
  <c r="AB188" i="16"/>
  <c r="AC185" i="16"/>
  <c r="AB185" i="16"/>
  <c r="AC182" i="16"/>
  <c r="AB182" i="16"/>
  <c r="AC179" i="16"/>
  <c r="AB179" i="16"/>
  <c r="AC176" i="16"/>
  <c r="AB176" i="16"/>
  <c r="AC173" i="16"/>
  <c r="AB173" i="16"/>
  <c r="AC170" i="16"/>
  <c r="AB170" i="16"/>
  <c r="AC167" i="16"/>
  <c r="AB167" i="16"/>
  <c r="AC164" i="16"/>
  <c r="AB164" i="16"/>
  <c r="AC161" i="16"/>
  <c r="AB161" i="16"/>
  <c r="AC158" i="16"/>
  <c r="AB158" i="16"/>
  <c r="AC155" i="16"/>
  <c r="AB155" i="16"/>
  <c r="AC152" i="16"/>
  <c r="AB152" i="16"/>
  <c r="AC149" i="16"/>
  <c r="AB149" i="16"/>
  <c r="AC146" i="16"/>
  <c r="AB146" i="16"/>
  <c r="AC143" i="16"/>
  <c r="AB143" i="16"/>
  <c r="AC140" i="16"/>
  <c r="AB140" i="16"/>
  <c r="AC137" i="16"/>
  <c r="AB137" i="16"/>
  <c r="AC134" i="16"/>
  <c r="AB134" i="16"/>
  <c r="AC131" i="16"/>
  <c r="AB131" i="16"/>
  <c r="AB128" i="16"/>
  <c r="AC128" i="16"/>
  <c r="AB125" i="16"/>
  <c r="AC125" i="16"/>
  <c r="AB122" i="16"/>
  <c r="AC122" i="16"/>
  <c r="AB119" i="16"/>
  <c r="AC119" i="16"/>
  <c r="AB116" i="16"/>
  <c r="AC116" i="16"/>
  <c r="AB113" i="16"/>
  <c r="AC113" i="16"/>
  <c r="AB110" i="16"/>
  <c r="AC110" i="16"/>
  <c r="AB107" i="16"/>
  <c r="AC107" i="16"/>
  <c r="AB104" i="16"/>
  <c r="AC104" i="16"/>
  <c r="AB101" i="16"/>
  <c r="AC101" i="16"/>
  <c r="AB98" i="16"/>
  <c r="AC98" i="16"/>
  <c r="AB95" i="16"/>
  <c r="AC95" i="16"/>
  <c r="AB92" i="16"/>
  <c r="AC92" i="16"/>
  <c r="AB89" i="16"/>
  <c r="AC89" i="16"/>
  <c r="AB86" i="16"/>
  <c r="AC86" i="16"/>
  <c r="AB83" i="16"/>
  <c r="AC83" i="16"/>
  <c r="AB80" i="16"/>
  <c r="AC80" i="16"/>
  <c r="AB77" i="16"/>
  <c r="AC77" i="16"/>
  <c r="AB74" i="16"/>
  <c r="AC74" i="16"/>
  <c r="AB71" i="16"/>
  <c r="AC71" i="16"/>
  <c r="AB68" i="16"/>
  <c r="AC68" i="16"/>
  <c r="AB65" i="16"/>
  <c r="AC65" i="16"/>
  <c r="AB62" i="16"/>
  <c r="AC62" i="16"/>
  <c r="AB59" i="16"/>
  <c r="AC59" i="16"/>
  <c r="AB56" i="16"/>
  <c r="AC56" i="16"/>
  <c r="AB53" i="16"/>
  <c r="AC53" i="16"/>
  <c r="AB50" i="16"/>
  <c r="AC50" i="16"/>
  <c r="AB47" i="16"/>
  <c r="AC47" i="16"/>
  <c r="AB44" i="16"/>
  <c r="AC44" i="16"/>
  <c r="AB41" i="16"/>
  <c r="AC41" i="16"/>
  <c r="AB38" i="16"/>
  <c r="AC38" i="16"/>
  <c r="AB35" i="16"/>
  <c r="AC35" i="16"/>
  <c r="AB32" i="16"/>
  <c r="AC32" i="16"/>
  <c r="AB29" i="16"/>
  <c r="AC29" i="16"/>
  <c r="AB26" i="16"/>
  <c r="AC26" i="16"/>
  <c r="AB23" i="16"/>
  <c r="AC23" i="16"/>
  <c r="AM259" i="16"/>
  <c r="AN259" i="16"/>
  <c r="AM256" i="16"/>
  <c r="AN256" i="16"/>
  <c r="AM253" i="16"/>
  <c r="AN253" i="16"/>
  <c r="AM250" i="16"/>
  <c r="AN250" i="16"/>
  <c r="AM247" i="16"/>
  <c r="AN247" i="16"/>
  <c r="AM244" i="16"/>
  <c r="AN244" i="16"/>
  <c r="AM241" i="16"/>
  <c r="AN241" i="16"/>
  <c r="AM238" i="16"/>
  <c r="AN238" i="16"/>
  <c r="AM235" i="16"/>
  <c r="AN235" i="16"/>
  <c r="AM232" i="16"/>
  <c r="AN232" i="16"/>
  <c r="AM229" i="16"/>
  <c r="AN229" i="16"/>
  <c r="AM226" i="16"/>
  <c r="AN226" i="16"/>
  <c r="AM223" i="16"/>
  <c r="AN223" i="16"/>
  <c r="AM220" i="16"/>
  <c r="AN220" i="16"/>
  <c r="AM217" i="16"/>
  <c r="AN217" i="16"/>
  <c r="AM214" i="16"/>
  <c r="AN214" i="16"/>
  <c r="AM211" i="16"/>
  <c r="AN211" i="16"/>
  <c r="AM208" i="16"/>
  <c r="AN208" i="16"/>
  <c r="AM205" i="16"/>
  <c r="AN205" i="16"/>
  <c r="AM202" i="16"/>
  <c r="AN202" i="16"/>
  <c r="AM199" i="16"/>
  <c r="AN199" i="16"/>
  <c r="AM196" i="16"/>
  <c r="AN196" i="16"/>
  <c r="AM193" i="16"/>
  <c r="AN193" i="16"/>
  <c r="AM190" i="16"/>
  <c r="AN190" i="16"/>
  <c r="AM187" i="16"/>
  <c r="AN187" i="16"/>
  <c r="AM184" i="16"/>
  <c r="AN184" i="16"/>
  <c r="AM181" i="16"/>
  <c r="AN181" i="16"/>
  <c r="AM178" i="16"/>
  <c r="AN178" i="16"/>
  <c r="AM175" i="16"/>
  <c r="AN175" i="16"/>
  <c r="AM172" i="16"/>
  <c r="AN172" i="16"/>
  <c r="AM169" i="16"/>
  <c r="AN169" i="16"/>
  <c r="AM166" i="16"/>
  <c r="AN166" i="16"/>
  <c r="AM163" i="16"/>
  <c r="AN163" i="16"/>
  <c r="AM160" i="16"/>
  <c r="AN160" i="16"/>
  <c r="AM157" i="16"/>
  <c r="AN157" i="16"/>
  <c r="AM154" i="16"/>
  <c r="AN154" i="16"/>
  <c r="AM151" i="16"/>
  <c r="AN151" i="16"/>
  <c r="AM148" i="16"/>
  <c r="AN148" i="16"/>
  <c r="AM145" i="16"/>
  <c r="AN145" i="16"/>
  <c r="AM142" i="16"/>
  <c r="AN142" i="16"/>
  <c r="AM139" i="16"/>
  <c r="AN139" i="16"/>
  <c r="AM136" i="16"/>
  <c r="AN136" i="16"/>
  <c r="AM133" i="16"/>
  <c r="AN133" i="16"/>
  <c r="AM130" i="16"/>
  <c r="AN130" i="16"/>
  <c r="AM127" i="16"/>
  <c r="AN127" i="16"/>
  <c r="AM124" i="16"/>
  <c r="AN124" i="16"/>
  <c r="AM121" i="16"/>
  <c r="AN121" i="16"/>
  <c r="AM118" i="16"/>
  <c r="AN118" i="16"/>
  <c r="AM115" i="16"/>
  <c r="AN115" i="16"/>
  <c r="AM112" i="16"/>
  <c r="AN112" i="16"/>
  <c r="AM109" i="16"/>
  <c r="AN109" i="16"/>
  <c r="AM106" i="16"/>
  <c r="AN106" i="16"/>
  <c r="AM103" i="16"/>
  <c r="AN103" i="16"/>
  <c r="AM100" i="16"/>
  <c r="AN100" i="16"/>
  <c r="AM97" i="16"/>
  <c r="AN97" i="16"/>
  <c r="AM94" i="16"/>
  <c r="AN94" i="16"/>
  <c r="AM91" i="16"/>
  <c r="AN91" i="16"/>
  <c r="AM88" i="16"/>
  <c r="AN88" i="16"/>
  <c r="AM85" i="16"/>
  <c r="AN85" i="16"/>
  <c r="AM82" i="16"/>
  <c r="AN82" i="16"/>
  <c r="AM79" i="16"/>
  <c r="AN79" i="16"/>
  <c r="AM76" i="16"/>
  <c r="AN76" i="16"/>
  <c r="AM73" i="16"/>
  <c r="AN73" i="16"/>
  <c r="AM70" i="16"/>
  <c r="AN70" i="16"/>
  <c r="AM67" i="16"/>
  <c r="AN67" i="16"/>
  <c r="AM64" i="16"/>
  <c r="AN64" i="16"/>
  <c r="AM61" i="16"/>
  <c r="AN61" i="16"/>
  <c r="AM58" i="16"/>
  <c r="AN58" i="16"/>
  <c r="AM55" i="16"/>
  <c r="AN55" i="16"/>
  <c r="AM52" i="16"/>
  <c r="AN52" i="16"/>
  <c r="AM49" i="16"/>
  <c r="AN49" i="16"/>
  <c r="AM46" i="16"/>
  <c r="AN46" i="16"/>
  <c r="AM43" i="16"/>
  <c r="AN43" i="16"/>
  <c r="AM40" i="16"/>
  <c r="AN40" i="16"/>
  <c r="AM37" i="16"/>
  <c r="AN37" i="16"/>
  <c r="AM34" i="16"/>
  <c r="AN34" i="16"/>
  <c r="AM31" i="16"/>
  <c r="AN31" i="16"/>
  <c r="AM28" i="16"/>
  <c r="AN28" i="16"/>
  <c r="AM25" i="16"/>
  <c r="AN25" i="16"/>
  <c r="AM22" i="16"/>
  <c r="AN22" i="16"/>
  <c r="AC258" i="16"/>
  <c r="AB258" i="16"/>
  <c r="AC255" i="16"/>
  <c r="AB255" i="16"/>
  <c r="AC252" i="16"/>
  <c r="AB252" i="16"/>
  <c r="AB249" i="16"/>
  <c r="AC249" i="16"/>
  <c r="AC246" i="16"/>
  <c r="AB246" i="16"/>
  <c r="AC243" i="16"/>
  <c r="AB243" i="16"/>
  <c r="AC240" i="16"/>
  <c r="AB240" i="16"/>
  <c r="AC237" i="16"/>
  <c r="AB237" i="16"/>
  <c r="AC234" i="16"/>
  <c r="AB234" i="16"/>
  <c r="AB231" i="16"/>
  <c r="AC231" i="16"/>
  <c r="AC228" i="16"/>
  <c r="AB228" i="16"/>
  <c r="AC225" i="16"/>
  <c r="AB225" i="16"/>
  <c r="AC222" i="16"/>
  <c r="AB222" i="16"/>
  <c r="AC219" i="16"/>
  <c r="AB219" i="16"/>
  <c r="AC216" i="16"/>
  <c r="AB216" i="16"/>
  <c r="AB213" i="16"/>
  <c r="AC213" i="16"/>
  <c r="AB210" i="16"/>
  <c r="AC210" i="16"/>
  <c r="AB207" i="16"/>
  <c r="AC207" i="16"/>
  <c r="AB204" i="16"/>
  <c r="AC204" i="16"/>
  <c r="AC201" i="16"/>
  <c r="AB201" i="16"/>
  <c r="AC198" i="16"/>
  <c r="AB198" i="16"/>
  <c r="AB195" i="16"/>
  <c r="AC195" i="16"/>
  <c r="AB192" i="16"/>
  <c r="AC192" i="16"/>
  <c r="AB189" i="16"/>
  <c r="AC189" i="16"/>
  <c r="AB186" i="16"/>
  <c r="AC186" i="16"/>
  <c r="AC183" i="16"/>
  <c r="AB183" i="16"/>
  <c r="AC180" i="16"/>
  <c r="AB180" i="16"/>
  <c r="AB177" i="16"/>
  <c r="AC177" i="16"/>
  <c r="AB174" i="16"/>
  <c r="AC174" i="16"/>
  <c r="AB171" i="16"/>
  <c r="AC171" i="16"/>
  <c r="AB168" i="16"/>
  <c r="AC168" i="16"/>
  <c r="AB165" i="16"/>
  <c r="AC165" i="16"/>
  <c r="AC162" i="16"/>
  <c r="AB162" i="16"/>
  <c r="AB159" i="16"/>
  <c r="AC159" i="16"/>
  <c r="AB156" i="16"/>
  <c r="AC156" i="16"/>
  <c r="AB153" i="16"/>
  <c r="AC153" i="16"/>
  <c r="AB150" i="16"/>
  <c r="AC150" i="16"/>
  <c r="AB147" i="16"/>
  <c r="AC147" i="16"/>
  <c r="AC144" i="16"/>
  <c r="AB144" i="16"/>
  <c r="AB141" i="16"/>
  <c r="AC141" i="16"/>
  <c r="AB138" i="16"/>
  <c r="AC138" i="16"/>
  <c r="AB135" i="16"/>
  <c r="AC135" i="16"/>
  <c r="AB132" i="16"/>
  <c r="AC132" i="16"/>
  <c r="AB129" i="16"/>
  <c r="AC129" i="16"/>
  <c r="AB126" i="16"/>
  <c r="AC126" i="16"/>
  <c r="AC123" i="16"/>
  <c r="AB123" i="16"/>
  <c r="AB120" i="16"/>
  <c r="AC120" i="16"/>
  <c r="AB117" i="16"/>
  <c r="AC117" i="16"/>
  <c r="AC114" i="16"/>
  <c r="AB114" i="16"/>
  <c r="AC111" i="16"/>
  <c r="AB111" i="16"/>
  <c r="AC108" i="16"/>
  <c r="AB108" i="16"/>
  <c r="AC105" i="16"/>
  <c r="AB105" i="16"/>
  <c r="AC102" i="16"/>
  <c r="AB102" i="16"/>
  <c r="AC99" i="16"/>
  <c r="AB99" i="16"/>
  <c r="AC96" i="16"/>
  <c r="AB96" i="16"/>
  <c r="AC93" i="16"/>
  <c r="AB93" i="16"/>
  <c r="AC90" i="16"/>
  <c r="AB90" i="16"/>
  <c r="AC87" i="16"/>
  <c r="AB87" i="16"/>
  <c r="AC84" i="16"/>
  <c r="AB84" i="16"/>
  <c r="AC81" i="16"/>
  <c r="AB81" i="16"/>
  <c r="AC78" i="16"/>
  <c r="AB78" i="16"/>
  <c r="AC75" i="16"/>
  <c r="AB75" i="16"/>
  <c r="AC72" i="16"/>
  <c r="AB72" i="16"/>
  <c r="AC69" i="16"/>
  <c r="AB69" i="16"/>
  <c r="AC66" i="16"/>
  <c r="AB66" i="16"/>
  <c r="AC63" i="16"/>
  <c r="AB63" i="16"/>
  <c r="AC60" i="16"/>
  <c r="AB60" i="16"/>
  <c r="AC57" i="16"/>
  <c r="AB57" i="16"/>
  <c r="AC54" i="16"/>
  <c r="AB54" i="16"/>
  <c r="AC51" i="16"/>
  <c r="AB51" i="16"/>
  <c r="AC48" i="16"/>
  <c r="AB48" i="16"/>
  <c r="AC45" i="16"/>
  <c r="AB45" i="16"/>
  <c r="AC42" i="16"/>
  <c r="AB42" i="16"/>
  <c r="AC39" i="16"/>
  <c r="AB39" i="16"/>
  <c r="AC36" i="16"/>
  <c r="AB36" i="16"/>
  <c r="AC33" i="16"/>
  <c r="AB33" i="16"/>
  <c r="AC30" i="16"/>
  <c r="AB30" i="16"/>
  <c r="AC27" i="16"/>
  <c r="AB27" i="16"/>
  <c r="AC24" i="16"/>
  <c r="AB24" i="16"/>
  <c r="AM260" i="16"/>
  <c r="AN260" i="16"/>
  <c r="AM257" i="16"/>
  <c r="AN257" i="16"/>
  <c r="AM254" i="16"/>
  <c r="AN254" i="16"/>
  <c r="AM251" i="16"/>
  <c r="AN251" i="16"/>
  <c r="AM248" i="16"/>
  <c r="AN248" i="16"/>
  <c r="AM245" i="16"/>
  <c r="AN245" i="16"/>
  <c r="AM242" i="16"/>
  <c r="AN242" i="16"/>
  <c r="AM239" i="16"/>
  <c r="AN239" i="16"/>
  <c r="AM236" i="16"/>
  <c r="AN236" i="16"/>
  <c r="AM233" i="16"/>
  <c r="AN233" i="16"/>
  <c r="AM230" i="16"/>
  <c r="AN230" i="16"/>
  <c r="AM227" i="16"/>
  <c r="AN227" i="16"/>
  <c r="AM224" i="16"/>
  <c r="AN224" i="16"/>
  <c r="AM221" i="16"/>
  <c r="AN221" i="16"/>
  <c r="AM218" i="16"/>
  <c r="AN218" i="16"/>
  <c r="AM215" i="16"/>
  <c r="AN215" i="16"/>
  <c r="AM212" i="16"/>
  <c r="AN212" i="16"/>
  <c r="AM209" i="16"/>
  <c r="AN209" i="16"/>
  <c r="AM206" i="16"/>
  <c r="AN206" i="16"/>
  <c r="AM203" i="16"/>
  <c r="AN203" i="16"/>
  <c r="AM200" i="16"/>
  <c r="AN200" i="16"/>
  <c r="AM197" i="16"/>
  <c r="AN197" i="16"/>
  <c r="AM194" i="16"/>
  <c r="AN194" i="16"/>
  <c r="AM191" i="16"/>
  <c r="AN191" i="16"/>
  <c r="AM188" i="16"/>
  <c r="AN188" i="16"/>
  <c r="AM185" i="16"/>
  <c r="AN185" i="16"/>
  <c r="AM182" i="16"/>
  <c r="AN182" i="16"/>
  <c r="AM179" i="16"/>
  <c r="AN179" i="16"/>
  <c r="AM176" i="16"/>
  <c r="AN176" i="16"/>
  <c r="AM173" i="16"/>
  <c r="AN173" i="16"/>
  <c r="AM170" i="16"/>
  <c r="AN170" i="16"/>
  <c r="AM167" i="16"/>
  <c r="AN167" i="16"/>
  <c r="AM164" i="16"/>
  <c r="AN164" i="16"/>
  <c r="AM161" i="16"/>
  <c r="AN161" i="16"/>
  <c r="AM158" i="16"/>
  <c r="AN158" i="16"/>
  <c r="AM155" i="16"/>
  <c r="AN155" i="16"/>
  <c r="AM152" i="16"/>
  <c r="AN152" i="16"/>
  <c r="AM149" i="16"/>
  <c r="AN149" i="16"/>
  <c r="AM146" i="16"/>
  <c r="AN146" i="16"/>
  <c r="AM143" i="16"/>
  <c r="AN143" i="16"/>
  <c r="AM140" i="16"/>
  <c r="AN140" i="16"/>
  <c r="AM137" i="16"/>
  <c r="AN137" i="16"/>
  <c r="AM134" i="16"/>
  <c r="AN134" i="16"/>
  <c r="AM131" i="16"/>
  <c r="AN131" i="16"/>
  <c r="AM128" i="16"/>
  <c r="AN128" i="16"/>
  <c r="AM125" i="16"/>
  <c r="AN125" i="16"/>
  <c r="AM122" i="16"/>
  <c r="AN122" i="16"/>
  <c r="AM119" i="16"/>
  <c r="AN119" i="16"/>
  <c r="AM116" i="16"/>
  <c r="AN116" i="16"/>
  <c r="AM113" i="16"/>
  <c r="AN113" i="16"/>
  <c r="AM110" i="16"/>
  <c r="AN110" i="16"/>
  <c r="AM107" i="16"/>
  <c r="AN107" i="16"/>
  <c r="AM104" i="16"/>
  <c r="AN104" i="16"/>
  <c r="AM101" i="16"/>
  <c r="AN101" i="16"/>
  <c r="AM98" i="16"/>
  <c r="AN98" i="16"/>
  <c r="AM95" i="16"/>
  <c r="AN95" i="16"/>
  <c r="AM92" i="16"/>
  <c r="AN92" i="16"/>
  <c r="AM89" i="16"/>
  <c r="AN89" i="16"/>
  <c r="AM86" i="16"/>
  <c r="AN86" i="16"/>
  <c r="AM83" i="16"/>
  <c r="AN83" i="16"/>
  <c r="AM80" i="16"/>
  <c r="AN80" i="16"/>
  <c r="AM77" i="16"/>
  <c r="AN77" i="16"/>
  <c r="AM74" i="16"/>
  <c r="AN74" i="16"/>
  <c r="AM71" i="16"/>
  <c r="AN71" i="16"/>
  <c r="AM68" i="16"/>
  <c r="AN68" i="16"/>
  <c r="AM65" i="16"/>
  <c r="AN65" i="16"/>
  <c r="AM62" i="16"/>
  <c r="AN62" i="16"/>
  <c r="AM59" i="16"/>
  <c r="AN59" i="16"/>
  <c r="AM56" i="16"/>
  <c r="AN56" i="16"/>
  <c r="AM53" i="16"/>
  <c r="AN53" i="16"/>
  <c r="AM50" i="16"/>
  <c r="AN50" i="16"/>
  <c r="AM47" i="16"/>
  <c r="AN47" i="16"/>
  <c r="AM44" i="16"/>
  <c r="AN44" i="16"/>
  <c r="AM41" i="16"/>
  <c r="AN41" i="16"/>
  <c r="AM38" i="16"/>
  <c r="AN38" i="16"/>
  <c r="AM35" i="16"/>
  <c r="AN35" i="16"/>
  <c r="AM32" i="16"/>
  <c r="AN32" i="16"/>
  <c r="AM29" i="16"/>
  <c r="AN29" i="16"/>
  <c r="AM26" i="16"/>
  <c r="AN26" i="16"/>
  <c r="AM23" i="16"/>
  <c r="AN23" i="16"/>
  <c r="AM20" i="16"/>
  <c r="AN20" i="16"/>
  <c r="AB229" i="16"/>
  <c r="AC229" i="16"/>
  <c r="AB226" i="16"/>
  <c r="AC226" i="16"/>
  <c r="AB223" i="16"/>
  <c r="AC223" i="16"/>
  <c r="AB214" i="16"/>
  <c r="AC214" i="16"/>
  <c r="AB157" i="16"/>
  <c r="AC157" i="16"/>
  <c r="AC154" i="16"/>
  <c r="AB154" i="16"/>
  <c r="AC151" i="16"/>
  <c r="AB151" i="16"/>
  <c r="AB148" i="16"/>
  <c r="AC148" i="16"/>
  <c r="AB145" i="16"/>
  <c r="AC145" i="16"/>
  <c r="AB142" i="16"/>
  <c r="AC142" i="16"/>
  <c r="AB139" i="16"/>
  <c r="AC139" i="16"/>
  <c r="AC136" i="16"/>
  <c r="AB136" i="16"/>
  <c r="AC133" i="16"/>
  <c r="AB133" i="16"/>
  <c r="AB130" i="16"/>
  <c r="AC130" i="16"/>
  <c r="AB127" i="16"/>
  <c r="AC127" i="16"/>
  <c r="AB124" i="16"/>
  <c r="AC124" i="16"/>
  <c r="AB121" i="16"/>
  <c r="AC121" i="16"/>
  <c r="AB118" i="16"/>
  <c r="AC118" i="16"/>
  <c r="AB115" i="16"/>
  <c r="AC115" i="16"/>
  <c r="AB112" i="16"/>
  <c r="AC112" i="16"/>
  <c r="AB109" i="16"/>
  <c r="AC109" i="16"/>
  <c r="AB106" i="16"/>
  <c r="AC106" i="16"/>
  <c r="AB103" i="16"/>
  <c r="AC103" i="16"/>
  <c r="AB100" i="16"/>
  <c r="AC100" i="16"/>
  <c r="AB97" i="16"/>
  <c r="AC97" i="16"/>
  <c r="AB94" i="16"/>
  <c r="AC94" i="16"/>
  <c r="AB91" i="16"/>
  <c r="AC91" i="16"/>
  <c r="AB88" i="16"/>
  <c r="AC88" i="16"/>
  <c r="AB85" i="16"/>
  <c r="AC85" i="16"/>
  <c r="AB82" i="16"/>
  <c r="AC82" i="16"/>
  <c r="AB79" i="16"/>
  <c r="AC79" i="16"/>
  <c r="AB76" i="16"/>
  <c r="AC76" i="16"/>
  <c r="AB73" i="16"/>
  <c r="AC73" i="16"/>
  <c r="AB70" i="16"/>
  <c r="AC70" i="16"/>
  <c r="AB67" i="16"/>
  <c r="AC67" i="16"/>
  <c r="AB64" i="16"/>
  <c r="AC64" i="16"/>
  <c r="AB61" i="16"/>
  <c r="AC61" i="16"/>
  <c r="AB58" i="16"/>
  <c r="AC58" i="16"/>
  <c r="AB55" i="16"/>
  <c r="AC55" i="16"/>
  <c r="AB52" i="16"/>
  <c r="AC52" i="16"/>
  <c r="AB49" i="16"/>
  <c r="AC49" i="16"/>
  <c r="AB46" i="16"/>
  <c r="AC46" i="16"/>
  <c r="AB43" i="16"/>
  <c r="AC43" i="16"/>
  <c r="AB40" i="16"/>
  <c r="AC40" i="16"/>
  <c r="AB37" i="16"/>
  <c r="AC37" i="16"/>
  <c r="AB34" i="16"/>
  <c r="AC34" i="16"/>
  <c r="AB31" i="16"/>
  <c r="AC31" i="16"/>
  <c r="AB28" i="16"/>
  <c r="AC28" i="16"/>
  <c r="AB25" i="16"/>
  <c r="AC25" i="16"/>
  <c r="AB22" i="16"/>
  <c r="AC22" i="16"/>
  <c r="AM258" i="16"/>
  <c r="AN258" i="16"/>
  <c r="AN255" i="16"/>
  <c r="AM255" i="16"/>
  <c r="AM252" i="16"/>
  <c r="AN252" i="16"/>
  <c r="AN249" i="16"/>
  <c r="AM249" i="16"/>
  <c r="AM246" i="16"/>
  <c r="AN246" i="16"/>
  <c r="AN243" i="16"/>
  <c r="AM243" i="16"/>
  <c r="AM240" i="16"/>
  <c r="AN240" i="16"/>
  <c r="AN237" i="16"/>
  <c r="AM237" i="16"/>
  <c r="AM234" i="16"/>
  <c r="AN234" i="16"/>
  <c r="AM231" i="16"/>
  <c r="AN231" i="16"/>
  <c r="AM228" i="16"/>
  <c r="AN228" i="16"/>
  <c r="AM225" i="16"/>
  <c r="AN225" i="16"/>
  <c r="AM222" i="16"/>
  <c r="AN222" i="16"/>
  <c r="AM219" i="16"/>
  <c r="AN219" i="16"/>
  <c r="AM216" i="16"/>
  <c r="AN216" i="16"/>
  <c r="AM213" i="16"/>
  <c r="AN213" i="16"/>
  <c r="AM210" i="16"/>
  <c r="AN210" i="16"/>
  <c r="AM207" i="16"/>
  <c r="AN207" i="16"/>
  <c r="AM204" i="16"/>
  <c r="AN204" i="16"/>
  <c r="AM201" i="16"/>
  <c r="AN201" i="16"/>
  <c r="AM198" i="16"/>
  <c r="AN198" i="16"/>
  <c r="AM195" i="16"/>
  <c r="AN195" i="16"/>
  <c r="AM192" i="16"/>
  <c r="AN192" i="16"/>
  <c r="AM189" i="16"/>
  <c r="AN189" i="16"/>
  <c r="AM186" i="16"/>
  <c r="AN186" i="16"/>
  <c r="AM183" i="16"/>
  <c r="AN183" i="16"/>
  <c r="AM180" i="16"/>
  <c r="AN180" i="16"/>
  <c r="AM177" i="16"/>
  <c r="AN177" i="16"/>
  <c r="AM174" i="16"/>
  <c r="AN174" i="16"/>
  <c r="AM171" i="16"/>
  <c r="AN171" i="16"/>
  <c r="AM168" i="16"/>
  <c r="AN168" i="16"/>
  <c r="AM165" i="16"/>
  <c r="AN165" i="16"/>
  <c r="AM162" i="16"/>
  <c r="AN162" i="16"/>
  <c r="AM159" i="16"/>
  <c r="AN159" i="16"/>
  <c r="AM156" i="16"/>
  <c r="AN156" i="16"/>
  <c r="AM153" i="16"/>
  <c r="AN153" i="16"/>
  <c r="AM150" i="16"/>
  <c r="AN150" i="16"/>
  <c r="AM147" i="16"/>
  <c r="AN147" i="16"/>
  <c r="AM144" i="16"/>
  <c r="AN144" i="16"/>
  <c r="AM141" i="16"/>
  <c r="AN141" i="16"/>
  <c r="AM138" i="16"/>
  <c r="AN138" i="16"/>
  <c r="AM135" i="16"/>
  <c r="AN135" i="16"/>
  <c r="AM132" i="16"/>
  <c r="AN132" i="16"/>
  <c r="AM129" i="16"/>
  <c r="AN129" i="16"/>
  <c r="AM126" i="16"/>
  <c r="AN126" i="16"/>
  <c r="AM123" i="16"/>
  <c r="AN123" i="16"/>
  <c r="AM120" i="16"/>
  <c r="AN120" i="16"/>
  <c r="AM117" i="16"/>
  <c r="AN117" i="16"/>
  <c r="AM114" i="16"/>
  <c r="AN114" i="16"/>
  <c r="AM111" i="16"/>
  <c r="AN111" i="16"/>
  <c r="AM108" i="16"/>
  <c r="AN108" i="16"/>
  <c r="AM105" i="16"/>
  <c r="AN105" i="16"/>
  <c r="AM102" i="16"/>
  <c r="AN102" i="16"/>
  <c r="AM99" i="16"/>
  <c r="AN99" i="16"/>
  <c r="AM96" i="16"/>
  <c r="AN96" i="16"/>
  <c r="AM93" i="16"/>
  <c r="AN93" i="16"/>
  <c r="AM90" i="16"/>
  <c r="AN90" i="16"/>
  <c r="AM87" i="16"/>
  <c r="AN87" i="16"/>
  <c r="AM84" i="16"/>
  <c r="AN84" i="16"/>
  <c r="AM81" i="16"/>
  <c r="AN81" i="16"/>
  <c r="AM78" i="16"/>
  <c r="AN78" i="16"/>
  <c r="AM75" i="16"/>
  <c r="AN75" i="16"/>
  <c r="AM72" i="16"/>
  <c r="AN72" i="16"/>
  <c r="AM69" i="16"/>
  <c r="AN69" i="16"/>
  <c r="AM66" i="16"/>
  <c r="AN66" i="16"/>
  <c r="AM63" i="16"/>
  <c r="AN63" i="16"/>
  <c r="AM60" i="16"/>
  <c r="AN60" i="16"/>
  <c r="AM57" i="16"/>
  <c r="AN57" i="16"/>
  <c r="AM54" i="16"/>
  <c r="AN54" i="16"/>
  <c r="AM51" i="16"/>
  <c r="AN51" i="16"/>
  <c r="AM48" i="16"/>
  <c r="AN48" i="16"/>
  <c r="AM45" i="16"/>
  <c r="AN45" i="16"/>
  <c r="AM42" i="16"/>
  <c r="AN42" i="16"/>
  <c r="AM39" i="16"/>
  <c r="AN39" i="16"/>
  <c r="AM36" i="16"/>
  <c r="AN36" i="16"/>
  <c r="AM33" i="16"/>
  <c r="AN33" i="16"/>
  <c r="AM30" i="16"/>
  <c r="AN30" i="16"/>
  <c r="AM27" i="16"/>
  <c r="AN27" i="16"/>
  <c r="AM24" i="16"/>
  <c r="AN24" i="16"/>
  <c r="AM21" i="16"/>
  <c r="AN21" i="16"/>
  <c r="AR16" i="16"/>
  <c r="AR15" i="16"/>
  <c r="AR17" i="16"/>
  <c r="AR18" i="16"/>
  <c r="AO259" i="16"/>
  <c r="AP259" i="16"/>
  <c r="AO256" i="16"/>
  <c r="AP256" i="16"/>
  <c r="AO253" i="16"/>
  <c r="AP253" i="16"/>
  <c r="AP250" i="16"/>
  <c r="AO250" i="16"/>
  <c r="AO248" i="16"/>
  <c r="AP248" i="16"/>
  <c r="AO246" i="16"/>
  <c r="AP246" i="16"/>
  <c r="AP242" i="16"/>
  <c r="AO242" i="16"/>
  <c r="AO240" i="16"/>
  <c r="AP240" i="16"/>
  <c r="AO238" i="16"/>
  <c r="AP238" i="16"/>
  <c r="AO237" i="16"/>
  <c r="AP237" i="16"/>
  <c r="AO235" i="16"/>
  <c r="AP235" i="16"/>
  <c r="AO233" i="16"/>
  <c r="AP233" i="16"/>
  <c r="AP231" i="16"/>
  <c r="AO231" i="16"/>
  <c r="AO229" i="16"/>
  <c r="AP229" i="16"/>
  <c r="AO228" i="16"/>
  <c r="AP228" i="16"/>
  <c r="AP226" i="16"/>
  <c r="AO226" i="16"/>
  <c r="AO224" i="16"/>
  <c r="AP224" i="16"/>
  <c r="AO222" i="16"/>
  <c r="AP222" i="16"/>
  <c r="AO220" i="16"/>
  <c r="AP220" i="16"/>
  <c r="AP218" i="16"/>
  <c r="AO218" i="16"/>
  <c r="AO216" i="16"/>
  <c r="AP216" i="16"/>
  <c r="AO214" i="16"/>
  <c r="AP214" i="16"/>
  <c r="AO212" i="16"/>
  <c r="AP212" i="16"/>
  <c r="AO209" i="16"/>
  <c r="AP209" i="16"/>
  <c r="AP207" i="16"/>
  <c r="AO207" i="16"/>
  <c r="AO205" i="16"/>
  <c r="AP205" i="16"/>
  <c r="AO203" i="16"/>
  <c r="AP203" i="16"/>
  <c r="AO201" i="16"/>
  <c r="AP201" i="16"/>
  <c r="AP199" i="16"/>
  <c r="AO199" i="16"/>
  <c r="AO197" i="16"/>
  <c r="AP197" i="16"/>
  <c r="AO195" i="16"/>
  <c r="AP195" i="16"/>
  <c r="AO192" i="16"/>
  <c r="AP192" i="16"/>
  <c r="AO190" i="16"/>
  <c r="AP190" i="16"/>
  <c r="AO188" i="16"/>
  <c r="AP188" i="16"/>
  <c r="AP186" i="16"/>
  <c r="AO186" i="16"/>
  <c r="AO184" i="16"/>
  <c r="AP184" i="16"/>
  <c r="AO182" i="16"/>
  <c r="AP182" i="16"/>
  <c r="AO179" i="16"/>
  <c r="AP179" i="16"/>
  <c r="AO177" i="16"/>
  <c r="AP177" i="16"/>
  <c r="AP175" i="16"/>
  <c r="AO175" i="16"/>
  <c r="AO173" i="16"/>
  <c r="AP173" i="16"/>
  <c r="AP171" i="16"/>
  <c r="AO171" i="16"/>
  <c r="AO169" i="16"/>
  <c r="AP169" i="16"/>
  <c r="AO167" i="16"/>
  <c r="AP167" i="16"/>
  <c r="AO164" i="16"/>
  <c r="AP164" i="16"/>
  <c r="AO162" i="16"/>
  <c r="AP162" i="16"/>
  <c r="AP160" i="16"/>
  <c r="AO160" i="16"/>
  <c r="AO157" i="16"/>
  <c r="AP157" i="16"/>
  <c r="AP155" i="16"/>
  <c r="AO155" i="16"/>
  <c r="AO153" i="16"/>
  <c r="AP153" i="16"/>
  <c r="AO151" i="16"/>
  <c r="AP151" i="16"/>
  <c r="AO148" i="16"/>
  <c r="AP148" i="16"/>
  <c r="AO146" i="16"/>
  <c r="AP146" i="16"/>
  <c r="AP144" i="16"/>
  <c r="AO144" i="16"/>
  <c r="AO142" i="16"/>
  <c r="AP142" i="16"/>
  <c r="AO140" i="16"/>
  <c r="AP140" i="16"/>
  <c r="AO137" i="16"/>
  <c r="AP137" i="16"/>
  <c r="AO135" i="16"/>
  <c r="AP135" i="16"/>
  <c r="AO133" i="16"/>
  <c r="AP133" i="16"/>
  <c r="AP131" i="16"/>
  <c r="AO131" i="16"/>
  <c r="AP128" i="16"/>
  <c r="AO128" i="16"/>
  <c r="AO126" i="16"/>
  <c r="AP126" i="16"/>
  <c r="AO124" i="16"/>
  <c r="AP124" i="16"/>
  <c r="AO122" i="16"/>
  <c r="AP122" i="16"/>
  <c r="AO119" i="16"/>
  <c r="AP119" i="16"/>
  <c r="AO117" i="16"/>
  <c r="AP117" i="16"/>
  <c r="AP115" i="16"/>
  <c r="AO115" i="16"/>
  <c r="AO113" i="16"/>
  <c r="AP113" i="16"/>
  <c r="AP111" i="16"/>
  <c r="AO111" i="16"/>
  <c r="AO109" i="16"/>
  <c r="AP109" i="16"/>
  <c r="AO107" i="16"/>
  <c r="AP107" i="16"/>
  <c r="AO105" i="16"/>
  <c r="AP105" i="16"/>
  <c r="AO103" i="16"/>
  <c r="AP103" i="16"/>
  <c r="AP101" i="16"/>
  <c r="AO101" i="16"/>
  <c r="AP98" i="16"/>
  <c r="AO98" i="16"/>
  <c r="AO96" i="16"/>
  <c r="AP96" i="16"/>
  <c r="AO94" i="16"/>
  <c r="AP94" i="16"/>
  <c r="AO92" i="16"/>
  <c r="AP92" i="16"/>
  <c r="AP90" i="16"/>
  <c r="AO90" i="16"/>
  <c r="AO87" i="16"/>
  <c r="AP87" i="16"/>
  <c r="AP85" i="16"/>
  <c r="AO85" i="16"/>
  <c r="AO83" i="16"/>
  <c r="AP83" i="16"/>
  <c r="AO81" i="16"/>
  <c r="AP81" i="16"/>
  <c r="AO79" i="16"/>
  <c r="AP79" i="16"/>
  <c r="AP77" i="16"/>
  <c r="AO77" i="16"/>
  <c r="AO75" i="16"/>
  <c r="AP75" i="16"/>
  <c r="AO73" i="16"/>
  <c r="AP73" i="16"/>
  <c r="AO71" i="16"/>
  <c r="AP71" i="16"/>
  <c r="AP69" i="16"/>
  <c r="AO69" i="16"/>
  <c r="AP66" i="16"/>
  <c r="AO66" i="16"/>
  <c r="AO64" i="16"/>
  <c r="AP64" i="16"/>
  <c r="AP62" i="16"/>
  <c r="AO62" i="16"/>
  <c r="AP60" i="16"/>
  <c r="AO60" i="16"/>
  <c r="AO58" i="16"/>
  <c r="AP58" i="16"/>
  <c r="AO56" i="16"/>
  <c r="AP56" i="16"/>
  <c r="AP54" i="16"/>
  <c r="AO54" i="16"/>
  <c r="AP52" i="16"/>
  <c r="AO52" i="16"/>
  <c r="AO50" i="16"/>
  <c r="AP50" i="16"/>
  <c r="AP49" i="16"/>
  <c r="AO49" i="16"/>
  <c r="AP47" i="16"/>
  <c r="AO47" i="16"/>
  <c r="AO45" i="16"/>
  <c r="AP45" i="16"/>
  <c r="AO43" i="16"/>
  <c r="AP43" i="16"/>
  <c r="AP41" i="16"/>
  <c r="AO41" i="16"/>
  <c r="AP39" i="16"/>
  <c r="AO39" i="16"/>
  <c r="AP36" i="16"/>
  <c r="AO36" i="16"/>
  <c r="AO34" i="16"/>
  <c r="AP34" i="16"/>
  <c r="AP33" i="16"/>
  <c r="AO33" i="16"/>
  <c r="AP31" i="16"/>
  <c r="AO31" i="16"/>
  <c r="AO29" i="16"/>
  <c r="AP29" i="16"/>
  <c r="AP27" i="16"/>
  <c r="AO27" i="16"/>
  <c r="AO26" i="16"/>
  <c r="AP26" i="16"/>
  <c r="AP24" i="16"/>
  <c r="AO24" i="16"/>
  <c r="AO23" i="16"/>
  <c r="AP23" i="16"/>
  <c r="AP22" i="16"/>
  <c r="AO22" i="16"/>
  <c r="AO21" i="16"/>
  <c r="AP21" i="16"/>
  <c r="AO20" i="16"/>
  <c r="AP20" i="16"/>
  <c r="AQ260" i="16"/>
  <c r="AL260" i="16"/>
  <c r="AQ259" i="16"/>
  <c r="AL259" i="16"/>
  <c r="AL258" i="16"/>
  <c r="AL257" i="16"/>
  <c r="AL256" i="16"/>
  <c r="AQ256" i="16"/>
  <c r="AL255" i="16"/>
  <c r="AQ255" i="16"/>
  <c r="AL254" i="16"/>
  <c r="AL253" i="16"/>
  <c r="AQ253" i="16"/>
  <c r="AQ252" i="16"/>
  <c r="AL252" i="16"/>
  <c r="AL251" i="16"/>
  <c r="AL250" i="16"/>
  <c r="AQ250" i="16"/>
  <c r="AL249" i="16"/>
  <c r="AL248" i="16"/>
  <c r="AQ248" i="16"/>
  <c r="AL247" i="16"/>
  <c r="AQ247" i="16"/>
  <c r="AL246" i="16"/>
  <c r="AL245" i="16"/>
  <c r="AQ245" i="16"/>
  <c r="AQ244" i="16"/>
  <c r="AL244" i="16"/>
  <c r="AL243" i="16"/>
  <c r="AL242" i="16"/>
  <c r="AQ242" i="16"/>
  <c r="AL241" i="16"/>
  <c r="AL240" i="16"/>
  <c r="AQ240" i="16"/>
  <c r="AL239" i="16"/>
  <c r="AQ239" i="16"/>
  <c r="AL238" i="16"/>
  <c r="AL237" i="16"/>
  <c r="AQ237" i="16"/>
  <c r="AQ236" i="16"/>
  <c r="AL236" i="16"/>
  <c r="AL235" i="16"/>
  <c r="AL234" i="16"/>
  <c r="AQ234" i="16"/>
  <c r="AL233" i="16"/>
  <c r="AL232" i="16"/>
  <c r="AQ232" i="16"/>
  <c r="AL231" i="16"/>
  <c r="AQ231" i="16"/>
  <c r="AL230" i="16"/>
  <c r="AL229" i="16"/>
  <c r="AQ229" i="16"/>
  <c r="AQ228" i="16"/>
  <c r="AL228" i="16"/>
  <c r="AL227" i="16"/>
  <c r="AL226" i="16"/>
  <c r="AQ226" i="16"/>
  <c r="AL225" i="16"/>
  <c r="AL224" i="16"/>
  <c r="AQ224" i="16"/>
  <c r="AL223" i="16"/>
  <c r="AQ223" i="16"/>
  <c r="AL222" i="16"/>
  <c r="AL221" i="16"/>
  <c r="AQ221" i="16"/>
  <c r="AQ220" i="16"/>
  <c r="AL220" i="16"/>
  <c r="AL219" i="16"/>
  <c r="AL218" i="16"/>
  <c r="AQ218" i="16"/>
  <c r="AL217" i="16"/>
  <c r="AL216" i="16"/>
  <c r="AQ216" i="16"/>
  <c r="AL215" i="16"/>
  <c r="AQ215" i="16"/>
  <c r="AL214" i="16"/>
  <c r="AL213" i="16"/>
  <c r="AQ213" i="16"/>
  <c r="AQ212" i="16"/>
  <c r="AL212" i="16"/>
  <c r="AL211" i="16"/>
  <c r="AL210" i="16"/>
  <c r="AQ210" i="16"/>
  <c r="AL209" i="16"/>
  <c r="AL208" i="16"/>
  <c r="AQ208" i="16"/>
  <c r="AL207" i="16"/>
  <c r="AQ207" i="16"/>
  <c r="AL206" i="16"/>
  <c r="AL205" i="16"/>
  <c r="AQ205" i="16"/>
  <c r="AQ204" i="16"/>
  <c r="AL204" i="16"/>
  <c r="AL203" i="16"/>
  <c r="AL202" i="16"/>
  <c r="AQ202" i="16"/>
  <c r="AL201" i="16"/>
  <c r="AL200" i="16"/>
  <c r="AQ200" i="16"/>
  <c r="AL199" i="16"/>
  <c r="AQ199" i="16"/>
  <c r="AL198" i="16"/>
  <c r="AL197" i="16"/>
  <c r="AQ197" i="16"/>
  <c r="AQ196" i="16"/>
  <c r="AL196" i="16"/>
  <c r="AL195" i="16"/>
  <c r="AL194" i="16"/>
  <c r="AQ194" i="16"/>
  <c r="AL193" i="16"/>
  <c r="AL192" i="16"/>
  <c r="AQ192" i="16"/>
  <c r="AL191" i="16"/>
  <c r="AQ191" i="16"/>
  <c r="AL190" i="16"/>
  <c r="AL189" i="16"/>
  <c r="AQ189" i="16"/>
  <c r="AQ188" i="16"/>
  <c r="AL188" i="16"/>
  <c r="AL187" i="16"/>
  <c r="AL186" i="16"/>
  <c r="AQ186" i="16"/>
  <c r="AL185" i="16"/>
  <c r="AL184" i="16"/>
  <c r="AQ184" i="16"/>
  <c r="AL183" i="16"/>
  <c r="AQ183" i="16"/>
  <c r="AQ182" i="16"/>
  <c r="AL182" i="16"/>
  <c r="AL181" i="16"/>
  <c r="AQ181" i="16"/>
  <c r="AL180" i="16"/>
  <c r="AQ180" i="16"/>
  <c r="AL179" i="16"/>
  <c r="AL178" i="16"/>
  <c r="AQ178" i="16"/>
  <c r="AL177" i="16"/>
  <c r="AL176" i="16"/>
  <c r="AL175" i="16"/>
  <c r="AQ175" i="16"/>
  <c r="AQ174" i="16"/>
  <c r="AL174" i="16"/>
  <c r="AL173" i="16"/>
  <c r="AQ173" i="16"/>
  <c r="AL172" i="16"/>
  <c r="AQ172" i="16"/>
  <c r="AL171" i="16"/>
  <c r="AQ171" i="16"/>
  <c r="AQ170" i="16"/>
  <c r="AL170" i="16"/>
  <c r="AL169" i="16"/>
  <c r="AQ169" i="16"/>
  <c r="AL168" i="16"/>
  <c r="AL167" i="16"/>
  <c r="AL166" i="16"/>
  <c r="AQ165" i="16"/>
  <c r="AL165" i="16"/>
  <c r="AL164" i="16"/>
  <c r="AL163" i="16"/>
  <c r="AQ163" i="16"/>
  <c r="AQ162" i="16"/>
  <c r="AL162" i="16"/>
  <c r="AL161" i="16"/>
  <c r="AQ161" i="16"/>
  <c r="AL160" i="16"/>
  <c r="AL159" i="16"/>
  <c r="AL158" i="16"/>
  <c r="AQ157" i="16"/>
  <c r="AL157" i="16"/>
  <c r="AL156" i="16"/>
  <c r="AL155" i="16"/>
  <c r="AQ155" i="16"/>
  <c r="AQ154" i="16"/>
  <c r="AL154" i="16"/>
  <c r="AL153" i="16"/>
  <c r="AQ153" i="16"/>
  <c r="AL152" i="16"/>
  <c r="AL151" i="16"/>
  <c r="AL150" i="16"/>
  <c r="AQ149" i="16"/>
  <c r="AL149" i="16"/>
  <c r="AL148" i="16"/>
  <c r="AL147" i="16"/>
  <c r="AQ147" i="16"/>
  <c r="AQ146" i="16"/>
  <c r="AL146" i="16"/>
  <c r="AL145" i="16"/>
  <c r="AQ145" i="16"/>
  <c r="AL144" i="16"/>
  <c r="AL143" i="16"/>
  <c r="AL142" i="16"/>
  <c r="AQ141" i="16"/>
  <c r="AL141" i="16"/>
  <c r="AL140" i="16"/>
  <c r="AL139" i="16"/>
  <c r="AQ139" i="16"/>
  <c r="AQ138" i="16"/>
  <c r="AL138" i="16"/>
  <c r="AL137" i="16"/>
  <c r="AQ137" i="16"/>
  <c r="AL136" i="16"/>
  <c r="AQ136" i="16"/>
  <c r="AL135" i="16"/>
  <c r="AL134" i="16"/>
  <c r="AQ134" i="16"/>
  <c r="AQ133" i="16"/>
  <c r="AL133" i="16"/>
  <c r="AL132" i="16"/>
  <c r="AL131" i="16"/>
  <c r="AQ131" i="16"/>
  <c r="AQ130" i="16"/>
  <c r="AL130" i="16"/>
  <c r="AL129" i="16"/>
  <c r="AQ129" i="16"/>
  <c r="AL128" i="16"/>
  <c r="AQ128" i="16"/>
  <c r="AL127" i="16"/>
  <c r="AL126" i="16"/>
  <c r="AQ126" i="16"/>
  <c r="AQ125" i="16"/>
  <c r="AL125" i="16"/>
  <c r="AL124" i="16"/>
  <c r="AL123" i="16"/>
  <c r="AQ123" i="16"/>
  <c r="AQ122" i="16"/>
  <c r="AL122" i="16"/>
  <c r="AL121" i="16"/>
  <c r="AQ121" i="16"/>
  <c r="AL120" i="16"/>
  <c r="AQ120" i="16"/>
  <c r="AL119" i="16"/>
  <c r="AL118" i="16"/>
  <c r="AQ118" i="16"/>
  <c r="AQ117" i="16"/>
  <c r="AL117" i="16"/>
  <c r="AL116" i="16"/>
  <c r="AL115" i="16"/>
  <c r="AQ115" i="16"/>
  <c r="AQ114" i="16"/>
  <c r="AL114" i="16"/>
  <c r="AL113" i="16"/>
  <c r="AQ113" i="16"/>
  <c r="AL112" i="16"/>
  <c r="AQ112" i="16"/>
  <c r="AL111" i="16"/>
  <c r="AQ111" i="16"/>
  <c r="AL110" i="16"/>
  <c r="AQ110" i="16"/>
  <c r="AL109" i="16"/>
  <c r="AQ109" i="16"/>
  <c r="AQ108" i="16"/>
  <c r="AL108" i="16"/>
  <c r="AL107" i="16"/>
  <c r="AQ107" i="16"/>
  <c r="AL106" i="16"/>
  <c r="AL105" i="16"/>
  <c r="AL104" i="16"/>
  <c r="AQ103" i="16"/>
  <c r="AL103" i="16"/>
  <c r="AL102" i="16"/>
  <c r="AL101" i="16"/>
  <c r="AQ101" i="16"/>
  <c r="AQ100" i="16"/>
  <c r="AL100" i="16"/>
  <c r="AL99" i="16"/>
  <c r="AQ99" i="16"/>
  <c r="AL98" i="16"/>
  <c r="AL97" i="16"/>
  <c r="AL96" i="16"/>
  <c r="AQ96" i="16"/>
  <c r="AQ95" i="16"/>
  <c r="AL95" i="16"/>
  <c r="AL94" i="16"/>
  <c r="AL93" i="16"/>
  <c r="AQ93" i="16"/>
  <c r="AQ92" i="16"/>
  <c r="AL92" i="16"/>
  <c r="AL91" i="16"/>
  <c r="AQ91" i="16"/>
  <c r="AL90" i="16"/>
  <c r="AQ90" i="16"/>
  <c r="AL89" i="16"/>
  <c r="AL88" i="16"/>
  <c r="AQ88" i="16"/>
  <c r="AQ87" i="16"/>
  <c r="AL87" i="16"/>
  <c r="AL86" i="16"/>
  <c r="AL85" i="16"/>
  <c r="AQ85" i="16"/>
  <c r="AQ84" i="16"/>
  <c r="AL84" i="16"/>
  <c r="AL83" i="16"/>
  <c r="AQ83" i="16"/>
  <c r="AL82" i="16"/>
  <c r="AQ82" i="16"/>
  <c r="AL81" i="16"/>
  <c r="AL80" i="16"/>
  <c r="AQ80" i="16"/>
  <c r="AQ79" i="16"/>
  <c r="AL79" i="16"/>
  <c r="AL78" i="16"/>
  <c r="AL77" i="16"/>
  <c r="AQ77" i="16"/>
  <c r="AQ76" i="16"/>
  <c r="AL76" i="16"/>
  <c r="AL75" i="16"/>
  <c r="AQ75" i="16"/>
  <c r="AL74" i="16"/>
  <c r="AQ74" i="16"/>
  <c r="AL73" i="16"/>
  <c r="AL72" i="16"/>
  <c r="AQ72" i="16"/>
  <c r="AQ71" i="16"/>
  <c r="AL71" i="16"/>
  <c r="AL70" i="16"/>
  <c r="AL69" i="16"/>
  <c r="AQ69" i="16"/>
  <c r="AQ68" i="16"/>
  <c r="AL68" i="16"/>
  <c r="AL67" i="16"/>
  <c r="AQ67" i="16"/>
  <c r="AL66" i="16"/>
  <c r="AL65" i="16"/>
  <c r="AQ65" i="16"/>
  <c r="AL64" i="16"/>
  <c r="AL63" i="16"/>
  <c r="AQ63" i="16"/>
  <c r="AL62" i="16"/>
  <c r="AQ62" i="16"/>
  <c r="AL61" i="16"/>
  <c r="AL60" i="16"/>
  <c r="AQ60" i="16"/>
  <c r="AL59" i="16"/>
  <c r="AL58" i="16"/>
  <c r="AQ57" i="16"/>
  <c r="AL57" i="16"/>
  <c r="AL56" i="16"/>
  <c r="AL55" i="16"/>
  <c r="AQ55" i="16"/>
  <c r="AQ54" i="16"/>
  <c r="AL54" i="16"/>
  <c r="AL53" i="16"/>
  <c r="AL52" i="16"/>
  <c r="AL51" i="16"/>
  <c r="AL50" i="16"/>
  <c r="AQ50" i="16"/>
  <c r="AQ49" i="16"/>
  <c r="AL49" i="16"/>
  <c r="AL48" i="16"/>
  <c r="AL47" i="16"/>
  <c r="AQ47" i="16"/>
  <c r="AQ46" i="16"/>
  <c r="AL46" i="16"/>
  <c r="AL45" i="16"/>
  <c r="AL44" i="16"/>
  <c r="AL43" i="16"/>
  <c r="AL42" i="16"/>
  <c r="AQ42" i="16"/>
  <c r="AQ41" i="16"/>
  <c r="AL41" i="16"/>
  <c r="AL40" i="16"/>
  <c r="AL39" i="16"/>
  <c r="AQ39" i="16"/>
  <c r="AQ38" i="16"/>
  <c r="AL38" i="16"/>
  <c r="AL37" i="16"/>
  <c r="AL36" i="16"/>
  <c r="AL35" i="16"/>
  <c r="AL34" i="16"/>
  <c r="AQ34" i="16"/>
  <c r="AQ33" i="16"/>
  <c r="AL33" i="16"/>
  <c r="AL32" i="16"/>
  <c r="AL31" i="16"/>
  <c r="AQ31" i="16"/>
  <c r="AQ30" i="16"/>
  <c r="AL30" i="16"/>
  <c r="AL29" i="16"/>
  <c r="AL28" i="16"/>
  <c r="AQ27" i="16"/>
  <c r="AL27" i="16"/>
  <c r="AL26" i="16"/>
  <c r="AL25" i="16"/>
  <c r="AQ25" i="16"/>
  <c r="AQ24" i="16"/>
  <c r="AL24" i="16"/>
  <c r="AL23" i="16"/>
  <c r="AL22" i="16"/>
  <c r="AL21" i="16"/>
  <c r="AL20" i="16"/>
  <c r="BI14" i="16"/>
  <c r="AW38" i="16" s="1"/>
  <c r="AP258" i="16"/>
  <c r="AO258" i="16"/>
  <c r="AP255" i="16"/>
  <c r="AO255" i="16"/>
  <c r="AO251" i="16"/>
  <c r="AP251" i="16"/>
  <c r="AO244" i="16"/>
  <c r="AP244" i="16"/>
  <c r="AO211" i="16"/>
  <c r="AP211" i="16"/>
  <c r="AP260" i="16"/>
  <c r="AO260" i="16"/>
  <c r="AP257" i="16"/>
  <c r="AO257" i="16"/>
  <c r="AO254" i="16"/>
  <c r="AP254" i="16"/>
  <c r="AO252" i="16"/>
  <c r="AP252" i="16"/>
  <c r="AO249" i="16"/>
  <c r="AP249" i="16"/>
  <c r="AP247" i="16"/>
  <c r="AO247" i="16"/>
  <c r="AO245" i="16"/>
  <c r="AP245" i="16"/>
  <c r="AO243" i="16"/>
  <c r="AP243" i="16"/>
  <c r="AO241" i="16"/>
  <c r="AP241" i="16"/>
  <c r="AP239" i="16"/>
  <c r="AO239" i="16"/>
  <c r="AO236" i="16"/>
  <c r="AP236" i="16"/>
  <c r="AP234" i="16"/>
  <c r="AO234" i="16"/>
  <c r="AO232" i="16"/>
  <c r="AP232" i="16"/>
  <c r="AO230" i="16"/>
  <c r="AP230" i="16"/>
  <c r="AO227" i="16"/>
  <c r="AP227" i="16"/>
  <c r="AO225" i="16"/>
  <c r="AP225" i="16"/>
  <c r="AP223" i="16"/>
  <c r="AO223" i="16"/>
  <c r="AO221" i="16"/>
  <c r="AP221" i="16"/>
  <c r="AO219" i="16"/>
  <c r="AP219" i="16"/>
  <c r="AO217" i="16"/>
  <c r="AP217" i="16"/>
  <c r="AP215" i="16"/>
  <c r="AO215" i="16"/>
  <c r="AO213" i="16"/>
  <c r="AP213" i="16"/>
  <c r="AP210" i="16"/>
  <c r="AO210" i="16"/>
  <c r="AO208" i="16"/>
  <c r="AP208" i="16"/>
  <c r="AO206" i="16"/>
  <c r="AP206" i="16"/>
  <c r="AO204" i="16"/>
  <c r="AP204" i="16"/>
  <c r="AP202" i="16"/>
  <c r="AO202" i="16"/>
  <c r="AO200" i="16"/>
  <c r="AP200" i="16"/>
  <c r="AO198" i="16"/>
  <c r="AP198" i="16"/>
  <c r="AO196" i="16"/>
  <c r="AP196" i="16"/>
  <c r="AP194" i="16"/>
  <c r="AO194" i="16"/>
  <c r="AO193" i="16"/>
  <c r="AP193" i="16"/>
  <c r="AP191" i="16"/>
  <c r="AO191" i="16"/>
  <c r="AO189" i="16"/>
  <c r="AP189" i="16"/>
  <c r="AO187" i="16"/>
  <c r="AP187" i="16"/>
  <c r="AO185" i="16"/>
  <c r="AP185" i="16"/>
  <c r="AP183" i="16"/>
  <c r="AO183" i="16"/>
  <c r="AO181" i="16"/>
  <c r="AP181" i="16"/>
  <c r="AP180" i="16"/>
  <c r="AO180" i="16"/>
  <c r="AO178" i="16"/>
  <c r="AP178" i="16"/>
  <c r="AO176" i="16"/>
  <c r="AP176" i="16"/>
  <c r="AO174" i="16"/>
  <c r="AP174" i="16"/>
  <c r="AP172" i="16"/>
  <c r="AO172" i="16"/>
  <c r="AO170" i="16"/>
  <c r="AP170" i="16"/>
  <c r="AP168" i="16"/>
  <c r="AO168" i="16"/>
  <c r="AO166" i="16"/>
  <c r="AP166" i="16"/>
  <c r="AO165" i="16"/>
  <c r="AP165" i="16"/>
  <c r="AP163" i="16"/>
  <c r="AO163" i="16"/>
  <c r="AO161" i="16"/>
  <c r="AP161" i="16"/>
  <c r="AO159" i="16"/>
  <c r="AP159" i="16"/>
  <c r="AO158" i="16"/>
  <c r="AP158" i="16"/>
  <c r="AO156" i="16"/>
  <c r="AP156" i="16"/>
  <c r="AO154" i="16"/>
  <c r="AP154" i="16"/>
  <c r="AP152" i="16"/>
  <c r="AO152" i="16"/>
  <c r="AO150" i="16"/>
  <c r="AP150" i="16"/>
  <c r="AO149" i="16"/>
  <c r="AP149" i="16"/>
  <c r="AP147" i="16"/>
  <c r="AO147" i="16"/>
  <c r="AO145" i="16"/>
  <c r="AP145" i="16"/>
  <c r="AO143" i="16"/>
  <c r="AP143" i="16"/>
  <c r="AO141" i="16"/>
  <c r="AP141" i="16"/>
  <c r="AP139" i="16"/>
  <c r="AO139" i="16"/>
  <c r="AO138" i="16"/>
  <c r="AP138" i="16"/>
  <c r="AP136" i="16"/>
  <c r="AO136" i="16"/>
  <c r="AO134" i="16"/>
  <c r="AP134" i="16"/>
  <c r="AO132" i="16"/>
  <c r="AP132" i="16"/>
  <c r="AO130" i="16"/>
  <c r="AP130" i="16"/>
  <c r="AO129" i="16"/>
  <c r="AP129" i="16"/>
  <c r="AO127" i="16"/>
  <c r="AP127" i="16"/>
  <c r="AO125" i="16"/>
  <c r="AP125" i="16"/>
  <c r="AP123" i="16"/>
  <c r="AO123" i="16"/>
  <c r="AO121" i="16"/>
  <c r="AP121" i="16"/>
  <c r="AP120" i="16"/>
  <c r="AO120" i="16"/>
  <c r="AO118" i="16"/>
  <c r="AP118" i="16"/>
  <c r="AO116" i="16"/>
  <c r="AP116" i="16"/>
  <c r="AO114" i="16"/>
  <c r="AP114" i="16"/>
  <c r="AP112" i="16"/>
  <c r="AO112" i="16"/>
  <c r="AP110" i="16"/>
  <c r="AO110" i="16"/>
  <c r="AO108" i="16"/>
  <c r="AP108" i="16"/>
  <c r="AP106" i="16"/>
  <c r="AO106" i="16"/>
  <c r="AO104" i="16"/>
  <c r="AP104" i="16"/>
  <c r="AO102" i="16"/>
  <c r="AP102" i="16"/>
  <c r="AO100" i="16"/>
  <c r="AP100" i="16"/>
  <c r="AO99" i="16"/>
  <c r="AP99" i="16"/>
  <c r="AO97" i="16"/>
  <c r="AP97" i="16"/>
  <c r="AO95" i="16"/>
  <c r="AP95" i="16"/>
  <c r="AP93" i="16"/>
  <c r="AO93" i="16"/>
  <c r="AO91" i="16"/>
  <c r="AP91" i="16"/>
  <c r="AO89" i="16"/>
  <c r="AP89" i="16"/>
  <c r="AO88" i="16"/>
  <c r="AP88" i="16"/>
  <c r="AO86" i="16"/>
  <c r="AP86" i="16"/>
  <c r="AO84" i="16"/>
  <c r="AP84" i="16"/>
  <c r="AP82" i="16"/>
  <c r="AO82" i="16"/>
  <c r="AO80" i="16"/>
  <c r="AP80" i="16"/>
  <c r="AO78" i="16"/>
  <c r="AP78" i="16"/>
  <c r="AO76" i="16"/>
  <c r="AP76" i="16"/>
  <c r="AP74" i="16"/>
  <c r="AO74" i="16"/>
  <c r="AO72" i="16"/>
  <c r="AP72" i="16"/>
  <c r="AO70" i="16"/>
  <c r="AP70" i="16"/>
  <c r="AO68" i="16"/>
  <c r="AP68" i="16"/>
  <c r="AO67" i="16"/>
  <c r="AP67" i="16"/>
  <c r="AP65" i="16"/>
  <c r="AO65" i="16"/>
  <c r="AP63" i="16"/>
  <c r="AO63" i="16"/>
  <c r="AO61" i="16"/>
  <c r="AP61" i="16"/>
  <c r="AP59" i="16"/>
  <c r="AO59" i="16"/>
  <c r="AP57" i="16"/>
  <c r="AO57" i="16"/>
  <c r="AP55" i="16"/>
  <c r="AO55" i="16"/>
  <c r="AO53" i="16"/>
  <c r="AP53" i="16"/>
  <c r="AO51" i="16"/>
  <c r="AP51" i="16"/>
  <c r="AO48" i="16"/>
  <c r="AP48" i="16"/>
  <c r="AP46" i="16"/>
  <c r="AO46" i="16"/>
  <c r="AP44" i="16"/>
  <c r="AO44" i="16"/>
  <c r="AO42" i="16"/>
  <c r="AP42" i="16"/>
  <c r="AO40" i="16"/>
  <c r="AP40" i="16"/>
  <c r="AP38" i="16"/>
  <c r="AO38" i="16"/>
  <c r="AO37" i="16"/>
  <c r="AP37" i="16"/>
  <c r="AO35" i="16"/>
  <c r="AP35" i="16"/>
  <c r="AO32" i="16"/>
  <c r="AP32" i="16"/>
  <c r="AP30" i="16"/>
  <c r="AO30" i="16"/>
  <c r="AP28" i="16"/>
  <c r="AO28" i="16"/>
  <c r="AP25" i="16"/>
  <c r="AO25" i="16"/>
  <c r="AR14" i="16"/>
  <c r="AA257" i="16"/>
  <c r="AF257" i="16"/>
  <c r="AA252" i="16"/>
  <c r="AA248" i="16"/>
  <c r="AF248" i="16"/>
  <c r="AR248" i="16" s="1"/>
  <c r="AA244" i="16"/>
  <c r="AA241" i="16"/>
  <c r="AA238" i="16"/>
  <c r="AA234" i="16"/>
  <c r="AF234" i="16"/>
  <c r="AR234" i="16" s="1"/>
  <c r="AA229" i="16"/>
  <c r="AA225" i="16"/>
  <c r="AA220" i="16"/>
  <c r="AA215" i="16"/>
  <c r="AA212" i="16"/>
  <c r="AA208" i="16"/>
  <c r="AF208" i="16"/>
  <c r="AR208" i="16" s="1"/>
  <c r="AA203" i="16"/>
  <c r="AA200" i="16"/>
  <c r="AF200" i="16"/>
  <c r="AR200" i="16" s="1"/>
  <c r="AA196" i="16"/>
  <c r="AA192" i="16"/>
  <c r="AF192" i="16"/>
  <c r="AA187" i="16"/>
  <c r="AA183" i="16"/>
  <c r="AA179" i="16"/>
  <c r="AA175" i="16"/>
  <c r="AA170" i="16"/>
  <c r="AA167" i="16"/>
  <c r="AA163" i="16"/>
  <c r="AA159" i="16"/>
  <c r="AA155" i="16"/>
  <c r="AA151" i="16"/>
  <c r="AA147" i="16"/>
  <c r="AA143" i="16"/>
  <c r="AA139" i="16"/>
  <c r="AA135" i="16"/>
  <c r="AA132" i="16"/>
  <c r="AF132" i="16"/>
  <c r="AF127" i="16"/>
  <c r="AA127" i="16"/>
  <c r="AF123" i="16"/>
  <c r="AA123" i="16"/>
  <c r="AF119" i="16"/>
  <c r="AA119" i="16"/>
  <c r="AA116" i="16"/>
  <c r="AA112" i="16"/>
  <c r="AA108" i="16"/>
  <c r="AF108" i="16"/>
  <c r="AR108" i="16" s="1"/>
  <c r="AA104" i="16"/>
  <c r="AF104" i="16"/>
  <c r="AA100" i="16"/>
  <c r="AA96" i="16"/>
  <c r="AF96" i="16"/>
  <c r="AR96" i="16" s="1"/>
  <c r="AA92" i="16"/>
  <c r="AA87" i="16"/>
  <c r="AA83" i="16"/>
  <c r="AA79" i="16"/>
  <c r="AA76" i="16"/>
  <c r="AF76" i="16"/>
  <c r="AA70" i="16"/>
  <c r="AA65" i="16"/>
  <c r="AF65" i="16"/>
  <c r="AA61" i="16"/>
  <c r="AF61" i="16"/>
  <c r="AF58" i="16"/>
  <c r="AA58" i="16"/>
  <c r="AA53" i="16"/>
  <c r="AF53" i="16"/>
  <c r="AF48" i="16"/>
  <c r="AA48" i="16"/>
  <c r="AF44" i="16"/>
  <c r="AA44" i="16"/>
  <c r="AA37" i="16"/>
  <c r="AF258" i="16"/>
  <c r="AA258" i="16"/>
  <c r="AA254" i="16"/>
  <c r="AA250" i="16"/>
  <c r="AF250" i="16"/>
  <c r="AR250" i="16" s="1"/>
  <c r="AA246" i="16"/>
  <c r="AA242" i="16"/>
  <c r="AF242" i="16"/>
  <c r="AR242" i="16" s="1"/>
  <c r="AA236" i="16"/>
  <c r="AA233" i="16"/>
  <c r="AA230" i="16"/>
  <c r="AA226" i="16"/>
  <c r="AF226" i="16"/>
  <c r="AR226" i="16" s="1"/>
  <c r="AA222" i="16"/>
  <c r="AA218" i="16"/>
  <c r="AF218" i="16"/>
  <c r="AA214" i="16"/>
  <c r="AA210" i="16"/>
  <c r="AF210" i="16"/>
  <c r="AR210" i="16" s="1"/>
  <c r="AA206" i="16"/>
  <c r="AA201" i="16"/>
  <c r="AA197" i="16"/>
  <c r="AA193" i="16"/>
  <c r="AA189" i="16"/>
  <c r="AA185" i="16"/>
  <c r="AA181" i="16"/>
  <c r="AA177" i="16"/>
  <c r="AA173" i="16"/>
  <c r="AA169" i="16"/>
  <c r="AA165" i="16"/>
  <c r="AA161" i="16"/>
  <c r="AA157" i="16"/>
  <c r="AA153" i="16"/>
  <c r="AA149" i="16"/>
  <c r="AA146" i="16"/>
  <c r="AF146" i="16"/>
  <c r="AA142" i="16"/>
  <c r="AF142" i="16"/>
  <c r="AA138" i="16"/>
  <c r="AF138" i="16"/>
  <c r="AA134" i="16"/>
  <c r="AF134" i="16"/>
  <c r="AA130" i="16"/>
  <c r="AF130" i="16"/>
  <c r="AA126" i="16"/>
  <c r="AF126" i="16"/>
  <c r="AR126" i="16" s="1"/>
  <c r="AF121" i="16"/>
  <c r="AA121" i="16"/>
  <c r="AF117" i="16"/>
  <c r="AA117" i="16"/>
  <c r="AA114" i="16"/>
  <c r="AF114" i="16"/>
  <c r="AA110" i="16"/>
  <c r="AA106" i="16"/>
  <c r="AA102" i="16"/>
  <c r="AF102" i="16"/>
  <c r="AA97" i="16"/>
  <c r="AA93" i="16"/>
  <c r="AA90" i="16"/>
  <c r="AF90" i="16"/>
  <c r="AA86" i="16"/>
  <c r="AF86" i="16"/>
  <c r="AA82" i="16"/>
  <c r="AF82" i="16"/>
  <c r="AR82" i="16" s="1"/>
  <c r="AA78" i="16"/>
  <c r="AF78" i="16"/>
  <c r="AA74" i="16"/>
  <c r="AF74" i="16"/>
  <c r="AR74" i="16" s="1"/>
  <c r="AA71" i="16"/>
  <c r="AF71" i="16"/>
  <c r="AR71" i="16" s="1"/>
  <c r="AA67" i="16"/>
  <c r="AF67" i="16"/>
  <c r="AR67" i="16" s="1"/>
  <c r="AA63" i="16"/>
  <c r="AF63" i="16"/>
  <c r="AA59" i="16"/>
  <c r="AF59" i="16"/>
  <c r="AF54" i="16"/>
  <c r="AA54" i="16"/>
  <c r="AF50" i="16"/>
  <c r="AA50" i="16"/>
  <c r="AF46" i="16"/>
  <c r="AA46" i="16"/>
  <c r="AF42" i="16"/>
  <c r="AA42" i="16"/>
  <c r="AA39" i="16"/>
  <c r="AF39" i="16"/>
  <c r="AF36" i="16"/>
  <c r="AA36" i="16"/>
  <c r="AF34" i="16"/>
  <c r="AA34" i="16"/>
  <c r="AF32" i="16"/>
  <c r="AA32" i="16"/>
  <c r="AF30" i="16"/>
  <c r="AA30" i="16"/>
  <c r="AF28" i="16"/>
  <c r="AA28" i="16"/>
  <c r="AF260" i="16"/>
  <c r="AR260" i="16" s="1"/>
  <c r="AA260" i="16"/>
  <c r="AF256" i="16"/>
  <c r="AR256" i="16" s="1"/>
  <c r="AA256" i="16"/>
  <c r="AA253" i="16"/>
  <c r="AA249" i="16"/>
  <c r="AA245" i="16"/>
  <c r="AA240" i="16"/>
  <c r="AF240" i="16"/>
  <c r="AA235" i="16"/>
  <c r="AA231" i="16"/>
  <c r="AA227" i="16"/>
  <c r="AA223" i="16"/>
  <c r="AA219" i="16"/>
  <c r="AA216" i="16"/>
  <c r="AF216" i="16"/>
  <c r="AR216" i="16" s="1"/>
  <c r="AA211" i="16"/>
  <c r="AA207" i="16"/>
  <c r="AA204" i="16"/>
  <c r="AF204" i="16"/>
  <c r="AA199" i="16"/>
  <c r="AA195" i="16"/>
  <c r="AA190" i="16"/>
  <c r="AF190" i="16"/>
  <c r="AA186" i="16"/>
  <c r="AF186" i="16"/>
  <c r="AR186" i="16" s="1"/>
  <c r="AA182" i="16"/>
  <c r="AF182" i="16"/>
  <c r="AA178" i="16"/>
  <c r="AF178" i="16"/>
  <c r="AA174" i="16"/>
  <c r="AF174" i="16"/>
  <c r="AA171" i="16"/>
  <c r="AA166" i="16"/>
  <c r="AF166" i="16"/>
  <c r="AA162" i="16"/>
  <c r="AF162" i="16"/>
  <c r="AA158" i="16"/>
  <c r="AF158" i="16"/>
  <c r="AA154" i="16"/>
  <c r="AF154" i="16"/>
  <c r="AA150" i="16"/>
  <c r="AF150" i="16"/>
  <c r="AA148" i="16"/>
  <c r="AF148" i="16"/>
  <c r="AA144" i="16"/>
  <c r="AF144" i="16"/>
  <c r="AA140" i="16"/>
  <c r="AF140" i="16"/>
  <c r="AA136" i="16"/>
  <c r="AF136" i="16"/>
  <c r="AF131" i="16"/>
  <c r="AA131" i="16"/>
  <c r="AA128" i="16"/>
  <c r="AF128" i="16"/>
  <c r="AA124" i="16"/>
  <c r="AF124" i="16"/>
  <c r="AA120" i="16"/>
  <c r="AF120" i="16"/>
  <c r="AR120" i="16" s="1"/>
  <c r="AF115" i="16"/>
  <c r="AA115" i="16"/>
  <c r="AA111" i="16"/>
  <c r="AA107" i="16"/>
  <c r="AA103" i="16"/>
  <c r="AA99" i="16"/>
  <c r="AA95" i="16"/>
  <c r="AA91" i="16"/>
  <c r="AA88" i="16"/>
  <c r="AF88" i="16"/>
  <c r="AR88" i="16" s="1"/>
  <c r="AA84" i="16"/>
  <c r="AF84" i="16"/>
  <c r="AA80" i="16"/>
  <c r="AF80" i="16"/>
  <c r="AA75" i="16"/>
  <c r="AA69" i="16"/>
  <c r="AF69" i="16"/>
  <c r="AR69" i="16" s="1"/>
  <c r="AF66" i="16"/>
  <c r="AA66" i="16"/>
  <c r="AF62" i="16"/>
  <c r="AA62" i="16"/>
  <c r="AF56" i="16"/>
  <c r="AA56" i="16"/>
  <c r="AF52" i="16"/>
  <c r="AA52" i="16"/>
  <c r="AA49" i="16"/>
  <c r="AF49" i="16"/>
  <c r="AR49" i="16" s="1"/>
  <c r="AA43" i="16"/>
  <c r="AF43" i="16"/>
  <c r="AE260" i="16"/>
  <c r="AD260" i="16"/>
  <c r="AD259" i="16"/>
  <c r="AE259" i="16"/>
  <c r="AD258" i="16"/>
  <c r="AE258" i="16"/>
  <c r="AD257" i="16"/>
  <c r="AE257" i="16"/>
  <c r="AE256" i="16"/>
  <c r="AD256" i="16"/>
  <c r="AD255" i="16"/>
  <c r="AE255" i="16"/>
  <c r="AE254" i="16"/>
  <c r="AD254" i="16"/>
  <c r="AD253" i="16"/>
  <c r="AE253" i="16"/>
  <c r="AE252" i="16"/>
  <c r="AD252" i="16"/>
  <c r="AD251" i="16"/>
  <c r="AE251" i="16"/>
  <c r="AE250" i="16"/>
  <c r="AD250" i="16"/>
  <c r="AD249" i="16"/>
  <c r="AE249" i="16"/>
  <c r="AE248" i="16"/>
  <c r="AD248" i="16"/>
  <c r="AD247" i="16"/>
  <c r="AE247" i="16"/>
  <c r="AE246" i="16"/>
  <c r="AD246" i="16"/>
  <c r="AD245" i="16"/>
  <c r="AE245" i="16"/>
  <c r="AE244" i="16"/>
  <c r="AD244" i="16"/>
  <c r="AD243" i="16"/>
  <c r="AE243" i="16"/>
  <c r="AE242" i="16"/>
  <c r="AD242" i="16"/>
  <c r="AD241" i="16"/>
  <c r="AE241" i="16"/>
  <c r="AE240" i="16"/>
  <c r="AD240" i="16"/>
  <c r="AD239" i="16"/>
  <c r="AE239" i="16"/>
  <c r="AE238" i="16"/>
  <c r="AD238" i="16"/>
  <c r="AD237" i="16"/>
  <c r="AE237" i="16"/>
  <c r="AE236" i="16"/>
  <c r="AD236" i="16"/>
  <c r="AD235" i="16"/>
  <c r="AE235" i="16"/>
  <c r="AE234" i="16"/>
  <c r="AD234" i="16"/>
  <c r="AD233" i="16"/>
  <c r="AE233" i="16"/>
  <c r="AE232" i="16"/>
  <c r="AD232" i="16"/>
  <c r="AD231" i="16"/>
  <c r="AE231" i="16"/>
  <c r="AE230" i="16"/>
  <c r="AD230" i="16"/>
  <c r="AD229" i="16"/>
  <c r="AE229" i="16"/>
  <c r="AE228" i="16"/>
  <c r="AD228" i="16"/>
  <c r="AD227" i="16"/>
  <c r="AE227" i="16"/>
  <c r="AE226" i="16"/>
  <c r="AD226" i="16"/>
  <c r="AD225" i="16"/>
  <c r="AE225" i="16"/>
  <c r="AE224" i="16"/>
  <c r="AD224" i="16"/>
  <c r="AD223" i="16"/>
  <c r="AE223" i="16"/>
  <c r="AE222" i="16"/>
  <c r="AD222" i="16"/>
  <c r="AD221" i="16"/>
  <c r="AE221" i="16"/>
  <c r="AE220" i="16"/>
  <c r="AD220" i="16"/>
  <c r="AD219" i="16"/>
  <c r="AE219" i="16"/>
  <c r="AE218" i="16"/>
  <c r="AD218" i="16"/>
  <c r="AD217" i="16"/>
  <c r="AE217" i="16"/>
  <c r="AE216" i="16"/>
  <c r="AD216" i="16"/>
  <c r="AD215" i="16"/>
  <c r="AE215" i="16"/>
  <c r="AE214" i="16"/>
  <c r="AD214" i="16"/>
  <c r="AD213" i="16"/>
  <c r="AE213" i="16"/>
  <c r="AE212" i="16"/>
  <c r="AD212" i="16"/>
  <c r="AD211" i="16"/>
  <c r="AE211" i="16"/>
  <c r="AE210" i="16"/>
  <c r="AD210" i="16"/>
  <c r="AD209" i="16"/>
  <c r="AE209" i="16"/>
  <c r="AE208" i="16"/>
  <c r="AD208" i="16"/>
  <c r="AD207" i="16"/>
  <c r="AE207" i="16"/>
  <c r="AE206" i="16"/>
  <c r="AD206" i="16"/>
  <c r="AD205" i="16"/>
  <c r="AE205" i="16"/>
  <c r="AE204" i="16"/>
  <c r="AD204" i="16"/>
  <c r="AD203" i="16"/>
  <c r="AE203" i="16"/>
  <c r="AE202" i="16"/>
  <c r="AD202" i="16"/>
  <c r="AD201" i="16"/>
  <c r="AE201" i="16"/>
  <c r="AE200" i="16"/>
  <c r="AD200" i="16"/>
  <c r="AD199" i="16"/>
  <c r="AE199" i="16"/>
  <c r="AE198" i="16"/>
  <c r="AD198" i="16"/>
  <c r="AD197" i="16"/>
  <c r="AE197" i="16"/>
  <c r="AE196" i="16"/>
  <c r="AD196" i="16"/>
  <c r="AD195" i="16"/>
  <c r="AE195" i="16"/>
  <c r="AE194" i="16"/>
  <c r="AD194" i="16"/>
  <c r="AD193" i="16"/>
  <c r="AE193" i="16"/>
  <c r="AE192" i="16"/>
  <c r="AD192" i="16"/>
  <c r="AD191" i="16"/>
  <c r="AE191" i="16"/>
  <c r="AE190" i="16"/>
  <c r="AD190" i="16"/>
  <c r="AD189" i="16"/>
  <c r="AE189" i="16"/>
  <c r="AE188" i="16"/>
  <c r="AD188" i="16"/>
  <c r="AD187" i="16"/>
  <c r="AE187" i="16"/>
  <c r="AE186" i="16"/>
  <c r="AD186" i="16"/>
  <c r="AD185" i="16"/>
  <c r="AE185" i="16"/>
  <c r="AE184" i="16"/>
  <c r="AD184" i="16"/>
  <c r="AD183" i="16"/>
  <c r="AE183" i="16"/>
  <c r="AE182" i="16"/>
  <c r="AD182" i="16"/>
  <c r="AD181" i="16"/>
  <c r="AE181" i="16"/>
  <c r="AE180" i="16"/>
  <c r="AD180" i="16"/>
  <c r="AD179" i="16"/>
  <c r="AE179" i="16"/>
  <c r="AE178" i="16"/>
  <c r="AD178" i="16"/>
  <c r="AD177" i="16"/>
  <c r="AE177" i="16"/>
  <c r="AE176" i="16"/>
  <c r="AD176" i="16"/>
  <c r="AD175" i="16"/>
  <c r="AE175" i="16"/>
  <c r="AE174" i="16"/>
  <c r="AD174" i="16"/>
  <c r="AD173" i="16"/>
  <c r="AE173" i="16"/>
  <c r="AE172" i="16"/>
  <c r="AD172" i="16"/>
  <c r="AD171" i="16"/>
  <c r="AE171" i="16"/>
  <c r="AE170" i="16"/>
  <c r="AD170" i="16"/>
  <c r="AD169" i="16"/>
  <c r="AE169" i="16"/>
  <c r="AE168" i="16"/>
  <c r="AD168" i="16"/>
  <c r="AD167" i="16"/>
  <c r="AE167" i="16"/>
  <c r="AE166" i="16"/>
  <c r="AD166" i="16"/>
  <c r="AD165" i="16"/>
  <c r="AE165" i="16"/>
  <c r="AE164" i="16"/>
  <c r="AD164" i="16"/>
  <c r="AD163" i="16"/>
  <c r="AE163" i="16"/>
  <c r="AE162" i="16"/>
  <c r="AD162" i="16"/>
  <c r="AD161" i="16"/>
  <c r="AE161" i="16"/>
  <c r="AE160" i="16"/>
  <c r="AD160" i="16"/>
  <c r="AD159" i="16"/>
  <c r="AE159" i="16"/>
  <c r="AE158" i="16"/>
  <c r="AD158" i="16"/>
  <c r="AD157" i="16"/>
  <c r="AE157" i="16"/>
  <c r="AE156" i="16"/>
  <c r="AD156" i="16"/>
  <c r="AD155" i="16"/>
  <c r="AE155" i="16"/>
  <c r="AE154" i="16"/>
  <c r="AD154" i="16"/>
  <c r="AD153" i="16"/>
  <c r="AE153" i="16"/>
  <c r="AE152" i="16"/>
  <c r="AD152" i="16"/>
  <c r="AD151" i="16"/>
  <c r="AE151" i="16"/>
  <c r="AE150" i="16"/>
  <c r="AD150" i="16"/>
  <c r="AD149" i="16"/>
  <c r="AE149" i="16"/>
  <c r="AE148" i="16"/>
  <c r="AD148" i="16"/>
  <c r="AD147" i="16"/>
  <c r="AE147" i="16"/>
  <c r="AE146" i="16"/>
  <c r="AD146" i="16"/>
  <c r="AD145" i="16"/>
  <c r="AE145" i="16"/>
  <c r="AE144" i="16"/>
  <c r="AD144" i="16"/>
  <c r="AD143" i="16"/>
  <c r="AE143" i="16"/>
  <c r="AE142" i="16"/>
  <c r="AD142" i="16"/>
  <c r="AD141" i="16"/>
  <c r="AE141" i="16"/>
  <c r="AE140" i="16"/>
  <c r="AD140" i="16"/>
  <c r="AD139" i="16"/>
  <c r="AE139" i="16"/>
  <c r="AE138" i="16"/>
  <c r="AD138" i="16"/>
  <c r="AD137" i="16"/>
  <c r="AE137" i="16"/>
  <c r="AE136" i="16"/>
  <c r="AD136" i="16"/>
  <c r="AD135" i="16"/>
  <c r="AE135" i="16"/>
  <c r="AD134" i="16"/>
  <c r="AE134" i="16"/>
  <c r="AD133" i="16"/>
  <c r="AE133" i="16"/>
  <c r="AD132" i="16"/>
  <c r="AE132" i="16"/>
  <c r="AD131" i="16"/>
  <c r="AE131" i="16"/>
  <c r="AD130" i="16"/>
  <c r="AE130" i="16"/>
  <c r="AD129" i="16"/>
  <c r="AE129" i="16"/>
  <c r="AD128" i="16"/>
  <c r="AE128" i="16"/>
  <c r="AD127" i="16"/>
  <c r="AE127" i="16"/>
  <c r="AD126" i="16"/>
  <c r="AE126" i="16"/>
  <c r="AD125" i="16"/>
  <c r="AE125" i="16"/>
  <c r="AD124" i="16"/>
  <c r="AE124" i="16"/>
  <c r="AD123" i="16"/>
  <c r="AE123" i="16"/>
  <c r="AD122" i="16"/>
  <c r="AE122" i="16"/>
  <c r="AD121" i="16"/>
  <c r="AE121" i="16"/>
  <c r="AD120" i="16"/>
  <c r="AE120" i="16"/>
  <c r="AD119" i="16"/>
  <c r="AE119" i="16"/>
  <c r="AD118" i="16"/>
  <c r="AE118" i="16"/>
  <c r="AD117" i="16"/>
  <c r="AE117" i="16"/>
  <c r="AD116" i="16"/>
  <c r="AE116" i="16"/>
  <c r="AD115" i="16"/>
  <c r="AE115" i="16"/>
  <c r="AD114" i="16"/>
  <c r="AE114" i="16"/>
  <c r="AE113" i="16"/>
  <c r="AD113" i="16"/>
  <c r="AD112" i="16"/>
  <c r="AE112" i="16"/>
  <c r="AE111" i="16"/>
  <c r="AD111" i="16"/>
  <c r="AE110" i="16"/>
  <c r="AD110" i="16"/>
  <c r="AE109" i="16"/>
  <c r="AD109" i="16"/>
  <c r="AE108" i="16"/>
  <c r="AD108" i="16"/>
  <c r="AE107" i="16"/>
  <c r="AD107" i="16"/>
  <c r="AE106" i="16"/>
  <c r="AD106" i="16"/>
  <c r="AE105" i="16"/>
  <c r="AD105" i="16"/>
  <c r="AE104" i="16"/>
  <c r="AD104" i="16"/>
  <c r="AD103" i="16"/>
  <c r="AE103" i="16"/>
  <c r="AE102" i="16"/>
  <c r="AD102" i="16"/>
  <c r="AD101" i="16"/>
  <c r="AE101" i="16"/>
  <c r="AE100" i="16"/>
  <c r="AD100" i="16"/>
  <c r="AD99" i="16"/>
  <c r="AE99" i="16"/>
  <c r="AE98" i="16"/>
  <c r="AD98" i="16"/>
  <c r="AD97" i="16"/>
  <c r="AE97" i="16"/>
  <c r="AE96" i="16"/>
  <c r="AD96" i="16"/>
  <c r="AD95" i="16"/>
  <c r="AE95" i="16"/>
  <c r="AE94" i="16"/>
  <c r="AD94" i="16"/>
  <c r="AD93" i="16"/>
  <c r="AE93" i="16"/>
  <c r="AE92" i="16"/>
  <c r="AD92" i="16"/>
  <c r="AD91" i="16"/>
  <c r="AE91" i="16"/>
  <c r="AE90" i="16"/>
  <c r="AD90" i="16"/>
  <c r="AD89" i="16"/>
  <c r="AE89" i="16"/>
  <c r="AE88" i="16"/>
  <c r="AD88" i="16"/>
  <c r="AD87" i="16"/>
  <c r="AE87" i="16"/>
  <c r="AE86" i="16"/>
  <c r="AD86" i="16"/>
  <c r="AD85" i="16"/>
  <c r="AE85" i="16"/>
  <c r="AE84" i="16"/>
  <c r="AD84" i="16"/>
  <c r="AD83" i="16"/>
  <c r="AE83" i="16"/>
  <c r="AE82" i="16"/>
  <c r="AD82" i="16"/>
  <c r="AD81" i="16"/>
  <c r="AE81" i="16"/>
  <c r="AE80" i="16"/>
  <c r="AD80" i="16"/>
  <c r="AD79" i="16"/>
  <c r="AE79" i="16"/>
  <c r="AE78" i="16"/>
  <c r="AD78" i="16"/>
  <c r="AD77" i="16"/>
  <c r="AE77" i="16"/>
  <c r="AE76" i="16"/>
  <c r="AD76" i="16"/>
  <c r="AD75" i="16"/>
  <c r="AE75" i="16"/>
  <c r="AE74" i="16"/>
  <c r="AD74" i="16"/>
  <c r="AD73" i="16"/>
  <c r="AE73" i="16"/>
  <c r="AD72" i="16"/>
  <c r="AE72" i="16"/>
  <c r="AE71" i="16"/>
  <c r="AD71" i="16"/>
  <c r="AD70" i="16"/>
  <c r="AE70" i="16"/>
  <c r="AE69" i="16"/>
  <c r="AD69" i="16"/>
  <c r="AD68" i="16"/>
  <c r="AE68" i="16"/>
  <c r="AE67" i="16"/>
  <c r="AD67" i="16"/>
  <c r="AD66" i="16"/>
  <c r="AE66" i="16"/>
  <c r="AD65" i="16"/>
  <c r="AE65" i="16"/>
  <c r="AD64" i="16"/>
  <c r="AE64" i="16"/>
  <c r="AD63" i="16"/>
  <c r="AE63" i="16"/>
  <c r="AD62" i="16"/>
  <c r="AE62" i="16"/>
  <c r="AD61" i="16"/>
  <c r="AE61" i="16"/>
  <c r="AD60" i="16"/>
  <c r="AE60" i="16"/>
  <c r="AD59" i="16"/>
  <c r="AE59" i="16"/>
  <c r="AD58" i="16"/>
  <c r="AE58" i="16"/>
  <c r="AD57" i="16"/>
  <c r="AE57" i="16"/>
  <c r="AD56" i="16"/>
  <c r="AE56" i="16"/>
  <c r="AD55" i="16"/>
  <c r="AE55" i="16"/>
  <c r="AD54" i="16"/>
  <c r="AE54" i="16"/>
  <c r="AD53" i="16"/>
  <c r="AE53" i="16"/>
  <c r="AD52" i="16"/>
  <c r="AE52" i="16"/>
  <c r="AD51" i="16"/>
  <c r="AE51" i="16"/>
  <c r="AD50" i="16"/>
  <c r="AE50" i="16"/>
  <c r="AD49" i="16"/>
  <c r="AE49" i="16"/>
  <c r="AD48" i="16"/>
  <c r="AE48" i="16"/>
  <c r="AD47" i="16"/>
  <c r="AE47" i="16"/>
  <c r="AD46" i="16"/>
  <c r="AE46" i="16"/>
  <c r="AD45" i="16"/>
  <c r="AE45" i="16"/>
  <c r="AD44" i="16"/>
  <c r="AE44" i="16"/>
  <c r="AD43" i="16"/>
  <c r="AE43" i="16"/>
  <c r="AD42" i="16"/>
  <c r="AE42" i="16"/>
  <c r="AD41" i="16"/>
  <c r="AE41" i="16"/>
  <c r="AD40" i="16"/>
  <c r="AE40" i="16"/>
  <c r="AD39" i="16"/>
  <c r="AE39" i="16"/>
  <c r="AD38" i="16"/>
  <c r="AE38" i="16"/>
  <c r="AD37" i="16"/>
  <c r="AE37" i="16"/>
  <c r="AD36" i="16"/>
  <c r="AE36" i="16"/>
  <c r="AD35" i="16"/>
  <c r="AE35" i="16"/>
  <c r="AD34" i="16"/>
  <c r="AE34" i="16"/>
  <c r="AD33" i="16"/>
  <c r="AE33" i="16"/>
  <c r="AD32" i="16"/>
  <c r="AE32" i="16"/>
  <c r="AD31" i="16"/>
  <c r="AE31" i="16"/>
  <c r="AD30" i="16"/>
  <c r="AE30" i="16"/>
  <c r="AD29" i="16"/>
  <c r="AE29" i="16"/>
  <c r="AD28" i="16"/>
  <c r="AE28" i="16"/>
  <c r="AD27" i="16"/>
  <c r="AE27" i="16"/>
  <c r="AD26" i="16"/>
  <c r="AE26" i="16"/>
  <c r="AD25" i="16"/>
  <c r="AE25" i="16"/>
  <c r="AD24" i="16"/>
  <c r="AE24" i="16"/>
  <c r="AD23" i="16"/>
  <c r="AE23" i="16"/>
  <c r="AD22" i="16"/>
  <c r="AE22" i="16"/>
  <c r="AA259" i="16"/>
  <c r="AF259" i="16"/>
  <c r="AR259" i="16" s="1"/>
  <c r="AF255" i="16"/>
  <c r="AA255" i="16"/>
  <c r="AF251" i="16"/>
  <c r="AA251" i="16"/>
  <c r="AF247" i="16"/>
  <c r="AA247" i="16"/>
  <c r="AF243" i="16"/>
  <c r="AA243" i="16"/>
  <c r="AF239" i="16"/>
  <c r="AA239" i="16"/>
  <c r="AF237" i="16"/>
  <c r="AA237" i="16"/>
  <c r="AA232" i="16"/>
  <c r="AA228" i="16"/>
  <c r="AA224" i="16"/>
  <c r="AF221" i="16"/>
  <c r="AA221" i="16"/>
  <c r="AF217" i="16"/>
  <c r="AA217" i="16"/>
  <c r="AF213" i="16"/>
  <c r="AA213" i="16"/>
  <c r="AF209" i="16"/>
  <c r="AA209" i="16"/>
  <c r="AF205" i="16"/>
  <c r="AA205" i="16"/>
  <c r="AA202" i="16"/>
  <c r="AA198" i="16"/>
  <c r="AA194" i="16"/>
  <c r="AF191" i="16"/>
  <c r="AA191" i="16"/>
  <c r="AA188" i="16"/>
  <c r="AA184" i="16"/>
  <c r="AA180" i="16"/>
  <c r="AA176" i="16"/>
  <c r="AA172" i="16"/>
  <c r="AA168" i="16"/>
  <c r="AA164" i="16"/>
  <c r="AA160" i="16"/>
  <c r="AA156" i="16"/>
  <c r="AA152" i="16"/>
  <c r="AF145" i="16"/>
  <c r="AA145" i="16"/>
  <c r="AF141" i="16"/>
  <c r="AR141" i="16" s="1"/>
  <c r="AA141" i="16"/>
  <c r="AF137" i="16"/>
  <c r="AA137" i="16"/>
  <c r="AF133" i="16"/>
  <c r="AR133" i="16" s="1"/>
  <c r="AA133" i="16"/>
  <c r="AF129" i="16"/>
  <c r="AA129" i="16"/>
  <c r="AF125" i="16"/>
  <c r="AA125" i="16"/>
  <c r="AA122" i="16"/>
  <c r="AA118" i="16"/>
  <c r="AA113" i="16"/>
  <c r="AF109" i="16"/>
  <c r="AA109" i="16"/>
  <c r="AF105" i="16"/>
  <c r="AA105" i="16"/>
  <c r="AF101" i="16"/>
  <c r="AA101" i="16"/>
  <c r="AA98" i="16"/>
  <c r="AA94" i="16"/>
  <c r="AF89" i="16"/>
  <c r="AA89" i="16"/>
  <c r="AF85" i="16"/>
  <c r="AA85" i="16"/>
  <c r="AF81" i="16"/>
  <c r="AA81" i="16"/>
  <c r="AF77" i="16"/>
  <c r="AA77" i="16"/>
  <c r="AF73" i="16"/>
  <c r="AA73" i="16"/>
  <c r="AF72" i="16"/>
  <c r="AA72" i="16"/>
  <c r="AF68" i="16"/>
  <c r="AR68" i="16" s="1"/>
  <c r="AA68" i="16"/>
  <c r="AF64" i="16"/>
  <c r="AA64" i="16"/>
  <c r="AF60" i="16"/>
  <c r="AR60" i="16" s="1"/>
  <c r="AA60" i="16"/>
  <c r="AA57" i="16"/>
  <c r="AA55" i="16"/>
  <c r="AA51" i="16"/>
  <c r="AA47" i="16"/>
  <c r="AA45" i="16"/>
  <c r="AA41" i="16"/>
  <c r="AF40" i="16"/>
  <c r="AA40" i="16"/>
  <c r="AF38" i="16"/>
  <c r="AA38" i="16"/>
  <c r="AA35" i="16"/>
  <c r="AA33" i="16"/>
  <c r="AA31" i="16"/>
  <c r="AA29" i="16"/>
  <c r="AA27" i="16"/>
  <c r="AA26" i="16"/>
  <c r="AF25" i="16"/>
  <c r="AA25" i="16"/>
  <c r="AF24" i="16"/>
  <c r="AA24" i="16"/>
  <c r="AF23" i="16"/>
  <c r="AA23" i="16"/>
  <c r="AA22" i="16"/>
  <c r="Y9" i="16"/>
  <c r="Y10" i="16"/>
  <c r="AI10" i="16"/>
  <c r="AI9" i="16"/>
  <c r="Z10" i="16"/>
  <c r="Z9" i="16"/>
  <c r="AJ10" i="16"/>
  <c r="AJ9" i="16"/>
  <c r="AK10" i="16"/>
  <c r="AK9" i="16"/>
  <c r="W9" i="16"/>
  <c r="W10" i="16"/>
  <c r="X10" i="16"/>
  <c r="X9" i="16"/>
  <c r="AH9" i="16"/>
  <c r="AH10" i="16"/>
  <c r="AR125" i="16" l="1"/>
  <c r="AR62" i="16"/>
  <c r="AR80" i="16"/>
  <c r="AR128" i="16"/>
  <c r="AR117" i="16"/>
  <c r="AR25" i="16"/>
  <c r="AR72" i="16"/>
  <c r="AR178" i="16"/>
  <c r="AR90" i="16"/>
  <c r="AR134" i="16"/>
  <c r="AR34" i="16"/>
  <c r="AR54" i="16"/>
  <c r="AR218" i="16"/>
  <c r="AR136" i="16"/>
  <c r="AR240" i="16"/>
  <c r="AR30" i="16"/>
  <c r="AR46" i="16"/>
  <c r="AR192" i="16"/>
  <c r="AW40" i="16"/>
  <c r="AR205" i="16"/>
  <c r="AR221" i="16"/>
  <c r="AR237" i="16"/>
  <c r="AF106" i="16"/>
  <c r="AR121" i="16"/>
  <c r="AQ23" i="16"/>
  <c r="AR23" i="16" s="1"/>
  <c r="AQ29" i="16"/>
  <c r="AQ37" i="16"/>
  <c r="AQ45" i="16"/>
  <c r="AQ53" i="16"/>
  <c r="AR53" i="16" s="1"/>
  <c r="AQ177" i="16"/>
  <c r="AQ185" i="16"/>
  <c r="AQ193" i="16"/>
  <c r="AQ201" i="16"/>
  <c r="AQ209" i="16"/>
  <c r="AQ217" i="16"/>
  <c r="AR217" i="16" s="1"/>
  <c r="AQ225" i="16"/>
  <c r="AQ233" i="16"/>
  <c r="AQ241" i="16"/>
  <c r="AQ249" i="16"/>
  <c r="AQ257" i="16"/>
  <c r="AR257" i="16" s="1"/>
  <c r="AR77" i="16"/>
  <c r="AR85" i="16"/>
  <c r="AR101" i="16"/>
  <c r="AR109" i="16"/>
  <c r="AR191" i="16"/>
  <c r="AR213" i="16"/>
  <c r="AF26" i="16"/>
  <c r="AF29" i="16"/>
  <c r="AR29" i="16" s="1"/>
  <c r="AF33" i="16"/>
  <c r="AR33" i="16" s="1"/>
  <c r="AF41" i="16"/>
  <c r="AR41" i="16" s="1"/>
  <c r="AF47" i="16"/>
  <c r="AR47" i="16" s="1"/>
  <c r="AF55" i="16"/>
  <c r="AR55" i="16" s="1"/>
  <c r="AF98" i="16"/>
  <c r="AF113" i="16"/>
  <c r="AR113" i="16" s="1"/>
  <c r="AF122" i="16"/>
  <c r="AR122" i="16" s="1"/>
  <c r="AF156" i="16"/>
  <c r="AF164" i="16"/>
  <c r="AF172" i="16"/>
  <c r="AR172" i="16" s="1"/>
  <c r="AF180" i="16"/>
  <c r="AR180" i="16" s="1"/>
  <c r="AF188" i="16"/>
  <c r="AF194" i="16"/>
  <c r="AR194" i="16" s="1"/>
  <c r="AF202" i="16"/>
  <c r="AR202" i="16" s="1"/>
  <c r="AF224" i="16"/>
  <c r="AR224" i="16" s="1"/>
  <c r="AF232" i="16"/>
  <c r="AR232" i="16" s="1"/>
  <c r="AF95" i="16"/>
  <c r="AR95" i="16" s="1"/>
  <c r="AF103" i="16"/>
  <c r="AR103" i="16" s="1"/>
  <c r="AF111" i="16"/>
  <c r="AR111" i="16" s="1"/>
  <c r="AF199" i="16"/>
  <c r="AR199" i="16" s="1"/>
  <c r="AF207" i="16"/>
  <c r="AR207" i="16" s="1"/>
  <c r="AF223" i="16"/>
  <c r="AR223" i="16" s="1"/>
  <c r="AF231" i="16"/>
  <c r="AR231" i="16" s="1"/>
  <c r="AF249" i="16"/>
  <c r="AF97" i="16"/>
  <c r="AR97" i="16" s="1"/>
  <c r="AF153" i="16"/>
  <c r="AR153" i="16" s="1"/>
  <c r="AF161" i="16"/>
  <c r="AR161" i="16" s="1"/>
  <c r="AF169" i="16"/>
  <c r="AR169" i="16" s="1"/>
  <c r="AF177" i="16"/>
  <c r="AR177" i="16" s="1"/>
  <c r="AF185" i="16"/>
  <c r="AF193" i="16"/>
  <c r="AF201" i="16"/>
  <c r="AF233" i="16"/>
  <c r="AF70" i="16"/>
  <c r="AF79" i="16"/>
  <c r="AR79" i="16" s="1"/>
  <c r="AF87" i="16"/>
  <c r="AR87" i="16" s="1"/>
  <c r="AF112" i="16"/>
  <c r="AR112" i="16" s="1"/>
  <c r="AF135" i="16"/>
  <c r="AF143" i="16"/>
  <c r="AF151" i="16"/>
  <c r="AF159" i="16"/>
  <c r="AF167" i="16"/>
  <c r="AF175" i="16"/>
  <c r="AR175" i="16" s="1"/>
  <c r="AF183" i="16"/>
  <c r="AR183" i="16" s="1"/>
  <c r="AF215" i="16"/>
  <c r="AR215" i="16" s="1"/>
  <c r="AF225" i="16"/>
  <c r="AR225" i="16" s="1"/>
  <c r="AF241" i="16"/>
  <c r="AQ21" i="16"/>
  <c r="AR21" i="16" s="1"/>
  <c r="AQ35" i="16"/>
  <c r="AQ43" i="16"/>
  <c r="AR43" i="16" s="1"/>
  <c r="AQ51" i="16"/>
  <c r="AQ59" i="16"/>
  <c r="AR59" i="16" s="1"/>
  <c r="AQ61" i="16"/>
  <c r="AR61" i="16" s="1"/>
  <c r="AQ73" i="16"/>
  <c r="AR73" i="16" s="1"/>
  <c r="AQ81" i="16"/>
  <c r="AR81" i="16" s="1"/>
  <c r="AQ89" i="16"/>
  <c r="AR89" i="16" s="1"/>
  <c r="AQ97" i="16"/>
  <c r="AQ105" i="16"/>
  <c r="AQ119" i="16"/>
  <c r="AR119" i="16" s="1"/>
  <c r="AQ127" i="16"/>
  <c r="AR127" i="16" s="1"/>
  <c r="AQ135" i="16"/>
  <c r="AQ143" i="16"/>
  <c r="AQ151" i="16"/>
  <c r="AQ159" i="16"/>
  <c r="AQ167" i="16"/>
  <c r="AQ179" i="16"/>
  <c r="AQ187" i="16"/>
  <c r="AQ195" i="16"/>
  <c r="AQ203" i="16"/>
  <c r="AQ211" i="16"/>
  <c r="AQ219" i="16"/>
  <c r="AQ227" i="16"/>
  <c r="AQ235" i="16"/>
  <c r="AQ243" i="16"/>
  <c r="AR243" i="16" s="1"/>
  <c r="AQ251" i="16"/>
  <c r="AR251" i="16" s="1"/>
  <c r="AR39" i="16"/>
  <c r="AR63" i="16"/>
  <c r="AR102" i="16"/>
  <c r="AF206" i="16"/>
  <c r="AF214" i="16"/>
  <c r="AF222" i="16"/>
  <c r="AF230" i="16"/>
  <c r="AF236" i="16"/>
  <c r="AR236" i="16" s="1"/>
  <c r="AF246" i="16"/>
  <c r="AF254" i="16"/>
  <c r="AF37" i="16"/>
  <c r="AR65" i="16"/>
  <c r="AF92" i="16"/>
  <c r="AF100" i="16"/>
  <c r="AR100" i="16" s="1"/>
  <c r="AF116" i="16"/>
  <c r="AF170" i="16"/>
  <c r="AF196" i="16"/>
  <c r="AR196" i="16" s="1"/>
  <c r="AF212" i="16"/>
  <c r="AF220" i="16"/>
  <c r="AR220" i="16" s="1"/>
  <c r="AF238" i="16"/>
  <c r="AF244" i="16"/>
  <c r="AF252" i="16"/>
  <c r="AR252" i="16" s="1"/>
  <c r="AQ22" i="16"/>
  <c r="AQ28" i="16"/>
  <c r="AR28" i="16" s="1"/>
  <c r="AQ36" i="16"/>
  <c r="AR36" i="16" s="1"/>
  <c r="AQ44" i="16"/>
  <c r="AR44" i="16" s="1"/>
  <c r="AQ52" i="16"/>
  <c r="AR52" i="16" s="1"/>
  <c r="AQ98" i="16"/>
  <c r="AQ104" i="16"/>
  <c r="AR104" i="16" s="1"/>
  <c r="AQ106" i="16"/>
  <c r="AQ142" i="16"/>
  <c r="AR142" i="16" s="1"/>
  <c r="AQ144" i="16"/>
  <c r="AR144" i="16" s="1"/>
  <c r="AQ150" i="16"/>
  <c r="AR150" i="16" s="1"/>
  <c r="AQ152" i="16"/>
  <c r="AQ158" i="16"/>
  <c r="AR158" i="16" s="1"/>
  <c r="AQ160" i="16"/>
  <c r="AQ166" i="16"/>
  <c r="AR166" i="16" s="1"/>
  <c r="AQ168" i="16"/>
  <c r="AQ258" i="16"/>
  <c r="AR258" i="16" s="1"/>
  <c r="AR105" i="16"/>
  <c r="AR137" i="16"/>
  <c r="AR247" i="16"/>
  <c r="AR115" i="16"/>
  <c r="AR131" i="16"/>
  <c r="AF110" i="16"/>
  <c r="AR110" i="16" s="1"/>
  <c r="AR123" i="16"/>
  <c r="AQ58" i="16"/>
  <c r="AR58" i="16" s="1"/>
  <c r="AR129" i="16"/>
  <c r="AR145" i="16"/>
  <c r="AR209" i="16"/>
  <c r="AR239" i="16"/>
  <c r="AR255" i="16"/>
  <c r="AF27" i="16"/>
  <c r="AR27" i="16" s="1"/>
  <c r="AF31" i="16"/>
  <c r="AR31" i="16" s="1"/>
  <c r="AF35" i="16"/>
  <c r="AF45" i="16"/>
  <c r="AR45" i="16" s="1"/>
  <c r="AF51" i="16"/>
  <c r="AF57" i="16"/>
  <c r="AR57" i="16" s="1"/>
  <c r="AF94" i="16"/>
  <c r="AF118" i="16"/>
  <c r="AR118" i="16" s="1"/>
  <c r="AF152" i="16"/>
  <c r="AR152" i="16" s="1"/>
  <c r="AF160" i="16"/>
  <c r="AF168" i="16"/>
  <c r="AF176" i="16"/>
  <c r="AF184" i="16"/>
  <c r="AR184" i="16" s="1"/>
  <c r="AF198" i="16"/>
  <c r="AF228" i="16"/>
  <c r="AR228" i="16" s="1"/>
  <c r="AF75" i="16"/>
  <c r="AR75" i="16" s="1"/>
  <c r="AF91" i="16"/>
  <c r="AR91" i="16" s="1"/>
  <c r="AF99" i="16"/>
  <c r="AR99" i="16" s="1"/>
  <c r="AF107" i="16"/>
  <c r="AR107" i="16" s="1"/>
  <c r="AF171" i="16"/>
  <c r="AR171" i="16" s="1"/>
  <c r="AF195" i="16"/>
  <c r="AR195" i="16" s="1"/>
  <c r="AF211" i="16"/>
  <c r="AF219" i="16"/>
  <c r="AF227" i="16"/>
  <c r="AR227" i="16" s="1"/>
  <c r="AF235" i="16"/>
  <c r="AF245" i="16"/>
  <c r="AR245" i="16" s="1"/>
  <c r="AF253" i="16"/>
  <c r="AR253" i="16" s="1"/>
  <c r="AF93" i="16"/>
  <c r="AR93" i="16" s="1"/>
  <c r="AF149" i="16"/>
  <c r="AR149" i="16" s="1"/>
  <c r="AF157" i="16"/>
  <c r="AR157" i="16" s="1"/>
  <c r="AF165" i="16"/>
  <c r="AR165" i="16" s="1"/>
  <c r="AF173" i="16"/>
  <c r="AR173" i="16" s="1"/>
  <c r="AF181" i="16"/>
  <c r="AR181" i="16" s="1"/>
  <c r="AF189" i="16"/>
  <c r="AR189" i="16" s="1"/>
  <c r="AF197" i="16"/>
  <c r="AR197" i="16" s="1"/>
  <c r="AF83" i="16"/>
  <c r="AR83" i="16" s="1"/>
  <c r="AF139" i="16"/>
  <c r="AR139" i="16" s="1"/>
  <c r="AF147" i="16"/>
  <c r="AR147" i="16" s="1"/>
  <c r="AF155" i="16"/>
  <c r="AR155" i="16" s="1"/>
  <c r="AF163" i="16"/>
  <c r="AR163" i="16" s="1"/>
  <c r="AF179" i="16"/>
  <c r="AF187" i="16"/>
  <c r="AF203" i="16"/>
  <c r="AR203" i="16" s="1"/>
  <c r="AF229" i="16"/>
  <c r="AR229" i="16" s="1"/>
  <c r="AQ26" i="16"/>
  <c r="AQ32" i="16"/>
  <c r="AR32" i="16" s="1"/>
  <c r="AQ40" i="16"/>
  <c r="AR40" i="16" s="1"/>
  <c r="AQ48" i="16"/>
  <c r="AR48" i="16" s="1"/>
  <c r="AQ56" i="16"/>
  <c r="AR56" i="16" s="1"/>
  <c r="AQ64" i="16"/>
  <c r="AR64" i="16" s="1"/>
  <c r="AQ66" i="16"/>
  <c r="AR66" i="16" s="1"/>
  <c r="AQ70" i="16"/>
  <c r="AQ78" i="16"/>
  <c r="AR78" i="16" s="1"/>
  <c r="AQ86" i="16"/>
  <c r="AR86" i="16" s="1"/>
  <c r="AQ94" i="16"/>
  <c r="AQ102" i="16"/>
  <c r="AQ116" i="16"/>
  <c r="AQ124" i="16"/>
  <c r="AR124" i="16" s="1"/>
  <c r="AQ132" i="16"/>
  <c r="AR132" i="16" s="1"/>
  <c r="AQ140" i="16"/>
  <c r="AR140" i="16" s="1"/>
  <c r="AQ148" i="16"/>
  <c r="AR148" i="16" s="1"/>
  <c r="AQ156" i="16"/>
  <c r="AQ164" i="16"/>
  <c r="AQ176" i="16"/>
  <c r="AQ190" i="16"/>
  <c r="AR190" i="16" s="1"/>
  <c r="AQ198" i="16"/>
  <c r="AQ206" i="16"/>
  <c r="AQ214" i="16"/>
  <c r="AQ222" i="16"/>
  <c r="AQ230" i="16"/>
  <c r="AQ238" i="16"/>
  <c r="AQ246" i="16"/>
  <c r="AQ254" i="16"/>
  <c r="AR174" i="16"/>
  <c r="AR182" i="16"/>
  <c r="AR114" i="16"/>
  <c r="AR130" i="16"/>
  <c r="AR138" i="16"/>
  <c r="AR146" i="16"/>
  <c r="AR42" i="16"/>
  <c r="AR50" i="16"/>
  <c r="AR188" i="16"/>
  <c r="AR24" i="16"/>
  <c r="AR38" i="16"/>
  <c r="AR84" i="16"/>
  <c r="AR154" i="16"/>
  <c r="AR162" i="16"/>
  <c r="AR204" i="16"/>
  <c r="AR76" i="16"/>
  <c r="AR92" i="16"/>
  <c r="AR170" i="16"/>
  <c r="AR212" i="16"/>
  <c r="AR244" i="16"/>
  <c r="AM10" i="16"/>
  <c r="AM9" i="16"/>
  <c r="AQ20" i="16"/>
  <c r="AR20" i="16" s="1"/>
  <c r="AN10" i="16"/>
  <c r="AN9" i="16"/>
  <c r="AF22" i="16"/>
  <c r="AC9" i="16"/>
  <c r="AC10" i="16"/>
  <c r="AB10" i="16"/>
  <c r="AB9" i="16"/>
  <c r="AW52" i="16"/>
  <c r="AU7" i="14" s="1"/>
  <c r="AW50" i="16"/>
  <c r="AW53" i="16"/>
  <c r="AJ11" i="16"/>
  <c r="W11" i="16"/>
  <c r="AH11" i="16"/>
  <c r="AP10" i="16"/>
  <c r="AP9" i="16"/>
  <c r="Z11" i="16"/>
  <c r="AK11" i="16"/>
  <c r="AI11" i="16"/>
  <c r="AE10" i="16"/>
  <c r="AE9" i="16"/>
  <c r="AD10" i="16"/>
  <c r="AD9" i="16"/>
  <c r="X11" i="16"/>
  <c r="AO10" i="16"/>
  <c r="AO9" i="16"/>
  <c r="Y11" i="16"/>
  <c r="AW27" i="16"/>
  <c r="AW24" i="16"/>
  <c r="AW26" i="16"/>
  <c r="AR143" i="16" l="1"/>
  <c r="AR233" i="16"/>
  <c r="AR176" i="16"/>
  <c r="AR219" i="16"/>
  <c r="AQ10" i="16"/>
  <c r="AR22" i="16"/>
  <c r="AR179" i="16"/>
  <c r="AR168" i="16"/>
  <c r="AR51" i="16"/>
  <c r="AR241" i="16"/>
  <c r="AQ9" i="16"/>
  <c r="AR35" i="16"/>
  <c r="AR214" i="16"/>
  <c r="AR156" i="16"/>
  <c r="AR254" i="16"/>
  <c r="AR206" i="16"/>
  <c r="AR193" i="16"/>
  <c r="AR198" i="16"/>
  <c r="AR238" i="16"/>
  <c r="AR116" i="16"/>
  <c r="AR246" i="16"/>
  <c r="AR167" i="16"/>
  <c r="AR185" i="16"/>
  <c r="AR249" i="16"/>
  <c r="AR235" i="16"/>
  <c r="AR94" i="16"/>
  <c r="AR159" i="16"/>
  <c r="AR98" i="16"/>
  <c r="AR26" i="16"/>
  <c r="AR106" i="16"/>
  <c r="AR187" i="16"/>
  <c r="AR230" i="16"/>
  <c r="AR151" i="16"/>
  <c r="AR70" i="16"/>
  <c r="AR222" i="16"/>
  <c r="AR164" i="16"/>
  <c r="AR211" i="16"/>
  <c r="AR160" i="16"/>
  <c r="AR37" i="16"/>
  <c r="AR135" i="16"/>
  <c r="AR201" i="16"/>
  <c r="AF10" i="16"/>
  <c r="AF9" i="16"/>
  <c r="AM11" i="16"/>
  <c r="AN11" i="16"/>
  <c r="AC11" i="16"/>
  <c r="AB11" i="16"/>
  <c r="AA12" i="14"/>
  <c r="AU10" i="14"/>
  <c r="AP11" i="16"/>
  <c r="AD11" i="16"/>
  <c r="AE11" i="16"/>
  <c r="AO11" i="16"/>
  <c r="AW49" i="16" l="1"/>
  <c r="AA7" i="14" s="1"/>
  <c r="AA8" i="14" s="1"/>
  <c r="AQ11" i="16"/>
  <c r="AF11" i="16"/>
  <c r="AR10" i="16"/>
  <c r="AW47" i="16"/>
  <c r="AR9" i="16"/>
  <c r="AW21" i="16"/>
  <c r="AW23" i="16"/>
  <c r="BB19" i="14"/>
  <c r="BA19" i="14"/>
  <c r="AZ19" i="14"/>
  <c r="AH19" i="14"/>
  <c r="AG19" i="14"/>
  <c r="AF19" i="14"/>
  <c r="CA267" i="14"/>
  <c r="CA266" i="14"/>
  <c r="CA265" i="14"/>
  <c r="CA264" i="14"/>
  <c r="CA263" i="14"/>
  <c r="CA262" i="14"/>
  <c r="CA261" i="14"/>
  <c r="CA260" i="14"/>
  <c r="CA259" i="14"/>
  <c r="CA258" i="14"/>
  <c r="CA257" i="14"/>
  <c r="CA256" i="14"/>
  <c r="CA255" i="14"/>
  <c r="CA254" i="14"/>
  <c r="CA253" i="14"/>
  <c r="CA252" i="14"/>
  <c r="CA251" i="14"/>
  <c r="CA250" i="14"/>
  <c r="CA249" i="14"/>
  <c r="CA248" i="14"/>
  <c r="CA247" i="14"/>
  <c r="CA246" i="14"/>
  <c r="CA245" i="14"/>
  <c r="CA244" i="14"/>
  <c r="CA243" i="14"/>
  <c r="CA242" i="14"/>
  <c r="CA241" i="14"/>
  <c r="CA240" i="14"/>
  <c r="CA239" i="14"/>
  <c r="CA238" i="14"/>
  <c r="CA237" i="14"/>
  <c r="CA236" i="14"/>
  <c r="CA235" i="14"/>
  <c r="CA234" i="14"/>
  <c r="CA233" i="14"/>
  <c r="CA232" i="14"/>
  <c r="CA231" i="14"/>
  <c r="CA230" i="14"/>
  <c r="CA229" i="14"/>
  <c r="CA228" i="14"/>
  <c r="CA227" i="14"/>
  <c r="CA226" i="14"/>
  <c r="CA225" i="14"/>
  <c r="CA224" i="14"/>
  <c r="CA223" i="14"/>
  <c r="CA222" i="14"/>
  <c r="CA221" i="14"/>
  <c r="CA220" i="14"/>
  <c r="CA219" i="14"/>
  <c r="CA218" i="14"/>
  <c r="CA217" i="14"/>
  <c r="CA216" i="14"/>
  <c r="CA215" i="14"/>
  <c r="CA214" i="14"/>
  <c r="CA213" i="14"/>
  <c r="CA212" i="14"/>
  <c r="CA211" i="14"/>
  <c r="CA210" i="14"/>
  <c r="CA209" i="14"/>
  <c r="CA208" i="14"/>
  <c r="CA207" i="14"/>
  <c r="CA206" i="14"/>
  <c r="CA205" i="14"/>
  <c r="CA204" i="14"/>
  <c r="CA203" i="14"/>
  <c r="CA202" i="14"/>
  <c r="CA201" i="14"/>
  <c r="CA200" i="14"/>
  <c r="CA199" i="14"/>
  <c r="CA198" i="14"/>
  <c r="CA197" i="14"/>
  <c r="CA196" i="14"/>
  <c r="CA195" i="14"/>
  <c r="CA194" i="14"/>
  <c r="CA193" i="14"/>
  <c r="CA192" i="14"/>
  <c r="CA191" i="14"/>
  <c r="CA190" i="14"/>
  <c r="CA189" i="14"/>
  <c r="CA188" i="14"/>
  <c r="CA187" i="14"/>
  <c r="CA186" i="14"/>
  <c r="CA185" i="14"/>
  <c r="CA184" i="14"/>
  <c r="CA183" i="14"/>
  <c r="CA182" i="14"/>
  <c r="CA181" i="14"/>
  <c r="CA180" i="14"/>
  <c r="CA179" i="14"/>
  <c r="CA178" i="14"/>
  <c r="CA177" i="14"/>
  <c r="CA176" i="14"/>
  <c r="CA175" i="14"/>
  <c r="CA174" i="14"/>
  <c r="CA173" i="14"/>
  <c r="CA172" i="14"/>
  <c r="CA171" i="14"/>
  <c r="CA170" i="14"/>
  <c r="CA169" i="14"/>
  <c r="CA168" i="14"/>
  <c r="CA167" i="14"/>
  <c r="CA166" i="14"/>
  <c r="CA165" i="14"/>
  <c r="CA164" i="14"/>
  <c r="CA163" i="14"/>
  <c r="CA162" i="14"/>
  <c r="CA161" i="14"/>
  <c r="CA160" i="14"/>
  <c r="CA159" i="14"/>
  <c r="CA158" i="14"/>
  <c r="CA157" i="14"/>
  <c r="CA156" i="14"/>
  <c r="CA155" i="14"/>
  <c r="CA154" i="14"/>
  <c r="CA153" i="14"/>
  <c r="CA152" i="14"/>
  <c r="CA151" i="14"/>
  <c r="CA150" i="14"/>
  <c r="CA149" i="14"/>
  <c r="CA148" i="14"/>
  <c r="CA147" i="14"/>
  <c r="CA146" i="14"/>
  <c r="CA145" i="14"/>
  <c r="CA144" i="14"/>
  <c r="CA143" i="14"/>
  <c r="CA142" i="14"/>
  <c r="CA141" i="14"/>
  <c r="CA140" i="14"/>
  <c r="CA139" i="14"/>
  <c r="CA138" i="14"/>
  <c r="CA137" i="14"/>
  <c r="CA136" i="14"/>
  <c r="CA135" i="14"/>
  <c r="CA134" i="14"/>
  <c r="CA133" i="14"/>
  <c r="CA132" i="14"/>
  <c r="CA131" i="14"/>
  <c r="CA130" i="14"/>
  <c r="CA129" i="14"/>
  <c r="CA128" i="14"/>
  <c r="CA127" i="14"/>
  <c r="CA126" i="14"/>
  <c r="CA125" i="14"/>
  <c r="CA124" i="14"/>
  <c r="CA123" i="14"/>
  <c r="CA122" i="14"/>
  <c r="CA121" i="14"/>
  <c r="CA120" i="14"/>
  <c r="CA119" i="14"/>
  <c r="CA118" i="14"/>
  <c r="CA117" i="14"/>
  <c r="CA116" i="14"/>
  <c r="CA115" i="14"/>
  <c r="CA114" i="14"/>
  <c r="CA113" i="14"/>
  <c r="CA112" i="14"/>
  <c r="CA111" i="14"/>
  <c r="CA110" i="14"/>
  <c r="CA109" i="14"/>
  <c r="CA108" i="14"/>
  <c r="CA107" i="14"/>
  <c r="CA106" i="14"/>
  <c r="CA105" i="14"/>
  <c r="CA104" i="14"/>
  <c r="CA103" i="14"/>
  <c r="CA102" i="14"/>
  <c r="CA101" i="14"/>
  <c r="CA100" i="14"/>
  <c r="CA99" i="14"/>
  <c r="CA98" i="14"/>
  <c r="CA97" i="14"/>
  <c r="CA96" i="14"/>
  <c r="CA95" i="14"/>
  <c r="CA94" i="14"/>
  <c r="CA93" i="14"/>
  <c r="CA92" i="14"/>
  <c r="CA91" i="14"/>
  <c r="CA90" i="14"/>
  <c r="CA89" i="14"/>
  <c r="CA88" i="14"/>
  <c r="CA87" i="14"/>
  <c r="CA86" i="14"/>
  <c r="CA85" i="14"/>
  <c r="CA84" i="14"/>
  <c r="CA83" i="14"/>
  <c r="CA82" i="14"/>
  <c r="CA81" i="14"/>
  <c r="CA80" i="14"/>
  <c r="CA79" i="14"/>
  <c r="CA78" i="14"/>
  <c r="CA77" i="14"/>
  <c r="CA76" i="14"/>
  <c r="CA75" i="14"/>
  <c r="CA74" i="14"/>
  <c r="CA73" i="14"/>
  <c r="CA72" i="14"/>
  <c r="CA71" i="14"/>
  <c r="CA70" i="14"/>
  <c r="CA69" i="14"/>
  <c r="CA68" i="14"/>
  <c r="CA67" i="14"/>
  <c r="CA66" i="14"/>
  <c r="CA65" i="14"/>
  <c r="CA64" i="14"/>
  <c r="CA63" i="14"/>
  <c r="CA62" i="14"/>
  <c r="CA61" i="14"/>
  <c r="CA60" i="14"/>
  <c r="CA59" i="14"/>
  <c r="CA58" i="14"/>
  <c r="CA57" i="14"/>
  <c r="CA56" i="14"/>
  <c r="CA55" i="14"/>
  <c r="CA54" i="14"/>
  <c r="CA53" i="14"/>
  <c r="CA52" i="14"/>
  <c r="CA51" i="14"/>
  <c r="CA50" i="14"/>
  <c r="CA49" i="14"/>
  <c r="CA48" i="14"/>
  <c r="CA47" i="14"/>
  <c r="CA46" i="14"/>
  <c r="CA45" i="14"/>
  <c r="CA44" i="14"/>
  <c r="CA43" i="14"/>
  <c r="CA42" i="14"/>
  <c r="CA41" i="14"/>
  <c r="CA40" i="14"/>
  <c r="CA39" i="14"/>
  <c r="CA38" i="14"/>
  <c r="CA37" i="14"/>
  <c r="CA36" i="14"/>
  <c r="CA35" i="14"/>
  <c r="CA34" i="14"/>
  <c r="CA33" i="14"/>
  <c r="CA32" i="14"/>
  <c r="CA31" i="14"/>
  <c r="CA30" i="14"/>
  <c r="CA29" i="14"/>
  <c r="CA28" i="14"/>
  <c r="CA27" i="14"/>
  <c r="CA26" i="14"/>
  <c r="BU26" i="14"/>
  <c r="CA25" i="14"/>
  <c r="BU25" i="14"/>
  <c r="CA24" i="14"/>
  <c r="CA23" i="14"/>
  <c r="CA22" i="14"/>
  <c r="CA21" i="14"/>
  <c r="CA20" i="14"/>
  <c r="CA19" i="14"/>
  <c r="AA10" i="14" l="1"/>
  <c r="AA11" i="14" s="1"/>
  <c r="AO19" i="14"/>
  <c r="AP19" i="14"/>
  <c r="BI19" i="14"/>
  <c r="BJ19" i="14"/>
  <c r="BN19" i="14"/>
  <c r="BK19" i="14"/>
  <c r="BH19" i="14"/>
  <c r="BM19" i="14"/>
  <c r="AS19" i="14"/>
  <c r="AN19" i="14"/>
  <c r="AQ19" i="14"/>
  <c r="AT19" i="14"/>
  <c r="AR11" i="16"/>
  <c r="AU5" i="14"/>
  <c r="BD19" i="14"/>
  <c r="BG19" i="14"/>
  <c r="BC19" i="14"/>
  <c r="BE19" i="14"/>
  <c r="BL19" i="14" s="1"/>
  <c r="AJ19" i="14"/>
  <c r="AM19" i="14"/>
  <c r="AK19" i="14"/>
  <c r="AR19" i="14" s="1"/>
  <c r="AI19" i="14"/>
  <c r="AF17" i="14"/>
  <c r="AF16" i="14"/>
  <c r="BB17" i="14"/>
  <c r="BB16" i="14"/>
  <c r="AY17" i="14"/>
  <c r="AY16" i="14"/>
  <c r="AG17" i="14"/>
  <c r="AG16" i="14"/>
  <c r="AH17" i="14"/>
  <c r="AH16" i="14"/>
  <c r="AZ16" i="14"/>
  <c r="AZ17" i="14"/>
  <c r="BA17" i="14"/>
  <c r="BA16" i="14"/>
  <c r="BI16" i="14" l="1"/>
  <c r="BI17" i="14"/>
  <c r="AP16" i="14"/>
  <c r="AP17" i="14"/>
  <c r="BJ17" i="14"/>
  <c r="BJ16" i="14"/>
  <c r="AO16" i="14"/>
  <c r="AO17" i="14"/>
  <c r="AR16" i="14"/>
  <c r="AR17" i="14"/>
  <c r="BP19" i="14"/>
  <c r="BP17" i="14" s="1"/>
  <c r="BH17" i="14"/>
  <c r="BH16" i="14"/>
  <c r="AT17" i="14"/>
  <c r="AT16" i="14"/>
  <c r="AS17" i="14"/>
  <c r="AS16" i="14"/>
  <c r="BK17" i="14"/>
  <c r="BK16" i="14"/>
  <c r="AV19" i="14"/>
  <c r="AN17" i="14"/>
  <c r="AN16" i="14"/>
  <c r="BM16" i="14"/>
  <c r="BM17" i="14"/>
  <c r="AQ17" i="14"/>
  <c r="AQ16" i="14"/>
  <c r="BL17" i="14"/>
  <c r="BL16" i="14"/>
  <c r="BN16" i="14"/>
  <c r="BN17" i="14"/>
  <c r="AK17" i="14"/>
  <c r="AK16" i="14"/>
  <c r="AI17" i="14"/>
  <c r="AI16" i="14"/>
  <c r="AW19" i="14"/>
  <c r="AJ16" i="14"/>
  <c r="AJ17" i="14"/>
  <c r="BD16" i="14"/>
  <c r="BD17" i="14"/>
  <c r="BF17" i="14"/>
  <c r="BF16" i="14"/>
  <c r="BO19" i="14"/>
  <c r="BE17" i="14"/>
  <c r="BE16" i="14"/>
  <c r="AM17" i="14"/>
  <c r="AM16" i="14"/>
  <c r="BC17" i="14"/>
  <c r="BC16" i="14"/>
  <c r="BQ19" i="14"/>
  <c r="AL17" i="14"/>
  <c r="AL16" i="14"/>
  <c r="AU19" i="14"/>
  <c r="BG17" i="14"/>
  <c r="BG16" i="14"/>
  <c r="AY18" i="14"/>
  <c r="AZ18" i="14"/>
  <c r="BA18" i="14"/>
  <c r="AH18" i="14"/>
  <c r="BB18" i="14"/>
  <c r="BP16" i="14"/>
  <c r="AG18" i="14"/>
  <c r="AF18" i="14"/>
  <c r="AG10" i="14" l="1"/>
  <c r="AR18" i="14"/>
  <c r="AO18" i="14"/>
  <c r="AP18" i="14"/>
  <c r="BJ18" i="14"/>
  <c r="BI18" i="14"/>
  <c r="BL18" i="14"/>
  <c r="AQ18" i="14"/>
  <c r="AN18" i="14"/>
  <c r="M9" i="14"/>
  <c r="M12" i="14" s="1"/>
  <c r="AV16" i="14"/>
  <c r="AV17" i="14"/>
  <c r="AE10" i="14"/>
  <c r="BM18" i="14"/>
  <c r="BK18" i="14"/>
  <c r="AT18" i="14"/>
  <c r="K9" i="14"/>
  <c r="BN18" i="14"/>
  <c r="AS18" i="14"/>
  <c r="BH18" i="14"/>
  <c r="BR19" i="14"/>
  <c r="AL18" i="14"/>
  <c r="BD18" i="14"/>
  <c r="BG18" i="14"/>
  <c r="AM18" i="14"/>
  <c r="AI18" i="14"/>
  <c r="BF18" i="14"/>
  <c r="BC18" i="14"/>
  <c r="BE18" i="14"/>
  <c r="AJ18" i="14"/>
  <c r="AK18" i="14"/>
  <c r="AG7" i="14"/>
  <c r="AE7" i="14"/>
  <c r="BP18" i="14"/>
  <c r="BQ17" i="14"/>
  <c r="BQ16" i="14"/>
  <c r="AW17" i="14"/>
  <c r="AW16" i="14"/>
  <c r="AU17" i="14"/>
  <c r="AU16" i="14"/>
  <c r="BO17" i="14"/>
  <c r="BO16" i="14"/>
  <c r="AV18" i="14" l="1"/>
  <c r="AC5" i="14"/>
  <c r="BT9" i="14"/>
  <c r="BR17" i="14"/>
  <c r="BR16" i="14"/>
  <c r="AG5" i="14"/>
  <c r="M7" i="14"/>
  <c r="M10" i="14" s="1"/>
  <c r="K7" i="14"/>
  <c r="AU18" i="14"/>
  <c r="AW18" i="14"/>
  <c r="BO18" i="14"/>
  <c r="BQ18" i="14"/>
  <c r="K12" i="14"/>
  <c r="BR18" i="14" l="1"/>
  <c r="M8" i="14"/>
  <c r="M11" i="14"/>
  <c r="K8" i="14"/>
  <c r="K10" i="14"/>
  <c r="K11"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Aleksander Filip</author>
    <author>PUP Strzyżów</author>
    <author/>
  </authors>
  <commentList>
    <comment ref="G13" authorId="0" shapeId="0" xr:uid="{00000000-0006-0000-0000-000001000000}">
      <text>
        <r>
          <rPr>
            <b/>
            <sz val="11"/>
            <color indexed="81"/>
            <rFont val="Arial"/>
            <family val="2"/>
            <charset val="238"/>
          </rPr>
          <t>PUP Strzyżów:</t>
        </r>
        <r>
          <rPr>
            <sz val="11"/>
            <color indexed="81"/>
            <rFont val="Arial"/>
            <family val="2"/>
            <charset val="238"/>
          </rPr>
          <t xml:space="preserve">
Należy wypełnić danymi z excela będącego załącznikiem nr 2 do wniosku (DEFS kalkulator).</t>
        </r>
      </text>
    </comment>
    <comment ref="J13" authorId="1" shapeId="0" xr:uid="{00000000-0006-0000-0000-000002000000}">
      <text>
        <r>
          <rPr>
            <b/>
            <sz val="11"/>
            <color indexed="81"/>
            <rFont val="Arial"/>
            <family val="2"/>
            <charset val="238"/>
          </rPr>
          <t>PUP Strzyżów:</t>
        </r>
        <r>
          <rPr>
            <sz val="11"/>
            <color indexed="81"/>
            <rFont val="Arial"/>
            <family val="2"/>
            <charset val="238"/>
          </rPr>
          <t xml:space="preserve">
Jeżeli finanoswanie było przyznane na 1 miesiąc, należy wypełnić tylko część dotyczącą I miesiąca dofinansowania.
Jeżeli dofinansowanie było przyznane na 2 miesiące, należy wypełnić tylko część dotyczącą I miesiąca dofinansowania i II miesiąca dofinansowania.
Jeżeli dofinansowanie było przyznane na 3 miesiące, należy wypełnić wszystkie trzy części.
Np. jeżeli wniosek był złożony w kwietniu na trzy miesiące dofinanoswania to w części dotyczącej I miesiąca dofinansowania wpisujemy dane z kwietnia, w części dotyczącej II miesiąca dofinanoswania wpisujemy dane z maja, a w części dotyczącej III miesiąca dofinansowania wpisujemy dane z czerwca.</t>
        </r>
      </text>
    </comment>
    <comment ref="AD13" authorId="1" shapeId="0" xr:uid="{00000000-0006-0000-0000-000003000000}">
      <text>
        <r>
          <rPr>
            <b/>
            <sz val="11"/>
            <color indexed="81"/>
            <rFont val="Arial"/>
            <family val="2"/>
            <charset val="238"/>
          </rPr>
          <t>PUP Strzyżów:</t>
        </r>
        <r>
          <rPr>
            <sz val="11"/>
            <color indexed="81"/>
            <rFont val="Arial"/>
            <family val="2"/>
            <charset val="238"/>
          </rPr>
          <t xml:space="preserve">
Jeżeli finanoswanie było przyznane na 1 miesiąc, należy wypełnić tylko część dotyczącą I miesiąca dofinansowania.
Jeżeli dofinansowanie było przyznane na 2 miesiące, należy wypełnić tylko część dotyczącą I miesiąca dofinansowania i II miesiąca dofinansowania.
Jeżeli dofinansowanie było przyznane na 3 miesiące, należy wypełnić wszystkie trzy części.
Np. jeżeli wniosek był złożony w kwietniu na trzy miesiące dofinanoswania to w części dotyczącej I miesiąca dofinansowania wpisujemy dane z kwietnia, w części dotyczącej II miesiąca dofinanoswania wpisujemy dane z maja, a w części dotyczącej III miesiąca dofinansowania wpisujemy dane z czerwca.</t>
        </r>
      </text>
    </comment>
    <comment ref="AX13" authorId="1" shapeId="0" xr:uid="{00000000-0006-0000-0000-000004000000}">
      <text>
        <r>
          <rPr>
            <b/>
            <sz val="11"/>
            <color indexed="81"/>
            <rFont val="Arial"/>
            <family val="2"/>
            <charset val="238"/>
          </rPr>
          <t>PUP Strzyżów:</t>
        </r>
        <r>
          <rPr>
            <sz val="11"/>
            <color indexed="81"/>
            <rFont val="Arial"/>
            <family val="2"/>
            <charset val="238"/>
          </rPr>
          <t xml:space="preserve">
Jeżeli finanoswanie było przyznane na 1 miesiąc, należy wypełnić tylko część dotyczącą I miesiąca dofinansowania.
Jeżeli dofinansowanie było przyznane na 2 miesiące, należy wypełnić tylko część dotyczącą I miesiąca dofinansowania i II miesiąca dofinansowania.
Jeżeli dofinansowanie było przyznane na 3 miesiące, należy wypełnić wszystkie trzy części.
Np. jeżeli wniosek był złożony w kwietniu na trzy miesiące dofinanoswania to w części dotyczącej I miesiąca dofinansowania wpisujemy dane z kwietnia, w części dotyczącej II miesiąca dofinanoswania wpisujemy dane z maja, a w części dotyczącej III miesiąca dofinansowania wpisujemy dane z czerwca.</t>
        </r>
        <r>
          <rPr>
            <sz val="9"/>
            <color indexed="81"/>
            <rFont val="Tahoma"/>
            <family val="2"/>
            <charset val="238"/>
          </rPr>
          <t xml:space="preserve">
</t>
        </r>
      </text>
    </comment>
    <comment ref="G14" authorId="0" shapeId="0" xr:uid="{00000000-0006-0000-0000-000005000000}">
      <text>
        <r>
          <rPr>
            <b/>
            <sz val="11"/>
            <color indexed="81"/>
            <rFont val="Arial"/>
            <family val="2"/>
            <charset val="238"/>
          </rPr>
          <t>PUP Strzyżów:</t>
        </r>
        <r>
          <rPr>
            <sz val="11"/>
            <color indexed="81"/>
            <rFont val="Arial"/>
            <family val="2"/>
            <charset val="238"/>
          </rPr>
          <t xml:space="preserve">
Należy wpisać kwotę z </t>
        </r>
        <r>
          <rPr>
            <b/>
            <sz val="11"/>
            <color indexed="81"/>
            <rFont val="Arial"/>
            <family val="2"/>
            <charset val="238"/>
          </rPr>
          <t>kolumny K</t>
        </r>
        <r>
          <rPr>
            <sz val="11"/>
            <color indexed="81"/>
            <rFont val="Arial"/>
            <family val="2"/>
            <charset val="238"/>
          </rPr>
          <t xml:space="preserve"> kalkulatora stanowiącego załącznik nr 2 do wniosku, </t>
        </r>
        <r>
          <rPr>
            <b/>
            <sz val="11"/>
            <color indexed="81"/>
            <rFont val="Arial"/>
            <family val="2"/>
            <charset val="238"/>
          </rPr>
          <t>czyli kwotę składek pracownika.</t>
        </r>
      </text>
    </comment>
    <comment ref="H14" authorId="0" shapeId="0" xr:uid="{00000000-0006-0000-0000-000006000000}">
      <text>
        <r>
          <rPr>
            <b/>
            <sz val="11"/>
            <color indexed="81"/>
            <rFont val="Arial"/>
            <family val="2"/>
            <charset val="238"/>
          </rPr>
          <t xml:space="preserve">PUP Strzyżów:
</t>
        </r>
        <r>
          <rPr>
            <sz val="11"/>
            <color indexed="81"/>
            <rFont val="Arial"/>
            <family val="2"/>
            <charset val="238"/>
          </rPr>
          <t xml:space="preserve">Należy wpisać kwotę z </t>
        </r>
        <r>
          <rPr>
            <b/>
            <sz val="11"/>
            <color indexed="81"/>
            <rFont val="Arial"/>
            <family val="2"/>
            <charset val="238"/>
          </rPr>
          <t>kolumny L</t>
        </r>
        <r>
          <rPr>
            <sz val="11"/>
            <color indexed="81"/>
            <rFont val="Arial"/>
            <family val="2"/>
            <charset val="238"/>
          </rPr>
          <t xml:space="preserve"> kalkulatora stanowiącego załącznik nr 2 do wniosku, </t>
        </r>
        <r>
          <rPr>
            <b/>
            <sz val="11"/>
            <color indexed="81"/>
            <rFont val="Arial"/>
            <family val="2"/>
            <charset val="238"/>
          </rPr>
          <t>czyli kwotę składek pracodawcy.</t>
        </r>
      </text>
    </comment>
    <comment ref="I14" authorId="0" shapeId="0" xr:uid="{00000000-0006-0000-0000-000007000000}">
      <text>
        <r>
          <rPr>
            <b/>
            <sz val="11"/>
            <color indexed="81"/>
            <rFont val="Arial"/>
            <family val="2"/>
            <charset val="238"/>
          </rPr>
          <t>PUP Strzyżów:</t>
        </r>
        <r>
          <rPr>
            <sz val="11"/>
            <color indexed="81"/>
            <rFont val="Arial"/>
            <family val="2"/>
            <charset val="238"/>
          </rPr>
          <t xml:space="preserve">
Należy wpisać kwotę z </t>
        </r>
        <r>
          <rPr>
            <b/>
            <sz val="11"/>
            <color indexed="81"/>
            <rFont val="Arial"/>
            <family val="2"/>
            <charset val="238"/>
          </rPr>
          <t>kolumny M</t>
        </r>
        <r>
          <rPr>
            <sz val="11"/>
            <color indexed="81"/>
            <rFont val="Arial"/>
            <family val="2"/>
            <charset val="238"/>
          </rPr>
          <t xml:space="preserve"> kalkulatora stanowiącego załącznik nr 2 do wniosku.</t>
        </r>
      </text>
    </comment>
    <comment ref="J14" authorId="2" shapeId="0" xr:uid="{00000000-0006-0000-0000-000008000000}">
      <text>
        <r>
          <rPr>
            <b/>
            <sz val="11"/>
            <color theme="1"/>
            <rFont val="Arial"/>
            <family val="2"/>
            <charset val="238"/>
          </rPr>
          <t>PUP Strzyżów:</t>
        </r>
        <r>
          <rPr>
            <sz val="11"/>
            <color theme="1"/>
            <rFont val="Arial"/>
            <family val="2"/>
            <charset val="238"/>
          </rPr>
          <t xml:space="preserve">
zgodnie z art. 31zo ustawy z dnia 2 marca 2020 r. o szczególnych rozwiązaniach związanych z zapobieganiem, przeciwdziałaniem i zwalczaniem COVID-19, innych chorób zakaźnych oraz wywołanych nimi sytuacji kryzysowych.</t>
        </r>
      </text>
    </comment>
    <comment ref="K14" authorId="1" shapeId="0" xr:uid="{00000000-0006-0000-0000-000009000000}">
      <text>
        <r>
          <rPr>
            <b/>
            <sz val="11"/>
            <color indexed="81"/>
            <rFont val="Arial"/>
            <family val="2"/>
            <charset val="238"/>
          </rPr>
          <t>PUP Strzyżów:</t>
        </r>
        <r>
          <rPr>
            <sz val="11"/>
            <color indexed="81"/>
            <rFont val="Arial"/>
            <family val="2"/>
            <charset val="238"/>
          </rPr>
          <t xml:space="preserve">
Należy wpisać rzeczywiste wynagrodzenie brutto pracownika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L14" authorId="1" shapeId="0" xr:uid="{00000000-0006-0000-0000-00000A000000}">
      <text>
        <r>
          <rPr>
            <b/>
            <sz val="11"/>
            <color indexed="81"/>
            <rFont val="Arial"/>
            <family val="2"/>
            <charset val="238"/>
          </rPr>
          <t>PUP Strzyżów:</t>
        </r>
        <r>
          <rPr>
            <sz val="11"/>
            <color indexed="81"/>
            <rFont val="Arial"/>
            <family val="2"/>
            <charset val="238"/>
          </rPr>
          <t xml:space="preserve">
Należy wpisać wyłącznie wynagrodzenie chorobowe wraz ze składką zdrowotną od tego wynagrodzenia chorobowego.
Nie należy wpisywać zasiłku chorobowego (płatny przez ZUS)!</t>
        </r>
      </text>
    </comment>
    <comment ref="M14" authorId="1" shapeId="0" xr:uid="{00000000-0006-0000-0000-00000B000000}">
      <text>
        <r>
          <rPr>
            <b/>
            <sz val="11"/>
            <color indexed="81"/>
            <rFont val="Arial"/>
            <family val="2"/>
            <charset val="238"/>
          </rPr>
          <t>PUP Strzyżów:</t>
        </r>
        <r>
          <rPr>
            <sz val="11"/>
            <color indexed="81"/>
            <rFont val="Arial"/>
            <family val="2"/>
            <charset val="238"/>
          </rPr>
          <t xml:space="preserve">
Należy wpisać kwotę dofinansowania z PFRON. 
Zgodnie z art.15zze1 ustawy COVID19 dofinansowanie do części wynagrodzenia pracownika może otrzymać pracodawca korzystający z dofinansowania do wynagrodzenia pracownika niepełnosprawnego w </t>
        </r>
        <r>
          <rPr>
            <b/>
            <sz val="11"/>
            <color indexed="81"/>
            <rFont val="Arial"/>
            <family val="2"/>
            <charset val="238"/>
          </rPr>
          <t xml:space="preserve">części niepodlegającej dofinansowaniu.
</t>
        </r>
      </text>
    </comment>
    <comment ref="N14" authorId="1" shapeId="0" xr:uid="{00000000-0006-0000-0000-00000C000000}">
      <text>
        <r>
          <rPr>
            <b/>
            <sz val="11"/>
            <color indexed="81"/>
            <rFont val="Arial"/>
            <family val="2"/>
            <charset val="238"/>
          </rPr>
          <t>PUP Strzyżów:</t>
        </r>
        <r>
          <rPr>
            <sz val="11"/>
            <color indexed="81"/>
            <rFont val="Arial"/>
            <family val="2"/>
            <charset val="238"/>
          </rPr>
          <t xml:space="preserve">
Należy wpisać sumę składek na FP i FGŚP oraz inne składniki stanowiące koszty płacy, a nieujęte w kolumnie K (np. dodatki niemające charakteru stałego, premie, itd).
</t>
        </r>
        <r>
          <rPr>
            <b/>
            <sz val="11"/>
            <color indexed="81"/>
            <rFont val="Arial"/>
            <family val="2"/>
            <charset val="238"/>
          </rPr>
          <t>Pole to jest wymagane wyłącznie w sytuacji korzystania z dofinansowania do wynagrodzenia pracownika niepełnosprawnego z PFRON</t>
        </r>
        <r>
          <rPr>
            <sz val="11"/>
            <color indexed="81"/>
            <rFont val="Arial"/>
            <family val="2"/>
            <charset val="238"/>
          </rPr>
          <t>. Gdy pracownik nie jest objęty takim dofiansowaniem to pole może pozostać puste.</t>
        </r>
      </text>
    </comment>
    <comment ref="T14" authorId="2" shapeId="0" xr:uid="{00000000-0006-0000-0000-00000D000000}">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Z14" authorId="2" shapeId="0" xr:uid="{00000000-0006-0000-0000-00000E000000}">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AA14" authorId="2" shapeId="0" xr:uid="{00000000-0006-0000-0000-00000F000000}">
      <text>
        <r>
          <rPr>
            <sz val="11"/>
            <color theme="1"/>
            <rFont val="Arial"/>
            <family val="2"/>
            <charset val="238"/>
          </rPr>
          <t xml:space="preserve">pola w kolumnie "AA" obliczne są jako suma następujących składek:
na ubezpieczenie społeczne liczonych od kwoty dofinansowywanego wynagrodzenia brutto:
        na ubezpieczenie emerytalne - 9,76%,
        ubezpieczenie rentowe - 1,5%,
        ubezpieczenie chorobowe - 2,45%.
czyli łącznie 13,71% od wartości tego wynagrodzenia
oraz
na ubezpieczenie zdrowotne w wysokosci 9% dofinansowywanego wynagrodzenia brutto </t>
        </r>
      </text>
    </comment>
    <comment ref="AB14" authorId="2" shapeId="0" xr:uid="{00000000-0006-0000-0000-000010000000}">
      <text>
        <r>
          <rPr>
            <sz val="11"/>
            <color theme="1"/>
            <rFont val="Arial"/>
            <family val="2"/>
            <charset val="238"/>
          </rPr>
          <t>pola w kolumnie "AB"  obliczne są jako suma następujących składek na ubezpieczenie społeczne:
ubezpieczenie emerytalne - 9,76%,
ubezpieczenie rentowe - 6,5%,
oraz ubezpieczenie wypadkowe wskazane w polu "E5".</t>
        </r>
      </text>
    </comment>
    <comment ref="AD14" authorId="1" shapeId="0" xr:uid="{00000000-0006-0000-0000-000011000000}">
      <text>
        <r>
          <rPr>
            <b/>
            <sz val="11"/>
            <color indexed="81"/>
            <rFont val="Arial"/>
            <family val="2"/>
            <charset val="238"/>
          </rPr>
          <t>PUP Strzyżów:</t>
        </r>
        <r>
          <rPr>
            <b/>
            <sz val="9"/>
            <color indexed="81"/>
            <rFont val="Tahoma"/>
            <family val="2"/>
            <charset val="238"/>
          </rPr>
          <t xml:space="preserve">
</t>
        </r>
        <r>
          <rPr>
            <sz val="11"/>
            <color indexed="81"/>
            <rFont val="Arial"/>
            <family val="2"/>
            <charset val="238"/>
          </rPr>
          <t>zgodnie z art. 31zo ustawy z dnia 2 marca 2020 r. o szczególnych rozwiązaniach związanych z zapobieganiem, przeciwdziałaniem i zwalczaniem COVID-19, innych chorób zakaźnych oraz wywołanych nimi sytuacji kryzysowych.</t>
        </r>
      </text>
    </comment>
    <comment ref="AE14" authorId="1" shapeId="0" xr:uid="{00000000-0006-0000-0000-000012000000}">
      <text>
        <r>
          <rPr>
            <b/>
            <sz val="11"/>
            <color indexed="81"/>
            <rFont val="Arial"/>
            <family val="2"/>
            <charset val="238"/>
          </rPr>
          <t>PUP Strzyżów:</t>
        </r>
        <r>
          <rPr>
            <sz val="11"/>
            <color indexed="81"/>
            <rFont val="Arial"/>
            <family val="2"/>
            <charset val="238"/>
          </rPr>
          <t xml:space="preserve">
Należy wpisać rzeczywiste wynagrodzenie brutto pracownika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AF14" authorId="1" shapeId="0" xr:uid="{00000000-0006-0000-0000-000013000000}">
      <text>
        <r>
          <rPr>
            <b/>
            <sz val="11"/>
            <color indexed="81"/>
            <rFont val="Arial"/>
            <family val="2"/>
            <charset val="238"/>
          </rPr>
          <t xml:space="preserve">PUP Strzyżów:
</t>
        </r>
        <r>
          <rPr>
            <sz val="11"/>
            <color indexed="81"/>
            <rFont val="Arial"/>
            <family val="2"/>
            <charset val="238"/>
          </rPr>
          <t>Należy wpisać wyłącznie wynagrodzenie chorobowe wraz ze składką zdrowotną od tego wynagrodzenia chorobowego.
Nie należy wpisywać zasiłku chorobowego (płatny przez ZUS)!</t>
        </r>
      </text>
    </comment>
    <comment ref="AG14" authorId="1" shapeId="0" xr:uid="{00000000-0006-0000-0000-000014000000}">
      <text>
        <r>
          <rPr>
            <b/>
            <sz val="11"/>
            <color indexed="81"/>
            <rFont val="Arial"/>
            <family val="2"/>
            <charset val="238"/>
          </rPr>
          <t xml:space="preserve">PUP Strzyżów:
</t>
        </r>
        <r>
          <rPr>
            <sz val="11"/>
            <color indexed="81"/>
            <rFont val="Arial"/>
            <family val="2"/>
            <charset val="238"/>
          </rPr>
          <t>Należy wpisać kwotę dofinansowania z PFRON. 
Zgodnie z art.15zze1 ustawy COVID19 dofinansowanie do części wynagrodzenia pracownika może otrzymać pracodawca korzystający z dofinansowania do wynagrodzenia pracownika niepełnosprawnego</t>
        </r>
        <r>
          <rPr>
            <b/>
            <sz val="11"/>
            <color indexed="81"/>
            <rFont val="Arial"/>
            <family val="2"/>
            <charset val="238"/>
          </rPr>
          <t xml:space="preserve"> w części niepodlegającej dofinansowaniu.</t>
        </r>
      </text>
    </comment>
    <comment ref="AH14" authorId="1" shapeId="0" xr:uid="{00000000-0006-0000-0000-000015000000}">
      <text>
        <r>
          <rPr>
            <b/>
            <sz val="11"/>
            <color indexed="81"/>
            <rFont val="Arial"/>
            <family val="2"/>
            <charset val="238"/>
          </rPr>
          <t>PUP Strzyżów:</t>
        </r>
        <r>
          <rPr>
            <sz val="11"/>
            <color indexed="81"/>
            <rFont val="Tahoma"/>
            <family val="2"/>
            <charset val="238"/>
          </rPr>
          <t xml:space="preserve">
</t>
        </r>
        <r>
          <rPr>
            <sz val="11"/>
            <color indexed="81"/>
            <rFont val="Arial"/>
            <family val="2"/>
            <charset val="238"/>
          </rPr>
          <t xml:space="preserve">Należy wpisać sumę składek na FP i FGŚP oraz inne składniki stanowiące koszty płacy, a nieujęte w kolumnie X (np. dodatki niemające charakteru stałego, premie, itd).
</t>
        </r>
        <r>
          <rPr>
            <b/>
            <sz val="11"/>
            <color indexed="81"/>
            <rFont val="Arial"/>
            <family val="2"/>
            <charset val="238"/>
          </rPr>
          <t xml:space="preserve">
Pole to jest wymagane wyłącznie w sytuacji korzystania z dofinansowania do wynagrodzenia pracownika niepełnosprawnego z PFRON</t>
        </r>
        <r>
          <rPr>
            <sz val="11"/>
            <color indexed="81"/>
            <rFont val="Arial"/>
            <family val="2"/>
            <charset val="238"/>
          </rPr>
          <t>. Gdy pracownik nie jest objęty takim dofiansowaniem to pole może pozostać puste.</t>
        </r>
      </text>
    </comment>
    <comment ref="AI14" authorId="1" shapeId="0" xr:uid="{00000000-0006-0000-0000-000016000000}">
      <text>
        <r>
          <rPr>
            <b/>
            <sz val="11"/>
            <color indexed="81"/>
            <rFont val="Arial"/>
            <family val="2"/>
            <charset val="238"/>
          </rPr>
          <t xml:space="preserve">PUP Strzyżów:
</t>
        </r>
        <r>
          <rPr>
            <sz val="11"/>
            <color indexed="81"/>
            <rFont val="Arial"/>
            <family val="2"/>
            <charset val="238"/>
          </rPr>
          <t>Część wynagrodzenia brutto podlegająca dofinansowaniu (w przypadku zwolnienia z opłacania składek w ZUS od tej kwoty odejmowana jest kwota składek).</t>
        </r>
      </text>
    </comment>
    <comment ref="AN14" authorId="2" shapeId="0" xr:uid="{00000000-0006-0000-0000-000017000000}">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AT14" authorId="2" shapeId="0" xr:uid="{00000000-0006-0000-0000-000018000000}">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AU14" authorId="1" shapeId="0" xr:uid="{00000000-0006-0000-0000-000019000000}">
      <text>
        <r>
          <rPr>
            <sz val="11"/>
            <color indexed="81"/>
            <rFont val="Arial"/>
            <family val="2"/>
            <charset val="238"/>
          </rPr>
          <t>pola w kolumnie "AU" obliczne są jako suma następujących składek:
na ubezpieczenie społeczne liczonych od kwoty dofinansowywanego wynagrodzenia brutto:
        na ubezpieczenie emerytalne - 9,76%,
        ubezpieczenie rentowe - 1,5%,
        ubezpieczenie chorobowe - 2,45%.
czyli łącznie 13,71% od wartości tego wynagrodzenia
oraz
na ubezpieczenie zdrowotne w wysokosci 9% dofinansowywanego wynagrodzenia brutto</t>
        </r>
      </text>
    </comment>
    <comment ref="AV14" authorId="1" shapeId="0" xr:uid="{00000000-0006-0000-0000-00001A000000}">
      <text>
        <r>
          <rPr>
            <sz val="11"/>
            <color indexed="81"/>
            <rFont val="Arial"/>
            <family val="2"/>
            <charset val="238"/>
          </rPr>
          <t>pola w kolumnie "AV"  obliczne są jako suma następujących składek na ubezpieczenie społeczne:
ubezpieczenie emerytalne - 9,76%,
ubezpieczenie rentowe - 6,5%,
oraz ubezpieczenie wypadkowe wskazane w polu "E5".</t>
        </r>
      </text>
    </comment>
    <comment ref="AX14" authorId="1" shapeId="0" xr:uid="{00000000-0006-0000-0000-00001B000000}">
      <text>
        <r>
          <rPr>
            <b/>
            <sz val="11"/>
            <color indexed="81"/>
            <rFont val="Arial"/>
            <family val="2"/>
            <charset val="238"/>
          </rPr>
          <t xml:space="preserve">PUP Strzyżów:
</t>
        </r>
        <r>
          <rPr>
            <sz val="11"/>
            <color indexed="81"/>
            <rFont val="Arial"/>
            <family val="2"/>
            <charset val="238"/>
          </rPr>
          <t>zgodnie z art. 31zo ustawy z dnia 2 marca 2020 r. o szczególnych rozwiązaniach związanych z zapobieganiem, przeciwdziałaniem i zwalczaniem COVID-19, innych chorób zakaźnych oraz wywołanych nimi sytuacji kryzysowych.</t>
        </r>
      </text>
    </comment>
    <comment ref="AY14" authorId="1" shapeId="0" xr:uid="{00000000-0006-0000-0000-00001C000000}">
      <text>
        <r>
          <rPr>
            <b/>
            <sz val="11"/>
            <color indexed="81"/>
            <rFont val="Arial"/>
            <family val="2"/>
            <charset val="238"/>
          </rPr>
          <t xml:space="preserve">PUP Strzyżów:
</t>
        </r>
        <r>
          <rPr>
            <sz val="11"/>
            <color indexed="81"/>
            <rFont val="Arial"/>
            <family val="2"/>
            <charset val="238"/>
          </rPr>
          <t>Należy wpisać rzeczywiste wynagrodzenie brutto pracownika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AZ14" authorId="1" shapeId="0" xr:uid="{00000000-0006-0000-0000-00001D000000}">
      <text>
        <r>
          <rPr>
            <b/>
            <sz val="11"/>
            <color indexed="81"/>
            <rFont val="Arial"/>
            <family val="2"/>
            <charset val="238"/>
          </rPr>
          <t>PUP Strzyżów:</t>
        </r>
        <r>
          <rPr>
            <sz val="11"/>
            <color indexed="81"/>
            <rFont val="Arial"/>
            <family val="2"/>
            <charset val="238"/>
          </rPr>
          <t xml:space="preserve">
Należy wpisać wyłącznie wynagrodzenie chorobowe wraz ze składką zdrowotną od tego wynagrodzenia chorobowego.
Nie należy wpisywać zasiłku chorobowego (płatny przez ZUS)!</t>
        </r>
      </text>
    </comment>
    <comment ref="BA14" authorId="1" shapeId="0" xr:uid="{00000000-0006-0000-0000-00001E000000}">
      <text>
        <r>
          <rPr>
            <b/>
            <sz val="11"/>
            <color indexed="81"/>
            <rFont val="Arial"/>
            <family val="2"/>
            <charset val="238"/>
          </rPr>
          <t xml:space="preserve">PUP Strzyżów:
</t>
        </r>
        <r>
          <rPr>
            <sz val="11"/>
            <color indexed="81"/>
            <rFont val="Arial"/>
            <family val="2"/>
            <charset val="238"/>
          </rPr>
          <t>Należy wpisać kwotę dofinansowania z PFRON. 
Zgodnie z art.15zze1 ustawy COVID19 dofinansowanie do części wynagrodzenia pracownika może otrzymać pracodawca korzystający z dofinansowania do wynagrodzenia pracownika niepełnosprawnego</t>
        </r>
        <r>
          <rPr>
            <b/>
            <sz val="11"/>
            <color indexed="81"/>
            <rFont val="Arial"/>
            <family val="2"/>
            <charset val="238"/>
          </rPr>
          <t xml:space="preserve"> w części niepodlegającej dofinansowaniu.</t>
        </r>
      </text>
    </comment>
    <comment ref="BB14" authorId="1" shapeId="0" xr:uid="{00000000-0006-0000-0000-00001F000000}">
      <text>
        <r>
          <rPr>
            <b/>
            <sz val="11"/>
            <color indexed="81"/>
            <rFont val="Arial"/>
            <family val="2"/>
            <charset val="238"/>
          </rPr>
          <t>PUP Strzyżów:</t>
        </r>
        <r>
          <rPr>
            <sz val="11"/>
            <color indexed="81"/>
            <rFont val="Arial"/>
            <family val="2"/>
            <charset val="238"/>
          </rPr>
          <t xml:space="preserve">
Należy wpisać sumę składek na FP i FGŚP oraz inne składniki stanowiące koszty płacy, a nieujęte w kolumnie AK (np. dodatki niemające charakteru stałego, premie, itd).
</t>
        </r>
        <r>
          <rPr>
            <b/>
            <sz val="11"/>
            <color indexed="81"/>
            <rFont val="Arial"/>
            <family val="2"/>
            <charset val="238"/>
          </rPr>
          <t>Pole to jest wymagane wyłącznie w sytuacji korzystania z dofinansowania do wynagrodzenia pracownika niepełnosprawnego z PFRON.</t>
        </r>
        <r>
          <rPr>
            <sz val="11"/>
            <color indexed="81"/>
            <rFont val="Arial"/>
            <family val="2"/>
            <charset val="238"/>
          </rPr>
          <t xml:space="preserve"> Gdy pracownik nie jest objęty takim dofiansowaniem to pole może pozostać puste.</t>
        </r>
      </text>
    </comment>
    <comment ref="BC14" authorId="1" shapeId="0" xr:uid="{00000000-0006-0000-0000-000020000000}">
      <text>
        <r>
          <rPr>
            <b/>
            <sz val="11"/>
            <color indexed="81"/>
            <rFont val="Arial"/>
            <family val="2"/>
            <charset val="238"/>
          </rPr>
          <t xml:space="preserve">PUP Strzyżów:
</t>
        </r>
        <r>
          <rPr>
            <sz val="11"/>
            <color indexed="81"/>
            <rFont val="Arial"/>
            <family val="2"/>
            <charset val="238"/>
          </rPr>
          <t>Część wynagrodzenia brutto podlegająca dofinansowaniu (w przypadku zwolnienia z opłacania składek w ZUS od tej kwoty odejmowana jest kwota składek).</t>
        </r>
      </text>
    </comment>
    <comment ref="BH14" authorId="2" shapeId="0" xr:uid="{00000000-0006-0000-0000-000021000000}">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BN14" authorId="2" shapeId="0" xr:uid="{00000000-0006-0000-0000-000022000000}">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BO14" authorId="2" shapeId="0" xr:uid="{00000000-0006-0000-0000-000023000000}">
      <text>
        <r>
          <rPr>
            <sz val="11"/>
            <color theme="1"/>
            <rFont val="Arial"/>
            <family val="2"/>
            <charset val="238"/>
          </rPr>
          <t>pola w kolumnie "BO" obliczne są jako suma następujących składek:
na ubezpieczenie społeczne liczonych od kwoty dofinansowywanego wynagrodzenia brutto:
        na ubezpieczenie emerytalne - 9,76%,
        ubezpieczenie rentowe - 1,5%,
        ubezpieczenie chorobowe - 2,45%.
czyli łącznie 13,71% od wartości tego wynagrodzenia
oraz
na ubezpieczenie zdrowotne w wysokosci 9% dofinansowywanego wynagrodzenia brutto</t>
        </r>
      </text>
    </comment>
    <comment ref="BP14" authorId="2" shapeId="0" xr:uid="{00000000-0006-0000-0000-000024000000}">
      <text>
        <r>
          <rPr>
            <sz val="11"/>
            <color theme="1"/>
            <rFont val="Arial"/>
            <family val="2"/>
            <charset val="238"/>
          </rPr>
          <t>pola w kolumnie "BP"  obliczne są jako suma następujących składek na ubezpieczenie społeczne:
ubezpieczenie emerytalne - 9,76%,
ubezpieczenie rentowe - 6,5%,
oraz ubezpieczenie wypadkowe wskazane w polu "E5".</t>
        </r>
      </text>
    </comment>
    <comment ref="D15" authorId="1" shapeId="0" xr:uid="{00000000-0006-0000-0000-000025000000}">
      <text>
        <r>
          <rPr>
            <b/>
            <sz val="11"/>
            <color indexed="81"/>
            <rFont val="Arial"/>
            <family val="2"/>
            <charset val="238"/>
          </rPr>
          <t xml:space="preserve">PUP Strzyżów:
</t>
        </r>
        <r>
          <rPr>
            <sz val="11"/>
            <color indexed="81"/>
            <rFont val="Arial"/>
            <family val="2"/>
            <charset val="238"/>
          </rPr>
          <t>Po wpisaniu numeru PESEL należy go zaakceptować enterem, w innym przypadku zwracany jest błąd.</t>
        </r>
      </text>
    </comment>
    <comment ref="F15" authorId="1" shapeId="0" xr:uid="{00000000-0006-0000-0000-000026000000}">
      <text>
        <r>
          <rPr>
            <b/>
            <sz val="11"/>
            <color indexed="81"/>
            <rFont val="Arial"/>
            <family val="2"/>
            <charset val="238"/>
          </rPr>
          <t>PUP Strzyżów:</t>
        </r>
        <r>
          <rPr>
            <sz val="11"/>
            <color indexed="81"/>
            <rFont val="Arial"/>
            <family val="2"/>
            <charset val="238"/>
          </rPr>
          <t xml:space="preserve">
Zaznaczając wiek patrzymy na dzień złożenia wniosku, a nie na dzień wypełnienia kalkulatora do rozliczenia umowy.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Aleksander Filip</author>
    <author>PUP Strzyżów</author>
    <author/>
  </authors>
  <commentList>
    <comment ref="H6" authorId="0" shapeId="0" xr:uid="{00000000-0006-0000-0100-000001000000}">
      <text>
        <r>
          <rPr>
            <b/>
            <sz val="11"/>
            <color indexed="81"/>
            <rFont val="Arial"/>
            <family val="2"/>
            <charset val="238"/>
          </rPr>
          <t>PUP Strzyżów:</t>
        </r>
        <r>
          <rPr>
            <sz val="11"/>
            <color indexed="81"/>
            <rFont val="Arial"/>
            <family val="2"/>
            <charset val="238"/>
          </rPr>
          <t xml:space="preserve">
Należy wypełnić danymi z excela będącego załącznikiem nr 2 do wniosku (DEFS kalkulator)</t>
        </r>
        <r>
          <rPr>
            <b/>
            <sz val="9"/>
            <color indexed="81"/>
            <rFont val="Tahoma"/>
            <family val="2"/>
            <charset val="238"/>
          </rPr>
          <t>.</t>
        </r>
      </text>
    </comment>
    <comment ref="H7" authorId="0" shapeId="0" xr:uid="{00000000-0006-0000-0100-000002000000}">
      <text>
        <r>
          <rPr>
            <sz val="11"/>
            <color indexed="81"/>
            <rFont val="Arial"/>
            <family val="2"/>
            <charset val="238"/>
          </rPr>
          <t xml:space="preserve">PUP Strzyżów:
Należy wpisać kwotę z kolumny M kalkulatora stanowiącego załącznik nr 2 do wniosku, </t>
        </r>
        <r>
          <rPr>
            <b/>
            <sz val="11"/>
            <color indexed="81"/>
            <rFont val="Arial"/>
            <family val="2"/>
            <charset val="238"/>
          </rPr>
          <t>czyli kwotę składek pracownika/zleceniobiorcy.</t>
        </r>
      </text>
    </comment>
    <comment ref="I7" authorId="0" shapeId="0" xr:uid="{00000000-0006-0000-0100-000003000000}">
      <text>
        <r>
          <rPr>
            <b/>
            <sz val="11"/>
            <color indexed="81"/>
            <rFont val="Arial"/>
            <family val="2"/>
            <charset val="238"/>
          </rPr>
          <t xml:space="preserve">PUP Strzyżów:
</t>
        </r>
        <r>
          <rPr>
            <sz val="11"/>
            <color indexed="81"/>
            <rFont val="Arial"/>
            <family val="2"/>
            <charset val="238"/>
          </rPr>
          <t xml:space="preserve">Należy wpisać kwotę z </t>
        </r>
        <r>
          <rPr>
            <b/>
            <sz val="11"/>
            <color indexed="81"/>
            <rFont val="Arial"/>
            <family val="2"/>
            <charset val="238"/>
          </rPr>
          <t>kolumny N</t>
        </r>
        <r>
          <rPr>
            <sz val="11"/>
            <color indexed="81"/>
            <rFont val="Arial"/>
            <family val="2"/>
            <charset val="238"/>
          </rPr>
          <t xml:space="preserve"> kalkulatora stanowiącego załącznik nr 2 do wniosku, </t>
        </r>
        <r>
          <rPr>
            <b/>
            <sz val="11"/>
            <color indexed="81"/>
            <rFont val="Arial"/>
            <family val="2"/>
            <charset val="238"/>
          </rPr>
          <t>czyli kwotę składek pracodawcy/zleceniodawcy.</t>
        </r>
      </text>
    </comment>
    <comment ref="J7" authorId="0" shapeId="0" xr:uid="{00000000-0006-0000-0100-000004000000}">
      <text>
        <r>
          <rPr>
            <b/>
            <sz val="11"/>
            <color indexed="81"/>
            <rFont val="Arial"/>
            <family val="2"/>
            <charset val="238"/>
          </rPr>
          <t>PUP Strzyżów:</t>
        </r>
        <r>
          <rPr>
            <sz val="11"/>
            <color indexed="81"/>
            <rFont val="Arial"/>
            <family val="2"/>
            <charset val="238"/>
          </rPr>
          <t xml:space="preserve">
Należy wpisać kwotę z </t>
        </r>
        <r>
          <rPr>
            <b/>
            <sz val="11"/>
            <color indexed="81"/>
            <rFont val="Arial"/>
            <family val="2"/>
            <charset val="238"/>
          </rPr>
          <t>kolumny O</t>
        </r>
        <r>
          <rPr>
            <sz val="11"/>
            <color indexed="81"/>
            <rFont val="Arial"/>
            <family val="2"/>
            <charset val="238"/>
          </rPr>
          <t xml:space="preserve"> kalkulatora stanowiącego załącznik nr 2 do wniosku.</t>
        </r>
      </text>
    </comment>
    <comment ref="K7" authorId="1" shapeId="0" xr:uid="{00000000-0006-0000-0100-000005000000}">
      <text>
        <r>
          <rPr>
            <b/>
            <sz val="11"/>
            <color indexed="81"/>
            <rFont val="Arial"/>
            <family val="2"/>
            <charset val="238"/>
          </rPr>
          <t>PUP Strzyżów:</t>
        </r>
        <r>
          <rPr>
            <sz val="11"/>
            <color indexed="81"/>
            <rFont val="Arial"/>
            <family val="2"/>
            <charset val="238"/>
          </rPr>
          <t xml:space="preserve">
zgodnie z art. 31zo ustawy z dnia 2 marca 2020 r. o szczególnych rozwiązaniach związanych z zapobieganiem, przeciwdziałaniem i zwalczaniem COVID-19, innych chorób zakaźnych oraz wywołanych nimi sytuacji kryzysowych.</t>
        </r>
      </text>
    </comment>
    <comment ref="L7" authorId="1" shapeId="0" xr:uid="{00000000-0006-0000-0100-000006000000}">
      <text>
        <r>
          <rPr>
            <b/>
            <sz val="11"/>
            <color indexed="81"/>
            <rFont val="Arial"/>
            <family val="2"/>
            <charset val="238"/>
          </rPr>
          <t>PUP Strzyżów:</t>
        </r>
        <r>
          <rPr>
            <sz val="11"/>
            <color indexed="81"/>
            <rFont val="Arial"/>
            <family val="2"/>
            <charset val="238"/>
          </rPr>
          <t xml:space="preserve">
Należy wpisać rzeczywiste wynagrodzenie brutto pracownika/zleceniobiorcy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M7" authorId="1" shapeId="0" xr:uid="{00000000-0006-0000-0100-000007000000}">
      <text>
        <r>
          <rPr>
            <b/>
            <sz val="11"/>
            <color indexed="81"/>
            <rFont val="Arial"/>
            <family val="2"/>
            <charset val="238"/>
          </rPr>
          <t>PUP Strzyżów:</t>
        </r>
        <r>
          <rPr>
            <sz val="11"/>
            <color indexed="81"/>
            <rFont val="Arial"/>
            <family val="2"/>
            <charset val="238"/>
          </rPr>
          <t xml:space="preserve">
</t>
        </r>
        <r>
          <rPr>
            <b/>
            <sz val="11"/>
            <color indexed="81"/>
            <rFont val="Arial"/>
            <family val="2"/>
            <charset val="238"/>
          </rPr>
          <t>Dotyczy wyłącznie umów o pracę nakładczą.</t>
        </r>
        <r>
          <rPr>
            <sz val="11"/>
            <color indexed="81"/>
            <rFont val="Arial"/>
            <family val="2"/>
            <charset val="238"/>
          </rPr>
          <t xml:space="preserve"> W przypadku umów zlecenia nie ma wynagrodzenia chorobowego.
Należy wpisać wyłącznie wynagrodzenie chorobowe wraz ze składką zdrowotną od tego wynagrodzenia chorobowego.
Nie należy wpisywać zasiłku chorobowego (płatny przez ZUS)!</t>
        </r>
      </text>
    </comment>
    <comment ref="N7" authorId="2" shapeId="0" xr:uid="{00000000-0006-0000-0100-000008000000}">
      <text>
        <r>
          <rPr>
            <b/>
            <sz val="11"/>
            <color theme="1"/>
            <rFont val="Arial"/>
            <family val="2"/>
            <charset val="238"/>
          </rPr>
          <t>PUP Strzyżów:</t>
        </r>
        <r>
          <rPr>
            <sz val="11"/>
            <color theme="1"/>
            <rFont val="Arial"/>
            <family val="2"/>
            <charset val="238"/>
          </rPr>
          <t xml:space="preserve">
Gdy pracownik/zleceniobiorca jest objęty zwolnieniem ze składek ZUS na podst. art. 31zo ustawy COIVD 19, proszę wprowadzić wartość składki, jaka byłaby odprowadzana, gdyby pracownik/zleceniobiorca nie był objęty zwolnieniem ze składek ZUS.
</t>
        </r>
        <r>
          <rPr>
            <b/>
            <sz val="11"/>
            <color theme="1"/>
            <rFont val="Arial"/>
            <family val="2"/>
            <charset val="238"/>
          </rPr>
          <t>Należy podać wysokość składek bez składki zdrowotnej od wynagrodzenia chorobowego!</t>
        </r>
      </text>
    </comment>
    <comment ref="O7" authorId="2" shapeId="0" xr:uid="{00000000-0006-0000-0100-000009000000}">
      <text>
        <r>
          <rPr>
            <b/>
            <sz val="11"/>
            <color theme="1"/>
            <rFont val="Arial"/>
            <family val="2"/>
            <charset val="238"/>
          </rPr>
          <t xml:space="preserve">PUP Strzyżów:
</t>
        </r>
        <r>
          <rPr>
            <sz val="11"/>
            <color theme="1"/>
            <rFont val="Arial"/>
            <family val="2"/>
            <charset val="238"/>
          </rPr>
          <t xml:space="preserve">Należy podać łączną sumę (kwotę) składek odprowadzanych przez pracodawcę (emerytalna - 9,76%, rentowa 6,5% oraz składka wypadkowa) </t>
        </r>
        <r>
          <rPr>
            <b/>
            <sz val="11"/>
            <color theme="1"/>
            <rFont val="Arial"/>
            <family val="2"/>
            <charset val="238"/>
          </rPr>
          <t>bez :
- składki na Fundusz Pracy
- składki na Fundusz Gwarantowanych Świadczeń Pracowniczych.</t>
        </r>
      </text>
    </comment>
    <comment ref="P7" authorId="2" shapeId="0" xr:uid="{00000000-0006-0000-0100-00000A000000}">
      <text>
        <r>
          <rPr>
            <sz val="11"/>
            <color theme="1"/>
            <rFont val="Arial"/>
            <family val="2"/>
            <charset val="238"/>
          </rPr>
          <t xml:space="preserve">W przypadku, gdy pracownik jest objęty zwolnieniem ze składek ZUS, łączna wartość dofinansowania (kolumna "N") zostaje obniżona o odpowiednią część składki na ZUS objętej zwolnieniem.
</t>
        </r>
      </text>
    </comment>
    <comment ref="V7" authorId="1" shapeId="0" xr:uid="{00000000-0006-0000-0100-00000B000000}">
      <text>
        <r>
          <rPr>
            <b/>
            <sz val="11"/>
            <color indexed="81"/>
            <rFont val="Arial"/>
            <family val="2"/>
            <charset val="238"/>
          </rPr>
          <t>PUP Strzyżów:</t>
        </r>
        <r>
          <rPr>
            <sz val="11"/>
            <color indexed="81"/>
            <rFont val="Arial"/>
            <family val="2"/>
            <charset val="238"/>
          </rPr>
          <t xml:space="preserve">
zgodnie z art. 31zo ustawy z dnia 2 marca 2020 r. o szczególnych rozwiązaniach związanych z zapobieganiem, przeciwdziałaniem i zwalczaniem COVID-19, innych chorób zakaźnych oraz wywołanych nimi sytuacji kryzysowych.</t>
        </r>
      </text>
    </comment>
    <comment ref="W7" authorId="1" shapeId="0" xr:uid="{00000000-0006-0000-0100-00000C000000}">
      <text>
        <r>
          <rPr>
            <b/>
            <sz val="11"/>
            <color indexed="81"/>
            <rFont val="Arial"/>
            <family val="2"/>
            <charset val="238"/>
          </rPr>
          <t>PUP Strzyżów:</t>
        </r>
        <r>
          <rPr>
            <sz val="11"/>
            <color indexed="81"/>
            <rFont val="Arial"/>
            <family val="2"/>
            <charset val="238"/>
          </rPr>
          <t xml:space="preserve">
Należy wpisać rzeczywiste wynagrodzenie brutto pracownika/zleceniobiorcy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X7" authorId="1" shapeId="0" xr:uid="{00000000-0006-0000-0100-00000D000000}">
      <text>
        <r>
          <rPr>
            <b/>
            <sz val="11"/>
            <color indexed="81"/>
            <rFont val="Arial"/>
            <family val="2"/>
            <charset val="238"/>
          </rPr>
          <t>PUP Strzyżów:</t>
        </r>
        <r>
          <rPr>
            <sz val="11"/>
            <color indexed="81"/>
            <rFont val="Arial"/>
            <family val="2"/>
            <charset val="238"/>
          </rPr>
          <t xml:space="preserve">
</t>
        </r>
        <r>
          <rPr>
            <b/>
            <sz val="11"/>
            <color indexed="81"/>
            <rFont val="Arial"/>
            <family val="2"/>
            <charset val="238"/>
          </rPr>
          <t>Dotyczy wyłącznie umów o pracę nakładczą.</t>
        </r>
        <r>
          <rPr>
            <sz val="11"/>
            <color indexed="81"/>
            <rFont val="Arial"/>
            <family val="2"/>
            <charset val="238"/>
          </rPr>
          <t xml:space="preserve"> W przypadku umów zlecenia nie ma wynagrodzenia chorobowego.
Należy wpisać wyłącznie wynagrodzenie chorobowe wraz ze składką zdrowotną od tego wynagrodzenia chorobowego.
Nie należy wpisywać zasiłku chorobowego (płatny przez ZUS)!</t>
        </r>
      </text>
    </comment>
    <comment ref="Y7" authorId="1" shapeId="0" xr:uid="{00000000-0006-0000-0100-00000E000000}">
      <text>
        <r>
          <rPr>
            <b/>
            <sz val="11"/>
            <color indexed="81"/>
            <rFont val="Arial"/>
            <family val="2"/>
            <charset val="238"/>
          </rPr>
          <t>PUP Strzyżów:</t>
        </r>
        <r>
          <rPr>
            <sz val="11"/>
            <color indexed="81"/>
            <rFont val="Arial"/>
            <family val="2"/>
            <charset val="238"/>
          </rPr>
          <t xml:space="preserve">
PUP Strzyżów:
Gdy pracownik/zleceniobiorca jest objęty zwolnieniem ze składek ZUS na podst. art. 31zo ustawy COIVD 19, proszę wprowadzić wartość składki, jaka byłaby odprowadzana, gdyby pracownik/zleceniobiorca nie był objęty zwolnieniem ze składek ZUS.
</t>
        </r>
        <r>
          <rPr>
            <b/>
            <sz val="11"/>
            <color indexed="81"/>
            <rFont val="Arial"/>
            <family val="2"/>
            <charset val="238"/>
          </rPr>
          <t>Należy podać wysokość składek bez składki zdrowotnej od wynagrodzenia chorobowego!</t>
        </r>
      </text>
    </comment>
    <comment ref="Z7" authorId="1" shapeId="0" xr:uid="{00000000-0006-0000-0100-00000F000000}">
      <text>
        <r>
          <rPr>
            <b/>
            <sz val="11"/>
            <color indexed="81"/>
            <rFont val="Arial"/>
            <family val="2"/>
            <charset val="238"/>
          </rPr>
          <t>PUP Strzyżów:</t>
        </r>
        <r>
          <rPr>
            <sz val="11"/>
            <color indexed="81"/>
            <rFont val="Arial"/>
            <family val="2"/>
            <charset val="238"/>
          </rPr>
          <t xml:space="preserve">
Należy podać łączną sumę (kwotę) składek odprowadzanych przez pracodawcę (emerytalna - 9,76%, rentowa 6,5% oraz składka wypadkowa) </t>
        </r>
        <r>
          <rPr>
            <b/>
            <sz val="11"/>
            <color indexed="81"/>
            <rFont val="Arial"/>
            <family val="2"/>
            <charset val="238"/>
          </rPr>
          <t>bez :
- składki na Fundusz Pracy
- składki na Fundusz Gwarantowanych Świadczeń Pracowniczych.</t>
        </r>
      </text>
    </comment>
    <comment ref="AG7" authorId="1" shapeId="0" xr:uid="{00000000-0006-0000-0100-000010000000}">
      <text>
        <r>
          <rPr>
            <b/>
            <sz val="11"/>
            <color indexed="81"/>
            <rFont val="Arial"/>
            <family val="2"/>
            <charset val="238"/>
          </rPr>
          <t>PUP Strzyżów:</t>
        </r>
        <r>
          <rPr>
            <sz val="11"/>
            <color indexed="81"/>
            <rFont val="Arial"/>
            <family val="2"/>
            <charset val="238"/>
          </rPr>
          <t xml:space="preserve">
zgodnie z art. 31zo ustawy z dnia 2 marca 2020 r. o szczególnych rozwiązaniach związanych z zapobieganiem, przeciwdziałaniem i zwalczaniem COVID-19, innych chorób zakaźnych oraz wywołanych nimi sytuacji kryzysowych.</t>
        </r>
      </text>
    </comment>
    <comment ref="AH7" authorId="1" shapeId="0" xr:uid="{00000000-0006-0000-0100-000011000000}">
      <text>
        <r>
          <rPr>
            <b/>
            <sz val="11"/>
            <color indexed="81"/>
            <rFont val="Arial"/>
            <family val="2"/>
            <charset val="238"/>
          </rPr>
          <t>PUP Strzyżów:</t>
        </r>
        <r>
          <rPr>
            <sz val="11"/>
            <color indexed="81"/>
            <rFont val="Arial"/>
            <family val="2"/>
            <charset val="238"/>
          </rPr>
          <t xml:space="preserve">
Należy wpisać rzeczywiste wynagrodzenie brutto pracownika/zleceniobiorcy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AI7" authorId="1" shapeId="0" xr:uid="{00000000-0006-0000-0100-000012000000}">
      <text>
        <r>
          <rPr>
            <b/>
            <sz val="11"/>
            <color indexed="81"/>
            <rFont val="Arial"/>
            <family val="2"/>
            <charset val="238"/>
          </rPr>
          <t>PUP Strzyżów:</t>
        </r>
        <r>
          <rPr>
            <sz val="11"/>
            <color indexed="81"/>
            <rFont val="Arial"/>
            <family val="2"/>
            <charset val="238"/>
          </rPr>
          <t xml:space="preserve">
</t>
        </r>
        <r>
          <rPr>
            <b/>
            <sz val="11"/>
            <color indexed="81"/>
            <rFont val="Arial"/>
            <family val="2"/>
            <charset val="238"/>
          </rPr>
          <t>Dotyczy wyłącznie umów o pracę nakładczą.</t>
        </r>
        <r>
          <rPr>
            <sz val="11"/>
            <color indexed="81"/>
            <rFont val="Arial"/>
            <family val="2"/>
            <charset val="238"/>
          </rPr>
          <t xml:space="preserve"> W przypadku umów zlecenia nie ma wynagrodzenia chorobowego.
Należy wpisać wyłącznie wynagrodzenie chorobowe wraz ze składką zdrowotną od tego wynagrodzenia chorobowego.
Nie należy wpisywać zasiłku chorobowego (płatny przez ZUS)!</t>
        </r>
      </text>
    </comment>
    <comment ref="AJ7" authorId="1" shapeId="0" xr:uid="{00000000-0006-0000-0100-000013000000}">
      <text>
        <r>
          <rPr>
            <b/>
            <sz val="11"/>
            <color indexed="81"/>
            <rFont val="Arial"/>
            <family val="2"/>
            <charset val="238"/>
          </rPr>
          <t>PUP Strzyżów:</t>
        </r>
        <r>
          <rPr>
            <sz val="11"/>
            <color indexed="81"/>
            <rFont val="Arial"/>
            <family val="2"/>
            <charset val="238"/>
          </rPr>
          <t xml:space="preserve">
Gdy pracownik/zleceniobiorca jest objęty zwolnieniem ze składek ZUS na podst. art. 31zo ustawy COIVD 19, proszę wprowadzić wartość składki, jaka byłaby odprowadzana, gdyby pracownik/zleceniobiorca nie był objęty zwolnieniem ze składek ZUS.
</t>
        </r>
        <r>
          <rPr>
            <b/>
            <sz val="11"/>
            <color indexed="81"/>
            <rFont val="Arial"/>
            <family val="2"/>
            <charset val="238"/>
          </rPr>
          <t>Należy podać wysokość składek bez składki zdrowotnej od wynagrodzenia chorobowego!</t>
        </r>
      </text>
    </comment>
    <comment ref="AK7" authorId="1" shapeId="0" xr:uid="{00000000-0006-0000-0100-000014000000}">
      <text>
        <r>
          <rPr>
            <b/>
            <sz val="11"/>
            <color indexed="81"/>
            <rFont val="Arial"/>
            <family val="2"/>
            <charset val="238"/>
          </rPr>
          <t>PUP Strzyżów:</t>
        </r>
        <r>
          <rPr>
            <sz val="11"/>
            <color indexed="81"/>
            <rFont val="Arial"/>
            <family val="2"/>
            <charset val="238"/>
          </rPr>
          <t xml:space="preserve">
Należy podać łączną sumę (kwotę) składek odprowadzanych przez pracodawcę (emerytalna - 9,76%, rentowa 6,5% oraz składka wypadkowa) </t>
        </r>
        <r>
          <rPr>
            <b/>
            <sz val="11"/>
            <color indexed="81"/>
            <rFont val="Arial"/>
            <family val="2"/>
            <charset val="238"/>
          </rPr>
          <t>bez :
- składki na Fundusz Pracy
- składki na Fundusz Gwarantowanych Świadczeń Pracowniczych.</t>
        </r>
      </text>
    </comment>
    <comment ref="D8" authorId="1" shapeId="0" xr:uid="{00000000-0006-0000-0100-000015000000}">
      <text>
        <r>
          <rPr>
            <b/>
            <sz val="11"/>
            <color indexed="81"/>
            <rFont val="Arial"/>
            <family val="2"/>
            <charset val="238"/>
          </rPr>
          <t>PUP Strzyżów:</t>
        </r>
        <r>
          <rPr>
            <sz val="11"/>
            <color indexed="81"/>
            <rFont val="Arial"/>
            <family val="2"/>
            <charset val="238"/>
          </rPr>
          <t xml:space="preserve">
Po wpisaniu numeru PESEL należy go zaakceptować enterem, w innym przypadku zwracany jest błąd.</t>
        </r>
      </text>
    </comment>
    <comment ref="G8" authorId="1" shapeId="0" xr:uid="{00000000-0006-0000-0100-000016000000}">
      <text>
        <r>
          <rPr>
            <b/>
            <sz val="11"/>
            <color indexed="81"/>
            <rFont val="Arial"/>
            <family val="2"/>
            <charset val="238"/>
          </rPr>
          <t>PUP Strzyżów:</t>
        </r>
        <r>
          <rPr>
            <sz val="11"/>
            <color indexed="81"/>
            <rFont val="Arial"/>
            <family val="2"/>
            <charset val="238"/>
          </rPr>
          <t xml:space="preserve">
Zaznaczając wiek patrzymy na dzień złożenia wniosku, a nie na dzień wypełnienia kalkulatora do rozliczenia umowy.</t>
        </r>
      </text>
    </comment>
  </commentList>
</comments>
</file>

<file path=xl/sharedStrings.xml><?xml version="1.0" encoding="utf-8"?>
<sst xmlns="http://schemas.openxmlformats.org/spreadsheetml/2006/main" count="293" uniqueCount="128">
  <si>
    <t>UWAGA: Wypełnij komórki zaznaczone kolorem żółtym.</t>
  </si>
  <si>
    <t>UWAGA: Komórki zaznaczone kolorem niebieskim wypełniane są automatycznie.</t>
  </si>
  <si>
    <t>Dofinansowanie wynagrodzenia brutto pracownika</t>
  </si>
  <si>
    <t>w tym:</t>
  </si>
  <si>
    <t>Łączna wartość dofinansowania we wnioskownym okresie za wskazanego pracownika</t>
  </si>
  <si>
    <t xml:space="preserve">Numer kolejny </t>
  </si>
  <si>
    <t>dla osób o wieku 30 lat i więcej:</t>
  </si>
  <si>
    <t>łączna wartość dofinansowania:</t>
  </si>
  <si>
    <t>suma dofinansowania składek na ubezpieczenie społeczne oraz zdrowotne odprowadzanych przez pracownika:</t>
  </si>
  <si>
    <t>w tym suma dofinansowania składek po stronie pracodawcy:</t>
  </si>
  <si>
    <t>dla osób o wieku do 30 lat:</t>
  </si>
  <si>
    <t>suma dofinansowania składek na ubezpieczenie społeczne odprowadzanych przez pracodawcę:</t>
  </si>
  <si>
    <t>podstawowe lub niepełne podst.</t>
  </si>
  <si>
    <t>gimnazjalne lub niepełne gimn.</t>
  </si>
  <si>
    <t>ponadpodstawowe (branż., zaw., lic., polic., itp.)</t>
  </si>
  <si>
    <t>wyższe (w tym licencjat lub doktorat)</t>
  </si>
  <si>
    <t>łączna</t>
  </si>
  <si>
    <t>30+</t>
  </si>
  <si>
    <t>pracodawca 30+</t>
  </si>
  <si>
    <t>pracownik</t>
  </si>
  <si>
    <t>pracodawca</t>
  </si>
  <si>
    <r>
      <t xml:space="preserve">Czy pracownik jest objęty  zwolnieniem ze składek ZUS?
</t>
    </r>
    <r>
      <rPr>
        <sz val="8"/>
        <color theme="1"/>
        <rFont val="Calibri"/>
        <family val="2"/>
        <charset val="238"/>
      </rPr>
      <t>(proszę wybrać:
"1", gdy "nie",
"0" gdy "tak')</t>
    </r>
  </si>
  <si>
    <r>
      <t xml:space="preserve">Czy wiek pracownika przekracza 30 lat?
</t>
    </r>
    <r>
      <rPr>
        <sz val="8"/>
        <color theme="1"/>
        <rFont val="Calibri"/>
        <family val="2"/>
        <charset val="238"/>
      </rPr>
      <t>(proszę wybrać:
0, gdy "nie przekracza",
1, gdy "przekracza")</t>
    </r>
  </si>
  <si>
    <t>Liczba miesięcy dofinansowania</t>
  </si>
  <si>
    <t>I miesiąc dofinansowania</t>
  </si>
  <si>
    <t>II miesiąc dofinansowania</t>
  </si>
  <si>
    <t>Czy pracownik jest objęty  zwolnieniem ze składek ZUS?
(proszę wybrać:
"1", gdy "nie",
"0" gdy "tak')</t>
  </si>
  <si>
    <t>Część obejmująca dofinansowanie składek na ubez. społeczne oraz zdrowotne odprowadzanych przez pracownika</t>
  </si>
  <si>
    <t>Dofinansowanie składek na ubez. społeczne odprowadzanych przez pracodawcę</t>
  </si>
  <si>
    <t>Łączna wartość dofinansowania</t>
  </si>
  <si>
    <t>SUMA</t>
  </si>
  <si>
    <t>III miesiąc dofinansowania</t>
  </si>
  <si>
    <t>Prosimy koniecznie zapoznać się z komentarzami
(komentarze pojawiają się automatycznie po najechaniu kursorem na komórkę z komentarzem)</t>
  </si>
  <si>
    <t xml:space="preserve">DOFINANSOWANIE CZĘŚCI KOSZTÓW WYNAGRODZEŃ PRACOWNIKÓW I NALEŻNYCH OD TYCH WYNAGRODZEŃ SKŁADEK NA UBEZP. SPOŁECZNE (art. 15zzb): </t>
  </si>
  <si>
    <r>
      <rPr>
        <b/>
        <sz val="8"/>
        <color theme="1"/>
        <rFont val="Calibri"/>
        <family val="2"/>
        <charset val="238"/>
      </rPr>
      <t>Czy pracownik jest objęty  zwolnieniem ze składek ZUS?</t>
    </r>
    <r>
      <rPr>
        <sz val="8"/>
        <color theme="1"/>
        <rFont val="Calibri"/>
        <family val="2"/>
        <charset val="238"/>
      </rPr>
      <t xml:space="preserve">
(proszę wybrać:
"1", gdy "nie",
"0" gdy "tak')</t>
    </r>
  </si>
  <si>
    <t>G=0; opcje 1-3</t>
  </si>
  <si>
    <t>G=1</t>
  </si>
  <si>
    <t>G=0; opcja 4</t>
  </si>
  <si>
    <t>Składki pracownika opcje 1-5</t>
  </si>
  <si>
    <t>Składki pracownika opcja 6</t>
  </si>
  <si>
    <t>w tym dofinansowanie do wynagrodzenia</t>
  </si>
  <si>
    <t>Wynagrodzenie chorobowe płatne przez pracodawcę (wraz ze składką zdrowotną od wynagrodzenia chorobowego)</t>
  </si>
  <si>
    <t>Wynagrodzenie chorobowe płatne przez pracodawcę (wraz ze składką zdrowotną od wynagrodzenia chorobowego)
(dotyczy wyłącznie umów o prace nakładczą)</t>
  </si>
  <si>
    <t>Dofinansowanie 
PFRON</t>
  </si>
  <si>
    <t>Składka na ubezpieczenie społeczne odprowadzana przez pracodawcę/zleceniodawcę</t>
  </si>
  <si>
    <t>Należna składka na ubezpieczenie społeczne oraz zdrowotne odprowadzana przez pracownika/zleceniobiorcę (bez składki zdrowotnej od wynagrodzenia chorobowego!)</t>
  </si>
  <si>
    <t>Dofinansowanie składek na ubezpieczenie społeczne odprowadzanych przez pracodawcę/zleceniodawcę</t>
  </si>
  <si>
    <t>Łączna wartość dofinansowania za 1 miesiąc za wskazanego pracownika/zleceniobiorcę</t>
  </si>
  <si>
    <t>Część dofinansowywanego wynagrodzenia brutto pracownika/zleceniobiorcy obejmująca dofinansowanie składek na ubez. społ. odprowadzanych przez pracownika/zleceniobiorcę</t>
  </si>
  <si>
    <t>Dane z wniosku</t>
  </si>
  <si>
    <t>Łączna wartość dofinansowania za 1 miesiąc za wskazanego pracownika</t>
  </si>
  <si>
    <t>Dane pracowników objętych wnioskiem:</t>
  </si>
  <si>
    <t>ŁĄCZNA WARTOŚĆ WYPŁACONEGO DOFINANSOWANIA :</t>
  </si>
  <si>
    <t>Obowiązująca pracodawcę stawka ubezpieczenia wypadkowego 
(w procentach)</t>
  </si>
  <si>
    <t>Wynagrodzenie brutto pracownika/zleceniobiorcy
(wraz ze skł. społecznymi i skł. zdrowotną)
(bez wynagrodzenia chorobowego!)</t>
  </si>
  <si>
    <t>Wynagrodzenie za pracę brutto pracownika
(wraz ze skł. społecznymi i skł. zdrowotną)
(bez wynagrodzenia chorobowego!)</t>
  </si>
  <si>
    <t>Część dofinansowywanego wynagr. brutto pracownika obejmująca dofinansowanie składek na ubezp. społ. oraz zdrowotne odprowadzanych przez pracownika</t>
  </si>
  <si>
    <t>Imię</t>
  </si>
  <si>
    <t>Nazwisko</t>
  </si>
  <si>
    <r>
      <t>Numer PESEL 
(</t>
    </r>
    <r>
      <rPr>
        <sz val="8"/>
        <color theme="1"/>
        <rFont val="Calibri"/>
        <family val="2"/>
        <charset val="238"/>
      </rPr>
      <t xml:space="preserve">w przypadku braku tego numeru, proszę wypełnić pole w kolumnie po prawej stronie) </t>
    </r>
  </si>
  <si>
    <r>
      <t xml:space="preserve">Numer dowodu osobistego lub innego dowodu tożsamości
(paszport, inny)
</t>
    </r>
    <r>
      <rPr>
        <sz val="8"/>
        <color theme="1"/>
        <rFont val="Calibri"/>
        <family val="2"/>
        <charset val="238"/>
      </rPr>
      <t>(wypełniane tylko w przypadku braku numer PESEL)</t>
    </r>
    <r>
      <rPr>
        <b/>
        <sz val="8"/>
        <color theme="1"/>
        <rFont val="Calibri"/>
        <family val="2"/>
        <charset val="238"/>
      </rPr>
      <t xml:space="preserve"> </t>
    </r>
  </si>
  <si>
    <t>umowy o pracę</t>
  </si>
  <si>
    <t>SUMA 30+</t>
  </si>
  <si>
    <t>SUMA 30-</t>
  </si>
  <si>
    <t>X</t>
  </si>
  <si>
    <t>Wysokość dofinansowania 
(w procentach)</t>
  </si>
  <si>
    <t>Rejestr zmian:</t>
  </si>
  <si>
    <t>dodano:</t>
  </si>
  <si>
    <t>arkusz umowa o pracę:</t>
  </si>
  <si>
    <t>wersja 2.1 z dnia 18.08.2020 r.</t>
  </si>
  <si>
    <t>komunikaty wejściowe na kolumnach G, H, I - wiersze 19-267</t>
  </si>
  <si>
    <t>wersja 2.2 z dnia 26.08.2020 r.</t>
  </si>
  <si>
    <t>zmieniono:</t>
  </si>
  <si>
    <t>-</t>
  </si>
  <si>
    <r>
      <t xml:space="preserve">w związku z powyższą zmianą, od wersji 2.2 kalkulatora w kolumnach J, W i AJ należy wpisywać rzeczywiste dane dotyczące tego czy pracownik był objęty zwolnieniem ze składek ZUS, bez względu na to czy dofinansowanie było przyznane ze składkami czy bez nich. Warunkiem poprawnego wyliczenia kwoty będzie wpisanie w kolumnie H prawidłowych danych (w przypadku gdy dofinansowanie przyznano </t>
    </r>
    <r>
      <rPr>
        <b/>
        <sz val="11"/>
        <color theme="1"/>
        <rFont val="Arial"/>
        <family val="2"/>
        <charset val="238"/>
      </rPr>
      <t>BEZ SKŁADEK ZUS I ZDROWOTNEJ w kolumnie H należy wpisać 0 lub pozostawić komórkę pustą.</t>
    </r>
  </si>
  <si>
    <t>zmianie uległ sposób wyliczania dofinansowania w przypadku gdy przedsiębiorca był zwolniony ze składek ZUS/zdrowotnej (w związku z tym otrzymywał dofinansowanie ze strony PUP/Starosty bez tych składek przez cały okres dofinansowania - najczęściej 3 miesiące) a na zatrudnionego pracownika otrzymywał dofinansowanie z PFRON - zmiana dotyczy miesięcy w których pracodawca nie był już objęty zwolnieniem ZUS (od czerwca), a był objęty dofinansowaniem ze strony PUP/Starosty. Dotychczas w takim przypadku kalkulator odejmował dofinansowanie PFRON od kosztów płacy bez składek ZUS i zdrowotnej. Po zmianie kalkulator odejmuje dofinansowanie od pełnych kosztów płacy i dopiero później wylicza dofinansowanie ze strony PUP/Starosty bez składek ZUS i zdrowotnej (przyjęta została zasada, że dofinansowaniu z PFRON w pierwszej kolejności podlegają te elementy wynagrodzenia, które nie są dofinansowywane ze strony PUP).</t>
  </si>
  <si>
    <t>zmodyfikowano komunikaty wejściowe na kolumnach G, H - wiersze 19-267</t>
  </si>
  <si>
    <t>arkusz umowa zlecenie, um. o pr. nakł.:</t>
  </si>
  <si>
    <t>zmodyfikowano komentarze w komórkach G15, H15, W15 i AJ15</t>
  </si>
  <si>
    <t>na kolumnach W i AJ w wierszach 19-267 dodano sprawdzanie poprawności danych - wybieralna lista z dwiema możliwościami 0 i 1</t>
  </si>
  <si>
    <t>zmianie uległy komentarze w kolumnach K, N, X, AA, AK, AN w wierszu 15</t>
  </si>
  <si>
    <t>w kolumnach N, AA i AN dodano informację o możliwości wpisywania również innych składników wynagrodzenia, które nie są traktowane jako wynagrodzenie brutto, a są wliczane do kosztów płacy przy składaniu wniosku o płatność do PFRON</t>
  </si>
  <si>
    <t>arkusz umowa zlecenie, um. o pr. nakł:</t>
  </si>
  <si>
    <t>wersja 2.3 z dnia 17.09.2020 r.</t>
  </si>
  <si>
    <t>usunięto:</t>
  </si>
  <si>
    <t>w kolumnie B w niektórych wierszach usunięto błędną walidację</t>
  </si>
  <si>
    <t>została dodana walidacja w kolumnach K i L, w ten sposób, że ustawiono maksymalną kwotę, którą można wpisać (odpowiednio 550,00 zł i 700,00 zł - przy składkach pracownika i pracodawcy)</t>
  </si>
  <si>
    <t>wersja 2.4 z dnia 22.09.2020 r.</t>
  </si>
  <si>
    <t>w kolumnach V, AI, AV przed końcowym wynikiem dodano dodatkowe zaokrąglenie na funkcji wyliczającej wysokość dofinansowania</t>
  </si>
  <si>
    <t>Rodzaj umowy</t>
  </si>
  <si>
    <t>umowa zlecenie</t>
  </si>
  <si>
    <t>umowa o pracę</t>
  </si>
  <si>
    <t>inna</t>
  </si>
  <si>
    <t>reszta</t>
  </si>
  <si>
    <t>I miesiąc</t>
  </si>
  <si>
    <t>II miesiąc</t>
  </si>
  <si>
    <t>III miesiąc</t>
  </si>
  <si>
    <t>umowa o pracę nakładczą</t>
  </si>
  <si>
    <t>umowy zlecenie</t>
  </si>
  <si>
    <t>wersja 2.5 z dnia 23.11.2020 r.</t>
  </si>
  <si>
    <t>komunikaty wejściowe na kolumnach H, I, J - wiersze 12-260</t>
  </si>
  <si>
    <r>
      <t xml:space="preserve">od wersji 2.2 kalkulatora w kolumnach K, T i AC należy wpisywać rzeczywiste dane dotyczące tego czy pracownik/zleceniobiorca był objęty zwolnieniem ze składek ZUS, bez względu na to czy dofinansowanie było przyznane ze składkami czy bez nich. Warunkiem poprawnego wyliczenia kwoty będzie wpisanie w kolumnie I prawidłowych danych (w przypadku gdy dofinansowanie przyznano </t>
    </r>
    <r>
      <rPr>
        <b/>
        <sz val="11"/>
        <color theme="1"/>
        <rFont val="Arial"/>
        <family val="2"/>
        <charset val="238"/>
      </rPr>
      <t>BEZ SKŁADEK ZUS I ZDROWOTNEJ w kolumnie I należy wpisać 0 lub pozostawić komórkę pustą.</t>
    </r>
  </si>
  <si>
    <t>zmodyfikowano komentarze w komórkach H8, I8, T8 i AC8</t>
  </si>
  <si>
    <t>zmodyfikowano komunikaty wejściowe na kolumnach H, I - wiersze 12-260</t>
  </si>
  <si>
    <t>zmianie uległy komentarze w kolumnach L, U i AD w wierszu 8</t>
  </si>
  <si>
    <t>dodano nową kolumnę F (Rodzaj umowy). Należy wybrać z rozwijanej listy rodzaj umowy pracownika/zleceniobiorcy (umowa zlecenie, umowa o pracę nakładczą, umowa o pracę, inna). W przypadku, gdy pracownik zatrudniony na umowę o pracę ma "nietypowe" składki (np. przekracza w danym miesiącu 30-krotność przeciętnego wynagrodzenia miesięcznego w gospodarce narodowej) wówczas należy takiego pracownika wpisać w arkuszu umowa zlecenie, um. o pr. nakł. i wybrać w kolumnie F "umowa o pracę". Dzięki temu zostaną prawidłowo podzielone wypłaty pomiędzy umowy o pracę i umowy zlecenie.</t>
  </si>
  <si>
    <r>
      <t xml:space="preserve">UWAGA
</t>
    </r>
    <r>
      <rPr>
        <sz val="12"/>
        <color theme="1"/>
        <rFont val="Calibri"/>
        <family val="2"/>
        <charset val="238"/>
      </rPr>
      <t>W tym arkuszu należy wpisać dane pracowników/zleceniobiorców zatrudnionych na umowę zlecenie, prace nakładczą i umowy o świadczenie usług, do których stosuje się przepisy dotyczące zlecenia oraz w szczególnych przypadkach pracowników zatrudnionych na umowę o pracę,  zgodnie z art. 15zzb ust. 2 ustawy. 
Wszystkie dane wprowadzone w tym arkuszu zostaną dodane do sumarycznych wartości w  arkuszu "</t>
    </r>
    <r>
      <rPr>
        <b/>
        <sz val="12"/>
        <color theme="1"/>
        <rFont val="Calibri"/>
        <family val="2"/>
        <charset val="238"/>
      </rPr>
      <t>umowa o pracę</t>
    </r>
    <r>
      <rPr>
        <sz val="12"/>
        <color theme="1"/>
        <rFont val="Calibri"/>
        <family val="2"/>
        <charset val="238"/>
      </rPr>
      <t>" w części:
"</t>
    </r>
    <r>
      <rPr>
        <b/>
        <sz val="12"/>
        <color theme="1"/>
        <rFont val="Calibri"/>
        <family val="2"/>
        <charset val="238"/>
      </rPr>
      <t>ŁĄCZNA WARTOŚĆ WYPŁACONEGO DOFINANSOWANIA</t>
    </r>
    <r>
      <rPr>
        <sz val="12"/>
        <color theme="1"/>
        <rFont val="Calibri"/>
        <family val="2"/>
        <charset val="238"/>
      </rPr>
      <t>"</t>
    </r>
    <r>
      <rPr>
        <b/>
        <sz val="12"/>
        <color theme="1"/>
        <rFont val="Calibri"/>
        <family val="2"/>
        <charset val="238"/>
      </rPr>
      <t xml:space="preserve"> </t>
    </r>
  </si>
  <si>
    <r>
      <t xml:space="preserve">UWAGA
</t>
    </r>
    <r>
      <rPr>
        <sz val="12"/>
        <color theme="1"/>
        <rFont val="Calibri"/>
        <family val="2"/>
        <charset val="238"/>
      </rPr>
      <t>W tym arkuszu należy wpisać dane dotyczące pracowników zatrudnionych na umowę o pracę, zgodnie z art. 15zzb ust. 1 ustawy. W przypadku pracowników, z którymi zawarto umowy zlecenia lub umowy o pracę nakładczą lub umowy o pracę z "nietypowymi składkami", prosimy skorzystać z arkusza</t>
    </r>
    <r>
      <rPr>
        <b/>
        <sz val="12"/>
        <color theme="1"/>
        <rFont val="Calibri"/>
        <family val="2"/>
        <charset val="238"/>
      </rPr>
      <t xml:space="preserve"> "umowa zlecenie, um. o pr. nakł.".
</t>
    </r>
    <r>
      <rPr>
        <sz val="12"/>
        <color theme="1"/>
        <rFont val="Calibri"/>
        <family val="2"/>
        <charset val="238"/>
      </rPr>
      <t xml:space="preserve">Wszystkie dane wprowadzone w tamtym arkuszu zostaną dodane do sumarycznych wartości w tym arkuszu w części obok: </t>
    </r>
    <r>
      <rPr>
        <b/>
        <sz val="12"/>
        <color theme="1"/>
        <rFont val="Calibri"/>
        <family val="2"/>
        <charset val="238"/>
      </rPr>
      <t>"ŁĄCZNA WARTOŚĆ WYPŁACONEGO DOFINANSOWANIA"</t>
    </r>
  </si>
  <si>
    <t>Rok zawarcia umowy</t>
  </si>
  <si>
    <t>G=0; opcje 1-3
2800</t>
  </si>
  <si>
    <t>G=0; opcja 4
2800</t>
  </si>
  <si>
    <t>G=1
2800</t>
  </si>
  <si>
    <t>Składki pracownika opcje 1-5
2800</t>
  </si>
  <si>
    <t>Składki pracownika opcja 6
2800</t>
  </si>
  <si>
    <t>Składki pracodawcy</t>
  </si>
  <si>
    <t>Składki pracodawcy
2800</t>
  </si>
  <si>
    <t xml:space="preserve">w związku ze zmianą od 01.01.2021 r. wysokości wynagrodzenia minimalnego dodano dodatkowe pole do wypełnienia, tj. komórka E7, w której należy wpisać wartość (2020 lub 2021) odpowiadającą rokowi podpisania umowy o dofinansowanie, dzięki czemu będzie prawidłowo wyliczane dofinansowanie w przypadku umów zawartych w 2021 roku (wyższe wynagrodzenie minimalne od którego wyliczana jest wysokość dofinansowania). </t>
  </si>
  <si>
    <t>w związku z wprowadzonymi zmianami i rozszerzeniem funkcji wyliczającej dofinansowanie przesunięciu uległy dotychczasowe kolumny (np. dotychczasowa kolumna T to obecnie kolumna AA; kolumna AT to kolumna BO; itd.)</t>
  </si>
  <si>
    <t>Łączna wartość dofinansowania za 1 miesiąc za wskazanego pracownika/zleceniobiorcę
2600</t>
  </si>
  <si>
    <t>Łączna wartość dofinansowania za 1 miesiąc za wskazanego pracownika/zleceniobiorcę
2800</t>
  </si>
  <si>
    <t>w związku z wprowadzonymi zmianami i rozszerzeniem funkcji wyliczającej dofinansowanie przesunięciu uległy dotychczasowe kolumny (np. dotychczasowa kolumna R to obecnie kolumna T; kolumna AB to kolumna AF; itd.)</t>
  </si>
  <si>
    <t xml:space="preserve">w związku ze zmianą od 01.01.2021 r. wysokości wynagrodzenia minimalnego dodano dodatkowe pole do wypełnienia, tj. komórka E7 (w arkuszu umowa o pracę), w której należy wpisać wartość (2020 lub 2021) odpowiadającą rokowi podpisania umowy o dofinansowanie, dzięki czemu będzie prawidłowo wyliczane dofinansowanie w przypadku umów zawartych w 2021 roku (wyższe wynagrodzenie minimalne od którego wyliczana jest wysokość dofinansowania). </t>
  </si>
  <si>
    <t>wersja 2.6 z dnia 15.01.2021 r.</t>
  </si>
  <si>
    <t>Składka na FP, FGŚP oraz inne składniki wynagrodzenia nieujęte w kolumnie K (pole wymagane jedynie przy korzystaniu z dofinansowania PFRON)</t>
  </si>
  <si>
    <t>Składka na FP, FGŚP oraz inne składniki wynagrodzenia nieujęte w kolumnie AE (pole wymagane jedynie przy korzystaniu z dofinansowania PFRON)</t>
  </si>
  <si>
    <t>Składka na FP, FGŚP oraz inne składniki wynagrodzenia nieujęte w kolumnie AY (pole wymagane jedynie przy korzystaniu z dofinansowania PFRON)</t>
  </si>
  <si>
    <t>zmieniono sposób wyliczania dofinansowania w przypadku gdy dofinansowanie zostało przyznane bez składek ZUS, a w trakcie realizacji umowy (w nastepnych miesiącach) składki się pojawiają.</t>
  </si>
  <si>
    <t>wersja 2.7 z dnia 09.12.2021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</si>
</sst>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zł&quot;_-;\-* #,##0.00\ &quot;zł&quot;_-;_-* &quot;-&quot;??\ &quot;zł&quot;_-;_-@_-"/>
    <numFmt numFmtId="164" formatCode="_-* #,##0.00\ [$zł-415]_-;\-* #,##0.00\ [$zł-415]_-;_-* &quot;-&quot;??\ [$zł-415]_-;_-@"/>
    <numFmt numFmtId="165" formatCode="_-* #,##0.00\ &quot;zł&quot;_-;\-* #,##0.00\ &quot;zł&quot;_-;_-* &quot;-&quot;??\ &quot;zł&quot;_-;_-@"/>
    <numFmt numFmtId="166" formatCode="_-* #,##0.00\ [$zł-415]_-;\-* #,##0.00\ [$zł-415]_-;_-* &quot;-&quot;??\ [$zł-415]_-;_-@_-"/>
  </numFmts>
  <fonts count="40" x14ac:knownFonts="1">
    <font>
      <sz val="11"/>
      <color theme="1"/>
      <name val="Arial"/>
    </font>
    <font>
      <sz val="11"/>
      <name val="Arial"/>
      <family val="2"/>
      <charset val="238"/>
    </font>
    <font>
      <sz val="11"/>
      <color theme="1"/>
      <name val="Calibri"/>
      <family val="2"/>
      <charset val="238"/>
    </font>
    <font>
      <b/>
      <sz val="11"/>
      <color theme="1"/>
      <name val="Calibri"/>
      <family val="2"/>
      <charset val="238"/>
    </font>
    <font>
      <sz val="11"/>
      <color rgb="FFFF0000"/>
      <name val="Calibri"/>
      <family val="2"/>
      <charset val="238"/>
    </font>
    <font>
      <b/>
      <sz val="16"/>
      <color theme="1"/>
      <name val="Calibri"/>
      <family val="2"/>
      <charset val="238"/>
    </font>
    <font>
      <b/>
      <sz val="18"/>
      <color rgb="FFFF0000"/>
      <name val="Calibri"/>
      <family val="2"/>
      <charset val="238"/>
    </font>
    <font>
      <sz val="11"/>
      <color theme="0"/>
      <name val="Calibri"/>
      <family val="2"/>
      <charset val="238"/>
    </font>
    <font>
      <b/>
      <sz val="20"/>
      <color theme="1"/>
      <name val="Calibri"/>
      <family val="2"/>
      <charset val="238"/>
    </font>
    <font>
      <sz val="12"/>
      <color theme="1"/>
      <name val="Calibri"/>
      <family val="2"/>
      <charset val="238"/>
    </font>
    <font>
      <b/>
      <sz val="12"/>
      <color theme="1"/>
      <name val="Calibri"/>
      <family val="2"/>
      <charset val="238"/>
    </font>
    <font>
      <sz val="11"/>
      <name val="Calibri"/>
      <family val="2"/>
      <charset val="238"/>
    </font>
    <font>
      <b/>
      <sz val="8"/>
      <color theme="1"/>
      <name val="Calibri"/>
      <family val="2"/>
      <charset val="238"/>
    </font>
    <font>
      <sz val="8"/>
      <name val="Arial"/>
      <family val="2"/>
      <charset val="238"/>
    </font>
    <font>
      <sz val="8"/>
      <color theme="1"/>
      <name val="Calibri"/>
      <family val="2"/>
      <charset val="238"/>
    </font>
    <font>
      <sz val="12"/>
      <name val="Arial"/>
      <family val="2"/>
      <charset val="238"/>
    </font>
    <font>
      <sz val="12"/>
      <color theme="1"/>
      <name val="Arial"/>
      <family val="2"/>
      <charset val="238"/>
    </font>
    <font>
      <sz val="11"/>
      <color theme="1"/>
      <name val="Arial"/>
      <family val="2"/>
      <charset val="238"/>
    </font>
    <font>
      <sz val="9"/>
      <color indexed="81"/>
      <name val="Tahoma"/>
      <family val="2"/>
      <charset val="238"/>
    </font>
    <font>
      <b/>
      <sz val="9"/>
      <color indexed="81"/>
      <name val="Tahoma"/>
      <family val="2"/>
      <charset val="238"/>
    </font>
    <font>
      <b/>
      <sz val="11"/>
      <color indexed="81"/>
      <name val="Arial"/>
      <family val="2"/>
      <charset val="238"/>
    </font>
    <font>
      <sz val="11"/>
      <color indexed="81"/>
      <name val="Arial"/>
      <family val="2"/>
      <charset val="238"/>
    </font>
    <font>
      <b/>
      <sz val="11"/>
      <color theme="1"/>
      <name val="Arial"/>
      <family val="2"/>
      <charset val="238"/>
    </font>
    <font>
      <b/>
      <sz val="20"/>
      <color rgb="FFFF0000"/>
      <name val="Calibri"/>
      <family val="2"/>
      <charset val="238"/>
    </font>
    <font>
      <sz val="11"/>
      <color indexed="81"/>
      <name val="Tahoma"/>
      <family val="2"/>
      <charset val="238"/>
    </font>
    <font>
      <sz val="16"/>
      <name val="Arial"/>
      <family val="2"/>
      <charset val="238"/>
    </font>
    <font>
      <b/>
      <sz val="16"/>
      <name val="Calibri"/>
      <family val="2"/>
      <charset val="238"/>
    </font>
    <font>
      <b/>
      <sz val="24"/>
      <color theme="1"/>
      <name val="Calibri"/>
      <family val="2"/>
      <charset val="238"/>
    </font>
    <font>
      <b/>
      <sz val="16"/>
      <name val="Calibri"/>
      <family val="2"/>
      <charset val="238"/>
      <scheme val="major"/>
    </font>
    <font>
      <b/>
      <sz val="11"/>
      <name val="Calibri"/>
      <family val="2"/>
      <charset val="238"/>
      <scheme val="minor"/>
    </font>
    <font>
      <sz val="11"/>
      <name val="Calibri"/>
      <family val="2"/>
      <charset val="238"/>
      <scheme val="minor"/>
    </font>
    <font>
      <sz val="12"/>
      <color theme="1"/>
      <name val="Calibri"/>
      <family val="2"/>
      <charset val="238"/>
      <scheme val="minor"/>
    </font>
    <font>
      <sz val="12"/>
      <name val="Calibri"/>
      <family val="2"/>
      <charset val="238"/>
      <scheme val="minor"/>
    </font>
    <font>
      <sz val="12"/>
      <name val="Calibri"/>
      <family val="2"/>
      <charset val="238"/>
    </font>
    <font>
      <sz val="12"/>
      <color theme="1"/>
      <name val="Calibri"/>
      <family val="2"/>
      <charset val="238"/>
      <scheme val="major"/>
    </font>
    <font>
      <sz val="11"/>
      <color theme="1"/>
      <name val="Arial"/>
      <family val="2"/>
      <charset val="238"/>
    </font>
    <font>
      <sz val="9"/>
      <name val="Calibri"/>
      <family val="2"/>
      <charset val="238"/>
    </font>
    <font>
      <b/>
      <sz val="9"/>
      <name val="Calibri"/>
      <family val="2"/>
      <charset val="238"/>
    </font>
    <font>
      <b/>
      <sz val="11"/>
      <name val="Calibri"/>
      <family val="2"/>
      <charset val="238"/>
    </font>
    <font>
      <sz val="10"/>
      <color theme="1"/>
      <name val="Calibri"/>
      <family val="2"/>
      <charset val="238"/>
    </font>
  </fonts>
  <fills count="18">
    <fill>
      <patternFill patternType="none"/>
    </fill>
    <fill>
      <patternFill patternType="gray125"/>
    </fill>
    <fill>
      <patternFill patternType="solid">
        <fgColor rgb="FFFFFFBE"/>
        <bgColor rgb="FFFFFFBE"/>
      </patternFill>
    </fill>
    <fill>
      <patternFill patternType="solid">
        <fgColor rgb="FFD5FDFF"/>
        <bgColor rgb="FFD5FDFF"/>
      </patternFill>
    </fill>
    <fill>
      <patternFill patternType="solid">
        <fgColor rgb="FFCCFFCC"/>
        <bgColor rgb="FFCCFFCC"/>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79998168889431442"/>
        <bgColor rgb="FFCCFFCC"/>
      </patternFill>
    </fill>
    <fill>
      <patternFill patternType="solid">
        <fgColor theme="7" tint="0.59999389629810485"/>
        <bgColor rgb="FFCCFFCC"/>
      </patternFill>
    </fill>
    <fill>
      <patternFill patternType="solid">
        <fgColor theme="5" tint="0.59999389629810485"/>
        <bgColor rgb="FFCCFFCC"/>
      </patternFill>
    </fill>
    <fill>
      <patternFill patternType="solid">
        <fgColor rgb="FFFFFF00"/>
        <bgColor indexed="64"/>
      </patternFill>
    </fill>
    <fill>
      <patternFill patternType="solid">
        <fgColor rgb="FFFFFF00"/>
        <bgColor rgb="FFCCFFCC"/>
      </patternFill>
    </fill>
    <fill>
      <patternFill patternType="solid">
        <fgColor rgb="FFFFFFBE"/>
        <bgColor rgb="FFD5FDFF"/>
      </patternFill>
    </fill>
    <fill>
      <patternFill patternType="solid">
        <fgColor rgb="FFD5FDFF"/>
        <bgColor rgb="FFFFFFBE"/>
      </patternFill>
    </fill>
    <fill>
      <patternFill patternType="solid">
        <fgColor rgb="FFCCFFCC"/>
        <bgColor indexed="64"/>
      </patternFill>
    </fill>
    <fill>
      <patternFill patternType="solid">
        <fgColor rgb="FFD5FDFF"/>
        <bgColor rgb="FFCCFFCC"/>
      </patternFill>
    </fill>
    <fill>
      <patternFill patternType="solid">
        <fgColor rgb="FFD5FDFF"/>
        <bgColor indexed="64"/>
      </patternFill>
    </fill>
  </fills>
  <borders count="13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diagonal/>
    </border>
    <border>
      <left style="dotted">
        <color rgb="FF000000"/>
      </left>
      <right/>
      <top style="thin">
        <color rgb="FF000000"/>
      </top>
      <bottom style="dotted">
        <color rgb="FF000000"/>
      </bottom>
      <diagonal/>
    </border>
    <border>
      <left style="medium">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medium">
        <color rgb="FF000000"/>
      </left>
      <right style="medium">
        <color rgb="FF000000"/>
      </right>
      <top style="medium">
        <color rgb="FF000000"/>
      </top>
      <bottom/>
      <diagonal/>
    </border>
    <border>
      <left style="medium">
        <color rgb="FF000000"/>
      </left>
      <right/>
      <top/>
      <bottom/>
      <diagonal/>
    </border>
    <border>
      <left style="dotted">
        <color rgb="FF000000"/>
      </left>
      <right/>
      <top style="dotted">
        <color rgb="FF000000"/>
      </top>
      <bottom style="thin">
        <color rgb="FF000000"/>
      </bottom>
      <diagonal/>
    </border>
    <border>
      <left/>
      <right style="medium">
        <color rgb="FF000000"/>
      </right>
      <top/>
      <bottom/>
      <diagonal/>
    </border>
    <border>
      <left style="medium">
        <color rgb="FF000000"/>
      </left>
      <right/>
      <top/>
      <bottom style="thin">
        <color rgb="FF000000"/>
      </bottom>
      <diagonal/>
    </border>
    <border>
      <left/>
      <right style="thin">
        <color rgb="FF000000"/>
      </right>
      <top/>
      <bottom style="thin">
        <color rgb="FF000000"/>
      </bottom>
      <diagonal/>
    </border>
    <border>
      <left/>
      <right/>
      <top style="medium">
        <color rgb="FF000000"/>
      </top>
      <bottom/>
      <diagonal/>
    </border>
    <border>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dotted">
        <color rgb="FF000000"/>
      </left>
      <right/>
      <top style="dotted">
        <color rgb="FF000000"/>
      </top>
      <bottom style="dotted">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style="medium">
        <color rgb="FF000000"/>
      </top>
      <bottom/>
      <diagonal/>
    </border>
    <border>
      <left style="medium">
        <color rgb="FF000000"/>
      </left>
      <right style="thick">
        <color rgb="FF000000"/>
      </right>
      <top style="medium">
        <color rgb="FF000000"/>
      </top>
      <bottom/>
      <diagonal/>
    </border>
    <border>
      <left/>
      <right/>
      <top style="thin">
        <color rgb="FF000000"/>
      </top>
      <bottom style="thin">
        <color rgb="FF000000"/>
      </bottom>
      <diagonal/>
    </border>
    <border>
      <left style="thick">
        <color rgb="FF000000"/>
      </left>
      <right/>
      <top style="thin">
        <color rgb="FF000000"/>
      </top>
      <bottom style="thin">
        <color rgb="FF000000"/>
      </bottom>
      <diagonal/>
    </border>
    <border>
      <left style="thick">
        <color rgb="FF000000"/>
      </left>
      <right/>
      <top style="medium">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ck">
        <color rgb="FF000000"/>
      </bottom>
      <diagonal/>
    </border>
    <border>
      <left style="medium">
        <color rgb="FF000000"/>
      </left>
      <right/>
      <top/>
      <bottom style="thick">
        <color rgb="FF000000"/>
      </bottom>
      <diagonal/>
    </border>
    <border>
      <left/>
      <right style="thin">
        <color rgb="FF000000"/>
      </right>
      <top/>
      <bottom style="thick">
        <color rgb="FF000000"/>
      </bottom>
      <diagonal/>
    </border>
    <border>
      <left/>
      <right style="medium">
        <color rgb="FF000000"/>
      </right>
      <top/>
      <bottom style="thick">
        <color rgb="FF000000"/>
      </bottom>
      <diagonal/>
    </border>
    <border>
      <left style="thin">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thin">
        <color rgb="FF000000"/>
      </left>
      <right/>
      <top style="thin">
        <color rgb="FF000000"/>
      </top>
      <bottom style="dotted">
        <color rgb="FF000000"/>
      </bottom>
      <diagonal/>
    </border>
    <border>
      <left/>
      <right style="medium">
        <color rgb="FF000000"/>
      </right>
      <top style="thin">
        <color rgb="FF000000"/>
      </top>
      <bottom style="dotted">
        <color rgb="FF000000"/>
      </bottom>
      <diagonal/>
    </border>
    <border>
      <left style="thick">
        <color rgb="FF000000"/>
      </left>
      <right style="thick">
        <color rgb="FF000000"/>
      </right>
      <top style="thick">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top style="medium">
        <color rgb="FF000000"/>
      </top>
      <bottom style="dotted">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dotted">
        <color rgb="FF000000"/>
      </right>
      <top/>
      <bottom/>
      <diagonal/>
    </border>
    <border>
      <left style="medium">
        <color rgb="FF000000"/>
      </left>
      <right style="dotted">
        <color rgb="FF000000"/>
      </right>
      <top/>
      <bottom style="thin">
        <color rgb="FF000000"/>
      </bottom>
      <diagonal/>
    </border>
    <border>
      <left style="medium">
        <color rgb="FF000000"/>
      </left>
      <right style="dotted">
        <color rgb="FF000000"/>
      </right>
      <top style="thin">
        <color rgb="FF000000"/>
      </top>
      <bottom/>
      <diagonal/>
    </border>
    <border>
      <left style="medium">
        <color rgb="FF000000"/>
      </left>
      <right style="dotted">
        <color rgb="FF000000"/>
      </right>
      <top/>
      <bottom style="thick">
        <color rgb="FF000000"/>
      </bottom>
      <diagonal/>
    </border>
    <border>
      <left style="dotted">
        <color rgb="FF000000"/>
      </left>
      <right/>
      <top style="dotted">
        <color rgb="FF000000"/>
      </top>
      <bottom style="thick">
        <color rgb="FF000000"/>
      </bottom>
      <diagonal/>
    </border>
    <border>
      <left style="thick">
        <color rgb="FF000000"/>
      </left>
      <right/>
      <top style="thick">
        <color rgb="FF000000"/>
      </top>
      <bottom/>
      <diagonal/>
    </border>
    <border>
      <left/>
      <right style="thick">
        <color rgb="FF000000"/>
      </right>
      <top style="medium">
        <color rgb="FF000000"/>
      </top>
      <bottom/>
      <diagonal/>
    </border>
    <border>
      <left style="thick">
        <color rgb="FF000000"/>
      </left>
      <right style="thick">
        <color rgb="FF000000"/>
      </right>
      <top style="medium">
        <color rgb="FF000000"/>
      </top>
      <bottom/>
      <diagonal/>
    </border>
    <border>
      <left style="thick">
        <color rgb="FF000000"/>
      </left>
      <right style="thick">
        <color rgb="FF000000"/>
      </right>
      <top style="thin">
        <color rgb="FF000000"/>
      </top>
      <bottom style="thin">
        <color rgb="FF000000"/>
      </bottom>
      <diagonal/>
    </border>
    <border>
      <left style="thick">
        <color rgb="FF000000"/>
      </left>
      <right style="thick">
        <color rgb="FF000000"/>
      </right>
      <top style="thin">
        <color rgb="FF000000"/>
      </top>
      <bottom style="thick">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top/>
      <bottom style="thick">
        <color rgb="FF000000"/>
      </bottom>
      <diagonal/>
    </border>
    <border>
      <left/>
      <right/>
      <top style="dotted">
        <color rgb="FF000000"/>
      </top>
      <bottom style="dotted">
        <color rgb="FF000000"/>
      </bottom>
      <diagonal/>
    </border>
    <border>
      <left/>
      <right/>
      <top style="thin">
        <color rgb="FF000000"/>
      </top>
      <bottom style="dotted">
        <color rgb="FF000000"/>
      </bottom>
      <diagonal/>
    </border>
    <border>
      <left/>
      <right/>
      <top style="medium">
        <color rgb="FF000000"/>
      </top>
      <bottom style="dotted">
        <color rgb="FF000000"/>
      </bottom>
      <diagonal/>
    </border>
    <border>
      <left/>
      <right/>
      <top style="dotted">
        <color rgb="FF000000"/>
      </top>
      <bottom style="thin">
        <color rgb="FF000000"/>
      </bottom>
      <diagonal/>
    </border>
    <border>
      <left/>
      <right/>
      <top style="dotted">
        <color rgb="FF000000"/>
      </top>
      <bottom style="thick">
        <color rgb="FF000000"/>
      </bottom>
      <diagonal/>
    </border>
    <border>
      <left style="medium">
        <color rgb="FF000000"/>
      </left>
      <right style="medium">
        <color rgb="FF000000"/>
      </right>
      <top/>
      <bottom/>
      <diagonal/>
    </border>
    <border>
      <left style="medium">
        <color rgb="FF000000"/>
      </left>
      <right style="thick">
        <color rgb="FF000000"/>
      </right>
      <top/>
      <bottom/>
      <diagonal/>
    </border>
    <border>
      <left style="thick">
        <color rgb="FF000000"/>
      </left>
      <right style="medium">
        <color rgb="FF000000"/>
      </right>
      <top/>
      <bottom/>
      <diagonal/>
    </border>
    <border>
      <left style="thick">
        <color rgb="FF000000"/>
      </left>
      <right/>
      <top/>
      <bottom/>
      <diagonal/>
    </border>
    <border>
      <left/>
      <right style="thick">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ck">
        <color rgb="FF000000"/>
      </left>
      <right style="thin">
        <color rgb="FF000000"/>
      </right>
      <top style="medium">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style="thick">
        <color rgb="FF000000"/>
      </right>
      <top style="medium">
        <color rgb="FF000000"/>
      </top>
      <bottom/>
      <diagonal/>
    </border>
    <border>
      <left/>
      <right style="thin">
        <color rgb="FF000000"/>
      </right>
      <top style="medium">
        <color rgb="FF000000"/>
      </top>
      <bottom style="dotted">
        <color rgb="FF000000"/>
      </bottom>
      <diagonal/>
    </border>
    <border>
      <left/>
      <right style="thin">
        <color rgb="FF000000"/>
      </right>
      <top style="dotted">
        <color rgb="FF000000"/>
      </top>
      <bottom style="dotted">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style="dotted">
        <color rgb="FF000000"/>
      </bottom>
      <diagonal/>
    </border>
    <border>
      <left/>
      <right style="thin">
        <color rgb="FF000000"/>
      </right>
      <top style="dotted">
        <color rgb="FF000000"/>
      </top>
      <bottom style="thick">
        <color rgb="FF000000"/>
      </bottom>
      <diagonal/>
    </border>
    <border>
      <left style="thin">
        <color rgb="FF000000"/>
      </left>
      <right/>
      <top style="medium">
        <color rgb="FF000000"/>
      </top>
      <bottom style="dotted">
        <color rgb="FF000000"/>
      </bottom>
      <diagonal/>
    </border>
    <border>
      <left/>
      <right style="medium">
        <color rgb="FF000000"/>
      </right>
      <top style="medium">
        <color rgb="FF000000"/>
      </top>
      <bottom style="dotted">
        <color rgb="FF000000"/>
      </bottom>
      <diagonal/>
    </border>
    <border>
      <left style="thin">
        <color rgb="FF000000"/>
      </left>
      <right/>
      <top style="dotted">
        <color rgb="FF000000"/>
      </top>
      <bottom style="thin">
        <color rgb="FF000000"/>
      </bottom>
      <diagonal/>
    </border>
    <border>
      <left/>
      <right style="medium">
        <color rgb="FF000000"/>
      </right>
      <top style="dotted">
        <color rgb="FF000000"/>
      </top>
      <bottom style="thin">
        <color rgb="FF000000"/>
      </bottom>
      <diagonal/>
    </border>
    <border>
      <left style="thin">
        <color rgb="FF000000"/>
      </left>
      <right/>
      <top style="dotted">
        <color rgb="FF000000"/>
      </top>
      <bottom style="thick">
        <color rgb="FF000000"/>
      </bottom>
      <diagonal/>
    </border>
    <border>
      <left/>
      <right style="medium">
        <color rgb="FF000000"/>
      </right>
      <top style="dotted">
        <color rgb="FF000000"/>
      </top>
      <bottom style="thick">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ck">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ck">
        <color rgb="FF000000"/>
      </left>
      <right style="thin">
        <color rgb="FF000000"/>
      </right>
      <top/>
      <bottom/>
      <diagonal/>
    </border>
    <border>
      <left/>
      <right style="thick">
        <color rgb="FF000000"/>
      </right>
      <top/>
      <bottom/>
      <diagonal/>
    </border>
    <border>
      <left style="thick">
        <color rgb="FF000000"/>
      </left>
      <right style="thick">
        <color rgb="FF000000"/>
      </right>
      <top/>
      <bottom/>
      <diagonal/>
    </border>
    <border>
      <left style="thick">
        <color rgb="FF000000"/>
      </left>
      <right/>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ck">
        <color rgb="FF000000"/>
      </top>
      <bottom style="thin">
        <color rgb="FF000000"/>
      </bottom>
      <diagonal/>
    </border>
    <border>
      <left/>
      <right style="thick">
        <color rgb="FF000000"/>
      </right>
      <top style="thin">
        <color rgb="FF000000"/>
      </top>
      <bottom style="thick">
        <color rgb="FF000000"/>
      </bottom>
      <diagonal/>
    </border>
    <border>
      <left style="thin">
        <color rgb="FF000000"/>
      </left>
      <right/>
      <top style="thick">
        <color rgb="FF000000"/>
      </top>
      <bottom style="thin">
        <color rgb="FF000000"/>
      </bottom>
      <diagonal/>
    </border>
    <border>
      <left style="thin">
        <color rgb="FF000000"/>
      </left>
      <right/>
      <top style="thin">
        <color rgb="FF000000"/>
      </top>
      <bottom style="thick">
        <color rgb="FF000000"/>
      </bottom>
      <diagonal/>
    </border>
    <border>
      <left style="thin">
        <color rgb="FF000000"/>
      </left>
      <right style="thick">
        <color rgb="FF000000"/>
      </right>
      <top/>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n">
        <color rgb="FF000000"/>
      </left>
      <right style="thin">
        <color rgb="FF000000"/>
      </right>
      <top style="thick">
        <color rgb="FF000000"/>
      </top>
      <bottom/>
      <diagonal/>
    </border>
    <border>
      <left style="hair">
        <color rgb="FF000000"/>
      </left>
      <right style="hair">
        <color rgb="FF000000"/>
      </right>
      <top style="thick">
        <color rgb="FF000000"/>
      </top>
      <bottom style="thin">
        <color rgb="FF000000"/>
      </bottom>
      <diagonal/>
    </border>
    <border>
      <left style="thick">
        <color rgb="FF000000"/>
      </left>
      <right style="thick">
        <color rgb="FF000000"/>
      </right>
      <top style="thick">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bottom style="thick">
        <color rgb="FF000000"/>
      </bottom>
      <diagonal/>
    </border>
  </borders>
  <cellStyleXfs count="3">
    <xf numFmtId="0" fontId="0" fillId="0" borderId="0"/>
    <xf numFmtId="0" fontId="35" fillId="0" borderId="24"/>
    <xf numFmtId="0" fontId="35" fillId="0" borderId="24"/>
  </cellStyleXfs>
  <cellXfs count="486">
    <xf numFmtId="0" fontId="0" fillId="0" borderId="0" xfId="0" applyFont="1" applyAlignment="1"/>
    <xf numFmtId="0" fontId="2" fillId="0" borderId="0" xfId="0" applyFont="1"/>
    <xf numFmtId="0" fontId="4" fillId="0" borderId="0" xfId="0" applyFont="1"/>
    <xf numFmtId="0" fontId="3" fillId="0" borderId="0" xfId="0" applyFont="1" applyAlignment="1">
      <alignment horizontal="left" wrapText="1"/>
    </xf>
    <xf numFmtId="49" fontId="3" fillId="0" borderId="0" xfId="0" applyNumberFormat="1" applyFont="1" applyAlignment="1">
      <alignment horizontal="left" wrapText="1"/>
    </xf>
    <xf numFmtId="0" fontId="5" fillId="0" borderId="0" xfId="0" applyFont="1" applyAlignment="1">
      <alignment horizontal="left" wrapText="1"/>
    </xf>
    <xf numFmtId="0" fontId="7" fillId="0" borderId="0" xfId="0" applyFont="1"/>
    <xf numFmtId="49" fontId="2" fillId="0" borderId="0" xfId="0" applyNumberFormat="1" applyFont="1"/>
    <xf numFmtId="0" fontId="1" fillId="0" borderId="24" xfId="0" applyFont="1" applyFill="1" applyBorder="1"/>
    <xf numFmtId="164" fontId="5" fillId="0" borderId="24" xfId="0" applyNumberFormat="1" applyFont="1" applyFill="1" applyBorder="1" applyAlignment="1">
      <alignment horizontal="center" vertical="center"/>
    </xf>
    <xf numFmtId="0" fontId="4" fillId="0" borderId="0" xfId="0" applyFont="1" applyFill="1"/>
    <xf numFmtId="0" fontId="3" fillId="0" borderId="0" xfId="0" applyFont="1" applyFill="1" applyAlignment="1">
      <alignment horizontal="left" wrapText="1"/>
    </xf>
    <xf numFmtId="164" fontId="5" fillId="0" borderId="24" xfId="0" applyNumberFormat="1" applyFont="1" applyFill="1" applyBorder="1" applyAlignment="1">
      <alignment horizontal="center" vertical="center" wrapText="1"/>
    </xf>
    <xf numFmtId="0" fontId="4" fillId="0" borderId="0" xfId="0" applyFont="1" applyFill="1" applyAlignment="1">
      <alignment horizontal="left" wrapText="1"/>
    </xf>
    <xf numFmtId="0" fontId="11" fillId="0" borderId="0" xfId="0" applyFont="1" applyFill="1" applyAlignment="1">
      <alignment horizontal="right" wrapText="1"/>
    </xf>
    <xf numFmtId="0" fontId="11" fillId="0" borderId="0" xfId="0" applyFont="1" applyAlignment="1">
      <alignment horizontal="right" wrapText="1"/>
    </xf>
    <xf numFmtId="9" fontId="11" fillId="0" borderId="0" xfId="0" applyNumberFormat="1" applyFont="1" applyAlignment="1">
      <alignment horizontal="right"/>
    </xf>
    <xf numFmtId="0" fontId="11" fillId="0" borderId="0" xfId="0" applyFont="1" applyAlignment="1">
      <alignment horizontal="right"/>
    </xf>
    <xf numFmtId="0" fontId="1" fillId="0" borderId="0" xfId="0" applyFont="1" applyAlignment="1"/>
    <xf numFmtId="0" fontId="11" fillId="0" borderId="0" xfId="0" applyFont="1"/>
    <xf numFmtId="0" fontId="9" fillId="0" borderId="0" xfId="0" applyFont="1"/>
    <xf numFmtId="0" fontId="10" fillId="0" borderId="24" xfId="0" applyFont="1" applyBorder="1" applyAlignment="1">
      <alignment horizontal="center" vertical="center" wrapText="1"/>
    </xf>
    <xf numFmtId="0" fontId="0" fillId="0" borderId="0" xfId="0" applyFont="1" applyAlignment="1"/>
    <xf numFmtId="0" fontId="11" fillId="0" borderId="0" xfId="0" applyFont="1" applyAlignment="1">
      <alignment horizontal="left" wrapText="1"/>
    </xf>
    <xf numFmtId="9" fontId="11" fillId="0" borderId="0" xfId="0" applyNumberFormat="1" applyFont="1"/>
    <xf numFmtId="0" fontId="3" fillId="0" borderId="10" xfId="0" applyFont="1" applyFill="1" applyBorder="1" applyAlignment="1">
      <alignment horizontal="left" wrapText="1"/>
    </xf>
    <xf numFmtId="164" fontId="5" fillId="0" borderId="20" xfId="0" applyNumberFormat="1" applyFont="1" applyFill="1" applyBorder="1" applyAlignment="1">
      <alignment horizontal="center" vertical="center" wrapText="1"/>
    </xf>
    <xf numFmtId="0" fontId="1" fillId="0" borderId="20" xfId="0" applyFont="1" applyFill="1" applyBorder="1"/>
    <xf numFmtId="164" fontId="5" fillId="0" borderId="20" xfId="0" applyNumberFormat="1" applyFont="1" applyFill="1" applyBorder="1" applyAlignment="1">
      <alignment horizontal="center" vertical="center"/>
    </xf>
    <xf numFmtId="0" fontId="1" fillId="0" borderId="45" xfId="0" applyFont="1" applyFill="1" applyBorder="1"/>
    <xf numFmtId="0" fontId="3" fillId="0" borderId="11" xfId="0" applyFont="1" applyBorder="1" applyAlignment="1">
      <alignment horizontal="left" wrapText="1"/>
    </xf>
    <xf numFmtId="0" fontId="5" fillId="2" borderId="38" xfId="0" applyNumberFormat="1" applyFont="1" applyFill="1" applyBorder="1" applyAlignment="1" applyProtection="1">
      <alignment horizontal="center" vertical="center"/>
      <protection locked="0"/>
    </xf>
    <xf numFmtId="164" fontId="9" fillId="3" borderId="9" xfId="0" applyNumberFormat="1" applyFont="1" applyFill="1" applyBorder="1" applyAlignment="1" applyProtection="1">
      <alignment wrapText="1"/>
      <protection hidden="1"/>
    </xf>
    <xf numFmtId="164" fontId="9" fillId="3" borderId="63" xfId="0" applyNumberFormat="1" applyFont="1" applyFill="1" applyBorder="1" applyAlignment="1" applyProtection="1">
      <alignment wrapText="1"/>
      <protection hidden="1"/>
    </xf>
    <xf numFmtId="164" fontId="9" fillId="3" borderId="64" xfId="0" applyNumberFormat="1" applyFont="1" applyFill="1" applyBorder="1" applyAlignment="1" applyProtection="1">
      <alignment wrapText="1"/>
      <protection hidden="1"/>
    </xf>
    <xf numFmtId="165" fontId="9" fillId="3" borderId="9" xfId="0" applyNumberFormat="1" applyFont="1" applyFill="1" applyBorder="1" applyAlignment="1" applyProtection="1">
      <alignment horizontal="center"/>
      <protection hidden="1"/>
    </xf>
    <xf numFmtId="49" fontId="9" fillId="2" borderId="9" xfId="0" applyNumberFormat="1" applyFont="1" applyFill="1" applyBorder="1" applyAlignment="1" applyProtection="1">
      <alignment horizontal="center"/>
      <protection locked="0"/>
    </xf>
    <xf numFmtId="0" fontId="9" fillId="2" borderId="66" xfId="0" applyFont="1" applyFill="1" applyBorder="1" applyAlignment="1" applyProtection="1">
      <alignment horizontal="center"/>
      <protection locked="0"/>
    </xf>
    <xf numFmtId="1" fontId="9" fillId="2" borderId="36" xfId="0" applyNumberFormat="1" applyFont="1" applyFill="1" applyBorder="1" applyAlignment="1" applyProtection="1">
      <alignment horizontal="center"/>
      <protection locked="0"/>
    </xf>
    <xf numFmtId="164" fontId="9" fillId="2" borderId="9" xfId="0" applyNumberFormat="1" applyFont="1" applyFill="1" applyBorder="1" applyAlignment="1" applyProtection="1">
      <alignment wrapText="1"/>
      <protection locked="0"/>
    </xf>
    <xf numFmtId="44" fontId="9" fillId="13" borderId="9" xfId="0" applyNumberFormat="1" applyFont="1" applyFill="1" applyBorder="1" applyAlignment="1" applyProtection="1">
      <alignment horizontal="center"/>
      <protection locked="0"/>
    </xf>
    <xf numFmtId="165" fontId="9" fillId="3" borderId="9" xfId="0" applyNumberFormat="1" applyFont="1" applyFill="1" applyBorder="1" applyAlignment="1">
      <alignment horizontal="center"/>
    </xf>
    <xf numFmtId="0" fontId="9" fillId="13" borderId="36" xfId="0" applyNumberFormat="1" applyFont="1" applyFill="1" applyBorder="1" applyAlignment="1" applyProtection="1">
      <alignment horizontal="center" wrapText="1"/>
      <protection locked="0"/>
    </xf>
    <xf numFmtId="164" fontId="9" fillId="13" borderId="9" xfId="0" applyNumberFormat="1" applyFont="1" applyFill="1" applyBorder="1" applyAlignment="1" applyProtection="1">
      <alignment wrapText="1"/>
      <protection locked="0"/>
    </xf>
    <xf numFmtId="44" fontId="9" fillId="13" borderId="9" xfId="0" applyNumberFormat="1" applyFont="1" applyFill="1" applyBorder="1" applyAlignment="1" applyProtection="1">
      <alignment wrapText="1"/>
      <protection locked="0"/>
    </xf>
    <xf numFmtId="165" fontId="9" fillId="3" borderId="9" xfId="0" applyNumberFormat="1" applyFont="1" applyFill="1" applyBorder="1" applyAlignment="1">
      <alignment wrapText="1"/>
    </xf>
    <xf numFmtId="164" fontId="9" fillId="14" borderId="9" xfId="0" applyNumberFormat="1" applyFont="1" applyFill="1" applyBorder="1" applyAlignment="1">
      <alignment wrapText="1"/>
    </xf>
    <xf numFmtId="0" fontId="9" fillId="13" borderId="36" xfId="0" applyNumberFormat="1" applyFont="1" applyFill="1" applyBorder="1" applyAlignment="1" applyProtection="1">
      <alignment horizontal="center"/>
      <protection locked="0"/>
    </xf>
    <xf numFmtId="165" fontId="9" fillId="13" borderId="9" xfId="0" applyNumberFormat="1" applyFont="1" applyFill="1" applyBorder="1" applyAlignment="1" applyProtection="1">
      <alignment horizontal="center"/>
      <protection locked="0"/>
    </xf>
    <xf numFmtId="164" fontId="9" fillId="3" borderId="9" xfId="0" applyNumberFormat="1" applyFont="1" applyFill="1" applyBorder="1" applyAlignment="1">
      <alignment wrapText="1"/>
    </xf>
    <xf numFmtId="49" fontId="9" fillId="2" borderId="9" xfId="0" applyNumberFormat="1" applyFont="1" applyFill="1" applyBorder="1" applyAlignment="1" applyProtection="1">
      <alignment horizontal="left" wrapText="1"/>
      <protection locked="0"/>
    </xf>
    <xf numFmtId="164" fontId="9" fillId="3" borderId="66" xfId="0" quotePrefix="1" applyNumberFormat="1" applyFont="1" applyFill="1" applyBorder="1" applyAlignment="1" applyProtection="1">
      <alignment wrapText="1"/>
      <protection hidden="1"/>
    </xf>
    <xf numFmtId="0" fontId="9" fillId="2" borderId="36" xfId="0" applyFont="1" applyFill="1" applyBorder="1" applyAlignment="1" applyProtection="1">
      <alignment horizontal="center"/>
      <protection locked="0"/>
    </xf>
    <xf numFmtId="0" fontId="9" fillId="2" borderId="67" xfId="0" applyFont="1" applyFill="1" applyBorder="1" applyAlignment="1" applyProtection="1">
      <alignment horizontal="center"/>
      <protection locked="0"/>
    </xf>
    <xf numFmtId="164" fontId="9" fillId="2" borderId="9" xfId="0" quotePrefix="1" applyNumberFormat="1" applyFont="1" applyFill="1" applyBorder="1" applyAlignment="1" applyProtection="1">
      <alignment wrapText="1"/>
      <protection locked="0"/>
    </xf>
    <xf numFmtId="165" fontId="9" fillId="2" borderId="9" xfId="0" applyNumberFormat="1" applyFont="1" applyFill="1" applyBorder="1" applyAlignment="1" applyProtection="1">
      <alignment wrapText="1"/>
      <protection locked="0"/>
    </xf>
    <xf numFmtId="164" fontId="9" fillId="3" borderId="66" xfId="0" applyNumberFormat="1" applyFont="1" applyFill="1" applyBorder="1" applyAlignment="1" applyProtection="1">
      <alignment wrapText="1"/>
      <protection hidden="1"/>
    </xf>
    <xf numFmtId="0" fontId="9" fillId="2" borderId="9" xfId="0" applyFont="1" applyFill="1" applyBorder="1" applyAlignment="1" applyProtection="1">
      <alignment horizontal="left" wrapText="1"/>
      <protection locked="0"/>
    </xf>
    <xf numFmtId="44" fontId="9" fillId="2" borderId="67" xfId="0" applyNumberFormat="1" applyFont="1" applyFill="1" applyBorder="1" applyAlignment="1" applyProtection="1">
      <alignment horizontal="center"/>
      <protection locked="0"/>
    </xf>
    <xf numFmtId="44" fontId="9" fillId="2" borderId="9" xfId="0" applyNumberFormat="1" applyFont="1" applyFill="1" applyBorder="1" applyAlignment="1" applyProtection="1">
      <alignment horizontal="center"/>
      <protection locked="0"/>
    </xf>
    <xf numFmtId="44" fontId="9" fillId="2" borderId="66" xfId="0" applyNumberFormat="1" applyFont="1" applyFill="1" applyBorder="1" applyAlignment="1" applyProtection="1">
      <alignment horizontal="center"/>
      <protection locked="0"/>
    </xf>
    <xf numFmtId="44" fontId="9" fillId="2" borderId="67" xfId="0" applyNumberFormat="1" applyFont="1" applyFill="1" applyBorder="1" applyAlignment="1" applyProtection="1">
      <protection locked="0"/>
    </xf>
    <xf numFmtId="44" fontId="9" fillId="2" borderId="9" xfId="0" applyNumberFormat="1" applyFont="1" applyFill="1" applyBorder="1" applyAlignment="1" applyProtection="1">
      <protection locked="0"/>
    </xf>
    <xf numFmtId="44" fontId="9" fillId="2" borderId="66" xfId="0" applyNumberFormat="1" applyFont="1" applyFill="1" applyBorder="1" applyAlignment="1" applyProtection="1">
      <protection locked="0"/>
    </xf>
    <xf numFmtId="49" fontId="5" fillId="4" borderId="50" xfId="0" applyNumberFormat="1" applyFont="1" applyFill="1" applyBorder="1" applyAlignment="1">
      <alignment horizontal="center" vertical="center"/>
    </xf>
    <xf numFmtId="165" fontId="9" fillId="3" borderId="66" xfId="0" applyNumberFormat="1" applyFont="1" applyFill="1" applyBorder="1" applyAlignment="1" applyProtection="1">
      <alignment horizontal="center"/>
      <protection hidden="1"/>
    </xf>
    <xf numFmtId="0" fontId="1" fillId="0" borderId="23" xfId="0" applyFont="1" applyBorder="1" applyAlignment="1"/>
    <xf numFmtId="164" fontId="23" fillId="0" borderId="24" xfId="0" applyNumberFormat="1" applyFont="1" applyFill="1" applyBorder="1" applyAlignment="1">
      <alignment vertical="center" wrapText="1"/>
    </xf>
    <xf numFmtId="164" fontId="23" fillId="0" borderId="20" xfId="0" applyNumberFormat="1" applyFont="1" applyFill="1" applyBorder="1" applyAlignment="1">
      <alignment vertical="center" wrapText="1"/>
    </xf>
    <xf numFmtId="0" fontId="3" fillId="0" borderId="38" xfId="0" applyFont="1" applyFill="1" applyBorder="1" applyAlignment="1">
      <alignment horizontal="center" vertical="center" wrapText="1"/>
    </xf>
    <xf numFmtId="0" fontId="3" fillId="0" borderId="8" xfId="0" applyFont="1" applyFill="1" applyBorder="1" applyAlignment="1">
      <alignment vertical="center" wrapText="1"/>
    </xf>
    <xf numFmtId="0" fontId="3" fillId="0" borderId="11" xfId="0" applyFont="1" applyFill="1" applyBorder="1" applyAlignment="1">
      <alignment horizontal="center" vertical="center" wrapText="1"/>
    </xf>
    <xf numFmtId="0" fontId="2" fillId="4" borderId="23" xfId="0" applyFont="1" applyFill="1" applyBorder="1" applyAlignment="1" applyProtection="1">
      <alignment horizontal="right" vertical="center" wrapText="1"/>
      <protection hidden="1"/>
    </xf>
    <xf numFmtId="0" fontId="2" fillId="4" borderId="69" xfId="0" applyFont="1" applyFill="1" applyBorder="1" applyAlignment="1" applyProtection="1">
      <alignment horizontal="right" vertical="center" wrapText="1"/>
      <protection hidden="1"/>
    </xf>
    <xf numFmtId="0" fontId="2" fillId="4" borderId="24" xfId="0" applyFont="1" applyFill="1" applyBorder="1" applyAlignment="1" applyProtection="1">
      <alignment horizontal="right" wrapText="1"/>
      <protection hidden="1"/>
    </xf>
    <xf numFmtId="0" fontId="2" fillId="4" borderId="70" xfId="0" applyFont="1" applyFill="1" applyBorder="1" applyAlignment="1" applyProtection="1">
      <alignment horizontal="right" vertical="center" wrapText="1"/>
      <protection hidden="1"/>
    </xf>
    <xf numFmtId="0" fontId="2" fillId="4" borderId="68" xfId="0" applyFont="1" applyFill="1" applyBorder="1" applyAlignment="1" applyProtection="1">
      <alignment horizontal="right" vertical="center" wrapText="1"/>
      <protection hidden="1"/>
    </xf>
    <xf numFmtId="164" fontId="5" fillId="0" borderId="65" xfId="0" applyNumberFormat="1" applyFont="1" applyFill="1" applyBorder="1" applyAlignment="1" applyProtection="1">
      <alignment vertical="center"/>
      <protection hidden="1"/>
    </xf>
    <xf numFmtId="164" fontId="5" fillId="0" borderId="65" xfId="0" applyNumberFormat="1" applyFont="1" applyFill="1" applyBorder="1" applyAlignment="1" applyProtection="1">
      <alignment horizontal="center" vertical="center"/>
      <protection hidden="1"/>
    </xf>
    <xf numFmtId="164" fontId="5" fillId="0" borderId="9" xfId="0" applyNumberFormat="1" applyFont="1" applyFill="1" applyBorder="1" applyAlignment="1" applyProtection="1">
      <alignment vertical="center"/>
      <protection hidden="1"/>
    </xf>
    <xf numFmtId="164" fontId="5" fillId="0" borderId="9" xfId="0" applyNumberFormat="1" applyFont="1" applyFill="1" applyBorder="1" applyAlignment="1" applyProtection="1">
      <alignment horizontal="center" vertical="center"/>
      <protection hidden="1"/>
    </xf>
    <xf numFmtId="164" fontId="5" fillId="0" borderId="97" xfId="0" applyNumberFormat="1" applyFont="1" applyFill="1" applyBorder="1" applyAlignment="1" applyProtection="1">
      <alignment vertical="center"/>
      <protection hidden="1"/>
    </xf>
    <xf numFmtId="164" fontId="5" fillId="0" borderId="97" xfId="0" applyNumberFormat="1" applyFont="1" applyFill="1" applyBorder="1" applyAlignment="1" applyProtection="1">
      <alignment horizontal="center" vertical="center"/>
      <protection hidden="1"/>
    </xf>
    <xf numFmtId="44" fontId="5" fillId="0" borderId="100" xfId="0" applyNumberFormat="1" applyFont="1" applyFill="1" applyBorder="1" applyAlignment="1" applyProtection="1">
      <alignment vertical="center"/>
      <protection hidden="1"/>
    </xf>
    <xf numFmtId="44" fontId="5" fillId="0" borderId="100" xfId="0" applyNumberFormat="1" applyFont="1" applyFill="1" applyBorder="1" applyAlignment="1" applyProtection="1">
      <alignment horizontal="center" vertical="center"/>
      <protection hidden="1"/>
    </xf>
    <xf numFmtId="0" fontId="30" fillId="15" borderId="8" xfId="0" applyFont="1" applyFill="1" applyBorder="1" applyAlignment="1"/>
    <xf numFmtId="0" fontId="30" fillId="15" borderId="38" xfId="0" applyFont="1" applyFill="1" applyBorder="1" applyAlignment="1"/>
    <xf numFmtId="0" fontId="30" fillId="15" borderId="11" xfId="0" applyFont="1" applyFill="1" applyBorder="1" applyAlignment="1"/>
    <xf numFmtId="49" fontId="12" fillId="4" borderId="113" xfId="0" applyNumberFormat="1" applyFont="1" applyFill="1" applyBorder="1" applyAlignment="1">
      <alignment horizontal="center" vertical="center"/>
    </xf>
    <xf numFmtId="0" fontId="12" fillId="4" borderId="39" xfId="0" applyFont="1" applyFill="1" applyBorder="1" applyAlignment="1">
      <alignment horizontal="center" vertical="center" wrapText="1"/>
    </xf>
    <xf numFmtId="0" fontId="12" fillId="4" borderId="113" xfId="0" applyFont="1" applyFill="1" applyBorder="1" applyAlignment="1">
      <alignment horizontal="center" vertical="center" wrapText="1"/>
    </xf>
    <xf numFmtId="0" fontId="12" fillId="4" borderId="113" xfId="0" applyFont="1" applyFill="1" applyBorder="1" applyAlignment="1">
      <alignment horizontal="center" vertical="center"/>
    </xf>
    <xf numFmtId="44" fontId="9" fillId="16" borderId="121" xfId="0" applyNumberFormat="1" applyFont="1" applyFill="1" applyBorder="1" applyAlignment="1" applyProtection="1">
      <alignment horizontal="center" vertical="center" wrapText="1"/>
      <protection hidden="1"/>
    </xf>
    <xf numFmtId="0" fontId="9" fillId="17" borderId="114" xfId="0" applyFont="1" applyFill="1" applyBorder="1" applyAlignment="1" applyProtection="1">
      <alignment horizontal="center" vertical="center" wrapText="1"/>
      <protection hidden="1"/>
    </xf>
    <xf numFmtId="44" fontId="9" fillId="16" borderId="115" xfId="0" applyNumberFormat="1" applyFont="1" applyFill="1" applyBorder="1" applyAlignment="1" applyProtection="1">
      <alignment horizontal="center" vertical="center" wrapText="1"/>
      <protection hidden="1"/>
    </xf>
    <xf numFmtId="44" fontId="9" fillId="16" borderId="116" xfId="0" applyNumberFormat="1" applyFont="1" applyFill="1" applyBorder="1" applyAlignment="1" applyProtection="1">
      <alignment horizontal="center" vertical="center" wrapText="1"/>
      <protection hidden="1"/>
    </xf>
    <xf numFmtId="0" fontId="9" fillId="16" borderId="121" xfId="0" applyFont="1" applyFill="1" applyBorder="1" applyAlignment="1" applyProtection="1">
      <alignment horizontal="center" vertical="center" wrapText="1"/>
      <protection hidden="1"/>
    </xf>
    <xf numFmtId="0" fontId="9" fillId="16" borderId="114" xfId="0" applyFont="1" applyFill="1" applyBorder="1" applyAlignment="1" applyProtection="1">
      <alignment horizontal="center" vertical="center" wrapText="1"/>
      <protection hidden="1"/>
    </xf>
    <xf numFmtId="44" fontId="9" fillId="16" borderId="104" xfId="0" applyNumberFormat="1" applyFont="1" applyFill="1" applyBorder="1" applyAlignment="1" applyProtection="1">
      <alignment horizontal="center" vertical="center" wrapText="1"/>
      <protection hidden="1"/>
    </xf>
    <xf numFmtId="44" fontId="9" fillId="16" borderId="9" xfId="0" applyNumberFormat="1" applyFont="1" applyFill="1" applyBorder="1" applyAlignment="1" applyProtection="1">
      <alignment horizontal="center" vertical="center" wrapText="1"/>
      <protection hidden="1"/>
    </xf>
    <xf numFmtId="44" fontId="9" fillId="16" borderId="106" xfId="0" applyNumberFormat="1" applyFont="1" applyFill="1" applyBorder="1" applyAlignment="1" applyProtection="1">
      <alignment horizontal="center" vertical="center" wrapText="1"/>
      <protection hidden="1"/>
    </xf>
    <xf numFmtId="0" fontId="9" fillId="17" borderId="67" xfId="0" applyFont="1" applyFill="1" applyBorder="1" applyAlignment="1" applyProtection="1">
      <alignment horizontal="center" vertical="center" wrapText="1"/>
      <protection hidden="1"/>
    </xf>
    <xf numFmtId="44" fontId="9" fillId="16" borderId="66" xfId="0" applyNumberFormat="1" applyFont="1" applyFill="1" applyBorder="1" applyAlignment="1" applyProtection="1">
      <alignment horizontal="center" vertical="center" wrapText="1"/>
      <protection hidden="1"/>
    </xf>
    <xf numFmtId="0" fontId="9" fillId="16" borderId="104" xfId="0" applyFont="1" applyFill="1" applyBorder="1" applyAlignment="1" applyProtection="1">
      <alignment horizontal="center" vertical="center" wrapText="1"/>
      <protection hidden="1"/>
    </xf>
    <xf numFmtId="0" fontId="9" fillId="16" borderId="67" xfId="0" applyFont="1" applyFill="1" applyBorder="1" applyAlignment="1" applyProtection="1">
      <alignment horizontal="center" vertical="center" wrapText="1"/>
      <protection hidden="1"/>
    </xf>
    <xf numFmtId="44" fontId="9" fillId="16" borderId="105" xfId="0" applyNumberFormat="1" applyFont="1" applyFill="1" applyBorder="1" applyAlignment="1" applyProtection="1">
      <alignment horizontal="center" vertical="center" wrapText="1"/>
      <protection hidden="1"/>
    </xf>
    <xf numFmtId="44" fontId="9" fillId="16" borderId="97" xfId="0" applyNumberFormat="1" applyFont="1" applyFill="1" applyBorder="1" applyAlignment="1" applyProtection="1">
      <alignment horizontal="center" vertical="center" wrapText="1"/>
      <protection hidden="1"/>
    </xf>
    <xf numFmtId="44" fontId="9" fillId="16" borderId="127" xfId="0" applyNumberFormat="1" applyFont="1" applyFill="1" applyBorder="1" applyAlignment="1" applyProtection="1">
      <alignment horizontal="center" vertical="center" wrapText="1"/>
      <protection hidden="1"/>
    </xf>
    <xf numFmtId="0" fontId="9" fillId="17" borderId="117" xfId="0" applyFont="1" applyFill="1" applyBorder="1" applyAlignment="1" applyProtection="1">
      <alignment horizontal="center" vertical="center" wrapText="1"/>
      <protection hidden="1"/>
    </xf>
    <xf numFmtId="44" fontId="9" fillId="16" borderId="118" xfId="0" applyNumberFormat="1" applyFont="1" applyFill="1" applyBorder="1" applyAlignment="1" applyProtection="1">
      <alignment horizontal="center" vertical="center" wrapText="1"/>
      <protection hidden="1"/>
    </xf>
    <xf numFmtId="0" fontId="9" fillId="16" borderId="105" xfId="0" applyFont="1" applyFill="1" applyBorder="1" applyAlignment="1" applyProtection="1">
      <alignment horizontal="center" vertical="center" wrapText="1"/>
      <protection hidden="1"/>
    </xf>
    <xf numFmtId="0" fontId="9" fillId="16" borderId="117" xfId="0" applyFont="1" applyFill="1" applyBorder="1" applyAlignment="1" applyProtection="1">
      <alignment horizontal="center" vertical="center" wrapText="1"/>
      <protection hidden="1"/>
    </xf>
    <xf numFmtId="165" fontId="9" fillId="2" borderId="115" xfId="0" applyNumberFormat="1" applyFont="1" applyFill="1" applyBorder="1" applyAlignment="1" applyProtection="1">
      <alignment wrapText="1"/>
      <protection locked="0"/>
    </xf>
    <xf numFmtId="0" fontId="12" fillId="4" borderId="129" xfId="0" applyFont="1" applyFill="1" applyBorder="1" applyAlignment="1">
      <alignment horizontal="center" vertical="center" wrapText="1"/>
    </xf>
    <xf numFmtId="0" fontId="12" fillId="4" borderId="130" xfId="0" applyFont="1" applyFill="1" applyBorder="1" applyAlignment="1">
      <alignment horizontal="center" vertical="center" wrapText="1"/>
    </xf>
    <xf numFmtId="0" fontId="2" fillId="4" borderId="119" xfId="0" applyFont="1" applyFill="1" applyBorder="1" applyAlignment="1">
      <alignment horizontal="center" vertical="center" wrapText="1"/>
    </xf>
    <xf numFmtId="49" fontId="9" fillId="2" borderId="131" xfId="0" applyNumberFormat="1" applyFont="1" applyFill="1" applyBorder="1" applyAlignment="1" applyProtection="1">
      <alignment horizontal="left" wrapText="1"/>
      <protection locked="0"/>
    </xf>
    <xf numFmtId="49" fontId="9" fillId="2" borderId="132" xfId="0" applyNumberFormat="1" applyFont="1" applyFill="1" applyBorder="1" applyAlignment="1" applyProtection="1">
      <alignment horizontal="center"/>
      <protection locked="0"/>
    </xf>
    <xf numFmtId="49" fontId="9" fillId="2" borderId="115" xfId="0" applyNumberFormat="1" applyFont="1" applyFill="1" applyBorder="1" applyAlignment="1" applyProtection="1">
      <alignment horizontal="center"/>
      <protection locked="0"/>
    </xf>
    <xf numFmtId="0" fontId="9" fillId="2" borderId="116" xfId="0" applyFont="1" applyFill="1" applyBorder="1" applyAlignment="1" applyProtection="1">
      <alignment horizontal="center"/>
      <protection locked="0"/>
    </xf>
    <xf numFmtId="164" fontId="9" fillId="2" borderId="115" xfId="0" applyNumberFormat="1" applyFont="1" applyFill="1" applyBorder="1" applyAlignment="1" applyProtection="1">
      <alignment wrapText="1"/>
      <protection locked="0"/>
    </xf>
    <xf numFmtId="44" fontId="9" fillId="13" borderId="115" xfId="0" applyNumberFormat="1" applyFont="1" applyFill="1" applyBorder="1" applyAlignment="1" applyProtection="1">
      <alignment horizontal="center"/>
      <protection locked="0"/>
    </xf>
    <xf numFmtId="164" fontId="9" fillId="3" borderId="115" xfId="0" applyNumberFormat="1" applyFont="1" applyFill="1" applyBorder="1" applyAlignment="1" applyProtection="1">
      <alignment wrapText="1"/>
      <protection hidden="1"/>
    </xf>
    <xf numFmtId="0" fontId="9" fillId="13" borderId="119" xfId="0" applyNumberFormat="1" applyFont="1" applyFill="1" applyBorder="1" applyAlignment="1" applyProtection="1">
      <alignment horizontal="center" wrapText="1"/>
      <protection locked="0"/>
    </xf>
    <xf numFmtId="164" fontId="9" fillId="13" borderId="115" xfId="0" applyNumberFormat="1" applyFont="1" applyFill="1" applyBorder="1" applyAlignment="1" applyProtection="1">
      <alignment wrapText="1"/>
      <protection locked="0"/>
    </xf>
    <xf numFmtId="44" fontId="9" fillId="13" borderId="115" xfId="0" applyNumberFormat="1" applyFont="1" applyFill="1" applyBorder="1" applyAlignment="1" applyProtection="1">
      <alignment wrapText="1"/>
      <protection locked="0"/>
    </xf>
    <xf numFmtId="0" fontId="9" fillId="13" borderId="119" xfId="0" applyNumberFormat="1" applyFont="1" applyFill="1" applyBorder="1" applyAlignment="1" applyProtection="1">
      <alignment horizontal="center"/>
      <protection locked="0"/>
    </xf>
    <xf numFmtId="165" fontId="9" fillId="13" borderId="115" xfId="0" applyNumberFormat="1" applyFont="1" applyFill="1" applyBorder="1" applyAlignment="1" applyProtection="1">
      <alignment horizontal="center"/>
      <protection locked="0"/>
    </xf>
    <xf numFmtId="164" fontId="9" fillId="3" borderId="133" xfId="0" applyNumberFormat="1" applyFont="1" applyFill="1" applyBorder="1" applyAlignment="1" applyProtection="1">
      <alignment wrapText="1"/>
      <protection hidden="1"/>
    </xf>
    <xf numFmtId="0" fontId="2" fillId="4" borderId="111" xfId="0" applyFont="1" applyFill="1" applyBorder="1" applyAlignment="1">
      <alignment horizontal="center" vertical="center" wrapText="1"/>
    </xf>
    <xf numFmtId="0" fontId="2" fillId="4" borderId="117" xfId="0" applyFont="1" applyFill="1" applyBorder="1" applyAlignment="1">
      <alignment horizontal="center" vertical="center" wrapText="1"/>
    </xf>
    <xf numFmtId="49" fontId="9" fillId="2" borderId="97" xfId="0" applyNumberFormat="1" applyFont="1" applyFill="1" applyBorder="1" applyAlignment="1" applyProtection="1">
      <alignment horizontal="left" wrapText="1"/>
      <protection locked="0"/>
    </xf>
    <xf numFmtId="49" fontId="9" fillId="2" borderId="97" xfId="0" applyNumberFormat="1" applyFont="1" applyFill="1" applyBorder="1" applyAlignment="1" applyProtection="1">
      <alignment horizontal="center"/>
      <protection locked="0"/>
    </xf>
    <xf numFmtId="0" fontId="9" fillId="2" borderId="118" xfId="0" applyFont="1" applyFill="1" applyBorder="1" applyAlignment="1" applyProtection="1">
      <alignment horizontal="center"/>
      <protection locked="0"/>
    </xf>
    <xf numFmtId="44" fontId="9" fillId="2" borderId="117" xfId="0" applyNumberFormat="1" applyFont="1" applyFill="1" applyBorder="1" applyAlignment="1" applyProtection="1">
      <alignment horizontal="center"/>
      <protection locked="0"/>
    </xf>
    <xf numFmtId="44" fontId="9" fillId="2" borderId="97" xfId="0" applyNumberFormat="1" applyFont="1" applyFill="1" applyBorder="1" applyAlignment="1" applyProtection="1">
      <alignment horizontal="center"/>
      <protection locked="0"/>
    </xf>
    <xf numFmtId="44" fontId="9" fillId="2" borderId="118" xfId="0" applyNumberFormat="1" applyFont="1" applyFill="1" applyBorder="1" applyAlignment="1" applyProtection="1">
      <alignment horizontal="center"/>
      <protection locked="0"/>
    </xf>
    <xf numFmtId="1" fontId="9" fillId="2" borderId="122" xfId="0" applyNumberFormat="1" applyFont="1" applyFill="1" applyBorder="1" applyAlignment="1" applyProtection="1">
      <alignment horizontal="center"/>
      <protection locked="0"/>
    </xf>
    <xf numFmtId="164" fontId="9" fillId="2" borderId="97" xfId="0" applyNumberFormat="1" applyFont="1" applyFill="1" applyBorder="1" applyAlignment="1" applyProtection="1">
      <alignment wrapText="1"/>
      <protection locked="0"/>
    </xf>
    <xf numFmtId="44" fontId="9" fillId="13" borderId="97" xfId="0" applyNumberFormat="1" applyFont="1" applyFill="1" applyBorder="1" applyAlignment="1" applyProtection="1">
      <alignment horizontal="center"/>
      <protection locked="0"/>
    </xf>
    <xf numFmtId="164" fontId="9" fillId="3" borderId="97" xfId="0" applyNumberFormat="1" applyFont="1" applyFill="1" applyBorder="1" applyAlignment="1" applyProtection="1">
      <alignment wrapText="1"/>
      <protection hidden="1"/>
    </xf>
    <xf numFmtId="0" fontId="9" fillId="13" borderId="122" xfId="0" applyNumberFormat="1" applyFont="1" applyFill="1" applyBorder="1" applyAlignment="1" applyProtection="1">
      <alignment horizontal="center" wrapText="1"/>
      <protection locked="0"/>
    </xf>
    <xf numFmtId="164" fontId="9" fillId="13" borderId="97" xfId="0" applyNumberFormat="1" applyFont="1" applyFill="1" applyBorder="1" applyAlignment="1" applyProtection="1">
      <alignment wrapText="1"/>
      <protection locked="0"/>
    </xf>
    <xf numFmtId="44" fontId="9" fillId="13" borderId="97" xfId="0" applyNumberFormat="1" applyFont="1" applyFill="1" applyBorder="1" applyAlignment="1" applyProtection="1">
      <alignment wrapText="1"/>
      <protection locked="0"/>
    </xf>
    <xf numFmtId="165" fontId="9" fillId="3" borderId="97" xfId="0" applyNumberFormat="1" applyFont="1" applyFill="1" applyBorder="1" applyAlignment="1">
      <alignment wrapText="1"/>
    </xf>
    <xf numFmtId="164" fontId="9" fillId="14" borderId="97" xfId="0" applyNumberFormat="1" applyFont="1" applyFill="1" applyBorder="1" applyAlignment="1">
      <alignment wrapText="1"/>
    </xf>
    <xf numFmtId="165" fontId="9" fillId="3" borderId="97" xfId="0" applyNumberFormat="1" applyFont="1" applyFill="1" applyBorder="1" applyAlignment="1" applyProtection="1">
      <alignment horizontal="center"/>
      <protection hidden="1"/>
    </xf>
    <xf numFmtId="165" fontId="9" fillId="3" borderId="118" xfId="0" applyNumberFormat="1" applyFont="1" applyFill="1" applyBorder="1" applyAlignment="1" applyProtection="1">
      <alignment horizontal="center"/>
      <protection hidden="1"/>
    </xf>
    <xf numFmtId="0" fontId="9" fillId="13" borderId="122" xfId="0" applyNumberFormat="1" applyFont="1" applyFill="1" applyBorder="1" applyAlignment="1" applyProtection="1">
      <alignment horizontal="center"/>
      <protection locked="0"/>
    </xf>
    <xf numFmtId="165" fontId="9" fillId="13" borderId="97" xfId="0" applyNumberFormat="1" applyFont="1" applyFill="1" applyBorder="1" applyAlignment="1" applyProtection="1">
      <alignment horizontal="center"/>
      <protection locked="0"/>
    </xf>
    <xf numFmtId="164" fontId="9" fillId="3" borderId="97" xfId="0" applyNumberFormat="1" applyFont="1" applyFill="1" applyBorder="1" applyAlignment="1">
      <alignment wrapText="1"/>
    </xf>
    <xf numFmtId="0" fontId="9" fillId="2" borderId="131" xfId="0" applyFont="1" applyFill="1" applyBorder="1" applyAlignment="1" applyProtection="1">
      <alignment horizontal="left" wrapText="1"/>
      <protection locked="0"/>
    </xf>
    <xf numFmtId="0" fontId="9" fillId="2" borderId="115" xfId="0" applyFont="1" applyFill="1" applyBorder="1" applyAlignment="1" applyProtection="1">
      <alignment horizontal="left" wrapText="1"/>
      <protection locked="0"/>
    </xf>
    <xf numFmtId="44" fontId="9" fillId="2" borderId="114" xfId="0" applyNumberFormat="1" applyFont="1" applyFill="1" applyBorder="1" applyAlignment="1" applyProtection="1">
      <alignment horizontal="center"/>
      <protection locked="0"/>
    </xf>
    <xf numFmtId="44" fontId="9" fillId="2" borderId="115" xfId="0" applyNumberFormat="1" applyFont="1" applyFill="1" applyBorder="1" applyAlignment="1" applyProtection="1">
      <alignment horizontal="center"/>
      <protection locked="0"/>
    </xf>
    <xf numFmtId="0" fontId="9" fillId="2" borderId="119" xfId="0" applyFont="1" applyFill="1" applyBorder="1" applyAlignment="1" applyProtection="1">
      <alignment horizontal="center"/>
      <protection locked="0"/>
    </xf>
    <xf numFmtId="164" fontId="9" fillId="3" borderId="116" xfId="0" quotePrefix="1" applyNumberFormat="1" applyFont="1" applyFill="1" applyBorder="1" applyAlignment="1" applyProtection="1">
      <alignment wrapText="1"/>
      <protection hidden="1"/>
    </xf>
    <xf numFmtId="164" fontId="9" fillId="3" borderId="116" xfId="0" applyNumberFormat="1" applyFont="1" applyFill="1" applyBorder="1" applyAlignment="1" applyProtection="1">
      <alignment wrapText="1"/>
      <protection hidden="1"/>
    </xf>
    <xf numFmtId="0" fontId="2" fillId="4" borderId="36" xfId="0" applyFont="1" applyFill="1" applyBorder="1" applyAlignment="1">
      <alignment horizontal="center" vertical="center" wrapText="1"/>
    </xf>
    <xf numFmtId="0" fontId="2" fillId="4" borderId="122" xfId="0" applyFont="1" applyFill="1" applyBorder="1" applyAlignment="1">
      <alignment horizontal="center" vertical="center" wrapText="1"/>
    </xf>
    <xf numFmtId="0" fontId="9" fillId="2" borderId="97" xfId="0" applyFont="1" applyFill="1" applyBorder="1" applyAlignment="1" applyProtection="1">
      <alignment horizontal="left" wrapText="1"/>
      <protection locked="0"/>
    </xf>
    <xf numFmtId="0" fontId="9" fillId="2" borderId="122" xfId="0" applyFont="1" applyFill="1" applyBorder="1" applyAlignment="1" applyProtection="1">
      <alignment horizontal="center"/>
      <protection locked="0"/>
    </xf>
    <xf numFmtId="164" fontId="9" fillId="3" borderId="118" xfId="0" quotePrefix="1" applyNumberFormat="1" applyFont="1" applyFill="1" applyBorder="1" applyAlignment="1" applyProtection="1">
      <alignment wrapText="1"/>
      <protection hidden="1"/>
    </xf>
    <xf numFmtId="0" fontId="9" fillId="2" borderId="117" xfId="0" applyFont="1" applyFill="1" applyBorder="1" applyAlignment="1" applyProtection="1">
      <alignment horizontal="center"/>
      <protection locked="0"/>
    </xf>
    <xf numFmtId="164" fontId="9" fillId="2" borderId="97" xfId="0" quotePrefix="1" applyNumberFormat="1" applyFont="1" applyFill="1" applyBorder="1" applyAlignment="1" applyProtection="1">
      <alignment wrapText="1"/>
      <protection locked="0"/>
    </xf>
    <xf numFmtId="165" fontId="9" fillId="2" borderId="97" xfId="0" applyNumberFormat="1" applyFont="1" applyFill="1" applyBorder="1" applyAlignment="1" applyProtection="1">
      <alignment wrapText="1"/>
      <protection locked="0"/>
    </xf>
    <xf numFmtId="164" fontId="9" fillId="3" borderId="118" xfId="0" applyNumberFormat="1" applyFont="1" applyFill="1" applyBorder="1" applyAlignment="1" applyProtection="1">
      <alignment wrapText="1"/>
      <protection hidden="1"/>
    </xf>
    <xf numFmtId="44" fontId="31" fillId="16" borderId="115" xfId="0" applyNumberFormat="1" applyFont="1" applyFill="1" applyBorder="1" applyAlignment="1" applyProtection="1">
      <alignment horizontal="center" vertical="center" wrapText="1"/>
      <protection hidden="1"/>
    </xf>
    <xf numFmtId="44" fontId="32" fillId="17" borderId="115" xfId="0" applyNumberFormat="1" applyFont="1" applyFill="1" applyBorder="1" applyProtection="1">
      <protection hidden="1"/>
    </xf>
    <xf numFmtId="44" fontId="32" fillId="17" borderId="116" xfId="0" applyNumberFormat="1" applyFont="1" applyFill="1" applyBorder="1" applyProtection="1">
      <protection hidden="1"/>
    </xf>
    <xf numFmtId="44" fontId="31" fillId="16" borderId="9" xfId="0" applyNumberFormat="1" applyFont="1" applyFill="1" applyBorder="1" applyAlignment="1" applyProtection="1">
      <alignment horizontal="center" vertical="center" wrapText="1"/>
      <protection hidden="1"/>
    </xf>
    <xf numFmtId="44" fontId="32" fillId="17" borderId="9" xfId="0" applyNumberFormat="1" applyFont="1" applyFill="1" applyBorder="1" applyProtection="1">
      <protection hidden="1"/>
    </xf>
    <xf numFmtId="44" fontId="32" fillId="17" borderId="66" xfId="0" applyNumberFormat="1" applyFont="1" applyFill="1" applyBorder="1" applyProtection="1">
      <protection hidden="1"/>
    </xf>
    <xf numFmtId="44" fontId="31" fillId="16" borderId="97" xfId="0" applyNumberFormat="1" applyFont="1" applyFill="1" applyBorder="1" applyAlignment="1" applyProtection="1">
      <alignment horizontal="center" vertical="center" wrapText="1"/>
      <protection hidden="1"/>
    </xf>
    <xf numFmtId="44" fontId="32" fillId="17" borderId="97" xfId="0" applyNumberFormat="1" applyFont="1" applyFill="1" applyBorder="1" applyProtection="1">
      <protection hidden="1"/>
    </xf>
    <xf numFmtId="44" fontId="32" fillId="17" borderId="118" xfId="0" applyNumberFormat="1" applyFont="1" applyFill="1" applyBorder="1" applyProtection="1">
      <protection hidden="1"/>
    </xf>
    <xf numFmtId="44" fontId="33" fillId="17" borderId="115" xfId="0" applyNumberFormat="1" applyFont="1" applyFill="1" applyBorder="1" applyProtection="1">
      <protection hidden="1"/>
    </xf>
    <xf numFmtId="44" fontId="33" fillId="17" borderId="126" xfId="0" applyNumberFormat="1" applyFont="1" applyFill="1" applyBorder="1" applyProtection="1">
      <protection hidden="1"/>
    </xf>
    <xf numFmtId="44" fontId="33" fillId="17" borderId="9" xfId="0" applyNumberFormat="1" applyFont="1" applyFill="1" applyBorder="1" applyProtection="1">
      <protection hidden="1"/>
    </xf>
    <xf numFmtId="44" fontId="33" fillId="17" borderId="106" xfId="0" applyNumberFormat="1" applyFont="1" applyFill="1" applyBorder="1" applyProtection="1">
      <protection hidden="1"/>
    </xf>
    <xf numFmtId="44" fontId="33" fillId="17" borderId="97" xfId="0" applyNumberFormat="1" applyFont="1" applyFill="1" applyBorder="1" applyProtection="1">
      <protection hidden="1"/>
    </xf>
    <xf numFmtId="44" fontId="33" fillId="17" borderId="127" xfId="0" applyNumberFormat="1" applyFont="1" applyFill="1" applyBorder="1" applyProtection="1">
      <protection hidden="1"/>
    </xf>
    <xf numFmtId="44" fontId="34" fillId="16" borderId="114" xfId="0" applyNumberFormat="1" applyFont="1" applyFill="1" applyBorder="1" applyAlignment="1" applyProtection="1">
      <alignment horizontal="center" vertical="center" wrapText="1"/>
      <protection hidden="1"/>
    </xf>
    <xf numFmtId="44" fontId="34" fillId="16" borderId="115" xfId="0" applyNumberFormat="1" applyFont="1" applyFill="1" applyBorder="1" applyAlignment="1" applyProtection="1">
      <alignment horizontal="center" vertical="center" wrapText="1"/>
      <protection hidden="1"/>
    </xf>
    <xf numFmtId="44" fontId="34" fillId="16" borderId="116" xfId="0" applyNumberFormat="1" applyFont="1" applyFill="1" applyBorder="1" applyAlignment="1" applyProtection="1">
      <alignment horizontal="center" vertical="center" wrapText="1"/>
      <protection hidden="1"/>
    </xf>
    <xf numFmtId="0" fontId="34" fillId="17" borderId="121" xfId="0" applyFont="1" applyFill="1" applyBorder="1" applyAlignment="1" applyProtection="1">
      <alignment horizontal="center" vertical="center" wrapText="1"/>
      <protection hidden="1"/>
    </xf>
    <xf numFmtId="44" fontId="34" fillId="17" borderId="115" xfId="0" applyNumberFormat="1" applyFont="1" applyFill="1" applyBorder="1" applyAlignment="1" applyProtection="1">
      <alignment horizontal="center" vertical="center" wrapText="1"/>
      <protection hidden="1"/>
    </xf>
    <xf numFmtId="44" fontId="34" fillId="17" borderId="126" xfId="0" applyNumberFormat="1" applyFont="1" applyFill="1" applyBorder="1" applyAlignment="1" applyProtection="1">
      <alignment horizontal="center" vertical="center" wrapText="1"/>
      <protection hidden="1"/>
    </xf>
    <xf numFmtId="0" fontId="34" fillId="16" borderId="114" xfId="0" applyFont="1" applyFill="1" applyBorder="1" applyAlignment="1" applyProtection="1">
      <alignment horizontal="center" vertical="center" wrapText="1"/>
      <protection hidden="1"/>
    </xf>
    <xf numFmtId="44" fontId="34" fillId="16" borderId="121" xfId="0" applyNumberFormat="1" applyFont="1" applyFill="1" applyBorder="1" applyAlignment="1" applyProtection="1">
      <alignment horizontal="center" vertical="center" wrapText="1"/>
      <protection hidden="1"/>
    </xf>
    <xf numFmtId="44" fontId="34" fillId="16" borderId="126" xfId="0" applyNumberFormat="1" applyFont="1" applyFill="1" applyBorder="1" applyAlignment="1" applyProtection="1">
      <alignment horizontal="center" vertical="center" wrapText="1"/>
      <protection hidden="1"/>
    </xf>
    <xf numFmtId="44" fontId="34" fillId="16" borderId="67" xfId="0" applyNumberFormat="1" applyFont="1" applyFill="1" applyBorder="1" applyAlignment="1" applyProtection="1">
      <alignment horizontal="center" vertical="center" wrapText="1"/>
      <protection hidden="1"/>
    </xf>
    <xf numFmtId="44" fontId="34" fillId="16" borderId="9" xfId="0" applyNumberFormat="1" applyFont="1" applyFill="1" applyBorder="1" applyAlignment="1" applyProtection="1">
      <alignment horizontal="center" vertical="center" wrapText="1"/>
      <protection hidden="1"/>
    </xf>
    <xf numFmtId="44" fontId="34" fillId="16" borderId="66" xfId="0" applyNumberFormat="1" applyFont="1" applyFill="1" applyBorder="1" applyAlignment="1" applyProtection="1">
      <alignment horizontal="center" vertical="center" wrapText="1"/>
      <protection hidden="1"/>
    </xf>
    <xf numFmtId="0" fontId="34" fillId="17" borderId="104" xfId="0" applyFont="1" applyFill="1" applyBorder="1" applyAlignment="1" applyProtection="1">
      <alignment horizontal="center" vertical="center" wrapText="1"/>
      <protection hidden="1"/>
    </xf>
    <xf numFmtId="44" fontId="34" fillId="17" borderId="9" xfId="0" applyNumberFormat="1" applyFont="1" applyFill="1" applyBorder="1" applyAlignment="1" applyProtection="1">
      <alignment horizontal="center" vertical="center" wrapText="1"/>
      <protection hidden="1"/>
    </xf>
    <xf numFmtId="44" fontId="34" fillId="17" borderId="106" xfId="0" applyNumberFormat="1" applyFont="1" applyFill="1" applyBorder="1" applyAlignment="1" applyProtection="1">
      <alignment horizontal="center" vertical="center" wrapText="1"/>
      <protection hidden="1"/>
    </xf>
    <xf numFmtId="0" fontId="34" fillId="16" borderId="67" xfId="0" applyFont="1" applyFill="1" applyBorder="1" applyAlignment="1" applyProtection="1">
      <alignment horizontal="center" vertical="center" wrapText="1"/>
      <protection hidden="1"/>
    </xf>
    <xf numFmtId="44" fontId="34" fillId="16" borderId="104" xfId="0" applyNumberFormat="1" applyFont="1" applyFill="1" applyBorder="1" applyAlignment="1" applyProtection="1">
      <alignment horizontal="center" vertical="center" wrapText="1"/>
      <protection hidden="1"/>
    </xf>
    <xf numFmtId="44" fontId="34" fillId="16" borderId="106" xfId="0" applyNumberFormat="1" applyFont="1" applyFill="1" applyBorder="1" applyAlignment="1" applyProtection="1">
      <alignment horizontal="center" vertical="center" wrapText="1"/>
      <protection hidden="1"/>
    </xf>
    <xf numFmtId="44" fontId="34" fillId="16" borderId="117" xfId="0" applyNumberFormat="1" applyFont="1" applyFill="1" applyBorder="1" applyAlignment="1" applyProtection="1">
      <alignment horizontal="center" vertical="center" wrapText="1"/>
      <protection hidden="1"/>
    </xf>
    <xf numFmtId="44" fontId="34" fillId="16" borderId="97" xfId="0" applyNumberFormat="1" applyFont="1" applyFill="1" applyBorder="1" applyAlignment="1" applyProtection="1">
      <alignment horizontal="center" vertical="center" wrapText="1"/>
      <protection hidden="1"/>
    </xf>
    <xf numFmtId="44" fontId="34" fillId="16" borderId="118" xfId="0" applyNumberFormat="1" applyFont="1" applyFill="1" applyBorder="1" applyAlignment="1" applyProtection="1">
      <alignment horizontal="center" vertical="center" wrapText="1"/>
      <protection hidden="1"/>
    </xf>
    <xf numFmtId="0" fontId="34" fillId="17" borderId="105" xfId="0" applyFont="1" applyFill="1" applyBorder="1" applyAlignment="1" applyProtection="1">
      <alignment horizontal="center" vertical="center" wrapText="1"/>
      <protection hidden="1"/>
    </xf>
    <xf numFmtId="44" fontId="34" fillId="17" borderId="97" xfId="0" applyNumberFormat="1" applyFont="1" applyFill="1" applyBorder="1" applyAlignment="1" applyProtection="1">
      <alignment horizontal="center" vertical="center" wrapText="1"/>
      <protection hidden="1"/>
    </xf>
    <xf numFmtId="44" fontId="34" fillId="17" borderId="127" xfId="0" applyNumberFormat="1" applyFont="1" applyFill="1" applyBorder="1" applyAlignment="1" applyProtection="1">
      <alignment horizontal="center" vertical="center" wrapText="1"/>
      <protection hidden="1"/>
    </xf>
    <xf numFmtId="0" fontId="34" fillId="16" borderId="117" xfId="0" applyFont="1" applyFill="1" applyBorder="1" applyAlignment="1" applyProtection="1">
      <alignment horizontal="center" vertical="center" wrapText="1"/>
      <protection hidden="1"/>
    </xf>
    <xf numFmtId="44" fontId="34" fillId="16" borderId="105" xfId="0" applyNumberFormat="1" applyFont="1" applyFill="1" applyBorder="1" applyAlignment="1" applyProtection="1">
      <alignment horizontal="center" vertical="center" wrapText="1"/>
      <protection hidden="1"/>
    </xf>
    <xf numFmtId="44" fontId="34" fillId="16" borderId="127" xfId="0" applyNumberFormat="1" applyFont="1" applyFill="1" applyBorder="1" applyAlignment="1" applyProtection="1">
      <alignment horizontal="center" vertical="center" wrapText="1"/>
      <protection hidden="1"/>
    </xf>
    <xf numFmtId="0" fontId="17" fillId="0" borderId="0" xfId="0" applyFont="1" applyAlignment="1" applyProtection="1">
      <protection hidden="1"/>
    </xf>
    <xf numFmtId="0" fontId="0" fillId="0" borderId="0" xfId="0" applyFont="1" applyAlignment="1" applyProtection="1">
      <protection hidden="1"/>
    </xf>
    <xf numFmtId="0" fontId="17" fillId="0" borderId="0" xfId="0" applyFont="1" applyAlignment="1" applyProtection="1">
      <alignment horizontal="right"/>
      <protection hidden="1"/>
    </xf>
    <xf numFmtId="0" fontId="0" fillId="0" borderId="0" xfId="0" applyFont="1" applyAlignment="1" applyProtection="1">
      <alignment horizontal="right"/>
      <protection hidden="1"/>
    </xf>
    <xf numFmtId="165" fontId="9" fillId="3" borderId="116" xfId="0" applyNumberFormat="1" applyFont="1" applyFill="1" applyBorder="1" applyAlignment="1" applyProtection="1">
      <alignment horizontal="center"/>
      <protection hidden="1"/>
    </xf>
    <xf numFmtId="1" fontId="9" fillId="2" borderId="36" xfId="2" applyNumberFormat="1" applyFont="1" applyFill="1" applyBorder="1" applyAlignment="1" applyProtection="1">
      <alignment horizontal="center"/>
      <protection locked="0"/>
    </xf>
    <xf numFmtId="164" fontId="9" fillId="2" borderId="9" xfId="2" applyNumberFormat="1" applyFont="1" applyFill="1" applyBorder="1" applyAlignment="1" applyProtection="1">
      <alignment wrapText="1"/>
      <protection locked="0"/>
    </xf>
    <xf numFmtId="44" fontId="9" fillId="2" borderId="67" xfId="2" applyNumberFormat="1" applyFont="1" applyFill="1" applyBorder="1" applyAlignment="1" applyProtection="1">
      <protection locked="0"/>
    </xf>
    <xf numFmtId="44" fontId="9" fillId="2" borderId="9" xfId="2" applyNumberFormat="1" applyFont="1" applyFill="1" applyBorder="1" applyAlignment="1" applyProtection="1">
      <protection locked="0"/>
    </xf>
    <xf numFmtId="44" fontId="9" fillId="2" borderId="66" xfId="2" applyNumberFormat="1" applyFont="1" applyFill="1" applyBorder="1" applyAlignment="1" applyProtection="1">
      <protection locked="0"/>
    </xf>
    <xf numFmtId="44" fontId="9" fillId="2" borderId="116" xfId="2" applyNumberFormat="1" applyFont="1" applyFill="1" applyBorder="1" applyAlignment="1" applyProtection="1">
      <protection locked="0"/>
    </xf>
    <xf numFmtId="1" fontId="9" fillId="2" borderId="119" xfId="2" applyNumberFormat="1" applyFont="1" applyFill="1" applyBorder="1" applyAlignment="1" applyProtection="1">
      <alignment horizontal="center"/>
      <protection locked="0"/>
    </xf>
    <xf numFmtId="164" fontId="9" fillId="2" borderId="115" xfId="2" applyNumberFormat="1" applyFont="1" applyFill="1" applyBorder="1" applyAlignment="1" applyProtection="1">
      <alignment wrapText="1"/>
      <protection locked="0"/>
    </xf>
    <xf numFmtId="0" fontId="36" fillId="0" borderId="0" xfId="0" applyFont="1"/>
    <xf numFmtId="164" fontId="37" fillId="0" borderId="0" xfId="0" applyNumberFormat="1" applyFont="1" applyAlignment="1">
      <alignment horizontal="center" vertical="center" wrapText="1"/>
    </xf>
    <xf numFmtId="165" fontId="37" fillId="0" borderId="0" xfId="0" applyNumberFormat="1" applyFont="1" applyAlignment="1">
      <alignment horizontal="right" vertical="center" wrapText="1"/>
    </xf>
    <xf numFmtId="164" fontId="37" fillId="0" borderId="0" xfId="0" applyNumberFormat="1" applyFont="1" applyAlignment="1">
      <alignment horizontal="left" vertical="center" wrapText="1"/>
    </xf>
    <xf numFmtId="164" fontId="37" fillId="0" borderId="0" xfId="0" applyNumberFormat="1" applyFont="1" applyAlignment="1">
      <alignment horizontal="right" vertical="center" wrapText="1"/>
    </xf>
    <xf numFmtId="164" fontId="37" fillId="0" borderId="0" xfId="0" applyNumberFormat="1" applyFont="1" applyAlignment="1">
      <alignment vertical="center"/>
    </xf>
    <xf numFmtId="164" fontId="11" fillId="0" borderId="0" xfId="0" applyNumberFormat="1" applyFont="1"/>
    <xf numFmtId="44" fontId="34" fillId="16" borderId="133" xfId="0" applyNumberFormat="1" applyFont="1" applyFill="1" applyBorder="1" applyAlignment="1" applyProtection="1">
      <alignment horizontal="center" vertical="center" wrapText="1"/>
      <protection hidden="1"/>
    </xf>
    <xf numFmtId="44" fontId="34" fillId="16" borderId="63" xfId="0" applyNumberFormat="1" applyFont="1" applyFill="1" applyBorder="1" applyAlignment="1" applyProtection="1">
      <alignment horizontal="center" vertical="center" wrapText="1"/>
      <protection hidden="1"/>
    </xf>
    <xf numFmtId="44" fontId="34" fillId="16" borderId="64" xfId="0" applyNumberFormat="1" applyFont="1" applyFill="1" applyBorder="1" applyAlignment="1" applyProtection="1">
      <alignment horizontal="center" vertical="center" wrapText="1"/>
      <protection hidden="1"/>
    </xf>
    <xf numFmtId="0" fontId="38" fillId="0" borderId="134" xfId="0" applyFont="1" applyBorder="1"/>
    <xf numFmtId="0" fontId="11" fillId="0" borderId="134" xfId="0" applyFont="1" applyBorder="1"/>
    <xf numFmtId="44" fontId="11" fillId="0" borderId="134" xfId="0" applyNumberFormat="1" applyFont="1" applyBorder="1"/>
    <xf numFmtId="44" fontId="11" fillId="0" borderId="0" xfId="0" applyNumberFormat="1" applyFont="1"/>
    <xf numFmtId="0" fontId="2" fillId="0" borderId="134" xfId="0" applyFont="1" applyBorder="1"/>
    <xf numFmtId="0" fontId="0" fillId="0" borderId="134" xfId="0" applyFont="1" applyBorder="1" applyAlignment="1"/>
    <xf numFmtId="44" fontId="2" fillId="0" borderId="134" xfId="0" applyNumberFormat="1" applyFont="1" applyBorder="1"/>
    <xf numFmtId="165" fontId="9" fillId="3" borderId="115" xfId="0" applyNumberFormat="1" applyFont="1" applyFill="1" applyBorder="1" applyAlignment="1">
      <alignment horizontal="center"/>
    </xf>
    <xf numFmtId="165" fontId="9" fillId="3" borderId="97" xfId="0" applyNumberFormat="1" applyFont="1" applyFill="1" applyBorder="1" applyAlignment="1">
      <alignment horizontal="center"/>
    </xf>
    <xf numFmtId="49" fontId="39" fillId="2" borderId="126" xfId="0" applyNumberFormat="1" applyFont="1" applyFill="1" applyBorder="1" applyAlignment="1" applyProtection="1">
      <alignment horizontal="center"/>
      <protection locked="0"/>
    </xf>
    <xf numFmtId="49" fontId="39" fillId="2" borderId="106" xfId="0" applyNumberFormat="1" applyFont="1" applyFill="1" applyBorder="1" applyAlignment="1" applyProtection="1">
      <alignment horizontal="center"/>
      <protection locked="0"/>
    </xf>
    <xf numFmtId="49" fontId="39" fillId="2" borderId="127" xfId="0" applyNumberFormat="1" applyFont="1" applyFill="1" applyBorder="1" applyAlignment="1" applyProtection="1">
      <alignment horizontal="center"/>
      <protection locked="0"/>
    </xf>
    <xf numFmtId="0" fontId="30" fillId="15" borderId="6" xfId="0" applyFont="1" applyFill="1" applyBorder="1" applyAlignment="1"/>
    <xf numFmtId="165" fontId="9" fillId="3" borderId="115" xfId="0" applyNumberFormat="1" applyFont="1" applyFill="1" applyBorder="1" applyAlignment="1">
      <alignment wrapText="1"/>
    </xf>
    <xf numFmtId="164" fontId="9" fillId="14" borderId="115" xfId="0" applyNumberFormat="1" applyFont="1" applyFill="1" applyBorder="1" applyAlignment="1">
      <alignment wrapText="1"/>
    </xf>
    <xf numFmtId="165" fontId="9" fillId="3" borderId="115" xfId="0" applyNumberFormat="1" applyFont="1" applyFill="1" applyBorder="1" applyAlignment="1" applyProtection="1">
      <alignment horizontal="center"/>
      <protection hidden="1"/>
    </xf>
    <xf numFmtId="164" fontId="9" fillId="3" borderId="115" xfId="0" applyNumberFormat="1" applyFont="1" applyFill="1" applyBorder="1" applyAlignment="1">
      <alignment wrapText="1"/>
    </xf>
    <xf numFmtId="166" fontId="9" fillId="3" borderId="133" xfId="0" applyNumberFormat="1" applyFont="1" applyFill="1" applyBorder="1" applyAlignment="1" applyProtection="1">
      <alignment wrapText="1"/>
      <protection hidden="1"/>
    </xf>
    <xf numFmtId="166" fontId="9" fillId="3" borderId="63" xfId="0" applyNumberFormat="1" applyFont="1" applyFill="1" applyBorder="1" applyAlignment="1" applyProtection="1">
      <alignment wrapText="1"/>
      <protection hidden="1"/>
    </xf>
    <xf numFmtId="166" fontId="9" fillId="3" borderId="64" xfId="0" applyNumberFormat="1" applyFont="1" applyFill="1" applyBorder="1" applyAlignment="1" applyProtection="1">
      <alignment wrapText="1"/>
      <protection hidden="1"/>
    </xf>
    <xf numFmtId="164" fontId="9" fillId="3" borderId="9" xfId="0" quotePrefix="1" applyNumberFormat="1" applyFont="1" applyFill="1" applyBorder="1" applyAlignment="1" applyProtection="1">
      <alignment wrapText="1"/>
      <protection hidden="1"/>
    </xf>
    <xf numFmtId="164" fontId="9" fillId="3" borderId="97" xfId="0" quotePrefix="1" applyNumberFormat="1" applyFont="1" applyFill="1" applyBorder="1" applyAlignment="1" applyProtection="1">
      <alignment wrapText="1"/>
      <protection hidden="1"/>
    </xf>
    <xf numFmtId="0" fontId="12" fillId="12" borderId="17" xfId="0" applyFont="1" applyFill="1" applyBorder="1" applyAlignment="1">
      <alignment horizontal="center" vertical="center" wrapText="1"/>
    </xf>
    <xf numFmtId="0" fontId="12" fillId="12" borderId="74" xfId="0" applyFont="1" applyFill="1" applyBorder="1" applyAlignment="1">
      <alignment horizontal="center" vertical="center" wrapText="1"/>
    </xf>
    <xf numFmtId="0" fontId="12" fillId="12" borderId="138" xfId="0" applyFont="1" applyFill="1" applyBorder="1" applyAlignment="1">
      <alignment horizontal="center" vertical="center" wrapText="1"/>
    </xf>
    <xf numFmtId="0" fontId="12" fillId="8" borderId="17" xfId="0" applyFont="1" applyFill="1" applyBorder="1" applyAlignment="1">
      <alignment horizontal="center" vertical="center" wrapText="1"/>
    </xf>
    <xf numFmtId="0" fontId="12" fillId="8" borderId="74"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8"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8" xfId="0" applyFont="1" applyFill="1" applyBorder="1" applyAlignment="1">
      <alignment horizontal="center" vertical="center"/>
    </xf>
    <xf numFmtId="0" fontId="5" fillId="0" borderId="11" xfId="0" applyFont="1" applyBorder="1" applyAlignment="1">
      <alignment horizontal="center" vertical="center" wrapText="1"/>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0" fillId="4" borderId="11" xfId="0" applyFont="1" applyFill="1" applyBorder="1" applyAlignment="1">
      <alignment horizontal="center" vertical="center" wrapText="1"/>
    </xf>
    <xf numFmtId="0" fontId="10" fillId="4" borderId="6" xfId="0" applyFont="1" applyFill="1" applyBorder="1" applyAlignment="1">
      <alignment horizontal="center" vertical="center" wrapText="1"/>
    </xf>
    <xf numFmtId="165" fontId="5" fillId="3" borderId="89" xfId="0" applyNumberFormat="1" applyFont="1" applyFill="1" applyBorder="1" applyAlignment="1" applyProtection="1">
      <alignment horizontal="center" vertical="center"/>
      <protection hidden="1"/>
    </xf>
    <xf numFmtId="165" fontId="5" fillId="3" borderId="90" xfId="0" applyNumberFormat="1" applyFont="1" applyFill="1" applyBorder="1" applyAlignment="1" applyProtection="1">
      <alignment horizontal="center" vertical="center"/>
      <protection hidden="1"/>
    </xf>
    <xf numFmtId="0" fontId="10" fillId="4" borderId="4"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25"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5" fillId="4" borderId="119" xfId="0" applyFont="1" applyFill="1" applyBorder="1" applyAlignment="1">
      <alignment horizontal="center" vertical="center"/>
    </xf>
    <xf numFmtId="0" fontId="25" fillId="0" borderId="120" xfId="0" applyFont="1" applyBorder="1"/>
    <xf numFmtId="0" fontId="25" fillId="0" borderId="124" xfId="0" applyFont="1" applyBorder="1"/>
    <xf numFmtId="0" fontId="12" fillId="5" borderId="37" xfId="0" applyFont="1" applyFill="1" applyBorder="1" applyAlignment="1">
      <alignment horizontal="center" vertical="center" wrapText="1"/>
    </xf>
    <xf numFmtId="0" fontId="12" fillId="5" borderId="77" xfId="0" applyFont="1" applyFill="1" applyBorder="1" applyAlignment="1">
      <alignment horizontal="center" vertical="center" wrapText="1"/>
    </xf>
    <xf numFmtId="0" fontId="12" fillId="10" borderId="17" xfId="0" applyFont="1" applyFill="1" applyBorder="1" applyAlignment="1">
      <alignment horizontal="center" vertical="center" wrapText="1"/>
    </xf>
    <xf numFmtId="0" fontId="12" fillId="10" borderId="74"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5" fillId="0" borderId="23" xfId="0" applyFont="1" applyFill="1" applyBorder="1"/>
    <xf numFmtId="0" fontId="15" fillId="0" borderId="10" xfId="0" applyFont="1" applyFill="1" applyBorder="1"/>
    <xf numFmtId="0" fontId="10" fillId="0" borderId="18" xfId="0" applyFont="1" applyFill="1" applyBorder="1" applyAlignment="1">
      <alignment horizontal="center" vertical="center" wrapText="1"/>
    </xf>
    <xf numFmtId="0" fontId="15" fillId="0" borderId="24" xfId="0" applyFont="1" applyFill="1" applyBorder="1"/>
    <xf numFmtId="0" fontId="15" fillId="0" borderId="20" xfId="0" applyFont="1" applyFill="1" applyBorder="1"/>
    <xf numFmtId="0" fontId="15" fillId="0" borderId="18" xfId="0" applyFont="1" applyFill="1" applyBorder="1"/>
    <xf numFmtId="0" fontId="16" fillId="0" borderId="24" xfId="0" applyFont="1" applyFill="1" applyBorder="1" applyAlignment="1"/>
    <xf numFmtId="0" fontId="5" fillId="5" borderId="30" xfId="0" applyFont="1" applyFill="1" applyBorder="1" applyAlignment="1">
      <alignment horizontal="center" vertical="center"/>
    </xf>
    <xf numFmtId="0" fontId="5" fillId="5" borderId="31" xfId="0" applyFont="1" applyFill="1" applyBorder="1" applyAlignment="1">
      <alignment horizontal="center" vertical="center"/>
    </xf>
    <xf numFmtId="0" fontId="5" fillId="5" borderId="32" xfId="0" applyFont="1" applyFill="1" applyBorder="1" applyAlignment="1">
      <alignment horizontal="center" vertical="center"/>
    </xf>
    <xf numFmtId="49" fontId="12" fillId="4" borderId="80" xfId="0" applyNumberFormat="1" applyFont="1" applyFill="1" applyBorder="1" applyAlignment="1">
      <alignment horizontal="center" vertical="center" wrapText="1"/>
    </xf>
    <xf numFmtId="49" fontId="12" fillId="4" borderId="108" xfId="0" applyNumberFormat="1" applyFont="1" applyFill="1" applyBorder="1" applyAlignment="1">
      <alignment horizontal="center" vertical="center" wrapText="1"/>
    </xf>
    <xf numFmtId="0" fontId="12" fillId="4" borderId="62" xfId="0" applyFont="1" applyFill="1" applyBorder="1" applyAlignment="1">
      <alignment horizontal="center" vertical="center" wrapText="1"/>
    </xf>
    <xf numFmtId="0" fontId="12" fillId="4" borderId="110" xfId="0" applyFont="1" applyFill="1" applyBorder="1" applyAlignment="1">
      <alignment horizontal="center" vertical="center" wrapText="1"/>
    </xf>
    <xf numFmtId="0" fontId="3" fillId="4" borderId="101" xfId="0" applyFont="1" applyFill="1" applyBorder="1" applyAlignment="1">
      <alignment horizontal="center" vertical="center" wrapText="1"/>
    </xf>
    <xf numFmtId="0" fontId="3" fillId="4" borderId="99" xfId="0" applyFont="1" applyFill="1" applyBorder="1" applyAlignment="1">
      <alignment horizontal="center" vertical="center" wrapText="1"/>
    </xf>
    <xf numFmtId="44" fontId="5" fillId="3" borderId="102" xfId="0" applyNumberFormat="1" applyFont="1" applyFill="1" applyBorder="1" applyAlignment="1" applyProtection="1">
      <alignment horizontal="center" vertical="center"/>
      <protection hidden="1"/>
    </xf>
    <xf numFmtId="44" fontId="5" fillId="3" borderId="100" xfId="0" applyNumberFormat="1" applyFont="1" applyFill="1" applyBorder="1" applyAlignment="1" applyProtection="1">
      <alignment horizontal="center" vertical="center"/>
      <protection hidden="1"/>
    </xf>
    <xf numFmtId="0" fontId="13" fillId="7" borderId="74" xfId="0" applyFont="1" applyFill="1" applyBorder="1"/>
    <xf numFmtId="0" fontId="12" fillId="9" borderId="17" xfId="0" applyFont="1" applyFill="1" applyBorder="1" applyAlignment="1">
      <alignment horizontal="center" vertical="center" wrapText="1"/>
    </xf>
    <xf numFmtId="0" fontId="13" fillId="6" borderId="74" xfId="0" applyFont="1" applyFill="1" applyBorder="1"/>
    <xf numFmtId="0" fontId="12" fillId="9" borderId="34" xfId="0" applyFont="1" applyFill="1" applyBorder="1" applyAlignment="1">
      <alignment horizontal="center" vertical="center" wrapText="1"/>
    </xf>
    <xf numFmtId="0" fontId="13" fillId="6" borderId="75" xfId="0" applyFont="1" applyFill="1" applyBorder="1"/>
    <xf numFmtId="0" fontId="12" fillId="8" borderId="37" xfId="0" applyFont="1" applyFill="1" applyBorder="1" applyAlignment="1">
      <alignment horizontal="center" vertical="center" wrapText="1"/>
    </xf>
    <xf numFmtId="0" fontId="12" fillId="8" borderId="77" xfId="0" applyFont="1" applyFill="1" applyBorder="1" applyAlignment="1">
      <alignment horizontal="center" vertical="center" wrapText="1"/>
    </xf>
    <xf numFmtId="0" fontId="13" fillId="11" borderId="74" xfId="0" applyFont="1" applyFill="1" applyBorder="1"/>
    <xf numFmtId="44" fontId="5" fillId="3" borderId="101" xfId="0" applyNumberFormat="1" applyFont="1" applyFill="1" applyBorder="1" applyAlignment="1" applyProtection="1">
      <alignment horizontal="center" vertical="center"/>
      <protection hidden="1"/>
    </xf>
    <xf numFmtId="164" fontId="23" fillId="0" borderId="24" xfId="0" applyNumberFormat="1" applyFont="1" applyFill="1" applyBorder="1" applyAlignment="1">
      <alignment horizontal="center" vertical="center" wrapText="1"/>
    </xf>
    <xf numFmtId="0" fontId="3" fillId="4" borderId="38" xfId="0" applyFont="1" applyFill="1" applyBorder="1" applyAlignment="1">
      <alignment horizontal="center" vertical="center" wrapText="1"/>
    </xf>
    <xf numFmtId="164" fontId="5" fillId="3" borderId="103" xfId="0" applyNumberFormat="1" applyFont="1" applyFill="1" applyBorder="1" applyAlignment="1" applyProtection="1">
      <alignment horizontal="center" vertical="center"/>
      <protection hidden="1"/>
    </xf>
    <xf numFmtId="164" fontId="5" fillId="3" borderId="65" xfId="0" applyNumberFormat="1" applyFont="1" applyFill="1" applyBorder="1" applyAlignment="1" applyProtection="1">
      <alignment horizontal="center" vertical="center"/>
      <protection hidden="1"/>
    </xf>
    <xf numFmtId="164" fontId="5" fillId="3" borderId="104" xfId="0" applyNumberFormat="1" applyFont="1" applyFill="1" applyBorder="1" applyAlignment="1" applyProtection="1">
      <alignment horizontal="center" vertical="center"/>
      <protection hidden="1"/>
    </xf>
    <xf numFmtId="164" fontId="5" fillId="3" borderId="9" xfId="0" applyNumberFormat="1" applyFont="1" applyFill="1" applyBorder="1" applyAlignment="1" applyProtection="1">
      <alignment horizontal="center" vertical="center"/>
      <protection hidden="1"/>
    </xf>
    <xf numFmtId="164" fontId="5" fillId="3" borderId="105" xfId="0" applyNumberFormat="1" applyFont="1" applyFill="1" applyBorder="1" applyAlignment="1" applyProtection="1">
      <alignment horizontal="center" vertical="center"/>
      <protection hidden="1"/>
    </xf>
    <xf numFmtId="164" fontId="5" fillId="3" borderId="97" xfId="0" applyNumberFormat="1" applyFont="1" applyFill="1" applyBorder="1" applyAlignment="1" applyProtection="1">
      <alignment horizontal="center" vertical="center"/>
      <protection hidden="1"/>
    </xf>
    <xf numFmtId="164" fontId="5" fillId="3" borderId="96" xfId="0" applyNumberFormat="1" applyFont="1" applyFill="1" applyBorder="1" applyAlignment="1" applyProtection="1">
      <alignment horizontal="center" vertical="center"/>
      <protection hidden="1"/>
    </xf>
    <xf numFmtId="164" fontId="5" fillId="3" borderId="98" xfId="0" applyNumberFormat="1" applyFont="1" applyFill="1" applyBorder="1" applyAlignment="1" applyProtection="1">
      <alignment horizontal="center" vertical="center"/>
      <protection hidden="1"/>
    </xf>
    <xf numFmtId="164" fontId="5" fillId="3" borderId="95" xfId="0" applyNumberFormat="1" applyFont="1" applyFill="1" applyBorder="1" applyAlignment="1" applyProtection="1">
      <alignment horizontal="center" vertical="center"/>
      <protection hidden="1"/>
    </xf>
    <xf numFmtId="0" fontId="12" fillId="9" borderId="74" xfId="0" applyFont="1" applyFill="1" applyBorder="1" applyAlignment="1">
      <alignment horizontal="center" vertical="center" wrapText="1"/>
    </xf>
    <xf numFmtId="0" fontId="5" fillId="7" borderId="30" xfId="0" applyFont="1" applyFill="1" applyBorder="1" applyAlignment="1">
      <alignment horizontal="center" vertical="center" wrapText="1"/>
    </xf>
    <xf numFmtId="0" fontId="5" fillId="7" borderId="31" xfId="0" applyFont="1" applyFill="1" applyBorder="1" applyAlignment="1">
      <alignment horizontal="center" vertical="center" wrapText="1"/>
    </xf>
    <xf numFmtId="0" fontId="5" fillId="7" borderId="32" xfId="0" applyFont="1" applyFill="1" applyBorder="1" applyAlignment="1">
      <alignment horizontal="center" vertical="center" wrapText="1"/>
    </xf>
    <xf numFmtId="0" fontId="12" fillId="8" borderId="34" xfId="0" applyFont="1" applyFill="1" applyBorder="1" applyAlignment="1">
      <alignment horizontal="center" vertical="center" wrapText="1"/>
    </xf>
    <xf numFmtId="0" fontId="13" fillId="7" borderId="75" xfId="0" applyFont="1" applyFill="1" applyBorder="1"/>
    <xf numFmtId="0" fontId="12" fillId="10" borderId="34" xfId="0" applyFont="1" applyFill="1" applyBorder="1" applyAlignment="1">
      <alignment horizontal="center" vertical="center" wrapText="1"/>
    </xf>
    <xf numFmtId="0" fontId="12" fillId="10" borderId="75" xfId="0" applyFont="1" applyFill="1" applyBorder="1" applyAlignment="1">
      <alignment horizontal="center" vertical="center" wrapText="1"/>
    </xf>
    <xf numFmtId="0" fontId="12" fillId="9" borderId="33" xfId="0" applyFont="1" applyFill="1" applyBorder="1" applyAlignment="1">
      <alignment horizontal="center" vertical="center" wrapText="1"/>
    </xf>
    <xf numFmtId="0" fontId="12" fillId="9" borderId="76"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69" xfId="0" applyFont="1" applyFill="1" applyBorder="1" applyAlignment="1">
      <alignment horizontal="center" vertical="center" wrapText="1"/>
    </xf>
    <xf numFmtId="0" fontId="2" fillId="4" borderId="85" xfId="0" applyFont="1" applyFill="1" applyBorder="1" applyAlignment="1">
      <alignment horizontal="center" vertical="center" wrapText="1"/>
    </xf>
    <xf numFmtId="0" fontId="2" fillId="4" borderId="59" xfId="0" applyFont="1" applyFill="1" applyBorder="1" applyAlignment="1">
      <alignment horizontal="center" vertical="center" wrapText="1"/>
    </xf>
    <xf numFmtId="0" fontId="2" fillId="4" borderId="73" xfId="0" applyFont="1" applyFill="1" applyBorder="1" applyAlignment="1">
      <alignment horizontal="center" vertical="center" wrapText="1"/>
    </xf>
    <xf numFmtId="0" fontId="2" fillId="4" borderId="88" xfId="0" applyFont="1" applyFill="1" applyBorder="1" applyAlignment="1">
      <alignment horizontal="center" vertical="center" wrapText="1"/>
    </xf>
    <xf numFmtId="49" fontId="12" fillId="4" borderId="79" xfId="0" applyNumberFormat="1" applyFont="1" applyFill="1" applyBorder="1" applyAlignment="1">
      <alignment horizontal="center" vertical="center" wrapText="1"/>
    </xf>
    <xf numFmtId="49" fontId="12" fillId="4" borderId="112" xfId="0" applyNumberFormat="1" applyFont="1" applyFill="1" applyBorder="1" applyAlignment="1">
      <alignment horizontal="center" vertical="center" wrapText="1"/>
    </xf>
    <xf numFmtId="49" fontId="12" fillId="4" borderId="34" xfId="0" applyNumberFormat="1" applyFont="1" applyFill="1" applyBorder="1" applyAlignment="1">
      <alignment horizontal="center" vertical="center" wrapText="1"/>
    </xf>
    <xf numFmtId="49" fontId="12" fillId="4" borderId="75" xfId="0" applyNumberFormat="1" applyFont="1" applyFill="1" applyBorder="1" applyAlignment="1">
      <alignment horizontal="center" vertical="center" wrapText="1"/>
    </xf>
    <xf numFmtId="0" fontId="28" fillId="15" borderId="30" xfId="0" applyFont="1" applyFill="1" applyBorder="1" applyAlignment="1">
      <alignment horizontal="center" vertical="center"/>
    </xf>
    <xf numFmtId="0" fontId="28" fillId="15" borderId="31" xfId="0" applyFont="1" applyFill="1" applyBorder="1" applyAlignment="1">
      <alignment horizontal="center" vertical="center"/>
    </xf>
    <xf numFmtId="0" fontId="28" fillId="15" borderId="32" xfId="0" applyFont="1" applyFill="1" applyBorder="1" applyAlignment="1">
      <alignment horizontal="center" vertical="center"/>
    </xf>
    <xf numFmtId="0" fontId="5" fillId="6" borderId="30"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5" fillId="6" borderId="32"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44" xfId="0" applyFont="1" applyFill="1" applyBorder="1" applyAlignment="1">
      <alignment horizontal="center" vertical="center" wrapText="1"/>
    </xf>
    <xf numFmtId="44" fontId="27" fillId="3" borderId="11" xfId="0" applyNumberFormat="1" applyFont="1" applyFill="1" applyBorder="1" applyAlignment="1" applyProtection="1">
      <alignment horizontal="center" vertical="center"/>
      <protection hidden="1"/>
    </xf>
    <xf numFmtId="44" fontId="27" fillId="3" borderId="6" xfId="0" applyNumberFormat="1" applyFont="1" applyFill="1" applyBorder="1" applyAlignment="1" applyProtection="1">
      <alignment horizontal="center" vertical="center"/>
      <protection hidden="1"/>
    </xf>
    <xf numFmtId="44" fontId="27" fillId="3" borderId="102" xfId="0" applyNumberFormat="1" applyFont="1" applyFill="1" applyBorder="1" applyAlignment="1" applyProtection="1">
      <alignment horizontal="center" vertical="center"/>
      <protection hidden="1"/>
    </xf>
    <xf numFmtId="164" fontId="8" fillId="3" borderId="53" xfId="0" applyNumberFormat="1" applyFont="1" applyFill="1" applyBorder="1" applyAlignment="1" applyProtection="1">
      <alignment horizontal="center" vertical="center"/>
      <protection hidden="1"/>
    </xf>
    <xf numFmtId="164" fontId="8" fillId="3" borderId="54" xfId="0" applyNumberFormat="1" applyFont="1" applyFill="1" applyBorder="1" applyAlignment="1" applyProtection="1">
      <alignment horizontal="center" vertical="center"/>
      <protection hidden="1"/>
    </xf>
    <xf numFmtId="164" fontId="8" fillId="3" borderId="40" xfId="0" applyNumberFormat="1" applyFont="1" applyFill="1" applyBorder="1" applyAlignment="1" applyProtection="1">
      <alignment horizontal="center" vertical="center"/>
      <protection hidden="1"/>
    </xf>
    <xf numFmtId="164" fontId="8" fillId="3" borderId="16" xfId="0" applyNumberFormat="1" applyFont="1" applyFill="1" applyBorder="1" applyAlignment="1" applyProtection="1">
      <alignment horizontal="center" vertical="center"/>
      <protection hidden="1"/>
    </xf>
    <xf numFmtId="164" fontId="8" fillId="3" borderId="41" xfId="0" applyNumberFormat="1" applyFont="1" applyFill="1" applyBorder="1" applyAlignment="1" applyProtection="1">
      <alignment horizontal="center" vertical="center"/>
      <protection hidden="1"/>
    </xf>
    <xf numFmtId="164" fontId="8" fillId="3" borderId="22" xfId="0" applyNumberFormat="1" applyFont="1" applyFill="1" applyBorder="1" applyAlignment="1" applyProtection="1">
      <alignment horizontal="center" vertical="center"/>
      <protection hidden="1"/>
    </xf>
    <xf numFmtId="164" fontId="8" fillId="3" borderId="39" xfId="0" applyNumberFormat="1" applyFont="1" applyFill="1" applyBorder="1" applyAlignment="1" applyProtection="1">
      <alignment horizontal="center" vertical="center"/>
      <protection hidden="1"/>
    </xf>
    <xf numFmtId="164" fontId="8" fillId="3" borderId="15" xfId="0" applyNumberFormat="1" applyFont="1" applyFill="1" applyBorder="1" applyAlignment="1" applyProtection="1">
      <alignment horizontal="center" vertical="center"/>
      <protection hidden="1"/>
    </xf>
    <xf numFmtId="164" fontId="8" fillId="3" borderId="42" xfId="0" applyNumberFormat="1" applyFont="1" applyFill="1" applyBorder="1" applyAlignment="1" applyProtection="1">
      <alignment horizontal="center" vertical="center"/>
      <protection hidden="1"/>
    </xf>
    <xf numFmtId="164" fontId="8" fillId="3" borderId="44" xfId="0" applyNumberFormat="1" applyFont="1" applyFill="1" applyBorder="1" applyAlignment="1" applyProtection="1">
      <alignment horizontal="center" vertical="center"/>
      <protection hidden="1"/>
    </xf>
    <xf numFmtId="0" fontId="3" fillId="4" borderId="1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2" xfId="0" applyFont="1" applyFill="1" applyBorder="1" applyAlignment="1">
      <alignment horizontal="center" vertical="center" wrapText="1"/>
    </xf>
    <xf numFmtId="44" fontId="26" fillId="3" borderId="48" xfId="0" applyNumberFormat="1" applyFont="1" applyFill="1" applyBorder="1" applyAlignment="1" applyProtection="1">
      <alignment horizontal="center" vertical="center"/>
      <protection hidden="1"/>
    </xf>
    <xf numFmtId="164" fontId="26" fillId="3" borderId="87" xfId="0" applyNumberFormat="1" applyFont="1" applyFill="1" applyBorder="1" applyAlignment="1" applyProtection="1">
      <alignment horizontal="center" vertical="center"/>
      <protection hidden="1"/>
    </xf>
    <xf numFmtId="164" fontId="5" fillId="3" borderId="46" xfId="0" applyNumberFormat="1" applyFont="1" applyFill="1" applyBorder="1" applyAlignment="1" applyProtection="1">
      <alignment horizontal="center" vertical="center"/>
      <protection hidden="1"/>
    </xf>
    <xf numFmtId="164" fontId="5" fillId="3" borderId="85" xfId="0" applyNumberFormat="1" applyFont="1" applyFill="1" applyBorder="1" applyAlignment="1" applyProtection="1">
      <alignment horizontal="center" vertical="center"/>
      <protection hidden="1"/>
    </xf>
    <xf numFmtId="166" fontId="5" fillId="3" borderId="93" xfId="0" applyNumberFormat="1" applyFont="1" applyFill="1" applyBorder="1" applyAlignment="1" applyProtection="1">
      <alignment horizontal="center" vertical="center"/>
      <protection hidden="1"/>
    </xf>
    <xf numFmtId="164" fontId="5" fillId="3" borderId="88" xfId="0" applyNumberFormat="1" applyFont="1" applyFill="1" applyBorder="1" applyAlignment="1" applyProtection="1">
      <alignment horizontal="center" vertical="center"/>
      <protection hidden="1"/>
    </xf>
    <xf numFmtId="44" fontId="5" fillId="3" borderId="46" xfId="0" applyNumberFormat="1" applyFont="1" applyFill="1" applyBorder="1" applyAlignment="1" applyProtection="1">
      <alignment horizontal="center" vertical="center"/>
      <protection hidden="1"/>
    </xf>
    <xf numFmtId="44" fontId="5" fillId="3" borderId="47" xfId="0" applyNumberFormat="1" applyFont="1" applyFill="1" applyBorder="1" applyAlignment="1" applyProtection="1">
      <alignment horizontal="center" vertical="center"/>
      <protection hidden="1"/>
    </xf>
    <xf numFmtId="165" fontId="5" fillId="3" borderId="91" xfId="0" applyNumberFormat="1" applyFont="1" applyFill="1" applyBorder="1" applyAlignment="1" applyProtection="1">
      <alignment horizontal="center" vertical="center"/>
      <protection hidden="1"/>
    </xf>
    <xf numFmtId="165" fontId="5" fillId="3" borderId="92" xfId="0" applyNumberFormat="1" applyFont="1" applyFill="1" applyBorder="1" applyAlignment="1" applyProtection="1">
      <alignment horizontal="center" vertical="center"/>
      <protection hidden="1"/>
    </xf>
    <xf numFmtId="0" fontId="29" fillId="15" borderId="38" xfId="0" applyFont="1" applyFill="1" applyBorder="1" applyAlignment="1">
      <alignment horizontal="center" vertical="center"/>
    </xf>
    <xf numFmtId="0" fontId="29" fillId="15" borderId="99" xfId="0" applyFont="1" applyFill="1" applyBorder="1" applyAlignment="1">
      <alignment horizontal="center" vertical="center"/>
    </xf>
    <xf numFmtId="0" fontId="29" fillId="15" borderId="101" xfId="0" applyFont="1" applyFill="1" applyBorder="1" applyAlignment="1">
      <alignment horizontal="center" vertical="center" wrapText="1"/>
    </xf>
    <xf numFmtId="0" fontId="29" fillId="15" borderId="38" xfId="0" applyFont="1" applyFill="1" applyBorder="1" applyAlignment="1">
      <alignment horizontal="center" vertical="center" wrapText="1"/>
    </xf>
    <xf numFmtId="165" fontId="5" fillId="3" borderId="84" xfId="0" applyNumberFormat="1" applyFont="1" applyFill="1" applyBorder="1" applyAlignment="1" applyProtection="1">
      <alignment horizontal="center" vertical="center"/>
      <protection hidden="1"/>
    </xf>
    <xf numFmtId="44" fontId="5" fillId="3" borderId="85" xfId="0" applyNumberFormat="1" applyFont="1" applyFill="1" applyBorder="1" applyAlignment="1" applyProtection="1">
      <alignment horizontal="center" vertical="center"/>
      <protection hidden="1"/>
    </xf>
    <xf numFmtId="165" fontId="5" fillId="3" borderId="86" xfId="0" applyNumberFormat="1" applyFont="1" applyFill="1" applyBorder="1" applyAlignment="1" applyProtection="1">
      <alignment horizontal="center" vertical="center"/>
      <protection hidden="1"/>
    </xf>
    <xf numFmtId="164" fontId="26" fillId="3" borderId="48" xfId="0" applyNumberFormat="1" applyFont="1" applyFill="1" applyBorder="1" applyAlignment="1" applyProtection="1">
      <alignment horizontal="center" vertical="center"/>
      <protection hidden="1"/>
    </xf>
    <xf numFmtId="164" fontId="26" fillId="3" borderId="49" xfId="0" applyNumberFormat="1" applyFont="1" applyFill="1" applyBorder="1" applyAlignment="1" applyProtection="1">
      <alignment horizontal="center" vertical="center"/>
      <protection hidden="1"/>
    </xf>
    <xf numFmtId="164" fontId="5" fillId="3" borderId="47" xfId="0" applyNumberFormat="1" applyFont="1" applyFill="1" applyBorder="1" applyAlignment="1" applyProtection="1">
      <alignment horizontal="center" vertical="center"/>
      <protection hidden="1"/>
    </xf>
    <xf numFmtId="164" fontId="5" fillId="3" borderId="93" xfId="0" applyNumberFormat="1" applyFont="1" applyFill="1" applyBorder="1" applyAlignment="1" applyProtection="1">
      <alignment horizontal="center" vertical="center"/>
      <protection hidden="1"/>
    </xf>
    <xf numFmtId="164" fontId="5" fillId="3" borderId="94" xfId="0" applyNumberFormat="1" applyFont="1" applyFill="1" applyBorder="1" applyAlignment="1" applyProtection="1">
      <alignment horizontal="center" vertical="center"/>
      <protection hidden="1"/>
    </xf>
    <xf numFmtId="0" fontId="2" fillId="4" borderId="4"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10" fillId="4" borderId="36" xfId="0" applyFont="1" applyFill="1" applyBorder="1" applyAlignment="1" applyProtection="1">
      <alignment horizontal="right" vertical="center" wrapText="1" indent="1"/>
      <protection hidden="1"/>
    </xf>
    <xf numFmtId="0" fontId="10" fillId="4" borderId="35" xfId="0" applyFont="1" applyFill="1" applyBorder="1" applyAlignment="1" applyProtection="1">
      <alignment horizontal="right" vertical="center" wrapText="1" indent="1"/>
      <protection hidden="1"/>
    </xf>
    <xf numFmtId="0" fontId="10" fillId="4" borderId="78" xfId="0" applyFont="1" applyFill="1" applyBorder="1" applyAlignment="1" applyProtection="1">
      <alignment horizontal="right" vertical="center" wrapText="1" indent="1"/>
      <protection hidden="1"/>
    </xf>
    <xf numFmtId="0" fontId="10" fillId="4" borderId="122" xfId="0" applyFont="1" applyFill="1" applyBorder="1" applyAlignment="1" applyProtection="1">
      <alignment horizontal="right" vertical="center" wrapText="1" indent="1"/>
      <protection hidden="1"/>
    </xf>
    <xf numFmtId="0" fontId="10" fillId="4" borderId="123" xfId="0" applyFont="1" applyFill="1" applyBorder="1" applyAlignment="1" applyProtection="1">
      <alignment horizontal="right" vertical="center" wrapText="1" indent="1"/>
      <protection hidden="1"/>
    </xf>
    <xf numFmtId="0" fontId="10" fillId="4" borderId="125" xfId="0" applyFont="1" applyFill="1" applyBorder="1" applyAlignment="1" applyProtection="1">
      <alignment horizontal="right" vertical="center" wrapText="1" indent="1"/>
      <protection hidden="1"/>
    </xf>
    <xf numFmtId="0" fontId="8" fillId="4" borderId="11"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2" fillId="4" borderId="52" xfId="0" applyFont="1" applyFill="1" applyBorder="1" applyAlignment="1">
      <alignment horizontal="center" vertical="center" wrapText="1"/>
    </xf>
    <xf numFmtId="0" fontId="2" fillId="4" borderId="71" xfId="0" applyFont="1" applyFill="1" applyBorder="1" applyAlignment="1">
      <alignment horizontal="center" vertical="center" wrapText="1"/>
    </xf>
    <xf numFmtId="0" fontId="2" fillId="4" borderId="84" xfId="0" applyFont="1" applyFill="1" applyBorder="1" applyAlignment="1">
      <alignment horizontal="center" vertical="center" wrapText="1"/>
    </xf>
    <xf numFmtId="0" fontId="10" fillId="4" borderId="119" xfId="0" applyFont="1" applyFill="1" applyBorder="1" applyAlignment="1" applyProtection="1">
      <alignment horizontal="right" vertical="center" wrapText="1" indent="1"/>
      <protection hidden="1"/>
    </xf>
    <xf numFmtId="0" fontId="10" fillId="4" borderId="120" xfId="0" applyFont="1" applyFill="1" applyBorder="1" applyAlignment="1" applyProtection="1">
      <alignment horizontal="right" vertical="center" wrapText="1" indent="1"/>
      <protection hidden="1"/>
    </xf>
    <xf numFmtId="0" fontId="10" fillId="4" borderId="124" xfId="0" applyFont="1" applyFill="1" applyBorder="1" applyAlignment="1" applyProtection="1">
      <alignment horizontal="right" vertical="center" wrapText="1" indent="1"/>
      <protection hidden="1"/>
    </xf>
    <xf numFmtId="9" fontId="5" fillId="2" borderId="17" xfId="0" applyNumberFormat="1" applyFont="1" applyFill="1" applyBorder="1" applyAlignment="1" applyProtection="1">
      <alignment horizontal="center" vertical="center"/>
      <protection locked="0"/>
    </xf>
    <xf numFmtId="9" fontId="5" fillId="2" borderId="28" xfId="0" applyNumberFormat="1" applyFont="1" applyFill="1" applyBorder="1" applyAlignment="1" applyProtection="1">
      <alignment horizontal="center" vertical="center"/>
      <protection locked="0"/>
    </xf>
    <xf numFmtId="0" fontId="2" fillId="4" borderId="19" xfId="0" applyFont="1" applyFill="1" applyBorder="1" applyAlignment="1">
      <alignment horizontal="center" vertical="center" wrapText="1"/>
    </xf>
    <xf numFmtId="0" fontId="2" fillId="4" borderId="72" xfId="0" applyFont="1" applyFill="1" applyBorder="1" applyAlignment="1">
      <alignment horizontal="center" vertical="center" wrapText="1"/>
    </xf>
    <xf numFmtId="0" fontId="2" fillId="4" borderId="86"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70" xfId="0" applyFont="1" applyFill="1" applyBorder="1" applyAlignment="1">
      <alignment horizontal="center" vertical="center" wrapText="1"/>
    </xf>
    <xf numFmtId="0" fontId="2" fillId="4" borderId="87" xfId="0" applyFont="1" applyFill="1" applyBorder="1" applyAlignment="1">
      <alignment horizontal="center" vertical="center" wrapText="1"/>
    </xf>
    <xf numFmtId="0" fontId="12" fillId="12" borderId="23" xfId="0" applyFont="1" applyFill="1" applyBorder="1" applyAlignment="1">
      <alignment horizontal="center" vertical="center" wrapText="1"/>
    </xf>
    <xf numFmtId="0" fontId="12" fillId="12" borderId="24" xfId="0" applyFont="1" applyFill="1" applyBorder="1" applyAlignment="1">
      <alignment horizontal="center" vertical="center" wrapText="1"/>
    </xf>
    <xf numFmtId="0" fontId="12" fillId="8" borderId="75" xfId="0" applyFont="1" applyFill="1" applyBorder="1" applyAlignment="1">
      <alignment horizontal="center" vertical="center" wrapText="1"/>
    </xf>
    <xf numFmtId="0" fontId="12" fillId="9" borderId="10" xfId="0" applyFont="1" applyFill="1" applyBorder="1" applyAlignment="1">
      <alignment horizontal="center" vertical="center" wrapText="1"/>
    </xf>
    <xf numFmtId="0" fontId="12" fillId="9" borderId="20" xfId="0" applyFont="1" applyFill="1" applyBorder="1" applyAlignment="1">
      <alignment horizontal="center" vertical="center" wrapText="1"/>
    </xf>
    <xf numFmtId="0" fontId="12" fillId="9" borderId="61" xfId="0" applyFont="1" applyFill="1" applyBorder="1" applyAlignment="1">
      <alignment horizontal="center" vertical="center" wrapText="1"/>
    </xf>
    <xf numFmtId="0" fontId="12" fillId="9" borderId="109"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12" fillId="12" borderId="18"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4" fillId="5" borderId="77" xfId="0" applyFont="1" applyFill="1" applyBorder="1" applyAlignment="1">
      <alignment horizontal="center" vertical="center" wrapText="1"/>
    </xf>
    <xf numFmtId="0" fontId="12" fillId="5" borderId="17"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4" borderId="80" xfId="0" applyFont="1" applyFill="1" applyBorder="1" applyAlignment="1">
      <alignment horizontal="center" vertical="center" wrapText="1"/>
    </xf>
    <xf numFmtId="0" fontId="12" fillId="4" borderId="108"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107" xfId="0" applyFont="1" applyFill="1" applyBorder="1" applyAlignment="1">
      <alignment horizontal="center" vertical="center" wrapText="1"/>
    </xf>
    <xf numFmtId="0" fontId="12" fillId="4" borderId="83" xfId="0" applyFont="1" applyFill="1" applyBorder="1" applyAlignment="1">
      <alignment horizontal="center" vertical="center" wrapText="1"/>
    </xf>
    <xf numFmtId="0" fontId="12" fillId="4" borderId="128" xfId="0" applyFont="1" applyFill="1" applyBorder="1" applyAlignment="1">
      <alignment horizontal="center" vertical="center" wrapText="1"/>
    </xf>
    <xf numFmtId="0" fontId="5" fillId="2" borderId="1" xfId="0" applyFont="1" applyFill="1" applyBorder="1" applyAlignment="1">
      <alignment horizontal="center" vertical="center"/>
    </xf>
    <xf numFmtId="0" fontId="25" fillId="0" borderId="2" xfId="0" applyFont="1" applyBorder="1" applyAlignment="1">
      <alignment horizontal="center" vertical="center"/>
    </xf>
    <xf numFmtId="0" fontId="25" fillId="0" borderId="23" xfId="0" applyFont="1" applyBorder="1" applyAlignment="1">
      <alignment horizontal="center" vertical="center"/>
    </xf>
    <xf numFmtId="0" fontId="25" fillId="0" borderId="3"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6" fillId="0" borderId="23" xfId="0" applyFont="1" applyBorder="1" applyAlignment="1">
      <alignment horizontal="center" vertical="center" wrapText="1"/>
    </xf>
    <xf numFmtId="0" fontId="6" fillId="0" borderId="23" xfId="0" applyFont="1" applyBorder="1" applyAlignment="1">
      <alignment horizontal="center" vertical="center"/>
    </xf>
    <xf numFmtId="0" fontId="6" fillId="0" borderId="10" xfId="0" applyFont="1" applyBorder="1" applyAlignment="1">
      <alignment horizontal="center" vertical="center"/>
    </xf>
    <xf numFmtId="0" fontId="6" fillId="0" borderId="68" xfId="0" applyFont="1" applyBorder="1" applyAlignment="1">
      <alignment horizontal="center" vertical="center"/>
    </xf>
    <xf numFmtId="0" fontId="6" fillId="0" borderId="45" xfId="0" applyFont="1" applyBorder="1" applyAlignment="1">
      <alignment horizontal="center" vertical="center"/>
    </xf>
    <xf numFmtId="0" fontId="15" fillId="0" borderId="5" xfId="0" applyFont="1" applyFill="1" applyBorder="1"/>
    <xf numFmtId="0" fontId="15" fillId="0" borderId="7" xfId="0" applyFont="1" applyFill="1" applyBorder="1"/>
    <xf numFmtId="0" fontId="5" fillId="5" borderId="60" xfId="0" applyFont="1" applyFill="1" applyBorder="1" applyAlignment="1">
      <alignment horizontal="center" vertical="center"/>
    </xf>
    <xf numFmtId="0" fontId="28" fillId="15" borderId="60" xfId="0" applyFont="1" applyFill="1" applyBorder="1" applyAlignment="1">
      <alignment horizontal="center" vertical="center"/>
    </xf>
    <xf numFmtId="0" fontId="28" fillId="15" borderId="81" xfId="0" applyFont="1" applyFill="1" applyBorder="1" applyAlignment="1">
      <alignment horizontal="center" vertical="center"/>
    </xf>
    <xf numFmtId="0" fontId="28" fillId="15" borderId="82" xfId="0" applyFont="1" applyFill="1" applyBorder="1" applyAlignment="1">
      <alignment horizontal="center" vertical="center"/>
    </xf>
    <xf numFmtId="0" fontId="1" fillId="0" borderId="135" xfId="0" applyFont="1" applyBorder="1" applyAlignment="1">
      <alignment horizontal="center"/>
    </xf>
    <xf numFmtId="0" fontId="1" fillId="0" borderId="136" xfId="0" applyFont="1" applyBorder="1" applyAlignment="1">
      <alignment horizontal="center"/>
    </xf>
    <xf numFmtId="0" fontId="1" fillId="0" borderId="137" xfId="0" applyFont="1" applyBorder="1" applyAlignment="1">
      <alignment horizontal="center"/>
    </xf>
    <xf numFmtId="0" fontId="11" fillId="0" borderId="135" xfId="0" applyFont="1" applyBorder="1" applyAlignment="1">
      <alignment horizontal="center"/>
    </xf>
    <xf numFmtId="0" fontId="11" fillId="0" borderId="136" xfId="0" applyFont="1" applyBorder="1" applyAlignment="1">
      <alignment horizontal="center"/>
    </xf>
    <xf numFmtId="0" fontId="11" fillId="0" borderId="137" xfId="0" applyFont="1" applyBorder="1" applyAlignment="1">
      <alignment horizontal="center"/>
    </xf>
    <xf numFmtId="0" fontId="2" fillId="0" borderId="135" xfId="0" applyFont="1" applyBorder="1" applyAlignment="1">
      <alignment horizontal="center"/>
    </xf>
    <xf numFmtId="0" fontId="2" fillId="0" borderId="136" xfId="0" applyFont="1" applyBorder="1" applyAlignment="1">
      <alignment horizontal="center"/>
    </xf>
    <xf numFmtId="0" fontId="2" fillId="0" borderId="137" xfId="0" applyFont="1" applyBorder="1" applyAlignment="1">
      <alignment horizontal="center"/>
    </xf>
    <xf numFmtId="0" fontId="12" fillId="8" borderId="10" xfId="0" applyFont="1" applyFill="1" applyBorder="1" applyAlignment="1">
      <alignment horizontal="center" vertical="center" wrapText="1"/>
    </xf>
    <xf numFmtId="0" fontId="12" fillId="8" borderId="20"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11" borderId="74"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5" borderId="20" xfId="0" applyFont="1" applyFill="1" applyBorder="1" applyAlignment="1">
      <alignment horizontal="center" vertical="center" wrapText="1"/>
    </xf>
    <xf numFmtId="0" fontId="12" fillId="9" borderId="37" xfId="0" applyFont="1" applyFill="1" applyBorder="1" applyAlignment="1">
      <alignment horizontal="center" vertical="center" wrapText="1"/>
    </xf>
    <xf numFmtId="0" fontId="12" fillId="9" borderId="77" xfId="0" applyFont="1" applyFill="1" applyBorder="1" applyAlignment="1">
      <alignment horizontal="center" vertical="center" wrapText="1"/>
    </xf>
    <xf numFmtId="0" fontId="12" fillId="11" borderId="10"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17" fillId="0" borderId="0" xfId="0" applyFont="1" applyAlignment="1" applyProtection="1">
      <alignment horizontal="right" vertical="center"/>
      <protection hidden="1"/>
    </xf>
    <xf numFmtId="0" fontId="0" fillId="0" borderId="0" xfId="0" applyFont="1" applyAlignment="1" applyProtection="1">
      <alignment horizontal="right" vertical="center"/>
      <protection hidden="1"/>
    </xf>
    <xf numFmtId="0" fontId="17" fillId="0" borderId="0" xfId="0" applyFont="1" applyAlignment="1" applyProtection="1">
      <alignment horizontal="left" wrapText="1"/>
      <protection hidden="1"/>
    </xf>
    <xf numFmtId="0" fontId="0" fillId="0" borderId="0" xfId="0" applyFont="1" applyAlignment="1" applyProtection="1">
      <alignment horizontal="left" wrapText="1"/>
      <protection hidden="1"/>
    </xf>
  </cellXfs>
  <cellStyles count="3">
    <cellStyle name="Normalny" xfId="0" builtinId="0"/>
    <cellStyle name="Normalny 2" xfId="1" xr:uid="{00000000-0005-0000-0000-000001000000}"/>
    <cellStyle name="Normalny 3" xfId="2" xr:uid="{00000000-0005-0000-0000-000002000000}"/>
  </cellStyles>
  <dxfs count="0"/>
  <tableStyles count="0" defaultTableStyle="TableStyleMedium2" defaultPivotStyle="PivotStyleLight16"/>
  <colors>
    <mruColors>
      <color rgb="FFD5FDFF"/>
      <color rgb="FFF8CBAD"/>
      <color rgb="FFFFE699"/>
      <color rgb="FFCCFFCC"/>
      <color rgb="FFD9E1F2"/>
      <color rgb="FF71FDFF"/>
      <color rgb="FFFF33CC"/>
      <color rgb="FFFF99FF"/>
      <color rgb="FFFFFFBE"/>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R1005"/>
  <sheetViews>
    <sheetView showGridLines="0" tabSelected="1" zoomScale="70" zoomScaleNormal="70" workbookViewId="0">
      <selection activeCell="B19" sqref="B19"/>
    </sheetView>
  </sheetViews>
  <sheetFormatPr defaultColWidth="12.625" defaultRowHeight="15" customHeight="1" x14ac:dyDescent="0.2"/>
  <cols>
    <col min="1" max="1" width="5" style="22" customWidth="1"/>
    <col min="2" max="2" width="13.125" style="22" customWidth="1"/>
    <col min="3" max="3" width="23.75" style="22" customWidth="1"/>
    <col min="4" max="4" width="16.75" style="22" customWidth="1"/>
    <col min="5" max="5" width="17.25" style="22" customWidth="1"/>
    <col min="6" max="6" width="11.5" style="22" customWidth="1"/>
    <col min="7" max="9" width="12.625" style="22" customWidth="1"/>
    <col min="10" max="10" width="12.5" style="22" customWidth="1"/>
    <col min="11" max="11" width="12.25" style="22" customWidth="1"/>
    <col min="12" max="13" width="12.375" style="22" customWidth="1"/>
    <col min="14" max="14" width="12.625" style="22" customWidth="1"/>
    <col min="15" max="26" width="12.625" style="22" hidden="1" customWidth="1"/>
    <col min="27" max="27" width="12.5" style="22" customWidth="1"/>
    <col min="28" max="28" width="12.625" style="22" customWidth="1"/>
    <col min="29" max="30" width="12.5" style="22" customWidth="1"/>
    <col min="31" max="31" width="12.25" style="22" customWidth="1"/>
    <col min="32" max="34" width="12.625" style="22" customWidth="1"/>
    <col min="35" max="39" width="12.5" style="22" hidden="1" customWidth="1"/>
    <col min="40" max="46" width="12.625" style="22" hidden="1" customWidth="1"/>
    <col min="47" max="47" width="12.5" style="22" customWidth="1"/>
    <col min="48" max="49" width="12.625" style="22" customWidth="1"/>
    <col min="50" max="50" width="12.5" style="22" customWidth="1"/>
    <col min="51" max="51" width="12.375" style="22" customWidth="1"/>
    <col min="52" max="54" width="12.5" style="22" customWidth="1"/>
    <col min="55" max="59" width="12.5" style="22" hidden="1" customWidth="1"/>
    <col min="60" max="66" width="12.625" style="22" hidden="1" customWidth="1"/>
    <col min="67" max="69" width="12.5" style="22" customWidth="1"/>
    <col min="70" max="70" width="14.875" style="22" customWidth="1"/>
    <col min="71" max="71" width="7.75" style="22" customWidth="1"/>
    <col min="72" max="72" width="12.375" style="22" hidden="1" customWidth="1"/>
    <col min="73" max="73" width="9.25" style="22" hidden="1" customWidth="1"/>
    <col min="74" max="80" width="7.75" style="22" hidden="1" customWidth="1"/>
    <col min="81" max="92" width="7.75" style="22" customWidth="1"/>
    <col min="93" max="16384" width="12.625" style="22"/>
  </cols>
  <sheetData>
    <row r="1" spans="1:96" ht="30.75" customHeight="1" thickBot="1" x14ac:dyDescent="0.3">
      <c r="A1" s="259" t="s">
        <v>0</v>
      </c>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1"/>
      <c r="BS1" s="1"/>
      <c r="BT1" s="19"/>
      <c r="BU1" s="19"/>
      <c r="BV1" s="19"/>
      <c r="BW1" s="19"/>
      <c r="BX1" s="19"/>
      <c r="BY1" s="19"/>
      <c r="BZ1" s="19"/>
      <c r="CA1" s="19"/>
      <c r="CB1" s="19"/>
      <c r="CC1" s="19"/>
      <c r="CD1" s="19"/>
      <c r="CE1" s="19"/>
      <c r="CF1" s="19"/>
      <c r="CG1" s="19"/>
      <c r="CH1" s="19"/>
      <c r="CI1" s="19"/>
      <c r="CJ1" s="19"/>
      <c r="CK1" s="19"/>
      <c r="CL1" s="19"/>
      <c r="CM1" s="19"/>
      <c r="CN1" s="19"/>
      <c r="CO1" s="18"/>
      <c r="CP1" s="18"/>
      <c r="CQ1" s="18"/>
      <c r="CR1" s="18"/>
    </row>
    <row r="2" spans="1:96" ht="30.75" customHeight="1" thickBot="1" x14ac:dyDescent="0.3">
      <c r="A2" s="262" t="s">
        <v>1</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4"/>
      <c r="BS2" s="1"/>
      <c r="BT2" s="19"/>
      <c r="BU2" s="19"/>
      <c r="BV2" s="19"/>
      <c r="BW2" s="19"/>
      <c r="BX2" s="19"/>
      <c r="BY2" s="19"/>
      <c r="BZ2" s="19"/>
      <c r="CA2" s="19"/>
      <c r="CB2" s="19"/>
      <c r="CC2" s="19"/>
      <c r="CD2" s="19"/>
      <c r="CE2" s="19"/>
      <c r="CF2" s="19"/>
      <c r="CG2" s="19"/>
      <c r="CH2" s="19"/>
      <c r="CI2" s="19"/>
      <c r="CJ2" s="19"/>
      <c r="CK2" s="19"/>
      <c r="CL2" s="19"/>
      <c r="CM2" s="19"/>
      <c r="CN2" s="19"/>
      <c r="CO2" s="18"/>
      <c r="CP2" s="18"/>
      <c r="CQ2" s="18"/>
      <c r="CR2" s="18"/>
    </row>
    <row r="3" spans="1:96" ht="30" customHeight="1" thickBot="1" x14ac:dyDescent="0.3">
      <c r="A3" s="265" t="s">
        <v>33</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7"/>
      <c r="BS3" s="10"/>
      <c r="BT3" s="19"/>
      <c r="BU3" s="19"/>
      <c r="BV3" s="19"/>
      <c r="BW3" s="19"/>
      <c r="BX3" s="19"/>
      <c r="BY3" s="19"/>
      <c r="BZ3" s="19"/>
      <c r="CA3" s="19"/>
      <c r="CB3" s="19"/>
      <c r="CC3" s="19"/>
      <c r="CD3" s="19"/>
      <c r="CE3" s="19"/>
      <c r="CF3" s="19"/>
      <c r="CG3" s="19"/>
      <c r="CH3" s="19"/>
      <c r="CI3" s="19"/>
      <c r="CJ3" s="19"/>
      <c r="CK3" s="19"/>
      <c r="CL3" s="19"/>
      <c r="CM3" s="19"/>
      <c r="CN3" s="19"/>
      <c r="CO3" s="18"/>
      <c r="CP3" s="18"/>
      <c r="CQ3" s="18"/>
      <c r="CR3" s="18"/>
    </row>
    <row r="4" spans="1:96" ht="12" customHeight="1" thickBot="1" x14ac:dyDescent="0.3">
      <c r="A4" s="30"/>
      <c r="B4" s="4"/>
      <c r="C4" s="4"/>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11"/>
      <c r="AV4" s="11"/>
      <c r="AW4" s="11"/>
      <c r="AX4" s="11"/>
      <c r="AY4" s="11"/>
      <c r="AZ4" s="11"/>
      <c r="BA4" s="11"/>
      <c r="BB4" s="11"/>
      <c r="BC4" s="11"/>
      <c r="BD4" s="11"/>
      <c r="BE4" s="11"/>
      <c r="BF4" s="11"/>
      <c r="BG4" s="11"/>
      <c r="BH4" s="3"/>
      <c r="BI4" s="3"/>
      <c r="BJ4" s="3"/>
      <c r="BK4" s="3"/>
      <c r="BL4" s="3"/>
      <c r="BM4" s="3"/>
      <c r="BN4" s="3"/>
      <c r="BO4" s="11"/>
      <c r="BP4" s="11"/>
      <c r="BQ4" s="11"/>
      <c r="BR4" s="25"/>
      <c r="BS4" s="10"/>
      <c r="BT4" s="19"/>
      <c r="BU4" s="19"/>
      <c r="BV4" s="19"/>
      <c r="BW4" s="19"/>
      <c r="BX4" s="19"/>
      <c r="BY4" s="19"/>
      <c r="BZ4" s="19"/>
      <c r="CA4" s="19"/>
      <c r="CB4" s="19"/>
      <c r="CC4" s="19"/>
      <c r="CD4" s="19"/>
      <c r="CE4" s="19"/>
      <c r="CF4" s="19"/>
      <c r="CG4" s="19"/>
      <c r="CH4" s="19"/>
      <c r="CI4" s="19"/>
      <c r="CJ4" s="19"/>
      <c r="CK4" s="19"/>
      <c r="CL4" s="19"/>
      <c r="CM4" s="19"/>
      <c r="CN4" s="19"/>
      <c r="CO4" s="18"/>
      <c r="CP4" s="18"/>
      <c r="CQ4" s="18"/>
      <c r="CR4" s="18"/>
    </row>
    <row r="5" spans="1:96" ht="37.5" customHeight="1" thickBot="1" x14ac:dyDescent="0.4">
      <c r="A5" s="268" t="s">
        <v>53</v>
      </c>
      <c r="B5" s="269"/>
      <c r="C5" s="269"/>
      <c r="D5" s="269"/>
      <c r="E5" s="31"/>
      <c r="F5" s="5"/>
      <c r="G5" s="405" t="s">
        <v>52</v>
      </c>
      <c r="H5" s="406"/>
      <c r="I5" s="406"/>
      <c r="J5" s="406"/>
      <c r="K5" s="406"/>
      <c r="L5" s="406"/>
      <c r="M5" s="406"/>
      <c r="N5" s="406"/>
      <c r="O5" s="406"/>
      <c r="P5" s="406"/>
      <c r="Q5" s="406"/>
      <c r="R5" s="406"/>
      <c r="S5" s="406"/>
      <c r="T5" s="406"/>
      <c r="U5" s="406"/>
      <c r="V5" s="406"/>
      <c r="W5" s="406"/>
      <c r="X5" s="406"/>
      <c r="Y5" s="406"/>
      <c r="Z5" s="406"/>
      <c r="AA5" s="406"/>
      <c r="AB5" s="407"/>
      <c r="AC5" s="357">
        <f>SUM($BR19:$BR267)+'umowa zlecenie, um. o pr. nakł.'!$AW$21</f>
        <v>0</v>
      </c>
      <c r="AD5" s="358"/>
      <c r="AE5" s="358"/>
      <c r="AF5" s="359"/>
      <c r="AG5" s="302">
        <f>SUM($BR19:$BR267)+'umowa zlecenie, um. o pr. nakł.'!AW38</f>
        <v>0</v>
      </c>
      <c r="AH5" s="303"/>
      <c r="AI5" s="83"/>
      <c r="AJ5" s="84"/>
      <c r="AK5" s="84"/>
      <c r="AL5" s="84"/>
      <c r="AM5" s="84"/>
      <c r="AN5" s="84"/>
      <c r="AO5" s="84"/>
      <c r="AP5" s="84"/>
      <c r="AQ5" s="84"/>
      <c r="AR5" s="84"/>
      <c r="AS5" s="84"/>
      <c r="AT5" s="84"/>
      <c r="AU5" s="303">
        <f>'umowa zlecenie, um. o pr. nakł.'!AW47</f>
        <v>0</v>
      </c>
      <c r="AV5" s="312"/>
      <c r="AW5" s="12"/>
      <c r="AX5" s="12"/>
      <c r="AY5" s="12"/>
      <c r="AZ5" s="12"/>
      <c r="BA5" s="12"/>
      <c r="BB5" s="12"/>
      <c r="BC5" s="12"/>
      <c r="BD5" s="12"/>
      <c r="BE5" s="12"/>
      <c r="BF5" s="12"/>
      <c r="BG5" s="12"/>
      <c r="BH5" s="84"/>
      <c r="BI5" s="84"/>
      <c r="BJ5" s="84"/>
      <c r="BK5" s="84"/>
      <c r="BL5" s="84"/>
      <c r="BM5" s="84"/>
      <c r="BN5" s="84"/>
      <c r="BO5" s="12"/>
      <c r="BP5" s="12"/>
      <c r="BQ5" s="12"/>
      <c r="BR5" s="26"/>
      <c r="BS5" s="10"/>
      <c r="BT5" s="19"/>
      <c r="BU5" s="19"/>
      <c r="BV5" s="19"/>
      <c r="BW5" s="19"/>
      <c r="BX5" s="19"/>
      <c r="BY5" s="19"/>
      <c r="BZ5" s="19"/>
      <c r="CA5" s="19"/>
      <c r="CB5" s="19"/>
      <c r="CC5" s="19"/>
      <c r="CD5" s="19"/>
      <c r="CE5" s="19"/>
      <c r="CF5" s="19"/>
      <c r="CG5" s="19"/>
      <c r="CH5" s="19"/>
      <c r="CI5" s="19"/>
      <c r="CJ5" s="19"/>
      <c r="CK5" s="19"/>
      <c r="CL5" s="19"/>
      <c r="CM5" s="19"/>
      <c r="CN5" s="19"/>
      <c r="CO5" s="18"/>
      <c r="CP5" s="18"/>
      <c r="CQ5" s="18"/>
      <c r="CR5" s="18"/>
    </row>
    <row r="6" spans="1:96" ht="27" customHeight="1" thickBot="1" x14ac:dyDescent="0.3">
      <c r="A6" s="268" t="s">
        <v>23</v>
      </c>
      <c r="B6" s="269"/>
      <c r="C6" s="269"/>
      <c r="D6" s="269"/>
      <c r="E6" s="31"/>
      <c r="F6" s="20"/>
      <c r="G6" s="20"/>
      <c r="H6" s="20"/>
      <c r="I6" s="20"/>
      <c r="J6" s="66"/>
      <c r="K6" s="66"/>
      <c r="L6" s="66"/>
      <c r="M6" s="383" t="s">
        <v>61</v>
      </c>
      <c r="N6" s="384"/>
      <c r="O6" s="85"/>
      <c r="P6" s="86"/>
      <c r="Q6" s="86"/>
      <c r="R6" s="86"/>
      <c r="S6" s="87"/>
      <c r="T6" s="244"/>
      <c r="U6" s="85"/>
      <c r="V6" s="86"/>
      <c r="W6" s="86"/>
      <c r="X6" s="86"/>
      <c r="Y6" s="87"/>
      <c r="Z6" s="244"/>
      <c r="AA6" s="385" t="s">
        <v>98</v>
      </c>
      <c r="AB6" s="386"/>
      <c r="AC6" s="370" t="s">
        <v>3</v>
      </c>
      <c r="AD6" s="371"/>
      <c r="AE6" s="371"/>
      <c r="AF6" s="372"/>
      <c r="AG6" s="300" t="s">
        <v>61</v>
      </c>
      <c r="AH6" s="301"/>
      <c r="AI6" s="70"/>
      <c r="AJ6" s="69"/>
      <c r="AK6" s="69"/>
      <c r="AL6" s="69"/>
      <c r="AM6" s="71"/>
      <c r="AN6" s="244"/>
      <c r="AO6" s="85"/>
      <c r="AP6" s="86"/>
      <c r="AQ6" s="86"/>
      <c r="AR6" s="86"/>
      <c r="AS6" s="87"/>
      <c r="AT6" s="244"/>
      <c r="AU6" s="300" t="s">
        <v>98</v>
      </c>
      <c r="AV6" s="314"/>
      <c r="AW6" s="8"/>
      <c r="AX6" s="8"/>
      <c r="AY6" s="8"/>
      <c r="AZ6" s="8"/>
      <c r="BA6" s="8"/>
      <c r="BB6" s="8"/>
      <c r="BC6" s="8"/>
      <c r="BD6" s="8"/>
      <c r="BE6" s="8"/>
      <c r="BF6" s="8"/>
      <c r="BG6" s="8"/>
      <c r="BH6" s="244"/>
      <c r="BI6" s="85"/>
      <c r="BJ6" s="86"/>
      <c r="BK6" s="86"/>
      <c r="BL6" s="86"/>
      <c r="BM6" s="87"/>
      <c r="BN6" s="244"/>
      <c r="BO6" s="8"/>
      <c r="BP6" s="8"/>
      <c r="BQ6" s="8"/>
      <c r="BR6" s="27"/>
      <c r="BS6" s="13"/>
      <c r="BT6" s="23"/>
      <c r="BU6" s="23"/>
      <c r="BV6" s="23"/>
      <c r="BW6" s="23"/>
      <c r="BX6" s="23"/>
      <c r="BY6" s="23"/>
      <c r="BZ6" s="23"/>
      <c r="CA6" s="23"/>
      <c r="CB6" s="23"/>
      <c r="CC6" s="23"/>
      <c r="CD6" s="23"/>
      <c r="CE6" s="23"/>
      <c r="CF6" s="24"/>
      <c r="CG6" s="19"/>
      <c r="CH6" s="19"/>
      <c r="CI6" s="19"/>
      <c r="CJ6" s="19"/>
      <c r="CK6" s="19"/>
      <c r="CL6" s="19"/>
      <c r="CM6" s="19"/>
      <c r="CN6" s="19"/>
      <c r="CO6" s="18"/>
      <c r="CP6" s="18"/>
      <c r="CQ6" s="18"/>
      <c r="CR6" s="18"/>
    </row>
    <row r="7" spans="1:96" ht="30" customHeight="1" thickBot="1" x14ac:dyDescent="0.3">
      <c r="A7" s="268" t="s">
        <v>108</v>
      </c>
      <c r="B7" s="269"/>
      <c r="C7" s="269"/>
      <c r="D7" s="269"/>
      <c r="E7" s="31"/>
      <c r="F7" s="21"/>
      <c r="G7" s="408" t="s">
        <v>6</v>
      </c>
      <c r="H7" s="413" t="s">
        <v>7</v>
      </c>
      <c r="I7" s="414"/>
      <c r="J7" s="415"/>
      <c r="K7" s="270">
        <f>SUMPRODUCT($F19:$F267,$BR19:$BR267)+'umowa zlecenie, um. o pr. nakł.'!$AW$23</f>
        <v>0</v>
      </c>
      <c r="L7" s="387"/>
      <c r="M7" s="270">
        <f>SUMPRODUCT($F19:$F267,$BR19:$BR267)+'umowa zlecenie, um. o pr. nakł.'!AW40</f>
        <v>0</v>
      </c>
      <c r="N7" s="387"/>
      <c r="O7" s="72"/>
      <c r="P7" s="72"/>
      <c r="Q7" s="72"/>
      <c r="R7" s="72"/>
      <c r="S7" s="72"/>
      <c r="T7" s="72"/>
      <c r="U7" s="72"/>
      <c r="V7" s="72"/>
      <c r="W7" s="72"/>
      <c r="X7" s="72"/>
      <c r="Y7" s="72"/>
      <c r="Z7" s="72"/>
      <c r="AA7" s="270">
        <f>'umowa zlecenie, um. o pr. nakł.'!AW49</f>
        <v>0</v>
      </c>
      <c r="AB7" s="271"/>
      <c r="AC7" s="395" t="s">
        <v>8</v>
      </c>
      <c r="AD7" s="396"/>
      <c r="AE7" s="360">
        <f>SUM($AA19:$AA267)+SUM($AU19:$AU267)+SUM($BO19:$BO267)+'umowa zlecenie, um. o pr. nakł.'!$AW$26</f>
        <v>0</v>
      </c>
      <c r="AF7" s="361"/>
      <c r="AG7" s="315">
        <f>SUM($AA19:$AA267)+SUM($AU19:$AU267)+SUM($BO19:$BO267)+'umowa zlecenie, um. o pr. nakł.'!AW43</f>
        <v>0</v>
      </c>
      <c r="AH7" s="316"/>
      <c r="AI7" s="77"/>
      <c r="AJ7" s="78"/>
      <c r="AK7" s="78"/>
      <c r="AL7" s="78"/>
      <c r="AM7" s="78"/>
      <c r="AN7" s="72"/>
      <c r="AO7" s="72"/>
      <c r="AP7" s="72"/>
      <c r="AQ7" s="72"/>
      <c r="AR7" s="72"/>
      <c r="AS7" s="72"/>
      <c r="AT7" s="72"/>
      <c r="AU7" s="316">
        <f>'umowa zlecenie, um. o pr. nakł.'!AW52</f>
        <v>0</v>
      </c>
      <c r="AV7" s="323"/>
      <c r="AW7" s="67"/>
      <c r="AX7" s="313" t="s">
        <v>32</v>
      </c>
      <c r="AY7" s="313"/>
      <c r="AZ7" s="313"/>
      <c r="BA7" s="313"/>
      <c r="BB7" s="313"/>
      <c r="BC7" s="313"/>
      <c r="BD7" s="313"/>
      <c r="BE7" s="313"/>
      <c r="BF7" s="313"/>
      <c r="BG7" s="313"/>
      <c r="BH7" s="313"/>
      <c r="BI7" s="313"/>
      <c r="BJ7" s="313"/>
      <c r="BK7" s="313"/>
      <c r="BL7" s="313"/>
      <c r="BM7" s="313"/>
      <c r="BN7" s="313"/>
      <c r="BO7" s="313"/>
      <c r="BP7" s="313"/>
      <c r="BQ7" s="313"/>
      <c r="BR7" s="68"/>
      <c r="BS7" s="14"/>
      <c r="BT7" s="15"/>
      <c r="BU7" s="15"/>
      <c r="BV7" s="15"/>
      <c r="BW7" s="15"/>
      <c r="BX7" s="15"/>
      <c r="BY7" s="15"/>
      <c r="BZ7" s="15"/>
      <c r="CA7" s="15"/>
      <c r="CB7" s="15"/>
      <c r="CC7" s="15"/>
      <c r="CD7" s="15"/>
      <c r="CE7" s="15"/>
      <c r="CF7" s="16"/>
      <c r="CG7" s="17"/>
      <c r="CH7" s="17"/>
      <c r="CI7" s="17"/>
      <c r="CJ7" s="17"/>
      <c r="CK7" s="17"/>
      <c r="CL7" s="17"/>
      <c r="CM7" s="17"/>
      <c r="CN7" s="17"/>
      <c r="CO7" s="18"/>
      <c r="CP7" s="18"/>
      <c r="CQ7" s="18"/>
      <c r="CR7" s="18"/>
    </row>
    <row r="8" spans="1:96" ht="30" customHeight="1" x14ac:dyDescent="0.25">
      <c r="A8" s="272" t="s">
        <v>65</v>
      </c>
      <c r="B8" s="273"/>
      <c r="C8" s="273"/>
      <c r="D8" s="274"/>
      <c r="E8" s="419"/>
      <c r="F8" s="21"/>
      <c r="G8" s="409"/>
      <c r="H8" s="334" t="s">
        <v>40</v>
      </c>
      <c r="I8" s="335"/>
      <c r="J8" s="336"/>
      <c r="K8" s="379">
        <f>SUM($K$7-$K$9)</f>
        <v>0</v>
      </c>
      <c r="L8" s="388"/>
      <c r="M8" s="379">
        <f>SUM($M$7-$M$9)</f>
        <v>0</v>
      </c>
      <c r="N8" s="388"/>
      <c r="O8" s="73"/>
      <c r="P8" s="73"/>
      <c r="Q8" s="73"/>
      <c r="R8" s="73"/>
      <c r="S8" s="73"/>
      <c r="T8" s="73"/>
      <c r="U8" s="73"/>
      <c r="V8" s="73"/>
      <c r="W8" s="73"/>
      <c r="X8" s="73"/>
      <c r="Y8" s="73"/>
      <c r="Z8" s="73"/>
      <c r="AA8" s="379">
        <f>SUM($AA$7-$AA$9)</f>
        <v>0</v>
      </c>
      <c r="AB8" s="380"/>
      <c r="AC8" s="353"/>
      <c r="AD8" s="354"/>
      <c r="AE8" s="362"/>
      <c r="AF8" s="363"/>
      <c r="AG8" s="317"/>
      <c r="AH8" s="318"/>
      <c r="AI8" s="79"/>
      <c r="AJ8" s="80"/>
      <c r="AK8" s="80"/>
      <c r="AL8" s="80"/>
      <c r="AM8" s="80"/>
      <c r="AN8" s="73"/>
      <c r="AO8" s="73"/>
      <c r="AP8" s="73"/>
      <c r="AQ8" s="73"/>
      <c r="AR8" s="73"/>
      <c r="AS8" s="73"/>
      <c r="AT8" s="73"/>
      <c r="AU8" s="318"/>
      <c r="AV8" s="321"/>
      <c r="AW8" s="67"/>
      <c r="AX8" s="313"/>
      <c r="AY8" s="313"/>
      <c r="AZ8" s="313"/>
      <c r="BA8" s="313"/>
      <c r="BB8" s="313"/>
      <c r="BC8" s="313"/>
      <c r="BD8" s="313"/>
      <c r="BE8" s="313"/>
      <c r="BF8" s="313"/>
      <c r="BG8" s="313"/>
      <c r="BH8" s="313"/>
      <c r="BI8" s="313"/>
      <c r="BJ8" s="313"/>
      <c r="BK8" s="313"/>
      <c r="BL8" s="313"/>
      <c r="BM8" s="313"/>
      <c r="BN8" s="313"/>
      <c r="BO8" s="313"/>
      <c r="BP8" s="313"/>
      <c r="BQ8" s="313"/>
      <c r="BR8" s="68"/>
      <c r="BS8" s="15"/>
      <c r="BT8" s="15"/>
      <c r="BU8" s="15"/>
      <c r="BV8" s="15"/>
      <c r="BW8" s="15"/>
      <c r="BX8" s="15"/>
      <c r="BY8" s="15"/>
      <c r="BZ8" s="15"/>
      <c r="CA8" s="15"/>
      <c r="CB8" s="15"/>
      <c r="CC8" s="15"/>
      <c r="CD8" s="15"/>
      <c r="CE8" s="15"/>
      <c r="CF8" s="16"/>
      <c r="CG8" s="17"/>
      <c r="CH8" s="17"/>
      <c r="CI8" s="17"/>
      <c r="CJ8" s="17"/>
      <c r="CK8" s="17"/>
      <c r="CL8" s="17"/>
      <c r="CM8" s="17"/>
      <c r="CN8" s="17"/>
      <c r="CO8" s="18"/>
      <c r="CP8" s="18"/>
      <c r="CQ8" s="18"/>
      <c r="CR8" s="18"/>
    </row>
    <row r="9" spans="1:96" ht="30" customHeight="1" thickBot="1" x14ac:dyDescent="0.3">
      <c r="A9" s="275"/>
      <c r="B9" s="276"/>
      <c r="C9" s="276"/>
      <c r="D9" s="277"/>
      <c r="E9" s="420"/>
      <c r="F9" s="21"/>
      <c r="G9" s="410"/>
      <c r="H9" s="421" t="s">
        <v>9</v>
      </c>
      <c r="I9" s="422"/>
      <c r="J9" s="423"/>
      <c r="K9" s="381">
        <f>((SUMPRODUCT($F19:$F267,$AB19:$AB267)+SUMPRODUCT($F19:$F267,$AV19:$AV267)+SUMPRODUCT($F19:$F267,$BP19:$BP267))+'umowa zlecenie, um. o pr. nakł.'!$AW$24)</f>
        <v>0</v>
      </c>
      <c r="L9" s="389"/>
      <c r="M9" s="381">
        <f>((SUMPRODUCT($F19:$F267,$AB19:$AB267)+SUMPRODUCT($F19:$F267,$AV19:$AV267)+SUMPRODUCT($F19:$F267,$BP19:$BP267)))+'umowa zlecenie, um. o pr. nakł.'!AW41</f>
        <v>0</v>
      </c>
      <c r="N9" s="389"/>
      <c r="O9" s="74"/>
      <c r="P9" s="74"/>
      <c r="Q9" s="74"/>
      <c r="R9" s="74"/>
      <c r="S9" s="74"/>
      <c r="T9" s="74"/>
      <c r="U9" s="74"/>
      <c r="V9" s="74"/>
      <c r="W9" s="74"/>
      <c r="X9" s="74"/>
      <c r="Y9" s="74"/>
      <c r="Z9" s="74"/>
      <c r="AA9" s="381">
        <f>'umowa zlecenie, um. o pr. nakł.'!AW50</f>
        <v>0</v>
      </c>
      <c r="AB9" s="382"/>
      <c r="AC9" s="397"/>
      <c r="AD9" s="398"/>
      <c r="AE9" s="364"/>
      <c r="AF9" s="365"/>
      <c r="AG9" s="317"/>
      <c r="AH9" s="318"/>
      <c r="AI9" s="79"/>
      <c r="AJ9" s="80"/>
      <c r="AK9" s="80"/>
      <c r="AL9" s="80"/>
      <c r="AM9" s="80"/>
      <c r="AN9" s="74"/>
      <c r="AO9" s="74"/>
      <c r="AP9" s="74"/>
      <c r="AQ9" s="74"/>
      <c r="AR9" s="74"/>
      <c r="AS9" s="74"/>
      <c r="AT9" s="74"/>
      <c r="AU9" s="318"/>
      <c r="AV9" s="321"/>
      <c r="AW9" s="67"/>
      <c r="AX9" s="313"/>
      <c r="AY9" s="313"/>
      <c r="AZ9" s="313"/>
      <c r="BA9" s="313"/>
      <c r="BB9" s="313"/>
      <c r="BC9" s="313"/>
      <c r="BD9" s="313"/>
      <c r="BE9" s="313"/>
      <c r="BF9" s="313"/>
      <c r="BG9" s="313"/>
      <c r="BH9" s="313"/>
      <c r="BI9" s="313"/>
      <c r="BJ9" s="313"/>
      <c r="BK9" s="313"/>
      <c r="BL9" s="313"/>
      <c r="BM9" s="313"/>
      <c r="BN9" s="313"/>
      <c r="BO9" s="313"/>
      <c r="BP9" s="313"/>
      <c r="BQ9" s="313"/>
      <c r="BR9" s="68"/>
      <c r="BS9" s="19"/>
      <c r="BT9" s="228">
        <f>SUM($BR19:$BR267)</f>
        <v>0</v>
      </c>
      <c r="BU9" s="19"/>
      <c r="BV9" s="19"/>
      <c r="BW9" s="19"/>
      <c r="BX9" s="19"/>
      <c r="BY9" s="19"/>
      <c r="BZ9" s="19"/>
      <c r="CA9" s="19"/>
      <c r="CB9" s="19"/>
      <c r="CC9" s="19"/>
      <c r="CD9" s="19"/>
      <c r="CE9" s="19"/>
      <c r="CF9" s="19"/>
      <c r="CG9" s="19"/>
      <c r="CH9" s="19"/>
      <c r="CI9" s="19"/>
      <c r="CJ9" s="19"/>
      <c r="CK9" s="19"/>
      <c r="CL9" s="19"/>
      <c r="CM9" s="19"/>
      <c r="CN9" s="19"/>
      <c r="CO9" s="18"/>
      <c r="CP9" s="18"/>
      <c r="CQ9" s="18"/>
      <c r="CR9" s="18"/>
    </row>
    <row r="10" spans="1:96" ht="30" customHeight="1" x14ac:dyDescent="0.25">
      <c r="A10" s="285" t="s">
        <v>107</v>
      </c>
      <c r="B10" s="286"/>
      <c r="C10" s="286"/>
      <c r="D10" s="286"/>
      <c r="E10" s="286"/>
      <c r="F10" s="287"/>
      <c r="G10" s="411" t="s">
        <v>10</v>
      </c>
      <c r="H10" s="424" t="s">
        <v>7</v>
      </c>
      <c r="I10" s="425"/>
      <c r="J10" s="426"/>
      <c r="K10" s="390">
        <f>$AC$5-$K$7</f>
        <v>0</v>
      </c>
      <c r="L10" s="374"/>
      <c r="M10" s="373">
        <f>SUM(($BR$19:$BR$267),'umowa zlecenie, um. o pr. nakł.'!AW38)-$M$7</f>
        <v>0</v>
      </c>
      <c r="N10" s="374"/>
      <c r="O10" s="75"/>
      <c r="P10" s="75"/>
      <c r="Q10" s="75"/>
      <c r="R10" s="75"/>
      <c r="S10" s="75"/>
      <c r="T10" s="75"/>
      <c r="U10" s="75"/>
      <c r="V10" s="75"/>
      <c r="W10" s="75"/>
      <c r="X10" s="75"/>
      <c r="Y10" s="75"/>
      <c r="Z10" s="75"/>
      <c r="AA10" s="390">
        <f>SUM('umowa zlecenie, um. o pr. nakł.'!AW47-'umowa zlecenie, um. o pr. nakł.'!AW49)</f>
        <v>0</v>
      </c>
      <c r="AB10" s="391"/>
      <c r="AC10" s="351" t="s">
        <v>11</v>
      </c>
      <c r="AD10" s="352"/>
      <c r="AE10" s="366">
        <f>SUM($AB19:$AB267)+SUM($AV19:$AV267)+SUM($BP19:$BP267)+'umowa zlecenie, um. o pr. nakł.'!$AW$27</f>
        <v>0</v>
      </c>
      <c r="AF10" s="367"/>
      <c r="AG10" s="317">
        <f>SUM($AB19:$AB267)+SUM($AV19:$AV267)+SUM($BP19:$BP267)+'umowa zlecenie, um. o pr. nakł.'!AW44</f>
        <v>0</v>
      </c>
      <c r="AH10" s="318"/>
      <c r="AI10" s="79"/>
      <c r="AJ10" s="80"/>
      <c r="AK10" s="80"/>
      <c r="AL10" s="80"/>
      <c r="AM10" s="80"/>
      <c r="AN10" s="75"/>
      <c r="AO10" s="75"/>
      <c r="AP10" s="75"/>
      <c r="AQ10" s="75"/>
      <c r="AR10" s="75"/>
      <c r="AS10" s="75"/>
      <c r="AT10" s="75"/>
      <c r="AU10" s="318">
        <f>'umowa zlecenie, um. o pr. nakł.'!AW53</f>
        <v>0</v>
      </c>
      <c r="AV10" s="321"/>
      <c r="AW10" s="9"/>
      <c r="AX10" s="313"/>
      <c r="AY10" s="313"/>
      <c r="AZ10" s="313"/>
      <c r="BA10" s="313"/>
      <c r="BB10" s="313"/>
      <c r="BC10" s="313"/>
      <c r="BD10" s="313"/>
      <c r="BE10" s="313"/>
      <c r="BF10" s="313"/>
      <c r="BG10" s="313"/>
      <c r="BH10" s="313"/>
      <c r="BI10" s="313"/>
      <c r="BJ10" s="313"/>
      <c r="BK10" s="313"/>
      <c r="BL10" s="313"/>
      <c r="BM10" s="313"/>
      <c r="BN10" s="313"/>
      <c r="BO10" s="313"/>
      <c r="BP10" s="313"/>
      <c r="BQ10" s="313"/>
      <c r="BR10" s="28"/>
      <c r="BS10" s="19"/>
      <c r="BT10" s="19"/>
      <c r="BU10" s="19"/>
      <c r="BV10" s="19"/>
      <c r="BW10" s="19"/>
      <c r="BX10" s="19"/>
      <c r="BY10" s="19"/>
      <c r="BZ10" s="19"/>
      <c r="CA10" s="19"/>
      <c r="CB10" s="19"/>
      <c r="CC10" s="19"/>
      <c r="CD10" s="19"/>
      <c r="CE10" s="19"/>
      <c r="CF10" s="19"/>
      <c r="CG10" s="19"/>
      <c r="CH10" s="19"/>
      <c r="CI10" s="19"/>
      <c r="CJ10" s="19"/>
      <c r="CK10" s="19"/>
      <c r="CL10" s="19"/>
      <c r="CM10" s="19"/>
      <c r="CN10" s="19"/>
      <c r="CO10" s="18"/>
      <c r="CP10" s="18"/>
      <c r="CQ10" s="18"/>
      <c r="CR10" s="18"/>
    </row>
    <row r="11" spans="1:96" ht="30" customHeight="1" x14ac:dyDescent="0.25">
      <c r="A11" s="288"/>
      <c r="B11" s="289"/>
      <c r="C11" s="289"/>
      <c r="D11" s="289"/>
      <c r="E11" s="289"/>
      <c r="F11" s="290"/>
      <c r="G11" s="409"/>
      <c r="H11" s="334" t="s">
        <v>40</v>
      </c>
      <c r="I11" s="335"/>
      <c r="J11" s="336"/>
      <c r="K11" s="375">
        <f>SUM($K$10-$K$12)</f>
        <v>0</v>
      </c>
      <c r="L11" s="376"/>
      <c r="M11" s="375">
        <f>SUM($M$10-$M$12)</f>
        <v>0</v>
      </c>
      <c r="N11" s="376"/>
      <c r="O11" s="73"/>
      <c r="P11" s="73"/>
      <c r="Q11" s="73"/>
      <c r="R11" s="73"/>
      <c r="S11" s="73"/>
      <c r="T11" s="73"/>
      <c r="U11" s="73"/>
      <c r="V11" s="73"/>
      <c r="W11" s="73"/>
      <c r="X11" s="73"/>
      <c r="Y11" s="73"/>
      <c r="Z11" s="73"/>
      <c r="AA11" s="375">
        <f>SUM($AA$10-$AA$12)</f>
        <v>0</v>
      </c>
      <c r="AB11" s="392"/>
      <c r="AC11" s="353"/>
      <c r="AD11" s="354"/>
      <c r="AE11" s="362"/>
      <c r="AF11" s="363"/>
      <c r="AG11" s="317"/>
      <c r="AH11" s="318"/>
      <c r="AI11" s="79"/>
      <c r="AJ11" s="80"/>
      <c r="AK11" s="80"/>
      <c r="AL11" s="80"/>
      <c r="AM11" s="80"/>
      <c r="AN11" s="73"/>
      <c r="AO11" s="73"/>
      <c r="AP11" s="73"/>
      <c r="AQ11" s="73"/>
      <c r="AR11" s="73"/>
      <c r="AS11" s="73"/>
      <c r="AT11" s="73"/>
      <c r="AU11" s="318"/>
      <c r="AV11" s="321"/>
      <c r="AW11" s="9"/>
      <c r="AX11" s="313"/>
      <c r="AY11" s="313"/>
      <c r="AZ11" s="313"/>
      <c r="BA11" s="313"/>
      <c r="BB11" s="313"/>
      <c r="BC11" s="313"/>
      <c r="BD11" s="313"/>
      <c r="BE11" s="313"/>
      <c r="BF11" s="313"/>
      <c r="BG11" s="313"/>
      <c r="BH11" s="313"/>
      <c r="BI11" s="313"/>
      <c r="BJ11" s="313"/>
      <c r="BK11" s="313"/>
      <c r="BL11" s="313"/>
      <c r="BM11" s="313"/>
      <c r="BN11" s="313"/>
      <c r="BO11" s="313"/>
      <c r="BP11" s="313"/>
      <c r="BQ11" s="313"/>
      <c r="BR11" s="28"/>
      <c r="BS11" s="19"/>
      <c r="BT11" s="19"/>
      <c r="BU11" s="19"/>
      <c r="BV11" s="19"/>
      <c r="BW11" s="19"/>
      <c r="BX11" s="19"/>
      <c r="BY11" s="19"/>
      <c r="BZ11" s="19"/>
      <c r="CA11" s="19"/>
      <c r="CB11" s="19"/>
      <c r="CC11" s="19"/>
      <c r="CD11" s="19"/>
      <c r="CE11" s="19"/>
      <c r="CF11" s="19"/>
      <c r="CG11" s="19"/>
      <c r="CH11" s="19"/>
      <c r="CI11" s="19"/>
      <c r="CJ11" s="19"/>
      <c r="CK11" s="19"/>
      <c r="CL11" s="19"/>
      <c r="CM11" s="19"/>
      <c r="CN11" s="19"/>
      <c r="CO11" s="18"/>
      <c r="CP11" s="18"/>
      <c r="CQ11" s="18"/>
      <c r="CR11" s="18"/>
    </row>
    <row r="12" spans="1:96" ht="30" customHeight="1" thickBot="1" x14ac:dyDescent="0.3">
      <c r="A12" s="291"/>
      <c r="B12" s="292"/>
      <c r="C12" s="292"/>
      <c r="D12" s="292"/>
      <c r="E12" s="292"/>
      <c r="F12" s="290"/>
      <c r="G12" s="412"/>
      <c r="H12" s="337" t="s">
        <v>9</v>
      </c>
      <c r="I12" s="338"/>
      <c r="J12" s="339"/>
      <c r="K12" s="393">
        <f>$AE$10-$K$9</f>
        <v>0</v>
      </c>
      <c r="L12" s="378"/>
      <c r="M12" s="377">
        <f>SUM(SUM($AB$19:$AB$267)+SUM($AV$19:$AV$267)+SUM($BP$19:$BP$267)+'umowa zlecenie, um. o pr. nakł.'!AW44)-$M$9</f>
        <v>0</v>
      </c>
      <c r="N12" s="378"/>
      <c r="O12" s="76"/>
      <c r="P12" s="76"/>
      <c r="Q12" s="76"/>
      <c r="R12" s="76"/>
      <c r="S12" s="76"/>
      <c r="T12" s="76"/>
      <c r="U12" s="76"/>
      <c r="V12" s="76"/>
      <c r="W12" s="76"/>
      <c r="X12" s="76"/>
      <c r="Y12" s="76"/>
      <c r="Z12" s="76"/>
      <c r="AA12" s="393">
        <f>SUM('umowa zlecenie, um. o pr. nakł.'!AW53-'umowa zlecenie, um. o pr. nakł.'!AW50)</f>
        <v>0</v>
      </c>
      <c r="AB12" s="394"/>
      <c r="AC12" s="355"/>
      <c r="AD12" s="356"/>
      <c r="AE12" s="368"/>
      <c r="AF12" s="369"/>
      <c r="AG12" s="319"/>
      <c r="AH12" s="320"/>
      <c r="AI12" s="81"/>
      <c r="AJ12" s="82"/>
      <c r="AK12" s="82"/>
      <c r="AL12" s="82"/>
      <c r="AM12" s="82"/>
      <c r="AN12" s="76"/>
      <c r="AO12" s="76"/>
      <c r="AP12" s="76"/>
      <c r="AQ12" s="76"/>
      <c r="AR12" s="76"/>
      <c r="AS12" s="76"/>
      <c r="AT12" s="76"/>
      <c r="AU12" s="320"/>
      <c r="AV12" s="322"/>
      <c r="AW12" s="8"/>
      <c r="AX12" s="8"/>
      <c r="AY12" s="8"/>
      <c r="AZ12" s="8"/>
      <c r="BA12" s="8"/>
      <c r="BB12" s="8"/>
      <c r="BC12" s="8"/>
      <c r="BD12" s="8"/>
      <c r="BE12" s="8"/>
      <c r="BF12" s="8"/>
      <c r="BG12" s="8"/>
      <c r="BH12" s="76"/>
      <c r="BI12" s="76"/>
      <c r="BJ12" s="76"/>
      <c r="BK12" s="76"/>
      <c r="BL12" s="76"/>
      <c r="BM12" s="76"/>
      <c r="BN12" s="76"/>
      <c r="BO12" s="8"/>
      <c r="BP12" s="8"/>
      <c r="BQ12" s="8"/>
      <c r="BR12" s="29"/>
      <c r="BS12" s="19"/>
      <c r="BT12" s="19"/>
      <c r="BU12" s="19"/>
      <c r="BV12" s="19"/>
      <c r="BW12" s="19"/>
      <c r="BX12" s="19"/>
      <c r="BY12" s="19"/>
      <c r="BZ12" s="19"/>
      <c r="CA12" s="19"/>
      <c r="CB12" s="19"/>
      <c r="CC12" s="19"/>
      <c r="CD12" s="19"/>
      <c r="CE12" s="19"/>
      <c r="CF12" s="19"/>
      <c r="CG12" s="19"/>
      <c r="CH12" s="19"/>
      <c r="CI12" s="19"/>
      <c r="CJ12" s="19"/>
      <c r="CK12" s="19"/>
      <c r="CL12" s="19"/>
      <c r="CM12" s="19"/>
      <c r="CN12" s="19"/>
      <c r="CO12" s="18"/>
      <c r="CP12" s="18"/>
      <c r="CQ12" s="18"/>
      <c r="CR12" s="18"/>
    </row>
    <row r="13" spans="1:96" ht="30" customHeight="1" thickTop="1" thickBot="1" x14ac:dyDescent="0.3">
      <c r="A13" s="291"/>
      <c r="B13" s="289"/>
      <c r="C13" s="289"/>
      <c r="D13" s="289"/>
      <c r="E13" s="289"/>
      <c r="F13" s="289"/>
      <c r="G13" s="344" t="s">
        <v>49</v>
      </c>
      <c r="H13" s="345"/>
      <c r="I13" s="346"/>
      <c r="J13" s="293" t="s">
        <v>24</v>
      </c>
      <c r="K13" s="294"/>
      <c r="L13" s="294"/>
      <c r="M13" s="294"/>
      <c r="N13" s="294"/>
      <c r="O13" s="294"/>
      <c r="P13" s="294"/>
      <c r="Q13" s="294"/>
      <c r="R13" s="294"/>
      <c r="S13" s="294"/>
      <c r="T13" s="294"/>
      <c r="U13" s="294"/>
      <c r="V13" s="294"/>
      <c r="W13" s="294"/>
      <c r="X13" s="294"/>
      <c r="Y13" s="294"/>
      <c r="Z13" s="294"/>
      <c r="AA13" s="294"/>
      <c r="AB13" s="294"/>
      <c r="AC13" s="295"/>
      <c r="AD13" s="347" t="s">
        <v>25</v>
      </c>
      <c r="AE13" s="348"/>
      <c r="AF13" s="348"/>
      <c r="AG13" s="348"/>
      <c r="AH13" s="349"/>
      <c r="AI13" s="348"/>
      <c r="AJ13" s="348"/>
      <c r="AK13" s="348"/>
      <c r="AL13" s="348"/>
      <c r="AM13" s="348"/>
      <c r="AN13" s="348"/>
      <c r="AO13" s="348"/>
      <c r="AP13" s="348"/>
      <c r="AQ13" s="348"/>
      <c r="AR13" s="348"/>
      <c r="AS13" s="348"/>
      <c r="AT13" s="348"/>
      <c r="AU13" s="348"/>
      <c r="AV13" s="348"/>
      <c r="AW13" s="350"/>
      <c r="AX13" s="325" t="s">
        <v>31</v>
      </c>
      <c r="AY13" s="326"/>
      <c r="AZ13" s="326"/>
      <c r="BA13" s="326"/>
      <c r="BB13" s="326"/>
      <c r="BC13" s="326"/>
      <c r="BD13" s="326"/>
      <c r="BE13" s="326"/>
      <c r="BF13" s="326"/>
      <c r="BG13" s="326"/>
      <c r="BH13" s="326"/>
      <c r="BI13" s="326"/>
      <c r="BJ13" s="326"/>
      <c r="BK13" s="326"/>
      <c r="BL13" s="326"/>
      <c r="BM13" s="326"/>
      <c r="BN13" s="326"/>
      <c r="BO13" s="326"/>
      <c r="BP13" s="326"/>
      <c r="BQ13" s="327"/>
      <c r="BR13" s="64" t="s">
        <v>30</v>
      </c>
      <c r="BS13" s="19"/>
      <c r="BT13" s="19"/>
      <c r="BU13" s="19"/>
      <c r="BV13" s="19"/>
      <c r="BW13" s="19"/>
      <c r="BX13" s="19"/>
      <c r="BY13" s="19"/>
      <c r="BZ13" s="19"/>
      <c r="CA13" s="19"/>
      <c r="CB13" s="19"/>
      <c r="CC13" s="19"/>
      <c r="CD13" s="19"/>
      <c r="CE13" s="19"/>
      <c r="CF13" s="19"/>
      <c r="CG13" s="19"/>
      <c r="CH13" s="19"/>
      <c r="CI13" s="19"/>
      <c r="CJ13" s="19"/>
      <c r="CK13" s="19"/>
      <c r="CL13" s="19"/>
      <c r="CM13" s="19"/>
      <c r="CN13" s="19"/>
      <c r="CO13" s="18"/>
      <c r="CP13" s="18"/>
      <c r="CQ13" s="18"/>
      <c r="CR13" s="18"/>
    </row>
    <row r="14" spans="1:96" ht="20.25" customHeight="1" thickTop="1" x14ac:dyDescent="0.3">
      <c r="A14" s="278" t="s">
        <v>51</v>
      </c>
      <c r="B14" s="279"/>
      <c r="C14" s="279"/>
      <c r="D14" s="279"/>
      <c r="E14" s="279"/>
      <c r="F14" s="280"/>
      <c r="G14" s="296" t="s">
        <v>56</v>
      </c>
      <c r="H14" s="340" t="s">
        <v>28</v>
      </c>
      <c r="I14" s="342" t="s">
        <v>50</v>
      </c>
      <c r="J14" s="281" t="s">
        <v>21</v>
      </c>
      <c r="K14" s="283" t="s">
        <v>55</v>
      </c>
      <c r="L14" s="283" t="s">
        <v>41</v>
      </c>
      <c r="M14" s="283" t="s">
        <v>43</v>
      </c>
      <c r="N14" s="283" t="s">
        <v>123</v>
      </c>
      <c r="O14" s="254" t="s">
        <v>35</v>
      </c>
      <c r="P14" s="254" t="s">
        <v>37</v>
      </c>
      <c r="Q14" s="254" t="s">
        <v>36</v>
      </c>
      <c r="R14" s="254" t="s">
        <v>38</v>
      </c>
      <c r="S14" s="254" t="s">
        <v>39</v>
      </c>
      <c r="T14" s="254" t="s">
        <v>114</v>
      </c>
      <c r="U14" s="254" t="s">
        <v>109</v>
      </c>
      <c r="V14" s="254" t="s">
        <v>110</v>
      </c>
      <c r="W14" s="254" t="s">
        <v>111</v>
      </c>
      <c r="X14" s="254" t="s">
        <v>112</v>
      </c>
      <c r="Y14" s="254" t="s">
        <v>113</v>
      </c>
      <c r="Z14" s="254" t="s">
        <v>115</v>
      </c>
      <c r="AA14" s="283" t="s">
        <v>27</v>
      </c>
      <c r="AB14" s="283" t="s">
        <v>28</v>
      </c>
      <c r="AC14" s="330" t="s">
        <v>29</v>
      </c>
      <c r="AD14" s="332" t="s">
        <v>26</v>
      </c>
      <c r="AE14" s="305" t="s">
        <v>55</v>
      </c>
      <c r="AF14" s="305" t="s">
        <v>41</v>
      </c>
      <c r="AG14" s="305" t="s">
        <v>43</v>
      </c>
      <c r="AH14" s="305" t="s">
        <v>124</v>
      </c>
      <c r="AI14" s="254" t="s">
        <v>35</v>
      </c>
      <c r="AJ14" s="254" t="s">
        <v>37</v>
      </c>
      <c r="AK14" s="254" t="s">
        <v>36</v>
      </c>
      <c r="AL14" s="254" t="s">
        <v>38</v>
      </c>
      <c r="AM14" s="254" t="s">
        <v>39</v>
      </c>
      <c r="AN14" s="254" t="s">
        <v>114</v>
      </c>
      <c r="AO14" s="254" t="s">
        <v>109</v>
      </c>
      <c r="AP14" s="254" t="s">
        <v>110</v>
      </c>
      <c r="AQ14" s="254" t="s">
        <v>111</v>
      </c>
      <c r="AR14" s="254" t="s">
        <v>112</v>
      </c>
      <c r="AS14" s="254" t="s">
        <v>113</v>
      </c>
      <c r="AT14" s="254" t="s">
        <v>115</v>
      </c>
      <c r="AU14" s="305" t="s">
        <v>27</v>
      </c>
      <c r="AV14" s="305" t="s">
        <v>28</v>
      </c>
      <c r="AW14" s="307" t="s">
        <v>29</v>
      </c>
      <c r="AX14" s="309" t="s">
        <v>26</v>
      </c>
      <c r="AY14" s="257" t="s">
        <v>55</v>
      </c>
      <c r="AZ14" s="257" t="s">
        <v>41</v>
      </c>
      <c r="BA14" s="257" t="s">
        <v>43</v>
      </c>
      <c r="BB14" s="257" t="s">
        <v>125</v>
      </c>
      <c r="BC14" s="254" t="s">
        <v>35</v>
      </c>
      <c r="BD14" s="254" t="s">
        <v>37</v>
      </c>
      <c r="BE14" s="254" t="s">
        <v>36</v>
      </c>
      <c r="BF14" s="254" t="s">
        <v>38</v>
      </c>
      <c r="BG14" s="254" t="s">
        <v>39</v>
      </c>
      <c r="BH14" s="254" t="s">
        <v>114</v>
      </c>
      <c r="BI14" s="254" t="s">
        <v>109</v>
      </c>
      <c r="BJ14" s="254" t="s">
        <v>110</v>
      </c>
      <c r="BK14" s="254" t="s">
        <v>111</v>
      </c>
      <c r="BL14" s="254" t="s">
        <v>112</v>
      </c>
      <c r="BM14" s="254" t="s">
        <v>113</v>
      </c>
      <c r="BN14" s="254" t="s">
        <v>115</v>
      </c>
      <c r="BO14" s="257" t="s">
        <v>27</v>
      </c>
      <c r="BP14" s="257" t="s">
        <v>28</v>
      </c>
      <c r="BQ14" s="328" t="s">
        <v>29</v>
      </c>
      <c r="BR14" s="298" t="s">
        <v>4</v>
      </c>
      <c r="BS14" s="19"/>
      <c r="BT14" s="19"/>
      <c r="BU14" s="19"/>
      <c r="BV14" s="19"/>
      <c r="BW14" s="19"/>
      <c r="BX14" s="19"/>
      <c r="BY14" s="19"/>
      <c r="BZ14" s="19"/>
      <c r="CA14" s="19"/>
      <c r="CB14" s="19"/>
      <c r="CC14" s="19"/>
      <c r="CD14" s="19"/>
      <c r="CE14" s="19"/>
      <c r="CF14" s="19"/>
      <c r="CG14" s="19"/>
      <c r="CH14" s="19"/>
      <c r="CI14" s="19"/>
      <c r="CJ14" s="19"/>
      <c r="CK14" s="19"/>
      <c r="CL14" s="19"/>
      <c r="CM14" s="19"/>
      <c r="CN14" s="19"/>
      <c r="CO14" s="18"/>
      <c r="CP14" s="18"/>
      <c r="CQ14" s="18"/>
      <c r="CR14" s="18"/>
    </row>
    <row r="15" spans="1:96" ht="101.25" customHeight="1" thickBot="1" x14ac:dyDescent="0.3">
      <c r="A15" s="113" t="s">
        <v>5</v>
      </c>
      <c r="B15" s="88" t="s">
        <v>57</v>
      </c>
      <c r="C15" s="88" t="s">
        <v>58</v>
      </c>
      <c r="D15" s="89" t="s">
        <v>59</v>
      </c>
      <c r="E15" s="90" t="s">
        <v>60</v>
      </c>
      <c r="F15" s="114" t="s">
        <v>22</v>
      </c>
      <c r="G15" s="297"/>
      <c r="H15" s="341"/>
      <c r="I15" s="343"/>
      <c r="J15" s="282"/>
      <c r="K15" s="284"/>
      <c r="L15" s="284"/>
      <c r="M15" s="284"/>
      <c r="N15" s="284"/>
      <c r="O15" s="255"/>
      <c r="P15" s="255"/>
      <c r="Q15" s="255"/>
      <c r="R15" s="255"/>
      <c r="S15" s="255"/>
      <c r="T15" s="255"/>
      <c r="U15" s="256"/>
      <c r="V15" s="255"/>
      <c r="W15" s="255"/>
      <c r="X15" s="255"/>
      <c r="Y15" s="255"/>
      <c r="Z15" s="255"/>
      <c r="AA15" s="284"/>
      <c r="AB15" s="284"/>
      <c r="AC15" s="331"/>
      <c r="AD15" s="333"/>
      <c r="AE15" s="324"/>
      <c r="AF15" s="324"/>
      <c r="AG15" s="324"/>
      <c r="AH15" s="324"/>
      <c r="AI15" s="311"/>
      <c r="AJ15" s="255"/>
      <c r="AK15" s="255"/>
      <c r="AL15" s="255"/>
      <c r="AM15" s="255"/>
      <c r="AN15" s="255"/>
      <c r="AO15" s="256"/>
      <c r="AP15" s="255"/>
      <c r="AQ15" s="255"/>
      <c r="AR15" s="255"/>
      <c r="AS15" s="255"/>
      <c r="AT15" s="255"/>
      <c r="AU15" s="306"/>
      <c r="AV15" s="306"/>
      <c r="AW15" s="308"/>
      <c r="AX15" s="310"/>
      <c r="AY15" s="258"/>
      <c r="AZ15" s="258"/>
      <c r="BA15" s="258"/>
      <c r="BB15" s="258"/>
      <c r="BC15" s="255"/>
      <c r="BD15" s="255"/>
      <c r="BE15" s="255"/>
      <c r="BF15" s="255"/>
      <c r="BG15" s="255"/>
      <c r="BH15" s="255"/>
      <c r="BI15" s="256"/>
      <c r="BJ15" s="255"/>
      <c r="BK15" s="255"/>
      <c r="BL15" s="255"/>
      <c r="BM15" s="255"/>
      <c r="BN15" s="255"/>
      <c r="BO15" s="304"/>
      <c r="BP15" s="304"/>
      <c r="BQ15" s="329"/>
      <c r="BR15" s="299"/>
      <c r="BS15" s="19"/>
      <c r="BT15" s="19"/>
      <c r="BU15" s="19"/>
      <c r="BV15" s="19"/>
      <c r="BW15" s="19"/>
      <c r="BX15" s="19"/>
      <c r="BY15" s="19"/>
      <c r="BZ15" s="19"/>
      <c r="CA15" s="19"/>
      <c r="CB15" s="19"/>
      <c r="CC15" s="19"/>
      <c r="CD15" s="19"/>
      <c r="CE15" s="19"/>
      <c r="CF15" s="19"/>
      <c r="CG15" s="19"/>
      <c r="CH15" s="19"/>
      <c r="CI15" s="19"/>
      <c r="CJ15" s="19"/>
      <c r="CK15" s="19"/>
      <c r="CL15" s="19"/>
      <c r="CM15" s="19"/>
      <c r="CN15" s="19"/>
      <c r="CO15" s="18"/>
      <c r="CP15" s="18"/>
      <c r="CQ15" s="18"/>
      <c r="CR15" s="18"/>
    </row>
    <row r="16" spans="1:96" ht="15.75" customHeight="1" thickTop="1" x14ac:dyDescent="0.25">
      <c r="A16" s="416" t="s">
        <v>30</v>
      </c>
      <c r="B16" s="417"/>
      <c r="C16" s="417"/>
      <c r="D16" s="417"/>
      <c r="E16" s="417"/>
      <c r="F16" s="418"/>
      <c r="G16" s="92">
        <f>SUM($G19:$G267)</f>
        <v>0</v>
      </c>
      <c r="H16" s="92">
        <f>SUM($H19:$H267)</f>
        <v>0</v>
      </c>
      <c r="I16" s="92">
        <f>SUM($I19:$I267)</f>
        <v>0</v>
      </c>
      <c r="J16" s="93" t="s">
        <v>64</v>
      </c>
      <c r="K16" s="94">
        <f>SUM($K19:$K267)</f>
        <v>0</v>
      </c>
      <c r="L16" s="94">
        <f>SUM($L19:$L267)</f>
        <v>0</v>
      </c>
      <c r="M16" s="94">
        <f>SUM($M19:$M267)</f>
        <v>0</v>
      </c>
      <c r="N16" s="94">
        <f>SUM($N19:$N267)</f>
        <v>0</v>
      </c>
      <c r="O16" s="94">
        <f>SUM(O19:O267)</f>
        <v>0</v>
      </c>
      <c r="P16" s="94">
        <f t="shared" ref="P16:Z16" si="0">SUM(P19:P267)</f>
        <v>0</v>
      </c>
      <c r="Q16" s="94">
        <f t="shared" si="0"/>
        <v>0</v>
      </c>
      <c r="R16" s="94">
        <f t="shared" si="0"/>
        <v>0</v>
      </c>
      <c r="S16" s="94">
        <f t="shared" si="0"/>
        <v>0</v>
      </c>
      <c r="T16" s="94">
        <f t="shared" si="0"/>
        <v>0</v>
      </c>
      <c r="U16" s="94">
        <f t="shared" si="0"/>
        <v>0</v>
      </c>
      <c r="V16" s="94">
        <f t="shared" si="0"/>
        <v>0</v>
      </c>
      <c r="W16" s="94">
        <f t="shared" si="0"/>
        <v>0</v>
      </c>
      <c r="X16" s="94">
        <f t="shared" si="0"/>
        <v>0</v>
      </c>
      <c r="Y16" s="94">
        <f t="shared" si="0"/>
        <v>0</v>
      </c>
      <c r="Z16" s="94">
        <f t="shared" si="0"/>
        <v>0</v>
      </c>
      <c r="AA16" s="94">
        <f>SUM($AA19:$AA267)</f>
        <v>0</v>
      </c>
      <c r="AB16" s="94">
        <f>SUM($AB19:$AB267)</f>
        <v>0</v>
      </c>
      <c r="AC16" s="95">
        <f>SUM($AC19:$AC267)</f>
        <v>0</v>
      </c>
      <c r="AD16" s="96" t="s">
        <v>64</v>
      </c>
      <c r="AE16" s="94">
        <f>SUM($AE19:$AE267)</f>
        <v>0</v>
      </c>
      <c r="AF16" s="94">
        <f>SUM($AF19:$AF267)</f>
        <v>0</v>
      </c>
      <c r="AG16" s="94">
        <f>SUM($AG19:$AG267)</f>
        <v>0</v>
      </c>
      <c r="AH16" s="94">
        <f>SUM($AH19:$AH267)</f>
        <v>0</v>
      </c>
      <c r="AI16" s="176">
        <f>SUM(AI19:AI267)</f>
        <v>0</v>
      </c>
      <c r="AJ16" s="176">
        <f t="shared" ref="AJ16:AT16" si="1">SUM(AJ19:AJ267)</f>
        <v>0</v>
      </c>
      <c r="AK16" s="176">
        <f t="shared" si="1"/>
        <v>0</v>
      </c>
      <c r="AL16" s="176">
        <f t="shared" si="1"/>
        <v>0</v>
      </c>
      <c r="AM16" s="176">
        <f t="shared" si="1"/>
        <v>0</v>
      </c>
      <c r="AN16" s="176">
        <f t="shared" si="1"/>
        <v>0</v>
      </c>
      <c r="AO16" s="176">
        <f t="shared" si="1"/>
        <v>0</v>
      </c>
      <c r="AP16" s="176">
        <f t="shared" si="1"/>
        <v>0</v>
      </c>
      <c r="AQ16" s="176">
        <f t="shared" si="1"/>
        <v>0</v>
      </c>
      <c r="AR16" s="176">
        <f t="shared" si="1"/>
        <v>0</v>
      </c>
      <c r="AS16" s="176">
        <f t="shared" si="1"/>
        <v>0</v>
      </c>
      <c r="AT16" s="176">
        <f t="shared" si="1"/>
        <v>0</v>
      </c>
      <c r="AU16" s="176">
        <f>SUM($AU19:$AU267)</f>
        <v>0</v>
      </c>
      <c r="AV16" s="176">
        <f>SUM($AV19:$AV267)</f>
        <v>0</v>
      </c>
      <c r="AW16" s="177">
        <f>SUM($AW19:$AW267)</f>
        <v>0</v>
      </c>
      <c r="AX16" s="97" t="s">
        <v>64</v>
      </c>
      <c r="AY16" s="94">
        <f>SUM($AY19:$AY267)</f>
        <v>0</v>
      </c>
      <c r="AZ16" s="94">
        <f>SUM($AZ19:$AZ267)</f>
        <v>0</v>
      </c>
      <c r="BA16" s="94">
        <f>SUM($BA19:$BA267)</f>
        <v>0</v>
      </c>
      <c r="BB16" s="94">
        <f>SUM($BB19:$BB267)</f>
        <v>0</v>
      </c>
      <c r="BC16" s="167">
        <f>SUM(BC19:BC267)</f>
        <v>0</v>
      </c>
      <c r="BD16" s="167">
        <f t="shared" ref="BD16:BN16" si="2">SUM(BD19:BD267)</f>
        <v>0</v>
      </c>
      <c r="BE16" s="167">
        <f t="shared" si="2"/>
        <v>0</v>
      </c>
      <c r="BF16" s="167">
        <f t="shared" si="2"/>
        <v>0</v>
      </c>
      <c r="BG16" s="167">
        <f t="shared" si="2"/>
        <v>0</v>
      </c>
      <c r="BH16" s="167">
        <f t="shared" si="2"/>
        <v>0</v>
      </c>
      <c r="BI16" s="167">
        <f t="shared" si="2"/>
        <v>0</v>
      </c>
      <c r="BJ16" s="167">
        <f t="shared" si="2"/>
        <v>0</v>
      </c>
      <c r="BK16" s="167">
        <f t="shared" si="2"/>
        <v>0</v>
      </c>
      <c r="BL16" s="167">
        <f t="shared" si="2"/>
        <v>0</v>
      </c>
      <c r="BM16" s="167">
        <f t="shared" si="2"/>
        <v>0</v>
      </c>
      <c r="BN16" s="167">
        <f t="shared" si="2"/>
        <v>0</v>
      </c>
      <c r="BO16" s="168">
        <f>SUM($BO19:$BO267)</f>
        <v>0</v>
      </c>
      <c r="BP16" s="168">
        <f>SUM($BP19:$BP267)</f>
        <v>0</v>
      </c>
      <c r="BQ16" s="169">
        <f>SUM($BQ19:$BQ267)</f>
        <v>0</v>
      </c>
      <c r="BR16" s="169">
        <f>SUM($BR19:$BR267)</f>
        <v>0</v>
      </c>
      <c r="BS16" s="19"/>
      <c r="BT16" s="19"/>
      <c r="BU16" s="19"/>
      <c r="BV16" s="19"/>
      <c r="BW16" s="19"/>
      <c r="BX16" s="19"/>
      <c r="BY16" s="19"/>
      <c r="BZ16" s="19"/>
      <c r="CA16" s="19"/>
      <c r="CB16" s="19"/>
      <c r="CC16" s="19"/>
      <c r="CD16" s="19"/>
      <c r="CE16" s="19"/>
      <c r="CF16" s="19"/>
      <c r="CG16" s="19"/>
      <c r="CH16" s="19"/>
      <c r="CI16" s="19"/>
      <c r="CJ16" s="19"/>
      <c r="CK16" s="19"/>
      <c r="CL16" s="19"/>
      <c r="CM16" s="19"/>
      <c r="CN16" s="19"/>
      <c r="CO16" s="18"/>
      <c r="CP16" s="18"/>
      <c r="CQ16" s="18"/>
      <c r="CR16" s="18"/>
    </row>
    <row r="17" spans="1:96" ht="15.75" customHeight="1" x14ac:dyDescent="0.25">
      <c r="A17" s="399" t="s">
        <v>62</v>
      </c>
      <c r="B17" s="400"/>
      <c r="C17" s="400"/>
      <c r="D17" s="400"/>
      <c r="E17" s="400"/>
      <c r="F17" s="401"/>
      <c r="G17" s="98">
        <f>SUMPRODUCT($F19:$F267,$G19:$G267)</f>
        <v>0</v>
      </c>
      <c r="H17" s="99">
        <f>SUMPRODUCT($F19:$F267,$H19:$H267)</f>
        <v>0</v>
      </c>
      <c r="I17" s="100">
        <f>SUMPRODUCT($F19:$F267,$I19:$I267)</f>
        <v>0</v>
      </c>
      <c r="J17" s="101" t="s">
        <v>64</v>
      </c>
      <c r="K17" s="99">
        <f>SUMPRODUCT($F19:$F267,$K19:$K267)</f>
        <v>0</v>
      </c>
      <c r="L17" s="99">
        <f>SUMPRODUCT($F19:$F267,$L19:$L267)</f>
        <v>0</v>
      </c>
      <c r="M17" s="99">
        <f>SUMPRODUCT($F19:$F267,$M19:$M267)</f>
        <v>0</v>
      </c>
      <c r="N17" s="99">
        <f>SUMPRODUCT($F19:$F267,$N19:$N267)</f>
        <v>0</v>
      </c>
      <c r="O17" s="99">
        <f>SUMPRODUCT($F19:$F267,O19:O267)</f>
        <v>0</v>
      </c>
      <c r="P17" s="99">
        <f t="shared" ref="P17:Z17" si="3">SUMPRODUCT($F19:$F267,P19:P267)</f>
        <v>0</v>
      </c>
      <c r="Q17" s="99">
        <f t="shared" si="3"/>
        <v>0</v>
      </c>
      <c r="R17" s="99">
        <f t="shared" si="3"/>
        <v>0</v>
      </c>
      <c r="S17" s="99">
        <f t="shared" si="3"/>
        <v>0</v>
      </c>
      <c r="T17" s="99">
        <f t="shared" si="3"/>
        <v>0</v>
      </c>
      <c r="U17" s="99">
        <f t="shared" si="3"/>
        <v>0</v>
      </c>
      <c r="V17" s="99">
        <f t="shared" si="3"/>
        <v>0</v>
      </c>
      <c r="W17" s="99">
        <f t="shared" si="3"/>
        <v>0</v>
      </c>
      <c r="X17" s="99">
        <f t="shared" si="3"/>
        <v>0</v>
      </c>
      <c r="Y17" s="99">
        <f t="shared" si="3"/>
        <v>0</v>
      </c>
      <c r="Z17" s="99">
        <f t="shared" si="3"/>
        <v>0</v>
      </c>
      <c r="AA17" s="99">
        <f>SUMPRODUCT($F19:$F267,$AA19:$AA267)</f>
        <v>0</v>
      </c>
      <c r="AB17" s="99">
        <f>SUMPRODUCT($F19:$F267,$AB19:$AB267)</f>
        <v>0</v>
      </c>
      <c r="AC17" s="102">
        <f>SUMPRODUCT($F19:$F267,$AC19:$AC267)</f>
        <v>0</v>
      </c>
      <c r="AD17" s="103" t="s">
        <v>64</v>
      </c>
      <c r="AE17" s="99">
        <f>SUMPRODUCT($F19:$F267,$AE19:$AE267)</f>
        <v>0</v>
      </c>
      <c r="AF17" s="99">
        <f>SUMPRODUCT($F19:$F267,$AF19:$AF267)</f>
        <v>0</v>
      </c>
      <c r="AG17" s="99">
        <f>SUMPRODUCT($F19:$F267,$AG19:$AG267)</f>
        <v>0</v>
      </c>
      <c r="AH17" s="99">
        <f>SUMPRODUCT($F19:$F267,$AH19:$AH267)</f>
        <v>0</v>
      </c>
      <c r="AI17" s="178">
        <f>SUMPRODUCT($F19:$F267,AI19:AI267)</f>
        <v>0</v>
      </c>
      <c r="AJ17" s="178">
        <f t="shared" ref="AJ17:AT17" si="4">SUMPRODUCT($F19:$F267,AJ19:AJ267)</f>
        <v>0</v>
      </c>
      <c r="AK17" s="178">
        <f t="shared" si="4"/>
        <v>0</v>
      </c>
      <c r="AL17" s="178">
        <f t="shared" si="4"/>
        <v>0</v>
      </c>
      <c r="AM17" s="178">
        <f t="shared" si="4"/>
        <v>0</v>
      </c>
      <c r="AN17" s="178">
        <f t="shared" si="4"/>
        <v>0</v>
      </c>
      <c r="AO17" s="178">
        <f t="shared" si="4"/>
        <v>0</v>
      </c>
      <c r="AP17" s="178">
        <f t="shared" si="4"/>
        <v>0</v>
      </c>
      <c r="AQ17" s="178">
        <f t="shared" si="4"/>
        <v>0</v>
      </c>
      <c r="AR17" s="178">
        <f t="shared" si="4"/>
        <v>0</v>
      </c>
      <c r="AS17" s="178">
        <f t="shared" si="4"/>
        <v>0</v>
      </c>
      <c r="AT17" s="178">
        <f t="shared" si="4"/>
        <v>0</v>
      </c>
      <c r="AU17" s="178">
        <f>SUMPRODUCT($F19:$F267,$AU19:$AU267)</f>
        <v>0</v>
      </c>
      <c r="AV17" s="178">
        <f>SUMPRODUCT($F19:$F267,$AV19:$AV267)</f>
        <v>0</v>
      </c>
      <c r="AW17" s="179">
        <f>SUMPRODUCT($F19:$F267,$AW19:$AW267)</f>
        <v>0</v>
      </c>
      <c r="AX17" s="104" t="s">
        <v>64</v>
      </c>
      <c r="AY17" s="99">
        <f>SUMPRODUCT($F19:$F267,$AY19:$AY267)</f>
        <v>0</v>
      </c>
      <c r="AZ17" s="99">
        <f>SUMPRODUCT($F19:$F267,$AZ19:$AZ267)</f>
        <v>0</v>
      </c>
      <c r="BA17" s="99">
        <f>SUMPRODUCT($F19:$F267,$BA19:$BA267)</f>
        <v>0</v>
      </c>
      <c r="BB17" s="99">
        <f>SUMPRODUCT($F19:$F267,$BB19:$BB267)</f>
        <v>0</v>
      </c>
      <c r="BC17" s="170">
        <f>SUMPRODUCT($F19:$F267,BC19:BC267)</f>
        <v>0</v>
      </c>
      <c r="BD17" s="170">
        <f t="shared" ref="BD17:BN17" si="5">SUMPRODUCT($F19:$F267,BD19:BD267)</f>
        <v>0</v>
      </c>
      <c r="BE17" s="170">
        <f t="shared" si="5"/>
        <v>0</v>
      </c>
      <c r="BF17" s="170">
        <f t="shared" si="5"/>
        <v>0</v>
      </c>
      <c r="BG17" s="170">
        <f t="shared" si="5"/>
        <v>0</v>
      </c>
      <c r="BH17" s="170">
        <f t="shared" si="5"/>
        <v>0</v>
      </c>
      <c r="BI17" s="170">
        <f t="shared" si="5"/>
        <v>0</v>
      </c>
      <c r="BJ17" s="170">
        <f t="shared" si="5"/>
        <v>0</v>
      </c>
      <c r="BK17" s="170">
        <f t="shared" si="5"/>
        <v>0</v>
      </c>
      <c r="BL17" s="170">
        <f t="shared" si="5"/>
        <v>0</v>
      </c>
      <c r="BM17" s="170">
        <f t="shared" si="5"/>
        <v>0</v>
      </c>
      <c r="BN17" s="170">
        <f t="shared" si="5"/>
        <v>0</v>
      </c>
      <c r="BO17" s="171">
        <f>SUMPRODUCT($F19:$F267,$BO19:$BO267)</f>
        <v>0</v>
      </c>
      <c r="BP17" s="171">
        <f>SUMPRODUCT($F19:$F267,$BP19:$BP267)</f>
        <v>0</v>
      </c>
      <c r="BQ17" s="172">
        <f>SUMPRODUCT($F19:$F267,$BQ19:$BQ267)</f>
        <v>0</v>
      </c>
      <c r="BR17" s="172">
        <f>SUMPRODUCT($F19:$F267,$BR19:$BR267)</f>
        <v>0</v>
      </c>
      <c r="BS17" s="19"/>
      <c r="BT17" s="228"/>
      <c r="BU17" s="19"/>
      <c r="BV17" s="19"/>
      <c r="BW17" s="19"/>
      <c r="BX17" s="19"/>
      <c r="BY17" s="19"/>
      <c r="BZ17" s="19"/>
      <c r="CA17" s="19"/>
      <c r="CB17" s="19"/>
      <c r="CC17" s="19"/>
      <c r="CD17" s="19"/>
      <c r="CE17" s="19"/>
      <c r="CF17" s="19"/>
      <c r="CG17" s="19"/>
      <c r="CH17" s="19"/>
      <c r="CI17" s="19"/>
      <c r="CJ17" s="19"/>
      <c r="CK17" s="19"/>
      <c r="CL17" s="19"/>
      <c r="CM17" s="19"/>
      <c r="CN17" s="19"/>
      <c r="CO17" s="18"/>
      <c r="CP17" s="18"/>
      <c r="CQ17" s="18"/>
      <c r="CR17" s="18"/>
    </row>
    <row r="18" spans="1:96" ht="15.75" customHeight="1" thickBot="1" x14ac:dyDescent="0.3">
      <c r="A18" s="402" t="s">
        <v>63</v>
      </c>
      <c r="B18" s="403"/>
      <c r="C18" s="403"/>
      <c r="D18" s="403"/>
      <c r="E18" s="403"/>
      <c r="F18" s="404"/>
      <c r="G18" s="105">
        <f>SUM($G$16-$G$17)</f>
        <v>0</v>
      </c>
      <c r="H18" s="106">
        <f>SUM($H$16-$H$17)</f>
        <v>0</v>
      </c>
      <c r="I18" s="107">
        <f>SUM($I$16-$I$17)</f>
        <v>0</v>
      </c>
      <c r="J18" s="108" t="s">
        <v>64</v>
      </c>
      <c r="K18" s="106">
        <f>SUM($K$16-$K$17)</f>
        <v>0</v>
      </c>
      <c r="L18" s="106">
        <f>SUM($L$16-$L$17)</f>
        <v>0</v>
      </c>
      <c r="M18" s="106">
        <f>SUM($M$16-$M$17)</f>
        <v>0</v>
      </c>
      <c r="N18" s="106">
        <f>SUM($N$16-$N$17)</f>
        <v>0</v>
      </c>
      <c r="O18" s="106">
        <f>SUM(O$16-O$17)</f>
        <v>0</v>
      </c>
      <c r="P18" s="106">
        <f t="shared" ref="P18:Z18" si="6">SUM(P$16-P$17)</f>
        <v>0</v>
      </c>
      <c r="Q18" s="106">
        <f t="shared" si="6"/>
        <v>0</v>
      </c>
      <c r="R18" s="106">
        <f t="shared" si="6"/>
        <v>0</v>
      </c>
      <c r="S18" s="106">
        <f t="shared" si="6"/>
        <v>0</v>
      </c>
      <c r="T18" s="106">
        <f t="shared" si="6"/>
        <v>0</v>
      </c>
      <c r="U18" s="106">
        <f t="shared" si="6"/>
        <v>0</v>
      </c>
      <c r="V18" s="106">
        <f t="shared" si="6"/>
        <v>0</v>
      </c>
      <c r="W18" s="106">
        <f t="shared" si="6"/>
        <v>0</v>
      </c>
      <c r="X18" s="106">
        <f t="shared" si="6"/>
        <v>0</v>
      </c>
      <c r="Y18" s="106">
        <f t="shared" si="6"/>
        <v>0</v>
      </c>
      <c r="Z18" s="106">
        <f t="shared" si="6"/>
        <v>0</v>
      </c>
      <c r="AA18" s="106">
        <f>SUM($AA$16-$AA$17)</f>
        <v>0</v>
      </c>
      <c r="AB18" s="106">
        <f>SUM($AB$16-$AB$17)</f>
        <v>0</v>
      </c>
      <c r="AC18" s="109">
        <f>SUM($AC$16-$AC$17)</f>
        <v>0</v>
      </c>
      <c r="AD18" s="110" t="s">
        <v>64</v>
      </c>
      <c r="AE18" s="106">
        <f>SUM($AE$16-$AE$17)</f>
        <v>0</v>
      </c>
      <c r="AF18" s="106">
        <f>SUM($AF$16-$AF$17)</f>
        <v>0</v>
      </c>
      <c r="AG18" s="106">
        <f>SUM($AG$16-$AG$17)</f>
        <v>0</v>
      </c>
      <c r="AH18" s="106">
        <f>SUM($AH$16-$AH$17)</f>
        <v>0</v>
      </c>
      <c r="AI18" s="180">
        <f>SUM(AI$16-AI$17)</f>
        <v>0</v>
      </c>
      <c r="AJ18" s="180">
        <f t="shared" ref="AJ18:AT18" si="7">SUM(AJ$16-AJ$17)</f>
        <v>0</v>
      </c>
      <c r="AK18" s="180">
        <f t="shared" si="7"/>
        <v>0</v>
      </c>
      <c r="AL18" s="180">
        <f t="shared" si="7"/>
        <v>0</v>
      </c>
      <c r="AM18" s="180">
        <f t="shared" si="7"/>
        <v>0</v>
      </c>
      <c r="AN18" s="180">
        <f t="shared" si="7"/>
        <v>0</v>
      </c>
      <c r="AO18" s="180">
        <f t="shared" si="7"/>
        <v>0</v>
      </c>
      <c r="AP18" s="180">
        <f t="shared" si="7"/>
        <v>0</v>
      </c>
      <c r="AQ18" s="180">
        <f t="shared" si="7"/>
        <v>0</v>
      </c>
      <c r="AR18" s="180">
        <f t="shared" si="7"/>
        <v>0</v>
      </c>
      <c r="AS18" s="180">
        <f t="shared" si="7"/>
        <v>0</v>
      </c>
      <c r="AT18" s="180">
        <f t="shared" si="7"/>
        <v>0</v>
      </c>
      <c r="AU18" s="180">
        <f>SUM($AU$16-$AU$17)</f>
        <v>0</v>
      </c>
      <c r="AV18" s="180">
        <f>SUM($AV$16-$AV$17)</f>
        <v>0</v>
      </c>
      <c r="AW18" s="181">
        <f>SUM($AW$16-$AW$17)</f>
        <v>0</v>
      </c>
      <c r="AX18" s="111" t="s">
        <v>64</v>
      </c>
      <c r="AY18" s="106">
        <f>SUM($AY$16-$AY$17)</f>
        <v>0</v>
      </c>
      <c r="AZ18" s="106">
        <f>SUM($AZ$16-$AZ$17)</f>
        <v>0</v>
      </c>
      <c r="BA18" s="106">
        <f>SUM($BA$16-$BA$17)</f>
        <v>0</v>
      </c>
      <c r="BB18" s="106">
        <f>SUM($BB$16-$BB$17)</f>
        <v>0</v>
      </c>
      <c r="BC18" s="173">
        <f>SUM(BC$16-BC$17)</f>
        <v>0</v>
      </c>
      <c r="BD18" s="173">
        <f t="shared" ref="BD18:BN18" si="8">SUM(BD$16-BD$17)</f>
        <v>0</v>
      </c>
      <c r="BE18" s="173">
        <f t="shared" si="8"/>
        <v>0</v>
      </c>
      <c r="BF18" s="173">
        <f t="shared" si="8"/>
        <v>0</v>
      </c>
      <c r="BG18" s="173">
        <f t="shared" si="8"/>
        <v>0</v>
      </c>
      <c r="BH18" s="173">
        <f t="shared" si="8"/>
        <v>0</v>
      </c>
      <c r="BI18" s="173">
        <f t="shared" si="8"/>
        <v>0</v>
      </c>
      <c r="BJ18" s="173">
        <f t="shared" si="8"/>
        <v>0</v>
      </c>
      <c r="BK18" s="173">
        <f t="shared" si="8"/>
        <v>0</v>
      </c>
      <c r="BL18" s="173">
        <f t="shared" si="8"/>
        <v>0</v>
      </c>
      <c r="BM18" s="173">
        <f t="shared" si="8"/>
        <v>0</v>
      </c>
      <c r="BN18" s="173">
        <f t="shared" si="8"/>
        <v>0</v>
      </c>
      <c r="BO18" s="174">
        <f>SUM($BO$16-$BO$17)</f>
        <v>0</v>
      </c>
      <c r="BP18" s="174">
        <f>SUM($BP$16-$BP$17)</f>
        <v>0</v>
      </c>
      <c r="BQ18" s="175">
        <f>SUM($BQ$16-$BQ$17)</f>
        <v>0</v>
      </c>
      <c r="BR18" s="175">
        <f>SUM($BR$16-$BR$17)</f>
        <v>0</v>
      </c>
      <c r="BS18" s="19"/>
      <c r="BT18" s="19"/>
      <c r="BU18" s="19"/>
      <c r="BV18" s="19"/>
      <c r="BW18" s="19"/>
      <c r="BX18" s="19"/>
      <c r="BY18" s="19"/>
      <c r="BZ18" s="19"/>
      <c r="CA18" s="19"/>
      <c r="CB18" s="19"/>
      <c r="CC18" s="19"/>
      <c r="CD18" s="19"/>
      <c r="CE18" s="19"/>
      <c r="CF18" s="19"/>
      <c r="CG18" s="19"/>
      <c r="CH18" s="19"/>
      <c r="CI18" s="19"/>
      <c r="CJ18" s="19"/>
      <c r="CK18" s="19"/>
      <c r="CL18" s="19"/>
      <c r="CM18" s="19"/>
      <c r="CN18" s="19"/>
      <c r="CO18" s="18"/>
      <c r="CP18" s="18"/>
      <c r="CQ18" s="18"/>
      <c r="CR18" s="18"/>
    </row>
    <row r="19" spans="1:96" ht="16.5" thickTop="1" x14ac:dyDescent="0.25">
      <c r="A19" s="115">
        <v>1</v>
      </c>
      <c r="B19" s="116"/>
      <c r="C19" s="116"/>
      <c r="D19" s="117"/>
      <c r="E19" s="118"/>
      <c r="F19" s="119">
        <v>1</v>
      </c>
      <c r="G19" s="216">
        <v>0</v>
      </c>
      <c r="H19" s="217">
        <v>0</v>
      </c>
      <c r="I19" s="219">
        <v>0</v>
      </c>
      <c r="J19" s="220">
        <v>1</v>
      </c>
      <c r="K19" s="221">
        <v>0</v>
      </c>
      <c r="L19" s="221">
        <v>0</v>
      </c>
      <c r="M19" s="221">
        <v>0</v>
      </c>
      <c r="N19" s="121">
        <v>0</v>
      </c>
      <c r="O19" s="239">
        <f>IF(OR($J19=0,AND($J19=1,$H19=0)),IF(AND($L19=0,$M19=0),ROUND(ROUND(IF($K19&gt;=2600,2600*$E$8,$K19*$E$8),2)-ROUND(ROUND(ROUND(IF($K19&gt;=2600,2600,$K19)*9.76%,2)+ROUND(IF($K19&gt;=2600,2600,$K19)*2.45%,2)+ROUND(IF($K19&gt;=2600,2600,$K19)*1.5%,2)+ROUND(IF($K19&gt;=2600,2600,$K19)*((1-13.71%)*9%),2),2),2)*$E$8,2),IF(AND($L19&gt;0,$M19=0),IF(ROUND(IF($K19+$L19&lt;=2600,ROUND($K19*$E$8,2)+ROUND($L19*$E$8,2),0)-ROUND(ROUND(ROUND($K19*9.76%,2)+ROUND($K19*2.45%,2)+ROUND($K19*1.5%,2)+ROUND($K19*((1-13.71%)*9%),2)+ROUND($L19*9%,2),2),2)*$E$8,2)&gt;0,ROUND(IF($K19+$L19&lt;=2600,ROUND($K19*$E$8,2)+ROUND($L19*$E$8,2),0)-ROUND(ROUND(ROUND($K19*9.76%,2)+ROUND($K19*2.45%,2)+ROUND($K19*1.5%,2)+ROUND($K19*((1-13.71%)*9%),2)+ROUND($L19*9%,2),2),2)*$E$8,2),IF(ROUND(IF($K19+$L19&gt;=2600,IF($L19&gt;2600,ROUND(2600*$E$8,2),ROUND($L19*$E$8,2)+ROUND((2600-$L19)*$E$8,2)),0)-ROUND(ROUND(ROUND(IF($L19&gt;2600,0,2600-$L19)*9.76%,2)+ROUND(IF($L19&gt;2600,0,2600-$L19)*2.45%,2)+ROUND(IF($L19&gt;2600,0,2600-$L19)*1.5%,2)+ROUND(IF($L19&gt;2600,0,2600-$L19)*((1-13.71%)*9%),2)+ROUND(IF($L19&gt;2600,2600,$L19)*9%,2),2),2)*$E$8,2)&gt;0,ROUND(IF($K19+$L19&gt;=2600,IF($L19&gt;2600,ROUND(2600*$E$8,2),ROUND($L19*$E$8,2)+ROUND((2600-$L19)*$E$8,2)),0)-ROUND(ROUND(ROUND(IF($L19&gt;2600,0,2600-$L19)*9.76%,2)+ROUND(IF($L19&gt;2600,0,2600-$L19)*2.45%,2)+ROUND(IF($L19&gt;2600,0,2600-$L19)*1.5%,2)+ROUND(IF($L19&gt;2600,0,2600-$L19)*((1-13.71%)*9%),2)+ROUND(IF($L19&gt;2600,2600,$L19)*9%,2),2),2)*$E$8,2),0)),IF(AND($H19=0,$J19=1,$L19=0,$M19&gt;0),IF((($K19+ROUND($K19*9.76%,2)+ROUND($K19*6.5%,2)+ROUND($K19*$E$5%,2))-($M19-$N19))&gt;2600+ROUND(2600*9.76%,2)+ROUND(2600*6.5%,2)+ROUND(2600*$E$5%,2),ROUND((2600-ROUND(2600*9.76%,2)-ROUND(2600*1.5%,2)-ROUND(2600*2.45%,2)-ROUND((2600*(1-13.71%))*9%,2))*$E$8,2),IF($M19&lt;$N19+($K19-2600)+(ROUND($K19*9.76%,2)+ROUND($K19*6.5%,2)+ROUND($K19*$E$5%,2))+(ROUND($K19*9.76%,2)+ROUND($K19*1.5%,2)+ROUND($K19*2.45%,2)+ROUND(($K19*(1-13.71%))*9%,2)),ROUND((2600-ROUND(2600*9.76%,2)-ROUND(2600*1.5%,2)-ROUND(2600*2.45%,2)-ROUND((2600*(1-13.71%))*9%,2))*$E$8,2),IF(ROUND(ROUND(ROUND($K19-ROUND($K19*9.76%,2)-ROUND($K19*1.5%,2)-ROUND($K19*2.45%,2)-ROUND(($K19*(1-13.71%))*9%,2),2)-($M19-($N19+(ROUND($K19*9.76%,2)+ROUND($K19*6.5%,2)+ROUND($K19*$E$5%,2))+(ROUND($K19*9.76%,2)+ROUND($K19*1.5%,2)+ROUND($K19*2.45%,2)+ROUND(($K19*(1-13.71%))*9%,2)))),2)*$E$8,2)&gt;0,ROUND(ROUND(ROUND($K19-ROUND($K19*9.76%,2)-ROUND($K19*1.5%,2)-ROUND($K19*2.45%,2)-ROUND(($K19*(1-13.71%))*9%,2),2)-($M19-($N19+(ROUND($K19*9.76%,2)+ROUND($K19*6.5%,2)+ROUND($K19*$E$5%,2))+(ROUND($K19*9.76%,2)+ROUND($K19*1.5%,2)+ROUND($K19*2.45%,2)+ROUND(($K19*(1-13.71%))*9%,2)))),2)*$E$8,2),0))),IF(IF(AND($L19=0,$M19&gt;0),ROUND(IF(ROUND(($K19-ROUND(ROUND(ROUND($K19*9.76%,2)+ROUND($K19*2.45%,2)+ROUND($K19*1.5%,2)+ROUND($K19*((1-13.71%)*9%),2),2),2)+($L19-ROUND($L19*9%,2))-$M19)*$E$8,2)&gt;=IF(IF(AND($L19=0,$M19&gt;0),ROUND(((IF($K19&gt;=2600,2600,$K19)-ROUND(ROUND(ROUND(IF($K19&gt;=2600,2600,$K19)*9.76%,2)+ROUND(IF($K19&gt;=2600,2600,$K19)*2.45%,2)+ROUND(IF($K19&gt;=2600,2600,$K19)*1.5%,2)+ROUND(IF($K19&gt;=2600,2600,$K19)*((1-13.71%)*9%),2),2),2))-$M19)*$E$8,2),0)&gt;0,IF(AND($L19=0,$M19&gt;0),ROUND(((IF($K19&gt;=2600,2600,$K19)-ROUND(ROUND(ROUND(IF($K19&gt;=2600,2600,$K19)*9.76%,2)+ROUND(IF($K19&gt;=2600,2600,$K19)*2.45%,2)+ROUND(IF($K19&gt;=2600,2600,$K19)*1.5%,2)+ROUND(IF($K19&gt;=2600,2600,$K19)*((1-13.71%)*9%),2),2),2)))*$E$8,2),0),0),IF(IF(AND($L19=0,$M19&gt;0),ROUND(((IF($K19&gt;=2600,2600,$K19)-ROUND(ROUND(ROUND(IF($K19&gt;=2600,2600,$K19)*9.76%,2)+ROUND(IF($K19&gt;=2600,2600,$K19)*2.45%,2)+ROUND(IF($K19&gt;=2600,2600,$K19)*1.5%,2)+ROUND(IF($K19&gt;=2600,2600,$K19)*((1-13.71%)*9%),2),2),2))-$M19)*$E$8,2),0)&gt;0,IF(AND($L19=0,$M19&gt;0),ROUND(((IF($K19&gt;=2600,2600,$K19)-ROUND(ROUND(ROUND(IF($K19&gt;=2600,2600,$K19)*9.76%,2)+ROUND(IF($K19&gt;=2600,2600,$K19)*2.45%,2)+ROUND(IF($K19&gt;=2600,2600,$K19)*1.5%,2)+ROUND(IF($K19&gt;=2600,2600,$K19)*((1-13.71%)*9%),2),2),2)))*$E$8,2),0),0),ROUND(($K19-ROUND(ROUND(ROUND($K19*9.76%,2)+ROUND($K19*2.45%,2)+ROUND($K19*1.5%,2)+ROUND($K19*((1-13.71%)*9%),2),2),2)+($L19-ROUND($L19*9%,2))-$M19)*$E$8,2)),2),0)&gt;0,IF(AND($L19=0,$M19&gt;0),ROUND(IF(ROUND(($K19-ROUND(ROUND(ROUND($K19*9.76%,2)+ROUND($K19*2.45%,2)+ROUND($K19*1.5%,2)+ROUND($K19*((1-13.71%)*9%),2),2),2)+($L19-ROUND($L19*9%,2))-$M19)*$E$8,2)&gt;=IF(IF(AND($L19=0,$M19&gt;0),ROUND(((IF($K19&gt;=2600,2600,$K19)-ROUND(ROUND(ROUND(IF($K19&gt;=2600,2600,$K19)*9.76%,2)+ROUND(IF($K19&gt;=2600,2600,$K19)*2.45%,2)+ROUND(IF($K19&gt;=2600,2600,$K19)*1.5%,2)+ROUND(IF($K19&gt;=2600,2600,$K19)*((1-13.71%)*9%),2),2),2))-$M19)*$E$8,2),0)&gt;0,IF(AND($L19=0,$M19&gt;0),ROUND(((IF($K19&gt;=2600,2600,$K19)-ROUND(ROUND(ROUND(IF($K19&gt;=2600,2600,$K19)*9.76%,2)+ROUND(IF($K19&gt;=2600,2600,$K19)*2.45%,2)+ROUND(IF($K19&gt;=2600,2600,$K19)*1.5%,2)+ROUND(IF($K19&gt;=2600,2600,$K19)*((1-13.71%)*9%),2),2),2)))*$E$8,2),0),0),IF(IF(AND($L19=0,$M19&gt;0),ROUND(((IF($K19&gt;=2600,2600,$K19)-ROUND(ROUND(ROUND(IF($K19&gt;=2600,2600,$K19)*9.76%,2)+ROUND(IF($K19&gt;=2600,2600,$K19)*2.45%,2)+ROUND(IF($K19&gt;=2600,2600,$K19)*1.5%,2)+ROUND(IF($K19&gt;=2600,2600,$K19)*((1-13.71%)*9%),2),2),2))-$M19)*$E$8,2),0)&gt;0,IF(AND($L19=0,$M19&gt;0),ROUND(((IF($K19&gt;=2600,2600,$K19)-ROUND(ROUND(ROUND(IF($K19&gt;=2600,2600,$K19)*9.76%,2)+ROUND(IF($K19&gt;=2600,2600,$K19)*2.45%,2)+ROUND(IF($K19&gt;=2600,2600,$K19)*1.5%,2)+ROUND(IF($K19&gt;=2600,2600,$K19)*((1-13.71%)*9%),2),2),2)))*$E$8,2),0),0),ROUND(($K19-ROUND(ROUND(ROUND($K19*9.76%,2)+ROUND($K19*2.45%,2)+ROUND($K19*1.5%,2)+ROUND($K19*((1-13.71%)*9%),2),2),2)+($L19-ROUND($L19*9%,2))-$M19)*$E$8,2)),2),0),0)))),0)</f>
        <v>0</v>
      </c>
      <c r="P19" s="239">
        <f>IF(OR($J19=0,AND($J19=1,OR($H19=0,$H19=""))),IF(AND($H19=0,$J19=1,$L19&gt;0,$M19&gt;0),IF($M19&lt;=($N19+(ROUND($K19*9.76%,2)+ROUND($K19*1.5%,2)+ROUND($K19*2.45%,2)+ROUND(($K19*(1-13.71%))*9%,2))+ROUND($K19*9.76%,2)+(ROUND($K19*6.5%,2)+ROUND($K19*$E$5%,2))+(ROUND(L19*9%,2))+($K19-2600)),IF(ROUND(IF($K19+$L19&lt;=2600,ROUND($K19*$E$8,2)+ROUND($L19*$E$8,2),0)-ROUND(ROUND(ROUND($K19*9.76%,2)+ROUND($K19*2.45%,2)+ROUND($K19*1.5%,2)+ROUND($K19*((1-13.71%)*9%),2)+ROUND($L19*9%,2),2),2)*$E$8,2)&gt;0,ROUND(IF($K19+$L19&lt;=2600,ROUND($K19*$E$8,2)+ROUND($L19*$E$8,2),0)-ROUND(ROUND(ROUND($K19*9.76%,2)+ROUND($K19*2.45%,2)+ROUND($K19*1.5%,2)+ROUND($K19*((1-13.71%)*9%),2)+ROUND($L19*9%,2),2),2)*$E$8,2),IF(ROUND(IF($K19+$L19&gt;=2600,IF($L19&gt;2600,ROUND(2600*$E$8,2),ROUND($L19*$E$8,2)+ROUND((2600-$L19)*$E$8,2)),0)-ROUND(ROUND(ROUND(IF($L19&gt;2600,0,2600-$L19)*9.76%,2)+ROUND(IF($L19&gt;2600,0,2600-$L19)*2.45%,2)+ROUND(IF($L19&gt;2600,0,2600-$L19)*1.5%,2)+ROUND(IF($L19&gt;2600,0,2600-$L19)*((1-13.71%)*9%),2)+ROUND(IF($L19&gt;2600,2600,$L19)*9%,2),2),2)*$E$8,2)&gt;0,ROUND(IF($K19+$L19&gt;=2600,IF($L19&gt;2600,ROUND(2600*$E$8,2),ROUND($L19*$E$8,2)+ROUND((2600-$L19)*$E$8,2)),0)-ROUND(ROUND(ROUND(IF($L19&gt;2600,0,2600-$L19)*9.76%,2)+ROUND(IF($L19&gt;2600,0,2600-$L19)*2.45%,2)+ROUND(IF($L19&gt;2600,0,2600-$L19)*1.5%,2)+ROUND(IF($L19&gt;2600,0,2600-$L19)*((1-13.71%)*9%),2)+ROUND(IF($L19&gt;2600,2600,$L19)*9%,2),2),2)*$E$8,2),0)),IF($M19&gt;($N19+(ROUND($K19*9.76%,2)+ROUND($K19*1.5%,2)+ROUND($K19*2.45%,2)+ROUND(($K19*(1-13.71%))*9%,2))+ROUND($K19*9.76%,2)+(ROUND($K19*6.5%,2)+ROUND($K19*$E$5%,2))+(ROUND(L19*9%,2))+($K19-2600)),IF($K19-ROUND($K19*9.76%,2)-ROUND($K19*1.5%,2)-ROUND($K19*2.45%,2)-ROUND(($K19*(1-13.71%))*9%,2)&gt;($M19-($N19+(ROUND($K19*9.76%,2)+ROUND($K19*1.5%,2)+ROUND($K19*2.45%,2)+ROUND(($K19*(1-13.71%))*9%,2))+ROUND($K19*9.76%,2)+(ROUND($K19*6.5%,2)+ROUND($K19*$E$5%,2))+(ROUND(L19*9%,2)))),ROUND((($K19-(ROUND($K19*9.76%,2)+ROUND($K19*1.5%,2)+ROUND($K19*2.45%,2)+ROUND(($K19*(1-13.71%))*9%,2))-($M19-($N19+(ROUND($K19*9.76%,2)+ROUND($K19*1.5%,2)+ROUND($K19*2.45%,2)+ROUND(($K19*(1-13.71%))*9%,2))+ROUND($K19*9.76%,2)+(ROUND($K19*6.5%,2)+ROUND($K19*$E$5%,2))+(ROUND(L19*9%,2)))))+$L19)*$E$8,2),ROUND(($L19-(($M19-($N19+(ROUND($K19*9.76%,2)+ROUND($K19*1.5%,2)+ROUND($K19*2.45%,2)+ROUND(($K19*(1-13.71%))*9%,2))+ROUND($K19*9.76%,2)+(ROUND($K19*6.5%,2)+ROUND($K19*$E$5%,2))+(ROUND(L19*9%,2))))-($K19-ROUND($K19*9.76%,2)-ROUND($K19*1.5%,2)-ROUND($K19*2.45%,2)-ROUND(($K19*(1-13.71%))*9%,2))))*$E$8,2)),0)),IF(AND($L19&gt;0,$M19&gt;0),IF(ROUND(($K19-ROUND(ROUND(ROUND($K19*9.76%,2)+ROUND($K19*2.45%,2)+ROUND($K19*1.5%,2)+ROUND($K19*((1-13.71%)*9%),2),2),2)+($L19-ROUND($L19*9%,2))-$M19)*$E$8,2)&gt;=ROUND((IF($K19-$L19&gt;=2600-$L19,IF(2600-$L19&gt;0,2600-$L19,0),IF($K19-$L19&gt;=0,IF($K19&lt;2600,$K19,$K19-$L19),IF($K19-(ROUND($K19*9.76%,2)+ROUND($K19*2.45%,2)+ROUND($K19*1.5%,2)+($K19*(1-13.71%)*9%))-$M19&gt;0,IF(AND(2600-$L19&gt;0,2600-$L19&gt;$K19-(ROUND($K19*9.76%,2)+ROUND($K19*2.45%,2)+ROUND($K19*1.5%,2)+($K19*(1-13.71%)*9%))-$M19),$K19,IF(2600-$L19&gt;0,2600-$L19,0)),0)))-ROUND(ROUND(ROUND(IF($K19-$L19&gt;=2600-$L19,IF(2600-$L19&gt;0,2600-$L19,0),IF($K19-$L19&gt;=0,IF($K19&lt;2600,$K19,$K19-$L19),IF($K19-(ROUND($K19*9.76%,2)+ROUND($K19*2.45%,2)+ROUND($K19*1.5%,2)+($K19*(1-13.71%)*9%))-$M19&gt;0,IF(AND(2600-$L19&gt;0,2600-$L19&gt;$K19-(ROUND($K19*9.76%,2)+ROUND($K19*2.45%,2)+ROUND($K19*1.5%,2)+($K19*(1-13.71%)*9%))-$M19),$K19,IF(2600-$L19&gt;0,2600-$L19,0)),0)))*9.76%,2)+ROUND(IF($K19-$L19&gt;=2600-$L19,IF(2600-$L19&gt;0,2600-$L19,0),IF($K19-$L19&gt;=0,IF($K19&lt;2600,$K19,$K19-$L19),IF($K19-(ROUND($K19*9.76%,2)+ROUND($K19*2.45%,2)+ROUND($K19*1.5%,2)+($K19*(1-13.71%)*9%))-$M19&gt;0,IF(AND(2600-$L19&gt;0,2600-$L19&gt;$K19-(ROUND($K19*9.76%,2)+ROUND($K19*2.45%,2)+ROUND($K19*1.5%,2)+($K19*(1-13.71%)*9%))-$M19),$K19,IF(2600-$L19&gt;0,2600-$L19,0)),0)))*2.45%,2)+ROUND(IF($K19-$L19&gt;=2600-$L19,IF(2600-$L19&gt;0,2600-$L19,0),IF($K19-$L19&gt;=0,IF($K19&lt;2600,$K19,$K19-$L19),IF($K19-(ROUND($K19*9.76%,2)+ROUND($K19*2.45%,2)+ROUND($K19*1.5%,2)+($K19*(1-13.71%)*9%))-$M19&gt;0,IF(AND(2600-$L19&gt;0,2600-$L19&gt;$K19-(ROUND($K19*9.76%,2)+ROUND($K19*2.45%,2)+ROUND($K19*1.5%,2)+($K19*(1-13.71%)*9%))-$M19),$K19,IF(2600-$L19&gt;0,2600-$L19,0)),0)))*1.5%,2)+ROUND(IF($K19-$L19&gt;=2600-$L19,IF(2600-$L19&gt;0,2600-$L19,0),IF($K19-$L19&gt;=0,IF($K19&lt;2600,$K19,$K19-$L19),IF($K19-(ROUND($K19*9.76%,2)+ROUND($K19*2.45%,2)+ROUND($K19*1.5%,2)+($K19*(1-13.71%)*9%))-$M19&gt;0,IF(AND(2600-$L19&gt;0,2600-$L19&gt;$K19-(ROUND($K19*9.76%,2)+ROUND($K19*2.45%,2)+ROUND($K19*1.5%,2)+($K19*(1-13.71%)*9%))-$M19),$K19,IF(2600-$L19&gt;0,2600-$L19,0)),0)))*((1-13.71%)*9%),2),2),2)+IF($L19&gt;2600,2600-(2600*9%),$L19-($L19*9%)))*$E$8,2),ROUND((IF($K19-$L19&gt;=2600-$L19,IF(2600-$L19&gt;0,2600-$L19,0),IF($K19-$L19&gt;=0,IF($K19&lt;2600,$K19,$K19-$L19),IF($K19-(ROUND($K19*9.76%,2)+ROUND($K19*2.45%,2)+ROUND($K19*1.5%,2)+($K19*(1-13.71%)*9%))-$M19&gt;0,IF(AND(2600-$L19&gt;0,2600-$L19&gt;$K19-(ROUND($K19*9.76%,2)+ROUND($K19*2.45%,2)+ROUND($K19*1.5%,2)+($K19*(1-13.71%)*9%))-$M19),$K19,IF(2600-$L19&gt;0,2600-$L19,0)),0)))-ROUND(ROUND(ROUND(IF($K19-$L19&gt;=2600-$L19,IF(2600-$L19&gt;0,2600-$L19,0),IF($K19-$L19&gt;=0,IF($K19&lt;2600,$K19,$K19-$L19),IF($K19-(ROUND($K19*9.76%,2)+ROUND($K19*2.45%,2)+ROUND($K19*1.5%,2)+($K19*(1-13.71%)*9%))-$M19&gt;0,IF(AND(2600-$L19&gt;0,2600-$L19&gt;$K19-(ROUND($K19*9.76%,2)+ROUND($K19*2.45%,2)+ROUND($K19*1.5%,2)+($K19*(1-13.71%)*9%))-$M19),$K19,IF(2600-$L19&gt;0,2600-$L19,0)),0)))*9.76%,2)+ROUND(IF($K19-$L19&gt;=2600-$L19,IF(2600-$L19&gt;0,2600-$L19,0),IF($K19-$L19&gt;=0,IF($K19&lt;2600,$K19,$K19-$L19),IF($K19-(ROUND($K19*9.76%,2)+ROUND($K19*2.45%,2)+ROUND($K19*1.5%,2)+($K19*(1-13.71%)*9%))-$M19&gt;0,IF(AND(2600-$L19&gt;0,2600-$L19&gt;$K19-(ROUND($K19*9.76%,2)+ROUND($K19*2.45%,2)+ROUND($K19*1.5%,2)+($K19*(1-13.71%)*9%))-$M19),$K19,IF(2600-$L19&gt;0,2600-$L19,0)),0)))*2.45%,2)+ROUND(IF($K19-$L19&gt;=2600-$L19,IF(2600-$L19&gt;0,2600-$L19,0),IF($K19-$L19&gt;=0,IF($K19&lt;2600,$K19,$K19-$L19),IF($K19-(ROUND($K19*9.76%,2)+ROUND($K19*2.45%,2)+ROUND($K19*1.5%,2)+($K19*(1-13.71%)*9%))-$M19&gt;0,IF(AND(2600-$L19&gt;0,2600-$L19&gt;$K19-(ROUND($K19*9.76%,2)+ROUND($K19*2.45%,2)+ROUND($K19*1.5%,2)+($K19*(1-13.71%)*9%))-$M19),$K19,IF(2600-$L19&gt;0,2600-$L19,0)),0)))*1.5%,2)+ROUND(IF($K19-$L19&gt;=2600-$L19,IF(2600-$L19&gt;0,2600-$L19,0),IF($K19-$L19&gt;=0,IF($K19&lt;2600,$K19,$K19-$L19),IF($K19-(ROUND($K19*9.76%,2)+ROUND($K19*2.45%,2)+ROUND($K19*1.5%,2)+($K19*(1-13.71%)*9%))-$M19&gt;0,IF(AND(2600-$L19&gt;0,2600-$L19&gt;$K19-(ROUND($K19*9.76%,2)+ROUND($K19*2.45%,2)+ROUND($K19*1.5%,2)+($K19*(1-13.71%)*9%))-$M19),$K19,IF(2600-$L19&gt;0,2600-$L19,0)),0)))*((1-13.71%)*9%),2),2),2)+IF($L19&gt;2600,2600-(2600*9%),$L19-($L19*9%)))*$E$8,2),ROUND(($K19-ROUND(ROUND(ROUND($K19*9.76%,2)+ROUND($K19*2.45%,2)+ROUND($K19*1.5%,2)+ROUND($K19*((1-13.71%)*9%),2),2),2)+($L19-ROUND($L19*9%,2))-$M19)*$E$8,2)),0)),0)</f>
        <v>0</v>
      </c>
      <c r="Q19" s="239">
        <f>IF($J19=1,IF(AND($M19=0,$L19=0),(IF($K19&gt;2600,2600,$K19)*$E$8)+ROUND((ROUND(IF($K19&gt;=2600,2600,$K19)*9.76%,2)+ROUND(IF($K19&gt;=2600,2600,$K19)*6.5%,2)+ROUND(IF($K19&gt;=2600,2600,$K19)*$E$5%,2))*$E$8,2),IF(AND($L19&gt;0,$M19=0),IF($K19+$L19&gt;=2600,ROUND(2600*$E$8,2),ROUND(($K19+$L19)*$E$8,2))+IF($K19&gt;=2600,ROUND((ROUND(2600*9.76%,2)+ROUND(2600*6.5%,2)+ROUND(2600*$E$5%,2))*$E$8,2),ROUND((ROUND($K19*9.76%,2)+ROUND($K19*6.5%,2)+ROUND($K19*$E$5%,2))*$E$8,2)),IF(AND($L19=0,$M19&gt;0),IF((($K19+ROUND($K19*9.76%,2)+ROUND($K19*6.5%,2)+ROUND($K19*$E$5%,2))-($M19-$N19))&gt;2600+ROUND(2600*9.76%,2)+ROUND(2600*6.5%,2)+ROUND(2600*$E$5%,2),ROUND((2600+ROUND(2600*9.76%,2)+ROUND(2600*6.5%,2)+ROUND(2600*$E$5%,2))*$E$8,2),ROUND((($K19+ROUND($K19*9.76%,2)+ROUND($K19*6.5%,2)+ROUND($K19*$E$5%,2))-($M19-$N19))*$E$8,2)),IF(AND($M19&gt;0,$L19&gt;0),IF(AND($L19&lt;=$M19-$N19,$L19&lt;=$K19,(($K19+ROUND($K19*9.76%,2)+ROUND($K19*6.5%,2)+ROUND($K19*$E$5%,2))+$L19)-($M19-$N19)&gt;2600+(ROUND(IF($K19&gt;2600,2600,$K19)*9.76%,2)+ROUND(IF($K19&gt;2600,2600,$K19)*6.5%,2)+ROUND(IF($K19&gt;2600,2600,$K19)*$E$5%,2))),ROUND((2600+ROUND(IF($K19&gt;2600,2600,$K19)*9.76%,2)+ROUND(IF($K19&gt;2600,2600,$K19)*6.5%,2)+ROUND(IF($K19&gt;2600,2600,K19)*$E$5%,2))*$E$8,2),IF(AND($L19&gt;=$M19-$N19,$L19&lt;=$K19,(($K19+ROUND($K19*9.76%,2)+ROUND($K19*6.5%,2)+ROUND($K19*$E$5%,2))+$L19)-($M19-$N19)&gt;2600+(ROUND(IF($K19&gt;2600,2600,$K19)*9.76%,2)+ROUND(IF($K19&gt;2600,2600,$K19)*6.5%,2)+ROUND(IF($K19&gt;2600,2600,$K19)*$E$5%,2))),ROUND((2600+ROUND(IF($K19&gt;2600,2600,$K19)*9.76%,2)+ROUND(IF($K19&gt;2600,2600,$K19)*6.5%,2)+ROUND(IF($K19&gt;2600,2600,$K19)*$E$5%,2))*$E$8,2),IF(AND($L19&gt;=$M19-$N19,$L19&gt;=$K19,(($K19+ROUND($K19*9.76%,2)+ROUND($K19*6.5%,2)+ROUND($K19*$E$5%,2))+$L19)-($M19-$N19)&gt;2600+(ROUND(IF($K19&gt;2600,2600,$K19)*9.76%,2)+ROUND(IF($K19&gt;2600,2600,$K19)*6.5%,2)+ROUND(IF($K19&gt;2600,2600,$K19)*$E$5%,2))),IF($K19&gt;=2600,ROUND((2600+ROUND(2600*9.76%,2)+ROUND(2600*6.5%,2)+ROUND(2600*$E$5%,2))*$E$8,2),ROUND(($K19+ROUND($K19*9.76%,2)+ROUND($K19*6.5%,2)+ROUND($K19*$E$5%,2))*$E$8,2)+ROUND((2600-$K19)*$E$8,2)),IF(AND($L19&lt;=$M19-$N19,$L19&lt;=$K19,(($K19+ROUND($K19*9.76%,2)+ROUND($K19*6.5%,2)+ROUND($K19*$E$5%,2))+$L19)-($M19-$N19)&lt;2600+(ROUND(IF($K19&gt;2600,2600,$K19)*9.76%,2)+ROUND(IF($K19&gt;2600,2600,$K19)*6.5%,2)+ROUND(IF($K19&gt;2600,2600,$K19)*$E$5%,2))),ROUND(((($K19+ROUND($K19*9.76%,2)+ROUND($K19*6.5%,2)+ROUND($K19*$E$5%,2))+$L19)-($M19-$N19))*$E$8,2),IF(AND($L19&gt;=$M19-$N19,$L19&lt;=$K19,(($K19+ROUND($K19*9.76%,2)+ROUND($K19*6.5%,2)+ROUND($K19*$E$5%,2))+$L19)-($M19-$N19)&lt;2600+(ROUND(IF($K19&gt;2600,2600,$K19)*9.76%,2)+ROUND(IF($K19&gt;2600,2600,$K19)*6.5%,2)+ROUND(IF($K19&gt;2600,2600,$K19)*$E$5%,2))),ROUND((($L19)-($M19-$N19)+$K19)*$E$8,2)+ROUND((ROUND($K19*9.76%,2)+ROUND($K19*6.5%,2)+ROUND($K19*$E$5%,2))*$E$8,2),IF(AND($L19&lt;=$M19-$N19,$L19&gt;=$K19,(($K19+ROUND($K19*9.76%,2)+ROUND($K19*6.5%,2)+ROUND($K19*$E$5%,2))+$L19)-($M19-$N19)&lt;2600+(ROUND(IF($K19&gt;2600,2600,$K19)*9.76%,2)+ROUND(IF($K19&gt;2600,2600,$K19)*6.5%,2)+ROUND(IF($K19&gt;2600,2600,$K19)*$E$5%,2))),ROUND(($K19)*$E$8,2)+ROUND((ROUND(($K19)*9.76%,2)+ROUND(($K19)*6.5%,2)+ROUND(($K19)*$E$5%,2)-(($M19-$N19)-($L19)))*$E$8,2),IF(AND($L19&gt;=$M19-$N19,$L19&gt;=$K19,(($K19+ROUND($K19*9.76%,2)+ROUND($K19*6.5%,2)+ROUND($K19*$E$5%,2))+$L19)-($M19-$N19)&lt;2600+(ROUND(IF($K19&gt;2600,2600,$K19)*9.76%,2)+ROUND(IF($K19&gt;2600,2600,$K19)*6.5%,2)+ROUND(IF($K19&gt;2600,2600,$K19)*$E$5%,2))),ROUND((($L19)-($M19-$N19)+$K19)*$E$8,2)+ROUND((ROUND($K19*9.76%,2)+ROUND($K19*6.5%,2)+ROUND($K19*$E$5%,2))*$E$8,2),IF(AND($K19&gt;=2600,$L19&lt;=$M19),IF((($K19+ROUND($K19*9.76%,2)+ROUND($K19*6.5%,2)+ROUND($K19*$E$5%,2))-($M19-$L19))&gt;(2600+ROUND(2600*9.76%,2)+ROUND(2600*6.5%,2)+ROUND(2600*$E$5%,2)),ROUND((2600+ROUND(2600*9.76%,2)+ROUND(2600*6.5%,2)+ROUND(2600*$E$5%,2))*$E$8,2),ROUND((($K19+ROUND($K19*9.76%,2)+ROUND($K19*6.5%,2)+ROUND($K19*$E$5%,2))-($M19-$L19))*$E$8,2)),0)))))))),0)))),0)</f>
        <v>0</v>
      </c>
      <c r="R19" s="239">
        <f>IF(AND($J19=1,$G19&gt;0),IF(AND($L19=0,$M19=0),ROUND((ROUND(IF($K19&gt;=2600,2600,$K19)*9.76%,2)+ROUND(IF($K19&gt;=2600,2600,$K19)*1.5%,2)+ROUND(IF($K19&gt;=2600,2600,$K19)*2.45%,2)+ROUND(IF($K19&gt;=2600,2600,$K19)*((1-13.71%)*9%),2))*$E$8,2),IF(AND($L19&gt;0,$M19=0),ROUND(IF(AND($K19&gt;=2600,$L19&lt;=2600,$K19+$L19&gt;=2600),ROUND((2600-$L19)*9.76%,2)+ROUND((2600-$L19)*2.45%,2)+ROUND((2600-$L19)*1.5%,2)+ROUND((2600-$L19)*((1-13.71%)*9%),2)+ROUND($L19*9%,2),ROUND(IF(AND($K19&lt;=2600,$L19+$K19&lt;=2600),ROUND($K19*9.76%,2)+ROUND($K19*1.5%,2)+ROUND($K19*2.45%,2)+ROUND($K19*((1-13.71%)*9%),2)+ROUND($L19*9%,2),IF(AND($K19&lt;2600,$L19+$K19&gt;2600,$L19&lt;=2600),ROUND((2600-$L19)*9.76%,2)+ROUND((2600-$L19)*1.5%,2)+ROUND((2600-$L19)*2.45%,2)+ROUND((2600-$L19)*((1-13.71%)*9%),2)+ROUND($L19*9%,2),IF($L19&gt;2600,ROUND(2600*9%,2),2))),2))*$E$8,2),IF(AND($L19=0,$M19&gt;0),ROUND((ROUND(IF($K19-($M19+$N19)&gt;=2600,2600,$K19-($M19+$N19))*9.76%,2)+ROUND(IF($K19-($M19+$N19)&gt;=2600,2600,$K19-($M19+$N19))*1.5%,2)+ROUND(IF($K19-($M19+$N19)&gt;=2600,2600,$K19-($M19+$N19))*2.45%,2)+ROUND(IF($K19-($M19+$N19)&gt;=2600,2600,$K19-($M19+$N19))*((1-13.71%)*9%),2))*$E$8,2),IF(AND($L19&gt;0,$M19&gt;0),IF(AND($K19+ROUND($K19*9.76%,2)+ROUND($K19*6.5%,2)+ROUND($K19*$E$5%,2)+($L19)-($M19-$N19)&gt;=2600+ROUND(2600*9.76%,2)+ROUND(2600*6.5%,2)+ROUND(2600*$E$5%,2),K19+ROUND($K19*9.76%,2)+ROUND($K19*6.5%,2)+ROUND($K19*$E$5%,2)&lt;2600+ROUND(2600*9.76%,2)+ROUND(2600*6.5%,2)+ROUND(2600*$E$5%,2),$L19&gt;=$M19-$N19),ROUND((ROUND($K19*9.76%,2)+ROUND($K19*2.45%,2)+ROUND($K19*1.5%,2)+ROUND($K19*((1-13.71%)*9%),2))*$E$8,2),IF(AND($K19+ROUND($K19*9.76%,2)+ROUND($K19*6.5%,2)+ROUND($K19*$E$5%,2)+($L19)-($M19-$N19)&gt;=2600+ROUND(2600*9.76%,2)+ROUND(2600*6.5%,2)+ROUND(2600*$E$5%,2),K19+ROUND($K19*9.76%,2)+ROUND($K19*6.5%,2)+ROUND($K19*$E$5%,2)&gt;=2600+ROUND(2600*9.76%,2)+ROUND(2600*6.5%,2)+ROUND(2600*$E$5%,2),$L19&gt;=$M19-$N19),ROUND((ROUND(2600*9.76%,2)+ROUND(2600*2.45%,2)+ROUND(2600*1.5%,2)+ROUND(2600*((1-13.71%)*9%),2))*$E$8,2),IF(AND($K19+ROUND($K19*9.76%,2)+ROUND($K19*6.5%,2)+ROUND($K19*$E$5%,2)+($L19)-($M19-$N19)&gt;=2600+ROUND(2600*9.76%,2)+ROUND(2600*6.5%,2)+ROUND(2600*$E$5%,2),$K19+ROUND($K19*9.76%,2)+ROUND($K19*6.5%,2)+ROUND($K19*$E$5%,2)&gt;=2600+ROUND(2600*9.76%,2)+ROUND(2600*6.5%,2)+ROUND(2600*$E$5%,2),$L19&lt;=$M19-$N19),ROUND((ROUND(2600*9.76%,2)+ROUND(2600*2.45%,2)+ROUND(2600*1.5%,2)+ROUND(2600*((1-13.71%)*9%),2))*$E$8,2),IF(AND($K19+ROUND($K19*9.76%,2)+ROUND($K19*6.5%,2)+ROUND($K19*$E$5%,2)+($L19)-($M19-$N19)&lt;2600+ROUND(2600*9.76%,2)+ROUND(2600*6.5%,2)+ROUND(2600*$E$5%,2),$K19+ROUND($K19*9.76%,2)+ROUND($K19*6.5%,2)+ROUND($K19*$E$5%,2)&lt;2600+ROUND(2600*9.76%,2)+ROUND(2600*6.5%,2)+ROUND(2600*$E$5%,2),$L19&gt;=$M19-$N19),ROUND((ROUND($K19*9.76%,2)+ROUND($K19*2.45%,2)+ROUND($K19*1.5%,2)+ROUND($K19*((1-13.71%)*9%),2))*$E$8,2),IF(AND($K19+ROUND($K19*9.76%,2)+ROUND($K19*6.5%,2)+ROUND($K19*$E$5%,2)+($L19)-($M19-$N19)&lt;2600+ROUND(2600*9.76%,2)+ROUND(2600*6.5%,2)+ROUND(2600*$E$5%,2),$K19+ROUND($K19*9.76%,2)+ROUND($K19*6.5%,2)+ROUND($K19*$E$5%,2)&lt;2600+ROUND(2600*9.76%,2)+ROUND(2600*6.5%,2)+ROUND(2600*$E$5%,2),$L19&lt;=$M19-$N19),ROUND(((ROUND((($K19+ROUND($K19*9.76%,2)+ROUND($K19*6.5%,2)+ROUND($K19*$E$5%,2))-(($M19+$N19)-$L19)-(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2))))*9.76%,2))+(ROUND((($K19+ROUND($K19*9.76%,2)+ROUND($K19*6.5%,2)+ROUND($K19*$E$5%,2))-(($M19+$N19)-$L19)-(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2))))*2.45%,2))+(ROUND((($K19+ROUND($K19*9.76%,2)+ROUND($K19*6.5%,2)+ROUND($K19*$E$5%,2))-(($M19+$N19)-$L19)-(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2))))*1.5%,2))+(ROUND((($K19+ROUND($K19*9.76%,2)+ROUND($K19*6.5%,2)+ROUND($K19*$E$5%,2))-(($M19+$N19)-$L19)-(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2))))*((1-13.71%)*9%),2)))*$E$8,2),0))))),0)))),0)</f>
        <v>0</v>
      </c>
      <c r="S19" s="239">
        <f>IF($J19=1,IF(AND($L19&gt;0,$M19&gt;0),IF(AND($K19+ROUND($K19*9.76%,2)+ROUND($K19*6.5%,2)+ROUND($K19*$E$5%,2)+($L19)-($M19-$N19)&lt;2600+ROUND(2600*9.76%,2)+ROUND(2600*6.5%,2)+ROUND(2600*$E$5%,2),$K19+ROUND($K19*9.76%,2)+ROUND($K19*6.5%,2)+ROUND($K19*$E$5%,2)&gt;=2600+ROUND(2600*9.76%,2)+ROUND(2600*6.5%,2)+ROUND(2600*$E$5%,2),$L19&lt;$M19-$N19),ROUND(((ROUND((($K19+ROUND($K19*9.76%,2)+ROUND($K19*6.5%,2)+ROUND($K19*$E$5%,2))-(($M19+$N19)-$L19)-(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2))))*9.76%,2))+(ROUND((($K19+ROUND($K19*9.76%,2)+ROUND($K19*6.5%,2)+ROUND($K19*$E$5%,2))-(($M19+$N19)-$L19)-(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2))))*2.45%,2))+(ROUND((($K19+ROUND($K19*9.76%,2)+ROUND($K19*6.5%,2)+ROUND($K19*$E$5%,2))-(($M19+$N19)-$L19)-(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2))))*1.5%,2))+(ROUND((($K19+ROUND($K19*9.76%,2)+ROUND($K19*6.5%,2)+ROUND($K19*$E$5%,2))-(($M19+$N19)-$L19)-(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2))))*((1-13.71%)*9%),2)))*$E$8,2),0),0),0)</f>
        <v>0</v>
      </c>
      <c r="T19" s="32">
        <f t="shared" ref="T19:T82" si="9">IF(IF(IF($J19=0,0,IF(AND(OR($H19=0,$H19=""),OR($M19=0,$M19=""),$J19=1),0,IF(AND($L19=0,$M19=0),ROUND((ROUND(IF($K19&gt;=2600,2600,$K19)*9.76%,2)+ROUND(IF($K19&gt;=2600,2600,$K19)*6.5%,2)+ROUND(IF($K19&gt;=2600,2600,$K19)*$E$5%,2))*$E$8,2),IF(AND($L19&gt;0,$M19=0),IF($K19&gt;=2600,ROUND((ROUND(2600*9.76%,2)+ROUND(2600*6.5%,2)+ROUND(2600*$E$5%,2))*$E$8,2),ROUND((ROUND($K19*9.76%,2)+ROUND($K19*6.5%,2)+ROUND($K19*$E$5%,2))*$E$8,2)),IF(AND($L19=0,$M19&gt;0),IF(ROUND(((($K19+ROUND($K19*9.76%,2)+ROUND($K19*6.5%,2)+ROUND($K19*$E$5%,2))-($M19-$N19))-(((($K19+ROUND($K19*9.76%,2)+ROUND($K19*6.5%,2)+ROUND($K19*$E$5%,2))-($M19-$N19))/(100+$E$5+9.76+6.5))*100))*$E$8,2)&gt;=ROUND((ROUND(IF($K19&gt;=2600,2600,$K19)*9.76%,2)+ROUND(IF($K19&gt;=2600,2600,$K19)*6.5%,2)+ROUND(IF($K19&gt;=2600,2600,$K19)*$E$5%,2))*$E$8,2),ROUND((ROUND(IF($K19&gt;=2600,2600,$K19)*9.76%,2)+ROUND(IF($K19&gt;=2600,2600,$K19)*6.5%,2)+ROUND(IF($K19&gt;=2600,2600,$K19)*$E$5%,2))*$E$8,2),ROUND(((($K19+ROUND($K19*9.76%,2)+ROUND($K19*6.5%,2)+ROUND($K19*$E$5%,2))-($M19-$N19))-(((($K19+ROUND($K19*9.76%,2)+ROUND($K19*6.5%,2)+ROUND($K19*$E$5%,2))-($M19-$N19))/(100+$E$5+9.76+6.5))*100))*$E$8,2)),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E$8,2)))))))&gt;0,IF($J19=0,0,IF(AND(OR($H19=0,$H19=""),OR($M19=0,$M19=""),$J19=1),0,IF(AND($L19=0,$M19=0),ROUND((ROUND(IF($K19&gt;=2600,2600,$K19)*9.76%,2)+ROUND(IF($K19&gt;=2600,2600,$K19)*6.5%,2)+ROUND(IF($K19&gt;=2600,2600,$K19)*$E$5%,2))*$E$8,2),IF(AND($L19&gt;0,$M19=0),IF($K19&gt;=2600,ROUND((ROUND(2600*9.76%,2)+ROUND(2600*6.5%,2)+ROUND(2600*$E$5%,2))*$E$8,2),ROUND((ROUND($K19*9.76%,2)+ROUND($K19*6.5%,2)+ROUND($K19*$E$5%,2))*$E$8,2)),IF(AND($L19=0,$M19&gt;0),IF(ROUND(((($K19+ROUND($K19*9.76%,2)+ROUND($K19*6.5%,2)+ROUND($K19*$E$5%,2))-($M19-$N19))-(((($K19+ROUND($K19*9.76%,2)+ROUND($K19*6.5%,2)+ROUND($K19*$E$5%,2))-($M19-$N19))/(100+$E$5+9.76+6.5))*100))*$E$8,2)&gt;=ROUND((ROUND(IF($K19&gt;=2600,2600,$K19)*9.76%,2)+ROUND(IF($K19&gt;=2600,2600,$K19)*6.5%,2)+ROUND(IF($K19&gt;=2600,2600,$K19)*$E$5%,2))*$E$8,2),ROUND((ROUND(IF($K19&gt;=2600,2600,$K19)*9.76%,2)+ROUND(IF($K19&gt;=2600,2600,$K19)*6.5%,2)+ROUND(IF($K19&gt;=2600,2600,$K19)*$E$5%,2))*$E$8,2),ROUND(((($K19+ROUND($K19*9.76%,2)+ROUND($K19*6.5%,2)+ROUND($K19*$E$5%,2))-($M19-$N19))-(((($K19+ROUND($K19*9.76%,2)+ROUND($K19*6.5%,2)+ROUND($K19*$E$5%,2))-($M19-$N19))/(100+$E$5+9.76+6.5))*100))*$E$8,2)),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E$8,2))))))),0)&gt;$H19,$H19,IF(IF($J19=0,0,IF(AND(OR($H19=0,$H19=""),OR($M19=0,$M19=""),$J19=1),0,IF(AND($L19=0,$M19=0),ROUND((ROUND(IF($K19&gt;=2600,2600,$K19)*9.76%,2)+ROUND(IF($K19&gt;=2600,2600,$K19)*6.5%,2)+ROUND(IF($K19&gt;=2600,2600,$K19)*$E$5%,2))*$E$8,2),IF(AND($L19&gt;0,$M19=0),IF($K19&gt;=2600,ROUND((ROUND(2600*9.76%,2)+ROUND(2600*6.5%,2)+ROUND(2600*$E$5%,2))*$E$8,2),ROUND((ROUND($K19*9.76%,2)+ROUND($K19*6.5%,2)+ROUND($K19*$E$5%,2))*$E$8,2)),IF(AND($L19=0,$M19&gt;0),IF(ROUND(((($K19+ROUND($K19*9.76%,2)+ROUND($K19*6.5%,2)+ROUND($K19*$E$5%,2))-($M19-$N19))-(((($K19+ROUND($K19*9.76%,2)+ROUND($K19*6.5%,2)+ROUND($K19*$E$5%,2))-($M19-$N19))/(100+$E$5+9.76+6.5))*100))*$E$8,2)&gt;=ROUND((ROUND(IF($K19&gt;=2600,2600,$K19)*9.76%,2)+ROUND(IF($K19&gt;=2600,2600,$K19)*6.5%,2)+ROUND(IF($K19&gt;=2600,2600,$K19)*$E$5%,2))*$E$8,2),ROUND((ROUND(IF($K19&gt;=2600,2600,$K19)*9.76%,2)+ROUND(IF($K19&gt;=2600,2600,$K19)*6.5%,2)+ROUND(IF($K19&gt;=2600,2600,$K19)*$E$5%,2))*$E$8,2),ROUND(((($K19+ROUND($K19*9.76%,2)+ROUND($K19*6.5%,2)+ROUND($K19*$E$5%,2))-($M19-$N19))-(((($K19+ROUND($K19*9.76%,2)+ROUND($K19*6.5%,2)+ROUND($K19*$E$5%,2))-($M19-$N19))/(100+$E$5+9.76+6.5))*100))*$E$8,2)),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E$8,2)))))))&gt;0,IF($J19=0,0,IF(AND(OR($H19=0,$H19=""),OR($M19=0,$M19=""),$J19=1),0,IF(AND($L19=0,$M19=0),ROUND((ROUND(IF($K19&gt;=2600,2600,$K19)*9.76%,2)+ROUND(IF($K19&gt;=2600,2600,$K19)*6.5%,2)+ROUND(IF($K19&gt;=2600,2600,$K19)*$E$5%,2))*$E$8,2),IF(AND($L19&gt;0,$M19=0),IF($K19&gt;=2600,ROUND((ROUND(2600*9.76%,2)+ROUND(2600*6.5%,2)+ROUND(2600*$E$5%,2))*$E$8,2),ROUND((ROUND($K19*9.76%,2)+ROUND($K19*6.5%,2)+ROUND($K19*$E$5%,2))*$E$8,2)),IF(AND($L19=0,$M19&gt;0),IF(ROUND(((($K19+ROUND($K19*9.76%,2)+ROUND($K19*6.5%,2)+ROUND($K19*$E$5%,2))-($M19-$N19))-(((($K19+ROUND($K19*9.76%,2)+ROUND($K19*6.5%,2)+ROUND($K19*$E$5%,2))-($M19-$N19))/(100+$E$5+9.76+6.5))*100))*$E$8,2)&gt;=ROUND((ROUND(IF($K19&gt;=2600,2600,$K19)*9.76%,2)+ROUND(IF($K19&gt;=2600,2600,$K19)*6.5%,2)+ROUND(IF($K19&gt;=2600,2600,$K19)*$E$5%,2))*$E$8,2),ROUND((ROUND(IF($K19&gt;=2600,2600,$K19)*9.76%,2)+ROUND(IF($K19&gt;=2600,2600,$K19)*6.5%,2)+ROUND(IF($K19&gt;=2600,2600,$K19)*$E$5%,2))*$E$8,2),ROUND(((($K19+ROUND($K19*9.76%,2)+ROUND($K19*6.5%,2)+ROUND($K19*$E$5%,2))-($M19-$N19))-(((($K19+ROUND($K19*9.76%,2)+ROUND($K19*6.5%,2)+ROUND($K19*$E$5%,2))-($M19-$N19))/(100+$E$5+9.76+6.5))*100))*$E$8,2)),IF(ROUND(((($K19+ROUND($K19*9.76%,2)+ROUND($K19*6.5%,2)+ROUND($K19*$E$5%,2))-($M19-$N19)+$L19)-(((($K19+ROUND($K19*9.76%,2)+ROUND($K19*6.5%,2)+ROUND($K19*$E$5%,2))-($M19-$N19)+$L19)/(100+$E$5+9.76+6.5))*100))*$E$8,2)&gt;=ROUND((ROUND(IF($K19&gt;=2600,2600,$K19)*9.76%,2)+ROUND(IF($K19&gt;=2600,2600,$K19)*6.5%,2)+ROUND(IF($K19&gt;=2600,2600,$K19)*$E$5%,2))*$E$8,2),ROUND((ROUND(IF($K19&gt;=2600,2600,$K19)*9.76%,2)+ROUND(IF($K19&gt;=2600,2600,$K19)*6.5%,2)+ROUND(IF($K19&gt;=2600,2600,$K19)*$E$5%,2))*$E$8,2),ROUND(((($K19+ROUND($K19*9.76%,2)+ROUND($K19*6.5%,2)+ROUND($K19*$E$5%,2))-($M19-$N19)+$L19)-(((($K19+ROUND($K19*9.76%,2)+ROUND($K19*6.5%,2)+ROUND($K19*$E$5%,2))-($M19-$N19)+$L19)/(100+$E$5+9.76+6.5))*100))*$E$8,2))))))),0))</f>
        <v>0</v>
      </c>
      <c r="U19" s="239">
        <f>IF(OR($J19=0,AND($J19=1,$H19=0)),IF(AND($L19=0,$M19=0),ROUND(ROUND(IF($K19&gt;=2800,2800*$E$8,$K19*$E$8),2)-ROUND(ROUND(ROUND(IF($K19&gt;=2800,2800,$K19)*9.76%,2)+ROUND(IF($K19&gt;=2800,2800,$K19)*2.45%,2)+ROUND(IF($K19&gt;=2800,2800,$K19)*1.5%,2)+ROUND(IF($K19&gt;=2800,2800,$K19)*((1-13.71%)*9%),2),2),2)*$E$8,2),IF(AND($L19&gt;0,$M19=0),IF(ROUND(IF($K19+$L19&lt;=2800,ROUND($K19*$E$8,2)+ROUND($L19*$E$8,2),0)-ROUND(ROUND(ROUND($K19*9.76%,2)+ROUND($K19*2.45%,2)+ROUND($K19*1.5%,2)+ROUND($K19*((1-13.71%)*9%),2)+ROUND($L19*9%,2),2),2)*$E$8,2)&gt;0,ROUND(IF($K19+$L19&lt;=2800,ROUND($K19*$E$8,2)+ROUND($L19*$E$8,2),0)-ROUND(ROUND(ROUND($K19*9.76%,2)+ROUND($K19*2.45%,2)+ROUND($K19*1.5%,2)+ROUND($K19*((1-13.71%)*9%),2)+ROUND($L19*9%,2),2),2)*$E$8,2),IF(ROUND(IF($K19+$L19&gt;=2800,IF($L19&gt;2800,ROUND(2800*$E$8,2),ROUND($L19*$E$8,V192)+ROUND((2800-$L19)*$E$8,2)),0)-ROUND(ROUND(ROUND(IF($L19&gt;2800,0,2800-$L19)*9.76%,2)+ROUND(IF($L19&gt;2800,0,2800-$L19)*2.45%,2)+ROUND(IF($L19&gt;2800,0,2800-$L19)*1.5%,2)+ROUND(IF($L19&gt;2800,0,2800-$L19)*((1-13.71%)*9%),2)+ROUND(IF($L19&gt;2800,2800,$L19)*9%,2),2),2)*$E$8,2)&gt;0,ROUND(IF($K19+$L19&gt;=2800,IF($L19&gt;2800,ROUND(2800*$E$8,2),ROUND($L19*$E$8,2)+ROUND((2800-$L19)*$E$8,2)),0)-ROUND(ROUND(ROUND(IF($L19&gt;2800,0,2800-$L19)*9.76%,2)+ROUND(IF($L19&gt;2800,0,2800-$L19)*2.45%,2)+ROUND(IF($L19&gt;2800,0,2800-$L19)*1.5%,2)+ROUND(IF($L19&gt;2800,0,2800-$L19)*((1-13.71%)*9%),2)+ROUND(IF($L19&gt;2800,2800,$L19)*9%,2),2),2)*$E$8,2),0)),IF(AND($H19=0,$J19=1,$L19=0,$M19&gt;0),IF((($K19+ROUND($K19*9.76%,2)+ROUND($K19*6.5%,2)+ROUND($K19*$E$5%,2))-($M19-$N19))&gt;2800+ROUND(2800*9.76%,2)+ROUND(2800*6.5%,2)+ROUND(2800*$E$5%,2),ROUND((2800-ROUND(2800*9.76%,2)-ROUND(2800*1.5%,2)-ROUND(2800*2.45%,2)-ROUND((2800*(1-13.71%))*9%,2))*$E$8,2),IF($M19&lt;$N19+($K19-2800)+(ROUND($K19*9.76%,2)+ROUND($K19*6.5%,2)+ROUND($K19*$E$5%,2))+(ROUND($K19*9.76%,2)+ROUND($K19*1.5%,2)+ROUND($K19*2.45%,2)+ROUND(($K19*(1-13.71%))*9%,2)),ROUND((2800-ROUND(2800*9.76%,2)-ROUND(2800*1.5%,2)-ROUND(2800*2.45%,2)-ROUND((2800*(1-13.71%))*9%,2))*$E$8,2),IF(ROUND(ROUND(ROUND($K19-ROUND($K19*9.76%,2)-ROUND($K19*1.5%,2)-ROUND($K19*2.45%,2)-ROUND(($K19*(1-13.71%))*9%,2),2)-($M19-($N19+(ROUND($K19*9.76%,2)+ROUND($K19*6.5%,2)+ROUND($K19*$E$5%,2))+(ROUND($K19*9.76%,2)+ROUND($K19*1.5%,2)+ROUND($K19*2.45%,2)+ROUND(($K19*(1-13.71%))*9%,2)))),2)*$E$8,2)&gt;0,ROUND(ROUND(ROUND($K19-ROUND($K19*9.76%,2)-ROUND($K19*1.5%,2)-ROUND($K19*2.45%,2)-ROUND(($K19*(1-13.71%))*9%,2),2)-($M19-($N19+(ROUND($K19*9.76%,2)+ROUND($K19*6.5%,2)+ROUND($K19*$E$5%,2))+(ROUND($K19*9.76%,2)+ROUND($K19*1.5%,2)+ROUND($K19*2.45%,2)+ROUND(($K19*(1-13.71%))*9%,2)))),2)*$E$8,2),0))),IF(IF(AND($L19=0,$M19&gt;0),ROUND(IF(ROUND(($K19-ROUND(ROUND(ROUND($K19*9.76%,2)+ROUND($K19*2.45%,2)+ROUND($K19*1.5%,2)+ROUND($K19*((1-13.71%)*9%),2),2),2)+($L19-ROUND($L19*9%,2))-$M19)*$E$8,2)&gt;=IF(IF(AND($L19=0,$M19&gt;0),ROUND(((IF($K19&gt;=2800,2800,$K19)-ROUND(ROUND(ROUND(IF($K19&gt;=2800,2800,$K19)*9.76%,2)+ROUND(IF($K19&gt;=2800,2800,$K19)*2.45%,2)+ROUND(IF($K19&gt;=2800,2800,$K19)*1.5%,2)+ROUND(IF($K19&gt;=2800,2800,$K19)*((1-13.71%)*9%),2),2),2))-$M19)*$E$8,2),0)&gt;0,IF(AND($L19=0,$M19&gt;0),ROUND(((IF($K19&gt;=2800,2800,$K19)-ROUND(ROUND(ROUND(IF($K19&gt;=2800,2800,$K19)*9.76%,2)+ROUND(IF($K19&gt;=2800,2800,$K19)*2.45%,2)+ROUND(IF($K19&gt;=2800,2800,$K19)*1.5%,2)+ROUND(IF($K19&gt;=2800,2800,$K19)*((1-13.71%)*9%),2),2),2)))*$E$8,2),0),0),IF(IF(AND($L19=0,$M19&gt;0),ROUND(((IF($K19&gt;=2800,2800,$K19)-ROUND(ROUND(ROUND(IF($K19&gt;=2800,2800,$K19)*9.76%,2)+ROUND(IF($K19&gt;=2800,2800,$K19)*2.45%,2)+ROUND(IF($K19&gt;=2800,2800,$K19)*1.5%,2)+ROUND(IF($K19&gt;=2800,2800,$K19)*((1-13.71%)*9%),2),2),2))-$M19)*$E$8,2),0)&gt;0,IF(AND($L19=0,$M19&gt;0),ROUND(((IF($K19&gt;=2800,2800,$K19)-ROUND(ROUND(ROUND(IF($K19&gt;=2800,2800,$K19)*9.76%,2)+ROUND(IF($K19&gt;=2800,2800,$K19)*2.45%,2)+ROUND(IF($K19&gt;=2800,2800,$K19)*1.5%,2)+ROUND(IF($K19&gt;=2800,2800,$K19)*((1-13.71%)*9%),2),2),2)))*$E$8,2),0),0),ROUND(($K19-ROUND(ROUND(ROUND($K19*9.76%,2)+ROUND($K19*2.45%,2)+ROUND($K19*1.5%,2)+ROUND($K19*((1-13.71%)*9%),2),2),2)+($L19-ROUND($L19*9%,2))-$M19)*$E$8,2)),2),0)&gt;0,IF(AND($L19=0,$M19&gt;0),ROUND(IF(ROUND(($K19-ROUND(ROUND(ROUND($K19*9.76%,2)+ROUND($K19*2.45%,2)+ROUND($K19*1.5%,2)+ROUND($K19*((1-13.71%)*9%),2),2),2)+($L19-ROUND($L19*9%,2))-$M19)*$E$8,2)&gt;=IF(IF(AND($L19=0,$M19&gt;0),ROUND(((IF($K19&gt;=2800,2800,$K19)-ROUND(ROUND(ROUND(IF($K19&gt;=2800,2800,$K19)*9.76%,2)+ROUND(IF($K19&gt;=2800,2800,$K19)*2.45%,2)+ROUND(IF($K19&gt;=2800,2800,$K19)*1.5%,2)+ROUND(IF($K19&gt;=2800,2800,$K19)*((1-13.71%)*9%),2),2),2))-$M19)*$E$8,2),0)&gt;0,IF(AND($L19=0,$M19&gt;0),ROUND(((IF($K19&gt;=2800,2800,$K19)-ROUND(ROUND(ROUND(IF($K19&gt;=2800,2800,$K19)*9.76%,2)+ROUND(IF($K19&gt;=2800,2800,$K19)*2.45%,2)+ROUND(IF($K19&gt;=2800,2800,$K19)*1.5%,2)+ROUND(IF($K19&gt;=2800,2800,$K19)*((1-13.71%)*9%),2),2),2)))*$E$8,2),0),0),IF(IF(AND($L19=0,$M19&gt;0),ROUND(((IF($K19&gt;=2800,2800,$K19)-ROUND(ROUND(ROUND(IF($K19&gt;=2800,2800,$K19)*9.76%,2)+ROUND(IF($K19&gt;=2800,2800,$K19)*2.45%,2)+ROUND(IF($K19&gt;=2800,2800,$K19)*1.5%,2)+ROUND(IF($K19&gt;=2800,2800,$K19)*((1-13.71%)*9%),2),2),2))-$M19)*$E$8,2),0)&gt;0,IF(AND($L19=0,$M19&gt;0),ROUND(((IF($K19&gt;=2800,2800,$K19)-ROUND(ROUND(ROUND(IF($K19&gt;=2800,2800,$K19)*9.76%,2)+ROUND(IF($K19&gt;=2800,2800,$K19)*2.45%,2)+ROUND(IF($K19&gt;=2800,2800,$K19)*1.5%,2)+ROUND(IF($K19&gt;=2800,2800,$K19)*((1-13.71%)*9%),2),2),2)))*$E$8,2),0),0),ROUND(($K19-ROUND(ROUND(ROUND($K19*9.76%,2)+ROUND($K19*2.45%,2)+ROUND($K19*1.5%,2)+ROUND($K19*((1-13.71%)*9%),2),2),2)+($L19-ROUND($L19*9%,2))-$M19)*$E$8,2)),2),0),0)))),0)</f>
        <v>0</v>
      </c>
      <c r="V19" s="239">
        <f>IF(OR($J19=0,AND($J19=1,OR($H19=0,$H19=""))),IF(AND($H19=0,$J19=1,$L19&gt;0,$M19&gt;0),IF($M19&lt;=($N19+(ROUND($K19*9.76%,2)+ROUND($K19*1.5%,2)+ROUND($K19*2.45%,2)+ROUND(($K19*(1-13.71%))*9%,2))+ROUND($K19*9.76%,2)+(ROUND($K19*6.5%,2)+ROUND($K19*$E$5%,2))+(ROUND(Q19*9%,2))+($K19-2800)),IF(ROUND(IF($K19+$L19&lt;=2800,ROUND($K19*$E$8,2)+ROUND($L19*$E$8,2),0)-ROUND(ROUND(ROUND($K19*9.76%,2)+ROUND($K19*2.45%,2)+ROUND($K19*1.5%,2)+ROUND($K19*((1-13.71%)*9%),2)+ROUND($L19*9%,2),2),2)*$E$8,2)&gt;0,ROUND(IF($K19+$L19&lt;=2800,ROUND($K19*$E$8,2)+ROUND($L19*$E$8,2),0)-ROUND(ROUND(ROUND($K19*9.76%,2)+ROUND($K19*2.45%,2)+ROUND($K19*1.5%,2)+ROUND($K19*((1-13.71%)*9%),2)+ROUND($L19*9%,2),2),2)*$E$8,2),IF(ROUND(IF($K19+$L19&gt;=2800,IF($L19&gt;2800,ROUND(2800*$E$8,2),ROUND($L19*$E$8,2)+ROUND((2800-$L19)*$E$8,2)),0)-ROUND(ROUND(ROUND(IF($L19&gt;2800,0,2800-$L19)*9.76%,2)+ROUND(IF($L19&gt;2800,0,2800-$L19)*2.45%,2)+ROUND(IF($L19&gt;2800,0,2800-$L19)*1.5%,2)+ROUND(IF($L19&gt;2800,0,2800-$L19)*((1-13.71%)*9%),2)+ROUND(IF($L19&gt;2800,2800,$L19)*9%,2),2),2)*$E$8,2)&gt;0,ROUND(IF($K19+$L19&gt;=2800,IF($L19&gt;2800,ROUND(2800*$E$8,2),ROUND($L19*$E$8,2)+ROUND((2800-$L19)*$E$8,2)),0)-ROUND(ROUND(ROUND(IF($L19&gt;2800,0,2800-$L19)*9.76%,2)+ROUND(IF($L19&gt;2800,0,2800-$L19)*2.45%,2)+ROUND(IF($L19&gt;2800,0,2800-$L19)*1.5%,2)+ROUND(IF($L19&gt;2800,0,2800-$L19)*((1-13.71%)*9%),2)+ROUND(IF($L19&gt;2800,2800,$L19)*9%,2),2),2)*$E$8,2),0)),IF($M19&gt;($N19+(ROUND($K19*9.76%,2)+ROUND($K19*1.5%,2)+ROUND($K19*2.45%,2)+ROUND(($K19*(1-13.71%))*9%,2))+ROUND($K19*9.76%,2)+(ROUND($K19*6.5%,2)+ROUND($K19*$E$5%,2))+(ROUND(Q19*9%,2))+($K19-2800)),IF($K19-ROUND($K19*9.76%,2)-ROUND($K19*1.5%,2)-ROUND($K19*2.45%,2)-ROUND(($K19*(1-13.71%))*9%,2)&gt;($M19-($N19+(ROUND($K19*9.76%,2)+ROUND($K19*1.5%,2)+ROUND($K19*2.45%,2)+ROUND(($K19*(1-13.71%))*9%,2))+ROUND($K19*9.76%,2)+(ROUND($K19*6.5%,2)+ROUND($K19*$E$5%,2))+(ROUND(Q19*9%,2)))),ROUND((($K19-(ROUND($K19*9.76%,2)+ROUND($K19*1.5%,2)+ROUND($K19*2.45%,2)+ROUND(($K19*(1-13.71%))*9%,2))-($M19-($N19+(ROUND($K19*9.76%,2)+ROUND($K19*1.5%,2)+ROUND($K19*2.45%,2)+ROUND(($K19*(1-13.71%))*9%,2))+ROUND($K19*9.76%,2)+(ROUND($K19*6.5%,2)+ROUND($K19*$E$5%,2))+(ROUND(Q19*9%,2)))))+$L19)*$E$8,2),ROUND(($L19-(($M19-($N19+(ROUND($K19*9.76%,2)+ROUND($K19*1.5%,2)+ROUND($K19*2.45%,2)+ROUND(($K19*(1-13.71%))*9%,2))+ROUND($K19*9.76%,2)+(ROUND($K19*6.5%,2)+ROUND($K19*$E$5%,2))+(ROUND(Q19*9%,2))))-($K19-ROUND($K19*9.76%,2)-ROUND($K19*1.5%,2)-ROUND($K19*2.45%,2)-ROUND(($K19*(1-13.71%))*9%,2))))*$E$8,2)),0)),IF(AND($L19&gt;0,$M19&gt;0),IF(ROUND(($K19-ROUND(ROUND(ROUND($K19*9.76%,2)+ROUND($K19*2.45%,2)+ROUND($K19*1.5%,2)+ROUND($K19*((1-13.71%)*9%),2),2),2)+($L19-ROUND($L19*9%,2))-$M19)*$E$8,2)&gt;=ROUND((IF($K19-$L19&gt;=2800-$L19,IF(2800-$L19&gt;0,2800-$L19,0),IF($K19-$L19&gt;=0,IF($K19&lt;2800,$K19,$K19-$L19),IF($K19-(ROUND($K19*9.76%,2)+ROUND($K19*2.45%,2)+ROUND($K19*1.5%,2)+($K19*(1-13.71%)*9%))-$M19&gt;0,IF(AND(2800-$L19&gt;0,2800-$L19&gt;$K19-(ROUND($K19*9.76%,2)+ROUND($K19*2.45%,2)+ROUND($K19*1.5%,2)+($K19*(1-13.71%)*9%))-$M19),$K19,IF(2800-$L19&gt;0,2800-$L19,0)),0)))-ROUND(ROUND(ROUND(IF($K19-$L19&gt;=2800-$L19,IF(2800-$L19&gt;0,2800-$L19,0),IF($K19-$L19&gt;=0,IF($K19&lt;2800,$K19,$K19-$L19),IF($K19-(ROUND($K19*9.76%,2)+ROUND($K19*2.45%,2)+ROUND($K19*1.5%,2)+($K19*(1-13.71%)*9%))-$M19&gt;0,IF(AND(2800-$L19&gt;0,2800-$L19&gt;$K19-(ROUND($K19*9.76%,2)+ROUND($K19*2.45%,2)+ROUND($K19*1.5%,2)+($K19*(1-13.71%)*9%))-$M19),$K19,IF(2800-$L19&gt;0,2800-$L19,0)),0)))*9.76%,2)+ROUND(IF($K19-$L19&gt;=2800-$L19,IF(2800-$L19&gt;0,2800-$L19,0),IF($K19-$L19&gt;=0,IF($K19&lt;2800,$K19,$K19-$L19),IF($K19-(ROUND($K19*9.76%,2)+ROUND($K19*2.45%,2)+ROUND($K19*1.5%,2)+($K19*(1-13.71%)*9%))-$M19&gt;0,IF(AND(2800-$L19&gt;0,2800-$L19&gt;$K19-(ROUND($K19*9.76%,2)+ROUND($K19*2.45%,2)+ROUND($K19*1.5%,2)+($K19*(1-13.71%)*9%))-$M19),$K19,IF(2800-$L19&gt;0,2800-$L19,0)),0)))*2.45%,2)+ROUND(IF($K19-$L19&gt;=2800-$L19,IF(2800-$L19&gt;0,2800-$L19,0),IF($K19-$L19&gt;=0,IF($K19&lt;2800,$K19,$K19-$L19),IF($K19-(ROUND($K19*9.76%,2)+ROUND($K19*2.45%,2)+ROUND($K19*1.5%,2)+($K19*(1-13.71%)*9%))-$M19&gt;0,IF(AND(2800-$L19&gt;0,2800-$L19&gt;$K19-(ROUND($K19*9.76%,2)+ROUND($K19*2.45%,2)+ROUND($K19*1.5%,2)+($K19*(1-13.71%)*9%))-$M19),$K19,IF(2800-$L19&gt;0,2800-$L19,0)),0)))*1.5%,2)+ROUND(IF($K19-$L19&gt;=2800-$L19,IF(2800-$L19&gt;0,2800-$L19,0),IF($K19-$L19&gt;=0,IF($K19&lt;2800,$K19,$K19-$L19),IF($K19-(ROUND($K19*9.76%,2)+ROUND($K19*2.45%,2)+ROUND($K19*1.5%,2)+($K19*(1-13.71%)*9%))-$M19&gt;0,IF(AND(2800-$L19&gt;0,2800-$L19&gt;$K19-(ROUND($K19*9.76%,2)+ROUND($K19*2.45%,2)+ROUND($K19*1.5%,2)+($K19*(1-13.71%)*9%))-$M19),$K19,IF(2800-$L19&gt;0,2800-$L19,0)),0)))*((1-13.71%)*9%),2),2),2)+IF($L19&gt;2800,2800-(2800*9%),$L19-($L19*9%)))*$E$8,2),ROUND((IF($K19-$L19&gt;=2800-$L19,IF(2800-$L19&gt;0,2800-$L19,0),IF($K19-$L19&gt;=0,IF($K19&lt;2800,$K19,$K19-$L19),IF($K19-(ROUND($K19*9.76%,2)+ROUND($K19*2.45%,2)+ROUND($K19*1.5%,2)+($K19*(1-13.71%)*9%))-$M19&gt;0,IF(AND(2800-$L19&gt;0,2800-$L19&gt;$K19-(ROUND($K19*9.76%,2)+ROUND($K19*2.45%,2)+ROUND($K19*1.5%,2)+($K19*(1-13.71%)*9%))-$M19),$K19,IF(2800-$L19&gt;0,2800-$L19,0)),0)))-ROUND(ROUND(ROUND(IF($K19-$L19&gt;=2800-$L19,IF(2800-$L19&gt;0,2800-$L19,0),IF($K19-$L19&gt;=0,IF($K19&lt;2800,$K19,$K19-$L19),IF($K19-(ROUND($K19*9.76%,2)+ROUND($K19*2.45%,2)+ROUND($K19*1.5%,2)+($K19*(1-13.71%)*9%))-$M19&gt;0,IF(AND(2800-$L19&gt;0,2800-$L19&gt;$K19-(ROUND($K19*9.76%,2)+ROUND($K19*2.45%,2)+ROUND($K19*1.5%,2)+($K19*(1-13.71%)*9%))-$M19),$K19,IF(2800-$L19&gt;0,2800-$L19,0)),0)))*9.76%,2)+ROUND(IF($K19-$L19&gt;=2800-$L19,IF(2800-$L19&gt;0,2800-$L19,0),IF($K19-$L19&gt;=0,IF($K19&lt;2800,$K19,$K19-$L19),IF($K19-(ROUND($K19*9.76%,2)+ROUND($K19*2.45%,2)+ROUND($K19*1.5%,2)+($K19*(1-13.71%)*9%))-$M19&gt;0,IF(AND(2800-$L19&gt;0,2800-$L19&gt;$K19-(ROUND($K19*9.76%,2)+ROUND($K19*2.45%,2)+ROUND($K19*1.5%,2)+($K19*(1-13.71%)*9%))-$M19),$K19,IF(2800-$L19&gt;0,2800-$L19,0)),0)))*2.45%,2)+ROUND(IF($K19-$L19&gt;=2800-$L19,IF(2800-$L19&gt;0,2800-$L19,0),IF($K19-$L19&gt;=0,IF($K19&lt;2800,$K19,$K19-$L19),IF($K19-(ROUND($K19*9.76%,2)+ROUND($K19*2.45%,2)+ROUND($K19*1.5%,2)+($K19*(1-13.71%)*9%))-$M19&gt;0,IF(AND(2800-$L19&gt;0,2800-$L19&gt;$K19-(ROUND($K19*9.76%,2)+ROUND($K19*2.45%,2)+ROUND($K19*1.5%,2)+($K19*(1-13.71%)*9%))-$M19),$K19,IF(2800-$L19&gt;0,2800-$L19,0)),0)))*1.5%,2)+ROUND(IF($K19-$L19&gt;=2800-$L19,IF(2800-$L19&gt;0,2800-$L19,0),IF($K19-$L19&gt;=0,IF($K19&lt;2800,$K19,$K19-$L19),IF($K19-(ROUND($K19*9.76%,2)+ROUND($K19*2.45%,2)+ROUND($K19*1.5%,2)+($K19*(1-13.71%)*9%))-$M19&gt;0,IF(AND(2800-$L19&gt;0,2800-$L19&gt;$K19-(ROUND($K19*9.76%,2)+ROUND($K19*2.45%,2)+ROUND($K19*1.5%,2)+($K19*(1-13.71%)*9%))-$M19),$K19,IF(2800-$L19&gt;0,2800-$L19,0)),0)))*((1-13.71%)*9%),2),2),2)+IF($L19&gt;2800,2800-(2800*9%),$L19-($L19*9%)))*$E$8,2),ROUND(($K19-ROUND(ROUND(ROUND($K19*9.76%,2)+ROUND($K19*2.45%,2)+ROUND($K19*1.5%,2)+ROUND($K19*((1-13.71%)*9%),2),2),2)+($L19-ROUND($L19*9%,2))-$M19)*$E$8,2)),0)),0)</f>
        <v>0</v>
      </c>
      <c r="W19" s="239">
        <f>IF($J19=1,IF(AND($M19=0,$L19=0),(IF($K19&gt;2800,2800,$K19)*$E$8)+ROUND((ROUND(IF($K19&gt;=2800,2800,$K19)*9.76%,2)+ROUND(IF($K19&gt;=2800,2800,$K19)*6.5%,2)+ROUND(IF($K19&gt;=2800,2800,$K19)*$E$5%,2))*$E$8,2),IF(AND($L19&gt;0,$M19=0),IF($K19+$L19&gt;=2800,ROUND(2800*$E$8,2),ROUND(($K19+$L19)*$E$8,2))+IF($K19&gt;=2800,ROUND((ROUND(2800*9.76%,2)+ROUND(2800*6.5%,2)+ROUND(2800*$E$5%,2))*$E$8,2),ROUND((ROUND($K19*9.76%,2)+ROUND($K19*6.5%,2)+ROUND($K19*$E$5%,2))*$E$8,2)),IF(AND($L19=0,$M19&gt;0),IF((($K19+ROUND($K19*9.76%,2)+ROUND($K19*6.5%,2)+ROUND($K19*$E$5%,2))-($M19-$N19))&gt;2800+ROUND(2800*9.76%,2)+ROUND(2800*6.5%,2)+ROUND(2800*$E$5%,2),ROUND((2800+ROUND(2800*9.76%,2)+ROUND(2800*6.5%,2)+ROUND(2800*$E$5%,2))*$E$8,2),ROUND((($K19+ROUND($K19*9.76%,2)+ROUND($K19*6.5%,2)+ROUND($K19*$E$5%,2))-($M19-$N19))*$E$8,2)),IF(AND($M19&gt;0,$L19&gt;0),IF(AND($L19&lt;=$M19-$N19,$L19&lt;=$K19,(($K19+ROUND($K19*9.76%,2)+ROUND($K19*6.5%,2)+ROUND($K19*$E$5%,2))+$L19)-($M19-$N19)&gt;2800+(ROUND(IF($K19&gt;2800,2800,$K19)*9.76%,2)+ROUND(IF($K19&gt;2800,2800,$K19)*6.5%,2)+ROUND(IF($K19&gt;2800,2800,$K19)*$E$5%,2))),ROUND((2800+ROUND(IF($K19&gt;2800,2800,$K19)*9.76%,2)+ROUND(IF($K19&gt;2800,2800,$K19)*6.5%,2)+ROUND(IF($K19&gt;2800,2800,P19)*$E$5%,2))*$E$8,2),IF(AND($L19&gt;=$M19-$N19,$L19&lt;=$K19,(($K19+ROUND($K19*9.76%,2)+ROUND($K19*6.5%,2)+ROUND($K19*$E$5%,2))+$L19)-($M19-$N19)&gt;2800+(ROUND(IF($K19&gt;2800,2800,$K19)*9.76%,2)+ROUND(IF($K19&gt;2800,2800,$K19)*6.5%,2)+ROUND(IF($K19&gt;2800,2800,$K19)*$E$5%,2))),ROUND((2800+ROUND(IF($K19&gt;2800,2800,$K19)*9.76%,2)+ROUND(IF($K19&gt;2800,2800,$K19)*6.5%,2)+ROUND(IF($K19&gt;2800,2800,$K19)*$E$5%,2))*$E$8,2),IF(AND($L19&gt;=$M19-$N19,$L19&gt;=$K19,(($K19+ROUND($K19*9.76%,2)+ROUND($K19*6.5%,2)+ROUND($K19*$E$5%,2))+$L19)-($M19-$N19)&gt;2800+(ROUND(IF($K19&gt;2800,2800,$K19)*9.76%,2)+ROUND(IF($K19&gt;2800,2800,$K19)*6.5%,2)+ROUND(IF($K19&gt;2800,2800,$K19)*$E$5%,2))),IF($K19&gt;=2800,ROUND((2800+ROUND(2800*9.76%,2)+ROUND(2800*6.5%,2)+ROUND(2800*$E$5%,2))*$E$8,2),ROUND(($K19+ROUND($K19*9.76%,2)+ROUND($K19*6.5%,2)+ROUND($K19*$E$5%,2))*$E$8,2)+ROUND((2800-$K19)*$E$8,2)),IF(AND($L19&lt;=$M19-$N19,$L19&lt;=$K19,(($K19+ROUND($K19*9.76%,2)+ROUND($K19*6.5%,2)+ROUND($K19*$E$5%,2))+$L19)-($M19-$N19)&lt;2800+(ROUND(IF($K19&gt;2800,2800,$K19)*9.76%,2)+ROUND(IF($K19&gt;2800,2800,$K19)*6.5%,2)+ROUND(IF($K19&gt;2800,2800,$K19)*$E$5%,2))),ROUND(((($K19+ROUND($K19*9.76%,2)+ROUND($K19*6.5%,2)+ROUND($K19*$E$5%,2))+$L19)-($M19-$N19))*$E$8,2),IF(AND($L19&gt;=$M19-$N19,$L19&lt;=$K19,(($K19+ROUND($K19*9.76%,2)+ROUND($K19*6.5%,2)+ROUND($K19*$E$5%,2))+$L19)-($M19-$N19)&lt;2800+(ROUND(IF($K19&gt;2800,2800,$K19)*9.76%,2)+ROUND(IF($K19&gt;2800,2800,$K19)*6.5%,2)+ROUND(IF($K19&gt;2800,2800,$K19)*$E$5%,2))),ROUND((($L19)-($M19-$N19)+$K19)*$E$8,2)+ROUND((ROUND($K19*9.76%,2)+ROUND($K19*6.5%,2)+ROUND($K19*$E$5%,2))*$E$8,2),IF(AND($L19&lt;=$M19-$N19,$L19&gt;=$K19,(($K19+ROUND($K19*9.76%,2)+ROUND($K19*6.5%,2)+ROUND($K19*$E$5%,2))+$L19)-($M19-$N19)&lt;2800+(ROUND(IF($K19&gt;2800,2800,$K19)*9.76%,2)+ROUND(IF($K19&gt;2800,2800,$K19)*6.5%,2)+ROUND(IF($K19&gt;2800,2800,$K19)*$E$5%,2))),ROUND(($K19)*$E$8,2)+ROUND((ROUND(($K19)*9.76%,2)+ROUND(($K19)*6.5%,2)+ROUND(($K19)*$E$5%,2)-(($M19-$N19)-($L19)))*$E$8,2),IF(AND($L19&gt;=$M19-$N19,$L19&gt;=$K19,(($K19+ROUND($K19*9.76%,2)+ROUND($K19*6.5%,2)+ROUND($K19*$E$5%,2))+$L19)-($M19-$N19)&lt;2800+(ROUND(IF($K19&gt;2800,2800,$K19)*9.76%,2)+ROUND(IF($K19&gt;2800,2800,$K19)*6.5%,2)+ROUND(IF($K19&gt;2800,2800,$K19)*$E$5%,2))),ROUND((($L19)-($M19-$N19)+$K19)*$E$8,2)+ROUND((ROUND($K19*9.76%,2)+ROUND($K19*6.5%,2)+ROUND($K19*$E$5%,2))*$E$8,2),IF(AND($K19&gt;=2800,$L19&lt;=$M19),IF((($K19+ROUND($K19*9.76%,2)+ROUND($K19*6.5%,2)+ROUND($K19*$E$5%,2))-($M19-$L19))&gt;(2800+ROUND(2800*9.76%,2)+ROUND(2800*6.5%,2)+ROUND(2800*$E$5%,2)),ROUND((2800+ROUND(2800*9.76%,2)+ROUND(2800*6.5%,2)+ROUND(2800*$E$5%,2))*$E$8,2),ROUND((($K19+ROUND($K19*9.76%,2)+ROUND($K19*6.5%,2)+ROUND($K19*$E$5%,2))-($M19-$L19))*$E$8,2)),0)))))))),0)))),0)</f>
        <v>0</v>
      </c>
      <c r="X19" s="239">
        <f>IF(AND($J19=1,$G19&gt;0),IF(AND($L19=0,$M19=0),ROUND((ROUND(IF($K19&gt;=2800,2800,$K19)*9.76%,2)+ROUND(IF($K19&gt;=2800,2800,$K19)*1.5%,2)+ROUND(IF($K19&gt;=2800,2800,$K19)*2.45%,2)+ROUND(IF($K19&gt;=2800,2800,$K19)*((1-13.71%)*9%),2))*$E$8,2),IF(AND($L19&gt;0,$M19=0),ROUND(IF(AND($K19&gt;=2800,$L19&lt;=2800,$K19+$L19&gt;=2800),ROUND((2800-$L19)*9.76%,2)+ROUND((2800-$L19)*2.45%,2)+ROUND((2800-$L19)*1.5%,2)+ROUND((2800-$L19)*((1-13.71%)*9%),2)+ROUND($L19*9%,2),ROUND(IF(AND($K19&lt;=2800,$L19+$K19&lt;=2800),ROUND($K19*9.76%,2)+ROUND($K19*1.5%,2)+ROUND($K19*2.45%,2)+ROUND($K19*((1-13.71%)*9%),2)+ROUND($L19*9%,2),IF(AND($K19&lt;2800,$L19+$K19&gt;2800,$L19&lt;=2800),ROUND((2800-$L19)*9.76%,2)+ROUND((2800-$L19)*1.5%,2)+ROUND((2800-$L19)*2.45%,2)+ROUND((2800-$L19)*((1-13.71%)*9%),2)+ROUND($L19*9%,2),IF($L19&gt;2800,ROUND(2800*9%,2),2))),2))*$E$8,2),IF(AND($L19=0,$M19&gt;0),ROUND((ROUND(IF($K19-($M19+$N19)&gt;=2800,2800,$K19-($M19+$N19))*9.76%,2)+ROUND(IF($K19-($M19+$N19)&gt;=2800,2800,$K19-($M19+$N19))*1.5%,2)+ROUND(IF($K19-($M19+$N19)&gt;=2800,2800,$K19-($M19+$N19))*2.45%,2)+ROUND(IF($K19-($M19+$N19)&gt;=2800,2800,$K19-($M19+$N19))*((1-13.71%)*9%),2))*$E$8,2),IF(AND($L19&gt;0,$M19&gt;0),IF(AND($K19+ROUND($K19*9.76%,2)+ROUND($K19*6.5%,2)+ROUND($K19*$E$5%,2)+($L19)-($M19-$N19)&gt;=2800+ROUND(2800*9.76%,2)+ROUND(2800*6.5%,2)+ROUND(2800*$E$5%,2),P19+ROUND($K19*9.76%,2)+ROUND($K19*6.5%,2)+ROUND($K19*$E$5%,2)&lt;2800+ROUND(2800*9.76%,2)+ROUND(2800*6.5%,2)+ROUND(2800*$E$5%,2),$L19&gt;=$M19-$N19),ROUND((ROUND($K19*9.76%,2)+ROUND($K19*2.45%,2)+ROUND($K19*1.5%,2)+ROUND($K19*((1-13.71%)*9%),2))*$E$8,2),IF(AND($K19+ROUND($K19*9.76%,2)+ROUND($K19*6.5%,2)+ROUND($K19*$E$5%,2)+($L19)-($M19-$N19)&gt;=2800+ROUND(2800*9.76%,2)+ROUND(2800*6.5%,2)+ROUND(2800*$E$5%,2),P19+ROUND($K19*9.76%,2)+ROUND($K19*6.5%,2)+ROUND($K19*$E$5%,2)&gt;=2800+ROUND(2800*9.76%,2)+ROUND(2800*6.5%,2)+ROUND(2800*$E$5%,2),$L19&gt;=$M19-$N19),ROUND((ROUND(2800*9.76%,2)+ROUND(2800*2.45%,2)+ROUND(2800*1.5%,2)+ROUND(2800*((1-13.71%)*9%),2))*$E$8,2),IF(AND($K19+ROUND($K19*9.76%,2)+ROUND($K19*6.5%,2)+ROUND($K19*$E$5%,2)+($L19)-($M19-$N19)&gt;=2800+ROUND(2800*9.76%,2)+ROUND(2800*6.5%,2)+ROUND(2800*$E$5%,2),$K19+ROUND($K19*9.76%,2)+ROUND($K19*6.5%,2)+ROUND($K19*$E$5%,2)&gt;=2800+ROUND(2800*9.76%,2)+ROUND(2800*6.5%,2)+ROUND(2800*$E$5%,2),$L19&lt;=$M19-$N19),ROUND((ROUND(2800*9.76%,2)+ROUND(2800*2.45%,2)+ROUND(2800*1.5%,2)+ROUND(2800*((1-13.71%)*9%),2))*$E$8,2),IF(AND($K19+ROUND($K19*9.76%,2)+ROUND($K19*6.5%,2)+ROUND($K19*$E$5%,2)+($L19)-($M19-$N19)&lt;2800+ROUND(2800*9.76%,2)+ROUND(2800*6.5%,2)+ROUND(2800*$E$5%,2),$K19+ROUND($K19*9.76%,2)+ROUND($K19*6.5%,2)+ROUND($K19*$E$5%,2)&lt;2800+ROUND(2800*9.76%,2)+ROUND(2800*6.5%,2)+ROUND(2800*$E$5%,2),$L19&gt;=$M19-$N19),ROUND((ROUND($K19*9.76%,2)+ROUND($K19*2.45%,2)+ROUND($K19*1.5%,2)+ROUND($K19*((1-13.71%)*9%),2))*$E$8,2),IF(AND($K19+ROUND($K19*9.76%,2)+ROUND($K19*6.5%,2)+ROUND($K19*$E$5%,2)+($L19)-($M19-$N19)&lt;2800+ROUND(2800*9.76%,2)+ROUND(2800*6.5%,2)+ROUND(2800*$E$5%,2),$K19+ROUND($K19*9.76%,2)+ROUND($K19*6.5%,2)+ROUND($K19*$E$5%,2)&lt;2800+ROUND(2800*9.76%,2)+ROUND(2800*6.5%,2)+ROUND(2800*$E$5%,2),$L19&lt;=$M19-$N19),ROUND(((ROUND((($K19+ROUND($K19*9.76%,2)+ROUND($K19*6.5%,2)+ROUND($K19*$E$5%,2))-(($M19+$N19)-$L19)-(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2))))*9.76%,2))+(ROUND((($K19+ROUND($K19*9.76%,2)+ROUND($K19*6.5%,2)+ROUND($K19*$E$5%,2))-(($M19+$N19)-$L19)-(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2))))*2.45%,2))+(ROUND((($K19+ROUND($K19*9.76%,2)+ROUND($K19*6.5%,2)+ROUND($K19*$E$5%,2))-(($M19+$N19)-$L19)-(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2))))*1.5%,2))+(ROUND((($K19+ROUND($K19*9.76%,2)+ROUND($K19*6.5%,2)+ROUND($K19*$E$5%,2))-(($M19+$N19)-$L19)-(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2))))*((1-13.71%)*9%),2)))*$E$8,2),0))))),0)))),0)</f>
        <v>0</v>
      </c>
      <c r="Y19" s="239">
        <f>IF($J19=1,IF(AND($L19&gt;0,$M19&gt;0),IF(AND($K19+ROUND($K19*9.76%,2)+ROUND($K19*6.5%,2)+ROUND($K19*$E$5%,2)+($L19)-($M19-$N19)&lt;2800+ROUND(2800*9.76%,2)+ROUND(2800*6.5%,2)+ROUND(2800*$E$5%,2),$K19+ROUND($K19*9.76%,2)+ROUND($K19*6.5%,2)+ROUND($K19*$E$5%,2)&gt;=2800+ROUND(2800*9.76%,2)+ROUND(2800*6.5%,2)+ROUND(2800*$E$5%,2),$L19&lt;$M19-$N19),ROUND(((ROUND((($K19+ROUND($K19*9.76%,2)+ROUND($K19*6.5%,2)+ROUND($K19*$E$5%,2))-(($M19+$N19)-$L19)-(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2))))*9.76%,2))+(ROUND((($K19+ROUND($K19*9.76%,2)+ROUND($K19*6.5%,2)+ROUND($K19*$E$5%,2))-(($M19+$N19)-$L19)-(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2))))*2.45%,2))+(ROUND((($K19+ROUND($K19*9.76%,2)+ROUND($K19*6.5%,2)+ROUND($K19*$E$5%,2))-(($M19+$N19)-$L19)-(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2))))*1.5%,2))+(ROUND((($K19+ROUND($K19*9.76%,2)+ROUND($K19*6.5%,2)+ROUND($K19*$E$5%,2))-(($M19+$N19)-$L19)-(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2))))*((1-13.71%)*9%),2)))*$E$8,2),0),0),0)</f>
        <v>0</v>
      </c>
      <c r="Z19" s="122">
        <f>IF(IF(IF($J19=0,0,IF(AND(OR($H19=0,$H19=""),OR($M19=0,$M19=""),$J19=1),0,IF(AND($L19=0,$M19=0),ROUND((ROUND(IF($K19&gt;=2800,2800,$K19)*9.76%,2)+ROUND(IF($K19&gt;=2800,2800,$K19)*6.5%,2)+ROUND(IF($K19&gt;=2800,2800,$K19)*$E$5%,2))*$E$8,2),IF(AND($L19&gt;0,$M19=0),IF($K19&gt;=2800,ROUND((ROUND(2800*9.76%,2)+ROUND(2800*6.5%,2)+ROUND(2800*$E$5%,2))*$E$8,2),ROUND((ROUND($K19*9.76%,2)+ROUND($K19*6.5%,2)+ROUND($K19*$E$5%,2))*$E$8,2)),IF(AND($L19=0,$M19&gt;0),IF(ROUND(((($K19+ROUND($K19*9.76%,2)+ROUND($K19*6.5%,2)+ROUND($K19*$E$5%,2))-($M19-$N19))-(((($K19+ROUND($K19*9.76%,2)+ROUND($K19*6.5%,2)+ROUND($K19*$E$5%,2))-($M19-$N19))/(100+$E$5+9.76+6.5))*100))*$E$8,2)&gt;=ROUND((ROUND(IF($K19&gt;=2800,2800,$K19)*9.76%,2)+ROUND(IF($K19&gt;=2800,2800,$K19)*6.5%,2)+ROUND(IF($K19&gt;=2800,2800,$K19)*$E$5%,2))*$E$8,2),ROUND((ROUND(IF($K19&gt;=2800,2800,$K19)*9.76%,2)+ROUND(IF($K19&gt;=2800,2800,$K19)*6.5%,2)+ROUND(IF($K19&gt;=2800,2800,$K19)*$E$5%,2))*$E$8,2),ROUND(((($K19+ROUND($K19*9.76%,2)+ROUND($K19*6.5%,2)+ROUND($K19*$E$5%,2))-($M19-$N19))-(((($K19+ROUND($K19*9.76%,2)+ROUND($K19*6.5%,2)+ROUND($K19*$E$5%,2))-($M19-$N19))/(100+$E$5+9.76+6.5))*100))*$E$8,2)),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E$8,2)))))))&gt;0,IF($J19=0,0,IF(AND(OR($H19=0,$H19=""),OR($M19=0,$M19=""),$J19=1),0,IF(AND($L19=0,$M19=0),ROUND((ROUND(IF($K19&gt;=2800,2800,$K19)*9.76%,2)+ROUND(IF($K19&gt;=2800,2800,$K19)*6.5%,2)+ROUND(IF($K19&gt;=2800,2800,$K19)*$E$5%,2))*$E$8,2),IF(AND($L19&gt;0,$M19=0),IF($K19&gt;=2800,ROUND((ROUND(2800*9.76%,2)+ROUND(2800*6.5%,2)+ROUND(2800*$E$5%,2))*$E$8,2),ROUND((ROUND($K19*9.76%,2)+ROUND($K19*6.5%,2)+ROUND($K19*$E$5%,2))*$E$8,2)),IF(AND($L19=0,$M19&gt;0),IF(ROUND(((($K19+ROUND($K19*9.76%,2)+ROUND($K19*6.5%,2)+ROUND($K19*$E$5%,2))-($M19-$N19))-(((($K19+ROUND($K19*9.76%,2)+ROUND($K19*6.5%,2)+ROUND($K19*$E$5%,2))-($M19-$N19))/(100+$E$5+9.76+6.5))*100))*$E$8,2)&gt;=ROUND((ROUND(IF($K19&gt;=2800,2800,$K19)*9.76%,2)+ROUND(IF($K19&gt;=2800,2800,$K19)*6.5%,2)+ROUND(IF($K19&gt;=2800,2800,$K19)*$E$5%,2))*$E$8,2),ROUND((ROUND(IF($K19&gt;=2800,2800,$K19)*9.76%,2)+ROUND(IF($K19&gt;=2800,2800,$K19)*6.5%,2)+ROUND(IF($K19&gt;=2800,2800,$K19)*$E$5%,2))*$E$8,2),ROUND(((($K19+ROUND($K19*9.76%,2)+ROUND($K19*6.5%,2)+ROUND($K19*$E$5%,2))-($M19-$N19))-(((($K19+ROUND($K19*9.76%,2)+ROUND($K19*6.5%,2)+ROUND($K19*$E$5%,2))-($M19-$N19))/(100+$E$5+9.76+6.5))*100))*$E$8,2)),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E$8,2))))))),0)&gt;$H19,$H19,IF(IF($J19=0,0,IF(AND(OR($H19=0,$H19=""),OR($M19=0,$M19=""),$J19=1),0,IF(AND($L19=0,$M19=0),ROUND((ROUND(IF($K19&gt;=2800,2800,$K19)*9.76%,2)+ROUND(IF($K19&gt;=2800,2800,$K19)*6.5%,2)+ROUND(IF($K19&gt;=2800,2800,$K19)*$E$5%,2))*$E$8,2),IF(AND($L19&gt;0,$M19=0),IF($K19&gt;=2800,ROUND((ROUND(2800*9.76%,2)+ROUND(2800*6.5%,2)+ROUND(2800*$E$5%,2))*$E$8,2),ROUND((ROUND($K19*9.76%,2)+ROUND($K19*6.5%,2)+ROUND($K19*$E$5%,2))*$E$8,2)),IF(AND($L19=0,$M19&gt;0),IF(ROUND(((($K19+ROUND($K19*9.76%,2)+ROUND($K19*6.5%,2)+ROUND($K19*$E$5%,2))-($M19-$N19))-(((($K19+ROUND($K19*9.76%,2)+ROUND($K19*6.5%,2)+ROUND($K19*$E$5%,2))-($M19-$N19))/(100+$E$5+9.76+6.5))*100))*$E$8,2)&gt;=ROUND((ROUND(IF($K19&gt;=2800,2800,$K19)*9.76%,2)+ROUND(IF($K19&gt;=2800,2800,$K19)*6.5%,2)+ROUND(IF($K19&gt;=2800,2800,$K19)*$E$5%,2))*$E$8,2),ROUND((ROUND(IF($K19&gt;=2800,2800,$K19)*9.76%,2)+ROUND(IF($K19&gt;=2800,2800,$K19)*6.5%,2)+ROUND(IF($K19&gt;=2800,2800,$K19)*$E$5%,2))*$E$8,2),ROUND(((($K19+ROUND($K19*9.76%,2)+ROUND($K19*6.5%,2)+ROUND($K19*$E$5%,2))-($M19-$N19))-(((($K19+ROUND($K19*9.76%,2)+ROUND($K19*6.5%,2)+ROUND($K19*$E$5%,2))-($M19-$N19))/(100+$E$5+9.76+6.5))*100))*$E$8,2)),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E$8,2)))))))&gt;0,IF($J19=0,0,IF(AND(OR($H19=0,$H19=""),OR($M19=0,$M19=""),$J19=1),0,IF(AND($L19=0,$M19=0),ROUND((ROUND(IF($K19&gt;=2800,2800,$K19)*9.76%,2)+ROUND(IF($K19&gt;=2800,2800,$K19)*6.5%,2)+ROUND(IF($K19&gt;=2800,2800,$K19)*$E$5%,2))*$E$8,2),IF(AND($L19&gt;0,$M19=0),IF($K19&gt;=2800,ROUND((ROUND(2800*9.76%,2)+ROUND(2800*6.5%,2)+ROUND(2800*$E$5%,2))*$E$8,2),ROUND((ROUND($K19*9.76%,2)+ROUND($K19*6.5%,2)+ROUND($K19*$E$5%,2))*$E$8,2)),IF(AND($L19=0,$M19&gt;0),IF(ROUND(((($K19+ROUND($K19*9.76%,2)+ROUND($K19*6.5%,2)+ROUND($K19*$E$5%,2))-($M19-$N19))-(((($K19+ROUND($K19*9.76%,2)+ROUND($K19*6.5%,2)+ROUND($K19*$E$5%,2))-($M19-$N19))/(100+$E$5+9.76+6.5))*100))*$E$8,2)&gt;=ROUND((ROUND(IF($K19&gt;=2800,2800,$K19)*9.76%,2)+ROUND(IF($K19&gt;=2800,2800,$K19)*6.5%,2)+ROUND(IF($K19&gt;=2800,2800,$K19)*$E$5%,2))*$E$8,2),ROUND((ROUND(IF($K19&gt;=2800,2800,$K19)*9.76%,2)+ROUND(IF($K19&gt;=2800,2800,$K19)*6.5%,2)+ROUND(IF($K19&gt;=2800,2800,$K19)*$E$5%,2))*$E$8,2),ROUND(((($K19+ROUND($K19*9.76%,2)+ROUND($K19*6.5%,2)+ROUND($K19*$E$5%,2))-($M19-$N19))-(((($K19+ROUND($K19*9.76%,2)+ROUND($K19*6.5%,2)+ROUND($K19*$E$5%,2))-($M19-$N19))/(100+$E$5+9.76+6.5))*100))*$E$8,2)),IF(ROUND(((($K19+ROUND($K19*9.76%,2)+ROUND($K19*6.5%,2)+ROUND($K19*$E$5%,2))-($M19-$N19)+$L19)-(((($K19+ROUND($K19*9.76%,2)+ROUND($K19*6.5%,2)+ROUND($K19*$E$5%,2))-($M19-$N19)+$L19)/(100+$E$5+9.76+6.5))*100))*$E$8,2)&gt;=ROUND((ROUND(IF($K19&gt;=2800,2800,$K19)*9.76%,2)+ROUND(IF($K19&gt;=2800,2800,$K19)*6.5%,2)+ROUND(IF($K19&gt;=2800,2800,$K19)*$E$5%,2))*$E$8,2),ROUND((ROUND(IF($K19&gt;=2800,2800,$K19)*9.76%,2)+ROUND(IF($K19&gt;=2800,2800,$K19)*6.5%,2)+ROUND(IF($K19&gt;=2800,2800,$K19)*$E$5%,2))*$E$8,2),ROUND(((($K19+ROUND($K19*9.76%,2)+ROUND($K19*6.5%,2)+ROUND($K19*$E$5%,2))-($M19-$N19)+$L19)-(((($K19+ROUND($K19*9.76%,2)+ROUND($K19*6.5%,2)+ROUND($K19*$E$5%,2))-($M19-$N19)+$L19)/(100+$E$5+9.76+6.5))*100))*$E$8,2))))))),0))</f>
        <v>0</v>
      </c>
      <c r="AA19" s="122" t="str">
        <f>IF($E$7=2020,IF(IF(OR($J19=0,$H19=0),0,IF($R19&gt;0,$R19,$S19))&gt;$G19,$G19,IF(OR($J19=0,$H19=0),0,IF($R19&gt;0,$R19,$S19))),IF($E$7=2021,IF(IF(OR($J19=0,$H19=0),0,IF($X19&gt;0,$X19,$Y19))&gt;$G19,$G19,IF(OR($J19=0,$H19=0),0,IF($X19&gt;0,$X19,$Y19))),""))</f>
        <v/>
      </c>
      <c r="AB19" s="122" t="str">
        <f>IF($E$7=2020,IF(IF(OR($J19=0,$H19=0),0,$T19)&gt;$H19,$H19,IF(OR($J19=0,$H19=0),0,$T19)),IF($E$7=2021,IF(IF(OR($J19=0,$H19=0),0,$Z19)&gt;$H19,$H19,IF(OR($J19=0,$H19=0),0,$Z19)),""))</f>
        <v/>
      </c>
      <c r="AC19" s="157" t="str">
        <f>IF($E$7=2020,ROUND(IF(IF($O19&gt;0,$O19,IF($P19&gt;0,$P19,IF($Q19&gt;0,$Q19,0)))&gt;$I19,$I19,IF($O19&gt;0,$O19,IF($P19&gt;0,$P19,IF($Q19&gt;0,$Q19,0)))),2),IF($E$7=2021,ROUND(IF(IF($U19&gt;0,$U19,IF($V19&gt;0,$V19,IF($W19&gt;0,$W19,0)))&gt;$I19,$I19,IF($U19&gt;0,$U19,IF($V19&gt;0,$V19,IF($W19&gt;0,$W19,0)))),2),""))</f>
        <v/>
      </c>
      <c r="AD19" s="123">
        <f>IF($E$6&lt;2,1,$J19)</f>
        <v>1</v>
      </c>
      <c r="AE19" s="124">
        <f t="shared" ref="AE19:AE82" si="10">IF($E$6&lt;2,0,$K19)</f>
        <v>0</v>
      </c>
      <c r="AF19" s="124">
        <f t="shared" ref="AF19:AF82" si="11">IF($E$6&lt;2,0,$L19)</f>
        <v>0</v>
      </c>
      <c r="AG19" s="124">
        <f t="shared" ref="AG19:AG82" si="12">IF($E$6&lt;2,0,$M19)</f>
        <v>0</v>
      </c>
      <c r="AH19" s="125">
        <f t="shared" ref="AH19:AH82" si="13">IF($E$6&lt;2,0,$N19)</f>
        <v>0</v>
      </c>
      <c r="AI19" s="45">
        <f t="shared" ref="AI19:AI82" si="14">IF(OR($AD19=0,AND($AD19=1,$H19=0)),IF(AND($AF19=0,$AG19=0),ROUND(ROUND(IF($AE19&gt;=2600,2600*$E$8,$AE19*$E$8),2)-ROUND(ROUND(ROUND(IF($AE19&gt;=2600,2600,$AE19)*9.76%,2)+ROUND(IF($AE19&gt;=2600,2600,$AE19)*2.45%,2)+ROUND(IF($AE19&gt;=2600,2600,$AE19)*1.5%,2)+ROUND(IF($AE19&gt;=2600,2600,$AE19)*((1-13.71%)*9%),2),2),2)*$E$8,2),IF(AND($AF19&gt;0,$AG19=0),IF(ROUND(IF($AE19+$AF19&lt;=2600,ROUND($AE19*$E$8,2)+ROUND($AF19*$E$8,2),0)-ROUND(ROUND(ROUND($AE19*9.76%,2)+ROUND($AE19*2.45%,2)+ROUND($AE19*1.5%,2)+ROUND($AE19*((1-13.71%)*9%),2)+ROUND($AF19*9%,2),2),2)*$E$8,2)&gt;0,ROUND(IF($AE19+$AF19&lt;=2600,ROUND($AE19*$E$8,2)+ROUND($AF19*$E$8,2),0)-ROUND(ROUND(ROUND($AE19*9.76%,2)+ROUND($AE19*2.45%,2)+ROUND($AE19*1.5%,2)+ROUND($AE19*((1-13.71%)*9%),2)+ROUND($AF19*9%,2),2),2)*$E$8,2),IF(ROUND(IF($AE19+$AF19&gt;=2600,IF($AF19&gt;2600,ROUND(2600*$E$8,2),ROUND($AF19*$E$8,2)+ROUND((2600-$AF19)*$E$8,2)),0)-ROUND(ROUND(ROUND(IF($AF19&gt;2600,0,2600-$AF19)*9.76%,2)+ROUND(IF($AF19&gt;2600,0,2600-$AF19)*2.45%,2)+ROUND(IF($AF19&gt;2600,0,2600-$AF19)*1.5%,2)+ROUND(IF($AF19&gt;2600,0,2600-$AF19)*((1-13.71%)*9%),2)+ROUND(IF($AF19&gt;2600,2600,$AF19)*9%,2),2),2)*$E$8,2)&gt;0,ROUND(IF($AE19+$AF19&gt;=2600,IF($AF19&gt;2600,ROUND(2600*$E$8,2),ROUND($AF19*$E$8,2)+ROUND((2600-$AF19)*$E$8,2)),0)-ROUND(ROUND(ROUND(IF($AF19&gt;2600,0,2600-$AF19)*9.76%,2)+ROUND(IF($AF19&gt;2600,0,2600-$AF19)*2.45%,2)+ROUND(IF($AF19&gt;2600,0,2600-$AF19)*1.5%,2)+ROUND(IF($AF19&gt;2600,0,2600-$AF19)*((1-13.71%)*9%),2)+ROUND(IF($AF19&gt;2600,2600,$AF19)*9%,2),2),2)*$E$8,2),0)),IF(AND($H19=0,$AD19=1,$AF19=0,$AG19&gt;0),IF((($AE19+ROUND($AE19*9.76%,2)+ROUND($AE19*6.5%,2)+ROUND($AE19*$E$5%,2))-($AG19-$AH19))&gt;2600+ROUND(2600*9.76%,2)+ROUND(2600*6.5%,2)+ROUND(2600*$E$5%,2),ROUND((2600-ROUND(2600*9.76%,2)-ROUND(2600*1.5%,2)-ROUND(2600*2.45%,2)-ROUND((2600*(1-13.71%))*9%,2))*$E$8,2),IF($AG19&lt;$AH19+($AE19-2600)+(ROUND($AE19*9.76%,2)+ROUND($AE19*6.5%,2)+ROUND($AE19*$E$5%,2))+(ROUND($AE19*9.76%,2)+ROUND($AE19*1.5%,2)+ROUND($AE19*2.45%,2)+ROUND(($AE19*(1-13.71%))*9%,2)),ROUND((2600-ROUND(2600*9.76%,2)-ROUND(2600*1.5%,2)-ROUND(2600*2.45%,2)-ROUND((2600*(1-13.71%))*9%,2))*$E$8,2),IF(ROUND(ROUND(ROUND($AE19-ROUND($AE19*9.76%,2)-ROUND($AE19*1.5%,2)-ROUND($AE19*2.45%,2)-ROUND(($AE19*(1-13.71%))*9%,2),2)-($AG19-($AH19+(ROUND($AE19*9.76%,2)+ROUND($AE19*6.5%,2)+ROUND($AE19*$E$5%,2))+(ROUND($AE19*9.76%,2)+ROUND($AE19*1.5%,2)+ROUND($AE19*2.45%,2)+ROUND(($AE19*(1-13.71%))*9%,2)))),2)*$E$8,2)&gt;0,ROUND(ROUND(ROUND($AE19-ROUND($AE19*9.76%,2)-ROUND($AE19*1.5%,2)-ROUND($AE19*2.45%,2)-ROUND(($AE19*(1-13.71%))*9%,2),2)-($AG19-($AH19+(ROUND($AE19*9.76%,2)+ROUND($AE19*6.5%,2)+ROUND($AE19*$E$5%,2))+(ROUND($AE19*9.76%,2)+ROUND($AE19*1.5%,2)+ROUND($AE19*2.45%,2)+ROUND(($AE19*(1-13.71%))*9%,2)))),2)*$E$8,2),0))),IF(IF(AND($AF19=0,$AG19&gt;0),ROUND(IF(ROUND(($AE19-ROUND(ROUND(ROUND($AE19*9.76%,2)+ROUND($AE19*2.45%,2)+ROUND($AE19*1.5%,2)+ROUND($AE19*((1-13.71%)*9%),2),2),2)+($AF19-ROUND($AF19*9%,2))-$AG19)*$E$8,2)&gt;=IF(IF(AND($AF19=0,$AG19&gt;0),ROUND(((IF($AE19&gt;=2600,2600,$AE19)-ROUND(ROUND(ROUND(IF($AE19&gt;=2600,2600,$AE19)*9.76%,2)+ROUND(IF($AE19&gt;=2600,2600,$AE19)*2.45%,2)+ROUND(IF($AE19&gt;=2600,2600,$AE19)*1.5%,2)+ROUND(IF($AE19&gt;=2600,2600,$AE19)*((1-13.71%)*9%),2),2),2))-$AG19)*$E$8,2),0)&gt;0,IF(AND($AF19=0,$AG19&gt;0),ROUND(((IF($AE19&gt;=2600,2600,$AE19)-ROUND(ROUND(ROUND(IF($AE19&gt;=2600,2600,$AE19)*9.76%,2)+ROUND(IF($AE19&gt;=2600,2600,$AE19)*2.45%,2)+ROUND(IF($AE19&gt;=2600,2600,$AE19)*1.5%,2)+ROUND(IF($AE19&gt;=2600,2600,$AE19)*((1-13.71%)*9%),2),2),2)))*$E$8,2),0),0),IF(IF(AND($AF19=0,$AG19&gt;0),ROUND(((IF($AE19&gt;=2600,2600,$AE19)-ROUND(ROUND(ROUND(IF($AE19&gt;=2600,2600,$AE19)*9.76%,2)+ROUND(IF($AE19&gt;=2600,2600,$AE19)*2.45%,2)+ROUND(IF($AE19&gt;=2600,2600,$AE19)*1.5%,2)+ROUND(IF($AE19&gt;=2600,2600,$AE19)*((1-13.71%)*9%),2),2),2))-$AG19)*$E$8,2),0)&gt;0,IF(AND($AF19=0,$AG19&gt;0),ROUND(((IF($AE19&gt;=2600,2600,$AE19)-ROUND(ROUND(ROUND(IF($AE19&gt;=2600,2600,$AE19)*9.76%,2)+ROUND(IF($AE19&gt;=2600,2600,$AE19)*2.45%,2)+ROUND(IF($AE19&gt;=2600,2600,$AE19)*1.5%,2)+ROUND(IF($AE19&gt;=2600,2600,$AE19)*((1-13.71%)*9%),2),2),2)))*$E$8,2),0),0),ROUND(($AE19-ROUND(ROUND(ROUND($AE19*9.76%,2)+ROUND($AE19*2.45%,2)+ROUND($AE19*1.5%,2)+ROUND($AE19*((1-13.71%)*9%),2),2),2)+($AF19-ROUND($AF19*9%,2))-$AG19)*$E$8,2)),2),0)&gt;0,IF(AND($AF19=0,$AG19&gt;0),ROUND(IF(ROUND(($AE19-ROUND(ROUND(ROUND($AE19*9.76%,2)+ROUND($AE19*2.45%,2)+ROUND($AE19*1.5%,2)+ROUND($AE19*((1-13.71%)*9%),2),2),2)+($AF19-ROUND($AF19*9%,2))-$AG19)*$E$8,2)&gt;=IF(IF(AND($AF19=0,$AG19&gt;0),ROUND(((IF($AE19&gt;=2600,2600,$AE19)-ROUND(ROUND(ROUND(IF($AE19&gt;=2600,2600,$AE19)*9.76%,2)+ROUND(IF($AE19&gt;=2600,2600,$AE19)*2.45%,2)+ROUND(IF($AE19&gt;=2600,2600,$AE19)*1.5%,2)+ROUND(IF($AE19&gt;=2600,2600,$AE19)*((1-13.71%)*9%),2),2),2))-$AG19)*$E$8,2),0)&gt;0,IF(AND($AF19=0,$AG19&gt;0),ROUND(((IF($AE19&gt;=2600,2600,$AE19)-ROUND(ROUND(ROUND(IF($AE19&gt;=2600,2600,$AE19)*9.76%,2)+ROUND(IF($AE19&gt;=2600,2600,$AE19)*2.45%,2)+ROUND(IF($AE19&gt;=2600,2600,$AE19)*1.5%,2)+ROUND(IF($AE19&gt;=2600,2600,$AE19)*((1-13.71%)*9%),2),2),2)))*$E$8,2),0),0),IF(IF(AND($AF19=0,$AG19&gt;0),ROUND(((IF($AE19&gt;=2600,2600,$AE19)-ROUND(ROUND(ROUND(IF($AE19&gt;=2600,2600,$AE19)*9.76%,2)+ROUND(IF($AE19&gt;=2600,2600,$AE19)*2.45%,2)+ROUND(IF($AE19&gt;=2600,2600,$AE19)*1.5%,2)+ROUND(IF($AE19&gt;=2600,2600,$AE19)*((1-13.71%)*9%),2),2),2))-$AG19)*$E$8,2),0)&gt;0,IF(AND($AF19=0,$AG19&gt;0),ROUND(((IF($AE19&gt;=2600,2600,$AE19)-ROUND(ROUND(ROUND(IF($AE19&gt;=2600,2600,$AE19)*9.76%,2)+ROUND(IF($AE19&gt;=2600,2600,$AE19)*2.45%,2)+ROUND(IF($AE19&gt;=2600,2600,$AE19)*1.5%,2)+ROUND(IF($AE19&gt;=2600,2600,$AE19)*((1-13.71%)*9%),2),2),2)))*$E$8,2),0),0),ROUND(($AE19-ROUND(ROUND(ROUND($AE19*9.76%,2)+ROUND($AE19*2.45%,2)+ROUND($AE19*1.5%,2)+ROUND($AE19*((1-13.71%)*9%),2),2),2)+($AF19-ROUND($AF19*9%,2))-$AG19)*$E$8,2)),2),0),0)))),0)</f>
        <v>0</v>
      </c>
      <c r="AJ19" s="45">
        <f t="shared" ref="AJ19:AJ82" si="15">IF(OR($AD19=0,AND($AD19=1,OR($H19=0,$H19=""))),IF(AND($H19=0,$AD19=1,$AF19&gt;0,$AG19&gt;0),IF($AG19&lt;=($AH19+(ROUND($AE19*9.76%,2)+ROUND($AE19*1.5%,2)+ROUND($AE19*2.45%,2)+ROUND(($AE19*(1-13.71%))*9%,2))+ROUND($AE19*9.76%,2)+(ROUND($AE19*6.5%,2)+ROUND($AE19*$E$5%,2))+(ROUND(AF19*9%,2))+($AE19-2600)),IF(ROUND(IF($AE19+$AF19&lt;=2600,ROUND($AE19*$E$8,2)+ROUND($AF19*$E$8,2),0)-ROUND(ROUND(ROUND($AE19*9.76%,2)+ROUND($AE19*2.45%,2)+ROUND($AE19*1.5%,2)+ROUND($AE19*((1-13.71%)*9%),2)+ROUND($AF19*9%,2),2),2)*$E$8,2)&gt;0,ROUND(IF($AE19+$AF19&lt;=2600,ROUND($AE19*$E$8,2)+ROUND($AF19*$E$8,2),0)-ROUND(ROUND(ROUND($AE19*9.76%,2)+ROUND($AE19*2.45%,2)+ROUND($AE19*1.5%,2)+ROUND($AE19*((1-13.71%)*9%),2)+ROUND($AF19*9%,2),2),2)*$E$8,2),IF(ROUND(IF($AE19+$AF19&gt;=2600,IF($AF19&gt;2600,ROUND(2600*$E$8,2),ROUND($AF19*$E$8,2)+ROUND((2600-$AF19)*$E$8,2)),0)-ROUND(ROUND(ROUND(IF($AF19&gt;2600,0,2600-$AF19)*9.76%,2)+ROUND(IF($AF19&gt;2600,0,2600-$AF19)*2.45%,2)+ROUND(IF($AF19&gt;2600,0,2600-$AF19)*1.5%,2)+ROUND(IF($AF19&gt;2600,0,2600-$AF19)*((1-13.71%)*9%),2)+ROUND(IF($AF19&gt;2600,2600,$AF19)*9%,2),2),2)*$E$8,2)&gt;0,ROUND(IF($AE19+$AF19&gt;=2600,IF($AF19&gt;2600,ROUND(2600*$E$8,2),ROUND($AF19*$E$8,2)+ROUND((2600-$AF19)*$E$8,2)),0)-ROUND(ROUND(ROUND(IF($AF19&gt;2600,0,2600-$AF19)*9.76%,2)+ROUND(IF($AF19&gt;2600,0,2600-$AF19)*2.45%,2)+ROUND(IF($AF19&gt;2600,0,2600-$AF19)*1.5%,2)+ROUND(IF($AF19&gt;2600,0,2600-$AF19)*((1-13.71%)*9%),2)+ROUND(IF($AF19&gt;2600,2600,$AF19)*9%,2),2),2)*$E$8,2),0)),IF($AG19&gt;($AH19+(ROUND($AE19*9.76%,2)+ROUND($AE19*1.5%,2)+ROUND($AE19*2.45%,2)+ROUND(($AE19*(1-13.71%))*9%,2))+ROUND($AE19*9.76%,2)+(ROUND($AE19*6.5%,2)+ROUND($AE19*$E$5%,2))+(ROUND(AF19*9%,2))+($AE19-2600)),IF($AE19-ROUND($AE19*9.76%,2)-ROUND($AE19*1.5%,2)-ROUND($AE19*2.45%,2)-ROUND(($AE19*(1-13.71%))*9%,2)&gt;($AG19-($AH19+(ROUND($AE19*9.76%,2)+ROUND($AE19*1.5%,2)+ROUND($AE19*2.45%,2)+ROUND(($AE19*(1-13.71%))*9%,2))+ROUND($AE19*9.76%,2)+(ROUND($AE19*6.5%,2)+ROUND($AE19*$E$5%,2))+(ROUND(AF19*9%,2)))),ROUND((($AE19-(ROUND($AE19*9.76%,2)+ROUND($AE19*1.5%,2)+ROUND($AE19*2.45%,2)+ROUND(($AE19*(1-13.71%))*9%,2))-($AG19-($AH19+(ROUND($AE19*9.76%,2)+ROUND($AE19*1.5%,2)+ROUND($AE19*2.45%,2)+ROUND(($AE19*(1-13.71%))*9%,2))+ROUND($AE19*9.76%,2)+(ROUND($AE19*6.5%,2)+ROUND($AE19*$E$5%,2))+(ROUND(AF19*9%,2)))))+$AF19)*$E$8,2),ROUND(($AF19-(($AG19-($AH19+(ROUND($AE19*9.76%,2)+ROUND($AE19*1.5%,2)+ROUND($AE19*2.45%,2)+ROUND(($AE19*(1-13.71%))*9%,2))+ROUND($AE19*9.76%,2)+(ROUND($AE19*6.5%,2)+ROUND($AE19*$E$5%,2))+(ROUND(AF19*9%,2))))-($AE19-ROUND($AE19*9.76%,2)-ROUND($AE19*1.5%,2)-ROUND($AE19*2.45%,2)-ROUND(($AE19*(1-13.71%))*9%,2))))*$E$8,2)),0)),IF(AND($AF19&gt;0,$AG19&gt;0),IF(ROUND(($AE19-ROUND(ROUND(ROUND($AE19*9.76%,2)+ROUND($AE19*2.45%,2)+ROUND($AE19*1.5%,2)+ROUND($AE19*((1-13.71%)*9%),2),2),2)+($AF19-ROUND($AF19*9%,2))-$AG19)*$E$8,2)&gt;=ROUND((IF($AE19-$AF19&gt;=2600-$AF19,IF(2600-$AF19&gt;0,2600-$AF19,0),IF($AE19-$AF19&gt;=0,IF($AE19&lt;2600,$AE19,$AE19-$AF19),IF($AE19-(ROUND($AE19*9.76%,2)+ROUND($AE19*2.45%,2)+ROUND($AE19*1.5%,2)+($AE19*(1-13.71%)*9%))-$AG19&gt;0,IF(AND(2600-$AF19&gt;0,2600-$AF19&gt;$AE19-(ROUND($AE19*9.76%,2)+ROUND($AE19*2.45%,2)+ROUND($AE19*1.5%,2)+($AE19*(1-13.71%)*9%))-$AG19),$AE19,IF(2600-$AF19&gt;0,2600-$AF19,0)),0)))-ROUND(ROUND(ROUND(IF($AE19-$AF19&gt;=2600-$AF19,IF(2600-$AF19&gt;0,2600-$AF19,0),IF($AE19-$AF19&gt;=0,IF($AE19&lt;2600,$AE19,$AE19-$AF19),IF($AE19-(ROUND($AE19*9.76%,2)+ROUND($AE19*2.45%,2)+ROUND($AE19*1.5%,2)+($AE19*(1-13.71%)*9%))-$AG19&gt;0,IF(AND(2600-$AF19&gt;0,2600-$AF19&gt;$AE19-(ROUND($AE19*9.76%,2)+ROUND($AE19*2.45%,2)+ROUND($AE19*1.5%,2)+($AE19*(1-13.71%)*9%))-$AG19),$AE19,IF(2600-$AF19&gt;0,2600-$AF19,0)),0)))*9.76%,2)+ROUND(IF($AE19-$AF19&gt;=2600-$AF19,IF(2600-$AF19&gt;0,2600-$AF19,0),IF($AE19-$AF19&gt;=0,IF($AE19&lt;2600,$AE19,$AE19-$AF19),IF($AE19-(ROUND($AE19*9.76%,2)+ROUND($AE19*2.45%,2)+ROUND($AE19*1.5%,2)+($AE19*(1-13.71%)*9%))-$AG19&gt;0,IF(AND(2600-$AF19&gt;0,2600-$AF19&gt;$AE19-(ROUND($AE19*9.76%,2)+ROUND($AE19*2.45%,2)+ROUND($AE19*1.5%,2)+($AE19*(1-13.71%)*9%))-$AG19),$AE19,IF(2600-$AF19&gt;0,2600-$AF19,0)),0)))*2.45%,2)+ROUND(IF($AE19-$AF19&gt;=2600-$AF19,IF(2600-$AF19&gt;0,2600-$AF19,0),IF($AE19-$AF19&gt;=0,IF($AE19&lt;2600,$AE19,$AE19-$AF19),IF($AE19-(ROUND($AE19*9.76%,2)+ROUND($AE19*2.45%,2)+ROUND($AE19*1.5%,2)+($AE19*(1-13.71%)*9%))-$AG19&gt;0,IF(AND(2600-$AF19&gt;0,2600-$AF19&gt;$AE19-(ROUND($AE19*9.76%,2)+ROUND($AE19*2.45%,2)+ROUND($AE19*1.5%,2)+($AE19*(1-13.71%)*9%))-$AG19),$AE19,IF(2600-$AF19&gt;0,2600-$AF19,0)),0)))*1.5%,2)+ROUND(IF($AE19-$AF19&gt;=2600-$AF19,IF(2600-$AF19&gt;0,2600-$AF19,0),IF($AE19-$AF19&gt;=0,IF($AE19&lt;2600,$AE19,$AE19-$AF19),IF($AE19-(ROUND($AE19*9.76%,2)+ROUND($AE19*2.45%,2)+ROUND($AE19*1.5%,2)+($AE19*(1-13.71%)*9%))-$AG19&gt;0,IF(AND(2600-$AF19&gt;0,2600-$AF19&gt;$AE19-(ROUND($AE19*9.76%,2)+ROUND($AE19*2.45%,2)+ROUND($AE19*1.5%,2)+($AE19*(1-13.71%)*9%))-$AG19),$AE19,IF(2600-$AF19&gt;0,2600-$AF19,0)),0)))*((1-13.71%)*9%),2),2),2)+IF($AF19&gt;2600,2600-(2600*9%),$AF19-($AF19*9%)))*$E$8,2),ROUND((IF($AE19-$AF19&gt;=2600-$AF19,IF(2600-$AF19&gt;0,2600-$AF19,0),IF($AE19-$AF19&gt;=0,IF($AE19&lt;2600,$AE19,$AE19-$AF19),IF($AE19-(ROUND($AE19*9.76%,2)+ROUND($AE19*2.45%,2)+ROUND($AE19*1.5%,2)+($AE19*(1-13.71%)*9%))-$AG19&gt;0,IF(AND(2600-$AF19&gt;0,2600-$AF19&gt;$AE19-(ROUND($AE19*9.76%,2)+ROUND($AE19*2.45%,2)+ROUND($AE19*1.5%,2)+($AE19*(1-13.71%)*9%))-$AG19),$AE19,IF(2600-$AF19&gt;0,2600-$AF19,0)),0)))-ROUND(ROUND(ROUND(IF($AE19-$AF19&gt;=2600-$AF19,IF(2600-$AF19&gt;0,2600-$AF19,0),IF($AE19-$AF19&gt;=0,IF($AE19&lt;2600,$AE19,$AE19-$AF19),IF($AE19-(ROUND($AE19*9.76%,2)+ROUND($AE19*2.45%,2)+ROUND($AE19*1.5%,2)+($AE19*(1-13.71%)*9%))-$AG19&gt;0,IF(AND(2600-$AF19&gt;0,2600-$AF19&gt;$AE19-(ROUND($AE19*9.76%,2)+ROUND($AE19*2.45%,2)+ROUND($AE19*1.5%,2)+($AE19*(1-13.71%)*9%))-$AG19),$AE19,IF(2600-$AF19&gt;0,2600-$AF19,0)),0)))*9.76%,2)+ROUND(IF($AE19-$AF19&gt;=2600-$AF19,IF(2600-$AF19&gt;0,2600-$AF19,0),IF($AE19-$AF19&gt;=0,IF($AE19&lt;2600,$AE19,$AE19-$AF19),IF($AE19-(ROUND($AE19*9.76%,2)+ROUND($AE19*2.45%,2)+ROUND($AE19*1.5%,2)+($AE19*(1-13.71%)*9%))-$AG19&gt;0,IF(AND(2600-$AF19&gt;0,2600-$AF19&gt;$AE19-(ROUND($AE19*9.76%,2)+ROUND($AE19*2.45%,2)+ROUND($AE19*1.5%,2)+($AE19*(1-13.71%)*9%))-$AG19),$AE19,IF(2600-$AF19&gt;0,2600-$AF19,0)),0)))*2.45%,2)+ROUND(IF($AE19-$AF19&gt;=2600-$AF19,IF(2600-$AF19&gt;0,2600-$AF19,0),IF($AE19-$AF19&gt;=0,IF($AE19&lt;2600,$AE19,$AE19-$AF19),IF($AE19-(ROUND($AE19*9.76%,2)+ROUND($AE19*2.45%,2)+ROUND($AE19*1.5%,2)+($AE19*(1-13.71%)*9%))-$AG19&gt;0,IF(AND(2600-$AF19&gt;0,2600-$AF19&gt;$AE19-(ROUND($AE19*9.76%,2)+ROUND($AE19*2.45%,2)+ROUND($AE19*1.5%,2)+($AE19*(1-13.71%)*9%))-$AG19),$AE19,IF(2600-$AF19&gt;0,2600-$AF19,0)),0)))*1.5%,2)+ROUND(IF($AE19-$AF19&gt;=2600-$AF19,IF(2600-$AF19&gt;0,2600-$AF19,0),IF($AE19-$AF19&gt;=0,IF($AE19&lt;2600,$AE19,$AE19-$AF19),IF($AE19-(ROUND($AE19*9.76%,2)+ROUND($AE19*2.45%,2)+ROUND($AE19*1.5%,2)+($AE19*(1-13.71%)*9%))-$AG19&gt;0,IF(AND(2600-$AF19&gt;0,2600-$AF19&gt;$AE19-(ROUND($AE19*9.76%,2)+ROUND($AE19*2.45%,2)+ROUND($AE19*1.5%,2)+($AE19*(1-13.71%)*9%))-$AG19),$AE19,IF(2600-$AF19&gt;0,2600-$AF19,0)),0)))*((1-13.71%)*9%),2),2),2)+IF($AF19&gt;2600,2600-(2600*9%),$AF19-($AF19*9%)))*$E$8,2),ROUND(($AE19-ROUND(ROUND(ROUND($AE19*9.76%,2)+ROUND($AE19*2.45%,2)+ROUND($AE19*1.5%,2)+ROUND($AE19*((1-13.71%)*9%),2),2),2)+($AF19-ROUND($AF19*9%,2))-$AG19)*$E$8,2)),0)),0)</f>
        <v>0</v>
      </c>
      <c r="AK19" s="46">
        <f t="shared" ref="AK19:AK82" si="16">IF($AD19=1,IF(AND($AG19=0,$AF19=0),(IF($AE19&gt;2600,2600,$AE19)*$E$8)+ROUND((ROUND(IF($AE19&gt;=2600,2600,$AE19)*9.76%,2)+ROUND(IF($AE19&gt;=2600,2600,$AE19)*6.5%,2)+ROUND(IF($AE19&gt;=2600,2600,$AE19)*$E$5%,2))*$E$8,2),IF(AND($AF19&gt;0,$AG19=0),IF($AE19+$AF19&gt;=2600,ROUND(2600*$E$8,2),ROUND(($AE19+$AF19)*$E$8,2))+IF($AE19&gt;=2600,ROUND((ROUND(2600*9.76%,2)+ROUND(2600*6.5%,2)+ROUND(2600*$E$5%,2))*$E$8,2),ROUND((ROUND($AE19*9.76%,2)+ROUND($AE19*6.5%,2)+ROUND($AE19*$E$5%,2))*$E$8,2)),IF(AND($AF19=0,$AG19&gt;0),IF((($AE19+ROUND($AE19*9.76%,2)+ROUND($AE19*6.5%,2)+ROUND($AE19*$E$5%,2))-($AG19-$AH19))&gt;2600+ROUND(2600*9.76%,2)+ROUND(2600*6.5%,2)+ROUND(2600*$E$5%,2),ROUND((2600+ROUND(2600*9.76%,2)+ROUND(2600*6.5%,2)+ROUND(2600*$E$5%,2))*$E$8,2),ROUND((($AE19+ROUND($AE19*9.76%,2)+ROUND($AE19*6.5%,2)+ROUND($AE19*$E$5%,2))-($AG19-$AH19))*$E$8,2)),IF(AND($AG19&gt;0,$AF19&gt;0),IF(AND($AF19&lt;=$AG19-$AH19,$AF19&lt;=$AE19,(($AE19+ROUND($AE19*9.76%,2)+ROUND($AE19*6.5%,2)+ROUND($AE19*$E$5%,2))+$AF19)-($AG19-$AH19)&gt;2600+(ROUND(IF($AE19&gt;2600,2600,$AE19)*9.76%,2)+ROUND(IF($AE19&gt;2600,2600,$AE19)*6.5%,2)+ROUND(IF($AE19&gt;2600,2600,$AE19)*$E$5%,2))),ROUND((2600+ROUND(IF($AE19&gt;2600,2600,$AE19)*9.76%,2)+ROUND(IF($AE19&gt;2600,2600,$AE19)*6.5%,2)+ROUND(IF($AE19&gt;2600,2600,AE19)*$E$5%,2))*$E$8,2),IF(AND($AF19&gt;=$AG19-$AH19,$AF19&lt;=$AE19,(($AE19+ROUND($AE19*9.76%,2)+ROUND($AE19*6.5%,2)+ROUND($AE19*$E$5%,2))+$AF19)-($AG19-$AH19)&gt;2600+(ROUND(IF($AE19&gt;2600,2600,$AE19)*9.76%,2)+ROUND(IF($AE19&gt;2600,2600,$AE19)*6.5%,2)+ROUND(IF($AE19&gt;2600,2600,$AE19)*$E$5%,2))),ROUND((2600+ROUND(IF($AE19&gt;2600,2600,$AE19)*9.76%,2)+ROUND(IF($AE19&gt;2600,2600,$AE19)*6.5%,2)+ROUND(IF($AE19&gt;2600,2600,$AE19)*$E$5%,2))*$E$8,2),IF(AND($AF19&gt;=$AG19-$AH19,$AF19&gt;=$AE19,(($AE19+ROUND($AE19*9.76%,2)+ROUND($AE19*6.5%,2)+ROUND($AE19*$E$5%,2))+$AF19)-($AG19-$AH19)&gt;2600+(ROUND(IF($AE19&gt;2600,2600,$AE19)*9.76%,2)+ROUND(IF($AE19&gt;2600,2600,$AE19)*6.5%,2)+ROUND(IF($AE19&gt;2600,2600,$AE19)*$E$5%,2))),IF($AE19&gt;=2600,ROUND((2600+ROUND(2600*9.76%,2)+ROUND(2600*6.5%,2)+ROUND(2600*$E$5%,2))*$E$8,2),ROUND(($AE19+ROUND($AE19*9.76%,2)+ROUND($AE19*6.5%,2)+ROUND($AE19*$E$5%,2))*$E$8,2)+ROUND((2600-$AE19)*$E$8,2)),IF(AND($AF19&lt;=$AG19-$AH19,$AF19&lt;=$AE19,(($AE19+ROUND($AE19*9.76%,2)+ROUND($AE19*6.5%,2)+ROUND($AE19*$E$5%,2))+$AF19)-($AG19-$AH19)&lt;2600+(ROUND(IF($AE19&gt;2600,2600,$AE19)*9.76%,2)+ROUND(IF($AE19&gt;2600,2600,$AE19)*6.5%,2)+ROUND(IF($AE19&gt;2600,2600,$AE19)*$E$5%,2))),ROUND(((($AE19+ROUND($AE19*9.76%,2)+ROUND($AE19*6.5%,2)+ROUND($AE19*$E$5%,2))+$AF19)-($AG19-$AH19))*$E$8,2),IF(AND($AF19&gt;=$AG19-$AH19,$AF19&lt;=$AE19,(($AE19+ROUND($AE19*9.76%,2)+ROUND($AE19*6.5%,2)+ROUND($AE19*$E$5%,2))+$AF19)-($AG19-$AH19)&lt;2600+(ROUND(IF($AE19&gt;2600,2600,$AE19)*9.76%,2)+ROUND(IF($AE19&gt;2600,2600,$AE19)*6.5%,2)+ROUND(IF($AE19&gt;2600,2600,$AE19)*$E$5%,2))),ROUND((($AF19)-($AG19-$AH19)+$AE19)*$E$8,2)+ROUND((ROUND($AE19*9.76%,2)+ROUND($AE19*6.5%,2)+ROUND($AE19*$E$5%,2))*$E$8,2),IF(AND($AF19&lt;=$AG19-$AH19,$AF19&gt;=$AE19,(($AE19+ROUND($AE19*9.76%,2)+ROUND($AE19*6.5%,2)+ROUND($AE19*$E$5%,2))+$AF19)-($AG19-$AH19)&lt;2600+(ROUND(IF($AE19&gt;2600,2600,$AE19)*9.76%,2)+ROUND(IF($AE19&gt;2600,2600,$AE19)*6.5%,2)+ROUND(IF($AE19&gt;2600,2600,$AE19)*$E$5%,2))),ROUND(($AE19)*$E$8,2)+ROUND((ROUND(($AE19)*9.76%,2)+ROUND(($AE19)*6.5%,2)+ROUND(($AE19)*$E$5%,2)-(($AG19-$AH19)-($AF19)))*$E$8,2),IF(AND($AF19&gt;=$AG19-$AH19,$AF19&gt;=$AE19,(($AE19+ROUND($AE19*9.76%,2)+ROUND($AE19*6.5%,2)+ROUND($AE19*$E$5%,2))+$AF19)-($AG19-$AH19)&lt;2600+(ROUND(IF($AE19&gt;2600,2600,$AE19)*9.76%,2)+ROUND(IF($AE19&gt;2600,2600,$AE19)*6.5%,2)+ROUND(IF($AE19&gt;2600,2600,$AE19)*$E$5%,2))),ROUND((($AF19)-($AG19-$AH19)+$AE19)*$E$8,2)+ROUND((ROUND($AE19*9.76%,2)+ROUND($AE19*6.5%,2)+ROUND($AE19*$E$5%,2))*$E$8,2),IF(AND($AE19&gt;=2600,$AF19&lt;=$AG19),IF((($AE19+ROUND($AE19*9.76%,2)+ROUND($AE19*6.5%,2)+ROUND($AE19*$E$5%,2))-($AG19-$AF19))&gt;(2600+ROUND(2600*9.76%,2)+ROUND(2600*6.5%,2)+ROUND(2600*$E$5%,2)),ROUND((2600+ROUND(2600*9.76%,2)+ROUND(2600*6.5%,2)+ROUND(2600*$E$5%,2))*$E$8,2),ROUND((($AE19+ROUND($AE19*9.76%,2)+ROUND($AE19*6.5%,2)+ROUND($AE19*$E$5%,2))-($AG19-$AF19))*$E$8,2)),0)))))))),0)))),0)</f>
        <v>0</v>
      </c>
      <c r="AL19" s="246">
        <f>IF(AND($AD19=1,$G19&gt;0),IF(AND($AF19=0,$AG19=0),ROUND((ROUND(IF($AE19&gt;=2600,2600,$AE19)*9.76%,2)+ROUND(IF($AE19&gt;=2600,2600,$AE19)*1.5%,2)+ROUND(IF($AE19&gt;=2600,2600,$AE19)*2.45%,2)+ROUND(IF($AE19&gt;=2600,2600,$AE19)*((1-13.71%)*9%),2))*$E$8,2),IF(AND($AF19&gt;0,$AG19=0),ROUND(IF(AND($AE19&gt;=2600,$AF19&lt;=2600,$AE19+$AF19&gt;=2600),ROUND((2600-$AF19)*9.76%,2)+ROUND((2600-$AF19)*2.45%,2)+ROUND((2600-$AF19)*1.5%,2)+ROUND((2600-$AF19)*((1-13.71%)*9%),2)+ROUND($AF19*9%,2),ROUND(IF(AND($AE19&lt;=2600,$AF19+$AE19&lt;=2600),ROUND($AE19*9.76%,2)+ROUND($AE19*1.5%,2)+ROUND($AE19*2.45%,2)+ROUND($AE19*((1-13.71%)*9%),2)+ROUND($AF19*9%,2),IF(AND($AE19&lt;2600,$AF19+$AE19&gt;2600,$AF19&lt;=2600),ROUND((2600-$AF19)*9.76%,2)+ROUND((2600-$AF19)*1.5%,2)+ROUND((2600-$AF19)*2.45%,2)+ROUND((2600-$AF19)*((1-13.71%)*9%),2)+ROUND($AF19*9%,2),IF($AF19&gt;2600,ROUND(2600*9%,2),2))),2))*$E$8,2),IF(AND($AF19=0,$AG19&gt;0),ROUND((ROUND(IF($AE19-($AG19+$AH19)&gt;=2600,2600,$AE19-($AG19+$AH19))*9.76%,2)+ROUND(IF($AE19-($AG19+$AH19)&gt;=2600,2600,$AE19-($AG19+$AH19))*1.5%,2)+ROUND(IF($AE19-($AG19+$AH19)&gt;=2600,2600,$AE19-($AG19+$AH19))*2.45%,2)+ROUND(IF($AE19-($AG19+$AH19)&gt;=2600,2600,$AE19-($AG19+$AH19))*((1-13.71%)*9%),2))*$E$8,2),IF(AND($AF19&gt;0,$AG19&gt;0),IF(AND($AE19+ROUND($AE19*9.76%,2)+ROUND($AE19*6.5%,2)+ROUND($AE19*$E$5%,2)+($AF19)-($AG19-$AH19)&gt;=2600+ROUND(2600*9.76%,2)+ROUND(2600*6.5%,2)+ROUND(2600*$E$5%,2),AE19+ROUND($AE19*9.76%,2)+ROUND($AE19*6.5%,2)+ROUND($AE19*$E$5%,2)&lt;2600+ROUND(2600*9.76%,2)+ROUND(2600*6.5%,2)+ROUND(2600*$E$5%,2),$AF19&gt;=$AG19-$AH19),ROUND((ROUND($AE19*9.76%,2)+ROUND($AE19*2.45%,2)+ROUND($AE19*1.5%,2)+ROUND($AE19*((1-13.71%)*9%),2))*$E$8,2),IF(AND($AE19+ROUND($AE19*9.76%,2)+ROUND($AE19*6.5%,2)+ROUND($AE19*$E$5%,2)+($AF19)-($AG19-$AH19)&gt;=2600+ROUND(2600*9.76%,2)+ROUND(2600*6.5%,2)+ROUND(2600*$E$5%,2),AE19+ROUND($AE19*9.76%,2)+ROUND($AE19*6.5%,2)+ROUND($AE19*$E$5%,2)&gt;=2600+ROUND(2600*9.76%,2)+ROUND(2600*6.5%,2)+ROUND(2600*$E$5%,2),$AF19&gt;=$AG19-$AH19),ROUND((ROUND(2600*9.76%,2)+ROUND(2600*2.45%,2)+ROUND(2600*1.5%,2)+ROUND(2600*((1-13.71%)*9%),2))*$E$8,2),IF(AND($AE19+ROUND($AE19*9.76%,2)+ROUND($AE19*6.5%,2)+ROUND($AE19*$E$5%,2)+($AF19)-($AG19-$AH19)&gt;=2600+ROUND(2600*9.76%,2)+ROUND(2600*6.5%,2)+ROUND(2600*$E$5%,2),$AE19+ROUND($AE19*9.76%,2)+ROUND($AE19*6.5%,2)+ROUND($AE19*$E$5%,2)&gt;=2600+ROUND(2600*9.76%,2)+ROUND(2600*6.5%,2)+ROUND(2600*$E$5%,2),$AF19&lt;=$AG19-$AH19),ROUND((ROUND(2600*9.76%,2)+ROUND(2600*2.45%,2)+ROUND(2600*1.5%,2)+ROUND(2600*((1-13.71%)*9%),2))*$E$8,2),IF(AND($AE19+ROUND($AE19*9.76%,2)+ROUND($AE19*6.5%,2)+ROUND($AE19*$E$5%,2)+($AF19)-($AG19-$AH19)&lt;2600+ROUND(2600*9.76%,2)+ROUND(2600*6.5%,2)+ROUND(2600*$E$5%,2),$AE19+ROUND($AE19*9.76%,2)+ROUND($AE19*6.5%,2)+ROUND($AE19*$E$5%,2)&lt;2600+ROUND(2600*9.76%,2)+ROUND(2600*6.5%,2)+ROUND(2600*$E$5%,2),$AF19&gt;=$AG19-$AH19),ROUND((ROUND($AE19*9.76%,2)+ROUND($AE19*2.45%,2)+ROUND($AE19*1.5%,2)+ROUND($AE19*((1-13.71%)*9%),2))*$E$8,2),IF(AND($AE19+ROUND($AE19*9.76%,2)+ROUND($AE19*6.5%,2)+ROUND($AE19*$E$5%,2)+($AF19)-($AG19-$AH19)&lt;2600+ROUND(2600*9.76%,2)+ROUND(2600*6.5%,2)+ROUND(2600*$E$5%,2),$AE19+ROUND($AE19*9.76%,2)+ROUND($AE19*6.5%,2)+ROUND($AE19*$E$5%,2)&lt;2600+ROUND(2600*9.76%,2)+ROUND(2600*6.5%,2)+ROUND(2600*$E$5%,2),$AF19&lt;=$AG19-$AH19),ROUND(((ROUND((($AE19+ROUND($AE19*9.76%,2)+ROUND($AE19*6.5%,2)+ROUND($AE19*$E$5%,2))-(($AG19+$AH19)-$AF19)-(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2))))*9.76%,2))+(ROUND((($AE19+ROUND($AE19*9.76%,2)+ROUND($AE19*6.5%,2)+ROUND($AE19*$E$5%,2))-(($AG19+$AH19)-$AF19)-(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2))))*2.45%,2))+(ROUND((($AE19+ROUND($AE19*9.76%,2)+ROUND($AE19*6.5%,2)+ROUND($AE19*$E$5%,2))-(($AG19+$AH19)-$AF19)-(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2))))*1.5%,2))+(ROUND((($AE19+ROUND($AE19*9.76%,2)+ROUND($AE19*6.5%,2)+ROUND($AE19*$E$5%,2))-(($AG19+$AH19)-$AF19)-(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2))))*((1-13.71%)*9%),2)))*$E$8,2),0))))),0)))),0)</f>
        <v>0</v>
      </c>
      <c r="AM19" s="46">
        <f t="shared" ref="AM19:AM82" si="17">IF(AND($AD19=1,$H19&gt;0),IF(AND($AF19&gt;0,$AG19&gt;0),IF(AND($AE19+ROUND($AE19*9.76%,2)+ROUND($AE19*6.5%,2)+ROUND($AE19*$E$5%,2)+($AF19)-($AG19-$AH19)&lt;2600+ROUND(2600*9.76%,2)+ROUND(2600*6.5%,2)+ROUND(2600*$E$5%,2),$AE19+ROUND($AE19*9.76%,2)+ROUND($AE19*6.5%,2)+ROUND($AE19*$E$5%,2)&gt;=2600+ROUND(2600*9.76%,2)+ROUND(2600*6.5%,2)+ROUND(2600*$E$5%,2),$AF19&lt;$AG19-$AH19),ROUND(((ROUND((($AE19+ROUND($AE19*9.76%,2)+ROUND($AE19*6.5%,2)+ROUND($AE19*$E$5%,2))-(($AG19+$AH19)-$AF19)-(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2))))*9.76%,2))+(ROUND((($AE19+ROUND($AE19*9.76%,2)+ROUND($AE19*6.5%,2)+ROUND($AE19*$E$5%,2))-(($AG19+$AH19)-$AF19)-(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2))))*2.45%,2))+(ROUND((($AE19+ROUND($AE19*9.76%,2)+ROUND($AE19*6.5%,2)+ROUND($AE19*$E$5%,2))-(($AG19+$AH19)-$AF19)-(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2))))*1.5%,2))+(ROUND((($AE19+ROUND($AE19*9.76%,2)+ROUND($AE19*6.5%,2)+ROUND($AE19*$E$5%,2))-(($AG19+$AH19)-$AF19)-(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2))))*((1-13.71%)*9%),2)))*$E$8,2),0),0),0)</f>
        <v>0</v>
      </c>
      <c r="AN19" s="122">
        <f>IF(IF(IF($AD19=0,0,IF(AND(OR($H19=0,$H19=""),OR($AG19=0,$AG19=""),$AD19=1),0,IF(AND($AF19=0,$AG19=0),ROUND((ROUND(IF($AE19&gt;=2600,2600,$AE19)*9.76%,2)+ROUND(IF($AE19&gt;=2600,2600,$AE19)*6.5%,2)+ROUND(IF($AE19&gt;=2600,2600,$AE19)*$E$5%,2))*$E$8,2),IF(AND($AF19&gt;0,$AG19=0),IF($AE19&gt;=2600,ROUND((ROUND(2600*9.76%,2)+ROUND(2600*6.5%,2)+ROUND(2600*$E$5%,2))*$E$8,2),ROUND((ROUND($AE19*9.76%,2)+ROUND($AE19*6.5%,2)+ROUND($AE19*$E$5%,2))*$E$8,2)),IF(AND($AF19=0,$AG19&gt;0),IF(ROUND(((($AE19+ROUND($AE19*9.76%,2)+ROUND($AE19*6.5%,2)+ROUND($AE19*$E$5%,2))-($AG19-$AH19))-(((($AE19+ROUND($AE19*9.76%,2)+ROUND($AE19*6.5%,2)+ROUND($AE19*$E$5%,2))-($AG19-$AH19))/(100+$E$5+9.76+6.5))*100))*$E$8,2)&gt;=ROUND((ROUND(IF($AE19&gt;=2600,2600,$AE19)*9.76%,2)+ROUND(IF($AE19&gt;=2600,2600,$AE19)*6.5%,2)+ROUND(IF($AE19&gt;=2600,2600,$AE19)*$E$5%,2))*$E$8,2),ROUND((ROUND(IF($AE19&gt;=2600,2600,$AE19)*9.76%,2)+ROUND(IF($AE19&gt;=2600,2600,$AE19)*6.5%,2)+ROUND(IF($AE19&gt;=2600,2600,$AE19)*$E$5%,2))*$E$8,2),ROUND(((($AE19+ROUND($AE19*9.76%,2)+ROUND($AE19*6.5%,2)+ROUND($AE19*$E$5%,2))-($AG19-$AH19))-(((($AE19+ROUND($AE19*9.76%,2)+ROUND($AE19*6.5%,2)+ROUND($AE19*$E$5%,2))-($AG19-$AH19))/(100+$E$5+9.76+6.5))*100))*$E$8,2)),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E$8,2)))))))&gt;0,IF($AD19=0,0,IF(AND(OR($H19=0,$H19=""),OR($AG19=0,$AG19=""),$AD19=1),0,IF(AND($AF19=0,$AG19=0),ROUND((ROUND(IF($AE19&gt;=2600,2600,$AE19)*9.76%,2)+ROUND(IF($AE19&gt;=2600,2600,$AE19)*6.5%,2)+ROUND(IF($AE19&gt;=2600,2600,$AE19)*$E$5%,2))*$E$8,2),IF(AND($AF19&gt;0,$AG19=0),IF($AE19&gt;=2600,ROUND((ROUND(2600*9.76%,2)+ROUND(2600*6.5%,2)+ROUND(2600*$E$5%,2))*$E$8,2),ROUND((ROUND($AE19*9.76%,2)+ROUND($AE19*6.5%,2)+ROUND($AE19*$E$5%,2))*$E$8,2)),IF(AND($AF19=0,$AG19&gt;0),IF(ROUND(((($AE19+ROUND($AE19*9.76%,2)+ROUND($AE19*6.5%,2)+ROUND($AE19*$E$5%,2))-($AG19-$AH19))-(((($AE19+ROUND($AE19*9.76%,2)+ROUND($AE19*6.5%,2)+ROUND($AE19*$E$5%,2))-($AG19-$AH19))/(100+$E$5+9.76+6.5))*100))*$E$8,2)&gt;=ROUND((ROUND(IF($AE19&gt;=2600,2600,$AE19)*9.76%,2)+ROUND(IF($AE19&gt;=2600,2600,$AE19)*6.5%,2)+ROUND(IF($AE19&gt;=2600,2600,$AE19)*$E$5%,2))*$E$8,2),ROUND((ROUND(IF($AE19&gt;=2600,2600,$AE19)*9.76%,2)+ROUND(IF($AE19&gt;=2600,2600,$AE19)*6.5%,2)+ROUND(IF($AE19&gt;=2600,2600,$AE19)*$E$5%,2))*$E$8,2),ROUND(((($AE19+ROUND($AE19*9.76%,2)+ROUND($AE19*6.5%,2)+ROUND($AE19*$E$5%,2))-($AG19-$AH19))-(((($AE19+ROUND($AE19*9.76%,2)+ROUND($AE19*6.5%,2)+ROUND($AE19*$E$5%,2))-($AG19-$AH19))/(100+$E$5+9.76+6.5))*100))*$E$8,2)),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E$8,2))))))),0)&gt;$H19,$H19,IF(IF($AD19=0,0,IF(AND(OR($H19=0,$H19=""),OR($AG19=0,$AG19=""),$AD19=1),0,IF(AND($AF19=0,$AG19=0),ROUND((ROUND(IF($AE19&gt;=2600,2600,$AE19)*9.76%,2)+ROUND(IF($AE19&gt;=2600,2600,$AE19)*6.5%,2)+ROUND(IF($AE19&gt;=2600,2600,$AE19)*$E$5%,2))*$E$8,2),IF(AND($AF19&gt;0,$AG19=0),IF($AE19&gt;=2600,ROUND((ROUND(2600*9.76%,2)+ROUND(2600*6.5%,2)+ROUND(2600*$E$5%,2))*$E$8,2),ROUND((ROUND($AE19*9.76%,2)+ROUND($AE19*6.5%,2)+ROUND($AE19*$E$5%,2))*$E$8,2)),IF(AND($AF19=0,$AG19&gt;0),IF(ROUND(((($AE19+ROUND($AE19*9.76%,2)+ROUND($AE19*6.5%,2)+ROUND($AE19*$E$5%,2))-($AG19-$AH19))-(((($AE19+ROUND($AE19*9.76%,2)+ROUND($AE19*6.5%,2)+ROUND($AE19*$E$5%,2))-($AG19-$AH19))/(100+$E$5+9.76+6.5))*100))*$E$8,2)&gt;=ROUND((ROUND(IF($AE19&gt;=2600,2600,$AE19)*9.76%,2)+ROUND(IF($AE19&gt;=2600,2600,$AE19)*6.5%,2)+ROUND(IF($AE19&gt;=2600,2600,$AE19)*$E$5%,2))*$E$8,2),ROUND((ROUND(IF($AE19&gt;=2600,2600,$AE19)*9.76%,2)+ROUND(IF($AE19&gt;=2600,2600,$AE19)*6.5%,2)+ROUND(IF($AE19&gt;=2600,2600,$AE19)*$E$5%,2))*$E$8,2),ROUND(((($AE19+ROUND($AE19*9.76%,2)+ROUND($AE19*6.5%,2)+ROUND($AE19*$E$5%,2))-($AG19-$AH19))-(((($AE19+ROUND($AE19*9.76%,2)+ROUND($AE19*6.5%,2)+ROUND($AE19*$E$5%,2))-($AG19-$AH19))/(100+$E$5+9.76+6.5))*100))*$E$8,2)),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E$8,2)))))))&gt;0,IF($AD19=0,0,IF(AND(OR($H19=0,$H19=""),OR($AG19=0,$AG19=""),$AD19=1),0,IF(AND($AF19=0,$AG19=0),ROUND((ROUND(IF($AE19&gt;=2600,2600,$AE19)*9.76%,2)+ROUND(IF($AE19&gt;=2600,2600,$AE19)*6.5%,2)+ROUND(IF($AE19&gt;=2600,2600,$AE19)*$E$5%,2))*$E$8,2),IF(AND($AF19&gt;0,$AG19=0),IF($AE19&gt;=2600,ROUND((ROUND(2600*9.76%,2)+ROUND(2600*6.5%,2)+ROUND(2600*$E$5%,2))*$E$8,2),ROUND((ROUND($AE19*9.76%,2)+ROUND($AE19*6.5%,2)+ROUND($AE19*$E$5%,2))*$E$8,2)),IF(AND($AF19=0,$AG19&gt;0),IF(ROUND(((($AE19+ROUND($AE19*9.76%,2)+ROUND($AE19*6.5%,2)+ROUND($AE19*$E$5%,2))-($AG19-$AH19))-(((($AE19+ROUND($AE19*9.76%,2)+ROUND($AE19*6.5%,2)+ROUND($AE19*$E$5%,2))-($AG19-$AH19))/(100+$E$5+9.76+6.5))*100))*$E$8,2)&gt;=ROUND((ROUND(IF($AE19&gt;=2600,2600,$AE19)*9.76%,2)+ROUND(IF($AE19&gt;=2600,2600,$AE19)*6.5%,2)+ROUND(IF($AE19&gt;=2600,2600,$AE19)*$E$5%,2))*$E$8,2),ROUND((ROUND(IF($AE19&gt;=2600,2600,$AE19)*9.76%,2)+ROUND(IF($AE19&gt;=2600,2600,$AE19)*6.5%,2)+ROUND(IF($AE19&gt;=2600,2600,$AE19)*$E$5%,2))*$E$8,2),ROUND(((($AE19+ROUND($AE19*9.76%,2)+ROUND($AE19*6.5%,2)+ROUND($AE19*$E$5%,2))-($AG19-$AH19))-(((($AE19+ROUND($AE19*9.76%,2)+ROUND($AE19*6.5%,2)+ROUND($AE19*$E$5%,2))-($AG19-$AH19))/(100+$E$5+9.76+6.5))*100))*$E$8,2)),IF(ROUND(((($AE19+ROUND($AE19*9.76%,2)+ROUND($AE19*6.5%,2)+ROUND($AE19*$E$5%,2))-($AG19-$AH19)+$AF19)-(((($AE19+ROUND($AE19*9.76%,2)+ROUND($AE19*6.5%,2)+ROUND($AE19*$E$5%,2))-($AG19-$AH19)+$AF19)/(100+$E$5+9.76+6.5))*100))*$E$8,2)&gt;=ROUND((ROUND(IF($AE19&gt;=2600,2600,$AE19)*9.76%,2)+ROUND(IF($AE19&gt;=2600,2600,$AE19)*6.5%,2)+ROUND(IF($AE19&gt;=2600,2600,$AE19)*$E$5%,2))*$E$8,2),ROUND((ROUND(IF($AE19&gt;=2600,2600,$AE19)*9.76%,2)+ROUND(IF($AE19&gt;=2600,2600,$AE19)*6.5%,2)+ROUND(IF($AE19&gt;=2600,2600,$AE19)*$E$5%,2))*$E$8,2),ROUND(((($AE19+ROUND($AE19*9.76%,2)+ROUND($AE19*6.5%,2)+ROUND($AE19*$E$5%,2))-($AG19-$AH19)+$AF19)-(((($AE19+ROUND($AE19*9.76%,2)+ROUND($AE19*6.5%,2)+ROUND($AE19*$E$5%,2))-($AG19-$AH19)+$AF19)/(100+$E$5+9.76+6.5))*100))*$E$8,2))))))),0))</f>
        <v>0</v>
      </c>
      <c r="AO19" s="245">
        <f>IF(OR($AD19=0,AND($AD19=1,$H19=0)),IF(AND($AF19=0,$AG19=0),ROUND(ROUND(IF($AE19&gt;=2800,2800*$E$8,$AE19*$E$8),2)-ROUND(ROUND(ROUND(IF($AE19&gt;=2800,2800,$AE19)*9.76%,2)+ROUND(IF($AE19&gt;=2800,2800,$AE19)*2.45%,2)+ROUND(IF($AE19&gt;=2800,2800,$AE19)*1.5%,2)+ROUND(IF($AE19&gt;=2800,2800,$AE19)*((1-13.71%)*9%),2),2),2)*$E$8,2),IF(AND($AF19&gt;0,$AG19=0),IF(ROUND(IF($AE19+$AF19&lt;=2800,ROUND($AE19*$E$8,2)+ROUND($AF19*$E$8,2),0)-ROUND(ROUND(ROUND($AE19*9.76%,2)+ROUND($AE19*2.45%,2)+ROUND($AE19*1.5%,2)+ROUND($AE19*((1-13.71%)*9%),2)+ROUND($AF19*9%,2),2),2)*$E$8,2)&gt;0,ROUND(IF($AE19+$AF19&lt;=2800,ROUND($AE19*$E$8,2)+ROUND($AF19*$E$8,2),0)-ROUND(ROUND(ROUND($AE19*9.76%,2)+ROUND($AE19*2.45%,2)+ROUND($AE19*1.5%,2)+ROUND($AE19*((1-13.71%)*9%),2)+ROUND($AF19*9%,2),2),2)*$E$8,2),IF(ROUND(IF($AE19+$AF19&gt;=2800,IF($AF19&gt;2800,ROUND(2800*$E$8,2),ROUND($AF19*$E$8,2)+ROUND((2800-$AF19)*$E$8,2)),0)-ROUND(ROUND(ROUND(IF($AF19&gt;2800,0,2800-$AF19)*9.76%,2)+ROUND(IF($AF19&gt;2800,0,2800-$AF19)*2.45%,2)+ROUND(IF($AF19&gt;2800,0,2800-$AF19)*1.5%,2)+ROUND(IF($AF19&gt;2800,0,2800-$AF19)*((1-13.71%)*9%),2)+ROUND(IF($AF19&gt;2800,2800,$AF19)*9%,2),2),2)*$E$8,2)&gt;0,ROUND(IF($AE19+$AF19&gt;=2800,IF($AF19&gt;2800,ROUND(2800*$E$8,2),ROUND($AF19*$E$8,2)+ROUND((2800-$AF19)*$E$8,2)),0)-ROUND(ROUND(ROUND(IF($AF19&gt;2800,0,2800-$AF19)*9.76%,2)+ROUND(IF($AF19&gt;2800,0,2800-$AF19)*2.45%,2)+ROUND(IF($AF19&gt;2800,0,2800-$AF19)*1.5%,2)+ROUND(IF($AF19&gt;2800,0,2800-$AF19)*((1-13.71%)*9%),2)+ROUND(IF($AF19&gt;2800,2800,$AF19)*9%,2),2),2)*$E$8,2),0)),IF(AND($H19=0,$AD19=1,$AF19=0,$AG19&gt;0),IF((($AE19+ROUND($AE19*9.76%,2)+ROUND($AE19*6.5%,2)+ROUND($AE19*$E$5%,2))-($AG19-$AH19))&gt;2800+ROUND(2800*9.76%,2)+ROUND(2800*6.5%,2)+ROUND(2800*$E$5%,2),ROUND((2800-ROUND(2800*9.76%,2)-ROUND(2800*1.5%,2)-ROUND(2800*2.45%,2)-ROUND((2800*(1-13.71%))*9%,2))*$E$8,2),IF($AG19&lt;$AH19+($AE19-2800)+(ROUND($AE19*9.76%,2)+ROUND($AE19*6.5%,2)+ROUND($AE19*$E$5%,2))+(ROUND($AE19*9.76%,2)+ROUND($AE19*1.5%,2)+ROUND($AE19*2.45%,2)+ROUND(($AE19*(1-13.71%))*9%,2)),ROUND((2800-ROUND(2800*9.76%,2)-ROUND(2800*1.5%,2)-ROUND(2800*2.45%,2)-ROUND((2800*(1-13.71%))*9%,2))*$E$8,2),IF(ROUND(ROUND(ROUND($AE19-ROUND($AE19*9.76%,2)-ROUND($AE19*1.5%,2)-ROUND($AE19*2.45%,2)-ROUND(($AE19*(1-13.71%))*9%,2),2)-($AG19-($AH19+(ROUND($AE19*9.76%,2)+ROUND($AE19*6.5%,2)+ROUND($AE19*$E$5%,2))+(ROUND($AE19*9.76%,2)+ROUND($AE19*1.5%,2)+ROUND($AE19*2.45%,2)+ROUND(($AE19*(1-13.71%))*9%,2)))),2)*$E$8,2)&gt;0,ROUND(ROUND(ROUND($AE19-ROUND($AE19*9.76%,2)-ROUND($AE19*1.5%,2)-ROUND($AE19*2.45%,2)-ROUND(($AE19*(1-13.71%))*9%,2),2)-($AG19-($AH19+(ROUND($AE19*9.76%,2)+ROUND($AE19*6.5%,2)+ROUND($AE19*$E$5%,2))+(ROUND($AE19*9.76%,2)+ROUND($AE19*1.5%,2)+ROUND($AE19*2.45%,2)+ROUND(($AE19*(1-13.71%))*9%,2)))),2)*$E$8,2),0))),IF(IF(AND($AF19=0,$AG19&gt;0),ROUND(IF(ROUND(($AE19-ROUND(ROUND(ROUND($AE19*9.76%,2)+ROUND($AE19*2.45%,2)+ROUND($AE19*1.5%,2)+ROUND($AE19*((1-13.71%)*9%),2),2),2)+($AF19-ROUND($AF19*9%,2))-$AG19)*$E$8,2)&gt;=IF(IF(AND($AF19=0,$AG19&gt;0),ROUND(((IF($AE19&gt;=2800,2800,$AE19)-ROUND(ROUND(ROUND(IF($AE19&gt;=2800,2800,$AE19)*9.76%,2)+ROUND(IF($AE19&gt;=2800,2800,$AE19)*2.45%,2)+ROUND(IF($AE19&gt;=2800,2800,$AE19)*1.5%,2)+ROUND(IF($AE19&gt;=2800,2800,$AE19)*((1-13.71%)*9%),2),2),2))-$AG19)*$E$8,2),0)&gt;0,IF(AND($AF19=0,$AG19&gt;0),ROUND(((IF($AE19&gt;=2800,2800,$AE19)-ROUND(ROUND(ROUND(IF($AE19&gt;=2800,2800,$AE19)*9.76%,2)+ROUND(IF($AE19&gt;=2800,2800,$AE19)*2.45%,2)+ROUND(IF($AE19&gt;=2800,2800,$AE19)*1.5%,2)+ROUND(IF($AE19&gt;=2800,2800,$AE19)*((1-13.71%)*9%),2),2),2)))*$E$8,2),0),0),IF(IF(AND($AF19=0,$AG19&gt;0),ROUND(((IF($AE19&gt;=2800,2800,$AE19)-ROUND(ROUND(ROUND(IF($AE19&gt;=2800,2800,$AE19)*9.76%,2)+ROUND(IF($AE19&gt;=2800,2800,$AE19)*2.45%,2)+ROUND(IF($AE19&gt;=2800,2800,$AE19)*1.5%,2)+ROUND(IF($AE19&gt;=2800,2800,$AE19)*((1-13.71%)*9%),2),2),2))-$AG19)*$E$8,2),0)&gt;0,IF(AND($AF19=0,$AG19&gt;0),ROUND(((IF($AE19&gt;=2800,2800,$AE19)-ROUND(ROUND(ROUND(IF($AE19&gt;=2800,2800,$AE19)*9.76%,2)+ROUND(IF($AE19&gt;=2800,2800,$AE19)*2.45%,2)+ROUND(IF($AE19&gt;=2800,2800,$AE19)*1.5%,2)+ROUND(IF($AE19&gt;=2800,2800,$AE19)*((1-13.71%)*9%),2),2),2)))*$E$8,2),0),0),ROUND(($AE19-ROUND(ROUND(ROUND($AE19*9.76%,2)+ROUND($AE19*2.45%,2)+ROUND($AE19*1.5%,2)+ROUND($AE19*((1-13.71%)*9%),2),2),2)+($AF19-ROUND($AF19*9%,2))-$AG19)*$E$8,2)),2),0)&gt;0,IF(AND($AF19=0,$AG19&gt;0),ROUND(IF(ROUND(($AE19-ROUND(ROUND(ROUND($AE19*9.76%,2)+ROUND($AE19*2.45%,2)+ROUND($AE19*1.5%,2)+ROUND($AE19*((1-13.71%)*9%),2),2),2)+($AF19-ROUND($AF19*9%,2))-$AG19)*$E$8,2)&gt;=IF(IF(AND($AF19=0,$AG19&gt;0),ROUND(((IF($AE19&gt;=2800,2800,$AE19)-ROUND(ROUND(ROUND(IF($AE19&gt;=2800,2800,$AE19)*9.76%,2)+ROUND(IF($AE19&gt;=2800,2800,$AE19)*2.45%,2)+ROUND(IF($AE19&gt;=2800,2800,$AE19)*1.5%,2)+ROUND(IF($AE19&gt;=2800,2800,$AE19)*((1-13.71%)*9%),2),2),2))-$AG19)*$E$8,2),0)&gt;0,IF(AND($AF19=0,$AG19&gt;0),ROUND(((IF($AE19&gt;=2800,2800,$AE19)-ROUND(ROUND(ROUND(IF($AE19&gt;=2800,2800,$AE19)*9.76%,2)+ROUND(IF($AE19&gt;=2800,2800,$AE19)*2.45%,2)+ROUND(IF($AE19&gt;=2800,2800,$AE19)*1.5%,2)+ROUND(IF($AE19&gt;=2800,2800,$AE19)*((1-13.71%)*9%),2),2),2)))*$E$8,2),0),0),IF(IF(AND($AF19=0,$AG19&gt;0),ROUND(((IF($AE19&gt;=2800,2800,$AE19)-ROUND(ROUND(ROUND(IF($AE19&gt;=2800,2800,$AE19)*9.76%,2)+ROUND(IF($AE19&gt;=2800,2800,$AE19)*2.45%,2)+ROUND(IF($AE19&gt;=2800,2800,$AE19)*1.5%,2)+ROUND(IF($AE19&gt;=2800,2800,$AE19)*((1-13.71%)*9%),2),2),2))-$AG19)*$E$8,2),0)&gt;0,IF(AND($AF19=0,$AG19&gt;0),ROUND(((IF($AE19&gt;=2800,2800,$AE19)-ROUND(ROUND(ROUND(IF($AE19&gt;=2800,2800,$AE19)*9.76%,2)+ROUND(IF($AE19&gt;=2800,2800,$AE19)*2.45%,2)+ROUND(IF($AE19&gt;=2800,2800,$AE19)*1.5%,2)+ROUND(IF($AE19&gt;=2800,2800,$AE19)*((1-13.71%)*9%),2),2),2)))*$E$8,2),0),0),ROUND(($AE19-ROUND(ROUND(ROUND($AE19*9.76%,2)+ROUND($AE19*2.45%,2)+ROUND($AE19*1.5%,2)+ROUND($AE19*((1-13.71%)*9%),2),2),2)+($AF19-ROUND($AF19*9%,2))-$AG19)*$E$8,2)),2),0),0)))),0)</f>
        <v>0</v>
      </c>
      <c r="AP19" s="245">
        <f>IF(OR($AD19=0,AND($AD19=1,OR($H19=0,$H19=""))),IF(AND($H19=0,$AD19=1,$AF19&gt;0,$AG19&gt;0),IF($AG19&lt;=($AH19+(ROUND($AE19*9.76%,2)+ROUND($AE19*1.5%,2)+ROUND($AE19*2.45%,2)+ROUND(($AE19*(1-13.71%))*9%,2))+ROUND($AE19*9.76%,2)+(ROUND($AE19*6.5%,2)+ROUND($AE19*$E$5%,2))+(ROUND(AL19*9%,2))+($AE19-2800)),IF(ROUND(IF($AE19+$AF19&lt;=2800,ROUND($AE19*$E$8,2)+ROUND($AF19*$E$8,2),0)-ROUND(ROUND(ROUND($AE19*9.76%,2)+ROUND($AE19*2.45%,2)+ROUND($AE19*1.5%,2)+ROUND($AE19*((1-13.71%)*9%),2)+ROUND($AF19*9%,2),2),2)*$E$8,2)&gt;0,ROUND(IF($AE19+$AF19&lt;=2800,ROUND($AE19*$E$8,2)+ROUND($AF19*$E$8,2),0)-ROUND(ROUND(ROUND($AE19*9.76%,2)+ROUND($AE19*2.45%,2)+ROUND($AE19*1.5%,2)+ROUND($AE19*((1-13.71%)*9%),2)+ROUND($AF19*9%,2),2),2)*$E$8,2),IF(ROUND(IF($AE19+$AF19&gt;=2800,IF($AF19&gt;2800,ROUND(2800*$E$8,2),ROUND($AF19*$E$8,2)+ROUND((2800-$AF19)*$E$8,2)),0)-ROUND(ROUND(ROUND(IF($AF19&gt;2800,0,2800-$AF19)*9.76%,2)+ROUND(IF($AF19&gt;2800,0,2800-$AF19)*2.45%,2)+ROUND(IF($AF19&gt;2800,0,2800-$AF19)*1.5%,2)+ROUND(IF($AF19&gt;2800,0,2800-$AF19)*((1-13.71%)*9%),2)+ROUND(IF($AF19&gt;2800,2800,$AF19)*9%,2),2),2)*$E$8,2)&gt;0,ROUND(IF($AE19+$AF19&gt;=2800,IF($AF19&gt;2800,ROUND(2800*$E$8,2),ROUND($AF19*$E$8,2)+ROUND((2800-$AF19)*$E$8,2)),0)-ROUND(ROUND(ROUND(IF($AF19&gt;2800,0,2800-$AF19)*9.76%,2)+ROUND(IF($AF19&gt;2800,0,2800-$AF19)*2.45%,2)+ROUND(IF($AF19&gt;2800,0,2800-$AF19)*1.5%,2)+ROUND(IF($AF19&gt;2800,0,2800-$AF19)*((1-13.71%)*9%),2)+ROUND(IF($AF19&gt;2800,2800,$AF19)*9%,2),2),2)*$E$8,2),0)),IF($AG19&gt;($AH19+(ROUND($AE19*9.76%,2)+ROUND($AE19*1.5%,2)+ROUND($AE19*2.45%,2)+ROUND(($AE19*(1-13.71%))*9%,2))+ROUND($AE19*9.76%,2)+(ROUND($AE19*6.5%,2)+ROUND($AE19*$E$5%,2))+(ROUND(AL19*9%,2))+($AE19-2800)),IF($AE19-ROUND($AE19*9.76%,2)-ROUND($AE19*1.5%,2)-ROUND($AE19*2.45%,2)-ROUND(($AE19*(1-13.71%))*9%,2)&gt;($AG19-($AH19+(ROUND($AE19*9.76%,2)+ROUND($AE19*1.5%,2)+ROUND($AE19*2.45%,2)+ROUND(($AE19*(1-13.71%))*9%,2))+ROUND($AE19*9.76%,2)+(ROUND($AE19*6.5%,2)+ROUND($AE19*$E$5%,2))+(ROUND(AL19*9%,2)))),ROUND((($AE19-(ROUND($AE19*9.76%,2)+ROUND($AE19*1.5%,2)+ROUND($AE19*2.45%,2)+ROUND(($AE19*(1-13.71%))*9%,2))-($AG19-($AH19+(ROUND($AE19*9.76%,2)+ROUND($AE19*1.5%,2)+ROUND($AE19*2.45%,2)+ROUND(($AE19*(1-13.71%))*9%,2))+ROUND($AE19*9.76%,2)+(ROUND($AE19*6.5%,2)+ROUND($AE19*$E$5%,2))+(ROUND(AL19*9%,2)))))+$AF19)*$E$8,2),ROUND(($AF19-(($AG19-($AH19+(ROUND($AE19*9.76%,2)+ROUND($AE19*1.5%,2)+ROUND($AE19*2.45%,2)+ROUND(($AE19*(1-13.71%))*9%,2))+ROUND($AE19*9.76%,2)+(ROUND($AE19*6.5%,2)+ROUND($AE19*$E$5%,2))+(ROUND(AL19*9%,2))))-($AE19-ROUND($AE19*9.76%,2)-ROUND($AE19*1.5%,2)-ROUND($AE19*2.45%,2)-ROUND(($AE19*(1-13.71%))*9%,2))))*$E$8,2)),0)),IF(AND($AF19&gt;0,$AG19&gt;0),IF(ROUND(($AE19-ROUND(ROUND(ROUND($AE19*9.76%,2)+ROUND($AE19*2.45%,2)+ROUND($AE19*1.5%,2)+ROUND($AE19*((1-13.71%)*9%),2),2),2)+($AF19-ROUND($AF19*9%,2))-$AG19)*$E$8,2)&gt;=ROUND((IF($AE19-$AF19&gt;=2800-$AF19,IF(2800-$AF19&gt;0,2800-$AF19,0),IF($AE19-$AF19&gt;=0,IF($AE19&lt;2800,$AE19,$AE19-$AF19),IF($AE19-(ROUND($AE19*9.76%,2)+ROUND($AE19*2.45%,2)+ROUND($AE19*1.5%,2)+($AE19*(1-13.71%)*9%))-$AG19&gt;0,IF(AND(2800-$AF19&gt;0,2800-$AF19&gt;$AE19-(ROUND($AE19*9.76%,2)+ROUND($AE19*2.45%,2)+ROUND($AE19*1.5%,2)+($AE19*(1-13.71%)*9%))-$AG19),$AE19,IF(2800-$AF19&gt;0,2800-$AF19,0)),0)))-ROUND(ROUND(ROUND(IF($AE19-$AF19&gt;=2800-$AF19,IF(2800-$AF19&gt;0,2800-$AF19,0),IF($AE19-$AF19&gt;=0,IF($AE19&lt;2800,$AE19,$AE19-$AF19),IF($AE19-(ROUND($AE19*9.76%,2)+ROUND($AE19*2.45%,2)+ROUND($AE19*1.5%,2)+($AE19*(1-13.71%)*9%))-$AG19&gt;0,IF(AND(2800-$AF19&gt;0,2800-$AF19&gt;$AE19-(ROUND($AE19*9.76%,2)+ROUND($AE19*2.45%,2)+ROUND($AE19*1.5%,2)+($AE19*(1-13.71%)*9%))-$AG19),$AE19,IF(2800-$AF19&gt;0,2800-$AF19,0)),0)))*9.76%,2)+ROUND(IF($AE19-$AF19&gt;=2800-$AF19,IF(2800-$AF19&gt;0,2800-$AF19,0),IF($AE19-$AF19&gt;=0,IF($AE19&lt;2800,$AE19,$AE19-$AF19),IF($AE19-(ROUND($AE19*9.76%,2)+ROUND($AE19*2.45%,2)+ROUND($AE19*1.5%,2)+($AE19*(1-13.71%)*9%))-$AG19&gt;0,IF(AND(2800-$AF19&gt;0,2800-$AF19&gt;$AE19-(ROUND($AE19*9.76%,2)+ROUND($AE19*2.45%,2)+ROUND($AE19*1.5%,2)+($AE19*(1-13.71%)*9%))-$AG19),$AE19,IF(2800-$AF19&gt;0,2800-$AF19,0)),0)))*2.45%,2)+ROUND(IF($AE19-$AF19&gt;=2800-$AF19,IF(2800-$AF19&gt;0,2800-$AF19,0),IF($AE19-$AF19&gt;=0,IF($AE19&lt;2800,$AE19,$AE19-$AF19),IF($AE19-(ROUND($AE19*9.76%,2)+ROUND($AE19*2.45%,2)+ROUND($AE19*1.5%,2)+($AE19*(1-13.71%)*9%))-$AG19&gt;0,IF(AND(2800-$AF19&gt;0,2800-$AF19&gt;$AE19-(ROUND($AE19*9.76%,2)+ROUND($AE19*2.45%,2)+ROUND($AE19*1.5%,2)+($AE19*(1-13.71%)*9%))-$AG19),$AE19,IF(2800-$AF19&gt;0,2800-$AF19,0)),0)))*1.5%,2)+ROUND(IF($AE19-$AF19&gt;=2800-$AF19,IF(2800-$AF19&gt;0,2800-$AF19,0),IF($AE19-$AF19&gt;=0,IF($AE19&lt;2800,$AE19,$AE19-$AF19),IF($AE19-(ROUND($AE19*9.76%,2)+ROUND($AE19*2.45%,2)+ROUND($AE19*1.5%,2)+($AE19*(1-13.71%)*9%))-$AG19&gt;0,IF(AND(2800-$AF19&gt;0,2800-$AF19&gt;$AE19-(ROUND($AE19*9.76%,2)+ROUND($AE19*2.45%,2)+ROUND($AE19*1.5%,2)+($AE19*(1-13.71%)*9%))-$AG19),$AE19,IF(2800-$AF19&gt;0,2800-$AF19,0)),0)))*((1-13.71%)*9%),2),2),2)+IF($AF19&gt;2800,2800-(2800*9%),$AF19-($AF19*9%)))*$E$8,2),ROUND((IF($AE19-$AF19&gt;=2800-$AF19,IF(2800-$AF19&gt;0,2800-$AF19,0),IF($AE19-$AF19&gt;=0,IF($AE19&lt;2800,$AE19,$AE19-$AF19),IF($AE19-(ROUND($AE19*9.76%,2)+ROUND($AE19*2.45%,2)+ROUND($AE19*1.5%,2)+($AE19*(1-13.71%)*9%))-$AG19&gt;0,IF(AND(2800-$AF19&gt;0,2800-$AF19&gt;$AE19-(ROUND($AE19*9.76%,2)+ROUND($AE19*2.45%,2)+ROUND($AE19*1.5%,2)+($AE19*(1-13.71%)*9%))-$AG19),$AE19,IF(2800-$AF19&gt;0,2800-$AF19,0)),0)))-ROUND(ROUND(ROUND(IF($AE19-$AF19&gt;=2800-$AF19,IF(2800-$AF19&gt;0,2800-$AF19,0),IF($AE19-$AF19&gt;=0,IF($AE19&lt;2800,$AE19,$AE19-$AF19),IF($AE19-(ROUND($AE19*9.76%,2)+ROUND($AE19*2.45%,2)+ROUND($AE19*1.5%,2)+($AE19*(1-13.71%)*9%))-$AG19&gt;0,IF(AND(2800-$AF19&gt;0,2800-$AF19&gt;$AE19-(ROUND($AE19*9.76%,2)+ROUND($AE19*2.45%,2)+ROUND($AE19*1.5%,2)+($AE19*(1-13.71%)*9%))-$AG19),$AE19,IF(2800-$AF19&gt;0,2800-$AF19,0)),0)))*9.76%,2)+ROUND(IF($AE19-$AF19&gt;=2800-$AF19,IF(2800-$AF19&gt;0,2800-$AF19,0),IF($AE19-$AF19&gt;=0,IF($AE19&lt;2800,$AE19,$AE19-$AF19),IF($AE19-(ROUND($AE19*9.76%,2)+ROUND($AE19*2.45%,2)+ROUND($AE19*1.5%,2)+($AE19*(1-13.71%)*9%))-$AG19&gt;0,IF(AND(2800-$AF19&gt;0,2800-$AF19&gt;$AE19-(ROUND($AE19*9.76%,2)+ROUND($AE19*2.45%,2)+ROUND($AE19*1.5%,2)+($AE19*(1-13.71%)*9%))-$AG19),$AE19,IF(2800-$AF19&gt;0,2800-$AF19,0)),0)))*2.45%,2)+ROUND(IF($AE19-$AF19&gt;=2800-$AF19,IF(2800-$AF19&gt;0,2800-$AF19,0),IF($AE19-$AF19&gt;=0,IF($AE19&lt;2800,$AE19,$AE19-$AF19),IF($AE19-(ROUND($AE19*9.76%,2)+ROUND($AE19*2.45%,2)+ROUND($AE19*1.5%,2)+($AE19*(1-13.71%)*9%))-$AG19&gt;0,IF(AND(2800-$AF19&gt;0,2800-$AF19&gt;$AE19-(ROUND($AE19*9.76%,2)+ROUND($AE19*2.45%,2)+ROUND($AE19*1.5%,2)+($AE19*(1-13.71%)*9%))-$AG19),$AE19,IF(2800-$AF19&gt;0,2800-$AF19,0)),0)))*1.5%,2)+ROUND(IF($AE19-$AF19&gt;=2800-$AF19,IF(2800-$AF19&gt;0,2800-$AF19,0),IF($AE19-$AF19&gt;=0,IF($AE19&lt;2800,$AE19,$AE19-$AF19),IF($AE19-(ROUND($AE19*9.76%,2)+ROUND($AE19*2.45%,2)+ROUND($AE19*1.5%,2)+($AE19*(1-13.71%)*9%))-$AG19&gt;0,IF(AND(2800-$AF19&gt;0,2800-$AF19&gt;$AE19-(ROUND($AE19*9.76%,2)+ROUND($AE19*2.45%,2)+ROUND($AE19*1.5%,2)+($AE19*(1-13.71%)*9%))-$AG19),$AE19,IF(2800-$AF19&gt;0,2800-$AF19,0)),0)))*((1-13.71%)*9%),2),2),2)+IF($AF19&gt;2800,2800-(2800*9%),$AF19-($AF19*9%)))*$E$8,2),ROUND(($AE19-ROUND(ROUND(ROUND($AE19*9.76%,2)+ROUND($AE19*2.45%,2)+ROUND($AE19*1.5%,2)+ROUND($AE19*((1-13.71%)*9%),2),2),2)+($AF19-ROUND($AF19*9%,2))-$AG19)*$E$8,2)),0)),0)</f>
        <v>0</v>
      </c>
      <c r="AQ19" s="246">
        <f>IF($AD19=1,IF(AND($AG19=0,$AF19=0),(IF($AE19&gt;2800,2800,$AE19)*$E$8)+ROUND((ROUND(IF($AE19&gt;=2800,2800,$AE19)*9.76%,2)+ROUND(IF($AE19&gt;=2800,2800,$AE19)*6.5%,2)+ROUND(IF($AE19&gt;=2800,2800,$AE19)*$E$5%,2))*$E$8,2),IF(AND($AF19&gt;0,$AG19=0),IF($AE19+$AF19&gt;=2800,ROUND(2800*$E$8,2),ROUND(($AE19+$AF19)*$E$8,2))+IF($AE19&gt;=2800,ROUND((ROUND(2800*9.76%,2)+ROUND(2800*6.5%,2)+ROUND(2800*$E$5%,2))*$E$8,2),ROUND((ROUND($AE19*9.76%,2)+ROUND($AE19*6.5%,2)+ROUND($AE19*$E$5%,2))*$E$8,2)),IF(AND($AF19=0,$AG19&gt;0),IF((($AE19+ROUND($AE19*9.76%,2)+ROUND($AE19*6.5%,2)+ROUND($AE19*$E$5%,2))-($AG19-$AH19))&gt;2800+ROUND(2800*9.76%,2)+ROUND(2800*6.5%,2)+ROUND(2800*$E$5%,2),ROUND((2800+ROUND(2800*9.76%,2)+ROUND(2800*6.5%,2)+ROUND(2800*$E$5%,2))*$E$8,2),ROUND((($AE19+ROUND($AE19*9.76%,2)+ROUND($AE19*6.5%,2)+ROUND($AE19*$E$5%,2))-($AG19-$AH19))*$E$8,2)),IF(AND($AG19&gt;0,$AF19&gt;0),IF(AND($AF19&lt;=$AG19-$AH19,$AF19&lt;=$AE19,(($AE19+ROUND($AE19*9.76%,2)+ROUND($AE19*6.5%,2)+ROUND($AE19*$E$5%,2))+$AF19)-($AG19-$AH19)&gt;2800+(ROUND(IF($AE19&gt;2800,2800,$AE19)*9.76%,2)+ROUND(IF($AE19&gt;2800,2800,$AE19)*6.5%,2)+ROUND(IF($AE19&gt;2800,2800,$AE19)*$E$5%,2))),ROUND((2800+ROUND(IF($AE19&gt;2800,2800,$AE19)*9.76%,2)+ROUND(IF($AE19&gt;2800,2800,$AE19)*6.5%,2)+ROUND(IF($AE19&gt;2800,2800,AK19)*$E$5%,2))*$E$8,2),IF(AND($AF19&gt;=$AG19-$AH19,$AF19&lt;=$AE19,(($AE19+ROUND($AE19*9.76%,2)+ROUND($AE19*6.5%,2)+ROUND($AE19*$E$5%,2))+$AF19)-($AG19-$AH19)&gt;2800+(ROUND(IF($AE19&gt;2800,2800,$AE19)*9.76%,2)+ROUND(IF($AE19&gt;2800,2800,$AE19)*6.5%,2)+ROUND(IF($AE19&gt;2800,2800,$AE19)*$E$5%,2))),ROUND((2800+ROUND(IF($AE19&gt;2800,2800,$AE19)*9.76%,2)+ROUND(IF($AE19&gt;2800,2800,$AE19)*6.5%,2)+ROUND(IF($AE19&gt;2800,2800,$AE19)*$E$5%,2))*$E$8,2),IF(AND($AF19&gt;=$AG19-$AH19,$AF19&gt;=$AE19,(($AE19+ROUND($AE19*9.76%,2)+ROUND($AE19*6.5%,2)+ROUND($AE19*$E$5%,2))+$AF19)-($AG19-$AH19)&gt;2800+(ROUND(IF($AE19&gt;2800,2800,$AE19)*9.76%,2)+ROUND(IF($AE19&gt;2800,2800,$AE19)*6.5%,2)+ROUND(IF($AE19&gt;2800,2800,$AE19)*$E$5%,2))),IF($AE19&gt;=2800,ROUND((2800+ROUND(2800*9.76%,2)+ROUND(2800*6.5%,2)+ROUND(2800*$E$5%,2))*$E$8,2),ROUND(($AE19+ROUND($AE19*9.76%,2)+ROUND($AE19*6.5%,2)+ROUND($AE19*$E$5%,2))*$E$8,2)+ROUND((2800-$AE19)*$E$8,2)),IF(AND($AF19&lt;=$AG19-$AH19,$AF19&lt;=$AE19,(($AE19+ROUND($AE19*9.76%,2)+ROUND($AE19*6.5%,2)+ROUND($AE19*$E$5%,2))+$AF19)-($AG19-$AH19)&lt;2800+(ROUND(IF($AE19&gt;2800,2800,$AE19)*9.76%,2)+ROUND(IF($AE19&gt;2800,2800,$AE19)*6.5%,2)+ROUND(IF($AE19&gt;2800,2800,$AE19)*$E$5%,2))),ROUND(((($AE19+ROUND($AE19*9.76%,2)+ROUND($AE19*6.5%,2)+ROUND($AE19*$E$5%,2))+$AF19)-($AG19-$AH19))*$E$8,2),IF(AND($AF19&gt;=$AG19-$AH19,$AF19&lt;=$AE19,(($AE19+ROUND($AE19*9.76%,2)+ROUND($AE19*6.5%,2)+ROUND($AE19*$E$5%,2))+$AF19)-($AG19-$AH19)&lt;2800+(ROUND(IF($AE19&gt;2800,2800,$AE19)*9.76%,2)+ROUND(IF($AE19&gt;2800,2800,$AE19)*6.5%,2)+ROUND(IF($AE19&gt;2800,2800,$AE19)*$E$5%,2))),ROUND((($AF19)-($AG19-$AH19)+$AE19)*$E$8,2)+ROUND((ROUND($AE19*9.76%,2)+ROUND($AE19*6.5%,2)+ROUND($AE19*$E$5%,2))*$E$8,2),IF(AND($AF19&lt;=$AG19-$AH19,$AF19&gt;=$AE19,(($AE19+ROUND($AE19*9.76%,2)+ROUND($AE19*6.5%,2)+ROUND($AE19*$E$5%,2))+$AF19)-($AG19-$AH19)&lt;2800+(ROUND(IF($AE19&gt;2800,2800,$AE19)*9.76%,2)+ROUND(IF($AE19&gt;2800,2800,$AE19)*6.5%,2)+ROUND(IF($AE19&gt;2800,2800,$AE19)*$E$5%,2))),ROUND(($AE19)*$E$8,2)+ROUND((ROUND(($AE19)*9.76%,2)+ROUND(($AE19)*6.5%,2)+ROUND(($AE19)*$E$5%,2)-(($AG19-$AH19)-($AF19)))*$E$8,2),IF(AND($AF19&gt;=$AG19-$AH19,$AF19&gt;=$AE19,(($AE19+ROUND($AE19*9.76%,2)+ROUND($AE19*6.5%,2)+ROUND($AE19*$E$5%,2))+$AF19)-($AG19-$AH19)&lt;2800+(ROUND(IF($AE19&gt;2800,2800,$AE19)*9.76%,2)+ROUND(IF($AE19&gt;2800,2800,$AE19)*6.5%,2)+ROUND(IF($AE19&gt;2800,2800,$AE19)*$E$5%,2))),ROUND((($AF19)-($AG19-$AH19)+$AE19)*$E$8,2)+ROUND((ROUND($AE19*9.76%,2)+ROUND($AE19*6.5%,2)+ROUND($AE19*$E$5%,2))*$E$8,2),IF(AND($AE19&gt;=2800,$AF19&lt;=$AG19),IF((($AE19+ROUND($AE19*9.76%,2)+ROUND($AE19*6.5%,2)+ROUND($AE19*$E$5%,2))-($AG19-$AF19))&gt;(2800+ROUND(2800*9.76%,2)+ROUND(2800*6.5%,2)+ROUND(2800*$E$5%,2)),ROUND((2800+ROUND(2800*9.76%,2)+ROUND(2800*6.5%,2)+ROUND(2800*$E$5%,2))*$E$8,2),ROUND((($AE19+ROUND($AE19*9.76%,2)+ROUND($AE19*6.5%,2)+ROUND($AE19*$E$5%,2))-($AG19-$AF19))*$E$8,2)),0)))))))),0)))),0)</f>
        <v>0</v>
      </c>
      <c r="AR19" s="246">
        <f>IF(AND($AD19=1,$G19&gt;0),IF(AND($AF19=0,$AG19=0),ROUND((ROUND(IF($AE19&gt;=2800,2800,$AE19)*9.76%,2)+ROUND(IF($AE19&gt;=2800,2800,$AE19)*1.5%,2)+ROUND(IF($AE19&gt;=2800,2800,$AE19)*2.45%,2)+ROUND(IF($AE19&gt;=2800,2800,$AE19)*((1-13.71%)*9%),2))*$E$8,2),IF(AND($AF19&gt;0,$AG19=0),ROUND(IF(AND($AE19&gt;=2800,$AF19&lt;=2800,$AE19+$AF19&gt;=2800),ROUND((2800-$AF19)*9.76%,2)+ROUND((2800-$AF19)*2.45%,2)+ROUND((2800-$AF19)*1.5%,2)+ROUND((2800-$AF19)*((1-13.71%)*9%),2)+ROUND($AF19*9%,2),ROUND(IF(AND($AE19&lt;=2800,$AF19+$AE19&lt;=2800),ROUND($AE19*9.76%,2)+ROUND($AE19*1.5%,2)+ROUND($AE19*2.45%,2)+ROUND($AE19*((1-13.71%)*9%),2)+ROUND($AF19*9%,2),IF(AND($AE19&lt;2800,$AF19+$AE19&gt;2800,$AF19&lt;=2800),ROUND((2800-$AF19)*9.76%,2)+ROUND((2800-$AF19)*1.5%,2)+ROUND((2800-$AF19)*2.45%,2)+ROUND((2800-$AF19)*((1-13.71%)*9%),2)+ROUND($AF19*9%,2),IF($AF19&gt;2800,ROUND(2800*9%,2),2))),2))*$E$8,2),IF(AND($AF19=0,$AG19&gt;0),ROUND((ROUND(IF($AE19-($AG19+$AH19)&gt;=2800,2800,$AE19-($AG19+$AH19))*9.76%,2)+ROUND(IF($AE19-($AG19+$AH19)&gt;=2800,2800,$AE19-($AG19+$AH19))*1.5%,2)+ROUND(IF($AE19-($AG19+$AH19)&gt;=2800,2800,$AE19-($AG19+$AH19))*2.45%,2)+ROUND(IF($AE19-($AG19+$AH19)&gt;=2800,2800,$AE19-($AG19+$AH19))*((1-13.71%)*9%),2))*$E$8,2),IF(AND($AF19&gt;0,$AG19&gt;0),IF(AND($AE19+ROUND($AE19*9.76%,2)+ROUND($AE19*6.5%,2)+ROUND($AE19*$E$5%,2)+($AF19)-($AG19-$AH19)&gt;=2800+ROUND(2800*9.76%,2)+ROUND(2800*6.5%,2)+ROUND(2800*$E$5%,2),AK19+ROUND($AE19*9.76%,2)+ROUND($AE19*6.5%,2)+ROUND($AE19*$E$5%,2)&lt;2800+ROUND(2800*9.76%,2)+ROUND(2800*6.5%,2)+ROUND(2800*$E$5%,2),$AF19&gt;=$AG19-$AH19),ROUND((ROUND($AE19*9.76%,2)+ROUND($AE19*2.45%,2)+ROUND($AE19*1.5%,2)+ROUND($AE19*((1-13.71%)*9%),2))*$E$8,2),IF(AND($AE19+ROUND($AE19*9.76%,2)+ROUND($AE19*6.5%,2)+ROUND($AE19*$E$5%,2)+($AF19)-($AG19-$AH19)&gt;=2800+ROUND(2800*9.76%,2)+ROUND(2800*6.5%,2)+ROUND(2800*$E$5%,2),AK19+ROUND($AE19*9.76%,2)+ROUND($AE19*6.5%,2)+ROUND($AE19*$E$5%,2)&gt;=2800+ROUND(2800*9.76%,2)+ROUND(2800*6.5%,2)+ROUND(2800*$E$5%,2),$AF19&gt;=$AG19-$AH19),ROUND((ROUND(2800*9.76%,2)+ROUND(2800*2.45%,2)+ROUND(2800*1.5%,2)+ROUND(2800*((1-13.71%)*9%),2))*$E$8,2),IF(AND($AE19+ROUND($AE19*9.76%,2)+ROUND($AE19*6.5%,2)+ROUND($AE19*$E$5%,2)+($AF19)-($AG19-$AH19)&gt;=2800+ROUND(2800*9.76%,2)+ROUND(2800*6.5%,2)+ROUND(2800*$E$5%,2),$AE19+ROUND($AE19*9.76%,2)+ROUND($AE19*6.5%,2)+ROUND($AE19*$E$5%,2)&gt;=2800+ROUND(2800*9.76%,2)+ROUND(2800*6.5%,2)+ROUND(2800*$E$5%,2),$AF19&lt;=$AG19-$AH19),ROUND((ROUND(2800*9.76%,2)+ROUND(2800*2.45%,2)+ROUND(2800*1.5%,2)+ROUND(2800*((1-13.71%)*9%),2))*$E$8,2),IF(AND($AE19+ROUND($AE19*9.76%,2)+ROUND($AE19*6.5%,2)+ROUND($AE19*$E$5%,2)+($AF19)-($AG19-$AH19)&lt;2800+ROUND(2800*9.76%,2)+ROUND(2800*6.5%,2)+ROUND(2800*$E$5%,2),$AE19+ROUND($AE19*9.76%,2)+ROUND($AE19*6.5%,2)+ROUND($AE19*$E$5%,2)&lt;2800+ROUND(2800*9.76%,2)+ROUND(2800*6.5%,2)+ROUND(2800*$E$5%,2),$AF19&gt;=$AG19-$AH19),ROUND((ROUND($AE19*9.76%,2)+ROUND($AE19*2.45%,2)+ROUND($AE19*1.5%,2)+ROUND($AE19*((1-13.71%)*9%),2))*$E$8,2),IF(AND($AE19+ROUND($AE19*9.76%,2)+ROUND($AE19*6.5%,2)+ROUND($AE19*$E$5%,2)+($AF19)-($AG19-$AH19)&lt;2800+ROUND(2800*9.76%,2)+ROUND(2800*6.5%,2)+ROUND(2800*$E$5%,2),$AE19+ROUND($AE19*9.76%,2)+ROUND($AE19*6.5%,2)+ROUND($AE19*$E$5%,2)&lt;2800+ROUND(2800*9.76%,2)+ROUND(2800*6.5%,2)+ROUND(2800*$E$5%,2),$AF19&lt;=$AG19-$AH19),ROUND(((ROUND((($AE19+ROUND($AE19*9.76%,2)+ROUND($AE19*6.5%,2)+ROUND($AE19*$E$5%,2))-(($AG19+$AH19)-$AF19)-(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2))))*9.76%,2))+(ROUND((($AE19+ROUND($AE19*9.76%,2)+ROUND($AE19*6.5%,2)+ROUND($AE19*$E$5%,2))-(($AG19+$AH19)-$AF19)-(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2))))*2.45%,2))+(ROUND((($AE19+ROUND($AE19*9.76%,2)+ROUND($AE19*6.5%,2)+ROUND($AE19*$E$5%,2))-(($AG19+$AH19)-$AF19)-(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2))))*1.5%,2))+(ROUND((($AE19+ROUND($AE19*9.76%,2)+ROUND($AE19*6.5%,2)+ROUND($AE19*$E$5%,2))-(($AG19+$AH19)-$AF19)-(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2))))*((1-13.71%)*9%),2)))*$E$8,2),0))))),0)))),0)</f>
        <v>0</v>
      </c>
      <c r="AS19" s="246">
        <f>IF(AND($AD19=1,$H19&gt;0),IF(AND($AF19&gt;0,$AG19&gt;0),IF(AND($AE19+ROUND($AE19*9.76%,2)+ROUND($AE19*6.5%,2)+ROUND($AE19*$E$5%,2)+($AF19)-($AG19-$AH19)&lt;2800+ROUND(2800*9.76%,2)+ROUND(2800*6.5%,2)+ROUND(2800*$E$5%,2),$AE19+ROUND($AE19*9.76%,2)+ROUND($AE19*6.5%,2)+ROUND($AE19*$E$5%,2)&gt;=2800+ROUND(2800*9.76%,2)+ROUND(2800*6.5%,2)+ROUND(2800*$E$5%,2),$AF19&lt;$AG19-$AH19),ROUND(((ROUND((($AE19+ROUND($AE19*9.76%,2)+ROUND($AE19*6.5%,2)+ROUND($AE19*$E$5%,2))-(($AG19+$AH19)-$AF19)-(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2))))*9.76%,2))+(ROUND((($AE19+ROUND($AE19*9.76%,2)+ROUND($AE19*6.5%,2)+ROUND($AE19*$E$5%,2))-(($AG19+$AH19)-$AF19)-(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2))))*2.45%,2))+(ROUND((($AE19+ROUND($AE19*9.76%,2)+ROUND($AE19*6.5%,2)+ROUND($AE19*$E$5%,2))-(($AG19+$AH19)-$AF19)-(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2))))*1.5%,2))+(ROUND((($AE19+ROUND($AE19*9.76%,2)+ROUND($AE19*6.5%,2)+ROUND($AE19*$E$5%,2))-(($AG19+$AH19)-$AF19)-(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2))))*((1-13.71%)*9%),2)))*$E$8,2),0),0),0)</f>
        <v>0</v>
      </c>
      <c r="AT19" s="122">
        <f>IF(IF(IF($AD19=0,0,IF(AND(OR($H19=0,$H19=""),OR($AG19=0,$AG19=""),$AD19=1),0,IF(AND($AF19=0,$AG19=0),ROUND((ROUND(IF($AE19&gt;=2800,2800,$AE19)*9.76%,2)+ROUND(IF($AE19&gt;=2800,2800,$AE19)*6.5%,2)+ROUND(IF($AE19&gt;=2800,2800,$AE19)*$E$5%,2))*$E$8,2),IF(AND($AF19&gt;0,$AG19=0),IF($AE19&gt;=2800,ROUND((ROUND(2800*9.76%,2)+ROUND(2800*6.5%,2)+ROUND(2800*$E$5%,2))*$E$8,2),ROUND((ROUND($AE19*9.76%,2)+ROUND($AE19*6.5%,2)+ROUND($AE19*$E$5%,2))*$E$8,2)),IF(AND($AF19=0,$AG19&gt;0),IF(ROUND(((($AE19+ROUND($AE19*9.76%,2)+ROUND($AE19*6.5%,2)+ROUND($AE19*$E$5%,2))-($AG19-$AH19))-(((($AE19+ROUND($AE19*9.76%,2)+ROUND($AE19*6.5%,2)+ROUND($AE19*$E$5%,2))-($AG19-$AH19))/(100+$E$5+9.76+6.5))*100))*$E$8,2)&gt;=ROUND((ROUND(IF($AE19&gt;=2800,2800,$AE19)*9.76%,2)+ROUND(IF($AE19&gt;=2800,2800,$AE19)*6.5%,2)+ROUND(IF($AE19&gt;=2800,2800,$AE19)*$E$5%,2))*$E$8,2),ROUND((ROUND(IF($AE19&gt;=2800,2800,$AE19)*9.76%,2)+ROUND(IF($AE19&gt;=2800,2800,$AE19)*6.5%,2)+ROUND(IF($AE19&gt;=2800,2800,$AE19)*$E$5%,2))*$E$8,2),ROUND(((($AE19+ROUND($AE19*9.76%,2)+ROUND($AE19*6.5%,2)+ROUND($AE19*$E$5%,2))-($AG19-$AH19))-(((($AE19+ROUND($AE19*9.76%,2)+ROUND($AE19*6.5%,2)+ROUND($AE19*$E$5%,2))-($AG19-$AH19))/(100+$E$5+9.76+6.5))*100))*$E$8,2)),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E$8,2)))))))&gt;0,IF($AD19=0,0,IF(AND(OR($H19=0,$H19=""),OR($AG19=0,$AG19=""),$AD19=1),0,IF(AND($AF19=0,$AG19=0),ROUND((ROUND(IF($AE19&gt;=2800,2800,$AE19)*9.76%,2)+ROUND(IF($AE19&gt;=2800,2800,$AE19)*6.5%,2)+ROUND(IF($AE19&gt;=2800,2800,$AE19)*$E$5%,2))*$E$8,2),IF(AND($AF19&gt;0,$AG19=0),IF($AE19&gt;=2800,ROUND((ROUND(2800*9.76%,2)+ROUND(2800*6.5%,2)+ROUND(2800*$E$5%,2))*$E$8,2),ROUND((ROUND($AE19*9.76%,2)+ROUND($AE19*6.5%,2)+ROUND($AE19*$E$5%,2))*$E$8,2)),IF(AND($AF19=0,$AG19&gt;0),IF(ROUND(((($AE19+ROUND($AE19*9.76%,2)+ROUND($AE19*6.5%,2)+ROUND($AE19*$E$5%,2))-($AG19-$AH19))-(((($AE19+ROUND($AE19*9.76%,2)+ROUND($AE19*6.5%,2)+ROUND($AE19*$E$5%,2))-($AG19-$AH19))/(100+$E$5+9.76+6.5))*100))*$E$8,2)&gt;=ROUND((ROUND(IF($AE19&gt;=2800,2800,$AE19)*9.76%,2)+ROUND(IF($AE19&gt;=2800,2800,$AE19)*6.5%,2)+ROUND(IF($AE19&gt;=2800,2800,$AE19)*$E$5%,2))*$E$8,2),ROUND((ROUND(IF($AE19&gt;=2800,2800,$AE19)*9.76%,2)+ROUND(IF($AE19&gt;=2800,2800,$AE19)*6.5%,2)+ROUND(IF($AE19&gt;=2800,2800,$AE19)*$E$5%,2))*$E$8,2),ROUND(((($AE19+ROUND($AE19*9.76%,2)+ROUND($AE19*6.5%,2)+ROUND($AE19*$E$5%,2))-($AG19-$AH19))-(((($AE19+ROUND($AE19*9.76%,2)+ROUND($AE19*6.5%,2)+ROUND($AE19*$E$5%,2))-($AG19-$AH19))/(100+$E$5+9.76+6.5))*100))*$E$8,2)),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E$8,2))))))),0)&gt;$H19,$H19,IF(IF($AD19=0,0,IF(AND(OR($H19=0,$H19=""),OR($AG19=0,$AG19=""),$AD19=1),0,IF(AND($AF19=0,$AG19=0),ROUND((ROUND(IF($AE19&gt;=2800,2800,$AE19)*9.76%,2)+ROUND(IF($AE19&gt;=2800,2800,$AE19)*6.5%,2)+ROUND(IF($AE19&gt;=2800,2800,$AE19)*$E$5%,2))*$E$8,2),IF(AND($AF19&gt;0,$AG19=0),IF($AE19&gt;=2800,ROUND((ROUND(2800*9.76%,2)+ROUND(2800*6.5%,2)+ROUND(2800*$E$5%,2))*$E$8,2),ROUND((ROUND($AE19*9.76%,2)+ROUND($AE19*6.5%,2)+ROUND($AE19*$E$5%,2))*$E$8,2)),IF(AND($AF19=0,$AG19&gt;0),IF(ROUND(((($AE19+ROUND($AE19*9.76%,2)+ROUND($AE19*6.5%,2)+ROUND($AE19*$E$5%,2))-($AG19-$AH19))-(((($AE19+ROUND($AE19*9.76%,2)+ROUND($AE19*6.5%,2)+ROUND($AE19*$E$5%,2))-($AG19-$AH19))/(100+$E$5+9.76+6.5))*100))*$E$8,2)&gt;=ROUND((ROUND(IF($AE19&gt;=2800,2800,$AE19)*9.76%,2)+ROUND(IF($AE19&gt;=2800,2800,$AE19)*6.5%,2)+ROUND(IF($AE19&gt;=2800,2800,$AE19)*$E$5%,2))*$E$8,2),ROUND((ROUND(IF($AE19&gt;=2800,2800,$AE19)*9.76%,2)+ROUND(IF($AE19&gt;=2800,2800,$AE19)*6.5%,2)+ROUND(IF($AE19&gt;=2800,2800,$AE19)*$E$5%,2))*$E$8,2),ROUND(((($AE19+ROUND($AE19*9.76%,2)+ROUND($AE19*6.5%,2)+ROUND($AE19*$E$5%,2))-($AG19-$AH19))-(((($AE19+ROUND($AE19*9.76%,2)+ROUND($AE19*6.5%,2)+ROUND($AE19*$E$5%,2))-($AG19-$AH19))/(100+$E$5+9.76+6.5))*100))*$E$8,2)),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E$8,2)))))))&gt;0,IF($AD19=0,0,IF(AND(OR($H19=0,$H19=""),OR($AG19=0,$AG19=""),$AD19=1),0,IF(AND($AF19=0,$AG19=0),ROUND((ROUND(IF($AE19&gt;=2800,2800,$AE19)*9.76%,2)+ROUND(IF($AE19&gt;=2800,2800,$AE19)*6.5%,2)+ROUND(IF($AE19&gt;=2800,2800,$AE19)*$E$5%,2))*$E$8,2),IF(AND($AF19&gt;0,$AG19=0),IF($AE19&gt;=2800,ROUND((ROUND(2800*9.76%,2)+ROUND(2800*6.5%,2)+ROUND(2800*$E$5%,2))*$E$8,2),ROUND((ROUND($AE19*9.76%,2)+ROUND($AE19*6.5%,2)+ROUND($AE19*$E$5%,2))*$E$8,2)),IF(AND($AF19=0,$AG19&gt;0),IF(ROUND(((($AE19+ROUND($AE19*9.76%,2)+ROUND($AE19*6.5%,2)+ROUND($AE19*$E$5%,2))-($AG19-$AH19))-(((($AE19+ROUND($AE19*9.76%,2)+ROUND($AE19*6.5%,2)+ROUND($AE19*$E$5%,2))-($AG19-$AH19))/(100+$E$5+9.76+6.5))*100))*$E$8,2)&gt;=ROUND((ROUND(IF($AE19&gt;=2800,2800,$AE19)*9.76%,2)+ROUND(IF($AE19&gt;=2800,2800,$AE19)*6.5%,2)+ROUND(IF($AE19&gt;=2800,2800,$AE19)*$E$5%,2))*$E$8,2),ROUND((ROUND(IF($AE19&gt;=2800,2800,$AE19)*9.76%,2)+ROUND(IF($AE19&gt;=2800,2800,$AE19)*6.5%,2)+ROUND(IF($AE19&gt;=2800,2800,$AE19)*$E$5%,2))*$E$8,2),ROUND(((($AE19+ROUND($AE19*9.76%,2)+ROUND($AE19*6.5%,2)+ROUND($AE19*$E$5%,2))-($AG19-$AH19))-(((($AE19+ROUND($AE19*9.76%,2)+ROUND($AE19*6.5%,2)+ROUND($AE19*$E$5%,2))-($AG19-$AH19))/(100+$E$5+9.76+6.5))*100))*$E$8,2)),IF(ROUND(((($AE19+ROUND($AE19*9.76%,2)+ROUND($AE19*6.5%,2)+ROUND($AE19*$E$5%,2))-($AG19-$AH19)+$AF19)-(((($AE19+ROUND($AE19*9.76%,2)+ROUND($AE19*6.5%,2)+ROUND($AE19*$E$5%,2))-($AG19-$AH19)+$AF19)/(100+$E$5+9.76+6.5))*100))*$E$8,2)&gt;=ROUND((ROUND(IF($AE19&gt;=2800,2800,$AE19)*9.76%,2)+ROUND(IF($AE19&gt;=2800,2800,$AE19)*6.5%,2)+ROUND(IF($AE19&gt;=2800,2800,$AE19)*$E$5%,2))*$E$8,2),ROUND((ROUND(IF($AE19&gt;=2800,2800,$AE19)*9.76%,2)+ROUND(IF($AE19&gt;=2800,2800,$AE19)*6.5%,2)+ROUND(IF($AE19&gt;=2800,2800,$AE19)*$E$5%,2))*$E$8,2),ROUND(((($AE19+ROUND($AE19*9.76%,2)+ROUND($AE19*6.5%,2)+ROUND($AE19*$E$5%,2))-($AG19-$AH19)+$AF19)-(((($AE19+ROUND($AE19*9.76%,2)+ROUND($AE19*6.5%,2)+ROUND($AE19*$E$5%,2))-($AG19-$AH19)+$AF19)/(100+$E$5+9.76+6.5))*100))*$E$8,2))))))),0))</f>
        <v>0</v>
      </c>
      <c r="AU19" s="247" t="str">
        <f>IF($E$7=2020,IF(IF(OR($AD19=0,$H19=0),0,IF($AL19&gt;0,$AL19,$AM19))&gt;$G19,$G19,IF(OR($AD19=0,$H19=0),0,IF($AL19&gt;0,$AL19,$AM19))),IF($E$7=2021,IF(IF(OR($AD19=0,$H19=0),0,IF($AR19&gt;0,$AR19,$AS19))&gt;$G19,$G19,IF(OR($AD19=0,$H19=0),0,IF($AR19&gt;0,$AR19,$AS19))),""))</f>
        <v/>
      </c>
      <c r="AV19" s="247" t="str">
        <f>IF($E$7=2020,IF(IF(OR($AD19=0,$H19=0),0,$AN19)&gt;$H19,$H19,IF(OR($AD19=0,$H19=0),0,$AN19)),IF($E$7=2021,IF(IF(OR($AD19=0,$H19=0),0,$AT19)&gt;$H19,$H19,IF(OR($AD19=0,$H19=0),0,$AT19)),""))</f>
        <v/>
      </c>
      <c r="AW19" s="213" t="str">
        <f>IF($E$7=2020,ROUND(IF(IF($AI19&gt;0,$AI19,IF($AJ19&gt;0,$AJ19,IF($AK19&gt;0,$AK19,0)))&gt;$I19,$I19,IF($AI19&gt;0,$AI19,IF($AJ19&gt;0,$AJ19,IF($AK19&gt;0,$AK19,0)))),2),IF($E$7=2021,ROUND(IF(IF($AO19&gt;0,$AO19,IF($AP19&gt;0,$AP19,IF($AQ19&gt;0,$AQ19,0)))&gt;$I19,$I19,IF($AO19&gt;0,$AO19,IF($AP19&gt;0,$AP19,IF($AQ19&gt;0,$AQ19,0)))),2),""))</f>
        <v/>
      </c>
      <c r="AX19" s="126">
        <f t="shared" ref="AX19:AX82" si="18">IF($E$6&lt;3,1,$J19)</f>
        <v>1</v>
      </c>
      <c r="AY19" s="127">
        <f t="shared" ref="AY19:AY82" si="19">IF($E$6&lt;3,0,$K19)</f>
        <v>0</v>
      </c>
      <c r="AZ19" s="127">
        <f t="shared" ref="AZ19:AZ82" si="20">IF($E$6&lt;3,0,$L19)</f>
        <v>0</v>
      </c>
      <c r="BA19" s="124">
        <f t="shared" ref="BA19:BA82" si="21">IF($E$6&lt;3,0,$M19)</f>
        <v>0</v>
      </c>
      <c r="BB19" s="124">
        <f t="shared" ref="BB19:BB82" si="22">IF($E$6&lt;3,0,$N19)</f>
        <v>0</v>
      </c>
      <c r="BC19" s="49">
        <f t="shared" ref="BC19:BC82" si="23">IF(OR($AX19=0,AND($AX19=1,$H19=0)),IF(AND($AZ19=0,$BA19=0),ROUND(ROUND(IF($AY19&gt;=2600,2600*$E$8,$AY19*$E$8),2)-ROUND(ROUND(ROUND(IF($AY19&gt;=2600,2600,$AY19)*9.76%,2)+ROUND(IF($AY19&gt;=2600,2600,$AY19)*2.45%,2)+ROUND(IF($AY19&gt;=2600,2600,$AY19)*1.5%,2)+ROUND(IF($AY19&gt;=2600,2600,$AY19)*((1-13.71%)*9%),2),2),2)*$E$8,2),IF(AND($AZ19&gt;0,$BA19=0),IF(ROUND(IF($AY19+$AZ19&lt;=2600,ROUND($AY19*$E$8,2)+ROUND($AZ19*$E$8,2),0)-ROUND(ROUND(ROUND($AY19*9.76%,2)+ROUND($AY19*2.45%,2)+ROUND($AY19*1.5%,2)+ROUND($AY19*((1-13.71%)*9%),2)+ROUND($AZ19*9%,2),2),2)*$E$8,2)&gt;0,ROUND(IF($AY19+$AZ19&lt;=2600,ROUND($AY19*$E$8,2)+ROUND($AZ19*$E$8,2),0)-ROUND(ROUND(ROUND($AY19*9.76%,2)+ROUND($AY19*2.45%,2)+ROUND($AY19*1.5%,2)+ROUND($AY19*((1-13.71%)*9%),2)+ROUND($AZ19*9%,2),2),2)*$E$8,2),IF(ROUND(IF($AY19+$AZ19&gt;=2600,IF($AZ19&gt;2600,ROUND(2600*$E$8,2),ROUND($AZ19*$E$8,2)+ROUND((2600-$AZ19)*$E$8,2)),0)-ROUND(ROUND(ROUND(IF($AZ19&gt;2600,0,2600-$AZ19)*9.76%,2)+ROUND(IF($AZ19&gt;2600,0,2600-$AZ19)*2.45%,2)+ROUND(IF($AZ19&gt;2600,0,2600-$AZ19)*1.5%,2)+ROUND(IF($AZ19&gt;2600,0,2600-$AZ19)*((1-13.71%)*9%),2)+ROUND(IF($AZ19&gt;2600,2600,$AZ19)*9%,2),2),2)*$E$8,2)&gt;0,ROUND(IF($AY19+$AZ19&gt;=2600,IF($AZ19&gt;2600,ROUND(2600*$E$8,2),ROUND($AZ19*$E$8,2)+ROUND((2600-$AZ19)*$E$8,2)),0)-ROUND(ROUND(ROUND(IF($AZ19&gt;2600,0,2600-$AZ19)*9.76%,2)+ROUND(IF($AZ19&gt;2600,0,2600-$AZ19)*2.45%,2)+ROUND(IF($AZ19&gt;2600,0,2600-$AZ19)*1.5%,2)+ROUND(IF($AZ19&gt;2600,0,2600-$AZ19)*((1-13.71%)*9%),2)+ROUND(IF($AZ19&gt;2600,2600,$AZ19)*9%,2),2),2)*$E$8,2),0)),IF(AND($H19=0,$AX19=1,$AZ19=0,$BA19&gt;0),IF((($AY19+ROUND($AY19*9.76%,2)+ROUND($AY19*6.5%,2)+ROUND($AY19*$E$5%,2))-($BA19-$BB19))&gt;2600+ROUND(2600*9.76%,2)+ROUND(2600*6.5%,2)+ROUND(2600*$E$5%,2),ROUND((2600-ROUND(2600*9.76%,2)-ROUND(2600*1.5%,2)-ROUND(2600*2.45%,2)-ROUND((2600*(1-13.71%))*9%,2))*$E$8,2),IF($BA19&lt;$BB19+($AY19-2600)+(ROUND($AY19*9.76%,2)+ROUND($AY19*6.5%,2)+ROUND($AY19*$E$5%,2))+(ROUND($AY19*9.76%,2)+ROUND($AY19*1.5%,2)+ROUND($AY19*2.45%,2)+ROUND(($AY19*(1-13.71%))*9%,2)),ROUND((2600-ROUND(2600*9.76%,2)-ROUND(2600*1.5%,2)-ROUND(2600*2.45%,2)-ROUND((2600*(1-13.71%))*9%,2))*$E$8,2),IF(ROUND(ROUND(ROUND($AY19-ROUND($AY19*9.76%,2)-ROUND($AY19*1.5%,2)-ROUND($AY19*2.45%,2)-ROUND(($AY19*(1-13.71%))*9%,2),2)-($BA19-($BB19+(ROUND($AY19*9.76%,2)+ROUND($AY19*6.5%,2)+ROUND($AY19*$E$5%,2))+(ROUND($AY19*9.76%,2)+ROUND($AY19*1.5%,2)+ROUND($AY19*2.45%,2)+ROUND(($AY19*(1-13.71%))*9%,2)))),2)*$E$8,2)&gt;0,ROUND(ROUND(ROUND($AY19-ROUND($AY19*9.76%,2)-ROUND($AY19*1.5%,2)-ROUND($AY19*2.45%,2)-ROUND(($AY19*(1-13.71%))*9%,2),2)-($BA19-($BB19+(ROUND($AY19*9.76%,2)+ROUND($AY19*6.5%,2)+ROUND($AY19*$E$5%,2))+(ROUND($AY19*9.76%,2)+ROUND($AY19*1.5%,2)+ROUND($AY19*2.45%,2)+ROUND(($AY19*(1-13.71%))*9%,2)))),2)*$E$8,2),0))),IF(IF(AND($AZ19=0,$BA19&gt;0),ROUND(IF(ROUND(($AY19-ROUND(ROUND(ROUND($AY19*9.76%,2)+ROUND($AY19*2.45%,2)+ROUND($AY19*1.5%,2)+ROUND($AY19*((1-13.71%)*9%),2),2),2)+($AZ19-ROUND($AZ19*9%,2))-$BA19)*$E$8,2)&gt;=IF(IF(AND($AZ19=0,$BA19&gt;0),ROUND(((IF($AY19&gt;=2600,2600,$AY19)-ROUND(ROUND(ROUND(IF($AY19&gt;=2600,2600,$AY19)*9.76%,2)+ROUND(IF($AY19&gt;=2600,2600,$AY19)*2.45%,2)+ROUND(IF($AY19&gt;=2600,2600,$AY19)*1.5%,2)+ROUND(IF($AY19&gt;=2600,2600,$AY19)*((1-13.71%)*9%),2),2),2))-$BA19)*$E$8,2),0)&gt;0,IF(AND($AZ19=0,$BA19&gt;0),ROUND(((IF($AY19&gt;=2600,2600,$AY19)-ROUND(ROUND(ROUND(IF($AY19&gt;=2600,2600,$AY19)*9.76%,2)+ROUND(IF($AY19&gt;=2600,2600,$AY19)*2.45%,2)+ROUND(IF($AY19&gt;=2600,2600,$AY19)*1.5%,2)+ROUND(IF($AY19&gt;=2600,2600,$AY19)*((1-13.71%)*9%),2),2),2)))*$E$8,2),0),0),IF(IF(AND($AZ19=0,$BA19&gt;0),ROUND(((IF($AY19&gt;=2600,2600,$AY19)-ROUND(ROUND(ROUND(IF($AY19&gt;=2600,2600,$AY19)*9.76%,2)+ROUND(IF($AY19&gt;=2600,2600,$AY19)*2.45%,2)+ROUND(IF($AY19&gt;=2600,2600,$AY19)*1.5%,2)+ROUND(IF($AY19&gt;=2600,2600,$AY19)*((1-13.71%)*9%),2),2),2))-$BA19)*$E$8,2),0)&gt;0,IF(AND($AZ19=0,$BA19&gt;0),ROUND(((IF($AY19&gt;=2600,2600,$AY19)-ROUND(ROUND(ROUND(IF($AY19&gt;=2600,2600,$AY19)*9.76%,2)+ROUND(IF($AY19&gt;=2600,2600,$AY19)*2.45%,2)+ROUND(IF($AY19&gt;=2600,2600,$AY19)*1.5%,2)+ROUND(IF($AY19&gt;=2600,2600,$AY19)*((1-13.71%)*9%),2),2),2)))*$E$8,2),0),0),ROUND(($AY19-ROUND(ROUND(ROUND($AY19*9.76%,2)+ROUND($AY19*2.45%,2)+ROUND($AY19*1.5%,2)+ROUND($AY19*((1-13.71%)*9%),2),2),2)+($AZ19-ROUND($AZ19*9%,2))-$BA19)*$E$8,2)),2),0)&gt;0,IF(AND($AZ19=0,$BA19&gt;0),ROUND(IF(ROUND(($AY19-ROUND(ROUND(ROUND($AY19*9.76%,2)+ROUND($AY19*2.45%,2)+ROUND($AY19*1.5%,2)+ROUND($AY19*((1-13.71%)*9%),2),2),2)+($AZ19-ROUND($AZ19*9%,2))-$BA19)*$E$8,2)&gt;=IF(IF(AND($AZ19=0,$BA19&gt;0),ROUND(((IF($AY19&gt;=2600,2600,$AY19)-ROUND(ROUND(ROUND(IF($AY19&gt;=2600,2600,$AY19)*9.76%,2)+ROUND(IF($AY19&gt;=2600,2600,$AY19)*2.45%,2)+ROUND(IF($AY19&gt;=2600,2600,$AY19)*1.5%,2)+ROUND(IF($AY19&gt;=2600,2600,$AY19)*((1-13.71%)*9%),2),2),2))-$BA19)*$E$8,2),0)&gt;0,IF(AND($AZ19=0,$BA19&gt;0),ROUND(((IF($AY19&gt;=2600,2600,$AY19)-ROUND(ROUND(ROUND(IF($AY19&gt;=2600,2600,$AY19)*9.76%,2)+ROUND(IF($AY19&gt;=2600,2600,$AY19)*2.45%,2)+ROUND(IF($AY19&gt;=2600,2600,$AY19)*1.5%,2)+ROUND(IF($AY19&gt;=2600,2600,$AY19)*((1-13.71%)*9%),2),2),2)))*$E$8,2),0),0),IF(IF(AND($AZ19=0,$BA19&gt;0),ROUND(((IF($AY19&gt;=2600,2600,$AY19)-ROUND(ROUND(ROUND(IF($AY19&gt;=2600,2600,$AY19)*9.76%,2)+ROUND(IF($AY19&gt;=2600,2600,$AY19)*2.45%,2)+ROUND(IF($AY19&gt;=2600,2600,$AY19)*1.5%,2)+ROUND(IF($AY19&gt;=2600,2600,$AY19)*((1-13.71%)*9%),2),2),2))-$BA19)*$E$8,2),0)&gt;0,IF(AND($AZ19=0,$BA19&gt;0),ROUND(((IF($AY19&gt;=2600,2600,$AY19)-ROUND(ROUND(ROUND(IF($AY19&gt;=2600,2600,$AY19)*9.76%,2)+ROUND(IF($AY19&gt;=2600,2600,$AY19)*2.45%,2)+ROUND(IF($AY19&gt;=2600,2600,$AY19)*1.5%,2)+ROUND(IF($AY19&gt;=2600,2600,$AY19)*((1-13.71%)*9%),2),2),2)))*$E$8,2),0),0),ROUND(($AY19-ROUND(ROUND(ROUND($AY19*9.76%,2)+ROUND($AY19*2.45%,2)+ROUND($AY19*1.5%,2)+ROUND($AY19*((1-13.71%)*9%),2),2),2)+($AZ19-ROUND($AZ19*9%,2))-$BA19)*$E$8,2)),2),0),0)))),0)</f>
        <v>0</v>
      </c>
      <c r="BD19" s="49">
        <f t="shared" ref="BD19:BD82" si="24">IF(OR($AX19=0,AND($AX19=1,OR($H19=0,$H19=""))),IF(AND($H19=0,$AX19=1,$AZ19&gt;0,$BA19&gt;0),IF($BA19&lt;=($BB19+(ROUND($AY19*9.76%,2)+ROUND($AY19*1.5%,2)+ROUND($AY19*2.45%,2)+ROUND(($AY19*(1-13.71%))*9%,2))+ROUND($AY19*9.76%,2)+(ROUND($AY19*6.5%,2)+ROUND($AY19*$E$5%,2))+(ROUND(AZ19*9%,2))+($AY19-2600)),IF(ROUND(IF($AY19+$AZ19&lt;=2600,ROUND($AY19*$E$8,2)+ROUND($AZ19*$E$8,2),0)-ROUND(ROUND(ROUND($AY19*9.76%,2)+ROUND($AY19*2.45%,2)+ROUND($AY19*1.5%,2)+ROUND($AY19*((1-13.71%)*9%),2)+ROUND($AZ19*9%,2),2),2)*$E$8,2)&gt;0,ROUND(IF($AY19+$AZ19&lt;=2600,ROUND($AY19*$E$8,2)+ROUND($AZ19*$E$8,2),0)-ROUND(ROUND(ROUND($AY19*9.76%,2)+ROUND($AY19*2.45%,2)+ROUND($AY19*1.5%,2)+ROUND($AY19*((1-13.71%)*9%),2)+ROUND($AZ19*9%,2),2),2)*$E$8,2),IF(ROUND(IF($AY19+$AZ19&gt;=2600,IF($AZ19&gt;2600,ROUND(2600*$E$8,2),ROUND($AZ19*$E$8,2)+ROUND((2600-$AZ19)*$E$8,2)),0)-ROUND(ROUND(ROUND(IF($AZ19&gt;2600,0,2600-$AZ19)*9.76%,2)+ROUND(IF($AZ19&gt;2600,0,2600-$AZ19)*2.45%,2)+ROUND(IF($AZ19&gt;2600,0,2600-$AZ19)*1.5%,2)+ROUND(IF($AZ19&gt;2600,0,2600-$AZ19)*((1-13.71%)*9%),2)+ROUND(IF($AZ19&gt;2600,2600,$AZ19)*9%,2),2),2)*$E$8,2)&gt;0,ROUND(IF($AY19+$AZ19&gt;=2600,IF($AZ19&gt;2600,ROUND(2600*$E$8,2),ROUND($AZ19*$E$8,2)+ROUND((2600-$AZ19)*$E$8,2)),0)-ROUND(ROUND(ROUND(IF($AZ19&gt;2600,0,2600-$AZ19)*9.76%,2)+ROUND(IF($AZ19&gt;2600,0,2600-$AZ19)*2.45%,2)+ROUND(IF($AZ19&gt;2600,0,2600-$AZ19)*1.5%,2)+ROUND(IF($AZ19&gt;2600,0,2600-$AZ19)*((1-13.71%)*9%),2)+ROUND(IF($AZ19&gt;2600,2600,$AZ19)*9%,2),2),2)*$E$8,2),0)),IF($BA19&gt;($BB19+(ROUND($AY19*9.76%,2)+ROUND($AY19*1.5%,2)+ROUND($AY19*2.45%,2)+ROUND(($AY19*(1-13.71%))*9%,2))+ROUND($AY19*9.76%,2)+(ROUND($AY19*6.5%,2)+ROUND($AY19*$E$5%,2))+(ROUND(AZ19*9%,2))+($AY19-2600)),IF($AY19-ROUND($AY19*9.76%,2)-ROUND($AY19*1.5%,2)-ROUND($AY19*2.45%,2)-ROUND(($AY19*(1-13.71%))*9%,2)&gt;($BA19-($BB19+(ROUND($AY19*9.76%,2)+ROUND($AY19*1.5%,2)+ROUND($AY19*2.45%,2)+ROUND(($AY19*(1-13.71%))*9%,2))+ROUND($AY19*9.76%,2)+(ROUND($AY19*6.5%,2)+ROUND($AY19*$E$5%,2))+(ROUND(AZ19*9%,2)))),ROUND((($AY19-(ROUND($AY19*9.76%,2)+ROUND($AY19*1.5%,2)+ROUND($AY19*2.45%,2)+ROUND(($AY19*(1-13.71%))*9%,2))-($BA19-($BB19+(ROUND($AY19*9.76%,2)+ROUND($AY19*1.5%,2)+ROUND($AY19*2.45%,2)+ROUND(($AY19*(1-13.71%))*9%,2))+ROUND($AY19*9.76%,2)+(ROUND($AY19*6.5%,2)+ROUND($AY19*$E$5%,2))+(ROUND(AZ19*9%,2)))))+$AZ19)*$E$8,2),ROUND(($AZ19-(($BA19-($BB19+(ROUND($AY19*9.76%,2)+ROUND($AY19*1.5%,2)+ROUND($AY19*2.45%,2)+ROUND(($AY19*(1-13.71%))*9%,2))+ROUND($AY19*9.76%,2)+(ROUND($AY19*6.5%,2)+ROUND($AY19*$E$5%,2))+(ROUND(AZ19*9%,2))))-($AY19-ROUND($AY19*9.76%,2)-ROUND($AY19*1.5%,2)-ROUND($AY19*2.45%,2)-ROUND(($AY19*(1-13.71%))*9%,2))))*$E$8,2)),0)),IF(AND($AZ19&gt;0,$BA19&gt;0),IF(ROUND(($AY19-ROUND(ROUND(ROUND($AY19*9.76%,2)+ROUND($AY19*2.45%,2)+ROUND($AY19*1.5%,2)+ROUND($AY19*((1-13.71%)*9%),2),2),2)+($AZ19-ROUND($AZ19*9%,2))-$BA19)*$E$8,2)&gt;=ROUND((IF($AY19-$AZ19&gt;=2600-$AZ19,IF(2600-$AZ19&gt;0,2600-$AZ19,0),IF($AY19-$AZ19&gt;=0,IF($AY19&lt;2600,$AY19,$AY19-$AZ19),IF($AY19-(ROUND($AY19*9.76%,2)+ROUND($AY19*2.45%,2)+ROUND($AY19*1.5%,2)+($AY19*(1-13.71%)*9%))-$BA19&gt;0,IF(AND(2600-$AZ19&gt;0,2600-$AZ19&gt;$AY19-(ROUND($AY19*9.76%,2)+ROUND($AY19*2.45%,2)+ROUND($AY19*1.5%,2)+($AY19*(1-13.71%)*9%))-$BA19),$AY19,IF(2600-$AZ19&gt;0,2600-$AZ19,0)),0)))-ROUND(ROUND(ROUND(IF($AY19-$AZ19&gt;=2600-$AZ19,IF(2600-$AZ19&gt;0,2600-$AZ19,0),IF($AY19-$AZ19&gt;=0,IF($AY19&lt;2600,$AY19,$AY19-$AZ19),IF($AY19-(ROUND($AY19*9.76%,2)+ROUND($AY19*2.45%,2)+ROUND($AY19*1.5%,2)+($AY19*(1-13.71%)*9%))-$BA19&gt;0,IF(AND(2600-$AZ19&gt;0,2600-$AZ19&gt;$AY19-(ROUND($AY19*9.76%,2)+ROUND($AY19*2.45%,2)+ROUND($AY19*1.5%,2)+($AY19*(1-13.71%)*9%))-$BA19),$AY19,IF(2600-$AZ19&gt;0,2600-$AZ19,0)),0)))*9.76%,2)+ROUND(IF($AY19-$AZ19&gt;=2600-$AZ19,IF(2600-$AZ19&gt;0,2600-$AZ19,0),IF($AY19-$AZ19&gt;=0,IF($AY19&lt;2600,$AY19,$AY19-$AZ19),IF($AY19-(ROUND($AY19*9.76%,2)+ROUND($AY19*2.45%,2)+ROUND($AY19*1.5%,2)+($AY19*(1-13.71%)*9%))-$BA19&gt;0,IF(AND(2600-$AZ19&gt;0,2600-$AZ19&gt;$AY19-(ROUND($AY19*9.76%,2)+ROUND($AY19*2.45%,2)+ROUND($AY19*1.5%,2)+($AY19*(1-13.71%)*9%))-$BA19),$AY19,IF(2600-$AZ19&gt;0,2600-$AZ19,0)),0)))*2.45%,2)+ROUND(IF($AY19-$AZ19&gt;=2600-$AZ19,IF(2600-$AZ19&gt;0,2600-$AZ19,0),IF($AY19-$AZ19&gt;=0,IF($AY19&lt;2600,$AY19,$AY19-$AZ19),IF($AY19-(ROUND($AY19*9.76%,2)+ROUND($AY19*2.45%,2)+ROUND($AY19*1.5%,2)+($AY19*(1-13.71%)*9%))-$BA19&gt;0,IF(AND(2600-$AZ19&gt;0,2600-$AZ19&gt;$AY19-(ROUND($AY19*9.76%,2)+ROUND($AY19*2.45%,2)+ROUND($AY19*1.5%,2)+($AY19*(1-13.71%)*9%))-$BA19),$AY19,IF(2600-$AZ19&gt;0,2600-$AZ19,0)),0)))*1.5%,2)+ROUND(IF($AY19-$AZ19&gt;=2600-$AZ19,IF(2600-$AZ19&gt;0,2600-$AZ19,0),IF($AY19-$AZ19&gt;=0,IF($AY19&lt;2600,$AY19,$AY19-$AZ19),IF($AY19-(ROUND($AY19*9.76%,2)+ROUND($AY19*2.45%,2)+ROUND($AY19*1.5%,2)+($AY19*(1-13.71%)*9%))-$BA19&gt;0,IF(AND(2600-$AZ19&gt;0,2600-$AZ19&gt;$AY19-(ROUND($AY19*9.76%,2)+ROUND($AY19*2.45%,2)+ROUND($AY19*1.5%,2)+($AY19*(1-13.71%)*9%))-$BA19),$AY19,IF(2600-$AZ19&gt;0,2600-$AZ19,0)),0)))*((1-13.71%)*9%),2),2),2)+IF($AZ19&gt;2600,2600-(2600*9%),$AZ19-($AZ19*9%)))*$E$8,2),ROUND((IF($AY19-$AZ19&gt;=2600-$AZ19,IF(2600-$AZ19&gt;0,2600-$AZ19,0),IF($AY19-$AZ19&gt;=0,IF($AY19&lt;2600,$AY19,$AY19-$AZ19),IF($AY19-(ROUND($AY19*9.76%,2)+ROUND($AY19*2.45%,2)+ROUND($AY19*1.5%,2)+($AY19*(1-13.71%)*9%))-$BA19&gt;0,IF(AND(2600-$AZ19&gt;0,2600-$AZ19&gt;$AY19-(ROUND($AY19*9.76%,2)+ROUND($AY19*2.45%,2)+ROUND($AY19*1.5%,2)+($AY19*(1-13.71%)*9%))-$BA19),$AY19,IF(2600-$AZ19&gt;0,2600-$AZ19,0)),0)))-ROUND(ROUND(ROUND(IF($AY19-$AZ19&gt;=2600-$AZ19,IF(2600-$AZ19&gt;0,2600-$AZ19,0),IF($AY19-$AZ19&gt;=0,IF($AY19&lt;2600,$AY19,$AY19-$AZ19),IF($AY19-(ROUND($AY19*9.76%,2)+ROUND($AY19*2.45%,2)+ROUND($AY19*1.5%,2)+($AY19*(1-13.71%)*9%))-$BA19&gt;0,IF(AND(2600-$AZ19&gt;0,2600-$AZ19&gt;$AY19-(ROUND($AY19*9.76%,2)+ROUND($AY19*2.45%,2)+ROUND($AY19*1.5%,2)+($AY19*(1-13.71%)*9%))-$BA19),$AY19,IF(2600-$AZ19&gt;0,2600-$AZ19,0)),0)))*9.76%,2)+ROUND(IF($AY19-$AZ19&gt;=2600-$AZ19,IF(2600-$AZ19&gt;0,2600-$AZ19,0),IF($AY19-$AZ19&gt;=0,IF($AY19&lt;2600,$AY19,$AY19-$AZ19),IF($AY19-(ROUND($AY19*9.76%,2)+ROUND($AY19*2.45%,2)+ROUND($AY19*1.5%,2)+($AY19*(1-13.71%)*9%))-$BA19&gt;0,IF(AND(2600-$AZ19&gt;0,2600-$AZ19&gt;$AY19-(ROUND($AY19*9.76%,2)+ROUND($AY19*2.45%,2)+ROUND($AY19*1.5%,2)+($AY19*(1-13.71%)*9%))-$BA19),$AY19,IF(2600-$AZ19&gt;0,2600-$AZ19,0)),0)))*2.45%,2)+ROUND(IF($AY19-$AZ19&gt;=2600-$AZ19,IF(2600-$AZ19&gt;0,2600-$AZ19,0),IF($AY19-$AZ19&gt;=0,IF($AY19&lt;2600,$AY19,$AY19-$AZ19),IF($AY19-(ROUND($AY19*9.76%,2)+ROUND($AY19*2.45%,2)+ROUND($AY19*1.5%,2)+($AY19*(1-13.71%)*9%))-$BA19&gt;0,IF(AND(2600-$AZ19&gt;0,2600-$AZ19&gt;$AY19-(ROUND($AY19*9.76%,2)+ROUND($AY19*2.45%,2)+ROUND($AY19*1.5%,2)+($AY19*(1-13.71%)*9%))-$BA19),$AY19,IF(2600-$AZ19&gt;0,2600-$AZ19,0)),0)))*1.5%,2)+ROUND(IF($AY19-$AZ19&gt;=2600-$AZ19,IF(2600-$AZ19&gt;0,2600-$AZ19,0),IF($AY19-$AZ19&gt;=0,IF($AY19&lt;2600,$AY19,$AY19-$AZ19),IF($AY19-(ROUND($AY19*9.76%,2)+ROUND($AY19*2.45%,2)+ROUND($AY19*1.5%,2)+($AY19*(1-13.71%)*9%))-$BA19&gt;0,IF(AND(2600-$AZ19&gt;0,2600-$AZ19&gt;$AY19-(ROUND($AY19*9.76%,2)+ROUND($AY19*2.45%,2)+ROUND($AY19*1.5%,2)+($AY19*(1-13.71%)*9%))-$BA19),$AY19,IF(2600-$AZ19&gt;0,2600-$AZ19,0)),0)))*((1-13.71%)*9%),2),2),2)+IF($AZ19&gt;2600,2600-(2600*9%),$AZ19-($AZ19*9%)))*$E$8,2),ROUND(($AY19-ROUND(ROUND(ROUND($AY19*9.76%,2)+ROUND($AY19*2.45%,2)+ROUND($AY19*1.5%,2)+ROUND($AY19*((1-13.71%)*9%),2),2),2)+($AZ19-ROUND($AZ19*9%,2))-$BA19)*$E$8,2)),0)),0)</f>
        <v>0</v>
      </c>
      <c r="BE19" s="49">
        <f t="shared" ref="BE19:BE82" si="25">IF($AX19=1,IF(AND($BA19=0,$AZ19=0),(IF($AY19&gt;2600,2600,$AY19)*$E$8)+ROUND((ROUND(IF($AY19&gt;=2600,2600,$AY19)*9.76%,2)+ROUND(IF($AY19&gt;=2600,2600,$AY19)*6.5%,2)+ROUND(IF($AY19&gt;=2600,2600,$AY19)*$E$5%,2))*$E$8,2),IF(AND($AZ19&gt;0,$BA19=0),IF($AY19+$AZ19&gt;=2600,ROUND(2600*$E$8,2),ROUND(($AY19+$AZ19)*$E$8,2))+IF($AY19&gt;=2600,ROUND((ROUND(2600*9.76%,2)+ROUND(2600*6.5%,2)+ROUND(2600*$E$5%,2))*$E$8,2),ROUND((ROUND($AY19*9.76%,2)+ROUND($AY19*6.5%,2)+ROUND($AY19*$E$5%,2))*$E$8,2)),IF(AND($AZ19=0,$BA19&gt;0),IF((($AY19+ROUND($AY19*9.76%,2)+ROUND($AY19*6.5%,2)+ROUND($AY19*$E$5%,2))-($BA19-$BB19))&gt;2600+ROUND(2600*9.76%,2)+ROUND(2600*6.5%,2)+ROUND(2600*$E$5%,2),ROUND((2600+ROUND(2600*9.76%,2)+ROUND(2600*6.5%,2)+ROUND(2600*$E$5%,2))*$E$8,2),ROUND((($AY19+ROUND($AY19*9.76%,2)+ROUND($AY19*6.5%,2)+ROUND($AY19*$E$5%,2))-($BA19-$BB19))*$E$8,2)),IF(AND($BA19&gt;0,$AZ19&gt;0),IF(AND($AZ19&lt;=$BA19-$BB19,$AZ19&lt;=$AY19,(($AY19+ROUND($AY19*9.76%,2)+ROUND($AY19*6.5%,2)+ROUND($AY19*$E$5%,2))+$AZ19)-($BA19-$BB19)&gt;2600+(ROUND(IF($AY19&gt;2600,2600,$AY19)*9.76%,2)+ROUND(IF($AY19&gt;2600,2600,$AY19)*6.5%,2)+ROUND(IF($AY19&gt;2600,2600,$AY19)*$E$5%,2))),ROUND((2600+ROUND(IF($AY19&gt;2600,2600,$AY19)*9.76%,2)+ROUND(IF($AY19&gt;2600,2600,$AY19)*6.5%,2)+ROUND(IF($AY19&gt;2600,2600,AY19)*$E$5%,2))*$E$8,2),IF(AND($AZ19&gt;=$BA19-$BB19,$AZ19&lt;=$AY19,(($AY19+ROUND($AY19*9.76%,2)+ROUND($AY19*6.5%,2)+ROUND($AY19*$E$5%,2))+$AZ19)-($BA19-$BB19)&gt;2600+(ROUND(IF($AY19&gt;2600,2600,$AY19)*9.76%,2)+ROUND(IF($AY19&gt;2600,2600,$AY19)*6.5%,2)+ROUND(IF($AY19&gt;2600,2600,$AY19)*$E$5%,2))),ROUND((2600+ROUND(IF($AY19&gt;2600,2600,$AY19)*9.76%,2)+ROUND(IF($AY19&gt;2600,2600,$AY19)*6.5%,2)+ROUND(IF($AY19&gt;2600,2600,$AY19)*$E$5%,2))*$E$8,2),IF(AND($AZ19&gt;=$BA19-$BB19,$AZ19&gt;=$AY19,(($AY19+ROUND($AY19*9.76%,2)+ROUND($AY19*6.5%,2)+ROUND($AY19*$E$5%,2))+$AZ19)-($BA19-$BB19)&gt;2600+(ROUND(IF($AY19&gt;2600,2600,$AY19)*9.76%,2)+ROUND(IF($AY19&gt;2600,2600,$AY19)*6.5%,2)+ROUND(IF($AY19&gt;2600,2600,$AY19)*$E$5%,2))),IF($AY19&gt;=2600,ROUND((2600+ROUND(2600*9.76%,2)+ROUND(2600*6.5%,2)+ROUND(2600*$E$5%,2))*$E$8,2),ROUND(($AY19+ROUND($AY19*9.76%,2)+ROUND($AY19*6.5%,2)+ROUND($AY19*$E$5%,2))*$E$8,2)+ROUND((2600-$AY19)*$E$8,2)),IF(AND($AZ19&lt;=$BA19-$BB19,$AZ19&lt;=$AY19,(($AY19+ROUND($AY19*9.76%,2)+ROUND($AY19*6.5%,2)+ROUND($AY19*$E$5%,2))+$AZ19)-($BA19-$BB19)&lt;2600+(ROUND(IF($AY19&gt;2600,2600,$AY19)*9.76%,2)+ROUND(IF($AY19&gt;2600,2600,$AY19)*6.5%,2)+ROUND(IF($AY19&gt;2600,2600,$AY19)*$E$5%,2))),ROUND(((($AY19+ROUND($AY19*9.76%,2)+ROUND($AY19*6.5%,2)+ROUND($AY19*$E$5%,2))+$AZ19)-($BA19-$BB19))*$E$8,2),IF(AND($AZ19&gt;=$BA19-$BB19,$AZ19&lt;=$AY19,(($AY19+ROUND($AY19*9.76%,2)+ROUND($AY19*6.5%,2)+ROUND($AY19*$E$5%,2))+$AZ19)-($BA19-$BB19)&lt;2600+(ROUND(IF($AY19&gt;2600,2600,$AY19)*9.76%,2)+ROUND(IF($AY19&gt;2600,2600,$AY19)*6.5%,2)+ROUND(IF($AY19&gt;2600,2600,$AY19)*$E$5%,2))),ROUND((($AZ19)-($BA19-$BB19)+$AY19)*$E$8,2)+ROUND((ROUND($AY19*9.76%,2)+ROUND($AY19*6.5%,2)+ROUND($AY19*$E$5%,2))*$E$8,2),IF(AND($AZ19&lt;=$BA19-$BB19,$AZ19&gt;=$AY19,(($AY19+ROUND($AY19*9.76%,2)+ROUND($AY19*6.5%,2)+ROUND($AY19*$E$5%,2))+$AZ19)-($BA19-$BB19)&lt;2600+(ROUND(IF($AY19&gt;2600,2600,$AY19)*9.76%,2)+ROUND(IF($AY19&gt;2600,2600,$AY19)*6.5%,2)+ROUND(IF($AY19&gt;2600,2600,$AY19)*$E$5%,2))),ROUND(($AY19)*$E$8,2)+ROUND((ROUND(($AY19)*9.76%,2)+ROUND(($AY19)*6.5%,2)+ROUND(($AY19)*$E$5%,2)-(($BA19-$BB19)-($AZ19)))*$E$8,2),IF(AND($AZ19&gt;=$BA19-$BB19,$AZ19&gt;=$AY19,(($AY19+ROUND($AY19*9.76%,2)+ROUND($AY19*6.5%,2)+ROUND($AY19*$E$5%,2))+$AZ19)-($BA19-$BB19)&lt;2600+(ROUND(IF($AY19&gt;2600,2600,$AY19)*9.76%,2)+ROUND(IF($AY19&gt;2600,2600,$AY19)*6.5%,2)+ROUND(IF($AY19&gt;2600,2600,$AY19)*$E$5%,2))),ROUND((($AZ19)-($BA19-$BB19)+$AY19)*$E$8,2)+ROUND((ROUND($AY19*9.76%,2)+ROUND($AY19*6.5%,2)+ROUND($AY19*$E$5%,2))*$E$8,2),IF(AND($AY19&gt;=2600,$AZ19&lt;=$BA19),IF((($AY19+ROUND($AY19*9.76%,2)+ROUND($AY19*6.5%,2)+ROUND($AY19*$E$5%,2))-($BA19-$AZ19))&gt;(2600+ROUND(2600*9.76%,2)+ROUND(2600*6.5%,2)+ROUND(2600*$E$5%,2)),ROUND((2600+ROUND(2600*9.76%,2)+ROUND(2600*6.5%,2)+ROUND(2600*$E$5%,2))*$E$8,2),ROUND((($AY19+ROUND($AY19*9.76%,2)+ROUND($AY19*6.5%,2)+ROUND($AY19*$E$5%,2))-($BA19-$AZ19))*$E$8,2)),0)))))))),0)))),0)</f>
        <v>0</v>
      </c>
      <c r="BF19" s="248">
        <f>IF(AND($AX19=1,$G19&gt;0),IF(AND($AZ19=0,$BA19=0),ROUND((ROUND(IF($AY19&gt;=2600,2600,$AY19)*9.76%,2)+ROUND(IF($AY19&gt;=2600,2600,$AY19)*1.5%,2)+ROUND(IF($AY19&gt;=2600,2600,$AY19)*2.45%,2)+ROUND(IF($AY19&gt;=2600,2600,$AY19)*((1-13.71%)*9%),2))*$E$8,2),IF(AND($AZ19&gt;0,$BA19=0),ROUND(IF(AND($AY19&gt;=2600,$AZ19&lt;=2600,$AY19+$AZ19&gt;=2600),ROUND((2600-$AZ19)*9.76%,2)+ROUND((2600-$AZ19)*2.45%,2)+ROUND((2600-$AZ19)*1.5%,2)+ROUND((2600-$AZ19)*((1-13.71%)*9%),2)+ROUND($AZ19*9%,2),ROUND(IF(AND($AY19&lt;=2600,$AZ19+$AY19&lt;=2600),ROUND($AY19*9.76%,2)+ROUND($AY19*1.5%,2)+ROUND($AY19*2.45%,2)+ROUND($AY19*((1-13.71%)*9%),2)+ROUND($AZ19*9%,2),IF(AND($AY19&lt;2600,$AZ19+$AY19&gt;2600,$AZ19&lt;=2600),ROUND((2600-$AZ19)*9.76%,2)+ROUND((2600-$AZ19)*1.5%,2)+ROUND((2600-$AZ19)*2.45%,2)+ROUND((2600-$AZ19)*((1-13.71%)*9%),2)+ROUND($AZ19*9%,2),IF($AZ19&gt;2600,ROUND(2600*9%,2),2))),2))*$E$8,2),IF(AND($AZ19=0,$BA19&gt;0),ROUND((ROUND(IF($AY19-($BA19+$BB19)&gt;=2600,2600,$AY19-($BA19+$BB19))*9.76%,2)+ROUND(IF($AY19-($BA19+$BB19)&gt;=2600,2600,$AY19-($BA19+$BB19))*1.5%,2)+ROUND(IF($AY19-($BA19+$BB19)&gt;=2600,2600,$AY19-($BA19+$BB19))*2.45%,2)+ROUND(IF($AY19-($BA19+$BB19)&gt;=2600,2600,$AY19-($BA19+$BB19))*((1-13.71%)*9%),2))*$E$8,2),IF(AND($AZ19&gt;0,$BA19&gt;0),IF(AND($AY19+ROUND($AY19*9.76%,2)+ROUND($AY19*6.5%,2)+ROUND($AY19*$E$5%,2)+($AZ19)-($BA19-$BB19)&gt;=2600+ROUND(2600*9.76%,2)+ROUND(2600*6.5%,2)+ROUND(2600*$E$5%,2),AY19+ROUND($AY19*9.76%,2)+ROUND($AY19*6.5%,2)+ROUND($AY19*$E$5%,2)&lt;2600+ROUND(2600*9.76%,2)+ROUND(2600*6.5%,2)+ROUND(2600*$E$5%,2),$AZ19&gt;=$BA19-$BB19),ROUND((ROUND($AY19*9.76%,2)+ROUND($AY19*2.45%,2)+ROUND($AY19*1.5%,2)+ROUND($AY19*((1-13.71%)*9%),2))*$E$8,2),IF(AND($AY19+ROUND($AY19*9.76%,2)+ROUND($AY19*6.5%,2)+ROUND($AY19*$E$5%,2)+($AZ19)-($BA19-$BB19)&gt;=2600+ROUND(2600*9.76%,2)+ROUND(2600*6.5%,2)+ROUND(2600*$E$5%,2),AY19+ROUND($AY19*9.76%,2)+ROUND($AY19*6.5%,2)+ROUND($AY19*$E$5%,2)&gt;=2600+ROUND(2600*9.76%,2)+ROUND(2600*6.5%,2)+ROUND(2600*$E$5%,2),$AZ19&gt;=$BA19-$BB19),ROUND((ROUND(2600*9.76%,2)+ROUND(2600*2.45%,2)+ROUND(2600*1.5%,2)+ROUND(2600*((1-13.71%)*9%),2))*$E$8,2),IF(AND($AY19+ROUND($AY19*9.76%,2)+ROUND($AY19*6.5%,2)+ROUND($AY19*$E$5%,2)+($AZ19)-($BA19-$BB19)&gt;=2600+ROUND(2600*9.76%,2)+ROUND(2600*6.5%,2)+ROUND(2600*$E$5%,2),$AY19+ROUND($AY19*9.76%,2)+ROUND($AY19*6.5%,2)+ROUND($AY19*$E$5%,2)&gt;=2600+ROUND(2600*9.76%,2)+ROUND(2600*6.5%,2)+ROUND(2600*$E$5%,2),$AZ19&lt;=$BA19-$BB19),ROUND((ROUND(2600*9.76%,2)+ROUND(2600*2.45%,2)+ROUND(2600*1.5%,2)+ROUND(2600*((1-13.71%)*9%),2))*$E$8,2),IF(AND($AY19+ROUND($AY19*9.76%,2)+ROUND($AY19*6.5%,2)+ROUND($AY19*$E$5%,2)+($AZ19)-($BA19-$BB19)&lt;2600+ROUND(2600*9.76%,2)+ROUND(2600*6.5%,2)+ROUND(2600*$E$5%,2),$AY19+ROUND($AY19*9.76%,2)+ROUND($AY19*6.5%,2)+ROUND($AY19*$E$5%,2)&lt;2600+ROUND(2600*9.76%,2)+ROUND(2600*6.5%,2)+ROUND(2600*$E$5%,2),$AZ19&gt;=$BA19-$BB19),ROUND((ROUND($AY19*9.76%,2)+ROUND($AY19*2.45%,2)+ROUND($AY19*1.5%,2)+ROUND($AY19*((1-13.71%)*9%),2))*$E$8,2),IF(AND($AY19+ROUND($AY19*9.76%,2)+ROUND($AY19*6.5%,2)+ROUND($AY19*$E$5%,2)+($AZ19)-($BA19-$BB19)&lt;2600+ROUND(2600*9.76%,2)+ROUND(2600*6.5%,2)+ROUND(2600*$E$5%,2),$AY19+ROUND($AY19*9.76%,2)+ROUND($AY19*6.5%,2)+ROUND($AY19*$E$5%,2)&lt;2600+ROUND(2600*9.76%,2)+ROUND(2600*6.5%,2)+ROUND(2600*$E$5%,2),$AZ19&lt;=$BA19-$BB19),ROUND(((ROUND((($AY19+ROUND($AY19*9.76%,2)+ROUND($AY19*6.5%,2)+ROUND($AY19*$E$5%,2))-(($BA19+$BB19)-$AZ19)-(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2))))*9.76%,2))+(ROUND((($AY19+ROUND($AY19*9.76%,2)+ROUND($AY19*6.5%,2)+ROUND($AY19*$E$5%,2))-(($BA19+$BB19)-$AZ19)-(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2))))*2.45%,2))+(ROUND((($AY19+ROUND($AY19*9.76%,2)+ROUND($AY19*6.5%,2)+ROUND($AY19*$E$5%,2))-(($BA19+$BB19)-$AZ19)-(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2))))*1.5%,2))+(ROUND((($AY19+ROUND($AY19*9.76%,2)+ROUND($AY19*6.5%,2)+ROUND($AY19*$E$5%,2))-(($BA19+$BB19)-$AZ19)-(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2))))*((1-13.71%)*9%),2)))*$E$8,2),0))))),0)))),0)</f>
        <v>0</v>
      </c>
      <c r="BG19" s="49">
        <f t="shared" ref="BG19:BG82" si="26">IF($AX19=1,IF(AND($AZ19&gt;0,$BA19&gt;0),IF(AND($AY19+ROUND($AY19*9.76%,2)+ROUND($AY19*6.5%,2)+ROUND($AY19*$E$5%,2)+($AZ19)-($BA19-$BB19)&lt;2600+ROUND(2600*9.76%,2)+ROUND(2600*6.5%,2)+ROUND(2600*$E$5%,2),$AY19+ROUND($AY19*9.76%,2)+ROUND($AY19*6.5%,2)+ROUND($AY19*$E$5%,2)&gt;=2600+ROUND(2600*9.76%,2)+ROUND(2600*6.5%,2)+ROUND(2600*$E$5%,2),$AZ19&lt;$BA19-$BB19),ROUND(((ROUND((($AY19+ROUND($AY19*9.76%,2)+ROUND($AY19*6.5%,2)+ROUND($AY19*$E$5%,2))-(($BA19+$BB19)-$AZ19)-(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2))))*9.76%,2))+(ROUND((($AY19+ROUND($AY19*9.76%,2)+ROUND($AY19*6.5%,2)+ROUND($AY19*$E$5%,2))-(($BA19+$BB19)-$AZ19)-(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2))))*2.45%,2))+(ROUND((($AY19+ROUND($AY19*9.76%,2)+ROUND($AY19*6.5%,2)+ROUND($AY19*$E$5%,2))-(($BA19+$BB19)-$AZ19)-(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2))))*1.5%,2))+(ROUND((($AY19+ROUND($AY19*9.76%,2)+ROUND($AY19*6.5%,2)+ROUND($AY19*$E$5%,2))-(($BA19+$BB19)-$AZ19)-(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2))))*((1-13.71%)*9%),2)))*$E$8,2),0),0),0)</f>
        <v>0</v>
      </c>
      <c r="BH19" s="122">
        <f>IF(IF(IF($AX19=0,0,IF(AND(OR($H19=0,$H19=""),OR($BA19=0,$BA19=""),$AX19=1),0,IF(AND($AZ19=0,$BA19=0),ROUND((ROUND(IF($AY19&gt;=2600,2600,$AY19)*9.76%,2)+ROUND(IF($AY19&gt;=2600,2600,$AY19)*6.5%,2)+ROUND(IF($AY19&gt;=2600,2600,$AY19)*$E$5%,2))*$E$8,2),IF(AND($AZ19&gt;0,$BA19=0),IF($AY19&gt;=2600,ROUND((ROUND(2600*9.76%,2)+ROUND(2600*6.5%,2)+ROUND(2600*$E$5%,2))*$E$8,2),ROUND((ROUND($AY19*9.76%,2)+ROUND($AY19*6.5%,2)+ROUND($AY19*$E$5%,2))*$E$8,2)),IF(AND($AZ19=0,$BA19&gt;0),IF(ROUND(((($AY19+ROUND($AY19*9.76%,2)+ROUND($AY19*6.5%,2)+ROUND($AY19*$E$5%,2))-($BA19-$BB19))-(((($AY19+ROUND($AY19*9.76%,2)+ROUND($AY19*6.5%,2)+ROUND($AY19*$E$5%,2))-($BA19-$BB19))/(100+$E$5+9.76+6.5))*100))*$E$8,2)&gt;=ROUND((ROUND(IF($AY19&gt;=2600,2600,$AY19)*9.76%,2)+ROUND(IF($AY19&gt;=2600,2600,$AY19)*6.5%,2)+ROUND(IF($AY19&gt;=2600,2600,$AY19)*$E$5%,2))*$E$8,2),ROUND((ROUND(IF($AY19&gt;=2600,2600,$AY19)*9.76%,2)+ROUND(IF($AY19&gt;=2600,2600,$AY19)*6.5%,2)+ROUND(IF($AY19&gt;=2600,2600,$AY19)*$E$5%,2))*$E$8,2),ROUND(((($AY19+ROUND($AY19*9.76%,2)+ROUND($AY19*6.5%,2)+ROUND($AY19*$E$5%,2))-($BA19-$BB19))-(((($AY19+ROUND($AY19*9.76%,2)+ROUND($AY19*6.5%,2)+ROUND($AY19*$E$5%,2))-($BA19-$BB19))/(100+$E$5+9.76+6.5))*100))*$E$8,2)),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E$8,2)))))))&gt;0,IF($AX19=0,0,IF(AND(OR($H19=0,$H19=""),OR($BA19=0,$BA19=""),$AX19=1),0,IF(AND($AZ19=0,$BA19=0),ROUND((ROUND(IF($AY19&gt;=2600,2600,$AY19)*9.76%,2)+ROUND(IF($AY19&gt;=2600,2600,$AY19)*6.5%,2)+ROUND(IF($AY19&gt;=2600,2600,$AY19)*$E$5%,2))*$E$8,2),IF(AND($AZ19&gt;0,$BA19=0),IF($AY19&gt;=2600,ROUND((ROUND(2600*9.76%,2)+ROUND(2600*6.5%,2)+ROUND(2600*$E$5%,2))*$E$8,2),ROUND((ROUND($AY19*9.76%,2)+ROUND($AY19*6.5%,2)+ROUND($AY19*$E$5%,2))*$E$8,2)),IF(AND($AZ19=0,$BA19&gt;0),IF(ROUND(((($AY19+ROUND($AY19*9.76%,2)+ROUND($AY19*6.5%,2)+ROUND($AY19*$E$5%,2))-($BA19-$BB19))-(((($AY19+ROUND($AY19*9.76%,2)+ROUND($AY19*6.5%,2)+ROUND($AY19*$E$5%,2))-($BA19-$BB19))/(100+$E$5+9.76+6.5))*100))*$E$8,2)&gt;=ROUND((ROUND(IF($AY19&gt;=2600,2600,$AY19)*9.76%,2)+ROUND(IF($AY19&gt;=2600,2600,$AY19)*6.5%,2)+ROUND(IF($AY19&gt;=2600,2600,$AY19)*$E$5%,2))*$E$8,2),ROUND((ROUND(IF($AY19&gt;=2600,2600,$AY19)*9.76%,2)+ROUND(IF($AY19&gt;=2600,2600,$AY19)*6.5%,2)+ROUND(IF($AY19&gt;=2600,2600,$AY19)*$E$5%,2))*$E$8,2),ROUND(((($AY19+ROUND($AY19*9.76%,2)+ROUND($AY19*6.5%,2)+ROUND($AY19*$E$5%,2))-($BA19-$BB19))-(((($AY19+ROUND($AY19*9.76%,2)+ROUND($AY19*6.5%,2)+ROUND($AY19*$E$5%,2))-($BA19-$BB19))/(100+$E$5+9.76+6.5))*100))*$E$8,2)),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E$8,2))))))),0)&gt;$H19,$H19,IF(IF($AX19=0,0,IF(AND(OR($H19=0,$H19=""),OR($BA19=0,$BA19=""),$AX19=1),0,IF(AND($AZ19=0,$BA19=0),ROUND((ROUND(IF($AY19&gt;=2600,2600,$AY19)*9.76%,2)+ROUND(IF($AY19&gt;=2600,2600,$AY19)*6.5%,2)+ROUND(IF($AY19&gt;=2600,2600,$AY19)*$E$5%,2))*$E$8,2),IF(AND($AZ19&gt;0,$BA19=0),IF($AY19&gt;=2600,ROUND((ROUND(2600*9.76%,2)+ROUND(2600*6.5%,2)+ROUND(2600*$E$5%,2))*$E$8,2),ROUND((ROUND($AY19*9.76%,2)+ROUND($AY19*6.5%,2)+ROUND($AY19*$E$5%,2))*$E$8,2)),IF(AND($AZ19=0,$BA19&gt;0),IF(ROUND(((($AY19+ROUND($AY19*9.76%,2)+ROUND($AY19*6.5%,2)+ROUND($AY19*$E$5%,2))-($BA19-$BB19))-(((($AY19+ROUND($AY19*9.76%,2)+ROUND($AY19*6.5%,2)+ROUND($AY19*$E$5%,2))-($BA19-$BB19))/(100+$E$5+9.76+6.5))*100))*$E$8,2)&gt;=ROUND((ROUND(IF($AY19&gt;=2600,2600,$AY19)*9.76%,2)+ROUND(IF($AY19&gt;=2600,2600,$AY19)*6.5%,2)+ROUND(IF($AY19&gt;=2600,2600,$AY19)*$E$5%,2))*$E$8,2),ROUND((ROUND(IF($AY19&gt;=2600,2600,$AY19)*9.76%,2)+ROUND(IF($AY19&gt;=2600,2600,$AY19)*6.5%,2)+ROUND(IF($AY19&gt;=2600,2600,$AY19)*$E$5%,2))*$E$8,2),ROUND(((($AY19+ROUND($AY19*9.76%,2)+ROUND($AY19*6.5%,2)+ROUND($AY19*$E$5%,2))-($BA19-$BB19))-(((($AY19+ROUND($AY19*9.76%,2)+ROUND($AY19*6.5%,2)+ROUND($AY19*$E$5%,2))-($BA19-$BB19))/(100+$E$5+9.76+6.5))*100))*$E$8,2)),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E$8,2)))))))&gt;0,IF($AX19=0,0,IF(AND(OR($H19=0,$H19=""),OR($BA19=0,$BA19=""),$AX19=1),0,IF(AND($AZ19=0,$BA19=0),ROUND((ROUND(IF($AY19&gt;=2600,2600,$AY19)*9.76%,2)+ROUND(IF($AY19&gt;=2600,2600,$AY19)*6.5%,2)+ROUND(IF($AY19&gt;=2600,2600,$AY19)*$E$5%,2))*$E$8,2),IF(AND($AZ19&gt;0,$BA19=0),IF($AY19&gt;=2600,ROUND((ROUND(2600*9.76%,2)+ROUND(2600*6.5%,2)+ROUND(2600*$E$5%,2))*$E$8,2),ROUND((ROUND($AY19*9.76%,2)+ROUND($AY19*6.5%,2)+ROUND($AY19*$E$5%,2))*$E$8,2)),IF(AND($AZ19=0,$BA19&gt;0),IF(ROUND(((($AY19+ROUND($AY19*9.76%,2)+ROUND($AY19*6.5%,2)+ROUND($AY19*$E$5%,2))-($BA19-$BB19))-(((($AY19+ROUND($AY19*9.76%,2)+ROUND($AY19*6.5%,2)+ROUND($AY19*$E$5%,2))-($BA19-$BB19))/(100+$E$5+9.76+6.5))*100))*$E$8,2)&gt;=ROUND((ROUND(IF($AY19&gt;=2600,2600,$AY19)*9.76%,2)+ROUND(IF($AY19&gt;=2600,2600,$AY19)*6.5%,2)+ROUND(IF($AY19&gt;=2600,2600,$AY19)*$E$5%,2))*$E$8,2),ROUND((ROUND(IF($AY19&gt;=2600,2600,$AY19)*9.76%,2)+ROUND(IF($AY19&gt;=2600,2600,$AY19)*6.5%,2)+ROUND(IF($AY19&gt;=2600,2600,$AY19)*$E$5%,2))*$E$8,2),ROUND(((($AY19+ROUND($AY19*9.76%,2)+ROUND($AY19*6.5%,2)+ROUND($AY19*$E$5%,2))-($BA19-$BB19))-(((($AY19+ROUND($AY19*9.76%,2)+ROUND($AY19*6.5%,2)+ROUND($AY19*$E$5%,2))-($BA19-$BB19))/(100+$E$5+9.76+6.5))*100))*$E$8,2)),IF(ROUND(((($AY19+ROUND($AY19*9.76%,2)+ROUND($AY19*6.5%,2)+ROUND($AY19*$E$5%,2))-($BA19-$BB19)+$AZ19)-(((($AY19+ROUND($AY19*9.76%,2)+ROUND($AY19*6.5%,2)+ROUND($AY19*$E$5%,2))-($BA19-$BB19)+$AZ19)/(100+$E$5+9.76+6.5))*100))*$E$8,2)&gt;=ROUND((ROUND(IF($AY19&gt;=2600,2600,$AY19)*9.76%,2)+ROUND(IF($AY19&gt;=2600,2600,$AY19)*6.5%,2)+ROUND(IF($AY19&gt;=2600,2600,$AY19)*$E$5%,2))*$E$8,2),ROUND((ROUND(IF($AY19&gt;=2600,2600,$AY19)*9.76%,2)+ROUND(IF($AY19&gt;=2600,2600,$AY19)*6.5%,2)+ROUND(IF($AY19&gt;=2600,2600,$AY19)*$E$5%,2))*$E$8,2),ROUND(((($AY19+ROUND($AY19*9.76%,2)+ROUND($AY19*6.5%,2)+ROUND($AY19*$E$5%,2))-($BA19-$BB19)+$AZ19)-(((($AY19+ROUND($AY19*9.76%,2)+ROUND($AY19*6.5%,2)+ROUND($AY19*$E$5%,2))-($BA19-$BB19)+$AZ19)/(100+$E$5+9.76+6.5))*100))*$E$8,2))))))),0))</f>
        <v>0</v>
      </c>
      <c r="BI19" s="248">
        <f>IF(OR($AX19=0,AND($AX19=1,$H19=0)),IF(AND($AZ19=0,$BA19=0),ROUND(ROUND(IF($AY19&gt;=2800,2800*$E$8,$AY19*$E$8),2)-ROUND(ROUND(ROUND(IF($AY19&gt;=2800,2800,$AY19)*9.76%,2)+ROUND(IF($AY19&gt;=2800,2800,$AY19)*2.45%,2)+ROUND(IF($AY19&gt;=2800,2800,$AY19)*1.5%,2)+ROUND(IF($AY19&gt;=2800,2800,$AY19)*((1-13.71%)*9%),2),2),2)*$E$8,2),IF(AND($AZ19&gt;0,$BA19=0),IF(ROUND(IF($AY19+$AZ19&lt;=2800,ROUND($AY19*$E$8,2)+ROUND($AZ19*$E$8,2),0)-ROUND(ROUND(ROUND($AY19*9.76%,2)+ROUND($AY19*2.45%,2)+ROUND($AY19*1.5%,2)+ROUND($AY19*((1-13.71%)*9%),2)+ROUND($AZ19*9%,2),2),2)*$E$8,2)&gt;0,ROUND(IF($AY19+$AZ19&lt;=2800,ROUND($AY19*$E$8,2)+ROUND($AZ19*$E$8,2),0)-ROUND(ROUND(ROUND($AY19*9.76%,2)+ROUND($AY19*2.45%,2)+ROUND($AY19*1.5%,2)+ROUND($AY19*((1-13.71%)*9%),2)+ROUND($AZ19*9%,2),2),2)*$E$8,2),IF(ROUND(IF($AY19+$AZ19&gt;=2800,IF($AZ19&gt;2800,ROUND(2800*$E$8,2),ROUND($AZ19*$E$8,2)+ROUND((2800-$AZ19)*$E$8,2)),0)-ROUND(ROUND(ROUND(IF($AZ19&gt;2800,0,2800-$AZ19)*9.76%,2)+ROUND(IF($AZ19&gt;2800,0,2800-$AZ19)*2.45%,2)+ROUND(IF($AZ19&gt;2800,0,2800-$AZ19)*1.5%,2)+ROUND(IF($AZ19&gt;2800,0,2800-$AZ19)*((1-13.71%)*9%),2)+ROUND(IF($AZ19&gt;2800,2800,$AZ19)*9%,2),2),2)*$E$8,2)&gt;0,ROUND(IF($AY19+$AZ19&gt;=2800,IF($AZ19&gt;2800,ROUND(2800*$E$8,2),ROUND($AZ19*$E$8,2)+ROUND((2800-$AZ19)*$E$8,2)),0)-ROUND(ROUND(ROUND(IF($AZ19&gt;2800,0,2800-$AZ19)*9.76%,2)+ROUND(IF($AZ19&gt;2800,0,2800-$AZ19)*2.45%,2)+ROUND(IF($AZ19&gt;2800,0,2800-$AZ19)*1.5%,2)+ROUND(IF($AZ19&gt;2800,0,2800-$AZ19)*((1-13.71%)*9%),2)+ROUND(IF($AZ19&gt;2800,2800,$AZ19)*9%,2),2),2)*$E$8,2),0)),IF(AND($H19=0,$AX19=1,$AZ19=0,$BA19&gt;0),IF((($AY19+ROUND($AY19*9.76%,2)+ROUND($AY19*6.5%,2)+ROUND($AY19*$E$5%,2))-($BA19-$BB19))&gt;2800+ROUND(2800*9.76%,2)+ROUND(2800*6.5%,2)+ROUND(2800*$E$5%,2),ROUND((2800-ROUND(2800*9.76%,2)-ROUND(2800*1.5%,2)-ROUND(2800*2.45%,2)-ROUND((2800*(1-13.71%))*9%,2))*$E$8,2),IF($BA19&lt;$BB19+($AY19-2800)+(ROUND($AY19*9.76%,2)+ROUND($AY19*6.5%,2)+ROUND($AY19*$E$5%,2))+(ROUND($AY19*9.76%,2)+ROUND($AY19*1.5%,2)+ROUND($AY19*2.45%,2)+ROUND(($AY19*(1-13.71%))*9%,2)),ROUND((2800-ROUND(2800*9.76%,2)-ROUND(2800*1.5%,2)-ROUND(2800*2.45%,2)-ROUND((2800*(1-13.71%))*9%,2))*$E$8,2),IF(ROUND(ROUND(ROUND($AY19-ROUND($AY19*9.76%,2)-ROUND($AY19*1.5%,2)-ROUND($AY19*2.45%,2)-ROUND(($AY19*(1-13.71%))*9%,2),2)-($BA19-($BB19+(ROUND($AY19*9.76%,2)+ROUND($AY19*6.5%,2)+ROUND($AY19*$E$5%,2))+(ROUND($AY19*9.76%,2)+ROUND($AY19*1.5%,2)+ROUND($AY19*2.45%,2)+ROUND(($AY19*(1-13.71%))*9%,2)))),2)*$E$8,2)&gt;0,ROUND(ROUND(ROUND($AY19-ROUND($AY19*9.76%,2)-ROUND($AY19*1.5%,2)-ROUND($AY19*2.45%,2)-ROUND(($AY19*(1-13.71%))*9%,2),2)-($BA19-($BB19+(ROUND($AY19*9.76%,2)+ROUND($AY19*6.5%,2)+ROUND($AY19*$E$5%,2))+(ROUND($AY19*9.76%,2)+ROUND($AY19*1.5%,2)+ROUND($AY19*2.45%,2)+ROUND(($AY19*(1-13.71%))*9%,2)))),2)*$E$8,2),0))),IF(IF(AND($AZ19=0,$BA19&gt;0),ROUND(IF(ROUND(($AY19-ROUND(ROUND(ROUND($AY19*9.76%,2)+ROUND($AY19*2.45%,2)+ROUND($AY19*1.5%,2)+ROUND($AY19*((1-13.71%)*9%),2),2),2)+($AZ19-ROUND($AZ19*9%,2))-$BA19)*$E$8,2)&gt;=IF(IF(AND($AZ19=0,$BA19&gt;0),ROUND(((IF($AY19&gt;=2800,2800,$AY19)-ROUND(ROUND(ROUND(IF($AY19&gt;=2800,2800,$AY19)*9.76%,2)+ROUND(IF($AY19&gt;=2800,2800,$AY19)*2.45%,2)+ROUND(IF($AY19&gt;=2800,2800,$AY19)*1.5%,2)+ROUND(IF($AY19&gt;=2800,2800,$AY19)*((1-13.71%)*9%),2),2),2))-$BA19)*$E$8,2),0)&gt;0,IF(AND($AZ19=0,$BA19&gt;0),ROUND(((IF($AY19&gt;=2800,2800,$AY19)-ROUND(ROUND(ROUND(IF($AY19&gt;=2800,2800,$AY19)*9.76%,2)+ROUND(IF($AY19&gt;=2800,2800,$AY19)*2.45%,2)+ROUND(IF($AY19&gt;=2800,2800,$AY19)*1.5%,2)+ROUND(IF($AY19&gt;=2800,2800,$AY19)*((1-13.71%)*9%),2),2),2)))*$E$8,2),0),0),IF(IF(AND($AZ19=0,$BA19&gt;0),ROUND(((IF($AY19&gt;=2800,2800,$AY19)-ROUND(ROUND(ROUND(IF($AY19&gt;=2800,2800,$AY19)*9.76%,2)+ROUND(IF($AY19&gt;=2800,2800,$AY19)*2.45%,2)+ROUND(IF($AY19&gt;=2800,2800,$AY19)*1.5%,2)+ROUND(IF($AY19&gt;=2800,2800,$AY19)*((1-13.71%)*9%),2),2),2))-$BA19)*$E$8,2),0)&gt;0,IF(AND($AZ19=0,$BA19&gt;0),ROUND(((IF($AY19&gt;=2800,2800,$AY19)-ROUND(ROUND(ROUND(IF($AY19&gt;=2800,2800,$AY19)*9.76%,2)+ROUND(IF($AY19&gt;=2800,2800,$AY19)*2.45%,2)+ROUND(IF($AY19&gt;=2800,2800,$AY19)*1.5%,2)+ROUND(IF($AY19&gt;=2800,2800,$AY19)*((1-13.71%)*9%),2),2),2)))*$E$8,2),0),0),ROUND(($AY19-ROUND(ROUND(ROUND($AY19*9.76%,2)+ROUND($AY19*2.45%,2)+ROUND($AY19*1.5%,2)+ROUND($AY19*((1-13.71%)*9%),2),2),2)+($AZ19-ROUND($AZ19*9%,2))-$BA19)*$E$8,2)),2),0)&gt;0,IF(AND($AZ19=0,$BA19&gt;0),ROUND(IF(ROUND(($AY19-ROUND(ROUND(ROUND($AY19*9.76%,2)+ROUND($AY19*2.45%,2)+ROUND($AY19*1.5%,2)+ROUND($AY19*((1-13.71%)*9%),2),2),2)+($AZ19-ROUND($AZ19*9%,2))-$BA19)*$E$8,2)&gt;=IF(IF(AND($AZ19=0,$BA19&gt;0),ROUND(((IF($AY19&gt;=2800,2800,$AY19)-ROUND(ROUND(ROUND(IF($AY19&gt;=2800,2800,$AY19)*9.76%,2)+ROUND(IF($AY19&gt;=2800,2800,$AY19)*2.45%,2)+ROUND(IF($AY19&gt;=2800,2800,$AY19)*1.5%,2)+ROUND(IF($AY19&gt;=2800,2800,$AY19)*((1-13.71%)*9%),2),2),2))-$BA19)*$E$8,2),0)&gt;0,IF(AND($AZ19=0,$BA19&gt;0),ROUND(((IF($AY19&gt;=2800,2800,$AY19)-ROUND(ROUND(ROUND(IF($AY19&gt;=2800,2800,$AY19)*9.76%,2)+ROUND(IF($AY19&gt;=2800,2800,$AY19)*2.45%,2)+ROUND(IF($AY19&gt;=2800,2800,$AY19)*1.5%,2)+ROUND(IF($AY19&gt;=2800,2800,$AY19)*((1-13.71%)*9%),2),2),2)))*$E$8,2),0),0),IF(IF(AND($AZ19=0,$BA19&gt;0),ROUND(((IF($AY19&gt;=2800,2800,$AY19)-ROUND(ROUND(ROUND(IF($AY19&gt;=2800,2800,$AY19)*9.76%,2)+ROUND(IF($AY19&gt;=2800,2800,$AY19)*2.45%,2)+ROUND(IF($AY19&gt;=2800,2800,$AY19)*1.5%,2)+ROUND(IF($AY19&gt;=2800,2800,$AY19)*((1-13.71%)*9%),2),2),2))-$BA19)*$E$8,2),0)&gt;0,IF(AND($AZ19=0,$BA19&gt;0),ROUND(((IF($AY19&gt;=2800,2800,$AY19)-ROUND(ROUND(ROUND(IF($AY19&gt;=2800,2800,$AY19)*9.76%,2)+ROUND(IF($AY19&gt;=2800,2800,$AY19)*2.45%,2)+ROUND(IF($AY19&gt;=2800,2800,$AY19)*1.5%,2)+ROUND(IF($AY19&gt;=2800,2800,$AY19)*((1-13.71%)*9%),2),2),2)))*$E$8,2),0),0),ROUND(($AY19-ROUND(ROUND(ROUND($AY19*9.76%,2)+ROUND($AY19*2.45%,2)+ROUND($AY19*1.5%,2)+ROUND($AY19*((1-13.71%)*9%),2),2),2)+($AZ19-ROUND($AZ19*9%,2))-$BA19)*$E$8,2)),2),0),0)))),0)</f>
        <v>0</v>
      </c>
      <c r="BJ19" s="248">
        <f>IF(OR($AX19=0,AND($AX19=1,OR($H19=0,$H19=""))),IF(AND($H19=0,$AX19=1,$AZ19&gt;0,$BA19&gt;0),IF($BA19&lt;=($BB19+(ROUND($AY19*9.76%,2)+ROUND($AY19*1.5%,2)+ROUND($AY19*2.45%,2)+ROUND(($AY19*(1-13.71%))*9%,2))+ROUND($AY19*9.76%,2)+(ROUND($AY19*6.5%,2)+ROUND($AY19*$E$5%,2))+(ROUND(BF19*9%,2))+($AY19-2800)),IF(ROUND(IF($AY19+$AZ19&lt;=2800,ROUND($AY19*$E$8,2)+ROUND($AZ19*$E$8,2),0)-ROUND(ROUND(ROUND($AY19*9.76%,2)+ROUND($AY19*2.45%,2)+ROUND($AY19*1.5%,2)+ROUND($AY19*((1-13.71%)*9%),2)+ROUND($AZ19*9%,2),2),2)*$E$8,2)&gt;0,ROUND(IF($AY19+$AZ19&lt;=2800,ROUND($AY19*$E$8,2)+ROUND($AZ19*$E$8,2),0)-ROUND(ROUND(ROUND($AY19*9.76%,2)+ROUND($AY19*2.45%,2)+ROUND($AY19*1.5%,2)+ROUND($AY19*((1-13.71%)*9%),2)+ROUND($AZ19*9%,2),2),2)*$E$8,2),IF(ROUND(IF($AY19+$AZ19&gt;=2800,IF($AZ19&gt;2800,ROUND(2800*$E$8,2),ROUND($AZ19*$E$8,2)+ROUND((2800-$AZ19)*$E$8,2)),0)-ROUND(ROUND(ROUND(IF($AZ19&gt;2800,0,2800-$AZ19)*9.76%,2)+ROUND(IF($AZ19&gt;2800,0,2800-$AZ19)*2.45%,2)+ROUND(IF($AZ19&gt;2800,0,2800-$AZ19)*1.5%,2)+ROUND(IF($AZ19&gt;2800,0,2800-$AZ19)*((1-13.71%)*9%),2)+ROUND(IF($AZ19&gt;2800,2800,$AZ19)*9%,2),2),2)*$E$8,2)&gt;0,ROUND(IF($AY19+$AZ19&gt;=2800,IF($AZ19&gt;2800,ROUND(2800*$E$8,2),ROUND($AZ19*$E$8,2)+ROUND((2800-$AZ19)*$E$8,2)),0)-ROUND(ROUND(ROUND(IF($AZ19&gt;2800,0,2800-$AZ19)*9.76%,2)+ROUND(IF($AZ19&gt;2800,0,2800-$AZ19)*2.45%,2)+ROUND(IF($AZ19&gt;2800,0,2800-$AZ19)*1.5%,2)+ROUND(IF($AZ19&gt;2800,0,2800-$AZ19)*((1-13.71%)*9%),2)+ROUND(IF($AZ19&gt;2800,2800,$AZ19)*9%,2),2),2)*$E$8,2),0)),IF($BA19&gt;($BB19+(ROUND($AY19*9.76%,2)+ROUND($AY19*1.5%,2)+ROUND($AY19*2.45%,2)+ROUND(($AY19*(1-13.71%))*9%,2))+ROUND($AY19*9.76%,2)+(ROUND($AY19*6.5%,2)+ROUND($AY19*$E$5%,2))+(ROUND(BF19*9%,2))+($AY19-2800)),IF($AY19-ROUND($AY19*9.76%,2)-ROUND($AY19*1.5%,2)-ROUND($AY19*2.45%,2)-ROUND(($AY19*(1-13.71%))*9%,2)&gt;($BA19-($BB19+(ROUND($AY19*9.76%,2)+ROUND($AY19*1.5%,2)+ROUND($AY19*2.45%,2)+ROUND(($AY19*(1-13.71%))*9%,2))+ROUND($AY19*9.76%,2)+(ROUND($AY19*6.5%,2)+ROUND($AY19*$E$5%,2))+(ROUND(BF19*9%,2)))),ROUND((($AY19-(ROUND($AY19*9.76%,2)+ROUND($AY19*1.5%,2)+ROUND($AY19*2.45%,2)+ROUND(($AY19*(1-13.71%))*9%,2))-($BA19-($BB19+(ROUND($AY19*9.76%,2)+ROUND($AY19*1.5%,2)+ROUND($AY19*2.45%,2)+ROUND(($AY19*(1-13.71%))*9%,2))+ROUND($AY19*9.76%,2)+(ROUND($AY19*6.5%,2)+ROUND($AY19*$E$5%,2))+(ROUND(BF19*9%,2)))))+$AZ19)*$E$8,2),ROUND(($AZ19-(($BA19-($BB19+(ROUND($AY19*9.76%,2)+ROUND($AY19*1.5%,2)+ROUND($AY19*2.45%,2)+ROUND(($AY19*(1-13.71%))*9%,2))+ROUND($AY19*9.76%,2)+(ROUND($AY19*6.5%,2)+ROUND($AY19*$E$5%,2))+(ROUND(BF19*9%,2))))-($AY19-ROUND($AY19*9.76%,2)-ROUND($AY19*1.5%,2)-ROUND($AY19*2.45%,2)-ROUND(($AY19*(1-13.71%))*9%,2))))*$E$8,2)),0)),IF(AND($AZ19&gt;0,$BA19&gt;0),IF(ROUND(($AY19-ROUND(ROUND(ROUND($AY19*9.76%,2)+ROUND($AY19*2.45%,2)+ROUND($AY19*1.5%,2)+ROUND($AY19*((1-13.71%)*9%),2),2),2)+($AZ19-ROUND($AZ19*9%,2))-$BA19)*$E$8,2)&gt;=ROUND((IF($AY19-$AZ19&gt;=2800-$AZ19,IF(2800-$AZ19&gt;0,2800-$AZ19,0),IF($AY19-$AZ19&gt;=0,IF($AY19&lt;2800,$AY19,$AY19-$AZ19),IF($AY19-(ROUND($AY19*9.76%,2)+ROUND($AY19*2.45%,2)+ROUND($AY19*1.5%,2)+($AY19*(1-13.71%)*9%))-$BA19&gt;0,IF(AND(2800-$AZ19&gt;0,2800-$AZ19&gt;$AY19-(ROUND($AY19*9.76%,2)+ROUND($AY19*2.45%,2)+ROUND($AY19*1.5%,2)+($AY19*(1-13.71%)*9%))-$BA19),$AY19,IF(2800-$AZ19&gt;0,2800-$AZ19,0)),0)))-ROUND(ROUND(ROUND(IF($AY19-$AZ19&gt;=2800-$AZ19,IF(2800-$AZ19&gt;0,2800-$AZ19,0),IF($AY19-$AZ19&gt;=0,IF($AY19&lt;2800,$AY19,$AY19-$AZ19),IF($AY19-(ROUND($AY19*9.76%,2)+ROUND($AY19*2.45%,2)+ROUND($AY19*1.5%,2)+($AY19*(1-13.71%)*9%))-$BA19&gt;0,IF(AND(2800-$AZ19&gt;0,2800-$AZ19&gt;$AY19-(ROUND($AY19*9.76%,2)+ROUND($AY19*2.45%,2)+ROUND($AY19*1.5%,2)+($AY19*(1-13.71%)*9%))-$BA19),$AY19,IF(2800-$AZ19&gt;0,2800-$AZ19,0)),0)))*9.76%,2)+ROUND(IF($AY19-$AZ19&gt;=2800-$AZ19,IF(2800-$AZ19&gt;0,2800-$AZ19,0),IF($AY19-$AZ19&gt;=0,IF($AY19&lt;2800,$AY19,$AY19-$AZ19),IF($AY19-(ROUND($AY19*9.76%,2)+ROUND($AY19*2.45%,2)+ROUND($AY19*1.5%,2)+($AY19*(1-13.71%)*9%))-$BA19&gt;0,IF(AND(2800-$AZ19&gt;0,2800-$AZ19&gt;$AY19-(ROUND($AY19*9.76%,2)+ROUND($AY19*2.45%,2)+ROUND($AY19*1.5%,2)+($AY19*(1-13.71%)*9%))-$BA19),$AY19,IF(2800-$AZ19&gt;0,2800-$AZ19,0)),0)))*2.45%,2)+ROUND(IF($AY19-$AZ19&gt;=2800-$AZ19,IF(2800-$AZ19&gt;0,2800-$AZ19,0),IF($AY19-$AZ19&gt;=0,IF($AY19&lt;2800,$AY19,$AY19-$AZ19),IF($AY19-(ROUND($AY19*9.76%,2)+ROUND($AY19*2.45%,2)+ROUND($AY19*1.5%,2)+($AY19*(1-13.71%)*9%))-$BA19&gt;0,IF(AND(2800-$AZ19&gt;0,2800-$AZ19&gt;$AY19-(ROUND($AY19*9.76%,2)+ROUND($AY19*2.45%,2)+ROUND($AY19*1.5%,2)+($AY19*(1-13.71%)*9%))-$BA19),$AY19,IF(2800-$AZ19&gt;0,2800-$AZ19,0)),0)))*1.5%,2)+ROUND(IF($AY19-$AZ19&gt;=2800-$AZ19,IF(2800-$AZ19&gt;0,2800-$AZ19,0),IF($AY19-$AZ19&gt;=0,IF($AY19&lt;2800,$AY19,$AY19-$AZ19),IF($AY19-(ROUND($AY19*9.76%,2)+ROUND($AY19*2.45%,2)+ROUND($AY19*1.5%,2)+($AY19*(1-13.71%)*9%))-$BA19&gt;0,IF(AND(2800-$AZ19&gt;0,2800-$AZ19&gt;$AY19-(ROUND($AY19*9.76%,2)+ROUND($AY19*2.45%,2)+ROUND($AY19*1.5%,2)+($AY19*(1-13.71%)*9%))-$BA19),$AY19,IF(2800-$AZ19&gt;0,2800-$AZ19,0)),0)))*((1-13.71%)*9%),2),2),2)+IF($AZ19&gt;2800,2800-(2800*9%),$AZ19-($AZ19*9%)))*$E$8,2),ROUND((IF($AY19-$AZ19&gt;=2800-$AZ19,IF(2800-$AZ19&gt;0,2800-$AZ19,0),IF($AY19-$AZ19&gt;=0,IF($AY19&lt;2800,$AY19,$AY19-$AZ19),IF($AY19-(ROUND($AY19*9.76%,2)+ROUND($AY19*2.45%,2)+ROUND($AY19*1.5%,2)+($AY19*(1-13.71%)*9%))-$BA19&gt;0,IF(AND(2800-$AZ19&gt;0,2800-$AZ19&gt;$AY19-(ROUND($AY19*9.76%,2)+ROUND($AY19*2.45%,2)+ROUND($AY19*1.5%,2)+($AY19*(1-13.71%)*9%))-$BA19),$AY19,IF(2800-$AZ19&gt;0,2800-$AZ19,0)),0)))-ROUND(ROUND(ROUND(IF($AY19-$AZ19&gt;=2800-$AZ19,IF(2800-$AZ19&gt;0,2800-$AZ19,0),IF($AY19-$AZ19&gt;=0,IF($AY19&lt;2800,$AY19,$AY19-$AZ19),IF($AY19-(ROUND($AY19*9.76%,2)+ROUND($AY19*2.45%,2)+ROUND($AY19*1.5%,2)+($AY19*(1-13.71%)*9%))-$BA19&gt;0,IF(AND(2800-$AZ19&gt;0,2800-$AZ19&gt;$AY19-(ROUND($AY19*9.76%,2)+ROUND($AY19*2.45%,2)+ROUND($AY19*1.5%,2)+($AY19*(1-13.71%)*9%))-$BA19),$AY19,IF(2800-$AZ19&gt;0,2800-$AZ19,0)),0)))*9.76%,2)+ROUND(IF($AY19-$AZ19&gt;=2800-$AZ19,IF(2800-$AZ19&gt;0,2800-$AZ19,0),IF($AY19-$AZ19&gt;=0,IF($AY19&lt;2800,$AY19,$AY19-$AZ19),IF($AY19-(ROUND($AY19*9.76%,2)+ROUND($AY19*2.45%,2)+ROUND($AY19*1.5%,2)+($AY19*(1-13.71%)*9%))-$BA19&gt;0,IF(AND(2800-$AZ19&gt;0,2800-$AZ19&gt;$AY19-(ROUND($AY19*9.76%,2)+ROUND($AY19*2.45%,2)+ROUND($AY19*1.5%,2)+($AY19*(1-13.71%)*9%))-$BA19),$AY19,IF(2800-$AZ19&gt;0,2800-$AZ19,0)),0)))*2.45%,2)+ROUND(IF($AY19-$AZ19&gt;=2800-$AZ19,IF(2800-$AZ19&gt;0,2800-$AZ19,0),IF($AY19-$AZ19&gt;=0,IF($AY19&lt;2800,$AY19,$AY19-$AZ19),IF($AY19-(ROUND($AY19*9.76%,2)+ROUND($AY19*2.45%,2)+ROUND($AY19*1.5%,2)+($AY19*(1-13.71%)*9%))-$BA19&gt;0,IF(AND(2800-$AZ19&gt;0,2800-$AZ19&gt;$AY19-(ROUND($AY19*9.76%,2)+ROUND($AY19*2.45%,2)+ROUND($AY19*1.5%,2)+($AY19*(1-13.71%)*9%))-$BA19),$AY19,IF(2800-$AZ19&gt;0,2800-$AZ19,0)),0)))*1.5%,2)+ROUND(IF($AY19-$AZ19&gt;=2800-$AZ19,IF(2800-$AZ19&gt;0,2800-$AZ19,0),IF($AY19-$AZ19&gt;=0,IF($AY19&lt;2800,$AY19,$AY19-$AZ19),IF($AY19-(ROUND($AY19*9.76%,2)+ROUND($AY19*2.45%,2)+ROUND($AY19*1.5%,2)+($AY19*(1-13.71%)*9%))-$BA19&gt;0,IF(AND(2800-$AZ19&gt;0,2800-$AZ19&gt;$AY19-(ROUND($AY19*9.76%,2)+ROUND($AY19*2.45%,2)+ROUND($AY19*1.5%,2)+($AY19*(1-13.71%)*9%))-$BA19),$AY19,IF(2800-$AZ19&gt;0,2800-$AZ19,0)),0)))*((1-13.71%)*9%),2),2),2)+IF($AZ19&gt;2800,2800-(2800*9%),$AZ19-($AZ19*9%)))*$E$8,2),ROUND(($AY19-ROUND(ROUND(ROUND($AY19*9.76%,2)+ROUND($AY19*2.45%,2)+ROUND($AY19*1.5%,2)+ROUND($AY19*((1-13.71%)*9%),2),2),2)+($AZ19-ROUND($AZ19*9%,2))-$BA19)*$E$8,2)),0)),0)</f>
        <v>0</v>
      </c>
      <c r="BK19" s="248">
        <f>IF($AX19=1,IF(AND($BA19=0,$AZ19=0),(IF($AY19&gt;2800,2800,$AY19)*$E$8)+ROUND((ROUND(IF($AY19&gt;=2800,2800,$AY19)*9.76%,2)+ROUND(IF($AY19&gt;=2800,2800,$AY19)*6.5%,2)+ROUND(IF($AY19&gt;=2800,2800,$AY19)*$E$5%,2))*$E$8,2),IF(AND($AZ19&gt;0,$BA19=0),IF($AY19+$AZ19&gt;=2800,ROUND(2800*$E$8,2),ROUND(($AY19+$AZ19)*$E$8,2))+IF($AY19&gt;=2800,ROUND((ROUND(2800*9.76%,2)+ROUND(2800*6.5%,2)+ROUND(2800*$E$5%,2))*$E$8,2),ROUND((ROUND($AY19*9.76%,2)+ROUND($AY19*6.5%,2)+ROUND($AY19*$E$5%,2))*$E$8,2)),IF(AND($AZ19=0,$BA19&gt;0),IF((($AY19+ROUND($AY19*9.76%,2)+ROUND($AY19*6.5%,2)+ROUND($AY19*$E$5%,2))-($BA19-$BB19))&gt;2800+ROUND(2800*9.76%,2)+ROUND(2800*6.5%,2)+ROUND(2800*$E$5%,2),ROUND((2800+ROUND(2800*9.76%,2)+ROUND(2800*6.5%,2)+ROUND(2800*$E$5%,2))*$E$8,2),ROUND((($AY19+ROUND($AY19*9.76%,2)+ROUND($AY19*6.5%,2)+ROUND($AY19*$E$5%,2))-($BA19-$BB19))*$E$8,2)),IF(AND($BA19&gt;0,$AZ19&gt;0),IF(AND($AZ19&lt;=$BA19-$BB19,$AZ19&lt;=$AY19,(($AY19+ROUND($AY19*9.76%,2)+ROUND($AY19*6.5%,2)+ROUND($AY19*$E$5%,2))+$AZ19)-($BA19-$BB19)&gt;2800+(ROUND(IF($AY19&gt;2800,2800,$AY19)*9.76%,2)+ROUND(IF($AY19&gt;2800,2800,$AY19)*6.5%,2)+ROUND(IF($AY19&gt;2800,2800,$AY19)*$E$5%,2))),ROUND((2800+ROUND(IF($AY19&gt;2800,2800,$AY19)*9.76%,2)+ROUND(IF($AY19&gt;2800,2800,$AY19)*6.5%,2)+ROUND(IF($AY19&gt;2800,2800,BE19)*$E$5%,2))*$E$8,2),IF(AND($AZ19&gt;=$BA19-$BB19,$AZ19&lt;=$AY19,(($AY19+ROUND($AY19*9.76%,2)+ROUND($AY19*6.5%,2)+ROUND($AY19*$E$5%,2))+$AZ19)-($BA19-$BB19)&gt;2800+(ROUND(IF($AY19&gt;2800,2800,$AY19)*9.76%,2)+ROUND(IF($AY19&gt;2800,2800,$AY19)*6.5%,2)+ROUND(IF($AY19&gt;2800,2800,$AY19)*$E$5%,2))),ROUND((2800+ROUND(IF($AY19&gt;2800,2800,$AY19)*9.76%,2)+ROUND(IF($AY19&gt;2800,2800,$AY19)*6.5%,2)+ROUND(IF($AY19&gt;2800,2800,$AY19)*$E$5%,2))*$E$8,2),IF(AND($AZ19&gt;=$BA19-$BB19,$AZ19&gt;=$AY19,(($AY19+ROUND($AY19*9.76%,2)+ROUND($AY19*6.5%,2)+ROUND($AY19*$E$5%,2))+$AZ19)-($BA19-$BB19)&gt;2800+(ROUND(IF($AY19&gt;2800,2800,$AY19)*9.76%,2)+ROUND(IF($AY19&gt;2800,2800,$AY19)*6.5%,2)+ROUND(IF($AY19&gt;2800,2800,$AY19)*$E$5%,2))),IF($AY19&gt;=2800,ROUND((2800+ROUND(2800*9.76%,2)+ROUND(2800*6.5%,2)+ROUND(2800*$E$5%,2))*$E$8,2),ROUND(($AY19+ROUND($AY19*9.76%,2)+ROUND($AY19*6.5%,2)+ROUND($AY19*$E$5%,2))*$E$8,2)+ROUND((2800-$AY19)*$E$8,2)),IF(AND($AZ19&lt;=$BA19-$BB19,$AZ19&lt;=$AY19,(($AY19+ROUND($AY19*9.76%,2)+ROUND($AY19*6.5%,2)+ROUND($AY19*$E$5%,2))+$AZ19)-($BA19-$BB19)&lt;2800+(ROUND(IF($AY19&gt;2800,2800,$AY19)*9.76%,2)+ROUND(IF($AY19&gt;2800,2800,$AY19)*6.5%,2)+ROUND(IF($AY19&gt;2800,2800,$AY19)*$E$5%,2))),ROUND(((($AY19+ROUND($AY19*9.76%,2)+ROUND($AY19*6.5%,2)+ROUND($AY19*$E$5%,2))+$AZ19)-($BA19-$BB19))*$E$8,2),IF(AND($AZ19&gt;=$BA19-$BB19,$AZ19&lt;=$AY19,(($AY19+ROUND($AY19*9.76%,2)+ROUND($AY19*6.5%,2)+ROUND($AY19*$E$5%,2))+$AZ19)-($BA19-$BB19)&lt;2800+(ROUND(IF($AY19&gt;2800,2800,$AY19)*9.76%,2)+ROUND(IF($AY19&gt;2800,2800,$AY19)*6.5%,2)+ROUND(IF($AY19&gt;2800,2800,$AY19)*$E$5%,2))),ROUND((($AZ19)-($BA19-$BB19)+$AY19)*$E$8,2)+ROUND((ROUND($AY19*9.76%,2)+ROUND($AY19*6.5%,2)+ROUND($AY19*$E$5%,2))*$E$8,2),IF(AND($AZ19&lt;=$BA19-$BB19,$AZ19&gt;=$AY19,(($AY19+ROUND($AY19*9.76%,2)+ROUND($AY19*6.5%,2)+ROUND($AY19*$E$5%,2))+$AZ19)-($BA19-$BB19)&lt;2800+(ROUND(IF($AY19&gt;2800,2800,$AY19)*9.76%,2)+ROUND(IF($AY19&gt;2800,2800,$AY19)*6.5%,2)+ROUND(IF($AY19&gt;2800,2800,$AY19)*$E$5%,2))),ROUND(($AY19)*$E$8,2)+ROUND((ROUND(($AY19)*9.76%,2)+ROUND(($AY19)*6.5%,2)+ROUND(($AY19)*$E$5%,2)-(($BA19-$BB19)-($AZ19)))*$E$8,2),IF(AND($AZ19&gt;=$BA19-$BB19,$AZ19&gt;=$AY19,(($AY19+ROUND($AY19*9.76%,2)+ROUND($AY19*6.5%,2)+ROUND($AY19*$E$5%,2))+$AZ19)-($BA19-$BB19)&lt;2800+(ROUND(IF($AY19&gt;2800,2800,$AY19)*9.76%,2)+ROUND(IF($AY19&gt;2800,2800,$AY19)*6.5%,2)+ROUND(IF($AY19&gt;2800,2800,$AY19)*$E$5%,2))),ROUND((($AZ19)-($BA19-$BB19)+$AY19)*$E$8,2)+ROUND((ROUND($AY19*9.76%,2)+ROUND($AY19*6.5%,2)+ROUND($AY19*$E$5%,2))*$E$8,2),IF(AND($AY19&gt;=2800,$AZ19&lt;=$BA19),IF((($AY19+ROUND($AY19*9.76%,2)+ROUND($AY19*6.5%,2)+ROUND($AY19*$E$5%,2))-($BA19-$AZ19))&gt;(2800+ROUND(2800*9.76%,2)+ROUND(2800*6.5%,2)+ROUND(2800*$E$5%,2)),ROUND((2800+ROUND(2800*9.76%,2)+ROUND(2800*6.5%,2)+ROUND(2800*$E$5%,2))*$E$8,2),ROUND((($AY19+ROUND($AY19*9.76%,2)+ROUND($AY19*6.5%,2)+ROUND($AY19*$E$5%,2))-($BA19-$AZ19))*$E$8,2)),0)))))))),0)))),0)</f>
        <v>0</v>
      </c>
      <c r="BL19" s="248">
        <f>IF(AND($AX19=1,$G19&gt;0),IF(AND($AZ19=0,$BA19=0),ROUND((ROUND(IF($AY19&gt;=2800,2800,$AY19)*9.76%,2)+ROUND(IF($AY19&gt;=2800,2800,$AY19)*1.5%,2)+ROUND(IF($AY19&gt;=2800,2800,$AY19)*2.45%,2)+ROUND(IF($AY19&gt;=2800,2800,$AY19)*((1-13.71%)*9%),2))*$E$8,2),IF(AND($AZ19&gt;0,$BA19=0),ROUND(IF(AND($AY19&gt;=2800,$AZ19&lt;=2800,$AY19+$AZ19&gt;=2800),ROUND((2800-$AZ19)*9.76%,2)+ROUND((2800-$AZ19)*2.45%,2)+ROUND((2800-$AZ19)*1.5%,2)+ROUND((2800-$AZ19)*((1-13.71%)*9%),2)+ROUND($AZ19*9%,2),ROUND(IF(AND($AY19&lt;=2800,$AZ19+$AY19&lt;=2800),ROUND($AY19*9.76%,2)+ROUND($AY19*1.5%,2)+ROUND($AY19*2.45%,2)+ROUND($AY19*((1-13.71%)*9%),2)+ROUND($AZ19*9%,2),IF(AND($AY19&lt;2800,$AZ19+$AY19&gt;2800,$AZ19&lt;=2800),ROUND((2800-$AZ19)*9.76%,2)+ROUND((2800-$AZ19)*1.5%,2)+ROUND((2800-$AZ19)*2.45%,2)+ROUND((2800-$AZ19)*((1-13.71%)*9%),2)+ROUND($AZ19*9%,2),IF($AZ19&gt;2800,ROUND(2800*9%,2),2))),2))*$E$8,2),IF(AND($AZ19=0,$BA19&gt;0),ROUND((ROUND(IF($AY19-($BA19+$BB19)&gt;=2800,2800,$AY19-($BA19+$BB19))*9.76%,2)+ROUND(IF($AY19-($BA19+$BB19)&gt;=2800,2800,$AY19-($BA19+$BB19))*1.5%,2)+ROUND(IF($AY19-($BA19+$BB19)&gt;=2800,2800,$AY19-($BA19+$BB19))*2.45%,2)+ROUND(IF($AY19-($BA19+$BB19)&gt;=2800,2800,$AY19-($BA19+$BB19))*((1-13.71%)*9%),2))*$E$8,2),IF(AND($AZ19&gt;0,$BA19&gt;0),IF(AND($AY19+ROUND($AY19*9.76%,2)+ROUND($AY19*6.5%,2)+ROUND($AY19*$E$5%,2)+($AZ19)-($BA19-$BB19)&gt;=2800+ROUND(2800*9.76%,2)+ROUND(2800*6.5%,2)+ROUND(2800*$E$5%,2),BE19+ROUND($AY19*9.76%,2)+ROUND($AY19*6.5%,2)+ROUND($AY19*$E$5%,2)&lt;2800+ROUND(2800*9.76%,2)+ROUND(2800*6.5%,2)+ROUND(2800*$E$5%,2),$AZ19&gt;=$BA19-$BB19),ROUND((ROUND($AY19*9.76%,2)+ROUND($AY19*2.45%,2)+ROUND($AY19*1.5%,2)+ROUND($AY19*((1-13.71%)*9%),2))*$E$8,2),IF(AND($AY19+ROUND($AY19*9.76%,2)+ROUND($AY19*6.5%,2)+ROUND($AY19*$E$5%,2)+($AZ19)-($BA19-$BB19)&gt;=2800+ROUND(2800*9.76%,2)+ROUND(2800*6.5%,2)+ROUND(2800*$E$5%,2),BE19+ROUND($AY19*9.76%,2)+ROUND($AY19*6.5%,2)+ROUND($AY19*$E$5%,2)&gt;=2800+ROUND(2800*9.76%,2)+ROUND(2800*6.5%,2)+ROUND(2800*$E$5%,2),$AZ19&gt;=$BA19-$BB19),ROUND((ROUND(2800*9.76%,2)+ROUND(2800*2.45%,2)+ROUND(2800*1.5%,2)+ROUND(2800*((1-13.71%)*9%),2))*$E$8,2),IF(AND($AY19+ROUND($AY19*9.76%,2)+ROUND($AY19*6.5%,2)+ROUND($AY19*$E$5%,2)+($AZ19)-($BA19-$BB19)&gt;=2800+ROUND(2800*9.76%,2)+ROUND(2800*6.5%,2)+ROUND(2800*$E$5%,2),$AY19+ROUND($AY19*9.76%,2)+ROUND($AY19*6.5%,2)+ROUND($AY19*$E$5%,2)&gt;=2800+ROUND(2800*9.76%,2)+ROUND(2800*6.5%,2)+ROUND(2800*$E$5%,2),$AZ19&lt;=$BA19-$BB19),ROUND((ROUND(2800*9.76%,2)+ROUND(2800*2.45%,2)+ROUND(2800*1.5%,2)+ROUND(2800*((1-13.71%)*9%),2))*$E$8,2),IF(AND($AY19+ROUND($AY19*9.76%,2)+ROUND($AY19*6.5%,2)+ROUND($AY19*$E$5%,2)+($AZ19)-($BA19-$BB19)&lt;2800+ROUND(2800*9.76%,2)+ROUND(2800*6.5%,2)+ROUND(2800*$E$5%,2),$AY19+ROUND($AY19*9.76%,2)+ROUND($AY19*6.5%,2)+ROUND($AY19*$E$5%,2)&lt;2800+ROUND(2800*9.76%,2)+ROUND(2800*6.5%,2)+ROUND(2800*$E$5%,2),$AZ19&gt;=$BA19-$BB19),ROUND((ROUND($AY19*9.76%,2)+ROUND($AY19*2.45%,2)+ROUND($AY19*1.5%,2)+ROUND($AY19*((1-13.71%)*9%),2))*$E$8,2),IF(AND($AY19+ROUND($AY19*9.76%,2)+ROUND($AY19*6.5%,2)+ROUND($AY19*$E$5%,2)+($AZ19)-($BA19-$BB19)&lt;2800+ROUND(2800*9.76%,2)+ROUND(2800*6.5%,2)+ROUND(2800*$E$5%,2),$AY19+ROUND($AY19*9.76%,2)+ROUND($AY19*6.5%,2)+ROUND($AY19*$E$5%,2)&lt;2800+ROUND(2800*9.76%,2)+ROUND(2800*6.5%,2)+ROUND(2800*$E$5%,2),$AZ19&lt;=$BA19-$BB19),ROUND(((ROUND((($AY19+ROUND($AY19*9.76%,2)+ROUND($AY19*6.5%,2)+ROUND($AY19*$E$5%,2))-(($BA19+$BB19)-$AZ19)-(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2))))*9.76%,2))+(ROUND((($AY19+ROUND($AY19*9.76%,2)+ROUND($AY19*6.5%,2)+ROUND($AY19*$E$5%,2))-(($BA19+$BB19)-$AZ19)-(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2))))*2.45%,2))+(ROUND((($AY19+ROUND($AY19*9.76%,2)+ROUND($AY19*6.5%,2)+ROUND($AY19*$E$5%,2))-(($BA19+$BB19)-$AZ19)-(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2))))*1.5%,2))+(ROUND((($AY19+ROUND($AY19*9.76%,2)+ROUND($AY19*6.5%,2)+ROUND($AY19*$E$5%,2))-(($BA19+$BB19)-$AZ19)-(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2))))*((1-13.71%)*9%),2)))*$E$8,2),0))))),0)))),0)</f>
        <v>0</v>
      </c>
      <c r="BM19" s="248">
        <f>IF($AX19=1,IF(AND($AZ19&gt;0,$BA19&gt;0),IF(AND($AY19+ROUND($AY19*9.76%,2)+ROUND($AY19*6.5%,2)+ROUND($AY19*$E$5%,2)+($AZ19)-($BA19-$BB19)&lt;2800+ROUND(2800*9.76%,2)+ROUND(2800*6.5%,2)+ROUND(2800*$E$5%,2),$AY19+ROUND($AY19*9.76%,2)+ROUND($AY19*6.5%,2)+ROUND($AY19*$E$5%,2)&gt;=2800+ROUND(2800*9.76%,2)+ROUND(2800*6.5%,2)+ROUND(2800*$E$5%,2),$AZ19&lt;$BA19-$BB19),ROUND(((ROUND((($AY19+ROUND($AY19*9.76%,2)+ROUND($AY19*6.5%,2)+ROUND($AY19*$E$5%,2))-(($BA19+$BB19)-$AZ19)-(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2))))*9.76%,2))+(ROUND((($AY19+ROUND($AY19*9.76%,2)+ROUND($AY19*6.5%,2)+ROUND($AY19*$E$5%,2))-(($BA19+$BB19)-$AZ19)-(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2))))*2.45%,2))+(ROUND((($AY19+ROUND($AY19*9.76%,2)+ROUND($AY19*6.5%,2)+ROUND($AY19*$E$5%,2))-(($BA19+$BB19)-$AZ19)-(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2))))*1.5%,2))+(ROUND((($AY19+ROUND($AY19*9.76%,2)+ROUND($AY19*6.5%,2)+ROUND($AY19*$E$5%,2))-(($BA19+$BB19)-$AZ19)-(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2))))*((1-13.71%)*9%),2)))*$E$8,2),0),0),0)</f>
        <v>0</v>
      </c>
      <c r="BN19" s="122">
        <f>IF(IF(IF($AX19=0,0,IF(AND(OR($H19=0,$H19=""),OR($BA19=0,$BA19=""),$AX19=1),0,IF(AND($AZ19=0,$BA19=0),ROUND((ROUND(IF($AY19&gt;=2800,2800,$AY19)*9.76%,2)+ROUND(IF($AY19&gt;=2800,2800,$AY19)*6.5%,2)+ROUND(IF($AY19&gt;=2800,2800,$AY19)*$E$5%,2))*$E$8,2),IF(AND($AZ19&gt;0,$BA19=0),IF($AY19&gt;=2800,ROUND((ROUND(2800*9.76%,2)+ROUND(2800*6.5%,2)+ROUND(2800*$E$5%,2))*$E$8,2),ROUND((ROUND($AY19*9.76%,2)+ROUND($AY19*6.5%,2)+ROUND($AY19*$E$5%,2))*$E$8,2)),IF(AND($AZ19=0,$BA19&gt;0),IF(ROUND(((($AY19+ROUND($AY19*9.76%,2)+ROUND($AY19*6.5%,2)+ROUND($AY19*$E$5%,2))-($BA19-$BB19))-(((($AY19+ROUND($AY19*9.76%,2)+ROUND($AY19*6.5%,2)+ROUND($AY19*$E$5%,2))-($BA19-$BB19))/(100+$E$5+9.76+6.5))*100))*$E$8,2)&gt;=ROUND((ROUND(IF($AY19&gt;=2800,2800,$AY19)*9.76%,2)+ROUND(IF($AY19&gt;=2800,2800,$AY19)*6.5%,2)+ROUND(IF($AY19&gt;=2800,2800,$AY19)*$E$5%,2))*$E$8,2),ROUND((ROUND(IF($AY19&gt;=2800,2800,$AY19)*9.76%,2)+ROUND(IF($AY19&gt;=2800,2800,$AY19)*6.5%,2)+ROUND(IF($AY19&gt;=2800,2800,$AY19)*$E$5%,2))*$E$8,2),ROUND(((($AY19+ROUND($AY19*9.76%,2)+ROUND($AY19*6.5%,2)+ROUND($AY19*$E$5%,2))-($BA19-$BB19))-(((($AY19+ROUND($AY19*9.76%,2)+ROUND($AY19*6.5%,2)+ROUND($AY19*$E$5%,2))-($BA19-$BB19))/(100+$E$5+9.76+6.5))*100))*$E$8,2)),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E$8,2)))))))&gt;0,IF($AX19=0,0,IF(AND(OR($H19=0,$H19=""),OR($BA19=0,$BA19=""),$AX19=1),0,IF(AND($AZ19=0,$BA19=0),ROUND((ROUND(IF($AY19&gt;=2800,2800,$AY19)*9.76%,2)+ROUND(IF($AY19&gt;=2800,2800,$AY19)*6.5%,2)+ROUND(IF($AY19&gt;=2800,2800,$AY19)*$E$5%,2))*$E$8,2),IF(AND($AZ19&gt;0,$BA19=0),IF($AY19&gt;=2800,ROUND((ROUND(2800*9.76%,2)+ROUND(2800*6.5%,2)+ROUND(2800*$E$5%,2))*$E$8,2),ROUND((ROUND($AY19*9.76%,2)+ROUND($AY19*6.5%,2)+ROUND($AY19*$E$5%,2))*$E$8,2)),IF(AND($AZ19=0,$BA19&gt;0),IF(ROUND(((($AY19+ROUND($AY19*9.76%,2)+ROUND($AY19*6.5%,2)+ROUND($AY19*$E$5%,2))-($BA19-$BB19))-(((($AY19+ROUND($AY19*9.76%,2)+ROUND($AY19*6.5%,2)+ROUND($AY19*$E$5%,2))-($BA19-$BB19))/(100+$E$5+9.76+6.5))*100))*$E$8,2)&gt;=ROUND((ROUND(IF($AY19&gt;=2800,2800,$AY19)*9.76%,2)+ROUND(IF($AY19&gt;=2800,2800,$AY19)*6.5%,2)+ROUND(IF($AY19&gt;=2800,2800,$AY19)*$E$5%,2))*$E$8,2),ROUND((ROUND(IF($AY19&gt;=2800,2800,$AY19)*9.76%,2)+ROUND(IF($AY19&gt;=2800,2800,$AY19)*6.5%,2)+ROUND(IF($AY19&gt;=2800,2800,$AY19)*$E$5%,2))*$E$8,2),ROUND(((($AY19+ROUND($AY19*9.76%,2)+ROUND($AY19*6.5%,2)+ROUND($AY19*$E$5%,2))-($BA19-$BB19))-(((($AY19+ROUND($AY19*9.76%,2)+ROUND($AY19*6.5%,2)+ROUND($AY19*$E$5%,2))-($BA19-$BB19))/(100+$E$5+9.76+6.5))*100))*$E$8,2)),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E$8,2))))))),0)&gt;$H19,$H19,IF(IF($AX19=0,0,IF(AND(OR($H19=0,$H19=""),OR($BA19=0,$BA19=""),$AX19=1),0,IF(AND($AZ19=0,$BA19=0),ROUND((ROUND(IF($AY19&gt;=2800,2800,$AY19)*9.76%,2)+ROUND(IF($AY19&gt;=2800,2800,$AY19)*6.5%,2)+ROUND(IF($AY19&gt;=2800,2800,$AY19)*$E$5%,2))*$E$8,2),IF(AND($AZ19&gt;0,$BA19=0),IF($AY19&gt;=2800,ROUND((ROUND(2800*9.76%,2)+ROUND(2800*6.5%,2)+ROUND(2800*$E$5%,2))*$E$8,2),ROUND((ROUND($AY19*9.76%,2)+ROUND($AY19*6.5%,2)+ROUND($AY19*$E$5%,2))*$E$8,2)),IF(AND($AZ19=0,$BA19&gt;0),IF(ROUND(((($AY19+ROUND($AY19*9.76%,2)+ROUND($AY19*6.5%,2)+ROUND($AY19*$E$5%,2))-($BA19-$BB19))-(((($AY19+ROUND($AY19*9.76%,2)+ROUND($AY19*6.5%,2)+ROUND($AY19*$E$5%,2))-($BA19-$BB19))/(100+$E$5+9.76+6.5))*100))*$E$8,2)&gt;=ROUND((ROUND(IF($AY19&gt;=2800,2800,$AY19)*9.76%,2)+ROUND(IF($AY19&gt;=2800,2800,$AY19)*6.5%,2)+ROUND(IF($AY19&gt;=2800,2800,$AY19)*$E$5%,2))*$E$8,2),ROUND((ROUND(IF($AY19&gt;=2800,2800,$AY19)*9.76%,2)+ROUND(IF($AY19&gt;=2800,2800,$AY19)*6.5%,2)+ROUND(IF($AY19&gt;=2800,2800,$AY19)*$E$5%,2))*$E$8,2),ROUND(((($AY19+ROUND($AY19*9.76%,2)+ROUND($AY19*6.5%,2)+ROUND($AY19*$E$5%,2))-($BA19-$BB19))-(((($AY19+ROUND($AY19*9.76%,2)+ROUND($AY19*6.5%,2)+ROUND($AY19*$E$5%,2))-($BA19-$BB19))/(100+$E$5+9.76+6.5))*100))*$E$8,2)),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E$8,2)))))))&gt;0,IF($AX19=0,0,IF(AND(OR($H19=0,$H19=""),OR($BA19=0,$BA19=""),$AX19=1),0,IF(AND($AZ19=0,$BA19=0),ROUND((ROUND(IF($AY19&gt;=2800,2800,$AY19)*9.76%,2)+ROUND(IF($AY19&gt;=2800,2800,$AY19)*6.5%,2)+ROUND(IF($AY19&gt;=2800,2800,$AY19)*$E$5%,2))*$E$8,2),IF(AND($AZ19&gt;0,$BA19=0),IF($AY19&gt;=2800,ROUND((ROUND(2800*9.76%,2)+ROUND(2800*6.5%,2)+ROUND(2800*$E$5%,2))*$E$8,2),ROUND((ROUND($AY19*9.76%,2)+ROUND($AY19*6.5%,2)+ROUND($AY19*$E$5%,2))*$E$8,2)),IF(AND($AZ19=0,$BA19&gt;0),IF(ROUND(((($AY19+ROUND($AY19*9.76%,2)+ROUND($AY19*6.5%,2)+ROUND($AY19*$E$5%,2))-($BA19-$BB19))-(((($AY19+ROUND($AY19*9.76%,2)+ROUND($AY19*6.5%,2)+ROUND($AY19*$E$5%,2))-($BA19-$BB19))/(100+$E$5+9.76+6.5))*100))*$E$8,2)&gt;=ROUND((ROUND(IF($AY19&gt;=2800,2800,$AY19)*9.76%,2)+ROUND(IF($AY19&gt;=2800,2800,$AY19)*6.5%,2)+ROUND(IF($AY19&gt;=2800,2800,$AY19)*$E$5%,2))*$E$8,2),ROUND((ROUND(IF($AY19&gt;=2800,2800,$AY19)*9.76%,2)+ROUND(IF($AY19&gt;=2800,2800,$AY19)*6.5%,2)+ROUND(IF($AY19&gt;=2800,2800,$AY19)*$E$5%,2))*$E$8,2),ROUND(((($AY19+ROUND($AY19*9.76%,2)+ROUND($AY19*6.5%,2)+ROUND($AY19*$E$5%,2))-($BA19-$BB19))-(((($AY19+ROUND($AY19*9.76%,2)+ROUND($AY19*6.5%,2)+ROUND($AY19*$E$5%,2))-($BA19-$BB19))/(100+$E$5+9.76+6.5))*100))*$E$8,2)),IF(ROUND(((($AY19+ROUND($AY19*9.76%,2)+ROUND($AY19*6.5%,2)+ROUND($AY19*$E$5%,2))-($BA19-$BB19)+$AZ19)-(((($AY19+ROUND($AY19*9.76%,2)+ROUND($AY19*6.5%,2)+ROUND($AY19*$E$5%,2))-($BA19-$BB19)+$AZ19)/(100+$E$5+9.76+6.5))*100))*$E$8,2)&gt;=ROUND((ROUND(IF($AY19&gt;=2800,2800,$AY19)*9.76%,2)+ROUND(IF($AY19&gt;=2800,2800,$AY19)*6.5%,2)+ROUND(IF($AY19&gt;=2800,2800,$AY19)*$E$5%,2))*$E$8,2),ROUND((ROUND(IF($AY19&gt;=2800,2800,$AY19)*9.76%,2)+ROUND(IF($AY19&gt;=2800,2800,$AY19)*6.5%,2)+ROUND(IF($AY19&gt;=2800,2800,$AY19)*$E$5%,2))*$E$8,2),ROUND(((($AY19+ROUND($AY19*9.76%,2)+ROUND($AY19*6.5%,2)+ROUND($AY19*$E$5%,2))-($BA19-$BB19)+$AZ19)-(((($AY19+ROUND($AY19*9.76%,2)+ROUND($AY19*6.5%,2)+ROUND($AY19*$E$5%,2))-($BA19-$BB19)+$AZ19)/(100+$E$5+9.76+6.5))*100))*$E$8,2))))))),0))</f>
        <v>0</v>
      </c>
      <c r="BO19" s="122" t="str">
        <f>IF($E$7=2020,IF(IF(OR($AX19=0,$H19=0),0,IF($BF19&gt;0,$BF19,$BG19))&gt;$G19,$G19,IF(OR($AX19=0,$H19=0),0,IF($BF19&gt;0,$BF19,$BG19))),IF($E$7=2021,IF(IF(OR($AX19=0,$H19=0),0,IF($BL19&gt;0,$BL19,$BM19))&gt;$G19,$G19,IF(OR($AX19=0,$H19=0),0,IF($BL19&gt;0,$BL19,$BM19))),""))</f>
        <v/>
      </c>
      <c r="BP19" s="122" t="str">
        <f>IF($E$7=2020,IF(IF(OR($AX19=0,$H19=0),0,$BH19)&gt;$H19,$H19,IF(OR($AX19=0,$H19=0),0,$BH19)),IF($E$7=2021,IF(IF(OR($AX19=0,$H19=0),0,$BN19)&gt;$H19,$H19,IF(OR($AX19=0,$H19=0),0,$BN19)),""))</f>
        <v/>
      </c>
      <c r="BQ19" s="157" t="str">
        <f>IF($E$7=2020,ROUND(IF(IF($BC19&gt;0,$BC19,IF($BD19&gt;0,$BD19,IF($BE19&gt;0,$BE19,0)))&gt;$I19,$I19,IF($BC19&gt;0,$BC19,IF($BD19&gt;0,$BD19,IF($BE19&gt;0,$BE19,0)))),2),IF($E$7=2021,ROUND(IF(IF($BI19&gt;0,$BI19,IF($BJ19&gt;0,$BJ19,IF($BK19&gt;0,$BK19,0)))&gt;$I19,$I19,IF($BI19&gt;0,$BI19,IF($BJ19&gt;0,$BJ19,IF($BK19&gt;0,$BK19,0)))),2),""))</f>
        <v/>
      </c>
      <c r="BR19" s="249">
        <f>IF($E$7=0,0,$AC19+$AW19+$BQ19)</f>
        <v>0</v>
      </c>
      <c r="BS19" s="19"/>
      <c r="BT19" s="19"/>
      <c r="BU19" s="19"/>
      <c r="BV19" s="19"/>
      <c r="BW19" s="19"/>
      <c r="BX19" s="19"/>
      <c r="BY19" s="19"/>
      <c r="BZ19" s="19"/>
      <c r="CA19" s="19">
        <f t="shared" ref="CA19:CA82" si="27">IFERROR(MOD(9*MID(D19,1,1)+7*MID(D19,2,1)+3*MID(D19,3,1)+MID(D19,4,1)+9*MID(D19,5,1)+7*MID(D19,6,1)+3*MID(D19,7,1)+MID(D19,8,1)+9*MID(D19,9,1)+7*MID(D19,10,1),10),10)</f>
        <v>10</v>
      </c>
      <c r="CB19" s="19"/>
      <c r="CC19" s="19"/>
      <c r="CD19" s="19"/>
      <c r="CE19" s="19"/>
      <c r="CF19" s="19"/>
      <c r="CG19" s="19"/>
      <c r="CH19" s="19"/>
      <c r="CI19" s="19"/>
      <c r="CJ19" s="19"/>
      <c r="CK19" s="19"/>
      <c r="CL19" s="19"/>
      <c r="CM19" s="19"/>
      <c r="CN19" s="19"/>
      <c r="CO19" s="18"/>
      <c r="CP19" s="18"/>
      <c r="CQ19" s="18"/>
      <c r="CR19" s="18"/>
    </row>
    <row r="20" spans="1:96" ht="15.75" x14ac:dyDescent="0.25">
      <c r="A20" s="129">
        <v>2</v>
      </c>
      <c r="B20" s="50"/>
      <c r="C20" s="50"/>
      <c r="D20" s="36"/>
      <c r="E20" s="36"/>
      <c r="F20" s="37">
        <v>1</v>
      </c>
      <c r="G20" s="216">
        <v>0</v>
      </c>
      <c r="H20" s="217">
        <v>0</v>
      </c>
      <c r="I20" s="218">
        <v>0</v>
      </c>
      <c r="J20" s="214">
        <v>1</v>
      </c>
      <c r="K20" s="215">
        <v>0</v>
      </c>
      <c r="L20" s="215">
        <v>0</v>
      </c>
      <c r="M20" s="215">
        <v>0</v>
      </c>
      <c r="N20" s="40">
        <v>0</v>
      </c>
      <c r="O20" s="41">
        <f t="shared" ref="O20:O83" si="28">IF(OR($J20=0,AND($J20=1,$H20=0)),IF(AND($L20=0,$M20=0),ROUND(ROUND(IF($K20&gt;=2600,2600*$E$8,$K20*$E$8),2)-ROUND(ROUND(ROUND(IF($K20&gt;=2600,2600,$K20)*9.76%,2)+ROUND(IF($K20&gt;=2600,2600,$K20)*2.45%,2)+ROUND(IF($K20&gt;=2600,2600,$K20)*1.5%,2)+ROUND(IF($K20&gt;=2600,2600,$K20)*((1-13.71%)*9%),2),2),2)*$E$8,2),IF(AND($L20&gt;0,$M20=0),IF(ROUND(IF($K20+$L20&lt;=2600,ROUND($K20*$E$8,2)+ROUND($L20*$E$8,2),0)-ROUND(ROUND(ROUND($K20*9.76%,2)+ROUND($K20*2.45%,2)+ROUND($K20*1.5%,2)+ROUND($K20*((1-13.71%)*9%),2)+ROUND($L20*9%,2),2),2)*$E$8,2)&gt;0,ROUND(IF($K20+$L20&lt;=2600,ROUND($K20*$E$8,2)+ROUND($L20*$E$8,2),0)-ROUND(ROUND(ROUND($K20*9.76%,2)+ROUND($K20*2.45%,2)+ROUND($K20*1.5%,2)+ROUND($K20*((1-13.71%)*9%),2)+ROUND($L20*9%,2),2),2)*$E$8,2),IF(ROUND(IF($K20+$L20&gt;=2600,IF($L20&gt;2600,ROUND(2600*$E$8,2),ROUND($L20*$E$8,2)+ROUND((2600-$L20)*$E$8,2)),0)-ROUND(ROUND(ROUND(IF($L20&gt;2600,0,2600-$L20)*9.76%,2)+ROUND(IF($L20&gt;2600,0,2600-$L20)*2.45%,2)+ROUND(IF($L20&gt;2600,0,2600-$L20)*1.5%,2)+ROUND(IF($L20&gt;2600,0,2600-$L20)*((1-13.71%)*9%),2)+ROUND(IF($L20&gt;2600,2600,$L20)*9%,2),2),2)*$E$8,2)&gt;0,ROUND(IF($K20+$L20&gt;=2600,IF($L20&gt;2600,ROUND(2600*$E$8,2),ROUND($L20*$E$8,2)+ROUND((2600-$L20)*$E$8,2)),0)-ROUND(ROUND(ROUND(IF($L20&gt;2600,0,2600-$L20)*9.76%,2)+ROUND(IF($L20&gt;2600,0,2600-$L20)*2.45%,2)+ROUND(IF($L20&gt;2600,0,2600-$L20)*1.5%,2)+ROUND(IF($L20&gt;2600,0,2600-$L20)*((1-13.71%)*9%),2)+ROUND(IF($L20&gt;2600,2600,$L20)*9%,2),2),2)*$E$8,2),0)),IF(AND($H20=0,$J20=1,$L20=0,$M20&gt;0),IF((($K20+ROUND($K20*9.76%,2)+ROUND($K20*6.5%,2)+ROUND($K20*$E$5%,2))-($M20-$N20))&gt;2600+ROUND(2600*9.76%,2)+ROUND(2600*6.5%,2)+ROUND(2600*$E$5%,2),ROUND((2600-ROUND(2600*9.76%,2)-ROUND(2600*1.5%,2)-ROUND(2600*2.45%,2)-ROUND((2600*(1-13.71%))*9%,2))*$E$8,2),IF($M20&lt;$N20+($K20-2600)+(ROUND($K20*9.76%,2)+ROUND($K20*6.5%,2)+ROUND($K20*$E$5%,2))+(ROUND($K20*9.76%,2)+ROUND($K20*1.5%,2)+ROUND($K20*2.45%,2)+ROUND(($K20*(1-13.71%))*9%,2)),ROUND((2600-ROUND(2600*9.76%,2)-ROUND(2600*1.5%,2)-ROUND(2600*2.45%,2)-ROUND((2600*(1-13.71%))*9%,2))*$E$8,2),IF(ROUND(ROUND(ROUND($K20-ROUND($K20*9.76%,2)-ROUND($K20*1.5%,2)-ROUND($K20*2.45%,2)-ROUND(($K20*(1-13.71%))*9%,2),2)-($M20-($N20+(ROUND($K20*9.76%,2)+ROUND($K20*6.5%,2)+ROUND($K20*$E$5%,2))+(ROUND($K20*9.76%,2)+ROUND($K20*1.5%,2)+ROUND($K20*2.45%,2)+ROUND(($K20*(1-13.71%))*9%,2)))),2)*$E$8,2)&gt;0,ROUND(ROUND(ROUND($K20-ROUND($K20*9.76%,2)-ROUND($K20*1.5%,2)-ROUND($K20*2.45%,2)-ROUND(($K20*(1-13.71%))*9%,2),2)-($M20-($N20+(ROUND($K20*9.76%,2)+ROUND($K20*6.5%,2)+ROUND($K20*$E$5%,2))+(ROUND($K20*9.76%,2)+ROUND($K20*1.5%,2)+ROUND($K20*2.45%,2)+ROUND(($K20*(1-13.71%))*9%,2)))),2)*$E$8,2),0))),IF(IF(AND($L20=0,$M20&gt;0),ROUND(IF(ROUND(($K20-ROUND(ROUND(ROUND($K20*9.76%,2)+ROUND($K20*2.45%,2)+ROUND($K20*1.5%,2)+ROUND($K20*((1-13.71%)*9%),2),2),2)+($L20-ROUND($L20*9%,2))-$M20)*$E$8,2)&gt;=IF(IF(AND($L20=0,$M20&gt;0),ROUND(((IF($K20&gt;=2600,2600,$K20)-ROUND(ROUND(ROUND(IF($K20&gt;=2600,2600,$K20)*9.76%,2)+ROUND(IF($K20&gt;=2600,2600,$K20)*2.45%,2)+ROUND(IF($K20&gt;=2600,2600,$K20)*1.5%,2)+ROUND(IF($K20&gt;=2600,2600,$K20)*((1-13.71%)*9%),2),2),2))-$M20)*$E$8,2),0)&gt;0,IF(AND($L20=0,$M20&gt;0),ROUND(((IF($K20&gt;=2600,2600,$K20)-ROUND(ROUND(ROUND(IF($K20&gt;=2600,2600,$K20)*9.76%,2)+ROUND(IF($K20&gt;=2600,2600,$K20)*2.45%,2)+ROUND(IF($K20&gt;=2600,2600,$K20)*1.5%,2)+ROUND(IF($K20&gt;=2600,2600,$K20)*((1-13.71%)*9%),2),2),2)))*$E$8,2),0),0),IF(IF(AND($L20=0,$M20&gt;0),ROUND(((IF($K20&gt;=2600,2600,$K20)-ROUND(ROUND(ROUND(IF($K20&gt;=2600,2600,$K20)*9.76%,2)+ROUND(IF($K20&gt;=2600,2600,$K20)*2.45%,2)+ROUND(IF($K20&gt;=2600,2600,$K20)*1.5%,2)+ROUND(IF($K20&gt;=2600,2600,$K20)*((1-13.71%)*9%),2),2),2))-$M20)*$E$8,2),0)&gt;0,IF(AND($L20=0,$M20&gt;0),ROUND(((IF($K20&gt;=2600,2600,$K20)-ROUND(ROUND(ROUND(IF($K20&gt;=2600,2600,$K20)*9.76%,2)+ROUND(IF($K20&gt;=2600,2600,$K20)*2.45%,2)+ROUND(IF($K20&gt;=2600,2600,$K20)*1.5%,2)+ROUND(IF($K20&gt;=2600,2600,$K20)*((1-13.71%)*9%),2),2),2)))*$E$8,2),0),0),ROUND(($K20-ROUND(ROUND(ROUND($K20*9.76%,2)+ROUND($K20*2.45%,2)+ROUND($K20*1.5%,2)+ROUND($K20*((1-13.71%)*9%),2),2),2)+($L20-ROUND($L20*9%,2))-$M20)*$E$8,2)),2),0)&gt;0,IF(AND($L20=0,$M20&gt;0),ROUND(IF(ROUND(($K20-ROUND(ROUND(ROUND($K20*9.76%,2)+ROUND($K20*2.45%,2)+ROUND($K20*1.5%,2)+ROUND($K20*((1-13.71%)*9%),2),2),2)+($L20-ROUND($L20*9%,2))-$M20)*$E$8,2)&gt;=IF(IF(AND($L20=0,$M20&gt;0),ROUND(((IF($K20&gt;=2600,2600,$K20)-ROUND(ROUND(ROUND(IF($K20&gt;=2600,2600,$K20)*9.76%,2)+ROUND(IF($K20&gt;=2600,2600,$K20)*2.45%,2)+ROUND(IF($K20&gt;=2600,2600,$K20)*1.5%,2)+ROUND(IF($K20&gt;=2600,2600,$K20)*((1-13.71%)*9%),2),2),2))-$M20)*$E$8,2),0)&gt;0,IF(AND($L20=0,$M20&gt;0),ROUND(((IF($K20&gt;=2600,2600,$K20)-ROUND(ROUND(ROUND(IF($K20&gt;=2600,2600,$K20)*9.76%,2)+ROUND(IF($K20&gt;=2600,2600,$K20)*2.45%,2)+ROUND(IF($K20&gt;=2600,2600,$K20)*1.5%,2)+ROUND(IF($K20&gt;=2600,2600,$K20)*((1-13.71%)*9%),2),2),2)))*$E$8,2),0),0),IF(IF(AND($L20=0,$M20&gt;0),ROUND(((IF($K20&gt;=2600,2600,$K20)-ROUND(ROUND(ROUND(IF($K20&gt;=2600,2600,$K20)*9.76%,2)+ROUND(IF($K20&gt;=2600,2600,$K20)*2.45%,2)+ROUND(IF($K20&gt;=2600,2600,$K20)*1.5%,2)+ROUND(IF($K20&gt;=2600,2600,$K20)*((1-13.71%)*9%),2),2),2))-$M20)*$E$8,2),0)&gt;0,IF(AND($L20=0,$M20&gt;0),ROUND(((IF($K20&gt;=2600,2600,$K20)-ROUND(ROUND(ROUND(IF($K20&gt;=2600,2600,$K20)*9.76%,2)+ROUND(IF($K20&gt;=2600,2600,$K20)*2.45%,2)+ROUND(IF($K20&gt;=2600,2600,$K20)*1.5%,2)+ROUND(IF($K20&gt;=2600,2600,$K20)*((1-13.71%)*9%),2),2),2)))*$E$8,2),0),0),ROUND(($K20-ROUND(ROUND(ROUND($K20*9.76%,2)+ROUND($K20*2.45%,2)+ROUND($K20*1.5%,2)+ROUND($K20*((1-13.71%)*9%),2),2),2)+($L20-ROUND($L20*9%,2))-$M20)*$E$8,2)),2),0),0)))),0)</f>
        <v>0</v>
      </c>
      <c r="P20" s="41">
        <f t="shared" ref="P20:P83" si="29">IF(OR($J20=0,AND($J20=1,OR($H20=0,$H20=""))),IF(AND($H20=0,$J20=1,$L20&gt;0,$M20&gt;0),IF($M20&lt;=($N20+(ROUND($K20*9.76%,2)+ROUND($K20*1.5%,2)+ROUND($K20*2.45%,2)+ROUND(($K20*(1-13.71%))*9%,2))+ROUND($K20*9.76%,2)+(ROUND($K20*6.5%,2)+ROUND($K20*$E$5%,2))+(ROUND(L20*9%,2))+($K20-2600)),IF(ROUND(IF($K20+$L20&lt;=2600,ROUND($K20*$E$8,2)+ROUND($L20*$E$8,2),0)-ROUND(ROUND(ROUND($K20*9.76%,2)+ROUND($K20*2.45%,2)+ROUND($K20*1.5%,2)+ROUND($K20*((1-13.71%)*9%),2)+ROUND($L20*9%,2),2),2)*$E$8,2)&gt;0,ROUND(IF($K20+$L20&lt;=2600,ROUND($K20*$E$8,2)+ROUND($L20*$E$8,2),0)-ROUND(ROUND(ROUND($K20*9.76%,2)+ROUND($K20*2.45%,2)+ROUND($K20*1.5%,2)+ROUND($K20*((1-13.71%)*9%),2)+ROUND($L20*9%,2),2),2)*$E$8,2),IF(ROUND(IF($K20+$L20&gt;=2600,IF($L20&gt;2600,ROUND(2600*$E$8,2),ROUND($L20*$E$8,2)+ROUND((2600-$L20)*$E$8,2)),0)-ROUND(ROUND(ROUND(IF($L20&gt;2600,0,2600-$L20)*9.76%,2)+ROUND(IF($L20&gt;2600,0,2600-$L20)*2.45%,2)+ROUND(IF($L20&gt;2600,0,2600-$L20)*1.5%,2)+ROUND(IF($L20&gt;2600,0,2600-$L20)*((1-13.71%)*9%),2)+ROUND(IF($L20&gt;2600,2600,$L20)*9%,2),2),2)*$E$8,2)&gt;0,ROUND(IF($K20+$L20&gt;=2600,IF($L20&gt;2600,ROUND(2600*$E$8,2),ROUND($L20*$E$8,2)+ROUND((2600-$L20)*$E$8,2)),0)-ROUND(ROUND(ROUND(IF($L20&gt;2600,0,2600-$L20)*9.76%,2)+ROUND(IF($L20&gt;2600,0,2600-$L20)*2.45%,2)+ROUND(IF($L20&gt;2600,0,2600-$L20)*1.5%,2)+ROUND(IF($L20&gt;2600,0,2600-$L20)*((1-13.71%)*9%),2)+ROUND(IF($L20&gt;2600,2600,$L20)*9%,2),2),2)*$E$8,2),0)),IF($M20&gt;($N20+(ROUND($K20*9.76%,2)+ROUND($K20*1.5%,2)+ROUND($K20*2.45%,2)+ROUND(($K20*(1-13.71%))*9%,2))+ROUND($K20*9.76%,2)+(ROUND($K20*6.5%,2)+ROUND($K20*$E$5%,2))+(ROUND(L20*9%,2))+($K20-2600)),IF($K20-ROUND($K20*9.76%,2)-ROUND($K20*1.5%,2)-ROUND($K20*2.45%,2)-ROUND(($K20*(1-13.71%))*9%,2)&gt;($M20-($N20+(ROUND($K20*9.76%,2)+ROUND($K20*1.5%,2)+ROUND($K20*2.45%,2)+ROUND(($K20*(1-13.71%))*9%,2))+ROUND($K20*9.76%,2)+(ROUND($K20*6.5%,2)+ROUND($K20*$E$5%,2))+(ROUND(L20*9%,2)))),ROUND((($K20-(ROUND($K20*9.76%,2)+ROUND($K20*1.5%,2)+ROUND($K20*2.45%,2)+ROUND(($K20*(1-13.71%))*9%,2))-($M20-($N20+(ROUND($K20*9.76%,2)+ROUND($K20*1.5%,2)+ROUND($K20*2.45%,2)+ROUND(($K20*(1-13.71%))*9%,2))+ROUND($K20*9.76%,2)+(ROUND($K20*6.5%,2)+ROUND($K20*$E$5%,2))+(ROUND(L20*9%,2)))))+$L20)*$E$8,2),ROUND(($L20-(($M20-($N20+(ROUND($K20*9.76%,2)+ROUND($K20*1.5%,2)+ROUND($K20*2.45%,2)+ROUND(($K20*(1-13.71%))*9%,2))+ROUND($K20*9.76%,2)+(ROUND($K20*6.5%,2)+ROUND($K20*$E$5%,2))+(ROUND(L20*9%,2))))-($K20-ROUND($K20*9.76%,2)-ROUND($K20*1.5%,2)-ROUND($K20*2.45%,2)-ROUND(($K20*(1-13.71%))*9%,2))))*$E$8,2)),0)),IF(AND($L20&gt;0,$M20&gt;0),IF(ROUND(($K20-ROUND(ROUND(ROUND($K20*9.76%,2)+ROUND($K20*2.45%,2)+ROUND($K20*1.5%,2)+ROUND($K20*((1-13.71%)*9%),2),2),2)+($L20-ROUND($L20*9%,2))-$M20)*$E$8,2)&gt;=ROUND((IF($K20-$L20&gt;=2600-$L20,IF(2600-$L20&gt;0,2600-$L20,0),IF($K20-$L20&gt;=0,IF($K20&lt;2600,$K20,$K20-$L20),IF($K20-(ROUND($K20*9.76%,2)+ROUND($K20*2.45%,2)+ROUND($K20*1.5%,2)+($K20*(1-13.71%)*9%))-$M20&gt;0,IF(AND(2600-$L20&gt;0,2600-$L20&gt;$K20-(ROUND($K20*9.76%,2)+ROUND($K20*2.45%,2)+ROUND($K20*1.5%,2)+($K20*(1-13.71%)*9%))-$M20),$K20,IF(2600-$L20&gt;0,2600-$L20,0)),0)))-ROUND(ROUND(ROUND(IF($K20-$L20&gt;=2600-$L20,IF(2600-$L20&gt;0,2600-$L20,0),IF($K20-$L20&gt;=0,IF($K20&lt;2600,$K20,$K20-$L20),IF($K20-(ROUND($K20*9.76%,2)+ROUND($K20*2.45%,2)+ROUND($K20*1.5%,2)+($K20*(1-13.71%)*9%))-$M20&gt;0,IF(AND(2600-$L20&gt;0,2600-$L20&gt;$K20-(ROUND($K20*9.76%,2)+ROUND($K20*2.45%,2)+ROUND($K20*1.5%,2)+($K20*(1-13.71%)*9%))-$M20),$K20,IF(2600-$L20&gt;0,2600-$L20,0)),0)))*9.76%,2)+ROUND(IF($K20-$L20&gt;=2600-$L20,IF(2600-$L20&gt;0,2600-$L20,0),IF($K20-$L20&gt;=0,IF($K20&lt;2600,$K20,$K20-$L20),IF($K20-(ROUND($K20*9.76%,2)+ROUND($K20*2.45%,2)+ROUND($K20*1.5%,2)+($K20*(1-13.71%)*9%))-$M20&gt;0,IF(AND(2600-$L20&gt;0,2600-$L20&gt;$K20-(ROUND($K20*9.76%,2)+ROUND($K20*2.45%,2)+ROUND($K20*1.5%,2)+($K20*(1-13.71%)*9%))-$M20),$K20,IF(2600-$L20&gt;0,2600-$L20,0)),0)))*2.45%,2)+ROUND(IF($K20-$L20&gt;=2600-$L20,IF(2600-$L20&gt;0,2600-$L20,0),IF($K20-$L20&gt;=0,IF($K20&lt;2600,$K20,$K20-$L20),IF($K20-(ROUND($K20*9.76%,2)+ROUND($K20*2.45%,2)+ROUND($K20*1.5%,2)+($K20*(1-13.71%)*9%))-$M20&gt;0,IF(AND(2600-$L20&gt;0,2600-$L20&gt;$K20-(ROUND($K20*9.76%,2)+ROUND($K20*2.45%,2)+ROUND($K20*1.5%,2)+($K20*(1-13.71%)*9%))-$M20),$K20,IF(2600-$L20&gt;0,2600-$L20,0)),0)))*1.5%,2)+ROUND(IF($K20-$L20&gt;=2600-$L20,IF(2600-$L20&gt;0,2600-$L20,0),IF($K20-$L20&gt;=0,IF($K20&lt;2600,$K20,$K20-$L20),IF($K20-(ROUND($K20*9.76%,2)+ROUND($K20*2.45%,2)+ROUND($K20*1.5%,2)+($K20*(1-13.71%)*9%))-$M20&gt;0,IF(AND(2600-$L20&gt;0,2600-$L20&gt;$K20-(ROUND($K20*9.76%,2)+ROUND($K20*2.45%,2)+ROUND($K20*1.5%,2)+($K20*(1-13.71%)*9%))-$M20),$K20,IF(2600-$L20&gt;0,2600-$L20,0)),0)))*((1-13.71%)*9%),2),2),2)+IF($L20&gt;2600,2600-(2600*9%),$L20-($L20*9%)))*$E$8,2),ROUND((IF($K20-$L20&gt;=2600-$L20,IF(2600-$L20&gt;0,2600-$L20,0),IF($K20-$L20&gt;=0,IF($K20&lt;2600,$K20,$K20-$L20),IF($K20-(ROUND($K20*9.76%,2)+ROUND($K20*2.45%,2)+ROUND($K20*1.5%,2)+($K20*(1-13.71%)*9%))-$M20&gt;0,IF(AND(2600-$L20&gt;0,2600-$L20&gt;$K20-(ROUND($K20*9.76%,2)+ROUND($K20*2.45%,2)+ROUND($K20*1.5%,2)+($K20*(1-13.71%)*9%))-$M20),$K20,IF(2600-$L20&gt;0,2600-$L20,0)),0)))-ROUND(ROUND(ROUND(IF($K20-$L20&gt;=2600-$L20,IF(2600-$L20&gt;0,2600-$L20,0),IF($K20-$L20&gt;=0,IF($K20&lt;2600,$K20,$K20-$L20),IF($K20-(ROUND($K20*9.76%,2)+ROUND($K20*2.45%,2)+ROUND($K20*1.5%,2)+($K20*(1-13.71%)*9%))-$M20&gt;0,IF(AND(2600-$L20&gt;0,2600-$L20&gt;$K20-(ROUND($K20*9.76%,2)+ROUND($K20*2.45%,2)+ROUND($K20*1.5%,2)+($K20*(1-13.71%)*9%))-$M20),$K20,IF(2600-$L20&gt;0,2600-$L20,0)),0)))*9.76%,2)+ROUND(IF($K20-$L20&gt;=2600-$L20,IF(2600-$L20&gt;0,2600-$L20,0),IF($K20-$L20&gt;=0,IF($K20&lt;2600,$K20,$K20-$L20),IF($K20-(ROUND($K20*9.76%,2)+ROUND($K20*2.45%,2)+ROUND($K20*1.5%,2)+($K20*(1-13.71%)*9%))-$M20&gt;0,IF(AND(2600-$L20&gt;0,2600-$L20&gt;$K20-(ROUND($K20*9.76%,2)+ROUND($K20*2.45%,2)+ROUND($K20*1.5%,2)+($K20*(1-13.71%)*9%))-$M20),$K20,IF(2600-$L20&gt;0,2600-$L20,0)),0)))*2.45%,2)+ROUND(IF($K20-$L20&gt;=2600-$L20,IF(2600-$L20&gt;0,2600-$L20,0),IF($K20-$L20&gt;=0,IF($K20&lt;2600,$K20,$K20-$L20),IF($K20-(ROUND($K20*9.76%,2)+ROUND($K20*2.45%,2)+ROUND($K20*1.5%,2)+($K20*(1-13.71%)*9%))-$M20&gt;0,IF(AND(2600-$L20&gt;0,2600-$L20&gt;$K20-(ROUND($K20*9.76%,2)+ROUND($K20*2.45%,2)+ROUND($K20*1.5%,2)+($K20*(1-13.71%)*9%))-$M20),$K20,IF(2600-$L20&gt;0,2600-$L20,0)),0)))*1.5%,2)+ROUND(IF($K20-$L20&gt;=2600-$L20,IF(2600-$L20&gt;0,2600-$L20,0),IF($K20-$L20&gt;=0,IF($K20&lt;2600,$K20,$K20-$L20),IF($K20-(ROUND($K20*9.76%,2)+ROUND($K20*2.45%,2)+ROUND($K20*1.5%,2)+($K20*(1-13.71%)*9%))-$M20&gt;0,IF(AND(2600-$L20&gt;0,2600-$L20&gt;$K20-(ROUND($K20*9.76%,2)+ROUND($K20*2.45%,2)+ROUND($K20*1.5%,2)+($K20*(1-13.71%)*9%))-$M20),$K20,IF(2600-$L20&gt;0,2600-$L20,0)),0)))*((1-13.71%)*9%),2),2),2)+IF($L20&gt;2600,2600-(2600*9%),$L20-($L20*9%)))*$E$8,2),ROUND(($K20-ROUND(ROUND(ROUND($K20*9.76%,2)+ROUND($K20*2.45%,2)+ROUND($K20*1.5%,2)+ROUND($K20*((1-13.71%)*9%),2),2),2)+($L20-ROUND($L20*9%,2))-$M20)*$E$8,2)),0)),0)</f>
        <v>0</v>
      </c>
      <c r="Q20" s="41">
        <f t="shared" ref="Q20:Q83" si="30">IF($J20=1,IF(AND($M20=0,$L20=0),(IF($K20&gt;2600,2600,$K20)*$E$8)+ROUND((ROUND(IF($K20&gt;=2600,2600,$K20)*9.76%,2)+ROUND(IF($K20&gt;=2600,2600,$K20)*6.5%,2)+ROUND(IF($K20&gt;=2600,2600,$K20)*$E$5%,2))*$E$8,2),IF(AND($L20&gt;0,$M20=0),IF($K20+$L20&gt;=2600,ROUND(2600*$E$8,2),ROUND(($K20+$L20)*$E$8,2))+IF($K20&gt;=2600,ROUND((ROUND(2600*9.76%,2)+ROUND(2600*6.5%,2)+ROUND(2600*$E$5%,2))*$E$8,2),ROUND((ROUND($K20*9.76%,2)+ROUND($K20*6.5%,2)+ROUND($K20*$E$5%,2))*$E$8,2)),IF(AND($L20=0,$M20&gt;0),IF((($K20+ROUND($K20*9.76%,2)+ROUND($K20*6.5%,2)+ROUND($K20*$E$5%,2))-($M20-$N20))&gt;2600+ROUND(2600*9.76%,2)+ROUND(2600*6.5%,2)+ROUND(2600*$E$5%,2),ROUND((2600+ROUND(2600*9.76%,2)+ROUND(2600*6.5%,2)+ROUND(2600*$E$5%,2))*$E$8,2),ROUND((($K20+ROUND($K20*9.76%,2)+ROUND($K20*6.5%,2)+ROUND($K20*$E$5%,2))-($M20-$N20))*$E$8,2)),IF(AND($M20&gt;0,$L20&gt;0),IF(AND($L20&lt;=$M20-$N20,$L20&lt;=$K20,(($K20+ROUND($K20*9.76%,2)+ROUND($K20*6.5%,2)+ROUND($K20*$E$5%,2))+$L20)-($M20-$N20)&gt;2600+(ROUND(IF($K20&gt;2600,2600,$K20)*9.76%,2)+ROUND(IF($K20&gt;2600,2600,$K20)*6.5%,2)+ROUND(IF($K20&gt;2600,2600,$K20)*$E$5%,2))),ROUND((2600+ROUND(IF($K20&gt;2600,2600,$K20)*9.76%,2)+ROUND(IF($K20&gt;2600,2600,$K20)*6.5%,2)+ROUND(IF($K20&gt;2600,2600,K20)*$E$5%,2))*$E$8,2),IF(AND($L20&gt;=$M20-$N20,$L20&lt;=$K20,(($K20+ROUND($K20*9.76%,2)+ROUND($K20*6.5%,2)+ROUND($K20*$E$5%,2))+$L20)-($M20-$N20)&gt;2600+(ROUND(IF($K20&gt;2600,2600,$K20)*9.76%,2)+ROUND(IF($K20&gt;2600,2600,$K20)*6.5%,2)+ROUND(IF($K20&gt;2600,2600,$K20)*$E$5%,2))),ROUND((2600+ROUND(IF($K20&gt;2600,2600,$K20)*9.76%,2)+ROUND(IF($K20&gt;2600,2600,$K20)*6.5%,2)+ROUND(IF($K20&gt;2600,2600,$K20)*$E$5%,2))*$E$8,2),IF(AND($L20&gt;=$M20-$N20,$L20&gt;=$K20,(($K20+ROUND($K20*9.76%,2)+ROUND($K20*6.5%,2)+ROUND($K20*$E$5%,2))+$L20)-($M20-$N20)&gt;2600+(ROUND(IF($K20&gt;2600,2600,$K20)*9.76%,2)+ROUND(IF($K20&gt;2600,2600,$K20)*6.5%,2)+ROUND(IF($K20&gt;2600,2600,$K20)*$E$5%,2))),IF($K20&gt;=2600,ROUND((2600+ROUND(2600*9.76%,2)+ROUND(2600*6.5%,2)+ROUND(2600*$E$5%,2))*$E$8,2),ROUND(($K20+ROUND($K20*9.76%,2)+ROUND($K20*6.5%,2)+ROUND($K20*$E$5%,2))*$E$8,2)+ROUND((2600-$K20)*$E$8,2)),IF(AND($L20&lt;=$M20-$N20,$L20&lt;=$K20,(($K20+ROUND($K20*9.76%,2)+ROUND($K20*6.5%,2)+ROUND($K20*$E$5%,2))+$L20)-($M20-$N20)&lt;2600+(ROUND(IF($K20&gt;2600,2600,$K20)*9.76%,2)+ROUND(IF($K20&gt;2600,2600,$K20)*6.5%,2)+ROUND(IF($K20&gt;2600,2600,$K20)*$E$5%,2))),ROUND(((($K20+ROUND($K20*9.76%,2)+ROUND($K20*6.5%,2)+ROUND($K20*$E$5%,2))+$L20)-($M20-$N20))*$E$8,2),IF(AND($L20&gt;=$M20-$N20,$L20&lt;=$K20,(($K20+ROUND($K20*9.76%,2)+ROUND($K20*6.5%,2)+ROUND($K20*$E$5%,2))+$L20)-($M20-$N20)&lt;2600+(ROUND(IF($K20&gt;2600,2600,$K20)*9.76%,2)+ROUND(IF($K20&gt;2600,2600,$K20)*6.5%,2)+ROUND(IF($K20&gt;2600,2600,$K20)*$E$5%,2))),ROUND((($L20)-($M20-$N20)+$K20)*$E$8,2)+ROUND((ROUND($K20*9.76%,2)+ROUND($K20*6.5%,2)+ROUND($K20*$E$5%,2))*$E$8,2),IF(AND($L20&lt;=$M20-$N20,$L20&gt;=$K20,(($K20+ROUND($K20*9.76%,2)+ROUND($K20*6.5%,2)+ROUND($K20*$E$5%,2))+$L20)-($M20-$N20)&lt;2600+(ROUND(IF($K20&gt;2600,2600,$K20)*9.76%,2)+ROUND(IF($K20&gt;2600,2600,$K20)*6.5%,2)+ROUND(IF($K20&gt;2600,2600,$K20)*$E$5%,2))),ROUND(($K20)*$E$8,2)+ROUND((ROUND(($K20)*9.76%,2)+ROUND(($K20)*6.5%,2)+ROUND(($K20)*$E$5%,2)-(($M20-$N20)-($L20)))*$E$8,2),IF(AND($L20&gt;=$M20-$N20,$L20&gt;=$K20,(($K20+ROUND($K20*9.76%,2)+ROUND($K20*6.5%,2)+ROUND($K20*$E$5%,2))+$L20)-($M20-$N20)&lt;2600+(ROUND(IF($K20&gt;2600,2600,$K20)*9.76%,2)+ROUND(IF($K20&gt;2600,2600,$K20)*6.5%,2)+ROUND(IF($K20&gt;2600,2600,$K20)*$E$5%,2))),ROUND((($L20)-($M20-$N20)+$K20)*$E$8,2)+ROUND((ROUND($K20*9.76%,2)+ROUND($K20*6.5%,2)+ROUND($K20*$E$5%,2))*$E$8,2),IF(AND($K20&gt;=2600,$L20&lt;=$M20),IF((($K20+ROUND($K20*9.76%,2)+ROUND($K20*6.5%,2)+ROUND($K20*$E$5%,2))-($M20-$L20))&gt;(2600+ROUND(2600*9.76%,2)+ROUND(2600*6.5%,2)+ROUND(2600*$E$5%,2)),ROUND((2600+ROUND(2600*9.76%,2)+ROUND(2600*6.5%,2)+ROUND(2600*$E$5%,2))*$E$8,2),ROUND((($K20+ROUND($K20*9.76%,2)+ROUND($K20*6.5%,2)+ROUND($K20*$E$5%,2))-($M20-$L20))*$E$8,2)),0)))))))),0)))),0)</f>
        <v>0</v>
      </c>
      <c r="R20" s="41">
        <f t="shared" ref="R20:R83" si="31">IF(AND($J20=1,$G20&gt;0),IF(AND($L20=0,$M20=0),ROUND((ROUND(IF($K20&gt;=2600,2600,$K20)*9.76%,2)+ROUND(IF($K20&gt;=2600,2600,$K20)*1.5%,2)+ROUND(IF($K20&gt;=2600,2600,$K20)*2.45%,2)+ROUND(IF($K20&gt;=2600,2600,$K20)*((1-13.71%)*9%),2))*$E$8,2),IF(AND($L20&gt;0,$M20=0),ROUND(IF(AND($K20&gt;=2600,$L20&lt;=2600,$K20+$L20&gt;=2600),ROUND((2600-$L20)*9.76%,2)+ROUND((2600-$L20)*2.45%,2)+ROUND((2600-$L20)*1.5%,2)+ROUND((2600-$L20)*((1-13.71%)*9%),2)+ROUND($L20*9%,2),ROUND(IF(AND($K20&lt;=2600,$L20+$K20&lt;=2600),ROUND($K20*9.76%,2)+ROUND($K20*1.5%,2)+ROUND($K20*2.45%,2)+ROUND($K20*((1-13.71%)*9%),2)+ROUND($L20*9%,2),IF(AND($K20&lt;2600,$L20+$K20&gt;2600,$L20&lt;=2600),ROUND((2600-$L20)*9.76%,2)+ROUND((2600-$L20)*1.5%,2)+ROUND((2600-$L20)*2.45%,2)+ROUND((2600-$L20)*((1-13.71%)*9%),2)+ROUND($L20*9%,2),IF($L20&gt;2600,ROUND(2600*9%,2),2))),2))*$E$8,2),IF(AND($L20=0,$M20&gt;0),ROUND((ROUND(IF($K20-($M20+$N20)&gt;=2600,2600,$K20-($M20+$N20))*9.76%,2)+ROUND(IF($K20-($M20+$N20)&gt;=2600,2600,$K20-($M20+$N20))*1.5%,2)+ROUND(IF($K20-($M20+$N20)&gt;=2600,2600,$K20-($M20+$N20))*2.45%,2)+ROUND(IF($K20-($M20+$N20)&gt;=2600,2600,$K20-($M20+$N20))*((1-13.71%)*9%),2))*$E$8,2),IF(AND($L20&gt;0,$M20&gt;0),IF(AND($K20+ROUND($K20*9.76%,2)+ROUND($K20*6.5%,2)+ROUND($K20*$E$5%,2)+($L20)-($M20-$N20)&gt;=2600+ROUND(2600*9.76%,2)+ROUND(2600*6.5%,2)+ROUND(2600*$E$5%,2),K20+ROUND($K20*9.76%,2)+ROUND($K20*6.5%,2)+ROUND($K20*$E$5%,2)&lt;2600+ROUND(2600*9.76%,2)+ROUND(2600*6.5%,2)+ROUND(2600*$E$5%,2),$L20&gt;=$M20-$N20),ROUND((ROUND($K20*9.76%,2)+ROUND($K20*2.45%,2)+ROUND($K20*1.5%,2)+ROUND($K20*((1-13.71%)*9%),2))*$E$8,2),IF(AND($K20+ROUND($K20*9.76%,2)+ROUND($K20*6.5%,2)+ROUND($K20*$E$5%,2)+($L20)-($M20-$N20)&gt;=2600+ROUND(2600*9.76%,2)+ROUND(2600*6.5%,2)+ROUND(2600*$E$5%,2),K20+ROUND($K20*9.76%,2)+ROUND($K20*6.5%,2)+ROUND($K20*$E$5%,2)&gt;=2600+ROUND(2600*9.76%,2)+ROUND(2600*6.5%,2)+ROUND(2600*$E$5%,2),$L20&gt;=$M20-$N20),ROUND((ROUND(2600*9.76%,2)+ROUND(2600*2.45%,2)+ROUND(2600*1.5%,2)+ROUND(2600*((1-13.71%)*9%),2))*$E$8,2),IF(AND($K20+ROUND($K20*9.76%,2)+ROUND($K20*6.5%,2)+ROUND($K20*$E$5%,2)+($L20)-($M20-$N20)&gt;=2600+ROUND(2600*9.76%,2)+ROUND(2600*6.5%,2)+ROUND(2600*$E$5%,2),$K20+ROUND($K20*9.76%,2)+ROUND($K20*6.5%,2)+ROUND($K20*$E$5%,2)&gt;=2600+ROUND(2600*9.76%,2)+ROUND(2600*6.5%,2)+ROUND(2600*$E$5%,2),$L20&lt;=$M20-$N20),ROUND((ROUND(2600*9.76%,2)+ROUND(2600*2.45%,2)+ROUND(2600*1.5%,2)+ROUND(2600*((1-13.71%)*9%),2))*$E$8,2),IF(AND($K20+ROUND($K20*9.76%,2)+ROUND($K20*6.5%,2)+ROUND($K20*$E$5%,2)+($L20)-($M20-$N20)&lt;2600+ROUND(2600*9.76%,2)+ROUND(2600*6.5%,2)+ROUND(2600*$E$5%,2),$K20+ROUND($K20*9.76%,2)+ROUND($K20*6.5%,2)+ROUND($K20*$E$5%,2)&lt;2600+ROUND(2600*9.76%,2)+ROUND(2600*6.5%,2)+ROUND(2600*$E$5%,2),$L20&gt;=$M20-$N20),ROUND((ROUND($K20*9.76%,2)+ROUND($K20*2.45%,2)+ROUND($K20*1.5%,2)+ROUND($K20*((1-13.71%)*9%),2))*$E$8,2),IF(AND($K20+ROUND($K20*9.76%,2)+ROUND($K20*6.5%,2)+ROUND($K20*$E$5%,2)+($L20)-($M20-$N20)&lt;2600+ROUND(2600*9.76%,2)+ROUND(2600*6.5%,2)+ROUND(2600*$E$5%,2),$K20+ROUND($K20*9.76%,2)+ROUND($K20*6.5%,2)+ROUND($K20*$E$5%,2)&lt;2600+ROUND(2600*9.76%,2)+ROUND(2600*6.5%,2)+ROUND(2600*$E$5%,2),$L20&lt;=$M20-$N20),ROUND(((ROUND((($K20+ROUND($K20*9.76%,2)+ROUND($K20*6.5%,2)+ROUND($K20*$E$5%,2))-(($M20+$N20)-$L20)-(IF(ROUND(((($K20+ROUND($K20*9.76%,2)+ROUND($K20*6.5%,2)+ROUND($K20*$E$5%,2))-($M20-$N20)+$L20)-(((($K20+ROUND($K20*9.76%,2)+ROUND($K20*6.5%,2)+ROUND($K20*$E$5%,2))-($M20-$N20)+$L20)/(100+$E$5+9.76+6.5))*100))*$E$8,2)&gt;=ROUND((ROUND(IF($K20&gt;=2600,2600,$K20)*9.76%,2)+ROUND(IF($K20&gt;=2600,2600,$K20)*6.5%,2)+ROUND(IF($K20&gt;=2600,2600,$K20)*$E$5%,2))*$E$8,2),ROUND((ROUND(IF($K20&gt;=2600,2600,$K20)*9.76%,2)+ROUND(IF($K20&gt;=2600,2600,$K20)*6.5%,2)+ROUND(IF($K20&gt;=2600,2600,$K20)*$E$5%,2))*$E$8,2),ROUND(((($K20+ROUND($K20*9.76%,2)+ROUND($K20*6.5%,2)+ROUND($K20*$E$5%,2))-($M20-$N20)+$L20)-(((($K20+ROUND($K20*9.76%,2)+ROUND($K20*6.5%,2)+ROUND($K20*$E$5%,2))-($M20-$N20)+$L20)/(100+$E$5+9.76+6.5))*100)),2))))*9.76%,2))+(ROUND((($K20+ROUND($K20*9.76%,2)+ROUND($K20*6.5%,2)+ROUND($K20*$E$5%,2))-(($M20+$N20)-$L20)-(IF(ROUND(((($K20+ROUND($K20*9.76%,2)+ROUND($K20*6.5%,2)+ROUND($K20*$E$5%,2))-($M20-$N20)+$L20)-(((($K20+ROUND($K20*9.76%,2)+ROUND($K20*6.5%,2)+ROUND($K20*$E$5%,2))-($M20-$N20)+$L20)/(100+$E$5+9.76+6.5))*100))*$E$8,2)&gt;=ROUND((ROUND(IF($K20&gt;=2600,2600,$K20)*9.76%,2)+ROUND(IF($K20&gt;=2600,2600,$K20)*6.5%,2)+ROUND(IF($K20&gt;=2600,2600,$K20)*$E$5%,2))*$E$8,2),ROUND((ROUND(IF($K20&gt;=2600,2600,$K20)*9.76%,2)+ROUND(IF($K20&gt;=2600,2600,$K20)*6.5%,2)+ROUND(IF($K20&gt;=2600,2600,$K20)*$E$5%,2))*$E$8,2),ROUND(((($K20+ROUND($K20*9.76%,2)+ROUND($K20*6.5%,2)+ROUND($K20*$E$5%,2))-($M20-$N20)+$L20)-(((($K20+ROUND($K20*9.76%,2)+ROUND($K20*6.5%,2)+ROUND($K20*$E$5%,2))-($M20-$N20)+$L20)/(100+$E$5+9.76+6.5))*100)),2))))*2.45%,2))+(ROUND((($K20+ROUND($K20*9.76%,2)+ROUND($K20*6.5%,2)+ROUND($K20*$E$5%,2))-(($M20+$N20)-$L20)-(IF(ROUND(((($K20+ROUND($K20*9.76%,2)+ROUND($K20*6.5%,2)+ROUND($K20*$E$5%,2))-($M20-$N20)+$L20)-(((($K20+ROUND($K20*9.76%,2)+ROUND($K20*6.5%,2)+ROUND($K20*$E$5%,2))-($M20-$N20)+$L20)/(100+$E$5+9.76+6.5))*100))*$E$8,2)&gt;=ROUND((ROUND(IF($K20&gt;=2600,2600,$K20)*9.76%,2)+ROUND(IF($K20&gt;=2600,2600,$K20)*6.5%,2)+ROUND(IF($K20&gt;=2600,2600,$K20)*$E$5%,2))*$E$8,2),ROUND((ROUND(IF($K20&gt;=2600,2600,$K20)*9.76%,2)+ROUND(IF($K20&gt;=2600,2600,$K20)*6.5%,2)+ROUND(IF($K20&gt;=2600,2600,$K20)*$E$5%,2))*$E$8,2),ROUND(((($K20+ROUND($K20*9.76%,2)+ROUND($K20*6.5%,2)+ROUND($K20*$E$5%,2))-($M20-$N20)+$L20)-(((($K20+ROUND($K20*9.76%,2)+ROUND($K20*6.5%,2)+ROUND($K20*$E$5%,2))-($M20-$N20)+$L20)/(100+$E$5+9.76+6.5))*100)),2))))*1.5%,2))+(ROUND((($K20+ROUND($K20*9.76%,2)+ROUND($K20*6.5%,2)+ROUND($K20*$E$5%,2))-(($M20+$N20)-$L20)-(IF(ROUND(((($K20+ROUND($K20*9.76%,2)+ROUND($K20*6.5%,2)+ROUND($K20*$E$5%,2))-($M20-$N20)+$L20)-(((($K20+ROUND($K20*9.76%,2)+ROUND($K20*6.5%,2)+ROUND($K20*$E$5%,2))-($M20-$N20)+$L20)/(100+$E$5+9.76+6.5))*100))*$E$8,2)&gt;=ROUND((ROUND(IF($K20&gt;=2600,2600,$K20)*9.76%,2)+ROUND(IF($K20&gt;=2600,2600,$K20)*6.5%,2)+ROUND(IF($K20&gt;=2600,2600,$K20)*$E$5%,2))*$E$8,2),ROUND((ROUND(IF($K20&gt;=2600,2600,$K20)*9.76%,2)+ROUND(IF($K20&gt;=2600,2600,$K20)*6.5%,2)+ROUND(IF($K20&gt;=2600,2600,$K20)*$E$5%,2))*$E$8,2),ROUND(((($K20+ROUND($K20*9.76%,2)+ROUND($K20*6.5%,2)+ROUND($K20*$E$5%,2))-($M20-$N20)+$L20)-(((($K20+ROUND($K20*9.76%,2)+ROUND($K20*6.5%,2)+ROUND($K20*$E$5%,2))-($M20-$N20)+$L20)/(100+$E$5+9.76+6.5))*100)),2))))*((1-13.71%)*9%),2)))*$E$8,2),0))))),0)))),0)</f>
        <v>0</v>
      </c>
      <c r="S20" s="41">
        <f t="shared" ref="S20:S83" si="32">IF($J20=1,IF(AND($L20&gt;0,$M20&gt;0),IF(AND($K20+ROUND($K20*9.76%,2)+ROUND($K20*6.5%,2)+ROUND($K20*$E$5%,2)+($L20)-($M20-$N20)&lt;2600+ROUND(2600*9.76%,2)+ROUND(2600*6.5%,2)+ROUND(2600*$E$5%,2),$K20+ROUND($K20*9.76%,2)+ROUND($K20*6.5%,2)+ROUND($K20*$E$5%,2)&gt;=2600+ROUND(2600*9.76%,2)+ROUND(2600*6.5%,2)+ROUND(2600*$E$5%,2),$L20&lt;$M20-$N20),ROUND(((ROUND((($K20+ROUND($K20*9.76%,2)+ROUND($K20*6.5%,2)+ROUND($K20*$E$5%,2))-(($M20+$N20)-$L20)-(IF(ROUND(((($K20+ROUND($K20*9.76%,2)+ROUND($K20*6.5%,2)+ROUND($K20*$E$5%,2))-($M20-$N20)+$L20)-(((($K20+ROUND($K20*9.76%,2)+ROUND($K20*6.5%,2)+ROUND($K20*$E$5%,2))-($M20-$N20)+$L20)/(100+$E$5+9.76+6.5))*100))*$E$8,2)&gt;=ROUND((ROUND(IF($K20&gt;=2600,2600,$K20)*9.76%,2)+ROUND(IF($K20&gt;=2600,2600,$K20)*6.5%,2)+ROUND(IF($K20&gt;=2600,2600,$K20)*$E$5%,2))*$E$8,2),ROUND((ROUND(IF($K20&gt;=2600,2600,$K20)*9.76%,2)+ROUND(IF($K20&gt;=2600,2600,$K20)*6.5%,2)+ROUND(IF($K20&gt;=2600,2600,$K20)*$E$5%,2))*$E$8,2),ROUND(((($K20+ROUND($K20*9.76%,2)+ROUND($K20*6.5%,2)+ROUND($K20*$E$5%,2))-($M20-$N20)+$L20)-(((($K20+ROUND($K20*9.76%,2)+ROUND($K20*6.5%,2)+ROUND($K20*$E$5%,2))-($M20-$N20)+$L20)/(100+$E$5+9.76+6.5))*100)),2))))*9.76%,2))+(ROUND((($K20+ROUND($K20*9.76%,2)+ROUND($K20*6.5%,2)+ROUND($K20*$E$5%,2))-(($M20+$N20)-$L20)-(IF(ROUND(((($K20+ROUND($K20*9.76%,2)+ROUND($K20*6.5%,2)+ROUND($K20*$E$5%,2))-($M20-$N20)+$L20)-(((($K20+ROUND($K20*9.76%,2)+ROUND($K20*6.5%,2)+ROUND($K20*$E$5%,2))-($M20-$N20)+$L20)/(100+$E$5+9.76+6.5))*100))*$E$8,2)&gt;=ROUND((ROUND(IF($K20&gt;=2600,2600,$K20)*9.76%,2)+ROUND(IF($K20&gt;=2600,2600,$K20)*6.5%,2)+ROUND(IF($K20&gt;=2600,2600,$K20)*$E$5%,2))*$E$8,2),ROUND((ROUND(IF($K20&gt;=2600,2600,$K20)*9.76%,2)+ROUND(IF($K20&gt;=2600,2600,$K20)*6.5%,2)+ROUND(IF($K20&gt;=2600,2600,$K20)*$E$5%,2))*$E$8,2),ROUND(((($K20+ROUND($K20*9.76%,2)+ROUND($K20*6.5%,2)+ROUND($K20*$E$5%,2))-($M20-$N20)+$L20)-(((($K20+ROUND($K20*9.76%,2)+ROUND($K20*6.5%,2)+ROUND($K20*$E$5%,2))-($M20-$N20)+$L20)/(100+$E$5+9.76+6.5))*100)),2))))*2.45%,2))+(ROUND((($K20+ROUND($K20*9.76%,2)+ROUND($K20*6.5%,2)+ROUND($K20*$E$5%,2))-(($M20+$N20)-$L20)-(IF(ROUND(((($K20+ROUND($K20*9.76%,2)+ROUND($K20*6.5%,2)+ROUND($K20*$E$5%,2))-($M20-$N20)+$L20)-(((($K20+ROUND($K20*9.76%,2)+ROUND($K20*6.5%,2)+ROUND($K20*$E$5%,2))-($M20-$N20)+$L20)/(100+$E$5+9.76+6.5))*100))*$E$8,2)&gt;=ROUND((ROUND(IF($K20&gt;=2600,2600,$K20)*9.76%,2)+ROUND(IF($K20&gt;=2600,2600,$K20)*6.5%,2)+ROUND(IF($K20&gt;=2600,2600,$K20)*$E$5%,2))*$E$8,2),ROUND((ROUND(IF($K20&gt;=2600,2600,$K20)*9.76%,2)+ROUND(IF($K20&gt;=2600,2600,$K20)*6.5%,2)+ROUND(IF($K20&gt;=2600,2600,$K20)*$E$5%,2))*$E$8,2),ROUND(((($K20+ROUND($K20*9.76%,2)+ROUND($K20*6.5%,2)+ROUND($K20*$E$5%,2))-($M20-$N20)+$L20)-(((($K20+ROUND($K20*9.76%,2)+ROUND($K20*6.5%,2)+ROUND($K20*$E$5%,2))-($M20-$N20)+$L20)/(100+$E$5+9.76+6.5))*100)),2))))*1.5%,2))+(ROUND((($K20+ROUND($K20*9.76%,2)+ROUND($K20*6.5%,2)+ROUND($K20*$E$5%,2))-(($M20+$N20)-$L20)-(IF(ROUND(((($K20+ROUND($K20*9.76%,2)+ROUND($K20*6.5%,2)+ROUND($K20*$E$5%,2))-($M20-$N20)+$L20)-(((($K20+ROUND($K20*9.76%,2)+ROUND($K20*6.5%,2)+ROUND($K20*$E$5%,2))-($M20-$N20)+$L20)/(100+$E$5+9.76+6.5))*100))*$E$8,2)&gt;=ROUND((ROUND(IF($K20&gt;=2600,2600,$K20)*9.76%,2)+ROUND(IF($K20&gt;=2600,2600,$K20)*6.5%,2)+ROUND(IF($K20&gt;=2600,2600,$K20)*$E$5%,2))*$E$8,2),ROUND((ROUND(IF($K20&gt;=2600,2600,$K20)*9.76%,2)+ROUND(IF($K20&gt;=2600,2600,$K20)*6.5%,2)+ROUND(IF($K20&gt;=2600,2600,$K20)*$E$5%,2))*$E$8,2),ROUND(((($K20+ROUND($K20*9.76%,2)+ROUND($K20*6.5%,2)+ROUND($K20*$E$5%,2))-($M20-$N20)+$L20)-(((($K20+ROUND($K20*9.76%,2)+ROUND($K20*6.5%,2)+ROUND($K20*$E$5%,2))-($M20-$N20)+$L20)/(100+$E$5+9.76+6.5))*100)),2))))*((1-13.71%)*9%),2)))*$E$8,2),0),0),0)</f>
        <v>0</v>
      </c>
      <c r="T20" s="32">
        <f t="shared" si="9"/>
        <v>0</v>
      </c>
      <c r="U20" s="41">
        <f t="shared" ref="U20:U83" si="33">IF(OR($J20=0,AND($J20=1,$H20=0)),IF(AND($L20=0,$M20=0),ROUND(ROUND(IF($K20&gt;=2800,2800*$E$8,$K20*$E$8),2)-ROUND(ROUND(ROUND(IF($K20&gt;=2800,2800,$K20)*9.76%,2)+ROUND(IF($K20&gt;=2800,2800,$K20)*2.45%,2)+ROUND(IF($K20&gt;=2800,2800,$K20)*1.5%,2)+ROUND(IF($K20&gt;=2800,2800,$K20)*((1-13.71%)*9%),2),2),2)*$E$8,2),IF(AND($L20&gt;0,$M20=0),IF(ROUND(IF($K20+$L20&lt;=2800,ROUND($K20*$E$8,2)+ROUND($L20*$E$8,2),0)-ROUND(ROUND(ROUND($K20*9.76%,2)+ROUND($K20*2.45%,2)+ROUND($K20*1.5%,2)+ROUND($K20*((1-13.71%)*9%),2)+ROUND($L20*9%,2),2),2)*$E$8,2)&gt;0,ROUND(IF($K20+$L20&lt;=2800,ROUND($K20*$E$8,2)+ROUND($L20*$E$8,2),0)-ROUND(ROUND(ROUND($K20*9.76%,2)+ROUND($K20*2.45%,2)+ROUND($K20*1.5%,2)+ROUND($K20*((1-13.71%)*9%),2)+ROUND($L20*9%,2),2),2)*$E$8,2),IF(ROUND(IF($K20+$L20&gt;=2800,IF($L20&gt;2800,ROUND(2800*$E$8,2),ROUND($L20*$E$8,V193)+ROUND((2800-$L20)*$E$8,2)),0)-ROUND(ROUND(ROUND(IF($L20&gt;2800,0,2800-$L20)*9.76%,2)+ROUND(IF($L20&gt;2800,0,2800-$L20)*2.45%,2)+ROUND(IF($L20&gt;2800,0,2800-$L20)*1.5%,2)+ROUND(IF($L20&gt;2800,0,2800-$L20)*((1-13.71%)*9%),2)+ROUND(IF($L20&gt;2800,2800,$L20)*9%,2),2),2)*$E$8,2)&gt;0,ROUND(IF($K20+$L20&gt;=2800,IF($L20&gt;2800,ROUND(2800*$E$8,2),ROUND($L20*$E$8,2)+ROUND((2800-$L20)*$E$8,2)),0)-ROUND(ROUND(ROUND(IF($L20&gt;2800,0,2800-$L20)*9.76%,2)+ROUND(IF($L20&gt;2800,0,2800-$L20)*2.45%,2)+ROUND(IF($L20&gt;2800,0,2800-$L20)*1.5%,2)+ROUND(IF($L20&gt;2800,0,2800-$L20)*((1-13.71%)*9%),2)+ROUND(IF($L20&gt;2800,2800,$L20)*9%,2),2),2)*$E$8,2),0)),IF(AND($H20=0,$J20=1,$L20=0,$M20&gt;0),IF((($K20+ROUND($K20*9.76%,2)+ROUND($K20*6.5%,2)+ROUND($K20*$E$5%,2))-($M20-$N20))&gt;2800+ROUND(2800*9.76%,2)+ROUND(2800*6.5%,2)+ROUND(2800*$E$5%,2),ROUND((2800-ROUND(2800*9.76%,2)-ROUND(2800*1.5%,2)-ROUND(2800*2.45%,2)-ROUND((2800*(1-13.71%))*9%,2))*$E$8,2),IF($M20&lt;$N20+($K20-2800)+(ROUND($K20*9.76%,2)+ROUND($K20*6.5%,2)+ROUND($K20*$E$5%,2))+(ROUND($K20*9.76%,2)+ROUND($K20*1.5%,2)+ROUND($K20*2.45%,2)+ROUND(($K20*(1-13.71%))*9%,2)),ROUND((2800-ROUND(2800*9.76%,2)-ROUND(2800*1.5%,2)-ROUND(2800*2.45%,2)-ROUND((2800*(1-13.71%))*9%,2))*$E$8,2),IF(ROUND(ROUND(ROUND($K20-ROUND($K20*9.76%,2)-ROUND($K20*1.5%,2)-ROUND($K20*2.45%,2)-ROUND(($K20*(1-13.71%))*9%,2),2)-($M20-($N20+(ROUND($K20*9.76%,2)+ROUND($K20*6.5%,2)+ROUND($K20*$E$5%,2))+(ROUND($K20*9.76%,2)+ROUND($K20*1.5%,2)+ROUND($K20*2.45%,2)+ROUND(($K20*(1-13.71%))*9%,2)))),2)*$E$8,2)&gt;0,ROUND(ROUND(ROUND($K20-ROUND($K20*9.76%,2)-ROUND($K20*1.5%,2)-ROUND($K20*2.45%,2)-ROUND(($K20*(1-13.71%))*9%,2),2)-($M20-($N20+(ROUND($K20*9.76%,2)+ROUND($K20*6.5%,2)+ROUND($K20*$E$5%,2))+(ROUND($K20*9.76%,2)+ROUND($K20*1.5%,2)+ROUND($K20*2.45%,2)+ROUND(($K20*(1-13.71%))*9%,2)))),2)*$E$8,2),0))),IF(IF(AND($L20=0,$M20&gt;0),ROUND(IF(ROUND(($K20-ROUND(ROUND(ROUND($K20*9.76%,2)+ROUND($K20*2.45%,2)+ROUND($K20*1.5%,2)+ROUND($K20*((1-13.71%)*9%),2),2),2)+($L20-ROUND($L20*9%,2))-$M20)*$E$8,2)&gt;=IF(IF(AND($L20=0,$M20&gt;0),ROUND(((IF($K20&gt;=2800,2800,$K20)-ROUND(ROUND(ROUND(IF($K20&gt;=2800,2800,$K20)*9.76%,2)+ROUND(IF($K20&gt;=2800,2800,$K20)*2.45%,2)+ROUND(IF($K20&gt;=2800,2800,$K20)*1.5%,2)+ROUND(IF($K20&gt;=2800,2800,$K20)*((1-13.71%)*9%),2),2),2))-$M20)*$E$8,2),0)&gt;0,IF(AND($L20=0,$M20&gt;0),ROUND(((IF($K20&gt;=2800,2800,$K20)-ROUND(ROUND(ROUND(IF($K20&gt;=2800,2800,$K20)*9.76%,2)+ROUND(IF($K20&gt;=2800,2800,$K20)*2.45%,2)+ROUND(IF($K20&gt;=2800,2800,$K20)*1.5%,2)+ROUND(IF($K20&gt;=2800,2800,$K20)*((1-13.71%)*9%),2),2),2)))*$E$8,2),0),0),IF(IF(AND($L20=0,$M20&gt;0),ROUND(((IF($K20&gt;=2800,2800,$K20)-ROUND(ROUND(ROUND(IF($K20&gt;=2800,2800,$K20)*9.76%,2)+ROUND(IF($K20&gt;=2800,2800,$K20)*2.45%,2)+ROUND(IF($K20&gt;=2800,2800,$K20)*1.5%,2)+ROUND(IF($K20&gt;=2800,2800,$K20)*((1-13.71%)*9%),2),2),2))-$M20)*$E$8,2),0)&gt;0,IF(AND($L20=0,$M20&gt;0),ROUND(((IF($K20&gt;=2800,2800,$K20)-ROUND(ROUND(ROUND(IF($K20&gt;=2800,2800,$K20)*9.76%,2)+ROUND(IF($K20&gt;=2800,2800,$K20)*2.45%,2)+ROUND(IF($K20&gt;=2800,2800,$K20)*1.5%,2)+ROUND(IF($K20&gt;=2800,2800,$K20)*((1-13.71%)*9%),2),2),2)))*$E$8,2),0),0),ROUND(($K20-ROUND(ROUND(ROUND($K20*9.76%,2)+ROUND($K20*2.45%,2)+ROUND($K20*1.5%,2)+ROUND($K20*((1-13.71%)*9%),2),2),2)+($L20-ROUND($L20*9%,2))-$M20)*$E$8,2)),2),0)&gt;0,IF(AND($L20=0,$M20&gt;0),ROUND(IF(ROUND(($K20-ROUND(ROUND(ROUND($K20*9.76%,2)+ROUND($K20*2.45%,2)+ROUND($K20*1.5%,2)+ROUND($K20*((1-13.71%)*9%),2),2),2)+($L20-ROUND($L20*9%,2))-$M20)*$E$8,2)&gt;=IF(IF(AND($L20=0,$M20&gt;0),ROUND(((IF($K20&gt;=2800,2800,$K20)-ROUND(ROUND(ROUND(IF($K20&gt;=2800,2800,$K20)*9.76%,2)+ROUND(IF($K20&gt;=2800,2800,$K20)*2.45%,2)+ROUND(IF($K20&gt;=2800,2800,$K20)*1.5%,2)+ROUND(IF($K20&gt;=2800,2800,$K20)*((1-13.71%)*9%),2),2),2))-$M20)*$E$8,2),0)&gt;0,IF(AND($L20=0,$M20&gt;0),ROUND(((IF($K20&gt;=2800,2800,$K20)-ROUND(ROUND(ROUND(IF($K20&gt;=2800,2800,$K20)*9.76%,2)+ROUND(IF($K20&gt;=2800,2800,$K20)*2.45%,2)+ROUND(IF($K20&gt;=2800,2800,$K20)*1.5%,2)+ROUND(IF($K20&gt;=2800,2800,$K20)*((1-13.71%)*9%),2),2),2)))*$E$8,2),0),0),IF(IF(AND($L20=0,$M20&gt;0),ROUND(((IF($K20&gt;=2800,2800,$K20)-ROUND(ROUND(ROUND(IF($K20&gt;=2800,2800,$K20)*9.76%,2)+ROUND(IF($K20&gt;=2800,2800,$K20)*2.45%,2)+ROUND(IF($K20&gt;=2800,2800,$K20)*1.5%,2)+ROUND(IF($K20&gt;=2800,2800,$K20)*((1-13.71%)*9%),2),2),2))-$M20)*$E$8,2),0)&gt;0,IF(AND($L20=0,$M20&gt;0),ROUND(((IF($K20&gt;=2800,2800,$K20)-ROUND(ROUND(ROUND(IF($K20&gt;=2800,2800,$K20)*9.76%,2)+ROUND(IF($K20&gt;=2800,2800,$K20)*2.45%,2)+ROUND(IF($K20&gt;=2800,2800,$K20)*1.5%,2)+ROUND(IF($K20&gt;=2800,2800,$K20)*((1-13.71%)*9%),2),2),2)))*$E$8,2),0),0),ROUND(($K20-ROUND(ROUND(ROUND($K20*9.76%,2)+ROUND($K20*2.45%,2)+ROUND($K20*1.5%,2)+ROUND($K20*((1-13.71%)*9%),2),2),2)+($L20-ROUND($L20*9%,2))-$M20)*$E$8,2)),2),0),0)))),0)</f>
        <v>0</v>
      </c>
      <c r="V20" s="41">
        <f t="shared" ref="V20:V83" si="34">IF(OR($J20=0,AND($J20=1,OR($H20=0,$H20=""))),IF(AND($H20=0,$J20=1,$L20&gt;0,$M20&gt;0),IF($M20&lt;=($N20+(ROUND($K20*9.76%,2)+ROUND($K20*1.5%,2)+ROUND($K20*2.45%,2)+ROUND(($K20*(1-13.71%))*9%,2))+ROUND($K20*9.76%,2)+(ROUND($K20*6.5%,2)+ROUND($K20*$E$5%,2))+(ROUND(Q20*9%,2))+($K20-2800)),IF(ROUND(IF($K20+$L20&lt;=2800,ROUND($K20*$E$8,2)+ROUND($L20*$E$8,2),0)-ROUND(ROUND(ROUND($K20*9.76%,2)+ROUND($K20*2.45%,2)+ROUND($K20*1.5%,2)+ROUND($K20*((1-13.71%)*9%),2)+ROUND($L20*9%,2),2),2)*$E$8,2)&gt;0,ROUND(IF($K20+$L20&lt;=2800,ROUND($K20*$E$8,2)+ROUND($L20*$E$8,2),0)-ROUND(ROUND(ROUND($K20*9.76%,2)+ROUND($K20*2.45%,2)+ROUND($K20*1.5%,2)+ROUND($K20*((1-13.71%)*9%),2)+ROUND($L20*9%,2),2),2)*$E$8,2),IF(ROUND(IF($K20+$L20&gt;=2800,IF($L20&gt;2800,ROUND(2800*$E$8,2),ROUND($L20*$E$8,2)+ROUND((2800-$L20)*$E$8,2)),0)-ROUND(ROUND(ROUND(IF($L20&gt;2800,0,2800-$L20)*9.76%,2)+ROUND(IF($L20&gt;2800,0,2800-$L20)*2.45%,2)+ROUND(IF($L20&gt;2800,0,2800-$L20)*1.5%,2)+ROUND(IF($L20&gt;2800,0,2800-$L20)*((1-13.71%)*9%),2)+ROUND(IF($L20&gt;2800,2800,$L20)*9%,2),2),2)*$E$8,2)&gt;0,ROUND(IF($K20+$L20&gt;=2800,IF($L20&gt;2800,ROUND(2800*$E$8,2),ROUND($L20*$E$8,2)+ROUND((2800-$L20)*$E$8,2)),0)-ROUND(ROUND(ROUND(IF($L20&gt;2800,0,2800-$L20)*9.76%,2)+ROUND(IF($L20&gt;2800,0,2800-$L20)*2.45%,2)+ROUND(IF($L20&gt;2800,0,2800-$L20)*1.5%,2)+ROUND(IF($L20&gt;2800,0,2800-$L20)*((1-13.71%)*9%),2)+ROUND(IF($L20&gt;2800,2800,$L20)*9%,2),2),2)*$E$8,2),0)),IF($M20&gt;($N20+(ROUND($K20*9.76%,2)+ROUND($K20*1.5%,2)+ROUND($K20*2.45%,2)+ROUND(($K20*(1-13.71%))*9%,2))+ROUND($K20*9.76%,2)+(ROUND($K20*6.5%,2)+ROUND($K20*$E$5%,2))+(ROUND(Q20*9%,2))+($K20-2800)),IF($K20-ROUND($K20*9.76%,2)-ROUND($K20*1.5%,2)-ROUND($K20*2.45%,2)-ROUND(($K20*(1-13.71%))*9%,2)&gt;($M20-($N20+(ROUND($K20*9.76%,2)+ROUND($K20*1.5%,2)+ROUND($K20*2.45%,2)+ROUND(($K20*(1-13.71%))*9%,2))+ROUND($K20*9.76%,2)+(ROUND($K20*6.5%,2)+ROUND($K20*$E$5%,2))+(ROUND(Q20*9%,2)))),ROUND((($K20-(ROUND($K20*9.76%,2)+ROUND($K20*1.5%,2)+ROUND($K20*2.45%,2)+ROUND(($K20*(1-13.71%))*9%,2))-($M20-($N20+(ROUND($K20*9.76%,2)+ROUND($K20*1.5%,2)+ROUND($K20*2.45%,2)+ROUND(($K20*(1-13.71%))*9%,2))+ROUND($K20*9.76%,2)+(ROUND($K20*6.5%,2)+ROUND($K20*$E$5%,2))+(ROUND(Q20*9%,2)))))+$L20)*$E$8,2),ROUND(($L20-(($M20-($N20+(ROUND($K20*9.76%,2)+ROUND($K20*1.5%,2)+ROUND($K20*2.45%,2)+ROUND(($K20*(1-13.71%))*9%,2))+ROUND($K20*9.76%,2)+(ROUND($K20*6.5%,2)+ROUND($K20*$E$5%,2))+(ROUND(Q20*9%,2))))-($K20-ROUND($K20*9.76%,2)-ROUND($K20*1.5%,2)-ROUND($K20*2.45%,2)-ROUND(($K20*(1-13.71%))*9%,2))))*$E$8,2)),0)),IF(AND($L20&gt;0,$M20&gt;0),IF(ROUND(($K20-ROUND(ROUND(ROUND($K20*9.76%,2)+ROUND($K20*2.45%,2)+ROUND($K20*1.5%,2)+ROUND($K20*((1-13.71%)*9%),2),2),2)+($L20-ROUND($L20*9%,2))-$M20)*$E$8,2)&gt;=ROUND((IF($K20-$L20&gt;=2800-$L20,IF(2800-$L20&gt;0,2800-$L20,0),IF($K20-$L20&gt;=0,IF($K20&lt;2800,$K20,$K20-$L20),IF($K20-(ROUND($K20*9.76%,2)+ROUND($K20*2.45%,2)+ROUND($K20*1.5%,2)+($K20*(1-13.71%)*9%))-$M20&gt;0,IF(AND(2800-$L20&gt;0,2800-$L20&gt;$K20-(ROUND($K20*9.76%,2)+ROUND($K20*2.45%,2)+ROUND($K20*1.5%,2)+($K20*(1-13.71%)*9%))-$M20),$K20,IF(2800-$L20&gt;0,2800-$L20,0)),0)))-ROUND(ROUND(ROUND(IF($K20-$L20&gt;=2800-$L20,IF(2800-$L20&gt;0,2800-$L20,0),IF($K20-$L20&gt;=0,IF($K20&lt;2800,$K20,$K20-$L20),IF($K20-(ROUND($K20*9.76%,2)+ROUND($K20*2.45%,2)+ROUND($K20*1.5%,2)+($K20*(1-13.71%)*9%))-$M20&gt;0,IF(AND(2800-$L20&gt;0,2800-$L20&gt;$K20-(ROUND($K20*9.76%,2)+ROUND($K20*2.45%,2)+ROUND($K20*1.5%,2)+($K20*(1-13.71%)*9%))-$M20),$K20,IF(2800-$L20&gt;0,2800-$L20,0)),0)))*9.76%,2)+ROUND(IF($K20-$L20&gt;=2800-$L20,IF(2800-$L20&gt;0,2800-$L20,0),IF($K20-$L20&gt;=0,IF($K20&lt;2800,$K20,$K20-$L20),IF($K20-(ROUND($K20*9.76%,2)+ROUND($K20*2.45%,2)+ROUND($K20*1.5%,2)+($K20*(1-13.71%)*9%))-$M20&gt;0,IF(AND(2800-$L20&gt;0,2800-$L20&gt;$K20-(ROUND($K20*9.76%,2)+ROUND($K20*2.45%,2)+ROUND($K20*1.5%,2)+($K20*(1-13.71%)*9%))-$M20),$K20,IF(2800-$L20&gt;0,2800-$L20,0)),0)))*2.45%,2)+ROUND(IF($K20-$L20&gt;=2800-$L20,IF(2800-$L20&gt;0,2800-$L20,0),IF($K20-$L20&gt;=0,IF($K20&lt;2800,$K20,$K20-$L20),IF($K20-(ROUND($K20*9.76%,2)+ROUND($K20*2.45%,2)+ROUND($K20*1.5%,2)+($K20*(1-13.71%)*9%))-$M20&gt;0,IF(AND(2800-$L20&gt;0,2800-$L20&gt;$K20-(ROUND($K20*9.76%,2)+ROUND($K20*2.45%,2)+ROUND($K20*1.5%,2)+($K20*(1-13.71%)*9%))-$M20),$K20,IF(2800-$L20&gt;0,2800-$L20,0)),0)))*1.5%,2)+ROUND(IF($K20-$L20&gt;=2800-$L20,IF(2800-$L20&gt;0,2800-$L20,0),IF($K20-$L20&gt;=0,IF($K20&lt;2800,$K20,$K20-$L20),IF($K20-(ROUND($K20*9.76%,2)+ROUND($K20*2.45%,2)+ROUND($K20*1.5%,2)+($K20*(1-13.71%)*9%))-$M20&gt;0,IF(AND(2800-$L20&gt;0,2800-$L20&gt;$K20-(ROUND($K20*9.76%,2)+ROUND($K20*2.45%,2)+ROUND($K20*1.5%,2)+($K20*(1-13.71%)*9%))-$M20),$K20,IF(2800-$L20&gt;0,2800-$L20,0)),0)))*((1-13.71%)*9%),2),2),2)+IF($L20&gt;2800,2800-(2800*9%),$L20-($L20*9%)))*$E$8,2),ROUND((IF($K20-$L20&gt;=2800-$L20,IF(2800-$L20&gt;0,2800-$L20,0),IF($K20-$L20&gt;=0,IF($K20&lt;2800,$K20,$K20-$L20),IF($K20-(ROUND($K20*9.76%,2)+ROUND($K20*2.45%,2)+ROUND($K20*1.5%,2)+($K20*(1-13.71%)*9%))-$M20&gt;0,IF(AND(2800-$L20&gt;0,2800-$L20&gt;$K20-(ROUND($K20*9.76%,2)+ROUND($K20*2.45%,2)+ROUND($K20*1.5%,2)+($K20*(1-13.71%)*9%))-$M20),$K20,IF(2800-$L20&gt;0,2800-$L20,0)),0)))-ROUND(ROUND(ROUND(IF($K20-$L20&gt;=2800-$L20,IF(2800-$L20&gt;0,2800-$L20,0),IF($K20-$L20&gt;=0,IF($K20&lt;2800,$K20,$K20-$L20),IF($K20-(ROUND($K20*9.76%,2)+ROUND($K20*2.45%,2)+ROUND($K20*1.5%,2)+($K20*(1-13.71%)*9%))-$M20&gt;0,IF(AND(2800-$L20&gt;0,2800-$L20&gt;$K20-(ROUND($K20*9.76%,2)+ROUND($K20*2.45%,2)+ROUND($K20*1.5%,2)+($K20*(1-13.71%)*9%))-$M20),$K20,IF(2800-$L20&gt;0,2800-$L20,0)),0)))*9.76%,2)+ROUND(IF($K20-$L20&gt;=2800-$L20,IF(2800-$L20&gt;0,2800-$L20,0),IF($K20-$L20&gt;=0,IF($K20&lt;2800,$K20,$K20-$L20),IF($K20-(ROUND($K20*9.76%,2)+ROUND($K20*2.45%,2)+ROUND($K20*1.5%,2)+($K20*(1-13.71%)*9%))-$M20&gt;0,IF(AND(2800-$L20&gt;0,2800-$L20&gt;$K20-(ROUND($K20*9.76%,2)+ROUND($K20*2.45%,2)+ROUND($K20*1.5%,2)+($K20*(1-13.71%)*9%))-$M20),$K20,IF(2800-$L20&gt;0,2800-$L20,0)),0)))*2.45%,2)+ROUND(IF($K20-$L20&gt;=2800-$L20,IF(2800-$L20&gt;0,2800-$L20,0),IF($K20-$L20&gt;=0,IF($K20&lt;2800,$K20,$K20-$L20),IF($K20-(ROUND($K20*9.76%,2)+ROUND($K20*2.45%,2)+ROUND($K20*1.5%,2)+($K20*(1-13.71%)*9%))-$M20&gt;0,IF(AND(2800-$L20&gt;0,2800-$L20&gt;$K20-(ROUND($K20*9.76%,2)+ROUND($K20*2.45%,2)+ROUND($K20*1.5%,2)+($K20*(1-13.71%)*9%))-$M20),$K20,IF(2800-$L20&gt;0,2800-$L20,0)),0)))*1.5%,2)+ROUND(IF($K20-$L20&gt;=2800-$L20,IF(2800-$L20&gt;0,2800-$L20,0),IF($K20-$L20&gt;=0,IF($K20&lt;2800,$K20,$K20-$L20),IF($K20-(ROUND($K20*9.76%,2)+ROUND($K20*2.45%,2)+ROUND($K20*1.5%,2)+($K20*(1-13.71%)*9%))-$M20&gt;0,IF(AND(2800-$L20&gt;0,2800-$L20&gt;$K20-(ROUND($K20*9.76%,2)+ROUND($K20*2.45%,2)+ROUND($K20*1.5%,2)+($K20*(1-13.71%)*9%))-$M20),$K20,IF(2800-$L20&gt;0,2800-$L20,0)),0)))*((1-13.71%)*9%),2),2),2)+IF($L20&gt;2800,2800-(2800*9%),$L20-($L20*9%)))*$E$8,2),ROUND(($K20-ROUND(ROUND(ROUND($K20*9.76%,2)+ROUND($K20*2.45%,2)+ROUND($K20*1.5%,2)+ROUND($K20*((1-13.71%)*9%),2),2),2)+($L20-ROUND($L20*9%,2))-$M20)*$E$8,2)),0)),0)</f>
        <v>0</v>
      </c>
      <c r="W20" s="41">
        <f t="shared" ref="W20:W83" si="35">IF($J20=1,IF(AND($M20=0,$L20=0),(IF($K20&gt;2800,2800,$K20)*$E$8)+ROUND((ROUND(IF($K20&gt;=2800,2800,$K20)*9.76%,2)+ROUND(IF($K20&gt;=2800,2800,$K20)*6.5%,2)+ROUND(IF($K20&gt;=2800,2800,$K20)*$E$5%,2))*$E$8,2),IF(AND($L20&gt;0,$M20=0),IF($K20+$L20&gt;=2800,ROUND(2800*$E$8,2),ROUND(($K20+$L20)*$E$8,2))+IF($K20&gt;=2800,ROUND((ROUND(2800*9.76%,2)+ROUND(2800*6.5%,2)+ROUND(2800*$E$5%,2))*$E$8,2),ROUND((ROUND($K20*9.76%,2)+ROUND($K20*6.5%,2)+ROUND($K20*$E$5%,2))*$E$8,2)),IF(AND($L20=0,$M20&gt;0),IF((($K20+ROUND($K20*9.76%,2)+ROUND($K20*6.5%,2)+ROUND($K20*$E$5%,2))-($M20-$N20))&gt;2800+ROUND(2800*9.76%,2)+ROUND(2800*6.5%,2)+ROUND(2800*$E$5%,2),ROUND((2800+ROUND(2800*9.76%,2)+ROUND(2800*6.5%,2)+ROUND(2800*$E$5%,2))*$E$8,2),ROUND((($K20+ROUND($K20*9.76%,2)+ROUND($K20*6.5%,2)+ROUND($K20*$E$5%,2))-($M20-$N20))*$E$8,2)),IF(AND($M20&gt;0,$L20&gt;0),IF(AND($L20&lt;=$M20-$N20,$L20&lt;=$K20,(($K20+ROUND($K20*9.76%,2)+ROUND($K20*6.5%,2)+ROUND($K20*$E$5%,2))+$L20)-($M20-$N20)&gt;2800+(ROUND(IF($K20&gt;2800,2800,$K20)*9.76%,2)+ROUND(IF($K20&gt;2800,2800,$K20)*6.5%,2)+ROUND(IF($K20&gt;2800,2800,$K20)*$E$5%,2))),ROUND((2800+ROUND(IF($K20&gt;2800,2800,$K20)*9.76%,2)+ROUND(IF($K20&gt;2800,2800,$K20)*6.5%,2)+ROUND(IF($K20&gt;2800,2800,P20)*$E$5%,2))*$E$8,2),IF(AND($L20&gt;=$M20-$N20,$L20&lt;=$K20,(($K20+ROUND($K20*9.76%,2)+ROUND($K20*6.5%,2)+ROUND($K20*$E$5%,2))+$L20)-($M20-$N20)&gt;2800+(ROUND(IF($K20&gt;2800,2800,$K20)*9.76%,2)+ROUND(IF($K20&gt;2800,2800,$K20)*6.5%,2)+ROUND(IF($K20&gt;2800,2800,$K20)*$E$5%,2))),ROUND((2800+ROUND(IF($K20&gt;2800,2800,$K20)*9.76%,2)+ROUND(IF($K20&gt;2800,2800,$K20)*6.5%,2)+ROUND(IF($K20&gt;2800,2800,$K20)*$E$5%,2))*$E$8,2),IF(AND($L20&gt;=$M20-$N20,$L20&gt;=$K20,(($K20+ROUND($K20*9.76%,2)+ROUND($K20*6.5%,2)+ROUND($K20*$E$5%,2))+$L20)-($M20-$N20)&gt;2800+(ROUND(IF($K20&gt;2800,2800,$K20)*9.76%,2)+ROUND(IF($K20&gt;2800,2800,$K20)*6.5%,2)+ROUND(IF($K20&gt;2800,2800,$K20)*$E$5%,2))),IF($K20&gt;=2800,ROUND((2800+ROUND(2800*9.76%,2)+ROUND(2800*6.5%,2)+ROUND(2800*$E$5%,2))*$E$8,2),ROUND(($K20+ROUND($K20*9.76%,2)+ROUND($K20*6.5%,2)+ROUND($K20*$E$5%,2))*$E$8,2)+ROUND((2800-$K20)*$E$8,2)),IF(AND($L20&lt;=$M20-$N20,$L20&lt;=$K20,(($K20+ROUND($K20*9.76%,2)+ROUND($K20*6.5%,2)+ROUND($K20*$E$5%,2))+$L20)-($M20-$N20)&lt;2800+(ROUND(IF($K20&gt;2800,2800,$K20)*9.76%,2)+ROUND(IF($K20&gt;2800,2800,$K20)*6.5%,2)+ROUND(IF($K20&gt;2800,2800,$K20)*$E$5%,2))),ROUND(((($K20+ROUND($K20*9.76%,2)+ROUND($K20*6.5%,2)+ROUND($K20*$E$5%,2))+$L20)-($M20-$N20))*$E$8,2),IF(AND($L20&gt;=$M20-$N20,$L20&lt;=$K20,(($K20+ROUND($K20*9.76%,2)+ROUND($K20*6.5%,2)+ROUND($K20*$E$5%,2))+$L20)-($M20-$N20)&lt;2800+(ROUND(IF($K20&gt;2800,2800,$K20)*9.76%,2)+ROUND(IF($K20&gt;2800,2800,$K20)*6.5%,2)+ROUND(IF($K20&gt;2800,2800,$K20)*$E$5%,2))),ROUND((($L20)-($M20-$N20)+$K20)*$E$8,2)+ROUND((ROUND($K20*9.76%,2)+ROUND($K20*6.5%,2)+ROUND($K20*$E$5%,2))*$E$8,2),IF(AND($L20&lt;=$M20-$N20,$L20&gt;=$K20,(($K20+ROUND($K20*9.76%,2)+ROUND($K20*6.5%,2)+ROUND($K20*$E$5%,2))+$L20)-($M20-$N20)&lt;2800+(ROUND(IF($K20&gt;2800,2800,$K20)*9.76%,2)+ROUND(IF($K20&gt;2800,2800,$K20)*6.5%,2)+ROUND(IF($K20&gt;2800,2800,$K20)*$E$5%,2))),ROUND(($K20)*$E$8,2)+ROUND((ROUND(($K20)*9.76%,2)+ROUND(($K20)*6.5%,2)+ROUND(($K20)*$E$5%,2)-(($M20-$N20)-($L20)))*$E$8,2),IF(AND($L20&gt;=$M20-$N20,$L20&gt;=$K20,(($K20+ROUND($K20*9.76%,2)+ROUND($K20*6.5%,2)+ROUND($K20*$E$5%,2))+$L20)-($M20-$N20)&lt;2800+(ROUND(IF($K20&gt;2800,2800,$K20)*9.76%,2)+ROUND(IF($K20&gt;2800,2800,$K20)*6.5%,2)+ROUND(IF($K20&gt;2800,2800,$K20)*$E$5%,2))),ROUND((($L20)-($M20-$N20)+$K20)*$E$8,2)+ROUND((ROUND($K20*9.76%,2)+ROUND($K20*6.5%,2)+ROUND($K20*$E$5%,2))*$E$8,2),IF(AND($K20&gt;=2800,$L20&lt;=$M20),IF((($K20+ROUND($K20*9.76%,2)+ROUND($K20*6.5%,2)+ROUND($K20*$E$5%,2))-($M20-$L20))&gt;(2800+ROUND(2800*9.76%,2)+ROUND(2800*6.5%,2)+ROUND(2800*$E$5%,2)),ROUND((2800+ROUND(2800*9.76%,2)+ROUND(2800*6.5%,2)+ROUND(2800*$E$5%,2))*$E$8,2),ROUND((($K20+ROUND($K20*9.76%,2)+ROUND($K20*6.5%,2)+ROUND($K20*$E$5%,2))-($M20-$L20))*$E$8,2)),0)))))))),0)))),0)</f>
        <v>0</v>
      </c>
      <c r="X20" s="41">
        <f t="shared" ref="X20:X83" si="36">IF(AND($J20=1,$G20&gt;0),IF(AND($L20=0,$M20=0),ROUND((ROUND(IF($K20&gt;=2800,2800,$K20)*9.76%,2)+ROUND(IF($K20&gt;=2800,2800,$K20)*1.5%,2)+ROUND(IF($K20&gt;=2800,2800,$K20)*2.45%,2)+ROUND(IF($K20&gt;=2800,2800,$K20)*((1-13.71%)*9%),2))*$E$8,2),IF(AND($L20&gt;0,$M20=0),ROUND(IF(AND($K20&gt;=2800,$L20&lt;=2800,$K20+$L20&gt;=2800),ROUND((2800-$L20)*9.76%,2)+ROUND((2800-$L20)*2.45%,2)+ROUND((2800-$L20)*1.5%,2)+ROUND((2800-$L20)*((1-13.71%)*9%),2)+ROUND($L20*9%,2),ROUND(IF(AND($K20&lt;=2800,$L20+$K20&lt;=2800),ROUND($K20*9.76%,2)+ROUND($K20*1.5%,2)+ROUND($K20*2.45%,2)+ROUND($K20*((1-13.71%)*9%),2)+ROUND($L20*9%,2),IF(AND($K20&lt;2800,$L20+$K20&gt;2800,$L20&lt;=2800),ROUND((2800-$L20)*9.76%,2)+ROUND((2800-$L20)*1.5%,2)+ROUND((2800-$L20)*2.45%,2)+ROUND((2800-$L20)*((1-13.71%)*9%),2)+ROUND($L20*9%,2),IF($L20&gt;2800,ROUND(2800*9%,2),2))),2))*$E$8,2),IF(AND($L20=0,$M20&gt;0),ROUND((ROUND(IF($K20-($M20+$N20)&gt;=2800,2800,$K20-($M20+$N20))*9.76%,2)+ROUND(IF($K20-($M20+$N20)&gt;=2800,2800,$K20-($M20+$N20))*1.5%,2)+ROUND(IF($K20-($M20+$N20)&gt;=2800,2800,$K20-($M20+$N20))*2.45%,2)+ROUND(IF($K20-($M20+$N20)&gt;=2800,2800,$K20-($M20+$N20))*((1-13.71%)*9%),2))*$E$8,2),IF(AND($L20&gt;0,$M20&gt;0),IF(AND($K20+ROUND($K20*9.76%,2)+ROUND($K20*6.5%,2)+ROUND($K20*$E$5%,2)+($L20)-($M20-$N20)&gt;=2800+ROUND(2800*9.76%,2)+ROUND(2800*6.5%,2)+ROUND(2800*$E$5%,2),P20+ROUND($K20*9.76%,2)+ROUND($K20*6.5%,2)+ROUND($K20*$E$5%,2)&lt;2800+ROUND(2800*9.76%,2)+ROUND(2800*6.5%,2)+ROUND(2800*$E$5%,2),$L20&gt;=$M20-$N20),ROUND((ROUND($K20*9.76%,2)+ROUND($K20*2.45%,2)+ROUND($K20*1.5%,2)+ROUND($K20*((1-13.71%)*9%),2))*$E$8,2),IF(AND($K20+ROUND($K20*9.76%,2)+ROUND($K20*6.5%,2)+ROUND($K20*$E$5%,2)+($L20)-($M20-$N20)&gt;=2800+ROUND(2800*9.76%,2)+ROUND(2800*6.5%,2)+ROUND(2800*$E$5%,2),P20+ROUND($K20*9.76%,2)+ROUND($K20*6.5%,2)+ROUND($K20*$E$5%,2)&gt;=2800+ROUND(2800*9.76%,2)+ROUND(2800*6.5%,2)+ROUND(2800*$E$5%,2),$L20&gt;=$M20-$N20),ROUND((ROUND(2800*9.76%,2)+ROUND(2800*2.45%,2)+ROUND(2800*1.5%,2)+ROUND(2800*((1-13.71%)*9%),2))*$E$8,2),IF(AND($K20+ROUND($K20*9.76%,2)+ROUND($K20*6.5%,2)+ROUND($K20*$E$5%,2)+($L20)-($M20-$N20)&gt;=2800+ROUND(2800*9.76%,2)+ROUND(2800*6.5%,2)+ROUND(2800*$E$5%,2),$K20+ROUND($K20*9.76%,2)+ROUND($K20*6.5%,2)+ROUND($K20*$E$5%,2)&gt;=2800+ROUND(2800*9.76%,2)+ROUND(2800*6.5%,2)+ROUND(2800*$E$5%,2),$L20&lt;=$M20-$N20),ROUND((ROUND(2800*9.76%,2)+ROUND(2800*2.45%,2)+ROUND(2800*1.5%,2)+ROUND(2800*((1-13.71%)*9%),2))*$E$8,2),IF(AND($K20+ROUND($K20*9.76%,2)+ROUND($K20*6.5%,2)+ROUND($K20*$E$5%,2)+($L20)-($M20-$N20)&lt;2800+ROUND(2800*9.76%,2)+ROUND(2800*6.5%,2)+ROUND(2800*$E$5%,2),$K20+ROUND($K20*9.76%,2)+ROUND($K20*6.5%,2)+ROUND($K20*$E$5%,2)&lt;2800+ROUND(2800*9.76%,2)+ROUND(2800*6.5%,2)+ROUND(2800*$E$5%,2),$L20&gt;=$M20-$N20),ROUND((ROUND($K20*9.76%,2)+ROUND($K20*2.45%,2)+ROUND($K20*1.5%,2)+ROUND($K20*((1-13.71%)*9%),2))*$E$8,2),IF(AND($K20+ROUND($K20*9.76%,2)+ROUND($K20*6.5%,2)+ROUND($K20*$E$5%,2)+($L20)-($M20-$N20)&lt;2800+ROUND(2800*9.76%,2)+ROUND(2800*6.5%,2)+ROUND(2800*$E$5%,2),$K20+ROUND($K20*9.76%,2)+ROUND($K20*6.5%,2)+ROUND($K20*$E$5%,2)&lt;2800+ROUND(2800*9.76%,2)+ROUND(2800*6.5%,2)+ROUND(2800*$E$5%,2),$L20&lt;=$M20-$N20),ROUND(((ROUND((($K20+ROUND($K20*9.76%,2)+ROUND($K20*6.5%,2)+ROUND($K20*$E$5%,2))-(($M20+$N20)-$L20)-(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2))))*9.76%,2))+(ROUND((($K20+ROUND($K20*9.76%,2)+ROUND($K20*6.5%,2)+ROUND($K20*$E$5%,2))-(($M20+$N20)-$L20)-(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2))))*2.45%,2))+(ROUND((($K20+ROUND($K20*9.76%,2)+ROUND($K20*6.5%,2)+ROUND($K20*$E$5%,2))-(($M20+$N20)-$L20)-(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2))))*1.5%,2))+(ROUND((($K20+ROUND($K20*9.76%,2)+ROUND($K20*6.5%,2)+ROUND($K20*$E$5%,2))-(($M20+$N20)-$L20)-(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2))))*((1-13.71%)*9%),2)))*$E$8,2),0))))),0)))),0)</f>
        <v>0</v>
      </c>
      <c r="Y20" s="41">
        <f t="shared" ref="Y20:Y83" si="37">IF($J20=1,IF(AND($L20&gt;0,$M20&gt;0),IF(AND($K20+ROUND($K20*9.76%,2)+ROUND($K20*6.5%,2)+ROUND($K20*$E$5%,2)+($L20)-($M20-$N20)&lt;2800+ROUND(2800*9.76%,2)+ROUND(2800*6.5%,2)+ROUND(2800*$E$5%,2),$K20+ROUND($K20*9.76%,2)+ROUND($K20*6.5%,2)+ROUND($K20*$E$5%,2)&gt;=2800+ROUND(2800*9.76%,2)+ROUND(2800*6.5%,2)+ROUND(2800*$E$5%,2),$L20&lt;$M20-$N20),ROUND(((ROUND((($K20+ROUND($K20*9.76%,2)+ROUND($K20*6.5%,2)+ROUND($K20*$E$5%,2))-(($M20+$N20)-$L20)-(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2))))*9.76%,2))+(ROUND((($K20+ROUND($K20*9.76%,2)+ROUND($K20*6.5%,2)+ROUND($K20*$E$5%,2))-(($M20+$N20)-$L20)-(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2))))*2.45%,2))+(ROUND((($K20+ROUND($K20*9.76%,2)+ROUND($K20*6.5%,2)+ROUND($K20*$E$5%,2))-(($M20+$N20)-$L20)-(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2))))*1.5%,2))+(ROUND((($K20+ROUND($K20*9.76%,2)+ROUND($K20*6.5%,2)+ROUND($K20*$E$5%,2))-(($M20+$N20)-$L20)-(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2))))*((1-13.71%)*9%),2)))*$E$8,2),0),0),0)</f>
        <v>0</v>
      </c>
      <c r="Z20" s="32">
        <f t="shared" ref="Z20:Z83" si="38">IF(IF(IF($J20=0,0,IF(AND(OR($H20=0,$H20=""),OR($M20=0,$M20=""),$J20=1),0,IF(AND($L20=0,$M20=0),ROUND((ROUND(IF($K20&gt;=2800,2800,$K20)*9.76%,2)+ROUND(IF($K20&gt;=2800,2800,$K20)*6.5%,2)+ROUND(IF($K20&gt;=2800,2800,$K20)*$E$5%,2))*$E$8,2),IF(AND($L20&gt;0,$M20=0),IF($K20&gt;=2800,ROUND((ROUND(2800*9.76%,2)+ROUND(2800*6.5%,2)+ROUND(2800*$E$5%,2))*$E$8,2),ROUND((ROUND($K20*9.76%,2)+ROUND($K20*6.5%,2)+ROUND($K20*$E$5%,2))*$E$8,2)),IF(AND($L20=0,$M20&gt;0),IF(ROUND(((($K20+ROUND($K20*9.76%,2)+ROUND($K20*6.5%,2)+ROUND($K20*$E$5%,2))-($M20-$N20))-(((($K20+ROUND($K20*9.76%,2)+ROUND($K20*6.5%,2)+ROUND($K20*$E$5%,2))-($M20-$N20))/(100+$E$5+9.76+6.5))*100))*$E$8,2)&gt;=ROUND((ROUND(IF($K20&gt;=2800,2800,$K20)*9.76%,2)+ROUND(IF($K20&gt;=2800,2800,$K20)*6.5%,2)+ROUND(IF($K20&gt;=2800,2800,$K20)*$E$5%,2))*$E$8,2),ROUND((ROUND(IF($K20&gt;=2800,2800,$K20)*9.76%,2)+ROUND(IF($K20&gt;=2800,2800,$K20)*6.5%,2)+ROUND(IF($K20&gt;=2800,2800,$K20)*$E$5%,2))*$E$8,2),ROUND(((($K20+ROUND($K20*9.76%,2)+ROUND($K20*6.5%,2)+ROUND($K20*$E$5%,2))-($M20-$N20))-(((($K20+ROUND($K20*9.76%,2)+ROUND($K20*6.5%,2)+ROUND($K20*$E$5%,2))-($M20-$N20))/(100+$E$5+9.76+6.5))*100))*$E$8,2)),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E$8,2)))))))&gt;0,IF($J20=0,0,IF(AND(OR($H20=0,$H20=""),OR($M20=0,$M20=""),$J20=1),0,IF(AND($L20=0,$M20=0),ROUND((ROUND(IF($K20&gt;=2800,2800,$K20)*9.76%,2)+ROUND(IF($K20&gt;=2800,2800,$K20)*6.5%,2)+ROUND(IF($K20&gt;=2800,2800,$K20)*$E$5%,2))*$E$8,2),IF(AND($L20&gt;0,$M20=0),IF($K20&gt;=2800,ROUND((ROUND(2800*9.76%,2)+ROUND(2800*6.5%,2)+ROUND(2800*$E$5%,2))*$E$8,2),ROUND((ROUND($K20*9.76%,2)+ROUND($K20*6.5%,2)+ROUND($K20*$E$5%,2))*$E$8,2)),IF(AND($L20=0,$M20&gt;0),IF(ROUND(((($K20+ROUND($K20*9.76%,2)+ROUND($K20*6.5%,2)+ROUND($K20*$E$5%,2))-($M20-$N20))-(((($K20+ROUND($K20*9.76%,2)+ROUND($K20*6.5%,2)+ROUND($K20*$E$5%,2))-($M20-$N20))/(100+$E$5+9.76+6.5))*100))*$E$8,2)&gt;=ROUND((ROUND(IF($K20&gt;=2800,2800,$K20)*9.76%,2)+ROUND(IF($K20&gt;=2800,2800,$K20)*6.5%,2)+ROUND(IF($K20&gt;=2800,2800,$K20)*$E$5%,2))*$E$8,2),ROUND((ROUND(IF($K20&gt;=2800,2800,$K20)*9.76%,2)+ROUND(IF($K20&gt;=2800,2800,$K20)*6.5%,2)+ROUND(IF($K20&gt;=2800,2800,$K20)*$E$5%,2))*$E$8,2),ROUND(((($K20+ROUND($K20*9.76%,2)+ROUND($K20*6.5%,2)+ROUND($K20*$E$5%,2))-($M20-$N20))-(((($K20+ROUND($K20*9.76%,2)+ROUND($K20*6.5%,2)+ROUND($K20*$E$5%,2))-($M20-$N20))/(100+$E$5+9.76+6.5))*100))*$E$8,2)),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E$8,2))))))),0)&gt;$H20,$H20,IF(IF($J20=0,0,IF(AND(OR($H20=0,$H20=""),OR($M20=0,$M20=""),$J20=1),0,IF(AND($L20=0,$M20=0),ROUND((ROUND(IF($K20&gt;=2800,2800,$K20)*9.76%,2)+ROUND(IF($K20&gt;=2800,2800,$K20)*6.5%,2)+ROUND(IF($K20&gt;=2800,2800,$K20)*$E$5%,2))*$E$8,2),IF(AND($L20&gt;0,$M20=0),IF($K20&gt;=2800,ROUND((ROUND(2800*9.76%,2)+ROUND(2800*6.5%,2)+ROUND(2800*$E$5%,2))*$E$8,2),ROUND((ROUND($K20*9.76%,2)+ROUND($K20*6.5%,2)+ROUND($K20*$E$5%,2))*$E$8,2)),IF(AND($L20=0,$M20&gt;0),IF(ROUND(((($K20+ROUND($K20*9.76%,2)+ROUND($K20*6.5%,2)+ROUND($K20*$E$5%,2))-($M20-$N20))-(((($K20+ROUND($K20*9.76%,2)+ROUND($K20*6.5%,2)+ROUND($K20*$E$5%,2))-($M20-$N20))/(100+$E$5+9.76+6.5))*100))*$E$8,2)&gt;=ROUND((ROUND(IF($K20&gt;=2800,2800,$K20)*9.76%,2)+ROUND(IF($K20&gt;=2800,2800,$K20)*6.5%,2)+ROUND(IF($K20&gt;=2800,2800,$K20)*$E$5%,2))*$E$8,2),ROUND((ROUND(IF($K20&gt;=2800,2800,$K20)*9.76%,2)+ROUND(IF($K20&gt;=2800,2800,$K20)*6.5%,2)+ROUND(IF($K20&gt;=2800,2800,$K20)*$E$5%,2))*$E$8,2),ROUND(((($K20+ROUND($K20*9.76%,2)+ROUND($K20*6.5%,2)+ROUND($K20*$E$5%,2))-($M20-$N20))-(((($K20+ROUND($K20*9.76%,2)+ROUND($K20*6.5%,2)+ROUND($K20*$E$5%,2))-($M20-$N20))/(100+$E$5+9.76+6.5))*100))*$E$8,2)),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E$8,2)))))))&gt;0,IF($J20=0,0,IF(AND(OR($H20=0,$H20=""),OR($M20=0,$M20=""),$J20=1),0,IF(AND($L20=0,$M20=0),ROUND((ROUND(IF($K20&gt;=2800,2800,$K20)*9.76%,2)+ROUND(IF($K20&gt;=2800,2800,$K20)*6.5%,2)+ROUND(IF($K20&gt;=2800,2800,$K20)*$E$5%,2))*$E$8,2),IF(AND($L20&gt;0,$M20=0),IF($K20&gt;=2800,ROUND((ROUND(2800*9.76%,2)+ROUND(2800*6.5%,2)+ROUND(2800*$E$5%,2))*$E$8,2),ROUND((ROUND($K20*9.76%,2)+ROUND($K20*6.5%,2)+ROUND($K20*$E$5%,2))*$E$8,2)),IF(AND($L20=0,$M20&gt;0),IF(ROUND(((($K20+ROUND($K20*9.76%,2)+ROUND($K20*6.5%,2)+ROUND($K20*$E$5%,2))-($M20-$N20))-(((($K20+ROUND($K20*9.76%,2)+ROUND($K20*6.5%,2)+ROUND($K20*$E$5%,2))-($M20-$N20))/(100+$E$5+9.76+6.5))*100))*$E$8,2)&gt;=ROUND((ROUND(IF($K20&gt;=2800,2800,$K20)*9.76%,2)+ROUND(IF($K20&gt;=2800,2800,$K20)*6.5%,2)+ROUND(IF($K20&gt;=2800,2800,$K20)*$E$5%,2))*$E$8,2),ROUND((ROUND(IF($K20&gt;=2800,2800,$K20)*9.76%,2)+ROUND(IF($K20&gt;=2800,2800,$K20)*6.5%,2)+ROUND(IF($K20&gt;=2800,2800,$K20)*$E$5%,2))*$E$8,2),ROUND(((($K20+ROUND($K20*9.76%,2)+ROUND($K20*6.5%,2)+ROUND($K20*$E$5%,2))-($M20-$N20))-(((($K20+ROUND($K20*9.76%,2)+ROUND($K20*6.5%,2)+ROUND($K20*$E$5%,2))-($M20-$N20))/(100+$E$5+9.76+6.5))*100))*$E$8,2)),IF(ROUND(((($K20+ROUND($K20*9.76%,2)+ROUND($K20*6.5%,2)+ROUND($K20*$E$5%,2))-($M20-$N20)+$L20)-(((($K20+ROUND($K20*9.76%,2)+ROUND($K20*6.5%,2)+ROUND($K20*$E$5%,2))-($M20-$N20)+$L20)/(100+$E$5+9.76+6.5))*100))*$E$8,2)&gt;=ROUND((ROUND(IF($K20&gt;=2800,2800,$K20)*9.76%,2)+ROUND(IF($K20&gt;=2800,2800,$K20)*6.5%,2)+ROUND(IF($K20&gt;=2800,2800,$K20)*$E$5%,2))*$E$8,2),ROUND((ROUND(IF($K20&gt;=2800,2800,$K20)*9.76%,2)+ROUND(IF($K20&gt;=2800,2800,$K20)*6.5%,2)+ROUND(IF($K20&gt;=2800,2800,$K20)*$E$5%,2))*$E$8,2),ROUND(((($K20+ROUND($K20*9.76%,2)+ROUND($K20*6.5%,2)+ROUND($K20*$E$5%,2))-($M20-$N20)+$L20)-(((($K20+ROUND($K20*9.76%,2)+ROUND($K20*6.5%,2)+ROUND($K20*$E$5%,2))-($M20-$N20)+$L20)/(100+$E$5+9.76+6.5))*100))*$E$8,2))))))),0))</f>
        <v>0</v>
      </c>
      <c r="AA20" s="32" t="str">
        <f t="shared" ref="AA20:AA83" si="39">IF($E$7=2020,IF(IF(OR($J20=0,$H20=0),0,IF($R20&gt;0,$R20,$S20))&gt;$G20,$G20,IF(OR($J20=0,$H20=0),0,IF($R20&gt;0,$R20,$S20))),IF($E$7=2021,IF(IF(OR($J20=0,$H20=0),0,IF($X20&gt;0,$X20,$Y20))&gt;$G20,$G20,IF(OR($J20=0,$H20=0),0,IF($X20&gt;0,$X20,$Y20))),""))</f>
        <v/>
      </c>
      <c r="AB20" s="32" t="str">
        <f t="shared" ref="AB20:AB83" si="40">IF($E$7=2020,IF(IF(OR($J20=0,$H20=0),0,$T20)&gt;$H20,$H20,IF(OR($J20=0,$H20=0),0,$T20)),IF($E$7=2021,IF(IF(OR($J20=0,$H20=0),0,$Z20)&gt;$H20,$H20,IF(OR($J20=0,$H20=0),0,$Z20)),""))</f>
        <v/>
      </c>
      <c r="AC20" s="56" t="str">
        <f t="shared" ref="AC20:AC83" si="41">IF($E$7=2020,ROUND(IF(IF($O20&gt;0,$O20,IF($P20&gt;0,$P20,IF($Q20&gt;0,$Q20,0)))&gt;$I20,$I20,IF($O20&gt;0,$O20,IF($P20&gt;0,$P20,IF($Q20&gt;0,$Q20,0)))),2),IF($E$7=2021,ROUND(IF(IF($U20&gt;0,$U20,IF($V20&gt;0,$V20,IF($W20&gt;0,$W20,0)))&gt;$I20,$I20,IF($U20&gt;0,$U20,IF($V20&gt;0,$V20,IF($W20&gt;0,$W20,0)))),2),""))</f>
        <v/>
      </c>
      <c r="AD20" s="42">
        <f t="shared" ref="AD20:AD83" si="42">IF($E$6&lt;2,1,$J20)</f>
        <v>1</v>
      </c>
      <c r="AE20" s="43">
        <f t="shared" si="10"/>
        <v>0</v>
      </c>
      <c r="AF20" s="43">
        <f t="shared" si="11"/>
        <v>0</v>
      </c>
      <c r="AG20" s="43">
        <f t="shared" si="12"/>
        <v>0</v>
      </c>
      <c r="AH20" s="44">
        <f t="shared" si="13"/>
        <v>0</v>
      </c>
      <c r="AI20" s="45">
        <f t="shared" si="14"/>
        <v>0</v>
      </c>
      <c r="AJ20" s="45">
        <f t="shared" si="15"/>
        <v>0</v>
      </c>
      <c r="AK20" s="46">
        <f t="shared" si="16"/>
        <v>0</v>
      </c>
      <c r="AL20" s="46">
        <f t="shared" ref="AL20:AL83" si="43">IF(AND($AD20=1,$G20&gt;0),IF(AND($AF20=0,$AG20=0),ROUND((ROUND(IF($AE20&gt;=2600,2600,$AE20)*9.76%,2)+ROUND(IF($AE20&gt;=2600,2600,$AE20)*1.5%,2)+ROUND(IF($AE20&gt;=2600,2600,$AE20)*2.45%,2)+ROUND(IF($AE20&gt;=2600,2600,$AE20)*((1-13.71%)*9%),2))*$E$8,2),IF(AND($AF20&gt;0,$AG20=0),ROUND(IF(AND($AE20&gt;=2600,$AF20&lt;=2600,$AE20+$AF20&gt;=2600),ROUND((2600-$AF20)*9.76%,2)+ROUND((2600-$AF20)*2.45%,2)+ROUND((2600-$AF20)*1.5%,2)+ROUND((2600-$AF20)*((1-13.71%)*9%),2)+ROUND($AF20*9%,2),ROUND(IF(AND($AE20&lt;=2600,$AF20+$AE20&lt;=2600),ROUND($AE20*9.76%,2)+ROUND($AE20*1.5%,2)+ROUND($AE20*2.45%,2)+ROUND($AE20*((1-13.71%)*9%),2)+ROUND($AF20*9%,2),IF(AND($AE20&lt;2600,$AF20+$AE20&gt;2600,$AF20&lt;=2600),ROUND((2600-$AF20)*9.76%,2)+ROUND((2600-$AF20)*1.5%,2)+ROUND((2600-$AF20)*2.45%,2)+ROUND((2600-$AF20)*((1-13.71%)*9%),2)+ROUND($AF20*9%,2),IF($AF20&gt;2600,ROUND(2600*9%,2),2))),2))*$E$8,2),IF(AND($AF20=0,$AG20&gt;0),ROUND((ROUND(IF($AE20-($AG20+$AH20)&gt;=2600,2600,$AE20-($AG20+$AH20))*9.76%,2)+ROUND(IF($AE20-($AG20+$AH20)&gt;=2600,2600,$AE20-($AG20+$AH20))*1.5%,2)+ROUND(IF($AE20-($AG20+$AH20)&gt;=2600,2600,$AE20-($AG20+$AH20))*2.45%,2)+ROUND(IF($AE20-($AG20+$AH20)&gt;=2600,2600,$AE20-($AG20+$AH20))*((1-13.71%)*9%),2))*$E$8,2),IF(AND($AF20&gt;0,$AG20&gt;0),IF(AND($AE20+ROUND($AE20*9.76%,2)+ROUND($AE20*6.5%,2)+ROUND($AE20*$E$5%,2)+($AF20)-($AG20-$AH20)&gt;=2600+ROUND(2600*9.76%,2)+ROUND(2600*6.5%,2)+ROUND(2600*$E$5%,2),AE20+ROUND($AE20*9.76%,2)+ROUND($AE20*6.5%,2)+ROUND($AE20*$E$5%,2)&lt;2600+ROUND(2600*9.76%,2)+ROUND(2600*6.5%,2)+ROUND(2600*$E$5%,2),$AF20&gt;=$AG20-$AH20),ROUND((ROUND($AE20*9.76%,2)+ROUND($AE20*2.45%,2)+ROUND($AE20*1.5%,2)+ROUND($AE20*((1-13.71%)*9%),2))*$E$8,2),IF(AND($AE20+ROUND($AE20*9.76%,2)+ROUND($AE20*6.5%,2)+ROUND($AE20*$E$5%,2)+($AF20)-($AG20-$AH20)&gt;=2600+ROUND(2600*9.76%,2)+ROUND(2600*6.5%,2)+ROUND(2600*$E$5%,2),AE20+ROUND($AE20*9.76%,2)+ROUND($AE20*6.5%,2)+ROUND($AE20*$E$5%,2)&gt;=2600+ROUND(2600*9.76%,2)+ROUND(2600*6.5%,2)+ROUND(2600*$E$5%,2),$AF20&gt;=$AG20-$AH20),ROUND((ROUND(2600*9.76%,2)+ROUND(2600*2.45%,2)+ROUND(2600*1.5%,2)+ROUND(2600*((1-13.71%)*9%),2))*$E$8,2),IF(AND($AE20+ROUND($AE20*9.76%,2)+ROUND($AE20*6.5%,2)+ROUND($AE20*$E$5%,2)+($AF20)-($AG20-$AH20)&gt;=2600+ROUND(2600*9.76%,2)+ROUND(2600*6.5%,2)+ROUND(2600*$E$5%,2),$AE20+ROUND($AE20*9.76%,2)+ROUND($AE20*6.5%,2)+ROUND($AE20*$E$5%,2)&gt;=2600+ROUND(2600*9.76%,2)+ROUND(2600*6.5%,2)+ROUND(2600*$E$5%,2),$AF20&lt;=$AG20-$AH20),ROUND((ROUND(2600*9.76%,2)+ROUND(2600*2.45%,2)+ROUND(2600*1.5%,2)+ROUND(2600*((1-13.71%)*9%),2))*$E$8,2),IF(AND($AE20+ROUND($AE20*9.76%,2)+ROUND($AE20*6.5%,2)+ROUND($AE20*$E$5%,2)+($AF20)-($AG20-$AH20)&lt;2600+ROUND(2600*9.76%,2)+ROUND(2600*6.5%,2)+ROUND(2600*$E$5%,2),$AE20+ROUND($AE20*9.76%,2)+ROUND($AE20*6.5%,2)+ROUND($AE20*$E$5%,2)&lt;2600+ROUND(2600*9.76%,2)+ROUND(2600*6.5%,2)+ROUND(2600*$E$5%,2),$AF20&gt;=$AG20-$AH20),ROUND((ROUND($AE20*9.76%,2)+ROUND($AE20*2.45%,2)+ROUND($AE20*1.5%,2)+ROUND($AE20*((1-13.71%)*9%),2))*$E$8,2),IF(AND($AE20+ROUND($AE20*9.76%,2)+ROUND($AE20*6.5%,2)+ROUND($AE20*$E$5%,2)+($AF20)-($AG20-$AH20)&lt;2600+ROUND(2600*9.76%,2)+ROUND(2600*6.5%,2)+ROUND(2600*$E$5%,2),$AE20+ROUND($AE20*9.76%,2)+ROUND($AE20*6.5%,2)+ROUND($AE20*$E$5%,2)&lt;2600+ROUND(2600*9.76%,2)+ROUND(2600*6.5%,2)+ROUND(2600*$E$5%,2),$AF20&lt;=$AG20-$AH20),ROUND(((ROUND((($AE20+ROUND($AE20*9.76%,2)+ROUND($AE20*6.5%,2)+ROUND($AE20*$E$5%,2))-(($AG20+$AH20)-$AF20)-(IF(ROUND(((($AE20+ROUND($AE20*9.76%,2)+ROUND($AE20*6.5%,2)+ROUND($AE20*$E$5%,2))-($AG20-$AH20)+$AF20)-(((($AE20+ROUND($AE20*9.76%,2)+ROUND($AE20*6.5%,2)+ROUND($AE20*$E$5%,2))-($AG20-$AH20)+$AF20)/(100+$E$5+9.76+6.5))*100))*$E$8,2)&gt;=ROUND((ROUND(IF($AE20&gt;=2600,2600,$AE20)*9.76%,2)+ROUND(IF($AE20&gt;=2600,2600,$AE20)*6.5%,2)+ROUND(IF($AE20&gt;=2600,2600,$AE20)*$E$5%,2))*$E$8,2),ROUND((ROUND(IF($AE20&gt;=2600,2600,$AE20)*9.76%,2)+ROUND(IF($AE20&gt;=2600,2600,$AE20)*6.5%,2)+ROUND(IF($AE20&gt;=2600,2600,$AE20)*$E$5%,2))*$E$8,2),ROUND(((($AE20+ROUND($AE20*9.76%,2)+ROUND($AE20*6.5%,2)+ROUND($AE20*$E$5%,2))-($AG20-$AH20)+$AF20)-(((($AE20+ROUND($AE20*9.76%,2)+ROUND($AE20*6.5%,2)+ROUND($AE20*$E$5%,2))-($AG20-$AH20)+$AF20)/(100+$E$5+9.76+6.5))*100)),2))))*9.76%,2))+(ROUND((($AE20+ROUND($AE20*9.76%,2)+ROUND($AE20*6.5%,2)+ROUND($AE20*$E$5%,2))-(($AG20+$AH20)-$AF20)-(IF(ROUND(((($AE20+ROUND($AE20*9.76%,2)+ROUND($AE20*6.5%,2)+ROUND($AE20*$E$5%,2))-($AG20-$AH20)+$AF20)-(((($AE20+ROUND($AE20*9.76%,2)+ROUND($AE20*6.5%,2)+ROUND($AE20*$E$5%,2))-($AG20-$AH20)+$AF20)/(100+$E$5+9.76+6.5))*100))*$E$8,2)&gt;=ROUND((ROUND(IF($AE20&gt;=2600,2600,$AE20)*9.76%,2)+ROUND(IF($AE20&gt;=2600,2600,$AE20)*6.5%,2)+ROUND(IF($AE20&gt;=2600,2600,$AE20)*$E$5%,2))*$E$8,2),ROUND((ROUND(IF($AE20&gt;=2600,2600,$AE20)*9.76%,2)+ROUND(IF($AE20&gt;=2600,2600,$AE20)*6.5%,2)+ROUND(IF($AE20&gt;=2600,2600,$AE20)*$E$5%,2))*$E$8,2),ROUND(((($AE20+ROUND($AE20*9.76%,2)+ROUND($AE20*6.5%,2)+ROUND($AE20*$E$5%,2))-($AG20-$AH20)+$AF20)-(((($AE20+ROUND($AE20*9.76%,2)+ROUND($AE20*6.5%,2)+ROUND($AE20*$E$5%,2))-($AG20-$AH20)+$AF20)/(100+$E$5+9.76+6.5))*100)),2))))*2.45%,2))+(ROUND((($AE20+ROUND($AE20*9.76%,2)+ROUND($AE20*6.5%,2)+ROUND($AE20*$E$5%,2))-(($AG20+$AH20)-$AF20)-(IF(ROUND(((($AE20+ROUND($AE20*9.76%,2)+ROUND($AE20*6.5%,2)+ROUND($AE20*$E$5%,2))-($AG20-$AH20)+$AF20)-(((($AE20+ROUND($AE20*9.76%,2)+ROUND($AE20*6.5%,2)+ROUND($AE20*$E$5%,2))-($AG20-$AH20)+$AF20)/(100+$E$5+9.76+6.5))*100))*$E$8,2)&gt;=ROUND((ROUND(IF($AE20&gt;=2600,2600,$AE20)*9.76%,2)+ROUND(IF($AE20&gt;=2600,2600,$AE20)*6.5%,2)+ROUND(IF($AE20&gt;=2600,2600,$AE20)*$E$5%,2))*$E$8,2),ROUND((ROUND(IF($AE20&gt;=2600,2600,$AE20)*9.76%,2)+ROUND(IF($AE20&gt;=2600,2600,$AE20)*6.5%,2)+ROUND(IF($AE20&gt;=2600,2600,$AE20)*$E$5%,2))*$E$8,2),ROUND(((($AE20+ROUND($AE20*9.76%,2)+ROUND($AE20*6.5%,2)+ROUND($AE20*$E$5%,2))-($AG20-$AH20)+$AF20)-(((($AE20+ROUND($AE20*9.76%,2)+ROUND($AE20*6.5%,2)+ROUND($AE20*$E$5%,2))-($AG20-$AH20)+$AF20)/(100+$E$5+9.76+6.5))*100)),2))))*1.5%,2))+(ROUND((($AE20+ROUND($AE20*9.76%,2)+ROUND($AE20*6.5%,2)+ROUND($AE20*$E$5%,2))-(($AG20+$AH20)-$AF20)-(IF(ROUND(((($AE20+ROUND($AE20*9.76%,2)+ROUND($AE20*6.5%,2)+ROUND($AE20*$E$5%,2))-($AG20-$AH20)+$AF20)-(((($AE20+ROUND($AE20*9.76%,2)+ROUND($AE20*6.5%,2)+ROUND($AE20*$E$5%,2))-($AG20-$AH20)+$AF20)/(100+$E$5+9.76+6.5))*100))*$E$8,2)&gt;=ROUND((ROUND(IF($AE20&gt;=2600,2600,$AE20)*9.76%,2)+ROUND(IF($AE20&gt;=2600,2600,$AE20)*6.5%,2)+ROUND(IF($AE20&gt;=2600,2600,$AE20)*$E$5%,2))*$E$8,2),ROUND((ROUND(IF($AE20&gt;=2600,2600,$AE20)*9.76%,2)+ROUND(IF($AE20&gt;=2600,2600,$AE20)*6.5%,2)+ROUND(IF($AE20&gt;=2600,2600,$AE20)*$E$5%,2))*$E$8,2),ROUND(((($AE20+ROUND($AE20*9.76%,2)+ROUND($AE20*6.5%,2)+ROUND($AE20*$E$5%,2))-($AG20-$AH20)+$AF20)-(((($AE20+ROUND($AE20*9.76%,2)+ROUND($AE20*6.5%,2)+ROUND($AE20*$E$5%,2))-($AG20-$AH20)+$AF20)/(100+$E$5+9.76+6.5))*100)),2))))*((1-13.71%)*9%),2)))*$E$8,2),0))))),0)))),0)</f>
        <v>0</v>
      </c>
      <c r="AM20" s="46">
        <f t="shared" si="17"/>
        <v>0</v>
      </c>
      <c r="AN20" s="32">
        <f t="shared" ref="AN20:AN83" si="44">IF(IF(IF($AD20=0,0,IF(AND(OR($H20=0,$H20=""),OR($AG20=0,$AG20=""),$AD20=1),0,IF(AND($AF20=0,$AG20=0),ROUND((ROUND(IF($AE20&gt;=2600,2600,$AE20)*9.76%,2)+ROUND(IF($AE20&gt;=2600,2600,$AE20)*6.5%,2)+ROUND(IF($AE20&gt;=2600,2600,$AE20)*$E$5%,2))*$E$8,2),IF(AND($AF20&gt;0,$AG20=0),IF($AE20&gt;=2600,ROUND((ROUND(2600*9.76%,2)+ROUND(2600*6.5%,2)+ROUND(2600*$E$5%,2))*$E$8,2),ROUND((ROUND($AE20*9.76%,2)+ROUND($AE20*6.5%,2)+ROUND($AE20*$E$5%,2))*$E$8,2)),IF(AND($AF20=0,$AG20&gt;0),IF(ROUND(((($AE20+ROUND($AE20*9.76%,2)+ROUND($AE20*6.5%,2)+ROUND($AE20*$E$5%,2))-($AG20-$AH20))-(((($AE20+ROUND($AE20*9.76%,2)+ROUND($AE20*6.5%,2)+ROUND($AE20*$E$5%,2))-($AG20-$AH20))/(100+$E$5+9.76+6.5))*100))*$E$8,2)&gt;=ROUND((ROUND(IF($AE20&gt;=2600,2600,$AE20)*9.76%,2)+ROUND(IF($AE20&gt;=2600,2600,$AE20)*6.5%,2)+ROUND(IF($AE20&gt;=2600,2600,$AE20)*$E$5%,2))*$E$8,2),ROUND((ROUND(IF($AE20&gt;=2600,2600,$AE20)*9.76%,2)+ROUND(IF($AE20&gt;=2600,2600,$AE20)*6.5%,2)+ROUND(IF($AE20&gt;=2600,2600,$AE20)*$E$5%,2))*$E$8,2),ROUND(((($AE20+ROUND($AE20*9.76%,2)+ROUND($AE20*6.5%,2)+ROUND($AE20*$E$5%,2))-($AG20-$AH20))-(((($AE20+ROUND($AE20*9.76%,2)+ROUND($AE20*6.5%,2)+ROUND($AE20*$E$5%,2))-($AG20-$AH20))/(100+$E$5+9.76+6.5))*100))*$E$8,2)),IF(ROUND(((($AE20+ROUND($AE20*9.76%,2)+ROUND($AE20*6.5%,2)+ROUND($AE20*$E$5%,2))-($AG20-$AH20)+$AF20)-(((($AE20+ROUND($AE20*9.76%,2)+ROUND($AE20*6.5%,2)+ROUND($AE20*$E$5%,2))-($AG20-$AH20)+$AF20)/(100+$E$5+9.76+6.5))*100))*$E$8,2)&gt;=ROUND((ROUND(IF($AE20&gt;=2600,2600,$AE20)*9.76%,2)+ROUND(IF($AE20&gt;=2600,2600,$AE20)*6.5%,2)+ROUND(IF($AE20&gt;=2600,2600,$AE20)*$E$5%,2))*$E$8,2),ROUND((ROUND(IF($AE20&gt;=2600,2600,$AE20)*9.76%,2)+ROUND(IF($AE20&gt;=2600,2600,$AE20)*6.5%,2)+ROUND(IF($AE20&gt;=2600,2600,$AE20)*$E$5%,2))*$E$8,2),ROUND(((($AE20+ROUND($AE20*9.76%,2)+ROUND($AE20*6.5%,2)+ROUND($AE20*$E$5%,2))-($AG20-$AH20)+$AF20)-(((($AE20+ROUND($AE20*9.76%,2)+ROUND($AE20*6.5%,2)+ROUND($AE20*$E$5%,2))-($AG20-$AH20)+$AF20)/(100+$E$5+9.76+6.5))*100))*$E$8,2)))))))&gt;0,IF($AD20=0,0,IF(AND(OR($H20=0,$H20=""),OR($AG20=0,$AG20=""),$AD20=1),0,IF(AND($AF20=0,$AG20=0),ROUND((ROUND(IF($AE20&gt;=2600,2600,$AE20)*9.76%,2)+ROUND(IF($AE20&gt;=2600,2600,$AE20)*6.5%,2)+ROUND(IF($AE20&gt;=2600,2600,$AE20)*$E$5%,2))*$E$8,2),IF(AND($AF20&gt;0,$AG20=0),IF($AE20&gt;=2600,ROUND((ROUND(2600*9.76%,2)+ROUND(2600*6.5%,2)+ROUND(2600*$E$5%,2))*$E$8,2),ROUND((ROUND($AE20*9.76%,2)+ROUND($AE20*6.5%,2)+ROUND($AE20*$E$5%,2))*$E$8,2)),IF(AND($AF20=0,$AG20&gt;0),IF(ROUND(((($AE20+ROUND($AE20*9.76%,2)+ROUND($AE20*6.5%,2)+ROUND($AE20*$E$5%,2))-($AG20-$AH20))-(((($AE20+ROUND($AE20*9.76%,2)+ROUND($AE20*6.5%,2)+ROUND($AE20*$E$5%,2))-($AG20-$AH20))/(100+$E$5+9.76+6.5))*100))*$E$8,2)&gt;=ROUND((ROUND(IF($AE20&gt;=2600,2600,$AE20)*9.76%,2)+ROUND(IF($AE20&gt;=2600,2600,$AE20)*6.5%,2)+ROUND(IF($AE20&gt;=2600,2600,$AE20)*$E$5%,2))*$E$8,2),ROUND((ROUND(IF($AE20&gt;=2600,2600,$AE20)*9.76%,2)+ROUND(IF($AE20&gt;=2600,2600,$AE20)*6.5%,2)+ROUND(IF($AE20&gt;=2600,2600,$AE20)*$E$5%,2))*$E$8,2),ROUND(((($AE20+ROUND($AE20*9.76%,2)+ROUND($AE20*6.5%,2)+ROUND($AE20*$E$5%,2))-($AG20-$AH20))-(((($AE20+ROUND($AE20*9.76%,2)+ROUND($AE20*6.5%,2)+ROUND($AE20*$E$5%,2))-($AG20-$AH20))/(100+$E$5+9.76+6.5))*100))*$E$8,2)),IF(ROUND(((($AE20+ROUND($AE20*9.76%,2)+ROUND($AE20*6.5%,2)+ROUND($AE20*$E$5%,2))-($AG20-$AH20)+$AF20)-(((($AE20+ROUND($AE20*9.76%,2)+ROUND($AE20*6.5%,2)+ROUND($AE20*$E$5%,2))-($AG20-$AH20)+$AF20)/(100+$E$5+9.76+6.5))*100))*$E$8,2)&gt;=ROUND((ROUND(IF($AE20&gt;=2600,2600,$AE20)*9.76%,2)+ROUND(IF($AE20&gt;=2600,2600,$AE20)*6.5%,2)+ROUND(IF($AE20&gt;=2600,2600,$AE20)*$E$5%,2))*$E$8,2),ROUND((ROUND(IF($AE20&gt;=2600,2600,$AE20)*9.76%,2)+ROUND(IF($AE20&gt;=2600,2600,$AE20)*6.5%,2)+ROUND(IF($AE20&gt;=2600,2600,$AE20)*$E$5%,2))*$E$8,2),ROUND(((($AE20+ROUND($AE20*9.76%,2)+ROUND($AE20*6.5%,2)+ROUND($AE20*$E$5%,2))-($AG20-$AH20)+$AF20)-(((($AE20+ROUND($AE20*9.76%,2)+ROUND($AE20*6.5%,2)+ROUND($AE20*$E$5%,2))-($AG20-$AH20)+$AF20)/(100+$E$5+9.76+6.5))*100))*$E$8,2))))))),0)&gt;$H20,$H20,IF(IF($AD20=0,0,IF(AND(OR($H20=0,$H20=""),OR($AG20=0,$AG20=""),$AD20=1),0,IF(AND($AF20=0,$AG20=0),ROUND((ROUND(IF($AE20&gt;=2600,2600,$AE20)*9.76%,2)+ROUND(IF($AE20&gt;=2600,2600,$AE20)*6.5%,2)+ROUND(IF($AE20&gt;=2600,2600,$AE20)*$E$5%,2))*$E$8,2),IF(AND($AF20&gt;0,$AG20=0),IF($AE20&gt;=2600,ROUND((ROUND(2600*9.76%,2)+ROUND(2600*6.5%,2)+ROUND(2600*$E$5%,2))*$E$8,2),ROUND((ROUND($AE20*9.76%,2)+ROUND($AE20*6.5%,2)+ROUND($AE20*$E$5%,2))*$E$8,2)),IF(AND($AF20=0,$AG20&gt;0),IF(ROUND(((($AE20+ROUND($AE20*9.76%,2)+ROUND($AE20*6.5%,2)+ROUND($AE20*$E$5%,2))-($AG20-$AH20))-(((($AE20+ROUND($AE20*9.76%,2)+ROUND($AE20*6.5%,2)+ROUND($AE20*$E$5%,2))-($AG20-$AH20))/(100+$E$5+9.76+6.5))*100))*$E$8,2)&gt;=ROUND((ROUND(IF($AE20&gt;=2600,2600,$AE20)*9.76%,2)+ROUND(IF($AE20&gt;=2600,2600,$AE20)*6.5%,2)+ROUND(IF($AE20&gt;=2600,2600,$AE20)*$E$5%,2))*$E$8,2),ROUND((ROUND(IF($AE20&gt;=2600,2600,$AE20)*9.76%,2)+ROUND(IF($AE20&gt;=2600,2600,$AE20)*6.5%,2)+ROUND(IF($AE20&gt;=2600,2600,$AE20)*$E$5%,2))*$E$8,2),ROUND(((($AE20+ROUND($AE20*9.76%,2)+ROUND($AE20*6.5%,2)+ROUND($AE20*$E$5%,2))-($AG20-$AH20))-(((($AE20+ROUND($AE20*9.76%,2)+ROUND($AE20*6.5%,2)+ROUND($AE20*$E$5%,2))-($AG20-$AH20))/(100+$E$5+9.76+6.5))*100))*$E$8,2)),IF(ROUND(((($AE20+ROUND($AE20*9.76%,2)+ROUND($AE20*6.5%,2)+ROUND($AE20*$E$5%,2))-($AG20-$AH20)+$AF20)-(((($AE20+ROUND($AE20*9.76%,2)+ROUND($AE20*6.5%,2)+ROUND($AE20*$E$5%,2))-($AG20-$AH20)+$AF20)/(100+$E$5+9.76+6.5))*100))*$E$8,2)&gt;=ROUND((ROUND(IF($AE20&gt;=2600,2600,$AE20)*9.76%,2)+ROUND(IF($AE20&gt;=2600,2600,$AE20)*6.5%,2)+ROUND(IF($AE20&gt;=2600,2600,$AE20)*$E$5%,2))*$E$8,2),ROUND((ROUND(IF($AE20&gt;=2600,2600,$AE20)*9.76%,2)+ROUND(IF($AE20&gt;=2600,2600,$AE20)*6.5%,2)+ROUND(IF($AE20&gt;=2600,2600,$AE20)*$E$5%,2))*$E$8,2),ROUND(((($AE20+ROUND($AE20*9.76%,2)+ROUND($AE20*6.5%,2)+ROUND($AE20*$E$5%,2))-($AG20-$AH20)+$AF20)-(((($AE20+ROUND($AE20*9.76%,2)+ROUND($AE20*6.5%,2)+ROUND($AE20*$E$5%,2))-($AG20-$AH20)+$AF20)/(100+$E$5+9.76+6.5))*100))*$E$8,2)))))))&gt;0,IF($AD20=0,0,IF(AND(OR($H20=0,$H20=""),OR($AG20=0,$AG20=""),$AD20=1),0,IF(AND($AF20=0,$AG20=0),ROUND((ROUND(IF($AE20&gt;=2600,2600,$AE20)*9.76%,2)+ROUND(IF($AE20&gt;=2600,2600,$AE20)*6.5%,2)+ROUND(IF($AE20&gt;=2600,2600,$AE20)*$E$5%,2))*$E$8,2),IF(AND($AF20&gt;0,$AG20=0),IF($AE20&gt;=2600,ROUND((ROUND(2600*9.76%,2)+ROUND(2600*6.5%,2)+ROUND(2600*$E$5%,2))*$E$8,2),ROUND((ROUND($AE20*9.76%,2)+ROUND($AE20*6.5%,2)+ROUND($AE20*$E$5%,2))*$E$8,2)),IF(AND($AF20=0,$AG20&gt;0),IF(ROUND(((($AE20+ROUND($AE20*9.76%,2)+ROUND($AE20*6.5%,2)+ROUND($AE20*$E$5%,2))-($AG20-$AH20))-(((($AE20+ROUND($AE20*9.76%,2)+ROUND($AE20*6.5%,2)+ROUND($AE20*$E$5%,2))-($AG20-$AH20))/(100+$E$5+9.76+6.5))*100))*$E$8,2)&gt;=ROUND((ROUND(IF($AE20&gt;=2600,2600,$AE20)*9.76%,2)+ROUND(IF($AE20&gt;=2600,2600,$AE20)*6.5%,2)+ROUND(IF($AE20&gt;=2600,2600,$AE20)*$E$5%,2))*$E$8,2),ROUND((ROUND(IF($AE20&gt;=2600,2600,$AE20)*9.76%,2)+ROUND(IF($AE20&gt;=2600,2600,$AE20)*6.5%,2)+ROUND(IF($AE20&gt;=2600,2600,$AE20)*$E$5%,2))*$E$8,2),ROUND(((($AE20+ROUND($AE20*9.76%,2)+ROUND($AE20*6.5%,2)+ROUND($AE20*$E$5%,2))-($AG20-$AH20))-(((($AE20+ROUND($AE20*9.76%,2)+ROUND($AE20*6.5%,2)+ROUND($AE20*$E$5%,2))-($AG20-$AH20))/(100+$E$5+9.76+6.5))*100))*$E$8,2)),IF(ROUND(((($AE20+ROUND($AE20*9.76%,2)+ROUND($AE20*6.5%,2)+ROUND($AE20*$E$5%,2))-($AG20-$AH20)+$AF20)-(((($AE20+ROUND($AE20*9.76%,2)+ROUND($AE20*6.5%,2)+ROUND($AE20*$E$5%,2))-($AG20-$AH20)+$AF20)/(100+$E$5+9.76+6.5))*100))*$E$8,2)&gt;=ROUND((ROUND(IF($AE20&gt;=2600,2600,$AE20)*9.76%,2)+ROUND(IF($AE20&gt;=2600,2600,$AE20)*6.5%,2)+ROUND(IF($AE20&gt;=2600,2600,$AE20)*$E$5%,2))*$E$8,2),ROUND((ROUND(IF($AE20&gt;=2600,2600,$AE20)*9.76%,2)+ROUND(IF($AE20&gt;=2600,2600,$AE20)*6.5%,2)+ROUND(IF($AE20&gt;=2600,2600,$AE20)*$E$5%,2))*$E$8,2),ROUND(((($AE20+ROUND($AE20*9.76%,2)+ROUND($AE20*6.5%,2)+ROUND($AE20*$E$5%,2))-($AG20-$AH20)+$AF20)-(((($AE20+ROUND($AE20*9.76%,2)+ROUND($AE20*6.5%,2)+ROUND($AE20*$E$5%,2))-($AG20-$AH20)+$AF20)/(100+$E$5+9.76+6.5))*100))*$E$8,2))))))),0))</f>
        <v>0</v>
      </c>
      <c r="AO20" s="45">
        <f t="shared" ref="AO20:AO83" si="45">IF(OR($AD20=0,AND($AD20=1,$H20=0)),IF(AND($AF20=0,$AG20=0),ROUND(ROUND(IF($AE20&gt;=2800,2800*$E$8,$AE20*$E$8),2)-ROUND(ROUND(ROUND(IF($AE20&gt;=2800,2800,$AE20)*9.76%,2)+ROUND(IF($AE20&gt;=2800,2800,$AE20)*2.45%,2)+ROUND(IF($AE20&gt;=2800,2800,$AE20)*1.5%,2)+ROUND(IF($AE20&gt;=2800,2800,$AE20)*((1-13.71%)*9%),2),2),2)*$E$8,2),IF(AND($AF20&gt;0,$AG20=0),IF(ROUND(IF($AE20+$AF20&lt;=2800,ROUND($AE20*$E$8,2)+ROUND($AF20*$E$8,2),0)-ROUND(ROUND(ROUND($AE20*9.76%,2)+ROUND($AE20*2.45%,2)+ROUND($AE20*1.5%,2)+ROUND($AE20*((1-13.71%)*9%),2)+ROUND($AF20*9%,2),2),2)*$E$8,2)&gt;0,ROUND(IF($AE20+$AF20&lt;=2800,ROUND($AE20*$E$8,2)+ROUND($AF20*$E$8,2),0)-ROUND(ROUND(ROUND($AE20*9.76%,2)+ROUND($AE20*2.45%,2)+ROUND($AE20*1.5%,2)+ROUND($AE20*((1-13.71%)*9%),2)+ROUND($AF20*9%,2),2),2)*$E$8,2),IF(ROUND(IF($AE20+$AF20&gt;=2800,IF($AF20&gt;2800,ROUND(2800*$E$8,2),ROUND($AF20*$E$8,2)+ROUND((2800-$AF20)*$E$8,2)),0)-ROUND(ROUND(ROUND(IF($AF20&gt;2800,0,2800-$AF20)*9.76%,2)+ROUND(IF($AF20&gt;2800,0,2800-$AF20)*2.45%,2)+ROUND(IF($AF20&gt;2800,0,2800-$AF20)*1.5%,2)+ROUND(IF($AF20&gt;2800,0,2800-$AF20)*((1-13.71%)*9%),2)+ROUND(IF($AF20&gt;2800,2800,$AF20)*9%,2),2),2)*$E$8,2)&gt;0,ROUND(IF($AE20+$AF20&gt;=2800,IF($AF20&gt;2800,ROUND(2800*$E$8,2),ROUND($AF20*$E$8,2)+ROUND((2800-$AF20)*$E$8,2)),0)-ROUND(ROUND(ROUND(IF($AF20&gt;2800,0,2800-$AF20)*9.76%,2)+ROUND(IF($AF20&gt;2800,0,2800-$AF20)*2.45%,2)+ROUND(IF($AF20&gt;2800,0,2800-$AF20)*1.5%,2)+ROUND(IF($AF20&gt;2800,0,2800-$AF20)*((1-13.71%)*9%),2)+ROUND(IF($AF20&gt;2800,2800,$AF20)*9%,2),2),2)*$E$8,2),0)),IF(AND($H20=0,$AD20=1,$AF20=0,$AG20&gt;0),IF((($AE20+ROUND($AE20*9.76%,2)+ROUND($AE20*6.5%,2)+ROUND($AE20*$E$5%,2))-($AG20-$AH20))&gt;2800+ROUND(2800*9.76%,2)+ROUND(2800*6.5%,2)+ROUND(2800*$E$5%,2),ROUND((2800-ROUND(2800*9.76%,2)-ROUND(2800*1.5%,2)-ROUND(2800*2.45%,2)-ROUND((2800*(1-13.71%))*9%,2))*$E$8,2),IF($AG20&lt;$AH20+($AE20-2800)+(ROUND($AE20*9.76%,2)+ROUND($AE20*6.5%,2)+ROUND($AE20*$E$5%,2))+(ROUND($AE20*9.76%,2)+ROUND($AE20*1.5%,2)+ROUND($AE20*2.45%,2)+ROUND(($AE20*(1-13.71%))*9%,2)),ROUND((2800-ROUND(2800*9.76%,2)-ROUND(2800*1.5%,2)-ROUND(2800*2.45%,2)-ROUND((2800*(1-13.71%))*9%,2))*$E$8,2),IF(ROUND(ROUND(ROUND($AE20-ROUND($AE20*9.76%,2)-ROUND($AE20*1.5%,2)-ROUND($AE20*2.45%,2)-ROUND(($AE20*(1-13.71%))*9%,2),2)-($AG20-($AH20+(ROUND($AE20*9.76%,2)+ROUND($AE20*6.5%,2)+ROUND($AE20*$E$5%,2))+(ROUND($AE20*9.76%,2)+ROUND($AE20*1.5%,2)+ROUND($AE20*2.45%,2)+ROUND(($AE20*(1-13.71%))*9%,2)))),2)*$E$8,2)&gt;0,ROUND(ROUND(ROUND($AE20-ROUND($AE20*9.76%,2)-ROUND($AE20*1.5%,2)-ROUND($AE20*2.45%,2)-ROUND(($AE20*(1-13.71%))*9%,2),2)-($AG20-($AH20+(ROUND($AE20*9.76%,2)+ROUND($AE20*6.5%,2)+ROUND($AE20*$E$5%,2))+(ROUND($AE20*9.76%,2)+ROUND($AE20*1.5%,2)+ROUND($AE20*2.45%,2)+ROUND(($AE20*(1-13.71%))*9%,2)))),2)*$E$8,2),0))),IF(IF(AND($AF20=0,$AG20&gt;0),ROUND(IF(ROUND(($AE20-ROUND(ROUND(ROUND($AE20*9.76%,2)+ROUND($AE20*2.45%,2)+ROUND($AE20*1.5%,2)+ROUND($AE20*((1-13.71%)*9%),2),2),2)+($AF20-ROUND($AF20*9%,2))-$AG20)*$E$8,2)&gt;=IF(IF(AND($AF20=0,$AG20&gt;0),ROUND(((IF($AE20&gt;=2800,2800,$AE20)-ROUND(ROUND(ROUND(IF($AE20&gt;=2800,2800,$AE20)*9.76%,2)+ROUND(IF($AE20&gt;=2800,2800,$AE20)*2.45%,2)+ROUND(IF($AE20&gt;=2800,2800,$AE20)*1.5%,2)+ROUND(IF($AE20&gt;=2800,2800,$AE20)*((1-13.71%)*9%),2),2),2))-$AG20)*$E$8,2),0)&gt;0,IF(AND($AF20=0,$AG20&gt;0),ROUND(((IF($AE20&gt;=2800,2800,$AE20)-ROUND(ROUND(ROUND(IF($AE20&gt;=2800,2800,$AE20)*9.76%,2)+ROUND(IF($AE20&gt;=2800,2800,$AE20)*2.45%,2)+ROUND(IF($AE20&gt;=2800,2800,$AE20)*1.5%,2)+ROUND(IF($AE20&gt;=2800,2800,$AE20)*((1-13.71%)*9%),2),2),2)))*$E$8,2),0),0),IF(IF(AND($AF20=0,$AG20&gt;0),ROUND(((IF($AE20&gt;=2800,2800,$AE20)-ROUND(ROUND(ROUND(IF($AE20&gt;=2800,2800,$AE20)*9.76%,2)+ROUND(IF($AE20&gt;=2800,2800,$AE20)*2.45%,2)+ROUND(IF($AE20&gt;=2800,2800,$AE20)*1.5%,2)+ROUND(IF($AE20&gt;=2800,2800,$AE20)*((1-13.71%)*9%),2),2),2))-$AG20)*$E$8,2),0)&gt;0,IF(AND($AF20=0,$AG20&gt;0),ROUND(((IF($AE20&gt;=2800,2800,$AE20)-ROUND(ROUND(ROUND(IF($AE20&gt;=2800,2800,$AE20)*9.76%,2)+ROUND(IF($AE20&gt;=2800,2800,$AE20)*2.45%,2)+ROUND(IF($AE20&gt;=2800,2800,$AE20)*1.5%,2)+ROUND(IF($AE20&gt;=2800,2800,$AE20)*((1-13.71%)*9%),2),2),2)))*$E$8,2),0),0),ROUND(($AE20-ROUND(ROUND(ROUND($AE20*9.76%,2)+ROUND($AE20*2.45%,2)+ROUND($AE20*1.5%,2)+ROUND($AE20*((1-13.71%)*9%),2),2),2)+($AF20-ROUND($AF20*9%,2))-$AG20)*$E$8,2)),2),0)&gt;0,IF(AND($AF20=0,$AG20&gt;0),ROUND(IF(ROUND(($AE20-ROUND(ROUND(ROUND($AE20*9.76%,2)+ROUND($AE20*2.45%,2)+ROUND($AE20*1.5%,2)+ROUND($AE20*((1-13.71%)*9%),2),2),2)+($AF20-ROUND($AF20*9%,2))-$AG20)*$E$8,2)&gt;=IF(IF(AND($AF20=0,$AG20&gt;0),ROUND(((IF($AE20&gt;=2800,2800,$AE20)-ROUND(ROUND(ROUND(IF($AE20&gt;=2800,2800,$AE20)*9.76%,2)+ROUND(IF($AE20&gt;=2800,2800,$AE20)*2.45%,2)+ROUND(IF($AE20&gt;=2800,2800,$AE20)*1.5%,2)+ROUND(IF($AE20&gt;=2800,2800,$AE20)*((1-13.71%)*9%),2),2),2))-$AG20)*$E$8,2),0)&gt;0,IF(AND($AF20=0,$AG20&gt;0),ROUND(((IF($AE20&gt;=2800,2800,$AE20)-ROUND(ROUND(ROUND(IF($AE20&gt;=2800,2800,$AE20)*9.76%,2)+ROUND(IF($AE20&gt;=2800,2800,$AE20)*2.45%,2)+ROUND(IF($AE20&gt;=2800,2800,$AE20)*1.5%,2)+ROUND(IF($AE20&gt;=2800,2800,$AE20)*((1-13.71%)*9%),2),2),2)))*$E$8,2),0),0),IF(IF(AND($AF20=0,$AG20&gt;0),ROUND(((IF($AE20&gt;=2800,2800,$AE20)-ROUND(ROUND(ROUND(IF($AE20&gt;=2800,2800,$AE20)*9.76%,2)+ROUND(IF($AE20&gt;=2800,2800,$AE20)*2.45%,2)+ROUND(IF($AE20&gt;=2800,2800,$AE20)*1.5%,2)+ROUND(IF($AE20&gt;=2800,2800,$AE20)*((1-13.71%)*9%),2),2),2))-$AG20)*$E$8,2),0)&gt;0,IF(AND($AF20=0,$AG20&gt;0),ROUND(((IF($AE20&gt;=2800,2800,$AE20)-ROUND(ROUND(ROUND(IF($AE20&gt;=2800,2800,$AE20)*9.76%,2)+ROUND(IF($AE20&gt;=2800,2800,$AE20)*2.45%,2)+ROUND(IF($AE20&gt;=2800,2800,$AE20)*1.5%,2)+ROUND(IF($AE20&gt;=2800,2800,$AE20)*((1-13.71%)*9%),2),2),2)))*$E$8,2),0),0),ROUND(($AE20-ROUND(ROUND(ROUND($AE20*9.76%,2)+ROUND($AE20*2.45%,2)+ROUND($AE20*1.5%,2)+ROUND($AE20*((1-13.71%)*9%),2),2),2)+($AF20-ROUND($AF20*9%,2))-$AG20)*$E$8,2)),2),0),0)))),0)</f>
        <v>0</v>
      </c>
      <c r="AP20" s="45">
        <f t="shared" ref="AP20:AP83" si="46">IF(OR($AD20=0,AND($AD20=1,OR($H20=0,$H20=""))),IF(AND($H20=0,$AD20=1,$AF20&gt;0,$AG20&gt;0),IF($AG20&lt;=($AH20+(ROUND($AE20*9.76%,2)+ROUND($AE20*1.5%,2)+ROUND($AE20*2.45%,2)+ROUND(($AE20*(1-13.71%))*9%,2))+ROUND($AE20*9.76%,2)+(ROUND($AE20*6.5%,2)+ROUND($AE20*$E$5%,2))+(ROUND(AL20*9%,2))+($AE20-2800)),IF(ROUND(IF($AE20+$AF20&lt;=2800,ROUND($AE20*$E$8,2)+ROUND($AF20*$E$8,2),0)-ROUND(ROUND(ROUND($AE20*9.76%,2)+ROUND($AE20*2.45%,2)+ROUND($AE20*1.5%,2)+ROUND($AE20*((1-13.71%)*9%),2)+ROUND($AF20*9%,2),2),2)*$E$8,2)&gt;0,ROUND(IF($AE20+$AF20&lt;=2800,ROUND($AE20*$E$8,2)+ROUND($AF20*$E$8,2),0)-ROUND(ROUND(ROUND($AE20*9.76%,2)+ROUND($AE20*2.45%,2)+ROUND($AE20*1.5%,2)+ROUND($AE20*((1-13.71%)*9%),2)+ROUND($AF20*9%,2),2),2)*$E$8,2),IF(ROUND(IF($AE20+$AF20&gt;=2800,IF($AF20&gt;2800,ROUND(2800*$E$8,2),ROUND($AF20*$E$8,2)+ROUND((2800-$AF20)*$E$8,2)),0)-ROUND(ROUND(ROUND(IF($AF20&gt;2800,0,2800-$AF20)*9.76%,2)+ROUND(IF($AF20&gt;2800,0,2800-$AF20)*2.45%,2)+ROUND(IF($AF20&gt;2800,0,2800-$AF20)*1.5%,2)+ROUND(IF($AF20&gt;2800,0,2800-$AF20)*((1-13.71%)*9%),2)+ROUND(IF($AF20&gt;2800,2800,$AF20)*9%,2),2),2)*$E$8,2)&gt;0,ROUND(IF($AE20+$AF20&gt;=2800,IF($AF20&gt;2800,ROUND(2800*$E$8,2),ROUND($AF20*$E$8,2)+ROUND((2800-$AF20)*$E$8,2)),0)-ROUND(ROUND(ROUND(IF($AF20&gt;2800,0,2800-$AF20)*9.76%,2)+ROUND(IF($AF20&gt;2800,0,2800-$AF20)*2.45%,2)+ROUND(IF($AF20&gt;2800,0,2800-$AF20)*1.5%,2)+ROUND(IF($AF20&gt;2800,0,2800-$AF20)*((1-13.71%)*9%),2)+ROUND(IF($AF20&gt;2800,2800,$AF20)*9%,2),2),2)*$E$8,2),0)),IF($AG20&gt;($AH20+(ROUND($AE20*9.76%,2)+ROUND($AE20*1.5%,2)+ROUND($AE20*2.45%,2)+ROUND(($AE20*(1-13.71%))*9%,2))+ROUND($AE20*9.76%,2)+(ROUND($AE20*6.5%,2)+ROUND($AE20*$E$5%,2))+(ROUND(AL20*9%,2))+($AE20-2800)),IF($AE20-ROUND($AE20*9.76%,2)-ROUND($AE20*1.5%,2)-ROUND($AE20*2.45%,2)-ROUND(($AE20*(1-13.71%))*9%,2)&gt;($AG20-($AH20+(ROUND($AE20*9.76%,2)+ROUND($AE20*1.5%,2)+ROUND($AE20*2.45%,2)+ROUND(($AE20*(1-13.71%))*9%,2))+ROUND($AE20*9.76%,2)+(ROUND($AE20*6.5%,2)+ROUND($AE20*$E$5%,2))+(ROUND(AL20*9%,2)))),ROUND((($AE20-(ROUND($AE20*9.76%,2)+ROUND($AE20*1.5%,2)+ROUND($AE20*2.45%,2)+ROUND(($AE20*(1-13.71%))*9%,2))-($AG20-($AH20+(ROUND($AE20*9.76%,2)+ROUND($AE20*1.5%,2)+ROUND($AE20*2.45%,2)+ROUND(($AE20*(1-13.71%))*9%,2))+ROUND($AE20*9.76%,2)+(ROUND($AE20*6.5%,2)+ROUND($AE20*$E$5%,2))+(ROUND(AL20*9%,2)))))+$AF20)*$E$8,2),ROUND(($AF20-(($AG20-($AH20+(ROUND($AE20*9.76%,2)+ROUND($AE20*1.5%,2)+ROUND($AE20*2.45%,2)+ROUND(($AE20*(1-13.71%))*9%,2))+ROUND($AE20*9.76%,2)+(ROUND($AE20*6.5%,2)+ROUND($AE20*$E$5%,2))+(ROUND(AL20*9%,2))))-($AE20-ROUND($AE20*9.76%,2)-ROUND($AE20*1.5%,2)-ROUND($AE20*2.45%,2)-ROUND(($AE20*(1-13.71%))*9%,2))))*$E$8,2)),0)),IF(AND($AF20&gt;0,$AG20&gt;0),IF(ROUND(($AE20-ROUND(ROUND(ROUND($AE20*9.76%,2)+ROUND($AE20*2.45%,2)+ROUND($AE20*1.5%,2)+ROUND($AE20*((1-13.71%)*9%),2),2),2)+($AF20-ROUND($AF20*9%,2))-$AG20)*$E$8,2)&gt;=ROUND((IF($AE20-$AF20&gt;=2800-$AF20,IF(2800-$AF20&gt;0,2800-$AF20,0),IF($AE20-$AF20&gt;=0,IF($AE20&lt;2800,$AE20,$AE20-$AF20),IF($AE20-(ROUND($AE20*9.76%,2)+ROUND($AE20*2.45%,2)+ROUND($AE20*1.5%,2)+($AE20*(1-13.71%)*9%))-$AG20&gt;0,IF(AND(2800-$AF20&gt;0,2800-$AF20&gt;$AE20-(ROUND($AE20*9.76%,2)+ROUND($AE20*2.45%,2)+ROUND($AE20*1.5%,2)+($AE20*(1-13.71%)*9%))-$AG20),$AE20,IF(2800-$AF20&gt;0,2800-$AF20,0)),0)))-ROUND(ROUND(ROUND(IF($AE20-$AF20&gt;=2800-$AF20,IF(2800-$AF20&gt;0,2800-$AF20,0),IF($AE20-$AF20&gt;=0,IF($AE20&lt;2800,$AE20,$AE20-$AF20),IF($AE20-(ROUND($AE20*9.76%,2)+ROUND($AE20*2.45%,2)+ROUND($AE20*1.5%,2)+($AE20*(1-13.71%)*9%))-$AG20&gt;0,IF(AND(2800-$AF20&gt;0,2800-$AF20&gt;$AE20-(ROUND($AE20*9.76%,2)+ROUND($AE20*2.45%,2)+ROUND($AE20*1.5%,2)+($AE20*(1-13.71%)*9%))-$AG20),$AE20,IF(2800-$AF20&gt;0,2800-$AF20,0)),0)))*9.76%,2)+ROUND(IF($AE20-$AF20&gt;=2800-$AF20,IF(2800-$AF20&gt;0,2800-$AF20,0),IF($AE20-$AF20&gt;=0,IF($AE20&lt;2800,$AE20,$AE20-$AF20),IF($AE20-(ROUND($AE20*9.76%,2)+ROUND($AE20*2.45%,2)+ROUND($AE20*1.5%,2)+($AE20*(1-13.71%)*9%))-$AG20&gt;0,IF(AND(2800-$AF20&gt;0,2800-$AF20&gt;$AE20-(ROUND($AE20*9.76%,2)+ROUND($AE20*2.45%,2)+ROUND($AE20*1.5%,2)+($AE20*(1-13.71%)*9%))-$AG20),$AE20,IF(2800-$AF20&gt;0,2800-$AF20,0)),0)))*2.45%,2)+ROUND(IF($AE20-$AF20&gt;=2800-$AF20,IF(2800-$AF20&gt;0,2800-$AF20,0),IF($AE20-$AF20&gt;=0,IF($AE20&lt;2800,$AE20,$AE20-$AF20),IF($AE20-(ROUND($AE20*9.76%,2)+ROUND($AE20*2.45%,2)+ROUND($AE20*1.5%,2)+($AE20*(1-13.71%)*9%))-$AG20&gt;0,IF(AND(2800-$AF20&gt;0,2800-$AF20&gt;$AE20-(ROUND($AE20*9.76%,2)+ROUND($AE20*2.45%,2)+ROUND($AE20*1.5%,2)+($AE20*(1-13.71%)*9%))-$AG20),$AE20,IF(2800-$AF20&gt;0,2800-$AF20,0)),0)))*1.5%,2)+ROUND(IF($AE20-$AF20&gt;=2800-$AF20,IF(2800-$AF20&gt;0,2800-$AF20,0),IF($AE20-$AF20&gt;=0,IF($AE20&lt;2800,$AE20,$AE20-$AF20),IF($AE20-(ROUND($AE20*9.76%,2)+ROUND($AE20*2.45%,2)+ROUND($AE20*1.5%,2)+($AE20*(1-13.71%)*9%))-$AG20&gt;0,IF(AND(2800-$AF20&gt;0,2800-$AF20&gt;$AE20-(ROUND($AE20*9.76%,2)+ROUND($AE20*2.45%,2)+ROUND($AE20*1.5%,2)+($AE20*(1-13.71%)*9%))-$AG20),$AE20,IF(2800-$AF20&gt;0,2800-$AF20,0)),0)))*((1-13.71%)*9%),2),2),2)+IF($AF20&gt;2800,2800-(2800*9%),$AF20-($AF20*9%)))*$E$8,2),ROUND((IF($AE20-$AF20&gt;=2800-$AF20,IF(2800-$AF20&gt;0,2800-$AF20,0),IF($AE20-$AF20&gt;=0,IF($AE20&lt;2800,$AE20,$AE20-$AF20),IF($AE20-(ROUND($AE20*9.76%,2)+ROUND($AE20*2.45%,2)+ROUND($AE20*1.5%,2)+($AE20*(1-13.71%)*9%))-$AG20&gt;0,IF(AND(2800-$AF20&gt;0,2800-$AF20&gt;$AE20-(ROUND($AE20*9.76%,2)+ROUND($AE20*2.45%,2)+ROUND($AE20*1.5%,2)+($AE20*(1-13.71%)*9%))-$AG20),$AE20,IF(2800-$AF20&gt;0,2800-$AF20,0)),0)))-ROUND(ROUND(ROUND(IF($AE20-$AF20&gt;=2800-$AF20,IF(2800-$AF20&gt;0,2800-$AF20,0),IF($AE20-$AF20&gt;=0,IF($AE20&lt;2800,$AE20,$AE20-$AF20),IF($AE20-(ROUND($AE20*9.76%,2)+ROUND($AE20*2.45%,2)+ROUND($AE20*1.5%,2)+($AE20*(1-13.71%)*9%))-$AG20&gt;0,IF(AND(2800-$AF20&gt;0,2800-$AF20&gt;$AE20-(ROUND($AE20*9.76%,2)+ROUND($AE20*2.45%,2)+ROUND($AE20*1.5%,2)+($AE20*(1-13.71%)*9%))-$AG20),$AE20,IF(2800-$AF20&gt;0,2800-$AF20,0)),0)))*9.76%,2)+ROUND(IF($AE20-$AF20&gt;=2800-$AF20,IF(2800-$AF20&gt;0,2800-$AF20,0),IF($AE20-$AF20&gt;=0,IF($AE20&lt;2800,$AE20,$AE20-$AF20),IF($AE20-(ROUND($AE20*9.76%,2)+ROUND($AE20*2.45%,2)+ROUND($AE20*1.5%,2)+($AE20*(1-13.71%)*9%))-$AG20&gt;0,IF(AND(2800-$AF20&gt;0,2800-$AF20&gt;$AE20-(ROUND($AE20*9.76%,2)+ROUND($AE20*2.45%,2)+ROUND($AE20*1.5%,2)+($AE20*(1-13.71%)*9%))-$AG20),$AE20,IF(2800-$AF20&gt;0,2800-$AF20,0)),0)))*2.45%,2)+ROUND(IF($AE20-$AF20&gt;=2800-$AF20,IF(2800-$AF20&gt;0,2800-$AF20,0),IF($AE20-$AF20&gt;=0,IF($AE20&lt;2800,$AE20,$AE20-$AF20),IF($AE20-(ROUND($AE20*9.76%,2)+ROUND($AE20*2.45%,2)+ROUND($AE20*1.5%,2)+($AE20*(1-13.71%)*9%))-$AG20&gt;0,IF(AND(2800-$AF20&gt;0,2800-$AF20&gt;$AE20-(ROUND($AE20*9.76%,2)+ROUND($AE20*2.45%,2)+ROUND($AE20*1.5%,2)+($AE20*(1-13.71%)*9%))-$AG20),$AE20,IF(2800-$AF20&gt;0,2800-$AF20,0)),0)))*1.5%,2)+ROUND(IF($AE20-$AF20&gt;=2800-$AF20,IF(2800-$AF20&gt;0,2800-$AF20,0),IF($AE20-$AF20&gt;=0,IF($AE20&lt;2800,$AE20,$AE20-$AF20),IF($AE20-(ROUND($AE20*9.76%,2)+ROUND($AE20*2.45%,2)+ROUND($AE20*1.5%,2)+($AE20*(1-13.71%)*9%))-$AG20&gt;0,IF(AND(2800-$AF20&gt;0,2800-$AF20&gt;$AE20-(ROUND($AE20*9.76%,2)+ROUND($AE20*2.45%,2)+ROUND($AE20*1.5%,2)+($AE20*(1-13.71%)*9%))-$AG20),$AE20,IF(2800-$AF20&gt;0,2800-$AF20,0)),0)))*((1-13.71%)*9%),2),2),2)+IF($AF20&gt;2800,2800-(2800*9%),$AF20-($AF20*9%)))*$E$8,2),ROUND(($AE20-ROUND(ROUND(ROUND($AE20*9.76%,2)+ROUND($AE20*2.45%,2)+ROUND($AE20*1.5%,2)+ROUND($AE20*((1-13.71%)*9%),2),2),2)+($AF20-ROUND($AF20*9%,2))-$AG20)*$E$8,2)),0)),0)</f>
        <v>0</v>
      </c>
      <c r="AQ20" s="46">
        <f t="shared" ref="AQ20:AQ83" si="47">IF($AD20=1,IF(AND($AG20=0,$AF20=0),(IF($AE20&gt;2800,2800,$AE20)*$E$8)+ROUND((ROUND(IF($AE20&gt;=2800,2800,$AE20)*9.76%,2)+ROUND(IF($AE20&gt;=2800,2800,$AE20)*6.5%,2)+ROUND(IF($AE20&gt;=2800,2800,$AE20)*$E$5%,2))*$E$8,2),IF(AND($AF20&gt;0,$AG20=0),IF($AE20+$AF20&gt;=2800,ROUND(2800*$E$8,2),ROUND(($AE20+$AF20)*$E$8,2))+IF($AE20&gt;=2800,ROUND((ROUND(2800*9.76%,2)+ROUND(2800*6.5%,2)+ROUND(2800*$E$5%,2))*$E$8,2),ROUND((ROUND($AE20*9.76%,2)+ROUND($AE20*6.5%,2)+ROUND($AE20*$E$5%,2))*$E$8,2)),IF(AND($AF20=0,$AG20&gt;0),IF((($AE20+ROUND($AE20*9.76%,2)+ROUND($AE20*6.5%,2)+ROUND($AE20*$E$5%,2))-($AG20-$AH20))&gt;2800+ROUND(2800*9.76%,2)+ROUND(2800*6.5%,2)+ROUND(2800*$E$5%,2),ROUND((2800+ROUND(2800*9.76%,2)+ROUND(2800*6.5%,2)+ROUND(2800*$E$5%,2))*$E$8,2),ROUND((($AE20+ROUND($AE20*9.76%,2)+ROUND($AE20*6.5%,2)+ROUND($AE20*$E$5%,2))-($AG20-$AH20))*$E$8,2)),IF(AND($AG20&gt;0,$AF20&gt;0),IF(AND($AF20&lt;=$AG20-$AH20,$AF20&lt;=$AE20,(($AE20+ROUND($AE20*9.76%,2)+ROUND($AE20*6.5%,2)+ROUND($AE20*$E$5%,2))+$AF20)-($AG20-$AH20)&gt;2800+(ROUND(IF($AE20&gt;2800,2800,$AE20)*9.76%,2)+ROUND(IF($AE20&gt;2800,2800,$AE20)*6.5%,2)+ROUND(IF($AE20&gt;2800,2800,$AE20)*$E$5%,2))),ROUND((2800+ROUND(IF($AE20&gt;2800,2800,$AE20)*9.76%,2)+ROUND(IF($AE20&gt;2800,2800,$AE20)*6.5%,2)+ROUND(IF($AE20&gt;2800,2800,AK20)*$E$5%,2))*$E$8,2),IF(AND($AF20&gt;=$AG20-$AH20,$AF20&lt;=$AE20,(($AE20+ROUND($AE20*9.76%,2)+ROUND($AE20*6.5%,2)+ROUND($AE20*$E$5%,2))+$AF20)-($AG20-$AH20)&gt;2800+(ROUND(IF($AE20&gt;2800,2800,$AE20)*9.76%,2)+ROUND(IF($AE20&gt;2800,2800,$AE20)*6.5%,2)+ROUND(IF($AE20&gt;2800,2800,$AE20)*$E$5%,2))),ROUND((2800+ROUND(IF($AE20&gt;2800,2800,$AE20)*9.76%,2)+ROUND(IF($AE20&gt;2800,2800,$AE20)*6.5%,2)+ROUND(IF($AE20&gt;2800,2800,$AE20)*$E$5%,2))*$E$8,2),IF(AND($AF20&gt;=$AG20-$AH20,$AF20&gt;=$AE20,(($AE20+ROUND($AE20*9.76%,2)+ROUND($AE20*6.5%,2)+ROUND($AE20*$E$5%,2))+$AF20)-($AG20-$AH20)&gt;2800+(ROUND(IF($AE20&gt;2800,2800,$AE20)*9.76%,2)+ROUND(IF($AE20&gt;2800,2800,$AE20)*6.5%,2)+ROUND(IF($AE20&gt;2800,2800,$AE20)*$E$5%,2))),IF($AE20&gt;=2800,ROUND((2800+ROUND(2800*9.76%,2)+ROUND(2800*6.5%,2)+ROUND(2800*$E$5%,2))*$E$8,2),ROUND(($AE20+ROUND($AE20*9.76%,2)+ROUND($AE20*6.5%,2)+ROUND($AE20*$E$5%,2))*$E$8,2)+ROUND((2800-$AE20)*$E$8,2)),IF(AND($AF20&lt;=$AG20-$AH20,$AF20&lt;=$AE20,(($AE20+ROUND($AE20*9.76%,2)+ROUND($AE20*6.5%,2)+ROUND($AE20*$E$5%,2))+$AF20)-($AG20-$AH20)&lt;2800+(ROUND(IF($AE20&gt;2800,2800,$AE20)*9.76%,2)+ROUND(IF($AE20&gt;2800,2800,$AE20)*6.5%,2)+ROUND(IF($AE20&gt;2800,2800,$AE20)*$E$5%,2))),ROUND(((($AE20+ROUND($AE20*9.76%,2)+ROUND($AE20*6.5%,2)+ROUND($AE20*$E$5%,2))+$AF20)-($AG20-$AH20))*$E$8,2),IF(AND($AF20&gt;=$AG20-$AH20,$AF20&lt;=$AE20,(($AE20+ROUND($AE20*9.76%,2)+ROUND($AE20*6.5%,2)+ROUND($AE20*$E$5%,2))+$AF20)-($AG20-$AH20)&lt;2800+(ROUND(IF($AE20&gt;2800,2800,$AE20)*9.76%,2)+ROUND(IF($AE20&gt;2800,2800,$AE20)*6.5%,2)+ROUND(IF($AE20&gt;2800,2800,$AE20)*$E$5%,2))),ROUND((($AF20)-($AG20-$AH20)+$AE20)*$E$8,2)+ROUND((ROUND($AE20*9.76%,2)+ROUND($AE20*6.5%,2)+ROUND($AE20*$E$5%,2))*$E$8,2),IF(AND($AF20&lt;=$AG20-$AH20,$AF20&gt;=$AE20,(($AE20+ROUND($AE20*9.76%,2)+ROUND($AE20*6.5%,2)+ROUND($AE20*$E$5%,2))+$AF20)-($AG20-$AH20)&lt;2800+(ROUND(IF($AE20&gt;2800,2800,$AE20)*9.76%,2)+ROUND(IF($AE20&gt;2800,2800,$AE20)*6.5%,2)+ROUND(IF($AE20&gt;2800,2800,$AE20)*$E$5%,2))),ROUND(($AE20)*$E$8,2)+ROUND((ROUND(($AE20)*9.76%,2)+ROUND(($AE20)*6.5%,2)+ROUND(($AE20)*$E$5%,2)-(($AG20-$AH20)-($AF20)))*$E$8,2),IF(AND($AF20&gt;=$AG20-$AH20,$AF20&gt;=$AE20,(($AE20+ROUND($AE20*9.76%,2)+ROUND($AE20*6.5%,2)+ROUND($AE20*$E$5%,2))+$AF20)-($AG20-$AH20)&lt;2800+(ROUND(IF($AE20&gt;2800,2800,$AE20)*9.76%,2)+ROUND(IF($AE20&gt;2800,2800,$AE20)*6.5%,2)+ROUND(IF($AE20&gt;2800,2800,$AE20)*$E$5%,2))),ROUND((($AF20)-($AG20-$AH20)+$AE20)*$E$8,2)+ROUND((ROUND($AE20*9.76%,2)+ROUND($AE20*6.5%,2)+ROUND($AE20*$E$5%,2))*$E$8,2),IF(AND($AE20&gt;=2800,$AF20&lt;=$AG20),IF((($AE20+ROUND($AE20*9.76%,2)+ROUND($AE20*6.5%,2)+ROUND($AE20*$E$5%,2))-($AG20-$AF20))&gt;(2800+ROUND(2800*9.76%,2)+ROUND(2800*6.5%,2)+ROUND(2800*$E$5%,2)),ROUND((2800+ROUND(2800*9.76%,2)+ROUND(2800*6.5%,2)+ROUND(2800*$E$5%,2))*$E$8,2),ROUND((($AE20+ROUND($AE20*9.76%,2)+ROUND($AE20*6.5%,2)+ROUND($AE20*$E$5%,2))-($AG20-$AF20))*$E$8,2)),0)))))))),0)))),0)</f>
        <v>0</v>
      </c>
      <c r="AR20" s="46">
        <f t="shared" ref="AR20:AR83" si="48">IF(AND($AD20=1,$G20&gt;0),IF(AND($AF20=0,$AG20=0),ROUND((ROUND(IF($AE20&gt;=2800,2800,$AE20)*9.76%,2)+ROUND(IF($AE20&gt;=2800,2800,$AE20)*1.5%,2)+ROUND(IF($AE20&gt;=2800,2800,$AE20)*2.45%,2)+ROUND(IF($AE20&gt;=2800,2800,$AE20)*((1-13.71%)*9%),2))*$E$8,2),IF(AND($AF20&gt;0,$AG20=0),ROUND(IF(AND($AE20&gt;=2800,$AF20&lt;=2800,$AE20+$AF20&gt;=2800),ROUND((2800-$AF20)*9.76%,2)+ROUND((2800-$AF20)*2.45%,2)+ROUND((2800-$AF20)*1.5%,2)+ROUND((2800-$AF20)*((1-13.71%)*9%),2)+ROUND($AF20*9%,2),ROUND(IF(AND($AE20&lt;=2800,$AF20+$AE20&lt;=2800),ROUND($AE20*9.76%,2)+ROUND($AE20*1.5%,2)+ROUND($AE20*2.45%,2)+ROUND($AE20*((1-13.71%)*9%),2)+ROUND($AF20*9%,2),IF(AND($AE20&lt;2800,$AF20+$AE20&gt;2800,$AF20&lt;=2800),ROUND((2800-$AF20)*9.76%,2)+ROUND((2800-$AF20)*1.5%,2)+ROUND((2800-$AF20)*2.45%,2)+ROUND((2800-$AF20)*((1-13.71%)*9%),2)+ROUND($AF20*9%,2),IF($AF20&gt;2800,ROUND(2800*9%,2),2))),2))*$E$8,2),IF(AND($AF20=0,$AG20&gt;0),ROUND((ROUND(IF($AE20-($AG20+$AH20)&gt;=2800,2800,$AE20-($AG20+$AH20))*9.76%,2)+ROUND(IF($AE20-($AG20+$AH20)&gt;=2800,2800,$AE20-($AG20+$AH20))*1.5%,2)+ROUND(IF($AE20-($AG20+$AH20)&gt;=2800,2800,$AE20-($AG20+$AH20))*2.45%,2)+ROUND(IF($AE20-($AG20+$AH20)&gt;=2800,2800,$AE20-($AG20+$AH20))*((1-13.71%)*9%),2))*$E$8,2),IF(AND($AF20&gt;0,$AG20&gt;0),IF(AND($AE20+ROUND($AE20*9.76%,2)+ROUND($AE20*6.5%,2)+ROUND($AE20*$E$5%,2)+($AF20)-($AG20-$AH20)&gt;=2800+ROUND(2800*9.76%,2)+ROUND(2800*6.5%,2)+ROUND(2800*$E$5%,2),AK20+ROUND($AE20*9.76%,2)+ROUND($AE20*6.5%,2)+ROUND($AE20*$E$5%,2)&lt;2800+ROUND(2800*9.76%,2)+ROUND(2800*6.5%,2)+ROUND(2800*$E$5%,2),$AF20&gt;=$AG20-$AH20),ROUND((ROUND($AE20*9.76%,2)+ROUND($AE20*2.45%,2)+ROUND($AE20*1.5%,2)+ROUND($AE20*((1-13.71%)*9%),2))*$E$8,2),IF(AND($AE20+ROUND($AE20*9.76%,2)+ROUND($AE20*6.5%,2)+ROUND($AE20*$E$5%,2)+($AF20)-($AG20-$AH20)&gt;=2800+ROUND(2800*9.76%,2)+ROUND(2800*6.5%,2)+ROUND(2800*$E$5%,2),AK20+ROUND($AE20*9.76%,2)+ROUND($AE20*6.5%,2)+ROUND($AE20*$E$5%,2)&gt;=2800+ROUND(2800*9.76%,2)+ROUND(2800*6.5%,2)+ROUND(2800*$E$5%,2),$AF20&gt;=$AG20-$AH20),ROUND((ROUND(2800*9.76%,2)+ROUND(2800*2.45%,2)+ROUND(2800*1.5%,2)+ROUND(2800*((1-13.71%)*9%),2))*$E$8,2),IF(AND($AE20+ROUND($AE20*9.76%,2)+ROUND($AE20*6.5%,2)+ROUND($AE20*$E$5%,2)+($AF20)-($AG20-$AH20)&gt;=2800+ROUND(2800*9.76%,2)+ROUND(2800*6.5%,2)+ROUND(2800*$E$5%,2),$AE20+ROUND($AE20*9.76%,2)+ROUND($AE20*6.5%,2)+ROUND($AE20*$E$5%,2)&gt;=2800+ROUND(2800*9.76%,2)+ROUND(2800*6.5%,2)+ROUND(2800*$E$5%,2),$AF20&lt;=$AG20-$AH20),ROUND((ROUND(2800*9.76%,2)+ROUND(2800*2.45%,2)+ROUND(2800*1.5%,2)+ROUND(2800*((1-13.71%)*9%),2))*$E$8,2),IF(AND($AE20+ROUND($AE20*9.76%,2)+ROUND($AE20*6.5%,2)+ROUND($AE20*$E$5%,2)+($AF20)-($AG20-$AH20)&lt;2800+ROUND(2800*9.76%,2)+ROUND(2800*6.5%,2)+ROUND(2800*$E$5%,2),$AE20+ROUND($AE20*9.76%,2)+ROUND($AE20*6.5%,2)+ROUND($AE20*$E$5%,2)&lt;2800+ROUND(2800*9.76%,2)+ROUND(2800*6.5%,2)+ROUND(2800*$E$5%,2),$AF20&gt;=$AG20-$AH20),ROUND((ROUND($AE20*9.76%,2)+ROUND($AE20*2.45%,2)+ROUND($AE20*1.5%,2)+ROUND($AE20*((1-13.71%)*9%),2))*$E$8,2),IF(AND($AE20+ROUND($AE20*9.76%,2)+ROUND($AE20*6.5%,2)+ROUND($AE20*$E$5%,2)+($AF20)-($AG20-$AH20)&lt;2800+ROUND(2800*9.76%,2)+ROUND(2800*6.5%,2)+ROUND(2800*$E$5%,2),$AE20+ROUND($AE20*9.76%,2)+ROUND($AE20*6.5%,2)+ROUND($AE20*$E$5%,2)&lt;2800+ROUND(2800*9.76%,2)+ROUND(2800*6.5%,2)+ROUND(2800*$E$5%,2),$AF20&lt;=$AG20-$AH20),ROUND(((ROUND((($AE20+ROUND($AE20*9.76%,2)+ROUND($AE20*6.5%,2)+ROUND($AE20*$E$5%,2))-(($AG20+$AH20)-$AF20)-(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2))))*9.76%,2))+(ROUND((($AE20+ROUND($AE20*9.76%,2)+ROUND($AE20*6.5%,2)+ROUND($AE20*$E$5%,2))-(($AG20+$AH20)-$AF20)-(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2))))*2.45%,2))+(ROUND((($AE20+ROUND($AE20*9.76%,2)+ROUND($AE20*6.5%,2)+ROUND($AE20*$E$5%,2))-(($AG20+$AH20)-$AF20)-(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2))))*1.5%,2))+(ROUND((($AE20+ROUND($AE20*9.76%,2)+ROUND($AE20*6.5%,2)+ROUND($AE20*$E$5%,2))-(($AG20+$AH20)-$AF20)-(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2))))*((1-13.71%)*9%),2)))*$E$8,2),0))))),0)))),0)</f>
        <v>0</v>
      </c>
      <c r="AS20" s="46">
        <f t="shared" ref="AS20:AS83" si="49">IF(AND($AD20=1,$H20&gt;0),IF(AND($AF20&gt;0,$AG20&gt;0),IF(AND($AE20+ROUND($AE20*9.76%,2)+ROUND($AE20*6.5%,2)+ROUND($AE20*$E$5%,2)+($AF20)-($AG20-$AH20)&lt;2800+ROUND(2800*9.76%,2)+ROUND(2800*6.5%,2)+ROUND(2800*$E$5%,2),$AE20+ROUND($AE20*9.76%,2)+ROUND($AE20*6.5%,2)+ROUND($AE20*$E$5%,2)&gt;=2800+ROUND(2800*9.76%,2)+ROUND(2800*6.5%,2)+ROUND(2800*$E$5%,2),$AF20&lt;$AG20-$AH20),ROUND(((ROUND((($AE20+ROUND($AE20*9.76%,2)+ROUND($AE20*6.5%,2)+ROUND($AE20*$E$5%,2))-(($AG20+$AH20)-$AF20)-(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2))))*9.76%,2))+(ROUND((($AE20+ROUND($AE20*9.76%,2)+ROUND($AE20*6.5%,2)+ROUND($AE20*$E$5%,2))-(($AG20+$AH20)-$AF20)-(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2))))*2.45%,2))+(ROUND((($AE20+ROUND($AE20*9.76%,2)+ROUND($AE20*6.5%,2)+ROUND($AE20*$E$5%,2))-(($AG20+$AH20)-$AF20)-(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2))))*1.5%,2))+(ROUND((($AE20+ROUND($AE20*9.76%,2)+ROUND($AE20*6.5%,2)+ROUND($AE20*$E$5%,2))-(($AG20+$AH20)-$AF20)-(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2))))*((1-13.71%)*9%),2)))*$E$8,2),0),0),0)</f>
        <v>0</v>
      </c>
      <c r="AT20" s="32">
        <f t="shared" ref="AT20:AT83" si="50">IF(IF(IF($AD20=0,0,IF(AND(OR($H20=0,$H20=""),OR($AG20=0,$AG20=""),$AD20=1),0,IF(AND($AF20=0,$AG20=0),ROUND((ROUND(IF($AE20&gt;=2800,2800,$AE20)*9.76%,2)+ROUND(IF($AE20&gt;=2800,2800,$AE20)*6.5%,2)+ROUND(IF($AE20&gt;=2800,2800,$AE20)*$E$5%,2))*$E$8,2),IF(AND($AF20&gt;0,$AG20=0),IF($AE20&gt;=2800,ROUND((ROUND(2800*9.76%,2)+ROUND(2800*6.5%,2)+ROUND(2800*$E$5%,2))*$E$8,2),ROUND((ROUND($AE20*9.76%,2)+ROUND($AE20*6.5%,2)+ROUND($AE20*$E$5%,2))*$E$8,2)),IF(AND($AF20=0,$AG20&gt;0),IF(ROUND(((($AE20+ROUND($AE20*9.76%,2)+ROUND($AE20*6.5%,2)+ROUND($AE20*$E$5%,2))-($AG20-$AH20))-(((($AE20+ROUND($AE20*9.76%,2)+ROUND($AE20*6.5%,2)+ROUND($AE20*$E$5%,2))-($AG20-$AH20))/(100+$E$5+9.76+6.5))*100))*$E$8,2)&gt;=ROUND((ROUND(IF($AE20&gt;=2800,2800,$AE20)*9.76%,2)+ROUND(IF($AE20&gt;=2800,2800,$AE20)*6.5%,2)+ROUND(IF($AE20&gt;=2800,2800,$AE20)*$E$5%,2))*$E$8,2),ROUND((ROUND(IF($AE20&gt;=2800,2800,$AE20)*9.76%,2)+ROUND(IF($AE20&gt;=2800,2800,$AE20)*6.5%,2)+ROUND(IF($AE20&gt;=2800,2800,$AE20)*$E$5%,2))*$E$8,2),ROUND(((($AE20+ROUND($AE20*9.76%,2)+ROUND($AE20*6.5%,2)+ROUND($AE20*$E$5%,2))-($AG20-$AH20))-(((($AE20+ROUND($AE20*9.76%,2)+ROUND($AE20*6.5%,2)+ROUND($AE20*$E$5%,2))-($AG20-$AH20))/(100+$E$5+9.76+6.5))*100))*$E$8,2)),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E$8,2)))))))&gt;0,IF($AD20=0,0,IF(AND(OR($H20=0,$H20=""),OR($AG20=0,$AG20=""),$AD20=1),0,IF(AND($AF20=0,$AG20=0),ROUND((ROUND(IF($AE20&gt;=2800,2800,$AE20)*9.76%,2)+ROUND(IF($AE20&gt;=2800,2800,$AE20)*6.5%,2)+ROUND(IF($AE20&gt;=2800,2800,$AE20)*$E$5%,2))*$E$8,2),IF(AND($AF20&gt;0,$AG20=0),IF($AE20&gt;=2800,ROUND((ROUND(2800*9.76%,2)+ROUND(2800*6.5%,2)+ROUND(2800*$E$5%,2))*$E$8,2),ROUND((ROUND($AE20*9.76%,2)+ROUND($AE20*6.5%,2)+ROUND($AE20*$E$5%,2))*$E$8,2)),IF(AND($AF20=0,$AG20&gt;0),IF(ROUND(((($AE20+ROUND($AE20*9.76%,2)+ROUND($AE20*6.5%,2)+ROUND($AE20*$E$5%,2))-($AG20-$AH20))-(((($AE20+ROUND($AE20*9.76%,2)+ROUND($AE20*6.5%,2)+ROUND($AE20*$E$5%,2))-($AG20-$AH20))/(100+$E$5+9.76+6.5))*100))*$E$8,2)&gt;=ROUND((ROUND(IF($AE20&gt;=2800,2800,$AE20)*9.76%,2)+ROUND(IF($AE20&gt;=2800,2800,$AE20)*6.5%,2)+ROUND(IF($AE20&gt;=2800,2800,$AE20)*$E$5%,2))*$E$8,2),ROUND((ROUND(IF($AE20&gt;=2800,2800,$AE20)*9.76%,2)+ROUND(IF($AE20&gt;=2800,2800,$AE20)*6.5%,2)+ROUND(IF($AE20&gt;=2800,2800,$AE20)*$E$5%,2))*$E$8,2),ROUND(((($AE20+ROUND($AE20*9.76%,2)+ROUND($AE20*6.5%,2)+ROUND($AE20*$E$5%,2))-($AG20-$AH20))-(((($AE20+ROUND($AE20*9.76%,2)+ROUND($AE20*6.5%,2)+ROUND($AE20*$E$5%,2))-($AG20-$AH20))/(100+$E$5+9.76+6.5))*100))*$E$8,2)),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E$8,2))))))),0)&gt;$H20,$H20,IF(IF($AD20=0,0,IF(AND(OR($H20=0,$H20=""),OR($AG20=0,$AG20=""),$AD20=1),0,IF(AND($AF20=0,$AG20=0),ROUND((ROUND(IF($AE20&gt;=2800,2800,$AE20)*9.76%,2)+ROUND(IF($AE20&gt;=2800,2800,$AE20)*6.5%,2)+ROUND(IF($AE20&gt;=2800,2800,$AE20)*$E$5%,2))*$E$8,2),IF(AND($AF20&gt;0,$AG20=0),IF($AE20&gt;=2800,ROUND((ROUND(2800*9.76%,2)+ROUND(2800*6.5%,2)+ROUND(2800*$E$5%,2))*$E$8,2),ROUND((ROUND($AE20*9.76%,2)+ROUND($AE20*6.5%,2)+ROUND($AE20*$E$5%,2))*$E$8,2)),IF(AND($AF20=0,$AG20&gt;0),IF(ROUND(((($AE20+ROUND($AE20*9.76%,2)+ROUND($AE20*6.5%,2)+ROUND($AE20*$E$5%,2))-($AG20-$AH20))-(((($AE20+ROUND($AE20*9.76%,2)+ROUND($AE20*6.5%,2)+ROUND($AE20*$E$5%,2))-($AG20-$AH20))/(100+$E$5+9.76+6.5))*100))*$E$8,2)&gt;=ROUND((ROUND(IF($AE20&gt;=2800,2800,$AE20)*9.76%,2)+ROUND(IF($AE20&gt;=2800,2800,$AE20)*6.5%,2)+ROUND(IF($AE20&gt;=2800,2800,$AE20)*$E$5%,2))*$E$8,2),ROUND((ROUND(IF($AE20&gt;=2800,2800,$AE20)*9.76%,2)+ROUND(IF($AE20&gt;=2800,2800,$AE20)*6.5%,2)+ROUND(IF($AE20&gt;=2800,2800,$AE20)*$E$5%,2))*$E$8,2),ROUND(((($AE20+ROUND($AE20*9.76%,2)+ROUND($AE20*6.5%,2)+ROUND($AE20*$E$5%,2))-($AG20-$AH20))-(((($AE20+ROUND($AE20*9.76%,2)+ROUND($AE20*6.5%,2)+ROUND($AE20*$E$5%,2))-($AG20-$AH20))/(100+$E$5+9.76+6.5))*100))*$E$8,2)),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E$8,2)))))))&gt;0,IF($AD20=0,0,IF(AND(OR($H20=0,$H20=""),OR($AG20=0,$AG20=""),$AD20=1),0,IF(AND($AF20=0,$AG20=0),ROUND((ROUND(IF($AE20&gt;=2800,2800,$AE20)*9.76%,2)+ROUND(IF($AE20&gt;=2800,2800,$AE20)*6.5%,2)+ROUND(IF($AE20&gt;=2800,2800,$AE20)*$E$5%,2))*$E$8,2),IF(AND($AF20&gt;0,$AG20=0),IF($AE20&gt;=2800,ROUND((ROUND(2800*9.76%,2)+ROUND(2800*6.5%,2)+ROUND(2800*$E$5%,2))*$E$8,2),ROUND((ROUND($AE20*9.76%,2)+ROUND($AE20*6.5%,2)+ROUND($AE20*$E$5%,2))*$E$8,2)),IF(AND($AF20=0,$AG20&gt;0),IF(ROUND(((($AE20+ROUND($AE20*9.76%,2)+ROUND($AE20*6.5%,2)+ROUND($AE20*$E$5%,2))-($AG20-$AH20))-(((($AE20+ROUND($AE20*9.76%,2)+ROUND($AE20*6.5%,2)+ROUND($AE20*$E$5%,2))-($AG20-$AH20))/(100+$E$5+9.76+6.5))*100))*$E$8,2)&gt;=ROUND((ROUND(IF($AE20&gt;=2800,2800,$AE20)*9.76%,2)+ROUND(IF($AE20&gt;=2800,2800,$AE20)*6.5%,2)+ROUND(IF($AE20&gt;=2800,2800,$AE20)*$E$5%,2))*$E$8,2),ROUND((ROUND(IF($AE20&gt;=2800,2800,$AE20)*9.76%,2)+ROUND(IF($AE20&gt;=2800,2800,$AE20)*6.5%,2)+ROUND(IF($AE20&gt;=2800,2800,$AE20)*$E$5%,2))*$E$8,2),ROUND(((($AE20+ROUND($AE20*9.76%,2)+ROUND($AE20*6.5%,2)+ROUND($AE20*$E$5%,2))-($AG20-$AH20))-(((($AE20+ROUND($AE20*9.76%,2)+ROUND($AE20*6.5%,2)+ROUND($AE20*$E$5%,2))-($AG20-$AH20))/(100+$E$5+9.76+6.5))*100))*$E$8,2)),IF(ROUND(((($AE20+ROUND($AE20*9.76%,2)+ROUND($AE20*6.5%,2)+ROUND($AE20*$E$5%,2))-($AG20-$AH20)+$AF20)-(((($AE20+ROUND($AE20*9.76%,2)+ROUND($AE20*6.5%,2)+ROUND($AE20*$E$5%,2))-($AG20-$AH20)+$AF20)/(100+$E$5+9.76+6.5))*100))*$E$8,2)&gt;=ROUND((ROUND(IF($AE20&gt;=2800,2800,$AE20)*9.76%,2)+ROUND(IF($AE20&gt;=2800,2800,$AE20)*6.5%,2)+ROUND(IF($AE20&gt;=2800,2800,$AE20)*$E$5%,2))*$E$8,2),ROUND((ROUND(IF($AE20&gt;=2800,2800,$AE20)*9.76%,2)+ROUND(IF($AE20&gt;=2800,2800,$AE20)*6.5%,2)+ROUND(IF($AE20&gt;=2800,2800,$AE20)*$E$5%,2))*$E$8,2),ROUND(((($AE20+ROUND($AE20*9.76%,2)+ROUND($AE20*6.5%,2)+ROUND($AE20*$E$5%,2))-($AG20-$AH20)+$AF20)-(((($AE20+ROUND($AE20*9.76%,2)+ROUND($AE20*6.5%,2)+ROUND($AE20*$E$5%,2))-($AG20-$AH20)+$AF20)/(100+$E$5+9.76+6.5))*100))*$E$8,2))))))),0))</f>
        <v>0</v>
      </c>
      <c r="AU20" s="35" t="str">
        <f t="shared" ref="AU20:AU83" si="51">IF($E$7=2020,IF(IF(OR($AD20=0,$H20=0),0,IF($AL20&gt;0,$AL20,$AM20))&gt;$G20,$G20,IF(OR($AD20=0,$H20=0),0,IF($AL20&gt;0,$AL20,$AM20))),IF($E$7=2021,IF(IF(OR($AD20=0,$H20=0),0,IF($AR20&gt;0,$AR20,$AS20))&gt;$G20,$G20,IF(OR($AD20=0,$H20=0),0,IF($AR20&gt;0,$AR20,$AS20))),""))</f>
        <v/>
      </c>
      <c r="AV20" s="35" t="str">
        <f t="shared" ref="AV20:AV83" si="52">IF($E$7=2020,IF(IF(OR($AD20=0,$H20=0),0,$AN20)&gt;$H20,$H20,IF(OR($AD20=0,$H20=0),0,$AN20)),IF($E$7=2021,IF(IF(OR($AD20=0,$H20=0),0,$AT20)&gt;$H20,$H20,IF(OR($AD20=0,$H20=0),0,$AT20)),""))</f>
        <v/>
      </c>
      <c r="AW20" s="65" t="str">
        <f t="shared" ref="AW20:AW83" si="53">IF($E$7=2020,ROUND(IF(IF($AI20&gt;0,$AI20,IF($AJ20&gt;0,$AJ20,IF($AK20&gt;0,$AK20,0)))&gt;$I20,$I20,IF($AI20&gt;0,$AI20,IF($AJ20&gt;0,$AJ20,IF($AK20&gt;0,$AK20,0)))),2),IF($E$7=2021,ROUND(IF(IF($AO20&gt;0,$AO20,IF($AP20&gt;0,$AP20,IF($AQ20&gt;0,$AQ20,0)))&gt;$I20,$I20,IF($AO20&gt;0,$AO20,IF($AP20&gt;0,$AP20,IF($AQ20&gt;0,$AQ20,0)))),2),""))</f>
        <v/>
      </c>
      <c r="AX20" s="47">
        <f t="shared" si="18"/>
        <v>1</v>
      </c>
      <c r="AY20" s="48">
        <f t="shared" si="19"/>
        <v>0</v>
      </c>
      <c r="AZ20" s="48">
        <f t="shared" si="20"/>
        <v>0</v>
      </c>
      <c r="BA20" s="43">
        <f t="shared" si="21"/>
        <v>0</v>
      </c>
      <c r="BB20" s="43">
        <f t="shared" si="22"/>
        <v>0</v>
      </c>
      <c r="BC20" s="49">
        <f t="shared" si="23"/>
        <v>0</v>
      </c>
      <c r="BD20" s="49">
        <f t="shared" si="24"/>
        <v>0</v>
      </c>
      <c r="BE20" s="49">
        <f t="shared" si="25"/>
        <v>0</v>
      </c>
      <c r="BF20" s="49">
        <f t="shared" ref="BF20:BF83" si="54">IF(AND($AX20=1,$G20&gt;0),IF(AND($AZ20=0,$BA20=0),ROUND((ROUND(IF($AY20&gt;=2600,2600,$AY20)*9.76%,2)+ROUND(IF($AY20&gt;=2600,2600,$AY20)*1.5%,2)+ROUND(IF($AY20&gt;=2600,2600,$AY20)*2.45%,2)+ROUND(IF($AY20&gt;=2600,2600,$AY20)*((1-13.71%)*9%),2))*$E$8,2),IF(AND($AZ20&gt;0,$BA20=0),ROUND(IF(AND($AY20&gt;=2600,$AZ20&lt;=2600,$AY20+$AZ20&gt;=2600),ROUND((2600-$AZ20)*9.76%,2)+ROUND((2600-$AZ20)*2.45%,2)+ROUND((2600-$AZ20)*1.5%,2)+ROUND((2600-$AZ20)*((1-13.71%)*9%),2)+ROUND($AZ20*9%,2),ROUND(IF(AND($AY20&lt;=2600,$AZ20+$AY20&lt;=2600),ROUND($AY20*9.76%,2)+ROUND($AY20*1.5%,2)+ROUND($AY20*2.45%,2)+ROUND($AY20*((1-13.71%)*9%),2)+ROUND($AZ20*9%,2),IF(AND($AY20&lt;2600,$AZ20+$AY20&gt;2600,$AZ20&lt;=2600),ROUND((2600-$AZ20)*9.76%,2)+ROUND((2600-$AZ20)*1.5%,2)+ROUND((2600-$AZ20)*2.45%,2)+ROUND((2600-$AZ20)*((1-13.71%)*9%),2)+ROUND($AZ20*9%,2),IF($AZ20&gt;2600,ROUND(2600*9%,2),2))),2))*$E$8,2),IF(AND($AZ20=0,$BA20&gt;0),ROUND((ROUND(IF($AY20-($BA20+$BB20)&gt;=2600,2600,$AY20-($BA20+$BB20))*9.76%,2)+ROUND(IF($AY20-($BA20+$BB20)&gt;=2600,2600,$AY20-($BA20+$BB20))*1.5%,2)+ROUND(IF($AY20-($BA20+$BB20)&gt;=2600,2600,$AY20-($BA20+$BB20))*2.45%,2)+ROUND(IF($AY20-($BA20+$BB20)&gt;=2600,2600,$AY20-($BA20+$BB20))*((1-13.71%)*9%),2))*$E$8,2),IF(AND($AZ20&gt;0,$BA20&gt;0),IF(AND($AY20+ROUND($AY20*9.76%,2)+ROUND($AY20*6.5%,2)+ROUND($AY20*$E$5%,2)+($AZ20)-($BA20-$BB20)&gt;=2600+ROUND(2600*9.76%,2)+ROUND(2600*6.5%,2)+ROUND(2600*$E$5%,2),AY20+ROUND($AY20*9.76%,2)+ROUND($AY20*6.5%,2)+ROUND($AY20*$E$5%,2)&lt;2600+ROUND(2600*9.76%,2)+ROUND(2600*6.5%,2)+ROUND(2600*$E$5%,2),$AZ20&gt;=$BA20-$BB20),ROUND((ROUND($AY20*9.76%,2)+ROUND($AY20*2.45%,2)+ROUND($AY20*1.5%,2)+ROUND($AY20*((1-13.71%)*9%),2))*$E$8,2),IF(AND($AY20+ROUND($AY20*9.76%,2)+ROUND($AY20*6.5%,2)+ROUND($AY20*$E$5%,2)+($AZ20)-($BA20-$BB20)&gt;=2600+ROUND(2600*9.76%,2)+ROUND(2600*6.5%,2)+ROUND(2600*$E$5%,2),AY20+ROUND($AY20*9.76%,2)+ROUND($AY20*6.5%,2)+ROUND($AY20*$E$5%,2)&gt;=2600+ROUND(2600*9.76%,2)+ROUND(2600*6.5%,2)+ROUND(2600*$E$5%,2),$AZ20&gt;=$BA20-$BB20),ROUND((ROUND(2600*9.76%,2)+ROUND(2600*2.45%,2)+ROUND(2600*1.5%,2)+ROUND(2600*((1-13.71%)*9%),2))*$E$8,2),IF(AND($AY20+ROUND($AY20*9.76%,2)+ROUND($AY20*6.5%,2)+ROUND($AY20*$E$5%,2)+($AZ20)-($BA20-$BB20)&gt;=2600+ROUND(2600*9.76%,2)+ROUND(2600*6.5%,2)+ROUND(2600*$E$5%,2),$AY20+ROUND($AY20*9.76%,2)+ROUND($AY20*6.5%,2)+ROUND($AY20*$E$5%,2)&gt;=2600+ROUND(2600*9.76%,2)+ROUND(2600*6.5%,2)+ROUND(2600*$E$5%,2),$AZ20&lt;=$BA20-$BB20),ROUND((ROUND(2600*9.76%,2)+ROUND(2600*2.45%,2)+ROUND(2600*1.5%,2)+ROUND(2600*((1-13.71%)*9%),2))*$E$8,2),IF(AND($AY20+ROUND($AY20*9.76%,2)+ROUND($AY20*6.5%,2)+ROUND($AY20*$E$5%,2)+($AZ20)-($BA20-$BB20)&lt;2600+ROUND(2600*9.76%,2)+ROUND(2600*6.5%,2)+ROUND(2600*$E$5%,2),$AY20+ROUND($AY20*9.76%,2)+ROUND($AY20*6.5%,2)+ROUND($AY20*$E$5%,2)&lt;2600+ROUND(2600*9.76%,2)+ROUND(2600*6.5%,2)+ROUND(2600*$E$5%,2),$AZ20&gt;=$BA20-$BB20),ROUND((ROUND($AY20*9.76%,2)+ROUND($AY20*2.45%,2)+ROUND($AY20*1.5%,2)+ROUND($AY20*((1-13.71%)*9%),2))*$E$8,2),IF(AND($AY20+ROUND($AY20*9.76%,2)+ROUND($AY20*6.5%,2)+ROUND($AY20*$E$5%,2)+($AZ20)-($BA20-$BB20)&lt;2600+ROUND(2600*9.76%,2)+ROUND(2600*6.5%,2)+ROUND(2600*$E$5%,2),$AY20+ROUND($AY20*9.76%,2)+ROUND($AY20*6.5%,2)+ROUND($AY20*$E$5%,2)&lt;2600+ROUND(2600*9.76%,2)+ROUND(2600*6.5%,2)+ROUND(2600*$E$5%,2),$AZ20&lt;=$BA20-$BB20),ROUND(((ROUND((($AY20+ROUND($AY20*9.76%,2)+ROUND($AY20*6.5%,2)+ROUND($AY20*$E$5%,2))-(($BA20+$BB20)-$AZ20)-(IF(ROUND(((($AY20+ROUND($AY20*9.76%,2)+ROUND($AY20*6.5%,2)+ROUND($AY20*$E$5%,2))-($BA20-$BB20)+$AZ20)-(((($AY20+ROUND($AY20*9.76%,2)+ROUND($AY20*6.5%,2)+ROUND($AY20*$E$5%,2))-($BA20-$BB20)+$AZ20)/(100+$E$5+9.76+6.5))*100))*$E$8,2)&gt;=ROUND((ROUND(IF($AY20&gt;=2600,2600,$AY20)*9.76%,2)+ROUND(IF($AY20&gt;=2600,2600,$AY20)*6.5%,2)+ROUND(IF($AY20&gt;=2600,2600,$AY20)*$E$5%,2))*$E$8,2),ROUND((ROUND(IF($AY20&gt;=2600,2600,$AY20)*9.76%,2)+ROUND(IF($AY20&gt;=2600,2600,$AY20)*6.5%,2)+ROUND(IF($AY20&gt;=2600,2600,$AY20)*$E$5%,2))*$E$8,2),ROUND(((($AY20+ROUND($AY20*9.76%,2)+ROUND($AY20*6.5%,2)+ROUND($AY20*$E$5%,2))-($BA20-$BB20)+$AZ20)-(((($AY20+ROUND($AY20*9.76%,2)+ROUND($AY20*6.5%,2)+ROUND($AY20*$E$5%,2))-($BA20-$BB20)+$AZ20)/(100+$E$5+9.76+6.5))*100)),2))))*9.76%,2))+(ROUND((($AY20+ROUND($AY20*9.76%,2)+ROUND($AY20*6.5%,2)+ROUND($AY20*$E$5%,2))-(($BA20+$BB20)-$AZ20)-(IF(ROUND(((($AY20+ROUND($AY20*9.76%,2)+ROUND($AY20*6.5%,2)+ROUND($AY20*$E$5%,2))-($BA20-$BB20)+$AZ20)-(((($AY20+ROUND($AY20*9.76%,2)+ROUND($AY20*6.5%,2)+ROUND($AY20*$E$5%,2))-($BA20-$BB20)+$AZ20)/(100+$E$5+9.76+6.5))*100))*$E$8,2)&gt;=ROUND((ROUND(IF($AY20&gt;=2600,2600,$AY20)*9.76%,2)+ROUND(IF($AY20&gt;=2600,2600,$AY20)*6.5%,2)+ROUND(IF($AY20&gt;=2600,2600,$AY20)*$E$5%,2))*$E$8,2),ROUND((ROUND(IF($AY20&gt;=2600,2600,$AY20)*9.76%,2)+ROUND(IF($AY20&gt;=2600,2600,$AY20)*6.5%,2)+ROUND(IF($AY20&gt;=2600,2600,$AY20)*$E$5%,2))*$E$8,2),ROUND(((($AY20+ROUND($AY20*9.76%,2)+ROUND($AY20*6.5%,2)+ROUND($AY20*$E$5%,2))-($BA20-$BB20)+$AZ20)-(((($AY20+ROUND($AY20*9.76%,2)+ROUND($AY20*6.5%,2)+ROUND($AY20*$E$5%,2))-($BA20-$BB20)+$AZ20)/(100+$E$5+9.76+6.5))*100)),2))))*2.45%,2))+(ROUND((($AY20+ROUND($AY20*9.76%,2)+ROUND($AY20*6.5%,2)+ROUND($AY20*$E$5%,2))-(($BA20+$BB20)-$AZ20)-(IF(ROUND(((($AY20+ROUND($AY20*9.76%,2)+ROUND($AY20*6.5%,2)+ROUND($AY20*$E$5%,2))-($BA20-$BB20)+$AZ20)-(((($AY20+ROUND($AY20*9.76%,2)+ROUND($AY20*6.5%,2)+ROUND($AY20*$E$5%,2))-($BA20-$BB20)+$AZ20)/(100+$E$5+9.76+6.5))*100))*$E$8,2)&gt;=ROUND((ROUND(IF($AY20&gt;=2600,2600,$AY20)*9.76%,2)+ROUND(IF($AY20&gt;=2600,2600,$AY20)*6.5%,2)+ROUND(IF($AY20&gt;=2600,2600,$AY20)*$E$5%,2))*$E$8,2),ROUND((ROUND(IF($AY20&gt;=2600,2600,$AY20)*9.76%,2)+ROUND(IF($AY20&gt;=2600,2600,$AY20)*6.5%,2)+ROUND(IF($AY20&gt;=2600,2600,$AY20)*$E$5%,2))*$E$8,2),ROUND(((($AY20+ROUND($AY20*9.76%,2)+ROUND($AY20*6.5%,2)+ROUND($AY20*$E$5%,2))-($BA20-$BB20)+$AZ20)-(((($AY20+ROUND($AY20*9.76%,2)+ROUND($AY20*6.5%,2)+ROUND($AY20*$E$5%,2))-($BA20-$BB20)+$AZ20)/(100+$E$5+9.76+6.5))*100)),2))))*1.5%,2))+(ROUND((($AY20+ROUND($AY20*9.76%,2)+ROUND($AY20*6.5%,2)+ROUND($AY20*$E$5%,2))-(($BA20+$BB20)-$AZ20)-(IF(ROUND(((($AY20+ROUND($AY20*9.76%,2)+ROUND($AY20*6.5%,2)+ROUND($AY20*$E$5%,2))-($BA20-$BB20)+$AZ20)-(((($AY20+ROUND($AY20*9.76%,2)+ROUND($AY20*6.5%,2)+ROUND($AY20*$E$5%,2))-($BA20-$BB20)+$AZ20)/(100+$E$5+9.76+6.5))*100))*$E$8,2)&gt;=ROUND((ROUND(IF($AY20&gt;=2600,2600,$AY20)*9.76%,2)+ROUND(IF($AY20&gt;=2600,2600,$AY20)*6.5%,2)+ROUND(IF($AY20&gt;=2600,2600,$AY20)*$E$5%,2))*$E$8,2),ROUND((ROUND(IF($AY20&gt;=2600,2600,$AY20)*9.76%,2)+ROUND(IF($AY20&gt;=2600,2600,$AY20)*6.5%,2)+ROUND(IF($AY20&gt;=2600,2600,$AY20)*$E$5%,2))*$E$8,2),ROUND(((($AY20+ROUND($AY20*9.76%,2)+ROUND($AY20*6.5%,2)+ROUND($AY20*$E$5%,2))-($BA20-$BB20)+$AZ20)-(((($AY20+ROUND($AY20*9.76%,2)+ROUND($AY20*6.5%,2)+ROUND($AY20*$E$5%,2))-($BA20-$BB20)+$AZ20)/(100+$E$5+9.76+6.5))*100)),2))))*((1-13.71%)*9%),2)))*$E$8,2),0))))),0)))),0)</f>
        <v>0</v>
      </c>
      <c r="BG20" s="49">
        <f t="shared" si="26"/>
        <v>0</v>
      </c>
      <c r="BH20" s="32">
        <f t="shared" ref="BH20:BH83" si="55">IF(IF(IF($AX20=0,0,IF(AND(OR($H20=0,$H20=""),OR($BA20=0,$BA20=""),$AX20=1),0,IF(AND($AZ20=0,$BA20=0),ROUND((ROUND(IF($AY20&gt;=2600,2600,$AY20)*9.76%,2)+ROUND(IF($AY20&gt;=2600,2600,$AY20)*6.5%,2)+ROUND(IF($AY20&gt;=2600,2600,$AY20)*$E$5%,2))*$E$8,2),IF(AND($AZ20&gt;0,$BA20=0),IF($AY20&gt;=2600,ROUND((ROUND(2600*9.76%,2)+ROUND(2600*6.5%,2)+ROUND(2600*$E$5%,2))*$E$8,2),ROUND((ROUND($AY20*9.76%,2)+ROUND($AY20*6.5%,2)+ROUND($AY20*$E$5%,2))*$E$8,2)),IF(AND($AZ20=0,$BA20&gt;0),IF(ROUND(((($AY20+ROUND($AY20*9.76%,2)+ROUND($AY20*6.5%,2)+ROUND($AY20*$E$5%,2))-($BA20-$BB20))-(((($AY20+ROUND($AY20*9.76%,2)+ROUND($AY20*6.5%,2)+ROUND($AY20*$E$5%,2))-($BA20-$BB20))/(100+$E$5+9.76+6.5))*100))*$E$8,2)&gt;=ROUND((ROUND(IF($AY20&gt;=2600,2600,$AY20)*9.76%,2)+ROUND(IF($AY20&gt;=2600,2600,$AY20)*6.5%,2)+ROUND(IF($AY20&gt;=2600,2600,$AY20)*$E$5%,2))*$E$8,2),ROUND((ROUND(IF($AY20&gt;=2600,2600,$AY20)*9.76%,2)+ROUND(IF($AY20&gt;=2600,2600,$AY20)*6.5%,2)+ROUND(IF($AY20&gt;=2600,2600,$AY20)*$E$5%,2))*$E$8,2),ROUND(((($AY20+ROUND($AY20*9.76%,2)+ROUND($AY20*6.5%,2)+ROUND($AY20*$E$5%,2))-($BA20-$BB20))-(((($AY20+ROUND($AY20*9.76%,2)+ROUND($AY20*6.5%,2)+ROUND($AY20*$E$5%,2))-($BA20-$BB20))/(100+$E$5+9.76+6.5))*100))*$E$8,2)),IF(ROUND(((($AY20+ROUND($AY20*9.76%,2)+ROUND($AY20*6.5%,2)+ROUND($AY20*$E$5%,2))-($BA20-$BB20)+$AZ20)-(((($AY20+ROUND($AY20*9.76%,2)+ROUND($AY20*6.5%,2)+ROUND($AY20*$E$5%,2))-($BA20-$BB20)+$AZ20)/(100+$E$5+9.76+6.5))*100))*$E$8,2)&gt;=ROUND((ROUND(IF($AY20&gt;=2600,2600,$AY20)*9.76%,2)+ROUND(IF($AY20&gt;=2600,2600,$AY20)*6.5%,2)+ROUND(IF($AY20&gt;=2600,2600,$AY20)*$E$5%,2))*$E$8,2),ROUND((ROUND(IF($AY20&gt;=2600,2600,$AY20)*9.76%,2)+ROUND(IF($AY20&gt;=2600,2600,$AY20)*6.5%,2)+ROUND(IF($AY20&gt;=2600,2600,$AY20)*$E$5%,2))*$E$8,2),ROUND(((($AY20+ROUND($AY20*9.76%,2)+ROUND($AY20*6.5%,2)+ROUND($AY20*$E$5%,2))-($BA20-$BB20)+$AZ20)-(((($AY20+ROUND($AY20*9.76%,2)+ROUND($AY20*6.5%,2)+ROUND($AY20*$E$5%,2))-($BA20-$BB20)+$AZ20)/(100+$E$5+9.76+6.5))*100))*$E$8,2)))))))&gt;0,IF($AX20=0,0,IF(AND(OR($H20=0,$H20=""),OR($BA20=0,$BA20=""),$AX20=1),0,IF(AND($AZ20=0,$BA20=0),ROUND((ROUND(IF($AY20&gt;=2600,2600,$AY20)*9.76%,2)+ROUND(IF($AY20&gt;=2600,2600,$AY20)*6.5%,2)+ROUND(IF($AY20&gt;=2600,2600,$AY20)*$E$5%,2))*$E$8,2),IF(AND($AZ20&gt;0,$BA20=0),IF($AY20&gt;=2600,ROUND((ROUND(2600*9.76%,2)+ROUND(2600*6.5%,2)+ROUND(2600*$E$5%,2))*$E$8,2),ROUND((ROUND($AY20*9.76%,2)+ROUND($AY20*6.5%,2)+ROUND($AY20*$E$5%,2))*$E$8,2)),IF(AND($AZ20=0,$BA20&gt;0),IF(ROUND(((($AY20+ROUND($AY20*9.76%,2)+ROUND($AY20*6.5%,2)+ROUND($AY20*$E$5%,2))-($BA20-$BB20))-(((($AY20+ROUND($AY20*9.76%,2)+ROUND($AY20*6.5%,2)+ROUND($AY20*$E$5%,2))-($BA20-$BB20))/(100+$E$5+9.76+6.5))*100))*$E$8,2)&gt;=ROUND((ROUND(IF($AY20&gt;=2600,2600,$AY20)*9.76%,2)+ROUND(IF($AY20&gt;=2600,2600,$AY20)*6.5%,2)+ROUND(IF($AY20&gt;=2600,2600,$AY20)*$E$5%,2))*$E$8,2),ROUND((ROUND(IF($AY20&gt;=2600,2600,$AY20)*9.76%,2)+ROUND(IF($AY20&gt;=2600,2600,$AY20)*6.5%,2)+ROUND(IF($AY20&gt;=2600,2600,$AY20)*$E$5%,2))*$E$8,2),ROUND(((($AY20+ROUND($AY20*9.76%,2)+ROUND($AY20*6.5%,2)+ROUND($AY20*$E$5%,2))-($BA20-$BB20))-(((($AY20+ROUND($AY20*9.76%,2)+ROUND($AY20*6.5%,2)+ROUND($AY20*$E$5%,2))-($BA20-$BB20))/(100+$E$5+9.76+6.5))*100))*$E$8,2)),IF(ROUND(((($AY20+ROUND($AY20*9.76%,2)+ROUND($AY20*6.5%,2)+ROUND($AY20*$E$5%,2))-($BA20-$BB20)+$AZ20)-(((($AY20+ROUND($AY20*9.76%,2)+ROUND($AY20*6.5%,2)+ROUND($AY20*$E$5%,2))-($BA20-$BB20)+$AZ20)/(100+$E$5+9.76+6.5))*100))*$E$8,2)&gt;=ROUND((ROUND(IF($AY20&gt;=2600,2600,$AY20)*9.76%,2)+ROUND(IF($AY20&gt;=2600,2600,$AY20)*6.5%,2)+ROUND(IF($AY20&gt;=2600,2600,$AY20)*$E$5%,2))*$E$8,2),ROUND((ROUND(IF($AY20&gt;=2600,2600,$AY20)*9.76%,2)+ROUND(IF($AY20&gt;=2600,2600,$AY20)*6.5%,2)+ROUND(IF($AY20&gt;=2600,2600,$AY20)*$E$5%,2))*$E$8,2),ROUND(((($AY20+ROUND($AY20*9.76%,2)+ROUND($AY20*6.5%,2)+ROUND($AY20*$E$5%,2))-($BA20-$BB20)+$AZ20)-(((($AY20+ROUND($AY20*9.76%,2)+ROUND($AY20*6.5%,2)+ROUND($AY20*$E$5%,2))-($BA20-$BB20)+$AZ20)/(100+$E$5+9.76+6.5))*100))*$E$8,2))))))),0)&gt;$H20,$H20,IF(IF($AX20=0,0,IF(AND(OR($H20=0,$H20=""),OR($BA20=0,$BA20=""),$AX20=1),0,IF(AND($AZ20=0,$BA20=0),ROUND((ROUND(IF($AY20&gt;=2600,2600,$AY20)*9.76%,2)+ROUND(IF($AY20&gt;=2600,2600,$AY20)*6.5%,2)+ROUND(IF($AY20&gt;=2600,2600,$AY20)*$E$5%,2))*$E$8,2),IF(AND($AZ20&gt;0,$BA20=0),IF($AY20&gt;=2600,ROUND((ROUND(2600*9.76%,2)+ROUND(2600*6.5%,2)+ROUND(2600*$E$5%,2))*$E$8,2),ROUND((ROUND($AY20*9.76%,2)+ROUND($AY20*6.5%,2)+ROUND($AY20*$E$5%,2))*$E$8,2)),IF(AND($AZ20=0,$BA20&gt;0),IF(ROUND(((($AY20+ROUND($AY20*9.76%,2)+ROUND($AY20*6.5%,2)+ROUND($AY20*$E$5%,2))-($BA20-$BB20))-(((($AY20+ROUND($AY20*9.76%,2)+ROUND($AY20*6.5%,2)+ROUND($AY20*$E$5%,2))-($BA20-$BB20))/(100+$E$5+9.76+6.5))*100))*$E$8,2)&gt;=ROUND((ROUND(IF($AY20&gt;=2600,2600,$AY20)*9.76%,2)+ROUND(IF($AY20&gt;=2600,2600,$AY20)*6.5%,2)+ROUND(IF($AY20&gt;=2600,2600,$AY20)*$E$5%,2))*$E$8,2),ROUND((ROUND(IF($AY20&gt;=2600,2600,$AY20)*9.76%,2)+ROUND(IF($AY20&gt;=2600,2600,$AY20)*6.5%,2)+ROUND(IF($AY20&gt;=2600,2600,$AY20)*$E$5%,2))*$E$8,2),ROUND(((($AY20+ROUND($AY20*9.76%,2)+ROUND($AY20*6.5%,2)+ROUND($AY20*$E$5%,2))-($BA20-$BB20))-(((($AY20+ROUND($AY20*9.76%,2)+ROUND($AY20*6.5%,2)+ROUND($AY20*$E$5%,2))-($BA20-$BB20))/(100+$E$5+9.76+6.5))*100))*$E$8,2)),IF(ROUND(((($AY20+ROUND($AY20*9.76%,2)+ROUND($AY20*6.5%,2)+ROUND($AY20*$E$5%,2))-($BA20-$BB20)+$AZ20)-(((($AY20+ROUND($AY20*9.76%,2)+ROUND($AY20*6.5%,2)+ROUND($AY20*$E$5%,2))-($BA20-$BB20)+$AZ20)/(100+$E$5+9.76+6.5))*100))*$E$8,2)&gt;=ROUND((ROUND(IF($AY20&gt;=2600,2600,$AY20)*9.76%,2)+ROUND(IF($AY20&gt;=2600,2600,$AY20)*6.5%,2)+ROUND(IF($AY20&gt;=2600,2600,$AY20)*$E$5%,2))*$E$8,2),ROUND((ROUND(IF($AY20&gt;=2600,2600,$AY20)*9.76%,2)+ROUND(IF($AY20&gt;=2600,2600,$AY20)*6.5%,2)+ROUND(IF($AY20&gt;=2600,2600,$AY20)*$E$5%,2))*$E$8,2),ROUND(((($AY20+ROUND($AY20*9.76%,2)+ROUND($AY20*6.5%,2)+ROUND($AY20*$E$5%,2))-($BA20-$BB20)+$AZ20)-(((($AY20+ROUND($AY20*9.76%,2)+ROUND($AY20*6.5%,2)+ROUND($AY20*$E$5%,2))-($BA20-$BB20)+$AZ20)/(100+$E$5+9.76+6.5))*100))*$E$8,2)))))))&gt;0,IF($AX20=0,0,IF(AND(OR($H20=0,$H20=""),OR($BA20=0,$BA20=""),$AX20=1),0,IF(AND($AZ20=0,$BA20=0),ROUND((ROUND(IF($AY20&gt;=2600,2600,$AY20)*9.76%,2)+ROUND(IF($AY20&gt;=2600,2600,$AY20)*6.5%,2)+ROUND(IF($AY20&gt;=2600,2600,$AY20)*$E$5%,2))*$E$8,2),IF(AND($AZ20&gt;0,$BA20=0),IF($AY20&gt;=2600,ROUND((ROUND(2600*9.76%,2)+ROUND(2600*6.5%,2)+ROUND(2600*$E$5%,2))*$E$8,2),ROUND((ROUND($AY20*9.76%,2)+ROUND($AY20*6.5%,2)+ROUND($AY20*$E$5%,2))*$E$8,2)),IF(AND($AZ20=0,$BA20&gt;0),IF(ROUND(((($AY20+ROUND($AY20*9.76%,2)+ROUND($AY20*6.5%,2)+ROUND($AY20*$E$5%,2))-($BA20-$BB20))-(((($AY20+ROUND($AY20*9.76%,2)+ROUND($AY20*6.5%,2)+ROUND($AY20*$E$5%,2))-($BA20-$BB20))/(100+$E$5+9.76+6.5))*100))*$E$8,2)&gt;=ROUND((ROUND(IF($AY20&gt;=2600,2600,$AY20)*9.76%,2)+ROUND(IF($AY20&gt;=2600,2600,$AY20)*6.5%,2)+ROUND(IF($AY20&gt;=2600,2600,$AY20)*$E$5%,2))*$E$8,2),ROUND((ROUND(IF($AY20&gt;=2600,2600,$AY20)*9.76%,2)+ROUND(IF($AY20&gt;=2600,2600,$AY20)*6.5%,2)+ROUND(IF($AY20&gt;=2600,2600,$AY20)*$E$5%,2))*$E$8,2),ROUND(((($AY20+ROUND($AY20*9.76%,2)+ROUND($AY20*6.5%,2)+ROUND($AY20*$E$5%,2))-($BA20-$BB20))-(((($AY20+ROUND($AY20*9.76%,2)+ROUND($AY20*6.5%,2)+ROUND($AY20*$E$5%,2))-($BA20-$BB20))/(100+$E$5+9.76+6.5))*100))*$E$8,2)),IF(ROUND(((($AY20+ROUND($AY20*9.76%,2)+ROUND($AY20*6.5%,2)+ROUND($AY20*$E$5%,2))-($BA20-$BB20)+$AZ20)-(((($AY20+ROUND($AY20*9.76%,2)+ROUND($AY20*6.5%,2)+ROUND($AY20*$E$5%,2))-($BA20-$BB20)+$AZ20)/(100+$E$5+9.76+6.5))*100))*$E$8,2)&gt;=ROUND((ROUND(IF($AY20&gt;=2600,2600,$AY20)*9.76%,2)+ROUND(IF($AY20&gt;=2600,2600,$AY20)*6.5%,2)+ROUND(IF($AY20&gt;=2600,2600,$AY20)*$E$5%,2))*$E$8,2),ROUND((ROUND(IF($AY20&gt;=2600,2600,$AY20)*9.76%,2)+ROUND(IF($AY20&gt;=2600,2600,$AY20)*6.5%,2)+ROUND(IF($AY20&gt;=2600,2600,$AY20)*$E$5%,2))*$E$8,2),ROUND(((($AY20+ROUND($AY20*9.76%,2)+ROUND($AY20*6.5%,2)+ROUND($AY20*$E$5%,2))-($BA20-$BB20)+$AZ20)-(((($AY20+ROUND($AY20*9.76%,2)+ROUND($AY20*6.5%,2)+ROUND($AY20*$E$5%,2))-($BA20-$BB20)+$AZ20)/(100+$E$5+9.76+6.5))*100))*$E$8,2))))))),0))</f>
        <v>0</v>
      </c>
      <c r="BI20" s="49">
        <f t="shared" ref="BI20:BI83" si="56">IF(OR($AX20=0,AND($AX20=1,$H20=0)),IF(AND($AZ20=0,$BA20=0),ROUND(ROUND(IF($AY20&gt;=2800,2800*$E$8,$AY20*$E$8),2)-ROUND(ROUND(ROUND(IF($AY20&gt;=2800,2800,$AY20)*9.76%,2)+ROUND(IF($AY20&gt;=2800,2800,$AY20)*2.45%,2)+ROUND(IF($AY20&gt;=2800,2800,$AY20)*1.5%,2)+ROUND(IF($AY20&gt;=2800,2800,$AY20)*((1-13.71%)*9%),2),2),2)*$E$8,2),IF(AND($AZ20&gt;0,$BA20=0),IF(ROUND(IF($AY20+$AZ20&lt;=2800,ROUND($AY20*$E$8,2)+ROUND($AZ20*$E$8,2),0)-ROUND(ROUND(ROUND($AY20*9.76%,2)+ROUND($AY20*2.45%,2)+ROUND($AY20*1.5%,2)+ROUND($AY20*((1-13.71%)*9%),2)+ROUND($AZ20*9%,2),2),2)*$E$8,2)&gt;0,ROUND(IF($AY20+$AZ20&lt;=2800,ROUND($AY20*$E$8,2)+ROUND($AZ20*$E$8,2),0)-ROUND(ROUND(ROUND($AY20*9.76%,2)+ROUND($AY20*2.45%,2)+ROUND($AY20*1.5%,2)+ROUND($AY20*((1-13.71%)*9%),2)+ROUND($AZ20*9%,2),2),2)*$E$8,2),IF(ROUND(IF($AY20+$AZ20&gt;=2800,IF($AZ20&gt;2800,ROUND(2800*$E$8,2),ROUND($AZ20*$E$8,2)+ROUND((2800-$AZ20)*$E$8,2)),0)-ROUND(ROUND(ROUND(IF($AZ20&gt;2800,0,2800-$AZ20)*9.76%,2)+ROUND(IF($AZ20&gt;2800,0,2800-$AZ20)*2.45%,2)+ROUND(IF($AZ20&gt;2800,0,2800-$AZ20)*1.5%,2)+ROUND(IF($AZ20&gt;2800,0,2800-$AZ20)*((1-13.71%)*9%),2)+ROUND(IF($AZ20&gt;2800,2800,$AZ20)*9%,2),2),2)*$E$8,2)&gt;0,ROUND(IF($AY20+$AZ20&gt;=2800,IF($AZ20&gt;2800,ROUND(2800*$E$8,2),ROUND($AZ20*$E$8,2)+ROUND((2800-$AZ20)*$E$8,2)),0)-ROUND(ROUND(ROUND(IF($AZ20&gt;2800,0,2800-$AZ20)*9.76%,2)+ROUND(IF($AZ20&gt;2800,0,2800-$AZ20)*2.45%,2)+ROUND(IF($AZ20&gt;2800,0,2800-$AZ20)*1.5%,2)+ROUND(IF($AZ20&gt;2800,0,2800-$AZ20)*((1-13.71%)*9%),2)+ROUND(IF($AZ20&gt;2800,2800,$AZ20)*9%,2),2),2)*$E$8,2),0)),IF(AND($H20=0,$AX20=1,$AZ20=0,$BA20&gt;0),IF((($AY20+ROUND($AY20*9.76%,2)+ROUND($AY20*6.5%,2)+ROUND($AY20*$E$5%,2))-($BA20-$BB20))&gt;2800+ROUND(2800*9.76%,2)+ROUND(2800*6.5%,2)+ROUND(2800*$E$5%,2),ROUND((2800-ROUND(2800*9.76%,2)-ROUND(2800*1.5%,2)-ROUND(2800*2.45%,2)-ROUND((2800*(1-13.71%))*9%,2))*$E$8,2),IF($BA20&lt;$BB20+($AY20-2800)+(ROUND($AY20*9.76%,2)+ROUND($AY20*6.5%,2)+ROUND($AY20*$E$5%,2))+(ROUND($AY20*9.76%,2)+ROUND($AY20*1.5%,2)+ROUND($AY20*2.45%,2)+ROUND(($AY20*(1-13.71%))*9%,2)),ROUND((2800-ROUND(2800*9.76%,2)-ROUND(2800*1.5%,2)-ROUND(2800*2.45%,2)-ROUND((2800*(1-13.71%))*9%,2))*$E$8,2),IF(ROUND(ROUND(ROUND($AY20-ROUND($AY20*9.76%,2)-ROUND($AY20*1.5%,2)-ROUND($AY20*2.45%,2)-ROUND(($AY20*(1-13.71%))*9%,2),2)-($BA20-($BB20+(ROUND($AY20*9.76%,2)+ROUND($AY20*6.5%,2)+ROUND($AY20*$E$5%,2))+(ROUND($AY20*9.76%,2)+ROUND($AY20*1.5%,2)+ROUND($AY20*2.45%,2)+ROUND(($AY20*(1-13.71%))*9%,2)))),2)*$E$8,2)&gt;0,ROUND(ROUND(ROUND($AY20-ROUND($AY20*9.76%,2)-ROUND($AY20*1.5%,2)-ROUND($AY20*2.45%,2)-ROUND(($AY20*(1-13.71%))*9%,2),2)-($BA20-($BB20+(ROUND($AY20*9.76%,2)+ROUND($AY20*6.5%,2)+ROUND($AY20*$E$5%,2))+(ROUND($AY20*9.76%,2)+ROUND($AY20*1.5%,2)+ROUND($AY20*2.45%,2)+ROUND(($AY20*(1-13.71%))*9%,2)))),2)*$E$8,2),0))),IF(IF(AND($AZ20=0,$BA20&gt;0),ROUND(IF(ROUND(($AY20-ROUND(ROUND(ROUND($AY20*9.76%,2)+ROUND($AY20*2.45%,2)+ROUND($AY20*1.5%,2)+ROUND($AY20*((1-13.71%)*9%),2),2),2)+($AZ20-ROUND($AZ20*9%,2))-$BA20)*$E$8,2)&gt;=IF(IF(AND($AZ20=0,$BA20&gt;0),ROUND(((IF($AY20&gt;=2800,2800,$AY20)-ROUND(ROUND(ROUND(IF($AY20&gt;=2800,2800,$AY20)*9.76%,2)+ROUND(IF($AY20&gt;=2800,2800,$AY20)*2.45%,2)+ROUND(IF($AY20&gt;=2800,2800,$AY20)*1.5%,2)+ROUND(IF($AY20&gt;=2800,2800,$AY20)*((1-13.71%)*9%),2),2),2))-$BA20)*$E$8,2),0)&gt;0,IF(AND($AZ20=0,$BA20&gt;0),ROUND(((IF($AY20&gt;=2800,2800,$AY20)-ROUND(ROUND(ROUND(IF($AY20&gt;=2800,2800,$AY20)*9.76%,2)+ROUND(IF($AY20&gt;=2800,2800,$AY20)*2.45%,2)+ROUND(IF($AY20&gt;=2800,2800,$AY20)*1.5%,2)+ROUND(IF($AY20&gt;=2800,2800,$AY20)*((1-13.71%)*9%),2),2),2)))*$E$8,2),0),0),IF(IF(AND($AZ20=0,$BA20&gt;0),ROUND(((IF($AY20&gt;=2800,2800,$AY20)-ROUND(ROUND(ROUND(IF($AY20&gt;=2800,2800,$AY20)*9.76%,2)+ROUND(IF($AY20&gt;=2800,2800,$AY20)*2.45%,2)+ROUND(IF($AY20&gt;=2800,2800,$AY20)*1.5%,2)+ROUND(IF($AY20&gt;=2800,2800,$AY20)*((1-13.71%)*9%),2),2),2))-$BA20)*$E$8,2),0)&gt;0,IF(AND($AZ20=0,$BA20&gt;0),ROUND(((IF($AY20&gt;=2800,2800,$AY20)-ROUND(ROUND(ROUND(IF($AY20&gt;=2800,2800,$AY20)*9.76%,2)+ROUND(IF($AY20&gt;=2800,2800,$AY20)*2.45%,2)+ROUND(IF($AY20&gt;=2800,2800,$AY20)*1.5%,2)+ROUND(IF($AY20&gt;=2800,2800,$AY20)*((1-13.71%)*9%),2),2),2)))*$E$8,2),0),0),ROUND(($AY20-ROUND(ROUND(ROUND($AY20*9.76%,2)+ROUND($AY20*2.45%,2)+ROUND($AY20*1.5%,2)+ROUND($AY20*((1-13.71%)*9%),2),2),2)+($AZ20-ROUND($AZ20*9%,2))-$BA20)*$E$8,2)),2),0)&gt;0,IF(AND($AZ20=0,$BA20&gt;0),ROUND(IF(ROUND(($AY20-ROUND(ROUND(ROUND($AY20*9.76%,2)+ROUND($AY20*2.45%,2)+ROUND($AY20*1.5%,2)+ROUND($AY20*((1-13.71%)*9%),2),2),2)+($AZ20-ROUND($AZ20*9%,2))-$BA20)*$E$8,2)&gt;=IF(IF(AND($AZ20=0,$BA20&gt;0),ROUND(((IF($AY20&gt;=2800,2800,$AY20)-ROUND(ROUND(ROUND(IF($AY20&gt;=2800,2800,$AY20)*9.76%,2)+ROUND(IF($AY20&gt;=2800,2800,$AY20)*2.45%,2)+ROUND(IF($AY20&gt;=2800,2800,$AY20)*1.5%,2)+ROUND(IF($AY20&gt;=2800,2800,$AY20)*((1-13.71%)*9%),2),2),2))-$BA20)*$E$8,2),0)&gt;0,IF(AND($AZ20=0,$BA20&gt;0),ROUND(((IF($AY20&gt;=2800,2800,$AY20)-ROUND(ROUND(ROUND(IF($AY20&gt;=2800,2800,$AY20)*9.76%,2)+ROUND(IF($AY20&gt;=2800,2800,$AY20)*2.45%,2)+ROUND(IF($AY20&gt;=2800,2800,$AY20)*1.5%,2)+ROUND(IF($AY20&gt;=2800,2800,$AY20)*((1-13.71%)*9%),2),2),2)))*$E$8,2),0),0),IF(IF(AND($AZ20=0,$BA20&gt;0),ROUND(((IF($AY20&gt;=2800,2800,$AY20)-ROUND(ROUND(ROUND(IF($AY20&gt;=2800,2800,$AY20)*9.76%,2)+ROUND(IF($AY20&gt;=2800,2800,$AY20)*2.45%,2)+ROUND(IF($AY20&gt;=2800,2800,$AY20)*1.5%,2)+ROUND(IF($AY20&gt;=2800,2800,$AY20)*((1-13.71%)*9%),2),2),2))-$BA20)*$E$8,2),0)&gt;0,IF(AND($AZ20=0,$BA20&gt;0),ROUND(((IF($AY20&gt;=2800,2800,$AY20)-ROUND(ROUND(ROUND(IF($AY20&gt;=2800,2800,$AY20)*9.76%,2)+ROUND(IF($AY20&gt;=2800,2800,$AY20)*2.45%,2)+ROUND(IF($AY20&gt;=2800,2800,$AY20)*1.5%,2)+ROUND(IF($AY20&gt;=2800,2800,$AY20)*((1-13.71%)*9%),2),2),2)))*$E$8,2),0),0),ROUND(($AY20-ROUND(ROUND(ROUND($AY20*9.76%,2)+ROUND($AY20*2.45%,2)+ROUND($AY20*1.5%,2)+ROUND($AY20*((1-13.71%)*9%),2),2),2)+($AZ20-ROUND($AZ20*9%,2))-$BA20)*$E$8,2)),2),0),0)))),0)</f>
        <v>0</v>
      </c>
      <c r="BJ20" s="49">
        <f t="shared" ref="BJ20:BJ83" si="57">IF(OR($AX20=0,AND($AX20=1,OR($H20=0,$H20=""))),IF(AND($H20=0,$AX20=1,$AZ20&gt;0,$BA20&gt;0),IF($BA20&lt;=($BB20+(ROUND($AY20*9.76%,2)+ROUND($AY20*1.5%,2)+ROUND($AY20*2.45%,2)+ROUND(($AY20*(1-13.71%))*9%,2))+ROUND($AY20*9.76%,2)+(ROUND($AY20*6.5%,2)+ROUND($AY20*$E$5%,2))+(ROUND(BF20*9%,2))+($AY20-2800)),IF(ROUND(IF($AY20+$AZ20&lt;=2800,ROUND($AY20*$E$8,2)+ROUND($AZ20*$E$8,2),0)-ROUND(ROUND(ROUND($AY20*9.76%,2)+ROUND($AY20*2.45%,2)+ROUND($AY20*1.5%,2)+ROUND($AY20*((1-13.71%)*9%),2)+ROUND($AZ20*9%,2),2),2)*$E$8,2)&gt;0,ROUND(IF($AY20+$AZ20&lt;=2800,ROUND($AY20*$E$8,2)+ROUND($AZ20*$E$8,2),0)-ROUND(ROUND(ROUND($AY20*9.76%,2)+ROUND($AY20*2.45%,2)+ROUND($AY20*1.5%,2)+ROUND($AY20*((1-13.71%)*9%),2)+ROUND($AZ20*9%,2),2),2)*$E$8,2),IF(ROUND(IF($AY20+$AZ20&gt;=2800,IF($AZ20&gt;2800,ROUND(2800*$E$8,2),ROUND($AZ20*$E$8,2)+ROUND((2800-$AZ20)*$E$8,2)),0)-ROUND(ROUND(ROUND(IF($AZ20&gt;2800,0,2800-$AZ20)*9.76%,2)+ROUND(IF($AZ20&gt;2800,0,2800-$AZ20)*2.45%,2)+ROUND(IF($AZ20&gt;2800,0,2800-$AZ20)*1.5%,2)+ROUND(IF($AZ20&gt;2800,0,2800-$AZ20)*((1-13.71%)*9%),2)+ROUND(IF($AZ20&gt;2800,2800,$AZ20)*9%,2),2),2)*$E$8,2)&gt;0,ROUND(IF($AY20+$AZ20&gt;=2800,IF($AZ20&gt;2800,ROUND(2800*$E$8,2),ROUND($AZ20*$E$8,2)+ROUND((2800-$AZ20)*$E$8,2)),0)-ROUND(ROUND(ROUND(IF($AZ20&gt;2800,0,2800-$AZ20)*9.76%,2)+ROUND(IF($AZ20&gt;2800,0,2800-$AZ20)*2.45%,2)+ROUND(IF($AZ20&gt;2800,0,2800-$AZ20)*1.5%,2)+ROUND(IF($AZ20&gt;2800,0,2800-$AZ20)*((1-13.71%)*9%),2)+ROUND(IF($AZ20&gt;2800,2800,$AZ20)*9%,2),2),2)*$E$8,2),0)),IF($BA20&gt;($BB20+(ROUND($AY20*9.76%,2)+ROUND($AY20*1.5%,2)+ROUND($AY20*2.45%,2)+ROUND(($AY20*(1-13.71%))*9%,2))+ROUND($AY20*9.76%,2)+(ROUND($AY20*6.5%,2)+ROUND($AY20*$E$5%,2))+(ROUND(BF20*9%,2))+($AY20-2800)),IF($AY20-ROUND($AY20*9.76%,2)-ROUND($AY20*1.5%,2)-ROUND($AY20*2.45%,2)-ROUND(($AY20*(1-13.71%))*9%,2)&gt;($BA20-($BB20+(ROUND($AY20*9.76%,2)+ROUND($AY20*1.5%,2)+ROUND($AY20*2.45%,2)+ROUND(($AY20*(1-13.71%))*9%,2))+ROUND($AY20*9.76%,2)+(ROUND($AY20*6.5%,2)+ROUND($AY20*$E$5%,2))+(ROUND(BF20*9%,2)))),ROUND((($AY20-(ROUND($AY20*9.76%,2)+ROUND($AY20*1.5%,2)+ROUND($AY20*2.45%,2)+ROUND(($AY20*(1-13.71%))*9%,2))-($BA20-($BB20+(ROUND($AY20*9.76%,2)+ROUND($AY20*1.5%,2)+ROUND($AY20*2.45%,2)+ROUND(($AY20*(1-13.71%))*9%,2))+ROUND($AY20*9.76%,2)+(ROUND($AY20*6.5%,2)+ROUND($AY20*$E$5%,2))+(ROUND(BF20*9%,2)))))+$AZ20)*$E$8,2),ROUND(($AZ20-(($BA20-($BB20+(ROUND($AY20*9.76%,2)+ROUND($AY20*1.5%,2)+ROUND($AY20*2.45%,2)+ROUND(($AY20*(1-13.71%))*9%,2))+ROUND($AY20*9.76%,2)+(ROUND($AY20*6.5%,2)+ROUND($AY20*$E$5%,2))+(ROUND(BF20*9%,2))))-($AY20-ROUND($AY20*9.76%,2)-ROUND($AY20*1.5%,2)-ROUND($AY20*2.45%,2)-ROUND(($AY20*(1-13.71%))*9%,2))))*$E$8,2)),0)),IF(AND($AZ20&gt;0,$BA20&gt;0),IF(ROUND(($AY20-ROUND(ROUND(ROUND($AY20*9.76%,2)+ROUND($AY20*2.45%,2)+ROUND($AY20*1.5%,2)+ROUND($AY20*((1-13.71%)*9%),2),2),2)+($AZ20-ROUND($AZ20*9%,2))-$BA20)*$E$8,2)&gt;=ROUND((IF($AY20-$AZ20&gt;=2800-$AZ20,IF(2800-$AZ20&gt;0,2800-$AZ20,0),IF($AY20-$AZ20&gt;=0,IF($AY20&lt;2800,$AY20,$AY20-$AZ20),IF($AY20-(ROUND($AY20*9.76%,2)+ROUND($AY20*2.45%,2)+ROUND($AY20*1.5%,2)+($AY20*(1-13.71%)*9%))-$BA20&gt;0,IF(AND(2800-$AZ20&gt;0,2800-$AZ20&gt;$AY20-(ROUND($AY20*9.76%,2)+ROUND($AY20*2.45%,2)+ROUND($AY20*1.5%,2)+($AY20*(1-13.71%)*9%))-$BA20),$AY20,IF(2800-$AZ20&gt;0,2800-$AZ20,0)),0)))-ROUND(ROUND(ROUND(IF($AY20-$AZ20&gt;=2800-$AZ20,IF(2800-$AZ20&gt;0,2800-$AZ20,0),IF($AY20-$AZ20&gt;=0,IF($AY20&lt;2800,$AY20,$AY20-$AZ20),IF($AY20-(ROUND($AY20*9.76%,2)+ROUND($AY20*2.45%,2)+ROUND($AY20*1.5%,2)+($AY20*(1-13.71%)*9%))-$BA20&gt;0,IF(AND(2800-$AZ20&gt;0,2800-$AZ20&gt;$AY20-(ROUND($AY20*9.76%,2)+ROUND($AY20*2.45%,2)+ROUND($AY20*1.5%,2)+($AY20*(1-13.71%)*9%))-$BA20),$AY20,IF(2800-$AZ20&gt;0,2800-$AZ20,0)),0)))*9.76%,2)+ROUND(IF($AY20-$AZ20&gt;=2800-$AZ20,IF(2800-$AZ20&gt;0,2800-$AZ20,0),IF($AY20-$AZ20&gt;=0,IF($AY20&lt;2800,$AY20,$AY20-$AZ20),IF($AY20-(ROUND($AY20*9.76%,2)+ROUND($AY20*2.45%,2)+ROUND($AY20*1.5%,2)+($AY20*(1-13.71%)*9%))-$BA20&gt;0,IF(AND(2800-$AZ20&gt;0,2800-$AZ20&gt;$AY20-(ROUND($AY20*9.76%,2)+ROUND($AY20*2.45%,2)+ROUND($AY20*1.5%,2)+($AY20*(1-13.71%)*9%))-$BA20),$AY20,IF(2800-$AZ20&gt;0,2800-$AZ20,0)),0)))*2.45%,2)+ROUND(IF($AY20-$AZ20&gt;=2800-$AZ20,IF(2800-$AZ20&gt;0,2800-$AZ20,0),IF($AY20-$AZ20&gt;=0,IF($AY20&lt;2800,$AY20,$AY20-$AZ20),IF($AY20-(ROUND($AY20*9.76%,2)+ROUND($AY20*2.45%,2)+ROUND($AY20*1.5%,2)+($AY20*(1-13.71%)*9%))-$BA20&gt;0,IF(AND(2800-$AZ20&gt;0,2800-$AZ20&gt;$AY20-(ROUND($AY20*9.76%,2)+ROUND($AY20*2.45%,2)+ROUND($AY20*1.5%,2)+($AY20*(1-13.71%)*9%))-$BA20),$AY20,IF(2800-$AZ20&gt;0,2800-$AZ20,0)),0)))*1.5%,2)+ROUND(IF($AY20-$AZ20&gt;=2800-$AZ20,IF(2800-$AZ20&gt;0,2800-$AZ20,0),IF($AY20-$AZ20&gt;=0,IF($AY20&lt;2800,$AY20,$AY20-$AZ20),IF($AY20-(ROUND($AY20*9.76%,2)+ROUND($AY20*2.45%,2)+ROUND($AY20*1.5%,2)+($AY20*(1-13.71%)*9%))-$BA20&gt;0,IF(AND(2800-$AZ20&gt;0,2800-$AZ20&gt;$AY20-(ROUND($AY20*9.76%,2)+ROUND($AY20*2.45%,2)+ROUND($AY20*1.5%,2)+($AY20*(1-13.71%)*9%))-$BA20),$AY20,IF(2800-$AZ20&gt;0,2800-$AZ20,0)),0)))*((1-13.71%)*9%),2),2),2)+IF($AZ20&gt;2800,2800-(2800*9%),$AZ20-($AZ20*9%)))*$E$8,2),ROUND((IF($AY20-$AZ20&gt;=2800-$AZ20,IF(2800-$AZ20&gt;0,2800-$AZ20,0),IF($AY20-$AZ20&gt;=0,IF($AY20&lt;2800,$AY20,$AY20-$AZ20),IF($AY20-(ROUND($AY20*9.76%,2)+ROUND($AY20*2.45%,2)+ROUND($AY20*1.5%,2)+($AY20*(1-13.71%)*9%))-$BA20&gt;0,IF(AND(2800-$AZ20&gt;0,2800-$AZ20&gt;$AY20-(ROUND($AY20*9.76%,2)+ROUND($AY20*2.45%,2)+ROUND($AY20*1.5%,2)+($AY20*(1-13.71%)*9%))-$BA20),$AY20,IF(2800-$AZ20&gt;0,2800-$AZ20,0)),0)))-ROUND(ROUND(ROUND(IF($AY20-$AZ20&gt;=2800-$AZ20,IF(2800-$AZ20&gt;0,2800-$AZ20,0),IF($AY20-$AZ20&gt;=0,IF($AY20&lt;2800,$AY20,$AY20-$AZ20),IF($AY20-(ROUND($AY20*9.76%,2)+ROUND($AY20*2.45%,2)+ROUND($AY20*1.5%,2)+($AY20*(1-13.71%)*9%))-$BA20&gt;0,IF(AND(2800-$AZ20&gt;0,2800-$AZ20&gt;$AY20-(ROUND($AY20*9.76%,2)+ROUND($AY20*2.45%,2)+ROUND($AY20*1.5%,2)+($AY20*(1-13.71%)*9%))-$BA20),$AY20,IF(2800-$AZ20&gt;0,2800-$AZ20,0)),0)))*9.76%,2)+ROUND(IF($AY20-$AZ20&gt;=2800-$AZ20,IF(2800-$AZ20&gt;0,2800-$AZ20,0),IF($AY20-$AZ20&gt;=0,IF($AY20&lt;2800,$AY20,$AY20-$AZ20),IF($AY20-(ROUND($AY20*9.76%,2)+ROUND($AY20*2.45%,2)+ROUND($AY20*1.5%,2)+($AY20*(1-13.71%)*9%))-$BA20&gt;0,IF(AND(2800-$AZ20&gt;0,2800-$AZ20&gt;$AY20-(ROUND($AY20*9.76%,2)+ROUND($AY20*2.45%,2)+ROUND($AY20*1.5%,2)+($AY20*(1-13.71%)*9%))-$BA20),$AY20,IF(2800-$AZ20&gt;0,2800-$AZ20,0)),0)))*2.45%,2)+ROUND(IF($AY20-$AZ20&gt;=2800-$AZ20,IF(2800-$AZ20&gt;0,2800-$AZ20,0),IF($AY20-$AZ20&gt;=0,IF($AY20&lt;2800,$AY20,$AY20-$AZ20),IF($AY20-(ROUND($AY20*9.76%,2)+ROUND($AY20*2.45%,2)+ROUND($AY20*1.5%,2)+($AY20*(1-13.71%)*9%))-$BA20&gt;0,IF(AND(2800-$AZ20&gt;0,2800-$AZ20&gt;$AY20-(ROUND($AY20*9.76%,2)+ROUND($AY20*2.45%,2)+ROUND($AY20*1.5%,2)+($AY20*(1-13.71%)*9%))-$BA20),$AY20,IF(2800-$AZ20&gt;0,2800-$AZ20,0)),0)))*1.5%,2)+ROUND(IF($AY20-$AZ20&gt;=2800-$AZ20,IF(2800-$AZ20&gt;0,2800-$AZ20,0),IF($AY20-$AZ20&gt;=0,IF($AY20&lt;2800,$AY20,$AY20-$AZ20),IF($AY20-(ROUND($AY20*9.76%,2)+ROUND($AY20*2.45%,2)+ROUND($AY20*1.5%,2)+($AY20*(1-13.71%)*9%))-$BA20&gt;0,IF(AND(2800-$AZ20&gt;0,2800-$AZ20&gt;$AY20-(ROUND($AY20*9.76%,2)+ROUND($AY20*2.45%,2)+ROUND($AY20*1.5%,2)+($AY20*(1-13.71%)*9%))-$BA20),$AY20,IF(2800-$AZ20&gt;0,2800-$AZ20,0)),0)))*((1-13.71%)*9%),2),2),2)+IF($AZ20&gt;2800,2800-(2800*9%),$AZ20-($AZ20*9%)))*$E$8,2),ROUND(($AY20-ROUND(ROUND(ROUND($AY20*9.76%,2)+ROUND($AY20*2.45%,2)+ROUND($AY20*1.5%,2)+ROUND($AY20*((1-13.71%)*9%),2),2),2)+($AZ20-ROUND($AZ20*9%,2))-$BA20)*$E$8,2)),0)),0)</f>
        <v>0</v>
      </c>
      <c r="BK20" s="49">
        <f t="shared" ref="BK20:BK83" si="58">IF($AX20=1,IF(AND($BA20=0,$AZ20=0),(IF($AY20&gt;2800,2800,$AY20)*$E$8)+ROUND((ROUND(IF($AY20&gt;=2800,2800,$AY20)*9.76%,2)+ROUND(IF($AY20&gt;=2800,2800,$AY20)*6.5%,2)+ROUND(IF($AY20&gt;=2800,2800,$AY20)*$E$5%,2))*$E$8,2),IF(AND($AZ20&gt;0,$BA20=0),IF($AY20+$AZ20&gt;=2800,ROUND(2800*$E$8,2),ROUND(($AY20+$AZ20)*$E$8,2))+IF($AY20&gt;=2800,ROUND((ROUND(2800*9.76%,2)+ROUND(2800*6.5%,2)+ROUND(2800*$E$5%,2))*$E$8,2),ROUND((ROUND($AY20*9.76%,2)+ROUND($AY20*6.5%,2)+ROUND($AY20*$E$5%,2))*$E$8,2)),IF(AND($AZ20=0,$BA20&gt;0),IF((($AY20+ROUND($AY20*9.76%,2)+ROUND($AY20*6.5%,2)+ROUND($AY20*$E$5%,2))-($BA20-$BB20))&gt;2800+ROUND(2800*9.76%,2)+ROUND(2800*6.5%,2)+ROUND(2800*$E$5%,2),ROUND((2800+ROUND(2800*9.76%,2)+ROUND(2800*6.5%,2)+ROUND(2800*$E$5%,2))*$E$8,2),ROUND((($AY20+ROUND($AY20*9.76%,2)+ROUND($AY20*6.5%,2)+ROUND($AY20*$E$5%,2))-($BA20-$BB20))*$E$8,2)),IF(AND($BA20&gt;0,$AZ20&gt;0),IF(AND($AZ20&lt;=$BA20-$BB20,$AZ20&lt;=$AY20,(($AY20+ROUND($AY20*9.76%,2)+ROUND($AY20*6.5%,2)+ROUND($AY20*$E$5%,2))+$AZ20)-($BA20-$BB20)&gt;2800+(ROUND(IF($AY20&gt;2800,2800,$AY20)*9.76%,2)+ROUND(IF($AY20&gt;2800,2800,$AY20)*6.5%,2)+ROUND(IF($AY20&gt;2800,2800,$AY20)*$E$5%,2))),ROUND((2800+ROUND(IF($AY20&gt;2800,2800,$AY20)*9.76%,2)+ROUND(IF($AY20&gt;2800,2800,$AY20)*6.5%,2)+ROUND(IF($AY20&gt;2800,2800,BE20)*$E$5%,2))*$E$8,2),IF(AND($AZ20&gt;=$BA20-$BB20,$AZ20&lt;=$AY20,(($AY20+ROUND($AY20*9.76%,2)+ROUND($AY20*6.5%,2)+ROUND($AY20*$E$5%,2))+$AZ20)-($BA20-$BB20)&gt;2800+(ROUND(IF($AY20&gt;2800,2800,$AY20)*9.76%,2)+ROUND(IF($AY20&gt;2800,2800,$AY20)*6.5%,2)+ROUND(IF($AY20&gt;2800,2800,$AY20)*$E$5%,2))),ROUND((2800+ROUND(IF($AY20&gt;2800,2800,$AY20)*9.76%,2)+ROUND(IF($AY20&gt;2800,2800,$AY20)*6.5%,2)+ROUND(IF($AY20&gt;2800,2800,$AY20)*$E$5%,2))*$E$8,2),IF(AND($AZ20&gt;=$BA20-$BB20,$AZ20&gt;=$AY20,(($AY20+ROUND($AY20*9.76%,2)+ROUND($AY20*6.5%,2)+ROUND($AY20*$E$5%,2))+$AZ20)-($BA20-$BB20)&gt;2800+(ROUND(IF($AY20&gt;2800,2800,$AY20)*9.76%,2)+ROUND(IF($AY20&gt;2800,2800,$AY20)*6.5%,2)+ROUND(IF($AY20&gt;2800,2800,$AY20)*$E$5%,2))),IF($AY20&gt;=2800,ROUND((2800+ROUND(2800*9.76%,2)+ROUND(2800*6.5%,2)+ROUND(2800*$E$5%,2))*$E$8,2),ROUND(($AY20+ROUND($AY20*9.76%,2)+ROUND($AY20*6.5%,2)+ROUND($AY20*$E$5%,2))*$E$8,2)+ROUND((2800-$AY20)*$E$8,2)),IF(AND($AZ20&lt;=$BA20-$BB20,$AZ20&lt;=$AY20,(($AY20+ROUND($AY20*9.76%,2)+ROUND($AY20*6.5%,2)+ROUND($AY20*$E$5%,2))+$AZ20)-($BA20-$BB20)&lt;2800+(ROUND(IF($AY20&gt;2800,2800,$AY20)*9.76%,2)+ROUND(IF($AY20&gt;2800,2800,$AY20)*6.5%,2)+ROUND(IF($AY20&gt;2800,2800,$AY20)*$E$5%,2))),ROUND(((($AY20+ROUND($AY20*9.76%,2)+ROUND($AY20*6.5%,2)+ROUND($AY20*$E$5%,2))+$AZ20)-($BA20-$BB20))*$E$8,2),IF(AND($AZ20&gt;=$BA20-$BB20,$AZ20&lt;=$AY20,(($AY20+ROUND($AY20*9.76%,2)+ROUND($AY20*6.5%,2)+ROUND($AY20*$E$5%,2))+$AZ20)-($BA20-$BB20)&lt;2800+(ROUND(IF($AY20&gt;2800,2800,$AY20)*9.76%,2)+ROUND(IF($AY20&gt;2800,2800,$AY20)*6.5%,2)+ROUND(IF($AY20&gt;2800,2800,$AY20)*$E$5%,2))),ROUND((($AZ20)-($BA20-$BB20)+$AY20)*$E$8,2)+ROUND((ROUND($AY20*9.76%,2)+ROUND($AY20*6.5%,2)+ROUND($AY20*$E$5%,2))*$E$8,2),IF(AND($AZ20&lt;=$BA20-$BB20,$AZ20&gt;=$AY20,(($AY20+ROUND($AY20*9.76%,2)+ROUND($AY20*6.5%,2)+ROUND($AY20*$E$5%,2))+$AZ20)-($BA20-$BB20)&lt;2800+(ROUND(IF($AY20&gt;2800,2800,$AY20)*9.76%,2)+ROUND(IF($AY20&gt;2800,2800,$AY20)*6.5%,2)+ROUND(IF($AY20&gt;2800,2800,$AY20)*$E$5%,2))),ROUND(($AY20)*$E$8,2)+ROUND((ROUND(($AY20)*9.76%,2)+ROUND(($AY20)*6.5%,2)+ROUND(($AY20)*$E$5%,2)-(($BA20-$BB20)-($AZ20)))*$E$8,2),IF(AND($AZ20&gt;=$BA20-$BB20,$AZ20&gt;=$AY20,(($AY20+ROUND($AY20*9.76%,2)+ROUND($AY20*6.5%,2)+ROUND($AY20*$E$5%,2))+$AZ20)-($BA20-$BB20)&lt;2800+(ROUND(IF($AY20&gt;2800,2800,$AY20)*9.76%,2)+ROUND(IF($AY20&gt;2800,2800,$AY20)*6.5%,2)+ROUND(IF($AY20&gt;2800,2800,$AY20)*$E$5%,2))),ROUND((($AZ20)-($BA20-$BB20)+$AY20)*$E$8,2)+ROUND((ROUND($AY20*9.76%,2)+ROUND($AY20*6.5%,2)+ROUND($AY20*$E$5%,2))*$E$8,2),IF(AND($AY20&gt;=2800,$AZ20&lt;=$BA20),IF((($AY20+ROUND($AY20*9.76%,2)+ROUND($AY20*6.5%,2)+ROUND($AY20*$E$5%,2))-($BA20-$AZ20))&gt;(2800+ROUND(2800*9.76%,2)+ROUND(2800*6.5%,2)+ROUND(2800*$E$5%,2)),ROUND((2800+ROUND(2800*9.76%,2)+ROUND(2800*6.5%,2)+ROUND(2800*$E$5%,2))*$E$8,2),ROUND((($AY20+ROUND($AY20*9.76%,2)+ROUND($AY20*6.5%,2)+ROUND($AY20*$E$5%,2))-($BA20-$AZ20))*$E$8,2)),0)))))))),0)))),0)</f>
        <v>0</v>
      </c>
      <c r="BL20" s="49">
        <f t="shared" ref="BL20:BL83" si="59">IF(AND($AX20=1,$G20&gt;0),IF(AND($AZ20=0,$BA20=0),ROUND((ROUND(IF($AY20&gt;=2800,2800,$AY20)*9.76%,2)+ROUND(IF($AY20&gt;=2800,2800,$AY20)*1.5%,2)+ROUND(IF($AY20&gt;=2800,2800,$AY20)*2.45%,2)+ROUND(IF($AY20&gt;=2800,2800,$AY20)*((1-13.71%)*9%),2))*$E$8,2),IF(AND($AZ20&gt;0,$BA20=0),ROUND(IF(AND($AY20&gt;=2800,$AZ20&lt;=2800,$AY20+$AZ20&gt;=2800),ROUND((2800-$AZ20)*9.76%,2)+ROUND((2800-$AZ20)*2.45%,2)+ROUND((2800-$AZ20)*1.5%,2)+ROUND((2800-$AZ20)*((1-13.71%)*9%),2)+ROUND($AZ20*9%,2),ROUND(IF(AND($AY20&lt;=2800,$AZ20+$AY20&lt;=2800),ROUND($AY20*9.76%,2)+ROUND($AY20*1.5%,2)+ROUND($AY20*2.45%,2)+ROUND($AY20*((1-13.71%)*9%),2)+ROUND($AZ20*9%,2),IF(AND($AY20&lt;2800,$AZ20+$AY20&gt;2800,$AZ20&lt;=2800),ROUND((2800-$AZ20)*9.76%,2)+ROUND((2800-$AZ20)*1.5%,2)+ROUND((2800-$AZ20)*2.45%,2)+ROUND((2800-$AZ20)*((1-13.71%)*9%),2)+ROUND($AZ20*9%,2),IF($AZ20&gt;2800,ROUND(2800*9%,2),2))),2))*$E$8,2),IF(AND($AZ20=0,$BA20&gt;0),ROUND((ROUND(IF($AY20-($BA20+$BB20)&gt;=2800,2800,$AY20-($BA20+$BB20))*9.76%,2)+ROUND(IF($AY20-($BA20+$BB20)&gt;=2800,2800,$AY20-($BA20+$BB20))*1.5%,2)+ROUND(IF($AY20-($BA20+$BB20)&gt;=2800,2800,$AY20-($BA20+$BB20))*2.45%,2)+ROUND(IF($AY20-($BA20+$BB20)&gt;=2800,2800,$AY20-($BA20+$BB20))*((1-13.71%)*9%),2))*$E$8,2),IF(AND($AZ20&gt;0,$BA20&gt;0),IF(AND($AY20+ROUND($AY20*9.76%,2)+ROUND($AY20*6.5%,2)+ROUND($AY20*$E$5%,2)+($AZ20)-($BA20-$BB20)&gt;=2800+ROUND(2800*9.76%,2)+ROUND(2800*6.5%,2)+ROUND(2800*$E$5%,2),BE20+ROUND($AY20*9.76%,2)+ROUND($AY20*6.5%,2)+ROUND($AY20*$E$5%,2)&lt;2800+ROUND(2800*9.76%,2)+ROUND(2800*6.5%,2)+ROUND(2800*$E$5%,2),$AZ20&gt;=$BA20-$BB20),ROUND((ROUND($AY20*9.76%,2)+ROUND($AY20*2.45%,2)+ROUND($AY20*1.5%,2)+ROUND($AY20*((1-13.71%)*9%),2))*$E$8,2),IF(AND($AY20+ROUND($AY20*9.76%,2)+ROUND($AY20*6.5%,2)+ROUND($AY20*$E$5%,2)+($AZ20)-($BA20-$BB20)&gt;=2800+ROUND(2800*9.76%,2)+ROUND(2800*6.5%,2)+ROUND(2800*$E$5%,2),BE20+ROUND($AY20*9.76%,2)+ROUND($AY20*6.5%,2)+ROUND($AY20*$E$5%,2)&gt;=2800+ROUND(2800*9.76%,2)+ROUND(2800*6.5%,2)+ROUND(2800*$E$5%,2),$AZ20&gt;=$BA20-$BB20),ROUND((ROUND(2800*9.76%,2)+ROUND(2800*2.45%,2)+ROUND(2800*1.5%,2)+ROUND(2800*((1-13.71%)*9%),2))*$E$8,2),IF(AND($AY20+ROUND($AY20*9.76%,2)+ROUND($AY20*6.5%,2)+ROUND($AY20*$E$5%,2)+($AZ20)-($BA20-$BB20)&gt;=2800+ROUND(2800*9.76%,2)+ROUND(2800*6.5%,2)+ROUND(2800*$E$5%,2),$AY20+ROUND($AY20*9.76%,2)+ROUND($AY20*6.5%,2)+ROUND($AY20*$E$5%,2)&gt;=2800+ROUND(2800*9.76%,2)+ROUND(2800*6.5%,2)+ROUND(2800*$E$5%,2),$AZ20&lt;=$BA20-$BB20),ROUND((ROUND(2800*9.76%,2)+ROUND(2800*2.45%,2)+ROUND(2800*1.5%,2)+ROUND(2800*((1-13.71%)*9%),2))*$E$8,2),IF(AND($AY20+ROUND($AY20*9.76%,2)+ROUND($AY20*6.5%,2)+ROUND($AY20*$E$5%,2)+($AZ20)-($BA20-$BB20)&lt;2800+ROUND(2800*9.76%,2)+ROUND(2800*6.5%,2)+ROUND(2800*$E$5%,2),$AY20+ROUND($AY20*9.76%,2)+ROUND($AY20*6.5%,2)+ROUND($AY20*$E$5%,2)&lt;2800+ROUND(2800*9.76%,2)+ROUND(2800*6.5%,2)+ROUND(2800*$E$5%,2),$AZ20&gt;=$BA20-$BB20),ROUND((ROUND($AY20*9.76%,2)+ROUND($AY20*2.45%,2)+ROUND($AY20*1.5%,2)+ROUND($AY20*((1-13.71%)*9%),2))*$E$8,2),IF(AND($AY20+ROUND($AY20*9.76%,2)+ROUND($AY20*6.5%,2)+ROUND($AY20*$E$5%,2)+($AZ20)-($BA20-$BB20)&lt;2800+ROUND(2800*9.76%,2)+ROUND(2800*6.5%,2)+ROUND(2800*$E$5%,2),$AY20+ROUND($AY20*9.76%,2)+ROUND($AY20*6.5%,2)+ROUND($AY20*$E$5%,2)&lt;2800+ROUND(2800*9.76%,2)+ROUND(2800*6.5%,2)+ROUND(2800*$E$5%,2),$AZ20&lt;=$BA20-$BB20),ROUND(((ROUND((($AY20+ROUND($AY20*9.76%,2)+ROUND($AY20*6.5%,2)+ROUND($AY20*$E$5%,2))-(($BA20+$BB20)-$AZ20)-(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2))))*9.76%,2))+(ROUND((($AY20+ROUND($AY20*9.76%,2)+ROUND($AY20*6.5%,2)+ROUND($AY20*$E$5%,2))-(($BA20+$BB20)-$AZ20)-(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2))))*2.45%,2))+(ROUND((($AY20+ROUND($AY20*9.76%,2)+ROUND($AY20*6.5%,2)+ROUND($AY20*$E$5%,2))-(($BA20+$BB20)-$AZ20)-(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2))))*1.5%,2))+(ROUND((($AY20+ROUND($AY20*9.76%,2)+ROUND($AY20*6.5%,2)+ROUND($AY20*$E$5%,2))-(($BA20+$BB20)-$AZ20)-(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2))))*((1-13.71%)*9%),2)))*$E$8,2),0))))),0)))),0)</f>
        <v>0</v>
      </c>
      <c r="BM20" s="49">
        <f t="shared" ref="BM20:BM83" si="60">IF($AX20=1,IF(AND($AZ20&gt;0,$BA20&gt;0),IF(AND($AY20+ROUND($AY20*9.76%,2)+ROUND($AY20*6.5%,2)+ROUND($AY20*$E$5%,2)+($AZ20)-($BA20-$BB20)&lt;2800+ROUND(2800*9.76%,2)+ROUND(2800*6.5%,2)+ROUND(2800*$E$5%,2),$AY20+ROUND($AY20*9.76%,2)+ROUND($AY20*6.5%,2)+ROUND($AY20*$E$5%,2)&gt;=2800+ROUND(2800*9.76%,2)+ROUND(2800*6.5%,2)+ROUND(2800*$E$5%,2),$AZ20&lt;$BA20-$BB20),ROUND(((ROUND((($AY20+ROUND($AY20*9.76%,2)+ROUND($AY20*6.5%,2)+ROUND($AY20*$E$5%,2))-(($BA20+$BB20)-$AZ20)-(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2))))*9.76%,2))+(ROUND((($AY20+ROUND($AY20*9.76%,2)+ROUND($AY20*6.5%,2)+ROUND($AY20*$E$5%,2))-(($BA20+$BB20)-$AZ20)-(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2))))*2.45%,2))+(ROUND((($AY20+ROUND($AY20*9.76%,2)+ROUND($AY20*6.5%,2)+ROUND($AY20*$E$5%,2))-(($BA20+$BB20)-$AZ20)-(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2))))*1.5%,2))+(ROUND((($AY20+ROUND($AY20*9.76%,2)+ROUND($AY20*6.5%,2)+ROUND($AY20*$E$5%,2))-(($BA20+$BB20)-$AZ20)-(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2))))*((1-13.71%)*9%),2)))*$E$8,2),0),0),0)</f>
        <v>0</v>
      </c>
      <c r="BN20" s="32">
        <f t="shared" ref="BN20:BN83" si="61">IF(IF(IF($AX20=0,0,IF(AND(OR($H20=0,$H20=""),OR($BA20=0,$BA20=""),$AX20=1),0,IF(AND($AZ20=0,$BA20=0),ROUND((ROUND(IF($AY20&gt;=2800,2800,$AY20)*9.76%,2)+ROUND(IF($AY20&gt;=2800,2800,$AY20)*6.5%,2)+ROUND(IF($AY20&gt;=2800,2800,$AY20)*$E$5%,2))*$E$8,2),IF(AND($AZ20&gt;0,$BA20=0),IF($AY20&gt;=2800,ROUND((ROUND(2800*9.76%,2)+ROUND(2800*6.5%,2)+ROUND(2800*$E$5%,2))*$E$8,2),ROUND((ROUND($AY20*9.76%,2)+ROUND($AY20*6.5%,2)+ROUND($AY20*$E$5%,2))*$E$8,2)),IF(AND($AZ20=0,$BA20&gt;0),IF(ROUND(((($AY20+ROUND($AY20*9.76%,2)+ROUND($AY20*6.5%,2)+ROUND($AY20*$E$5%,2))-($BA20-$BB20))-(((($AY20+ROUND($AY20*9.76%,2)+ROUND($AY20*6.5%,2)+ROUND($AY20*$E$5%,2))-($BA20-$BB20))/(100+$E$5+9.76+6.5))*100))*$E$8,2)&gt;=ROUND((ROUND(IF($AY20&gt;=2800,2800,$AY20)*9.76%,2)+ROUND(IF($AY20&gt;=2800,2800,$AY20)*6.5%,2)+ROUND(IF($AY20&gt;=2800,2800,$AY20)*$E$5%,2))*$E$8,2),ROUND((ROUND(IF($AY20&gt;=2800,2800,$AY20)*9.76%,2)+ROUND(IF($AY20&gt;=2800,2800,$AY20)*6.5%,2)+ROUND(IF($AY20&gt;=2800,2800,$AY20)*$E$5%,2))*$E$8,2),ROUND(((($AY20+ROUND($AY20*9.76%,2)+ROUND($AY20*6.5%,2)+ROUND($AY20*$E$5%,2))-($BA20-$BB20))-(((($AY20+ROUND($AY20*9.76%,2)+ROUND($AY20*6.5%,2)+ROUND($AY20*$E$5%,2))-($BA20-$BB20))/(100+$E$5+9.76+6.5))*100))*$E$8,2)),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E$8,2)))))))&gt;0,IF($AX20=0,0,IF(AND(OR($H20=0,$H20=""),OR($BA20=0,$BA20=""),$AX20=1),0,IF(AND($AZ20=0,$BA20=0),ROUND((ROUND(IF($AY20&gt;=2800,2800,$AY20)*9.76%,2)+ROUND(IF($AY20&gt;=2800,2800,$AY20)*6.5%,2)+ROUND(IF($AY20&gt;=2800,2800,$AY20)*$E$5%,2))*$E$8,2),IF(AND($AZ20&gt;0,$BA20=0),IF($AY20&gt;=2800,ROUND((ROUND(2800*9.76%,2)+ROUND(2800*6.5%,2)+ROUND(2800*$E$5%,2))*$E$8,2),ROUND((ROUND($AY20*9.76%,2)+ROUND($AY20*6.5%,2)+ROUND($AY20*$E$5%,2))*$E$8,2)),IF(AND($AZ20=0,$BA20&gt;0),IF(ROUND(((($AY20+ROUND($AY20*9.76%,2)+ROUND($AY20*6.5%,2)+ROUND($AY20*$E$5%,2))-($BA20-$BB20))-(((($AY20+ROUND($AY20*9.76%,2)+ROUND($AY20*6.5%,2)+ROUND($AY20*$E$5%,2))-($BA20-$BB20))/(100+$E$5+9.76+6.5))*100))*$E$8,2)&gt;=ROUND((ROUND(IF($AY20&gt;=2800,2800,$AY20)*9.76%,2)+ROUND(IF($AY20&gt;=2800,2800,$AY20)*6.5%,2)+ROUND(IF($AY20&gt;=2800,2800,$AY20)*$E$5%,2))*$E$8,2),ROUND((ROUND(IF($AY20&gt;=2800,2800,$AY20)*9.76%,2)+ROUND(IF($AY20&gt;=2800,2800,$AY20)*6.5%,2)+ROUND(IF($AY20&gt;=2800,2800,$AY20)*$E$5%,2))*$E$8,2),ROUND(((($AY20+ROUND($AY20*9.76%,2)+ROUND($AY20*6.5%,2)+ROUND($AY20*$E$5%,2))-($BA20-$BB20))-(((($AY20+ROUND($AY20*9.76%,2)+ROUND($AY20*6.5%,2)+ROUND($AY20*$E$5%,2))-($BA20-$BB20))/(100+$E$5+9.76+6.5))*100))*$E$8,2)),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E$8,2))))))),0)&gt;$H20,$H20,IF(IF($AX20=0,0,IF(AND(OR($H20=0,$H20=""),OR($BA20=0,$BA20=""),$AX20=1),0,IF(AND($AZ20=0,$BA20=0),ROUND((ROUND(IF($AY20&gt;=2800,2800,$AY20)*9.76%,2)+ROUND(IF($AY20&gt;=2800,2800,$AY20)*6.5%,2)+ROUND(IF($AY20&gt;=2800,2800,$AY20)*$E$5%,2))*$E$8,2),IF(AND($AZ20&gt;0,$BA20=0),IF($AY20&gt;=2800,ROUND((ROUND(2800*9.76%,2)+ROUND(2800*6.5%,2)+ROUND(2800*$E$5%,2))*$E$8,2),ROUND((ROUND($AY20*9.76%,2)+ROUND($AY20*6.5%,2)+ROUND($AY20*$E$5%,2))*$E$8,2)),IF(AND($AZ20=0,$BA20&gt;0),IF(ROUND(((($AY20+ROUND($AY20*9.76%,2)+ROUND($AY20*6.5%,2)+ROUND($AY20*$E$5%,2))-($BA20-$BB20))-(((($AY20+ROUND($AY20*9.76%,2)+ROUND($AY20*6.5%,2)+ROUND($AY20*$E$5%,2))-($BA20-$BB20))/(100+$E$5+9.76+6.5))*100))*$E$8,2)&gt;=ROUND((ROUND(IF($AY20&gt;=2800,2800,$AY20)*9.76%,2)+ROUND(IF($AY20&gt;=2800,2800,$AY20)*6.5%,2)+ROUND(IF($AY20&gt;=2800,2800,$AY20)*$E$5%,2))*$E$8,2),ROUND((ROUND(IF($AY20&gt;=2800,2800,$AY20)*9.76%,2)+ROUND(IF($AY20&gt;=2800,2800,$AY20)*6.5%,2)+ROUND(IF($AY20&gt;=2800,2800,$AY20)*$E$5%,2))*$E$8,2),ROUND(((($AY20+ROUND($AY20*9.76%,2)+ROUND($AY20*6.5%,2)+ROUND($AY20*$E$5%,2))-($BA20-$BB20))-(((($AY20+ROUND($AY20*9.76%,2)+ROUND($AY20*6.5%,2)+ROUND($AY20*$E$5%,2))-($BA20-$BB20))/(100+$E$5+9.76+6.5))*100))*$E$8,2)),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E$8,2)))))))&gt;0,IF($AX20=0,0,IF(AND(OR($H20=0,$H20=""),OR($BA20=0,$BA20=""),$AX20=1),0,IF(AND($AZ20=0,$BA20=0),ROUND((ROUND(IF($AY20&gt;=2800,2800,$AY20)*9.76%,2)+ROUND(IF($AY20&gt;=2800,2800,$AY20)*6.5%,2)+ROUND(IF($AY20&gt;=2800,2800,$AY20)*$E$5%,2))*$E$8,2),IF(AND($AZ20&gt;0,$BA20=0),IF($AY20&gt;=2800,ROUND((ROUND(2800*9.76%,2)+ROUND(2800*6.5%,2)+ROUND(2800*$E$5%,2))*$E$8,2),ROUND((ROUND($AY20*9.76%,2)+ROUND($AY20*6.5%,2)+ROUND($AY20*$E$5%,2))*$E$8,2)),IF(AND($AZ20=0,$BA20&gt;0),IF(ROUND(((($AY20+ROUND($AY20*9.76%,2)+ROUND($AY20*6.5%,2)+ROUND($AY20*$E$5%,2))-($BA20-$BB20))-(((($AY20+ROUND($AY20*9.76%,2)+ROUND($AY20*6.5%,2)+ROUND($AY20*$E$5%,2))-($BA20-$BB20))/(100+$E$5+9.76+6.5))*100))*$E$8,2)&gt;=ROUND((ROUND(IF($AY20&gt;=2800,2800,$AY20)*9.76%,2)+ROUND(IF($AY20&gt;=2800,2800,$AY20)*6.5%,2)+ROUND(IF($AY20&gt;=2800,2800,$AY20)*$E$5%,2))*$E$8,2),ROUND((ROUND(IF($AY20&gt;=2800,2800,$AY20)*9.76%,2)+ROUND(IF($AY20&gt;=2800,2800,$AY20)*6.5%,2)+ROUND(IF($AY20&gt;=2800,2800,$AY20)*$E$5%,2))*$E$8,2),ROUND(((($AY20+ROUND($AY20*9.76%,2)+ROUND($AY20*6.5%,2)+ROUND($AY20*$E$5%,2))-($BA20-$BB20))-(((($AY20+ROUND($AY20*9.76%,2)+ROUND($AY20*6.5%,2)+ROUND($AY20*$E$5%,2))-($BA20-$BB20))/(100+$E$5+9.76+6.5))*100))*$E$8,2)),IF(ROUND(((($AY20+ROUND($AY20*9.76%,2)+ROUND($AY20*6.5%,2)+ROUND($AY20*$E$5%,2))-($BA20-$BB20)+$AZ20)-(((($AY20+ROUND($AY20*9.76%,2)+ROUND($AY20*6.5%,2)+ROUND($AY20*$E$5%,2))-($BA20-$BB20)+$AZ20)/(100+$E$5+9.76+6.5))*100))*$E$8,2)&gt;=ROUND((ROUND(IF($AY20&gt;=2800,2800,$AY20)*9.76%,2)+ROUND(IF($AY20&gt;=2800,2800,$AY20)*6.5%,2)+ROUND(IF($AY20&gt;=2800,2800,$AY20)*$E$5%,2))*$E$8,2),ROUND((ROUND(IF($AY20&gt;=2800,2800,$AY20)*9.76%,2)+ROUND(IF($AY20&gt;=2800,2800,$AY20)*6.5%,2)+ROUND(IF($AY20&gt;=2800,2800,$AY20)*$E$5%,2))*$E$8,2),ROUND(((($AY20+ROUND($AY20*9.76%,2)+ROUND($AY20*6.5%,2)+ROUND($AY20*$E$5%,2))-($BA20-$BB20)+$AZ20)-(((($AY20+ROUND($AY20*9.76%,2)+ROUND($AY20*6.5%,2)+ROUND($AY20*$E$5%,2))-($BA20-$BB20)+$AZ20)/(100+$E$5+9.76+6.5))*100))*$E$8,2))))))),0))</f>
        <v>0</v>
      </c>
      <c r="BO20" s="32" t="str">
        <f t="shared" ref="BO20:BO83" si="62">IF($E$7=2020,IF(IF(OR($AX20=0,$H20=0),0,IF($BF20&gt;0,$BF20,$BG20))&gt;$G20,$G20,IF(OR($AX20=0,$H20=0),0,IF($BF20&gt;0,$BF20,$BG20))),IF($E$7=2021,IF(IF(OR($AX20=0,$H20=0),0,IF($BL20&gt;0,$BL20,$BM20))&gt;$G20,$G20,IF(OR($AX20=0,$H20=0),0,IF($BL20&gt;0,$BL20,$BM20))),""))</f>
        <v/>
      </c>
      <c r="BP20" s="32" t="str">
        <f t="shared" ref="BP20:BP83" si="63">IF($E$7=2020,IF(IF(OR($AX20=0,$H20=0),0,$BH20)&gt;$H20,$H20,IF(OR($AX20=0,$H20=0),0,$BH20)),IF($E$7=2021,IF(IF(OR($AX20=0,$H20=0),0,$BN20)&gt;$H20,$H20,IF(OR($AX20=0,$H20=0),0,$BN20)),""))</f>
        <v/>
      </c>
      <c r="BQ20" s="56" t="str">
        <f t="shared" ref="BQ20:BQ83" si="64">IF($E$7=2020,ROUND(IF(IF($BC20&gt;0,$BC20,IF($BD20&gt;0,$BD20,IF($BE20&gt;0,$BE20,0)))&gt;$I20,$I20,IF($BC20&gt;0,$BC20,IF($BD20&gt;0,$BD20,IF($BE20&gt;0,$BE20,0)))),2),IF($E$7=2021,ROUND(IF(IF($BI20&gt;0,$BI20,IF($BJ20&gt;0,$BJ20,IF($BK20&gt;0,$BK20,0)))&gt;$I20,$I20,IF($BI20&gt;0,$BI20,IF($BJ20&gt;0,$BJ20,IF($BK20&gt;0,$BK20,0)))),2),""))</f>
        <v/>
      </c>
      <c r="BR20" s="250">
        <f t="shared" ref="BR20:BR83" si="65">IF($E$7=0,0,$AC20+$AW20+$BQ20)</f>
        <v>0</v>
      </c>
      <c r="BS20" s="19"/>
      <c r="BT20" s="19"/>
      <c r="BU20" s="19">
        <v>0</v>
      </c>
      <c r="BV20" s="19"/>
      <c r="BW20" s="19" t="s">
        <v>12</v>
      </c>
      <c r="BX20" s="19"/>
      <c r="BY20" s="19"/>
      <c r="BZ20" s="19"/>
      <c r="CA20" s="19">
        <f t="shared" si="27"/>
        <v>10</v>
      </c>
      <c r="CB20" s="19"/>
      <c r="CC20" s="19"/>
      <c r="CD20" s="19"/>
      <c r="CE20" s="19"/>
      <c r="CF20" s="19"/>
      <c r="CG20" s="19"/>
      <c r="CH20" s="19"/>
      <c r="CI20" s="19"/>
      <c r="CJ20" s="19"/>
      <c r="CK20" s="19"/>
      <c r="CL20" s="19"/>
      <c r="CM20" s="19"/>
      <c r="CN20" s="19"/>
      <c r="CO20" s="18"/>
      <c r="CP20" s="18"/>
      <c r="CQ20" s="18"/>
      <c r="CR20" s="18"/>
    </row>
    <row r="21" spans="1:96" ht="15.75" x14ac:dyDescent="0.25">
      <c r="A21" s="129">
        <v>3</v>
      </c>
      <c r="B21" s="50"/>
      <c r="C21" s="50"/>
      <c r="D21" s="36"/>
      <c r="E21" s="36"/>
      <c r="F21" s="37">
        <v>1</v>
      </c>
      <c r="G21" s="216">
        <v>0</v>
      </c>
      <c r="H21" s="217">
        <v>0</v>
      </c>
      <c r="I21" s="218">
        <v>0</v>
      </c>
      <c r="J21" s="214">
        <v>1</v>
      </c>
      <c r="K21" s="215">
        <v>0</v>
      </c>
      <c r="L21" s="215">
        <v>0</v>
      </c>
      <c r="M21" s="215">
        <v>0</v>
      </c>
      <c r="N21" s="40">
        <v>0</v>
      </c>
      <c r="O21" s="41">
        <f t="shared" si="28"/>
        <v>0</v>
      </c>
      <c r="P21" s="41">
        <f t="shared" si="29"/>
        <v>0</v>
      </c>
      <c r="Q21" s="41">
        <f t="shared" si="30"/>
        <v>0</v>
      </c>
      <c r="R21" s="41">
        <f t="shared" si="31"/>
        <v>0</v>
      </c>
      <c r="S21" s="41">
        <f t="shared" si="32"/>
        <v>0</v>
      </c>
      <c r="T21" s="32">
        <f t="shared" si="9"/>
        <v>0</v>
      </c>
      <c r="U21" s="41">
        <f t="shared" si="33"/>
        <v>0</v>
      </c>
      <c r="V21" s="41">
        <f t="shared" si="34"/>
        <v>0</v>
      </c>
      <c r="W21" s="41">
        <f t="shared" si="35"/>
        <v>0</v>
      </c>
      <c r="X21" s="41">
        <f t="shared" si="36"/>
        <v>0</v>
      </c>
      <c r="Y21" s="41">
        <f t="shared" si="37"/>
        <v>0</v>
      </c>
      <c r="Z21" s="32">
        <f t="shared" si="38"/>
        <v>0</v>
      </c>
      <c r="AA21" s="32" t="str">
        <f t="shared" si="39"/>
        <v/>
      </c>
      <c r="AB21" s="32" t="str">
        <f t="shared" si="40"/>
        <v/>
      </c>
      <c r="AC21" s="56" t="str">
        <f t="shared" si="41"/>
        <v/>
      </c>
      <c r="AD21" s="42">
        <f t="shared" si="42"/>
        <v>1</v>
      </c>
      <c r="AE21" s="43">
        <f t="shared" si="10"/>
        <v>0</v>
      </c>
      <c r="AF21" s="43">
        <f t="shared" si="11"/>
        <v>0</v>
      </c>
      <c r="AG21" s="43">
        <f t="shared" si="12"/>
        <v>0</v>
      </c>
      <c r="AH21" s="44">
        <f t="shared" si="13"/>
        <v>0</v>
      </c>
      <c r="AI21" s="45">
        <f t="shared" si="14"/>
        <v>0</v>
      </c>
      <c r="AJ21" s="45">
        <f t="shared" si="15"/>
        <v>0</v>
      </c>
      <c r="AK21" s="46">
        <f t="shared" si="16"/>
        <v>0</v>
      </c>
      <c r="AL21" s="46">
        <f t="shared" si="43"/>
        <v>0</v>
      </c>
      <c r="AM21" s="46">
        <f t="shared" si="17"/>
        <v>0</v>
      </c>
      <c r="AN21" s="32">
        <f t="shared" si="44"/>
        <v>0</v>
      </c>
      <c r="AO21" s="45">
        <f t="shared" si="45"/>
        <v>0</v>
      </c>
      <c r="AP21" s="45">
        <f t="shared" si="46"/>
        <v>0</v>
      </c>
      <c r="AQ21" s="46">
        <f t="shared" si="47"/>
        <v>0</v>
      </c>
      <c r="AR21" s="46">
        <f t="shared" si="48"/>
        <v>0</v>
      </c>
      <c r="AS21" s="46">
        <f t="shared" si="49"/>
        <v>0</v>
      </c>
      <c r="AT21" s="32">
        <f t="shared" si="50"/>
        <v>0</v>
      </c>
      <c r="AU21" s="35" t="str">
        <f t="shared" si="51"/>
        <v/>
      </c>
      <c r="AV21" s="35" t="str">
        <f t="shared" si="52"/>
        <v/>
      </c>
      <c r="AW21" s="65" t="str">
        <f t="shared" si="53"/>
        <v/>
      </c>
      <c r="AX21" s="47">
        <f t="shared" si="18"/>
        <v>1</v>
      </c>
      <c r="AY21" s="48">
        <f t="shared" si="19"/>
        <v>0</v>
      </c>
      <c r="AZ21" s="48">
        <f t="shared" si="20"/>
        <v>0</v>
      </c>
      <c r="BA21" s="43">
        <f t="shared" si="21"/>
        <v>0</v>
      </c>
      <c r="BB21" s="43">
        <f t="shared" si="22"/>
        <v>0</v>
      </c>
      <c r="BC21" s="49">
        <f t="shared" si="23"/>
        <v>0</v>
      </c>
      <c r="BD21" s="49">
        <f t="shared" si="24"/>
        <v>0</v>
      </c>
      <c r="BE21" s="49">
        <f t="shared" si="25"/>
        <v>0</v>
      </c>
      <c r="BF21" s="49">
        <f t="shared" si="54"/>
        <v>0</v>
      </c>
      <c r="BG21" s="49">
        <f t="shared" si="26"/>
        <v>0</v>
      </c>
      <c r="BH21" s="32">
        <f t="shared" si="55"/>
        <v>0</v>
      </c>
      <c r="BI21" s="49">
        <f t="shared" si="56"/>
        <v>0</v>
      </c>
      <c r="BJ21" s="49">
        <f t="shared" si="57"/>
        <v>0</v>
      </c>
      <c r="BK21" s="49">
        <f t="shared" si="58"/>
        <v>0</v>
      </c>
      <c r="BL21" s="49">
        <f t="shared" si="59"/>
        <v>0</v>
      </c>
      <c r="BM21" s="49">
        <f t="shared" si="60"/>
        <v>0</v>
      </c>
      <c r="BN21" s="32">
        <f t="shared" si="61"/>
        <v>0</v>
      </c>
      <c r="BO21" s="32" t="str">
        <f t="shared" si="62"/>
        <v/>
      </c>
      <c r="BP21" s="32" t="str">
        <f t="shared" si="63"/>
        <v/>
      </c>
      <c r="BQ21" s="56" t="str">
        <f t="shared" si="64"/>
        <v/>
      </c>
      <c r="BR21" s="250">
        <f t="shared" si="65"/>
        <v>0</v>
      </c>
      <c r="BS21" s="19"/>
      <c r="BT21" s="19"/>
      <c r="BU21" s="19">
        <v>1</v>
      </c>
      <c r="BV21" s="19"/>
      <c r="BW21" s="19" t="s">
        <v>13</v>
      </c>
      <c r="BX21" s="19"/>
      <c r="BY21" s="19"/>
      <c r="BZ21" s="19"/>
      <c r="CA21" s="19">
        <f t="shared" si="27"/>
        <v>10</v>
      </c>
      <c r="CB21" s="19"/>
      <c r="CC21" s="19"/>
      <c r="CD21" s="19"/>
      <c r="CE21" s="19"/>
      <c r="CF21" s="19"/>
      <c r="CG21" s="19"/>
      <c r="CH21" s="19"/>
      <c r="CI21" s="19"/>
      <c r="CJ21" s="19"/>
      <c r="CK21" s="19"/>
      <c r="CL21" s="19"/>
      <c r="CM21" s="19"/>
      <c r="CN21" s="19"/>
      <c r="CO21" s="18"/>
      <c r="CP21" s="18"/>
      <c r="CQ21" s="18"/>
      <c r="CR21" s="18"/>
    </row>
    <row r="22" spans="1:96" ht="16.5" customHeight="1" x14ac:dyDescent="0.25">
      <c r="A22" s="129">
        <v>4</v>
      </c>
      <c r="B22" s="50"/>
      <c r="C22" s="50"/>
      <c r="D22" s="36"/>
      <c r="E22" s="36"/>
      <c r="F22" s="37">
        <v>1</v>
      </c>
      <c r="G22" s="216">
        <v>0</v>
      </c>
      <c r="H22" s="217">
        <v>0</v>
      </c>
      <c r="I22" s="218">
        <v>0</v>
      </c>
      <c r="J22" s="214">
        <v>1</v>
      </c>
      <c r="K22" s="215">
        <v>0</v>
      </c>
      <c r="L22" s="215">
        <v>0</v>
      </c>
      <c r="M22" s="215">
        <v>0</v>
      </c>
      <c r="N22" s="40">
        <v>0</v>
      </c>
      <c r="O22" s="41">
        <f t="shared" si="28"/>
        <v>0</v>
      </c>
      <c r="P22" s="41">
        <f t="shared" si="29"/>
        <v>0</v>
      </c>
      <c r="Q22" s="41">
        <f t="shared" si="30"/>
        <v>0</v>
      </c>
      <c r="R22" s="41">
        <f t="shared" si="31"/>
        <v>0</v>
      </c>
      <c r="S22" s="41">
        <f t="shared" si="32"/>
        <v>0</v>
      </c>
      <c r="T22" s="32">
        <f t="shared" si="9"/>
        <v>0</v>
      </c>
      <c r="U22" s="41">
        <f t="shared" si="33"/>
        <v>0</v>
      </c>
      <c r="V22" s="41">
        <f t="shared" si="34"/>
        <v>0</v>
      </c>
      <c r="W22" s="41">
        <f t="shared" si="35"/>
        <v>0</v>
      </c>
      <c r="X22" s="41">
        <f t="shared" si="36"/>
        <v>0</v>
      </c>
      <c r="Y22" s="41">
        <f t="shared" si="37"/>
        <v>0</v>
      </c>
      <c r="Z22" s="32">
        <f t="shared" si="38"/>
        <v>0</v>
      </c>
      <c r="AA22" s="32" t="str">
        <f t="shared" si="39"/>
        <v/>
      </c>
      <c r="AB22" s="32" t="str">
        <f t="shared" si="40"/>
        <v/>
      </c>
      <c r="AC22" s="56" t="str">
        <f t="shared" si="41"/>
        <v/>
      </c>
      <c r="AD22" s="42">
        <f t="shared" si="42"/>
        <v>1</v>
      </c>
      <c r="AE22" s="43">
        <f t="shared" si="10"/>
        <v>0</v>
      </c>
      <c r="AF22" s="43">
        <f t="shared" si="11"/>
        <v>0</v>
      </c>
      <c r="AG22" s="43">
        <f t="shared" si="12"/>
        <v>0</v>
      </c>
      <c r="AH22" s="44">
        <f t="shared" si="13"/>
        <v>0</v>
      </c>
      <c r="AI22" s="45">
        <f t="shared" si="14"/>
        <v>0</v>
      </c>
      <c r="AJ22" s="45">
        <f t="shared" si="15"/>
        <v>0</v>
      </c>
      <c r="AK22" s="46">
        <f t="shared" si="16"/>
        <v>0</v>
      </c>
      <c r="AL22" s="46">
        <f t="shared" si="43"/>
        <v>0</v>
      </c>
      <c r="AM22" s="46">
        <f t="shared" si="17"/>
        <v>0</v>
      </c>
      <c r="AN22" s="32">
        <f t="shared" si="44"/>
        <v>0</v>
      </c>
      <c r="AO22" s="45">
        <f t="shared" si="45"/>
        <v>0</v>
      </c>
      <c r="AP22" s="45">
        <f t="shared" si="46"/>
        <v>0</v>
      </c>
      <c r="AQ22" s="46">
        <f t="shared" si="47"/>
        <v>0</v>
      </c>
      <c r="AR22" s="46">
        <f t="shared" si="48"/>
        <v>0</v>
      </c>
      <c r="AS22" s="46">
        <f t="shared" si="49"/>
        <v>0</v>
      </c>
      <c r="AT22" s="32">
        <f t="shared" si="50"/>
        <v>0</v>
      </c>
      <c r="AU22" s="35" t="str">
        <f t="shared" si="51"/>
        <v/>
      </c>
      <c r="AV22" s="35" t="str">
        <f t="shared" si="52"/>
        <v/>
      </c>
      <c r="AW22" s="65" t="str">
        <f t="shared" si="53"/>
        <v/>
      </c>
      <c r="AX22" s="47">
        <f t="shared" si="18"/>
        <v>1</v>
      </c>
      <c r="AY22" s="48">
        <f t="shared" si="19"/>
        <v>0</v>
      </c>
      <c r="AZ22" s="48">
        <f t="shared" si="20"/>
        <v>0</v>
      </c>
      <c r="BA22" s="43">
        <f t="shared" si="21"/>
        <v>0</v>
      </c>
      <c r="BB22" s="43">
        <f t="shared" si="22"/>
        <v>0</v>
      </c>
      <c r="BC22" s="49">
        <f t="shared" si="23"/>
        <v>0</v>
      </c>
      <c r="BD22" s="49">
        <f t="shared" si="24"/>
        <v>0</v>
      </c>
      <c r="BE22" s="49">
        <f t="shared" si="25"/>
        <v>0</v>
      </c>
      <c r="BF22" s="49">
        <f t="shared" si="54"/>
        <v>0</v>
      </c>
      <c r="BG22" s="49">
        <f t="shared" si="26"/>
        <v>0</v>
      </c>
      <c r="BH22" s="32">
        <f t="shared" si="55"/>
        <v>0</v>
      </c>
      <c r="BI22" s="49">
        <f t="shared" si="56"/>
        <v>0</v>
      </c>
      <c r="BJ22" s="49">
        <f t="shared" si="57"/>
        <v>0</v>
      </c>
      <c r="BK22" s="49">
        <f t="shared" si="58"/>
        <v>0</v>
      </c>
      <c r="BL22" s="49">
        <f t="shared" si="59"/>
        <v>0</v>
      </c>
      <c r="BM22" s="49">
        <f t="shared" si="60"/>
        <v>0</v>
      </c>
      <c r="BN22" s="32">
        <f t="shared" si="61"/>
        <v>0</v>
      </c>
      <c r="BO22" s="32" t="str">
        <f t="shared" si="62"/>
        <v/>
      </c>
      <c r="BP22" s="32" t="str">
        <f t="shared" si="63"/>
        <v/>
      </c>
      <c r="BQ22" s="56" t="str">
        <f t="shared" si="64"/>
        <v/>
      </c>
      <c r="BR22" s="250">
        <f t="shared" si="65"/>
        <v>0</v>
      </c>
      <c r="BS22" s="19"/>
      <c r="BT22" s="19"/>
      <c r="BU22" s="19">
        <v>2</v>
      </c>
      <c r="BV22" s="19"/>
      <c r="BW22" s="19" t="s">
        <v>14</v>
      </c>
      <c r="BX22" s="19"/>
      <c r="BY22" s="19"/>
      <c r="BZ22" s="19"/>
      <c r="CA22" s="19">
        <f t="shared" si="27"/>
        <v>10</v>
      </c>
      <c r="CB22" s="19"/>
      <c r="CC22" s="19"/>
      <c r="CD22" s="19"/>
      <c r="CE22" s="19"/>
      <c r="CF22" s="19"/>
      <c r="CG22" s="19"/>
      <c r="CH22" s="19"/>
      <c r="CI22" s="19"/>
      <c r="CJ22" s="19"/>
      <c r="CK22" s="19"/>
      <c r="CL22" s="19"/>
      <c r="CM22" s="19"/>
      <c r="CN22" s="19"/>
      <c r="CO22" s="18"/>
      <c r="CP22" s="18"/>
      <c r="CQ22" s="18"/>
      <c r="CR22" s="18"/>
    </row>
    <row r="23" spans="1:96" ht="15.75" x14ac:dyDescent="0.25">
      <c r="A23" s="129">
        <v>5</v>
      </c>
      <c r="B23" s="50"/>
      <c r="C23" s="50"/>
      <c r="D23" s="36"/>
      <c r="E23" s="36"/>
      <c r="F23" s="37">
        <v>1</v>
      </c>
      <c r="G23" s="216">
        <v>0</v>
      </c>
      <c r="H23" s="217">
        <v>0</v>
      </c>
      <c r="I23" s="218">
        <v>0</v>
      </c>
      <c r="J23" s="214">
        <v>1</v>
      </c>
      <c r="K23" s="215">
        <v>0</v>
      </c>
      <c r="L23" s="215">
        <v>0</v>
      </c>
      <c r="M23" s="215">
        <v>0</v>
      </c>
      <c r="N23" s="40">
        <v>0</v>
      </c>
      <c r="O23" s="41">
        <f t="shared" si="28"/>
        <v>0</v>
      </c>
      <c r="P23" s="41">
        <f t="shared" si="29"/>
        <v>0</v>
      </c>
      <c r="Q23" s="41">
        <f t="shared" si="30"/>
        <v>0</v>
      </c>
      <c r="R23" s="41">
        <f t="shared" si="31"/>
        <v>0</v>
      </c>
      <c r="S23" s="41">
        <f t="shared" si="32"/>
        <v>0</v>
      </c>
      <c r="T23" s="32">
        <f t="shared" si="9"/>
        <v>0</v>
      </c>
      <c r="U23" s="41">
        <f t="shared" si="33"/>
        <v>0</v>
      </c>
      <c r="V23" s="41">
        <f t="shared" si="34"/>
        <v>0</v>
      </c>
      <c r="W23" s="41">
        <f t="shared" si="35"/>
        <v>0</v>
      </c>
      <c r="X23" s="41">
        <f t="shared" si="36"/>
        <v>0</v>
      </c>
      <c r="Y23" s="41">
        <f t="shared" si="37"/>
        <v>0</v>
      </c>
      <c r="Z23" s="32">
        <f t="shared" si="38"/>
        <v>0</v>
      </c>
      <c r="AA23" s="32" t="str">
        <f t="shared" si="39"/>
        <v/>
      </c>
      <c r="AB23" s="32" t="str">
        <f t="shared" si="40"/>
        <v/>
      </c>
      <c r="AC23" s="56" t="str">
        <f t="shared" si="41"/>
        <v/>
      </c>
      <c r="AD23" s="42">
        <f t="shared" si="42"/>
        <v>1</v>
      </c>
      <c r="AE23" s="43">
        <f t="shared" si="10"/>
        <v>0</v>
      </c>
      <c r="AF23" s="43">
        <f t="shared" si="11"/>
        <v>0</v>
      </c>
      <c r="AG23" s="43">
        <f t="shared" si="12"/>
        <v>0</v>
      </c>
      <c r="AH23" s="44">
        <f t="shared" si="13"/>
        <v>0</v>
      </c>
      <c r="AI23" s="45">
        <f t="shared" si="14"/>
        <v>0</v>
      </c>
      <c r="AJ23" s="45">
        <f t="shared" si="15"/>
        <v>0</v>
      </c>
      <c r="AK23" s="46">
        <f t="shared" si="16"/>
        <v>0</v>
      </c>
      <c r="AL23" s="46">
        <f t="shared" si="43"/>
        <v>0</v>
      </c>
      <c r="AM23" s="46">
        <f t="shared" si="17"/>
        <v>0</v>
      </c>
      <c r="AN23" s="32">
        <f t="shared" si="44"/>
        <v>0</v>
      </c>
      <c r="AO23" s="45">
        <f t="shared" si="45"/>
        <v>0</v>
      </c>
      <c r="AP23" s="45">
        <f t="shared" si="46"/>
        <v>0</v>
      </c>
      <c r="AQ23" s="46">
        <f t="shared" si="47"/>
        <v>0</v>
      </c>
      <c r="AR23" s="46">
        <f t="shared" si="48"/>
        <v>0</v>
      </c>
      <c r="AS23" s="46">
        <f t="shared" si="49"/>
        <v>0</v>
      </c>
      <c r="AT23" s="32">
        <f t="shared" si="50"/>
        <v>0</v>
      </c>
      <c r="AU23" s="35" t="str">
        <f t="shared" si="51"/>
        <v/>
      </c>
      <c r="AV23" s="35" t="str">
        <f t="shared" si="52"/>
        <v/>
      </c>
      <c r="AW23" s="65" t="str">
        <f t="shared" si="53"/>
        <v/>
      </c>
      <c r="AX23" s="47">
        <f t="shared" si="18"/>
        <v>1</v>
      </c>
      <c r="AY23" s="48">
        <f t="shared" si="19"/>
        <v>0</v>
      </c>
      <c r="AZ23" s="48">
        <f t="shared" si="20"/>
        <v>0</v>
      </c>
      <c r="BA23" s="43">
        <f t="shared" si="21"/>
        <v>0</v>
      </c>
      <c r="BB23" s="43">
        <f t="shared" si="22"/>
        <v>0</v>
      </c>
      <c r="BC23" s="49">
        <f t="shared" si="23"/>
        <v>0</v>
      </c>
      <c r="BD23" s="49">
        <f t="shared" si="24"/>
        <v>0</v>
      </c>
      <c r="BE23" s="49">
        <f t="shared" si="25"/>
        <v>0</v>
      </c>
      <c r="BF23" s="49">
        <f t="shared" si="54"/>
        <v>0</v>
      </c>
      <c r="BG23" s="49">
        <f t="shared" si="26"/>
        <v>0</v>
      </c>
      <c r="BH23" s="32">
        <f t="shared" si="55"/>
        <v>0</v>
      </c>
      <c r="BI23" s="49">
        <f t="shared" si="56"/>
        <v>0</v>
      </c>
      <c r="BJ23" s="49">
        <f t="shared" si="57"/>
        <v>0</v>
      </c>
      <c r="BK23" s="49">
        <f t="shared" si="58"/>
        <v>0</v>
      </c>
      <c r="BL23" s="49">
        <f t="shared" si="59"/>
        <v>0</v>
      </c>
      <c r="BM23" s="49">
        <f t="shared" si="60"/>
        <v>0</v>
      </c>
      <c r="BN23" s="32">
        <f t="shared" si="61"/>
        <v>0</v>
      </c>
      <c r="BO23" s="32" t="str">
        <f t="shared" si="62"/>
        <v/>
      </c>
      <c r="BP23" s="32" t="str">
        <f t="shared" si="63"/>
        <v/>
      </c>
      <c r="BQ23" s="56" t="str">
        <f t="shared" si="64"/>
        <v/>
      </c>
      <c r="BR23" s="250">
        <f t="shared" si="65"/>
        <v>0</v>
      </c>
      <c r="BS23" s="19"/>
      <c r="BT23" s="19"/>
      <c r="BU23" s="19">
        <v>3</v>
      </c>
      <c r="BV23" s="19"/>
      <c r="BW23" s="19" t="s">
        <v>15</v>
      </c>
      <c r="BX23" s="19"/>
      <c r="BY23" s="19"/>
      <c r="BZ23" s="19"/>
      <c r="CA23" s="19">
        <f t="shared" si="27"/>
        <v>10</v>
      </c>
      <c r="CB23" s="19"/>
      <c r="CC23" s="19"/>
      <c r="CD23" s="19"/>
      <c r="CE23" s="19"/>
      <c r="CF23" s="19"/>
      <c r="CG23" s="19"/>
      <c r="CH23" s="19"/>
      <c r="CI23" s="19"/>
      <c r="CJ23" s="19"/>
      <c r="CK23" s="19"/>
      <c r="CL23" s="19"/>
      <c r="CM23" s="19"/>
      <c r="CN23" s="19"/>
      <c r="CO23" s="18"/>
      <c r="CP23" s="18"/>
      <c r="CQ23" s="18"/>
      <c r="CR23" s="18"/>
    </row>
    <row r="24" spans="1:96" ht="15.75" x14ac:dyDescent="0.25">
      <c r="A24" s="129">
        <v>6</v>
      </c>
      <c r="B24" s="50"/>
      <c r="C24" s="50"/>
      <c r="D24" s="36"/>
      <c r="E24" s="36"/>
      <c r="F24" s="37">
        <v>1</v>
      </c>
      <c r="G24" s="216">
        <v>0</v>
      </c>
      <c r="H24" s="217">
        <v>0</v>
      </c>
      <c r="I24" s="218">
        <v>0</v>
      </c>
      <c r="J24" s="214">
        <v>1</v>
      </c>
      <c r="K24" s="215">
        <v>0</v>
      </c>
      <c r="L24" s="215">
        <v>0</v>
      </c>
      <c r="M24" s="215">
        <v>0</v>
      </c>
      <c r="N24" s="40">
        <v>0</v>
      </c>
      <c r="O24" s="41">
        <f t="shared" si="28"/>
        <v>0</v>
      </c>
      <c r="P24" s="41">
        <f t="shared" si="29"/>
        <v>0</v>
      </c>
      <c r="Q24" s="41">
        <f t="shared" si="30"/>
        <v>0</v>
      </c>
      <c r="R24" s="41">
        <f t="shared" si="31"/>
        <v>0</v>
      </c>
      <c r="S24" s="41">
        <f t="shared" si="32"/>
        <v>0</v>
      </c>
      <c r="T24" s="32">
        <f t="shared" si="9"/>
        <v>0</v>
      </c>
      <c r="U24" s="41">
        <f t="shared" si="33"/>
        <v>0</v>
      </c>
      <c r="V24" s="41">
        <f t="shared" si="34"/>
        <v>0</v>
      </c>
      <c r="W24" s="41">
        <f t="shared" si="35"/>
        <v>0</v>
      </c>
      <c r="X24" s="41">
        <f t="shared" si="36"/>
        <v>0</v>
      </c>
      <c r="Y24" s="41">
        <f t="shared" si="37"/>
        <v>0</v>
      </c>
      <c r="Z24" s="32">
        <f t="shared" si="38"/>
        <v>0</v>
      </c>
      <c r="AA24" s="32" t="str">
        <f t="shared" si="39"/>
        <v/>
      </c>
      <c r="AB24" s="32" t="str">
        <f t="shared" si="40"/>
        <v/>
      </c>
      <c r="AC24" s="56" t="str">
        <f t="shared" si="41"/>
        <v/>
      </c>
      <c r="AD24" s="42">
        <f t="shared" si="42"/>
        <v>1</v>
      </c>
      <c r="AE24" s="43">
        <f t="shared" si="10"/>
        <v>0</v>
      </c>
      <c r="AF24" s="43">
        <f t="shared" si="11"/>
        <v>0</v>
      </c>
      <c r="AG24" s="43">
        <f t="shared" si="12"/>
        <v>0</v>
      </c>
      <c r="AH24" s="44">
        <f t="shared" si="13"/>
        <v>0</v>
      </c>
      <c r="AI24" s="45">
        <f t="shared" si="14"/>
        <v>0</v>
      </c>
      <c r="AJ24" s="45">
        <f t="shared" si="15"/>
        <v>0</v>
      </c>
      <c r="AK24" s="46">
        <f t="shared" si="16"/>
        <v>0</v>
      </c>
      <c r="AL24" s="46">
        <f t="shared" si="43"/>
        <v>0</v>
      </c>
      <c r="AM24" s="46">
        <f t="shared" si="17"/>
        <v>0</v>
      </c>
      <c r="AN24" s="32">
        <f>IF(IF(IF($AD24=0,0,IF(AND(OR($H24=0,$H24=""),OR($AG24=0,$AG24=""),$AD24=1),0,IF(AND($AF24=0,$AG24=0),ROUND((ROUND(IF($AE24&gt;=2600,2600,$AE24)*9.76%,2)+ROUND(IF($AE24&gt;=2600,2600,$AE24)*6.5%,2)+ROUND(IF($AE24&gt;=2600,2600,$AE24)*$E$5%,2))*$E$8,2),IF(AND($AF24&gt;0,$AG24=0),IF($AE24&gt;=2600,ROUND((ROUND(2600*9.76%,2)+ROUND(2600*6.5%,2)+ROUND(2600*$E$5%,2))*$E$8,2),ROUND((ROUND($AE24*9.76%,2)+ROUND($AE24*6.5%,2)+ROUND($AE24*$E$5%,2))*$E$8,2)),IF(AND($AF24=0,$AG24&gt;0),IF(ROUND(((($AE24+ROUND($AE24*9.76%,2)+ROUND($AE24*6.5%,2)+ROUND($AE24*$E$5%,2))-($AG24-$AH24))-(((($AE24+ROUND($AE24*9.76%,2)+ROUND($AE24*6.5%,2)+ROUND($AE24*$E$5%,2))-($AG24-$AH24))/(100+$E$5+9.76+6.5))*100))*$E$8,2)&gt;=ROUND((ROUND(IF($AE24&gt;=2600,2600,$AE24)*9.76%,2)+ROUND(IF($AE24&gt;=2600,2600,$AE24)*6.5%,2)+ROUND(IF($AE24&gt;=2600,2600,$AE24)*$E$5%,2))*$E$8,2),ROUND((ROUND(IF($AE24&gt;=2600,2600,$AE24)*9.76%,2)+ROUND(IF($AE24&gt;=2600,2600,$AE24)*6.5%,2)+ROUND(IF($AE24&gt;=2600,2600,$AE24)*$E$5%,2))*$E$8,2),ROUND(((($AE24+ROUND($AE24*9.76%,2)+ROUND($AE24*6.5%,2)+ROUND($AE24*$E$5%,2))-($AG24-$AH24))-(((($AE24+ROUND($AE24*9.76%,2)+ROUND($AE24*6.5%,2)+ROUND($AE24*$E$5%,2))-($AG24-$AH24))/(100+$E$5+9.76+6.5))*100))*$E$8,2)),IF(ROUND(((($AE24+ROUND($AE24*9.76%,2)+ROUND($AE24*6.5%,2)+ROUND($AE24*$E$5%,2))-($AG24-$AH24)+$AF24)-(((($AE24+ROUND($AE24*9.76%,2)+ROUND($AE24*6.5%,2)+ROUND($AE24*$E$5%,2))-($AG24-$AH24)+$AF24)/(100+$E$5+9.76+6.5))*100))*$E$8,2)&gt;=ROUND((ROUND(IF($AE24&gt;=2600,2600,$AE24)*9.76%,2)+ROUND(IF($AE24&gt;=2600,2600,$AE24)*6.5%,2)+ROUND(IF($AE24&gt;=2600,2600,$AE24)*$E$5%,2))*$E$8,2),ROUND((ROUND(IF($AE24&gt;=2600,2600,$AE24)*9.76%,2)+ROUND(IF($AE24&gt;=2600,2600,$AE24)*6.5%,2)+ROUND(IF($AE24&gt;=2600,2600,$AE24)*$E$5%,2))*$E$8,2),ROUND(((($AE24+ROUND($AE24*9.76%,2)+ROUND($AE24*6.5%,2)+ROUND($AE24*$E$5%,2))-($AG24-$AH24)+$AF24)-(((($AE24+ROUND($AE24*9.76%,2)+ROUND($AE24*6.5%,2)+ROUND($AE24*$E$5%,2))-($AG24-$AH24)+$AF24)/(100+$E$5+9.76+6.5))*100))*$E$8,2)))))))&gt;0,IF($AD24=0,0,IF(AND(OR($H24=0,$H24=""),OR($AG24=0,$AG24=""),$AD24=1),0,IF(AND($AF24=0,$AG24=0),ROUND((ROUND(IF($AE24&gt;=2600,2600,$AE24)*9.76%,2)+ROUND(IF($AE24&gt;=2600,2600,$AE24)*6.5%,2)+ROUND(IF($AE24&gt;=2600,2600,$AE24)*$E$5%,2))*$E$8,2),IF(AND($AF24&gt;0,$AG24=0),IF($AE24&gt;=2600,ROUND((ROUND(2600*9.76%,2)+ROUND(2600*6.5%,2)+ROUND(2600*$E$5%,2))*$E$8,2),ROUND((ROUND($AE24*9.76%,2)+ROUND($AE24*6.5%,2)+ROUND($AE24*$E$5%,2))*$E$8,2)),IF(AND($AF24=0,$AG24&gt;0),IF(ROUND(((($AE24+ROUND($AE24*9.76%,2)+ROUND($AE24*6.5%,2)+ROUND($AE24*$E$5%,2))-($AG24-$AH24))-(((($AE24+ROUND($AE24*9.76%,2)+ROUND($AE24*6.5%,2)+ROUND($AE24*$E$5%,2))-($AG24-$AH24))/(100+$E$5+9.76+6.5))*100))*$E$8,2)&gt;=ROUND((ROUND(IF($AE24&gt;=2600,2600,$AE24)*9.76%,2)+ROUND(IF($AE24&gt;=2600,2600,$AE24)*6.5%,2)+ROUND(IF($AE24&gt;=2600,2600,$AE24)*$E$5%,2))*$E$8,2),ROUND((ROUND(IF($AE24&gt;=2600,2600,$AE24)*9.76%,2)+ROUND(IF($AE24&gt;=2600,2600,$AE24)*6.5%,2)+ROUND(IF($AE24&gt;=2600,2600,$AE24)*$E$5%,2))*$E$8,2),ROUND(((($AE24+ROUND($AE24*9.76%,2)+ROUND($AE24*6.5%,2)+ROUND($AE24*$E$5%,2))-($AG24-$AH24))-(((($AE24+ROUND($AE24*9.76%,2)+ROUND($AE24*6.5%,2)+ROUND($AE24*$E$5%,2))-($AG24-$AH24))/(100+$E$5+9.76+6.5))*100))*$E$8,2)),IF(ROUND(((($AE24+ROUND($AE24*9.76%,2)+ROUND($AE24*6.5%,2)+ROUND($AE24*$E$5%,2))-($AG24-$AH24)+$AF24)-(((($AE24+ROUND($AE24*9.76%,2)+ROUND($AE24*6.5%,2)+ROUND($AE24*$E$5%,2))-($AG24-$AH24)+$AF24)/(100+$E$5+9.76+6.5))*100))*$E$8,2)&gt;=ROUND((ROUND(IF($AE24&gt;=2600,2600,$AE24)*9.76%,2)+ROUND(IF($AE24&gt;=2600,2600,$AE24)*6.5%,2)+ROUND(IF($AE24&gt;=2600,2600,$AE24)*$E$5%,2))*$E$8,2),ROUND((ROUND(IF($AE24&gt;=2600,2600,$AE24)*9.76%,2)+ROUND(IF($AE24&gt;=2600,2600,$AE24)*6.5%,2)+ROUND(IF($AE24&gt;=2600,2600,$AE24)*$E$5%,2))*$E$8,2),ROUND(((($AE24+ROUND($AE24*9.76%,2)+ROUND($AE24*6.5%,2)+ROUND($AE24*$E$5%,2))-($AG24-$AH24)+$AF24)-(((($AE24+ROUND($AE24*9.76%,2)+ROUND($AE24*6.5%,2)+ROUND($AE24*$E$5%,2))-($AG24-$AH24)+$AF24)/(100+$E$5+9.76+6.5))*100))*$E$8,2))))))),0)&gt;$H24,$H24,IF(IF($AD24=0,0,IF(AND(OR($H24=0,$H24=""),OR($AG24=0,$AG24=""),$AD24=1),0,IF(AND($AF24=0,$AG24=0),ROUND((ROUND(IF($AE24&gt;=2600,2600,$AE24)*9.76%,2)+ROUND(IF($AE24&gt;=2600,2600,$AE24)*6.5%,2)+ROUND(IF($AE24&gt;=2600,2600,$AE24)*$E$5%,2))*$E$8,2),IF(AND($AF24&gt;0,$AG24=0),IF($AE24&gt;=2600,ROUND((ROUND(2600*9.76%,2)+ROUND(2600*6.5%,2)+ROUND(2600*$E$5%,2))*$E$8,2),ROUND((ROUND($AE24*9.76%,2)+ROUND($AE24*6.5%,2)+ROUND($AE24*$E$5%,2))*$E$8,2)),IF(AND($AF24=0,$AG24&gt;0),IF(ROUND(((($AE24+ROUND($AE24*9.76%,2)+ROUND($AE24*6.5%,2)+ROUND($AE24*$E$5%,2))-($AG24-$AH24))-(((($AE24+ROUND($AE24*9.76%,2)+ROUND($AE24*6.5%,2)+ROUND($AE24*$E$5%,2))-($AG24-$AH24))/(100+$E$5+9.76+6.5))*100))*$E$8,2)&gt;=ROUND((ROUND(IF($AE24&gt;=2600,2600,$AE24)*9.76%,2)+ROUND(IF($AE24&gt;=2600,2600,$AE24)*6.5%,2)+ROUND(IF($AE24&gt;=2600,2600,$AE24)*$E$5%,2))*$E$8,2),ROUND((ROUND(IF($AE24&gt;=2600,2600,$AE24)*9.76%,2)+ROUND(IF($AE24&gt;=2600,2600,$AE24)*6.5%,2)+ROUND(IF($AE24&gt;=2600,2600,$AE24)*$E$5%,2))*$E$8,2),ROUND(((($AE24+ROUND($AE24*9.76%,2)+ROUND($AE24*6.5%,2)+ROUND($AE24*$E$5%,2))-($AG24-$AH24))-(((($AE24+ROUND($AE24*9.76%,2)+ROUND($AE24*6.5%,2)+ROUND($AE24*$E$5%,2))-($AG24-$AH24))/(100+$E$5+9.76+6.5))*100))*$E$8,2)),IF(ROUND(((($AE24+ROUND($AE24*9.76%,2)+ROUND($AE24*6.5%,2)+ROUND($AE24*$E$5%,2))-($AG24-$AH24)+$AF24)-(((($AE24+ROUND($AE24*9.76%,2)+ROUND($AE24*6.5%,2)+ROUND($AE24*$E$5%,2))-($AG24-$AH24)+$AF24)/(100+$E$5+9.76+6.5))*100))*$E$8,2)&gt;=ROUND((ROUND(IF($AE24&gt;=2600,2600,$AE24)*9.76%,2)+ROUND(IF($AE24&gt;=2600,2600,$AE24)*6.5%,2)+ROUND(IF($AE24&gt;=2600,2600,$AE24)*$E$5%,2))*$E$8,2),ROUND((ROUND(IF($AE24&gt;=2600,2600,$AE24)*9.76%,2)+ROUND(IF($AE24&gt;=2600,2600,$AE24)*6.5%,2)+ROUND(IF($AE24&gt;=2600,2600,$AE24)*$E$5%,2))*$E$8,2),ROUND(((($AE24+ROUND($AE24*9.76%,2)+ROUND($AE24*6.5%,2)+ROUND($AE24*$E$5%,2))-($AG24-$AH24)+$AF24)-(((($AE24+ROUND($AE24*9.76%,2)+ROUND($AE24*6.5%,2)+ROUND($AE24*$E$5%,2))-($AG24-$AH24)+$AF24)/(100+$E$5+9.76+6.5))*100))*$E$8,2)))))))&gt;0,IF($AD24=0,0,IF(AND(OR($H24=0,$H24=""),OR($AG24=0,$AG24=""),$AD24=1),0,IF(AND($AF24=0,$AG24=0),ROUND((ROUND(IF($AE24&gt;=2600,2600,$AE24)*9.76%,2)+ROUND(IF($AE24&gt;=2600,2600,$AE24)*6.5%,2)+ROUND(IF($AE24&gt;=2600,2600,$AE24)*$E$5%,2))*$E$8,2),IF(AND($AF24&gt;0,$AG24=0),IF($AE24&gt;=2600,ROUND((ROUND(2600*9.76%,2)+ROUND(2600*6.5%,2)+ROUND(2600*$E$5%,2))*$E$8,2),ROUND((ROUND($AE24*9.76%,2)+ROUND($AE24*6.5%,2)+ROUND($AE24*$E$5%,2))*$E$8,2)),IF(AND($AF24=0,$AG24&gt;0),IF(ROUND(((($AE24+ROUND($AE24*9.76%,2)+ROUND($AE24*6.5%,2)+ROUND($AE24*$E$5%,2))-($AG24-$AH24))-(((($AE24+ROUND($AE24*9.76%,2)+ROUND($AE24*6.5%,2)+ROUND($AE24*$E$5%,2))-($AG24-$AH24))/(100+$E$5+9.76+6.5))*100))*$E$8,2)&gt;=ROUND((ROUND(IF($AE24&gt;=2600,2600,$AE24)*9.76%,2)+ROUND(IF($AE24&gt;=2600,2600,$AE24)*6.5%,2)+ROUND(IF($AE24&gt;=2600,2600,$AE24)*$E$5%,2))*$E$8,2),ROUND((ROUND(IF($AE24&gt;=2600,2600,$AE24)*9.76%,2)+ROUND(IF($AE24&gt;=2600,2600,$AE24)*6.5%,2)+ROUND(IF($AE24&gt;=2600,2600,$AE24)*$E$5%,2))*$E$8,2),ROUND(((($AE24+ROUND($AE24*9.76%,2)+ROUND($AE24*6.5%,2)+ROUND($AE24*$E$5%,2))-($AG24-$AH24))-(((($AE24+ROUND($AE24*9.76%,2)+ROUND($AE24*6.5%,2)+ROUND($AE24*$E$5%,2))-($AG24-$AH24))/(100+$E$5+9.76+6.5))*100))*$E$8,2)),IF(ROUND(((($AE24+ROUND($AE24*9.76%,2)+ROUND($AE24*6.5%,2)+ROUND($AE24*$E$5%,2))-($AG24-$AH24)+$AF24)-(((($AE24+ROUND($AE24*9.76%,2)+ROUND($AE24*6.5%,2)+ROUND($AE24*$E$5%,2))-($AG24-$AH24)+$AF24)/(100+$E$5+9.76+6.5))*100))*$E$8,2)&gt;=ROUND((ROUND(IF($AE24&gt;=2600,2600,$AE24)*9.76%,2)+ROUND(IF($AE24&gt;=2600,2600,$AE24)*6.5%,2)+ROUND(IF($AE24&gt;=2600,2600,$AE24)*$E$5%,2))*$E$8,2),ROUND((ROUND(IF($AE24&gt;=2600,2600,$AE24)*9.76%,2)+ROUND(IF($AE24&gt;=2600,2600,$AE24)*6.5%,2)+ROUND(IF($AE24&gt;=2600,2600,$AE24)*$E$5%,2))*$E$8,2),ROUND(((($AE24+ROUND($AE24*9.76%,2)+ROUND($AE24*6.5%,2)+ROUND($AE24*$E$5%,2))-($AG24-$AH24)+$AF24)-(((($AE24+ROUND($AE24*9.76%,2)+ROUND($AE24*6.5%,2)+ROUND($AE24*$E$5%,2))-($AG24-$AH24)+$AF24)/(100+$E$5+9.76+6.5))*100))*$E$8,2))))))),0))</f>
        <v>0</v>
      </c>
      <c r="AO24" s="45">
        <f t="shared" si="45"/>
        <v>0</v>
      </c>
      <c r="AP24" s="45">
        <f t="shared" si="46"/>
        <v>0</v>
      </c>
      <c r="AQ24" s="46">
        <f t="shared" si="47"/>
        <v>0</v>
      </c>
      <c r="AR24" s="46">
        <f t="shared" si="48"/>
        <v>0</v>
      </c>
      <c r="AS24" s="46">
        <f t="shared" si="49"/>
        <v>0</v>
      </c>
      <c r="AT24" s="32">
        <f t="shared" si="50"/>
        <v>0</v>
      </c>
      <c r="AU24" s="35" t="str">
        <f t="shared" si="51"/>
        <v/>
      </c>
      <c r="AV24" s="35" t="str">
        <f t="shared" si="52"/>
        <v/>
      </c>
      <c r="AW24" s="65" t="str">
        <f t="shared" si="53"/>
        <v/>
      </c>
      <c r="AX24" s="47">
        <f t="shared" si="18"/>
        <v>1</v>
      </c>
      <c r="AY24" s="48">
        <f t="shared" si="19"/>
        <v>0</v>
      </c>
      <c r="AZ24" s="48">
        <f t="shared" si="20"/>
        <v>0</v>
      </c>
      <c r="BA24" s="43">
        <f t="shared" si="21"/>
        <v>0</v>
      </c>
      <c r="BB24" s="43">
        <f t="shared" si="22"/>
        <v>0</v>
      </c>
      <c r="BC24" s="49">
        <f t="shared" si="23"/>
        <v>0</v>
      </c>
      <c r="BD24" s="49">
        <f t="shared" si="24"/>
        <v>0</v>
      </c>
      <c r="BE24" s="49">
        <f t="shared" si="25"/>
        <v>0</v>
      </c>
      <c r="BF24" s="49">
        <f t="shared" si="54"/>
        <v>0</v>
      </c>
      <c r="BG24" s="49">
        <f t="shared" si="26"/>
        <v>0</v>
      </c>
      <c r="BH24" s="32">
        <f t="shared" si="55"/>
        <v>0</v>
      </c>
      <c r="BI24" s="49">
        <f t="shared" si="56"/>
        <v>0</v>
      </c>
      <c r="BJ24" s="49">
        <f t="shared" si="57"/>
        <v>0</v>
      </c>
      <c r="BK24" s="49">
        <f t="shared" si="58"/>
        <v>0</v>
      </c>
      <c r="BL24" s="49">
        <f t="shared" si="59"/>
        <v>0</v>
      </c>
      <c r="BM24" s="49">
        <f t="shared" si="60"/>
        <v>0</v>
      </c>
      <c r="BN24" s="32">
        <f t="shared" si="61"/>
        <v>0</v>
      </c>
      <c r="BO24" s="32" t="str">
        <f t="shared" si="62"/>
        <v/>
      </c>
      <c r="BP24" s="32" t="str">
        <f t="shared" si="63"/>
        <v/>
      </c>
      <c r="BQ24" s="56" t="str">
        <f t="shared" si="64"/>
        <v/>
      </c>
      <c r="BR24" s="250">
        <f t="shared" si="65"/>
        <v>0</v>
      </c>
      <c r="BS24" s="19"/>
      <c r="BT24" s="19"/>
      <c r="BU24" s="19"/>
      <c r="BV24" s="19"/>
      <c r="BW24" s="19"/>
      <c r="BX24" s="19"/>
      <c r="BY24" s="19"/>
      <c r="BZ24" s="19"/>
      <c r="CA24" s="19">
        <f t="shared" si="27"/>
        <v>10</v>
      </c>
      <c r="CB24" s="19"/>
      <c r="CC24" s="19"/>
      <c r="CD24" s="19"/>
      <c r="CE24" s="19"/>
      <c r="CF24" s="19"/>
      <c r="CG24" s="19"/>
      <c r="CH24" s="19"/>
      <c r="CI24" s="19"/>
      <c r="CJ24" s="19"/>
      <c r="CK24" s="19"/>
      <c r="CL24" s="19"/>
      <c r="CM24" s="19"/>
      <c r="CN24" s="19"/>
      <c r="CO24" s="18"/>
      <c r="CP24" s="18"/>
      <c r="CQ24" s="18"/>
      <c r="CR24" s="18"/>
    </row>
    <row r="25" spans="1:96" ht="15.75" x14ac:dyDescent="0.25">
      <c r="A25" s="129">
        <v>7</v>
      </c>
      <c r="B25" s="50"/>
      <c r="C25" s="50"/>
      <c r="D25" s="36"/>
      <c r="E25" s="36"/>
      <c r="F25" s="37">
        <v>1</v>
      </c>
      <c r="G25" s="216">
        <v>0</v>
      </c>
      <c r="H25" s="217">
        <v>0</v>
      </c>
      <c r="I25" s="218">
        <v>0</v>
      </c>
      <c r="J25" s="214">
        <v>1</v>
      </c>
      <c r="K25" s="215">
        <v>0</v>
      </c>
      <c r="L25" s="215">
        <v>0</v>
      </c>
      <c r="M25" s="215">
        <v>0</v>
      </c>
      <c r="N25" s="40">
        <v>0</v>
      </c>
      <c r="O25" s="41">
        <f t="shared" si="28"/>
        <v>0</v>
      </c>
      <c r="P25" s="41">
        <f t="shared" si="29"/>
        <v>0</v>
      </c>
      <c r="Q25" s="41">
        <f t="shared" si="30"/>
        <v>0</v>
      </c>
      <c r="R25" s="41">
        <f t="shared" si="31"/>
        <v>0</v>
      </c>
      <c r="S25" s="41">
        <f t="shared" si="32"/>
        <v>0</v>
      </c>
      <c r="T25" s="32">
        <f t="shared" si="9"/>
        <v>0</v>
      </c>
      <c r="U25" s="41">
        <f t="shared" si="33"/>
        <v>0</v>
      </c>
      <c r="V25" s="41">
        <f t="shared" si="34"/>
        <v>0</v>
      </c>
      <c r="W25" s="41">
        <f t="shared" si="35"/>
        <v>0</v>
      </c>
      <c r="X25" s="41">
        <f t="shared" si="36"/>
        <v>0</v>
      </c>
      <c r="Y25" s="41">
        <f t="shared" si="37"/>
        <v>0</v>
      </c>
      <c r="Z25" s="32">
        <f t="shared" si="38"/>
        <v>0</v>
      </c>
      <c r="AA25" s="32" t="str">
        <f t="shared" si="39"/>
        <v/>
      </c>
      <c r="AB25" s="32" t="str">
        <f t="shared" si="40"/>
        <v/>
      </c>
      <c r="AC25" s="56" t="str">
        <f t="shared" si="41"/>
        <v/>
      </c>
      <c r="AD25" s="42">
        <f t="shared" si="42"/>
        <v>1</v>
      </c>
      <c r="AE25" s="43">
        <f t="shared" si="10"/>
        <v>0</v>
      </c>
      <c r="AF25" s="43">
        <f t="shared" si="11"/>
        <v>0</v>
      </c>
      <c r="AG25" s="43">
        <f t="shared" si="12"/>
        <v>0</v>
      </c>
      <c r="AH25" s="44">
        <f t="shared" si="13"/>
        <v>0</v>
      </c>
      <c r="AI25" s="45">
        <f t="shared" si="14"/>
        <v>0</v>
      </c>
      <c r="AJ25" s="45">
        <f t="shared" si="15"/>
        <v>0</v>
      </c>
      <c r="AK25" s="46">
        <f t="shared" si="16"/>
        <v>0</v>
      </c>
      <c r="AL25" s="46">
        <f t="shared" si="43"/>
        <v>0</v>
      </c>
      <c r="AM25" s="46">
        <f t="shared" si="17"/>
        <v>0</v>
      </c>
      <c r="AN25" s="32">
        <f t="shared" si="44"/>
        <v>0</v>
      </c>
      <c r="AO25" s="45">
        <f t="shared" si="45"/>
        <v>0</v>
      </c>
      <c r="AP25" s="45">
        <f t="shared" si="46"/>
        <v>0</v>
      </c>
      <c r="AQ25" s="46">
        <f t="shared" si="47"/>
        <v>0</v>
      </c>
      <c r="AR25" s="46">
        <f t="shared" si="48"/>
        <v>0</v>
      </c>
      <c r="AS25" s="46">
        <f t="shared" si="49"/>
        <v>0</v>
      </c>
      <c r="AT25" s="32">
        <f t="shared" si="50"/>
        <v>0</v>
      </c>
      <c r="AU25" s="35" t="str">
        <f t="shared" si="51"/>
        <v/>
      </c>
      <c r="AV25" s="35" t="str">
        <f t="shared" si="52"/>
        <v/>
      </c>
      <c r="AW25" s="65" t="str">
        <f t="shared" si="53"/>
        <v/>
      </c>
      <c r="AX25" s="47">
        <f t="shared" si="18"/>
        <v>1</v>
      </c>
      <c r="AY25" s="48">
        <f t="shared" si="19"/>
        <v>0</v>
      </c>
      <c r="AZ25" s="48">
        <f t="shared" si="20"/>
        <v>0</v>
      </c>
      <c r="BA25" s="43">
        <f t="shared" si="21"/>
        <v>0</v>
      </c>
      <c r="BB25" s="43">
        <f t="shared" si="22"/>
        <v>0</v>
      </c>
      <c r="BC25" s="49">
        <f t="shared" si="23"/>
        <v>0</v>
      </c>
      <c r="BD25" s="49">
        <f t="shared" si="24"/>
        <v>0</v>
      </c>
      <c r="BE25" s="49">
        <f t="shared" si="25"/>
        <v>0</v>
      </c>
      <c r="BF25" s="49">
        <f t="shared" si="54"/>
        <v>0</v>
      </c>
      <c r="BG25" s="49">
        <f t="shared" si="26"/>
        <v>0</v>
      </c>
      <c r="BH25" s="32">
        <f t="shared" si="55"/>
        <v>0</v>
      </c>
      <c r="BI25" s="49">
        <f t="shared" si="56"/>
        <v>0</v>
      </c>
      <c r="BJ25" s="49">
        <f t="shared" si="57"/>
        <v>0</v>
      </c>
      <c r="BK25" s="49">
        <f t="shared" si="58"/>
        <v>0</v>
      </c>
      <c r="BL25" s="49">
        <f t="shared" si="59"/>
        <v>0</v>
      </c>
      <c r="BM25" s="49">
        <f t="shared" si="60"/>
        <v>0</v>
      </c>
      <c r="BN25" s="32">
        <f t="shared" si="61"/>
        <v>0</v>
      </c>
      <c r="BO25" s="32" t="str">
        <f t="shared" si="62"/>
        <v/>
      </c>
      <c r="BP25" s="32" t="str">
        <f t="shared" si="63"/>
        <v/>
      </c>
      <c r="BQ25" s="56" t="str">
        <f t="shared" si="64"/>
        <v/>
      </c>
      <c r="BR25" s="250">
        <f t="shared" si="65"/>
        <v>0</v>
      </c>
      <c r="BS25" s="19"/>
      <c r="BT25" s="19"/>
      <c r="BU25" s="19" t="b">
        <f>(E5&lt;&gt;"")</f>
        <v>0</v>
      </c>
      <c r="BV25" s="19"/>
      <c r="BW25" s="24">
        <v>0.5</v>
      </c>
      <c r="BX25" s="19"/>
      <c r="BY25" s="19"/>
      <c r="BZ25" s="19"/>
      <c r="CA25" s="19">
        <f t="shared" si="27"/>
        <v>10</v>
      </c>
      <c r="CB25" s="19"/>
      <c r="CC25" s="19"/>
      <c r="CD25" s="19"/>
      <c r="CE25" s="19"/>
      <c r="CF25" s="19"/>
      <c r="CG25" s="19"/>
      <c r="CH25" s="19"/>
      <c r="CI25" s="19"/>
      <c r="CJ25" s="19"/>
      <c r="CK25" s="19"/>
      <c r="CL25" s="19"/>
      <c r="CM25" s="19"/>
      <c r="CN25" s="19"/>
      <c r="CO25" s="18"/>
      <c r="CP25" s="18"/>
      <c r="CQ25" s="18"/>
      <c r="CR25" s="18"/>
    </row>
    <row r="26" spans="1:96" ht="15.75" customHeight="1" x14ac:dyDescent="0.25">
      <c r="A26" s="129">
        <v>8</v>
      </c>
      <c r="B26" s="50"/>
      <c r="C26" s="50"/>
      <c r="D26" s="36"/>
      <c r="E26" s="36"/>
      <c r="F26" s="37">
        <v>1</v>
      </c>
      <c r="G26" s="61">
        <v>0</v>
      </c>
      <c r="H26" s="62">
        <v>0</v>
      </c>
      <c r="I26" s="63">
        <v>0</v>
      </c>
      <c r="J26" s="38">
        <v>1</v>
      </c>
      <c r="K26" s="39">
        <v>0</v>
      </c>
      <c r="L26" s="39">
        <v>0</v>
      </c>
      <c r="M26" s="39">
        <v>0</v>
      </c>
      <c r="N26" s="40">
        <v>0</v>
      </c>
      <c r="O26" s="41">
        <f t="shared" si="28"/>
        <v>0</v>
      </c>
      <c r="P26" s="41">
        <f t="shared" si="29"/>
        <v>0</v>
      </c>
      <c r="Q26" s="41">
        <f t="shared" si="30"/>
        <v>0</v>
      </c>
      <c r="R26" s="41">
        <f t="shared" si="31"/>
        <v>0</v>
      </c>
      <c r="S26" s="41">
        <f t="shared" si="32"/>
        <v>0</v>
      </c>
      <c r="T26" s="32">
        <f t="shared" si="9"/>
        <v>0</v>
      </c>
      <c r="U26" s="41">
        <f t="shared" si="33"/>
        <v>0</v>
      </c>
      <c r="V26" s="41">
        <f t="shared" si="34"/>
        <v>0</v>
      </c>
      <c r="W26" s="41">
        <f t="shared" si="35"/>
        <v>0</v>
      </c>
      <c r="X26" s="41">
        <f t="shared" si="36"/>
        <v>0</v>
      </c>
      <c r="Y26" s="41">
        <f t="shared" si="37"/>
        <v>0</v>
      </c>
      <c r="Z26" s="32">
        <f t="shared" si="38"/>
        <v>0</v>
      </c>
      <c r="AA26" s="32" t="str">
        <f t="shared" si="39"/>
        <v/>
      </c>
      <c r="AB26" s="32" t="str">
        <f t="shared" si="40"/>
        <v/>
      </c>
      <c r="AC26" s="56" t="str">
        <f t="shared" si="41"/>
        <v/>
      </c>
      <c r="AD26" s="42">
        <f t="shared" si="42"/>
        <v>1</v>
      </c>
      <c r="AE26" s="43">
        <f t="shared" si="10"/>
        <v>0</v>
      </c>
      <c r="AF26" s="43">
        <f t="shared" si="11"/>
        <v>0</v>
      </c>
      <c r="AG26" s="43">
        <f t="shared" si="12"/>
        <v>0</v>
      </c>
      <c r="AH26" s="44">
        <f t="shared" si="13"/>
        <v>0</v>
      </c>
      <c r="AI26" s="45">
        <f t="shared" si="14"/>
        <v>0</v>
      </c>
      <c r="AJ26" s="45">
        <f t="shared" si="15"/>
        <v>0</v>
      </c>
      <c r="AK26" s="46">
        <f t="shared" si="16"/>
        <v>0</v>
      </c>
      <c r="AL26" s="46">
        <f t="shared" si="43"/>
        <v>0</v>
      </c>
      <c r="AM26" s="46">
        <f t="shared" si="17"/>
        <v>0</v>
      </c>
      <c r="AN26" s="32">
        <f t="shared" si="44"/>
        <v>0</v>
      </c>
      <c r="AO26" s="45">
        <f t="shared" si="45"/>
        <v>0</v>
      </c>
      <c r="AP26" s="45">
        <f t="shared" si="46"/>
        <v>0</v>
      </c>
      <c r="AQ26" s="46">
        <f t="shared" si="47"/>
        <v>0</v>
      </c>
      <c r="AR26" s="46">
        <f t="shared" si="48"/>
        <v>0</v>
      </c>
      <c r="AS26" s="46">
        <f t="shared" si="49"/>
        <v>0</v>
      </c>
      <c r="AT26" s="32">
        <f t="shared" si="50"/>
        <v>0</v>
      </c>
      <c r="AU26" s="35" t="str">
        <f t="shared" si="51"/>
        <v/>
      </c>
      <c r="AV26" s="35" t="str">
        <f t="shared" si="52"/>
        <v/>
      </c>
      <c r="AW26" s="65" t="str">
        <f t="shared" si="53"/>
        <v/>
      </c>
      <c r="AX26" s="47">
        <f t="shared" si="18"/>
        <v>1</v>
      </c>
      <c r="AY26" s="48">
        <f t="shared" si="19"/>
        <v>0</v>
      </c>
      <c r="AZ26" s="48">
        <f t="shared" si="20"/>
        <v>0</v>
      </c>
      <c r="BA26" s="43">
        <f t="shared" si="21"/>
        <v>0</v>
      </c>
      <c r="BB26" s="43">
        <f t="shared" si="22"/>
        <v>0</v>
      </c>
      <c r="BC26" s="49">
        <f t="shared" si="23"/>
        <v>0</v>
      </c>
      <c r="BD26" s="49">
        <f t="shared" si="24"/>
        <v>0</v>
      </c>
      <c r="BE26" s="49">
        <f t="shared" si="25"/>
        <v>0</v>
      </c>
      <c r="BF26" s="49">
        <f t="shared" si="54"/>
        <v>0</v>
      </c>
      <c r="BG26" s="49">
        <f t="shared" si="26"/>
        <v>0</v>
      </c>
      <c r="BH26" s="32">
        <f t="shared" si="55"/>
        <v>0</v>
      </c>
      <c r="BI26" s="49">
        <f t="shared" si="56"/>
        <v>0</v>
      </c>
      <c r="BJ26" s="49">
        <f t="shared" si="57"/>
        <v>0</v>
      </c>
      <c r="BK26" s="49">
        <f t="shared" si="58"/>
        <v>0</v>
      </c>
      <c r="BL26" s="49">
        <f t="shared" si="59"/>
        <v>0</v>
      </c>
      <c r="BM26" s="49">
        <f t="shared" si="60"/>
        <v>0</v>
      </c>
      <c r="BN26" s="32">
        <f t="shared" si="61"/>
        <v>0</v>
      </c>
      <c r="BO26" s="32" t="str">
        <f t="shared" si="62"/>
        <v/>
      </c>
      <c r="BP26" s="32" t="str">
        <f t="shared" si="63"/>
        <v/>
      </c>
      <c r="BQ26" s="56" t="str">
        <f t="shared" si="64"/>
        <v/>
      </c>
      <c r="BR26" s="250">
        <f t="shared" si="65"/>
        <v>0</v>
      </c>
      <c r="BS26" s="19"/>
      <c r="BT26" s="19"/>
      <c r="BU26" s="19" t="b">
        <f>(E6&lt;&gt;"")</f>
        <v>0</v>
      </c>
      <c r="BV26" s="19"/>
      <c r="BW26" s="24">
        <v>0.7</v>
      </c>
      <c r="BX26" s="19"/>
      <c r="BY26" s="19"/>
      <c r="BZ26" s="19"/>
      <c r="CA26" s="19">
        <f t="shared" si="27"/>
        <v>10</v>
      </c>
      <c r="CB26" s="19"/>
      <c r="CC26" s="19"/>
      <c r="CD26" s="19"/>
      <c r="CE26" s="19"/>
      <c r="CF26" s="19"/>
      <c r="CG26" s="19"/>
      <c r="CH26" s="19"/>
      <c r="CI26" s="19"/>
      <c r="CJ26" s="19"/>
      <c r="CK26" s="19"/>
      <c r="CL26" s="19"/>
      <c r="CM26" s="19"/>
      <c r="CN26" s="19"/>
      <c r="CO26" s="18"/>
      <c r="CP26" s="18"/>
      <c r="CQ26" s="18"/>
      <c r="CR26" s="18"/>
    </row>
    <row r="27" spans="1:96" ht="15.75" customHeight="1" x14ac:dyDescent="0.25">
      <c r="A27" s="129">
        <v>9</v>
      </c>
      <c r="B27" s="50"/>
      <c r="C27" s="50"/>
      <c r="D27" s="36"/>
      <c r="E27" s="36"/>
      <c r="F27" s="37">
        <v>1</v>
      </c>
      <c r="G27" s="61">
        <v>0</v>
      </c>
      <c r="H27" s="62">
        <v>0</v>
      </c>
      <c r="I27" s="63">
        <v>0</v>
      </c>
      <c r="J27" s="38">
        <v>1</v>
      </c>
      <c r="K27" s="39">
        <v>0</v>
      </c>
      <c r="L27" s="39">
        <v>0</v>
      </c>
      <c r="M27" s="39">
        <v>0</v>
      </c>
      <c r="N27" s="40">
        <v>0</v>
      </c>
      <c r="O27" s="41">
        <f t="shared" si="28"/>
        <v>0</v>
      </c>
      <c r="P27" s="41">
        <f t="shared" si="29"/>
        <v>0</v>
      </c>
      <c r="Q27" s="41">
        <f t="shared" si="30"/>
        <v>0</v>
      </c>
      <c r="R27" s="41">
        <f t="shared" si="31"/>
        <v>0</v>
      </c>
      <c r="S27" s="41">
        <f t="shared" si="32"/>
        <v>0</v>
      </c>
      <c r="T27" s="32">
        <f t="shared" si="9"/>
        <v>0</v>
      </c>
      <c r="U27" s="41">
        <f t="shared" si="33"/>
        <v>0</v>
      </c>
      <c r="V27" s="41">
        <f t="shared" si="34"/>
        <v>0</v>
      </c>
      <c r="W27" s="41">
        <f t="shared" si="35"/>
        <v>0</v>
      </c>
      <c r="X27" s="41">
        <f t="shared" si="36"/>
        <v>0</v>
      </c>
      <c r="Y27" s="41">
        <f t="shared" si="37"/>
        <v>0</v>
      </c>
      <c r="Z27" s="32">
        <f t="shared" si="38"/>
        <v>0</v>
      </c>
      <c r="AA27" s="32" t="str">
        <f t="shared" si="39"/>
        <v/>
      </c>
      <c r="AB27" s="32" t="str">
        <f t="shared" si="40"/>
        <v/>
      </c>
      <c r="AC27" s="56" t="str">
        <f t="shared" si="41"/>
        <v/>
      </c>
      <c r="AD27" s="42">
        <f t="shared" si="42"/>
        <v>1</v>
      </c>
      <c r="AE27" s="43">
        <f t="shared" si="10"/>
        <v>0</v>
      </c>
      <c r="AF27" s="43">
        <f t="shared" si="11"/>
        <v>0</v>
      </c>
      <c r="AG27" s="43">
        <f t="shared" si="12"/>
        <v>0</v>
      </c>
      <c r="AH27" s="44">
        <f t="shared" si="13"/>
        <v>0</v>
      </c>
      <c r="AI27" s="45">
        <f t="shared" si="14"/>
        <v>0</v>
      </c>
      <c r="AJ27" s="45">
        <f t="shared" si="15"/>
        <v>0</v>
      </c>
      <c r="AK27" s="46">
        <f t="shared" si="16"/>
        <v>0</v>
      </c>
      <c r="AL27" s="46">
        <f t="shared" si="43"/>
        <v>0</v>
      </c>
      <c r="AM27" s="46">
        <f t="shared" si="17"/>
        <v>0</v>
      </c>
      <c r="AN27" s="32">
        <f t="shared" si="44"/>
        <v>0</v>
      </c>
      <c r="AO27" s="45">
        <f t="shared" si="45"/>
        <v>0</v>
      </c>
      <c r="AP27" s="45">
        <f t="shared" si="46"/>
        <v>0</v>
      </c>
      <c r="AQ27" s="46">
        <f t="shared" si="47"/>
        <v>0</v>
      </c>
      <c r="AR27" s="46">
        <f t="shared" si="48"/>
        <v>0</v>
      </c>
      <c r="AS27" s="46">
        <f t="shared" si="49"/>
        <v>0</v>
      </c>
      <c r="AT27" s="32">
        <f t="shared" si="50"/>
        <v>0</v>
      </c>
      <c r="AU27" s="35" t="str">
        <f t="shared" si="51"/>
        <v/>
      </c>
      <c r="AV27" s="35" t="str">
        <f t="shared" si="52"/>
        <v/>
      </c>
      <c r="AW27" s="65" t="str">
        <f t="shared" si="53"/>
        <v/>
      </c>
      <c r="AX27" s="47">
        <f t="shared" si="18"/>
        <v>1</v>
      </c>
      <c r="AY27" s="48">
        <f t="shared" si="19"/>
        <v>0</v>
      </c>
      <c r="AZ27" s="48">
        <f t="shared" si="20"/>
        <v>0</v>
      </c>
      <c r="BA27" s="43">
        <f t="shared" si="21"/>
        <v>0</v>
      </c>
      <c r="BB27" s="43">
        <f t="shared" si="22"/>
        <v>0</v>
      </c>
      <c r="BC27" s="49">
        <f t="shared" si="23"/>
        <v>0</v>
      </c>
      <c r="BD27" s="49">
        <f t="shared" si="24"/>
        <v>0</v>
      </c>
      <c r="BE27" s="49">
        <f t="shared" si="25"/>
        <v>0</v>
      </c>
      <c r="BF27" s="49">
        <f t="shared" si="54"/>
        <v>0</v>
      </c>
      <c r="BG27" s="49">
        <f t="shared" si="26"/>
        <v>0</v>
      </c>
      <c r="BH27" s="32">
        <f t="shared" si="55"/>
        <v>0</v>
      </c>
      <c r="BI27" s="49">
        <f t="shared" si="56"/>
        <v>0</v>
      </c>
      <c r="BJ27" s="49">
        <f t="shared" si="57"/>
        <v>0</v>
      </c>
      <c r="BK27" s="49">
        <f t="shared" si="58"/>
        <v>0</v>
      </c>
      <c r="BL27" s="49">
        <f t="shared" si="59"/>
        <v>0</v>
      </c>
      <c r="BM27" s="49">
        <f t="shared" si="60"/>
        <v>0</v>
      </c>
      <c r="BN27" s="32">
        <f t="shared" si="61"/>
        <v>0</v>
      </c>
      <c r="BO27" s="32" t="str">
        <f t="shared" si="62"/>
        <v/>
      </c>
      <c r="BP27" s="32" t="str">
        <f t="shared" si="63"/>
        <v/>
      </c>
      <c r="BQ27" s="56" t="str">
        <f t="shared" si="64"/>
        <v/>
      </c>
      <c r="BR27" s="250">
        <f t="shared" si="65"/>
        <v>0</v>
      </c>
      <c r="BS27" s="19"/>
      <c r="BT27" s="19"/>
      <c r="BU27" s="19"/>
      <c r="BV27" s="19"/>
      <c r="BW27" s="24">
        <v>0.9</v>
      </c>
      <c r="BX27" s="19"/>
      <c r="BY27" s="19"/>
      <c r="BZ27" s="19"/>
      <c r="CA27" s="19">
        <f t="shared" si="27"/>
        <v>10</v>
      </c>
      <c r="CB27" s="19"/>
      <c r="CC27" s="19"/>
      <c r="CD27" s="19"/>
      <c r="CE27" s="19"/>
      <c r="CF27" s="19"/>
      <c r="CG27" s="19"/>
      <c r="CH27" s="19"/>
      <c r="CI27" s="19"/>
      <c r="CJ27" s="19"/>
      <c r="CK27" s="19"/>
      <c r="CL27" s="19"/>
      <c r="CM27" s="19"/>
      <c r="CN27" s="19"/>
      <c r="CO27" s="18"/>
      <c r="CP27" s="18"/>
      <c r="CQ27" s="18"/>
      <c r="CR27" s="18"/>
    </row>
    <row r="28" spans="1:96" ht="15.75" customHeight="1" x14ac:dyDescent="0.25">
      <c r="A28" s="129">
        <v>10</v>
      </c>
      <c r="B28" s="50"/>
      <c r="C28" s="50"/>
      <c r="D28" s="36"/>
      <c r="E28" s="36"/>
      <c r="F28" s="37">
        <v>1</v>
      </c>
      <c r="G28" s="61">
        <v>0</v>
      </c>
      <c r="H28" s="62">
        <v>0</v>
      </c>
      <c r="I28" s="63">
        <v>0</v>
      </c>
      <c r="J28" s="38">
        <v>1</v>
      </c>
      <c r="K28" s="39">
        <v>0</v>
      </c>
      <c r="L28" s="39">
        <v>0</v>
      </c>
      <c r="M28" s="39">
        <v>0</v>
      </c>
      <c r="N28" s="40">
        <v>0</v>
      </c>
      <c r="O28" s="41">
        <f t="shared" si="28"/>
        <v>0</v>
      </c>
      <c r="P28" s="41">
        <f t="shared" si="29"/>
        <v>0</v>
      </c>
      <c r="Q28" s="41">
        <f t="shared" si="30"/>
        <v>0</v>
      </c>
      <c r="R28" s="41">
        <f t="shared" si="31"/>
        <v>0</v>
      </c>
      <c r="S28" s="41">
        <f t="shared" si="32"/>
        <v>0</v>
      </c>
      <c r="T28" s="32">
        <f t="shared" si="9"/>
        <v>0</v>
      </c>
      <c r="U28" s="41">
        <f t="shared" si="33"/>
        <v>0</v>
      </c>
      <c r="V28" s="41">
        <f t="shared" si="34"/>
        <v>0</v>
      </c>
      <c r="W28" s="41">
        <f t="shared" si="35"/>
        <v>0</v>
      </c>
      <c r="X28" s="41">
        <f t="shared" si="36"/>
        <v>0</v>
      </c>
      <c r="Y28" s="41">
        <f t="shared" si="37"/>
        <v>0</v>
      </c>
      <c r="Z28" s="32">
        <f t="shared" si="38"/>
        <v>0</v>
      </c>
      <c r="AA28" s="32" t="str">
        <f t="shared" si="39"/>
        <v/>
      </c>
      <c r="AB28" s="32" t="str">
        <f t="shared" si="40"/>
        <v/>
      </c>
      <c r="AC28" s="56" t="str">
        <f t="shared" si="41"/>
        <v/>
      </c>
      <c r="AD28" s="42">
        <f t="shared" si="42"/>
        <v>1</v>
      </c>
      <c r="AE28" s="43">
        <f t="shared" si="10"/>
        <v>0</v>
      </c>
      <c r="AF28" s="43">
        <f t="shared" si="11"/>
        <v>0</v>
      </c>
      <c r="AG28" s="43">
        <f t="shared" si="12"/>
        <v>0</v>
      </c>
      <c r="AH28" s="44">
        <f t="shared" si="13"/>
        <v>0</v>
      </c>
      <c r="AI28" s="45">
        <f t="shared" si="14"/>
        <v>0</v>
      </c>
      <c r="AJ28" s="45">
        <f t="shared" si="15"/>
        <v>0</v>
      </c>
      <c r="AK28" s="46">
        <f t="shared" si="16"/>
        <v>0</v>
      </c>
      <c r="AL28" s="46">
        <f t="shared" si="43"/>
        <v>0</v>
      </c>
      <c r="AM28" s="46">
        <f t="shared" si="17"/>
        <v>0</v>
      </c>
      <c r="AN28" s="32">
        <f t="shared" si="44"/>
        <v>0</v>
      </c>
      <c r="AO28" s="45">
        <f t="shared" si="45"/>
        <v>0</v>
      </c>
      <c r="AP28" s="45">
        <f t="shared" si="46"/>
        <v>0</v>
      </c>
      <c r="AQ28" s="46">
        <f t="shared" si="47"/>
        <v>0</v>
      </c>
      <c r="AR28" s="46">
        <f t="shared" si="48"/>
        <v>0</v>
      </c>
      <c r="AS28" s="46">
        <f t="shared" si="49"/>
        <v>0</v>
      </c>
      <c r="AT28" s="32">
        <f t="shared" si="50"/>
        <v>0</v>
      </c>
      <c r="AU28" s="35" t="str">
        <f t="shared" si="51"/>
        <v/>
      </c>
      <c r="AV28" s="35" t="str">
        <f t="shared" si="52"/>
        <v/>
      </c>
      <c r="AW28" s="65" t="str">
        <f t="shared" si="53"/>
        <v/>
      </c>
      <c r="AX28" s="47">
        <f t="shared" si="18"/>
        <v>1</v>
      </c>
      <c r="AY28" s="48">
        <f t="shared" si="19"/>
        <v>0</v>
      </c>
      <c r="AZ28" s="48">
        <f t="shared" si="20"/>
        <v>0</v>
      </c>
      <c r="BA28" s="43">
        <f t="shared" si="21"/>
        <v>0</v>
      </c>
      <c r="BB28" s="43">
        <f t="shared" si="22"/>
        <v>0</v>
      </c>
      <c r="BC28" s="49">
        <f t="shared" si="23"/>
        <v>0</v>
      </c>
      <c r="BD28" s="49">
        <f t="shared" si="24"/>
        <v>0</v>
      </c>
      <c r="BE28" s="49">
        <f t="shared" si="25"/>
        <v>0</v>
      </c>
      <c r="BF28" s="49">
        <f t="shared" si="54"/>
        <v>0</v>
      </c>
      <c r="BG28" s="49">
        <f t="shared" si="26"/>
        <v>0</v>
      </c>
      <c r="BH28" s="32">
        <f t="shared" si="55"/>
        <v>0</v>
      </c>
      <c r="BI28" s="49">
        <f t="shared" si="56"/>
        <v>0</v>
      </c>
      <c r="BJ28" s="49">
        <f t="shared" si="57"/>
        <v>0</v>
      </c>
      <c r="BK28" s="49">
        <f t="shared" si="58"/>
        <v>0</v>
      </c>
      <c r="BL28" s="49">
        <f t="shared" si="59"/>
        <v>0</v>
      </c>
      <c r="BM28" s="49">
        <f t="shared" si="60"/>
        <v>0</v>
      </c>
      <c r="BN28" s="32">
        <f t="shared" si="61"/>
        <v>0</v>
      </c>
      <c r="BO28" s="32" t="str">
        <f t="shared" si="62"/>
        <v/>
      </c>
      <c r="BP28" s="32" t="str">
        <f t="shared" si="63"/>
        <v/>
      </c>
      <c r="BQ28" s="56" t="str">
        <f t="shared" si="64"/>
        <v/>
      </c>
      <c r="BR28" s="250">
        <f t="shared" si="65"/>
        <v>0</v>
      </c>
      <c r="BS28" s="19"/>
      <c r="BT28" s="19"/>
      <c r="BU28" s="19"/>
      <c r="BV28" s="19"/>
      <c r="BW28" s="19"/>
      <c r="BX28" s="19"/>
      <c r="BY28" s="19"/>
      <c r="BZ28" s="19"/>
      <c r="CA28" s="19">
        <f t="shared" si="27"/>
        <v>10</v>
      </c>
      <c r="CB28" s="19"/>
      <c r="CC28" s="19"/>
      <c r="CD28" s="19"/>
      <c r="CE28" s="19"/>
      <c r="CF28" s="19"/>
      <c r="CG28" s="19"/>
      <c r="CH28" s="19"/>
      <c r="CI28" s="19"/>
      <c r="CJ28" s="19"/>
      <c r="CK28" s="19"/>
      <c r="CL28" s="19"/>
      <c r="CM28" s="19"/>
      <c r="CN28" s="19"/>
      <c r="CO28" s="18"/>
      <c r="CP28" s="18"/>
      <c r="CQ28" s="18"/>
      <c r="CR28" s="18"/>
    </row>
    <row r="29" spans="1:96" ht="15.75" customHeight="1" x14ac:dyDescent="0.25">
      <c r="A29" s="129">
        <v>11</v>
      </c>
      <c r="B29" s="50"/>
      <c r="C29" s="50"/>
      <c r="D29" s="36"/>
      <c r="E29" s="36"/>
      <c r="F29" s="37">
        <v>1</v>
      </c>
      <c r="G29" s="61">
        <v>0</v>
      </c>
      <c r="H29" s="62">
        <v>0</v>
      </c>
      <c r="I29" s="63">
        <v>0</v>
      </c>
      <c r="J29" s="38">
        <v>1</v>
      </c>
      <c r="K29" s="39">
        <v>0</v>
      </c>
      <c r="L29" s="39">
        <v>0</v>
      </c>
      <c r="M29" s="39">
        <v>0</v>
      </c>
      <c r="N29" s="40">
        <v>0</v>
      </c>
      <c r="O29" s="41">
        <f t="shared" si="28"/>
        <v>0</v>
      </c>
      <c r="P29" s="41">
        <f t="shared" si="29"/>
        <v>0</v>
      </c>
      <c r="Q29" s="41">
        <f t="shared" si="30"/>
        <v>0</v>
      </c>
      <c r="R29" s="41">
        <f t="shared" si="31"/>
        <v>0</v>
      </c>
      <c r="S29" s="41">
        <f t="shared" si="32"/>
        <v>0</v>
      </c>
      <c r="T29" s="32">
        <f t="shared" si="9"/>
        <v>0</v>
      </c>
      <c r="U29" s="41">
        <f t="shared" si="33"/>
        <v>0</v>
      </c>
      <c r="V29" s="41">
        <f t="shared" si="34"/>
        <v>0</v>
      </c>
      <c r="W29" s="41">
        <f t="shared" si="35"/>
        <v>0</v>
      </c>
      <c r="X29" s="41">
        <f t="shared" si="36"/>
        <v>0</v>
      </c>
      <c r="Y29" s="41">
        <f t="shared" si="37"/>
        <v>0</v>
      </c>
      <c r="Z29" s="32">
        <f t="shared" si="38"/>
        <v>0</v>
      </c>
      <c r="AA29" s="32" t="str">
        <f t="shared" si="39"/>
        <v/>
      </c>
      <c r="AB29" s="32" t="str">
        <f t="shared" si="40"/>
        <v/>
      </c>
      <c r="AC29" s="56" t="str">
        <f t="shared" si="41"/>
        <v/>
      </c>
      <c r="AD29" s="42">
        <f t="shared" si="42"/>
        <v>1</v>
      </c>
      <c r="AE29" s="43">
        <f t="shared" si="10"/>
        <v>0</v>
      </c>
      <c r="AF29" s="43">
        <f t="shared" si="11"/>
        <v>0</v>
      </c>
      <c r="AG29" s="43">
        <f t="shared" si="12"/>
        <v>0</v>
      </c>
      <c r="AH29" s="44">
        <f t="shared" si="13"/>
        <v>0</v>
      </c>
      <c r="AI29" s="45">
        <f t="shared" si="14"/>
        <v>0</v>
      </c>
      <c r="AJ29" s="45">
        <f t="shared" si="15"/>
        <v>0</v>
      </c>
      <c r="AK29" s="46">
        <f t="shared" si="16"/>
        <v>0</v>
      </c>
      <c r="AL29" s="46">
        <f t="shared" si="43"/>
        <v>0</v>
      </c>
      <c r="AM29" s="46">
        <f t="shared" si="17"/>
        <v>0</v>
      </c>
      <c r="AN29" s="32">
        <f t="shared" si="44"/>
        <v>0</v>
      </c>
      <c r="AO29" s="45">
        <f t="shared" si="45"/>
        <v>0</v>
      </c>
      <c r="AP29" s="45">
        <f t="shared" si="46"/>
        <v>0</v>
      </c>
      <c r="AQ29" s="46">
        <f t="shared" si="47"/>
        <v>0</v>
      </c>
      <c r="AR29" s="46">
        <f t="shared" si="48"/>
        <v>0</v>
      </c>
      <c r="AS29" s="46">
        <f t="shared" si="49"/>
        <v>0</v>
      </c>
      <c r="AT29" s="32">
        <f t="shared" si="50"/>
        <v>0</v>
      </c>
      <c r="AU29" s="35" t="str">
        <f t="shared" si="51"/>
        <v/>
      </c>
      <c r="AV29" s="35" t="str">
        <f t="shared" si="52"/>
        <v/>
      </c>
      <c r="AW29" s="65" t="str">
        <f t="shared" si="53"/>
        <v/>
      </c>
      <c r="AX29" s="47">
        <f t="shared" si="18"/>
        <v>1</v>
      </c>
      <c r="AY29" s="48">
        <f t="shared" si="19"/>
        <v>0</v>
      </c>
      <c r="AZ29" s="48">
        <f t="shared" si="20"/>
        <v>0</v>
      </c>
      <c r="BA29" s="43">
        <f t="shared" si="21"/>
        <v>0</v>
      </c>
      <c r="BB29" s="43">
        <f t="shared" si="22"/>
        <v>0</v>
      </c>
      <c r="BC29" s="49">
        <f t="shared" si="23"/>
        <v>0</v>
      </c>
      <c r="BD29" s="49">
        <f t="shared" si="24"/>
        <v>0</v>
      </c>
      <c r="BE29" s="49">
        <f t="shared" si="25"/>
        <v>0</v>
      </c>
      <c r="BF29" s="49">
        <f t="shared" si="54"/>
        <v>0</v>
      </c>
      <c r="BG29" s="49">
        <f t="shared" si="26"/>
        <v>0</v>
      </c>
      <c r="BH29" s="32">
        <f t="shared" si="55"/>
        <v>0</v>
      </c>
      <c r="BI29" s="49">
        <f t="shared" si="56"/>
        <v>0</v>
      </c>
      <c r="BJ29" s="49">
        <f t="shared" si="57"/>
        <v>0</v>
      </c>
      <c r="BK29" s="49">
        <f t="shared" si="58"/>
        <v>0</v>
      </c>
      <c r="BL29" s="49">
        <f t="shared" si="59"/>
        <v>0</v>
      </c>
      <c r="BM29" s="49">
        <f t="shared" si="60"/>
        <v>0</v>
      </c>
      <c r="BN29" s="32">
        <f t="shared" si="61"/>
        <v>0</v>
      </c>
      <c r="BO29" s="32" t="str">
        <f t="shared" si="62"/>
        <v/>
      </c>
      <c r="BP29" s="32" t="str">
        <f t="shared" si="63"/>
        <v/>
      </c>
      <c r="BQ29" s="56" t="str">
        <f t="shared" si="64"/>
        <v/>
      </c>
      <c r="BR29" s="250">
        <f t="shared" si="65"/>
        <v>0</v>
      </c>
      <c r="BS29" s="19"/>
      <c r="BT29" s="19"/>
      <c r="BU29" s="19"/>
      <c r="BV29" s="19"/>
      <c r="BW29" s="24">
        <v>0.8</v>
      </c>
      <c r="BX29" s="19"/>
      <c r="BY29" s="19"/>
      <c r="BZ29" s="19"/>
      <c r="CA29" s="19">
        <f t="shared" si="27"/>
        <v>10</v>
      </c>
      <c r="CB29" s="19"/>
      <c r="CC29" s="19"/>
      <c r="CD29" s="19"/>
      <c r="CE29" s="19"/>
      <c r="CF29" s="19"/>
      <c r="CG29" s="19"/>
      <c r="CH29" s="19"/>
      <c r="CI29" s="19"/>
      <c r="CJ29" s="19"/>
      <c r="CK29" s="19"/>
      <c r="CL29" s="19"/>
      <c r="CM29" s="19"/>
      <c r="CN29" s="19"/>
      <c r="CO29" s="18"/>
      <c r="CP29" s="18"/>
      <c r="CQ29" s="18"/>
      <c r="CR29" s="18"/>
    </row>
    <row r="30" spans="1:96" ht="15.75" customHeight="1" x14ac:dyDescent="0.25">
      <c r="A30" s="129">
        <v>12</v>
      </c>
      <c r="B30" s="50"/>
      <c r="C30" s="50"/>
      <c r="D30" s="36"/>
      <c r="E30" s="36"/>
      <c r="F30" s="37">
        <v>1</v>
      </c>
      <c r="G30" s="61">
        <v>0</v>
      </c>
      <c r="H30" s="62">
        <v>0</v>
      </c>
      <c r="I30" s="63">
        <v>0</v>
      </c>
      <c r="J30" s="38">
        <v>1</v>
      </c>
      <c r="K30" s="39">
        <v>0</v>
      </c>
      <c r="L30" s="39">
        <v>0</v>
      </c>
      <c r="M30" s="39">
        <v>0</v>
      </c>
      <c r="N30" s="40">
        <v>0</v>
      </c>
      <c r="O30" s="41">
        <f t="shared" si="28"/>
        <v>0</v>
      </c>
      <c r="P30" s="41">
        <f t="shared" si="29"/>
        <v>0</v>
      </c>
      <c r="Q30" s="41">
        <f t="shared" si="30"/>
        <v>0</v>
      </c>
      <c r="R30" s="41">
        <f t="shared" si="31"/>
        <v>0</v>
      </c>
      <c r="S30" s="41">
        <f t="shared" si="32"/>
        <v>0</v>
      </c>
      <c r="T30" s="32">
        <f t="shared" si="9"/>
        <v>0</v>
      </c>
      <c r="U30" s="41">
        <f t="shared" si="33"/>
        <v>0</v>
      </c>
      <c r="V30" s="41">
        <f t="shared" si="34"/>
        <v>0</v>
      </c>
      <c r="W30" s="41">
        <f t="shared" si="35"/>
        <v>0</v>
      </c>
      <c r="X30" s="41">
        <f t="shared" si="36"/>
        <v>0</v>
      </c>
      <c r="Y30" s="41">
        <f t="shared" si="37"/>
        <v>0</v>
      </c>
      <c r="Z30" s="32">
        <f t="shared" si="38"/>
        <v>0</v>
      </c>
      <c r="AA30" s="32" t="str">
        <f t="shared" si="39"/>
        <v/>
      </c>
      <c r="AB30" s="32" t="str">
        <f t="shared" si="40"/>
        <v/>
      </c>
      <c r="AC30" s="56" t="str">
        <f t="shared" si="41"/>
        <v/>
      </c>
      <c r="AD30" s="42">
        <f t="shared" si="42"/>
        <v>1</v>
      </c>
      <c r="AE30" s="43">
        <f t="shared" si="10"/>
        <v>0</v>
      </c>
      <c r="AF30" s="43">
        <f t="shared" si="11"/>
        <v>0</v>
      </c>
      <c r="AG30" s="43">
        <f t="shared" si="12"/>
        <v>0</v>
      </c>
      <c r="AH30" s="44">
        <f t="shared" si="13"/>
        <v>0</v>
      </c>
      <c r="AI30" s="45">
        <f t="shared" si="14"/>
        <v>0</v>
      </c>
      <c r="AJ30" s="45">
        <f t="shared" si="15"/>
        <v>0</v>
      </c>
      <c r="AK30" s="46">
        <f t="shared" si="16"/>
        <v>0</v>
      </c>
      <c r="AL30" s="46">
        <f t="shared" si="43"/>
        <v>0</v>
      </c>
      <c r="AM30" s="46">
        <f t="shared" si="17"/>
        <v>0</v>
      </c>
      <c r="AN30" s="32">
        <f t="shared" si="44"/>
        <v>0</v>
      </c>
      <c r="AO30" s="45">
        <f t="shared" si="45"/>
        <v>0</v>
      </c>
      <c r="AP30" s="45">
        <f t="shared" si="46"/>
        <v>0</v>
      </c>
      <c r="AQ30" s="46">
        <f t="shared" si="47"/>
        <v>0</v>
      </c>
      <c r="AR30" s="46">
        <f t="shared" si="48"/>
        <v>0</v>
      </c>
      <c r="AS30" s="46">
        <f t="shared" si="49"/>
        <v>0</v>
      </c>
      <c r="AT30" s="32">
        <f t="shared" si="50"/>
        <v>0</v>
      </c>
      <c r="AU30" s="35" t="str">
        <f t="shared" si="51"/>
        <v/>
      </c>
      <c r="AV30" s="35" t="str">
        <f t="shared" si="52"/>
        <v/>
      </c>
      <c r="AW30" s="65" t="str">
        <f t="shared" si="53"/>
        <v/>
      </c>
      <c r="AX30" s="47">
        <f t="shared" si="18"/>
        <v>1</v>
      </c>
      <c r="AY30" s="48">
        <f t="shared" si="19"/>
        <v>0</v>
      </c>
      <c r="AZ30" s="48">
        <f t="shared" si="20"/>
        <v>0</v>
      </c>
      <c r="BA30" s="43">
        <f t="shared" si="21"/>
        <v>0</v>
      </c>
      <c r="BB30" s="43">
        <f t="shared" si="22"/>
        <v>0</v>
      </c>
      <c r="BC30" s="49">
        <f t="shared" si="23"/>
        <v>0</v>
      </c>
      <c r="BD30" s="49">
        <f t="shared" si="24"/>
        <v>0</v>
      </c>
      <c r="BE30" s="49">
        <f t="shared" si="25"/>
        <v>0</v>
      </c>
      <c r="BF30" s="49">
        <f t="shared" si="54"/>
        <v>0</v>
      </c>
      <c r="BG30" s="49">
        <f t="shared" si="26"/>
        <v>0</v>
      </c>
      <c r="BH30" s="32">
        <f t="shared" si="55"/>
        <v>0</v>
      </c>
      <c r="BI30" s="49">
        <f t="shared" si="56"/>
        <v>0</v>
      </c>
      <c r="BJ30" s="49">
        <f t="shared" si="57"/>
        <v>0</v>
      </c>
      <c r="BK30" s="49">
        <f t="shared" si="58"/>
        <v>0</v>
      </c>
      <c r="BL30" s="49">
        <f t="shared" si="59"/>
        <v>0</v>
      </c>
      <c r="BM30" s="49">
        <f t="shared" si="60"/>
        <v>0</v>
      </c>
      <c r="BN30" s="32">
        <f t="shared" si="61"/>
        <v>0</v>
      </c>
      <c r="BO30" s="32" t="str">
        <f t="shared" si="62"/>
        <v/>
      </c>
      <c r="BP30" s="32" t="str">
        <f t="shared" si="63"/>
        <v/>
      </c>
      <c r="BQ30" s="56" t="str">
        <f t="shared" si="64"/>
        <v/>
      </c>
      <c r="BR30" s="250">
        <f t="shared" si="65"/>
        <v>0</v>
      </c>
      <c r="BS30" s="19"/>
      <c r="BT30" s="19"/>
      <c r="BU30" s="19"/>
      <c r="BV30" s="19"/>
      <c r="BW30" s="24">
        <v>1</v>
      </c>
      <c r="BX30" s="19"/>
      <c r="BY30" s="19"/>
      <c r="BZ30" s="19"/>
      <c r="CA30" s="19">
        <f t="shared" si="27"/>
        <v>10</v>
      </c>
      <c r="CB30" s="19"/>
      <c r="CC30" s="19"/>
      <c r="CD30" s="19"/>
      <c r="CE30" s="19"/>
      <c r="CF30" s="19"/>
      <c r="CG30" s="19"/>
      <c r="CH30" s="19"/>
      <c r="CI30" s="19"/>
      <c r="CJ30" s="19"/>
      <c r="CK30" s="19"/>
      <c r="CL30" s="19"/>
      <c r="CM30" s="19"/>
      <c r="CN30" s="19"/>
      <c r="CO30" s="18"/>
      <c r="CP30" s="18"/>
      <c r="CQ30" s="18"/>
      <c r="CR30" s="18"/>
    </row>
    <row r="31" spans="1:96" ht="15.75" customHeight="1" x14ac:dyDescent="0.25">
      <c r="A31" s="129">
        <v>13</v>
      </c>
      <c r="B31" s="50"/>
      <c r="C31" s="50"/>
      <c r="D31" s="36"/>
      <c r="E31" s="36"/>
      <c r="F31" s="37">
        <v>1</v>
      </c>
      <c r="G31" s="61">
        <v>0</v>
      </c>
      <c r="H31" s="62">
        <v>0</v>
      </c>
      <c r="I31" s="63">
        <v>0</v>
      </c>
      <c r="J31" s="38">
        <v>1</v>
      </c>
      <c r="K31" s="39">
        <v>0</v>
      </c>
      <c r="L31" s="39">
        <v>0</v>
      </c>
      <c r="M31" s="39">
        <v>0</v>
      </c>
      <c r="N31" s="40">
        <v>0</v>
      </c>
      <c r="O31" s="41">
        <f t="shared" si="28"/>
        <v>0</v>
      </c>
      <c r="P31" s="41">
        <f t="shared" si="29"/>
        <v>0</v>
      </c>
      <c r="Q31" s="41">
        <f t="shared" si="30"/>
        <v>0</v>
      </c>
      <c r="R31" s="41">
        <f t="shared" si="31"/>
        <v>0</v>
      </c>
      <c r="S31" s="41">
        <f t="shared" si="32"/>
        <v>0</v>
      </c>
      <c r="T31" s="32">
        <f t="shared" si="9"/>
        <v>0</v>
      </c>
      <c r="U31" s="41">
        <f t="shared" si="33"/>
        <v>0</v>
      </c>
      <c r="V31" s="41">
        <f t="shared" si="34"/>
        <v>0</v>
      </c>
      <c r="W31" s="41">
        <f t="shared" si="35"/>
        <v>0</v>
      </c>
      <c r="X31" s="41">
        <f t="shared" si="36"/>
        <v>0</v>
      </c>
      <c r="Y31" s="41">
        <f t="shared" si="37"/>
        <v>0</v>
      </c>
      <c r="Z31" s="32">
        <f t="shared" si="38"/>
        <v>0</v>
      </c>
      <c r="AA31" s="32" t="str">
        <f t="shared" si="39"/>
        <v/>
      </c>
      <c r="AB31" s="32" t="str">
        <f t="shared" si="40"/>
        <v/>
      </c>
      <c r="AC31" s="56" t="str">
        <f t="shared" si="41"/>
        <v/>
      </c>
      <c r="AD31" s="42">
        <f t="shared" si="42"/>
        <v>1</v>
      </c>
      <c r="AE31" s="43">
        <f t="shared" si="10"/>
        <v>0</v>
      </c>
      <c r="AF31" s="43">
        <f t="shared" si="11"/>
        <v>0</v>
      </c>
      <c r="AG31" s="43">
        <f t="shared" si="12"/>
        <v>0</v>
      </c>
      <c r="AH31" s="44">
        <f t="shared" si="13"/>
        <v>0</v>
      </c>
      <c r="AI31" s="45">
        <f t="shared" si="14"/>
        <v>0</v>
      </c>
      <c r="AJ31" s="45">
        <f t="shared" si="15"/>
        <v>0</v>
      </c>
      <c r="AK31" s="46">
        <f t="shared" si="16"/>
        <v>0</v>
      </c>
      <c r="AL31" s="46">
        <f t="shared" si="43"/>
        <v>0</v>
      </c>
      <c r="AM31" s="46">
        <f t="shared" si="17"/>
        <v>0</v>
      </c>
      <c r="AN31" s="32">
        <f t="shared" si="44"/>
        <v>0</v>
      </c>
      <c r="AO31" s="45">
        <f t="shared" si="45"/>
        <v>0</v>
      </c>
      <c r="AP31" s="45">
        <f t="shared" si="46"/>
        <v>0</v>
      </c>
      <c r="AQ31" s="46">
        <f t="shared" si="47"/>
        <v>0</v>
      </c>
      <c r="AR31" s="46">
        <f t="shared" si="48"/>
        <v>0</v>
      </c>
      <c r="AS31" s="46">
        <f t="shared" si="49"/>
        <v>0</v>
      </c>
      <c r="AT31" s="32">
        <f t="shared" si="50"/>
        <v>0</v>
      </c>
      <c r="AU31" s="35" t="str">
        <f t="shared" si="51"/>
        <v/>
      </c>
      <c r="AV31" s="35" t="str">
        <f t="shared" si="52"/>
        <v/>
      </c>
      <c r="AW31" s="65" t="str">
        <f t="shared" si="53"/>
        <v/>
      </c>
      <c r="AX31" s="47">
        <f t="shared" si="18"/>
        <v>1</v>
      </c>
      <c r="AY31" s="48">
        <f t="shared" si="19"/>
        <v>0</v>
      </c>
      <c r="AZ31" s="48">
        <f t="shared" si="20"/>
        <v>0</v>
      </c>
      <c r="BA31" s="43">
        <f t="shared" si="21"/>
        <v>0</v>
      </c>
      <c r="BB31" s="43">
        <f t="shared" si="22"/>
        <v>0</v>
      </c>
      <c r="BC31" s="49">
        <f t="shared" si="23"/>
        <v>0</v>
      </c>
      <c r="BD31" s="49">
        <f t="shared" si="24"/>
        <v>0</v>
      </c>
      <c r="BE31" s="49">
        <f t="shared" si="25"/>
        <v>0</v>
      </c>
      <c r="BF31" s="49">
        <f t="shared" si="54"/>
        <v>0</v>
      </c>
      <c r="BG31" s="49">
        <f t="shared" si="26"/>
        <v>0</v>
      </c>
      <c r="BH31" s="32">
        <f t="shared" si="55"/>
        <v>0</v>
      </c>
      <c r="BI31" s="49">
        <f t="shared" si="56"/>
        <v>0</v>
      </c>
      <c r="BJ31" s="49">
        <f t="shared" si="57"/>
        <v>0</v>
      </c>
      <c r="BK31" s="49">
        <f t="shared" si="58"/>
        <v>0</v>
      </c>
      <c r="BL31" s="49">
        <f t="shared" si="59"/>
        <v>0</v>
      </c>
      <c r="BM31" s="49">
        <f t="shared" si="60"/>
        <v>0</v>
      </c>
      <c r="BN31" s="32">
        <f t="shared" si="61"/>
        <v>0</v>
      </c>
      <c r="BO31" s="32" t="str">
        <f t="shared" si="62"/>
        <v/>
      </c>
      <c r="BP31" s="32" t="str">
        <f t="shared" si="63"/>
        <v/>
      </c>
      <c r="BQ31" s="56" t="str">
        <f t="shared" si="64"/>
        <v/>
      </c>
      <c r="BR31" s="250">
        <f t="shared" si="65"/>
        <v>0</v>
      </c>
      <c r="BS31" s="19"/>
      <c r="BT31" s="19"/>
      <c r="BU31" s="19"/>
      <c r="BV31" s="19"/>
      <c r="BW31" s="19"/>
      <c r="BX31" s="19"/>
      <c r="BY31" s="19"/>
      <c r="BZ31" s="19"/>
      <c r="CA31" s="19">
        <f t="shared" si="27"/>
        <v>10</v>
      </c>
      <c r="CB31" s="19"/>
      <c r="CC31" s="19"/>
      <c r="CD31" s="19"/>
      <c r="CE31" s="19"/>
      <c r="CF31" s="19"/>
      <c r="CG31" s="19"/>
      <c r="CH31" s="19"/>
      <c r="CI31" s="19"/>
      <c r="CJ31" s="19"/>
      <c r="CK31" s="19"/>
      <c r="CL31" s="19"/>
      <c r="CM31" s="19"/>
      <c r="CN31" s="19"/>
      <c r="CO31" s="18"/>
      <c r="CP31" s="18"/>
      <c r="CQ31" s="18"/>
      <c r="CR31" s="18"/>
    </row>
    <row r="32" spans="1:96" ht="15.75" customHeight="1" x14ac:dyDescent="0.25">
      <c r="A32" s="129">
        <v>14</v>
      </c>
      <c r="B32" s="50"/>
      <c r="C32" s="50"/>
      <c r="D32" s="36"/>
      <c r="E32" s="36"/>
      <c r="F32" s="37">
        <v>1</v>
      </c>
      <c r="G32" s="61">
        <v>0</v>
      </c>
      <c r="H32" s="62">
        <v>0</v>
      </c>
      <c r="I32" s="63">
        <v>0</v>
      </c>
      <c r="J32" s="38">
        <v>1</v>
      </c>
      <c r="K32" s="39">
        <v>0</v>
      </c>
      <c r="L32" s="39">
        <v>0</v>
      </c>
      <c r="M32" s="39">
        <v>0</v>
      </c>
      <c r="N32" s="40">
        <v>0</v>
      </c>
      <c r="O32" s="41">
        <f t="shared" si="28"/>
        <v>0</v>
      </c>
      <c r="P32" s="41">
        <f t="shared" si="29"/>
        <v>0</v>
      </c>
      <c r="Q32" s="41">
        <f t="shared" si="30"/>
        <v>0</v>
      </c>
      <c r="R32" s="41">
        <f t="shared" si="31"/>
        <v>0</v>
      </c>
      <c r="S32" s="41">
        <f t="shared" si="32"/>
        <v>0</v>
      </c>
      <c r="T32" s="32">
        <f t="shared" si="9"/>
        <v>0</v>
      </c>
      <c r="U32" s="41">
        <f t="shared" si="33"/>
        <v>0</v>
      </c>
      <c r="V32" s="41">
        <f t="shared" si="34"/>
        <v>0</v>
      </c>
      <c r="W32" s="41">
        <f t="shared" si="35"/>
        <v>0</v>
      </c>
      <c r="X32" s="41">
        <f t="shared" si="36"/>
        <v>0</v>
      </c>
      <c r="Y32" s="41">
        <f t="shared" si="37"/>
        <v>0</v>
      </c>
      <c r="Z32" s="32">
        <f t="shared" si="38"/>
        <v>0</v>
      </c>
      <c r="AA32" s="32" t="str">
        <f t="shared" si="39"/>
        <v/>
      </c>
      <c r="AB32" s="32" t="str">
        <f t="shared" si="40"/>
        <v/>
      </c>
      <c r="AC32" s="56" t="str">
        <f t="shared" si="41"/>
        <v/>
      </c>
      <c r="AD32" s="42">
        <f t="shared" si="42"/>
        <v>1</v>
      </c>
      <c r="AE32" s="43">
        <f t="shared" si="10"/>
        <v>0</v>
      </c>
      <c r="AF32" s="43">
        <f t="shared" si="11"/>
        <v>0</v>
      </c>
      <c r="AG32" s="43">
        <f t="shared" si="12"/>
        <v>0</v>
      </c>
      <c r="AH32" s="44">
        <f t="shared" si="13"/>
        <v>0</v>
      </c>
      <c r="AI32" s="45">
        <f t="shared" si="14"/>
        <v>0</v>
      </c>
      <c r="AJ32" s="45">
        <f t="shared" si="15"/>
        <v>0</v>
      </c>
      <c r="AK32" s="46">
        <f t="shared" si="16"/>
        <v>0</v>
      </c>
      <c r="AL32" s="46">
        <f t="shared" si="43"/>
        <v>0</v>
      </c>
      <c r="AM32" s="46">
        <f t="shared" si="17"/>
        <v>0</v>
      </c>
      <c r="AN32" s="32">
        <f t="shared" si="44"/>
        <v>0</v>
      </c>
      <c r="AO32" s="45">
        <f t="shared" si="45"/>
        <v>0</v>
      </c>
      <c r="AP32" s="45">
        <f t="shared" si="46"/>
        <v>0</v>
      </c>
      <c r="AQ32" s="46">
        <f t="shared" si="47"/>
        <v>0</v>
      </c>
      <c r="AR32" s="46">
        <f t="shared" si="48"/>
        <v>0</v>
      </c>
      <c r="AS32" s="46">
        <f t="shared" si="49"/>
        <v>0</v>
      </c>
      <c r="AT32" s="32">
        <f t="shared" si="50"/>
        <v>0</v>
      </c>
      <c r="AU32" s="35" t="str">
        <f t="shared" si="51"/>
        <v/>
      </c>
      <c r="AV32" s="35" t="str">
        <f t="shared" si="52"/>
        <v/>
      </c>
      <c r="AW32" s="65" t="str">
        <f t="shared" si="53"/>
        <v/>
      </c>
      <c r="AX32" s="47">
        <f t="shared" si="18"/>
        <v>1</v>
      </c>
      <c r="AY32" s="48">
        <f t="shared" si="19"/>
        <v>0</v>
      </c>
      <c r="AZ32" s="48">
        <f t="shared" si="20"/>
        <v>0</v>
      </c>
      <c r="BA32" s="43">
        <f t="shared" si="21"/>
        <v>0</v>
      </c>
      <c r="BB32" s="43">
        <f t="shared" si="22"/>
        <v>0</v>
      </c>
      <c r="BC32" s="49">
        <f t="shared" si="23"/>
        <v>0</v>
      </c>
      <c r="BD32" s="49">
        <f t="shared" si="24"/>
        <v>0</v>
      </c>
      <c r="BE32" s="49">
        <f t="shared" si="25"/>
        <v>0</v>
      </c>
      <c r="BF32" s="49">
        <f t="shared" si="54"/>
        <v>0</v>
      </c>
      <c r="BG32" s="49">
        <f t="shared" si="26"/>
        <v>0</v>
      </c>
      <c r="BH32" s="32">
        <f t="shared" si="55"/>
        <v>0</v>
      </c>
      <c r="BI32" s="49">
        <f t="shared" si="56"/>
        <v>0</v>
      </c>
      <c r="BJ32" s="49">
        <f t="shared" si="57"/>
        <v>0</v>
      </c>
      <c r="BK32" s="49">
        <f t="shared" si="58"/>
        <v>0</v>
      </c>
      <c r="BL32" s="49">
        <f t="shared" si="59"/>
        <v>0</v>
      </c>
      <c r="BM32" s="49">
        <f t="shared" si="60"/>
        <v>0</v>
      </c>
      <c r="BN32" s="32">
        <f t="shared" si="61"/>
        <v>0</v>
      </c>
      <c r="BO32" s="32" t="str">
        <f t="shared" si="62"/>
        <v/>
      </c>
      <c r="BP32" s="32" t="str">
        <f t="shared" si="63"/>
        <v/>
      </c>
      <c r="BQ32" s="56" t="str">
        <f t="shared" si="64"/>
        <v/>
      </c>
      <c r="BR32" s="250">
        <f t="shared" si="65"/>
        <v>0</v>
      </c>
      <c r="BS32" s="19"/>
      <c r="BT32" s="19"/>
      <c r="BU32" s="19"/>
      <c r="BV32" s="19"/>
      <c r="BW32" s="19"/>
      <c r="BX32" s="19"/>
      <c r="BY32" s="19"/>
      <c r="BZ32" s="19"/>
      <c r="CA32" s="19">
        <f t="shared" si="27"/>
        <v>10</v>
      </c>
      <c r="CB32" s="19"/>
      <c r="CC32" s="19"/>
      <c r="CD32" s="19"/>
      <c r="CE32" s="19"/>
      <c r="CF32" s="19"/>
      <c r="CG32" s="19"/>
      <c r="CH32" s="19"/>
      <c r="CI32" s="19"/>
      <c r="CJ32" s="19"/>
      <c r="CK32" s="19"/>
      <c r="CL32" s="19"/>
      <c r="CM32" s="19"/>
      <c r="CN32" s="19"/>
      <c r="CO32" s="18"/>
      <c r="CP32" s="18"/>
      <c r="CQ32" s="18"/>
      <c r="CR32" s="18"/>
    </row>
    <row r="33" spans="1:96" ht="15.75" customHeight="1" x14ac:dyDescent="0.25">
      <c r="A33" s="129">
        <v>15</v>
      </c>
      <c r="B33" s="50"/>
      <c r="C33" s="50"/>
      <c r="D33" s="36"/>
      <c r="E33" s="36"/>
      <c r="F33" s="37">
        <v>1</v>
      </c>
      <c r="G33" s="61">
        <v>0</v>
      </c>
      <c r="H33" s="62">
        <v>0</v>
      </c>
      <c r="I33" s="63">
        <v>0</v>
      </c>
      <c r="J33" s="38">
        <v>1</v>
      </c>
      <c r="K33" s="39">
        <v>0</v>
      </c>
      <c r="L33" s="39">
        <v>0</v>
      </c>
      <c r="M33" s="39">
        <v>0</v>
      </c>
      <c r="N33" s="40">
        <v>0</v>
      </c>
      <c r="O33" s="41">
        <f t="shared" si="28"/>
        <v>0</v>
      </c>
      <c r="P33" s="41">
        <f t="shared" si="29"/>
        <v>0</v>
      </c>
      <c r="Q33" s="41">
        <f t="shared" si="30"/>
        <v>0</v>
      </c>
      <c r="R33" s="41">
        <f t="shared" si="31"/>
        <v>0</v>
      </c>
      <c r="S33" s="41">
        <f t="shared" si="32"/>
        <v>0</v>
      </c>
      <c r="T33" s="32">
        <f t="shared" si="9"/>
        <v>0</v>
      </c>
      <c r="U33" s="41">
        <f t="shared" si="33"/>
        <v>0</v>
      </c>
      <c r="V33" s="41">
        <f t="shared" si="34"/>
        <v>0</v>
      </c>
      <c r="W33" s="41">
        <f t="shared" si="35"/>
        <v>0</v>
      </c>
      <c r="X33" s="41">
        <f t="shared" si="36"/>
        <v>0</v>
      </c>
      <c r="Y33" s="41">
        <f t="shared" si="37"/>
        <v>0</v>
      </c>
      <c r="Z33" s="32">
        <f t="shared" si="38"/>
        <v>0</v>
      </c>
      <c r="AA33" s="32" t="str">
        <f t="shared" si="39"/>
        <v/>
      </c>
      <c r="AB33" s="32" t="str">
        <f t="shared" si="40"/>
        <v/>
      </c>
      <c r="AC33" s="56" t="str">
        <f t="shared" si="41"/>
        <v/>
      </c>
      <c r="AD33" s="42">
        <f t="shared" si="42"/>
        <v>1</v>
      </c>
      <c r="AE33" s="43">
        <f t="shared" si="10"/>
        <v>0</v>
      </c>
      <c r="AF33" s="43">
        <f t="shared" si="11"/>
        <v>0</v>
      </c>
      <c r="AG33" s="43">
        <f t="shared" si="12"/>
        <v>0</v>
      </c>
      <c r="AH33" s="44">
        <f t="shared" si="13"/>
        <v>0</v>
      </c>
      <c r="AI33" s="45">
        <f t="shared" si="14"/>
        <v>0</v>
      </c>
      <c r="AJ33" s="45">
        <f t="shared" si="15"/>
        <v>0</v>
      </c>
      <c r="AK33" s="46">
        <f t="shared" si="16"/>
        <v>0</v>
      </c>
      <c r="AL33" s="46">
        <f t="shared" si="43"/>
        <v>0</v>
      </c>
      <c r="AM33" s="46">
        <f t="shared" si="17"/>
        <v>0</v>
      </c>
      <c r="AN33" s="32">
        <f t="shared" si="44"/>
        <v>0</v>
      </c>
      <c r="AO33" s="45">
        <f t="shared" si="45"/>
        <v>0</v>
      </c>
      <c r="AP33" s="45">
        <f t="shared" si="46"/>
        <v>0</v>
      </c>
      <c r="AQ33" s="46">
        <f t="shared" si="47"/>
        <v>0</v>
      </c>
      <c r="AR33" s="46">
        <f t="shared" si="48"/>
        <v>0</v>
      </c>
      <c r="AS33" s="46">
        <f t="shared" si="49"/>
        <v>0</v>
      </c>
      <c r="AT33" s="32">
        <f t="shared" si="50"/>
        <v>0</v>
      </c>
      <c r="AU33" s="35" t="str">
        <f t="shared" si="51"/>
        <v/>
      </c>
      <c r="AV33" s="35" t="str">
        <f t="shared" si="52"/>
        <v/>
      </c>
      <c r="AW33" s="65" t="str">
        <f t="shared" si="53"/>
        <v/>
      </c>
      <c r="AX33" s="47">
        <f t="shared" si="18"/>
        <v>1</v>
      </c>
      <c r="AY33" s="48">
        <f t="shared" si="19"/>
        <v>0</v>
      </c>
      <c r="AZ33" s="48">
        <f t="shared" si="20"/>
        <v>0</v>
      </c>
      <c r="BA33" s="43">
        <f t="shared" si="21"/>
        <v>0</v>
      </c>
      <c r="BB33" s="43">
        <f t="shared" si="22"/>
        <v>0</v>
      </c>
      <c r="BC33" s="49">
        <f t="shared" si="23"/>
        <v>0</v>
      </c>
      <c r="BD33" s="49">
        <f t="shared" si="24"/>
        <v>0</v>
      </c>
      <c r="BE33" s="49">
        <f t="shared" si="25"/>
        <v>0</v>
      </c>
      <c r="BF33" s="49">
        <f t="shared" si="54"/>
        <v>0</v>
      </c>
      <c r="BG33" s="49">
        <f t="shared" si="26"/>
        <v>0</v>
      </c>
      <c r="BH33" s="32">
        <f t="shared" si="55"/>
        <v>0</v>
      </c>
      <c r="BI33" s="49">
        <f t="shared" si="56"/>
        <v>0</v>
      </c>
      <c r="BJ33" s="49">
        <f t="shared" si="57"/>
        <v>0</v>
      </c>
      <c r="BK33" s="49">
        <f t="shared" si="58"/>
        <v>0</v>
      </c>
      <c r="BL33" s="49">
        <f t="shared" si="59"/>
        <v>0</v>
      </c>
      <c r="BM33" s="49">
        <f t="shared" si="60"/>
        <v>0</v>
      </c>
      <c r="BN33" s="32">
        <f t="shared" si="61"/>
        <v>0</v>
      </c>
      <c r="BO33" s="32" t="str">
        <f t="shared" si="62"/>
        <v/>
      </c>
      <c r="BP33" s="32" t="str">
        <f t="shared" si="63"/>
        <v/>
      </c>
      <c r="BQ33" s="56" t="str">
        <f t="shared" si="64"/>
        <v/>
      </c>
      <c r="BR33" s="250">
        <f t="shared" si="65"/>
        <v>0</v>
      </c>
      <c r="BS33" s="19"/>
      <c r="BT33" s="19"/>
      <c r="BU33" s="19"/>
      <c r="BV33" s="19"/>
      <c r="BW33" s="19">
        <v>2020</v>
      </c>
      <c r="BX33" s="19"/>
      <c r="BY33" s="19"/>
      <c r="BZ33" s="19"/>
      <c r="CA33" s="19">
        <f t="shared" si="27"/>
        <v>10</v>
      </c>
      <c r="CB33" s="19"/>
      <c r="CC33" s="19"/>
      <c r="CD33" s="19"/>
      <c r="CE33" s="19"/>
      <c r="CF33" s="19"/>
      <c r="CG33" s="19"/>
      <c r="CH33" s="19"/>
      <c r="CI33" s="19"/>
      <c r="CJ33" s="19"/>
      <c r="CK33" s="19"/>
      <c r="CL33" s="19"/>
      <c r="CM33" s="19"/>
      <c r="CN33" s="19"/>
      <c r="CO33" s="18"/>
      <c r="CP33" s="18"/>
      <c r="CQ33" s="18"/>
      <c r="CR33" s="18"/>
    </row>
    <row r="34" spans="1:96" ht="15.75" customHeight="1" x14ac:dyDescent="0.25">
      <c r="A34" s="129">
        <v>16</v>
      </c>
      <c r="B34" s="50"/>
      <c r="C34" s="50"/>
      <c r="D34" s="36"/>
      <c r="E34" s="36"/>
      <c r="F34" s="37">
        <v>1</v>
      </c>
      <c r="G34" s="61">
        <v>0</v>
      </c>
      <c r="H34" s="62">
        <v>0</v>
      </c>
      <c r="I34" s="63">
        <v>0</v>
      </c>
      <c r="J34" s="38">
        <v>1</v>
      </c>
      <c r="K34" s="39">
        <v>0</v>
      </c>
      <c r="L34" s="39">
        <v>0</v>
      </c>
      <c r="M34" s="39">
        <v>0</v>
      </c>
      <c r="N34" s="40">
        <v>0</v>
      </c>
      <c r="O34" s="41">
        <f t="shared" si="28"/>
        <v>0</v>
      </c>
      <c r="P34" s="41">
        <f t="shared" si="29"/>
        <v>0</v>
      </c>
      <c r="Q34" s="41">
        <f t="shared" si="30"/>
        <v>0</v>
      </c>
      <c r="R34" s="41">
        <f t="shared" si="31"/>
        <v>0</v>
      </c>
      <c r="S34" s="41">
        <f t="shared" si="32"/>
        <v>0</v>
      </c>
      <c r="T34" s="32">
        <f t="shared" si="9"/>
        <v>0</v>
      </c>
      <c r="U34" s="41">
        <f t="shared" si="33"/>
        <v>0</v>
      </c>
      <c r="V34" s="41">
        <f t="shared" si="34"/>
        <v>0</v>
      </c>
      <c r="W34" s="41">
        <f t="shared" si="35"/>
        <v>0</v>
      </c>
      <c r="X34" s="41">
        <f t="shared" si="36"/>
        <v>0</v>
      </c>
      <c r="Y34" s="41">
        <f t="shared" si="37"/>
        <v>0</v>
      </c>
      <c r="Z34" s="32">
        <f t="shared" si="38"/>
        <v>0</v>
      </c>
      <c r="AA34" s="32" t="str">
        <f t="shared" si="39"/>
        <v/>
      </c>
      <c r="AB34" s="32" t="str">
        <f t="shared" si="40"/>
        <v/>
      </c>
      <c r="AC34" s="56" t="str">
        <f t="shared" si="41"/>
        <v/>
      </c>
      <c r="AD34" s="42">
        <f t="shared" si="42"/>
        <v>1</v>
      </c>
      <c r="AE34" s="43">
        <f t="shared" si="10"/>
        <v>0</v>
      </c>
      <c r="AF34" s="43">
        <f t="shared" si="11"/>
        <v>0</v>
      </c>
      <c r="AG34" s="43">
        <f t="shared" si="12"/>
        <v>0</v>
      </c>
      <c r="AH34" s="44">
        <f t="shared" si="13"/>
        <v>0</v>
      </c>
      <c r="AI34" s="45">
        <f t="shared" si="14"/>
        <v>0</v>
      </c>
      <c r="AJ34" s="45">
        <f t="shared" si="15"/>
        <v>0</v>
      </c>
      <c r="AK34" s="46">
        <f t="shared" si="16"/>
        <v>0</v>
      </c>
      <c r="AL34" s="46">
        <f t="shared" si="43"/>
        <v>0</v>
      </c>
      <c r="AM34" s="46">
        <f t="shared" si="17"/>
        <v>0</v>
      </c>
      <c r="AN34" s="32">
        <f t="shared" si="44"/>
        <v>0</v>
      </c>
      <c r="AO34" s="45">
        <f t="shared" si="45"/>
        <v>0</v>
      </c>
      <c r="AP34" s="45">
        <f t="shared" si="46"/>
        <v>0</v>
      </c>
      <c r="AQ34" s="46">
        <f t="shared" si="47"/>
        <v>0</v>
      </c>
      <c r="AR34" s="46">
        <f t="shared" si="48"/>
        <v>0</v>
      </c>
      <c r="AS34" s="46">
        <f t="shared" si="49"/>
        <v>0</v>
      </c>
      <c r="AT34" s="32">
        <f t="shared" si="50"/>
        <v>0</v>
      </c>
      <c r="AU34" s="35" t="str">
        <f t="shared" si="51"/>
        <v/>
      </c>
      <c r="AV34" s="35" t="str">
        <f t="shared" si="52"/>
        <v/>
      </c>
      <c r="AW34" s="65" t="str">
        <f t="shared" si="53"/>
        <v/>
      </c>
      <c r="AX34" s="47">
        <f t="shared" si="18"/>
        <v>1</v>
      </c>
      <c r="AY34" s="48">
        <f t="shared" si="19"/>
        <v>0</v>
      </c>
      <c r="AZ34" s="48">
        <f t="shared" si="20"/>
        <v>0</v>
      </c>
      <c r="BA34" s="43">
        <f t="shared" si="21"/>
        <v>0</v>
      </c>
      <c r="BB34" s="43">
        <f t="shared" si="22"/>
        <v>0</v>
      </c>
      <c r="BC34" s="49">
        <f t="shared" si="23"/>
        <v>0</v>
      </c>
      <c r="BD34" s="49">
        <f t="shared" si="24"/>
        <v>0</v>
      </c>
      <c r="BE34" s="49">
        <f t="shared" si="25"/>
        <v>0</v>
      </c>
      <c r="BF34" s="49">
        <f t="shared" si="54"/>
        <v>0</v>
      </c>
      <c r="BG34" s="49">
        <f t="shared" si="26"/>
        <v>0</v>
      </c>
      <c r="BH34" s="32">
        <f t="shared" si="55"/>
        <v>0</v>
      </c>
      <c r="BI34" s="49">
        <f t="shared" si="56"/>
        <v>0</v>
      </c>
      <c r="BJ34" s="49">
        <f t="shared" si="57"/>
        <v>0</v>
      </c>
      <c r="BK34" s="49">
        <f t="shared" si="58"/>
        <v>0</v>
      </c>
      <c r="BL34" s="49">
        <f t="shared" si="59"/>
        <v>0</v>
      </c>
      <c r="BM34" s="49">
        <f t="shared" si="60"/>
        <v>0</v>
      </c>
      <c r="BN34" s="32">
        <f t="shared" si="61"/>
        <v>0</v>
      </c>
      <c r="BO34" s="32" t="str">
        <f t="shared" si="62"/>
        <v/>
      </c>
      <c r="BP34" s="32" t="str">
        <f t="shared" si="63"/>
        <v/>
      </c>
      <c r="BQ34" s="56" t="str">
        <f t="shared" si="64"/>
        <v/>
      </c>
      <c r="BR34" s="250">
        <f t="shared" si="65"/>
        <v>0</v>
      </c>
      <c r="BS34" s="19"/>
      <c r="BT34" s="19"/>
      <c r="BU34" s="19"/>
      <c r="BV34" s="19"/>
      <c r="BW34" s="19">
        <v>2021</v>
      </c>
      <c r="BX34" s="19"/>
      <c r="BY34" s="19"/>
      <c r="BZ34" s="19"/>
      <c r="CA34" s="19">
        <f t="shared" si="27"/>
        <v>10</v>
      </c>
      <c r="CB34" s="19"/>
      <c r="CC34" s="19"/>
      <c r="CD34" s="19"/>
      <c r="CE34" s="19"/>
      <c r="CF34" s="19"/>
      <c r="CG34" s="19"/>
      <c r="CH34" s="19"/>
      <c r="CI34" s="19"/>
      <c r="CJ34" s="19"/>
      <c r="CK34" s="19"/>
      <c r="CL34" s="19"/>
      <c r="CM34" s="19"/>
      <c r="CN34" s="19"/>
      <c r="CO34" s="18"/>
      <c r="CP34" s="18"/>
      <c r="CQ34" s="18"/>
      <c r="CR34" s="18"/>
    </row>
    <row r="35" spans="1:96" ht="15.75" customHeight="1" x14ac:dyDescent="0.25">
      <c r="A35" s="129">
        <v>17</v>
      </c>
      <c r="B35" s="50"/>
      <c r="C35" s="50"/>
      <c r="D35" s="36"/>
      <c r="E35" s="36"/>
      <c r="F35" s="37">
        <v>1</v>
      </c>
      <c r="G35" s="61">
        <v>0</v>
      </c>
      <c r="H35" s="62">
        <v>0</v>
      </c>
      <c r="I35" s="63">
        <v>0</v>
      </c>
      <c r="J35" s="38">
        <v>1</v>
      </c>
      <c r="K35" s="39">
        <v>0</v>
      </c>
      <c r="L35" s="39">
        <v>0</v>
      </c>
      <c r="M35" s="39">
        <v>0</v>
      </c>
      <c r="N35" s="40">
        <v>0</v>
      </c>
      <c r="O35" s="41">
        <f t="shared" si="28"/>
        <v>0</v>
      </c>
      <c r="P35" s="41">
        <f t="shared" si="29"/>
        <v>0</v>
      </c>
      <c r="Q35" s="41">
        <f t="shared" si="30"/>
        <v>0</v>
      </c>
      <c r="R35" s="41">
        <f t="shared" si="31"/>
        <v>0</v>
      </c>
      <c r="S35" s="41">
        <f t="shared" si="32"/>
        <v>0</v>
      </c>
      <c r="T35" s="32">
        <f t="shared" si="9"/>
        <v>0</v>
      </c>
      <c r="U35" s="41">
        <f t="shared" si="33"/>
        <v>0</v>
      </c>
      <c r="V35" s="41">
        <f t="shared" si="34"/>
        <v>0</v>
      </c>
      <c r="W35" s="41">
        <f t="shared" si="35"/>
        <v>0</v>
      </c>
      <c r="X35" s="41">
        <f t="shared" si="36"/>
        <v>0</v>
      </c>
      <c r="Y35" s="41">
        <f t="shared" si="37"/>
        <v>0</v>
      </c>
      <c r="Z35" s="32">
        <f t="shared" si="38"/>
        <v>0</v>
      </c>
      <c r="AA35" s="32" t="str">
        <f t="shared" si="39"/>
        <v/>
      </c>
      <c r="AB35" s="32" t="str">
        <f t="shared" si="40"/>
        <v/>
      </c>
      <c r="AC35" s="56" t="str">
        <f t="shared" si="41"/>
        <v/>
      </c>
      <c r="AD35" s="42">
        <f t="shared" si="42"/>
        <v>1</v>
      </c>
      <c r="AE35" s="43">
        <f t="shared" si="10"/>
        <v>0</v>
      </c>
      <c r="AF35" s="43">
        <f t="shared" si="11"/>
        <v>0</v>
      </c>
      <c r="AG35" s="43">
        <f t="shared" si="12"/>
        <v>0</v>
      </c>
      <c r="AH35" s="44">
        <f t="shared" si="13"/>
        <v>0</v>
      </c>
      <c r="AI35" s="45">
        <f t="shared" si="14"/>
        <v>0</v>
      </c>
      <c r="AJ35" s="45">
        <f t="shared" si="15"/>
        <v>0</v>
      </c>
      <c r="AK35" s="46">
        <f t="shared" si="16"/>
        <v>0</v>
      </c>
      <c r="AL35" s="46">
        <f t="shared" si="43"/>
        <v>0</v>
      </c>
      <c r="AM35" s="46">
        <f t="shared" si="17"/>
        <v>0</v>
      </c>
      <c r="AN35" s="32">
        <f t="shared" si="44"/>
        <v>0</v>
      </c>
      <c r="AO35" s="45">
        <f t="shared" si="45"/>
        <v>0</v>
      </c>
      <c r="AP35" s="45">
        <f t="shared" si="46"/>
        <v>0</v>
      </c>
      <c r="AQ35" s="46">
        <f t="shared" si="47"/>
        <v>0</v>
      </c>
      <c r="AR35" s="46">
        <f t="shared" si="48"/>
        <v>0</v>
      </c>
      <c r="AS35" s="46">
        <f t="shared" si="49"/>
        <v>0</v>
      </c>
      <c r="AT35" s="32">
        <f t="shared" si="50"/>
        <v>0</v>
      </c>
      <c r="AU35" s="35" t="str">
        <f t="shared" si="51"/>
        <v/>
      </c>
      <c r="AV35" s="35" t="str">
        <f t="shared" si="52"/>
        <v/>
      </c>
      <c r="AW35" s="65" t="str">
        <f t="shared" si="53"/>
        <v/>
      </c>
      <c r="AX35" s="47">
        <f t="shared" si="18"/>
        <v>1</v>
      </c>
      <c r="AY35" s="48">
        <f t="shared" si="19"/>
        <v>0</v>
      </c>
      <c r="AZ35" s="48">
        <f t="shared" si="20"/>
        <v>0</v>
      </c>
      <c r="BA35" s="43">
        <f t="shared" si="21"/>
        <v>0</v>
      </c>
      <c r="BB35" s="43">
        <f t="shared" si="22"/>
        <v>0</v>
      </c>
      <c r="BC35" s="49">
        <f t="shared" si="23"/>
        <v>0</v>
      </c>
      <c r="BD35" s="49">
        <f t="shared" si="24"/>
        <v>0</v>
      </c>
      <c r="BE35" s="49">
        <f t="shared" si="25"/>
        <v>0</v>
      </c>
      <c r="BF35" s="49">
        <f t="shared" si="54"/>
        <v>0</v>
      </c>
      <c r="BG35" s="49">
        <f t="shared" si="26"/>
        <v>0</v>
      </c>
      <c r="BH35" s="32">
        <f t="shared" si="55"/>
        <v>0</v>
      </c>
      <c r="BI35" s="49">
        <f t="shared" si="56"/>
        <v>0</v>
      </c>
      <c r="BJ35" s="49">
        <f t="shared" si="57"/>
        <v>0</v>
      </c>
      <c r="BK35" s="49">
        <f t="shared" si="58"/>
        <v>0</v>
      </c>
      <c r="BL35" s="49">
        <f t="shared" si="59"/>
        <v>0</v>
      </c>
      <c r="BM35" s="49">
        <f t="shared" si="60"/>
        <v>0</v>
      </c>
      <c r="BN35" s="32">
        <f t="shared" si="61"/>
        <v>0</v>
      </c>
      <c r="BO35" s="32" t="str">
        <f t="shared" si="62"/>
        <v/>
      </c>
      <c r="BP35" s="32" t="str">
        <f t="shared" si="63"/>
        <v/>
      </c>
      <c r="BQ35" s="56" t="str">
        <f t="shared" si="64"/>
        <v/>
      </c>
      <c r="BR35" s="250">
        <f t="shared" si="65"/>
        <v>0</v>
      </c>
      <c r="BS35" s="19"/>
      <c r="BT35" s="19"/>
      <c r="BU35" s="19"/>
      <c r="BV35" s="19"/>
      <c r="BW35" s="19"/>
      <c r="BX35" s="19"/>
      <c r="BY35" s="19"/>
      <c r="BZ35" s="19"/>
      <c r="CA35" s="19">
        <f t="shared" si="27"/>
        <v>10</v>
      </c>
      <c r="CB35" s="19"/>
      <c r="CC35" s="19"/>
      <c r="CD35" s="19"/>
      <c r="CE35" s="19"/>
      <c r="CF35" s="19"/>
      <c r="CG35" s="19"/>
      <c r="CH35" s="19"/>
      <c r="CI35" s="19"/>
      <c r="CJ35" s="19"/>
      <c r="CK35" s="19"/>
      <c r="CL35" s="19"/>
      <c r="CM35" s="19"/>
      <c r="CN35" s="19"/>
      <c r="CO35" s="18"/>
      <c r="CP35" s="18"/>
      <c r="CQ35" s="18"/>
      <c r="CR35" s="18"/>
    </row>
    <row r="36" spans="1:96" ht="15.75" customHeight="1" x14ac:dyDescent="0.25">
      <c r="A36" s="129">
        <v>18</v>
      </c>
      <c r="B36" s="50"/>
      <c r="C36" s="50"/>
      <c r="D36" s="36"/>
      <c r="E36" s="36"/>
      <c r="F36" s="37">
        <v>1</v>
      </c>
      <c r="G36" s="61">
        <v>0</v>
      </c>
      <c r="H36" s="62">
        <v>0</v>
      </c>
      <c r="I36" s="63">
        <v>0</v>
      </c>
      <c r="J36" s="38">
        <v>1</v>
      </c>
      <c r="K36" s="39">
        <v>0</v>
      </c>
      <c r="L36" s="39">
        <v>0</v>
      </c>
      <c r="M36" s="39">
        <v>0</v>
      </c>
      <c r="N36" s="40">
        <v>0</v>
      </c>
      <c r="O36" s="41">
        <f t="shared" si="28"/>
        <v>0</v>
      </c>
      <c r="P36" s="41">
        <f t="shared" si="29"/>
        <v>0</v>
      </c>
      <c r="Q36" s="41">
        <f t="shared" si="30"/>
        <v>0</v>
      </c>
      <c r="R36" s="41">
        <f t="shared" si="31"/>
        <v>0</v>
      </c>
      <c r="S36" s="41">
        <f t="shared" si="32"/>
        <v>0</v>
      </c>
      <c r="T36" s="32">
        <f t="shared" si="9"/>
        <v>0</v>
      </c>
      <c r="U36" s="41">
        <f t="shared" si="33"/>
        <v>0</v>
      </c>
      <c r="V36" s="41">
        <f t="shared" si="34"/>
        <v>0</v>
      </c>
      <c r="W36" s="41">
        <f t="shared" si="35"/>
        <v>0</v>
      </c>
      <c r="X36" s="41">
        <f t="shared" si="36"/>
        <v>0</v>
      </c>
      <c r="Y36" s="41">
        <f t="shared" si="37"/>
        <v>0</v>
      </c>
      <c r="Z36" s="32">
        <f t="shared" si="38"/>
        <v>0</v>
      </c>
      <c r="AA36" s="32" t="str">
        <f t="shared" si="39"/>
        <v/>
      </c>
      <c r="AB36" s="32" t="str">
        <f t="shared" si="40"/>
        <v/>
      </c>
      <c r="AC36" s="56" t="str">
        <f t="shared" si="41"/>
        <v/>
      </c>
      <c r="AD36" s="42">
        <f t="shared" si="42"/>
        <v>1</v>
      </c>
      <c r="AE36" s="43">
        <f t="shared" si="10"/>
        <v>0</v>
      </c>
      <c r="AF36" s="43">
        <f t="shared" si="11"/>
        <v>0</v>
      </c>
      <c r="AG36" s="43">
        <f t="shared" si="12"/>
        <v>0</v>
      </c>
      <c r="AH36" s="44">
        <f t="shared" si="13"/>
        <v>0</v>
      </c>
      <c r="AI36" s="45">
        <f t="shared" si="14"/>
        <v>0</v>
      </c>
      <c r="AJ36" s="45">
        <f t="shared" si="15"/>
        <v>0</v>
      </c>
      <c r="AK36" s="46">
        <f t="shared" si="16"/>
        <v>0</v>
      </c>
      <c r="AL36" s="46">
        <f t="shared" si="43"/>
        <v>0</v>
      </c>
      <c r="AM36" s="46">
        <f t="shared" si="17"/>
        <v>0</v>
      </c>
      <c r="AN36" s="32">
        <f t="shared" si="44"/>
        <v>0</v>
      </c>
      <c r="AO36" s="45">
        <f t="shared" si="45"/>
        <v>0</v>
      </c>
      <c r="AP36" s="45">
        <f t="shared" si="46"/>
        <v>0</v>
      </c>
      <c r="AQ36" s="46">
        <f t="shared" si="47"/>
        <v>0</v>
      </c>
      <c r="AR36" s="46">
        <f t="shared" si="48"/>
        <v>0</v>
      </c>
      <c r="AS36" s="46">
        <f t="shared" si="49"/>
        <v>0</v>
      </c>
      <c r="AT36" s="32">
        <f t="shared" si="50"/>
        <v>0</v>
      </c>
      <c r="AU36" s="35" t="str">
        <f t="shared" si="51"/>
        <v/>
      </c>
      <c r="AV36" s="35" t="str">
        <f t="shared" si="52"/>
        <v/>
      </c>
      <c r="AW36" s="65" t="str">
        <f t="shared" si="53"/>
        <v/>
      </c>
      <c r="AX36" s="47">
        <f t="shared" si="18"/>
        <v>1</v>
      </c>
      <c r="AY36" s="48">
        <f t="shared" si="19"/>
        <v>0</v>
      </c>
      <c r="AZ36" s="48">
        <f t="shared" si="20"/>
        <v>0</v>
      </c>
      <c r="BA36" s="43">
        <f t="shared" si="21"/>
        <v>0</v>
      </c>
      <c r="BB36" s="43">
        <f t="shared" si="22"/>
        <v>0</v>
      </c>
      <c r="BC36" s="49">
        <f t="shared" si="23"/>
        <v>0</v>
      </c>
      <c r="BD36" s="49">
        <f t="shared" si="24"/>
        <v>0</v>
      </c>
      <c r="BE36" s="49">
        <f t="shared" si="25"/>
        <v>0</v>
      </c>
      <c r="BF36" s="49">
        <f t="shared" si="54"/>
        <v>0</v>
      </c>
      <c r="BG36" s="49">
        <f t="shared" si="26"/>
        <v>0</v>
      </c>
      <c r="BH36" s="32">
        <f t="shared" si="55"/>
        <v>0</v>
      </c>
      <c r="BI36" s="49">
        <f t="shared" si="56"/>
        <v>0</v>
      </c>
      <c r="BJ36" s="49">
        <f t="shared" si="57"/>
        <v>0</v>
      </c>
      <c r="BK36" s="49">
        <f t="shared" si="58"/>
        <v>0</v>
      </c>
      <c r="BL36" s="49">
        <f t="shared" si="59"/>
        <v>0</v>
      </c>
      <c r="BM36" s="49">
        <f t="shared" si="60"/>
        <v>0</v>
      </c>
      <c r="BN36" s="32">
        <f t="shared" si="61"/>
        <v>0</v>
      </c>
      <c r="BO36" s="32" t="str">
        <f t="shared" si="62"/>
        <v/>
      </c>
      <c r="BP36" s="32" t="str">
        <f t="shared" si="63"/>
        <v/>
      </c>
      <c r="BQ36" s="56" t="str">
        <f t="shared" si="64"/>
        <v/>
      </c>
      <c r="BR36" s="250">
        <f t="shared" si="65"/>
        <v>0</v>
      </c>
      <c r="BS36" s="19"/>
      <c r="BT36" s="19"/>
      <c r="BU36" s="19"/>
      <c r="BV36" s="19"/>
      <c r="BW36" s="19"/>
      <c r="BX36" s="19"/>
      <c r="BY36" s="19"/>
      <c r="BZ36" s="19"/>
      <c r="CA36" s="19">
        <f t="shared" si="27"/>
        <v>10</v>
      </c>
      <c r="CB36" s="19"/>
      <c r="CC36" s="19"/>
      <c r="CD36" s="19"/>
      <c r="CE36" s="19"/>
      <c r="CF36" s="19"/>
      <c r="CG36" s="19"/>
      <c r="CH36" s="19"/>
      <c r="CI36" s="19"/>
      <c r="CJ36" s="19"/>
      <c r="CK36" s="19"/>
      <c r="CL36" s="19"/>
      <c r="CM36" s="19"/>
      <c r="CN36" s="19"/>
      <c r="CO36" s="18"/>
      <c r="CP36" s="18"/>
      <c r="CQ36" s="18"/>
      <c r="CR36" s="18"/>
    </row>
    <row r="37" spans="1:96" ht="15.75" customHeight="1" x14ac:dyDescent="0.25">
      <c r="A37" s="129">
        <v>19</v>
      </c>
      <c r="B37" s="50"/>
      <c r="C37" s="50"/>
      <c r="D37" s="36"/>
      <c r="E37" s="36"/>
      <c r="F37" s="37">
        <v>1</v>
      </c>
      <c r="G37" s="61">
        <v>0</v>
      </c>
      <c r="H37" s="62">
        <v>0</v>
      </c>
      <c r="I37" s="63">
        <v>0</v>
      </c>
      <c r="J37" s="38">
        <v>1</v>
      </c>
      <c r="K37" s="39">
        <v>0</v>
      </c>
      <c r="L37" s="39">
        <v>0</v>
      </c>
      <c r="M37" s="39">
        <v>0</v>
      </c>
      <c r="N37" s="40">
        <v>0</v>
      </c>
      <c r="O37" s="41">
        <f t="shared" si="28"/>
        <v>0</v>
      </c>
      <c r="P37" s="41">
        <f t="shared" si="29"/>
        <v>0</v>
      </c>
      <c r="Q37" s="41">
        <f t="shared" si="30"/>
        <v>0</v>
      </c>
      <c r="R37" s="41">
        <f t="shared" si="31"/>
        <v>0</v>
      </c>
      <c r="S37" s="41">
        <f t="shared" si="32"/>
        <v>0</v>
      </c>
      <c r="T37" s="32">
        <f t="shared" si="9"/>
        <v>0</v>
      </c>
      <c r="U37" s="41">
        <f t="shared" si="33"/>
        <v>0</v>
      </c>
      <c r="V37" s="41">
        <f t="shared" si="34"/>
        <v>0</v>
      </c>
      <c r="W37" s="41">
        <f t="shared" si="35"/>
        <v>0</v>
      </c>
      <c r="X37" s="41">
        <f t="shared" si="36"/>
        <v>0</v>
      </c>
      <c r="Y37" s="41">
        <f t="shared" si="37"/>
        <v>0</v>
      </c>
      <c r="Z37" s="32">
        <f t="shared" si="38"/>
        <v>0</v>
      </c>
      <c r="AA37" s="32" t="str">
        <f t="shared" si="39"/>
        <v/>
      </c>
      <c r="AB37" s="32" t="str">
        <f t="shared" si="40"/>
        <v/>
      </c>
      <c r="AC37" s="56" t="str">
        <f t="shared" si="41"/>
        <v/>
      </c>
      <c r="AD37" s="42">
        <f t="shared" si="42"/>
        <v>1</v>
      </c>
      <c r="AE37" s="43">
        <f t="shared" si="10"/>
        <v>0</v>
      </c>
      <c r="AF37" s="43">
        <f t="shared" si="11"/>
        <v>0</v>
      </c>
      <c r="AG37" s="43">
        <f t="shared" si="12"/>
        <v>0</v>
      </c>
      <c r="AH37" s="44">
        <f t="shared" si="13"/>
        <v>0</v>
      </c>
      <c r="AI37" s="45">
        <f t="shared" si="14"/>
        <v>0</v>
      </c>
      <c r="AJ37" s="45">
        <f t="shared" si="15"/>
        <v>0</v>
      </c>
      <c r="AK37" s="46">
        <f t="shared" si="16"/>
        <v>0</v>
      </c>
      <c r="AL37" s="46">
        <f t="shared" si="43"/>
        <v>0</v>
      </c>
      <c r="AM37" s="46">
        <f t="shared" si="17"/>
        <v>0</v>
      </c>
      <c r="AN37" s="32">
        <f t="shared" si="44"/>
        <v>0</v>
      </c>
      <c r="AO37" s="45">
        <f t="shared" si="45"/>
        <v>0</v>
      </c>
      <c r="AP37" s="45">
        <f t="shared" si="46"/>
        <v>0</v>
      </c>
      <c r="AQ37" s="46">
        <f t="shared" si="47"/>
        <v>0</v>
      </c>
      <c r="AR37" s="46">
        <f t="shared" si="48"/>
        <v>0</v>
      </c>
      <c r="AS37" s="46">
        <f t="shared" si="49"/>
        <v>0</v>
      </c>
      <c r="AT37" s="32">
        <f t="shared" si="50"/>
        <v>0</v>
      </c>
      <c r="AU37" s="35" t="str">
        <f t="shared" si="51"/>
        <v/>
      </c>
      <c r="AV37" s="35" t="str">
        <f t="shared" si="52"/>
        <v/>
      </c>
      <c r="AW37" s="65" t="str">
        <f t="shared" si="53"/>
        <v/>
      </c>
      <c r="AX37" s="47">
        <f t="shared" si="18"/>
        <v>1</v>
      </c>
      <c r="AY37" s="48">
        <f t="shared" si="19"/>
        <v>0</v>
      </c>
      <c r="AZ37" s="48">
        <f t="shared" si="20"/>
        <v>0</v>
      </c>
      <c r="BA37" s="43">
        <f t="shared" si="21"/>
        <v>0</v>
      </c>
      <c r="BB37" s="43">
        <f t="shared" si="22"/>
        <v>0</v>
      </c>
      <c r="BC37" s="49">
        <f t="shared" si="23"/>
        <v>0</v>
      </c>
      <c r="BD37" s="49">
        <f t="shared" si="24"/>
        <v>0</v>
      </c>
      <c r="BE37" s="49">
        <f t="shared" si="25"/>
        <v>0</v>
      </c>
      <c r="BF37" s="49">
        <f t="shared" si="54"/>
        <v>0</v>
      </c>
      <c r="BG37" s="49">
        <f t="shared" si="26"/>
        <v>0</v>
      </c>
      <c r="BH37" s="32">
        <f t="shared" si="55"/>
        <v>0</v>
      </c>
      <c r="BI37" s="49">
        <f t="shared" si="56"/>
        <v>0</v>
      </c>
      <c r="BJ37" s="49">
        <f t="shared" si="57"/>
        <v>0</v>
      </c>
      <c r="BK37" s="49">
        <f t="shared" si="58"/>
        <v>0</v>
      </c>
      <c r="BL37" s="49">
        <f t="shared" si="59"/>
        <v>0</v>
      </c>
      <c r="BM37" s="49">
        <f t="shared" si="60"/>
        <v>0</v>
      </c>
      <c r="BN37" s="32">
        <f t="shared" si="61"/>
        <v>0</v>
      </c>
      <c r="BO37" s="32" t="str">
        <f t="shared" si="62"/>
        <v/>
      </c>
      <c r="BP37" s="32" t="str">
        <f t="shared" si="63"/>
        <v/>
      </c>
      <c r="BQ37" s="56" t="str">
        <f t="shared" si="64"/>
        <v/>
      </c>
      <c r="BR37" s="250">
        <f t="shared" si="65"/>
        <v>0</v>
      </c>
      <c r="BS37" s="19"/>
      <c r="BT37" s="19"/>
      <c r="BU37" s="19"/>
      <c r="BV37" s="19"/>
      <c r="BW37" s="19"/>
      <c r="BX37" s="19"/>
      <c r="BY37" s="19"/>
      <c r="BZ37" s="19"/>
      <c r="CA37" s="19">
        <f t="shared" si="27"/>
        <v>10</v>
      </c>
      <c r="CB37" s="19"/>
      <c r="CC37" s="19"/>
      <c r="CD37" s="19"/>
      <c r="CE37" s="19"/>
      <c r="CF37" s="19"/>
      <c r="CG37" s="19"/>
      <c r="CH37" s="19"/>
      <c r="CI37" s="19"/>
      <c r="CJ37" s="19"/>
      <c r="CK37" s="19"/>
      <c r="CL37" s="19"/>
      <c r="CM37" s="19"/>
      <c r="CN37" s="19"/>
      <c r="CO37" s="18"/>
      <c r="CP37" s="18"/>
      <c r="CQ37" s="18"/>
      <c r="CR37" s="18"/>
    </row>
    <row r="38" spans="1:96" ht="15.75" customHeight="1" x14ac:dyDescent="0.25">
      <c r="A38" s="129">
        <v>20</v>
      </c>
      <c r="B38" s="50"/>
      <c r="C38" s="50"/>
      <c r="D38" s="36"/>
      <c r="E38" s="36"/>
      <c r="F38" s="37">
        <v>1</v>
      </c>
      <c r="G38" s="61">
        <v>0</v>
      </c>
      <c r="H38" s="62">
        <v>0</v>
      </c>
      <c r="I38" s="63">
        <v>0</v>
      </c>
      <c r="J38" s="38">
        <v>1</v>
      </c>
      <c r="K38" s="39">
        <v>0</v>
      </c>
      <c r="L38" s="39">
        <v>0</v>
      </c>
      <c r="M38" s="39">
        <v>0</v>
      </c>
      <c r="N38" s="40">
        <v>0</v>
      </c>
      <c r="O38" s="41">
        <f t="shared" si="28"/>
        <v>0</v>
      </c>
      <c r="P38" s="41">
        <f t="shared" si="29"/>
        <v>0</v>
      </c>
      <c r="Q38" s="41">
        <f t="shared" si="30"/>
        <v>0</v>
      </c>
      <c r="R38" s="41">
        <f t="shared" si="31"/>
        <v>0</v>
      </c>
      <c r="S38" s="41">
        <f t="shared" si="32"/>
        <v>0</v>
      </c>
      <c r="T38" s="32">
        <f t="shared" si="9"/>
        <v>0</v>
      </c>
      <c r="U38" s="41">
        <f t="shared" si="33"/>
        <v>0</v>
      </c>
      <c r="V38" s="41">
        <f t="shared" si="34"/>
        <v>0</v>
      </c>
      <c r="W38" s="41">
        <f t="shared" si="35"/>
        <v>0</v>
      </c>
      <c r="X38" s="41">
        <f t="shared" si="36"/>
        <v>0</v>
      </c>
      <c r="Y38" s="41">
        <f t="shared" si="37"/>
        <v>0</v>
      </c>
      <c r="Z38" s="32">
        <f t="shared" si="38"/>
        <v>0</v>
      </c>
      <c r="AA38" s="32" t="str">
        <f t="shared" si="39"/>
        <v/>
      </c>
      <c r="AB38" s="32" t="str">
        <f t="shared" si="40"/>
        <v/>
      </c>
      <c r="AC38" s="56" t="str">
        <f t="shared" si="41"/>
        <v/>
      </c>
      <c r="AD38" s="42">
        <f t="shared" si="42"/>
        <v>1</v>
      </c>
      <c r="AE38" s="43">
        <f t="shared" si="10"/>
        <v>0</v>
      </c>
      <c r="AF38" s="43">
        <f t="shared" si="11"/>
        <v>0</v>
      </c>
      <c r="AG38" s="43">
        <f t="shared" si="12"/>
        <v>0</v>
      </c>
      <c r="AH38" s="44">
        <f t="shared" si="13"/>
        <v>0</v>
      </c>
      <c r="AI38" s="45">
        <f t="shared" si="14"/>
        <v>0</v>
      </c>
      <c r="AJ38" s="45">
        <f t="shared" si="15"/>
        <v>0</v>
      </c>
      <c r="AK38" s="46">
        <f t="shared" si="16"/>
        <v>0</v>
      </c>
      <c r="AL38" s="46">
        <f t="shared" si="43"/>
        <v>0</v>
      </c>
      <c r="AM38" s="46">
        <f t="shared" si="17"/>
        <v>0</v>
      </c>
      <c r="AN38" s="32">
        <f t="shared" si="44"/>
        <v>0</v>
      </c>
      <c r="AO38" s="45">
        <f t="shared" si="45"/>
        <v>0</v>
      </c>
      <c r="AP38" s="45">
        <f t="shared" si="46"/>
        <v>0</v>
      </c>
      <c r="AQ38" s="46">
        <f t="shared" si="47"/>
        <v>0</v>
      </c>
      <c r="AR38" s="46">
        <f t="shared" si="48"/>
        <v>0</v>
      </c>
      <c r="AS38" s="46">
        <f t="shared" si="49"/>
        <v>0</v>
      </c>
      <c r="AT38" s="32">
        <f t="shared" si="50"/>
        <v>0</v>
      </c>
      <c r="AU38" s="35" t="str">
        <f t="shared" si="51"/>
        <v/>
      </c>
      <c r="AV38" s="35" t="str">
        <f t="shared" si="52"/>
        <v/>
      </c>
      <c r="AW38" s="65" t="str">
        <f t="shared" si="53"/>
        <v/>
      </c>
      <c r="AX38" s="47">
        <f t="shared" si="18"/>
        <v>1</v>
      </c>
      <c r="AY38" s="48">
        <f t="shared" si="19"/>
        <v>0</v>
      </c>
      <c r="AZ38" s="48">
        <f t="shared" si="20"/>
        <v>0</v>
      </c>
      <c r="BA38" s="43">
        <f t="shared" si="21"/>
        <v>0</v>
      </c>
      <c r="BB38" s="43">
        <f t="shared" si="22"/>
        <v>0</v>
      </c>
      <c r="BC38" s="49">
        <f t="shared" si="23"/>
        <v>0</v>
      </c>
      <c r="BD38" s="49">
        <f t="shared" si="24"/>
        <v>0</v>
      </c>
      <c r="BE38" s="49">
        <f t="shared" si="25"/>
        <v>0</v>
      </c>
      <c r="BF38" s="49">
        <f t="shared" si="54"/>
        <v>0</v>
      </c>
      <c r="BG38" s="49">
        <f t="shared" si="26"/>
        <v>0</v>
      </c>
      <c r="BH38" s="32">
        <f t="shared" si="55"/>
        <v>0</v>
      </c>
      <c r="BI38" s="49">
        <f t="shared" si="56"/>
        <v>0</v>
      </c>
      <c r="BJ38" s="49">
        <f t="shared" si="57"/>
        <v>0</v>
      </c>
      <c r="BK38" s="49">
        <f t="shared" si="58"/>
        <v>0</v>
      </c>
      <c r="BL38" s="49">
        <f t="shared" si="59"/>
        <v>0</v>
      </c>
      <c r="BM38" s="49">
        <f t="shared" si="60"/>
        <v>0</v>
      </c>
      <c r="BN38" s="32">
        <f t="shared" si="61"/>
        <v>0</v>
      </c>
      <c r="BO38" s="32" t="str">
        <f t="shared" si="62"/>
        <v/>
      </c>
      <c r="BP38" s="32" t="str">
        <f t="shared" si="63"/>
        <v/>
      </c>
      <c r="BQ38" s="56" t="str">
        <f t="shared" si="64"/>
        <v/>
      </c>
      <c r="BR38" s="250">
        <f t="shared" si="65"/>
        <v>0</v>
      </c>
      <c r="BS38" s="19"/>
      <c r="BT38" s="19"/>
      <c r="BU38" s="19"/>
      <c r="BV38" s="19"/>
      <c r="BW38" s="19"/>
      <c r="BX38" s="19"/>
      <c r="BY38" s="19"/>
      <c r="BZ38" s="19"/>
      <c r="CA38" s="19">
        <f t="shared" si="27"/>
        <v>10</v>
      </c>
      <c r="CB38" s="19"/>
      <c r="CC38" s="19"/>
      <c r="CD38" s="19"/>
      <c r="CE38" s="19"/>
      <c r="CF38" s="19"/>
      <c r="CG38" s="19"/>
      <c r="CH38" s="19"/>
      <c r="CI38" s="19"/>
      <c r="CJ38" s="19"/>
      <c r="CK38" s="19"/>
      <c r="CL38" s="19"/>
      <c r="CM38" s="19"/>
      <c r="CN38" s="19"/>
      <c r="CO38" s="18"/>
      <c r="CP38" s="18"/>
      <c r="CQ38" s="18"/>
      <c r="CR38" s="18"/>
    </row>
    <row r="39" spans="1:96" ht="15.75" customHeight="1" x14ac:dyDescent="0.25">
      <c r="A39" s="129">
        <v>21</v>
      </c>
      <c r="B39" s="50"/>
      <c r="C39" s="50"/>
      <c r="D39" s="36"/>
      <c r="E39" s="36"/>
      <c r="F39" s="37">
        <v>1</v>
      </c>
      <c r="G39" s="61">
        <v>0</v>
      </c>
      <c r="H39" s="62">
        <v>0</v>
      </c>
      <c r="I39" s="63">
        <v>0</v>
      </c>
      <c r="J39" s="38">
        <v>1</v>
      </c>
      <c r="K39" s="39">
        <v>0</v>
      </c>
      <c r="L39" s="39">
        <v>0</v>
      </c>
      <c r="M39" s="39">
        <v>0</v>
      </c>
      <c r="N39" s="40">
        <v>0</v>
      </c>
      <c r="O39" s="41">
        <f t="shared" si="28"/>
        <v>0</v>
      </c>
      <c r="P39" s="41">
        <f t="shared" si="29"/>
        <v>0</v>
      </c>
      <c r="Q39" s="41">
        <f t="shared" si="30"/>
        <v>0</v>
      </c>
      <c r="R39" s="41">
        <f t="shared" si="31"/>
        <v>0</v>
      </c>
      <c r="S39" s="41">
        <f t="shared" si="32"/>
        <v>0</v>
      </c>
      <c r="T39" s="32">
        <f t="shared" si="9"/>
        <v>0</v>
      </c>
      <c r="U39" s="41">
        <f t="shared" si="33"/>
        <v>0</v>
      </c>
      <c r="V39" s="41">
        <f t="shared" si="34"/>
        <v>0</v>
      </c>
      <c r="W39" s="41">
        <f t="shared" si="35"/>
        <v>0</v>
      </c>
      <c r="X39" s="41">
        <f t="shared" si="36"/>
        <v>0</v>
      </c>
      <c r="Y39" s="41">
        <f t="shared" si="37"/>
        <v>0</v>
      </c>
      <c r="Z39" s="32">
        <f t="shared" si="38"/>
        <v>0</v>
      </c>
      <c r="AA39" s="32" t="str">
        <f t="shared" si="39"/>
        <v/>
      </c>
      <c r="AB39" s="32" t="str">
        <f t="shared" si="40"/>
        <v/>
      </c>
      <c r="AC39" s="56" t="str">
        <f t="shared" si="41"/>
        <v/>
      </c>
      <c r="AD39" s="42">
        <f t="shared" si="42"/>
        <v>1</v>
      </c>
      <c r="AE39" s="43">
        <f t="shared" si="10"/>
        <v>0</v>
      </c>
      <c r="AF39" s="43">
        <f t="shared" si="11"/>
        <v>0</v>
      </c>
      <c r="AG39" s="43">
        <f t="shared" si="12"/>
        <v>0</v>
      </c>
      <c r="AH39" s="44">
        <f t="shared" si="13"/>
        <v>0</v>
      </c>
      <c r="AI39" s="45">
        <f t="shared" si="14"/>
        <v>0</v>
      </c>
      <c r="AJ39" s="45">
        <f t="shared" si="15"/>
        <v>0</v>
      </c>
      <c r="AK39" s="46">
        <f t="shared" si="16"/>
        <v>0</v>
      </c>
      <c r="AL39" s="46">
        <f t="shared" si="43"/>
        <v>0</v>
      </c>
      <c r="AM39" s="46">
        <f t="shared" si="17"/>
        <v>0</v>
      </c>
      <c r="AN39" s="32">
        <f t="shared" si="44"/>
        <v>0</v>
      </c>
      <c r="AO39" s="45">
        <f t="shared" si="45"/>
        <v>0</v>
      </c>
      <c r="AP39" s="45">
        <f t="shared" si="46"/>
        <v>0</v>
      </c>
      <c r="AQ39" s="46">
        <f t="shared" si="47"/>
        <v>0</v>
      </c>
      <c r="AR39" s="46">
        <f t="shared" si="48"/>
        <v>0</v>
      </c>
      <c r="AS39" s="46">
        <f t="shared" si="49"/>
        <v>0</v>
      </c>
      <c r="AT39" s="32">
        <f t="shared" si="50"/>
        <v>0</v>
      </c>
      <c r="AU39" s="35" t="str">
        <f t="shared" si="51"/>
        <v/>
      </c>
      <c r="AV39" s="35" t="str">
        <f t="shared" si="52"/>
        <v/>
      </c>
      <c r="AW39" s="65" t="str">
        <f t="shared" si="53"/>
        <v/>
      </c>
      <c r="AX39" s="47">
        <f t="shared" si="18"/>
        <v>1</v>
      </c>
      <c r="AY39" s="48">
        <f t="shared" si="19"/>
        <v>0</v>
      </c>
      <c r="AZ39" s="48">
        <f t="shared" si="20"/>
        <v>0</v>
      </c>
      <c r="BA39" s="43">
        <f t="shared" si="21"/>
        <v>0</v>
      </c>
      <c r="BB39" s="43">
        <f t="shared" si="22"/>
        <v>0</v>
      </c>
      <c r="BC39" s="49">
        <f t="shared" si="23"/>
        <v>0</v>
      </c>
      <c r="BD39" s="49">
        <f t="shared" si="24"/>
        <v>0</v>
      </c>
      <c r="BE39" s="49">
        <f t="shared" si="25"/>
        <v>0</v>
      </c>
      <c r="BF39" s="49">
        <f t="shared" si="54"/>
        <v>0</v>
      </c>
      <c r="BG39" s="49">
        <f t="shared" si="26"/>
        <v>0</v>
      </c>
      <c r="BH39" s="32">
        <f t="shared" si="55"/>
        <v>0</v>
      </c>
      <c r="BI39" s="49">
        <f t="shared" si="56"/>
        <v>0</v>
      </c>
      <c r="BJ39" s="49">
        <f t="shared" si="57"/>
        <v>0</v>
      </c>
      <c r="BK39" s="49">
        <f t="shared" si="58"/>
        <v>0</v>
      </c>
      <c r="BL39" s="49">
        <f t="shared" si="59"/>
        <v>0</v>
      </c>
      <c r="BM39" s="49">
        <f t="shared" si="60"/>
        <v>0</v>
      </c>
      <c r="BN39" s="32">
        <f t="shared" si="61"/>
        <v>0</v>
      </c>
      <c r="BO39" s="32" t="str">
        <f t="shared" si="62"/>
        <v/>
      </c>
      <c r="BP39" s="32" t="str">
        <f t="shared" si="63"/>
        <v/>
      </c>
      <c r="BQ39" s="56" t="str">
        <f t="shared" si="64"/>
        <v/>
      </c>
      <c r="BR39" s="250">
        <f t="shared" si="65"/>
        <v>0</v>
      </c>
      <c r="BS39" s="19"/>
      <c r="BT39" s="19"/>
      <c r="BU39" s="19"/>
      <c r="BV39" s="19"/>
      <c r="BW39" s="19"/>
      <c r="BX39" s="19"/>
      <c r="BY39" s="19"/>
      <c r="BZ39" s="19"/>
      <c r="CA39" s="19">
        <f t="shared" si="27"/>
        <v>10</v>
      </c>
      <c r="CB39" s="19"/>
      <c r="CC39" s="19"/>
      <c r="CD39" s="19"/>
      <c r="CE39" s="19"/>
      <c r="CF39" s="19"/>
      <c r="CG39" s="19"/>
      <c r="CH39" s="19"/>
      <c r="CI39" s="19"/>
      <c r="CJ39" s="19"/>
      <c r="CK39" s="19"/>
      <c r="CL39" s="19"/>
      <c r="CM39" s="19"/>
      <c r="CN39" s="19"/>
      <c r="CO39" s="18"/>
      <c r="CP39" s="18"/>
      <c r="CQ39" s="18"/>
      <c r="CR39" s="18"/>
    </row>
    <row r="40" spans="1:96" ht="15.75" customHeight="1" x14ac:dyDescent="0.25">
      <c r="A40" s="129">
        <v>22</v>
      </c>
      <c r="B40" s="50"/>
      <c r="C40" s="50"/>
      <c r="D40" s="36"/>
      <c r="E40" s="36"/>
      <c r="F40" s="37">
        <v>1</v>
      </c>
      <c r="G40" s="61">
        <v>0</v>
      </c>
      <c r="H40" s="62">
        <v>0</v>
      </c>
      <c r="I40" s="63">
        <v>0</v>
      </c>
      <c r="J40" s="38">
        <v>1</v>
      </c>
      <c r="K40" s="39">
        <v>0</v>
      </c>
      <c r="L40" s="39">
        <v>0</v>
      </c>
      <c r="M40" s="39">
        <v>0</v>
      </c>
      <c r="N40" s="40">
        <v>0</v>
      </c>
      <c r="O40" s="41">
        <f t="shared" si="28"/>
        <v>0</v>
      </c>
      <c r="P40" s="41">
        <f t="shared" si="29"/>
        <v>0</v>
      </c>
      <c r="Q40" s="41">
        <f t="shared" si="30"/>
        <v>0</v>
      </c>
      <c r="R40" s="41">
        <f t="shared" si="31"/>
        <v>0</v>
      </c>
      <c r="S40" s="41">
        <f t="shared" si="32"/>
        <v>0</v>
      </c>
      <c r="T40" s="32">
        <f t="shared" si="9"/>
        <v>0</v>
      </c>
      <c r="U40" s="41">
        <f t="shared" si="33"/>
        <v>0</v>
      </c>
      <c r="V40" s="41">
        <f t="shared" si="34"/>
        <v>0</v>
      </c>
      <c r="W40" s="41">
        <f t="shared" si="35"/>
        <v>0</v>
      </c>
      <c r="X40" s="41">
        <f t="shared" si="36"/>
        <v>0</v>
      </c>
      <c r="Y40" s="41">
        <f t="shared" si="37"/>
        <v>0</v>
      </c>
      <c r="Z40" s="32">
        <f t="shared" si="38"/>
        <v>0</v>
      </c>
      <c r="AA40" s="32" t="str">
        <f t="shared" si="39"/>
        <v/>
      </c>
      <c r="AB40" s="32" t="str">
        <f t="shared" si="40"/>
        <v/>
      </c>
      <c r="AC40" s="56" t="str">
        <f t="shared" si="41"/>
        <v/>
      </c>
      <c r="AD40" s="42">
        <f t="shared" si="42"/>
        <v>1</v>
      </c>
      <c r="AE40" s="43">
        <f t="shared" si="10"/>
        <v>0</v>
      </c>
      <c r="AF40" s="43">
        <f t="shared" si="11"/>
        <v>0</v>
      </c>
      <c r="AG40" s="43">
        <f t="shared" si="12"/>
        <v>0</v>
      </c>
      <c r="AH40" s="44">
        <f t="shared" si="13"/>
        <v>0</v>
      </c>
      <c r="AI40" s="45">
        <f t="shared" si="14"/>
        <v>0</v>
      </c>
      <c r="AJ40" s="45">
        <f t="shared" si="15"/>
        <v>0</v>
      </c>
      <c r="AK40" s="46">
        <f t="shared" si="16"/>
        <v>0</v>
      </c>
      <c r="AL40" s="46">
        <f t="shared" si="43"/>
        <v>0</v>
      </c>
      <c r="AM40" s="46">
        <f t="shared" si="17"/>
        <v>0</v>
      </c>
      <c r="AN40" s="32">
        <f t="shared" si="44"/>
        <v>0</v>
      </c>
      <c r="AO40" s="45">
        <f t="shared" si="45"/>
        <v>0</v>
      </c>
      <c r="AP40" s="45">
        <f t="shared" si="46"/>
        <v>0</v>
      </c>
      <c r="AQ40" s="46">
        <f t="shared" si="47"/>
        <v>0</v>
      </c>
      <c r="AR40" s="46">
        <f t="shared" si="48"/>
        <v>0</v>
      </c>
      <c r="AS40" s="46">
        <f t="shared" si="49"/>
        <v>0</v>
      </c>
      <c r="AT40" s="32">
        <f t="shared" si="50"/>
        <v>0</v>
      </c>
      <c r="AU40" s="35" t="str">
        <f t="shared" si="51"/>
        <v/>
      </c>
      <c r="AV40" s="35" t="str">
        <f t="shared" si="52"/>
        <v/>
      </c>
      <c r="AW40" s="65" t="str">
        <f t="shared" si="53"/>
        <v/>
      </c>
      <c r="AX40" s="47">
        <f t="shared" si="18"/>
        <v>1</v>
      </c>
      <c r="AY40" s="48">
        <f t="shared" si="19"/>
        <v>0</v>
      </c>
      <c r="AZ40" s="48">
        <f t="shared" si="20"/>
        <v>0</v>
      </c>
      <c r="BA40" s="43">
        <f t="shared" si="21"/>
        <v>0</v>
      </c>
      <c r="BB40" s="43">
        <f t="shared" si="22"/>
        <v>0</v>
      </c>
      <c r="BC40" s="49">
        <f t="shared" si="23"/>
        <v>0</v>
      </c>
      <c r="BD40" s="49">
        <f t="shared" si="24"/>
        <v>0</v>
      </c>
      <c r="BE40" s="49">
        <f t="shared" si="25"/>
        <v>0</v>
      </c>
      <c r="BF40" s="49">
        <f t="shared" si="54"/>
        <v>0</v>
      </c>
      <c r="BG40" s="49">
        <f t="shared" si="26"/>
        <v>0</v>
      </c>
      <c r="BH40" s="32">
        <f t="shared" si="55"/>
        <v>0</v>
      </c>
      <c r="BI40" s="49">
        <f t="shared" si="56"/>
        <v>0</v>
      </c>
      <c r="BJ40" s="49">
        <f t="shared" si="57"/>
        <v>0</v>
      </c>
      <c r="BK40" s="49">
        <f t="shared" si="58"/>
        <v>0</v>
      </c>
      <c r="BL40" s="49">
        <f t="shared" si="59"/>
        <v>0</v>
      </c>
      <c r="BM40" s="49">
        <f t="shared" si="60"/>
        <v>0</v>
      </c>
      <c r="BN40" s="32">
        <f t="shared" si="61"/>
        <v>0</v>
      </c>
      <c r="BO40" s="32" t="str">
        <f t="shared" si="62"/>
        <v/>
      </c>
      <c r="BP40" s="32" t="str">
        <f t="shared" si="63"/>
        <v/>
      </c>
      <c r="BQ40" s="56" t="str">
        <f t="shared" si="64"/>
        <v/>
      </c>
      <c r="BR40" s="250">
        <f t="shared" si="65"/>
        <v>0</v>
      </c>
      <c r="BS40" s="19"/>
      <c r="BT40" s="19"/>
      <c r="BU40" s="19"/>
      <c r="BV40" s="19"/>
      <c r="BW40" s="19"/>
      <c r="BX40" s="19"/>
      <c r="BY40" s="19"/>
      <c r="BZ40" s="19"/>
      <c r="CA40" s="19">
        <f t="shared" si="27"/>
        <v>10</v>
      </c>
      <c r="CB40" s="19"/>
      <c r="CC40" s="19"/>
      <c r="CD40" s="19"/>
      <c r="CE40" s="19"/>
      <c r="CF40" s="19"/>
      <c r="CG40" s="19"/>
      <c r="CH40" s="19"/>
      <c r="CI40" s="19"/>
      <c r="CJ40" s="19"/>
      <c r="CK40" s="19"/>
      <c r="CL40" s="19"/>
      <c r="CM40" s="19"/>
      <c r="CN40" s="19"/>
      <c r="CO40" s="18"/>
      <c r="CP40" s="18"/>
      <c r="CQ40" s="18"/>
      <c r="CR40" s="18"/>
    </row>
    <row r="41" spans="1:96" ht="15.75" customHeight="1" x14ac:dyDescent="0.25">
      <c r="A41" s="129">
        <v>23</v>
      </c>
      <c r="B41" s="50"/>
      <c r="C41" s="50"/>
      <c r="D41" s="36"/>
      <c r="E41" s="36"/>
      <c r="F41" s="37">
        <v>1</v>
      </c>
      <c r="G41" s="61">
        <v>0</v>
      </c>
      <c r="H41" s="62">
        <v>0</v>
      </c>
      <c r="I41" s="63">
        <v>0</v>
      </c>
      <c r="J41" s="38">
        <v>1</v>
      </c>
      <c r="K41" s="39">
        <v>0</v>
      </c>
      <c r="L41" s="39">
        <v>0</v>
      </c>
      <c r="M41" s="39">
        <v>0</v>
      </c>
      <c r="N41" s="40">
        <v>0</v>
      </c>
      <c r="O41" s="41">
        <f t="shared" si="28"/>
        <v>0</v>
      </c>
      <c r="P41" s="41">
        <f t="shared" si="29"/>
        <v>0</v>
      </c>
      <c r="Q41" s="41">
        <f t="shared" si="30"/>
        <v>0</v>
      </c>
      <c r="R41" s="41">
        <f t="shared" si="31"/>
        <v>0</v>
      </c>
      <c r="S41" s="41">
        <f t="shared" si="32"/>
        <v>0</v>
      </c>
      <c r="T41" s="32">
        <f t="shared" si="9"/>
        <v>0</v>
      </c>
      <c r="U41" s="41">
        <f t="shared" si="33"/>
        <v>0</v>
      </c>
      <c r="V41" s="41">
        <f t="shared" si="34"/>
        <v>0</v>
      </c>
      <c r="W41" s="41">
        <f t="shared" si="35"/>
        <v>0</v>
      </c>
      <c r="X41" s="41">
        <f t="shared" si="36"/>
        <v>0</v>
      </c>
      <c r="Y41" s="41">
        <f t="shared" si="37"/>
        <v>0</v>
      </c>
      <c r="Z41" s="32">
        <f t="shared" si="38"/>
        <v>0</v>
      </c>
      <c r="AA41" s="32" t="str">
        <f t="shared" si="39"/>
        <v/>
      </c>
      <c r="AB41" s="32" t="str">
        <f t="shared" si="40"/>
        <v/>
      </c>
      <c r="AC41" s="56" t="str">
        <f t="shared" si="41"/>
        <v/>
      </c>
      <c r="AD41" s="42">
        <f t="shared" si="42"/>
        <v>1</v>
      </c>
      <c r="AE41" s="43">
        <f t="shared" si="10"/>
        <v>0</v>
      </c>
      <c r="AF41" s="43">
        <f t="shared" si="11"/>
        <v>0</v>
      </c>
      <c r="AG41" s="43">
        <f t="shared" si="12"/>
        <v>0</v>
      </c>
      <c r="AH41" s="44">
        <f t="shared" si="13"/>
        <v>0</v>
      </c>
      <c r="AI41" s="45">
        <f t="shared" si="14"/>
        <v>0</v>
      </c>
      <c r="AJ41" s="45">
        <f t="shared" si="15"/>
        <v>0</v>
      </c>
      <c r="AK41" s="46">
        <f t="shared" si="16"/>
        <v>0</v>
      </c>
      <c r="AL41" s="46">
        <f t="shared" si="43"/>
        <v>0</v>
      </c>
      <c r="AM41" s="46">
        <f t="shared" si="17"/>
        <v>0</v>
      </c>
      <c r="AN41" s="32">
        <f t="shared" si="44"/>
        <v>0</v>
      </c>
      <c r="AO41" s="45">
        <f t="shared" si="45"/>
        <v>0</v>
      </c>
      <c r="AP41" s="45">
        <f t="shared" si="46"/>
        <v>0</v>
      </c>
      <c r="AQ41" s="46">
        <f t="shared" si="47"/>
        <v>0</v>
      </c>
      <c r="AR41" s="46">
        <f t="shared" si="48"/>
        <v>0</v>
      </c>
      <c r="AS41" s="46">
        <f t="shared" si="49"/>
        <v>0</v>
      </c>
      <c r="AT41" s="32">
        <f t="shared" si="50"/>
        <v>0</v>
      </c>
      <c r="AU41" s="35" t="str">
        <f t="shared" si="51"/>
        <v/>
      </c>
      <c r="AV41" s="35" t="str">
        <f t="shared" si="52"/>
        <v/>
      </c>
      <c r="AW41" s="65" t="str">
        <f t="shared" si="53"/>
        <v/>
      </c>
      <c r="AX41" s="47">
        <f t="shared" si="18"/>
        <v>1</v>
      </c>
      <c r="AY41" s="48">
        <f t="shared" si="19"/>
        <v>0</v>
      </c>
      <c r="AZ41" s="48">
        <f t="shared" si="20"/>
        <v>0</v>
      </c>
      <c r="BA41" s="43">
        <f t="shared" si="21"/>
        <v>0</v>
      </c>
      <c r="BB41" s="43">
        <f t="shared" si="22"/>
        <v>0</v>
      </c>
      <c r="BC41" s="49">
        <f t="shared" si="23"/>
        <v>0</v>
      </c>
      <c r="BD41" s="49">
        <f t="shared" si="24"/>
        <v>0</v>
      </c>
      <c r="BE41" s="49">
        <f t="shared" si="25"/>
        <v>0</v>
      </c>
      <c r="BF41" s="49">
        <f t="shared" si="54"/>
        <v>0</v>
      </c>
      <c r="BG41" s="49">
        <f t="shared" si="26"/>
        <v>0</v>
      </c>
      <c r="BH41" s="32">
        <f t="shared" si="55"/>
        <v>0</v>
      </c>
      <c r="BI41" s="49">
        <f t="shared" si="56"/>
        <v>0</v>
      </c>
      <c r="BJ41" s="49">
        <f t="shared" si="57"/>
        <v>0</v>
      </c>
      <c r="BK41" s="49">
        <f t="shared" si="58"/>
        <v>0</v>
      </c>
      <c r="BL41" s="49">
        <f t="shared" si="59"/>
        <v>0</v>
      </c>
      <c r="BM41" s="49">
        <f t="shared" si="60"/>
        <v>0</v>
      </c>
      <c r="BN41" s="32">
        <f t="shared" si="61"/>
        <v>0</v>
      </c>
      <c r="BO41" s="32" t="str">
        <f t="shared" si="62"/>
        <v/>
      </c>
      <c r="BP41" s="32" t="str">
        <f t="shared" si="63"/>
        <v/>
      </c>
      <c r="BQ41" s="56" t="str">
        <f t="shared" si="64"/>
        <v/>
      </c>
      <c r="BR41" s="250">
        <f t="shared" si="65"/>
        <v>0</v>
      </c>
      <c r="BS41" s="19"/>
      <c r="BT41" s="19"/>
      <c r="BU41" s="19"/>
      <c r="BV41" s="19"/>
      <c r="BW41" s="19"/>
      <c r="BX41" s="19"/>
      <c r="BY41" s="19"/>
      <c r="BZ41" s="19"/>
      <c r="CA41" s="19">
        <f t="shared" si="27"/>
        <v>10</v>
      </c>
      <c r="CB41" s="19"/>
      <c r="CC41" s="19"/>
      <c r="CD41" s="19"/>
      <c r="CE41" s="19"/>
      <c r="CF41" s="19"/>
      <c r="CG41" s="19"/>
      <c r="CH41" s="19"/>
      <c r="CI41" s="19"/>
      <c r="CJ41" s="19"/>
      <c r="CK41" s="19"/>
      <c r="CL41" s="19"/>
      <c r="CM41" s="19"/>
      <c r="CN41" s="19"/>
      <c r="CO41" s="18"/>
      <c r="CP41" s="18"/>
      <c r="CQ41" s="18"/>
      <c r="CR41" s="18"/>
    </row>
    <row r="42" spans="1:96" ht="15.75" customHeight="1" x14ac:dyDescent="0.25">
      <c r="A42" s="129">
        <v>24</v>
      </c>
      <c r="B42" s="50"/>
      <c r="C42" s="50"/>
      <c r="D42" s="36"/>
      <c r="E42" s="36"/>
      <c r="F42" s="37">
        <v>1</v>
      </c>
      <c r="G42" s="61">
        <v>0</v>
      </c>
      <c r="H42" s="62">
        <v>0</v>
      </c>
      <c r="I42" s="63">
        <v>0</v>
      </c>
      <c r="J42" s="38">
        <v>1</v>
      </c>
      <c r="K42" s="39">
        <v>0</v>
      </c>
      <c r="L42" s="39">
        <v>0</v>
      </c>
      <c r="M42" s="39">
        <v>0</v>
      </c>
      <c r="N42" s="40">
        <v>0</v>
      </c>
      <c r="O42" s="41">
        <f t="shared" si="28"/>
        <v>0</v>
      </c>
      <c r="P42" s="41">
        <f t="shared" si="29"/>
        <v>0</v>
      </c>
      <c r="Q42" s="41">
        <f t="shared" si="30"/>
        <v>0</v>
      </c>
      <c r="R42" s="41">
        <f t="shared" si="31"/>
        <v>0</v>
      </c>
      <c r="S42" s="41">
        <f t="shared" si="32"/>
        <v>0</v>
      </c>
      <c r="T42" s="32">
        <f t="shared" si="9"/>
        <v>0</v>
      </c>
      <c r="U42" s="41">
        <f t="shared" si="33"/>
        <v>0</v>
      </c>
      <c r="V42" s="41">
        <f t="shared" si="34"/>
        <v>0</v>
      </c>
      <c r="W42" s="41">
        <f t="shared" si="35"/>
        <v>0</v>
      </c>
      <c r="X42" s="41">
        <f t="shared" si="36"/>
        <v>0</v>
      </c>
      <c r="Y42" s="41">
        <f t="shared" si="37"/>
        <v>0</v>
      </c>
      <c r="Z42" s="32">
        <f t="shared" si="38"/>
        <v>0</v>
      </c>
      <c r="AA42" s="32" t="str">
        <f t="shared" si="39"/>
        <v/>
      </c>
      <c r="AB42" s="32" t="str">
        <f t="shared" si="40"/>
        <v/>
      </c>
      <c r="AC42" s="56" t="str">
        <f t="shared" si="41"/>
        <v/>
      </c>
      <c r="AD42" s="42">
        <f t="shared" si="42"/>
        <v>1</v>
      </c>
      <c r="AE42" s="43">
        <f t="shared" si="10"/>
        <v>0</v>
      </c>
      <c r="AF42" s="43">
        <f t="shared" si="11"/>
        <v>0</v>
      </c>
      <c r="AG42" s="43">
        <f t="shared" si="12"/>
        <v>0</v>
      </c>
      <c r="AH42" s="44">
        <f t="shared" si="13"/>
        <v>0</v>
      </c>
      <c r="AI42" s="45">
        <f t="shared" si="14"/>
        <v>0</v>
      </c>
      <c r="AJ42" s="45">
        <f t="shared" si="15"/>
        <v>0</v>
      </c>
      <c r="AK42" s="46">
        <f t="shared" si="16"/>
        <v>0</v>
      </c>
      <c r="AL42" s="46">
        <f t="shared" si="43"/>
        <v>0</v>
      </c>
      <c r="AM42" s="46">
        <f t="shared" si="17"/>
        <v>0</v>
      </c>
      <c r="AN42" s="32">
        <f t="shared" si="44"/>
        <v>0</v>
      </c>
      <c r="AO42" s="45">
        <f t="shared" si="45"/>
        <v>0</v>
      </c>
      <c r="AP42" s="45">
        <f t="shared" si="46"/>
        <v>0</v>
      </c>
      <c r="AQ42" s="46">
        <f t="shared" si="47"/>
        <v>0</v>
      </c>
      <c r="AR42" s="46">
        <f t="shared" si="48"/>
        <v>0</v>
      </c>
      <c r="AS42" s="46">
        <f t="shared" si="49"/>
        <v>0</v>
      </c>
      <c r="AT42" s="32">
        <f t="shared" si="50"/>
        <v>0</v>
      </c>
      <c r="AU42" s="35" t="str">
        <f t="shared" si="51"/>
        <v/>
      </c>
      <c r="AV42" s="35" t="str">
        <f t="shared" si="52"/>
        <v/>
      </c>
      <c r="AW42" s="65" t="str">
        <f t="shared" si="53"/>
        <v/>
      </c>
      <c r="AX42" s="47">
        <f t="shared" si="18"/>
        <v>1</v>
      </c>
      <c r="AY42" s="48">
        <f t="shared" si="19"/>
        <v>0</v>
      </c>
      <c r="AZ42" s="48">
        <f t="shared" si="20"/>
        <v>0</v>
      </c>
      <c r="BA42" s="43">
        <f t="shared" si="21"/>
        <v>0</v>
      </c>
      <c r="BB42" s="43">
        <f t="shared" si="22"/>
        <v>0</v>
      </c>
      <c r="BC42" s="49">
        <f t="shared" si="23"/>
        <v>0</v>
      </c>
      <c r="BD42" s="49">
        <f t="shared" si="24"/>
        <v>0</v>
      </c>
      <c r="BE42" s="49">
        <f t="shared" si="25"/>
        <v>0</v>
      </c>
      <c r="BF42" s="49">
        <f t="shared" si="54"/>
        <v>0</v>
      </c>
      <c r="BG42" s="49">
        <f t="shared" si="26"/>
        <v>0</v>
      </c>
      <c r="BH42" s="32">
        <f t="shared" si="55"/>
        <v>0</v>
      </c>
      <c r="BI42" s="49">
        <f t="shared" si="56"/>
        <v>0</v>
      </c>
      <c r="BJ42" s="49">
        <f t="shared" si="57"/>
        <v>0</v>
      </c>
      <c r="BK42" s="49">
        <f t="shared" si="58"/>
        <v>0</v>
      </c>
      <c r="BL42" s="49">
        <f t="shared" si="59"/>
        <v>0</v>
      </c>
      <c r="BM42" s="49">
        <f t="shared" si="60"/>
        <v>0</v>
      </c>
      <c r="BN42" s="32">
        <f t="shared" si="61"/>
        <v>0</v>
      </c>
      <c r="BO42" s="32" t="str">
        <f t="shared" si="62"/>
        <v/>
      </c>
      <c r="BP42" s="32" t="str">
        <f t="shared" si="63"/>
        <v/>
      </c>
      <c r="BQ42" s="56" t="str">
        <f t="shared" si="64"/>
        <v/>
      </c>
      <c r="BR42" s="250">
        <f t="shared" si="65"/>
        <v>0</v>
      </c>
      <c r="BS42" s="19"/>
      <c r="BT42" s="19"/>
      <c r="BU42" s="19"/>
      <c r="BV42" s="19"/>
      <c r="BW42" s="19"/>
      <c r="BX42" s="19"/>
      <c r="BY42" s="19"/>
      <c r="BZ42" s="19"/>
      <c r="CA42" s="19">
        <f t="shared" si="27"/>
        <v>10</v>
      </c>
      <c r="CB42" s="19"/>
      <c r="CC42" s="19"/>
      <c r="CD42" s="19"/>
      <c r="CE42" s="19"/>
      <c r="CF42" s="19"/>
      <c r="CG42" s="19"/>
      <c r="CH42" s="19"/>
      <c r="CI42" s="19"/>
      <c r="CJ42" s="19"/>
      <c r="CK42" s="19"/>
      <c r="CL42" s="19"/>
      <c r="CM42" s="19"/>
      <c r="CN42" s="19"/>
      <c r="CO42" s="18"/>
      <c r="CP42" s="18"/>
      <c r="CQ42" s="18"/>
      <c r="CR42" s="18"/>
    </row>
    <row r="43" spans="1:96" ht="15.75" customHeight="1" x14ac:dyDescent="0.25">
      <c r="A43" s="129">
        <v>25</v>
      </c>
      <c r="B43" s="50"/>
      <c r="C43" s="50"/>
      <c r="D43" s="36"/>
      <c r="E43" s="36"/>
      <c r="F43" s="37">
        <v>1</v>
      </c>
      <c r="G43" s="61">
        <v>0</v>
      </c>
      <c r="H43" s="62">
        <v>0</v>
      </c>
      <c r="I43" s="63">
        <v>0</v>
      </c>
      <c r="J43" s="38">
        <v>1</v>
      </c>
      <c r="K43" s="39">
        <v>0</v>
      </c>
      <c r="L43" s="39">
        <v>0</v>
      </c>
      <c r="M43" s="39">
        <v>0</v>
      </c>
      <c r="N43" s="40">
        <v>0</v>
      </c>
      <c r="O43" s="41">
        <f t="shared" si="28"/>
        <v>0</v>
      </c>
      <c r="P43" s="41">
        <f t="shared" si="29"/>
        <v>0</v>
      </c>
      <c r="Q43" s="41">
        <f t="shared" si="30"/>
        <v>0</v>
      </c>
      <c r="R43" s="41">
        <f t="shared" si="31"/>
        <v>0</v>
      </c>
      <c r="S43" s="41">
        <f t="shared" si="32"/>
        <v>0</v>
      </c>
      <c r="T43" s="32">
        <f t="shared" si="9"/>
        <v>0</v>
      </c>
      <c r="U43" s="41">
        <f t="shared" si="33"/>
        <v>0</v>
      </c>
      <c r="V43" s="41">
        <f t="shared" si="34"/>
        <v>0</v>
      </c>
      <c r="W43" s="41">
        <f t="shared" si="35"/>
        <v>0</v>
      </c>
      <c r="X43" s="41">
        <f t="shared" si="36"/>
        <v>0</v>
      </c>
      <c r="Y43" s="41">
        <f t="shared" si="37"/>
        <v>0</v>
      </c>
      <c r="Z43" s="32">
        <f t="shared" si="38"/>
        <v>0</v>
      </c>
      <c r="AA43" s="32" t="str">
        <f t="shared" si="39"/>
        <v/>
      </c>
      <c r="AB43" s="32" t="str">
        <f t="shared" si="40"/>
        <v/>
      </c>
      <c r="AC43" s="56" t="str">
        <f t="shared" si="41"/>
        <v/>
      </c>
      <c r="AD43" s="42">
        <f t="shared" si="42"/>
        <v>1</v>
      </c>
      <c r="AE43" s="43">
        <f t="shared" si="10"/>
        <v>0</v>
      </c>
      <c r="AF43" s="43">
        <f t="shared" si="11"/>
        <v>0</v>
      </c>
      <c r="AG43" s="43">
        <f t="shared" si="12"/>
        <v>0</v>
      </c>
      <c r="AH43" s="44">
        <f t="shared" si="13"/>
        <v>0</v>
      </c>
      <c r="AI43" s="45">
        <f t="shared" si="14"/>
        <v>0</v>
      </c>
      <c r="AJ43" s="45">
        <f t="shared" si="15"/>
        <v>0</v>
      </c>
      <c r="AK43" s="46">
        <f t="shared" si="16"/>
        <v>0</v>
      </c>
      <c r="AL43" s="46">
        <f t="shared" si="43"/>
        <v>0</v>
      </c>
      <c r="AM43" s="46">
        <f t="shared" si="17"/>
        <v>0</v>
      </c>
      <c r="AN43" s="32">
        <f t="shared" si="44"/>
        <v>0</v>
      </c>
      <c r="AO43" s="45">
        <f t="shared" si="45"/>
        <v>0</v>
      </c>
      <c r="AP43" s="45">
        <f t="shared" si="46"/>
        <v>0</v>
      </c>
      <c r="AQ43" s="46">
        <f t="shared" si="47"/>
        <v>0</v>
      </c>
      <c r="AR43" s="46">
        <f t="shared" si="48"/>
        <v>0</v>
      </c>
      <c r="AS43" s="46">
        <f t="shared" si="49"/>
        <v>0</v>
      </c>
      <c r="AT43" s="32">
        <f t="shared" si="50"/>
        <v>0</v>
      </c>
      <c r="AU43" s="35" t="str">
        <f t="shared" si="51"/>
        <v/>
      </c>
      <c r="AV43" s="35" t="str">
        <f t="shared" si="52"/>
        <v/>
      </c>
      <c r="AW43" s="65" t="str">
        <f t="shared" si="53"/>
        <v/>
      </c>
      <c r="AX43" s="47">
        <f t="shared" si="18"/>
        <v>1</v>
      </c>
      <c r="AY43" s="48">
        <f t="shared" si="19"/>
        <v>0</v>
      </c>
      <c r="AZ43" s="48">
        <f t="shared" si="20"/>
        <v>0</v>
      </c>
      <c r="BA43" s="43">
        <f t="shared" si="21"/>
        <v>0</v>
      </c>
      <c r="BB43" s="43">
        <f t="shared" si="22"/>
        <v>0</v>
      </c>
      <c r="BC43" s="49">
        <f t="shared" si="23"/>
        <v>0</v>
      </c>
      <c r="BD43" s="49">
        <f t="shared" si="24"/>
        <v>0</v>
      </c>
      <c r="BE43" s="49">
        <f t="shared" si="25"/>
        <v>0</v>
      </c>
      <c r="BF43" s="49">
        <f t="shared" si="54"/>
        <v>0</v>
      </c>
      <c r="BG43" s="49">
        <f t="shared" si="26"/>
        <v>0</v>
      </c>
      <c r="BH43" s="32">
        <f t="shared" si="55"/>
        <v>0</v>
      </c>
      <c r="BI43" s="49">
        <f t="shared" si="56"/>
        <v>0</v>
      </c>
      <c r="BJ43" s="49">
        <f t="shared" si="57"/>
        <v>0</v>
      </c>
      <c r="BK43" s="49">
        <f t="shared" si="58"/>
        <v>0</v>
      </c>
      <c r="BL43" s="49">
        <f t="shared" si="59"/>
        <v>0</v>
      </c>
      <c r="BM43" s="49">
        <f t="shared" si="60"/>
        <v>0</v>
      </c>
      <c r="BN43" s="32">
        <f t="shared" si="61"/>
        <v>0</v>
      </c>
      <c r="BO43" s="32" t="str">
        <f t="shared" si="62"/>
        <v/>
      </c>
      <c r="BP43" s="32" t="str">
        <f t="shared" si="63"/>
        <v/>
      </c>
      <c r="BQ43" s="56" t="str">
        <f t="shared" si="64"/>
        <v/>
      </c>
      <c r="BR43" s="250">
        <f t="shared" si="65"/>
        <v>0</v>
      </c>
      <c r="BS43" s="19"/>
      <c r="BT43" s="19"/>
      <c r="BU43" s="19"/>
      <c r="BV43" s="19"/>
      <c r="BW43" s="19"/>
      <c r="BX43" s="19"/>
      <c r="BY43" s="19"/>
      <c r="BZ43" s="19"/>
      <c r="CA43" s="19">
        <f t="shared" si="27"/>
        <v>10</v>
      </c>
      <c r="CB43" s="19"/>
      <c r="CC43" s="19"/>
      <c r="CD43" s="19"/>
      <c r="CE43" s="19"/>
      <c r="CF43" s="19"/>
      <c r="CG43" s="19"/>
      <c r="CH43" s="19"/>
      <c r="CI43" s="19"/>
      <c r="CJ43" s="19"/>
      <c r="CK43" s="19"/>
      <c r="CL43" s="19"/>
      <c r="CM43" s="19"/>
      <c r="CN43" s="19"/>
      <c r="CO43" s="18"/>
      <c r="CP43" s="18"/>
      <c r="CQ43" s="18"/>
      <c r="CR43" s="18"/>
    </row>
    <row r="44" spans="1:96" ht="15.75" customHeight="1" x14ac:dyDescent="0.25">
      <c r="A44" s="129">
        <v>26</v>
      </c>
      <c r="B44" s="50"/>
      <c r="C44" s="50"/>
      <c r="D44" s="36"/>
      <c r="E44" s="36"/>
      <c r="F44" s="37">
        <v>1</v>
      </c>
      <c r="G44" s="61">
        <v>0</v>
      </c>
      <c r="H44" s="62">
        <v>0</v>
      </c>
      <c r="I44" s="63">
        <v>0</v>
      </c>
      <c r="J44" s="38">
        <v>1</v>
      </c>
      <c r="K44" s="39">
        <v>0</v>
      </c>
      <c r="L44" s="39">
        <v>0</v>
      </c>
      <c r="M44" s="39">
        <v>0</v>
      </c>
      <c r="N44" s="40">
        <v>0</v>
      </c>
      <c r="O44" s="41">
        <f t="shared" si="28"/>
        <v>0</v>
      </c>
      <c r="P44" s="41">
        <f t="shared" si="29"/>
        <v>0</v>
      </c>
      <c r="Q44" s="41">
        <f t="shared" si="30"/>
        <v>0</v>
      </c>
      <c r="R44" s="41">
        <f t="shared" si="31"/>
        <v>0</v>
      </c>
      <c r="S44" s="41">
        <f t="shared" si="32"/>
        <v>0</v>
      </c>
      <c r="T44" s="32">
        <f t="shared" si="9"/>
        <v>0</v>
      </c>
      <c r="U44" s="41">
        <f t="shared" si="33"/>
        <v>0</v>
      </c>
      <c r="V44" s="41">
        <f t="shared" si="34"/>
        <v>0</v>
      </c>
      <c r="W44" s="41">
        <f t="shared" si="35"/>
        <v>0</v>
      </c>
      <c r="X44" s="41">
        <f t="shared" si="36"/>
        <v>0</v>
      </c>
      <c r="Y44" s="41">
        <f t="shared" si="37"/>
        <v>0</v>
      </c>
      <c r="Z44" s="32">
        <f t="shared" si="38"/>
        <v>0</v>
      </c>
      <c r="AA44" s="32" t="str">
        <f t="shared" si="39"/>
        <v/>
      </c>
      <c r="AB44" s="32" t="str">
        <f t="shared" si="40"/>
        <v/>
      </c>
      <c r="AC44" s="56" t="str">
        <f t="shared" si="41"/>
        <v/>
      </c>
      <c r="AD44" s="42">
        <f t="shared" si="42"/>
        <v>1</v>
      </c>
      <c r="AE44" s="43">
        <f t="shared" si="10"/>
        <v>0</v>
      </c>
      <c r="AF44" s="43">
        <f t="shared" si="11"/>
        <v>0</v>
      </c>
      <c r="AG44" s="43">
        <f t="shared" si="12"/>
        <v>0</v>
      </c>
      <c r="AH44" s="44">
        <f t="shared" si="13"/>
        <v>0</v>
      </c>
      <c r="AI44" s="45">
        <f t="shared" si="14"/>
        <v>0</v>
      </c>
      <c r="AJ44" s="45">
        <f t="shared" si="15"/>
        <v>0</v>
      </c>
      <c r="AK44" s="46">
        <f t="shared" si="16"/>
        <v>0</v>
      </c>
      <c r="AL44" s="46">
        <f t="shared" si="43"/>
        <v>0</v>
      </c>
      <c r="AM44" s="46">
        <f t="shared" si="17"/>
        <v>0</v>
      </c>
      <c r="AN44" s="32">
        <f t="shared" si="44"/>
        <v>0</v>
      </c>
      <c r="AO44" s="45">
        <f t="shared" si="45"/>
        <v>0</v>
      </c>
      <c r="AP44" s="45">
        <f t="shared" si="46"/>
        <v>0</v>
      </c>
      <c r="AQ44" s="46">
        <f t="shared" si="47"/>
        <v>0</v>
      </c>
      <c r="AR44" s="46">
        <f t="shared" si="48"/>
        <v>0</v>
      </c>
      <c r="AS44" s="46">
        <f t="shared" si="49"/>
        <v>0</v>
      </c>
      <c r="AT44" s="32">
        <f t="shared" si="50"/>
        <v>0</v>
      </c>
      <c r="AU44" s="35" t="str">
        <f t="shared" si="51"/>
        <v/>
      </c>
      <c r="AV44" s="35" t="str">
        <f t="shared" si="52"/>
        <v/>
      </c>
      <c r="AW44" s="65" t="str">
        <f t="shared" si="53"/>
        <v/>
      </c>
      <c r="AX44" s="47">
        <f t="shared" si="18"/>
        <v>1</v>
      </c>
      <c r="AY44" s="48">
        <f t="shared" si="19"/>
        <v>0</v>
      </c>
      <c r="AZ44" s="48">
        <f t="shared" si="20"/>
        <v>0</v>
      </c>
      <c r="BA44" s="43">
        <f t="shared" si="21"/>
        <v>0</v>
      </c>
      <c r="BB44" s="43">
        <f t="shared" si="22"/>
        <v>0</v>
      </c>
      <c r="BC44" s="49">
        <f t="shared" si="23"/>
        <v>0</v>
      </c>
      <c r="BD44" s="49">
        <f t="shared" si="24"/>
        <v>0</v>
      </c>
      <c r="BE44" s="49">
        <f t="shared" si="25"/>
        <v>0</v>
      </c>
      <c r="BF44" s="49">
        <f t="shared" si="54"/>
        <v>0</v>
      </c>
      <c r="BG44" s="49">
        <f t="shared" si="26"/>
        <v>0</v>
      </c>
      <c r="BH44" s="32">
        <f t="shared" si="55"/>
        <v>0</v>
      </c>
      <c r="BI44" s="49">
        <f t="shared" si="56"/>
        <v>0</v>
      </c>
      <c r="BJ44" s="49">
        <f t="shared" si="57"/>
        <v>0</v>
      </c>
      <c r="BK44" s="49">
        <f t="shared" si="58"/>
        <v>0</v>
      </c>
      <c r="BL44" s="49">
        <f t="shared" si="59"/>
        <v>0</v>
      </c>
      <c r="BM44" s="49">
        <f t="shared" si="60"/>
        <v>0</v>
      </c>
      <c r="BN44" s="32">
        <f t="shared" si="61"/>
        <v>0</v>
      </c>
      <c r="BO44" s="32" t="str">
        <f t="shared" si="62"/>
        <v/>
      </c>
      <c r="BP44" s="32" t="str">
        <f t="shared" si="63"/>
        <v/>
      </c>
      <c r="BQ44" s="56" t="str">
        <f t="shared" si="64"/>
        <v/>
      </c>
      <c r="BR44" s="250">
        <f t="shared" si="65"/>
        <v>0</v>
      </c>
      <c r="BS44" s="19"/>
      <c r="BT44" s="19"/>
      <c r="BU44" s="19"/>
      <c r="BV44" s="19"/>
      <c r="BW44" s="19"/>
      <c r="BX44" s="19"/>
      <c r="BY44" s="19"/>
      <c r="BZ44" s="19"/>
      <c r="CA44" s="19">
        <f t="shared" si="27"/>
        <v>10</v>
      </c>
      <c r="CB44" s="19"/>
      <c r="CC44" s="19"/>
      <c r="CD44" s="19"/>
      <c r="CE44" s="19"/>
      <c r="CF44" s="19"/>
      <c r="CG44" s="19"/>
      <c r="CH44" s="19"/>
      <c r="CI44" s="19"/>
      <c r="CJ44" s="19"/>
      <c r="CK44" s="19"/>
      <c r="CL44" s="19"/>
      <c r="CM44" s="19"/>
      <c r="CN44" s="19"/>
      <c r="CO44" s="18"/>
      <c r="CP44" s="18"/>
      <c r="CQ44" s="18"/>
      <c r="CR44" s="18"/>
    </row>
    <row r="45" spans="1:96" ht="15.75" customHeight="1" x14ac:dyDescent="0.25">
      <c r="A45" s="129">
        <v>27</v>
      </c>
      <c r="B45" s="50"/>
      <c r="C45" s="50"/>
      <c r="D45" s="36"/>
      <c r="E45" s="36"/>
      <c r="F45" s="37">
        <v>1</v>
      </c>
      <c r="G45" s="61">
        <v>0</v>
      </c>
      <c r="H45" s="62">
        <v>0</v>
      </c>
      <c r="I45" s="63">
        <v>0</v>
      </c>
      <c r="J45" s="38">
        <v>1</v>
      </c>
      <c r="K45" s="39">
        <v>0</v>
      </c>
      <c r="L45" s="39">
        <v>0</v>
      </c>
      <c r="M45" s="39">
        <v>0</v>
      </c>
      <c r="N45" s="40">
        <v>0</v>
      </c>
      <c r="O45" s="41">
        <f t="shared" si="28"/>
        <v>0</v>
      </c>
      <c r="P45" s="41">
        <f t="shared" si="29"/>
        <v>0</v>
      </c>
      <c r="Q45" s="41">
        <f t="shared" si="30"/>
        <v>0</v>
      </c>
      <c r="R45" s="41">
        <f t="shared" si="31"/>
        <v>0</v>
      </c>
      <c r="S45" s="41">
        <f t="shared" si="32"/>
        <v>0</v>
      </c>
      <c r="T45" s="32">
        <f t="shared" si="9"/>
        <v>0</v>
      </c>
      <c r="U45" s="41">
        <f t="shared" si="33"/>
        <v>0</v>
      </c>
      <c r="V45" s="41">
        <f t="shared" si="34"/>
        <v>0</v>
      </c>
      <c r="W45" s="41">
        <f t="shared" si="35"/>
        <v>0</v>
      </c>
      <c r="X45" s="41">
        <f t="shared" si="36"/>
        <v>0</v>
      </c>
      <c r="Y45" s="41">
        <f t="shared" si="37"/>
        <v>0</v>
      </c>
      <c r="Z45" s="32">
        <f t="shared" si="38"/>
        <v>0</v>
      </c>
      <c r="AA45" s="32" t="str">
        <f t="shared" si="39"/>
        <v/>
      </c>
      <c r="AB45" s="32" t="str">
        <f t="shared" si="40"/>
        <v/>
      </c>
      <c r="AC45" s="56" t="str">
        <f t="shared" si="41"/>
        <v/>
      </c>
      <c r="AD45" s="42">
        <f t="shared" si="42"/>
        <v>1</v>
      </c>
      <c r="AE45" s="43">
        <f t="shared" si="10"/>
        <v>0</v>
      </c>
      <c r="AF45" s="43">
        <f t="shared" si="11"/>
        <v>0</v>
      </c>
      <c r="AG45" s="43">
        <f t="shared" si="12"/>
        <v>0</v>
      </c>
      <c r="AH45" s="44">
        <f t="shared" si="13"/>
        <v>0</v>
      </c>
      <c r="AI45" s="45">
        <f t="shared" si="14"/>
        <v>0</v>
      </c>
      <c r="AJ45" s="45">
        <f t="shared" si="15"/>
        <v>0</v>
      </c>
      <c r="AK45" s="46">
        <f t="shared" si="16"/>
        <v>0</v>
      </c>
      <c r="AL45" s="46">
        <f t="shared" si="43"/>
        <v>0</v>
      </c>
      <c r="AM45" s="46">
        <f t="shared" si="17"/>
        <v>0</v>
      </c>
      <c r="AN45" s="32">
        <f t="shared" si="44"/>
        <v>0</v>
      </c>
      <c r="AO45" s="45">
        <f t="shared" si="45"/>
        <v>0</v>
      </c>
      <c r="AP45" s="45">
        <f t="shared" si="46"/>
        <v>0</v>
      </c>
      <c r="AQ45" s="46">
        <f t="shared" si="47"/>
        <v>0</v>
      </c>
      <c r="AR45" s="46">
        <f t="shared" si="48"/>
        <v>0</v>
      </c>
      <c r="AS45" s="46">
        <f t="shared" si="49"/>
        <v>0</v>
      </c>
      <c r="AT45" s="32">
        <f t="shared" si="50"/>
        <v>0</v>
      </c>
      <c r="AU45" s="35" t="str">
        <f t="shared" si="51"/>
        <v/>
      </c>
      <c r="AV45" s="35" t="str">
        <f t="shared" si="52"/>
        <v/>
      </c>
      <c r="AW45" s="65" t="str">
        <f t="shared" si="53"/>
        <v/>
      </c>
      <c r="AX45" s="47">
        <f t="shared" si="18"/>
        <v>1</v>
      </c>
      <c r="AY45" s="48">
        <f t="shared" si="19"/>
        <v>0</v>
      </c>
      <c r="AZ45" s="48">
        <f t="shared" si="20"/>
        <v>0</v>
      </c>
      <c r="BA45" s="43">
        <f t="shared" si="21"/>
        <v>0</v>
      </c>
      <c r="BB45" s="43">
        <f t="shared" si="22"/>
        <v>0</v>
      </c>
      <c r="BC45" s="49">
        <f t="shared" si="23"/>
        <v>0</v>
      </c>
      <c r="BD45" s="49">
        <f t="shared" si="24"/>
        <v>0</v>
      </c>
      <c r="BE45" s="49">
        <f t="shared" si="25"/>
        <v>0</v>
      </c>
      <c r="BF45" s="49">
        <f t="shared" si="54"/>
        <v>0</v>
      </c>
      <c r="BG45" s="49">
        <f t="shared" si="26"/>
        <v>0</v>
      </c>
      <c r="BH45" s="32">
        <f t="shared" si="55"/>
        <v>0</v>
      </c>
      <c r="BI45" s="49">
        <f t="shared" si="56"/>
        <v>0</v>
      </c>
      <c r="BJ45" s="49">
        <f t="shared" si="57"/>
        <v>0</v>
      </c>
      <c r="BK45" s="49">
        <f t="shared" si="58"/>
        <v>0</v>
      </c>
      <c r="BL45" s="49">
        <f t="shared" si="59"/>
        <v>0</v>
      </c>
      <c r="BM45" s="49">
        <f t="shared" si="60"/>
        <v>0</v>
      </c>
      <c r="BN45" s="32">
        <f t="shared" si="61"/>
        <v>0</v>
      </c>
      <c r="BO45" s="32" t="str">
        <f t="shared" si="62"/>
        <v/>
      </c>
      <c r="BP45" s="32" t="str">
        <f t="shared" si="63"/>
        <v/>
      </c>
      <c r="BQ45" s="56" t="str">
        <f t="shared" si="64"/>
        <v/>
      </c>
      <c r="BR45" s="250">
        <f t="shared" si="65"/>
        <v>0</v>
      </c>
      <c r="BS45" s="19"/>
      <c r="BT45" s="19"/>
      <c r="BU45" s="19"/>
      <c r="BV45" s="19"/>
      <c r="BW45" s="19"/>
      <c r="BX45" s="19"/>
      <c r="BY45" s="19"/>
      <c r="BZ45" s="19"/>
      <c r="CA45" s="19">
        <f t="shared" si="27"/>
        <v>10</v>
      </c>
      <c r="CB45" s="19"/>
      <c r="CC45" s="19"/>
      <c r="CD45" s="19"/>
      <c r="CE45" s="19"/>
      <c r="CF45" s="19"/>
      <c r="CG45" s="19"/>
      <c r="CH45" s="19"/>
      <c r="CI45" s="19"/>
      <c r="CJ45" s="19"/>
      <c r="CK45" s="19"/>
      <c r="CL45" s="19"/>
      <c r="CM45" s="19"/>
      <c r="CN45" s="19"/>
      <c r="CO45" s="18"/>
      <c r="CP45" s="18"/>
      <c r="CQ45" s="18"/>
      <c r="CR45" s="18"/>
    </row>
    <row r="46" spans="1:96" ht="15.75" customHeight="1" x14ac:dyDescent="0.25">
      <c r="A46" s="129">
        <v>28</v>
      </c>
      <c r="B46" s="50"/>
      <c r="C46" s="50"/>
      <c r="D46" s="36"/>
      <c r="E46" s="36"/>
      <c r="F46" s="37">
        <v>1</v>
      </c>
      <c r="G46" s="61">
        <v>0</v>
      </c>
      <c r="H46" s="62">
        <v>0</v>
      </c>
      <c r="I46" s="63">
        <v>0</v>
      </c>
      <c r="J46" s="38">
        <v>1</v>
      </c>
      <c r="K46" s="39">
        <v>0</v>
      </c>
      <c r="L46" s="39">
        <v>0</v>
      </c>
      <c r="M46" s="39">
        <v>0</v>
      </c>
      <c r="N46" s="40">
        <v>0</v>
      </c>
      <c r="O46" s="41">
        <f t="shared" si="28"/>
        <v>0</v>
      </c>
      <c r="P46" s="41">
        <f t="shared" si="29"/>
        <v>0</v>
      </c>
      <c r="Q46" s="41">
        <f t="shared" si="30"/>
        <v>0</v>
      </c>
      <c r="R46" s="41">
        <f t="shared" si="31"/>
        <v>0</v>
      </c>
      <c r="S46" s="41">
        <f t="shared" si="32"/>
        <v>0</v>
      </c>
      <c r="T46" s="32">
        <f t="shared" si="9"/>
        <v>0</v>
      </c>
      <c r="U46" s="41">
        <f t="shared" si="33"/>
        <v>0</v>
      </c>
      <c r="V46" s="41">
        <f t="shared" si="34"/>
        <v>0</v>
      </c>
      <c r="W46" s="41">
        <f t="shared" si="35"/>
        <v>0</v>
      </c>
      <c r="X46" s="41">
        <f t="shared" si="36"/>
        <v>0</v>
      </c>
      <c r="Y46" s="41">
        <f t="shared" si="37"/>
        <v>0</v>
      </c>
      <c r="Z46" s="32">
        <f t="shared" si="38"/>
        <v>0</v>
      </c>
      <c r="AA46" s="32" t="str">
        <f t="shared" si="39"/>
        <v/>
      </c>
      <c r="AB46" s="32" t="str">
        <f t="shared" si="40"/>
        <v/>
      </c>
      <c r="AC46" s="56" t="str">
        <f t="shared" si="41"/>
        <v/>
      </c>
      <c r="AD46" s="42">
        <f t="shared" si="42"/>
        <v>1</v>
      </c>
      <c r="AE46" s="43">
        <f t="shared" si="10"/>
        <v>0</v>
      </c>
      <c r="AF46" s="43">
        <f t="shared" si="11"/>
        <v>0</v>
      </c>
      <c r="AG46" s="43">
        <f t="shared" si="12"/>
        <v>0</v>
      </c>
      <c r="AH46" s="44">
        <f t="shared" si="13"/>
        <v>0</v>
      </c>
      <c r="AI46" s="45">
        <f t="shared" si="14"/>
        <v>0</v>
      </c>
      <c r="AJ46" s="45">
        <f t="shared" si="15"/>
        <v>0</v>
      </c>
      <c r="AK46" s="46">
        <f t="shared" si="16"/>
        <v>0</v>
      </c>
      <c r="AL46" s="46">
        <f t="shared" si="43"/>
        <v>0</v>
      </c>
      <c r="AM46" s="46">
        <f t="shared" si="17"/>
        <v>0</v>
      </c>
      <c r="AN46" s="32">
        <f t="shared" si="44"/>
        <v>0</v>
      </c>
      <c r="AO46" s="45">
        <f t="shared" si="45"/>
        <v>0</v>
      </c>
      <c r="AP46" s="45">
        <f t="shared" si="46"/>
        <v>0</v>
      </c>
      <c r="AQ46" s="46">
        <f t="shared" si="47"/>
        <v>0</v>
      </c>
      <c r="AR46" s="46">
        <f t="shared" si="48"/>
        <v>0</v>
      </c>
      <c r="AS46" s="46">
        <f t="shared" si="49"/>
        <v>0</v>
      </c>
      <c r="AT46" s="32">
        <f t="shared" si="50"/>
        <v>0</v>
      </c>
      <c r="AU46" s="35" t="str">
        <f t="shared" si="51"/>
        <v/>
      </c>
      <c r="AV46" s="35" t="str">
        <f t="shared" si="52"/>
        <v/>
      </c>
      <c r="AW46" s="65" t="str">
        <f t="shared" si="53"/>
        <v/>
      </c>
      <c r="AX46" s="47">
        <f t="shared" si="18"/>
        <v>1</v>
      </c>
      <c r="AY46" s="48">
        <f t="shared" si="19"/>
        <v>0</v>
      </c>
      <c r="AZ46" s="48">
        <f t="shared" si="20"/>
        <v>0</v>
      </c>
      <c r="BA46" s="43">
        <f t="shared" si="21"/>
        <v>0</v>
      </c>
      <c r="BB46" s="43">
        <f t="shared" si="22"/>
        <v>0</v>
      </c>
      <c r="BC46" s="49">
        <f t="shared" si="23"/>
        <v>0</v>
      </c>
      <c r="BD46" s="49">
        <f t="shared" si="24"/>
        <v>0</v>
      </c>
      <c r="BE46" s="49">
        <f t="shared" si="25"/>
        <v>0</v>
      </c>
      <c r="BF46" s="49">
        <f t="shared" si="54"/>
        <v>0</v>
      </c>
      <c r="BG46" s="49">
        <f t="shared" si="26"/>
        <v>0</v>
      </c>
      <c r="BH46" s="32">
        <f t="shared" si="55"/>
        <v>0</v>
      </c>
      <c r="BI46" s="49">
        <f t="shared" si="56"/>
        <v>0</v>
      </c>
      <c r="BJ46" s="49">
        <f t="shared" si="57"/>
        <v>0</v>
      </c>
      <c r="BK46" s="49">
        <f t="shared" si="58"/>
        <v>0</v>
      </c>
      <c r="BL46" s="49">
        <f t="shared" si="59"/>
        <v>0</v>
      </c>
      <c r="BM46" s="49">
        <f t="shared" si="60"/>
        <v>0</v>
      </c>
      <c r="BN46" s="32">
        <f t="shared" si="61"/>
        <v>0</v>
      </c>
      <c r="BO46" s="32" t="str">
        <f t="shared" si="62"/>
        <v/>
      </c>
      <c r="BP46" s="32" t="str">
        <f t="shared" si="63"/>
        <v/>
      </c>
      <c r="BQ46" s="56" t="str">
        <f t="shared" si="64"/>
        <v/>
      </c>
      <c r="BR46" s="250">
        <f t="shared" si="65"/>
        <v>0</v>
      </c>
      <c r="BS46" s="19"/>
      <c r="BT46" s="19"/>
      <c r="BU46" s="19"/>
      <c r="BV46" s="19"/>
      <c r="BW46" s="19"/>
      <c r="BX46" s="19"/>
      <c r="BY46" s="19"/>
      <c r="BZ46" s="19"/>
      <c r="CA46" s="19">
        <f t="shared" si="27"/>
        <v>10</v>
      </c>
      <c r="CB46" s="19"/>
      <c r="CC46" s="19"/>
      <c r="CD46" s="19"/>
      <c r="CE46" s="19"/>
      <c r="CF46" s="19"/>
      <c r="CG46" s="19"/>
      <c r="CH46" s="19"/>
      <c r="CI46" s="19"/>
      <c r="CJ46" s="19"/>
      <c r="CK46" s="19"/>
      <c r="CL46" s="19"/>
      <c r="CM46" s="19"/>
      <c r="CN46" s="19"/>
      <c r="CO46" s="18"/>
      <c r="CP46" s="18"/>
      <c r="CQ46" s="18"/>
    </row>
    <row r="47" spans="1:96" ht="15.75" customHeight="1" x14ac:dyDescent="0.25">
      <c r="A47" s="129">
        <v>29</v>
      </c>
      <c r="B47" s="50"/>
      <c r="C47" s="50"/>
      <c r="D47" s="36"/>
      <c r="E47" s="36"/>
      <c r="F47" s="37">
        <v>1</v>
      </c>
      <c r="G47" s="61">
        <v>0</v>
      </c>
      <c r="H47" s="62">
        <v>0</v>
      </c>
      <c r="I47" s="63">
        <v>0</v>
      </c>
      <c r="J47" s="38">
        <v>1</v>
      </c>
      <c r="K47" s="39">
        <v>0</v>
      </c>
      <c r="L47" s="39">
        <v>0</v>
      </c>
      <c r="M47" s="39">
        <v>0</v>
      </c>
      <c r="N47" s="40">
        <v>0</v>
      </c>
      <c r="O47" s="41">
        <f t="shared" si="28"/>
        <v>0</v>
      </c>
      <c r="P47" s="41">
        <f t="shared" si="29"/>
        <v>0</v>
      </c>
      <c r="Q47" s="41">
        <f t="shared" si="30"/>
        <v>0</v>
      </c>
      <c r="R47" s="41">
        <f t="shared" si="31"/>
        <v>0</v>
      </c>
      <c r="S47" s="41">
        <f t="shared" si="32"/>
        <v>0</v>
      </c>
      <c r="T47" s="32">
        <f t="shared" si="9"/>
        <v>0</v>
      </c>
      <c r="U47" s="41">
        <f t="shared" si="33"/>
        <v>0</v>
      </c>
      <c r="V47" s="41">
        <f t="shared" si="34"/>
        <v>0</v>
      </c>
      <c r="W47" s="41">
        <f t="shared" si="35"/>
        <v>0</v>
      </c>
      <c r="X47" s="41">
        <f t="shared" si="36"/>
        <v>0</v>
      </c>
      <c r="Y47" s="41">
        <f t="shared" si="37"/>
        <v>0</v>
      </c>
      <c r="Z47" s="32">
        <f t="shared" si="38"/>
        <v>0</v>
      </c>
      <c r="AA47" s="32" t="str">
        <f t="shared" si="39"/>
        <v/>
      </c>
      <c r="AB47" s="32" t="str">
        <f t="shared" si="40"/>
        <v/>
      </c>
      <c r="AC47" s="56" t="str">
        <f t="shared" si="41"/>
        <v/>
      </c>
      <c r="AD47" s="42">
        <f t="shared" si="42"/>
        <v>1</v>
      </c>
      <c r="AE47" s="43">
        <f t="shared" si="10"/>
        <v>0</v>
      </c>
      <c r="AF47" s="43">
        <f t="shared" si="11"/>
        <v>0</v>
      </c>
      <c r="AG47" s="43">
        <f t="shared" si="12"/>
        <v>0</v>
      </c>
      <c r="AH47" s="44">
        <f t="shared" si="13"/>
        <v>0</v>
      </c>
      <c r="AI47" s="45">
        <f t="shared" si="14"/>
        <v>0</v>
      </c>
      <c r="AJ47" s="45">
        <f t="shared" si="15"/>
        <v>0</v>
      </c>
      <c r="AK47" s="46">
        <f t="shared" si="16"/>
        <v>0</v>
      </c>
      <c r="AL47" s="46">
        <f t="shared" si="43"/>
        <v>0</v>
      </c>
      <c r="AM47" s="46">
        <f t="shared" si="17"/>
        <v>0</v>
      </c>
      <c r="AN47" s="32">
        <f t="shared" si="44"/>
        <v>0</v>
      </c>
      <c r="AO47" s="45">
        <f t="shared" si="45"/>
        <v>0</v>
      </c>
      <c r="AP47" s="45">
        <f t="shared" si="46"/>
        <v>0</v>
      </c>
      <c r="AQ47" s="46">
        <f t="shared" si="47"/>
        <v>0</v>
      </c>
      <c r="AR47" s="46">
        <f t="shared" si="48"/>
        <v>0</v>
      </c>
      <c r="AS47" s="46">
        <f t="shared" si="49"/>
        <v>0</v>
      </c>
      <c r="AT47" s="32">
        <f t="shared" si="50"/>
        <v>0</v>
      </c>
      <c r="AU47" s="35" t="str">
        <f t="shared" si="51"/>
        <v/>
      </c>
      <c r="AV47" s="35" t="str">
        <f t="shared" si="52"/>
        <v/>
      </c>
      <c r="AW47" s="65" t="str">
        <f t="shared" si="53"/>
        <v/>
      </c>
      <c r="AX47" s="47">
        <f t="shared" si="18"/>
        <v>1</v>
      </c>
      <c r="AY47" s="48">
        <f t="shared" si="19"/>
        <v>0</v>
      </c>
      <c r="AZ47" s="48">
        <f t="shared" si="20"/>
        <v>0</v>
      </c>
      <c r="BA47" s="43">
        <f t="shared" si="21"/>
        <v>0</v>
      </c>
      <c r="BB47" s="43">
        <f t="shared" si="22"/>
        <v>0</v>
      </c>
      <c r="BC47" s="49">
        <f t="shared" si="23"/>
        <v>0</v>
      </c>
      <c r="BD47" s="49">
        <f t="shared" si="24"/>
        <v>0</v>
      </c>
      <c r="BE47" s="49">
        <f t="shared" si="25"/>
        <v>0</v>
      </c>
      <c r="BF47" s="49">
        <f t="shared" si="54"/>
        <v>0</v>
      </c>
      <c r="BG47" s="49">
        <f t="shared" si="26"/>
        <v>0</v>
      </c>
      <c r="BH47" s="32">
        <f t="shared" si="55"/>
        <v>0</v>
      </c>
      <c r="BI47" s="49">
        <f t="shared" si="56"/>
        <v>0</v>
      </c>
      <c r="BJ47" s="49">
        <f t="shared" si="57"/>
        <v>0</v>
      </c>
      <c r="BK47" s="49">
        <f t="shared" si="58"/>
        <v>0</v>
      </c>
      <c r="BL47" s="49">
        <f t="shared" si="59"/>
        <v>0</v>
      </c>
      <c r="BM47" s="49">
        <f t="shared" si="60"/>
        <v>0</v>
      </c>
      <c r="BN47" s="32">
        <f t="shared" si="61"/>
        <v>0</v>
      </c>
      <c r="BO47" s="32" t="str">
        <f t="shared" si="62"/>
        <v/>
      </c>
      <c r="BP47" s="32" t="str">
        <f t="shared" si="63"/>
        <v/>
      </c>
      <c r="BQ47" s="56" t="str">
        <f t="shared" si="64"/>
        <v/>
      </c>
      <c r="BR47" s="250">
        <f t="shared" si="65"/>
        <v>0</v>
      </c>
      <c r="BS47" s="19"/>
      <c r="BT47" s="19"/>
      <c r="BU47" s="19"/>
      <c r="BV47" s="19"/>
      <c r="BW47" s="19"/>
      <c r="BX47" s="19"/>
      <c r="BY47" s="19"/>
      <c r="BZ47" s="19"/>
      <c r="CA47" s="19">
        <f t="shared" si="27"/>
        <v>10</v>
      </c>
      <c r="CB47" s="19"/>
      <c r="CC47" s="19"/>
      <c r="CD47" s="19"/>
      <c r="CE47" s="19"/>
      <c r="CF47" s="19"/>
      <c r="CG47" s="19"/>
      <c r="CH47" s="19"/>
      <c r="CI47" s="19"/>
      <c r="CJ47" s="19"/>
      <c r="CK47" s="19"/>
      <c r="CL47" s="19"/>
      <c r="CM47" s="19"/>
      <c r="CN47" s="19"/>
      <c r="CO47" s="18"/>
      <c r="CP47" s="18"/>
      <c r="CQ47" s="18"/>
    </row>
    <row r="48" spans="1:96" ht="15.75" customHeight="1" x14ac:dyDescent="0.25">
      <c r="A48" s="129">
        <v>30</v>
      </c>
      <c r="B48" s="50"/>
      <c r="C48" s="50"/>
      <c r="D48" s="36"/>
      <c r="E48" s="36"/>
      <c r="F48" s="37">
        <v>1</v>
      </c>
      <c r="G48" s="61">
        <v>0</v>
      </c>
      <c r="H48" s="62">
        <v>0</v>
      </c>
      <c r="I48" s="63">
        <v>0</v>
      </c>
      <c r="J48" s="38">
        <v>1</v>
      </c>
      <c r="K48" s="39">
        <v>0</v>
      </c>
      <c r="L48" s="39">
        <v>0</v>
      </c>
      <c r="M48" s="39">
        <v>0</v>
      </c>
      <c r="N48" s="40">
        <v>0</v>
      </c>
      <c r="O48" s="41">
        <f t="shared" si="28"/>
        <v>0</v>
      </c>
      <c r="P48" s="41">
        <f t="shared" si="29"/>
        <v>0</v>
      </c>
      <c r="Q48" s="41">
        <f t="shared" si="30"/>
        <v>0</v>
      </c>
      <c r="R48" s="41">
        <f t="shared" si="31"/>
        <v>0</v>
      </c>
      <c r="S48" s="41">
        <f t="shared" si="32"/>
        <v>0</v>
      </c>
      <c r="T48" s="32">
        <f t="shared" si="9"/>
        <v>0</v>
      </c>
      <c r="U48" s="41">
        <f t="shared" si="33"/>
        <v>0</v>
      </c>
      <c r="V48" s="41">
        <f t="shared" si="34"/>
        <v>0</v>
      </c>
      <c r="W48" s="41">
        <f t="shared" si="35"/>
        <v>0</v>
      </c>
      <c r="X48" s="41">
        <f t="shared" si="36"/>
        <v>0</v>
      </c>
      <c r="Y48" s="41">
        <f t="shared" si="37"/>
        <v>0</v>
      </c>
      <c r="Z48" s="32">
        <f t="shared" si="38"/>
        <v>0</v>
      </c>
      <c r="AA48" s="32" t="str">
        <f t="shared" si="39"/>
        <v/>
      </c>
      <c r="AB48" s="32" t="str">
        <f t="shared" si="40"/>
        <v/>
      </c>
      <c r="AC48" s="56" t="str">
        <f t="shared" si="41"/>
        <v/>
      </c>
      <c r="AD48" s="42">
        <f t="shared" si="42"/>
        <v>1</v>
      </c>
      <c r="AE48" s="43">
        <f t="shared" si="10"/>
        <v>0</v>
      </c>
      <c r="AF48" s="43">
        <f t="shared" si="11"/>
        <v>0</v>
      </c>
      <c r="AG48" s="43">
        <f t="shared" si="12"/>
        <v>0</v>
      </c>
      <c r="AH48" s="44">
        <f t="shared" si="13"/>
        <v>0</v>
      </c>
      <c r="AI48" s="45">
        <f t="shared" si="14"/>
        <v>0</v>
      </c>
      <c r="AJ48" s="45">
        <f t="shared" si="15"/>
        <v>0</v>
      </c>
      <c r="AK48" s="46">
        <f t="shared" si="16"/>
        <v>0</v>
      </c>
      <c r="AL48" s="46">
        <f t="shared" si="43"/>
        <v>0</v>
      </c>
      <c r="AM48" s="46">
        <f t="shared" si="17"/>
        <v>0</v>
      </c>
      <c r="AN48" s="32">
        <f t="shared" si="44"/>
        <v>0</v>
      </c>
      <c r="AO48" s="45">
        <f t="shared" si="45"/>
        <v>0</v>
      </c>
      <c r="AP48" s="45">
        <f t="shared" si="46"/>
        <v>0</v>
      </c>
      <c r="AQ48" s="46">
        <f t="shared" si="47"/>
        <v>0</v>
      </c>
      <c r="AR48" s="46">
        <f t="shared" si="48"/>
        <v>0</v>
      </c>
      <c r="AS48" s="46">
        <f t="shared" si="49"/>
        <v>0</v>
      </c>
      <c r="AT48" s="32">
        <f t="shared" si="50"/>
        <v>0</v>
      </c>
      <c r="AU48" s="35" t="str">
        <f t="shared" si="51"/>
        <v/>
      </c>
      <c r="AV48" s="35" t="str">
        <f t="shared" si="52"/>
        <v/>
      </c>
      <c r="AW48" s="65" t="str">
        <f t="shared" si="53"/>
        <v/>
      </c>
      <c r="AX48" s="47">
        <f t="shared" si="18"/>
        <v>1</v>
      </c>
      <c r="AY48" s="48">
        <f t="shared" si="19"/>
        <v>0</v>
      </c>
      <c r="AZ48" s="48">
        <f t="shared" si="20"/>
        <v>0</v>
      </c>
      <c r="BA48" s="43">
        <f t="shared" si="21"/>
        <v>0</v>
      </c>
      <c r="BB48" s="43">
        <f t="shared" si="22"/>
        <v>0</v>
      </c>
      <c r="BC48" s="49">
        <f t="shared" si="23"/>
        <v>0</v>
      </c>
      <c r="BD48" s="49">
        <f t="shared" si="24"/>
        <v>0</v>
      </c>
      <c r="BE48" s="49">
        <f t="shared" si="25"/>
        <v>0</v>
      </c>
      <c r="BF48" s="49">
        <f t="shared" si="54"/>
        <v>0</v>
      </c>
      <c r="BG48" s="49">
        <f t="shared" si="26"/>
        <v>0</v>
      </c>
      <c r="BH48" s="32">
        <f t="shared" si="55"/>
        <v>0</v>
      </c>
      <c r="BI48" s="49">
        <f t="shared" si="56"/>
        <v>0</v>
      </c>
      <c r="BJ48" s="49">
        <f t="shared" si="57"/>
        <v>0</v>
      </c>
      <c r="BK48" s="49">
        <f t="shared" si="58"/>
        <v>0</v>
      </c>
      <c r="BL48" s="49">
        <f t="shared" si="59"/>
        <v>0</v>
      </c>
      <c r="BM48" s="49">
        <f t="shared" si="60"/>
        <v>0</v>
      </c>
      <c r="BN48" s="32">
        <f t="shared" si="61"/>
        <v>0</v>
      </c>
      <c r="BO48" s="32" t="str">
        <f t="shared" si="62"/>
        <v/>
      </c>
      <c r="BP48" s="32" t="str">
        <f t="shared" si="63"/>
        <v/>
      </c>
      <c r="BQ48" s="56" t="str">
        <f t="shared" si="64"/>
        <v/>
      </c>
      <c r="BR48" s="250">
        <f t="shared" si="65"/>
        <v>0</v>
      </c>
      <c r="BS48" s="19"/>
      <c r="BT48" s="19"/>
      <c r="BU48" s="19"/>
      <c r="BV48" s="19"/>
      <c r="BW48" s="19"/>
      <c r="BX48" s="19"/>
      <c r="BY48" s="19"/>
      <c r="BZ48" s="19"/>
      <c r="CA48" s="19">
        <f t="shared" si="27"/>
        <v>10</v>
      </c>
      <c r="CB48" s="19"/>
      <c r="CC48" s="19"/>
      <c r="CD48" s="19"/>
      <c r="CE48" s="19"/>
      <c r="CF48" s="19"/>
      <c r="CG48" s="19"/>
      <c r="CH48" s="19"/>
      <c r="CI48" s="19"/>
      <c r="CJ48" s="19"/>
      <c r="CK48" s="19"/>
      <c r="CL48" s="19"/>
      <c r="CM48" s="19"/>
      <c r="CN48" s="19"/>
      <c r="CO48" s="18"/>
      <c r="CP48" s="18"/>
      <c r="CQ48" s="18"/>
    </row>
    <row r="49" spans="1:95" ht="15.75" customHeight="1" x14ac:dyDescent="0.25">
      <c r="A49" s="129">
        <v>31</v>
      </c>
      <c r="B49" s="50"/>
      <c r="C49" s="50"/>
      <c r="D49" s="36"/>
      <c r="E49" s="36"/>
      <c r="F49" s="37">
        <v>1</v>
      </c>
      <c r="G49" s="61">
        <v>0</v>
      </c>
      <c r="H49" s="62">
        <v>0</v>
      </c>
      <c r="I49" s="63">
        <v>0</v>
      </c>
      <c r="J49" s="38">
        <v>1</v>
      </c>
      <c r="K49" s="39">
        <v>0</v>
      </c>
      <c r="L49" s="39">
        <v>0</v>
      </c>
      <c r="M49" s="39">
        <v>0</v>
      </c>
      <c r="N49" s="40">
        <v>0</v>
      </c>
      <c r="O49" s="41">
        <f t="shared" si="28"/>
        <v>0</v>
      </c>
      <c r="P49" s="41">
        <f t="shared" si="29"/>
        <v>0</v>
      </c>
      <c r="Q49" s="41">
        <f t="shared" si="30"/>
        <v>0</v>
      </c>
      <c r="R49" s="41">
        <f t="shared" si="31"/>
        <v>0</v>
      </c>
      <c r="S49" s="41">
        <f t="shared" si="32"/>
        <v>0</v>
      </c>
      <c r="T49" s="32">
        <f t="shared" si="9"/>
        <v>0</v>
      </c>
      <c r="U49" s="41">
        <f t="shared" si="33"/>
        <v>0</v>
      </c>
      <c r="V49" s="41">
        <f t="shared" si="34"/>
        <v>0</v>
      </c>
      <c r="W49" s="41">
        <f t="shared" si="35"/>
        <v>0</v>
      </c>
      <c r="X49" s="41">
        <f t="shared" si="36"/>
        <v>0</v>
      </c>
      <c r="Y49" s="41">
        <f t="shared" si="37"/>
        <v>0</v>
      </c>
      <c r="Z49" s="32">
        <f t="shared" si="38"/>
        <v>0</v>
      </c>
      <c r="AA49" s="32" t="str">
        <f t="shared" si="39"/>
        <v/>
      </c>
      <c r="AB49" s="32" t="str">
        <f t="shared" si="40"/>
        <v/>
      </c>
      <c r="AC49" s="56" t="str">
        <f t="shared" si="41"/>
        <v/>
      </c>
      <c r="AD49" s="42">
        <f t="shared" si="42"/>
        <v>1</v>
      </c>
      <c r="AE49" s="43">
        <f t="shared" si="10"/>
        <v>0</v>
      </c>
      <c r="AF49" s="43">
        <f t="shared" si="11"/>
        <v>0</v>
      </c>
      <c r="AG49" s="43">
        <f t="shared" si="12"/>
        <v>0</v>
      </c>
      <c r="AH49" s="44">
        <f t="shared" si="13"/>
        <v>0</v>
      </c>
      <c r="AI49" s="45">
        <f t="shared" si="14"/>
        <v>0</v>
      </c>
      <c r="AJ49" s="45">
        <f t="shared" si="15"/>
        <v>0</v>
      </c>
      <c r="AK49" s="46">
        <f t="shared" si="16"/>
        <v>0</v>
      </c>
      <c r="AL49" s="46">
        <f t="shared" si="43"/>
        <v>0</v>
      </c>
      <c r="AM49" s="46">
        <f t="shared" si="17"/>
        <v>0</v>
      </c>
      <c r="AN49" s="32">
        <f t="shared" si="44"/>
        <v>0</v>
      </c>
      <c r="AO49" s="45">
        <f t="shared" si="45"/>
        <v>0</v>
      </c>
      <c r="AP49" s="45">
        <f t="shared" si="46"/>
        <v>0</v>
      </c>
      <c r="AQ49" s="46">
        <f t="shared" si="47"/>
        <v>0</v>
      </c>
      <c r="AR49" s="46">
        <f t="shared" si="48"/>
        <v>0</v>
      </c>
      <c r="AS49" s="46">
        <f t="shared" si="49"/>
        <v>0</v>
      </c>
      <c r="AT49" s="32">
        <f t="shared" si="50"/>
        <v>0</v>
      </c>
      <c r="AU49" s="35" t="str">
        <f t="shared" si="51"/>
        <v/>
      </c>
      <c r="AV49" s="35" t="str">
        <f t="shared" si="52"/>
        <v/>
      </c>
      <c r="AW49" s="65" t="str">
        <f t="shared" si="53"/>
        <v/>
      </c>
      <c r="AX49" s="47">
        <f t="shared" si="18"/>
        <v>1</v>
      </c>
      <c r="AY49" s="48">
        <f t="shared" si="19"/>
        <v>0</v>
      </c>
      <c r="AZ49" s="48">
        <f t="shared" si="20"/>
        <v>0</v>
      </c>
      <c r="BA49" s="43">
        <f t="shared" si="21"/>
        <v>0</v>
      </c>
      <c r="BB49" s="43">
        <f t="shared" si="22"/>
        <v>0</v>
      </c>
      <c r="BC49" s="49">
        <f t="shared" si="23"/>
        <v>0</v>
      </c>
      <c r="BD49" s="49">
        <f t="shared" si="24"/>
        <v>0</v>
      </c>
      <c r="BE49" s="49">
        <f t="shared" si="25"/>
        <v>0</v>
      </c>
      <c r="BF49" s="49">
        <f t="shared" si="54"/>
        <v>0</v>
      </c>
      <c r="BG49" s="49">
        <f t="shared" si="26"/>
        <v>0</v>
      </c>
      <c r="BH49" s="32">
        <f t="shared" si="55"/>
        <v>0</v>
      </c>
      <c r="BI49" s="49">
        <f t="shared" si="56"/>
        <v>0</v>
      </c>
      <c r="BJ49" s="49">
        <f t="shared" si="57"/>
        <v>0</v>
      </c>
      <c r="BK49" s="49">
        <f t="shared" si="58"/>
        <v>0</v>
      </c>
      <c r="BL49" s="49">
        <f t="shared" si="59"/>
        <v>0</v>
      </c>
      <c r="BM49" s="49">
        <f t="shared" si="60"/>
        <v>0</v>
      </c>
      <c r="BN49" s="32">
        <f t="shared" si="61"/>
        <v>0</v>
      </c>
      <c r="BO49" s="32" t="str">
        <f t="shared" si="62"/>
        <v/>
      </c>
      <c r="BP49" s="32" t="str">
        <f t="shared" si="63"/>
        <v/>
      </c>
      <c r="BQ49" s="56" t="str">
        <f t="shared" si="64"/>
        <v/>
      </c>
      <c r="BR49" s="250">
        <f t="shared" si="65"/>
        <v>0</v>
      </c>
      <c r="BS49" s="19"/>
      <c r="BT49" s="19"/>
      <c r="BU49" s="19"/>
      <c r="BV49" s="19"/>
      <c r="BW49" s="19"/>
      <c r="BX49" s="19"/>
      <c r="BY49" s="19"/>
      <c r="BZ49" s="19"/>
      <c r="CA49" s="19">
        <f t="shared" si="27"/>
        <v>10</v>
      </c>
      <c r="CB49" s="19"/>
      <c r="CC49" s="19"/>
      <c r="CD49" s="19"/>
      <c r="CE49" s="19"/>
      <c r="CF49" s="19"/>
      <c r="CG49" s="19"/>
      <c r="CH49" s="19"/>
      <c r="CI49" s="19"/>
      <c r="CJ49" s="19"/>
      <c r="CK49" s="19"/>
      <c r="CL49" s="19"/>
      <c r="CM49" s="19"/>
      <c r="CN49" s="19"/>
      <c r="CO49" s="18"/>
      <c r="CP49" s="18"/>
      <c r="CQ49" s="18"/>
    </row>
    <row r="50" spans="1:95" ht="15.75" customHeight="1" x14ac:dyDescent="0.25">
      <c r="A50" s="129">
        <v>32</v>
      </c>
      <c r="B50" s="50"/>
      <c r="C50" s="50"/>
      <c r="D50" s="36"/>
      <c r="E50" s="36"/>
      <c r="F50" s="37">
        <v>1</v>
      </c>
      <c r="G50" s="61">
        <v>0</v>
      </c>
      <c r="H50" s="62">
        <v>0</v>
      </c>
      <c r="I50" s="63">
        <v>0</v>
      </c>
      <c r="J50" s="38">
        <v>1</v>
      </c>
      <c r="K50" s="39">
        <v>0</v>
      </c>
      <c r="L50" s="39">
        <v>0</v>
      </c>
      <c r="M50" s="39">
        <v>0</v>
      </c>
      <c r="N50" s="40">
        <v>0</v>
      </c>
      <c r="O50" s="41">
        <f t="shared" si="28"/>
        <v>0</v>
      </c>
      <c r="P50" s="41">
        <f t="shared" si="29"/>
        <v>0</v>
      </c>
      <c r="Q50" s="41">
        <f t="shared" si="30"/>
        <v>0</v>
      </c>
      <c r="R50" s="41">
        <f t="shared" si="31"/>
        <v>0</v>
      </c>
      <c r="S50" s="41">
        <f t="shared" si="32"/>
        <v>0</v>
      </c>
      <c r="T50" s="32">
        <f t="shared" si="9"/>
        <v>0</v>
      </c>
      <c r="U50" s="41">
        <f t="shared" si="33"/>
        <v>0</v>
      </c>
      <c r="V50" s="41">
        <f t="shared" si="34"/>
        <v>0</v>
      </c>
      <c r="W50" s="41">
        <f t="shared" si="35"/>
        <v>0</v>
      </c>
      <c r="X50" s="41">
        <f t="shared" si="36"/>
        <v>0</v>
      </c>
      <c r="Y50" s="41">
        <f t="shared" si="37"/>
        <v>0</v>
      </c>
      <c r="Z50" s="32">
        <f t="shared" si="38"/>
        <v>0</v>
      </c>
      <c r="AA50" s="32" t="str">
        <f t="shared" si="39"/>
        <v/>
      </c>
      <c r="AB50" s="32" t="str">
        <f t="shared" si="40"/>
        <v/>
      </c>
      <c r="AC50" s="56" t="str">
        <f t="shared" si="41"/>
        <v/>
      </c>
      <c r="AD50" s="42">
        <f t="shared" si="42"/>
        <v>1</v>
      </c>
      <c r="AE50" s="43">
        <f t="shared" si="10"/>
        <v>0</v>
      </c>
      <c r="AF50" s="43">
        <f t="shared" si="11"/>
        <v>0</v>
      </c>
      <c r="AG50" s="43">
        <f t="shared" si="12"/>
        <v>0</v>
      </c>
      <c r="AH50" s="44">
        <f t="shared" si="13"/>
        <v>0</v>
      </c>
      <c r="AI50" s="45">
        <f t="shared" si="14"/>
        <v>0</v>
      </c>
      <c r="AJ50" s="45">
        <f t="shared" si="15"/>
        <v>0</v>
      </c>
      <c r="AK50" s="46">
        <f t="shared" si="16"/>
        <v>0</v>
      </c>
      <c r="AL50" s="46">
        <f t="shared" si="43"/>
        <v>0</v>
      </c>
      <c r="AM50" s="46">
        <f t="shared" si="17"/>
        <v>0</v>
      </c>
      <c r="AN50" s="32">
        <f t="shared" si="44"/>
        <v>0</v>
      </c>
      <c r="AO50" s="45">
        <f t="shared" si="45"/>
        <v>0</v>
      </c>
      <c r="AP50" s="45">
        <f t="shared" si="46"/>
        <v>0</v>
      </c>
      <c r="AQ50" s="46">
        <f t="shared" si="47"/>
        <v>0</v>
      </c>
      <c r="AR50" s="46">
        <f t="shared" si="48"/>
        <v>0</v>
      </c>
      <c r="AS50" s="46">
        <f t="shared" si="49"/>
        <v>0</v>
      </c>
      <c r="AT50" s="32">
        <f t="shared" si="50"/>
        <v>0</v>
      </c>
      <c r="AU50" s="35" t="str">
        <f t="shared" si="51"/>
        <v/>
      </c>
      <c r="AV50" s="35" t="str">
        <f t="shared" si="52"/>
        <v/>
      </c>
      <c r="AW50" s="65" t="str">
        <f t="shared" si="53"/>
        <v/>
      </c>
      <c r="AX50" s="47">
        <f t="shared" si="18"/>
        <v>1</v>
      </c>
      <c r="AY50" s="48">
        <f t="shared" si="19"/>
        <v>0</v>
      </c>
      <c r="AZ50" s="48">
        <f t="shared" si="20"/>
        <v>0</v>
      </c>
      <c r="BA50" s="43">
        <f t="shared" si="21"/>
        <v>0</v>
      </c>
      <c r="BB50" s="43">
        <f t="shared" si="22"/>
        <v>0</v>
      </c>
      <c r="BC50" s="49">
        <f t="shared" si="23"/>
        <v>0</v>
      </c>
      <c r="BD50" s="49">
        <f t="shared" si="24"/>
        <v>0</v>
      </c>
      <c r="BE50" s="49">
        <f t="shared" si="25"/>
        <v>0</v>
      </c>
      <c r="BF50" s="49">
        <f t="shared" si="54"/>
        <v>0</v>
      </c>
      <c r="BG50" s="49">
        <f t="shared" si="26"/>
        <v>0</v>
      </c>
      <c r="BH50" s="32">
        <f t="shared" si="55"/>
        <v>0</v>
      </c>
      <c r="BI50" s="49">
        <f t="shared" si="56"/>
        <v>0</v>
      </c>
      <c r="BJ50" s="49">
        <f t="shared" si="57"/>
        <v>0</v>
      </c>
      <c r="BK50" s="49">
        <f t="shared" si="58"/>
        <v>0</v>
      </c>
      <c r="BL50" s="49">
        <f t="shared" si="59"/>
        <v>0</v>
      </c>
      <c r="BM50" s="49">
        <f t="shared" si="60"/>
        <v>0</v>
      </c>
      <c r="BN50" s="32">
        <f t="shared" si="61"/>
        <v>0</v>
      </c>
      <c r="BO50" s="32" t="str">
        <f t="shared" si="62"/>
        <v/>
      </c>
      <c r="BP50" s="32" t="str">
        <f t="shared" si="63"/>
        <v/>
      </c>
      <c r="BQ50" s="56" t="str">
        <f t="shared" si="64"/>
        <v/>
      </c>
      <c r="BR50" s="250">
        <f t="shared" si="65"/>
        <v>0</v>
      </c>
      <c r="BS50" s="19"/>
      <c r="BT50" s="19"/>
      <c r="BU50" s="19"/>
      <c r="BV50" s="19"/>
      <c r="BW50" s="19"/>
      <c r="BX50" s="19"/>
      <c r="BY50" s="19"/>
      <c r="BZ50" s="19"/>
      <c r="CA50" s="19">
        <f t="shared" si="27"/>
        <v>10</v>
      </c>
      <c r="CB50" s="19"/>
      <c r="CC50" s="19"/>
      <c r="CD50" s="19"/>
      <c r="CE50" s="19"/>
      <c r="CF50" s="19"/>
      <c r="CG50" s="19"/>
      <c r="CH50" s="19"/>
      <c r="CI50" s="19"/>
      <c r="CJ50" s="19"/>
      <c r="CK50" s="19"/>
      <c r="CL50" s="19"/>
      <c r="CM50" s="19"/>
      <c r="CN50" s="19"/>
      <c r="CO50" s="18"/>
      <c r="CP50" s="18"/>
      <c r="CQ50" s="18"/>
    </row>
    <row r="51" spans="1:95" ht="15.75" customHeight="1" x14ac:dyDescent="0.25">
      <c r="A51" s="129">
        <v>33</v>
      </c>
      <c r="B51" s="50"/>
      <c r="C51" s="50"/>
      <c r="D51" s="36"/>
      <c r="E51" s="36"/>
      <c r="F51" s="37">
        <v>1</v>
      </c>
      <c r="G51" s="61">
        <v>0</v>
      </c>
      <c r="H51" s="62">
        <v>0</v>
      </c>
      <c r="I51" s="63">
        <v>0</v>
      </c>
      <c r="J51" s="38">
        <v>1</v>
      </c>
      <c r="K51" s="39">
        <v>0</v>
      </c>
      <c r="L51" s="39">
        <v>0</v>
      </c>
      <c r="M51" s="39">
        <v>0</v>
      </c>
      <c r="N51" s="40">
        <v>0</v>
      </c>
      <c r="O51" s="41">
        <f t="shared" si="28"/>
        <v>0</v>
      </c>
      <c r="P51" s="41">
        <f t="shared" si="29"/>
        <v>0</v>
      </c>
      <c r="Q51" s="41">
        <f t="shared" si="30"/>
        <v>0</v>
      </c>
      <c r="R51" s="41">
        <f t="shared" si="31"/>
        <v>0</v>
      </c>
      <c r="S51" s="41">
        <f t="shared" si="32"/>
        <v>0</v>
      </c>
      <c r="T51" s="32">
        <f t="shared" si="9"/>
        <v>0</v>
      </c>
      <c r="U51" s="41">
        <f t="shared" si="33"/>
        <v>0</v>
      </c>
      <c r="V51" s="41">
        <f t="shared" si="34"/>
        <v>0</v>
      </c>
      <c r="W51" s="41">
        <f t="shared" si="35"/>
        <v>0</v>
      </c>
      <c r="X51" s="41">
        <f t="shared" si="36"/>
        <v>0</v>
      </c>
      <c r="Y51" s="41">
        <f t="shared" si="37"/>
        <v>0</v>
      </c>
      <c r="Z51" s="32">
        <f t="shared" si="38"/>
        <v>0</v>
      </c>
      <c r="AA51" s="32" t="str">
        <f t="shared" si="39"/>
        <v/>
      </c>
      <c r="AB51" s="32" t="str">
        <f t="shared" si="40"/>
        <v/>
      </c>
      <c r="AC51" s="56" t="str">
        <f t="shared" si="41"/>
        <v/>
      </c>
      <c r="AD51" s="42">
        <f t="shared" si="42"/>
        <v>1</v>
      </c>
      <c r="AE51" s="43">
        <f t="shared" si="10"/>
        <v>0</v>
      </c>
      <c r="AF51" s="43">
        <f t="shared" si="11"/>
        <v>0</v>
      </c>
      <c r="AG51" s="43">
        <f t="shared" si="12"/>
        <v>0</v>
      </c>
      <c r="AH51" s="44">
        <f t="shared" si="13"/>
        <v>0</v>
      </c>
      <c r="AI51" s="45">
        <f t="shared" si="14"/>
        <v>0</v>
      </c>
      <c r="AJ51" s="45">
        <f t="shared" si="15"/>
        <v>0</v>
      </c>
      <c r="AK51" s="46">
        <f t="shared" si="16"/>
        <v>0</v>
      </c>
      <c r="AL51" s="46">
        <f t="shared" si="43"/>
        <v>0</v>
      </c>
      <c r="AM51" s="46">
        <f t="shared" si="17"/>
        <v>0</v>
      </c>
      <c r="AN51" s="32">
        <f t="shared" si="44"/>
        <v>0</v>
      </c>
      <c r="AO51" s="45">
        <f t="shared" si="45"/>
        <v>0</v>
      </c>
      <c r="AP51" s="45">
        <f t="shared" si="46"/>
        <v>0</v>
      </c>
      <c r="AQ51" s="46">
        <f t="shared" si="47"/>
        <v>0</v>
      </c>
      <c r="AR51" s="46">
        <f t="shared" si="48"/>
        <v>0</v>
      </c>
      <c r="AS51" s="46">
        <f t="shared" si="49"/>
        <v>0</v>
      </c>
      <c r="AT51" s="32">
        <f t="shared" si="50"/>
        <v>0</v>
      </c>
      <c r="AU51" s="35" t="str">
        <f t="shared" si="51"/>
        <v/>
      </c>
      <c r="AV51" s="35" t="str">
        <f t="shared" si="52"/>
        <v/>
      </c>
      <c r="AW51" s="65" t="str">
        <f t="shared" si="53"/>
        <v/>
      </c>
      <c r="AX51" s="47">
        <f t="shared" si="18"/>
        <v>1</v>
      </c>
      <c r="AY51" s="48">
        <f t="shared" si="19"/>
        <v>0</v>
      </c>
      <c r="AZ51" s="48">
        <f t="shared" si="20"/>
        <v>0</v>
      </c>
      <c r="BA51" s="43">
        <f t="shared" si="21"/>
        <v>0</v>
      </c>
      <c r="BB51" s="43">
        <f t="shared" si="22"/>
        <v>0</v>
      </c>
      <c r="BC51" s="49">
        <f t="shared" si="23"/>
        <v>0</v>
      </c>
      <c r="BD51" s="49">
        <f t="shared" si="24"/>
        <v>0</v>
      </c>
      <c r="BE51" s="49">
        <f t="shared" si="25"/>
        <v>0</v>
      </c>
      <c r="BF51" s="49">
        <f t="shared" si="54"/>
        <v>0</v>
      </c>
      <c r="BG51" s="49">
        <f t="shared" si="26"/>
        <v>0</v>
      </c>
      <c r="BH51" s="32">
        <f t="shared" si="55"/>
        <v>0</v>
      </c>
      <c r="BI51" s="49">
        <f t="shared" si="56"/>
        <v>0</v>
      </c>
      <c r="BJ51" s="49">
        <f t="shared" si="57"/>
        <v>0</v>
      </c>
      <c r="BK51" s="49">
        <f t="shared" si="58"/>
        <v>0</v>
      </c>
      <c r="BL51" s="49">
        <f t="shared" si="59"/>
        <v>0</v>
      </c>
      <c r="BM51" s="49">
        <f t="shared" si="60"/>
        <v>0</v>
      </c>
      <c r="BN51" s="32">
        <f t="shared" si="61"/>
        <v>0</v>
      </c>
      <c r="BO51" s="32" t="str">
        <f t="shared" si="62"/>
        <v/>
      </c>
      <c r="BP51" s="32" t="str">
        <f t="shared" si="63"/>
        <v/>
      </c>
      <c r="BQ51" s="56" t="str">
        <f t="shared" si="64"/>
        <v/>
      </c>
      <c r="BR51" s="250">
        <f t="shared" si="65"/>
        <v>0</v>
      </c>
      <c r="BS51" s="19"/>
      <c r="BT51" s="19"/>
      <c r="BU51" s="19"/>
      <c r="BV51" s="19"/>
      <c r="BW51" s="19"/>
      <c r="BX51" s="19"/>
      <c r="BY51" s="19"/>
      <c r="BZ51" s="19"/>
      <c r="CA51" s="19">
        <f t="shared" si="27"/>
        <v>10</v>
      </c>
      <c r="CB51" s="19"/>
      <c r="CC51" s="19"/>
      <c r="CD51" s="19"/>
      <c r="CE51" s="19"/>
      <c r="CF51" s="19"/>
      <c r="CG51" s="19"/>
      <c r="CH51" s="19"/>
      <c r="CI51" s="19"/>
      <c r="CJ51" s="19"/>
      <c r="CK51" s="19"/>
      <c r="CL51" s="19"/>
      <c r="CM51" s="19"/>
      <c r="CN51" s="19"/>
      <c r="CO51" s="18"/>
      <c r="CP51" s="18"/>
      <c r="CQ51" s="18"/>
    </row>
    <row r="52" spans="1:95" ht="15.75" customHeight="1" x14ac:dyDescent="0.25">
      <c r="A52" s="129">
        <v>34</v>
      </c>
      <c r="B52" s="50"/>
      <c r="C52" s="50"/>
      <c r="D52" s="36"/>
      <c r="E52" s="36"/>
      <c r="F52" s="37">
        <v>1</v>
      </c>
      <c r="G52" s="61">
        <v>0</v>
      </c>
      <c r="H52" s="62">
        <v>0</v>
      </c>
      <c r="I52" s="63">
        <v>0</v>
      </c>
      <c r="J52" s="38">
        <v>1</v>
      </c>
      <c r="K52" s="39">
        <v>0</v>
      </c>
      <c r="L52" s="39">
        <v>0</v>
      </c>
      <c r="M52" s="39">
        <v>0</v>
      </c>
      <c r="N52" s="40">
        <v>0</v>
      </c>
      <c r="O52" s="41">
        <f t="shared" si="28"/>
        <v>0</v>
      </c>
      <c r="P52" s="41">
        <f t="shared" si="29"/>
        <v>0</v>
      </c>
      <c r="Q52" s="41">
        <f t="shared" si="30"/>
        <v>0</v>
      </c>
      <c r="R52" s="41">
        <f t="shared" si="31"/>
        <v>0</v>
      </c>
      <c r="S52" s="41">
        <f t="shared" si="32"/>
        <v>0</v>
      </c>
      <c r="T52" s="32">
        <f t="shared" si="9"/>
        <v>0</v>
      </c>
      <c r="U52" s="41">
        <f t="shared" si="33"/>
        <v>0</v>
      </c>
      <c r="V52" s="41">
        <f t="shared" si="34"/>
        <v>0</v>
      </c>
      <c r="W52" s="41">
        <f t="shared" si="35"/>
        <v>0</v>
      </c>
      <c r="X52" s="41">
        <f t="shared" si="36"/>
        <v>0</v>
      </c>
      <c r="Y52" s="41">
        <f t="shared" si="37"/>
        <v>0</v>
      </c>
      <c r="Z52" s="32">
        <f t="shared" si="38"/>
        <v>0</v>
      </c>
      <c r="AA52" s="32" t="str">
        <f t="shared" si="39"/>
        <v/>
      </c>
      <c r="AB52" s="32" t="str">
        <f t="shared" si="40"/>
        <v/>
      </c>
      <c r="AC52" s="56" t="str">
        <f t="shared" si="41"/>
        <v/>
      </c>
      <c r="AD52" s="42">
        <f t="shared" si="42"/>
        <v>1</v>
      </c>
      <c r="AE52" s="43">
        <f t="shared" si="10"/>
        <v>0</v>
      </c>
      <c r="AF52" s="43">
        <f t="shared" si="11"/>
        <v>0</v>
      </c>
      <c r="AG52" s="43">
        <f t="shared" si="12"/>
        <v>0</v>
      </c>
      <c r="AH52" s="44">
        <f t="shared" si="13"/>
        <v>0</v>
      </c>
      <c r="AI52" s="45">
        <f t="shared" si="14"/>
        <v>0</v>
      </c>
      <c r="AJ52" s="45">
        <f t="shared" si="15"/>
        <v>0</v>
      </c>
      <c r="AK52" s="46">
        <f t="shared" si="16"/>
        <v>0</v>
      </c>
      <c r="AL52" s="46">
        <f t="shared" si="43"/>
        <v>0</v>
      </c>
      <c r="AM52" s="46">
        <f t="shared" si="17"/>
        <v>0</v>
      </c>
      <c r="AN52" s="32">
        <f t="shared" si="44"/>
        <v>0</v>
      </c>
      <c r="AO52" s="45">
        <f t="shared" si="45"/>
        <v>0</v>
      </c>
      <c r="AP52" s="45">
        <f t="shared" si="46"/>
        <v>0</v>
      </c>
      <c r="AQ52" s="46">
        <f t="shared" si="47"/>
        <v>0</v>
      </c>
      <c r="AR52" s="46">
        <f t="shared" si="48"/>
        <v>0</v>
      </c>
      <c r="AS52" s="46">
        <f t="shared" si="49"/>
        <v>0</v>
      </c>
      <c r="AT52" s="32">
        <f t="shared" si="50"/>
        <v>0</v>
      </c>
      <c r="AU52" s="35" t="str">
        <f t="shared" si="51"/>
        <v/>
      </c>
      <c r="AV52" s="35" t="str">
        <f t="shared" si="52"/>
        <v/>
      </c>
      <c r="AW52" s="65" t="str">
        <f t="shared" si="53"/>
        <v/>
      </c>
      <c r="AX52" s="47">
        <f t="shared" si="18"/>
        <v>1</v>
      </c>
      <c r="AY52" s="48">
        <f t="shared" si="19"/>
        <v>0</v>
      </c>
      <c r="AZ52" s="48">
        <f t="shared" si="20"/>
        <v>0</v>
      </c>
      <c r="BA52" s="43">
        <f t="shared" si="21"/>
        <v>0</v>
      </c>
      <c r="BB52" s="43">
        <f t="shared" si="22"/>
        <v>0</v>
      </c>
      <c r="BC52" s="49">
        <f t="shared" si="23"/>
        <v>0</v>
      </c>
      <c r="BD52" s="49">
        <f t="shared" si="24"/>
        <v>0</v>
      </c>
      <c r="BE52" s="49">
        <f t="shared" si="25"/>
        <v>0</v>
      </c>
      <c r="BF52" s="49">
        <f t="shared" si="54"/>
        <v>0</v>
      </c>
      <c r="BG52" s="49">
        <f t="shared" si="26"/>
        <v>0</v>
      </c>
      <c r="BH52" s="32">
        <f t="shared" si="55"/>
        <v>0</v>
      </c>
      <c r="BI52" s="49">
        <f t="shared" si="56"/>
        <v>0</v>
      </c>
      <c r="BJ52" s="49">
        <f t="shared" si="57"/>
        <v>0</v>
      </c>
      <c r="BK52" s="49">
        <f t="shared" si="58"/>
        <v>0</v>
      </c>
      <c r="BL52" s="49">
        <f t="shared" si="59"/>
        <v>0</v>
      </c>
      <c r="BM52" s="49">
        <f t="shared" si="60"/>
        <v>0</v>
      </c>
      <c r="BN52" s="32">
        <f t="shared" si="61"/>
        <v>0</v>
      </c>
      <c r="BO52" s="32" t="str">
        <f t="shared" si="62"/>
        <v/>
      </c>
      <c r="BP52" s="32" t="str">
        <f t="shared" si="63"/>
        <v/>
      </c>
      <c r="BQ52" s="56" t="str">
        <f t="shared" si="64"/>
        <v/>
      </c>
      <c r="BR52" s="250">
        <f t="shared" si="65"/>
        <v>0</v>
      </c>
      <c r="BS52" s="19"/>
      <c r="BT52" s="19"/>
      <c r="BU52" s="19"/>
      <c r="BV52" s="19"/>
      <c r="BW52" s="19"/>
      <c r="BX52" s="19"/>
      <c r="BY52" s="19"/>
      <c r="BZ52" s="19"/>
      <c r="CA52" s="19">
        <f t="shared" si="27"/>
        <v>10</v>
      </c>
      <c r="CB52" s="19"/>
      <c r="CC52" s="19"/>
      <c r="CD52" s="19"/>
      <c r="CE52" s="19"/>
      <c r="CF52" s="19"/>
      <c r="CG52" s="19"/>
      <c r="CH52" s="19"/>
      <c r="CI52" s="19"/>
      <c r="CJ52" s="19"/>
      <c r="CK52" s="19"/>
      <c r="CL52" s="19"/>
      <c r="CM52" s="19"/>
      <c r="CN52" s="19"/>
      <c r="CO52" s="18"/>
      <c r="CP52" s="18"/>
      <c r="CQ52" s="18"/>
    </row>
    <row r="53" spans="1:95" ht="15.75" customHeight="1" x14ac:dyDescent="0.25">
      <c r="A53" s="129">
        <v>35</v>
      </c>
      <c r="B53" s="50"/>
      <c r="C53" s="50"/>
      <c r="D53" s="36"/>
      <c r="E53" s="36"/>
      <c r="F53" s="37">
        <v>1</v>
      </c>
      <c r="G53" s="61">
        <v>0</v>
      </c>
      <c r="H53" s="62">
        <v>0</v>
      </c>
      <c r="I53" s="63">
        <v>0</v>
      </c>
      <c r="J53" s="38">
        <v>1</v>
      </c>
      <c r="K53" s="39">
        <v>0</v>
      </c>
      <c r="L53" s="39">
        <v>0</v>
      </c>
      <c r="M53" s="39">
        <v>0</v>
      </c>
      <c r="N53" s="40">
        <v>0</v>
      </c>
      <c r="O53" s="41">
        <f t="shared" si="28"/>
        <v>0</v>
      </c>
      <c r="P53" s="41">
        <f t="shared" si="29"/>
        <v>0</v>
      </c>
      <c r="Q53" s="41">
        <f t="shared" si="30"/>
        <v>0</v>
      </c>
      <c r="R53" s="41">
        <f t="shared" si="31"/>
        <v>0</v>
      </c>
      <c r="S53" s="41">
        <f t="shared" si="32"/>
        <v>0</v>
      </c>
      <c r="T53" s="32">
        <f t="shared" si="9"/>
        <v>0</v>
      </c>
      <c r="U53" s="41">
        <f t="shared" si="33"/>
        <v>0</v>
      </c>
      <c r="V53" s="41">
        <f t="shared" si="34"/>
        <v>0</v>
      </c>
      <c r="W53" s="41">
        <f t="shared" si="35"/>
        <v>0</v>
      </c>
      <c r="X53" s="41">
        <f t="shared" si="36"/>
        <v>0</v>
      </c>
      <c r="Y53" s="41">
        <f t="shared" si="37"/>
        <v>0</v>
      </c>
      <c r="Z53" s="32">
        <f t="shared" si="38"/>
        <v>0</v>
      </c>
      <c r="AA53" s="32" t="str">
        <f t="shared" si="39"/>
        <v/>
      </c>
      <c r="AB53" s="32" t="str">
        <f t="shared" si="40"/>
        <v/>
      </c>
      <c r="AC53" s="56" t="str">
        <f t="shared" si="41"/>
        <v/>
      </c>
      <c r="AD53" s="42">
        <f t="shared" si="42"/>
        <v>1</v>
      </c>
      <c r="AE53" s="43">
        <f t="shared" si="10"/>
        <v>0</v>
      </c>
      <c r="AF53" s="43">
        <f t="shared" si="11"/>
        <v>0</v>
      </c>
      <c r="AG53" s="43">
        <f t="shared" si="12"/>
        <v>0</v>
      </c>
      <c r="AH53" s="44">
        <f t="shared" si="13"/>
        <v>0</v>
      </c>
      <c r="AI53" s="45">
        <f t="shared" si="14"/>
        <v>0</v>
      </c>
      <c r="AJ53" s="45">
        <f t="shared" si="15"/>
        <v>0</v>
      </c>
      <c r="AK53" s="46">
        <f t="shared" si="16"/>
        <v>0</v>
      </c>
      <c r="AL53" s="46">
        <f t="shared" si="43"/>
        <v>0</v>
      </c>
      <c r="AM53" s="46">
        <f t="shared" si="17"/>
        <v>0</v>
      </c>
      <c r="AN53" s="32">
        <f t="shared" si="44"/>
        <v>0</v>
      </c>
      <c r="AO53" s="45">
        <f t="shared" si="45"/>
        <v>0</v>
      </c>
      <c r="AP53" s="45">
        <f t="shared" si="46"/>
        <v>0</v>
      </c>
      <c r="AQ53" s="46">
        <f t="shared" si="47"/>
        <v>0</v>
      </c>
      <c r="AR53" s="46">
        <f t="shared" si="48"/>
        <v>0</v>
      </c>
      <c r="AS53" s="46">
        <f t="shared" si="49"/>
        <v>0</v>
      </c>
      <c r="AT53" s="32">
        <f t="shared" si="50"/>
        <v>0</v>
      </c>
      <c r="AU53" s="35" t="str">
        <f t="shared" si="51"/>
        <v/>
      </c>
      <c r="AV53" s="35" t="str">
        <f t="shared" si="52"/>
        <v/>
      </c>
      <c r="AW53" s="65" t="str">
        <f t="shared" si="53"/>
        <v/>
      </c>
      <c r="AX53" s="47">
        <f t="shared" si="18"/>
        <v>1</v>
      </c>
      <c r="AY53" s="48">
        <f t="shared" si="19"/>
        <v>0</v>
      </c>
      <c r="AZ53" s="48">
        <f t="shared" si="20"/>
        <v>0</v>
      </c>
      <c r="BA53" s="43">
        <f t="shared" si="21"/>
        <v>0</v>
      </c>
      <c r="BB53" s="43">
        <f t="shared" si="22"/>
        <v>0</v>
      </c>
      <c r="BC53" s="49">
        <f t="shared" si="23"/>
        <v>0</v>
      </c>
      <c r="BD53" s="49">
        <f t="shared" si="24"/>
        <v>0</v>
      </c>
      <c r="BE53" s="49">
        <f t="shared" si="25"/>
        <v>0</v>
      </c>
      <c r="BF53" s="49">
        <f t="shared" si="54"/>
        <v>0</v>
      </c>
      <c r="BG53" s="49">
        <f t="shared" si="26"/>
        <v>0</v>
      </c>
      <c r="BH53" s="32">
        <f t="shared" si="55"/>
        <v>0</v>
      </c>
      <c r="BI53" s="49">
        <f t="shared" si="56"/>
        <v>0</v>
      </c>
      <c r="BJ53" s="49">
        <f t="shared" si="57"/>
        <v>0</v>
      </c>
      <c r="BK53" s="49">
        <f t="shared" si="58"/>
        <v>0</v>
      </c>
      <c r="BL53" s="49">
        <f t="shared" si="59"/>
        <v>0</v>
      </c>
      <c r="BM53" s="49">
        <f t="shared" si="60"/>
        <v>0</v>
      </c>
      <c r="BN53" s="32">
        <f t="shared" si="61"/>
        <v>0</v>
      </c>
      <c r="BO53" s="32" t="str">
        <f t="shared" si="62"/>
        <v/>
      </c>
      <c r="BP53" s="32" t="str">
        <f t="shared" si="63"/>
        <v/>
      </c>
      <c r="BQ53" s="56" t="str">
        <f t="shared" si="64"/>
        <v/>
      </c>
      <c r="BR53" s="250">
        <f t="shared" si="65"/>
        <v>0</v>
      </c>
      <c r="BS53" s="19"/>
      <c r="BT53" s="19"/>
      <c r="BU53" s="19"/>
      <c r="BV53" s="19"/>
      <c r="BW53" s="19"/>
      <c r="BX53" s="19"/>
      <c r="BY53" s="19"/>
      <c r="BZ53" s="19"/>
      <c r="CA53" s="19">
        <f t="shared" si="27"/>
        <v>10</v>
      </c>
      <c r="CB53" s="19"/>
      <c r="CC53" s="19"/>
      <c r="CD53" s="19"/>
      <c r="CE53" s="19"/>
      <c r="CF53" s="19"/>
      <c r="CG53" s="19"/>
      <c r="CH53" s="19"/>
      <c r="CI53" s="19"/>
      <c r="CJ53" s="19"/>
      <c r="CK53" s="19"/>
      <c r="CL53" s="19"/>
      <c r="CM53" s="19"/>
      <c r="CN53" s="19"/>
      <c r="CO53" s="18"/>
      <c r="CP53" s="18"/>
      <c r="CQ53" s="18"/>
    </row>
    <row r="54" spans="1:95" ht="15.75" customHeight="1" x14ac:dyDescent="0.25">
      <c r="A54" s="129">
        <v>36</v>
      </c>
      <c r="B54" s="50"/>
      <c r="C54" s="50"/>
      <c r="D54" s="36"/>
      <c r="E54" s="36"/>
      <c r="F54" s="37">
        <v>1</v>
      </c>
      <c r="G54" s="61">
        <v>0</v>
      </c>
      <c r="H54" s="62">
        <v>0</v>
      </c>
      <c r="I54" s="63">
        <v>0</v>
      </c>
      <c r="J54" s="38">
        <v>1</v>
      </c>
      <c r="K54" s="39">
        <v>0</v>
      </c>
      <c r="L54" s="39">
        <v>0</v>
      </c>
      <c r="M54" s="39">
        <v>0</v>
      </c>
      <c r="N54" s="40">
        <v>0</v>
      </c>
      <c r="O54" s="41">
        <f t="shared" si="28"/>
        <v>0</v>
      </c>
      <c r="P54" s="41">
        <f t="shared" si="29"/>
        <v>0</v>
      </c>
      <c r="Q54" s="41">
        <f t="shared" si="30"/>
        <v>0</v>
      </c>
      <c r="R54" s="41">
        <f t="shared" si="31"/>
        <v>0</v>
      </c>
      <c r="S54" s="41">
        <f t="shared" si="32"/>
        <v>0</v>
      </c>
      <c r="T54" s="32">
        <f t="shared" si="9"/>
        <v>0</v>
      </c>
      <c r="U54" s="41">
        <f t="shared" si="33"/>
        <v>0</v>
      </c>
      <c r="V54" s="41">
        <f t="shared" si="34"/>
        <v>0</v>
      </c>
      <c r="W54" s="41">
        <f t="shared" si="35"/>
        <v>0</v>
      </c>
      <c r="X54" s="41">
        <f t="shared" si="36"/>
        <v>0</v>
      </c>
      <c r="Y54" s="41">
        <f t="shared" si="37"/>
        <v>0</v>
      </c>
      <c r="Z54" s="32">
        <f t="shared" si="38"/>
        <v>0</v>
      </c>
      <c r="AA54" s="32" t="str">
        <f t="shared" si="39"/>
        <v/>
      </c>
      <c r="AB54" s="32" t="str">
        <f t="shared" si="40"/>
        <v/>
      </c>
      <c r="AC54" s="56" t="str">
        <f t="shared" si="41"/>
        <v/>
      </c>
      <c r="AD54" s="42">
        <f t="shared" si="42"/>
        <v>1</v>
      </c>
      <c r="AE54" s="43">
        <f t="shared" si="10"/>
        <v>0</v>
      </c>
      <c r="AF54" s="43">
        <f t="shared" si="11"/>
        <v>0</v>
      </c>
      <c r="AG54" s="43">
        <f t="shared" si="12"/>
        <v>0</v>
      </c>
      <c r="AH54" s="44">
        <f t="shared" si="13"/>
        <v>0</v>
      </c>
      <c r="AI54" s="45">
        <f t="shared" si="14"/>
        <v>0</v>
      </c>
      <c r="AJ54" s="45">
        <f t="shared" si="15"/>
        <v>0</v>
      </c>
      <c r="AK54" s="46">
        <f t="shared" si="16"/>
        <v>0</v>
      </c>
      <c r="AL54" s="46">
        <f t="shared" si="43"/>
        <v>0</v>
      </c>
      <c r="AM54" s="46">
        <f t="shared" si="17"/>
        <v>0</v>
      </c>
      <c r="AN54" s="32">
        <f t="shared" si="44"/>
        <v>0</v>
      </c>
      <c r="AO54" s="45">
        <f t="shared" si="45"/>
        <v>0</v>
      </c>
      <c r="AP54" s="45">
        <f t="shared" si="46"/>
        <v>0</v>
      </c>
      <c r="AQ54" s="46">
        <f t="shared" si="47"/>
        <v>0</v>
      </c>
      <c r="AR54" s="46">
        <f t="shared" si="48"/>
        <v>0</v>
      </c>
      <c r="AS54" s="46">
        <f t="shared" si="49"/>
        <v>0</v>
      </c>
      <c r="AT54" s="32">
        <f t="shared" si="50"/>
        <v>0</v>
      </c>
      <c r="AU54" s="35" t="str">
        <f t="shared" si="51"/>
        <v/>
      </c>
      <c r="AV54" s="35" t="str">
        <f t="shared" si="52"/>
        <v/>
      </c>
      <c r="AW54" s="65" t="str">
        <f t="shared" si="53"/>
        <v/>
      </c>
      <c r="AX54" s="47">
        <f t="shared" si="18"/>
        <v>1</v>
      </c>
      <c r="AY54" s="48">
        <f t="shared" si="19"/>
        <v>0</v>
      </c>
      <c r="AZ54" s="48">
        <f t="shared" si="20"/>
        <v>0</v>
      </c>
      <c r="BA54" s="43">
        <f t="shared" si="21"/>
        <v>0</v>
      </c>
      <c r="BB54" s="43">
        <f t="shared" si="22"/>
        <v>0</v>
      </c>
      <c r="BC54" s="49">
        <f t="shared" si="23"/>
        <v>0</v>
      </c>
      <c r="BD54" s="49">
        <f t="shared" si="24"/>
        <v>0</v>
      </c>
      <c r="BE54" s="49">
        <f t="shared" si="25"/>
        <v>0</v>
      </c>
      <c r="BF54" s="49">
        <f t="shared" si="54"/>
        <v>0</v>
      </c>
      <c r="BG54" s="49">
        <f t="shared" si="26"/>
        <v>0</v>
      </c>
      <c r="BH54" s="32">
        <f t="shared" si="55"/>
        <v>0</v>
      </c>
      <c r="BI54" s="49">
        <f t="shared" si="56"/>
        <v>0</v>
      </c>
      <c r="BJ54" s="49">
        <f t="shared" si="57"/>
        <v>0</v>
      </c>
      <c r="BK54" s="49">
        <f t="shared" si="58"/>
        <v>0</v>
      </c>
      <c r="BL54" s="49">
        <f t="shared" si="59"/>
        <v>0</v>
      </c>
      <c r="BM54" s="49">
        <f t="shared" si="60"/>
        <v>0</v>
      </c>
      <c r="BN54" s="32">
        <f t="shared" si="61"/>
        <v>0</v>
      </c>
      <c r="BO54" s="32" t="str">
        <f t="shared" si="62"/>
        <v/>
      </c>
      <c r="BP54" s="32" t="str">
        <f t="shared" si="63"/>
        <v/>
      </c>
      <c r="BQ54" s="56" t="str">
        <f t="shared" si="64"/>
        <v/>
      </c>
      <c r="BR54" s="250">
        <f t="shared" si="65"/>
        <v>0</v>
      </c>
      <c r="BS54" s="19"/>
      <c r="BT54" s="19"/>
      <c r="BU54" s="19"/>
      <c r="BV54" s="19"/>
      <c r="BW54" s="19"/>
      <c r="BX54" s="19"/>
      <c r="BY54" s="19"/>
      <c r="BZ54" s="19"/>
      <c r="CA54" s="19">
        <f t="shared" si="27"/>
        <v>10</v>
      </c>
      <c r="CB54" s="19"/>
      <c r="CC54" s="19"/>
      <c r="CD54" s="19"/>
      <c r="CE54" s="19"/>
      <c r="CF54" s="19"/>
      <c r="CG54" s="19"/>
      <c r="CH54" s="19"/>
      <c r="CI54" s="19"/>
      <c r="CJ54" s="19"/>
      <c r="CK54" s="19"/>
      <c r="CL54" s="19"/>
      <c r="CM54" s="19"/>
      <c r="CN54" s="19"/>
      <c r="CO54" s="18"/>
      <c r="CP54" s="18"/>
      <c r="CQ54" s="18"/>
    </row>
    <row r="55" spans="1:95" ht="15.75" customHeight="1" x14ac:dyDescent="0.25">
      <c r="A55" s="129">
        <v>37</v>
      </c>
      <c r="B55" s="50"/>
      <c r="C55" s="50"/>
      <c r="D55" s="36"/>
      <c r="E55" s="36"/>
      <c r="F55" s="37">
        <v>1</v>
      </c>
      <c r="G55" s="61">
        <v>0</v>
      </c>
      <c r="H55" s="62">
        <v>0</v>
      </c>
      <c r="I55" s="63">
        <v>0</v>
      </c>
      <c r="J55" s="38">
        <v>1</v>
      </c>
      <c r="K55" s="39">
        <v>0</v>
      </c>
      <c r="L55" s="39">
        <v>0</v>
      </c>
      <c r="M55" s="39">
        <v>0</v>
      </c>
      <c r="N55" s="40">
        <v>0</v>
      </c>
      <c r="O55" s="41">
        <f t="shared" si="28"/>
        <v>0</v>
      </c>
      <c r="P55" s="41">
        <f t="shared" si="29"/>
        <v>0</v>
      </c>
      <c r="Q55" s="41">
        <f t="shared" si="30"/>
        <v>0</v>
      </c>
      <c r="R55" s="41">
        <f t="shared" si="31"/>
        <v>0</v>
      </c>
      <c r="S55" s="41">
        <f t="shared" si="32"/>
        <v>0</v>
      </c>
      <c r="T55" s="32">
        <f t="shared" si="9"/>
        <v>0</v>
      </c>
      <c r="U55" s="41">
        <f t="shared" si="33"/>
        <v>0</v>
      </c>
      <c r="V55" s="41">
        <f t="shared" si="34"/>
        <v>0</v>
      </c>
      <c r="W55" s="41">
        <f t="shared" si="35"/>
        <v>0</v>
      </c>
      <c r="X55" s="41">
        <f t="shared" si="36"/>
        <v>0</v>
      </c>
      <c r="Y55" s="41">
        <f t="shared" si="37"/>
        <v>0</v>
      </c>
      <c r="Z55" s="32">
        <f t="shared" si="38"/>
        <v>0</v>
      </c>
      <c r="AA55" s="32" t="str">
        <f t="shared" si="39"/>
        <v/>
      </c>
      <c r="AB55" s="32" t="str">
        <f t="shared" si="40"/>
        <v/>
      </c>
      <c r="AC55" s="56" t="str">
        <f t="shared" si="41"/>
        <v/>
      </c>
      <c r="AD55" s="42">
        <f t="shared" si="42"/>
        <v>1</v>
      </c>
      <c r="AE55" s="43">
        <f t="shared" si="10"/>
        <v>0</v>
      </c>
      <c r="AF55" s="43">
        <f t="shared" si="11"/>
        <v>0</v>
      </c>
      <c r="AG55" s="43">
        <f t="shared" si="12"/>
        <v>0</v>
      </c>
      <c r="AH55" s="44">
        <f t="shared" si="13"/>
        <v>0</v>
      </c>
      <c r="AI55" s="45">
        <f t="shared" si="14"/>
        <v>0</v>
      </c>
      <c r="AJ55" s="45">
        <f t="shared" si="15"/>
        <v>0</v>
      </c>
      <c r="AK55" s="46">
        <f t="shared" si="16"/>
        <v>0</v>
      </c>
      <c r="AL55" s="46">
        <f t="shared" si="43"/>
        <v>0</v>
      </c>
      <c r="AM55" s="46">
        <f t="shared" si="17"/>
        <v>0</v>
      </c>
      <c r="AN55" s="32">
        <f t="shared" si="44"/>
        <v>0</v>
      </c>
      <c r="AO55" s="45">
        <f t="shared" si="45"/>
        <v>0</v>
      </c>
      <c r="AP55" s="45">
        <f t="shared" si="46"/>
        <v>0</v>
      </c>
      <c r="AQ55" s="46">
        <f t="shared" si="47"/>
        <v>0</v>
      </c>
      <c r="AR55" s="46">
        <f t="shared" si="48"/>
        <v>0</v>
      </c>
      <c r="AS55" s="46">
        <f t="shared" si="49"/>
        <v>0</v>
      </c>
      <c r="AT55" s="32">
        <f t="shared" si="50"/>
        <v>0</v>
      </c>
      <c r="AU55" s="35" t="str">
        <f t="shared" si="51"/>
        <v/>
      </c>
      <c r="AV55" s="35" t="str">
        <f t="shared" si="52"/>
        <v/>
      </c>
      <c r="AW55" s="65" t="str">
        <f t="shared" si="53"/>
        <v/>
      </c>
      <c r="AX55" s="47">
        <f t="shared" si="18"/>
        <v>1</v>
      </c>
      <c r="AY55" s="48">
        <f t="shared" si="19"/>
        <v>0</v>
      </c>
      <c r="AZ55" s="48">
        <f t="shared" si="20"/>
        <v>0</v>
      </c>
      <c r="BA55" s="43">
        <f t="shared" si="21"/>
        <v>0</v>
      </c>
      <c r="BB55" s="43">
        <f t="shared" si="22"/>
        <v>0</v>
      </c>
      <c r="BC55" s="49">
        <f t="shared" si="23"/>
        <v>0</v>
      </c>
      <c r="BD55" s="49">
        <f t="shared" si="24"/>
        <v>0</v>
      </c>
      <c r="BE55" s="49">
        <f t="shared" si="25"/>
        <v>0</v>
      </c>
      <c r="BF55" s="49">
        <f t="shared" si="54"/>
        <v>0</v>
      </c>
      <c r="BG55" s="49">
        <f t="shared" si="26"/>
        <v>0</v>
      </c>
      <c r="BH55" s="32">
        <f t="shared" si="55"/>
        <v>0</v>
      </c>
      <c r="BI55" s="49">
        <f t="shared" si="56"/>
        <v>0</v>
      </c>
      <c r="BJ55" s="49">
        <f t="shared" si="57"/>
        <v>0</v>
      </c>
      <c r="BK55" s="49">
        <f t="shared" si="58"/>
        <v>0</v>
      </c>
      <c r="BL55" s="49">
        <f t="shared" si="59"/>
        <v>0</v>
      </c>
      <c r="BM55" s="49">
        <f t="shared" si="60"/>
        <v>0</v>
      </c>
      <c r="BN55" s="32">
        <f t="shared" si="61"/>
        <v>0</v>
      </c>
      <c r="BO55" s="32" t="str">
        <f t="shared" si="62"/>
        <v/>
      </c>
      <c r="BP55" s="32" t="str">
        <f t="shared" si="63"/>
        <v/>
      </c>
      <c r="BQ55" s="56" t="str">
        <f t="shared" si="64"/>
        <v/>
      </c>
      <c r="BR55" s="250">
        <f t="shared" si="65"/>
        <v>0</v>
      </c>
      <c r="BS55" s="19"/>
      <c r="BT55" s="19"/>
      <c r="BU55" s="19"/>
      <c r="BV55" s="19"/>
      <c r="BW55" s="19"/>
      <c r="BX55" s="19"/>
      <c r="BY55" s="19"/>
      <c r="BZ55" s="19"/>
      <c r="CA55" s="19">
        <f t="shared" si="27"/>
        <v>10</v>
      </c>
      <c r="CB55" s="19"/>
      <c r="CC55" s="19"/>
      <c r="CD55" s="19"/>
      <c r="CE55" s="19"/>
      <c r="CF55" s="19"/>
      <c r="CG55" s="19"/>
      <c r="CH55" s="19"/>
      <c r="CI55" s="19"/>
      <c r="CJ55" s="19"/>
      <c r="CK55" s="19"/>
      <c r="CL55" s="19"/>
      <c r="CM55" s="19"/>
      <c r="CN55" s="19"/>
      <c r="CO55" s="18"/>
      <c r="CP55" s="18"/>
      <c r="CQ55" s="18"/>
    </row>
    <row r="56" spans="1:95" ht="15.75" customHeight="1" x14ac:dyDescent="0.25">
      <c r="A56" s="129">
        <v>38</v>
      </c>
      <c r="B56" s="50"/>
      <c r="C56" s="50"/>
      <c r="D56" s="36"/>
      <c r="E56" s="36"/>
      <c r="F56" s="37">
        <v>1</v>
      </c>
      <c r="G56" s="61">
        <v>0</v>
      </c>
      <c r="H56" s="62">
        <v>0</v>
      </c>
      <c r="I56" s="63">
        <v>0</v>
      </c>
      <c r="J56" s="38">
        <v>1</v>
      </c>
      <c r="K56" s="39">
        <v>0</v>
      </c>
      <c r="L56" s="39">
        <v>0</v>
      </c>
      <c r="M56" s="39">
        <v>0</v>
      </c>
      <c r="N56" s="40">
        <v>0</v>
      </c>
      <c r="O56" s="41">
        <f t="shared" si="28"/>
        <v>0</v>
      </c>
      <c r="P56" s="41">
        <f t="shared" si="29"/>
        <v>0</v>
      </c>
      <c r="Q56" s="41">
        <f t="shared" si="30"/>
        <v>0</v>
      </c>
      <c r="R56" s="41">
        <f t="shared" si="31"/>
        <v>0</v>
      </c>
      <c r="S56" s="41">
        <f t="shared" si="32"/>
        <v>0</v>
      </c>
      <c r="T56" s="32">
        <f t="shared" si="9"/>
        <v>0</v>
      </c>
      <c r="U56" s="41">
        <f t="shared" si="33"/>
        <v>0</v>
      </c>
      <c r="V56" s="41">
        <f t="shared" si="34"/>
        <v>0</v>
      </c>
      <c r="W56" s="41">
        <f t="shared" si="35"/>
        <v>0</v>
      </c>
      <c r="X56" s="41">
        <f t="shared" si="36"/>
        <v>0</v>
      </c>
      <c r="Y56" s="41">
        <f t="shared" si="37"/>
        <v>0</v>
      </c>
      <c r="Z56" s="32">
        <f t="shared" si="38"/>
        <v>0</v>
      </c>
      <c r="AA56" s="32" t="str">
        <f t="shared" si="39"/>
        <v/>
      </c>
      <c r="AB56" s="32" t="str">
        <f t="shared" si="40"/>
        <v/>
      </c>
      <c r="AC56" s="56" t="str">
        <f t="shared" si="41"/>
        <v/>
      </c>
      <c r="AD56" s="42">
        <f t="shared" si="42"/>
        <v>1</v>
      </c>
      <c r="AE56" s="43">
        <f t="shared" si="10"/>
        <v>0</v>
      </c>
      <c r="AF56" s="43">
        <f t="shared" si="11"/>
        <v>0</v>
      </c>
      <c r="AG56" s="43">
        <f t="shared" si="12"/>
        <v>0</v>
      </c>
      <c r="AH56" s="44">
        <f t="shared" si="13"/>
        <v>0</v>
      </c>
      <c r="AI56" s="45">
        <f t="shared" si="14"/>
        <v>0</v>
      </c>
      <c r="AJ56" s="45">
        <f t="shared" si="15"/>
        <v>0</v>
      </c>
      <c r="AK56" s="46">
        <f t="shared" si="16"/>
        <v>0</v>
      </c>
      <c r="AL56" s="46">
        <f t="shared" si="43"/>
        <v>0</v>
      </c>
      <c r="AM56" s="46">
        <f t="shared" si="17"/>
        <v>0</v>
      </c>
      <c r="AN56" s="32">
        <f t="shared" si="44"/>
        <v>0</v>
      </c>
      <c r="AO56" s="45">
        <f t="shared" si="45"/>
        <v>0</v>
      </c>
      <c r="AP56" s="45">
        <f t="shared" si="46"/>
        <v>0</v>
      </c>
      <c r="AQ56" s="46">
        <f t="shared" si="47"/>
        <v>0</v>
      </c>
      <c r="AR56" s="46">
        <f t="shared" si="48"/>
        <v>0</v>
      </c>
      <c r="AS56" s="46">
        <f t="shared" si="49"/>
        <v>0</v>
      </c>
      <c r="AT56" s="32">
        <f t="shared" si="50"/>
        <v>0</v>
      </c>
      <c r="AU56" s="35" t="str">
        <f t="shared" si="51"/>
        <v/>
      </c>
      <c r="AV56" s="35" t="str">
        <f t="shared" si="52"/>
        <v/>
      </c>
      <c r="AW56" s="65" t="str">
        <f t="shared" si="53"/>
        <v/>
      </c>
      <c r="AX56" s="47">
        <f t="shared" si="18"/>
        <v>1</v>
      </c>
      <c r="AY56" s="48">
        <f t="shared" si="19"/>
        <v>0</v>
      </c>
      <c r="AZ56" s="48">
        <f t="shared" si="20"/>
        <v>0</v>
      </c>
      <c r="BA56" s="43">
        <f t="shared" si="21"/>
        <v>0</v>
      </c>
      <c r="BB56" s="43">
        <f t="shared" si="22"/>
        <v>0</v>
      </c>
      <c r="BC56" s="49">
        <f t="shared" si="23"/>
        <v>0</v>
      </c>
      <c r="BD56" s="49">
        <f t="shared" si="24"/>
        <v>0</v>
      </c>
      <c r="BE56" s="49">
        <f t="shared" si="25"/>
        <v>0</v>
      </c>
      <c r="BF56" s="49">
        <f t="shared" si="54"/>
        <v>0</v>
      </c>
      <c r="BG56" s="49">
        <f t="shared" si="26"/>
        <v>0</v>
      </c>
      <c r="BH56" s="32">
        <f t="shared" si="55"/>
        <v>0</v>
      </c>
      <c r="BI56" s="49">
        <f t="shared" si="56"/>
        <v>0</v>
      </c>
      <c r="BJ56" s="49">
        <f t="shared" si="57"/>
        <v>0</v>
      </c>
      <c r="BK56" s="49">
        <f t="shared" si="58"/>
        <v>0</v>
      </c>
      <c r="BL56" s="49">
        <f t="shared" si="59"/>
        <v>0</v>
      </c>
      <c r="BM56" s="49">
        <f t="shared" si="60"/>
        <v>0</v>
      </c>
      <c r="BN56" s="32">
        <f t="shared" si="61"/>
        <v>0</v>
      </c>
      <c r="BO56" s="32" t="str">
        <f t="shared" si="62"/>
        <v/>
      </c>
      <c r="BP56" s="32" t="str">
        <f t="shared" si="63"/>
        <v/>
      </c>
      <c r="BQ56" s="56" t="str">
        <f t="shared" si="64"/>
        <v/>
      </c>
      <c r="BR56" s="250">
        <f t="shared" si="65"/>
        <v>0</v>
      </c>
      <c r="BS56" s="19"/>
      <c r="BT56" s="19"/>
      <c r="BU56" s="19"/>
      <c r="BV56" s="19"/>
      <c r="BW56" s="19"/>
      <c r="BX56" s="19"/>
      <c r="BY56" s="19"/>
      <c r="BZ56" s="19"/>
      <c r="CA56" s="19">
        <f t="shared" si="27"/>
        <v>10</v>
      </c>
      <c r="CB56" s="19"/>
      <c r="CC56" s="19"/>
      <c r="CD56" s="19"/>
      <c r="CE56" s="19"/>
      <c r="CF56" s="19"/>
      <c r="CG56" s="19"/>
      <c r="CH56" s="19"/>
      <c r="CI56" s="19"/>
      <c r="CJ56" s="19"/>
      <c r="CK56" s="19"/>
      <c r="CL56" s="19"/>
      <c r="CM56" s="19"/>
      <c r="CN56" s="19"/>
      <c r="CO56" s="18"/>
      <c r="CP56" s="18"/>
      <c r="CQ56" s="18"/>
    </row>
    <row r="57" spans="1:95" ht="15.75" customHeight="1" x14ac:dyDescent="0.25">
      <c r="A57" s="129">
        <v>39</v>
      </c>
      <c r="B57" s="50"/>
      <c r="C57" s="50"/>
      <c r="D57" s="36"/>
      <c r="E57" s="36"/>
      <c r="F57" s="37">
        <v>1</v>
      </c>
      <c r="G57" s="61">
        <v>0</v>
      </c>
      <c r="H57" s="62">
        <v>0</v>
      </c>
      <c r="I57" s="63">
        <v>0</v>
      </c>
      <c r="J57" s="38">
        <v>1</v>
      </c>
      <c r="K57" s="39">
        <v>0</v>
      </c>
      <c r="L57" s="39">
        <v>0</v>
      </c>
      <c r="M57" s="39">
        <v>0</v>
      </c>
      <c r="N57" s="40">
        <v>0</v>
      </c>
      <c r="O57" s="41">
        <f t="shared" si="28"/>
        <v>0</v>
      </c>
      <c r="P57" s="41">
        <f t="shared" si="29"/>
        <v>0</v>
      </c>
      <c r="Q57" s="41">
        <f t="shared" si="30"/>
        <v>0</v>
      </c>
      <c r="R57" s="41">
        <f t="shared" si="31"/>
        <v>0</v>
      </c>
      <c r="S57" s="41">
        <f t="shared" si="32"/>
        <v>0</v>
      </c>
      <c r="T57" s="32">
        <f t="shared" si="9"/>
        <v>0</v>
      </c>
      <c r="U57" s="41">
        <f t="shared" si="33"/>
        <v>0</v>
      </c>
      <c r="V57" s="41">
        <f t="shared" si="34"/>
        <v>0</v>
      </c>
      <c r="W57" s="41">
        <f t="shared" si="35"/>
        <v>0</v>
      </c>
      <c r="X57" s="41">
        <f t="shared" si="36"/>
        <v>0</v>
      </c>
      <c r="Y57" s="41">
        <f t="shared" si="37"/>
        <v>0</v>
      </c>
      <c r="Z57" s="32">
        <f t="shared" si="38"/>
        <v>0</v>
      </c>
      <c r="AA57" s="32" t="str">
        <f t="shared" si="39"/>
        <v/>
      </c>
      <c r="AB57" s="32" t="str">
        <f t="shared" si="40"/>
        <v/>
      </c>
      <c r="AC57" s="56" t="str">
        <f t="shared" si="41"/>
        <v/>
      </c>
      <c r="AD57" s="42">
        <f t="shared" si="42"/>
        <v>1</v>
      </c>
      <c r="AE57" s="43">
        <f t="shared" si="10"/>
        <v>0</v>
      </c>
      <c r="AF57" s="43">
        <f t="shared" si="11"/>
        <v>0</v>
      </c>
      <c r="AG57" s="43">
        <f t="shared" si="12"/>
        <v>0</v>
      </c>
      <c r="AH57" s="44">
        <f t="shared" si="13"/>
        <v>0</v>
      </c>
      <c r="AI57" s="45">
        <f t="shared" si="14"/>
        <v>0</v>
      </c>
      <c r="AJ57" s="45">
        <f t="shared" si="15"/>
        <v>0</v>
      </c>
      <c r="AK57" s="46">
        <f t="shared" si="16"/>
        <v>0</v>
      </c>
      <c r="AL57" s="46">
        <f t="shared" si="43"/>
        <v>0</v>
      </c>
      <c r="AM57" s="46">
        <f t="shared" si="17"/>
        <v>0</v>
      </c>
      <c r="AN57" s="32">
        <f t="shared" si="44"/>
        <v>0</v>
      </c>
      <c r="AO57" s="45">
        <f t="shared" si="45"/>
        <v>0</v>
      </c>
      <c r="AP57" s="45">
        <f t="shared" si="46"/>
        <v>0</v>
      </c>
      <c r="AQ57" s="46">
        <f t="shared" si="47"/>
        <v>0</v>
      </c>
      <c r="AR57" s="46">
        <f t="shared" si="48"/>
        <v>0</v>
      </c>
      <c r="AS57" s="46">
        <f t="shared" si="49"/>
        <v>0</v>
      </c>
      <c r="AT57" s="32">
        <f t="shared" si="50"/>
        <v>0</v>
      </c>
      <c r="AU57" s="35" t="str">
        <f t="shared" si="51"/>
        <v/>
      </c>
      <c r="AV57" s="35" t="str">
        <f t="shared" si="52"/>
        <v/>
      </c>
      <c r="AW57" s="65" t="str">
        <f t="shared" si="53"/>
        <v/>
      </c>
      <c r="AX57" s="47">
        <f t="shared" si="18"/>
        <v>1</v>
      </c>
      <c r="AY57" s="48">
        <f t="shared" si="19"/>
        <v>0</v>
      </c>
      <c r="AZ57" s="48">
        <f t="shared" si="20"/>
        <v>0</v>
      </c>
      <c r="BA57" s="43">
        <f t="shared" si="21"/>
        <v>0</v>
      </c>
      <c r="BB57" s="43">
        <f t="shared" si="22"/>
        <v>0</v>
      </c>
      <c r="BC57" s="49">
        <f t="shared" si="23"/>
        <v>0</v>
      </c>
      <c r="BD57" s="49">
        <f t="shared" si="24"/>
        <v>0</v>
      </c>
      <c r="BE57" s="49">
        <f t="shared" si="25"/>
        <v>0</v>
      </c>
      <c r="BF57" s="49">
        <f t="shared" si="54"/>
        <v>0</v>
      </c>
      <c r="BG57" s="49">
        <f t="shared" si="26"/>
        <v>0</v>
      </c>
      <c r="BH57" s="32">
        <f t="shared" si="55"/>
        <v>0</v>
      </c>
      <c r="BI57" s="49">
        <f t="shared" si="56"/>
        <v>0</v>
      </c>
      <c r="BJ57" s="49">
        <f t="shared" si="57"/>
        <v>0</v>
      </c>
      <c r="BK57" s="49">
        <f t="shared" si="58"/>
        <v>0</v>
      </c>
      <c r="BL57" s="49">
        <f t="shared" si="59"/>
        <v>0</v>
      </c>
      <c r="BM57" s="49">
        <f t="shared" si="60"/>
        <v>0</v>
      </c>
      <c r="BN57" s="32">
        <f t="shared" si="61"/>
        <v>0</v>
      </c>
      <c r="BO57" s="32" t="str">
        <f t="shared" si="62"/>
        <v/>
      </c>
      <c r="BP57" s="32" t="str">
        <f t="shared" si="63"/>
        <v/>
      </c>
      <c r="BQ57" s="56" t="str">
        <f t="shared" si="64"/>
        <v/>
      </c>
      <c r="BR57" s="250">
        <f t="shared" si="65"/>
        <v>0</v>
      </c>
      <c r="BS57" s="19"/>
      <c r="BT57" s="19"/>
      <c r="BU57" s="19"/>
      <c r="BV57" s="19"/>
      <c r="BW57" s="19"/>
      <c r="BX57" s="19"/>
      <c r="BY57" s="19"/>
      <c r="BZ57" s="19"/>
      <c r="CA57" s="19">
        <f t="shared" si="27"/>
        <v>10</v>
      </c>
      <c r="CB57" s="19"/>
      <c r="CC57" s="19"/>
      <c r="CD57" s="19"/>
      <c r="CE57" s="19"/>
      <c r="CF57" s="19"/>
      <c r="CG57" s="19"/>
      <c r="CH57" s="19"/>
      <c r="CI57" s="19"/>
      <c r="CJ57" s="19"/>
      <c r="CK57" s="19"/>
      <c r="CL57" s="19"/>
      <c r="CM57" s="19"/>
      <c r="CN57" s="19"/>
      <c r="CO57" s="18"/>
      <c r="CP57" s="18"/>
      <c r="CQ57" s="18"/>
    </row>
    <row r="58" spans="1:95" ht="15.75" customHeight="1" x14ac:dyDescent="0.25">
      <c r="A58" s="129">
        <v>40</v>
      </c>
      <c r="B58" s="50"/>
      <c r="C58" s="50"/>
      <c r="D58" s="36"/>
      <c r="E58" s="36"/>
      <c r="F58" s="37">
        <v>1</v>
      </c>
      <c r="G58" s="61">
        <v>0</v>
      </c>
      <c r="H58" s="62">
        <v>0</v>
      </c>
      <c r="I58" s="63">
        <v>0</v>
      </c>
      <c r="J58" s="38">
        <v>1</v>
      </c>
      <c r="K58" s="39">
        <v>0</v>
      </c>
      <c r="L58" s="39">
        <v>0</v>
      </c>
      <c r="M58" s="39">
        <v>0</v>
      </c>
      <c r="N58" s="40">
        <v>0</v>
      </c>
      <c r="O58" s="41">
        <f t="shared" si="28"/>
        <v>0</v>
      </c>
      <c r="P58" s="41">
        <f t="shared" si="29"/>
        <v>0</v>
      </c>
      <c r="Q58" s="41">
        <f t="shared" si="30"/>
        <v>0</v>
      </c>
      <c r="R58" s="41">
        <f t="shared" si="31"/>
        <v>0</v>
      </c>
      <c r="S58" s="41">
        <f t="shared" si="32"/>
        <v>0</v>
      </c>
      <c r="T58" s="32">
        <f t="shared" si="9"/>
        <v>0</v>
      </c>
      <c r="U58" s="41">
        <f t="shared" si="33"/>
        <v>0</v>
      </c>
      <c r="V58" s="41">
        <f t="shared" si="34"/>
        <v>0</v>
      </c>
      <c r="W58" s="41">
        <f t="shared" si="35"/>
        <v>0</v>
      </c>
      <c r="X58" s="41">
        <f t="shared" si="36"/>
        <v>0</v>
      </c>
      <c r="Y58" s="41">
        <f t="shared" si="37"/>
        <v>0</v>
      </c>
      <c r="Z58" s="32">
        <f t="shared" si="38"/>
        <v>0</v>
      </c>
      <c r="AA58" s="32" t="str">
        <f t="shared" si="39"/>
        <v/>
      </c>
      <c r="AB58" s="32" t="str">
        <f t="shared" si="40"/>
        <v/>
      </c>
      <c r="AC58" s="56" t="str">
        <f t="shared" si="41"/>
        <v/>
      </c>
      <c r="AD58" s="42">
        <f t="shared" si="42"/>
        <v>1</v>
      </c>
      <c r="AE58" s="43">
        <f t="shared" si="10"/>
        <v>0</v>
      </c>
      <c r="AF58" s="43">
        <f t="shared" si="11"/>
        <v>0</v>
      </c>
      <c r="AG58" s="43">
        <f t="shared" si="12"/>
        <v>0</v>
      </c>
      <c r="AH58" s="44">
        <f t="shared" si="13"/>
        <v>0</v>
      </c>
      <c r="AI58" s="45">
        <f t="shared" si="14"/>
        <v>0</v>
      </c>
      <c r="AJ58" s="45">
        <f t="shared" si="15"/>
        <v>0</v>
      </c>
      <c r="AK58" s="46">
        <f t="shared" si="16"/>
        <v>0</v>
      </c>
      <c r="AL58" s="46">
        <f t="shared" si="43"/>
        <v>0</v>
      </c>
      <c r="AM58" s="46">
        <f t="shared" si="17"/>
        <v>0</v>
      </c>
      <c r="AN58" s="32">
        <f t="shared" si="44"/>
        <v>0</v>
      </c>
      <c r="AO58" s="45">
        <f t="shared" si="45"/>
        <v>0</v>
      </c>
      <c r="AP58" s="45">
        <f t="shared" si="46"/>
        <v>0</v>
      </c>
      <c r="AQ58" s="46">
        <f t="shared" si="47"/>
        <v>0</v>
      </c>
      <c r="AR58" s="46">
        <f t="shared" si="48"/>
        <v>0</v>
      </c>
      <c r="AS58" s="46">
        <f t="shared" si="49"/>
        <v>0</v>
      </c>
      <c r="AT58" s="32">
        <f t="shared" si="50"/>
        <v>0</v>
      </c>
      <c r="AU58" s="35" t="str">
        <f t="shared" si="51"/>
        <v/>
      </c>
      <c r="AV58" s="35" t="str">
        <f t="shared" si="52"/>
        <v/>
      </c>
      <c r="AW58" s="65" t="str">
        <f t="shared" si="53"/>
        <v/>
      </c>
      <c r="AX58" s="47">
        <f t="shared" si="18"/>
        <v>1</v>
      </c>
      <c r="AY58" s="48">
        <f t="shared" si="19"/>
        <v>0</v>
      </c>
      <c r="AZ58" s="48">
        <f t="shared" si="20"/>
        <v>0</v>
      </c>
      <c r="BA58" s="43">
        <f t="shared" si="21"/>
        <v>0</v>
      </c>
      <c r="BB58" s="43">
        <f t="shared" si="22"/>
        <v>0</v>
      </c>
      <c r="BC58" s="49">
        <f t="shared" si="23"/>
        <v>0</v>
      </c>
      <c r="BD58" s="49">
        <f t="shared" si="24"/>
        <v>0</v>
      </c>
      <c r="BE58" s="49">
        <f t="shared" si="25"/>
        <v>0</v>
      </c>
      <c r="BF58" s="49">
        <f t="shared" si="54"/>
        <v>0</v>
      </c>
      <c r="BG58" s="49">
        <f t="shared" si="26"/>
        <v>0</v>
      </c>
      <c r="BH58" s="32">
        <f t="shared" si="55"/>
        <v>0</v>
      </c>
      <c r="BI58" s="49">
        <f t="shared" si="56"/>
        <v>0</v>
      </c>
      <c r="BJ58" s="49">
        <f t="shared" si="57"/>
        <v>0</v>
      </c>
      <c r="BK58" s="49">
        <f t="shared" si="58"/>
        <v>0</v>
      </c>
      <c r="BL58" s="49">
        <f t="shared" si="59"/>
        <v>0</v>
      </c>
      <c r="BM58" s="49">
        <f t="shared" si="60"/>
        <v>0</v>
      </c>
      <c r="BN58" s="32">
        <f t="shared" si="61"/>
        <v>0</v>
      </c>
      <c r="BO58" s="32" t="str">
        <f t="shared" si="62"/>
        <v/>
      </c>
      <c r="BP58" s="32" t="str">
        <f t="shared" si="63"/>
        <v/>
      </c>
      <c r="BQ58" s="56" t="str">
        <f t="shared" si="64"/>
        <v/>
      </c>
      <c r="BR58" s="250">
        <f t="shared" si="65"/>
        <v>0</v>
      </c>
      <c r="BS58" s="19"/>
      <c r="BT58" s="19"/>
      <c r="BU58" s="19"/>
      <c r="BV58" s="19"/>
      <c r="BW58" s="19"/>
      <c r="BX58" s="19"/>
      <c r="BY58" s="19"/>
      <c r="BZ58" s="19"/>
      <c r="CA58" s="19">
        <f t="shared" si="27"/>
        <v>10</v>
      </c>
      <c r="CB58" s="19"/>
      <c r="CC58" s="19"/>
      <c r="CD58" s="19"/>
      <c r="CE58" s="19"/>
      <c r="CF58" s="19"/>
      <c r="CG58" s="19"/>
      <c r="CH58" s="19"/>
      <c r="CI58" s="19"/>
      <c r="CJ58" s="19"/>
      <c r="CK58" s="19"/>
      <c r="CL58" s="19"/>
      <c r="CM58" s="19"/>
      <c r="CN58" s="19"/>
      <c r="CO58" s="18"/>
      <c r="CP58" s="18"/>
      <c r="CQ58" s="18"/>
    </row>
    <row r="59" spans="1:95" ht="15.75" customHeight="1" x14ac:dyDescent="0.25">
      <c r="A59" s="129">
        <v>41</v>
      </c>
      <c r="B59" s="50"/>
      <c r="C59" s="50"/>
      <c r="D59" s="36"/>
      <c r="E59" s="36"/>
      <c r="F59" s="37">
        <v>1</v>
      </c>
      <c r="G59" s="61">
        <v>0</v>
      </c>
      <c r="H59" s="62">
        <v>0</v>
      </c>
      <c r="I59" s="63">
        <v>0</v>
      </c>
      <c r="J59" s="38">
        <v>1</v>
      </c>
      <c r="K59" s="39">
        <v>0</v>
      </c>
      <c r="L59" s="39">
        <v>0</v>
      </c>
      <c r="M59" s="39">
        <v>0</v>
      </c>
      <c r="N59" s="40">
        <v>0</v>
      </c>
      <c r="O59" s="41">
        <f t="shared" si="28"/>
        <v>0</v>
      </c>
      <c r="P59" s="41">
        <f t="shared" si="29"/>
        <v>0</v>
      </c>
      <c r="Q59" s="41">
        <f t="shared" si="30"/>
        <v>0</v>
      </c>
      <c r="R59" s="41">
        <f t="shared" si="31"/>
        <v>0</v>
      </c>
      <c r="S59" s="41">
        <f t="shared" si="32"/>
        <v>0</v>
      </c>
      <c r="T59" s="32">
        <f t="shared" si="9"/>
        <v>0</v>
      </c>
      <c r="U59" s="41">
        <f t="shared" si="33"/>
        <v>0</v>
      </c>
      <c r="V59" s="41">
        <f t="shared" si="34"/>
        <v>0</v>
      </c>
      <c r="W59" s="41">
        <f t="shared" si="35"/>
        <v>0</v>
      </c>
      <c r="X59" s="41">
        <f t="shared" si="36"/>
        <v>0</v>
      </c>
      <c r="Y59" s="41">
        <f t="shared" si="37"/>
        <v>0</v>
      </c>
      <c r="Z59" s="32">
        <f t="shared" si="38"/>
        <v>0</v>
      </c>
      <c r="AA59" s="32" t="str">
        <f t="shared" si="39"/>
        <v/>
      </c>
      <c r="AB59" s="32" t="str">
        <f t="shared" si="40"/>
        <v/>
      </c>
      <c r="AC59" s="56" t="str">
        <f t="shared" si="41"/>
        <v/>
      </c>
      <c r="AD59" s="42">
        <f t="shared" si="42"/>
        <v>1</v>
      </c>
      <c r="AE59" s="43">
        <f t="shared" si="10"/>
        <v>0</v>
      </c>
      <c r="AF59" s="43">
        <f t="shared" si="11"/>
        <v>0</v>
      </c>
      <c r="AG59" s="43">
        <f t="shared" si="12"/>
        <v>0</v>
      </c>
      <c r="AH59" s="44">
        <f t="shared" si="13"/>
        <v>0</v>
      </c>
      <c r="AI59" s="45">
        <f t="shared" si="14"/>
        <v>0</v>
      </c>
      <c r="AJ59" s="45">
        <f t="shared" si="15"/>
        <v>0</v>
      </c>
      <c r="AK59" s="46">
        <f t="shared" si="16"/>
        <v>0</v>
      </c>
      <c r="AL59" s="46">
        <f t="shared" si="43"/>
        <v>0</v>
      </c>
      <c r="AM59" s="46">
        <f t="shared" si="17"/>
        <v>0</v>
      </c>
      <c r="AN59" s="32">
        <f t="shared" si="44"/>
        <v>0</v>
      </c>
      <c r="AO59" s="45">
        <f t="shared" si="45"/>
        <v>0</v>
      </c>
      <c r="AP59" s="45">
        <f t="shared" si="46"/>
        <v>0</v>
      </c>
      <c r="AQ59" s="46">
        <f t="shared" si="47"/>
        <v>0</v>
      </c>
      <c r="AR59" s="46">
        <f t="shared" si="48"/>
        <v>0</v>
      </c>
      <c r="AS59" s="46">
        <f t="shared" si="49"/>
        <v>0</v>
      </c>
      <c r="AT59" s="32">
        <f t="shared" si="50"/>
        <v>0</v>
      </c>
      <c r="AU59" s="35" t="str">
        <f t="shared" si="51"/>
        <v/>
      </c>
      <c r="AV59" s="35" t="str">
        <f t="shared" si="52"/>
        <v/>
      </c>
      <c r="AW59" s="65" t="str">
        <f t="shared" si="53"/>
        <v/>
      </c>
      <c r="AX59" s="47">
        <f t="shared" si="18"/>
        <v>1</v>
      </c>
      <c r="AY59" s="48">
        <f t="shared" si="19"/>
        <v>0</v>
      </c>
      <c r="AZ59" s="48">
        <f t="shared" si="20"/>
        <v>0</v>
      </c>
      <c r="BA59" s="43">
        <f t="shared" si="21"/>
        <v>0</v>
      </c>
      <c r="BB59" s="43">
        <f t="shared" si="22"/>
        <v>0</v>
      </c>
      <c r="BC59" s="49">
        <f t="shared" si="23"/>
        <v>0</v>
      </c>
      <c r="BD59" s="49">
        <f t="shared" si="24"/>
        <v>0</v>
      </c>
      <c r="BE59" s="49">
        <f t="shared" si="25"/>
        <v>0</v>
      </c>
      <c r="BF59" s="49">
        <f t="shared" si="54"/>
        <v>0</v>
      </c>
      <c r="BG59" s="49">
        <f t="shared" si="26"/>
        <v>0</v>
      </c>
      <c r="BH59" s="32">
        <f t="shared" si="55"/>
        <v>0</v>
      </c>
      <c r="BI59" s="49">
        <f t="shared" si="56"/>
        <v>0</v>
      </c>
      <c r="BJ59" s="49">
        <f t="shared" si="57"/>
        <v>0</v>
      </c>
      <c r="BK59" s="49">
        <f t="shared" si="58"/>
        <v>0</v>
      </c>
      <c r="BL59" s="49">
        <f t="shared" si="59"/>
        <v>0</v>
      </c>
      <c r="BM59" s="49">
        <f t="shared" si="60"/>
        <v>0</v>
      </c>
      <c r="BN59" s="32">
        <f t="shared" si="61"/>
        <v>0</v>
      </c>
      <c r="BO59" s="32" t="str">
        <f t="shared" si="62"/>
        <v/>
      </c>
      <c r="BP59" s="32" t="str">
        <f t="shared" si="63"/>
        <v/>
      </c>
      <c r="BQ59" s="56" t="str">
        <f t="shared" si="64"/>
        <v/>
      </c>
      <c r="BR59" s="250">
        <f t="shared" si="65"/>
        <v>0</v>
      </c>
      <c r="BS59" s="19"/>
      <c r="BT59" s="19"/>
      <c r="BU59" s="19"/>
      <c r="BV59" s="19"/>
      <c r="BW59" s="19"/>
      <c r="BX59" s="19"/>
      <c r="BY59" s="19"/>
      <c r="BZ59" s="19"/>
      <c r="CA59" s="19">
        <f t="shared" si="27"/>
        <v>10</v>
      </c>
      <c r="CB59" s="19"/>
      <c r="CC59" s="19"/>
      <c r="CD59" s="19"/>
      <c r="CE59" s="19"/>
      <c r="CF59" s="19"/>
      <c r="CG59" s="19"/>
      <c r="CH59" s="19"/>
      <c r="CI59" s="19"/>
      <c r="CJ59" s="19"/>
      <c r="CK59" s="19"/>
      <c r="CL59" s="19"/>
      <c r="CM59" s="19"/>
      <c r="CN59" s="19"/>
      <c r="CO59" s="18"/>
      <c r="CP59" s="18"/>
      <c r="CQ59" s="18"/>
    </row>
    <row r="60" spans="1:95" ht="15.75" customHeight="1" x14ac:dyDescent="0.25">
      <c r="A60" s="129">
        <v>42</v>
      </c>
      <c r="B60" s="50"/>
      <c r="C60" s="50"/>
      <c r="D60" s="36"/>
      <c r="E60" s="36"/>
      <c r="F60" s="37">
        <v>1</v>
      </c>
      <c r="G60" s="61">
        <v>0</v>
      </c>
      <c r="H60" s="62">
        <v>0</v>
      </c>
      <c r="I60" s="63">
        <v>0</v>
      </c>
      <c r="J60" s="38">
        <v>1</v>
      </c>
      <c r="K60" s="39">
        <v>0</v>
      </c>
      <c r="L60" s="39">
        <v>0</v>
      </c>
      <c r="M60" s="39">
        <v>0</v>
      </c>
      <c r="N60" s="40">
        <v>0</v>
      </c>
      <c r="O60" s="41">
        <f t="shared" si="28"/>
        <v>0</v>
      </c>
      <c r="P60" s="41">
        <f t="shared" si="29"/>
        <v>0</v>
      </c>
      <c r="Q60" s="41">
        <f t="shared" si="30"/>
        <v>0</v>
      </c>
      <c r="R60" s="41">
        <f t="shared" si="31"/>
        <v>0</v>
      </c>
      <c r="S60" s="41">
        <f t="shared" si="32"/>
        <v>0</v>
      </c>
      <c r="T60" s="32">
        <f t="shared" si="9"/>
        <v>0</v>
      </c>
      <c r="U60" s="41">
        <f t="shared" si="33"/>
        <v>0</v>
      </c>
      <c r="V60" s="41">
        <f t="shared" si="34"/>
        <v>0</v>
      </c>
      <c r="W60" s="41">
        <f t="shared" si="35"/>
        <v>0</v>
      </c>
      <c r="X60" s="41">
        <f t="shared" si="36"/>
        <v>0</v>
      </c>
      <c r="Y60" s="41">
        <f t="shared" si="37"/>
        <v>0</v>
      </c>
      <c r="Z60" s="32">
        <f t="shared" si="38"/>
        <v>0</v>
      </c>
      <c r="AA60" s="32" t="str">
        <f t="shared" si="39"/>
        <v/>
      </c>
      <c r="AB60" s="32" t="str">
        <f t="shared" si="40"/>
        <v/>
      </c>
      <c r="AC60" s="56" t="str">
        <f t="shared" si="41"/>
        <v/>
      </c>
      <c r="AD60" s="42">
        <f t="shared" si="42"/>
        <v>1</v>
      </c>
      <c r="AE60" s="43">
        <f t="shared" si="10"/>
        <v>0</v>
      </c>
      <c r="AF60" s="43">
        <f t="shared" si="11"/>
        <v>0</v>
      </c>
      <c r="AG60" s="43">
        <f t="shared" si="12"/>
        <v>0</v>
      </c>
      <c r="AH60" s="44">
        <f t="shared" si="13"/>
        <v>0</v>
      </c>
      <c r="AI60" s="45">
        <f t="shared" si="14"/>
        <v>0</v>
      </c>
      <c r="AJ60" s="45">
        <f t="shared" si="15"/>
        <v>0</v>
      </c>
      <c r="AK60" s="46">
        <f t="shared" si="16"/>
        <v>0</v>
      </c>
      <c r="AL60" s="46">
        <f t="shared" si="43"/>
        <v>0</v>
      </c>
      <c r="AM60" s="46">
        <f t="shared" si="17"/>
        <v>0</v>
      </c>
      <c r="AN60" s="32">
        <f t="shared" si="44"/>
        <v>0</v>
      </c>
      <c r="AO60" s="45">
        <f t="shared" si="45"/>
        <v>0</v>
      </c>
      <c r="AP60" s="45">
        <f t="shared" si="46"/>
        <v>0</v>
      </c>
      <c r="AQ60" s="46">
        <f t="shared" si="47"/>
        <v>0</v>
      </c>
      <c r="AR60" s="46">
        <f t="shared" si="48"/>
        <v>0</v>
      </c>
      <c r="AS60" s="46">
        <f t="shared" si="49"/>
        <v>0</v>
      </c>
      <c r="AT60" s="32">
        <f t="shared" si="50"/>
        <v>0</v>
      </c>
      <c r="AU60" s="35" t="str">
        <f t="shared" si="51"/>
        <v/>
      </c>
      <c r="AV60" s="35" t="str">
        <f t="shared" si="52"/>
        <v/>
      </c>
      <c r="AW60" s="65" t="str">
        <f t="shared" si="53"/>
        <v/>
      </c>
      <c r="AX60" s="47">
        <f t="shared" si="18"/>
        <v>1</v>
      </c>
      <c r="AY60" s="48">
        <f t="shared" si="19"/>
        <v>0</v>
      </c>
      <c r="AZ60" s="48">
        <f t="shared" si="20"/>
        <v>0</v>
      </c>
      <c r="BA60" s="43">
        <f t="shared" si="21"/>
        <v>0</v>
      </c>
      <c r="BB60" s="43">
        <f t="shared" si="22"/>
        <v>0</v>
      </c>
      <c r="BC60" s="49">
        <f t="shared" si="23"/>
        <v>0</v>
      </c>
      <c r="BD60" s="49">
        <f t="shared" si="24"/>
        <v>0</v>
      </c>
      <c r="BE60" s="49">
        <f t="shared" si="25"/>
        <v>0</v>
      </c>
      <c r="BF60" s="49">
        <f t="shared" si="54"/>
        <v>0</v>
      </c>
      <c r="BG60" s="49">
        <f t="shared" si="26"/>
        <v>0</v>
      </c>
      <c r="BH60" s="32">
        <f t="shared" si="55"/>
        <v>0</v>
      </c>
      <c r="BI60" s="49">
        <f t="shared" si="56"/>
        <v>0</v>
      </c>
      <c r="BJ60" s="49">
        <f t="shared" si="57"/>
        <v>0</v>
      </c>
      <c r="BK60" s="49">
        <f t="shared" si="58"/>
        <v>0</v>
      </c>
      <c r="BL60" s="49">
        <f t="shared" si="59"/>
        <v>0</v>
      </c>
      <c r="BM60" s="49">
        <f t="shared" si="60"/>
        <v>0</v>
      </c>
      <c r="BN60" s="32">
        <f t="shared" si="61"/>
        <v>0</v>
      </c>
      <c r="BO60" s="32" t="str">
        <f t="shared" si="62"/>
        <v/>
      </c>
      <c r="BP60" s="32" t="str">
        <f t="shared" si="63"/>
        <v/>
      </c>
      <c r="BQ60" s="56" t="str">
        <f t="shared" si="64"/>
        <v/>
      </c>
      <c r="BR60" s="250">
        <f t="shared" si="65"/>
        <v>0</v>
      </c>
      <c r="BS60" s="19"/>
      <c r="BT60" s="19"/>
      <c r="BU60" s="19"/>
      <c r="BV60" s="19"/>
      <c r="BW60" s="19"/>
      <c r="BX60" s="19"/>
      <c r="BY60" s="19"/>
      <c r="BZ60" s="19"/>
      <c r="CA60" s="19">
        <f t="shared" si="27"/>
        <v>10</v>
      </c>
      <c r="CB60" s="19"/>
      <c r="CC60" s="19"/>
      <c r="CD60" s="19"/>
      <c r="CE60" s="19"/>
      <c r="CF60" s="19"/>
      <c r="CG60" s="19"/>
      <c r="CH60" s="19"/>
      <c r="CI60" s="19"/>
      <c r="CJ60" s="19"/>
      <c r="CK60" s="19"/>
      <c r="CL60" s="19"/>
      <c r="CM60" s="19"/>
      <c r="CN60" s="19"/>
      <c r="CO60" s="18"/>
      <c r="CP60" s="18"/>
      <c r="CQ60" s="18"/>
    </row>
    <row r="61" spans="1:95" ht="15.75" customHeight="1" x14ac:dyDescent="0.25">
      <c r="A61" s="129">
        <v>43</v>
      </c>
      <c r="B61" s="50"/>
      <c r="C61" s="50"/>
      <c r="D61" s="36"/>
      <c r="E61" s="36"/>
      <c r="F61" s="37">
        <v>1</v>
      </c>
      <c r="G61" s="61">
        <v>0</v>
      </c>
      <c r="H61" s="62">
        <v>0</v>
      </c>
      <c r="I61" s="63">
        <v>0</v>
      </c>
      <c r="J61" s="38">
        <v>1</v>
      </c>
      <c r="K61" s="39">
        <v>0</v>
      </c>
      <c r="L61" s="39">
        <v>0</v>
      </c>
      <c r="M61" s="39">
        <v>0</v>
      </c>
      <c r="N61" s="40">
        <v>0</v>
      </c>
      <c r="O61" s="41">
        <f t="shared" si="28"/>
        <v>0</v>
      </c>
      <c r="P61" s="41">
        <f t="shared" si="29"/>
        <v>0</v>
      </c>
      <c r="Q61" s="41">
        <f t="shared" si="30"/>
        <v>0</v>
      </c>
      <c r="R61" s="41">
        <f t="shared" si="31"/>
        <v>0</v>
      </c>
      <c r="S61" s="41">
        <f t="shared" si="32"/>
        <v>0</v>
      </c>
      <c r="T61" s="32">
        <f t="shared" si="9"/>
        <v>0</v>
      </c>
      <c r="U61" s="41">
        <f t="shared" si="33"/>
        <v>0</v>
      </c>
      <c r="V61" s="41">
        <f t="shared" si="34"/>
        <v>0</v>
      </c>
      <c r="W61" s="41">
        <f t="shared" si="35"/>
        <v>0</v>
      </c>
      <c r="X61" s="41">
        <f t="shared" si="36"/>
        <v>0</v>
      </c>
      <c r="Y61" s="41">
        <f t="shared" si="37"/>
        <v>0</v>
      </c>
      <c r="Z61" s="32">
        <f t="shared" si="38"/>
        <v>0</v>
      </c>
      <c r="AA61" s="32" t="str">
        <f t="shared" si="39"/>
        <v/>
      </c>
      <c r="AB61" s="32" t="str">
        <f t="shared" si="40"/>
        <v/>
      </c>
      <c r="AC61" s="56" t="str">
        <f t="shared" si="41"/>
        <v/>
      </c>
      <c r="AD61" s="42">
        <f t="shared" si="42"/>
        <v>1</v>
      </c>
      <c r="AE61" s="43">
        <f t="shared" si="10"/>
        <v>0</v>
      </c>
      <c r="AF61" s="43">
        <f t="shared" si="11"/>
        <v>0</v>
      </c>
      <c r="AG61" s="43">
        <f t="shared" si="12"/>
        <v>0</v>
      </c>
      <c r="AH61" s="44">
        <f t="shared" si="13"/>
        <v>0</v>
      </c>
      <c r="AI61" s="45">
        <f t="shared" si="14"/>
        <v>0</v>
      </c>
      <c r="AJ61" s="45">
        <f t="shared" si="15"/>
        <v>0</v>
      </c>
      <c r="AK61" s="46">
        <f t="shared" si="16"/>
        <v>0</v>
      </c>
      <c r="AL61" s="46">
        <f t="shared" si="43"/>
        <v>0</v>
      </c>
      <c r="AM61" s="46">
        <f t="shared" si="17"/>
        <v>0</v>
      </c>
      <c r="AN61" s="32">
        <f t="shared" si="44"/>
        <v>0</v>
      </c>
      <c r="AO61" s="45">
        <f t="shared" si="45"/>
        <v>0</v>
      </c>
      <c r="AP61" s="45">
        <f t="shared" si="46"/>
        <v>0</v>
      </c>
      <c r="AQ61" s="46">
        <f t="shared" si="47"/>
        <v>0</v>
      </c>
      <c r="AR61" s="46">
        <f t="shared" si="48"/>
        <v>0</v>
      </c>
      <c r="AS61" s="46">
        <f t="shared" si="49"/>
        <v>0</v>
      </c>
      <c r="AT61" s="32">
        <f t="shared" si="50"/>
        <v>0</v>
      </c>
      <c r="AU61" s="35" t="str">
        <f t="shared" si="51"/>
        <v/>
      </c>
      <c r="AV61" s="35" t="str">
        <f t="shared" si="52"/>
        <v/>
      </c>
      <c r="AW61" s="65" t="str">
        <f t="shared" si="53"/>
        <v/>
      </c>
      <c r="AX61" s="47">
        <f t="shared" si="18"/>
        <v>1</v>
      </c>
      <c r="AY61" s="48">
        <f t="shared" si="19"/>
        <v>0</v>
      </c>
      <c r="AZ61" s="48">
        <f t="shared" si="20"/>
        <v>0</v>
      </c>
      <c r="BA61" s="43">
        <f t="shared" si="21"/>
        <v>0</v>
      </c>
      <c r="BB61" s="43">
        <f t="shared" si="22"/>
        <v>0</v>
      </c>
      <c r="BC61" s="49">
        <f t="shared" si="23"/>
        <v>0</v>
      </c>
      <c r="BD61" s="49">
        <f t="shared" si="24"/>
        <v>0</v>
      </c>
      <c r="BE61" s="49">
        <f t="shared" si="25"/>
        <v>0</v>
      </c>
      <c r="BF61" s="49">
        <f t="shared" si="54"/>
        <v>0</v>
      </c>
      <c r="BG61" s="49">
        <f t="shared" si="26"/>
        <v>0</v>
      </c>
      <c r="BH61" s="32">
        <f t="shared" si="55"/>
        <v>0</v>
      </c>
      <c r="BI61" s="49">
        <f t="shared" si="56"/>
        <v>0</v>
      </c>
      <c r="BJ61" s="49">
        <f t="shared" si="57"/>
        <v>0</v>
      </c>
      <c r="BK61" s="49">
        <f t="shared" si="58"/>
        <v>0</v>
      </c>
      <c r="BL61" s="49">
        <f t="shared" si="59"/>
        <v>0</v>
      </c>
      <c r="BM61" s="49">
        <f t="shared" si="60"/>
        <v>0</v>
      </c>
      <c r="BN61" s="32">
        <f t="shared" si="61"/>
        <v>0</v>
      </c>
      <c r="BO61" s="32" t="str">
        <f t="shared" si="62"/>
        <v/>
      </c>
      <c r="BP61" s="32" t="str">
        <f t="shared" si="63"/>
        <v/>
      </c>
      <c r="BQ61" s="56" t="str">
        <f t="shared" si="64"/>
        <v/>
      </c>
      <c r="BR61" s="250">
        <f t="shared" si="65"/>
        <v>0</v>
      </c>
      <c r="BS61" s="19"/>
      <c r="BT61" s="19"/>
      <c r="BU61" s="19"/>
      <c r="BV61" s="19"/>
      <c r="BW61" s="19"/>
      <c r="BX61" s="19"/>
      <c r="BY61" s="19"/>
      <c r="BZ61" s="19"/>
      <c r="CA61" s="19">
        <f t="shared" si="27"/>
        <v>10</v>
      </c>
      <c r="CB61" s="19"/>
      <c r="CC61" s="19"/>
      <c r="CD61" s="19"/>
      <c r="CE61" s="19"/>
      <c r="CF61" s="19"/>
      <c r="CG61" s="19"/>
      <c r="CH61" s="19"/>
      <c r="CI61" s="19"/>
      <c r="CJ61" s="19"/>
      <c r="CK61" s="19"/>
      <c r="CL61" s="19"/>
      <c r="CM61" s="19"/>
      <c r="CN61" s="19"/>
      <c r="CO61" s="18"/>
      <c r="CP61" s="18"/>
      <c r="CQ61" s="18"/>
    </row>
    <row r="62" spans="1:95" ht="15.75" customHeight="1" x14ac:dyDescent="0.25">
      <c r="A62" s="129">
        <v>44</v>
      </c>
      <c r="B62" s="50"/>
      <c r="C62" s="50"/>
      <c r="D62" s="36"/>
      <c r="E62" s="36"/>
      <c r="F62" s="37">
        <v>1</v>
      </c>
      <c r="G62" s="61">
        <v>0</v>
      </c>
      <c r="H62" s="62">
        <v>0</v>
      </c>
      <c r="I62" s="63">
        <v>0</v>
      </c>
      <c r="J62" s="38">
        <v>1</v>
      </c>
      <c r="K62" s="39">
        <v>0</v>
      </c>
      <c r="L62" s="39">
        <v>0</v>
      </c>
      <c r="M62" s="39">
        <v>0</v>
      </c>
      <c r="N62" s="40">
        <v>0</v>
      </c>
      <c r="O62" s="41">
        <f t="shared" si="28"/>
        <v>0</v>
      </c>
      <c r="P62" s="41">
        <f t="shared" si="29"/>
        <v>0</v>
      </c>
      <c r="Q62" s="41">
        <f t="shared" si="30"/>
        <v>0</v>
      </c>
      <c r="R62" s="41">
        <f t="shared" si="31"/>
        <v>0</v>
      </c>
      <c r="S62" s="41">
        <f t="shared" si="32"/>
        <v>0</v>
      </c>
      <c r="T62" s="32">
        <f t="shared" si="9"/>
        <v>0</v>
      </c>
      <c r="U62" s="41">
        <f t="shared" si="33"/>
        <v>0</v>
      </c>
      <c r="V62" s="41">
        <f t="shared" si="34"/>
        <v>0</v>
      </c>
      <c r="W62" s="41">
        <f t="shared" si="35"/>
        <v>0</v>
      </c>
      <c r="X62" s="41">
        <f t="shared" si="36"/>
        <v>0</v>
      </c>
      <c r="Y62" s="41">
        <f t="shared" si="37"/>
        <v>0</v>
      </c>
      <c r="Z62" s="32">
        <f t="shared" si="38"/>
        <v>0</v>
      </c>
      <c r="AA62" s="32" t="str">
        <f t="shared" si="39"/>
        <v/>
      </c>
      <c r="AB62" s="32" t="str">
        <f t="shared" si="40"/>
        <v/>
      </c>
      <c r="AC62" s="56" t="str">
        <f t="shared" si="41"/>
        <v/>
      </c>
      <c r="AD62" s="42">
        <f t="shared" si="42"/>
        <v>1</v>
      </c>
      <c r="AE62" s="43">
        <f t="shared" si="10"/>
        <v>0</v>
      </c>
      <c r="AF62" s="43">
        <f t="shared" si="11"/>
        <v>0</v>
      </c>
      <c r="AG62" s="43">
        <f t="shared" si="12"/>
        <v>0</v>
      </c>
      <c r="AH62" s="44">
        <f t="shared" si="13"/>
        <v>0</v>
      </c>
      <c r="AI62" s="45">
        <f t="shared" si="14"/>
        <v>0</v>
      </c>
      <c r="AJ62" s="45">
        <f t="shared" si="15"/>
        <v>0</v>
      </c>
      <c r="AK62" s="46">
        <f t="shared" si="16"/>
        <v>0</v>
      </c>
      <c r="AL62" s="46">
        <f t="shared" si="43"/>
        <v>0</v>
      </c>
      <c r="AM62" s="46">
        <f t="shared" si="17"/>
        <v>0</v>
      </c>
      <c r="AN62" s="32">
        <f t="shared" si="44"/>
        <v>0</v>
      </c>
      <c r="AO62" s="45">
        <f t="shared" si="45"/>
        <v>0</v>
      </c>
      <c r="AP62" s="45">
        <f t="shared" si="46"/>
        <v>0</v>
      </c>
      <c r="AQ62" s="46">
        <f t="shared" si="47"/>
        <v>0</v>
      </c>
      <c r="AR62" s="46">
        <f t="shared" si="48"/>
        <v>0</v>
      </c>
      <c r="AS62" s="46">
        <f t="shared" si="49"/>
        <v>0</v>
      </c>
      <c r="AT62" s="32">
        <f t="shared" si="50"/>
        <v>0</v>
      </c>
      <c r="AU62" s="35" t="str">
        <f t="shared" si="51"/>
        <v/>
      </c>
      <c r="AV62" s="35" t="str">
        <f t="shared" si="52"/>
        <v/>
      </c>
      <c r="AW62" s="65" t="str">
        <f t="shared" si="53"/>
        <v/>
      </c>
      <c r="AX62" s="47">
        <f t="shared" si="18"/>
        <v>1</v>
      </c>
      <c r="AY62" s="48">
        <f t="shared" si="19"/>
        <v>0</v>
      </c>
      <c r="AZ62" s="48">
        <f t="shared" si="20"/>
        <v>0</v>
      </c>
      <c r="BA62" s="43">
        <f t="shared" si="21"/>
        <v>0</v>
      </c>
      <c r="BB62" s="43">
        <f t="shared" si="22"/>
        <v>0</v>
      </c>
      <c r="BC62" s="49">
        <f t="shared" si="23"/>
        <v>0</v>
      </c>
      <c r="BD62" s="49">
        <f t="shared" si="24"/>
        <v>0</v>
      </c>
      <c r="BE62" s="49">
        <f t="shared" si="25"/>
        <v>0</v>
      </c>
      <c r="BF62" s="49">
        <f t="shared" si="54"/>
        <v>0</v>
      </c>
      <c r="BG62" s="49">
        <f t="shared" si="26"/>
        <v>0</v>
      </c>
      <c r="BH62" s="32">
        <f t="shared" si="55"/>
        <v>0</v>
      </c>
      <c r="BI62" s="49">
        <f t="shared" si="56"/>
        <v>0</v>
      </c>
      <c r="BJ62" s="49">
        <f t="shared" si="57"/>
        <v>0</v>
      </c>
      <c r="BK62" s="49">
        <f t="shared" si="58"/>
        <v>0</v>
      </c>
      <c r="BL62" s="49">
        <f t="shared" si="59"/>
        <v>0</v>
      </c>
      <c r="BM62" s="49">
        <f t="shared" si="60"/>
        <v>0</v>
      </c>
      <c r="BN62" s="32">
        <f t="shared" si="61"/>
        <v>0</v>
      </c>
      <c r="BO62" s="32" t="str">
        <f t="shared" si="62"/>
        <v/>
      </c>
      <c r="BP62" s="32" t="str">
        <f t="shared" si="63"/>
        <v/>
      </c>
      <c r="BQ62" s="56" t="str">
        <f t="shared" si="64"/>
        <v/>
      </c>
      <c r="BR62" s="250">
        <f t="shared" si="65"/>
        <v>0</v>
      </c>
      <c r="BS62" s="19"/>
      <c r="BT62" s="19"/>
      <c r="BU62" s="19"/>
      <c r="BV62" s="19"/>
      <c r="BW62" s="19"/>
      <c r="BX62" s="19"/>
      <c r="BY62" s="19"/>
      <c r="BZ62" s="19"/>
      <c r="CA62" s="19">
        <f t="shared" si="27"/>
        <v>10</v>
      </c>
      <c r="CB62" s="19"/>
      <c r="CC62" s="19"/>
      <c r="CD62" s="19"/>
      <c r="CE62" s="19"/>
      <c r="CF62" s="19"/>
      <c r="CG62" s="19"/>
      <c r="CH62" s="19"/>
      <c r="CI62" s="19"/>
      <c r="CJ62" s="19"/>
      <c r="CK62" s="19"/>
      <c r="CL62" s="19"/>
      <c r="CM62" s="19"/>
      <c r="CN62" s="19"/>
      <c r="CO62" s="18"/>
      <c r="CP62" s="18"/>
      <c r="CQ62" s="18"/>
    </row>
    <row r="63" spans="1:95" ht="15.75" customHeight="1" x14ac:dyDescent="0.25">
      <c r="A63" s="129">
        <v>45</v>
      </c>
      <c r="B63" s="50"/>
      <c r="C63" s="50"/>
      <c r="D63" s="36"/>
      <c r="E63" s="36"/>
      <c r="F63" s="37">
        <v>1</v>
      </c>
      <c r="G63" s="61">
        <v>0</v>
      </c>
      <c r="H63" s="62">
        <v>0</v>
      </c>
      <c r="I63" s="63">
        <v>0</v>
      </c>
      <c r="J63" s="38">
        <v>1</v>
      </c>
      <c r="K63" s="39">
        <v>0</v>
      </c>
      <c r="L63" s="39">
        <v>0</v>
      </c>
      <c r="M63" s="39">
        <v>0</v>
      </c>
      <c r="N63" s="40">
        <v>0</v>
      </c>
      <c r="O63" s="41">
        <f t="shared" si="28"/>
        <v>0</v>
      </c>
      <c r="P63" s="41">
        <f t="shared" si="29"/>
        <v>0</v>
      </c>
      <c r="Q63" s="41">
        <f t="shared" si="30"/>
        <v>0</v>
      </c>
      <c r="R63" s="41">
        <f t="shared" si="31"/>
        <v>0</v>
      </c>
      <c r="S63" s="41">
        <f t="shared" si="32"/>
        <v>0</v>
      </c>
      <c r="T63" s="32">
        <f t="shared" si="9"/>
        <v>0</v>
      </c>
      <c r="U63" s="41">
        <f t="shared" si="33"/>
        <v>0</v>
      </c>
      <c r="V63" s="41">
        <f t="shared" si="34"/>
        <v>0</v>
      </c>
      <c r="W63" s="41">
        <f t="shared" si="35"/>
        <v>0</v>
      </c>
      <c r="X63" s="41">
        <f t="shared" si="36"/>
        <v>0</v>
      </c>
      <c r="Y63" s="41">
        <f t="shared" si="37"/>
        <v>0</v>
      </c>
      <c r="Z63" s="32">
        <f t="shared" si="38"/>
        <v>0</v>
      </c>
      <c r="AA63" s="32" t="str">
        <f t="shared" si="39"/>
        <v/>
      </c>
      <c r="AB63" s="32" t="str">
        <f t="shared" si="40"/>
        <v/>
      </c>
      <c r="AC63" s="56" t="str">
        <f t="shared" si="41"/>
        <v/>
      </c>
      <c r="AD63" s="42">
        <f t="shared" si="42"/>
        <v>1</v>
      </c>
      <c r="AE63" s="43">
        <f t="shared" si="10"/>
        <v>0</v>
      </c>
      <c r="AF63" s="43">
        <f t="shared" si="11"/>
        <v>0</v>
      </c>
      <c r="AG63" s="43">
        <f t="shared" si="12"/>
        <v>0</v>
      </c>
      <c r="AH63" s="44">
        <f t="shared" si="13"/>
        <v>0</v>
      </c>
      <c r="AI63" s="45">
        <f t="shared" si="14"/>
        <v>0</v>
      </c>
      <c r="AJ63" s="45">
        <f t="shared" si="15"/>
        <v>0</v>
      </c>
      <c r="AK63" s="46">
        <f t="shared" si="16"/>
        <v>0</v>
      </c>
      <c r="AL63" s="46">
        <f t="shared" si="43"/>
        <v>0</v>
      </c>
      <c r="AM63" s="46">
        <f t="shared" si="17"/>
        <v>0</v>
      </c>
      <c r="AN63" s="32">
        <f t="shared" si="44"/>
        <v>0</v>
      </c>
      <c r="AO63" s="45">
        <f t="shared" si="45"/>
        <v>0</v>
      </c>
      <c r="AP63" s="45">
        <f t="shared" si="46"/>
        <v>0</v>
      </c>
      <c r="AQ63" s="46">
        <f t="shared" si="47"/>
        <v>0</v>
      </c>
      <c r="AR63" s="46">
        <f t="shared" si="48"/>
        <v>0</v>
      </c>
      <c r="AS63" s="46">
        <f t="shared" si="49"/>
        <v>0</v>
      </c>
      <c r="AT63" s="32">
        <f t="shared" si="50"/>
        <v>0</v>
      </c>
      <c r="AU63" s="35" t="str">
        <f t="shared" si="51"/>
        <v/>
      </c>
      <c r="AV63" s="35" t="str">
        <f t="shared" si="52"/>
        <v/>
      </c>
      <c r="AW63" s="65" t="str">
        <f t="shared" si="53"/>
        <v/>
      </c>
      <c r="AX63" s="47">
        <f t="shared" si="18"/>
        <v>1</v>
      </c>
      <c r="AY63" s="48">
        <f t="shared" si="19"/>
        <v>0</v>
      </c>
      <c r="AZ63" s="48">
        <f t="shared" si="20"/>
        <v>0</v>
      </c>
      <c r="BA63" s="43">
        <f t="shared" si="21"/>
        <v>0</v>
      </c>
      <c r="BB63" s="43">
        <f t="shared" si="22"/>
        <v>0</v>
      </c>
      <c r="BC63" s="49">
        <f t="shared" si="23"/>
        <v>0</v>
      </c>
      <c r="BD63" s="49">
        <f t="shared" si="24"/>
        <v>0</v>
      </c>
      <c r="BE63" s="49">
        <f t="shared" si="25"/>
        <v>0</v>
      </c>
      <c r="BF63" s="49">
        <f t="shared" si="54"/>
        <v>0</v>
      </c>
      <c r="BG63" s="49">
        <f t="shared" si="26"/>
        <v>0</v>
      </c>
      <c r="BH63" s="32">
        <f t="shared" si="55"/>
        <v>0</v>
      </c>
      <c r="BI63" s="49">
        <f t="shared" si="56"/>
        <v>0</v>
      </c>
      <c r="BJ63" s="49">
        <f t="shared" si="57"/>
        <v>0</v>
      </c>
      <c r="BK63" s="49">
        <f t="shared" si="58"/>
        <v>0</v>
      </c>
      <c r="BL63" s="49">
        <f t="shared" si="59"/>
        <v>0</v>
      </c>
      <c r="BM63" s="49">
        <f t="shared" si="60"/>
        <v>0</v>
      </c>
      <c r="BN63" s="32">
        <f t="shared" si="61"/>
        <v>0</v>
      </c>
      <c r="BO63" s="32" t="str">
        <f t="shared" si="62"/>
        <v/>
      </c>
      <c r="BP63" s="32" t="str">
        <f t="shared" si="63"/>
        <v/>
      </c>
      <c r="BQ63" s="56" t="str">
        <f t="shared" si="64"/>
        <v/>
      </c>
      <c r="BR63" s="250">
        <f t="shared" si="65"/>
        <v>0</v>
      </c>
      <c r="BS63" s="19"/>
      <c r="BT63" s="19"/>
      <c r="BU63" s="19"/>
      <c r="BV63" s="19"/>
      <c r="BW63" s="19"/>
      <c r="BX63" s="19"/>
      <c r="BY63" s="19"/>
      <c r="BZ63" s="19"/>
      <c r="CA63" s="19">
        <f t="shared" si="27"/>
        <v>10</v>
      </c>
      <c r="CB63" s="19"/>
      <c r="CC63" s="19"/>
      <c r="CD63" s="19"/>
      <c r="CE63" s="19"/>
      <c r="CF63" s="19"/>
      <c r="CG63" s="19"/>
      <c r="CH63" s="19"/>
      <c r="CI63" s="19"/>
      <c r="CJ63" s="19"/>
      <c r="CK63" s="19"/>
      <c r="CL63" s="19"/>
      <c r="CM63" s="19"/>
      <c r="CN63" s="19"/>
      <c r="CO63" s="18"/>
      <c r="CP63" s="18"/>
      <c r="CQ63" s="18"/>
    </row>
    <row r="64" spans="1:95" ht="15.75" customHeight="1" x14ac:dyDescent="0.25">
      <c r="A64" s="129">
        <v>46</v>
      </c>
      <c r="B64" s="50"/>
      <c r="C64" s="50"/>
      <c r="D64" s="36"/>
      <c r="E64" s="36"/>
      <c r="F64" s="37">
        <v>1</v>
      </c>
      <c r="G64" s="61">
        <v>0</v>
      </c>
      <c r="H64" s="62">
        <v>0</v>
      </c>
      <c r="I64" s="63">
        <v>0</v>
      </c>
      <c r="J64" s="38">
        <v>1</v>
      </c>
      <c r="K64" s="39">
        <v>0</v>
      </c>
      <c r="L64" s="39">
        <v>0</v>
      </c>
      <c r="M64" s="39">
        <v>0</v>
      </c>
      <c r="N64" s="40">
        <v>0</v>
      </c>
      <c r="O64" s="41">
        <f t="shared" si="28"/>
        <v>0</v>
      </c>
      <c r="P64" s="41">
        <f t="shared" si="29"/>
        <v>0</v>
      </c>
      <c r="Q64" s="41">
        <f t="shared" si="30"/>
        <v>0</v>
      </c>
      <c r="R64" s="41">
        <f t="shared" si="31"/>
        <v>0</v>
      </c>
      <c r="S64" s="41">
        <f t="shared" si="32"/>
        <v>0</v>
      </c>
      <c r="T64" s="32">
        <f t="shared" si="9"/>
        <v>0</v>
      </c>
      <c r="U64" s="41">
        <f t="shared" si="33"/>
        <v>0</v>
      </c>
      <c r="V64" s="41">
        <f t="shared" si="34"/>
        <v>0</v>
      </c>
      <c r="W64" s="41">
        <f t="shared" si="35"/>
        <v>0</v>
      </c>
      <c r="X64" s="41">
        <f t="shared" si="36"/>
        <v>0</v>
      </c>
      <c r="Y64" s="41">
        <f t="shared" si="37"/>
        <v>0</v>
      </c>
      <c r="Z64" s="32">
        <f t="shared" si="38"/>
        <v>0</v>
      </c>
      <c r="AA64" s="32" t="str">
        <f t="shared" si="39"/>
        <v/>
      </c>
      <c r="AB64" s="32" t="str">
        <f t="shared" si="40"/>
        <v/>
      </c>
      <c r="AC64" s="56" t="str">
        <f t="shared" si="41"/>
        <v/>
      </c>
      <c r="AD64" s="42">
        <f t="shared" si="42"/>
        <v>1</v>
      </c>
      <c r="AE64" s="43">
        <f t="shared" si="10"/>
        <v>0</v>
      </c>
      <c r="AF64" s="43">
        <f t="shared" si="11"/>
        <v>0</v>
      </c>
      <c r="AG64" s="43">
        <f t="shared" si="12"/>
        <v>0</v>
      </c>
      <c r="AH64" s="44">
        <f t="shared" si="13"/>
        <v>0</v>
      </c>
      <c r="AI64" s="45">
        <f t="shared" si="14"/>
        <v>0</v>
      </c>
      <c r="AJ64" s="45">
        <f t="shared" si="15"/>
        <v>0</v>
      </c>
      <c r="AK64" s="46">
        <f t="shared" si="16"/>
        <v>0</v>
      </c>
      <c r="AL64" s="46">
        <f t="shared" si="43"/>
        <v>0</v>
      </c>
      <c r="AM64" s="46">
        <f t="shared" si="17"/>
        <v>0</v>
      </c>
      <c r="AN64" s="32">
        <f t="shared" si="44"/>
        <v>0</v>
      </c>
      <c r="AO64" s="45">
        <f t="shared" si="45"/>
        <v>0</v>
      </c>
      <c r="AP64" s="45">
        <f t="shared" si="46"/>
        <v>0</v>
      </c>
      <c r="AQ64" s="46">
        <f t="shared" si="47"/>
        <v>0</v>
      </c>
      <c r="AR64" s="46">
        <f t="shared" si="48"/>
        <v>0</v>
      </c>
      <c r="AS64" s="46">
        <f t="shared" si="49"/>
        <v>0</v>
      </c>
      <c r="AT64" s="32">
        <f t="shared" si="50"/>
        <v>0</v>
      </c>
      <c r="AU64" s="35" t="str">
        <f t="shared" si="51"/>
        <v/>
      </c>
      <c r="AV64" s="35" t="str">
        <f t="shared" si="52"/>
        <v/>
      </c>
      <c r="AW64" s="65" t="str">
        <f t="shared" si="53"/>
        <v/>
      </c>
      <c r="AX64" s="47">
        <f t="shared" si="18"/>
        <v>1</v>
      </c>
      <c r="AY64" s="48">
        <f t="shared" si="19"/>
        <v>0</v>
      </c>
      <c r="AZ64" s="48">
        <f t="shared" si="20"/>
        <v>0</v>
      </c>
      <c r="BA64" s="43">
        <f t="shared" si="21"/>
        <v>0</v>
      </c>
      <c r="BB64" s="43">
        <f t="shared" si="22"/>
        <v>0</v>
      </c>
      <c r="BC64" s="49">
        <f t="shared" si="23"/>
        <v>0</v>
      </c>
      <c r="BD64" s="49">
        <f t="shared" si="24"/>
        <v>0</v>
      </c>
      <c r="BE64" s="49">
        <f t="shared" si="25"/>
        <v>0</v>
      </c>
      <c r="BF64" s="49">
        <f t="shared" si="54"/>
        <v>0</v>
      </c>
      <c r="BG64" s="49">
        <f t="shared" si="26"/>
        <v>0</v>
      </c>
      <c r="BH64" s="32">
        <f t="shared" si="55"/>
        <v>0</v>
      </c>
      <c r="BI64" s="49">
        <f t="shared" si="56"/>
        <v>0</v>
      </c>
      <c r="BJ64" s="49">
        <f t="shared" si="57"/>
        <v>0</v>
      </c>
      <c r="BK64" s="49">
        <f t="shared" si="58"/>
        <v>0</v>
      </c>
      <c r="BL64" s="49">
        <f t="shared" si="59"/>
        <v>0</v>
      </c>
      <c r="BM64" s="49">
        <f t="shared" si="60"/>
        <v>0</v>
      </c>
      <c r="BN64" s="32">
        <f t="shared" si="61"/>
        <v>0</v>
      </c>
      <c r="BO64" s="32" t="str">
        <f t="shared" si="62"/>
        <v/>
      </c>
      <c r="BP64" s="32" t="str">
        <f t="shared" si="63"/>
        <v/>
      </c>
      <c r="BQ64" s="56" t="str">
        <f t="shared" si="64"/>
        <v/>
      </c>
      <c r="BR64" s="250">
        <f t="shared" si="65"/>
        <v>0</v>
      </c>
      <c r="BS64" s="19"/>
      <c r="BT64" s="19"/>
      <c r="BU64" s="19"/>
      <c r="BV64" s="19"/>
      <c r="BW64" s="19"/>
      <c r="BX64" s="19"/>
      <c r="BY64" s="19"/>
      <c r="BZ64" s="19"/>
      <c r="CA64" s="19">
        <f t="shared" si="27"/>
        <v>10</v>
      </c>
      <c r="CB64" s="19"/>
      <c r="CC64" s="19"/>
      <c r="CD64" s="19"/>
      <c r="CE64" s="19"/>
      <c r="CF64" s="19"/>
      <c r="CG64" s="19"/>
      <c r="CH64" s="19"/>
      <c r="CI64" s="19"/>
      <c r="CJ64" s="19"/>
      <c r="CK64" s="19"/>
      <c r="CL64" s="19"/>
      <c r="CM64" s="19"/>
      <c r="CN64" s="19"/>
      <c r="CO64" s="18"/>
      <c r="CP64" s="18"/>
      <c r="CQ64" s="18"/>
    </row>
    <row r="65" spans="1:95" ht="15.75" customHeight="1" x14ac:dyDescent="0.25">
      <c r="A65" s="129">
        <v>47</v>
      </c>
      <c r="B65" s="50"/>
      <c r="C65" s="50"/>
      <c r="D65" s="36"/>
      <c r="E65" s="36"/>
      <c r="F65" s="37">
        <v>1</v>
      </c>
      <c r="G65" s="61">
        <v>0</v>
      </c>
      <c r="H65" s="62">
        <v>0</v>
      </c>
      <c r="I65" s="63">
        <v>0</v>
      </c>
      <c r="J65" s="38">
        <v>1</v>
      </c>
      <c r="K65" s="39">
        <v>0</v>
      </c>
      <c r="L65" s="39">
        <v>0</v>
      </c>
      <c r="M65" s="39">
        <v>0</v>
      </c>
      <c r="N65" s="40">
        <v>0</v>
      </c>
      <c r="O65" s="41">
        <f t="shared" si="28"/>
        <v>0</v>
      </c>
      <c r="P65" s="41">
        <f t="shared" si="29"/>
        <v>0</v>
      </c>
      <c r="Q65" s="41">
        <f t="shared" si="30"/>
        <v>0</v>
      </c>
      <c r="R65" s="41">
        <f t="shared" si="31"/>
        <v>0</v>
      </c>
      <c r="S65" s="41">
        <f t="shared" si="32"/>
        <v>0</v>
      </c>
      <c r="T65" s="32">
        <f t="shared" si="9"/>
        <v>0</v>
      </c>
      <c r="U65" s="41">
        <f t="shared" si="33"/>
        <v>0</v>
      </c>
      <c r="V65" s="41">
        <f t="shared" si="34"/>
        <v>0</v>
      </c>
      <c r="W65" s="41">
        <f t="shared" si="35"/>
        <v>0</v>
      </c>
      <c r="X65" s="41">
        <f t="shared" si="36"/>
        <v>0</v>
      </c>
      <c r="Y65" s="41">
        <f t="shared" si="37"/>
        <v>0</v>
      </c>
      <c r="Z65" s="32">
        <f t="shared" si="38"/>
        <v>0</v>
      </c>
      <c r="AA65" s="32" t="str">
        <f t="shared" si="39"/>
        <v/>
      </c>
      <c r="AB65" s="32" t="str">
        <f t="shared" si="40"/>
        <v/>
      </c>
      <c r="AC65" s="56" t="str">
        <f t="shared" si="41"/>
        <v/>
      </c>
      <c r="AD65" s="42">
        <f t="shared" si="42"/>
        <v>1</v>
      </c>
      <c r="AE65" s="43">
        <f t="shared" si="10"/>
        <v>0</v>
      </c>
      <c r="AF65" s="43">
        <f t="shared" si="11"/>
        <v>0</v>
      </c>
      <c r="AG65" s="43">
        <f t="shared" si="12"/>
        <v>0</v>
      </c>
      <c r="AH65" s="44">
        <f t="shared" si="13"/>
        <v>0</v>
      </c>
      <c r="AI65" s="45">
        <f t="shared" si="14"/>
        <v>0</v>
      </c>
      <c r="AJ65" s="45">
        <f t="shared" si="15"/>
        <v>0</v>
      </c>
      <c r="AK65" s="46">
        <f t="shared" si="16"/>
        <v>0</v>
      </c>
      <c r="AL65" s="46">
        <f t="shared" si="43"/>
        <v>0</v>
      </c>
      <c r="AM65" s="46">
        <f t="shared" si="17"/>
        <v>0</v>
      </c>
      <c r="AN65" s="32">
        <f t="shared" si="44"/>
        <v>0</v>
      </c>
      <c r="AO65" s="45">
        <f t="shared" si="45"/>
        <v>0</v>
      </c>
      <c r="AP65" s="45">
        <f t="shared" si="46"/>
        <v>0</v>
      </c>
      <c r="AQ65" s="46">
        <f t="shared" si="47"/>
        <v>0</v>
      </c>
      <c r="AR65" s="46">
        <f t="shared" si="48"/>
        <v>0</v>
      </c>
      <c r="AS65" s="46">
        <f t="shared" si="49"/>
        <v>0</v>
      </c>
      <c r="AT65" s="32">
        <f t="shared" si="50"/>
        <v>0</v>
      </c>
      <c r="AU65" s="35" t="str">
        <f t="shared" si="51"/>
        <v/>
      </c>
      <c r="AV65" s="35" t="str">
        <f t="shared" si="52"/>
        <v/>
      </c>
      <c r="AW65" s="65" t="str">
        <f t="shared" si="53"/>
        <v/>
      </c>
      <c r="AX65" s="47">
        <f t="shared" si="18"/>
        <v>1</v>
      </c>
      <c r="AY65" s="48">
        <f t="shared" si="19"/>
        <v>0</v>
      </c>
      <c r="AZ65" s="48">
        <f t="shared" si="20"/>
        <v>0</v>
      </c>
      <c r="BA65" s="43">
        <f t="shared" si="21"/>
        <v>0</v>
      </c>
      <c r="BB65" s="43">
        <f t="shared" si="22"/>
        <v>0</v>
      </c>
      <c r="BC65" s="49">
        <f t="shared" si="23"/>
        <v>0</v>
      </c>
      <c r="BD65" s="49">
        <f t="shared" si="24"/>
        <v>0</v>
      </c>
      <c r="BE65" s="49">
        <f t="shared" si="25"/>
        <v>0</v>
      </c>
      <c r="BF65" s="49">
        <f t="shared" si="54"/>
        <v>0</v>
      </c>
      <c r="BG65" s="49">
        <f t="shared" si="26"/>
        <v>0</v>
      </c>
      <c r="BH65" s="32">
        <f t="shared" si="55"/>
        <v>0</v>
      </c>
      <c r="BI65" s="49">
        <f t="shared" si="56"/>
        <v>0</v>
      </c>
      <c r="BJ65" s="49">
        <f t="shared" si="57"/>
        <v>0</v>
      </c>
      <c r="BK65" s="49">
        <f t="shared" si="58"/>
        <v>0</v>
      </c>
      <c r="BL65" s="49">
        <f t="shared" si="59"/>
        <v>0</v>
      </c>
      <c r="BM65" s="49">
        <f t="shared" si="60"/>
        <v>0</v>
      </c>
      <c r="BN65" s="32">
        <f t="shared" si="61"/>
        <v>0</v>
      </c>
      <c r="BO65" s="32" t="str">
        <f t="shared" si="62"/>
        <v/>
      </c>
      <c r="BP65" s="32" t="str">
        <f t="shared" si="63"/>
        <v/>
      </c>
      <c r="BQ65" s="56" t="str">
        <f t="shared" si="64"/>
        <v/>
      </c>
      <c r="BR65" s="250">
        <f t="shared" si="65"/>
        <v>0</v>
      </c>
      <c r="BS65" s="19"/>
      <c r="BT65" s="19"/>
      <c r="BU65" s="19"/>
      <c r="BV65" s="19"/>
      <c r="BW65" s="19"/>
      <c r="BX65" s="19"/>
      <c r="BY65" s="19"/>
      <c r="BZ65" s="19"/>
      <c r="CA65" s="19">
        <f t="shared" si="27"/>
        <v>10</v>
      </c>
      <c r="CB65" s="19"/>
      <c r="CC65" s="19"/>
      <c r="CD65" s="19"/>
      <c r="CE65" s="19"/>
      <c r="CF65" s="19"/>
      <c r="CG65" s="19"/>
      <c r="CH65" s="19"/>
      <c r="CI65" s="19"/>
      <c r="CJ65" s="19"/>
      <c r="CK65" s="19"/>
      <c r="CL65" s="19"/>
      <c r="CM65" s="19"/>
      <c r="CN65" s="19"/>
      <c r="CO65" s="18"/>
      <c r="CP65" s="18"/>
      <c r="CQ65" s="18"/>
    </row>
    <row r="66" spans="1:95" ht="15.75" customHeight="1" x14ac:dyDescent="0.25">
      <c r="A66" s="129">
        <v>48</v>
      </c>
      <c r="B66" s="50"/>
      <c r="C66" s="50"/>
      <c r="D66" s="36"/>
      <c r="E66" s="36"/>
      <c r="F66" s="37">
        <v>1</v>
      </c>
      <c r="G66" s="61">
        <v>0</v>
      </c>
      <c r="H66" s="62">
        <v>0</v>
      </c>
      <c r="I66" s="63">
        <v>0</v>
      </c>
      <c r="J66" s="38">
        <v>1</v>
      </c>
      <c r="K66" s="39">
        <v>0</v>
      </c>
      <c r="L66" s="39">
        <v>0</v>
      </c>
      <c r="M66" s="39">
        <v>0</v>
      </c>
      <c r="N66" s="40">
        <v>0</v>
      </c>
      <c r="O66" s="41">
        <f t="shared" si="28"/>
        <v>0</v>
      </c>
      <c r="P66" s="41">
        <f t="shared" si="29"/>
        <v>0</v>
      </c>
      <c r="Q66" s="41">
        <f t="shared" si="30"/>
        <v>0</v>
      </c>
      <c r="R66" s="41">
        <f t="shared" si="31"/>
        <v>0</v>
      </c>
      <c r="S66" s="41">
        <f t="shared" si="32"/>
        <v>0</v>
      </c>
      <c r="T66" s="32">
        <f t="shared" si="9"/>
        <v>0</v>
      </c>
      <c r="U66" s="41">
        <f t="shared" si="33"/>
        <v>0</v>
      </c>
      <c r="V66" s="41">
        <f t="shared" si="34"/>
        <v>0</v>
      </c>
      <c r="W66" s="41">
        <f t="shared" si="35"/>
        <v>0</v>
      </c>
      <c r="X66" s="41">
        <f t="shared" si="36"/>
        <v>0</v>
      </c>
      <c r="Y66" s="41">
        <f t="shared" si="37"/>
        <v>0</v>
      </c>
      <c r="Z66" s="32">
        <f t="shared" si="38"/>
        <v>0</v>
      </c>
      <c r="AA66" s="32" t="str">
        <f t="shared" si="39"/>
        <v/>
      </c>
      <c r="AB66" s="32" t="str">
        <f t="shared" si="40"/>
        <v/>
      </c>
      <c r="AC66" s="56" t="str">
        <f t="shared" si="41"/>
        <v/>
      </c>
      <c r="AD66" s="42">
        <f t="shared" si="42"/>
        <v>1</v>
      </c>
      <c r="AE66" s="43">
        <f t="shared" si="10"/>
        <v>0</v>
      </c>
      <c r="AF66" s="43">
        <f t="shared" si="11"/>
        <v>0</v>
      </c>
      <c r="AG66" s="43">
        <f t="shared" si="12"/>
        <v>0</v>
      </c>
      <c r="AH66" s="44">
        <f t="shared" si="13"/>
        <v>0</v>
      </c>
      <c r="AI66" s="45">
        <f t="shared" si="14"/>
        <v>0</v>
      </c>
      <c r="AJ66" s="45">
        <f t="shared" si="15"/>
        <v>0</v>
      </c>
      <c r="AK66" s="46">
        <f t="shared" si="16"/>
        <v>0</v>
      </c>
      <c r="AL66" s="46">
        <f t="shared" si="43"/>
        <v>0</v>
      </c>
      <c r="AM66" s="46">
        <f t="shared" si="17"/>
        <v>0</v>
      </c>
      <c r="AN66" s="32">
        <f t="shared" si="44"/>
        <v>0</v>
      </c>
      <c r="AO66" s="45">
        <f t="shared" si="45"/>
        <v>0</v>
      </c>
      <c r="AP66" s="45">
        <f t="shared" si="46"/>
        <v>0</v>
      </c>
      <c r="AQ66" s="46">
        <f t="shared" si="47"/>
        <v>0</v>
      </c>
      <c r="AR66" s="46">
        <f t="shared" si="48"/>
        <v>0</v>
      </c>
      <c r="AS66" s="46">
        <f t="shared" si="49"/>
        <v>0</v>
      </c>
      <c r="AT66" s="32">
        <f t="shared" si="50"/>
        <v>0</v>
      </c>
      <c r="AU66" s="35" t="str">
        <f t="shared" si="51"/>
        <v/>
      </c>
      <c r="AV66" s="35" t="str">
        <f t="shared" si="52"/>
        <v/>
      </c>
      <c r="AW66" s="65" t="str">
        <f t="shared" si="53"/>
        <v/>
      </c>
      <c r="AX66" s="47">
        <f t="shared" si="18"/>
        <v>1</v>
      </c>
      <c r="AY66" s="48">
        <f t="shared" si="19"/>
        <v>0</v>
      </c>
      <c r="AZ66" s="48">
        <f t="shared" si="20"/>
        <v>0</v>
      </c>
      <c r="BA66" s="43">
        <f t="shared" si="21"/>
        <v>0</v>
      </c>
      <c r="BB66" s="43">
        <f t="shared" si="22"/>
        <v>0</v>
      </c>
      <c r="BC66" s="49">
        <f t="shared" si="23"/>
        <v>0</v>
      </c>
      <c r="BD66" s="49">
        <f t="shared" si="24"/>
        <v>0</v>
      </c>
      <c r="BE66" s="49">
        <f t="shared" si="25"/>
        <v>0</v>
      </c>
      <c r="BF66" s="49">
        <f t="shared" si="54"/>
        <v>0</v>
      </c>
      <c r="BG66" s="49">
        <f t="shared" si="26"/>
        <v>0</v>
      </c>
      <c r="BH66" s="32">
        <f t="shared" si="55"/>
        <v>0</v>
      </c>
      <c r="BI66" s="49">
        <f t="shared" si="56"/>
        <v>0</v>
      </c>
      <c r="BJ66" s="49">
        <f t="shared" si="57"/>
        <v>0</v>
      </c>
      <c r="BK66" s="49">
        <f t="shared" si="58"/>
        <v>0</v>
      </c>
      <c r="BL66" s="49">
        <f t="shared" si="59"/>
        <v>0</v>
      </c>
      <c r="BM66" s="49">
        <f t="shared" si="60"/>
        <v>0</v>
      </c>
      <c r="BN66" s="32">
        <f t="shared" si="61"/>
        <v>0</v>
      </c>
      <c r="BO66" s="32" t="str">
        <f t="shared" si="62"/>
        <v/>
      </c>
      <c r="BP66" s="32" t="str">
        <f t="shared" si="63"/>
        <v/>
      </c>
      <c r="BQ66" s="56" t="str">
        <f t="shared" si="64"/>
        <v/>
      </c>
      <c r="BR66" s="250">
        <f t="shared" si="65"/>
        <v>0</v>
      </c>
      <c r="BS66" s="19"/>
      <c r="BT66" s="19"/>
      <c r="BU66" s="19"/>
      <c r="BV66" s="19"/>
      <c r="BW66" s="19"/>
      <c r="BX66" s="19"/>
      <c r="BY66" s="19"/>
      <c r="BZ66" s="19"/>
      <c r="CA66" s="19">
        <f t="shared" si="27"/>
        <v>10</v>
      </c>
      <c r="CB66" s="19"/>
      <c r="CC66" s="19"/>
      <c r="CD66" s="19"/>
      <c r="CE66" s="19"/>
      <c r="CF66" s="19"/>
      <c r="CG66" s="19"/>
      <c r="CH66" s="19"/>
      <c r="CI66" s="19"/>
      <c r="CJ66" s="19"/>
      <c r="CK66" s="19"/>
      <c r="CL66" s="19"/>
      <c r="CM66" s="19"/>
      <c r="CN66" s="19"/>
      <c r="CO66" s="18"/>
      <c r="CP66" s="18"/>
      <c r="CQ66" s="18"/>
    </row>
    <row r="67" spans="1:95" ht="15.75" customHeight="1" x14ac:dyDescent="0.25">
      <c r="A67" s="129">
        <v>49</v>
      </c>
      <c r="B67" s="50"/>
      <c r="C67" s="50"/>
      <c r="D67" s="36"/>
      <c r="E67" s="36"/>
      <c r="F67" s="37">
        <v>1</v>
      </c>
      <c r="G67" s="61">
        <v>0</v>
      </c>
      <c r="H67" s="62">
        <v>0</v>
      </c>
      <c r="I67" s="63">
        <v>0</v>
      </c>
      <c r="J67" s="38">
        <v>1</v>
      </c>
      <c r="K67" s="39">
        <v>0</v>
      </c>
      <c r="L67" s="39">
        <v>0</v>
      </c>
      <c r="M67" s="39">
        <v>0</v>
      </c>
      <c r="N67" s="40">
        <v>0</v>
      </c>
      <c r="O67" s="41">
        <f t="shared" si="28"/>
        <v>0</v>
      </c>
      <c r="P67" s="41">
        <f t="shared" si="29"/>
        <v>0</v>
      </c>
      <c r="Q67" s="41">
        <f t="shared" si="30"/>
        <v>0</v>
      </c>
      <c r="R67" s="41">
        <f t="shared" si="31"/>
        <v>0</v>
      </c>
      <c r="S67" s="41">
        <f t="shared" si="32"/>
        <v>0</v>
      </c>
      <c r="T67" s="32">
        <f t="shared" si="9"/>
        <v>0</v>
      </c>
      <c r="U67" s="41">
        <f t="shared" si="33"/>
        <v>0</v>
      </c>
      <c r="V67" s="41">
        <f t="shared" si="34"/>
        <v>0</v>
      </c>
      <c r="W67" s="41">
        <f t="shared" si="35"/>
        <v>0</v>
      </c>
      <c r="X67" s="41">
        <f t="shared" si="36"/>
        <v>0</v>
      </c>
      <c r="Y67" s="41">
        <f t="shared" si="37"/>
        <v>0</v>
      </c>
      <c r="Z67" s="32">
        <f t="shared" si="38"/>
        <v>0</v>
      </c>
      <c r="AA67" s="32" t="str">
        <f t="shared" si="39"/>
        <v/>
      </c>
      <c r="AB67" s="32" t="str">
        <f t="shared" si="40"/>
        <v/>
      </c>
      <c r="AC67" s="56" t="str">
        <f t="shared" si="41"/>
        <v/>
      </c>
      <c r="AD67" s="42">
        <f t="shared" si="42"/>
        <v>1</v>
      </c>
      <c r="AE67" s="43">
        <f t="shared" si="10"/>
        <v>0</v>
      </c>
      <c r="AF67" s="43">
        <f t="shared" si="11"/>
        <v>0</v>
      </c>
      <c r="AG67" s="43">
        <f t="shared" si="12"/>
        <v>0</v>
      </c>
      <c r="AH67" s="44">
        <f t="shared" si="13"/>
        <v>0</v>
      </c>
      <c r="AI67" s="45">
        <f t="shared" si="14"/>
        <v>0</v>
      </c>
      <c r="AJ67" s="45">
        <f t="shared" si="15"/>
        <v>0</v>
      </c>
      <c r="AK67" s="46">
        <f t="shared" si="16"/>
        <v>0</v>
      </c>
      <c r="AL67" s="46">
        <f t="shared" si="43"/>
        <v>0</v>
      </c>
      <c r="AM67" s="46">
        <f t="shared" si="17"/>
        <v>0</v>
      </c>
      <c r="AN67" s="32">
        <f t="shared" si="44"/>
        <v>0</v>
      </c>
      <c r="AO67" s="45">
        <f t="shared" si="45"/>
        <v>0</v>
      </c>
      <c r="AP67" s="45">
        <f t="shared" si="46"/>
        <v>0</v>
      </c>
      <c r="AQ67" s="46">
        <f t="shared" si="47"/>
        <v>0</v>
      </c>
      <c r="AR67" s="46">
        <f t="shared" si="48"/>
        <v>0</v>
      </c>
      <c r="AS67" s="46">
        <f t="shared" si="49"/>
        <v>0</v>
      </c>
      <c r="AT67" s="32">
        <f t="shared" si="50"/>
        <v>0</v>
      </c>
      <c r="AU67" s="35" t="str">
        <f t="shared" si="51"/>
        <v/>
      </c>
      <c r="AV67" s="35" t="str">
        <f t="shared" si="52"/>
        <v/>
      </c>
      <c r="AW67" s="65" t="str">
        <f t="shared" si="53"/>
        <v/>
      </c>
      <c r="AX67" s="47">
        <f t="shared" si="18"/>
        <v>1</v>
      </c>
      <c r="AY67" s="48">
        <f t="shared" si="19"/>
        <v>0</v>
      </c>
      <c r="AZ67" s="48">
        <f t="shared" si="20"/>
        <v>0</v>
      </c>
      <c r="BA67" s="43">
        <f t="shared" si="21"/>
        <v>0</v>
      </c>
      <c r="BB67" s="43">
        <f t="shared" si="22"/>
        <v>0</v>
      </c>
      <c r="BC67" s="49">
        <f t="shared" si="23"/>
        <v>0</v>
      </c>
      <c r="BD67" s="49">
        <f t="shared" si="24"/>
        <v>0</v>
      </c>
      <c r="BE67" s="49">
        <f t="shared" si="25"/>
        <v>0</v>
      </c>
      <c r="BF67" s="49">
        <f t="shared" si="54"/>
        <v>0</v>
      </c>
      <c r="BG67" s="49">
        <f t="shared" si="26"/>
        <v>0</v>
      </c>
      <c r="BH67" s="32">
        <f t="shared" si="55"/>
        <v>0</v>
      </c>
      <c r="BI67" s="49">
        <f t="shared" si="56"/>
        <v>0</v>
      </c>
      <c r="BJ67" s="49">
        <f t="shared" si="57"/>
        <v>0</v>
      </c>
      <c r="BK67" s="49">
        <f t="shared" si="58"/>
        <v>0</v>
      </c>
      <c r="BL67" s="49">
        <f t="shared" si="59"/>
        <v>0</v>
      </c>
      <c r="BM67" s="49">
        <f t="shared" si="60"/>
        <v>0</v>
      </c>
      <c r="BN67" s="32">
        <f t="shared" si="61"/>
        <v>0</v>
      </c>
      <c r="BO67" s="32" t="str">
        <f t="shared" si="62"/>
        <v/>
      </c>
      <c r="BP67" s="32" t="str">
        <f t="shared" si="63"/>
        <v/>
      </c>
      <c r="BQ67" s="56" t="str">
        <f t="shared" si="64"/>
        <v/>
      </c>
      <c r="BR67" s="250">
        <f t="shared" si="65"/>
        <v>0</v>
      </c>
      <c r="BS67" s="19"/>
      <c r="BT67" s="19"/>
      <c r="BU67" s="19"/>
      <c r="BV67" s="19"/>
      <c r="BW67" s="19"/>
      <c r="BX67" s="19"/>
      <c r="BY67" s="19"/>
      <c r="BZ67" s="19"/>
      <c r="CA67" s="19">
        <f t="shared" si="27"/>
        <v>10</v>
      </c>
      <c r="CB67" s="19"/>
      <c r="CC67" s="19"/>
      <c r="CD67" s="19"/>
      <c r="CE67" s="19"/>
      <c r="CF67" s="19"/>
      <c r="CG67" s="19"/>
      <c r="CH67" s="19"/>
      <c r="CI67" s="19"/>
      <c r="CJ67" s="19"/>
      <c r="CK67" s="19"/>
      <c r="CL67" s="19"/>
      <c r="CM67" s="19"/>
      <c r="CN67" s="19"/>
      <c r="CO67" s="18"/>
      <c r="CP67" s="18"/>
      <c r="CQ67" s="18"/>
    </row>
    <row r="68" spans="1:95" ht="15.75" customHeight="1" x14ac:dyDescent="0.25">
      <c r="A68" s="129">
        <v>50</v>
      </c>
      <c r="B68" s="50"/>
      <c r="C68" s="50"/>
      <c r="D68" s="36"/>
      <c r="E68" s="36"/>
      <c r="F68" s="37">
        <v>1</v>
      </c>
      <c r="G68" s="61">
        <v>0</v>
      </c>
      <c r="H68" s="62">
        <v>0</v>
      </c>
      <c r="I68" s="63">
        <v>0</v>
      </c>
      <c r="J68" s="38">
        <v>1</v>
      </c>
      <c r="K68" s="39">
        <v>0</v>
      </c>
      <c r="L68" s="39">
        <v>0</v>
      </c>
      <c r="M68" s="39">
        <v>0</v>
      </c>
      <c r="N68" s="40">
        <v>0</v>
      </c>
      <c r="O68" s="41">
        <f t="shared" si="28"/>
        <v>0</v>
      </c>
      <c r="P68" s="41">
        <f t="shared" si="29"/>
        <v>0</v>
      </c>
      <c r="Q68" s="41">
        <f t="shared" si="30"/>
        <v>0</v>
      </c>
      <c r="R68" s="41">
        <f t="shared" si="31"/>
        <v>0</v>
      </c>
      <c r="S68" s="41">
        <f t="shared" si="32"/>
        <v>0</v>
      </c>
      <c r="T68" s="32">
        <f t="shared" si="9"/>
        <v>0</v>
      </c>
      <c r="U68" s="41">
        <f t="shared" si="33"/>
        <v>0</v>
      </c>
      <c r="V68" s="41">
        <f t="shared" si="34"/>
        <v>0</v>
      </c>
      <c r="W68" s="41">
        <f t="shared" si="35"/>
        <v>0</v>
      </c>
      <c r="X68" s="41">
        <f t="shared" si="36"/>
        <v>0</v>
      </c>
      <c r="Y68" s="41">
        <f t="shared" si="37"/>
        <v>0</v>
      </c>
      <c r="Z68" s="32">
        <f t="shared" si="38"/>
        <v>0</v>
      </c>
      <c r="AA68" s="32" t="str">
        <f t="shared" si="39"/>
        <v/>
      </c>
      <c r="AB68" s="32" t="str">
        <f t="shared" si="40"/>
        <v/>
      </c>
      <c r="AC68" s="56" t="str">
        <f t="shared" si="41"/>
        <v/>
      </c>
      <c r="AD68" s="42">
        <f t="shared" si="42"/>
        <v>1</v>
      </c>
      <c r="AE68" s="43">
        <f t="shared" si="10"/>
        <v>0</v>
      </c>
      <c r="AF68" s="43">
        <f t="shared" si="11"/>
        <v>0</v>
      </c>
      <c r="AG68" s="43">
        <f t="shared" si="12"/>
        <v>0</v>
      </c>
      <c r="AH68" s="44">
        <f t="shared" si="13"/>
        <v>0</v>
      </c>
      <c r="AI68" s="45">
        <f t="shared" si="14"/>
        <v>0</v>
      </c>
      <c r="AJ68" s="45">
        <f t="shared" si="15"/>
        <v>0</v>
      </c>
      <c r="AK68" s="46">
        <f t="shared" si="16"/>
        <v>0</v>
      </c>
      <c r="AL68" s="46">
        <f t="shared" si="43"/>
        <v>0</v>
      </c>
      <c r="AM68" s="46">
        <f t="shared" si="17"/>
        <v>0</v>
      </c>
      <c r="AN68" s="32">
        <f t="shared" si="44"/>
        <v>0</v>
      </c>
      <c r="AO68" s="45">
        <f t="shared" si="45"/>
        <v>0</v>
      </c>
      <c r="AP68" s="45">
        <f t="shared" si="46"/>
        <v>0</v>
      </c>
      <c r="AQ68" s="46">
        <f t="shared" si="47"/>
        <v>0</v>
      </c>
      <c r="AR68" s="46">
        <f t="shared" si="48"/>
        <v>0</v>
      </c>
      <c r="AS68" s="46">
        <f t="shared" si="49"/>
        <v>0</v>
      </c>
      <c r="AT68" s="32">
        <f t="shared" si="50"/>
        <v>0</v>
      </c>
      <c r="AU68" s="35" t="str">
        <f t="shared" si="51"/>
        <v/>
      </c>
      <c r="AV68" s="35" t="str">
        <f t="shared" si="52"/>
        <v/>
      </c>
      <c r="AW68" s="65" t="str">
        <f t="shared" si="53"/>
        <v/>
      </c>
      <c r="AX68" s="47">
        <f t="shared" si="18"/>
        <v>1</v>
      </c>
      <c r="AY68" s="48">
        <f t="shared" si="19"/>
        <v>0</v>
      </c>
      <c r="AZ68" s="48">
        <f t="shared" si="20"/>
        <v>0</v>
      </c>
      <c r="BA68" s="43">
        <f t="shared" si="21"/>
        <v>0</v>
      </c>
      <c r="BB68" s="43">
        <f t="shared" si="22"/>
        <v>0</v>
      </c>
      <c r="BC68" s="49">
        <f t="shared" si="23"/>
        <v>0</v>
      </c>
      <c r="BD68" s="49">
        <f t="shared" si="24"/>
        <v>0</v>
      </c>
      <c r="BE68" s="49">
        <f t="shared" si="25"/>
        <v>0</v>
      </c>
      <c r="BF68" s="49">
        <f t="shared" si="54"/>
        <v>0</v>
      </c>
      <c r="BG68" s="49">
        <f t="shared" si="26"/>
        <v>0</v>
      </c>
      <c r="BH68" s="32">
        <f t="shared" si="55"/>
        <v>0</v>
      </c>
      <c r="BI68" s="49">
        <f t="shared" si="56"/>
        <v>0</v>
      </c>
      <c r="BJ68" s="49">
        <f t="shared" si="57"/>
        <v>0</v>
      </c>
      <c r="BK68" s="49">
        <f t="shared" si="58"/>
        <v>0</v>
      </c>
      <c r="BL68" s="49">
        <f t="shared" si="59"/>
        <v>0</v>
      </c>
      <c r="BM68" s="49">
        <f t="shared" si="60"/>
        <v>0</v>
      </c>
      <c r="BN68" s="32">
        <f t="shared" si="61"/>
        <v>0</v>
      </c>
      <c r="BO68" s="32" t="str">
        <f t="shared" si="62"/>
        <v/>
      </c>
      <c r="BP68" s="32" t="str">
        <f t="shared" si="63"/>
        <v/>
      </c>
      <c r="BQ68" s="56" t="str">
        <f t="shared" si="64"/>
        <v/>
      </c>
      <c r="BR68" s="250">
        <f t="shared" si="65"/>
        <v>0</v>
      </c>
      <c r="BS68" s="19"/>
      <c r="BT68" s="19"/>
      <c r="BU68" s="19"/>
      <c r="BV68" s="19"/>
      <c r="BW68" s="19"/>
      <c r="BX68" s="19"/>
      <c r="BY68" s="19"/>
      <c r="BZ68" s="19"/>
      <c r="CA68" s="19">
        <f t="shared" si="27"/>
        <v>10</v>
      </c>
      <c r="CB68" s="19"/>
      <c r="CC68" s="19"/>
      <c r="CD68" s="19"/>
      <c r="CE68" s="19"/>
      <c r="CF68" s="19"/>
      <c r="CG68" s="19"/>
      <c r="CH68" s="19"/>
      <c r="CI68" s="19"/>
      <c r="CJ68" s="19"/>
      <c r="CK68" s="19"/>
      <c r="CL68" s="19"/>
      <c r="CM68" s="19"/>
      <c r="CN68" s="19"/>
      <c r="CO68" s="18"/>
      <c r="CP68" s="18"/>
      <c r="CQ68" s="18"/>
    </row>
    <row r="69" spans="1:95" ht="15.75" customHeight="1" x14ac:dyDescent="0.25">
      <c r="A69" s="129">
        <v>51</v>
      </c>
      <c r="B69" s="50"/>
      <c r="C69" s="50"/>
      <c r="D69" s="36"/>
      <c r="E69" s="36"/>
      <c r="F69" s="37">
        <v>1</v>
      </c>
      <c r="G69" s="61">
        <v>0</v>
      </c>
      <c r="H69" s="62">
        <v>0</v>
      </c>
      <c r="I69" s="63">
        <v>0</v>
      </c>
      <c r="J69" s="38">
        <v>1</v>
      </c>
      <c r="K69" s="39">
        <v>0</v>
      </c>
      <c r="L69" s="39">
        <v>0</v>
      </c>
      <c r="M69" s="39">
        <v>0</v>
      </c>
      <c r="N69" s="40">
        <v>0</v>
      </c>
      <c r="O69" s="41">
        <f t="shared" si="28"/>
        <v>0</v>
      </c>
      <c r="P69" s="41">
        <f t="shared" si="29"/>
        <v>0</v>
      </c>
      <c r="Q69" s="41">
        <f t="shared" si="30"/>
        <v>0</v>
      </c>
      <c r="R69" s="41">
        <f t="shared" si="31"/>
        <v>0</v>
      </c>
      <c r="S69" s="41">
        <f t="shared" si="32"/>
        <v>0</v>
      </c>
      <c r="T69" s="32">
        <f t="shared" si="9"/>
        <v>0</v>
      </c>
      <c r="U69" s="41">
        <f t="shared" si="33"/>
        <v>0</v>
      </c>
      <c r="V69" s="41">
        <f t="shared" si="34"/>
        <v>0</v>
      </c>
      <c r="W69" s="41">
        <f t="shared" si="35"/>
        <v>0</v>
      </c>
      <c r="X69" s="41">
        <f t="shared" si="36"/>
        <v>0</v>
      </c>
      <c r="Y69" s="41">
        <f t="shared" si="37"/>
        <v>0</v>
      </c>
      <c r="Z69" s="32">
        <f t="shared" si="38"/>
        <v>0</v>
      </c>
      <c r="AA69" s="32" t="str">
        <f t="shared" si="39"/>
        <v/>
      </c>
      <c r="AB69" s="32" t="str">
        <f t="shared" si="40"/>
        <v/>
      </c>
      <c r="AC69" s="56" t="str">
        <f t="shared" si="41"/>
        <v/>
      </c>
      <c r="AD69" s="42">
        <f t="shared" si="42"/>
        <v>1</v>
      </c>
      <c r="AE69" s="43">
        <f t="shared" si="10"/>
        <v>0</v>
      </c>
      <c r="AF69" s="43">
        <f t="shared" si="11"/>
        <v>0</v>
      </c>
      <c r="AG69" s="43">
        <f t="shared" si="12"/>
        <v>0</v>
      </c>
      <c r="AH69" s="44">
        <f t="shared" si="13"/>
        <v>0</v>
      </c>
      <c r="AI69" s="45">
        <f t="shared" si="14"/>
        <v>0</v>
      </c>
      <c r="AJ69" s="45">
        <f t="shared" si="15"/>
        <v>0</v>
      </c>
      <c r="AK69" s="46">
        <f t="shared" si="16"/>
        <v>0</v>
      </c>
      <c r="AL69" s="46">
        <f t="shared" si="43"/>
        <v>0</v>
      </c>
      <c r="AM69" s="46">
        <f t="shared" si="17"/>
        <v>0</v>
      </c>
      <c r="AN69" s="32">
        <f t="shared" si="44"/>
        <v>0</v>
      </c>
      <c r="AO69" s="45">
        <f t="shared" si="45"/>
        <v>0</v>
      </c>
      <c r="AP69" s="45">
        <f t="shared" si="46"/>
        <v>0</v>
      </c>
      <c r="AQ69" s="46">
        <f t="shared" si="47"/>
        <v>0</v>
      </c>
      <c r="AR69" s="46">
        <f t="shared" si="48"/>
        <v>0</v>
      </c>
      <c r="AS69" s="46">
        <f t="shared" si="49"/>
        <v>0</v>
      </c>
      <c r="AT69" s="32">
        <f t="shared" si="50"/>
        <v>0</v>
      </c>
      <c r="AU69" s="35" t="str">
        <f t="shared" si="51"/>
        <v/>
      </c>
      <c r="AV69" s="35" t="str">
        <f t="shared" si="52"/>
        <v/>
      </c>
      <c r="AW69" s="65" t="str">
        <f t="shared" si="53"/>
        <v/>
      </c>
      <c r="AX69" s="47">
        <f t="shared" si="18"/>
        <v>1</v>
      </c>
      <c r="AY69" s="48">
        <f t="shared" si="19"/>
        <v>0</v>
      </c>
      <c r="AZ69" s="48">
        <f t="shared" si="20"/>
        <v>0</v>
      </c>
      <c r="BA69" s="43">
        <f t="shared" si="21"/>
        <v>0</v>
      </c>
      <c r="BB69" s="43">
        <f t="shared" si="22"/>
        <v>0</v>
      </c>
      <c r="BC69" s="49">
        <f t="shared" si="23"/>
        <v>0</v>
      </c>
      <c r="BD69" s="49">
        <f t="shared" si="24"/>
        <v>0</v>
      </c>
      <c r="BE69" s="49">
        <f t="shared" si="25"/>
        <v>0</v>
      </c>
      <c r="BF69" s="49">
        <f t="shared" si="54"/>
        <v>0</v>
      </c>
      <c r="BG69" s="49">
        <f t="shared" si="26"/>
        <v>0</v>
      </c>
      <c r="BH69" s="32">
        <f t="shared" si="55"/>
        <v>0</v>
      </c>
      <c r="BI69" s="49">
        <f t="shared" si="56"/>
        <v>0</v>
      </c>
      <c r="BJ69" s="49">
        <f t="shared" si="57"/>
        <v>0</v>
      </c>
      <c r="BK69" s="49">
        <f t="shared" si="58"/>
        <v>0</v>
      </c>
      <c r="BL69" s="49">
        <f t="shared" si="59"/>
        <v>0</v>
      </c>
      <c r="BM69" s="49">
        <f t="shared" si="60"/>
        <v>0</v>
      </c>
      <c r="BN69" s="32">
        <f t="shared" si="61"/>
        <v>0</v>
      </c>
      <c r="BO69" s="32" t="str">
        <f t="shared" si="62"/>
        <v/>
      </c>
      <c r="BP69" s="32" t="str">
        <f t="shared" si="63"/>
        <v/>
      </c>
      <c r="BQ69" s="56" t="str">
        <f t="shared" si="64"/>
        <v/>
      </c>
      <c r="BR69" s="250">
        <f t="shared" si="65"/>
        <v>0</v>
      </c>
      <c r="BS69" s="19"/>
      <c r="BT69" s="19"/>
      <c r="BU69" s="19"/>
      <c r="BV69" s="19"/>
      <c r="BW69" s="19"/>
      <c r="BX69" s="19"/>
      <c r="BY69" s="19"/>
      <c r="BZ69" s="19"/>
      <c r="CA69" s="19">
        <f t="shared" si="27"/>
        <v>10</v>
      </c>
      <c r="CB69" s="19"/>
      <c r="CC69" s="19"/>
      <c r="CD69" s="19"/>
      <c r="CE69" s="19"/>
      <c r="CF69" s="19"/>
      <c r="CG69" s="19"/>
      <c r="CH69" s="19"/>
      <c r="CI69" s="19"/>
      <c r="CJ69" s="19"/>
      <c r="CK69" s="19"/>
      <c r="CL69" s="19"/>
      <c r="CM69" s="19"/>
      <c r="CN69" s="19"/>
      <c r="CO69" s="18"/>
      <c r="CP69" s="18"/>
      <c r="CQ69" s="18"/>
    </row>
    <row r="70" spans="1:95" ht="15.75" customHeight="1" x14ac:dyDescent="0.25">
      <c r="A70" s="129">
        <v>52</v>
      </c>
      <c r="B70" s="50"/>
      <c r="C70" s="50"/>
      <c r="D70" s="36"/>
      <c r="E70" s="36"/>
      <c r="F70" s="37">
        <v>1</v>
      </c>
      <c r="G70" s="61">
        <v>0</v>
      </c>
      <c r="H70" s="62">
        <v>0</v>
      </c>
      <c r="I70" s="63">
        <v>0</v>
      </c>
      <c r="J70" s="38">
        <v>1</v>
      </c>
      <c r="K70" s="39">
        <v>0</v>
      </c>
      <c r="L70" s="39">
        <v>0</v>
      </c>
      <c r="M70" s="39">
        <v>0</v>
      </c>
      <c r="N70" s="40">
        <v>0</v>
      </c>
      <c r="O70" s="41">
        <f t="shared" si="28"/>
        <v>0</v>
      </c>
      <c r="P70" s="41">
        <f t="shared" si="29"/>
        <v>0</v>
      </c>
      <c r="Q70" s="41">
        <f t="shared" si="30"/>
        <v>0</v>
      </c>
      <c r="R70" s="41">
        <f t="shared" si="31"/>
        <v>0</v>
      </c>
      <c r="S70" s="41">
        <f t="shared" si="32"/>
        <v>0</v>
      </c>
      <c r="T70" s="32">
        <f t="shared" si="9"/>
        <v>0</v>
      </c>
      <c r="U70" s="41">
        <f t="shared" si="33"/>
        <v>0</v>
      </c>
      <c r="V70" s="41">
        <f t="shared" si="34"/>
        <v>0</v>
      </c>
      <c r="W70" s="41">
        <f t="shared" si="35"/>
        <v>0</v>
      </c>
      <c r="X70" s="41">
        <f t="shared" si="36"/>
        <v>0</v>
      </c>
      <c r="Y70" s="41">
        <f t="shared" si="37"/>
        <v>0</v>
      </c>
      <c r="Z70" s="32">
        <f t="shared" si="38"/>
        <v>0</v>
      </c>
      <c r="AA70" s="32" t="str">
        <f t="shared" si="39"/>
        <v/>
      </c>
      <c r="AB70" s="32" t="str">
        <f t="shared" si="40"/>
        <v/>
      </c>
      <c r="AC70" s="56" t="str">
        <f t="shared" si="41"/>
        <v/>
      </c>
      <c r="AD70" s="42">
        <f t="shared" si="42"/>
        <v>1</v>
      </c>
      <c r="AE70" s="43">
        <f t="shared" si="10"/>
        <v>0</v>
      </c>
      <c r="AF70" s="43">
        <f t="shared" si="11"/>
        <v>0</v>
      </c>
      <c r="AG70" s="43">
        <f t="shared" si="12"/>
        <v>0</v>
      </c>
      <c r="AH70" s="44">
        <f t="shared" si="13"/>
        <v>0</v>
      </c>
      <c r="AI70" s="45">
        <f t="shared" si="14"/>
        <v>0</v>
      </c>
      <c r="AJ70" s="45">
        <f t="shared" si="15"/>
        <v>0</v>
      </c>
      <c r="AK70" s="46">
        <f t="shared" si="16"/>
        <v>0</v>
      </c>
      <c r="AL70" s="46">
        <f t="shared" si="43"/>
        <v>0</v>
      </c>
      <c r="AM70" s="46">
        <f t="shared" si="17"/>
        <v>0</v>
      </c>
      <c r="AN70" s="32">
        <f t="shared" si="44"/>
        <v>0</v>
      </c>
      <c r="AO70" s="45">
        <f t="shared" si="45"/>
        <v>0</v>
      </c>
      <c r="AP70" s="45">
        <f t="shared" si="46"/>
        <v>0</v>
      </c>
      <c r="AQ70" s="46">
        <f t="shared" si="47"/>
        <v>0</v>
      </c>
      <c r="AR70" s="46">
        <f t="shared" si="48"/>
        <v>0</v>
      </c>
      <c r="AS70" s="46">
        <f t="shared" si="49"/>
        <v>0</v>
      </c>
      <c r="AT70" s="32">
        <f t="shared" si="50"/>
        <v>0</v>
      </c>
      <c r="AU70" s="35" t="str">
        <f t="shared" si="51"/>
        <v/>
      </c>
      <c r="AV70" s="35" t="str">
        <f t="shared" si="52"/>
        <v/>
      </c>
      <c r="AW70" s="65" t="str">
        <f t="shared" si="53"/>
        <v/>
      </c>
      <c r="AX70" s="47">
        <f t="shared" si="18"/>
        <v>1</v>
      </c>
      <c r="AY70" s="48">
        <f t="shared" si="19"/>
        <v>0</v>
      </c>
      <c r="AZ70" s="48">
        <f t="shared" si="20"/>
        <v>0</v>
      </c>
      <c r="BA70" s="43">
        <f t="shared" si="21"/>
        <v>0</v>
      </c>
      <c r="BB70" s="43">
        <f t="shared" si="22"/>
        <v>0</v>
      </c>
      <c r="BC70" s="49">
        <f t="shared" si="23"/>
        <v>0</v>
      </c>
      <c r="BD70" s="49">
        <f t="shared" si="24"/>
        <v>0</v>
      </c>
      <c r="BE70" s="49">
        <f t="shared" si="25"/>
        <v>0</v>
      </c>
      <c r="BF70" s="49">
        <f t="shared" si="54"/>
        <v>0</v>
      </c>
      <c r="BG70" s="49">
        <f t="shared" si="26"/>
        <v>0</v>
      </c>
      <c r="BH70" s="32">
        <f t="shared" si="55"/>
        <v>0</v>
      </c>
      <c r="BI70" s="49">
        <f t="shared" si="56"/>
        <v>0</v>
      </c>
      <c r="BJ70" s="49">
        <f t="shared" si="57"/>
        <v>0</v>
      </c>
      <c r="BK70" s="49">
        <f t="shared" si="58"/>
        <v>0</v>
      </c>
      <c r="BL70" s="49">
        <f t="shared" si="59"/>
        <v>0</v>
      </c>
      <c r="BM70" s="49">
        <f t="shared" si="60"/>
        <v>0</v>
      </c>
      <c r="BN70" s="32">
        <f t="shared" si="61"/>
        <v>0</v>
      </c>
      <c r="BO70" s="32" t="str">
        <f t="shared" si="62"/>
        <v/>
      </c>
      <c r="BP70" s="32" t="str">
        <f t="shared" si="63"/>
        <v/>
      </c>
      <c r="BQ70" s="56" t="str">
        <f t="shared" si="64"/>
        <v/>
      </c>
      <c r="BR70" s="250">
        <f t="shared" si="65"/>
        <v>0</v>
      </c>
      <c r="BS70" s="19"/>
      <c r="BT70" s="19"/>
      <c r="BU70" s="19"/>
      <c r="BV70" s="19"/>
      <c r="BW70" s="19"/>
      <c r="BX70" s="19"/>
      <c r="BY70" s="19"/>
      <c r="BZ70" s="19"/>
      <c r="CA70" s="19">
        <f t="shared" si="27"/>
        <v>10</v>
      </c>
      <c r="CB70" s="19"/>
      <c r="CC70" s="19"/>
      <c r="CD70" s="19"/>
      <c r="CE70" s="19"/>
      <c r="CF70" s="19"/>
      <c r="CG70" s="19"/>
      <c r="CH70" s="19"/>
      <c r="CI70" s="19"/>
      <c r="CJ70" s="19"/>
      <c r="CK70" s="19"/>
      <c r="CL70" s="19"/>
      <c r="CM70" s="19"/>
      <c r="CN70" s="19"/>
      <c r="CO70" s="18"/>
      <c r="CP70" s="18"/>
      <c r="CQ70" s="18"/>
    </row>
    <row r="71" spans="1:95" ht="15.75" customHeight="1" x14ac:dyDescent="0.25">
      <c r="A71" s="129">
        <v>53</v>
      </c>
      <c r="B71" s="50"/>
      <c r="C71" s="50"/>
      <c r="D71" s="36"/>
      <c r="E71" s="36"/>
      <c r="F71" s="37">
        <v>1</v>
      </c>
      <c r="G71" s="61">
        <v>0</v>
      </c>
      <c r="H71" s="62">
        <v>0</v>
      </c>
      <c r="I71" s="63">
        <v>0</v>
      </c>
      <c r="J71" s="38">
        <v>1</v>
      </c>
      <c r="K71" s="39">
        <v>0</v>
      </c>
      <c r="L71" s="39">
        <v>0</v>
      </c>
      <c r="M71" s="39">
        <v>0</v>
      </c>
      <c r="N71" s="40">
        <v>0</v>
      </c>
      <c r="O71" s="41">
        <f t="shared" si="28"/>
        <v>0</v>
      </c>
      <c r="P71" s="41">
        <f t="shared" si="29"/>
        <v>0</v>
      </c>
      <c r="Q71" s="41">
        <f t="shared" si="30"/>
        <v>0</v>
      </c>
      <c r="R71" s="41">
        <f t="shared" si="31"/>
        <v>0</v>
      </c>
      <c r="S71" s="41">
        <f t="shared" si="32"/>
        <v>0</v>
      </c>
      <c r="T71" s="32">
        <f t="shared" si="9"/>
        <v>0</v>
      </c>
      <c r="U71" s="41">
        <f t="shared" si="33"/>
        <v>0</v>
      </c>
      <c r="V71" s="41">
        <f t="shared" si="34"/>
        <v>0</v>
      </c>
      <c r="W71" s="41">
        <f t="shared" si="35"/>
        <v>0</v>
      </c>
      <c r="X71" s="41">
        <f t="shared" si="36"/>
        <v>0</v>
      </c>
      <c r="Y71" s="41">
        <f t="shared" si="37"/>
        <v>0</v>
      </c>
      <c r="Z71" s="32">
        <f t="shared" si="38"/>
        <v>0</v>
      </c>
      <c r="AA71" s="32" t="str">
        <f t="shared" si="39"/>
        <v/>
      </c>
      <c r="AB71" s="32" t="str">
        <f t="shared" si="40"/>
        <v/>
      </c>
      <c r="AC71" s="56" t="str">
        <f t="shared" si="41"/>
        <v/>
      </c>
      <c r="AD71" s="42">
        <f t="shared" si="42"/>
        <v>1</v>
      </c>
      <c r="AE71" s="43">
        <f t="shared" si="10"/>
        <v>0</v>
      </c>
      <c r="AF71" s="43">
        <f t="shared" si="11"/>
        <v>0</v>
      </c>
      <c r="AG71" s="43">
        <f t="shared" si="12"/>
        <v>0</v>
      </c>
      <c r="AH71" s="44">
        <f t="shared" si="13"/>
        <v>0</v>
      </c>
      <c r="AI71" s="45">
        <f t="shared" si="14"/>
        <v>0</v>
      </c>
      <c r="AJ71" s="45">
        <f t="shared" si="15"/>
        <v>0</v>
      </c>
      <c r="AK71" s="46">
        <f t="shared" si="16"/>
        <v>0</v>
      </c>
      <c r="AL71" s="46">
        <f t="shared" si="43"/>
        <v>0</v>
      </c>
      <c r="AM71" s="46">
        <f t="shared" si="17"/>
        <v>0</v>
      </c>
      <c r="AN71" s="32">
        <f t="shared" si="44"/>
        <v>0</v>
      </c>
      <c r="AO71" s="45">
        <f t="shared" si="45"/>
        <v>0</v>
      </c>
      <c r="AP71" s="45">
        <f t="shared" si="46"/>
        <v>0</v>
      </c>
      <c r="AQ71" s="46">
        <f t="shared" si="47"/>
        <v>0</v>
      </c>
      <c r="AR71" s="46">
        <f t="shared" si="48"/>
        <v>0</v>
      </c>
      <c r="AS71" s="46">
        <f t="shared" si="49"/>
        <v>0</v>
      </c>
      <c r="AT71" s="32">
        <f t="shared" si="50"/>
        <v>0</v>
      </c>
      <c r="AU71" s="35" t="str">
        <f t="shared" si="51"/>
        <v/>
      </c>
      <c r="AV71" s="35" t="str">
        <f t="shared" si="52"/>
        <v/>
      </c>
      <c r="AW71" s="65" t="str">
        <f t="shared" si="53"/>
        <v/>
      </c>
      <c r="AX71" s="47">
        <f t="shared" si="18"/>
        <v>1</v>
      </c>
      <c r="AY71" s="48">
        <f t="shared" si="19"/>
        <v>0</v>
      </c>
      <c r="AZ71" s="48">
        <f t="shared" si="20"/>
        <v>0</v>
      </c>
      <c r="BA71" s="43">
        <f t="shared" si="21"/>
        <v>0</v>
      </c>
      <c r="BB71" s="43">
        <f t="shared" si="22"/>
        <v>0</v>
      </c>
      <c r="BC71" s="49">
        <f t="shared" si="23"/>
        <v>0</v>
      </c>
      <c r="BD71" s="49">
        <f t="shared" si="24"/>
        <v>0</v>
      </c>
      <c r="BE71" s="49">
        <f t="shared" si="25"/>
        <v>0</v>
      </c>
      <c r="BF71" s="49">
        <f t="shared" si="54"/>
        <v>0</v>
      </c>
      <c r="BG71" s="49">
        <f t="shared" si="26"/>
        <v>0</v>
      </c>
      <c r="BH71" s="32">
        <f t="shared" si="55"/>
        <v>0</v>
      </c>
      <c r="BI71" s="49">
        <f t="shared" si="56"/>
        <v>0</v>
      </c>
      <c r="BJ71" s="49">
        <f t="shared" si="57"/>
        <v>0</v>
      </c>
      <c r="BK71" s="49">
        <f t="shared" si="58"/>
        <v>0</v>
      </c>
      <c r="BL71" s="49">
        <f t="shared" si="59"/>
        <v>0</v>
      </c>
      <c r="BM71" s="49">
        <f t="shared" si="60"/>
        <v>0</v>
      </c>
      <c r="BN71" s="32">
        <f t="shared" si="61"/>
        <v>0</v>
      </c>
      <c r="BO71" s="32" t="str">
        <f t="shared" si="62"/>
        <v/>
      </c>
      <c r="BP71" s="32" t="str">
        <f t="shared" si="63"/>
        <v/>
      </c>
      <c r="BQ71" s="56" t="str">
        <f t="shared" si="64"/>
        <v/>
      </c>
      <c r="BR71" s="250">
        <f t="shared" si="65"/>
        <v>0</v>
      </c>
      <c r="BS71" s="19"/>
      <c r="BT71" s="19"/>
      <c r="BU71" s="19"/>
      <c r="BV71" s="19"/>
      <c r="BW71" s="19"/>
      <c r="BX71" s="19"/>
      <c r="BY71" s="19"/>
      <c r="BZ71" s="19"/>
      <c r="CA71" s="19">
        <f t="shared" si="27"/>
        <v>10</v>
      </c>
      <c r="CB71" s="19"/>
      <c r="CC71" s="19"/>
      <c r="CD71" s="19"/>
      <c r="CE71" s="19"/>
      <c r="CF71" s="19"/>
      <c r="CG71" s="19"/>
      <c r="CH71" s="19"/>
      <c r="CI71" s="19"/>
      <c r="CJ71" s="19"/>
      <c r="CK71" s="19"/>
      <c r="CL71" s="19"/>
      <c r="CM71" s="19"/>
      <c r="CN71" s="19"/>
      <c r="CO71" s="18"/>
      <c r="CP71" s="18"/>
      <c r="CQ71" s="18"/>
    </row>
    <row r="72" spans="1:95" ht="15.75" customHeight="1" x14ac:dyDescent="0.25">
      <c r="A72" s="129">
        <v>54</v>
      </c>
      <c r="B72" s="50"/>
      <c r="C72" s="50"/>
      <c r="D72" s="36"/>
      <c r="E72" s="36"/>
      <c r="F72" s="37">
        <v>1</v>
      </c>
      <c r="G72" s="61">
        <v>0</v>
      </c>
      <c r="H72" s="62">
        <v>0</v>
      </c>
      <c r="I72" s="63">
        <v>0</v>
      </c>
      <c r="J72" s="38">
        <v>1</v>
      </c>
      <c r="K72" s="39">
        <v>0</v>
      </c>
      <c r="L72" s="39">
        <v>0</v>
      </c>
      <c r="M72" s="39">
        <v>0</v>
      </c>
      <c r="N72" s="40">
        <v>0</v>
      </c>
      <c r="O72" s="41">
        <f t="shared" si="28"/>
        <v>0</v>
      </c>
      <c r="P72" s="41">
        <f t="shared" si="29"/>
        <v>0</v>
      </c>
      <c r="Q72" s="41">
        <f t="shared" si="30"/>
        <v>0</v>
      </c>
      <c r="R72" s="41">
        <f t="shared" si="31"/>
        <v>0</v>
      </c>
      <c r="S72" s="41">
        <f t="shared" si="32"/>
        <v>0</v>
      </c>
      <c r="T72" s="32">
        <f t="shared" si="9"/>
        <v>0</v>
      </c>
      <c r="U72" s="41">
        <f t="shared" si="33"/>
        <v>0</v>
      </c>
      <c r="V72" s="41">
        <f t="shared" si="34"/>
        <v>0</v>
      </c>
      <c r="W72" s="41">
        <f t="shared" si="35"/>
        <v>0</v>
      </c>
      <c r="X72" s="41">
        <f t="shared" si="36"/>
        <v>0</v>
      </c>
      <c r="Y72" s="41">
        <f t="shared" si="37"/>
        <v>0</v>
      </c>
      <c r="Z72" s="32">
        <f t="shared" si="38"/>
        <v>0</v>
      </c>
      <c r="AA72" s="32" t="str">
        <f t="shared" si="39"/>
        <v/>
      </c>
      <c r="AB72" s="32" t="str">
        <f t="shared" si="40"/>
        <v/>
      </c>
      <c r="AC72" s="56" t="str">
        <f t="shared" si="41"/>
        <v/>
      </c>
      <c r="AD72" s="42">
        <f t="shared" si="42"/>
        <v>1</v>
      </c>
      <c r="AE72" s="43">
        <f t="shared" si="10"/>
        <v>0</v>
      </c>
      <c r="AF72" s="43">
        <f t="shared" si="11"/>
        <v>0</v>
      </c>
      <c r="AG72" s="43">
        <f t="shared" si="12"/>
        <v>0</v>
      </c>
      <c r="AH72" s="44">
        <f t="shared" si="13"/>
        <v>0</v>
      </c>
      <c r="AI72" s="45">
        <f t="shared" si="14"/>
        <v>0</v>
      </c>
      <c r="AJ72" s="45">
        <f t="shared" si="15"/>
        <v>0</v>
      </c>
      <c r="AK72" s="46">
        <f t="shared" si="16"/>
        <v>0</v>
      </c>
      <c r="AL72" s="46">
        <f t="shared" si="43"/>
        <v>0</v>
      </c>
      <c r="AM72" s="46">
        <f t="shared" si="17"/>
        <v>0</v>
      </c>
      <c r="AN72" s="32">
        <f t="shared" si="44"/>
        <v>0</v>
      </c>
      <c r="AO72" s="45">
        <f t="shared" si="45"/>
        <v>0</v>
      </c>
      <c r="AP72" s="45">
        <f t="shared" si="46"/>
        <v>0</v>
      </c>
      <c r="AQ72" s="46">
        <f t="shared" si="47"/>
        <v>0</v>
      </c>
      <c r="AR72" s="46">
        <f t="shared" si="48"/>
        <v>0</v>
      </c>
      <c r="AS72" s="46">
        <f t="shared" si="49"/>
        <v>0</v>
      </c>
      <c r="AT72" s="32">
        <f t="shared" si="50"/>
        <v>0</v>
      </c>
      <c r="AU72" s="35" t="str">
        <f t="shared" si="51"/>
        <v/>
      </c>
      <c r="AV72" s="35" t="str">
        <f t="shared" si="52"/>
        <v/>
      </c>
      <c r="AW72" s="65" t="str">
        <f t="shared" si="53"/>
        <v/>
      </c>
      <c r="AX72" s="47">
        <f t="shared" si="18"/>
        <v>1</v>
      </c>
      <c r="AY72" s="48">
        <f t="shared" si="19"/>
        <v>0</v>
      </c>
      <c r="AZ72" s="48">
        <f t="shared" si="20"/>
        <v>0</v>
      </c>
      <c r="BA72" s="43">
        <f t="shared" si="21"/>
        <v>0</v>
      </c>
      <c r="BB72" s="43">
        <f t="shared" si="22"/>
        <v>0</v>
      </c>
      <c r="BC72" s="49">
        <f t="shared" si="23"/>
        <v>0</v>
      </c>
      <c r="BD72" s="49">
        <f t="shared" si="24"/>
        <v>0</v>
      </c>
      <c r="BE72" s="49">
        <f t="shared" si="25"/>
        <v>0</v>
      </c>
      <c r="BF72" s="49">
        <f t="shared" si="54"/>
        <v>0</v>
      </c>
      <c r="BG72" s="49">
        <f t="shared" si="26"/>
        <v>0</v>
      </c>
      <c r="BH72" s="32">
        <f t="shared" si="55"/>
        <v>0</v>
      </c>
      <c r="BI72" s="49">
        <f t="shared" si="56"/>
        <v>0</v>
      </c>
      <c r="BJ72" s="49">
        <f t="shared" si="57"/>
        <v>0</v>
      </c>
      <c r="BK72" s="49">
        <f t="shared" si="58"/>
        <v>0</v>
      </c>
      <c r="BL72" s="49">
        <f t="shared" si="59"/>
        <v>0</v>
      </c>
      <c r="BM72" s="49">
        <f t="shared" si="60"/>
        <v>0</v>
      </c>
      <c r="BN72" s="32">
        <f t="shared" si="61"/>
        <v>0</v>
      </c>
      <c r="BO72" s="32" t="str">
        <f t="shared" si="62"/>
        <v/>
      </c>
      <c r="BP72" s="32" t="str">
        <f t="shared" si="63"/>
        <v/>
      </c>
      <c r="BQ72" s="56" t="str">
        <f t="shared" si="64"/>
        <v/>
      </c>
      <c r="BR72" s="250">
        <f t="shared" si="65"/>
        <v>0</v>
      </c>
      <c r="BS72" s="19"/>
      <c r="BT72" s="19"/>
      <c r="BU72" s="19"/>
      <c r="BV72" s="19"/>
      <c r="BW72" s="19"/>
      <c r="BX72" s="19"/>
      <c r="BY72" s="19"/>
      <c r="BZ72" s="19"/>
      <c r="CA72" s="19">
        <f t="shared" si="27"/>
        <v>10</v>
      </c>
      <c r="CB72" s="19"/>
      <c r="CC72" s="19"/>
      <c r="CD72" s="19"/>
      <c r="CE72" s="19"/>
      <c r="CF72" s="19"/>
      <c r="CG72" s="19"/>
      <c r="CH72" s="19"/>
      <c r="CI72" s="19"/>
      <c r="CJ72" s="19"/>
      <c r="CK72" s="19"/>
      <c r="CL72" s="19"/>
      <c r="CM72" s="19"/>
      <c r="CN72" s="19"/>
      <c r="CO72" s="18"/>
      <c r="CP72" s="18"/>
      <c r="CQ72" s="18"/>
    </row>
    <row r="73" spans="1:95" ht="15.75" customHeight="1" x14ac:dyDescent="0.25">
      <c r="A73" s="129">
        <v>55</v>
      </c>
      <c r="B73" s="50"/>
      <c r="C73" s="50"/>
      <c r="D73" s="36"/>
      <c r="E73" s="36"/>
      <c r="F73" s="37">
        <v>1</v>
      </c>
      <c r="G73" s="61">
        <v>0</v>
      </c>
      <c r="H73" s="62">
        <v>0</v>
      </c>
      <c r="I73" s="63">
        <v>0</v>
      </c>
      <c r="J73" s="38">
        <v>1</v>
      </c>
      <c r="K73" s="39">
        <v>0</v>
      </c>
      <c r="L73" s="39">
        <v>0</v>
      </c>
      <c r="M73" s="39">
        <v>0</v>
      </c>
      <c r="N73" s="40">
        <v>0</v>
      </c>
      <c r="O73" s="41">
        <f t="shared" si="28"/>
        <v>0</v>
      </c>
      <c r="P73" s="41">
        <f t="shared" si="29"/>
        <v>0</v>
      </c>
      <c r="Q73" s="41">
        <f t="shared" si="30"/>
        <v>0</v>
      </c>
      <c r="R73" s="41">
        <f t="shared" si="31"/>
        <v>0</v>
      </c>
      <c r="S73" s="41">
        <f t="shared" si="32"/>
        <v>0</v>
      </c>
      <c r="T73" s="32">
        <f t="shared" si="9"/>
        <v>0</v>
      </c>
      <c r="U73" s="41">
        <f t="shared" si="33"/>
        <v>0</v>
      </c>
      <c r="V73" s="41">
        <f t="shared" si="34"/>
        <v>0</v>
      </c>
      <c r="W73" s="41">
        <f t="shared" si="35"/>
        <v>0</v>
      </c>
      <c r="X73" s="41">
        <f t="shared" si="36"/>
        <v>0</v>
      </c>
      <c r="Y73" s="41">
        <f t="shared" si="37"/>
        <v>0</v>
      </c>
      <c r="Z73" s="32">
        <f t="shared" si="38"/>
        <v>0</v>
      </c>
      <c r="AA73" s="32" t="str">
        <f t="shared" si="39"/>
        <v/>
      </c>
      <c r="AB73" s="32" t="str">
        <f t="shared" si="40"/>
        <v/>
      </c>
      <c r="AC73" s="56" t="str">
        <f t="shared" si="41"/>
        <v/>
      </c>
      <c r="AD73" s="42">
        <f t="shared" si="42"/>
        <v>1</v>
      </c>
      <c r="AE73" s="43">
        <f t="shared" si="10"/>
        <v>0</v>
      </c>
      <c r="AF73" s="43">
        <f t="shared" si="11"/>
        <v>0</v>
      </c>
      <c r="AG73" s="43">
        <f t="shared" si="12"/>
        <v>0</v>
      </c>
      <c r="AH73" s="44">
        <f t="shared" si="13"/>
        <v>0</v>
      </c>
      <c r="AI73" s="45">
        <f t="shared" si="14"/>
        <v>0</v>
      </c>
      <c r="AJ73" s="45">
        <f t="shared" si="15"/>
        <v>0</v>
      </c>
      <c r="AK73" s="46">
        <f t="shared" si="16"/>
        <v>0</v>
      </c>
      <c r="AL73" s="46">
        <f t="shared" si="43"/>
        <v>0</v>
      </c>
      <c r="AM73" s="46">
        <f t="shared" si="17"/>
        <v>0</v>
      </c>
      <c r="AN73" s="32">
        <f t="shared" si="44"/>
        <v>0</v>
      </c>
      <c r="AO73" s="45">
        <f t="shared" si="45"/>
        <v>0</v>
      </c>
      <c r="AP73" s="45">
        <f t="shared" si="46"/>
        <v>0</v>
      </c>
      <c r="AQ73" s="46">
        <f t="shared" si="47"/>
        <v>0</v>
      </c>
      <c r="AR73" s="46">
        <f t="shared" si="48"/>
        <v>0</v>
      </c>
      <c r="AS73" s="46">
        <f t="shared" si="49"/>
        <v>0</v>
      </c>
      <c r="AT73" s="32">
        <f t="shared" si="50"/>
        <v>0</v>
      </c>
      <c r="AU73" s="35" t="str">
        <f t="shared" si="51"/>
        <v/>
      </c>
      <c r="AV73" s="35" t="str">
        <f t="shared" si="52"/>
        <v/>
      </c>
      <c r="AW73" s="65" t="str">
        <f t="shared" si="53"/>
        <v/>
      </c>
      <c r="AX73" s="47">
        <f t="shared" si="18"/>
        <v>1</v>
      </c>
      <c r="AY73" s="48">
        <f t="shared" si="19"/>
        <v>0</v>
      </c>
      <c r="AZ73" s="48">
        <f t="shared" si="20"/>
        <v>0</v>
      </c>
      <c r="BA73" s="43">
        <f t="shared" si="21"/>
        <v>0</v>
      </c>
      <c r="BB73" s="43">
        <f t="shared" si="22"/>
        <v>0</v>
      </c>
      <c r="BC73" s="49">
        <f t="shared" si="23"/>
        <v>0</v>
      </c>
      <c r="BD73" s="49">
        <f t="shared" si="24"/>
        <v>0</v>
      </c>
      <c r="BE73" s="49">
        <f t="shared" si="25"/>
        <v>0</v>
      </c>
      <c r="BF73" s="49">
        <f t="shared" si="54"/>
        <v>0</v>
      </c>
      <c r="BG73" s="49">
        <f t="shared" si="26"/>
        <v>0</v>
      </c>
      <c r="BH73" s="32">
        <f t="shared" si="55"/>
        <v>0</v>
      </c>
      <c r="BI73" s="49">
        <f t="shared" si="56"/>
        <v>0</v>
      </c>
      <c r="BJ73" s="49">
        <f t="shared" si="57"/>
        <v>0</v>
      </c>
      <c r="BK73" s="49">
        <f t="shared" si="58"/>
        <v>0</v>
      </c>
      <c r="BL73" s="49">
        <f t="shared" si="59"/>
        <v>0</v>
      </c>
      <c r="BM73" s="49">
        <f t="shared" si="60"/>
        <v>0</v>
      </c>
      <c r="BN73" s="32">
        <f t="shared" si="61"/>
        <v>0</v>
      </c>
      <c r="BO73" s="32" t="str">
        <f t="shared" si="62"/>
        <v/>
      </c>
      <c r="BP73" s="32" t="str">
        <f t="shared" si="63"/>
        <v/>
      </c>
      <c r="BQ73" s="56" t="str">
        <f t="shared" si="64"/>
        <v/>
      </c>
      <c r="BR73" s="250">
        <f t="shared" si="65"/>
        <v>0</v>
      </c>
      <c r="BS73" s="19"/>
      <c r="BT73" s="19"/>
      <c r="BU73" s="19"/>
      <c r="BV73" s="19"/>
      <c r="BW73" s="19"/>
      <c r="BX73" s="19"/>
      <c r="BY73" s="19"/>
      <c r="BZ73" s="19"/>
      <c r="CA73" s="19">
        <f t="shared" si="27"/>
        <v>10</v>
      </c>
      <c r="CB73" s="19"/>
      <c r="CC73" s="19"/>
      <c r="CD73" s="19"/>
      <c r="CE73" s="19"/>
      <c r="CF73" s="19"/>
      <c r="CG73" s="19"/>
      <c r="CH73" s="19"/>
      <c r="CI73" s="19"/>
      <c r="CJ73" s="19"/>
      <c r="CK73" s="19"/>
      <c r="CL73" s="19"/>
      <c r="CM73" s="19"/>
      <c r="CN73" s="19"/>
      <c r="CO73" s="18"/>
      <c r="CP73" s="18"/>
      <c r="CQ73" s="18"/>
    </row>
    <row r="74" spans="1:95" ht="15.75" customHeight="1" x14ac:dyDescent="0.25">
      <c r="A74" s="129">
        <v>56</v>
      </c>
      <c r="B74" s="50"/>
      <c r="C74" s="50"/>
      <c r="D74" s="36"/>
      <c r="E74" s="36"/>
      <c r="F74" s="37">
        <v>1</v>
      </c>
      <c r="G74" s="61">
        <v>0</v>
      </c>
      <c r="H74" s="62">
        <v>0</v>
      </c>
      <c r="I74" s="63">
        <v>0</v>
      </c>
      <c r="J74" s="38">
        <v>1</v>
      </c>
      <c r="K74" s="39">
        <v>0</v>
      </c>
      <c r="L74" s="39">
        <v>0</v>
      </c>
      <c r="M74" s="39">
        <v>0</v>
      </c>
      <c r="N74" s="40">
        <v>0</v>
      </c>
      <c r="O74" s="41">
        <f t="shared" si="28"/>
        <v>0</v>
      </c>
      <c r="P74" s="41">
        <f t="shared" si="29"/>
        <v>0</v>
      </c>
      <c r="Q74" s="41">
        <f t="shared" si="30"/>
        <v>0</v>
      </c>
      <c r="R74" s="41">
        <f t="shared" si="31"/>
        <v>0</v>
      </c>
      <c r="S74" s="41">
        <f t="shared" si="32"/>
        <v>0</v>
      </c>
      <c r="T74" s="32">
        <f t="shared" si="9"/>
        <v>0</v>
      </c>
      <c r="U74" s="41">
        <f t="shared" si="33"/>
        <v>0</v>
      </c>
      <c r="V74" s="41">
        <f t="shared" si="34"/>
        <v>0</v>
      </c>
      <c r="W74" s="41">
        <f t="shared" si="35"/>
        <v>0</v>
      </c>
      <c r="X74" s="41">
        <f t="shared" si="36"/>
        <v>0</v>
      </c>
      <c r="Y74" s="41">
        <f t="shared" si="37"/>
        <v>0</v>
      </c>
      <c r="Z74" s="32">
        <f t="shared" si="38"/>
        <v>0</v>
      </c>
      <c r="AA74" s="32" t="str">
        <f t="shared" si="39"/>
        <v/>
      </c>
      <c r="AB74" s="32" t="str">
        <f t="shared" si="40"/>
        <v/>
      </c>
      <c r="AC74" s="56" t="str">
        <f t="shared" si="41"/>
        <v/>
      </c>
      <c r="AD74" s="42">
        <f t="shared" si="42"/>
        <v>1</v>
      </c>
      <c r="AE74" s="43">
        <f t="shared" si="10"/>
        <v>0</v>
      </c>
      <c r="AF74" s="43">
        <f t="shared" si="11"/>
        <v>0</v>
      </c>
      <c r="AG74" s="43">
        <f t="shared" si="12"/>
        <v>0</v>
      </c>
      <c r="AH74" s="44">
        <f t="shared" si="13"/>
        <v>0</v>
      </c>
      <c r="AI74" s="45">
        <f t="shared" si="14"/>
        <v>0</v>
      </c>
      <c r="AJ74" s="45">
        <f t="shared" si="15"/>
        <v>0</v>
      </c>
      <c r="AK74" s="46">
        <f t="shared" si="16"/>
        <v>0</v>
      </c>
      <c r="AL74" s="46">
        <f t="shared" si="43"/>
        <v>0</v>
      </c>
      <c r="AM74" s="46">
        <f t="shared" si="17"/>
        <v>0</v>
      </c>
      <c r="AN74" s="32">
        <f t="shared" si="44"/>
        <v>0</v>
      </c>
      <c r="AO74" s="45">
        <f t="shared" si="45"/>
        <v>0</v>
      </c>
      <c r="AP74" s="45">
        <f t="shared" si="46"/>
        <v>0</v>
      </c>
      <c r="AQ74" s="46">
        <f t="shared" si="47"/>
        <v>0</v>
      </c>
      <c r="AR74" s="46">
        <f t="shared" si="48"/>
        <v>0</v>
      </c>
      <c r="AS74" s="46">
        <f t="shared" si="49"/>
        <v>0</v>
      </c>
      <c r="AT74" s="32">
        <f t="shared" si="50"/>
        <v>0</v>
      </c>
      <c r="AU74" s="35" t="str">
        <f t="shared" si="51"/>
        <v/>
      </c>
      <c r="AV74" s="35" t="str">
        <f t="shared" si="52"/>
        <v/>
      </c>
      <c r="AW74" s="65" t="str">
        <f t="shared" si="53"/>
        <v/>
      </c>
      <c r="AX74" s="47">
        <f t="shared" si="18"/>
        <v>1</v>
      </c>
      <c r="AY74" s="48">
        <f t="shared" si="19"/>
        <v>0</v>
      </c>
      <c r="AZ74" s="48">
        <f t="shared" si="20"/>
        <v>0</v>
      </c>
      <c r="BA74" s="43">
        <f t="shared" si="21"/>
        <v>0</v>
      </c>
      <c r="BB74" s="43">
        <f t="shared" si="22"/>
        <v>0</v>
      </c>
      <c r="BC74" s="49">
        <f t="shared" si="23"/>
        <v>0</v>
      </c>
      <c r="BD74" s="49">
        <f t="shared" si="24"/>
        <v>0</v>
      </c>
      <c r="BE74" s="49">
        <f t="shared" si="25"/>
        <v>0</v>
      </c>
      <c r="BF74" s="49">
        <f t="shared" si="54"/>
        <v>0</v>
      </c>
      <c r="BG74" s="49">
        <f t="shared" si="26"/>
        <v>0</v>
      </c>
      <c r="BH74" s="32">
        <f t="shared" si="55"/>
        <v>0</v>
      </c>
      <c r="BI74" s="49">
        <f t="shared" si="56"/>
        <v>0</v>
      </c>
      <c r="BJ74" s="49">
        <f t="shared" si="57"/>
        <v>0</v>
      </c>
      <c r="BK74" s="49">
        <f t="shared" si="58"/>
        <v>0</v>
      </c>
      <c r="BL74" s="49">
        <f t="shared" si="59"/>
        <v>0</v>
      </c>
      <c r="BM74" s="49">
        <f t="shared" si="60"/>
        <v>0</v>
      </c>
      <c r="BN74" s="32">
        <f t="shared" si="61"/>
        <v>0</v>
      </c>
      <c r="BO74" s="32" t="str">
        <f t="shared" si="62"/>
        <v/>
      </c>
      <c r="BP74" s="32" t="str">
        <f t="shared" si="63"/>
        <v/>
      </c>
      <c r="BQ74" s="56" t="str">
        <f t="shared" si="64"/>
        <v/>
      </c>
      <c r="BR74" s="250">
        <f t="shared" si="65"/>
        <v>0</v>
      </c>
      <c r="BS74" s="19"/>
      <c r="BT74" s="19"/>
      <c r="BU74" s="19"/>
      <c r="BV74" s="19"/>
      <c r="BW74" s="19"/>
      <c r="BX74" s="19"/>
      <c r="BY74" s="19"/>
      <c r="BZ74" s="19"/>
      <c r="CA74" s="19">
        <f t="shared" si="27"/>
        <v>10</v>
      </c>
      <c r="CB74" s="19"/>
      <c r="CC74" s="19"/>
      <c r="CD74" s="19"/>
      <c r="CE74" s="19"/>
      <c r="CF74" s="19"/>
      <c r="CG74" s="19"/>
      <c r="CH74" s="19"/>
      <c r="CI74" s="19"/>
      <c r="CJ74" s="19"/>
      <c r="CK74" s="19"/>
      <c r="CL74" s="19"/>
      <c r="CM74" s="19"/>
      <c r="CN74" s="19"/>
      <c r="CO74" s="18"/>
      <c r="CP74" s="18"/>
      <c r="CQ74" s="18"/>
    </row>
    <row r="75" spans="1:95" ht="15.75" customHeight="1" x14ac:dyDescent="0.25">
      <c r="A75" s="129">
        <v>57</v>
      </c>
      <c r="B75" s="50"/>
      <c r="C75" s="50"/>
      <c r="D75" s="36"/>
      <c r="E75" s="36"/>
      <c r="F75" s="37">
        <v>1</v>
      </c>
      <c r="G75" s="61">
        <v>0</v>
      </c>
      <c r="H75" s="62">
        <v>0</v>
      </c>
      <c r="I75" s="63">
        <v>0</v>
      </c>
      <c r="J75" s="38">
        <v>1</v>
      </c>
      <c r="K75" s="39">
        <v>0</v>
      </c>
      <c r="L75" s="39">
        <v>0</v>
      </c>
      <c r="M75" s="39">
        <v>0</v>
      </c>
      <c r="N75" s="40">
        <v>0</v>
      </c>
      <c r="O75" s="41">
        <f t="shared" si="28"/>
        <v>0</v>
      </c>
      <c r="P75" s="41">
        <f t="shared" si="29"/>
        <v>0</v>
      </c>
      <c r="Q75" s="41">
        <f t="shared" si="30"/>
        <v>0</v>
      </c>
      <c r="R75" s="41">
        <f t="shared" si="31"/>
        <v>0</v>
      </c>
      <c r="S75" s="41">
        <f t="shared" si="32"/>
        <v>0</v>
      </c>
      <c r="T75" s="32">
        <f t="shared" si="9"/>
        <v>0</v>
      </c>
      <c r="U75" s="41">
        <f t="shared" si="33"/>
        <v>0</v>
      </c>
      <c r="V75" s="41">
        <f t="shared" si="34"/>
        <v>0</v>
      </c>
      <c r="W75" s="41">
        <f t="shared" si="35"/>
        <v>0</v>
      </c>
      <c r="X75" s="41">
        <f t="shared" si="36"/>
        <v>0</v>
      </c>
      <c r="Y75" s="41">
        <f t="shared" si="37"/>
        <v>0</v>
      </c>
      <c r="Z75" s="32">
        <f t="shared" si="38"/>
        <v>0</v>
      </c>
      <c r="AA75" s="32" t="str">
        <f t="shared" si="39"/>
        <v/>
      </c>
      <c r="AB75" s="32" t="str">
        <f t="shared" si="40"/>
        <v/>
      </c>
      <c r="AC75" s="56" t="str">
        <f t="shared" si="41"/>
        <v/>
      </c>
      <c r="AD75" s="42">
        <f t="shared" si="42"/>
        <v>1</v>
      </c>
      <c r="AE75" s="43">
        <f t="shared" si="10"/>
        <v>0</v>
      </c>
      <c r="AF75" s="43">
        <f t="shared" si="11"/>
        <v>0</v>
      </c>
      <c r="AG75" s="43">
        <f t="shared" si="12"/>
        <v>0</v>
      </c>
      <c r="AH75" s="44">
        <f t="shared" si="13"/>
        <v>0</v>
      </c>
      <c r="AI75" s="45">
        <f t="shared" si="14"/>
        <v>0</v>
      </c>
      <c r="AJ75" s="45">
        <f t="shared" si="15"/>
        <v>0</v>
      </c>
      <c r="AK75" s="46">
        <f t="shared" si="16"/>
        <v>0</v>
      </c>
      <c r="AL75" s="46">
        <f t="shared" si="43"/>
        <v>0</v>
      </c>
      <c r="AM75" s="46">
        <f t="shared" si="17"/>
        <v>0</v>
      </c>
      <c r="AN75" s="32">
        <f t="shared" si="44"/>
        <v>0</v>
      </c>
      <c r="AO75" s="45">
        <f t="shared" si="45"/>
        <v>0</v>
      </c>
      <c r="AP75" s="45">
        <f t="shared" si="46"/>
        <v>0</v>
      </c>
      <c r="AQ75" s="46">
        <f t="shared" si="47"/>
        <v>0</v>
      </c>
      <c r="AR75" s="46">
        <f t="shared" si="48"/>
        <v>0</v>
      </c>
      <c r="AS75" s="46">
        <f t="shared" si="49"/>
        <v>0</v>
      </c>
      <c r="AT75" s="32">
        <f t="shared" si="50"/>
        <v>0</v>
      </c>
      <c r="AU75" s="35" t="str">
        <f t="shared" si="51"/>
        <v/>
      </c>
      <c r="AV75" s="35" t="str">
        <f t="shared" si="52"/>
        <v/>
      </c>
      <c r="AW75" s="65" t="str">
        <f t="shared" si="53"/>
        <v/>
      </c>
      <c r="AX75" s="47">
        <f t="shared" si="18"/>
        <v>1</v>
      </c>
      <c r="AY75" s="48">
        <f t="shared" si="19"/>
        <v>0</v>
      </c>
      <c r="AZ75" s="48">
        <f t="shared" si="20"/>
        <v>0</v>
      </c>
      <c r="BA75" s="43">
        <f t="shared" si="21"/>
        <v>0</v>
      </c>
      <c r="BB75" s="43">
        <f t="shared" si="22"/>
        <v>0</v>
      </c>
      <c r="BC75" s="49">
        <f t="shared" si="23"/>
        <v>0</v>
      </c>
      <c r="BD75" s="49">
        <f t="shared" si="24"/>
        <v>0</v>
      </c>
      <c r="BE75" s="49">
        <f t="shared" si="25"/>
        <v>0</v>
      </c>
      <c r="BF75" s="49">
        <f t="shared" si="54"/>
        <v>0</v>
      </c>
      <c r="BG75" s="49">
        <f t="shared" si="26"/>
        <v>0</v>
      </c>
      <c r="BH75" s="32">
        <f t="shared" si="55"/>
        <v>0</v>
      </c>
      <c r="BI75" s="49">
        <f t="shared" si="56"/>
        <v>0</v>
      </c>
      <c r="BJ75" s="49">
        <f t="shared" si="57"/>
        <v>0</v>
      </c>
      <c r="BK75" s="49">
        <f t="shared" si="58"/>
        <v>0</v>
      </c>
      <c r="BL75" s="49">
        <f t="shared" si="59"/>
        <v>0</v>
      </c>
      <c r="BM75" s="49">
        <f t="shared" si="60"/>
        <v>0</v>
      </c>
      <c r="BN75" s="32">
        <f t="shared" si="61"/>
        <v>0</v>
      </c>
      <c r="BO75" s="32" t="str">
        <f t="shared" si="62"/>
        <v/>
      </c>
      <c r="BP75" s="32" t="str">
        <f t="shared" si="63"/>
        <v/>
      </c>
      <c r="BQ75" s="56" t="str">
        <f t="shared" si="64"/>
        <v/>
      </c>
      <c r="BR75" s="250">
        <f t="shared" si="65"/>
        <v>0</v>
      </c>
      <c r="BS75" s="19"/>
      <c r="BT75" s="19"/>
      <c r="BU75" s="19"/>
      <c r="BV75" s="19"/>
      <c r="BW75" s="19"/>
      <c r="BX75" s="19"/>
      <c r="BY75" s="19"/>
      <c r="BZ75" s="19"/>
      <c r="CA75" s="19">
        <f t="shared" si="27"/>
        <v>10</v>
      </c>
      <c r="CB75" s="19"/>
      <c r="CC75" s="19"/>
      <c r="CD75" s="19"/>
      <c r="CE75" s="19"/>
      <c r="CF75" s="19"/>
      <c r="CG75" s="19"/>
      <c r="CH75" s="19"/>
      <c r="CI75" s="19"/>
      <c r="CJ75" s="19"/>
      <c r="CK75" s="19"/>
      <c r="CL75" s="19"/>
      <c r="CM75" s="19"/>
      <c r="CN75" s="19"/>
      <c r="CO75" s="18"/>
      <c r="CP75" s="18"/>
      <c r="CQ75" s="18"/>
    </row>
    <row r="76" spans="1:95" ht="15.75" customHeight="1" x14ac:dyDescent="0.25">
      <c r="A76" s="129">
        <v>58</v>
      </c>
      <c r="B76" s="50"/>
      <c r="C76" s="50"/>
      <c r="D76" s="36"/>
      <c r="E76" s="36"/>
      <c r="F76" s="37">
        <v>1</v>
      </c>
      <c r="G76" s="61">
        <v>0</v>
      </c>
      <c r="H76" s="62">
        <v>0</v>
      </c>
      <c r="I76" s="63">
        <v>0</v>
      </c>
      <c r="J76" s="38">
        <v>1</v>
      </c>
      <c r="K76" s="39">
        <v>0</v>
      </c>
      <c r="L76" s="39">
        <v>0</v>
      </c>
      <c r="M76" s="39">
        <v>0</v>
      </c>
      <c r="N76" s="40">
        <v>0</v>
      </c>
      <c r="O76" s="41">
        <f t="shared" si="28"/>
        <v>0</v>
      </c>
      <c r="P76" s="41">
        <f t="shared" si="29"/>
        <v>0</v>
      </c>
      <c r="Q76" s="41">
        <f t="shared" si="30"/>
        <v>0</v>
      </c>
      <c r="R76" s="41">
        <f t="shared" si="31"/>
        <v>0</v>
      </c>
      <c r="S76" s="41">
        <f t="shared" si="32"/>
        <v>0</v>
      </c>
      <c r="T76" s="32">
        <f t="shared" si="9"/>
        <v>0</v>
      </c>
      <c r="U76" s="41">
        <f t="shared" si="33"/>
        <v>0</v>
      </c>
      <c r="V76" s="41">
        <f t="shared" si="34"/>
        <v>0</v>
      </c>
      <c r="W76" s="41">
        <f t="shared" si="35"/>
        <v>0</v>
      </c>
      <c r="X76" s="41">
        <f t="shared" si="36"/>
        <v>0</v>
      </c>
      <c r="Y76" s="41">
        <f t="shared" si="37"/>
        <v>0</v>
      </c>
      <c r="Z76" s="32">
        <f t="shared" si="38"/>
        <v>0</v>
      </c>
      <c r="AA76" s="32" t="str">
        <f t="shared" si="39"/>
        <v/>
      </c>
      <c r="AB76" s="32" t="str">
        <f t="shared" si="40"/>
        <v/>
      </c>
      <c r="AC76" s="56" t="str">
        <f t="shared" si="41"/>
        <v/>
      </c>
      <c r="AD76" s="42">
        <f t="shared" si="42"/>
        <v>1</v>
      </c>
      <c r="AE76" s="43">
        <f t="shared" si="10"/>
        <v>0</v>
      </c>
      <c r="AF76" s="43">
        <f t="shared" si="11"/>
        <v>0</v>
      </c>
      <c r="AG76" s="43">
        <f t="shared" si="12"/>
        <v>0</v>
      </c>
      <c r="AH76" s="44">
        <f t="shared" si="13"/>
        <v>0</v>
      </c>
      <c r="AI76" s="45">
        <f t="shared" si="14"/>
        <v>0</v>
      </c>
      <c r="AJ76" s="45">
        <f t="shared" si="15"/>
        <v>0</v>
      </c>
      <c r="AK76" s="46">
        <f t="shared" si="16"/>
        <v>0</v>
      </c>
      <c r="AL76" s="46">
        <f t="shared" si="43"/>
        <v>0</v>
      </c>
      <c r="AM76" s="46">
        <f t="shared" si="17"/>
        <v>0</v>
      </c>
      <c r="AN76" s="32">
        <f t="shared" si="44"/>
        <v>0</v>
      </c>
      <c r="AO76" s="45">
        <f t="shared" si="45"/>
        <v>0</v>
      </c>
      <c r="AP76" s="45">
        <f t="shared" si="46"/>
        <v>0</v>
      </c>
      <c r="AQ76" s="46">
        <f t="shared" si="47"/>
        <v>0</v>
      </c>
      <c r="AR76" s="46">
        <f t="shared" si="48"/>
        <v>0</v>
      </c>
      <c r="AS76" s="46">
        <f t="shared" si="49"/>
        <v>0</v>
      </c>
      <c r="AT76" s="32">
        <f t="shared" si="50"/>
        <v>0</v>
      </c>
      <c r="AU76" s="35" t="str">
        <f t="shared" si="51"/>
        <v/>
      </c>
      <c r="AV76" s="35" t="str">
        <f t="shared" si="52"/>
        <v/>
      </c>
      <c r="AW76" s="65" t="str">
        <f t="shared" si="53"/>
        <v/>
      </c>
      <c r="AX76" s="47">
        <f t="shared" si="18"/>
        <v>1</v>
      </c>
      <c r="AY76" s="48">
        <f t="shared" si="19"/>
        <v>0</v>
      </c>
      <c r="AZ76" s="48">
        <f t="shared" si="20"/>
        <v>0</v>
      </c>
      <c r="BA76" s="43">
        <f t="shared" si="21"/>
        <v>0</v>
      </c>
      <c r="BB76" s="43">
        <f t="shared" si="22"/>
        <v>0</v>
      </c>
      <c r="BC76" s="49">
        <f t="shared" si="23"/>
        <v>0</v>
      </c>
      <c r="BD76" s="49">
        <f t="shared" si="24"/>
        <v>0</v>
      </c>
      <c r="BE76" s="49">
        <f t="shared" si="25"/>
        <v>0</v>
      </c>
      <c r="BF76" s="49">
        <f t="shared" si="54"/>
        <v>0</v>
      </c>
      <c r="BG76" s="49">
        <f t="shared" si="26"/>
        <v>0</v>
      </c>
      <c r="BH76" s="32">
        <f t="shared" si="55"/>
        <v>0</v>
      </c>
      <c r="BI76" s="49">
        <f t="shared" si="56"/>
        <v>0</v>
      </c>
      <c r="BJ76" s="49">
        <f t="shared" si="57"/>
        <v>0</v>
      </c>
      <c r="BK76" s="49">
        <f t="shared" si="58"/>
        <v>0</v>
      </c>
      <c r="BL76" s="49">
        <f t="shared" si="59"/>
        <v>0</v>
      </c>
      <c r="BM76" s="49">
        <f t="shared" si="60"/>
        <v>0</v>
      </c>
      <c r="BN76" s="32">
        <f t="shared" si="61"/>
        <v>0</v>
      </c>
      <c r="BO76" s="32" t="str">
        <f t="shared" si="62"/>
        <v/>
      </c>
      <c r="BP76" s="32" t="str">
        <f t="shared" si="63"/>
        <v/>
      </c>
      <c r="BQ76" s="56" t="str">
        <f t="shared" si="64"/>
        <v/>
      </c>
      <c r="BR76" s="250">
        <f t="shared" si="65"/>
        <v>0</v>
      </c>
      <c r="BS76" s="19"/>
      <c r="BT76" s="19"/>
      <c r="BU76" s="19"/>
      <c r="BV76" s="19"/>
      <c r="BW76" s="19"/>
      <c r="BX76" s="19"/>
      <c r="BY76" s="19"/>
      <c r="BZ76" s="19"/>
      <c r="CA76" s="19">
        <f t="shared" si="27"/>
        <v>10</v>
      </c>
      <c r="CB76" s="19"/>
      <c r="CC76" s="19"/>
      <c r="CD76" s="19"/>
      <c r="CE76" s="19"/>
      <c r="CF76" s="19"/>
      <c r="CG76" s="19"/>
      <c r="CH76" s="19"/>
      <c r="CI76" s="19"/>
      <c r="CJ76" s="19"/>
      <c r="CK76" s="19"/>
      <c r="CL76" s="19"/>
      <c r="CM76" s="19"/>
      <c r="CN76" s="19"/>
      <c r="CO76" s="18"/>
      <c r="CP76" s="18"/>
      <c r="CQ76" s="18"/>
    </row>
    <row r="77" spans="1:95" ht="15.75" customHeight="1" x14ac:dyDescent="0.25">
      <c r="A77" s="129">
        <v>59</v>
      </c>
      <c r="B77" s="50"/>
      <c r="C77" s="50"/>
      <c r="D77" s="36"/>
      <c r="E77" s="36"/>
      <c r="F77" s="37">
        <v>1</v>
      </c>
      <c r="G77" s="61">
        <v>0</v>
      </c>
      <c r="H77" s="62">
        <v>0</v>
      </c>
      <c r="I77" s="63">
        <v>0</v>
      </c>
      <c r="J77" s="38">
        <v>1</v>
      </c>
      <c r="K77" s="39">
        <v>0</v>
      </c>
      <c r="L77" s="39">
        <v>0</v>
      </c>
      <c r="M77" s="39">
        <v>0</v>
      </c>
      <c r="N77" s="40">
        <v>0</v>
      </c>
      <c r="O77" s="41">
        <f t="shared" si="28"/>
        <v>0</v>
      </c>
      <c r="P77" s="41">
        <f t="shared" si="29"/>
        <v>0</v>
      </c>
      <c r="Q77" s="41">
        <f t="shared" si="30"/>
        <v>0</v>
      </c>
      <c r="R77" s="41">
        <f t="shared" si="31"/>
        <v>0</v>
      </c>
      <c r="S77" s="41">
        <f t="shared" si="32"/>
        <v>0</v>
      </c>
      <c r="T77" s="32">
        <f t="shared" si="9"/>
        <v>0</v>
      </c>
      <c r="U77" s="41">
        <f t="shared" si="33"/>
        <v>0</v>
      </c>
      <c r="V77" s="41">
        <f t="shared" si="34"/>
        <v>0</v>
      </c>
      <c r="W77" s="41">
        <f t="shared" si="35"/>
        <v>0</v>
      </c>
      <c r="X77" s="41">
        <f t="shared" si="36"/>
        <v>0</v>
      </c>
      <c r="Y77" s="41">
        <f t="shared" si="37"/>
        <v>0</v>
      </c>
      <c r="Z77" s="32">
        <f t="shared" si="38"/>
        <v>0</v>
      </c>
      <c r="AA77" s="32" t="str">
        <f t="shared" si="39"/>
        <v/>
      </c>
      <c r="AB77" s="32" t="str">
        <f t="shared" si="40"/>
        <v/>
      </c>
      <c r="AC77" s="56" t="str">
        <f t="shared" si="41"/>
        <v/>
      </c>
      <c r="AD77" s="42">
        <f t="shared" si="42"/>
        <v>1</v>
      </c>
      <c r="AE77" s="43">
        <f t="shared" si="10"/>
        <v>0</v>
      </c>
      <c r="AF77" s="43">
        <f t="shared" si="11"/>
        <v>0</v>
      </c>
      <c r="AG77" s="43">
        <f t="shared" si="12"/>
        <v>0</v>
      </c>
      <c r="AH77" s="44">
        <f t="shared" si="13"/>
        <v>0</v>
      </c>
      <c r="AI77" s="45">
        <f t="shared" si="14"/>
        <v>0</v>
      </c>
      <c r="AJ77" s="45">
        <f t="shared" si="15"/>
        <v>0</v>
      </c>
      <c r="AK77" s="46">
        <f t="shared" si="16"/>
        <v>0</v>
      </c>
      <c r="AL77" s="46">
        <f t="shared" si="43"/>
        <v>0</v>
      </c>
      <c r="AM77" s="46">
        <f t="shared" si="17"/>
        <v>0</v>
      </c>
      <c r="AN77" s="32">
        <f t="shared" si="44"/>
        <v>0</v>
      </c>
      <c r="AO77" s="45">
        <f t="shared" si="45"/>
        <v>0</v>
      </c>
      <c r="AP77" s="45">
        <f t="shared" si="46"/>
        <v>0</v>
      </c>
      <c r="AQ77" s="46">
        <f t="shared" si="47"/>
        <v>0</v>
      </c>
      <c r="AR77" s="46">
        <f t="shared" si="48"/>
        <v>0</v>
      </c>
      <c r="AS77" s="46">
        <f t="shared" si="49"/>
        <v>0</v>
      </c>
      <c r="AT77" s="32">
        <f t="shared" si="50"/>
        <v>0</v>
      </c>
      <c r="AU77" s="35" t="str">
        <f t="shared" si="51"/>
        <v/>
      </c>
      <c r="AV77" s="35" t="str">
        <f t="shared" si="52"/>
        <v/>
      </c>
      <c r="AW77" s="65" t="str">
        <f t="shared" si="53"/>
        <v/>
      </c>
      <c r="AX77" s="47">
        <f t="shared" si="18"/>
        <v>1</v>
      </c>
      <c r="AY77" s="48">
        <f t="shared" si="19"/>
        <v>0</v>
      </c>
      <c r="AZ77" s="48">
        <f t="shared" si="20"/>
        <v>0</v>
      </c>
      <c r="BA77" s="43">
        <f t="shared" si="21"/>
        <v>0</v>
      </c>
      <c r="BB77" s="43">
        <f t="shared" si="22"/>
        <v>0</v>
      </c>
      <c r="BC77" s="49">
        <f t="shared" si="23"/>
        <v>0</v>
      </c>
      <c r="BD77" s="49">
        <f t="shared" si="24"/>
        <v>0</v>
      </c>
      <c r="BE77" s="49">
        <f t="shared" si="25"/>
        <v>0</v>
      </c>
      <c r="BF77" s="49">
        <f t="shared" si="54"/>
        <v>0</v>
      </c>
      <c r="BG77" s="49">
        <f t="shared" si="26"/>
        <v>0</v>
      </c>
      <c r="BH77" s="32">
        <f t="shared" si="55"/>
        <v>0</v>
      </c>
      <c r="BI77" s="49">
        <f t="shared" si="56"/>
        <v>0</v>
      </c>
      <c r="BJ77" s="49">
        <f t="shared" si="57"/>
        <v>0</v>
      </c>
      <c r="BK77" s="49">
        <f t="shared" si="58"/>
        <v>0</v>
      </c>
      <c r="BL77" s="49">
        <f t="shared" si="59"/>
        <v>0</v>
      </c>
      <c r="BM77" s="49">
        <f t="shared" si="60"/>
        <v>0</v>
      </c>
      <c r="BN77" s="32">
        <f t="shared" si="61"/>
        <v>0</v>
      </c>
      <c r="BO77" s="32" t="str">
        <f t="shared" si="62"/>
        <v/>
      </c>
      <c r="BP77" s="32" t="str">
        <f t="shared" si="63"/>
        <v/>
      </c>
      <c r="BQ77" s="56" t="str">
        <f t="shared" si="64"/>
        <v/>
      </c>
      <c r="BR77" s="250">
        <f t="shared" si="65"/>
        <v>0</v>
      </c>
      <c r="BS77" s="19"/>
      <c r="BT77" s="19"/>
      <c r="BU77" s="19"/>
      <c r="BV77" s="19"/>
      <c r="BW77" s="19"/>
      <c r="BX77" s="19"/>
      <c r="BY77" s="19"/>
      <c r="BZ77" s="19"/>
      <c r="CA77" s="19">
        <f t="shared" si="27"/>
        <v>10</v>
      </c>
      <c r="CB77" s="19"/>
      <c r="CC77" s="19"/>
      <c r="CD77" s="19"/>
      <c r="CE77" s="19"/>
      <c r="CF77" s="19"/>
      <c r="CG77" s="19"/>
      <c r="CH77" s="19"/>
      <c r="CI77" s="19"/>
      <c r="CJ77" s="19"/>
      <c r="CK77" s="19"/>
      <c r="CL77" s="19"/>
      <c r="CM77" s="19"/>
      <c r="CN77" s="19"/>
      <c r="CO77" s="18"/>
      <c r="CP77" s="18"/>
      <c r="CQ77" s="18"/>
    </row>
    <row r="78" spans="1:95" ht="15.75" customHeight="1" x14ac:dyDescent="0.25">
      <c r="A78" s="129">
        <v>60</v>
      </c>
      <c r="B78" s="50"/>
      <c r="C78" s="50"/>
      <c r="D78" s="36"/>
      <c r="E78" s="36"/>
      <c r="F78" s="37">
        <v>1</v>
      </c>
      <c r="G78" s="61">
        <v>0</v>
      </c>
      <c r="H78" s="62">
        <v>0</v>
      </c>
      <c r="I78" s="63">
        <v>0</v>
      </c>
      <c r="J78" s="38">
        <v>1</v>
      </c>
      <c r="K78" s="39">
        <v>0</v>
      </c>
      <c r="L78" s="39">
        <v>0</v>
      </c>
      <c r="M78" s="39">
        <v>0</v>
      </c>
      <c r="N78" s="40">
        <v>0</v>
      </c>
      <c r="O78" s="41">
        <f t="shared" si="28"/>
        <v>0</v>
      </c>
      <c r="P78" s="41">
        <f t="shared" si="29"/>
        <v>0</v>
      </c>
      <c r="Q78" s="41">
        <f t="shared" si="30"/>
        <v>0</v>
      </c>
      <c r="R78" s="41">
        <f t="shared" si="31"/>
        <v>0</v>
      </c>
      <c r="S78" s="41">
        <f t="shared" si="32"/>
        <v>0</v>
      </c>
      <c r="T78" s="32">
        <f t="shared" si="9"/>
        <v>0</v>
      </c>
      <c r="U78" s="41">
        <f t="shared" si="33"/>
        <v>0</v>
      </c>
      <c r="V78" s="41">
        <f t="shared" si="34"/>
        <v>0</v>
      </c>
      <c r="W78" s="41">
        <f t="shared" si="35"/>
        <v>0</v>
      </c>
      <c r="X78" s="41">
        <f t="shared" si="36"/>
        <v>0</v>
      </c>
      <c r="Y78" s="41">
        <f t="shared" si="37"/>
        <v>0</v>
      </c>
      <c r="Z78" s="32">
        <f t="shared" si="38"/>
        <v>0</v>
      </c>
      <c r="AA78" s="32" t="str">
        <f t="shared" si="39"/>
        <v/>
      </c>
      <c r="AB78" s="32" t="str">
        <f t="shared" si="40"/>
        <v/>
      </c>
      <c r="AC78" s="56" t="str">
        <f t="shared" si="41"/>
        <v/>
      </c>
      <c r="AD78" s="42">
        <f t="shared" si="42"/>
        <v>1</v>
      </c>
      <c r="AE78" s="43">
        <f t="shared" si="10"/>
        <v>0</v>
      </c>
      <c r="AF78" s="43">
        <f t="shared" si="11"/>
        <v>0</v>
      </c>
      <c r="AG78" s="43">
        <f t="shared" si="12"/>
        <v>0</v>
      </c>
      <c r="AH78" s="44">
        <f t="shared" si="13"/>
        <v>0</v>
      </c>
      <c r="AI78" s="45">
        <f t="shared" si="14"/>
        <v>0</v>
      </c>
      <c r="AJ78" s="45">
        <f t="shared" si="15"/>
        <v>0</v>
      </c>
      <c r="AK78" s="46">
        <f t="shared" si="16"/>
        <v>0</v>
      </c>
      <c r="AL78" s="46">
        <f t="shared" si="43"/>
        <v>0</v>
      </c>
      <c r="AM78" s="46">
        <f t="shared" si="17"/>
        <v>0</v>
      </c>
      <c r="AN78" s="32">
        <f t="shared" si="44"/>
        <v>0</v>
      </c>
      <c r="AO78" s="45">
        <f t="shared" si="45"/>
        <v>0</v>
      </c>
      <c r="AP78" s="45">
        <f t="shared" si="46"/>
        <v>0</v>
      </c>
      <c r="AQ78" s="46">
        <f t="shared" si="47"/>
        <v>0</v>
      </c>
      <c r="AR78" s="46">
        <f t="shared" si="48"/>
        <v>0</v>
      </c>
      <c r="AS78" s="46">
        <f t="shared" si="49"/>
        <v>0</v>
      </c>
      <c r="AT78" s="32">
        <f t="shared" si="50"/>
        <v>0</v>
      </c>
      <c r="AU78" s="35" t="str">
        <f t="shared" si="51"/>
        <v/>
      </c>
      <c r="AV78" s="35" t="str">
        <f t="shared" si="52"/>
        <v/>
      </c>
      <c r="AW78" s="65" t="str">
        <f t="shared" si="53"/>
        <v/>
      </c>
      <c r="AX78" s="47">
        <f t="shared" si="18"/>
        <v>1</v>
      </c>
      <c r="AY78" s="48">
        <f t="shared" si="19"/>
        <v>0</v>
      </c>
      <c r="AZ78" s="48">
        <f t="shared" si="20"/>
        <v>0</v>
      </c>
      <c r="BA78" s="43">
        <f t="shared" si="21"/>
        <v>0</v>
      </c>
      <c r="BB78" s="43">
        <f t="shared" si="22"/>
        <v>0</v>
      </c>
      <c r="BC78" s="49">
        <f t="shared" si="23"/>
        <v>0</v>
      </c>
      <c r="BD78" s="49">
        <f t="shared" si="24"/>
        <v>0</v>
      </c>
      <c r="BE78" s="49">
        <f t="shared" si="25"/>
        <v>0</v>
      </c>
      <c r="BF78" s="49">
        <f t="shared" si="54"/>
        <v>0</v>
      </c>
      <c r="BG78" s="49">
        <f t="shared" si="26"/>
        <v>0</v>
      </c>
      <c r="BH78" s="32">
        <f t="shared" si="55"/>
        <v>0</v>
      </c>
      <c r="BI78" s="49">
        <f t="shared" si="56"/>
        <v>0</v>
      </c>
      <c r="BJ78" s="49">
        <f t="shared" si="57"/>
        <v>0</v>
      </c>
      <c r="BK78" s="49">
        <f t="shared" si="58"/>
        <v>0</v>
      </c>
      <c r="BL78" s="49">
        <f t="shared" si="59"/>
        <v>0</v>
      </c>
      <c r="BM78" s="49">
        <f t="shared" si="60"/>
        <v>0</v>
      </c>
      <c r="BN78" s="32">
        <f t="shared" si="61"/>
        <v>0</v>
      </c>
      <c r="BO78" s="32" t="str">
        <f t="shared" si="62"/>
        <v/>
      </c>
      <c r="BP78" s="32" t="str">
        <f t="shared" si="63"/>
        <v/>
      </c>
      <c r="BQ78" s="56" t="str">
        <f t="shared" si="64"/>
        <v/>
      </c>
      <c r="BR78" s="250">
        <f t="shared" si="65"/>
        <v>0</v>
      </c>
      <c r="BS78" s="19"/>
      <c r="BT78" s="19"/>
      <c r="BU78" s="19"/>
      <c r="BV78" s="19"/>
      <c r="BW78" s="19"/>
      <c r="BX78" s="19"/>
      <c r="BY78" s="19"/>
      <c r="BZ78" s="19"/>
      <c r="CA78" s="19">
        <f t="shared" si="27"/>
        <v>10</v>
      </c>
      <c r="CB78" s="19"/>
      <c r="CC78" s="19"/>
      <c r="CD78" s="19"/>
      <c r="CE78" s="19"/>
      <c r="CF78" s="19"/>
      <c r="CG78" s="19"/>
      <c r="CH78" s="19"/>
      <c r="CI78" s="19"/>
      <c r="CJ78" s="19"/>
      <c r="CK78" s="19"/>
      <c r="CL78" s="19"/>
      <c r="CM78" s="19"/>
      <c r="CN78" s="19"/>
      <c r="CO78" s="18"/>
      <c r="CP78" s="18"/>
      <c r="CQ78" s="18"/>
    </row>
    <row r="79" spans="1:95" ht="15.75" customHeight="1" x14ac:dyDescent="0.25">
      <c r="A79" s="129">
        <v>61</v>
      </c>
      <c r="B79" s="50"/>
      <c r="C79" s="50"/>
      <c r="D79" s="36"/>
      <c r="E79" s="36"/>
      <c r="F79" s="37">
        <v>1</v>
      </c>
      <c r="G79" s="61">
        <v>0</v>
      </c>
      <c r="H79" s="62">
        <v>0</v>
      </c>
      <c r="I79" s="63">
        <v>0</v>
      </c>
      <c r="J79" s="38">
        <v>1</v>
      </c>
      <c r="K79" s="39">
        <v>0</v>
      </c>
      <c r="L79" s="39">
        <v>0</v>
      </c>
      <c r="M79" s="39">
        <v>0</v>
      </c>
      <c r="N79" s="40">
        <v>0</v>
      </c>
      <c r="O79" s="41">
        <f t="shared" si="28"/>
        <v>0</v>
      </c>
      <c r="P79" s="41">
        <f t="shared" si="29"/>
        <v>0</v>
      </c>
      <c r="Q79" s="41">
        <f t="shared" si="30"/>
        <v>0</v>
      </c>
      <c r="R79" s="41">
        <f t="shared" si="31"/>
        <v>0</v>
      </c>
      <c r="S79" s="41">
        <f t="shared" si="32"/>
        <v>0</v>
      </c>
      <c r="T79" s="32">
        <f t="shared" si="9"/>
        <v>0</v>
      </c>
      <c r="U79" s="41">
        <f t="shared" si="33"/>
        <v>0</v>
      </c>
      <c r="V79" s="41">
        <f t="shared" si="34"/>
        <v>0</v>
      </c>
      <c r="W79" s="41">
        <f t="shared" si="35"/>
        <v>0</v>
      </c>
      <c r="X79" s="41">
        <f t="shared" si="36"/>
        <v>0</v>
      </c>
      <c r="Y79" s="41">
        <f t="shared" si="37"/>
        <v>0</v>
      </c>
      <c r="Z79" s="32">
        <f t="shared" si="38"/>
        <v>0</v>
      </c>
      <c r="AA79" s="32" t="str">
        <f t="shared" si="39"/>
        <v/>
      </c>
      <c r="AB79" s="32" t="str">
        <f t="shared" si="40"/>
        <v/>
      </c>
      <c r="AC79" s="56" t="str">
        <f t="shared" si="41"/>
        <v/>
      </c>
      <c r="AD79" s="42">
        <f t="shared" si="42"/>
        <v>1</v>
      </c>
      <c r="AE79" s="43">
        <f t="shared" si="10"/>
        <v>0</v>
      </c>
      <c r="AF79" s="43">
        <f t="shared" si="11"/>
        <v>0</v>
      </c>
      <c r="AG79" s="43">
        <f t="shared" si="12"/>
        <v>0</v>
      </c>
      <c r="AH79" s="44">
        <f t="shared" si="13"/>
        <v>0</v>
      </c>
      <c r="AI79" s="45">
        <f t="shared" si="14"/>
        <v>0</v>
      </c>
      <c r="AJ79" s="45">
        <f t="shared" si="15"/>
        <v>0</v>
      </c>
      <c r="AK79" s="46">
        <f t="shared" si="16"/>
        <v>0</v>
      </c>
      <c r="AL79" s="46">
        <f t="shared" si="43"/>
        <v>0</v>
      </c>
      <c r="AM79" s="46">
        <f t="shared" si="17"/>
        <v>0</v>
      </c>
      <c r="AN79" s="32">
        <f t="shared" si="44"/>
        <v>0</v>
      </c>
      <c r="AO79" s="45">
        <f t="shared" si="45"/>
        <v>0</v>
      </c>
      <c r="AP79" s="45">
        <f t="shared" si="46"/>
        <v>0</v>
      </c>
      <c r="AQ79" s="46">
        <f t="shared" si="47"/>
        <v>0</v>
      </c>
      <c r="AR79" s="46">
        <f t="shared" si="48"/>
        <v>0</v>
      </c>
      <c r="AS79" s="46">
        <f t="shared" si="49"/>
        <v>0</v>
      </c>
      <c r="AT79" s="32">
        <f t="shared" si="50"/>
        <v>0</v>
      </c>
      <c r="AU79" s="35" t="str">
        <f t="shared" si="51"/>
        <v/>
      </c>
      <c r="AV79" s="35" t="str">
        <f t="shared" si="52"/>
        <v/>
      </c>
      <c r="AW79" s="65" t="str">
        <f t="shared" si="53"/>
        <v/>
      </c>
      <c r="AX79" s="47">
        <f t="shared" si="18"/>
        <v>1</v>
      </c>
      <c r="AY79" s="48">
        <f t="shared" si="19"/>
        <v>0</v>
      </c>
      <c r="AZ79" s="48">
        <f t="shared" si="20"/>
        <v>0</v>
      </c>
      <c r="BA79" s="43">
        <f t="shared" si="21"/>
        <v>0</v>
      </c>
      <c r="BB79" s="43">
        <f t="shared" si="22"/>
        <v>0</v>
      </c>
      <c r="BC79" s="49">
        <f t="shared" si="23"/>
        <v>0</v>
      </c>
      <c r="BD79" s="49">
        <f t="shared" si="24"/>
        <v>0</v>
      </c>
      <c r="BE79" s="49">
        <f t="shared" si="25"/>
        <v>0</v>
      </c>
      <c r="BF79" s="49">
        <f t="shared" si="54"/>
        <v>0</v>
      </c>
      <c r="BG79" s="49">
        <f t="shared" si="26"/>
        <v>0</v>
      </c>
      <c r="BH79" s="32">
        <f t="shared" si="55"/>
        <v>0</v>
      </c>
      <c r="BI79" s="49">
        <f t="shared" si="56"/>
        <v>0</v>
      </c>
      <c r="BJ79" s="49">
        <f t="shared" si="57"/>
        <v>0</v>
      </c>
      <c r="BK79" s="49">
        <f t="shared" si="58"/>
        <v>0</v>
      </c>
      <c r="BL79" s="49">
        <f t="shared" si="59"/>
        <v>0</v>
      </c>
      <c r="BM79" s="49">
        <f t="shared" si="60"/>
        <v>0</v>
      </c>
      <c r="BN79" s="32">
        <f t="shared" si="61"/>
        <v>0</v>
      </c>
      <c r="BO79" s="32" t="str">
        <f t="shared" si="62"/>
        <v/>
      </c>
      <c r="BP79" s="32" t="str">
        <f t="shared" si="63"/>
        <v/>
      </c>
      <c r="BQ79" s="56" t="str">
        <f t="shared" si="64"/>
        <v/>
      </c>
      <c r="BR79" s="250">
        <f t="shared" si="65"/>
        <v>0</v>
      </c>
      <c r="BS79" s="19"/>
      <c r="BT79" s="19"/>
      <c r="BU79" s="19"/>
      <c r="BV79" s="19"/>
      <c r="BW79" s="19"/>
      <c r="BX79" s="19"/>
      <c r="BY79" s="19"/>
      <c r="BZ79" s="19"/>
      <c r="CA79" s="19">
        <f t="shared" si="27"/>
        <v>10</v>
      </c>
      <c r="CB79" s="19"/>
      <c r="CC79" s="19"/>
      <c r="CD79" s="19"/>
      <c r="CE79" s="19"/>
      <c r="CF79" s="19"/>
      <c r="CG79" s="19"/>
      <c r="CH79" s="19"/>
      <c r="CI79" s="19"/>
      <c r="CJ79" s="19"/>
      <c r="CK79" s="19"/>
      <c r="CL79" s="19"/>
      <c r="CM79" s="19"/>
      <c r="CN79" s="19"/>
      <c r="CO79" s="18"/>
      <c r="CP79" s="18"/>
      <c r="CQ79" s="18"/>
    </row>
    <row r="80" spans="1:95" ht="15.75" customHeight="1" x14ac:dyDescent="0.25">
      <c r="A80" s="129">
        <v>62</v>
      </c>
      <c r="B80" s="50"/>
      <c r="C80" s="50"/>
      <c r="D80" s="36"/>
      <c r="E80" s="36"/>
      <c r="F80" s="37">
        <v>1</v>
      </c>
      <c r="G80" s="61">
        <v>0</v>
      </c>
      <c r="H80" s="62">
        <v>0</v>
      </c>
      <c r="I80" s="63">
        <v>0</v>
      </c>
      <c r="J80" s="38">
        <v>1</v>
      </c>
      <c r="K80" s="39">
        <v>0</v>
      </c>
      <c r="L80" s="39">
        <v>0</v>
      </c>
      <c r="M80" s="39">
        <v>0</v>
      </c>
      <c r="N80" s="40">
        <v>0</v>
      </c>
      <c r="O80" s="41">
        <f t="shared" si="28"/>
        <v>0</v>
      </c>
      <c r="P80" s="41">
        <f t="shared" si="29"/>
        <v>0</v>
      </c>
      <c r="Q80" s="41">
        <f t="shared" si="30"/>
        <v>0</v>
      </c>
      <c r="R80" s="41">
        <f t="shared" si="31"/>
        <v>0</v>
      </c>
      <c r="S80" s="41">
        <f t="shared" si="32"/>
        <v>0</v>
      </c>
      <c r="T80" s="32">
        <f t="shared" si="9"/>
        <v>0</v>
      </c>
      <c r="U80" s="41">
        <f t="shared" si="33"/>
        <v>0</v>
      </c>
      <c r="V80" s="41">
        <f t="shared" si="34"/>
        <v>0</v>
      </c>
      <c r="W80" s="41">
        <f t="shared" si="35"/>
        <v>0</v>
      </c>
      <c r="X80" s="41">
        <f t="shared" si="36"/>
        <v>0</v>
      </c>
      <c r="Y80" s="41">
        <f t="shared" si="37"/>
        <v>0</v>
      </c>
      <c r="Z80" s="32">
        <f t="shared" si="38"/>
        <v>0</v>
      </c>
      <c r="AA80" s="32" t="str">
        <f t="shared" si="39"/>
        <v/>
      </c>
      <c r="AB80" s="32" t="str">
        <f t="shared" si="40"/>
        <v/>
      </c>
      <c r="AC80" s="56" t="str">
        <f t="shared" si="41"/>
        <v/>
      </c>
      <c r="AD80" s="42">
        <f t="shared" si="42"/>
        <v>1</v>
      </c>
      <c r="AE80" s="43">
        <f t="shared" si="10"/>
        <v>0</v>
      </c>
      <c r="AF80" s="43">
        <f t="shared" si="11"/>
        <v>0</v>
      </c>
      <c r="AG80" s="43">
        <f t="shared" si="12"/>
        <v>0</v>
      </c>
      <c r="AH80" s="44">
        <f t="shared" si="13"/>
        <v>0</v>
      </c>
      <c r="AI80" s="45">
        <f t="shared" si="14"/>
        <v>0</v>
      </c>
      <c r="AJ80" s="45">
        <f t="shared" si="15"/>
        <v>0</v>
      </c>
      <c r="AK80" s="46">
        <f t="shared" si="16"/>
        <v>0</v>
      </c>
      <c r="AL80" s="46">
        <f t="shared" si="43"/>
        <v>0</v>
      </c>
      <c r="AM80" s="46">
        <f t="shared" si="17"/>
        <v>0</v>
      </c>
      <c r="AN80" s="32">
        <f t="shared" si="44"/>
        <v>0</v>
      </c>
      <c r="AO80" s="45">
        <f t="shared" si="45"/>
        <v>0</v>
      </c>
      <c r="AP80" s="45">
        <f t="shared" si="46"/>
        <v>0</v>
      </c>
      <c r="AQ80" s="46">
        <f t="shared" si="47"/>
        <v>0</v>
      </c>
      <c r="AR80" s="46">
        <f t="shared" si="48"/>
        <v>0</v>
      </c>
      <c r="AS80" s="46">
        <f t="shared" si="49"/>
        <v>0</v>
      </c>
      <c r="AT80" s="32">
        <f t="shared" si="50"/>
        <v>0</v>
      </c>
      <c r="AU80" s="35" t="str">
        <f t="shared" si="51"/>
        <v/>
      </c>
      <c r="AV80" s="35" t="str">
        <f t="shared" si="52"/>
        <v/>
      </c>
      <c r="AW80" s="65" t="str">
        <f t="shared" si="53"/>
        <v/>
      </c>
      <c r="AX80" s="47">
        <f t="shared" si="18"/>
        <v>1</v>
      </c>
      <c r="AY80" s="48">
        <f t="shared" si="19"/>
        <v>0</v>
      </c>
      <c r="AZ80" s="48">
        <f t="shared" si="20"/>
        <v>0</v>
      </c>
      <c r="BA80" s="43">
        <f t="shared" si="21"/>
        <v>0</v>
      </c>
      <c r="BB80" s="43">
        <f t="shared" si="22"/>
        <v>0</v>
      </c>
      <c r="BC80" s="49">
        <f t="shared" si="23"/>
        <v>0</v>
      </c>
      <c r="BD80" s="49">
        <f t="shared" si="24"/>
        <v>0</v>
      </c>
      <c r="BE80" s="49">
        <f t="shared" si="25"/>
        <v>0</v>
      </c>
      <c r="BF80" s="49">
        <f t="shared" si="54"/>
        <v>0</v>
      </c>
      <c r="BG80" s="49">
        <f t="shared" si="26"/>
        <v>0</v>
      </c>
      <c r="BH80" s="32">
        <f t="shared" si="55"/>
        <v>0</v>
      </c>
      <c r="BI80" s="49">
        <f t="shared" si="56"/>
        <v>0</v>
      </c>
      <c r="BJ80" s="49">
        <f t="shared" si="57"/>
        <v>0</v>
      </c>
      <c r="BK80" s="49">
        <f t="shared" si="58"/>
        <v>0</v>
      </c>
      <c r="BL80" s="49">
        <f t="shared" si="59"/>
        <v>0</v>
      </c>
      <c r="BM80" s="49">
        <f t="shared" si="60"/>
        <v>0</v>
      </c>
      <c r="BN80" s="32">
        <f t="shared" si="61"/>
        <v>0</v>
      </c>
      <c r="BO80" s="32" t="str">
        <f t="shared" si="62"/>
        <v/>
      </c>
      <c r="BP80" s="32" t="str">
        <f t="shared" si="63"/>
        <v/>
      </c>
      <c r="BQ80" s="56" t="str">
        <f t="shared" si="64"/>
        <v/>
      </c>
      <c r="BR80" s="250">
        <f t="shared" si="65"/>
        <v>0</v>
      </c>
      <c r="BS80" s="19"/>
      <c r="BT80" s="19"/>
      <c r="BU80" s="19"/>
      <c r="BV80" s="19"/>
      <c r="BW80" s="19"/>
      <c r="BX80" s="19"/>
      <c r="BY80" s="19"/>
      <c r="BZ80" s="19"/>
      <c r="CA80" s="19">
        <f t="shared" si="27"/>
        <v>10</v>
      </c>
      <c r="CB80" s="19"/>
      <c r="CC80" s="19"/>
      <c r="CD80" s="19"/>
      <c r="CE80" s="19"/>
      <c r="CF80" s="19"/>
      <c r="CG80" s="19"/>
      <c r="CH80" s="19"/>
      <c r="CI80" s="19"/>
      <c r="CJ80" s="19"/>
      <c r="CK80" s="19"/>
      <c r="CL80" s="19"/>
      <c r="CM80" s="19"/>
      <c r="CN80" s="19"/>
      <c r="CO80" s="18"/>
      <c r="CP80" s="18"/>
      <c r="CQ80" s="18"/>
    </row>
    <row r="81" spans="1:95" ht="15.75" customHeight="1" x14ac:dyDescent="0.25">
      <c r="A81" s="129">
        <v>63</v>
      </c>
      <c r="B81" s="50"/>
      <c r="C81" s="50"/>
      <c r="D81" s="36"/>
      <c r="E81" s="36"/>
      <c r="F81" s="37">
        <v>1</v>
      </c>
      <c r="G81" s="61">
        <v>0</v>
      </c>
      <c r="H81" s="62">
        <v>0</v>
      </c>
      <c r="I81" s="63">
        <v>0</v>
      </c>
      <c r="J81" s="38">
        <v>1</v>
      </c>
      <c r="K81" s="39">
        <v>0</v>
      </c>
      <c r="L81" s="39">
        <v>0</v>
      </c>
      <c r="M81" s="39">
        <v>0</v>
      </c>
      <c r="N81" s="40">
        <v>0</v>
      </c>
      <c r="O81" s="41">
        <f t="shared" si="28"/>
        <v>0</v>
      </c>
      <c r="P81" s="41">
        <f t="shared" si="29"/>
        <v>0</v>
      </c>
      <c r="Q81" s="41">
        <f t="shared" si="30"/>
        <v>0</v>
      </c>
      <c r="R81" s="41">
        <f t="shared" si="31"/>
        <v>0</v>
      </c>
      <c r="S81" s="41">
        <f t="shared" si="32"/>
        <v>0</v>
      </c>
      <c r="T81" s="32">
        <f t="shared" si="9"/>
        <v>0</v>
      </c>
      <c r="U81" s="41">
        <f t="shared" si="33"/>
        <v>0</v>
      </c>
      <c r="V81" s="41">
        <f t="shared" si="34"/>
        <v>0</v>
      </c>
      <c r="W81" s="41">
        <f t="shared" si="35"/>
        <v>0</v>
      </c>
      <c r="X81" s="41">
        <f t="shared" si="36"/>
        <v>0</v>
      </c>
      <c r="Y81" s="41">
        <f t="shared" si="37"/>
        <v>0</v>
      </c>
      <c r="Z81" s="32">
        <f t="shared" si="38"/>
        <v>0</v>
      </c>
      <c r="AA81" s="32" t="str">
        <f t="shared" si="39"/>
        <v/>
      </c>
      <c r="AB81" s="32" t="str">
        <f t="shared" si="40"/>
        <v/>
      </c>
      <c r="AC81" s="56" t="str">
        <f t="shared" si="41"/>
        <v/>
      </c>
      <c r="AD81" s="42">
        <f t="shared" si="42"/>
        <v>1</v>
      </c>
      <c r="AE81" s="43">
        <f t="shared" si="10"/>
        <v>0</v>
      </c>
      <c r="AF81" s="43">
        <f t="shared" si="11"/>
        <v>0</v>
      </c>
      <c r="AG81" s="43">
        <f t="shared" si="12"/>
        <v>0</v>
      </c>
      <c r="AH81" s="44">
        <f t="shared" si="13"/>
        <v>0</v>
      </c>
      <c r="AI81" s="45">
        <f t="shared" si="14"/>
        <v>0</v>
      </c>
      <c r="AJ81" s="45">
        <f t="shared" si="15"/>
        <v>0</v>
      </c>
      <c r="AK81" s="46">
        <f t="shared" si="16"/>
        <v>0</v>
      </c>
      <c r="AL81" s="46">
        <f t="shared" si="43"/>
        <v>0</v>
      </c>
      <c r="AM81" s="46">
        <f t="shared" si="17"/>
        <v>0</v>
      </c>
      <c r="AN81" s="32">
        <f t="shared" si="44"/>
        <v>0</v>
      </c>
      <c r="AO81" s="45">
        <f t="shared" si="45"/>
        <v>0</v>
      </c>
      <c r="AP81" s="45">
        <f t="shared" si="46"/>
        <v>0</v>
      </c>
      <c r="AQ81" s="46">
        <f t="shared" si="47"/>
        <v>0</v>
      </c>
      <c r="AR81" s="46">
        <f t="shared" si="48"/>
        <v>0</v>
      </c>
      <c r="AS81" s="46">
        <f t="shared" si="49"/>
        <v>0</v>
      </c>
      <c r="AT81" s="32">
        <f t="shared" si="50"/>
        <v>0</v>
      </c>
      <c r="AU81" s="35" t="str">
        <f t="shared" si="51"/>
        <v/>
      </c>
      <c r="AV81" s="35" t="str">
        <f t="shared" si="52"/>
        <v/>
      </c>
      <c r="AW81" s="65" t="str">
        <f t="shared" si="53"/>
        <v/>
      </c>
      <c r="AX81" s="47">
        <f t="shared" si="18"/>
        <v>1</v>
      </c>
      <c r="AY81" s="48">
        <f t="shared" si="19"/>
        <v>0</v>
      </c>
      <c r="AZ81" s="48">
        <f t="shared" si="20"/>
        <v>0</v>
      </c>
      <c r="BA81" s="43">
        <f t="shared" si="21"/>
        <v>0</v>
      </c>
      <c r="BB81" s="43">
        <f t="shared" si="22"/>
        <v>0</v>
      </c>
      <c r="BC81" s="49">
        <f t="shared" si="23"/>
        <v>0</v>
      </c>
      <c r="BD81" s="49">
        <f t="shared" si="24"/>
        <v>0</v>
      </c>
      <c r="BE81" s="49">
        <f t="shared" si="25"/>
        <v>0</v>
      </c>
      <c r="BF81" s="49">
        <f t="shared" si="54"/>
        <v>0</v>
      </c>
      <c r="BG81" s="49">
        <f t="shared" si="26"/>
        <v>0</v>
      </c>
      <c r="BH81" s="32">
        <f t="shared" si="55"/>
        <v>0</v>
      </c>
      <c r="BI81" s="49">
        <f t="shared" si="56"/>
        <v>0</v>
      </c>
      <c r="BJ81" s="49">
        <f t="shared" si="57"/>
        <v>0</v>
      </c>
      <c r="BK81" s="49">
        <f t="shared" si="58"/>
        <v>0</v>
      </c>
      <c r="BL81" s="49">
        <f t="shared" si="59"/>
        <v>0</v>
      </c>
      <c r="BM81" s="49">
        <f t="shared" si="60"/>
        <v>0</v>
      </c>
      <c r="BN81" s="32">
        <f t="shared" si="61"/>
        <v>0</v>
      </c>
      <c r="BO81" s="32" t="str">
        <f t="shared" si="62"/>
        <v/>
      </c>
      <c r="BP81" s="32" t="str">
        <f t="shared" si="63"/>
        <v/>
      </c>
      <c r="BQ81" s="56" t="str">
        <f t="shared" si="64"/>
        <v/>
      </c>
      <c r="BR81" s="250">
        <f t="shared" si="65"/>
        <v>0</v>
      </c>
      <c r="BS81" s="19"/>
      <c r="BT81" s="19"/>
      <c r="BU81" s="19"/>
      <c r="BV81" s="19"/>
      <c r="BW81" s="19"/>
      <c r="BX81" s="19"/>
      <c r="BY81" s="19"/>
      <c r="BZ81" s="19"/>
      <c r="CA81" s="19">
        <f t="shared" si="27"/>
        <v>10</v>
      </c>
      <c r="CB81" s="19"/>
      <c r="CC81" s="19"/>
      <c r="CD81" s="19"/>
      <c r="CE81" s="19"/>
      <c r="CF81" s="19"/>
      <c r="CG81" s="19"/>
      <c r="CH81" s="19"/>
      <c r="CI81" s="19"/>
      <c r="CJ81" s="19"/>
      <c r="CK81" s="19"/>
      <c r="CL81" s="19"/>
      <c r="CM81" s="19"/>
      <c r="CN81" s="19"/>
      <c r="CO81" s="18"/>
      <c r="CP81" s="18"/>
      <c r="CQ81" s="18"/>
    </row>
    <row r="82" spans="1:95" ht="15.75" customHeight="1" x14ac:dyDescent="0.25">
      <c r="A82" s="129">
        <v>64</v>
      </c>
      <c r="B82" s="50"/>
      <c r="C82" s="50"/>
      <c r="D82" s="36"/>
      <c r="E82" s="36"/>
      <c r="F82" s="37">
        <v>1</v>
      </c>
      <c r="G82" s="61">
        <v>0</v>
      </c>
      <c r="H82" s="62">
        <v>0</v>
      </c>
      <c r="I82" s="63">
        <v>0</v>
      </c>
      <c r="J82" s="38">
        <v>1</v>
      </c>
      <c r="K82" s="39">
        <v>0</v>
      </c>
      <c r="L82" s="39">
        <v>0</v>
      </c>
      <c r="M82" s="39">
        <v>0</v>
      </c>
      <c r="N82" s="40">
        <v>0</v>
      </c>
      <c r="O82" s="41">
        <f t="shared" si="28"/>
        <v>0</v>
      </c>
      <c r="P82" s="41">
        <f t="shared" si="29"/>
        <v>0</v>
      </c>
      <c r="Q82" s="41">
        <f t="shared" si="30"/>
        <v>0</v>
      </c>
      <c r="R82" s="41">
        <f t="shared" si="31"/>
        <v>0</v>
      </c>
      <c r="S82" s="41">
        <f t="shared" si="32"/>
        <v>0</v>
      </c>
      <c r="T82" s="32">
        <f t="shared" si="9"/>
        <v>0</v>
      </c>
      <c r="U82" s="41">
        <f t="shared" si="33"/>
        <v>0</v>
      </c>
      <c r="V82" s="41">
        <f t="shared" si="34"/>
        <v>0</v>
      </c>
      <c r="W82" s="41">
        <f t="shared" si="35"/>
        <v>0</v>
      </c>
      <c r="X82" s="41">
        <f t="shared" si="36"/>
        <v>0</v>
      </c>
      <c r="Y82" s="41">
        <f t="shared" si="37"/>
        <v>0</v>
      </c>
      <c r="Z82" s="32">
        <f t="shared" si="38"/>
        <v>0</v>
      </c>
      <c r="AA82" s="32" t="str">
        <f t="shared" si="39"/>
        <v/>
      </c>
      <c r="AB82" s="32" t="str">
        <f t="shared" si="40"/>
        <v/>
      </c>
      <c r="AC82" s="56" t="str">
        <f t="shared" si="41"/>
        <v/>
      </c>
      <c r="AD82" s="42">
        <f t="shared" si="42"/>
        <v>1</v>
      </c>
      <c r="AE82" s="43">
        <f t="shared" si="10"/>
        <v>0</v>
      </c>
      <c r="AF82" s="43">
        <f t="shared" si="11"/>
        <v>0</v>
      </c>
      <c r="AG82" s="43">
        <f t="shared" si="12"/>
        <v>0</v>
      </c>
      <c r="AH82" s="44">
        <f t="shared" si="13"/>
        <v>0</v>
      </c>
      <c r="AI82" s="45">
        <f t="shared" si="14"/>
        <v>0</v>
      </c>
      <c r="AJ82" s="45">
        <f t="shared" si="15"/>
        <v>0</v>
      </c>
      <c r="AK82" s="46">
        <f t="shared" si="16"/>
        <v>0</v>
      </c>
      <c r="AL82" s="46">
        <f t="shared" si="43"/>
        <v>0</v>
      </c>
      <c r="AM82" s="46">
        <f t="shared" si="17"/>
        <v>0</v>
      </c>
      <c r="AN82" s="32">
        <f t="shared" si="44"/>
        <v>0</v>
      </c>
      <c r="AO82" s="45">
        <f t="shared" si="45"/>
        <v>0</v>
      </c>
      <c r="AP82" s="45">
        <f t="shared" si="46"/>
        <v>0</v>
      </c>
      <c r="AQ82" s="46">
        <f t="shared" si="47"/>
        <v>0</v>
      </c>
      <c r="AR82" s="46">
        <f t="shared" si="48"/>
        <v>0</v>
      </c>
      <c r="AS82" s="46">
        <f t="shared" si="49"/>
        <v>0</v>
      </c>
      <c r="AT82" s="32">
        <f t="shared" si="50"/>
        <v>0</v>
      </c>
      <c r="AU82" s="35" t="str">
        <f t="shared" si="51"/>
        <v/>
      </c>
      <c r="AV82" s="35" t="str">
        <f t="shared" si="52"/>
        <v/>
      </c>
      <c r="AW82" s="65" t="str">
        <f t="shared" si="53"/>
        <v/>
      </c>
      <c r="AX82" s="47">
        <f t="shared" si="18"/>
        <v>1</v>
      </c>
      <c r="AY82" s="48">
        <f t="shared" si="19"/>
        <v>0</v>
      </c>
      <c r="AZ82" s="48">
        <f t="shared" si="20"/>
        <v>0</v>
      </c>
      <c r="BA82" s="43">
        <f t="shared" si="21"/>
        <v>0</v>
      </c>
      <c r="BB82" s="43">
        <f t="shared" si="22"/>
        <v>0</v>
      </c>
      <c r="BC82" s="49">
        <f t="shared" si="23"/>
        <v>0</v>
      </c>
      <c r="BD82" s="49">
        <f t="shared" si="24"/>
        <v>0</v>
      </c>
      <c r="BE82" s="49">
        <f t="shared" si="25"/>
        <v>0</v>
      </c>
      <c r="BF82" s="49">
        <f t="shared" si="54"/>
        <v>0</v>
      </c>
      <c r="BG82" s="49">
        <f t="shared" si="26"/>
        <v>0</v>
      </c>
      <c r="BH82" s="32">
        <f t="shared" si="55"/>
        <v>0</v>
      </c>
      <c r="BI82" s="49">
        <f t="shared" si="56"/>
        <v>0</v>
      </c>
      <c r="BJ82" s="49">
        <f t="shared" si="57"/>
        <v>0</v>
      </c>
      <c r="BK82" s="49">
        <f t="shared" si="58"/>
        <v>0</v>
      </c>
      <c r="BL82" s="49">
        <f t="shared" si="59"/>
        <v>0</v>
      </c>
      <c r="BM82" s="49">
        <f t="shared" si="60"/>
        <v>0</v>
      </c>
      <c r="BN82" s="32">
        <f t="shared" si="61"/>
        <v>0</v>
      </c>
      <c r="BO82" s="32" t="str">
        <f t="shared" si="62"/>
        <v/>
      </c>
      <c r="BP82" s="32" t="str">
        <f t="shared" si="63"/>
        <v/>
      </c>
      <c r="BQ82" s="56" t="str">
        <f t="shared" si="64"/>
        <v/>
      </c>
      <c r="BR82" s="250">
        <f t="shared" si="65"/>
        <v>0</v>
      </c>
      <c r="BS82" s="19"/>
      <c r="BT82" s="19"/>
      <c r="BU82" s="19"/>
      <c r="BV82" s="19"/>
      <c r="BW82" s="19"/>
      <c r="BX82" s="19"/>
      <c r="BY82" s="19"/>
      <c r="BZ82" s="19"/>
      <c r="CA82" s="19">
        <f t="shared" si="27"/>
        <v>10</v>
      </c>
      <c r="CB82" s="19"/>
      <c r="CC82" s="19"/>
      <c r="CD82" s="19"/>
      <c r="CE82" s="19"/>
      <c r="CF82" s="19"/>
      <c r="CG82" s="19"/>
      <c r="CH82" s="19"/>
      <c r="CI82" s="19"/>
      <c r="CJ82" s="19"/>
      <c r="CK82" s="19"/>
      <c r="CL82" s="19"/>
      <c r="CM82" s="19"/>
      <c r="CN82" s="19"/>
      <c r="CO82" s="18"/>
      <c r="CP82" s="18"/>
      <c r="CQ82" s="18"/>
    </row>
    <row r="83" spans="1:95" ht="15.75" customHeight="1" x14ac:dyDescent="0.25">
      <c r="A83" s="129">
        <v>65</v>
      </c>
      <c r="B83" s="50"/>
      <c r="C83" s="50"/>
      <c r="D83" s="36"/>
      <c r="E83" s="36"/>
      <c r="F83" s="37">
        <v>1</v>
      </c>
      <c r="G83" s="61">
        <v>0</v>
      </c>
      <c r="H83" s="62">
        <v>0</v>
      </c>
      <c r="I83" s="63">
        <v>0</v>
      </c>
      <c r="J83" s="38">
        <v>1</v>
      </c>
      <c r="K83" s="39">
        <v>0</v>
      </c>
      <c r="L83" s="39">
        <v>0</v>
      </c>
      <c r="M83" s="39">
        <v>0</v>
      </c>
      <c r="N83" s="40">
        <v>0</v>
      </c>
      <c r="O83" s="41">
        <f t="shared" si="28"/>
        <v>0</v>
      </c>
      <c r="P83" s="41">
        <f t="shared" si="29"/>
        <v>0</v>
      </c>
      <c r="Q83" s="41">
        <f t="shared" si="30"/>
        <v>0</v>
      </c>
      <c r="R83" s="41">
        <f t="shared" si="31"/>
        <v>0</v>
      </c>
      <c r="S83" s="41">
        <f t="shared" si="32"/>
        <v>0</v>
      </c>
      <c r="T83" s="32">
        <f t="shared" ref="T83:T146" si="66">IF(IF(IF($J83=0,0,IF(AND(OR($H83=0,$H83=""),OR($M83=0,$M83=""),$J83=1),0,IF(AND($L83=0,$M83=0),ROUND((ROUND(IF($K83&gt;=2600,2600,$K83)*9.76%,2)+ROUND(IF($K83&gt;=2600,2600,$K83)*6.5%,2)+ROUND(IF($K83&gt;=2600,2600,$K83)*$E$5%,2))*$E$8,2),IF(AND($L83&gt;0,$M83=0),IF($K83&gt;=2600,ROUND((ROUND(2600*9.76%,2)+ROUND(2600*6.5%,2)+ROUND(2600*$E$5%,2))*$E$8,2),ROUND((ROUND($K83*9.76%,2)+ROUND($K83*6.5%,2)+ROUND($K83*$E$5%,2))*$E$8,2)),IF(AND($L83=0,$M83&gt;0),IF(ROUND(((($K83+ROUND($K83*9.76%,2)+ROUND($K83*6.5%,2)+ROUND($K83*$E$5%,2))-($M83-$N83))-(((($K83+ROUND($K83*9.76%,2)+ROUND($K83*6.5%,2)+ROUND($K83*$E$5%,2))-($M83-$N83))/(100+$E$5+9.76+6.5))*100))*$E$8,2)&gt;=ROUND((ROUND(IF($K83&gt;=2600,2600,$K83)*9.76%,2)+ROUND(IF($K83&gt;=2600,2600,$K83)*6.5%,2)+ROUND(IF($K83&gt;=2600,2600,$K83)*$E$5%,2))*$E$8,2),ROUND((ROUND(IF($K83&gt;=2600,2600,$K83)*9.76%,2)+ROUND(IF($K83&gt;=2600,2600,$K83)*6.5%,2)+ROUND(IF($K83&gt;=2600,2600,$K83)*$E$5%,2))*$E$8,2),ROUND(((($K83+ROUND($K83*9.76%,2)+ROUND($K83*6.5%,2)+ROUND($K83*$E$5%,2))-($M83-$N83))-(((($K83+ROUND($K83*9.76%,2)+ROUND($K83*6.5%,2)+ROUND($K83*$E$5%,2))-($M83-$N83))/(100+$E$5+9.76+6.5))*100))*$E$8,2)),IF(ROUND(((($K83+ROUND($K83*9.76%,2)+ROUND($K83*6.5%,2)+ROUND($K83*$E$5%,2))-($M83-$N83)+$L83)-(((($K83+ROUND($K83*9.76%,2)+ROUND($K83*6.5%,2)+ROUND($K83*$E$5%,2))-($M83-$N83)+$L83)/(100+$E$5+9.76+6.5))*100))*$E$8,2)&gt;=ROUND((ROUND(IF($K83&gt;=2600,2600,$K83)*9.76%,2)+ROUND(IF($K83&gt;=2600,2600,$K83)*6.5%,2)+ROUND(IF($K83&gt;=2600,2600,$K83)*$E$5%,2))*$E$8,2),ROUND((ROUND(IF($K83&gt;=2600,2600,$K83)*9.76%,2)+ROUND(IF($K83&gt;=2600,2600,$K83)*6.5%,2)+ROUND(IF($K83&gt;=2600,2600,$K83)*$E$5%,2))*$E$8,2),ROUND(((($K83+ROUND($K83*9.76%,2)+ROUND($K83*6.5%,2)+ROUND($K83*$E$5%,2))-($M83-$N83)+$L83)-(((($K83+ROUND($K83*9.76%,2)+ROUND($K83*6.5%,2)+ROUND($K83*$E$5%,2))-($M83-$N83)+$L83)/(100+$E$5+9.76+6.5))*100))*$E$8,2)))))))&gt;0,IF($J83=0,0,IF(AND(OR($H83=0,$H83=""),OR($M83=0,$M83=""),$J83=1),0,IF(AND($L83=0,$M83=0),ROUND((ROUND(IF($K83&gt;=2600,2600,$K83)*9.76%,2)+ROUND(IF($K83&gt;=2600,2600,$K83)*6.5%,2)+ROUND(IF($K83&gt;=2600,2600,$K83)*$E$5%,2))*$E$8,2),IF(AND($L83&gt;0,$M83=0),IF($K83&gt;=2600,ROUND((ROUND(2600*9.76%,2)+ROUND(2600*6.5%,2)+ROUND(2600*$E$5%,2))*$E$8,2),ROUND((ROUND($K83*9.76%,2)+ROUND($K83*6.5%,2)+ROUND($K83*$E$5%,2))*$E$8,2)),IF(AND($L83=0,$M83&gt;0),IF(ROUND(((($K83+ROUND($K83*9.76%,2)+ROUND($K83*6.5%,2)+ROUND($K83*$E$5%,2))-($M83-$N83))-(((($K83+ROUND($K83*9.76%,2)+ROUND($K83*6.5%,2)+ROUND($K83*$E$5%,2))-($M83-$N83))/(100+$E$5+9.76+6.5))*100))*$E$8,2)&gt;=ROUND((ROUND(IF($K83&gt;=2600,2600,$K83)*9.76%,2)+ROUND(IF($K83&gt;=2600,2600,$K83)*6.5%,2)+ROUND(IF($K83&gt;=2600,2600,$K83)*$E$5%,2))*$E$8,2),ROUND((ROUND(IF($K83&gt;=2600,2600,$K83)*9.76%,2)+ROUND(IF($K83&gt;=2600,2600,$K83)*6.5%,2)+ROUND(IF($K83&gt;=2600,2600,$K83)*$E$5%,2))*$E$8,2),ROUND(((($K83+ROUND($K83*9.76%,2)+ROUND($K83*6.5%,2)+ROUND($K83*$E$5%,2))-($M83-$N83))-(((($K83+ROUND($K83*9.76%,2)+ROUND($K83*6.5%,2)+ROUND($K83*$E$5%,2))-($M83-$N83))/(100+$E$5+9.76+6.5))*100))*$E$8,2)),IF(ROUND(((($K83+ROUND($K83*9.76%,2)+ROUND($K83*6.5%,2)+ROUND($K83*$E$5%,2))-($M83-$N83)+$L83)-(((($K83+ROUND($K83*9.76%,2)+ROUND($K83*6.5%,2)+ROUND($K83*$E$5%,2))-($M83-$N83)+$L83)/(100+$E$5+9.76+6.5))*100))*$E$8,2)&gt;=ROUND((ROUND(IF($K83&gt;=2600,2600,$K83)*9.76%,2)+ROUND(IF($K83&gt;=2600,2600,$K83)*6.5%,2)+ROUND(IF($K83&gt;=2600,2600,$K83)*$E$5%,2))*$E$8,2),ROUND((ROUND(IF($K83&gt;=2600,2600,$K83)*9.76%,2)+ROUND(IF($K83&gt;=2600,2600,$K83)*6.5%,2)+ROUND(IF($K83&gt;=2600,2600,$K83)*$E$5%,2))*$E$8,2),ROUND(((($K83+ROUND($K83*9.76%,2)+ROUND($K83*6.5%,2)+ROUND($K83*$E$5%,2))-($M83-$N83)+$L83)-(((($K83+ROUND($K83*9.76%,2)+ROUND($K83*6.5%,2)+ROUND($K83*$E$5%,2))-($M83-$N83)+$L83)/(100+$E$5+9.76+6.5))*100))*$E$8,2))))))),0)&gt;$H83,$H83,IF(IF($J83=0,0,IF(AND(OR($H83=0,$H83=""),OR($M83=0,$M83=""),$J83=1),0,IF(AND($L83=0,$M83=0),ROUND((ROUND(IF($K83&gt;=2600,2600,$K83)*9.76%,2)+ROUND(IF($K83&gt;=2600,2600,$K83)*6.5%,2)+ROUND(IF($K83&gt;=2600,2600,$K83)*$E$5%,2))*$E$8,2),IF(AND($L83&gt;0,$M83=0),IF($K83&gt;=2600,ROUND((ROUND(2600*9.76%,2)+ROUND(2600*6.5%,2)+ROUND(2600*$E$5%,2))*$E$8,2),ROUND((ROUND($K83*9.76%,2)+ROUND($K83*6.5%,2)+ROUND($K83*$E$5%,2))*$E$8,2)),IF(AND($L83=0,$M83&gt;0),IF(ROUND(((($K83+ROUND($K83*9.76%,2)+ROUND($K83*6.5%,2)+ROUND($K83*$E$5%,2))-($M83-$N83))-(((($K83+ROUND($K83*9.76%,2)+ROUND($K83*6.5%,2)+ROUND($K83*$E$5%,2))-($M83-$N83))/(100+$E$5+9.76+6.5))*100))*$E$8,2)&gt;=ROUND((ROUND(IF($K83&gt;=2600,2600,$K83)*9.76%,2)+ROUND(IF($K83&gt;=2600,2600,$K83)*6.5%,2)+ROUND(IF($K83&gt;=2600,2600,$K83)*$E$5%,2))*$E$8,2),ROUND((ROUND(IF($K83&gt;=2600,2600,$K83)*9.76%,2)+ROUND(IF($K83&gt;=2600,2600,$K83)*6.5%,2)+ROUND(IF($K83&gt;=2600,2600,$K83)*$E$5%,2))*$E$8,2),ROUND(((($K83+ROUND($K83*9.76%,2)+ROUND($K83*6.5%,2)+ROUND($K83*$E$5%,2))-($M83-$N83))-(((($K83+ROUND($K83*9.76%,2)+ROUND($K83*6.5%,2)+ROUND($K83*$E$5%,2))-($M83-$N83))/(100+$E$5+9.76+6.5))*100))*$E$8,2)),IF(ROUND(((($K83+ROUND($K83*9.76%,2)+ROUND($K83*6.5%,2)+ROUND($K83*$E$5%,2))-($M83-$N83)+$L83)-(((($K83+ROUND($K83*9.76%,2)+ROUND($K83*6.5%,2)+ROUND($K83*$E$5%,2))-($M83-$N83)+$L83)/(100+$E$5+9.76+6.5))*100))*$E$8,2)&gt;=ROUND((ROUND(IF($K83&gt;=2600,2600,$K83)*9.76%,2)+ROUND(IF($K83&gt;=2600,2600,$K83)*6.5%,2)+ROUND(IF($K83&gt;=2600,2600,$K83)*$E$5%,2))*$E$8,2),ROUND((ROUND(IF($K83&gt;=2600,2600,$K83)*9.76%,2)+ROUND(IF($K83&gt;=2600,2600,$K83)*6.5%,2)+ROUND(IF($K83&gt;=2600,2600,$K83)*$E$5%,2))*$E$8,2),ROUND(((($K83+ROUND($K83*9.76%,2)+ROUND($K83*6.5%,2)+ROUND($K83*$E$5%,2))-($M83-$N83)+$L83)-(((($K83+ROUND($K83*9.76%,2)+ROUND($K83*6.5%,2)+ROUND($K83*$E$5%,2))-($M83-$N83)+$L83)/(100+$E$5+9.76+6.5))*100))*$E$8,2)))))))&gt;0,IF($J83=0,0,IF(AND(OR($H83=0,$H83=""),OR($M83=0,$M83=""),$J83=1),0,IF(AND($L83=0,$M83=0),ROUND((ROUND(IF($K83&gt;=2600,2600,$K83)*9.76%,2)+ROUND(IF($K83&gt;=2600,2600,$K83)*6.5%,2)+ROUND(IF($K83&gt;=2600,2600,$K83)*$E$5%,2))*$E$8,2),IF(AND($L83&gt;0,$M83=0),IF($K83&gt;=2600,ROUND((ROUND(2600*9.76%,2)+ROUND(2600*6.5%,2)+ROUND(2600*$E$5%,2))*$E$8,2),ROUND((ROUND($K83*9.76%,2)+ROUND($K83*6.5%,2)+ROUND($K83*$E$5%,2))*$E$8,2)),IF(AND($L83=0,$M83&gt;0),IF(ROUND(((($K83+ROUND($K83*9.76%,2)+ROUND($K83*6.5%,2)+ROUND($K83*$E$5%,2))-($M83-$N83))-(((($K83+ROUND($K83*9.76%,2)+ROUND($K83*6.5%,2)+ROUND($K83*$E$5%,2))-($M83-$N83))/(100+$E$5+9.76+6.5))*100))*$E$8,2)&gt;=ROUND((ROUND(IF($K83&gt;=2600,2600,$K83)*9.76%,2)+ROUND(IF($K83&gt;=2600,2600,$K83)*6.5%,2)+ROUND(IF($K83&gt;=2600,2600,$K83)*$E$5%,2))*$E$8,2),ROUND((ROUND(IF($K83&gt;=2600,2600,$K83)*9.76%,2)+ROUND(IF($K83&gt;=2600,2600,$K83)*6.5%,2)+ROUND(IF($K83&gt;=2600,2600,$K83)*$E$5%,2))*$E$8,2),ROUND(((($K83+ROUND($K83*9.76%,2)+ROUND($K83*6.5%,2)+ROUND($K83*$E$5%,2))-($M83-$N83))-(((($K83+ROUND($K83*9.76%,2)+ROUND($K83*6.5%,2)+ROUND($K83*$E$5%,2))-($M83-$N83))/(100+$E$5+9.76+6.5))*100))*$E$8,2)),IF(ROUND(((($K83+ROUND($K83*9.76%,2)+ROUND($K83*6.5%,2)+ROUND($K83*$E$5%,2))-($M83-$N83)+$L83)-(((($K83+ROUND($K83*9.76%,2)+ROUND($K83*6.5%,2)+ROUND($K83*$E$5%,2))-($M83-$N83)+$L83)/(100+$E$5+9.76+6.5))*100))*$E$8,2)&gt;=ROUND((ROUND(IF($K83&gt;=2600,2600,$K83)*9.76%,2)+ROUND(IF($K83&gt;=2600,2600,$K83)*6.5%,2)+ROUND(IF($K83&gt;=2600,2600,$K83)*$E$5%,2))*$E$8,2),ROUND((ROUND(IF($K83&gt;=2600,2600,$K83)*9.76%,2)+ROUND(IF($K83&gt;=2600,2600,$K83)*6.5%,2)+ROUND(IF($K83&gt;=2600,2600,$K83)*$E$5%,2))*$E$8,2),ROUND(((($K83+ROUND($K83*9.76%,2)+ROUND($K83*6.5%,2)+ROUND($K83*$E$5%,2))-($M83-$N83)+$L83)-(((($K83+ROUND($K83*9.76%,2)+ROUND($K83*6.5%,2)+ROUND($K83*$E$5%,2))-($M83-$N83)+$L83)/(100+$E$5+9.76+6.5))*100))*$E$8,2))))))),0))</f>
        <v>0</v>
      </c>
      <c r="U83" s="41">
        <f t="shared" si="33"/>
        <v>0</v>
      </c>
      <c r="V83" s="41">
        <f t="shared" si="34"/>
        <v>0</v>
      </c>
      <c r="W83" s="41">
        <f t="shared" si="35"/>
        <v>0</v>
      </c>
      <c r="X83" s="41">
        <f t="shared" si="36"/>
        <v>0</v>
      </c>
      <c r="Y83" s="41">
        <f t="shared" si="37"/>
        <v>0</v>
      </c>
      <c r="Z83" s="32">
        <f t="shared" si="38"/>
        <v>0</v>
      </c>
      <c r="AA83" s="32" t="str">
        <f t="shared" si="39"/>
        <v/>
      </c>
      <c r="AB83" s="32" t="str">
        <f t="shared" si="40"/>
        <v/>
      </c>
      <c r="AC83" s="56" t="str">
        <f t="shared" si="41"/>
        <v/>
      </c>
      <c r="AD83" s="42">
        <f t="shared" si="42"/>
        <v>1</v>
      </c>
      <c r="AE83" s="43">
        <f t="shared" ref="AE83:AE146" si="67">IF($E$6&lt;2,0,$K83)</f>
        <v>0</v>
      </c>
      <c r="AF83" s="43">
        <f t="shared" ref="AF83:AF146" si="68">IF($E$6&lt;2,0,$L83)</f>
        <v>0</v>
      </c>
      <c r="AG83" s="43">
        <f t="shared" ref="AG83:AG146" si="69">IF($E$6&lt;2,0,$M83)</f>
        <v>0</v>
      </c>
      <c r="AH83" s="44">
        <f t="shared" ref="AH83:AH146" si="70">IF($E$6&lt;2,0,$N83)</f>
        <v>0</v>
      </c>
      <c r="AI83" s="45">
        <f t="shared" ref="AI83:AI146" si="71">IF(OR($AD83=0,AND($AD83=1,$H83=0)),IF(AND($AF83=0,$AG83=0),ROUND(ROUND(IF($AE83&gt;=2600,2600*$E$8,$AE83*$E$8),2)-ROUND(ROUND(ROUND(IF($AE83&gt;=2600,2600,$AE83)*9.76%,2)+ROUND(IF($AE83&gt;=2600,2600,$AE83)*2.45%,2)+ROUND(IF($AE83&gt;=2600,2600,$AE83)*1.5%,2)+ROUND(IF($AE83&gt;=2600,2600,$AE83)*((1-13.71%)*9%),2),2),2)*$E$8,2),IF(AND($AF83&gt;0,$AG83=0),IF(ROUND(IF($AE83+$AF83&lt;=2600,ROUND($AE83*$E$8,2)+ROUND($AF83*$E$8,2),0)-ROUND(ROUND(ROUND($AE83*9.76%,2)+ROUND($AE83*2.45%,2)+ROUND($AE83*1.5%,2)+ROUND($AE83*((1-13.71%)*9%),2)+ROUND($AF83*9%,2),2),2)*$E$8,2)&gt;0,ROUND(IF($AE83+$AF83&lt;=2600,ROUND($AE83*$E$8,2)+ROUND($AF83*$E$8,2),0)-ROUND(ROUND(ROUND($AE83*9.76%,2)+ROUND($AE83*2.45%,2)+ROUND($AE83*1.5%,2)+ROUND($AE83*((1-13.71%)*9%),2)+ROUND($AF83*9%,2),2),2)*$E$8,2),IF(ROUND(IF($AE83+$AF83&gt;=2600,IF($AF83&gt;2600,ROUND(2600*$E$8,2),ROUND($AF83*$E$8,2)+ROUND((2600-$AF83)*$E$8,2)),0)-ROUND(ROUND(ROUND(IF($AF83&gt;2600,0,2600-$AF83)*9.76%,2)+ROUND(IF($AF83&gt;2600,0,2600-$AF83)*2.45%,2)+ROUND(IF($AF83&gt;2600,0,2600-$AF83)*1.5%,2)+ROUND(IF($AF83&gt;2600,0,2600-$AF83)*((1-13.71%)*9%),2)+ROUND(IF($AF83&gt;2600,2600,$AF83)*9%,2),2),2)*$E$8,2)&gt;0,ROUND(IF($AE83+$AF83&gt;=2600,IF($AF83&gt;2600,ROUND(2600*$E$8,2),ROUND($AF83*$E$8,2)+ROUND((2600-$AF83)*$E$8,2)),0)-ROUND(ROUND(ROUND(IF($AF83&gt;2600,0,2600-$AF83)*9.76%,2)+ROUND(IF($AF83&gt;2600,0,2600-$AF83)*2.45%,2)+ROUND(IF($AF83&gt;2600,0,2600-$AF83)*1.5%,2)+ROUND(IF($AF83&gt;2600,0,2600-$AF83)*((1-13.71%)*9%),2)+ROUND(IF($AF83&gt;2600,2600,$AF83)*9%,2),2),2)*$E$8,2),0)),IF(AND($H83=0,$AD83=1,$AF83=0,$AG83&gt;0),IF((($AE83+ROUND($AE83*9.76%,2)+ROUND($AE83*6.5%,2)+ROUND($AE83*$E$5%,2))-($AG83-$AH83))&gt;2600+ROUND(2600*9.76%,2)+ROUND(2600*6.5%,2)+ROUND(2600*$E$5%,2),ROUND((2600-ROUND(2600*9.76%,2)-ROUND(2600*1.5%,2)-ROUND(2600*2.45%,2)-ROUND((2600*(1-13.71%))*9%,2))*$E$8,2),IF($AG83&lt;$AH83+($AE83-2600)+(ROUND($AE83*9.76%,2)+ROUND($AE83*6.5%,2)+ROUND($AE83*$E$5%,2))+(ROUND($AE83*9.76%,2)+ROUND($AE83*1.5%,2)+ROUND($AE83*2.45%,2)+ROUND(($AE83*(1-13.71%))*9%,2)),ROUND((2600-ROUND(2600*9.76%,2)-ROUND(2600*1.5%,2)-ROUND(2600*2.45%,2)-ROUND((2600*(1-13.71%))*9%,2))*$E$8,2),IF(ROUND(ROUND(ROUND($AE83-ROUND($AE83*9.76%,2)-ROUND($AE83*1.5%,2)-ROUND($AE83*2.45%,2)-ROUND(($AE83*(1-13.71%))*9%,2),2)-($AG83-($AH83+(ROUND($AE83*9.76%,2)+ROUND($AE83*6.5%,2)+ROUND($AE83*$E$5%,2))+(ROUND($AE83*9.76%,2)+ROUND($AE83*1.5%,2)+ROUND($AE83*2.45%,2)+ROUND(($AE83*(1-13.71%))*9%,2)))),2)*$E$8,2)&gt;0,ROUND(ROUND(ROUND($AE83-ROUND($AE83*9.76%,2)-ROUND($AE83*1.5%,2)-ROUND($AE83*2.45%,2)-ROUND(($AE83*(1-13.71%))*9%,2),2)-($AG83-($AH83+(ROUND($AE83*9.76%,2)+ROUND($AE83*6.5%,2)+ROUND($AE83*$E$5%,2))+(ROUND($AE83*9.76%,2)+ROUND($AE83*1.5%,2)+ROUND($AE83*2.45%,2)+ROUND(($AE83*(1-13.71%))*9%,2)))),2)*$E$8,2),0))),IF(IF(AND($AF83=0,$AG83&gt;0),ROUND(IF(ROUND(($AE83-ROUND(ROUND(ROUND($AE83*9.76%,2)+ROUND($AE83*2.45%,2)+ROUND($AE83*1.5%,2)+ROUND($AE83*((1-13.71%)*9%),2),2),2)+($AF83-ROUND($AF83*9%,2))-$AG83)*$E$8,2)&gt;=IF(IF(AND($AF83=0,$AG83&gt;0),ROUND(((IF($AE83&gt;=2600,2600,$AE83)-ROUND(ROUND(ROUND(IF($AE83&gt;=2600,2600,$AE83)*9.76%,2)+ROUND(IF($AE83&gt;=2600,2600,$AE83)*2.45%,2)+ROUND(IF($AE83&gt;=2600,2600,$AE83)*1.5%,2)+ROUND(IF($AE83&gt;=2600,2600,$AE83)*((1-13.71%)*9%),2),2),2))-$AG83)*$E$8,2),0)&gt;0,IF(AND($AF83=0,$AG83&gt;0),ROUND(((IF($AE83&gt;=2600,2600,$AE83)-ROUND(ROUND(ROUND(IF($AE83&gt;=2600,2600,$AE83)*9.76%,2)+ROUND(IF($AE83&gt;=2600,2600,$AE83)*2.45%,2)+ROUND(IF($AE83&gt;=2600,2600,$AE83)*1.5%,2)+ROUND(IF($AE83&gt;=2600,2600,$AE83)*((1-13.71%)*9%),2),2),2)))*$E$8,2),0),0),IF(IF(AND($AF83=0,$AG83&gt;0),ROUND(((IF($AE83&gt;=2600,2600,$AE83)-ROUND(ROUND(ROUND(IF($AE83&gt;=2600,2600,$AE83)*9.76%,2)+ROUND(IF($AE83&gt;=2600,2600,$AE83)*2.45%,2)+ROUND(IF($AE83&gt;=2600,2600,$AE83)*1.5%,2)+ROUND(IF($AE83&gt;=2600,2600,$AE83)*((1-13.71%)*9%),2),2),2))-$AG83)*$E$8,2),0)&gt;0,IF(AND($AF83=0,$AG83&gt;0),ROUND(((IF($AE83&gt;=2600,2600,$AE83)-ROUND(ROUND(ROUND(IF($AE83&gt;=2600,2600,$AE83)*9.76%,2)+ROUND(IF($AE83&gt;=2600,2600,$AE83)*2.45%,2)+ROUND(IF($AE83&gt;=2600,2600,$AE83)*1.5%,2)+ROUND(IF($AE83&gt;=2600,2600,$AE83)*((1-13.71%)*9%),2),2),2)))*$E$8,2),0),0),ROUND(($AE83-ROUND(ROUND(ROUND($AE83*9.76%,2)+ROUND($AE83*2.45%,2)+ROUND($AE83*1.5%,2)+ROUND($AE83*((1-13.71%)*9%),2),2),2)+($AF83-ROUND($AF83*9%,2))-$AG83)*$E$8,2)),2),0)&gt;0,IF(AND($AF83=0,$AG83&gt;0),ROUND(IF(ROUND(($AE83-ROUND(ROUND(ROUND($AE83*9.76%,2)+ROUND($AE83*2.45%,2)+ROUND($AE83*1.5%,2)+ROUND($AE83*((1-13.71%)*9%),2),2),2)+($AF83-ROUND($AF83*9%,2))-$AG83)*$E$8,2)&gt;=IF(IF(AND($AF83=0,$AG83&gt;0),ROUND(((IF($AE83&gt;=2600,2600,$AE83)-ROUND(ROUND(ROUND(IF($AE83&gt;=2600,2600,$AE83)*9.76%,2)+ROUND(IF($AE83&gt;=2600,2600,$AE83)*2.45%,2)+ROUND(IF($AE83&gt;=2600,2600,$AE83)*1.5%,2)+ROUND(IF($AE83&gt;=2600,2600,$AE83)*((1-13.71%)*9%),2),2),2))-$AG83)*$E$8,2),0)&gt;0,IF(AND($AF83=0,$AG83&gt;0),ROUND(((IF($AE83&gt;=2600,2600,$AE83)-ROUND(ROUND(ROUND(IF($AE83&gt;=2600,2600,$AE83)*9.76%,2)+ROUND(IF($AE83&gt;=2600,2600,$AE83)*2.45%,2)+ROUND(IF($AE83&gt;=2600,2600,$AE83)*1.5%,2)+ROUND(IF($AE83&gt;=2600,2600,$AE83)*((1-13.71%)*9%),2),2),2)))*$E$8,2),0),0),IF(IF(AND($AF83=0,$AG83&gt;0),ROUND(((IF($AE83&gt;=2600,2600,$AE83)-ROUND(ROUND(ROUND(IF($AE83&gt;=2600,2600,$AE83)*9.76%,2)+ROUND(IF($AE83&gt;=2600,2600,$AE83)*2.45%,2)+ROUND(IF($AE83&gt;=2600,2600,$AE83)*1.5%,2)+ROUND(IF($AE83&gt;=2600,2600,$AE83)*((1-13.71%)*9%),2),2),2))-$AG83)*$E$8,2),0)&gt;0,IF(AND($AF83=0,$AG83&gt;0),ROUND(((IF($AE83&gt;=2600,2600,$AE83)-ROUND(ROUND(ROUND(IF($AE83&gt;=2600,2600,$AE83)*9.76%,2)+ROUND(IF($AE83&gt;=2600,2600,$AE83)*2.45%,2)+ROUND(IF($AE83&gt;=2600,2600,$AE83)*1.5%,2)+ROUND(IF($AE83&gt;=2600,2600,$AE83)*((1-13.71%)*9%),2),2),2)))*$E$8,2),0),0),ROUND(($AE83-ROUND(ROUND(ROUND($AE83*9.76%,2)+ROUND($AE83*2.45%,2)+ROUND($AE83*1.5%,2)+ROUND($AE83*((1-13.71%)*9%),2),2),2)+($AF83-ROUND($AF83*9%,2))-$AG83)*$E$8,2)),2),0),0)))),0)</f>
        <v>0</v>
      </c>
      <c r="AJ83" s="45">
        <f t="shared" ref="AJ83:AJ146" si="72">IF(OR($AD83=0,AND($AD83=1,OR($H83=0,$H83=""))),IF(AND($H83=0,$AD83=1,$AF83&gt;0,$AG83&gt;0),IF($AG83&lt;=($AH83+(ROUND($AE83*9.76%,2)+ROUND($AE83*1.5%,2)+ROUND($AE83*2.45%,2)+ROUND(($AE83*(1-13.71%))*9%,2))+ROUND($AE83*9.76%,2)+(ROUND($AE83*6.5%,2)+ROUND($AE83*$E$5%,2))+(ROUND(AF83*9%,2))+($AE83-2600)),IF(ROUND(IF($AE83+$AF83&lt;=2600,ROUND($AE83*$E$8,2)+ROUND($AF83*$E$8,2),0)-ROUND(ROUND(ROUND($AE83*9.76%,2)+ROUND($AE83*2.45%,2)+ROUND($AE83*1.5%,2)+ROUND($AE83*((1-13.71%)*9%),2)+ROUND($AF83*9%,2),2),2)*$E$8,2)&gt;0,ROUND(IF($AE83+$AF83&lt;=2600,ROUND($AE83*$E$8,2)+ROUND($AF83*$E$8,2),0)-ROUND(ROUND(ROUND($AE83*9.76%,2)+ROUND($AE83*2.45%,2)+ROUND($AE83*1.5%,2)+ROUND($AE83*((1-13.71%)*9%),2)+ROUND($AF83*9%,2),2),2)*$E$8,2),IF(ROUND(IF($AE83+$AF83&gt;=2600,IF($AF83&gt;2600,ROUND(2600*$E$8,2),ROUND($AF83*$E$8,2)+ROUND((2600-$AF83)*$E$8,2)),0)-ROUND(ROUND(ROUND(IF($AF83&gt;2600,0,2600-$AF83)*9.76%,2)+ROUND(IF($AF83&gt;2600,0,2600-$AF83)*2.45%,2)+ROUND(IF($AF83&gt;2600,0,2600-$AF83)*1.5%,2)+ROUND(IF($AF83&gt;2600,0,2600-$AF83)*((1-13.71%)*9%),2)+ROUND(IF($AF83&gt;2600,2600,$AF83)*9%,2),2),2)*$E$8,2)&gt;0,ROUND(IF($AE83+$AF83&gt;=2600,IF($AF83&gt;2600,ROUND(2600*$E$8,2),ROUND($AF83*$E$8,2)+ROUND((2600-$AF83)*$E$8,2)),0)-ROUND(ROUND(ROUND(IF($AF83&gt;2600,0,2600-$AF83)*9.76%,2)+ROUND(IF($AF83&gt;2600,0,2600-$AF83)*2.45%,2)+ROUND(IF($AF83&gt;2600,0,2600-$AF83)*1.5%,2)+ROUND(IF($AF83&gt;2600,0,2600-$AF83)*((1-13.71%)*9%),2)+ROUND(IF($AF83&gt;2600,2600,$AF83)*9%,2),2),2)*$E$8,2),0)),IF($AG83&gt;($AH83+(ROUND($AE83*9.76%,2)+ROUND($AE83*1.5%,2)+ROUND($AE83*2.45%,2)+ROUND(($AE83*(1-13.71%))*9%,2))+ROUND($AE83*9.76%,2)+(ROUND($AE83*6.5%,2)+ROUND($AE83*$E$5%,2))+(ROUND(AF83*9%,2))+($AE83-2600)),IF($AE83-ROUND($AE83*9.76%,2)-ROUND($AE83*1.5%,2)-ROUND($AE83*2.45%,2)-ROUND(($AE83*(1-13.71%))*9%,2)&gt;($AG83-($AH83+(ROUND($AE83*9.76%,2)+ROUND($AE83*1.5%,2)+ROUND($AE83*2.45%,2)+ROUND(($AE83*(1-13.71%))*9%,2))+ROUND($AE83*9.76%,2)+(ROUND($AE83*6.5%,2)+ROUND($AE83*$E$5%,2))+(ROUND(AF83*9%,2)))),ROUND((($AE83-(ROUND($AE83*9.76%,2)+ROUND($AE83*1.5%,2)+ROUND($AE83*2.45%,2)+ROUND(($AE83*(1-13.71%))*9%,2))-($AG83-($AH83+(ROUND($AE83*9.76%,2)+ROUND($AE83*1.5%,2)+ROUND($AE83*2.45%,2)+ROUND(($AE83*(1-13.71%))*9%,2))+ROUND($AE83*9.76%,2)+(ROUND($AE83*6.5%,2)+ROUND($AE83*$E$5%,2))+(ROUND(AF83*9%,2)))))+$AF83)*$E$8,2),ROUND(($AF83-(($AG83-($AH83+(ROUND($AE83*9.76%,2)+ROUND($AE83*1.5%,2)+ROUND($AE83*2.45%,2)+ROUND(($AE83*(1-13.71%))*9%,2))+ROUND($AE83*9.76%,2)+(ROUND($AE83*6.5%,2)+ROUND($AE83*$E$5%,2))+(ROUND(AF83*9%,2))))-($AE83-ROUND($AE83*9.76%,2)-ROUND($AE83*1.5%,2)-ROUND($AE83*2.45%,2)-ROUND(($AE83*(1-13.71%))*9%,2))))*$E$8,2)),0)),IF(AND($AF83&gt;0,$AG83&gt;0),IF(ROUND(($AE83-ROUND(ROUND(ROUND($AE83*9.76%,2)+ROUND($AE83*2.45%,2)+ROUND($AE83*1.5%,2)+ROUND($AE83*((1-13.71%)*9%),2),2),2)+($AF83-ROUND($AF83*9%,2))-$AG83)*$E$8,2)&gt;=ROUND((IF($AE83-$AF83&gt;=2600-$AF83,IF(2600-$AF83&gt;0,2600-$AF83,0),IF($AE83-$AF83&gt;=0,IF($AE83&lt;2600,$AE83,$AE83-$AF83),IF($AE83-(ROUND($AE83*9.76%,2)+ROUND($AE83*2.45%,2)+ROUND($AE83*1.5%,2)+($AE83*(1-13.71%)*9%))-$AG83&gt;0,IF(AND(2600-$AF83&gt;0,2600-$AF83&gt;$AE83-(ROUND($AE83*9.76%,2)+ROUND($AE83*2.45%,2)+ROUND($AE83*1.5%,2)+($AE83*(1-13.71%)*9%))-$AG83),$AE83,IF(2600-$AF83&gt;0,2600-$AF83,0)),0)))-ROUND(ROUND(ROUND(IF($AE83-$AF83&gt;=2600-$AF83,IF(2600-$AF83&gt;0,2600-$AF83,0),IF($AE83-$AF83&gt;=0,IF($AE83&lt;2600,$AE83,$AE83-$AF83),IF($AE83-(ROUND($AE83*9.76%,2)+ROUND($AE83*2.45%,2)+ROUND($AE83*1.5%,2)+($AE83*(1-13.71%)*9%))-$AG83&gt;0,IF(AND(2600-$AF83&gt;0,2600-$AF83&gt;$AE83-(ROUND($AE83*9.76%,2)+ROUND($AE83*2.45%,2)+ROUND($AE83*1.5%,2)+($AE83*(1-13.71%)*9%))-$AG83),$AE83,IF(2600-$AF83&gt;0,2600-$AF83,0)),0)))*9.76%,2)+ROUND(IF($AE83-$AF83&gt;=2600-$AF83,IF(2600-$AF83&gt;0,2600-$AF83,0),IF($AE83-$AF83&gt;=0,IF($AE83&lt;2600,$AE83,$AE83-$AF83),IF($AE83-(ROUND($AE83*9.76%,2)+ROUND($AE83*2.45%,2)+ROUND($AE83*1.5%,2)+($AE83*(1-13.71%)*9%))-$AG83&gt;0,IF(AND(2600-$AF83&gt;0,2600-$AF83&gt;$AE83-(ROUND($AE83*9.76%,2)+ROUND($AE83*2.45%,2)+ROUND($AE83*1.5%,2)+($AE83*(1-13.71%)*9%))-$AG83),$AE83,IF(2600-$AF83&gt;0,2600-$AF83,0)),0)))*2.45%,2)+ROUND(IF($AE83-$AF83&gt;=2600-$AF83,IF(2600-$AF83&gt;0,2600-$AF83,0),IF($AE83-$AF83&gt;=0,IF($AE83&lt;2600,$AE83,$AE83-$AF83),IF($AE83-(ROUND($AE83*9.76%,2)+ROUND($AE83*2.45%,2)+ROUND($AE83*1.5%,2)+($AE83*(1-13.71%)*9%))-$AG83&gt;0,IF(AND(2600-$AF83&gt;0,2600-$AF83&gt;$AE83-(ROUND($AE83*9.76%,2)+ROUND($AE83*2.45%,2)+ROUND($AE83*1.5%,2)+($AE83*(1-13.71%)*9%))-$AG83),$AE83,IF(2600-$AF83&gt;0,2600-$AF83,0)),0)))*1.5%,2)+ROUND(IF($AE83-$AF83&gt;=2600-$AF83,IF(2600-$AF83&gt;0,2600-$AF83,0),IF($AE83-$AF83&gt;=0,IF($AE83&lt;2600,$AE83,$AE83-$AF83),IF($AE83-(ROUND($AE83*9.76%,2)+ROUND($AE83*2.45%,2)+ROUND($AE83*1.5%,2)+($AE83*(1-13.71%)*9%))-$AG83&gt;0,IF(AND(2600-$AF83&gt;0,2600-$AF83&gt;$AE83-(ROUND($AE83*9.76%,2)+ROUND($AE83*2.45%,2)+ROUND($AE83*1.5%,2)+($AE83*(1-13.71%)*9%))-$AG83),$AE83,IF(2600-$AF83&gt;0,2600-$AF83,0)),0)))*((1-13.71%)*9%),2),2),2)+IF($AF83&gt;2600,2600-(2600*9%),$AF83-($AF83*9%)))*$E$8,2),ROUND((IF($AE83-$AF83&gt;=2600-$AF83,IF(2600-$AF83&gt;0,2600-$AF83,0),IF($AE83-$AF83&gt;=0,IF($AE83&lt;2600,$AE83,$AE83-$AF83),IF($AE83-(ROUND($AE83*9.76%,2)+ROUND($AE83*2.45%,2)+ROUND($AE83*1.5%,2)+($AE83*(1-13.71%)*9%))-$AG83&gt;0,IF(AND(2600-$AF83&gt;0,2600-$AF83&gt;$AE83-(ROUND($AE83*9.76%,2)+ROUND($AE83*2.45%,2)+ROUND($AE83*1.5%,2)+($AE83*(1-13.71%)*9%))-$AG83),$AE83,IF(2600-$AF83&gt;0,2600-$AF83,0)),0)))-ROUND(ROUND(ROUND(IF($AE83-$AF83&gt;=2600-$AF83,IF(2600-$AF83&gt;0,2600-$AF83,0),IF($AE83-$AF83&gt;=0,IF($AE83&lt;2600,$AE83,$AE83-$AF83),IF($AE83-(ROUND($AE83*9.76%,2)+ROUND($AE83*2.45%,2)+ROUND($AE83*1.5%,2)+($AE83*(1-13.71%)*9%))-$AG83&gt;0,IF(AND(2600-$AF83&gt;0,2600-$AF83&gt;$AE83-(ROUND($AE83*9.76%,2)+ROUND($AE83*2.45%,2)+ROUND($AE83*1.5%,2)+($AE83*(1-13.71%)*9%))-$AG83),$AE83,IF(2600-$AF83&gt;0,2600-$AF83,0)),0)))*9.76%,2)+ROUND(IF($AE83-$AF83&gt;=2600-$AF83,IF(2600-$AF83&gt;0,2600-$AF83,0),IF($AE83-$AF83&gt;=0,IF($AE83&lt;2600,$AE83,$AE83-$AF83),IF($AE83-(ROUND($AE83*9.76%,2)+ROUND($AE83*2.45%,2)+ROUND($AE83*1.5%,2)+($AE83*(1-13.71%)*9%))-$AG83&gt;0,IF(AND(2600-$AF83&gt;0,2600-$AF83&gt;$AE83-(ROUND($AE83*9.76%,2)+ROUND($AE83*2.45%,2)+ROUND($AE83*1.5%,2)+($AE83*(1-13.71%)*9%))-$AG83),$AE83,IF(2600-$AF83&gt;0,2600-$AF83,0)),0)))*2.45%,2)+ROUND(IF($AE83-$AF83&gt;=2600-$AF83,IF(2600-$AF83&gt;0,2600-$AF83,0),IF($AE83-$AF83&gt;=0,IF($AE83&lt;2600,$AE83,$AE83-$AF83),IF($AE83-(ROUND($AE83*9.76%,2)+ROUND($AE83*2.45%,2)+ROUND($AE83*1.5%,2)+($AE83*(1-13.71%)*9%))-$AG83&gt;0,IF(AND(2600-$AF83&gt;0,2600-$AF83&gt;$AE83-(ROUND($AE83*9.76%,2)+ROUND($AE83*2.45%,2)+ROUND($AE83*1.5%,2)+($AE83*(1-13.71%)*9%))-$AG83),$AE83,IF(2600-$AF83&gt;0,2600-$AF83,0)),0)))*1.5%,2)+ROUND(IF($AE83-$AF83&gt;=2600-$AF83,IF(2600-$AF83&gt;0,2600-$AF83,0),IF($AE83-$AF83&gt;=0,IF($AE83&lt;2600,$AE83,$AE83-$AF83),IF($AE83-(ROUND($AE83*9.76%,2)+ROUND($AE83*2.45%,2)+ROUND($AE83*1.5%,2)+($AE83*(1-13.71%)*9%))-$AG83&gt;0,IF(AND(2600-$AF83&gt;0,2600-$AF83&gt;$AE83-(ROUND($AE83*9.76%,2)+ROUND($AE83*2.45%,2)+ROUND($AE83*1.5%,2)+($AE83*(1-13.71%)*9%))-$AG83),$AE83,IF(2600-$AF83&gt;0,2600-$AF83,0)),0)))*((1-13.71%)*9%),2),2),2)+IF($AF83&gt;2600,2600-(2600*9%),$AF83-($AF83*9%)))*$E$8,2),ROUND(($AE83-ROUND(ROUND(ROUND($AE83*9.76%,2)+ROUND($AE83*2.45%,2)+ROUND($AE83*1.5%,2)+ROUND($AE83*((1-13.71%)*9%),2),2),2)+($AF83-ROUND($AF83*9%,2))-$AG83)*$E$8,2)),0)),0)</f>
        <v>0</v>
      </c>
      <c r="AK83" s="46">
        <f t="shared" ref="AK83:AK146" si="73">IF($AD83=1,IF(AND($AG83=0,$AF83=0),(IF($AE83&gt;2600,2600,$AE83)*$E$8)+ROUND((ROUND(IF($AE83&gt;=2600,2600,$AE83)*9.76%,2)+ROUND(IF($AE83&gt;=2600,2600,$AE83)*6.5%,2)+ROUND(IF($AE83&gt;=2600,2600,$AE83)*$E$5%,2))*$E$8,2),IF(AND($AF83&gt;0,$AG83=0),IF($AE83+$AF83&gt;=2600,ROUND(2600*$E$8,2),ROUND(($AE83+$AF83)*$E$8,2))+IF($AE83&gt;=2600,ROUND((ROUND(2600*9.76%,2)+ROUND(2600*6.5%,2)+ROUND(2600*$E$5%,2))*$E$8,2),ROUND((ROUND($AE83*9.76%,2)+ROUND($AE83*6.5%,2)+ROUND($AE83*$E$5%,2))*$E$8,2)),IF(AND($AF83=0,$AG83&gt;0),IF((($AE83+ROUND($AE83*9.76%,2)+ROUND($AE83*6.5%,2)+ROUND($AE83*$E$5%,2))-($AG83-$AH83))&gt;2600+ROUND(2600*9.76%,2)+ROUND(2600*6.5%,2)+ROUND(2600*$E$5%,2),ROUND((2600+ROUND(2600*9.76%,2)+ROUND(2600*6.5%,2)+ROUND(2600*$E$5%,2))*$E$8,2),ROUND((($AE83+ROUND($AE83*9.76%,2)+ROUND($AE83*6.5%,2)+ROUND($AE83*$E$5%,2))-($AG83-$AH83))*$E$8,2)),IF(AND($AG83&gt;0,$AF83&gt;0),IF(AND($AF83&lt;=$AG83-$AH83,$AF83&lt;=$AE83,(($AE83+ROUND($AE83*9.76%,2)+ROUND($AE83*6.5%,2)+ROUND($AE83*$E$5%,2))+$AF83)-($AG83-$AH83)&gt;2600+(ROUND(IF($AE83&gt;2600,2600,$AE83)*9.76%,2)+ROUND(IF($AE83&gt;2600,2600,$AE83)*6.5%,2)+ROUND(IF($AE83&gt;2600,2600,$AE83)*$E$5%,2))),ROUND((2600+ROUND(IF($AE83&gt;2600,2600,$AE83)*9.76%,2)+ROUND(IF($AE83&gt;2600,2600,$AE83)*6.5%,2)+ROUND(IF($AE83&gt;2600,2600,AE83)*$E$5%,2))*$E$8,2),IF(AND($AF83&gt;=$AG83-$AH83,$AF83&lt;=$AE83,(($AE83+ROUND($AE83*9.76%,2)+ROUND($AE83*6.5%,2)+ROUND($AE83*$E$5%,2))+$AF83)-($AG83-$AH83)&gt;2600+(ROUND(IF($AE83&gt;2600,2600,$AE83)*9.76%,2)+ROUND(IF($AE83&gt;2600,2600,$AE83)*6.5%,2)+ROUND(IF($AE83&gt;2600,2600,$AE83)*$E$5%,2))),ROUND((2600+ROUND(IF($AE83&gt;2600,2600,$AE83)*9.76%,2)+ROUND(IF($AE83&gt;2600,2600,$AE83)*6.5%,2)+ROUND(IF($AE83&gt;2600,2600,$AE83)*$E$5%,2))*$E$8,2),IF(AND($AF83&gt;=$AG83-$AH83,$AF83&gt;=$AE83,(($AE83+ROUND($AE83*9.76%,2)+ROUND($AE83*6.5%,2)+ROUND($AE83*$E$5%,2))+$AF83)-($AG83-$AH83)&gt;2600+(ROUND(IF($AE83&gt;2600,2600,$AE83)*9.76%,2)+ROUND(IF($AE83&gt;2600,2600,$AE83)*6.5%,2)+ROUND(IF($AE83&gt;2600,2600,$AE83)*$E$5%,2))),IF($AE83&gt;=2600,ROUND((2600+ROUND(2600*9.76%,2)+ROUND(2600*6.5%,2)+ROUND(2600*$E$5%,2))*$E$8,2),ROUND(($AE83+ROUND($AE83*9.76%,2)+ROUND($AE83*6.5%,2)+ROUND($AE83*$E$5%,2))*$E$8,2)+ROUND((2600-$AE83)*$E$8,2)),IF(AND($AF83&lt;=$AG83-$AH83,$AF83&lt;=$AE83,(($AE83+ROUND($AE83*9.76%,2)+ROUND($AE83*6.5%,2)+ROUND($AE83*$E$5%,2))+$AF83)-($AG83-$AH83)&lt;2600+(ROUND(IF($AE83&gt;2600,2600,$AE83)*9.76%,2)+ROUND(IF($AE83&gt;2600,2600,$AE83)*6.5%,2)+ROUND(IF($AE83&gt;2600,2600,$AE83)*$E$5%,2))),ROUND(((($AE83+ROUND($AE83*9.76%,2)+ROUND($AE83*6.5%,2)+ROUND($AE83*$E$5%,2))+$AF83)-($AG83-$AH83))*$E$8,2),IF(AND($AF83&gt;=$AG83-$AH83,$AF83&lt;=$AE83,(($AE83+ROUND($AE83*9.76%,2)+ROUND($AE83*6.5%,2)+ROUND($AE83*$E$5%,2))+$AF83)-($AG83-$AH83)&lt;2600+(ROUND(IF($AE83&gt;2600,2600,$AE83)*9.76%,2)+ROUND(IF($AE83&gt;2600,2600,$AE83)*6.5%,2)+ROUND(IF($AE83&gt;2600,2600,$AE83)*$E$5%,2))),ROUND((($AF83)-($AG83-$AH83)+$AE83)*$E$8,2)+ROUND((ROUND($AE83*9.76%,2)+ROUND($AE83*6.5%,2)+ROUND($AE83*$E$5%,2))*$E$8,2),IF(AND($AF83&lt;=$AG83-$AH83,$AF83&gt;=$AE83,(($AE83+ROUND($AE83*9.76%,2)+ROUND($AE83*6.5%,2)+ROUND($AE83*$E$5%,2))+$AF83)-($AG83-$AH83)&lt;2600+(ROUND(IF($AE83&gt;2600,2600,$AE83)*9.76%,2)+ROUND(IF($AE83&gt;2600,2600,$AE83)*6.5%,2)+ROUND(IF($AE83&gt;2600,2600,$AE83)*$E$5%,2))),ROUND(($AE83)*$E$8,2)+ROUND((ROUND(($AE83)*9.76%,2)+ROUND(($AE83)*6.5%,2)+ROUND(($AE83)*$E$5%,2)-(($AG83-$AH83)-($AF83)))*$E$8,2),IF(AND($AF83&gt;=$AG83-$AH83,$AF83&gt;=$AE83,(($AE83+ROUND($AE83*9.76%,2)+ROUND($AE83*6.5%,2)+ROUND($AE83*$E$5%,2))+$AF83)-($AG83-$AH83)&lt;2600+(ROUND(IF($AE83&gt;2600,2600,$AE83)*9.76%,2)+ROUND(IF($AE83&gt;2600,2600,$AE83)*6.5%,2)+ROUND(IF($AE83&gt;2600,2600,$AE83)*$E$5%,2))),ROUND((($AF83)-($AG83-$AH83)+$AE83)*$E$8,2)+ROUND((ROUND($AE83*9.76%,2)+ROUND($AE83*6.5%,2)+ROUND($AE83*$E$5%,2))*$E$8,2),IF(AND($AE83&gt;=2600,$AF83&lt;=$AG83),IF((($AE83+ROUND($AE83*9.76%,2)+ROUND($AE83*6.5%,2)+ROUND($AE83*$E$5%,2))-($AG83-$AF83))&gt;(2600+ROUND(2600*9.76%,2)+ROUND(2600*6.5%,2)+ROUND(2600*$E$5%,2)),ROUND((2600+ROUND(2600*9.76%,2)+ROUND(2600*6.5%,2)+ROUND(2600*$E$5%,2))*$E$8,2),ROUND((($AE83+ROUND($AE83*9.76%,2)+ROUND($AE83*6.5%,2)+ROUND($AE83*$E$5%,2))-($AG83-$AF83))*$E$8,2)),0)))))))),0)))),0)</f>
        <v>0</v>
      </c>
      <c r="AL83" s="46">
        <f t="shared" si="43"/>
        <v>0</v>
      </c>
      <c r="AM83" s="46">
        <f t="shared" ref="AM83:AM146" si="74">IF(AND($AD83=1,$H83&gt;0),IF(AND($AF83&gt;0,$AG83&gt;0),IF(AND($AE83+ROUND($AE83*9.76%,2)+ROUND($AE83*6.5%,2)+ROUND($AE83*$E$5%,2)+($AF83)-($AG83-$AH83)&lt;2600+ROUND(2600*9.76%,2)+ROUND(2600*6.5%,2)+ROUND(2600*$E$5%,2),$AE83+ROUND($AE83*9.76%,2)+ROUND($AE83*6.5%,2)+ROUND($AE83*$E$5%,2)&gt;=2600+ROUND(2600*9.76%,2)+ROUND(2600*6.5%,2)+ROUND(2600*$E$5%,2),$AF83&lt;$AG83-$AH83),ROUND(((ROUND((($AE83+ROUND($AE83*9.76%,2)+ROUND($AE83*6.5%,2)+ROUND($AE83*$E$5%,2))-(($AG83+$AH83)-$AF83)-(IF(ROUND(((($AE83+ROUND($AE83*9.76%,2)+ROUND($AE83*6.5%,2)+ROUND($AE83*$E$5%,2))-($AG83-$AH83)+$AF83)-(((($AE83+ROUND($AE83*9.76%,2)+ROUND($AE83*6.5%,2)+ROUND($AE83*$E$5%,2))-($AG83-$AH83)+$AF83)/(100+$E$5+9.76+6.5))*100))*$E$8,2)&gt;=ROUND((ROUND(IF($AE83&gt;=2600,2600,$AE83)*9.76%,2)+ROUND(IF($AE83&gt;=2600,2600,$AE83)*6.5%,2)+ROUND(IF($AE83&gt;=2600,2600,$AE83)*$E$5%,2))*$E$8,2),ROUND((ROUND(IF($AE83&gt;=2600,2600,$AE83)*9.76%,2)+ROUND(IF($AE83&gt;=2600,2600,$AE83)*6.5%,2)+ROUND(IF($AE83&gt;=2600,2600,$AE83)*$E$5%,2))*$E$8,2),ROUND(((($AE83+ROUND($AE83*9.76%,2)+ROUND($AE83*6.5%,2)+ROUND($AE83*$E$5%,2))-($AG83-$AH83)+$AF83)-(((($AE83+ROUND($AE83*9.76%,2)+ROUND($AE83*6.5%,2)+ROUND($AE83*$E$5%,2))-($AG83-$AH83)+$AF83)/(100+$E$5+9.76+6.5))*100)),2))))*9.76%,2))+(ROUND((($AE83+ROUND($AE83*9.76%,2)+ROUND($AE83*6.5%,2)+ROUND($AE83*$E$5%,2))-(($AG83+$AH83)-$AF83)-(IF(ROUND(((($AE83+ROUND($AE83*9.76%,2)+ROUND($AE83*6.5%,2)+ROUND($AE83*$E$5%,2))-($AG83-$AH83)+$AF83)-(((($AE83+ROUND($AE83*9.76%,2)+ROUND($AE83*6.5%,2)+ROUND($AE83*$E$5%,2))-($AG83-$AH83)+$AF83)/(100+$E$5+9.76+6.5))*100))*$E$8,2)&gt;=ROUND((ROUND(IF($AE83&gt;=2600,2600,$AE83)*9.76%,2)+ROUND(IF($AE83&gt;=2600,2600,$AE83)*6.5%,2)+ROUND(IF($AE83&gt;=2600,2600,$AE83)*$E$5%,2))*$E$8,2),ROUND((ROUND(IF($AE83&gt;=2600,2600,$AE83)*9.76%,2)+ROUND(IF($AE83&gt;=2600,2600,$AE83)*6.5%,2)+ROUND(IF($AE83&gt;=2600,2600,$AE83)*$E$5%,2))*$E$8,2),ROUND(((($AE83+ROUND($AE83*9.76%,2)+ROUND($AE83*6.5%,2)+ROUND($AE83*$E$5%,2))-($AG83-$AH83)+$AF83)-(((($AE83+ROUND($AE83*9.76%,2)+ROUND($AE83*6.5%,2)+ROUND($AE83*$E$5%,2))-($AG83-$AH83)+$AF83)/(100+$E$5+9.76+6.5))*100)),2))))*2.45%,2))+(ROUND((($AE83+ROUND($AE83*9.76%,2)+ROUND($AE83*6.5%,2)+ROUND($AE83*$E$5%,2))-(($AG83+$AH83)-$AF83)-(IF(ROUND(((($AE83+ROUND($AE83*9.76%,2)+ROUND($AE83*6.5%,2)+ROUND($AE83*$E$5%,2))-($AG83-$AH83)+$AF83)-(((($AE83+ROUND($AE83*9.76%,2)+ROUND($AE83*6.5%,2)+ROUND($AE83*$E$5%,2))-($AG83-$AH83)+$AF83)/(100+$E$5+9.76+6.5))*100))*$E$8,2)&gt;=ROUND((ROUND(IF($AE83&gt;=2600,2600,$AE83)*9.76%,2)+ROUND(IF($AE83&gt;=2600,2600,$AE83)*6.5%,2)+ROUND(IF($AE83&gt;=2600,2600,$AE83)*$E$5%,2))*$E$8,2),ROUND((ROUND(IF($AE83&gt;=2600,2600,$AE83)*9.76%,2)+ROUND(IF($AE83&gt;=2600,2600,$AE83)*6.5%,2)+ROUND(IF($AE83&gt;=2600,2600,$AE83)*$E$5%,2))*$E$8,2),ROUND(((($AE83+ROUND($AE83*9.76%,2)+ROUND($AE83*6.5%,2)+ROUND($AE83*$E$5%,2))-($AG83-$AH83)+$AF83)-(((($AE83+ROUND($AE83*9.76%,2)+ROUND($AE83*6.5%,2)+ROUND($AE83*$E$5%,2))-($AG83-$AH83)+$AF83)/(100+$E$5+9.76+6.5))*100)),2))))*1.5%,2))+(ROUND((($AE83+ROUND($AE83*9.76%,2)+ROUND($AE83*6.5%,2)+ROUND($AE83*$E$5%,2))-(($AG83+$AH83)-$AF83)-(IF(ROUND(((($AE83+ROUND($AE83*9.76%,2)+ROUND($AE83*6.5%,2)+ROUND($AE83*$E$5%,2))-($AG83-$AH83)+$AF83)-(((($AE83+ROUND($AE83*9.76%,2)+ROUND($AE83*6.5%,2)+ROUND($AE83*$E$5%,2))-($AG83-$AH83)+$AF83)/(100+$E$5+9.76+6.5))*100))*$E$8,2)&gt;=ROUND((ROUND(IF($AE83&gt;=2600,2600,$AE83)*9.76%,2)+ROUND(IF($AE83&gt;=2600,2600,$AE83)*6.5%,2)+ROUND(IF($AE83&gt;=2600,2600,$AE83)*$E$5%,2))*$E$8,2),ROUND((ROUND(IF($AE83&gt;=2600,2600,$AE83)*9.76%,2)+ROUND(IF($AE83&gt;=2600,2600,$AE83)*6.5%,2)+ROUND(IF($AE83&gt;=2600,2600,$AE83)*$E$5%,2))*$E$8,2),ROUND(((($AE83+ROUND($AE83*9.76%,2)+ROUND($AE83*6.5%,2)+ROUND($AE83*$E$5%,2))-($AG83-$AH83)+$AF83)-(((($AE83+ROUND($AE83*9.76%,2)+ROUND($AE83*6.5%,2)+ROUND($AE83*$E$5%,2))-($AG83-$AH83)+$AF83)/(100+$E$5+9.76+6.5))*100)),2))))*((1-13.71%)*9%),2)))*$E$8,2),0),0),0)</f>
        <v>0</v>
      </c>
      <c r="AN83" s="32">
        <f t="shared" si="44"/>
        <v>0</v>
      </c>
      <c r="AO83" s="45">
        <f t="shared" si="45"/>
        <v>0</v>
      </c>
      <c r="AP83" s="45">
        <f t="shared" si="46"/>
        <v>0</v>
      </c>
      <c r="AQ83" s="46">
        <f t="shared" si="47"/>
        <v>0</v>
      </c>
      <c r="AR83" s="46">
        <f t="shared" si="48"/>
        <v>0</v>
      </c>
      <c r="AS83" s="46">
        <f t="shared" si="49"/>
        <v>0</v>
      </c>
      <c r="AT83" s="32">
        <f t="shared" si="50"/>
        <v>0</v>
      </c>
      <c r="AU83" s="35" t="str">
        <f t="shared" si="51"/>
        <v/>
      </c>
      <c r="AV83" s="35" t="str">
        <f t="shared" si="52"/>
        <v/>
      </c>
      <c r="AW83" s="65" t="str">
        <f t="shared" si="53"/>
        <v/>
      </c>
      <c r="AX83" s="47">
        <f t="shared" ref="AX83:AX146" si="75">IF($E$6&lt;3,1,$J83)</f>
        <v>1</v>
      </c>
      <c r="AY83" s="48">
        <f t="shared" ref="AY83:AY146" si="76">IF($E$6&lt;3,0,$K83)</f>
        <v>0</v>
      </c>
      <c r="AZ83" s="48">
        <f t="shared" ref="AZ83:AZ146" si="77">IF($E$6&lt;3,0,$L83)</f>
        <v>0</v>
      </c>
      <c r="BA83" s="43">
        <f t="shared" ref="BA83:BA146" si="78">IF($E$6&lt;3,0,$M83)</f>
        <v>0</v>
      </c>
      <c r="BB83" s="43">
        <f t="shared" ref="BB83:BB146" si="79">IF($E$6&lt;3,0,$N83)</f>
        <v>0</v>
      </c>
      <c r="BC83" s="49">
        <f t="shared" ref="BC83:BC146" si="80">IF(OR($AX83=0,AND($AX83=1,$H83=0)),IF(AND($AZ83=0,$BA83=0),ROUND(ROUND(IF($AY83&gt;=2600,2600*$E$8,$AY83*$E$8),2)-ROUND(ROUND(ROUND(IF($AY83&gt;=2600,2600,$AY83)*9.76%,2)+ROUND(IF($AY83&gt;=2600,2600,$AY83)*2.45%,2)+ROUND(IF($AY83&gt;=2600,2600,$AY83)*1.5%,2)+ROUND(IF($AY83&gt;=2600,2600,$AY83)*((1-13.71%)*9%),2),2),2)*$E$8,2),IF(AND($AZ83&gt;0,$BA83=0),IF(ROUND(IF($AY83+$AZ83&lt;=2600,ROUND($AY83*$E$8,2)+ROUND($AZ83*$E$8,2),0)-ROUND(ROUND(ROUND($AY83*9.76%,2)+ROUND($AY83*2.45%,2)+ROUND($AY83*1.5%,2)+ROUND($AY83*((1-13.71%)*9%),2)+ROUND($AZ83*9%,2),2),2)*$E$8,2)&gt;0,ROUND(IF($AY83+$AZ83&lt;=2600,ROUND($AY83*$E$8,2)+ROUND($AZ83*$E$8,2),0)-ROUND(ROUND(ROUND($AY83*9.76%,2)+ROUND($AY83*2.45%,2)+ROUND($AY83*1.5%,2)+ROUND($AY83*((1-13.71%)*9%),2)+ROUND($AZ83*9%,2),2),2)*$E$8,2),IF(ROUND(IF($AY83+$AZ83&gt;=2600,IF($AZ83&gt;2600,ROUND(2600*$E$8,2),ROUND($AZ83*$E$8,2)+ROUND((2600-$AZ83)*$E$8,2)),0)-ROUND(ROUND(ROUND(IF($AZ83&gt;2600,0,2600-$AZ83)*9.76%,2)+ROUND(IF($AZ83&gt;2600,0,2600-$AZ83)*2.45%,2)+ROUND(IF($AZ83&gt;2600,0,2600-$AZ83)*1.5%,2)+ROUND(IF($AZ83&gt;2600,0,2600-$AZ83)*((1-13.71%)*9%),2)+ROUND(IF($AZ83&gt;2600,2600,$AZ83)*9%,2),2),2)*$E$8,2)&gt;0,ROUND(IF($AY83+$AZ83&gt;=2600,IF($AZ83&gt;2600,ROUND(2600*$E$8,2),ROUND($AZ83*$E$8,2)+ROUND((2600-$AZ83)*$E$8,2)),0)-ROUND(ROUND(ROUND(IF($AZ83&gt;2600,0,2600-$AZ83)*9.76%,2)+ROUND(IF($AZ83&gt;2600,0,2600-$AZ83)*2.45%,2)+ROUND(IF($AZ83&gt;2600,0,2600-$AZ83)*1.5%,2)+ROUND(IF($AZ83&gt;2600,0,2600-$AZ83)*((1-13.71%)*9%),2)+ROUND(IF($AZ83&gt;2600,2600,$AZ83)*9%,2),2),2)*$E$8,2),0)),IF(AND($H83=0,$AX83=1,$AZ83=0,$BA83&gt;0),IF((($AY83+ROUND($AY83*9.76%,2)+ROUND($AY83*6.5%,2)+ROUND($AY83*$E$5%,2))-($BA83-$BB83))&gt;2600+ROUND(2600*9.76%,2)+ROUND(2600*6.5%,2)+ROUND(2600*$E$5%,2),ROUND((2600-ROUND(2600*9.76%,2)-ROUND(2600*1.5%,2)-ROUND(2600*2.45%,2)-ROUND((2600*(1-13.71%))*9%,2))*$E$8,2),IF($BA83&lt;$BB83+($AY83-2600)+(ROUND($AY83*9.76%,2)+ROUND($AY83*6.5%,2)+ROUND($AY83*$E$5%,2))+(ROUND($AY83*9.76%,2)+ROUND($AY83*1.5%,2)+ROUND($AY83*2.45%,2)+ROUND(($AY83*(1-13.71%))*9%,2)),ROUND((2600-ROUND(2600*9.76%,2)-ROUND(2600*1.5%,2)-ROUND(2600*2.45%,2)-ROUND((2600*(1-13.71%))*9%,2))*$E$8,2),IF(ROUND(ROUND(ROUND($AY83-ROUND($AY83*9.76%,2)-ROUND($AY83*1.5%,2)-ROUND($AY83*2.45%,2)-ROUND(($AY83*(1-13.71%))*9%,2),2)-($BA83-($BB83+(ROUND($AY83*9.76%,2)+ROUND($AY83*6.5%,2)+ROUND($AY83*$E$5%,2))+(ROUND($AY83*9.76%,2)+ROUND($AY83*1.5%,2)+ROUND($AY83*2.45%,2)+ROUND(($AY83*(1-13.71%))*9%,2)))),2)*$E$8,2)&gt;0,ROUND(ROUND(ROUND($AY83-ROUND($AY83*9.76%,2)-ROUND($AY83*1.5%,2)-ROUND($AY83*2.45%,2)-ROUND(($AY83*(1-13.71%))*9%,2),2)-($BA83-($BB83+(ROUND($AY83*9.76%,2)+ROUND($AY83*6.5%,2)+ROUND($AY83*$E$5%,2))+(ROUND($AY83*9.76%,2)+ROUND($AY83*1.5%,2)+ROUND($AY83*2.45%,2)+ROUND(($AY83*(1-13.71%))*9%,2)))),2)*$E$8,2),0))),IF(IF(AND($AZ83=0,$BA83&gt;0),ROUND(IF(ROUND(($AY83-ROUND(ROUND(ROUND($AY83*9.76%,2)+ROUND($AY83*2.45%,2)+ROUND($AY83*1.5%,2)+ROUND($AY83*((1-13.71%)*9%),2),2),2)+($AZ83-ROUND($AZ83*9%,2))-$BA83)*$E$8,2)&gt;=IF(IF(AND($AZ83=0,$BA83&gt;0),ROUND(((IF($AY83&gt;=2600,2600,$AY83)-ROUND(ROUND(ROUND(IF($AY83&gt;=2600,2600,$AY83)*9.76%,2)+ROUND(IF($AY83&gt;=2600,2600,$AY83)*2.45%,2)+ROUND(IF($AY83&gt;=2600,2600,$AY83)*1.5%,2)+ROUND(IF($AY83&gt;=2600,2600,$AY83)*((1-13.71%)*9%),2),2),2))-$BA83)*$E$8,2),0)&gt;0,IF(AND($AZ83=0,$BA83&gt;0),ROUND(((IF($AY83&gt;=2600,2600,$AY83)-ROUND(ROUND(ROUND(IF($AY83&gt;=2600,2600,$AY83)*9.76%,2)+ROUND(IF($AY83&gt;=2600,2600,$AY83)*2.45%,2)+ROUND(IF($AY83&gt;=2600,2600,$AY83)*1.5%,2)+ROUND(IF($AY83&gt;=2600,2600,$AY83)*((1-13.71%)*9%),2),2),2)))*$E$8,2),0),0),IF(IF(AND($AZ83=0,$BA83&gt;0),ROUND(((IF($AY83&gt;=2600,2600,$AY83)-ROUND(ROUND(ROUND(IF($AY83&gt;=2600,2600,$AY83)*9.76%,2)+ROUND(IF($AY83&gt;=2600,2600,$AY83)*2.45%,2)+ROUND(IF($AY83&gt;=2600,2600,$AY83)*1.5%,2)+ROUND(IF($AY83&gt;=2600,2600,$AY83)*((1-13.71%)*9%),2),2),2))-$BA83)*$E$8,2),0)&gt;0,IF(AND($AZ83=0,$BA83&gt;0),ROUND(((IF($AY83&gt;=2600,2600,$AY83)-ROUND(ROUND(ROUND(IF($AY83&gt;=2600,2600,$AY83)*9.76%,2)+ROUND(IF($AY83&gt;=2600,2600,$AY83)*2.45%,2)+ROUND(IF($AY83&gt;=2600,2600,$AY83)*1.5%,2)+ROUND(IF($AY83&gt;=2600,2600,$AY83)*((1-13.71%)*9%),2),2),2)))*$E$8,2),0),0),ROUND(($AY83-ROUND(ROUND(ROUND($AY83*9.76%,2)+ROUND($AY83*2.45%,2)+ROUND($AY83*1.5%,2)+ROUND($AY83*((1-13.71%)*9%),2),2),2)+($AZ83-ROUND($AZ83*9%,2))-$BA83)*$E$8,2)),2),0)&gt;0,IF(AND($AZ83=0,$BA83&gt;0),ROUND(IF(ROUND(($AY83-ROUND(ROUND(ROUND($AY83*9.76%,2)+ROUND($AY83*2.45%,2)+ROUND($AY83*1.5%,2)+ROUND($AY83*((1-13.71%)*9%),2),2),2)+($AZ83-ROUND($AZ83*9%,2))-$BA83)*$E$8,2)&gt;=IF(IF(AND($AZ83=0,$BA83&gt;0),ROUND(((IF($AY83&gt;=2600,2600,$AY83)-ROUND(ROUND(ROUND(IF($AY83&gt;=2600,2600,$AY83)*9.76%,2)+ROUND(IF($AY83&gt;=2600,2600,$AY83)*2.45%,2)+ROUND(IF($AY83&gt;=2600,2600,$AY83)*1.5%,2)+ROUND(IF($AY83&gt;=2600,2600,$AY83)*((1-13.71%)*9%),2),2),2))-$BA83)*$E$8,2),0)&gt;0,IF(AND($AZ83=0,$BA83&gt;0),ROUND(((IF($AY83&gt;=2600,2600,$AY83)-ROUND(ROUND(ROUND(IF($AY83&gt;=2600,2600,$AY83)*9.76%,2)+ROUND(IF($AY83&gt;=2600,2600,$AY83)*2.45%,2)+ROUND(IF($AY83&gt;=2600,2600,$AY83)*1.5%,2)+ROUND(IF($AY83&gt;=2600,2600,$AY83)*((1-13.71%)*9%),2),2),2)))*$E$8,2),0),0),IF(IF(AND($AZ83=0,$BA83&gt;0),ROUND(((IF($AY83&gt;=2600,2600,$AY83)-ROUND(ROUND(ROUND(IF($AY83&gt;=2600,2600,$AY83)*9.76%,2)+ROUND(IF($AY83&gt;=2600,2600,$AY83)*2.45%,2)+ROUND(IF($AY83&gt;=2600,2600,$AY83)*1.5%,2)+ROUND(IF($AY83&gt;=2600,2600,$AY83)*((1-13.71%)*9%),2),2),2))-$BA83)*$E$8,2),0)&gt;0,IF(AND($AZ83=0,$BA83&gt;0),ROUND(((IF($AY83&gt;=2600,2600,$AY83)-ROUND(ROUND(ROUND(IF($AY83&gt;=2600,2600,$AY83)*9.76%,2)+ROUND(IF($AY83&gt;=2600,2600,$AY83)*2.45%,2)+ROUND(IF($AY83&gt;=2600,2600,$AY83)*1.5%,2)+ROUND(IF($AY83&gt;=2600,2600,$AY83)*((1-13.71%)*9%),2),2),2)))*$E$8,2),0),0),ROUND(($AY83-ROUND(ROUND(ROUND($AY83*9.76%,2)+ROUND($AY83*2.45%,2)+ROUND($AY83*1.5%,2)+ROUND($AY83*((1-13.71%)*9%),2),2),2)+($AZ83-ROUND($AZ83*9%,2))-$BA83)*$E$8,2)),2),0),0)))),0)</f>
        <v>0</v>
      </c>
      <c r="BD83" s="49">
        <f t="shared" ref="BD83:BD146" si="81">IF(OR($AX83=0,AND($AX83=1,OR($H83=0,$H83=""))),IF(AND($H83=0,$AX83=1,$AZ83&gt;0,$BA83&gt;0),IF($BA83&lt;=($BB83+(ROUND($AY83*9.76%,2)+ROUND($AY83*1.5%,2)+ROUND($AY83*2.45%,2)+ROUND(($AY83*(1-13.71%))*9%,2))+ROUND($AY83*9.76%,2)+(ROUND($AY83*6.5%,2)+ROUND($AY83*$E$5%,2))+(ROUND(AZ83*9%,2))+($AY83-2600)),IF(ROUND(IF($AY83+$AZ83&lt;=2600,ROUND($AY83*$E$8,2)+ROUND($AZ83*$E$8,2),0)-ROUND(ROUND(ROUND($AY83*9.76%,2)+ROUND($AY83*2.45%,2)+ROUND($AY83*1.5%,2)+ROUND($AY83*((1-13.71%)*9%),2)+ROUND($AZ83*9%,2),2),2)*$E$8,2)&gt;0,ROUND(IF($AY83+$AZ83&lt;=2600,ROUND($AY83*$E$8,2)+ROUND($AZ83*$E$8,2),0)-ROUND(ROUND(ROUND($AY83*9.76%,2)+ROUND($AY83*2.45%,2)+ROUND($AY83*1.5%,2)+ROUND($AY83*((1-13.71%)*9%),2)+ROUND($AZ83*9%,2),2),2)*$E$8,2),IF(ROUND(IF($AY83+$AZ83&gt;=2600,IF($AZ83&gt;2600,ROUND(2600*$E$8,2),ROUND($AZ83*$E$8,2)+ROUND((2600-$AZ83)*$E$8,2)),0)-ROUND(ROUND(ROUND(IF($AZ83&gt;2600,0,2600-$AZ83)*9.76%,2)+ROUND(IF($AZ83&gt;2600,0,2600-$AZ83)*2.45%,2)+ROUND(IF($AZ83&gt;2600,0,2600-$AZ83)*1.5%,2)+ROUND(IF($AZ83&gt;2600,0,2600-$AZ83)*((1-13.71%)*9%),2)+ROUND(IF($AZ83&gt;2600,2600,$AZ83)*9%,2),2),2)*$E$8,2)&gt;0,ROUND(IF($AY83+$AZ83&gt;=2600,IF($AZ83&gt;2600,ROUND(2600*$E$8,2),ROUND($AZ83*$E$8,2)+ROUND((2600-$AZ83)*$E$8,2)),0)-ROUND(ROUND(ROUND(IF($AZ83&gt;2600,0,2600-$AZ83)*9.76%,2)+ROUND(IF($AZ83&gt;2600,0,2600-$AZ83)*2.45%,2)+ROUND(IF($AZ83&gt;2600,0,2600-$AZ83)*1.5%,2)+ROUND(IF($AZ83&gt;2600,0,2600-$AZ83)*((1-13.71%)*9%),2)+ROUND(IF($AZ83&gt;2600,2600,$AZ83)*9%,2),2),2)*$E$8,2),0)),IF($BA83&gt;($BB83+(ROUND($AY83*9.76%,2)+ROUND($AY83*1.5%,2)+ROUND($AY83*2.45%,2)+ROUND(($AY83*(1-13.71%))*9%,2))+ROUND($AY83*9.76%,2)+(ROUND($AY83*6.5%,2)+ROUND($AY83*$E$5%,2))+(ROUND(AZ83*9%,2))+($AY83-2600)),IF($AY83-ROUND($AY83*9.76%,2)-ROUND($AY83*1.5%,2)-ROUND($AY83*2.45%,2)-ROUND(($AY83*(1-13.71%))*9%,2)&gt;($BA83-($BB83+(ROUND($AY83*9.76%,2)+ROUND($AY83*1.5%,2)+ROUND($AY83*2.45%,2)+ROUND(($AY83*(1-13.71%))*9%,2))+ROUND($AY83*9.76%,2)+(ROUND($AY83*6.5%,2)+ROUND($AY83*$E$5%,2))+(ROUND(AZ83*9%,2)))),ROUND((($AY83-(ROUND($AY83*9.76%,2)+ROUND($AY83*1.5%,2)+ROUND($AY83*2.45%,2)+ROUND(($AY83*(1-13.71%))*9%,2))-($BA83-($BB83+(ROUND($AY83*9.76%,2)+ROUND($AY83*1.5%,2)+ROUND($AY83*2.45%,2)+ROUND(($AY83*(1-13.71%))*9%,2))+ROUND($AY83*9.76%,2)+(ROUND($AY83*6.5%,2)+ROUND($AY83*$E$5%,2))+(ROUND(AZ83*9%,2)))))+$AZ83)*$E$8,2),ROUND(($AZ83-(($BA83-($BB83+(ROUND($AY83*9.76%,2)+ROUND($AY83*1.5%,2)+ROUND($AY83*2.45%,2)+ROUND(($AY83*(1-13.71%))*9%,2))+ROUND($AY83*9.76%,2)+(ROUND($AY83*6.5%,2)+ROUND($AY83*$E$5%,2))+(ROUND(AZ83*9%,2))))-($AY83-ROUND($AY83*9.76%,2)-ROUND($AY83*1.5%,2)-ROUND($AY83*2.45%,2)-ROUND(($AY83*(1-13.71%))*9%,2))))*$E$8,2)),0)),IF(AND($AZ83&gt;0,$BA83&gt;0),IF(ROUND(($AY83-ROUND(ROUND(ROUND($AY83*9.76%,2)+ROUND($AY83*2.45%,2)+ROUND($AY83*1.5%,2)+ROUND($AY83*((1-13.71%)*9%),2),2),2)+($AZ83-ROUND($AZ83*9%,2))-$BA83)*$E$8,2)&gt;=ROUND((IF($AY83-$AZ83&gt;=2600-$AZ83,IF(2600-$AZ83&gt;0,2600-$AZ83,0),IF($AY83-$AZ83&gt;=0,IF($AY83&lt;2600,$AY83,$AY83-$AZ83),IF($AY83-(ROUND($AY83*9.76%,2)+ROUND($AY83*2.45%,2)+ROUND($AY83*1.5%,2)+($AY83*(1-13.71%)*9%))-$BA83&gt;0,IF(AND(2600-$AZ83&gt;0,2600-$AZ83&gt;$AY83-(ROUND($AY83*9.76%,2)+ROUND($AY83*2.45%,2)+ROUND($AY83*1.5%,2)+($AY83*(1-13.71%)*9%))-$BA83),$AY83,IF(2600-$AZ83&gt;0,2600-$AZ83,0)),0)))-ROUND(ROUND(ROUND(IF($AY83-$AZ83&gt;=2600-$AZ83,IF(2600-$AZ83&gt;0,2600-$AZ83,0),IF($AY83-$AZ83&gt;=0,IF($AY83&lt;2600,$AY83,$AY83-$AZ83),IF($AY83-(ROUND($AY83*9.76%,2)+ROUND($AY83*2.45%,2)+ROUND($AY83*1.5%,2)+($AY83*(1-13.71%)*9%))-$BA83&gt;0,IF(AND(2600-$AZ83&gt;0,2600-$AZ83&gt;$AY83-(ROUND($AY83*9.76%,2)+ROUND($AY83*2.45%,2)+ROUND($AY83*1.5%,2)+($AY83*(1-13.71%)*9%))-$BA83),$AY83,IF(2600-$AZ83&gt;0,2600-$AZ83,0)),0)))*9.76%,2)+ROUND(IF($AY83-$AZ83&gt;=2600-$AZ83,IF(2600-$AZ83&gt;0,2600-$AZ83,0),IF($AY83-$AZ83&gt;=0,IF($AY83&lt;2600,$AY83,$AY83-$AZ83),IF($AY83-(ROUND($AY83*9.76%,2)+ROUND($AY83*2.45%,2)+ROUND($AY83*1.5%,2)+($AY83*(1-13.71%)*9%))-$BA83&gt;0,IF(AND(2600-$AZ83&gt;0,2600-$AZ83&gt;$AY83-(ROUND($AY83*9.76%,2)+ROUND($AY83*2.45%,2)+ROUND($AY83*1.5%,2)+($AY83*(1-13.71%)*9%))-$BA83),$AY83,IF(2600-$AZ83&gt;0,2600-$AZ83,0)),0)))*2.45%,2)+ROUND(IF($AY83-$AZ83&gt;=2600-$AZ83,IF(2600-$AZ83&gt;0,2600-$AZ83,0),IF($AY83-$AZ83&gt;=0,IF($AY83&lt;2600,$AY83,$AY83-$AZ83),IF($AY83-(ROUND($AY83*9.76%,2)+ROUND($AY83*2.45%,2)+ROUND($AY83*1.5%,2)+($AY83*(1-13.71%)*9%))-$BA83&gt;0,IF(AND(2600-$AZ83&gt;0,2600-$AZ83&gt;$AY83-(ROUND($AY83*9.76%,2)+ROUND($AY83*2.45%,2)+ROUND($AY83*1.5%,2)+($AY83*(1-13.71%)*9%))-$BA83),$AY83,IF(2600-$AZ83&gt;0,2600-$AZ83,0)),0)))*1.5%,2)+ROUND(IF($AY83-$AZ83&gt;=2600-$AZ83,IF(2600-$AZ83&gt;0,2600-$AZ83,0),IF($AY83-$AZ83&gt;=0,IF($AY83&lt;2600,$AY83,$AY83-$AZ83),IF($AY83-(ROUND($AY83*9.76%,2)+ROUND($AY83*2.45%,2)+ROUND($AY83*1.5%,2)+($AY83*(1-13.71%)*9%))-$BA83&gt;0,IF(AND(2600-$AZ83&gt;0,2600-$AZ83&gt;$AY83-(ROUND($AY83*9.76%,2)+ROUND($AY83*2.45%,2)+ROUND($AY83*1.5%,2)+($AY83*(1-13.71%)*9%))-$BA83),$AY83,IF(2600-$AZ83&gt;0,2600-$AZ83,0)),0)))*((1-13.71%)*9%),2),2),2)+IF($AZ83&gt;2600,2600-(2600*9%),$AZ83-($AZ83*9%)))*$E$8,2),ROUND((IF($AY83-$AZ83&gt;=2600-$AZ83,IF(2600-$AZ83&gt;0,2600-$AZ83,0),IF($AY83-$AZ83&gt;=0,IF($AY83&lt;2600,$AY83,$AY83-$AZ83),IF($AY83-(ROUND($AY83*9.76%,2)+ROUND($AY83*2.45%,2)+ROUND($AY83*1.5%,2)+($AY83*(1-13.71%)*9%))-$BA83&gt;0,IF(AND(2600-$AZ83&gt;0,2600-$AZ83&gt;$AY83-(ROUND($AY83*9.76%,2)+ROUND($AY83*2.45%,2)+ROUND($AY83*1.5%,2)+($AY83*(1-13.71%)*9%))-$BA83),$AY83,IF(2600-$AZ83&gt;0,2600-$AZ83,0)),0)))-ROUND(ROUND(ROUND(IF($AY83-$AZ83&gt;=2600-$AZ83,IF(2600-$AZ83&gt;0,2600-$AZ83,0),IF($AY83-$AZ83&gt;=0,IF($AY83&lt;2600,$AY83,$AY83-$AZ83),IF($AY83-(ROUND($AY83*9.76%,2)+ROUND($AY83*2.45%,2)+ROUND($AY83*1.5%,2)+($AY83*(1-13.71%)*9%))-$BA83&gt;0,IF(AND(2600-$AZ83&gt;0,2600-$AZ83&gt;$AY83-(ROUND($AY83*9.76%,2)+ROUND($AY83*2.45%,2)+ROUND($AY83*1.5%,2)+($AY83*(1-13.71%)*9%))-$BA83),$AY83,IF(2600-$AZ83&gt;0,2600-$AZ83,0)),0)))*9.76%,2)+ROUND(IF($AY83-$AZ83&gt;=2600-$AZ83,IF(2600-$AZ83&gt;0,2600-$AZ83,0),IF($AY83-$AZ83&gt;=0,IF($AY83&lt;2600,$AY83,$AY83-$AZ83),IF($AY83-(ROUND($AY83*9.76%,2)+ROUND($AY83*2.45%,2)+ROUND($AY83*1.5%,2)+($AY83*(1-13.71%)*9%))-$BA83&gt;0,IF(AND(2600-$AZ83&gt;0,2600-$AZ83&gt;$AY83-(ROUND($AY83*9.76%,2)+ROUND($AY83*2.45%,2)+ROUND($AY83*1.5%,2)+($AY83*(1-13.71%)*9%))-$BA83),$AY83,IF(2600-$AZ83&gt;0,2600-$AZ83,0)),0)))*2.45%,2)+ROUND(IF($AY83-$AZ83&gt;=2600-$AZ83,IF(2600-$AZ83&gt;0,2600-$AZ83,0),IF($AY83-$AZ83&gt;=0,IF($AY83&lt;2600,$AY83,$AY83-$AZ83),IF($AY83-(ROUND($AY83*9.76%,2)+ROUND($AY83*2.45%,2)+ROUND($AY83*1.5%,2)+($AY83*(1-13.71%)*9%))-$BA83&gt;0,IF(AND(2600-$AZ83&gt;0,2600-$AZ83&gt;$AY83-(ROUND($AY83*9.76%,2)+ROUND($AY83*2.45%,2)+ROUND($AY83*1.5%,2)+($AY83*(1-13.71%)*9%))-$BA83),$AY83,IF(2600-$AZ83&gt;0,2600-$AZ83,0)),0)))*1.5%,2)+ROUND(IF($AY83-$AZ83&gt;=2600-$AZ83,IF(2600-$AZ83&gt;0,2600-$AZ83,0),IF($AY83-$AZ83&gt;=0,IF($AY83&lt;2600,$AY83,$AY83-$AZ83),IF($AY83-(ROUND($AY83*9.76%,2)+ROUND($AY83*2.45%,2)+ROUND($AY83*1.5%,2)+($AY83*(1-13.71%)*9%))-$BA83&gt;0,IF(AND(2600-$AZ83&gt;0,2600-$AZ83&gt;$AY83-(ROUND($AY83*9.76%,2)+ROUND($AY83*2.45%,2)+ROUND($AY83*1.5%,2)+($AY83*(1-13.71%)*9%))-$BA83),$AY83,IF(2600-$AZ83&gt;0,2600-$AZ83,0)),0)))*((1-13.71%)*9%),2),2),2)+IF($AZ83&gt;2600,2600-(2600*9%),$AZ83-($AZ83*9%)))*$E$8,2),ROUND(($AY83-ROUND(ROUND(ROUND($AY83*9.76%,2)+ROUND($AY83*2.45%,2)+ROUND($AY83*1.5%,2)+ROUND($AY83*((1-13.71%)*9%),2),2),2)+($AZ83-ROUND($AZ83*9%,2))-$BA83)*$E$8,2)),0)),0)</f>
        <v>0</v>
      </c>
      <c r="BE83" s="49">
        <f t="shared" ref="BE83:BE146" si="82">IF($AX83=1,IF(AND($BA83=0,$AZ83=0),(IF($AY83&gt;2600,2600,$AY83)*$E$8)+ROUND((ROUND(IF($AY83&gt;=2600,2600,$AY83)*9.76%,2)+ROUND(IF($AY83&gt;=2600,2600,$AY83)*6.5%,2)+ROUND(IF($AY83&gt;=2600,2600,$AY83)*$E$5%,2))*$E$8,2),IF(AND($AZ83&gt;0,$BA83=0),IF($AY83+$AZ83&gt;=2600,ROUND(2600*$E$8,2),ROUND(($AY83+$AZ83)*$E$8,2))+IF($AY83&gt;=2600,ROUND((ROUND(2600*9.76%,2)+ROUND(2600*6.5%,2)+ROUND(2600*$E$5%,2))*$E$8,2),ROUND((ROUND($AY83*9.76%,2)+ROUND($AY83*6.5%,2)+ROUND($AY83*$E$5%,2))*$E$8,2)),IF(AND($AZ83=0,$BA83&gt;0),IF((($AY83+ROUND($AY83*9.76%,2)+ROUND($AY83*6.5%,2)+ROUND($AY83*$E$5%,2))-($BA83-$BB83))&gt;2600+ROUND(2600*9.76%,2)+ROUND(2600*6.5%,2)+ROUND(2600*$E$5%,2),ROUND((2600+ROUND(2600*9.76%,2)+ROUND(2600*6.5%,2)+ROUND(2600*$E$5%,2))*$E$8,2),ROUND((($AY83+ROUND($AY83*9.76%,2)+ROUND($AY83*6.5%,2)+ROUND($AY83*$E$5%,2))-($BA83-$BB83))*$E$8,2)),IF(AND($BA83&gt;0,$AZ83&gt;0),IF(AND($AZ83&lt;=$BA83-$BB83,$AZ83&lt;=$AY83,(($AY83+ROUND($AY83*9.76%,2)+ROUND($AY83*6.5%,2)+ROUND($AY83*$E$5%,2))+$AZ83)-($BA83-$BB83)&gt;2600+(ROUND(IF($AY83&gt;2600,2600,$AY83)*9.76%,2)+ROUND(IF($AY83&gt;2600,2600,$AY83)*6.5%,2)+ROUND(IF($AY83&gt;2600,2600,$AY83)*$E$5%,2))),ROUND((2600+ROUND(IF($AY83&gt;2600,2600,$AY83)*9.76%,2)+ROUND(IF($AY83&gt;2600,2600,$AY83)*6.5%,2)+ROUND(IF($AY83&gt;2600,2600,AY83)*$E$5%,2))*$E$8,2),IF(AND($AZ83&gt;=$BA83-$BB83,$AZ83&lt;=$AY83,(($AY83+ROUND($AY83*9.76%,2)+ROUND($AY83*6.5%,2)+ROUND($AY83*$E$5%,2))+$AZ83)-($BA83-$BB83)&gt;2600+(ROUND(IF($AY83&gt;2600,2600,$AY83)*9.76%,2)+ROUND(IF($AY83&gt;2600,2600,$AY83)*6.5%,2)+ROUND(IF($AY83&gt;2600,2600,$AY83)*$E$5%,2))),ROUND((2600+ROUND(IF($AY83&gt;2600,2600,$AY83)*9.76%,2)+ROUND(IF($AY83&gt;2600,2600,$AY83)*6.5%,2)+ROUND(IF($AY83&gt;2600,2600,$AY83)*$E$5%,2))*$E$8,2),IF(AND($AZ83&gt;=$BA83-$BB83,$AZ83&gt;=$AY83,(($AY83+ROUND($AY83*9.76%,2)+ROUND($AY83*6.5%,2)+ROUND($AY83*$E$5%,2))+$AZ83)-($BA83-$BB83)&gt;2600+(ROUND(IF($AY83&gt;2600,2600,$AY83)*9.76%,2)+ROUND(IF($AY83&gt;2600,2600,$AY83)*6.5%,2)+ROUND(IF($AY83&gt;2600,2600,$AY83)*$E$5%,2))),IF($AY83&gt;=2600,ROUND((2600+ROUND(2600*9.76%,2)+ROUND(2600*6.5%,2)+ROUND(2600*$E$5%,2))*$E$8,2),ROUND(($AY83+ROUND($AY83*9.76%,2)+ROUND($AY83*6.5%,2)+ROUND($AY83*$E$5%,2))*$E$8,2)+ROUND((2600-$AY83)*$E$8,2)),IF(AND($AZ83&lt;=$BA83-$BB83,$AZ83&lt;=$AY83,(($AY83+ROUND($AY83*9.76%,2)+ROUND($AY83*6.5%,2)+ROUND($AY83*$E$5%,2))+$AZ83)-($BA83-$BB83)&lt;2600+(ROUND(IF($AY83&gt;2600,2600,$AY83)*9.76%,2)+ROUND(IF($AY83&gt;2600,2600,$AY83)*6.5%,2)+ROUND(IF($AY83&gt;2600,2600,$AY83)*$E$5%,2))),ROUND(((($AY83+ROUND($AY83*9.76%,2)+ROUND($AY83*6.5%,2)+ROUND($AY83*$E$5%,2))+$AZ83)-($BA83-$BB83))*$E$8,2),IF(AND($AZ83&gt;=$BA83-$BB83,$AZ83&lt;=$AY83,(($AY83+ROUND($AY83*9.76%,2)+ROUND($AY83*6.5%,2)+ROUND($AY83*$E$5%,2))+$AZ83)-($BA83-$BB83)&lt;2600+(ROUND(IF($AY83&gt;2600,2600,$AY83)*9.76%,2)+ROUND(IF($AY83&gt;2600,2600,$AY83)*6.5%,2)+ROUND(IF($AY83&gt;2600,2600,$AY83)*$E$5%,2))),ROUND((($AZ83)-($BA83-$BB83)+$AY83)*$E$8,2)+ROUND((ROUND($AY83*9.76%,2)+ROUND($AY83*6.5%,2)+ROUND($AY83*$E$5%,2))*$E$8,2),IF(AND($AZ83&lt;=$BA83-$BB83,$AZ83&gt;=$AY83,(($AY83+ROUND($AY83*9.76%,2)+ROUND($AY83*6.5%,2)+ROUND($AY83*$E$5%,2))+$AZ83)-($BA83-$BB83)&lt;2600+(ROUND(IF($AY83&gt;2600,2600,$AY83)*9.76%,2)+ROUND(IF($AY83&gt;2600,2600,$AY83)*6.5%,2)+ROUND(IF($AY83&gt;2600,2600,$AY83)*$E$5%,2))),ROUND(($AY83)*$E$8,2)+ROUND((ROUND(($AY83)*9.76%,2)+ROUND(($AY83)*6.5%,2)+ROUND(($AY83)*$E$5%,2)-(($BA83-$BB83)-($AZ83)))*$E$8,2),IF(AND($AZ83&gt;=$BA83-$BB83,$AZ83&gt;=$AY83,(($AY83+ROUND($AY83*9.76%,2)+ROUND($AY83*6.5%,2)+ROUND($AY83*$E$5%,2))+$AZ83)-($BA83-$BB83)&lt;2600+(ROUND(IF($AY83&gt;2600,2600,$AY83)*9.76%,2)+ROUND(IF($AY83&gt;2600,2600,$AY83)*6.5%,2)+ROUND(IF($AY83&gt;2600,2600,$AY83)*$E$5%,2))),ROUND((($AZ83)-($BA83-$BB83)+$AY83)*$E$8,2)+ROUND((ROUND($AY83*9.76%,2)+ROUND($AY83*6.5%,2)+ROUND($AY83*$E$5%,2))*$E$8,2),IF(AND($AY83&gt;=2600,$AZ83&lt;=$BA83),IF((($AY83+ROUND($AY83*9.76%,2)+ROUND($AY83*6.5%,2)+ROUND($AY83*$E$5%,2))-($BA83-$AZ83))&gt;(2600+ROUND(2600*9.76%,2)+ROUND(2600*6.5%,2)+ROUND(2600*$E$5%,2)),ROUND((2600+ROUND(2600*9.76%,2)+ROUND(2600*6.5%,2)+ROUND(2600*$E$5%,2))*$E$8,2),ROUND((($AY83+ROUND($AY83*9.76%,2)+ROUND($AY83*6.5%,2)+ROUND($AY83*$E$5%,2))-($BA83-$AZ83))*$E$8,2)),0)))))))),0)))),0)</f>
        <v>0</v>
      </c>
      <c r="BF83" s="49">
        <f t="shared" si="54"/>
        <v>0</v>
      </c>
      <c r="BG83" s="49">
        <f t="shared" ref="BG83:BG146" si="83">IF($AX83=1,IF(AND($AZ83&gt;0,$BA83&gt;0),IF(AND($AY83+ROUND($AY83*9.76%,2)+ROUND($AY83*6.5%,2)+ROUND($AY83*$E$5%,2)+($AZ83)-($BA83-$BB83)&lt;2600+ROUND(2600*9.76%,2)+ROUND(2600*6.5%,2)+ROUND(2600*$E$5%,2),$AY83+ROUND($AY83*9.76%,2)+ROUND($AY83*6.5%,2)+ROUND($AY83*$E$5%,2)&gt;=2600+ROUND(2600*9.76%,2)+ROUND(2600*6.5%,2)+ROUND(2600*$E$5%,2),$AZ83&lt;$BA83-$BB83),ROUND(((ROUND((($AY83+ROUND($AY83*9.76%,2)+ROUND($AY83*6.5%,2)+ROUND($AY83*$E$5%,2))-(($BA83+$BB83)-$AZ83)-(IF(ROUND(((($AY83+ROUND($AY83*9.76%,2)+ROUND($AY83*6.5%,2)+ROUND($AY83*$E$5%,2))-($BA83-$BB83)+$AZ83)-(((($AY83+ROUND($AY83*9.76%,2)+ROUND($AY83*6.5%,2)+ROUND($AY83*$E$5%,2))-($BA83-$BB83)+$AZ83)/(100+$E$5+9.76+6.5))*100))*$E$8,2)&gt;=ROUND((ROUND(IF($AY83&gt;=2600,2600,$AY83)*9.76%,2)+ROUND(IF($AY83&gt;=2600,2600,$AY83)*6.5%,2)+ROUND(IF($AY83&gt;=2600,2600,$AY83)*$E$5%,2))*$E$8,2),ROUND((ROUND(IF($AY83&gt;=2600,2600,$AY83)*9.76%,2)+ROUND(IF($AY83&gt;=2600,2600,$AY83)*6.5%,2)+ROUND(IF($AY83&gt;=2600,2600,$AY83)*$E$5%,2))*$E$8,2),ROUND(((($AY83+ROUND($AY83*9.76%,2)+ROUND($AY83*6.5%,2)+ROUND($AY83*$E$5%,2))-($BA83-$BB83)+$AZ83)-(((($AY83+ROUND($AY83*9.76%,2)+ROUND($AY83*6.5%,2)+ROUND($AY83*$E$5%,2))-($BA83-$BB83)+$AZ83)/(100+$E$5+9.76+6.5))*100)),2))))*9.76%,2))+(ROUND((($AY83+ROUND($AY83*9.76%,2)+ROUND($AY83*6.5%,2)+ROUND($AY83*$E$5%,2))-(($BA83+$BB83)-$AZ83)-(IF(ROUND(((($AY83+ROUND($AY83*9.76%,2)+ROUND($AY83*6.5%,2)+ROUND($AY83*$E$5%,2))-($BA83-$BB83)+$AZ83)-(((($AY83+ROUND($AY83*9.76%,2)+ROUND($AY83*6.5%,2)+ROUND($AY83*$E$5%,2))-($BA83-$BB83)+$AZ83)/(100+$E$5+9.76+6.5))*100))*$E$8,2)&gt;=ROUND((ROUND(IF($AY83&gt;=2600,2600,$AY83)*9.76%,2)+ROUND(IF($AY83&gt;=2600,2600,$AY83)*6.5%,2)+ROUND(IF($AY83&gt;=2600,2600,$AY83)*$E$5%,2))*$E$8,2),ROUND((ROUND(IF($AY83&gt;=2600,2600,$AY83)*9.76%,2)+ROUND(IF($AY83&gt;=2600,2600,$AY83)*6.5%,2)+ROUND(IF($AY83&gt;=2600,2600,$AY83)*$E$5%,2))*$E$8,2),ROUND(((($AY83+ROUND($AY83*9.76%,2)+ROUND($AY83*6.5%,2)+ROUND($AY83*$E$5%,2))-($BA83-$BB83)+$AZ83)-(((($AY83+ROUND($AY83*9.76%,2)+ROUND($AY83*6.5%,2)+ROUND($AY83*$E$5%,2))-($BA83-$BB83)+$AZ83)/(100+$E$5+9.76+6.5))*100)),2))))*2.45%,2))+(ROUND((($AY83+ROUND($AY83*9.76%,2)+ROUND($AY83*6.5%,2)+ROUND($AY83*$E$5%,2))-(($BA83+$BB83)-$AZ83)-(IF(ROUND(((($AY83+ROUND($AY83*9.76%,2)+ROUND($AY83*6.5%,2)+ROUND($AY83*$E$5%,2))-($BA83-$BB83)+$AZ83)-(((($AY83+ROUND($AY83*9.76%,2)+ROUND($AY83*6.5%,2)+ROUND($AY83*$E$5%,2))-($BA83-$BB83)+$AZ83)/(100+$E$5+9.76+6.5))*100))*$E$8,2)&gt;=ROUND((ROUND(IF($AY83&gt;=2600,2600,$AY83)*9.76%,2)+ROUND(IF($AY83&gt;=2600,2600,$AY83)*6.5%,2)+ROUND(IF($AY83&gt;=2600,2600,$AY83)*$E$5%,2))*$E$8,2),ROUND((ROUND(IF($AY83&gt;=2600,2600,$AY83)*9.76%,2)+ROUND(IF($AY83&gt;=2600,2600,$AY83)*6.5%,2)+ROUND(IF($AY83&gt;=2600,2600,$AY83)*$E$5%,2))*$E$8,2),ROUND(((($AY83+ROUND($AY83*9.76%,2)+ROUND($AY83*6.5%,2)+ROUND($AY83*$E$5%,2))-($BA83-$BB83)+$AZ83)-(((($AY83+ROUND($AY83*9.76%,2)+ROUND($AY83*6.5%,2)+ROUND($AY83*$E$5%,2))-($BA83-$BB83)+$AZ83)/(100+$E$5+9.76+6.5))*100)),2))))*1.5%,2))+(ROUND((($AY83+ROUND($AY83*9.76%,2)+ROUND($AY83*6.5%,2)+ROUND($AY83*$E$5%,2))-(($BA83+$BB83)-$AZ83)-(IF(ROUND(((($AY83+ROUND($AY83*9.76%,2)+ROUND($AY83*6.5%,2)+ROUND($AY83*$E$5%,2))-($BA83-$BB83)+$AZ83)-(((($AY83+ROUND($AY83*9.76%,2)+ROUND($AY83*6.5%,2)+ROUND($AY83*$E$5%,2))-($BA83-$BB83)+$AZ83)/(100+$E$5+9.76+6.5))*100))*$E$8,2)&gt;=ROUND((ROUND(IF($AY83&gt;=2600,2600,$AY83)*9.76%,2)+ROUND(IF($AY83&gt;=2600,2600,$AY83)*6.5%,2)+ROUND(IF($AY83&gt;=2600,2600,$AY83)*$E$5%,2))*$E$8,2),ROUND((ROUND(IF($AY83&gt;=2600,2600,$AY83)*9.76%,2)+ROUND(IF($AY83&gt;=2600,2600,$AY83)*6.5%,2)+ROUND(IF($AY83&gt;=2600,2600,$AY83)*$E$5%,2))*$E$8,2),ROUND(((($AY83+ROUND($AY83*9.76%,2)+ROUND($AY83*6.5%,2)+ROUND($AY83*$E$5%,2))-($BA83-$BB83)+$AZ83)-(((($AY83+ROUND($AY83*9.76%,2)+ROUND($AY83*6.5%,2)+ROUND($AY83*$E$5%,2))-($BA83-$BB83)+$AZ83)/(100+$E$5+9.76+6.5))*100)),2))))*((1-13.71%)*9%),2)))*$E$8,2),0),0),0)</f>
        <v>0</v>
      </c>
      <c r="BH83" s="32">
        <f t="shared" si="55"/>
        <v>0</v>
      </c>
      <c r="BI83" s="49">
        <f t="shared" si="56"/>
        <v>0</v>
      </c>
      <c r="BJ83" s="49">
        <f t="shared" si="57"/>
        <v>0</v>
      </c>
      <c r="BK83" s="49">
        <f t="shared" si="58"/>
        <v>0</v>
      </c>
      <c r="BL83" s="49">
        <f t="shared" si="59"/>
        <v>0</v>
      </c>
      <c r="BM83" s="49">
        <f t="shared" si="60"/>
        <v>0</v>
      </c>
      <c r="BN83" s="32">
        <f t="shared" si="61"/>
        <v>0</v>
      </c>
      <c r="BO83" s="32" t="str">
        <f t="shared" si="62"/>
        <v/>
      </c>
      <c r="BP83" s="32" t="str">
        <f t="shared" si="63"/>
        <v/>
      </c>
      <c r="BQ83" s="56" t="str">
        <f t="shared" si="64"/>
        <v/>
      </c>
      <c r="BR83" s="250">
        <f t="shared" si="65"/>
        <v>0</v>
      </c>
      <c r="BS83" s="19"/>
      <c r="BT83" s="19"/>
      <c r="BU83" s="19"/>
      <c r="BV83" s="19"/>
      <c r="BW83" s="19"/>
      <c r="BX83" s="19"/>
      <c r="BY83" s="19"/>
      <c r="BZ83" s="19"/>
      <c r="CA83" s="19">
        <f t="shared" ref="CA83:CA146" si="84">IFERROR(MOD(9*MID(D83,1,1)+7*MID(D83,2,1)+3*MID(D83,3,1)+MID(D83,4,1)+9*MID(D83,5,1)+7*MID(D83,6,1)+3*MID(D83,7,1)+MID(D83,8,1)+9*MID(D83,9,1)+7*MID(D83,10,1),10),10)</f>
        <v>10</v>
      </c>
      <c r="CB83" s="19"/>
      <c r="CC83" s="19"/>
      <c r="CD83" s="19"/>
      <c r="CE83" s="19"/>
      <c r="CF83" s="19"/>
      <c r="CG83" s="19"/>
      <c r="CH83" s="19"/>
      <c r="CI83" s="19"/>
      <c r="CJ83" s="19"/>
      <c r="CK83" s="19"/>
      <c r="CL83" s="19"/>
      <c r="CM83" s="19"/>
      <c r="CN83" s="19"/>
      <c r="CO83" s="18"/>
      <c r="CP83" s="18"/>
      <c r="CQ83" s="18"/>
    </row>
    <row r="84" spans="1:95" ht="15.75" customHeight="1" x14ac:dyDescent="0.25">
      <c r="A84" s="129">
        <v>66</v>
      </c>
      <c r="B84" s="50"/>
      <c r="C84" s="50"/>
      <c r="D84" s="36"/>
      <c r="E84" s="36"/>
      <c r="F84" s="37">
        <v>1</v>
      </c>
      <c r="G84" s="61">
        <v>0</v>
      </c>
      <c r="H84" s="62">
        <v>0</v>
      </c>
      <c r="I84" s="63">
        <v>0</v>
      </c>
      <c r="J84" s="38">
        <v>1</v>
      </c>
      <c r="K84" s="39">
        <v>0</v>
      </c>
      <c r="L84" s="39">
        <v>0</v>
      </c>
      <c r="M84" s="39">
        <v>0</v>
      </c>
      <c r="N84" s="40">
        <v>0</v>
      </c>
      <c r="O84" s="41">
        <f t="shared" ref="O84:O147" si="85">IF(OR($J84=0,AND($J84=1,$H84=0)),IF(AND($L84=0,$M84=0),ROUND(ROUND(IF($K84&gt;=2600,2600*$E$8,$K84*$E$8),2)-ROUND(ROUND(ROUND(IF($K84&gt;=2600,2600,$K84)*9.76%,2)+ROUND(IF($K84&gt;=2600,2600,$K84)*2.45%,2)+ROUND(IF($K84&gt;=2600,2600,$K84)*1.5%,2)+ROUND(IF($K84&gt;=2600,2600,$K84)*((1-13.71%)*9%),2),2),2)*$E$8,2),IF(AND($L84&gt;0,$M84=0),IF(ROUND(IF($K84+$L84&lt;=2600,ROUND($K84*$E$8,2)+ROUND($L84*$E$8,2),0)-ROUND(ROUND(ROUND($K84*9.76%,2)+ROUND($K84*2.45%,2)+ROUND($K84*1.5%,2)+ROUND($K84*((1-13.71%)*9%),2)+ROUND($L84*9%,2),2),2)*$E$8,2)&gt;0,ROUND(IF($K84+$L84&lt;=2600,ROUND($K84*$E$8,2)+ROUND($L84*$E$8,2),0)-ROUND(ROUND(ROUND($K84*9.76%,2)+ROUND($K84*2.45%,2)+ROUND($K84*1.5%,2)+ROUND($K84*((1-13.71%)*9%),2)+ROUND($L84*9%,2),2),2)*$E$8,2),IF(ROUND(IF($K84+$L84&gt;=2600,IF($L84&gt;2600,ROUND(2600*$E$8,2),ROUND($L84*$E$8,2)+ROUND((2600-$L84)*$E$8,2)),0)-ROUND(ROUND(ROUND(IF($L84&gt;2600,0,2600-$L84)*9.76%,2)+ROUND(IF($L84&gt;2600,0,2600-$L84)*2.45%,2)+ROUND(IF($L84&gt;2600,0,2600-$L84)*1.5%,2)+ROUND(IF($L84&gt;2600,0,2600-$L84)*((1-13.71%)*9%),2)+ROUND(IF($L84&gt;2600,2600,$L84)*9%,2),2),2)*$E$8,2)&gt;0,ROUND(IF($K84+$L84&gt;=2600,IF($L84&gt;2600,ROUND(2600*$E$8,2),ROUND($L84*$E$8,2)+ROUND((2600-$L84)*$E$8,2)),0)-ROUND(ROUND(ROUND(IF($L84&gt;2600,0,2600-$L84)*9.76%,2)+ROUND(IF($L84&gt;2600,0,2600-$L84)*2.45%,2)+ROUND(IF($L84&gt;2600,0,2600-$L84)*1.5%,2)+ROUND(IF($L84&gt;2600,0,2600-$L84)*((1-13.71%)*9%),2)+ROUND(IF($L84&gt;2600,2600,$L84)*9%,2),2),2)*$E$8,2),0)),IF(AND($H84=0,$J84=1,$L84=0,$M84&gt;0),IF((($K84+ROUND($K84*9.76%,2)+ROUND($K84*6.5%,2)+ROUND($K84*$E$5%,2))-($M84-$N84))&gt;2600+ROUND(2600*9.76%,2)+ROUND(2600*6.5%,2)+ROUND(2600*$E$5%,2),ROUND((2600-ROUND(2600*9.76%,2)-ROUND(2600*1.5%,2)-ROUND(2600*2.45%,2)-ROUND((2600*(1-13.71%))*9%,2))*$E$8,2),IF($M84&lt;$N84+($K84-2600)+(ROUND($K84*9.76%,2)+ROUND($K84*6.5%,2)+ROUND($K84*$E$5%,2))+(ROUND($K84*9.76%,2)+ROUND($K84*1.5%,2)+ROUND($K84*2.45%,2)+ROUND(($K84*(1-13.71%))*9%,2)),ROUND((2600-ROUND(2600*9.76%,2)-ROUND(2600*1.5%,2)-ROUND(2600*2.45%,2)-ROUND((2600*(1-13.71%))*9%,2))*$E$8,2),IF(ROUND(ROUND(ROUND($K84-ROUND($K84*9.76%,2)-ROUND($K84*1.5%,2)-ROUND($K84*2.45%,2)-ROUND(($K84*(1-13.71%))*9%,2),2)-($M84-($N84+(ROUND($K84*9.76%,2)+ROUND($K84*6.5%,2)+ROUND($K84*$E$5%,2))+(ROUND($K84*9.76%,2)+ROUND($K84*1.5%,2)+ROUND($K84*2.45%,2)+ROUND(($K84*(1-13.71%))*9%,2)))),2)*$E$8,2)&gt;0,ROUND(ROUND(ROUND($K84-ROUND($K84*9.76%,2)-ROUND($K84*1.5%,2)-ROUND($K84*2.45%,2)-ROUND(($K84*(1-13.71%))*9%,2),2)-($M84-($N84+(ROUND($K84*9.76%,2)+ROUND($K84*6.5%,2)+ROUND($K84*$E$5%,2))+(ROUND($K84*9.76%,2)+ROUND($K84*1.5%,2)+ROUND($K84*2.45%,2)+ROUND(($K84*(1-13.71%))*9%,2)))),2)*$E$8,2),0))),IF(IF(AND($L84=0,$M84&gt;0),ROUND(IF(ROUND(($K84-ROUND(ROUND(ROUND($K84*9.76%,2)+ROUND($K84*2.45%,2)+ROUND($K84*1.5%,2)+ROUND($K84*((1-13.71%)*9%),2),2),2)+($L84-ROUND($L84*9%,2))-$M84)*$E$8,2)&gt;=IF(IF(AND($L84=0,$M84&gt;0),ROUND(((IF($K84&gt;=2600,2600,$K84)-ROUND(ROUND(ROUND(IF($K84&gt;=2600,2600,$K84)*9.76%,2)+ROUND(IF($K84&gt;=2600,2600,$K84)*2.45%,2)+ROUND(IF($K84&gt;=2600,2600,$K84)*1.5%,2)+ROUND(IF($K84&gt;=2600,2600,$K84)*((1-13.71%)*9%),2),2),2))-$M84)*$E$8,2),0)&gt;0,IF(AND($L84=0,$M84&gt;0),ROUND(((IF($K84&gt;=2600,2600,$K84)-ROUND(ROUND(ROUND(IF($K84&gt;=2600,2600,$K84)*9.76%,2)+ROUND(IF($K84&gt;=2600,2600,$K84)*2.45%,2)+ROUND(IF($K84&gt;=2600,2600,$K84)*1.5%,2)+ROUND(IF($K84&gt;=2600,2600,$K84)*((1-13.71%)*9%),2),2),2)))*$E$8,2),0),0),IF(IF(AND($L84=0,$M84&gt;0),ROUND(((IF($K84&gt;=2600,2600,$K84)-ROUND(ROUND(ROUND(IF($K84&gt;=2600,2600,$K84)*9.76%,2)+ROUND(IF($K84&gt;=2600,2600,$K84)*2.45%,2)+ROUND(IF($K84&gt;=2600,2600,$K84)*1.5%,2)+ROUND(IF($K84&gt;=2600,2600,$K84)*((1-13.71%)*9%),2),2),2))-$M84)*$E$8,2),0)&gt;0,IF(AND($L84=0,$M84&gt;0),ROUND(((IF($K84&gt;=2600,2600,$K84)-ROUND(ROUND(ROUND(IF($K84&gt;=2600,2600,$K84)*9.76%,2)+ROUND(IF($K84&gt;=2600,2600,$K84)*2.45%,2)+ROUND(IF($K84&gt;=2600,2600,$K84)*1.5%,2)+ROUND(IF($K84&gt;=2600,2600,$K84)*((1-13.71%)*9%),2),2),2)))*$E$8,2),0),0),ROUND(($K84-ROUND(ROUND(ROUND($K84*9.76%,2)+ROUND($K84*2.45%,2)+ROUND($K84*1.5%,2)+ROUND($K84*((1-13.71%)*9%),2),2),2)+($L84-ROUND($L84*9%,2))-$M84)*$E$8,2)),2),0)&gt;0,IF(AND($L84=0,$M84&gt;0),ROUND(IF(ROUND(($K84-ROUND(ROUND(ROUND($K84*9.76%,2)+ROUND($K84*2.45%,2)+ROUND($K84*1.5%,2)+ROUND($K84*((1-13.71%)*9%),2),2),2)+($L84-ROUND($L84*9%,2))-$M84)*$E$8,2)&gt;=IF(IF(AND($L84=0,$M84&gt;0),ROUND(((IF($K84&gt;=2600,2600,$K84)-ROUND(ROUND(ROUND(IF($K84&gt;=2600,2600,$K84)*9.76%,2)+ROUND(IF($K84&gt;=2600,2600,$K84)*2.45%,2)+ROUND(IF($K84&gt;=2600,2600,$K84)*1.5%,2)+ROUND(IF($K84&gt;=2600,2600,$K84)*((1-13.71%)*9%),2),2),2))-$M84)*$E$8,2),0)&gt;0,IF(AND($L84=0,$M84&gt;0),ROUND(((IF($K84&gt;=2600,2600,$K84)-ROUND(ROUND(ROUND(IF($K84&gt;=2600,2600,$K84)*9.76%,2)+ROUND(IF($K84&gt;=2600,2600,$K84)*2.45%,2)+ROUND(IF($K84&gt;=2600,2600,$K84)*1.5%,2)+ROUND(IF($K84&gt;=2600,2600,$K84)*((1-13.71%)*9%),2),2),2)))*$E$8,2),0),0),IF(IF(AND($L84=0,$M84&gt;0),ROUND(((IF($K84&gt;=2600,2600,$K84)-ROUND(ROUND(ROUND(IF($K84&gt;=2600,2600,$K84)*9.76%,2)+ROUND(IF($K84&gt;=2600,2600,$K84)*2.45%,2)+ROUND(IF($K84&gt;=2600,2600,$K84)*1.5%,2)+ROUND(IF($K84&gt;=2600,2600,$K84)*((1-13.71%)*9%),2),2),2))-$M84)*$E$8,2),0)&gt;0,IF(AND($L84=0,$M84&gt;0),ROUND(((IF($K84&gt;=2600,2600,$K84)-ROUND(ROUND(ROUND(IF($K84&gt;=2600,2600,$K84)*9.76%,2)+ROUND(IF($K84&gt;=2600,2600,$K84)*2.45%,2)+ROUND(IF($K84&gt;=2600,2600,$K84)*1.5%,2)+ROUND(IF($K84&gt;=2600,2600,$K84)*((1-13.71%)*9%),2),2),2)))*$E$8,2),0),0),ROUND(($K84-ROUND(ROUND(ROUND($K84*9.76%,2)+ROUND($K84*2.45%,2)+ROUND($K84*1.5%,2)+ROUND($K84*((1-13.71%)*9%),2),2),2)+($L84-ROUND($L84*9%,2))-$M84)*$E$8,2)),2),0),0)))),0)</f>
        <v>0</v>
      </c>
      <c r="P84" s="41">
        <f t="shared" ref="P84:P147" si="86">IF(OR($J84=0,AND($J84=1,OR($H84=0,$H84=""))),IF(AND($H84=0,$J84=1,$L84&gt;0,$M84&gt;0),IF($M84&lt;=($N84+(ROUND($K84*9.76%,2)+ROUND($K84*1.5%,2)+ROUND($K84*2.45%,2)+ROUND(($K84*(1-13.71%))*9%,2))+ROUND($K84*9.76%,2)+(ROUND($K84*6.5%,2)+ROUND($K84*$E$5%,2))+(ROUND(L84*9%,2))+($K84-2600)),IF(ROUND(IF($K84+$L84&lt;=2600,ROUND($K84*$E$8,2)+ROUND($L84*$E$8,2),0)-ROUND(ROUND(ROUND($K84*9.76%,2)+ROUND($K84*2.45%,2)+ROUND($K84*1.5%,2)+ROUND($K84*((1-13.71%)*9%),2)+ROUND($L84*9%,2),2),2)*$E$8,2)&gt;0,ROUND(IF($K84+$L84&lt;=2600,ROUND($K84*$E$8,2)+ROUND($L84*$E$8,2),0)-ROUND(ROUND(ROUND($K84*9.76%,2)+ROUND($K84*2.45%,2)+ROUND($K84*1.5%,2)+ROUND($K84*((1-13.71%)*9%),2)+ROUND($L84*9%,2),2),2)*$E$8,2),IF(ROUND(IF($K84+$L84&gt;=2600,IF($L84&gt;2600,ROUND(2600*$E$8,2),ROUND($L84*$E$8,2)+ROUND((2600-$L84)*$E$8,2)),0)-ROUND(ROUND(ROUND(IF($L84&gt;2600,0,2600-$L84)*9.76%,2)+ROUND(IF($L84&gt;2600,0,2600-$L84)*2.45%,2)+ROUND(IF($L84&gt;2600,0,2600-$L84)*1.5%,2)+ROUND(IF($L84&gt;2600,0,2600-$L84)*((1-13.71%)*9%),2)+ROUND(IF($L84&gt;2600,2600,$L84)*9%,2),2),2)*$E$8,2)&gt;0,ROUND(IF($K84+$L84&gt;=2600,IF($L84&gt;2600,ROUND(2600*$E$8,2),ROUND($L84*$E$8,2)+ROUND((2600-$L84)*$E$8,2)),0)-ROUND(ROUND(ROUND(IF($L84&gt;2600,0,2600-$L84)*9.76%,2)+ROUND(IF($L84&gt;2600,0,2600-$L84)*2.45%,2)+ROUND(IF($L84&gt;2600,0,2600-$L84)*1.5%,2)+ROUND(IF($L84&gt;2600,0,2600-$L84)*((1-13.71%)*9%),2)+ROUND(IF($L84&gt;2600,2600,$L84)*9%,2),2),2)*$E$8,2),0)),IF($M84&gt;($N84+(ROUND($K84*9.76%,2)+ROUND($K84*1.5%,2)+ROUND($K84*2.45%,2)+ROUND(($K84*(1-13.71%))*9%,2))+ROUND($K84*9.76%,2)+(ROUND($K84*6.5%,2)+ROUND($K84*$E$5%,2))+(ROUND(L84*9%,2))+($K84-2600)),IF($K84-ROUND($K84*9.76%,2)-ROUND($K84*1.5%,2)-ROUND($K84*2.45%,2)-ROUND(($K84*(1-13.71%))*9%,2)&gt;($M84-($N84+(ROUND($K84*9.76%,2)+ROUND($K84*1.5%,2)+ROUND($K84*2.45%,2)+ROUND(($K84*(1-13.71%))*9%,2))+ROUND($K84*9.76%,2)+(ROUND($K84*6.5%,2)+ROUND($K84*$E$5%,2))+(ROUND(L84*9%,2)))),ROUND((($K84-(ROUND($K84*9.76%,2)+ROUND($K84*1.5%,2)+ROUND($K84*2.45%,2)+ROUND(($K84*(1-13.71%))*9%,2))-($M84-($N84+(ROUND($K84*9.76%,2)+ROUND($K84*1.5%,2)+ROUND($K84*2.45%,2)+ROUND(($K84*(1-13.71%))*9%,2))+ROUND($K84*9.76%,2)+(ROUND($K84*6.5%,2)+ROUND($K84*$E$5%,2))+(ROUND(L84*9%,2)))))+$L84)*$E$8,2),ROUND(($L84-(($M84-($N84+(ROUND($K84*9.76%,2)+ROUND($K84*1.5%,2)+ROUND($K84*2.45%,2)+ROUND(($K84*(1-13.71%))*9%,2))+ROUND($K84*9.76%,2)+(ROUND($K84*6.5%,2)+ROUND($K84*$E$5%,2))+(ROUND(L84*9%,2))))-($K84-ROUND($K84*9.76%,2)-ROUND($K84*1.5%,2)-ROUND($K84*2.45%,2)-ROUND(($K84*(1-13.71%))*9%,2))))*$E$8,2)),0)),IF(AND($L84&gt;0,$M84&gt;0),IF(ROUND(($K84-ROUND(ROUND(ROUND($K84*9.76%,2)+ROUND($K84*2.45%,2)+ROUND($K84*1.5%,2)+ROUND($K84*((1-13.71%)*9%),2),2),2)+($L84-ROUND($L84*9%,2))-$M84)*$E$8,2)&gt;=ROUND((IF($K84-$L84&gt;=2600-$L84,IF(2600-$L84&gt;0,2600-$L84,0),IF($K84-$L84&gt;=0,IF($K84&lt;2600,$K84,$K84-$L84),IF($K84-(ROUND($K84*9.76%,2)+ROUND($K84*2.45%,2)+ROUND($K84*1.5%,2)+($K84*(1-13.71%)*9%))-$M84&gt;0,IF(AND(2600-$L84&gt;0,2600-$L84&gt;$K84-(ROUND($K84*9.76%,2)+ROUND($K84*2.45%,2)+ROUND($K84*1.5%,2)+($K84*(1-13.71%)*9%))-$M84),$K84,IF(2600-$L84&gt;0,2600-$L84,0)),0)))-ROUND(ROUND(ROUND(IF($K84-$L84&gt;=2600-$L84,IF(2600-$L84&gt;0,2600-$L84,0),IF($K84-$L84&gt;=0,IF($K84&lt;2600,$K84,$K84-$L84),IF($K84-(ROUND($K84*9.76%,2)+ROUND($K84*2.45%,2)+ROUND($K84*1.5%,2)+($K84*(1-13.71%)*9%))-$M84&gt;0,IF(AND(2600-$L84&gt;0,2600-$L84&gt;$K84-(ROUND($K84*9.76%,2)+ROUND($K84*2.45%,2)+ROUND($K84*1.5%,2)+($K84*(1-13.71%)*9%))-$M84),$K84,IF(2600-$L84&gt;0,2600-$L84,0)),0)))*9.76%,2)+ROUND(IF($K84-$L84&gt;=2600-$L84,IF(2600-$L84&gt;0,2600-$L84,0),IF($K84-$L84&gt;=0,IF($K84&lt;2600,$K84,$K84-$L84),IF($K84-(ROUND($K84*9.76%,2)+ROUND($K84*2.45%,2)+ROUND($K84*1.5%,2)+($K84*(1-13.71%)*9%))-$M84&gt;0,IF(AND(2600-$L84&gt;0,2600-$L84&gt;$K84-(ROUND($K84*9.76%,2)+ROUND($K84*2.45%,2)+ROUND($K84*1.5%,2)+($K84*(1-13.71%)*9%))-$M84),$K84,IF(2600-$L84&gt;0,2600-$L84,0)),0)))*2.45%,2)+ROUND(IF($K84-$L84&gt;=2600-$L84,IF(2600-$L84&gt;0,2600-$L84,0),IF($K84-$L84&gt;=0,IF($K84&lt;2600,$K84,$K84-$L84),IF($K84-(ROUND($K84*9.76%,2)+ROUND($K84*2.45%,2)+ROUND($K84*1.5%,2)+($K84*(1-13.71%)*9%))-$M84&gt;0,IF(AND(2600-$L84&gt;0,2600-$L84&gt;$K84-(ROUND($K84*9.76%,2)+ROUND($K84*2.45%,2)+ROUND($K84*1.5%,2)+($K84*(1-13.71%)*9%))-$M84),$K84,IF(2600-$L84&gt;0,2600-$L84,0)),0)))*1.5%,2)+ROUND(IF($K84-$L84&gt;=2600-$L84,IF(2600-$L84&gt;0,2600-$L84,0),IF($K84-$L84&gt;=0,IF($K84&lt;2600,$K84,$K84-$L84),IF($K84-(ROUND($K84*9.76%,2)+ROUND($K84*2.45%,2)+ROUND($K84*1.5%,2)+($K84*(1-13.71%)*9%))-$M84&gt;0,IF(AND(2600-$L84&gt;0,2600-$L84&gt;$K84-(ROUND($K84*9.76%,2)+ROUND($K84*2.45%,2)+ROUND($K84*1.5%,2)+($K84*(1-13.71%)*9%))-$M84),$K84,IF(2600-$L84&gt;0,2600-$L84,0)),0)))*((1-13.71%)*9%),2),2),2)+IF($L84&gt;2600,2600-(2600*9%),$L84-($L84*9%)))*$E$8,2),ROUND((IF($K84-$L84&gt;=2600-$L84,IF(2600-$L84&gt;0,2600-$L84,0),IF($K84-$L84&gt;=0,IF($K84&lt;2600,$K84,$K84-$L84),IF($K84-(ROUND($K84*9.76%,2)+ROUND($K84*2.45%,2)+ROUND($K84*1.5%,2)+($K84*(1-13.71%)*9%))-$M84&gt;0,IF(AND(2600-$L84&gt;0,2600-$L84&gt;$K84-(ROUND($K84*9.76%,2)+ROUND($K84*2.45%,2)+ROUND($K84*1.5%,2)+($K84*(1-13.71%)*9%))-$M84),$K84,IF(2600-$L84&gt;0,2600-$L84,0)),0)))-ROUND(ROUND(ROUND(IF($K84-$L84&gt;=2600-$L84,IF(2600-$L84&gt;0,2600-$L84,0),IF($K84-$L84&gt;=0,IF($K84&lt;2600,$K84,$K84-$L84),IF($K84-(ROUND($K84*9.76%,2)+ROUND($K84*2.45%,2)+ROUND($K84*1.5%,2)+($K84*(1-13.71%)*9%))-$M84&gt;0,IF(AND(2600-$L84&gt;0,2600-$L84&gt;$K84-(ROUND($K84*9.76%,2)+ROUND($K84*2.45%,2)+ROUND($K84*1.5%,2)+($K84*(1-13.71%)*9%))-$M84),$K84,IF(2600-$L84&gt;0,2600-$L84,0)),0)))*9.76%,2)+ROUND(IF($K84-$L84&gt;=2600-$L84,IF(2600-$L84&gt;0,2600-$L84,0),IF($K84-$L84&gt;=0,IF($K84&lt;2600,$K84,$K84-$L84),IF($K84-(ROUND($K84*9.76%,2)+ROUND($K84*2.45%,2)+ROUND($K84*1.5%,2)+($K84*(1-13.71%)*9%))-$M84&gt;0,IF(AND(2600-$L84&gt;0,2600-$L84&gt;$K84-(ROUND($K84*9.76%,2)+ROUND($K84*2.45%,2)+ROUND($K84*1.5%,2)+($K84*(1-13.71%)*9%))-$M84),$K84,IF(2600-$L84&gt;0,2600-$L84,0)),0)))*2.45%,2)+ROUND(IF($K84-$L84&gt;=2600-$L84,IF(2600-$L84&gt;0,2600-$L84,0),IF($K84-$L84&gt;=0,IF($K84&lt;2600,$K84,$K84-$L84),IF($K84-(ROUND($K84*9.76%,2)+ROUND($K84*2.45%,2)+ROUND($K84*1.5%,2)+($K84*(1-13.71%)*9%))-$M84&gt;0,IF(AND(2600-$L84&gt;0,2600-$L84&gt;$K84-(ROUND($K84*9.76%,2)+ROUND($K84*2.45%,2)+ROUND($K84*1.5%,2)+($K84*(1-13.71%)*9%))-$M84),$K84,IF(2600-$L84&gt;0,2600-$L84,0)),0)))*1.5%,2)+ROUND(IF($K84-$L84&gt;=2600-$L84,IF(2600-$L84&gt;0,2600-$L84,0),IF($K84-$L84&gt;=0,IF($K84&lt;2600,$K84,$K84-$L84),IF($K84-(ROUND($K84*9.76%,2)+ROUND($K84*2.45%,2)+ROUND($K84*1.5%,2)+($K84*(1-13.71%)*9%))-$M84&gt;0,IF(AND(2600-$L84&gt;0,2600-$L84&gt;$K84-(ROUND($K84*9.76%,2)+ROUND($K84*2.45%,2)+ROUND($K84*1.5%,2)+($K84*(1-13.71%)*9%))-$M84),$K84,IF(2600-$L84&gt;0,2600-$L84,0)),0)))*((1-13.71%)*9%),2),2),2)+IF($L84&gt;2600,2600-(2600*9%),$L84-($L84*9%)))*$E$8,2),ROUND(($K84-ROUND(ROUND(ROUND($K84*9.76%,2)+ROUND($K84*2.45%,2)+ROUND($K84*1.5%,2)+ROUND($K84*((1-13.71%)*9%),2),2),2)+($L84-ROUND($L84*9%,2))-$M84)*$E$8,2)),0)),0)</f>
        <v>0</v>
      </c>
      <c r="Q84" s="41">
        <f t="shared" ref="Q84:Q147" si="87">IF($J84=1,IF(AND($M84=0,$L84=0),(IF($K84&gt;2600,2600,$K84)*$E$8)+ROUND((ROUND(IF($K84&gt;=2600,2600,$K84)*9.76%,2)+ROUND(IF($K84&gt;=2600,2600,$K84)*6.5%,2)+ROUND(IF($K84&gt;=2600,2600,$K84)*$E$5%,2))*$E$8,2),IF(AND($L84&gt;0,$M84=0),IF($K84+$L84&gt;=2600,ROUND(2600*$E$8,2),ROUND(($K84+$L84)*$E$8,2))+IF($K84&gt;=2600,ROUND((ROUND(2600*9.76%,2)+ROUND(2600*6.5%,2)+ROUND(2600*$E$5%,2))*$E$8,2),ROUND((ROUND($K84*9.76%,2)+ROUND($K84*6.5%,2)+ROUND($K84*$E$5%,2))*$E$8,2)),IF(AND($L84=0,$M84&gt;0),IF((($K84+ROUND($K84*9.76%,2)+ROUND($K84*6.5%,2)+ROUND($K84*$E$5%,2))-($M84-$N84))&gt;2600+ROUND(2600*9.76%,2)+ROUND(2600*6.5%,2)+ROUND(2600*$E$5%,2),ROUND((2600+ROUND(2600*9.76%,2)+ROUND(2600*6.5%,2)+ROUND(2600*$E$5%,2))*$E$8,2),ROUND((($K84+ROUND($K84*9.76%,2)+ROUND($K84*6.5%,2)+ROUND($K84*$E$5%,2))-($M84-$N84))*$E$8,2)),IF(AND($M84&gt;0,$L84&gt;0),IF(AND($L84&lt;=$M84-$N84,$L84&lt;=$K84,(($K84+ROUND($K84*9.76%,2)+ROUND($K84*6.5%,2)+ROUND($K84*$E$5%,2))+$L84)-($M84-$N84)&gt;2600+(ROUND(IF($K84&gt;2600,2600,$K84)*9.76%,2)+ROUND(IF($K84&gt;2600,2600,$K84)*6.5%,2)+ROUND(IF($K84&gt;2600,2600,$K84)*$E$5%,2))),ROUND((2600+ROUND(IF($K84&gt;2600,2600,$K84)*9.76%,2)+ROUND(IF($K84&gt;2600,2600,$K84)*6.5%,2)+ROUND(IF($K84&gt;2600,2600,K84)*$E$5%,2))*$E$8,2),IF(AND($L84&gt;=$M84-$N84,$L84&lt;=$K84,(($K84+ROUND($K84*9.76%,2)+ROUND($K84*6.5%,2)+ROUND($K84*$E$5%,2))+$L84)-($M84-$N84)&gt;2600+(ROUND(IF($K84&gt;2600,2600,$K84)*9.76%,2)+ROUND(IF($K84&gt;2600,2600,$K84)*6.5%,2)+ROUND(IF($K84&gt;2600,2600,$K84)*$E$5%,2))),ROUND((2600+ROUND(IF($K84&gt;2600,2600,$K84)*9.76%,2)+ROUND(IF($K84&gt;2600,2600,$K84)*6.5%,2)+ROUND(IF($K84&gt;2600,2600,$K84)*$E$5%,2))*$E$8,2),IF(AND($L84&gt;=$M84-$N84,$L84&gt;=$K84,(($K84+ROUND($K84*9.76%,2)+ROUND($K84*6.5%,2)+ROUND($K84*$E$5%,2))+$L84)-($M84-$N84)&gt;2600+(ROUND(IF($K84&gt;2600,2600,$K84)*9.76%,2)+ROUND(IF($K84&gt;2600,2600,$K84)*6.5%,2)+ROUND(IF($K84&gt;2600,2600,$K84)*$E$5%,2))),IF($K84&gt;=2600,ROUND((2600+ROUND(2600*9.76%,2)+ROUND(2600*6.5%,2)+ROUND(2600*$E$5%,2))*$E$8,2),ROUND(($K84+ROUND($K84*9.76%,2)+ROUND($K84*6.5%,2)+ROUND($K84*$E$5%,2))*$E$8,2)+ROUND((2600-$K84)*$E$8,2)),IF(AND($L84&lt;=$M84-$N84,$L84&lt;=$K84,(($K84+ROUND($K84*9.76%,2)+ROUND($K84*6.5%,2)+ROUND($K84*$E$5%,2))+$L84)-($M84-$N84)&lt;2600+(ROUND(IF($K84&gt;2600,2600,$K84)*9.76%,2)+ROUND(IF($K84&gt;2600,2600,$K84)*6.5%,2)+ROUND(IF($K84&gt;2600,2600,$K84)*$E$5%,2))),ROUND(((($K84+ROUND($K84*9.76%,2)+ROUND($K84*6.5%,2)+ROUND($K84*$E$5%,2))+$L84)-($M84-$N84))*$E$8,2),IF(AND($L84&gt;=$M84-$N84,$L84&lt;=$K84,(($K84+ROUND($K84*9.76%,2)+ROUND($K84*6.5%,2)+ROUND($K84*$E$5%,2))+$L84)-($M84-$N84)&lt;2600+(ROUND(IF($K84&gt;2600,2600,$K84)*9.76%,2)+ROUND(IF($K84&gt;2600,2600,$K84)*6.5%,2)+ROUND(IF($K84&gt;2600,2600,$K84)*$E$5%,2))),ROUND((($L84)-($M84-$N84)+$K84)*$E$8,2)+ROUND((ROUND($K84*9.76%,2)+ROUND($K84*6.5%,2)+ROUND($K84*$E$5%,2))*$E$8,2),IF(AND($L84&lt;=$M84-$N84,$L84&gt;=$K84,(($K84+ROUND($K84*9.76%,2)+ROUND($K84*6.5%,2)+ROUND($K84*$E$5%,2))+$L84)-($M84-$N84)&lt;2600+(ROUND(IF($K84&gt;2600,2600,$K84)*9.76%,2)+ROUND(IF($K84&gt;2600,2600,$K84)*6.5%,2)+ROUND(IF($K84&gt;2600,2600,$K84)*$E$5%,2))),ROUND(($K84)*$E$8,2)+ROUND((ROUND(($K84)*9.76%,2)+ROUND(($K84)*6.5%,2)+ROUND(($K84)*$E$5%,2)-(($M84-$N84)-($L84)))*$E$8,2),IF(AND($L84&gt;=$M84-$N84,$L84&gt;=$K84,(($K84+ROUND($K84*9.76%,2)+ROUND($K84*6.5%,2)+ROUND($K84*$E$5%,2))+$L84)-($M84-$N84)&lt;2600+(ROUND(IF($K84&gt;2600,2600,$K84)*9.76%,2)+ROUND(IF($K84&gt;2600,2600,$K84)*6.5%,2)+ROUND(IF($K84&gt;2600,2600,$K84)*$E$5%,2))),ROUND((($L84)-($M84-$N84)+$K84)*$E$8,2)+ROUND((ROUND($K84*9.76%,2)+ROUND($K84*6.5%,2)+ROUND($K84*$E$5%,2))*$E$8,2),IF(AND($K84&gt;=2600,$L84&lt;=$M84),IF((($K84+ROUND($K84*9.76%,2)+ROUND($K84*6.5%,2)+ROUND($K84*$E$5%,2))-($M84-$L84))&gt;(2600+ROUND(2600*9.76%,2)+ROUND(2600*6.5%,2)+ROUND(2600*$E$5%,2)),ROUND((2600+ROUND(2600*9.76%,2)+ROUND(2600*6.5%,2)+ROUND(2600*$E$5%,2))*$E$8,2),ROUND((($K84+ROUND($K84*9.76%,2)+ROUND($K84*6.5%,2)+ROUND($K84*$E$5%,2))-($M84-$L84))*$E$8,2)),0)))))))),0)))),0)</f>
        <v>0</v>
      </c>
      <c r="R84" s="41">
        <f t="shared" ref="R84:R147" si="88">IF(AND($J84=1,$G84&gt;0),IF(AND($L84=0,$M84=0),ROUND((ROUND(IF($K84&gt;=2600,2600,$K84)*9.76%,2)+ROUND(IF($K84&gt;=2600,2600,$K84)*1.5%,2)+ROUND(IF($K84&gt;=2600,2600,$K84)*2.45%,2)+ROUND(IF($K84&gt;=2600,2600,$K84)*((1-13.71%)*9%),2))*$E$8,2),IF(AND($L84&gt;0,$M84=0),ROUND(IF(AND($K84&gt;=2600,$L84&lt;=2600,$K84+$L84&gt;=2600),ROUND((2600-$L84)*9.76%,2)+ROUND((2600-$L84)*2.45%,2)+ROUND((2600-$L84)*1.5%,2)+ROUND((2600-$L84)*((1-13.71%)*9%),2)+ROUND($L84*9%,2),ROUND(IF(AND($K84&lt;=2600,$L84+$K84&lt;=2600),ROUND($K84*9.76%,2)+ROUND($K84*1.5%,2)+ROUND($K84*2.45%,2)+ROUND($K84*((1-13.71%)*9%),2)+ROUND($L84*9%,2),IF(AND($K84&lt;2600,$L84+$K84&gt;2600,$L84&lt;=2600),ROUND((2600-$L84)*9.76%,2)+ROUND((2600-$L84)*1.5%,2)+ROUND((2600-$L84)*2.45%,2)+ROUND((2600-$L84)*((1-13.71%)*9%),2)+ROUND($L84*9%,2),IF($L84&gt;2600,ROUND(2600*9%,2),2))),2))*$E$8,2),IF(AND($L84=0,$M84&gt;0),ROUND((ROUND(IF($K84-($M84+$N84)&gt;=2600,2600,$K84-($M84+$N84))*9.76%,2)+ROUND(IF($K84-($M84+$N84)&gt;=2600,2600,$K84-($M84+$N84))*1.5%,2)+ROUND(IF($K84-($M84+$N84)&gt;=2600,2600,$K84-($M84+$N84))*2.45%,2)+ROUND(IF($K84-($M84+$N84)&gt;=2600,2600,$K84-($M84+$N84))*((1-13.71%)*9%),2))*$E$8,2),IF(AND($L84&gt;0,$M84&gt;0),IF(AND($K84+ROUND($K84*9.76%,2)+ROUND($K84*6.5%,2)+ROUND($K84*$E$5%,2)+($L84)-($M84-$N84)&gt;=2600+ROUND(2600*9.76%,2)+ROUND(2600*6.5%,2)+ROUND(2600*$E$5%,2),K84+ROUND($K84*9.76%,2)+ROUND($K84*6.5%,2)+ROUND($K84*$E$5%,2)&lt;2600+ROUND(2600*9.76%,2)+ROUND(2600*6.5%,2)+ROUND(2600*$E$5%,2),$L84&gt;=$M84-$N84),ROUND((ROUND($K84*9.76%,2)+ROUND($K84*2.45%,2)+ROUND($K84*1.5%,2)+ROUND($K84*((1-13.71%)*9%),2))*$E$8,2),IF(AND($K84+ROUND($K84*9.76%,2)+ROUND($K84*6.5%,2)+ROUND($K84*$E$5%,2)+($L84)-($M84-$N84)&gt;=2600+ROUND(2600*9.76%,2)+ROUND(2600*6.5%,2)+ROUND(2600*$E$5%,2),K84+ROUND($K84*9.76%,2)+ROUND($K84*6.5%,2)+ROUND($K84*$E$5%,2)&gt;=2600+ROUND(2600*9.76%,2)+ROUND(2600*6.5%,2)+ROUND(2600*$E$5%,2),$L84&gt;=$M84-$N84),ROUND((ROUND(2600*9.76%,2)+ROUND(2600*2.45%,2)+ROUND(2600*1.5%,2)+ROUND(2600*((1-13.71%)*9%),2))*$E$8,2),IF(AND($K84+ROUND($K84*9.76%,2)+ROUND($K84*6.5%,2)+ROUND($K84*$E$5%,2)+($L84)-($M84-$N84)&gt;=2600+ROUND(2600*9.76%,2)+ROUND(2600*6.5%,2)+ROUND(2600*$E$5%,2),$K84+ROUND($K84*9.76%,2)+ROUND($K84*6.5%,2)+ROUND($K84*$E$5%,2)&gt;=2600+ROUND(2600*9.76%,2)+ROUND(2600*6.5%,2)+ROUND(2600*$E$5%,2),$L84&lt;=$M84-$N84),ROUND((ROUND(2600*9.76%,2)+ROUND(2600*2.45%,2)+ROUND(2600*1.5%,2)+ROUND(2600*((1-13.71%)*9%),2))*$E$8,2),IF(AND($K84+ROUND($K84*9.76%,2)+ROUND($K84*6.5%,2)+ROUND($K84*$E$5%,2)+($L84)-($M84-$N84)&lt;2600+ROUND(2600*9.76%,2)+ROUND(2600*6.5%,2)+ROUND(2600*$E$5%,2),$K84+ROUND($K84*9.76%,2)+ROUND($K84*6.5%,2)+ROUND($K84*$E$5%,2)&lt;2600+ROUND(2600*9.76%,2)+ROUND(2600*6.5%,2)+ROUND(2600*$E$5%,2),$L84&gt;=$M84-$N84),ROUND((ROUND($K84*9.76%,2)+ROUND($K84*2.45%,2)+ROUND($K84*1.5%,2)+ROUND($K84*((1-13.71%)*9%),2))*$E$8,2),IF(AND($K84+ROUND($K84*9.76%,2)+ROUND($K84*6.5%,2)+ROUND($K84*$E$5%,2)+($L84)-($M84-$N84)&lt;2600+ROUND(2600*9.76%,2)+ROUND(2600*6.5%,2)+ROUND(2600*$E$5%,2),$K84+ROUND($K84*9.76%,2)+ROUND($K84*6.5%,2)+ROUND($K84*$E$5%,2)&lt;2600+ROUND(2600*9.76%,2)+ROUND(2600*6.5%,2)+ROUND(2600*$E$5%,2),$L84&lt;=$M84-$N84),ROUND(((ROUND((($K84+ROUND($K84*9.76%,2)+ROUND($K84*6.5%,2)+ROUND($K84*$E$5%,2))-(($M84+$N84)-$L84)-(IF(ROUND(((($K84+ROUND($K84*9.76%,2)+ROUND($K84*6.5%,2)+ROUND($K84*$E$5%,2))-($M84-$N84)+$L84)-(((($K84+ROUND($K84*9.76%,2)+ROUND($K84*6.5%,2)+ROUND($K84*$E$5%,2))-($M84-$N84)+$L84)/(100+$E$5+9.76+6.5))*100))*$E$8,2)&gt;=ROUND((ROUND(IF($K84&gt;=2600,2600,$K84)*9.76%,2)+ROUND(IF($K84&gt;=2600,2600,$K84)*6.5%,2)+ROUND(IF($K84&gt;=2600,2600,$K84)*$E$5%,2))*$E$8,2),ROUND((ROUND(IF($K84&gt;=2600,2600,$K84)*9.76%,2)+ROUND(IF($K84&gt;=2600,2600,$K84)*6.5%,2)+ROUND(IF($K84&gt;=2600,2600,$K84)*$E$5%,2))*$E$8,2),ROUND(((($K84+ROUND($K84*9.76%,2)+ROUND($K84*6.5%,2)+ROUND($K84*$E$5%,2))-($M84-$N84)+$L84)-(((($K84+ROUND($K84*9.76%,2)+ROUND($K84*6.5%,2)+ROUND($K84*$E$5%,2))-($M84-$N84)+$L84)/(100+$E$5+9.76+6.5))*100)),2))))*9.76%,2))+(ROUND((($K84+ROUND($K84*9.76%,2)+ROUND($K84*6.5%,2)+ROUND($K84*$E$5%,2))-(($M84+$N84)-$L84)-(IF(ROUND(((($K84+ROUND($K84*9.76%,2)+ROUND($K84*6.5%,2)+ROUND($K84*$E$5%,2))-($M84-$N84)+$L84)-(((($K84+ROUND($K84*9.76%,2)+ROUND($K84*6.5%,2)+ROUND($K84*$E$5%,2))-($M84-$N84)+$L84)/(100+$E$5+9.76+6.5))*100))*$E$8,2)&gt;=ROUND((ROUND(IF($K84&gt;=2600,2600,$K84)*9.76%,2)+ROUND(IF($K84&gt;=2600,2600,$K84)*6.5%,2)+ROUND(IF($K84&gt;=2600,2600,$K84)*$E$5%,2))*$E$8,2),ROUND((ROUND(IF($K84&gt;=2600,2600,$K84)*9.76%,2)+ROUND(IF($K84&gt;=2600,2600,$K84)*6.5%,2)+ROUND(IF($K84&gt;=2600,2600,$K84)*$E$5%,2))*$E$8,2),ROUND(((($K84+ROUND($K84*9.76%,2)+ROUND($K84*6.5%,2)+ROUND($K84*$E$5%,2))-($M84-$N84)+$L84)-(((($K84+ROUND($K84*9.76%,2)+ROUND($K84*6.5%,2)+ROUND($K84*$E$5%,2))-($M84-$N84)+$L84)/(100+$E$5+9.76+6.5))*100)),2))))*2.45%,2))+(ROUND((($K84+ROUND($K84*9.76%,2)+ROUND($K84*6.5%,2)+ROUND($K84*$E$5%,2))-(($M84+$N84)-$L84)-(IF(ROUND(((($K84+ROUND($K84*9.76%,2)+ROUND($K84*6.5%,2)+ROUND($K84*$E$5%,2))-($M84-$N84)+$L84)-(((($K84+ROUND($K84*9.76%,2)+ROUND($K84*6.5%,2)+ROUND($K84*$E$5%,2))-($M84-$N84)+$L84)/(100+$E$5+9.76+6.5))*100))*$E$8,2)&gt;=ROUND((ROUND(IF($K84&gt;=2600,2600,$K84)*9.76%,2)+ROUND(IF($K84&gt;=2600,2600,$K84)*6.5%,2)+ROUND(IF($K84&gt;=2600,2600,$K84)*$E$5%,2))*$E$8,2),ROUND((ROUND(IF($K84&gt;=2600,2600,$K84)*9.76%,2)+ROUND(IF($K84&gt;=2600,2600,$K84)*6.5%,2)+ROUND(IF($K84&gt;=2600,2600,$K84)*$E$5%,2))*$E$8,2),ROUND(((($K84+ROUND($K84*9.76%,2)+ROUND($K84*6.5%,2)+ROUND($K84*$E$5%,2))-($M84-$N84)+$L84)-(((($K84+ROUND($K84*9.76%,2)+ROUND($K84*6.5%,2)+ROUND($K84*$E$5%,2))-($M84-$N84)+$L84)/(100+$E$5+9.76+6.5))*100)),2))))*1.5%,2))+(ROUND((($K84+ROUND($K84*9.76%,2)+ROUND($K84*6.5%,2)+ROUND($K84*$E$5%,2))-(($M84+$N84)-$L84)-(IF(ROUND(((($K84+ROUND($K84*9.76%,2)+ROUND($K84*6.5%,2)+ROUND($K84*$E$5%,2))-($M84-$N84)+$L84)-(((($K84+ROUND($K84*9.76%,2)+ROUND($K84*6.5%,2)+ROUND($K84*$E$5%,2))-($M84-$N84)+$L84)/(100+$E$5+9.76+6.5))*100))*$E$8,2)&gt;=ROUND((ROUND(IF($K84&gt;=2600,2600,$K84)*9.76%,2)+ROUND(IF($K84&gt;=2600,2600,$K84)*6.5%,2)+ROUND(IF($K84&gt;=2600,2600,$K84)*$E$5%,2))*$E$8,2),ROUND((ROUND(IF($K84&gt;=2600,2600,$K84)*9.76%,2)+ROUND(IF($K84&gt;=2600,2600,$K84)*6.5%,2)+ROUND(IF($K84&gt;=2600,2600,$K84)*$E$5%,2))*$E$8,2),ROUND(((($K84+ROUND($K84*9.76%,2)+ROUND($K84*6.5%,2)+ROUND($K84*$E$5%,2))-($M84-$N84)+$L84)-(((($K84+ROUND($K84*9.76%,2)+ROUND($K84*6.5%,2)+ROUND($K84*$E$5%,2))-($M84-$N84)+$L84)/(100+$E$5+9.76+6.5))*100)),2))))*((1-13.71%)*9%),2)))*$E$8,2),0))))),0)))),0)</f>
        <v>0</v>
      </c>
      <c r="S84" s="41">
        <f t="shared" ref="S84:S147" si="89">IF($J84=1,IF(AND($L84&gt;0,$M84&gt;0),IF(AND($K84+ROUND($K84*9.76%,2)+ROUND($K84*6.5%,2)+ROUND($K84*$E$5%,2)+($L84)-($M84-$N84)&lt;2600+ROUND(2600*9.76%,2)+ROUND(2600*6.5%,2)+ROUND(2600*$E$5%,2),$K84+ROUND($K84*9.76%,2)+ROUND($K84*6.5%,2)+ROUND($K84*$E$5%,2)&gt;=2600+ROUND(2600*9.76%,2)+ROUND(2600*6.5%,2)+ROUND(2600*$E$5%,2),$L84&lt;$M84-$N84),ROUND(((ROUND((($K84+ROUND($K84*9.76%,2)+ROUND($K84*6.5%,2)+ROUND($K84*$E$5%,2))-(($M84+$N84)-$L84)-(IF(ROUND(((($K84+ROUND($K84*9.76%,2)+ROUND($K84*6.5%,2)+ROUND($K84*$E$5%,2))-($M84-$N84)+$L84)-(((($K84+ROUND($K84*9.76%,2)+ROUND($K84*6.5%,2)+ROUND($K84*$E$5%,2))-($M84-$N84)+$L84)/(100+$E$5+9.76+6.5))*100))*$E$8,2)&gt;=ROUND((ROUND(IF($K84&gt;=2600,2600,$K84)*9.76%,2)+ROUND(IF($K84&gt;=2600,2600,$K84)*6.5%,2)+ROUND(IF($K84&gt;=2600,2600,$K84)*$E$5%,2))*$E$8,2),ROUND((ROUND(IF($K84&gt;=2600,2600,$K84)*9.76%,2)+ROUND(IF($K84&gt;=2600,2600,$K84)*6.5%,2)+ROUND(IF($K84&gt;=2600,2600,$K84)*$E$5%,2))*$E$8,2),ROUND(((($K84+ROUND($K84*9.76%,2)+ROUND($K84*6.5%,2)+ROUND($K84*$E$5%,2))-($M84-$N84)+$L84)-(((($K84+ROUND($K84*9.76%,2)+ROUND($K84*6.5%,2)+ROUND($K84*$E$5%,2))-($M84-$N84)+$L84)/(100+$E$5+9.76+6.5))*100)),2))))*9.76%,2))+(ROUND((($K84+ROUND($K84*9.76%,2)+ROUND($K84*6.5%,2)+ROUND($K84*$E$5%,2))-(($M84+$N84)-$L84)-(IF(ROUND(((($K84+ROUND($K84*9.76%,2)+ROUND($K84*6.5%,2)+ROUND($K84*$E$5%,2))-($M84-$N84)+$L84)-(((($K84+ROUND($K84*9.76%,2)+ROUND($K84*6.5%,2)+ROUND($K84*$E$5%,2))-($M84-$N84)+$L84)/(100+$E$5+9.76+6.5))*100))*$E$8,2)&gt;=ROUND((ROUND(IF($K84&gt;=2600,2600,$K84)*9.76%,2)+ROUND(IF($K84&gt;=2600,2600,$K84)*6.5%,2)+ROUND(IF($K84&gt;=2600,2600,$K84)*$E$5%,2))*$E$8,2),ROUND((ROUND(IF($K84&gt;=2600,2600,$K84)*9.76%,2)+ROUND(IF($K84&gt;=2600,2600,$K84)*6.5%,2)+ROUND(IF($K84&gt;=2600,2600,$K84)*$E$5%,2))*$E$8,2),ROUND(((($K84+ROUND($K84*9.76%,2)+ROUND($K84*6.5%,2)+ROUND($K84*$E$5%,2))-($M84-$N84)+$L84)-(((($K84+ROUND($K84*9.76%,2)+ROUND($K84*6.5%,2)+ROUND($K84*$E$5%,2))-($M84-$N84)+$L84)/(100+$E$5+9.76+6.5))*100)),2))))*2.45%,2))+(ROUND((($K84+ROUND($K84*9.76%,2)+ROUND($K84*6.5%,2)+ROUND($K84*$E$5%,2))-(($M84+$N84)-$L84)-(IF(ROUND(((($K84+ROUND($K84*9.76%,2)+ROUND($K84*6.5%,2)+ROUND($K84*$E$5%,2))-($M84-$N84)+$L84)-(((($K84+ROUND($K84*9.76%,2)+ROUND($K84*6.5%,2)+ROUND($K84*$E$5%,2))-($M84-$N84)+$L84)/(100+$E$5+9.76+6.5))*100))*$E$8,2)&gt;=ROUND((ROUND(IF($K84&gt;=2600,2600,$K84)*9.76%,2)+ROUND(IF($K84&gt;=2600,2600,$K84)*6.5%,2)+ROUND(IF($K84&gt;=2600,2600,$K84)*$E$5%,2))*$E$8,2),ROUND((ROUND(IF($K84&gt;=2600,2600,$K84)*9.76%,2)+ROUND(IF($K84&gt;=2600,2600,$K84)*6.5%,2)+ROUND(IF($K84&gt;=2600,2600,$K84)*$E$5%,2))*$E$8,2),ROUND(((($K84+ROUND($K84*9.76%,2)+ROUND($K84*6.5%,2)+ROUND($K84*$E$5%,2))-($M84-$N84)+$L84)-(((($K84+ROUND($K84*9.76%,2)+ROUND($K84*6.5%,2)+ROUND($K84*$E$5%,2))-($M84-$N84)+$L84)/(100+$E$5+9.76+6.5))*100)),2))))*1.5%,2))+(ROUND((($K84+ROUND($K84*9.76%,2)+ROUND($K84*6.5%,2)+ROUND($K84*$E$5%,2))-(($M84+$N84)-$L84)-(IF(ROUND(((($K84+ROUND($K84*9.76%,2)+ROUND($K84*6.5%,2)+ROUND($K84*$E$5%,2))-($M84-$N84)+$L84)-(((($K84+ROUND($K84*9.76%,2)+ROUND($K84*6.5%,2)+ROUND($K84*$E$5%,2))-($M84-$N84)+$L84)/(100+$E$5+9.76+6.5))*100))*$E$8,2)&gt;=ROUND((ROUND(IF($K84&gt;=2600,2600,$K84)*9.76%,2)+ROUND(IF($K84&gt;=2600,2600,$K84)*6.5%,2)+ROUND(IF($K84&gt;=2600,2600,$K84)*$E$5%,2))*$E$8,2),ROUND((ROUND(IF($K84&gt;=2600,2600,$K84)*9.76%,2)+ROUND(IF($K84&gt;=2600,2600,$K84)*6.5%,2)+ROUND(IF($K84&gt;=2600,2600,$K84)*$E$5%,2))*$E$8,2),ROUND(((($K84+ROUND($K84*9.76%,2)+ROUND($K84*6.5%,2)+ROUND($K84*$E$5%,2))-($M84-$N84)+$L84)-(((($K84+ROUND($K84*9.76%,2)+ROUND($K84*6.5%,2)+ROUND($K84*$E$5%,2))-($M84-$N84)+$L84)/(100+$E$5+9.76+6.5))*100)),2))))*((1-13.71%)*9%),2)))*$E$8,2),0),0),0)</f>
        <v>0</v>
      </c>
      <c r="T84" s="32">
        <f t="shared" si="66"/>
        <v>0</v>
      </c>
      <c r="U84" s="41">
        <f t="shared" ref="U84:U147" si="90">IF(OR($J84=0,AND($J84=1,$H84=0)),IF(AND($L84=0,$M84=0),ROUND(ROUND(IF($K84&gt;=2800,2800*$E$8,$K84*$E$8),2)-ROUND(ROUND(ROUND(IF($K84&gt;=2800,2800,$K84)*9.76%,2)+ROUND(IF($K84&gt;=2800,2800,$K84)*2.45%,2)+ROUND(IF($K84&gt;=2800,2800,$K84)*1.5%,2)+ROUND(IF($K84&gt;=2800,2800,$K84)*((1-13.71%)*9%),2),2),2)*$E$8,2),IF(AND($L84&gt;0,$M84=0),IF(ROUND(IF($K84+$L84&lt;=2800,ROUND($K84*$E$8,2)+ROUND($L84*$E$8,2),0)-ROUND(ROUND(ROUND($K84*9.76%,2)+ROUND($K84*2.45%,2)+ROUND($K84*1.5%,2)+ROUND($K84*((1-13.71%)*9%),2)+ROUND($L84*9%,2),2),2)*$E$8,2)&gt;0,ROUND(IF($K84+$L84&lt;=2800,ROUND($K84*$E$8,2)+ROUND($L84*$E$8,2),0)-ROUND(ROUND(ROUND($K84*9.76%,2)+ROUND($K84*2.45%,2)+ROUND($K84*1.5%,2)+ROUND($K84*((1-13.71%)*9%),2)+ROUND($L84*9%,2),2),2)*$E$8,2),IF(ROUND(IF($K84+$L84&gt;=2800,IF($L84&gt;2800,ROUND(2800*$E$8,2),ROUND($L84*$E$8,V257)+ROUND((2800-$L84)*$E$8,2)),0)-ROUND(ROUND(ROUND(IF($L84&gt;2800,0,2800-$L84)*9.76%,2)+ROUND(IF($L84&gt;2800,0,2800-$L84)*2.45%,2)+ROUND(IF($L84&gt;2800,0,2800-$L84)*1.5%,2)+ROUND(IF($L84&gt;2800,0,2800-$L84)*((1-13.71%)*9%),2)+ROUND(IF($L84&gt;2800,2800,$L84)*9%,2),2),2)*$E$8,2)&gt;0,ROUND(IF($K84+$L84&gt;=2800,IF($L84&gt;2800,ROUND(2800*$E$8,2),ROUND($L84*$E$8,2)+ROUND((2800-$L84)*$E$8,2)),0)-ROUND(ROUND(ROUND(IF($L84&gt;2800,0,2800-$L84)*9.76%,2)+ROUND(IF($L84&gt;2800,0,2800-$L84)*2.45%,2)+ROUND(IF($L84&gt;2800,0,2800-$L84)*1.5%,2)+ROUND(IF($L84&gt;2800,0,2800-$L84)*((1-13.71%)*9%),2)+ROUND(IF($L84&gt;2800,2800,$L84)*9%,2),2),2)*$E$8,2),0)),IF(AND($H84=0,$J84=1,$L84=0,$M84&gt;0),IF((($K84+ROUND($K84*9.76%,2)+ROUND($K84*6.5%,2)+ROUND($K84*$E$5%,2))-($M84-$N84))&gt;2800+ROUND(2800*9.76%,2)+ROUND(2800*6.5%,2)+ROUND(2800*$E$5%,2),ROUND((2800-ROUND(2800*9.76%,2)-ROUND(2800*1.5%,2)-ROUND(2800*2.45%,2)-ROUND((2800*(1-13.71%))*9%,2))*$E$8,2),IF($M84&lt;$N84+($K84-2800)+(ROUND($K84*9.76%,2)+ROUND($K84*6.5%,2)+ROUND($K84*$E$5%,2))+(ROUND($K84*9.76%,2)+ROUND($K84*1.5%,2)+ROUND($K84*2.45%,2)+ROUND(($K84*(1-13.71%))*9%,2)),ROUND((2800-ROUND(2800*9.76%,2)-ROUND(2800*1.5%,2)-ROUND(2800*2.45%,2)-ROUND((2800*(1-13.71%))*9%,2))*$E$8,2),IF(ROUND(ROUND(ROUND($K84-ROUND($K84*9.76%,2)-ROUND($K84*1.5%,2)-ROUND($K84*2.45%,2)-ROUND(($K84*(1-13.71%))*9%,2),2)-($M84-($N84+(ROUND($K84*9.76%,2)+ROUND($K84*6.5%,2)+ROUND($K84*$E$5%,2))+(ROUND($K84*9.76%,2)+ROUND($K84*1.5%,2)+ROUND($K84*2.45%,2)+ROUND(($K84*(1-13.71%))*9%,2)))),2)*$E$8,2)&gt;0,ROUND(ROUND(ROUND($K84-ROUND($K84*9.76%,2)-ROUND($K84*1.5%,2)-ROUND($K84*2.45%,2)-ROUND(($K84*(1-13.71%))*9%,2),2)-($M84-($N84+(ROUND($K84*9.76%,2)+ROUND($K84*6.5%,2)+ROUND($K84*$E$5%,2))+(ROUND($K84*9.76%,2)+ROUND($K84*1.5%,2)+ROUND($K84*2.45%,2)+ROUND(($K84*(1-13.71%))*9%,2)))),2)*$E$8,2),0))),IF(IF(AND($L84=0,$M84&gt;0),ROUND(IF(ROUND(($K84-ROUND(ROUND(ROUND($K84*9.76%,2)+ROUND($K84*2.45%,2)+ROUND($K84*1.5%,2)+ROUND($K84*((1-13.71%)*9%),2),2),2)+($L84-ROUND($L84*9%,2))-$M84)*$E$8,2)&gt;=IF(IF(AND($L84=0,$M84&gt;0),ROUND(((IF($K84&gt;=2800,2800,$K84)-ROUND(ROUND(ROUND(IF($K84&gt;=2800,2800,$K84)*9.76%,2)+ROUND(IF($K84&gt;=2800,2800,$K84)*2.45%,2)+ROUND(IF($K84&gt;=2800,2800,$K84)*1.5%,2)+ROUND(IF($K84&gt;=2800,2800,$K84)*((1-13.71%)*9%),2),2),2))-$M84)*$E$8,2),0)&gt;0,IF(AND($L84=0,$M84&gt;0),ROUND(((IF($K84&gt;=2800,2800,$K84)-ROUND(ROUND(ROUND(IF($K84&gt;=2800,2800,$K84)*9.76%,2)+ROUND(IF($K84&gt;=2800,2800,$K84)*2.45%,2)+ROUND(IF($K84&gt;=2800,2800,$K84)*1.5%,2)+ROUND(IF($K84&gt;=2800,2800,$K84)*((1-13.71%)*9%),2),2),2)))*$E$8,2),0),0),IF(IF(AND($L84=0,$M84&gt;0),ROUND(((IF($K84&gt;=2800,2800,$K84)-ROUND(ROUND(ROUND(IF($K84&gt;=2800,2800,$K84)*9.76%,2)+ROUND(IF($K84&gt;=2800,2800,$K84)*2.45%,2)+ROUND(IF($K84&gt;=2800,2800,$K84)*1.5%,2)+ROUND(IF($K84&gt;=2800,2800,$K84)*((1-13.71%)*9%),2),2),2))-$M84)*$E$8,2),0)&gt;0,IF(AND($L84=0,$M84&gt;0),ROUND(((IF($K84&gt;=2800,2800,$K84)-ROUND(ROUND(ROUND(IF($K84&gt;=2800,2800,$K84)*9.76%,2)+ROUND(IF($K84&gt;=2800,2800,$K84)*2.45%,2)+ROUND(IF($K84&gt;=2800,2800,$K84)*1.5%,2)+ROUND(IF($K84&gt;=2800,2800,$K84)*((1-13.71%)*9%),2),2),2)))*$E$8,2),0),0),ROUND(($K84-ROUND(ROUND(ROUND($K84*9.76%,2)+ROUND($K84*2.45%,2)+ROUND($K84*1.5%,2)+ROUND($K84*((1-13.71%)*9%),2),2),2)+($L84-ROUND($L84*9%,2))-$M84)*$E$8,2)),2),0)&gt;0,IF(AND($L84=0,$M84&gt;0),ROUND(IF(ROUND(($K84-ROUND(ROUND(ROUND($K84*9.76%,2)+ROUND($K84*2.45%,2)+ROUND($K84*1.5%,2)+ROUND($K84*((1-13.71%)*9%),2),2),2)+($L84-ROUND($L84*9%,2))-$M84)*$E$8,2)&gt;=IF(IF(AND($L84=0,$M84&gt;0),ROUND(((IF($K84&gt;=2800,2800,$K84)-ROUND(ROUND(ROUND(IF($K84&gt;=2800,2800,$K84)*9.76%,2)+ROUND(IF($K84&gt;=2800,2800,$K84)*2.45%,2)+ROUND(IF($K84&gt;=2800,2800,$K84)*1.5%,2)+ROUND(IF($K84&gt;=2800,2800,$K84)*((1-13.71%)*9%),2),2),2))-$M84)*$E$8,2),0)&gt;0,IF(AND($L84=0,$M84&gt;0),ROUND(((IF($K84&gt;=2800,2800,$K84)-ROUND(ROUND(ROUND(IF($K84&gt;=2800,2800,$K84)*9.76%,2)+ROUND(IF($K84&gt;=2800,2800,$K84)*2.45%,2)+ROUND(IF($K84&gt;=2800,2800,$K84)*1.5%,2)+ROUND(IF($K84&gt;=2800,2800,$K84)*((1-13.71%)*9%),2),2),2)))*$E$8,2),0),0),IF(IF(AND($L84=0,$M84&gt;0),ROUND(((IF($K84&gt;=2800,2800,$K84)-ROUND(ROUND(ROUND(IF($K84&gt;=2800,2800,$K84)*9.76%,2)+ROUND(IF($K84&gt;=2800,2800,$K84)*2.45%,2)+ROUND(IF($K84&gt;=2800,2800,$K84)*1.5%,2)+ROUND(IF($K84&gt;=2800,2800,$K84)*((1-13.71%)*9%),2),2),2))-$M84)*$E$8,2),0)&gt;0,IF(AND($L84=0,$M84&gt;0),ROUND(((IF($K84&gt;=2800,2800,$K84)-ROUND(ROUND(ROUND(IF($K84&gt;=2800,2800,$K84)*9.76%,2)+ROUND(IF($K84&gt;=2800,2800,$K84)*2.45%,2)+ROUND(IF($K84&gt;=2800,2800,$K84)*1.5%,2)+ROUND(IF($K84&gt;=2800,2800,$K84)*((1-13.71%)*9%),2),2),2)))*$E$8,2),0),0),ROUND(($K84-ROUND(ROUND(ROUND($K84*9.76%,2)+ROUND($K84*2.45%,2)+ROUND($K84*1.5%,2)+ROUND($K84*((1-13.71%)*9%),2),2),2)+($L84-ROUND($L84*9%,2))-$M84)*$E$8,2)),2),0),0)))),0)</f>
        <v>0</v>
      </c>
      <c r="V84" s="41">
        <f t="shared" ref="V84:V147" si="91">IF(OR($J84=0,AND($J84=1,OR($H84=0,$H84=""))),IF(AND($H84=0,$J84=1,$L84&gt;0,$M84&gt;0),IF($M84&lt;=($N84+(ROUND($K84*9.76%,2)+ROUND($K84*1.5%,2)+ROUND($K84*2.45%,2)+ROUND(($K84*(1-13.71%))*9%,2))+ROUND($K84*9.76%,2)+(ROUND($K84*6.5%,2)+ROUND($K84*$E$5%,2))+(ROUND(Q84*9%,2))+($K84-2800)),IF(ROUND(IF($K84+$L84&lt;=2800,ROUND($K84*$E$8,2)+ROUND($L84*$E$8,2),0)-ROUND(ROUND(ROUND($K84*9.76%,2)+ROUND($K84*2.45%,2)+ROUND($K84*1.5%,2)+ROUND($K84*((1-13.71%)*9%),2)+ROUND($L84*9%,2),2),2)*$E$8,2)&gt;0,ROUND(IF($K84+$L84&lt;=2800,ROUND($K84*$E$8,2)+ROUND($L84*$E$8,2),0)-ROUND(ROUND(ROUND($K84*9.76%,2)+ROUND($K84*2.45%,2)+ROUND($K84*1.5%,2)+ROUND($K84*((1-13.71%)*9%),2)+ROUND($L84*9%,2),2),2)*$E$8,2),IF(ROUND(IF($K84+$L84&gt;=2800,IF($L84&gt;2800,ROUND(2800*$E$8,2),ROUND($L84*$E$8,2)+ROUND((2800-$L84)*$E$8,2)),0)-ROUND(ROUND(ROUND(IF($L84&gt;2800,0,2800-$L84)*9.76%,2)+ROUND(IF($L84&gt;2800,0,2800-$L84)*2.45%,2)+ROUND(IF($L84&gt;2800,0,2800-$L84)*1.5%,2)+ROUND(IF($L84&gt;2800,0,2800-$L84)*((1-13.71%)*9%),2)+ROUND(IF($L84&gt;2800,2800,$L84)*9%,2),2),2)*$E$8,2)&gt;0,ROUND(IF($K84+$L84&gt;=2800,IF($L84&gt;2800,ROUND(2800*$E$8,2),ROUND($L84*$E$8,2)+ROUND((2800-$L84)*$E$8,2)),0)-ROUND(ROUND(ROUND(IF($L84&gt;2800,0,2800-$L84)*9.76%,2)+ROUND(IF($L84&gt;2800,0,2800-$L84)*2.45%,2)+ROUND(IF($L84&gt;2800,0,2800-$L84)*1.5%,2)+ROUND(IF($L84&gt;2800,0,2800-$L84)*((1-13.71%)*9%),2)+ROUND(IF($L84&gt;2800,2800,$L84)*9%,2),2),2)*$E$8,2),0)),IF($M84&gt;($N84+(ROUND($K84*9.76%,2)+ROUND($K84*1.5%,2)+ROUND($K84*2.45%,2)+ROUND(($K84*(1-13.71%))*9%,2))+ROUND($K84*9.76%,2)+(ROUND($K84*6.5%,2)+ROUND($K84*$E$5%,2))+(ROUND(Q84*9%,2))+($K84-2800)),IF($K84-ROUND($K84*9.76%,2)-ROUND($K84*1.5%,2)-ROUND($K84*2.45%,2)-ROUND(($K84*(1-13.71%))*9%,2)&gt;($M84-($N84+(ROUND($K84*9.76%,2)+ROUND($K84*1.5%,2)+ROUND($K84*2.45%,2)+ROUND(($K84*(1-13.71%))*9%,2))+ROUND($K84*9.76%,2)+(ROUND($K84*6.5%,2)+ROUND($K84*$E$5%,2))+(ROUND(Q84*9%,2)))),ROUND((($K84-(ROUND($K84*9.76%,2)+ROUND($K84*1.5%,2)+ROUND($K84*2.45%,2)+ROUND(($K84*(1-13.71%))*9%,2))-($M84-($N84+(ROUND($K84*9.76%,2)+ROUND($K84*1.5%,2)+ROUND($K84*2.45%,2)+ROUND(($K84*(1-13.71%))*9%,2))+ROUND($K84*9.76%,2)+(ROUND($K84*6.5%,2)+ROUND($K84*$E$5%,2))+(ROUND(Q84*9%,2)))))+$L84)*$E$8,2),ROUND(($L84-(($M84-($N84+(ROUND($K84*9.76%,2)+ROUND($K84*1.5%,2)+ROUND($K84*2.45%,2)+ROUND(($K84*(1-13.71%))*9%,2))+ROUND($K84*9.76%,2)+(ROUND($K84*6.5%,2)+ROUND($K84*$E$5%,2))+(ROUND(Q84*9%,2))))-($K84-ROUND($K84*9.76%,2)-ROUND($K84*1.5%,2)-ROUND($K84*2.45%,2)-ROUND(($K84*(1-13.71%))*9%,2))))*$E$8,2)),0)),IF(AND($L84&gt;0,$M84&gt;0),IF(ROUND(($K84-ROUND(ROUND(ROUND($K84*9.76%,2)+ROUND($K84*2.45%,2)+ROUND($K84*1.5%,2)+ROUND($K84*((1-13.71%)*9%),2),2),2)+($L84-ROUND($L84*9%,2))-$M84)*$E$8,2)&gt;=ROUND((IF($K84-$L84&gt;=2800-$L84,IF(2800-$L84&gt;0,2800-$L84,0),IF($K84-$L84&gt;=0,IF($K84&lt;2800,$K84,$K84-$L84),IF($K84-(ROUND($K84*9.76%,2)+ROUND($K84*2.45%,2)+ROUND($K84*1.5%,2)+($K84*(1-13.71%)*9%))-$M84&gt;0,IF(AND(2800-$L84&gt;0,2800-$L84&gt;$K84-(ROUND($K84*9.76%,2)+ROUND($K84*2.45%,2)+ROUND($K84*1.5%,2)+($K84*(1-13.71%)*9%))-$M84),$K84,IF(2800-$L84&gt;0,2800-$L84,0)),0)))-ROUND(ROUND(ROUND(IF($K84-$L84&gt;=2800-$L84,IF(2800-$L84&gt;0,2800-$L84,0),IF($K84-$L84&gt;=0,IF($K84&lt;2800,$K84,$K84-$L84),IF($K84-(ROUND($K84*9.76%,2)+ROUND($K84*2.45%,2)+ROUND($K84*1.5%,2)+($K84*(1-13.71%)*9%))-$M84&gt;0,IF(AND(2800-$L84&gt;0,2800-$L84&gt;$K84-(ROUND($K84*9.76%,2)+ROUND($K84*2.45%,2)+ROUND($K84*1.5%,2)+($K84*(1-13.71%)*9%))-$M84),$K84,IF(2800-$L84&gt;0,2800-$L84,0)),0)))*9.76%,2)+ROUND(IF($K84-$L84&gt;=2800-$L84,IF(2800-$L84&gt;0,2800-$L84,0),IF($K84-$L84&gt;=0,IF($K84&lt;2800,$K84,$K84-$L84),IF($K84-(ROUND($K84*9.76%,2)+ROUND($K84*2.45%,2)+ROUND($K84*1.5%,2)+($K84*(1-13.71%)*9%))-$M84&gt;0,IF(AND(2800-$L84&gt;0,2800-$L84&gt;$K84-(ROUND($K84*9.76%,2)+ROUND($K84*2.45%,2)+ROUND($K84*1.5%,2)+($K84*(1-13.71%)*9%))-$M84),$K84,IF(2800-$L84&gt;0,2800-$L84,0)),0)))*2.45%,2)+ROUND(IF($K84-$L84&gt;=2800-$L84,IF(2800-$L84&gt;0,2800-$L84,0),IF($K84-$L84&gt;=0,IF($K84&lt;2800,$K84,$K84-$L84),IF($K84-(ROUND($K84*9.76%,2)+ROUND($K84*2.45%,2)+ROUND($K84*1.5%,2)+($K84*(1-13.71%)*9%))-$M84&gt;0,IF(AND(2800-$L84&gt;0,2800-$L84&gt;$K84-(ROUND($K84*9.76%,2)+ROUND($K84*2.45%,2)+ROUND($K84*1.5%,2)+($K84*(1-13.71%)*9%))-$M84),$K84,IF(2800-$L84&gt;0,2800-$L84,0)),0)))*1.5%,2)+ROUND(IF($K84-$L84&gt;=2800-$L84,IF(2800-$L84&gt;0,2800-$L84,0),IF($K84-$L84&gt;=0,IF($K84&lt;2800,$K84,$K84-$L84),IF($K84-(ROUND($K84*9.76%,2)+ROUND($K84*2.45%,2)+ROUND($K84*1.5%,2)+($K84*(1-13.71%)*9%))-$M84&gt;0,IF(AND(2800-$L84&gt;0,2800-$L84&gt;$K84-(ROUND($K84*9.76%,2)+ROUND($K84*2.45%,2)+ROUND($K84*1.5%,2)+($K84*(1-13.71%)*9%))-$M84),$K84,IF(2800-$L84&gt;0,2800-$L84,0)),0)))*((1-13.71%)*9%),2),2),2)+IF($L84&gt;2800,2800-(2800*9%),$L84-($L84*9%)))*$E$8,2),ROUND((IF($K84-$L84&gt;=2800-$L84,IF(2800-$L84&gt;0,2800-$L84,0),IF($K84-$L84&gt;=0,IF($K84&lt;2800,$K84,$K84-$L84),IF($K84-(ROUND($K84*9.76%,2)+ROUND($K84*2.45%,2)+ROUND($K84*1.5%,2)+($K84*(1-13.71%)*9%))-$M84&gt;0,IF(AND(2800-$L84&gt;0,2800-$L84&gt;$K84-(ROUND($K84*9.76%,2)+ROUND($K84*2.45%,2)+ROUND($K84*1.5%,2)+($K84*(1-13.71%)*9%))-$M84),$K84,IF(2800-$L84&gt;0,2800-$L84,0)),0)))-ROUND(ROUND(ROUND(IF($K84-$L84&gt;=2800-$L84,IF(2800-$L84&gt;0,2800-$L84,0),IF($K84-$L84&gt;=0,IF($K84&lt;2800,$K84,$K84-$L84),IF($K84-(ROUND($K84*9.76%,2)+ROUND($K84*2.45%,2)+ROUND($K84*1.5%,2)+($K84*(1-13.71%)*9%))-$M84&gt;0,IF(AND(2800-$L84&gt;0,2800-$L84&gt;$K84-(ROUND($K84*9.76%,2)+ROUND($K84*2.45%,2)+ROUND($K84*1.5%,2)+($K84*(1-13.71%)*9%))-$M84),$K84,IF(2800-$L84&gt;0,2800-$L84,0)),0)))*9.76%,2)+ROUND(IF($K84-$L84&gt;=2800-$L84,IF(2800-$L84&gt;0,2800-$L84,0),IF($K84-$L84&gt;=0,IF($K84&lt;2800,$K84,$K84-$L84),IF($K84-(ROUND($K84*9.76%,2)+ROUND($K84*2.45%,2)+ROUND($K84*1.5%,2)+($K84*(1-13.71%)*9%))-$M84&gt;0,IF(AND(2800-$L84&gt;0,2800-$L84&gt;$K84-(ROUND($K84*9.76%,2)+ROUND($K84*2.45%,2)+ROUND($K84*1.5%,2)+($K84*(1-13.71%)*9%))-$M84),$K84,IF(2800-$L84&gt;0,2800-$L84,0)),0)))*2.45%,2)+ROUND(IF($K84-$L84&gt;=2800-$L84,IF(2800-$L84&gt;0,2800-$L84,0),IF($K84-$L84&gt;=0,IF($K84&lt;2800,$K84,$K84-$L84),IF($K84-(ROUND($K84*9.76%,2)+ROUND($K84*2.45%,2)+ROUND($K84*1.5%,2)+($K84*(1-13.71%)*9%))-$M84&gt;0,IF(AND(2800-$L84&gt;0,2800-$L84&gt;$K84-(ROUND($K84*9.76%,2)+ROUND($K84*2.45%,2)+ROUND($K84*1.5%,2)+($K84*(1-13.71%)*9%))-$M84),$K84,IF(2800-$L84&gt;0,2800-$L84,0)),0)))*1.5%,2)+ROUND(IF($K84-$L84&gt;=2800-$L84,IF(2800-$L84&gt;0,2800-$L84,0),IF($K84-$L84&gt;=0,IF($K84&lt;2800,$K84,$K84-$L84),IF($K84-(ROUND($K84*9.76%,2)+ROUND($K84*2.45%,2)+ROUND($K84*1.5%,2)+($K84*(1-13.71%)*9%))-$M84&gt;0,IF(AND(2800-$L84&gt;0,2800-$L84&gt;$K84-(ROUND($K84*9.76%,2)+ROUND($K84*2.45%,2)+ROUND($K84*1.5%,2)+($K84*(1-13.71%)*9%))-$M84),$K84,IF(2800-$L84&gt;0,2800-$L84,0)),0)))*((1-13.71%)*9%),2),2),2)+IF($L84&gt;2800,2800-(2800*9%),$L84-($L84*9%)))*$E$8,2),ROUND(($K84-ROUND(ROUND(ROUND($K84*9.76%,2)+ROUND($K84*2.45%,2)+ROUND($K84*1.5%,2)+ROUND($K84*((1-13.71%)*9%),2),2),2)+($L84-ROUND($L84*9%,2))-$M84)*$E$8,2)),0)),0)</f>
        <v>0</v>
      </c>
      <c r="W84" s="41">
        <f t="shared" ref="W84:W147" si="92">IF($J84=1,IF(AND($M84=0,$L84=0),(IF($K84&gt;2800,2800,$K84)*$E$8)+ROUND((ROUND(IF($K84&gt;=2800,2800,$K84)*9.76%,2)+ROUND(IF($K84&gt;=2800,2800,$K84)*6.5%,2)+ROUND(IF($K84&gt;=2800,2800,$K84)*$E$5%,2))*$E$8,2),IF(AND($L84&gt;0,$M84=0),IF($K84+$L84&gt;=2800,ROUND(2800*$E$8,2),ROUND(($K84+$L84)*$E$8,2))+IF($K84&gt;=2800,ROUND((ROUND(2800*9.76%,2)+ROUND(2800*6.5%,2)+ROUND(2800*$E$5%,2))*$E$8,2),ROUND((ROUND($K84*9.76%,2)+ROUND($K84*6.5%,2)+ROUND($K84*$E$5%,2))*$E$8,2)),IF(AND($L84=0,$M84&gt;0),IF((($K84+ROUND($K84*9.76%,2)+ROUND($K84*6.5%,2)+ROUND($K84*$E$5%,2))-($M84-$N84))&gt;2800+ROUND(2800*9.76%,2)+ROUND(2800*6.5%,2)+ROUND(2800*$E$5%,2),ROUND((2800+ROUND(2800*9.76%,2)+ROUND(2800*6.5%,2)+ROUND(2800*$E$5%,2))*$E$8,2),ROUND((($K84+ROUND($K84*9.76%,2)+ROUND($K84*6.5%,2)+ROUND($K84*$E$5%,2))-($M84-$N84))*$E$8,2)),IF(AND($M84&gt;0,$L84&gt;0),IF(AND($L84&lt;=$M84-$N84,$L84&lt;=$K84,(($K84+ROUND($K84*9.76%,2)+ROUND($K84*6.5%,2)+ROUND($K84*$E$5%,2))+$L84)-($M84-$N84)&gt;2800+(ROUND(IF($K84&gt;2800,2800,$K84)*9.76%,2)+ROUND(IF($K84&gt;2800,2800,$K84)*6.5%,2)+ROUND(IF($K84&gt;2800,2800,$K84)*$E$5%,2))),ROUND((2800+ROUND(IF($K84&gt;2800,2800,$K84)*9.76%,2)+ROUND(IF($K84&gt;2800,2800,$K84)*6.5%,2)+ROUND(IF($K84&gt;2800,2800,P84)*$E$5%,2))*$E$8,2),IF(AND($L84&gt;=$M84-$N84,$L84&lt;=$K84,(($K84+ROUND($K84*9.76%,2)+ROUND($K84*6.5%,2)+ROUND($K84*$E$5%,2))+$L84)-($M84-$N84)&gt;2800+(ROUND(IF($K84&gt;2800,2800,$K84)*9.76%,2)+ROUND(IF($K84&gt;2800,2800,$K84)*6.5%,2)+ROUND(IF($K84&gt;2800,2800,$K84)*$E$5%,2))),ROUND((2800+ROUND(IF($K84&gt;2800,2800,$K84)*9.76%,2)+ROUND(IF($K84&gt;2800,2800,$K84)*6.5%,2)+ROUND(IF($K84&gt;2800,2800,$K84)*$E$5%,2))*$E$8,2),IF(AND($L84&gt;=$M84-$N84,$L84&gt;=$K84,(($K84+ROUND($K84*9.76%,2)+ROUND($K84*6.5%,2)+ROUND($K84*$E$5%,2))+$L84)-($M84-$N84)&gt;2800+(ROUND(IF($K84&gt;2800,2800,$K84)*9.76%,2)+ROUND(IF($K84&gt;2800,2800,$K84)*6.5%,2)+ROUND(IF($K84&gt;2800,2800,$K84)*$E$5%,2))),IF($K84&gt;=2800,ROUND((2800+ROUND(2800*9.76%,2)+ROUND(2800*6.5%,2)+ROUND(2800*$E$5%,2))*$E$8,2),ROUND(($K84+ROUND($K84*9.76%,2)+ROUND($K84*6.5%,2)+ROUND($K84*$E$5%,2))*$E$8,2)+ROUND((2800-$K84)*$E$8,2)),IF(AND($L84&lt;=$M84-$N84,$L84&lt;=$K84,(($K84+ROUND($K84*9.76%,2)+ROUND($K84*6.5%,2)+ROUND($K84*$E$5%,2))+$L84)-($M84-$N84)&lt;2800+(ROUND(IF($K84&gt;2800,2800,$K84)*9.76%,2)+ROUND(IF($K84&gt;2800,2800,$K84)*6.5%,2)+ROUND(IF($K84&gt;2800,2800,$K84)*$E$5%,2))),ROUND(((($K84+ROUND($K84*9.76%,2)+ROUND($K84*6.5%,2)+ROUND($K84*$E$5%,2))+$L84)-($M84-$N84))*$E$8,2),IF(AND($L84&gt;=$M84-$N84,$L84&lt;=$K84,(($K84+ROUND($K84*9.76%,2)+ROUND($K84*6.5%,2)+ROUND($K84*$E$5%,2))+$L84)-($M84-$N84)&lt;2800+(ROUND(IF($K84&gt;2800,2800,$K84)*9.76%,2)+ROUND(IF($K84&gt;2800,2800,$K84)*6.5%,2)+ROUND(IF($K84&gt;2800,2800,$K84)*$E$5%,2))),ROUND((($L84)-($M84-$N84)+$K84)*$E$8,2)+ROUND((ROUND($K84*9.76%,2)+ROUND($K84*6.5%,2)+ROUND($K84*$E$5%,2))*$E$8,2),IF(AND($L84&lt;=$M84-$N84,$L84&gt;=$K84,(($K84+ROUND($K84*9.76%,2)+ROUND($K84*6.5%,2)+ROUND($K84*$E$5%,2))+$L84)-($M84-$N84)&lt;2800+(ROUND(IF($K84&gt;2800,2800,$K84)*9.76%,2)+ROUND(IF($K84&gt;2800,2800,$K84)*6.5%,2)+ROUND(IF($K84&gt;2800,2800,$K84)*$E$5%,2))),ROUND(($K84)*$E$8,2)+ROUND((ROUND(($K84)*9.76%,2)+ROUND(($K84)*6.5%,2)+ROUND(($K84)*$E$5%,2)-(($M84-$N84)-($L84)))*$E$8,2),IF(AND($L84&gt;=$M84-$N84,$L84&gt;=$K84,(($K84+ROUND($K84*9.76%,2)+ROUND($K84*6.5%,2)+ROUND($K84*$E$5%,2))+$L84)-($M84-$N84)&lt;2800+(ROUND(IF($K84&gt;2800,2800,$K84)*9.76%,2)+ROUND(IF($K84&gt;2800,2800,$K84)*6.5%,2)+ROUND(IF($K84&gt;2800,2800,$K84)*$E$5%,2))),ROUND((($L84)-($M84-$N84)+$K84)*$E$8,2)+ROUND((ROUND($K84*9.76%,2)+ROUND($K84*6.5%,2)+ROUND($K84*$E$5%,2))*$E$8,2),IF(AND($K84&gt;=2800,$L84&lt;=$M84),IF((($K84+ROUND($K84*9.76%,2)+ROUND($K84*6.5%,2)+ROUND($K84*$E$5%,2))-($M84-$L84))&gt;(2800+ROUND(2800*9.76%,2)+ROUND(2800*6.5%,2)+ROUND(2800*$E$5%,2)),ROUND((2800+ROUND(2800*9.76%,2)+ROUND(2800*6.5%,2)+ROUND(2800*$E$5%,2))*$E$8,2),ROUND((($K84+ROUND($K84*9.76%,2)+ROUND($K84*6.5%,2)+ROUND($K84*$E$5%,2))-($M84-$L84))*$E$8,2)),0)))))))),0)))),0)</f>
        <v>0</v>
      </c>
      <c r="X84" s="41">
        <f t="shared" ref="X84:X147" si="93">IF(AND($J84=1,$G84&gt;0),IF(AND($L84=0,$M84=0),ROUND((ROUND(IF($K84&gt;=2800,2800,$K84)*9.76%,2)+ROUND(IF($K84&gt;=2800,2800,$K84)*1.5%,2)+ROUND(IF($K84&gt;=2800,2800,$K84)*2.45%,2)+ROUND(IF($K84&gt;=2800,2800,$K84)*((1-13.71%)*9%),2))*$E$8,2),IF(AND($L84&gt;0,$M84=0),ROUND(IF(AND($K84&gt;=2800,$L84&lt;=2800,$K84+$L84&gt;=2800),ROUND((2800-$L84)*9.76%,2)+ROUND((2800-$L84)*2.45%,2)+ROUND((2800-$L84)*1.5%,2)+ROUND((2800-$L84)*((1-13.71%)*9%),2)+ROUND($L84*9%,2),ROUND(IF(AND($K84&lt;=2800,$L84+$K84&lt;=2800),ROUND($K84*9.76%,2)+ROUND($K84*1.5%,2)+ROUND($K84*2.45%,2)+ROUND($K84*((1-13.71%)*9%),2)+ROUND($L84*9%,2),IF(AND($K84&lt;2800,$L84+$K84&gt;2800,$L84&lt;=2800),ROUND((2800-$L84)*9.76%,2)+ROUND((2800-$L84)*1.5%,2)+ROUND((2800-$L84)*2.45%,2)+ROUND((2800-$L84)*((1-13.71%)*9%),2)+ROUND($L84*9%,2),IF($L84&gt;2800,ROUND(2800*9%,2),2))),2))*$E$8,2),IF(AND($L84=0,$M84&gt;0),ROUND((ROUND(IF($K84-($M84+$N84)&gt;=2800,2800,$K84-($M84+$N84))*9.76%,2)+ROUND(IF($K84-($M84+$N84)&gt;=2800,2800,$K84-($M84+$N84))*1.5%,2)+ROUND(IF($K84-($M84+$N84)&gt;=2800,2800,$K84-($M84+$N84))*2.45%,2)+ROUND(IF($K84-($M84+$N84)&gt;=2800,2800,$K84-($M84+$N84))*((1-13.71%)*9%),2))*$E$8,2),IF(AND($L84&gt;0,$M84&gt;0),IF(AND($K84+ROUND($K84*9.76%,2)+ROUND($K84*6.5%,2)+ROUND($K84*$E$5%,2)+($L84)-($M84-$N84)&gt;=2800+ROUND(2800*9.76%,2)+ROUND(2800*6.5%,2)+ROUND(2800*$E$5%,2),P84+ROUND($K84*9.76%,2)+ROUND($K84*6.5%,2)+ROUND($K84*$E$5%,2)&lt;2800+ROUND(2800*9.76%,2)+ROUND(2800*6.5%,2)+ROUND(2800*$E$5%,2),$L84&gt;=$M84-$N84),ROUND((ROUND($K84*9.76%,2)+ROUND($K84*2.45%,2)+ROUND($K84*1.5%,2)+ROUND($K84*((1-13.71%)*9%),2))*$E$8,2),IF(AND($K84+ROUND($K84*9.76%,2)+ROUND($K84*6.5%,2)+ROUND($K84*$E$5%,2)+($L84)-($M84-$N84)&gt;=2800+ROUND(2800*9.76%,2)+ROUND(2800*6.5%,2)+ROUND(2800*$E$5%,2),P84+ROUND($K84*9.76%,2)+ROUND($K84*6.5%,2)+ROUND($K84*$E$5%,2)&gt;=2800+ROUND(2800*9.76%,2)+ROUND(2800*6.5%,2)+ROUND(2800*$E$5%,2),$L84&gt;=$M84-$N84),ROUND((ROUND(2800*9.76%,2)+ROUND(2800*2.45%,2)+ROUND(2800*1.5%,2)+ROUND(2800*((1-13.71%)*9%),2))*$E$8,2),IF(AND($K84+ROUND($K84*9.76%,2)+ROUND($K84*6.5%,2)+ROUND($K84*$E$5%,2)+($L84)-($M84-$N84)&gt;=2800+ROUND(2800*9.76%,2)+ROUND(2800*6.5%,2)+ROUND(2800*$E$5%,2),$K84+ROUND($K84*9.76%,2)+ROUND($K84*6.5%,2)+ROUND($K84*$E$5%,2)&gt;=2800+ROUND(2800*9.76%,2)+ROUND(2800*6.5%,2)+ROUND(2800*$E$5%,2),$L84&lt;=$M84-$N84),ROUND((ROUND(2800*9.76%,2)+ROUND(2800*2.45%,2)+ROUND(2800*1.5%,2)+ROUND(2800*((1-13.71%)*9%),2))*$E$8,2),IF(AND($K84+ROUND($K84*9.76%,2)+ROUND($K84*6.5%,2)+ROUND($K84*$E$5%,2)+($L84)-($M84-$N84)&lt;2800+ROUND(2800*9.76%,2)+ROUND(2800*6.5%,2)+ROUND(2800*$E$5%,2),$K84+ROUND($K84*9.76%,2)+ROUND($K84*6.5%,2)+ROUND($K84*$E$5%,2)&lt;2800+ROUND(2800*9.76%,2)+ROUND(2800*6.5%,2)+ROUND(2800*$E$5%,2),$L84&gt;=$M84-$N84),ROUND((ROUND($K84*9.76%,2)+ROUND($K84*2.45%,2)+ROUND($K84*1.5%,2)+ROUND($K84*((1-13.71%)*9%),2))*$E$8,2),IF(AND($K84+ROUND($K84*9.76%,2)+ROUND($K84*6.5%,2)+ROUND($K84*$E$5%,2)+($L84)-($M84-$N84)&lt;2800+ROUND(2800*9.76%,2)+ROUND(2800*6.5%,2)+ROUND(2800*$E$5%,2),$K84+ROUND($K84*9.76%,2)+ROUND($K84*6.5%,2)+ROUND($K84*$E$5%,2)&lt;2800+ROUND(2800*9.76%,2)+ROUND(2800*6.5%,2)+ROUND(2800*$E$5%,2),$L84&lt;=$M84-$N84),ROUND(((ROUND((($K84+ROUND($K84*9.76%,2)+ROUND($K84*6.5%,2)+ROUND($K84*$E$5%,2))-(($M84+$N84)-$L84)-(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2))))*9.76%,2))+(ROUND((($K84+ROUND($K84*9.76%,2)+ROUND($K84*6.5%,2)+ROUND($K84*$E$5%,2))-(($M84+$N84)-$L84)-(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2))))*2.45%,2))+(ROUND((($K84+ROUND($K84*9.76%,2)+ROUND($K84*6.5%,2)+ROUND($K84*$E$5%,2))-(($M84+$N84)-$L84)-(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2))))*1.5%,2))+(ROUND((($K84+ROUND($K84*9.76%,2)+ROUND($K84*6.5%,2)+ROUND($K84*$E$5%,2))-(($M84+$N84)-$L84)-(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2))))*((1-13.71%)*9%),2)))*$E$8,2),0))))),0)))),0)</f>
        <v>0</v>
      </c>
      <c r="Y84" s="41">
        <f t="shared" ref="Y84:Y147" si="94">IF($J84=1,IF(AND($L84&gt;0,$M84&gt;0),IF(AND($K84+ROUND($K84*9.76%,2)+ROUND($K84*6.5%,2)+ROUND($K84*$E$5%,2)+($L84)-($M84-$N84)&lt;2800+ROUND(2800*9.76%,2)+ROUND(2800*6.5%,2)+ROUND(2800*$E$5%,2),$K84+ROUND($K84*9.76%,2)+ROUND($K84*6.5%,2)+ROUND($K84*$E$5%,2)&gt;=2800+ROUND(2800*9.76%,2)+ROUND(2800*6.5%,2)+ROUND(2800*$E$5%,2),$L84&lt;$M84-$N84),ROUND(((ROUND((($K84+ROUND($K84*9.76%,2)+ROUND($K84*6.5%,2)+ROUND($K84*$E$5%,2))-(($M84+$N84)-$L84)-(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2))))*9.76%,2))+(ROUND((($K84+ROUND($K84*9.76%,2)+ROUND($K84*6.5%,2)+ROUND($K84*$E$5%,2))-(($M84+$N84)-$L84)-(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2))))*2.45%,2))+(ROUND((($K84+ROUND($K84*9.76%,2)+ROUND($K84*6.5%,2)+ROUND($K84*$E$5%,2))-(($M84+$N84)-$L84)-(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2))))*1.5%,2))+(ROUND((($K84+ROUND($K84*9.76%,2)+ROUND($K84*6.5%,2)+ROUND($K84*$E$5%,2))-(($M84+$N84)-$L84)-(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2))))*((1-13.71%)*9%),2)))*$E$8,2),0),0),0)</f>
        <v>0</v>
      </c>
      <c r="Z84" s="32">
        <f t="shared" ref="Z84:Z147" si="95">IF(IF(IF($J84=0,0,IF(AND(OR($H84=0,$H84=""),OR($M84=0,$M84=""),$J84=1),0,IF(AND($L84=0,$M84=0),ROUND((ROUND(IF($K84&gt;=2800,2800,$K84)*9.76%,2)+ROUND(IF($K84&gt;=2800,2800,$K84)*6.5%,2)+ROUND(IF($K84&gt;=2800,2800,$K84)*$E$5%,2))*$E$8,2),IF(AND($L84&gt;0,$M84=0),IF($K84&gt;=2800,ROUND((ROUND(2800*9.76%,2)+ROUND(2800*6.5%,2)+ROUND(2800*$E$5%,2))*$E$8,2),ROUND((ROUND($K84*9.76%,2)+ROUND($K84*6.5%,2)+ROUND($K84*$E$5%,2))*$E$8,2)),IF(AND($L84=0,$M84&gt;0),IF(ROUND(((($K84+ROUND($K84*9.76%,2)+ROUND($K84*6.5%,2)+ROUND($K84*$E$5%,2))-($M84-$N84))-(((($K84+ROUND($K84*9.76%,2)+ROUND($K84*6.5%,2)+ROUND($K84*$E$5%,2))-($M84-$N84))/(100+$E$5+9.76+6.5))*100))*$E$8,2)&gt;=ROUND((ROUND(IF($K84&gt;=2800,2800,$K84)*9.76%,2)+ROUND(IF($K84&gt;=2800,2800,$K84)*6.5%,2)+ROUND(IF($K84&gt;=2800,2800,$K84)*$E$5%,2))*$E$8,2),ROUND((ROUND(IF($K84&gt;=2800,2800,$K84)*9.76%,2)+ROUND(IF($K84&gt;=2800,2800,$K84)*6.5%,2)+ROUND(IF($K84&gt;=2800,2800,$K84)*$E$5%,2))*$E$8,2),ROUND(((($K84+ROUND($K84*9.76%,2)+ROUND($K84*6.5%,2)+ROUND($K84*$E$5%,2))-($M84-$N84))-(((($K84+ROUND($K84*9.76%,2)+ROUND($K84*6.5%,2)+ROUND($K84*$E$5%,2))-($M84-$N84))/(100+$E$5+9.76+6.5))*100))*$E$8,2)),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E$8,2)))))))&gt;0,IF($J84=0,0,IF(AND(OR($H84=0,$H84=""),OR($M84=0,$M84=""),$J84=1),0,IF(AND($L84=0,$M84=0),ROUND((ROUND(IF($K84&gt;=2800,2800,$K84)*9.76%,2)+ROUND(IF($K84&gt;=2800,2800,$K84)*6.5%,2)+ROUND(IF($K84&gt;=2800,2800,$K84)*$E$5%,2))*$E$8,2),IF(AND($L84&gt;0,$M84=0),IF($K84&gt;=2800,ROUND((ROUND(2800*9.76%,2)+ROUND(2800*6.5%,2)+ROUND(2800*$E$5%,2))*$E$8,2),ROUND((ROUND($K84*9.76%,2)+ROUND($K84*6.5%,2)+ROUND($K84*$E$5%,2))*$E$8,2)),IF(AND($L84=0,$M84&gt;0),IF(ROUND(((($K84+ROUND($K84*9.76%,2)+ROUND($K84*6.5%,2)+ROUND($K84*$E$5%,2))-($M84-$N84))-(((($K84+ROUND($K84*9.76%,2)+ROUND($K84*6.5%,2)+ROUND($K84*$E$5%,2))-($M84-$N84))/(100+$E$5+9.76+6.5))*100))*$E$8,2)&gt;=ROUND((ROUND(IF($K84&gt;=2800,2800,$K84)*9.76%,2)+ROUND(IF($K84&gt;=2800,2800,$K84)*6.5%,2)+ROUND(IF($K84&gt;=2800,2800,$K84)*$E$5%,2))*$E$8,2),ROUND((ROUND(IF($K84&gt;=2800,2800,$K84)*9.76%,2)+ROUND(IF($K84&gt;=2800,2800,$K84)*6.5%,2)+ROUND(IF($K84&gt;=2800,2800,$K84)*$E$5%,2))*$E$8,2),ROUND(((($K84+ROUND($K84*9.76%,2)+ROUND($K84*6.5%,2)+ROUND($K84*$E$5%,2))-($M84-$N84))-(((($K84+ROUND($K84*9.76%,2)+ROUND($K84*6.5%,2)+ROUND($K84*$E$5%,2))-($M84-$N84))/(100+$E$5+9.76+6.5))*100))*$E$8,2)),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E$8,2))))))),0)&gt;$H84,$H84,IF(IF($J84=0,0,IF(AND(OR($H84=0,$H84=""),OR($M84=0,$M84=""),$J84=1),0,IF(AND($L84=0,$M84=0),ROUND((ROUND(IF($K84&gt;=2800,2800,$K84)*9.76%,2)+ROUND(IF($K84&gt;=2800,2800,$K84)*6.5%,2)+ROUND(IF($K84&gt;=2800,2800,$K84)*$E$5%,2))*$E$8,2),IF(AND($L84&gt;0,$M84=0),IF($K84&gt;=2800,ROUND((ROUND(2800*9.76%,2)+ROUND(2800*6.5%,2)+ROUND(2800*$E$5%,2))*$E$8,2),ROUND((ROUND($K84*9.76%,2)+ROUND($K84*6.5%,2)+ROUND($K84*$E$5%,2))*$E$8,2)),IF(AND($L84=0,$M84&gt;0),IF(ROUND(((($K84+ROUND($K84*9.76%,2)+ROUND($K84*6.5%,2)+ROUND($K84*$E$5%,2))-($M84-$N84))-(((($K84+ROUND($K84*9.76%,2)+ROUND($K84*6.5%,2)+ROUND($K84*$E$5%,2))-($M84-$N84))/(100+$E$5+9.76+6.5))*100))*$E$8,2)&gt;=ROUND((ROUND(IF($K84&gt;=2800,2800,$K84)*9.76%,2)+ROUND(IF($K84&gt;=2800,2800,$K84)*6.5%,2)+ROUND(IF($K84&gt;=2800,2800,$K84)*$E$5%,2))*$E$8,2),ROUND((ROUND(IF($K84&gt;=2800,2800,$K84)*9.76%,2)+ROUND(IF($K84&gt;=2800,2800,$K84)*6.5%,2)+ROUND(IF($K84&gt;=2800,2800,$K84)*$E$5%,2))*$E$8,2),ROUND(((($K84+ROUND($K84*9.76%,2)+ROUND($K84*6.5%,2)+ROUND($K84*$E$5%,2))-($M84-$N84))-(((($K84+ROUND($K84*9.76%,2)+ROUND($K84*6.5%,2)+ROUND($K84*$E$5%,2))-($M84-$N84))/(100+$E$5+9.76+6.5))*100))*$E$8,2)),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E$8,2)))))))&gt;0,IF($J84=0,0,IF(AND(OR($H84=0,$H84=""),OR($M84=0,$M84=""),$J84=1),0,IF(AND($L84=0,$M84=0),ROUND((ROUND(IF($K84&gt;=2800,2800,$K84)*9.76%,2)+ROUND(IF($K84&gt;=2800,2800,$K84)*6.5%,2)+ROUND(IF($K84&gt;=2800,2800,$K84)*$E$5%,2))*$E$8,2),IF(AND($L84&gt;0,$M84=0),IF($K84&gt;=2800,ROUND((ROUND(2800*9.76%,2)+ROUND(2800*6.5%,2)+ROUND(2800*$E$5%,2))*$E$8,2),ROUND((ROUND($K84*9.76%,2)+ROUND($K84*6.5%,2)+ROUND($K84*$E$5%,2))*$E$8,2)),IF(AND($L84=0,$M84&gt;0),IF(ROUND(((($K84+ROUND($K84*9.76%,2)+ROUND($K84*6.5%,2)+ROUND($K84*$E$5%,2))-($M84-$N84))-(((($K84+ROUND($K84*9.76%,2)+ROUND($K84*6.5%,2)+ROUND($K84*$E$5%,2))-($M84-$N84))/(100+$E$5+9.76+6.5))*100))*$E$8,2)&gt;=ROUND((ROUND(IF($K84&gt;=2800,2800,$K84)*9.76%,2)+ROUND(IF($K84&gt;=2800,2800,$K84)*6.5%,2)+ROUND(IF($K84&gt;=2800,2800,$K84)*$E$5%,2))*$E$8,2),ROUND((ROUND(IF($K84&gt;=2800,2800,$K84)*9.76%,2)+ROUND(IF($K84&gt;=2800,2800,$K84)*6.5%,2)+ROUND(IF($K84&gt;=2800,2800,$K84)*$E$5%,2))*$E$8,2),ROUND(((($K84+ROUND($K84*9.76%,2)+ROUND($K84*6.5%,2)+ROUND($K84*$E$5%,2))-($M84-$N84))-(((($K84+ROUND($K84*9.76%,2)+ROUND($K84*6.5%,2)+ROUND($K84*$E$5%,2))-($M84-$N84))/(100+$E$5+9.76+6.5))*100))*$E$8,2)),IF(ROUND(((($K84+ROUND($K84*9.76%,2)+ROUND($K84*6.5%,2)+ROUND($K84*$E$5%,2))-($M84-$N84)+$L84)-(((($K84+ROUND($K84*9.76%,2)+ROUND($K84*6.5%,2)+ROUND($K84*$E$5%,2))-($M84-$N84)+$L84)/(100+$E$5+9.76+6.5))*100))*$E$8,2)&gt;=ROUND((ROUND(IF($K84&gt;=2800,2800,$K84)*9.76%,2)+ROUND(IF($K84&gt;=2800,2800,$K84)*6.5%,2)+ROUND(IF($K84&gt;=2800,2800,$K84)*$E$5%,2))*$E$8,2),ROUND((ROUND(IF($K84&gt;=2800,2800,$K84)*9.76%,2)+ROUND(IF($K84&gt;=2800,2800,$K84)*6.5%,2)+ROUND(IF($K84&gt;=2800,2800,$K84)*$E$5%,2))*$E$8,2),ROUND(((($K84+ROUND($K84*9.76%,2)+ROUND($K84*6.5%,2)+ROUND($K84*$E$5%,2))-($M84-$N84)+$L84)-(((($K84+ROUND($K84*9.76%,2)+ROUND($K84*6.5%,2)+ROUND($K84*$E$5%,2))-($M84-$N84)+$L84)/(100+$E$5+9.76+6.5))*100))*$E$8,2))))))),0))</f>
        <v>0</v>
      </c>
      <c r="AA84" s="32" t="str">
        <f t="shared" ref="AA84:AA147" si="96">IF($E$7=2020,IF(IF(OR($J84=0,$H84=0),0,IF($R84&gt;0,$R84,$S84))&gt;$G84,$G84,IF(OR($J84=0,$H84=0),0,IF($R84&gt;0,$R84,$S84))),IF($E$7=2021,IF(IF(OR($J84=0,$H84=0),0,IF($X84&gt;0,$X84,$Y84))&gt;$G84,$G84,IF(OR($J84=0,$H84=0),0,IF($X84&gt;0,$X84,$Y84))),""))</f>
        <v/>
      </c>
      <c r="AB84" s="32" t="str">
        <f t="shared" ref="AB84:AB147" si="97">IF($E$7=2020,IF(IF(OR($J84=0,$H84=0),0,$T84)&gt;$H84,$H84,IF(OR($J84=0,$H84=0),0,$T84)),IF($E$7=2021,IF(IF(OR($J84=0,$H84=0),0,$Z84)&gt;$H84,$H84,IF(OR($J84=0,$H84=0),0,$Z84)),""))</f>
        <v/>
      </c>
      <c r="AC84" s="56" t="str">
        <f t="shared" ref="AC84:AC147" si="98">IF($E$7=2020,ROUND(IF(IF($O84&gt;0,$O84,IF($P84&gt;0,$P84,IF($Q84&gt;0,$Q84,0)))&gt;$I84,$I84,IF($O84&gt;0,$O84,IF($P84&gt;0,$P84,IF($Q84&gt;0,$Q84,0)))),2),IF($E$7=2021,ROUND(IF(IF($U84&gt;0,$U84,IF($V84&gt;0,$V84,IF($W84&gt;0,$W84,0)))&gt;$I84,$I84,IF($U84&gt;0,$U84,IF($V84&gt;0,$V84,IF($W84&gt;0,$W84,0)))),2),""))</f>
        <v/>
      </c>
      <c r="AD84" s="42">
        <f t="shared" ref="AD84:AD147" si="99">IF($E$6&lt;2,1,$J84)</f>
        <v>1</v>
      </c>
      <c r="AE84" s="43">
        <f t="shared" si="67"/>
        <v>0</v>
      </c>
      <c r="AF84" s="43">
        <f t="shared" si="68"/>
        <v>0</v>
      </c>
      <c r="AG84" s="43">
        <f t="shared" si="69"/>
        <v>0</v>
      </c>
      <c r="AH84" s="44">
        <f t="shared" si="70"/>
        <v>0</v>
      </c>
      <c r="AI84" s="45">
        <f t="shared" si="71"/>
        <v>0</v>
      </c>
      <c r="AJ84" s="45">
        <f t="shared" si="72"/>
        <v>0</v>
      </c>
      <c r="AK84" s="46">
        <f t="shared" si="73"/>
        <v>0</v>
      </c>
      <c r="AL84" s="46">
        <f t="shared" ref="AL84:AL147" si="100">IF(AND($AD84=1,$G84&gt;0),IF(AND($AF84=0,$AG84=0),ROUND((ROUND(IF($AE84&gt;=2600,2600,$AE84)*9.76%,2)+ROUND(IF($AE84&gt;=2600,2600,$AE84)*1.5%,2)+ROUND(IF($AE84&gt;=2600,2600,$AE84)*2.45%,2)+ROUND(IF($AE84&gt;=2600,2600,$AE84)*((1-13.71%)*9%),2))*$E$8,2),IF(AND($AF84&gt;0,$AG84=0),ROUND(IF(AND($AE84&gt;=2600,$AF84&lt;=2600,$AE84+$AF84&gt;=2600),ROUND((2600-$AF84)*9.76%,2)+ROUND((2600-$AF84)*2.45%,2)+ROUND((2600-$AF84)*1.5%,2)+ROUND((2600-$AF84)*((1-13.71%)*9%),2)+ROUND($AF84*9%,2),ROUND(IF(AND($AE84&lt;=2600,$AF84+$AE84&lt;=2600),ROUND($AE84*9.76%,2)+ROUND($AE84*1.5%,2)+ROUND($AE84*2.45%,2)+ROUND($AE84*((1-13.71%)*9%),2)+ROUND($AF84*9%,2),IF(AND($AE84&lt;2600,$AF84+$AE84&gt;2600,$AF84&lt;=2600),ROUND((2600-$AF84)*9.76%,2)+ROUND((2600-$AF84)*1.5%,2)+ROUND((2600-$AF84)*2.45%,2)+ROUND((2600-$AF84)*((1-13.71%)*9%),2)+ROUND($AF84*9%,2),IF($AF84&gt;2600,ROUND(2600*9%,2),2))),2))*$E$8,2),IF(AND($AF84=0,$AG84&gt;0),ROUND((ROUND(IF($AE84-($AG84+$AH84)&gt;=2600,2600,$AE84-($AG84+$AH84))*9.76%,2)+ROUND(IF($AE84-($AG84+$AH84)&gt;=2600,2600,$AE84-($AG84+$AH84))*1.5%,2)+ROUND(IF($AE84-($AG84+$AH84)&gt;=2600,2600,$AE84-($AG84+$AH84))*2.45%,2)+ROUND(IF($AE84-($AG84+$AH84)&gt;=2600,2600,$AE84-($AG84+$AH84))*((1-13.71%)*9%),2))*$E$8,2),IF(AND($AF84&gt;0,$AG84&gt;0),IF(AND($AE84+ROUND($AE84*9.76%,2)+ROUND($AE84*6.5%,2)+ROUND($AE84*$E$5%,2)+($AF84)-($AG84-$AH84)&gt;=2600+ROUND(2600*9.76%,2)+ROUND(2600*6.5%,2)+ROUND(2600*$E$5%,2),AE84+ROUND($AE84*9.76%,2)+ROUND($AE84*6.5%,2)+ROUND($AE84*$E$5%,2)&lt;2600+ROUND(2600*9.76%,2)+ROUND(2600*6.5%,2)+ROUND(2600*$E$5%,2),$AF84&gt;=$AG84-$AH84),ROUND((ROUND($AE84*9.76%,2)+ROUND($AE84*2.45%,2)+ROUND($AE84*1.5%,2)+ROUND($AE84*((1-13.71%)*9%),2))*$E$8,2),IF(AND($AE84+ROUND($AE84*9.76%,2)+ROUND($AE84*6.5%,2)+ROUND($AE84*$E$5%,2)+($AF84)-($AG84-$AH84)&gt;=2600+ROUND(2600*9.76%,2)+ROUND(2600*6.5%,2)+ROUND(2600*$E$5%,2),AE84+ROUND($AE84*9.76%,2)+ROUND($AE84*6.5%,2)+ROUND($AE84*$E$5%,2)&gt;=2600+ROUND(2600*9.76%,2)+ROUND(2600*6.5%,2)+ROUND(2600*$E$5%,2),$AF84&gt;=$AG84-$AH84),ROUND((ROUND(2600*9.76%,2)+ROUND(2600*2.45%,2)+ROUND(2600*1.5%,2)+ROUND(2600*((1-13.71%)*9%),2))*$E$8,2),IF(AND($AE84+ROUND($AE84*9.76%,2)+ROUND($AE84*6.5%,2)+ROUND($AE84*$E$5%,2)+($AF84)-($AG84-$AH84)&gt;=2600+ROUND(2600*9.76%,2)+ROUND(2600*6.5%,2)+ROUND(2600*$E$5%,2),$AE84+ROUND($AE84*9.76%,2)+ROUND($AE84*6.5%,2)+ROUND($AE84*$E$5%,2)&gt;=2600+ROUND(2600*9.76%,2)+ROUND(2600*6.5%,2)+ROUND(2600*$E$5%,2),$AF84&lt;=$AG84-$AH84),ROUND((ROUND(2600*9.76%,2)+ROUND(2600*2.45%,2)+ROUND(2600*1.5%,2)+ROUND(2600*((1-13.71%)*9%),2))*$E$8,2),IF(AND($AE84+ROUND($AE84*9.76%,2)+ROUND($AE84*6.5%,2)+ROUND($AE84*$E$5%,2)+($AF84)-($AG84-$AH84)&lt;2600+ROUND(2600*9.76%,2)+ROUND(2600*6.5%,2)+ROUND(2600*$E$5%,2),$AE84+ROUND($AE84*9.76%,2)+ROUND($AE84*6.5%,2)+ROUND($AE84*$E$5%,2)&lt;2600+ROUND(2600*9.76%,2)+ROUND(2600*6.5%,2)+ROUND(2600*$E$5%,2),$AF84&gt;=$AG84-$AH84),ROUND((ROUND($AE84*9.76%,2)+ROUND($AE84*2.45%,2)+ROUND($AE84*1.5%,2)+ROUND($AE84*((1-13.71%)*9%),2))*$E$8,2),IF(AND($AE84+ROUND($AE84*9.76%,2)+ROUND($AE84*6.5%,2)+ROUND($AE84*$E$5%,2)+($AF84)-($AG84-$AH84)&lt;2600+ROUND(2600*9.76%,2)+ROUND(2600*6.5%,2)+ROUND(2600*$E$5%,2),$AE84+ROUND($AE84*9.76%,2)+ROUND($AE84*6.5%,2)+ROUND($AE84*$E$5%,2)&lt;2600+ROUND(2600*9.76%,2)+ROUND(2600*6.5%,2)+ROUND(2600*$E$5%,2),$AF84&lt;=$AG84-$AH84),ROUND(((ROUND((($AE84+ROUND($AE84*9.76%,2)+ROUND($AE84*6.5%,2)+ROUND($AE84*$E$5%,2))-(($AG84+$AH84)-$AF84)-(IF(ROUND(((($AE84+ROUND($AE84*9.76%,2)+ROUND($AE84*6.5%,2)+ROUND($AE84*$E$5%,2))-($AG84-$AH84)+$AF84)-(((($AE84+ROUND($AE84*9.76%,2)+ROUND($AE84*6.5%,2)+ROUND($AE84*$E$5%,2))-($AG84-$AH84)+$AF84)/(100+$E$5+9.76+6.5))*100))*$E$8,2)&gt;=ROUND((ROUND(IF($AE84&gt;=2600,2600,$AE84)*9.76%,2)+ROUND(IF($AE84&gt;=2600,2600,$AE84)*6.5%,2)+ROUND(IF($AE84&gt;=2600,2600,$AE84)*$E$5%,2))*$E$8,2),ROUND((ROUND(IF($AE84&gt;=2600,2600,$AE84)*9.76%,2)+ROUND(IF($AE84&gt;=2600,2600,$AE84)*6.5%,2)+ROUND(IF($AE84&gt;=2600,2600,$AE84)*$E$5%,2))*$E$8,2),ROUND(((($AE84+ROUND($AE84*9.76%,2)+ROUND($AE84*6.5%,2)+ROUND($AE84*$E$5%,2))-($AG84-$AH84)+$AF84)-(((($AE84+ROUND($AE84*9.76%,2)+ROUND($AE84*6.5%,2)+ROUND($AE84*$E$5%,2))-($AG84-$AH84)+$AF84)/(100+$E$5+9.76+6.5))*100)),2))))*9.76%,2))+(ROUND((($AE84+ROUND($AE84*9.76%,2)+ROUND($AE84*6.5%,2)+ROUND($AE84*$E$5%,2))-(($AG84+$AH84)-$AF84)-(IF(ROUND(((($AE84+ROUND($AE84*9.76%,2)+ROUND($AE84*6.5%,2)+ROUND($AE84*$E$5%,2))-($AG84-$AH84)+$AF84)-(((($AE84+ROUND($AE84*9.76%,2)+ROUND($AE84*6.5%,2)+ROUND($AE84*$E$5%,2))-($AG84-$AH84)+$AF84)/(100+$E$5+9.76+6.5))*100))*$E$8,2)&gt;=ROUND((ROUND(IF($AE84&gt;=2600,2600,$AE84)*9.76%,2)+ROUND(IF($AE84&gt;=2600,2600,$AE84)*6.5%,2)+ROUND(IF($AE84&gt;=2600,2600,$AE84)*$E$5%,2))*$E$8,2),ROUND((ROUND(IF($AE84&gt;=2600,2600,$AE84)*9.76%,2)+ROUND(IF($AE84&gt;=2600,2600,$AE84)*6.5%,2)+ROUND(IF($AE84&gt;=2600,2600,$AE84)*$E$5%,2))*$E$8,2),ROUND(((($AE84+ROUND($AE84*9.76%,2)+ROUND($AE84*6.5%,2)+ROUND($AE84*$E$5%,2))-($AG84-$AH84)+$AF84)-(((($AE84+ROUND($AE84*9.76%,2)+ROUND($AE84*6.5%,2)+ROUND($AE84*$E$5%,2))-($AG84-$AH84)+$AF84)/(100+$E$5+9.76+6.5))*100)),2))))*2.45%,2))+(ROUND((($AE84+ROUND($AE84*9.76%,2)+ROUND($AE84*6.5%,2)+ROUND($AE84*$E$5%,2))-(($AG84+$AH84)-$AF84)-(IF(ROUND(((($AE84+ROUND($AE84*9.76%,2)+ROUND($AE84*6.5%,2)+ROUND($AE84*$E$5%,2))-($AG84-$AH84)+$AF84)-(((($AE84+ROUND($AE84*9.76%,2)+ROUND($AE84*6.5%,2)+ROUND($AE84*$E$5%,2))-($AG84-$AH84)+$AF84)/(100+$E$5+9.76+6.5))*100))*$E$8,2)&gt;=ROUND((ROUND(IF($AE84&gt;=2600,2600,$AE84)*9.76%,2)+ROUND(IF($AE84&gt;=2600,2600,$AE84)*6.5%,2)+ROUND(IF($AE84&gt;=2600,2600,$AE84)*$E$5%,2))*$E$8,2),ROUND((ROUND(IF($AE84&gt;=2600,2600,$AE84)*9.76%,2)+ROUND(IF($AE84&gt;=2600,2600,$AE84)*6.5%,2)+ROUND(IF($AE84&gt;=2600,2600,$AE84)*$E$5%,2))*$E$8,2),ROUND(((($AE84+ROUND($AE84*9.76%,2)+ROUND($AE84*6.5%,2)+ROUND($AE84*$E$5%,2))-($AG84-$AH84)+$AF84)-(((($AE84+ROUND($AE84*9.76%,2)+ROUND($AE84*6.5%,2)+ROUND($AE84*$E$5%,2))-($AG84-$AH84)+$AF84)/(100+$E$5+9.76+6.5))*100)),2))))*1.5%,2))+(ROUND((($AE84+ROUND($AE84*9.76%,2)+ROUND($AE84*6.5%,2)+ROUND($AE84*$E$5%,2))-(($AG84+$AH84)-$AF84)-(IF(ROUND(((($AE84+ROUND($AE84*9.76%,2)+ROUND($AE84*6.5%,2)+ROUND($AE84*$E$5%,2))-($AG84-$AH84)+$AF84)-(((($AE84+ROUND($AE84*9.76%,2)+ROUND($AE84*6.5%,2)+ROUND($AE84*$E$5%,2))-($AG84-$AH84)+$AF84)/(100+$E$5+9.76+6.5))*100))*$E$8,2)&gt;=ROUND((ROUND(IF($AE84&gt;=2600,2600,$AE84)*9.76%,2)+ROUND(IF($AE84&gt;=2600,2600,$AE84)*6.5%,2)+ROUND(IF($AE84&gt;=2600,2600,$AE84)*$E$5%,2))*$E$8,2),ROUND((ROUND(IF($AE84&gt;=2600,2600,$AE84)*9.76%,2)+ROUND(IF($AE84&gt;=2600,2600,$AE84)*6.5%,2)+ROUND(IF($AE84&gt;=2600,2600,$AE84)*$E$5%,2))*$E$8,2),ROUND(((($AE84+ROUND($AE84*9.76%,2)+ROUND($AE84*6.5%,2)+ROUND($AE84*$E$5%,2))-($AG84-$AH84)+$AF84)-(((($AE84+ROUND($AE84*9.76%,2)+ROUND($AE84*6.5%,2)+ROUND($AE84*$E$5%,2))-($AG84-$AH84)+$AF84)/(100+$E$5+9.76+6.5))*100)),2))))*((1-13.71%)*9%),2)))*$E$8,2),0))))),0)))),0)</f>
        <v>0</v>
      </c>
      <c r="AM84" s="46">
        <f t="shared" si="74"/>
        <v>0</v>
      </c>
      <c r="AN84" s="32">
        <f t="shared" ref="AN84:AN147" si="101">IF(IF(IF($AD84=0,0,IF(AND(OR($H84=0,$H84=""),OR($AG84=0,$AG84=""),$AD84=1),0,IF(AND($AF84=0,$AG84=0),ROUND((ROUND(IF($AE84&gt;=2600,2600,$AE84)*9.76%,2)+ROUND(IF($AE84&gt;=2600,2600,$AE84)*6.5%,2)+ROUND(IF($AE84&gt;=2600,2600,$AE84)*$E$5%,2))*$E$8,2),IF(AND($AF84&gt;0,$AG84=0),IF($AE84&gt;=2600,ROUND((ROUND(2600*9.76%,2)+ROUND(2600*6.5%,2)+ROUND(2600*$E$5%,2))*$E$8,2),ROUND((ROUND($AE84*9.76%,2)+ROUND($AE84*6.5%,2)+ROUND($AE84*$E$5%,2))*$E$8,2)),IF(AND($AF84=0,$AG84&gt;0),IF(ROUND(((($AE84+ROUND($AE84*9.76%,2)+ROUND($AE84*6.5%,2)+ROUND($AE84*$E$5%,2))-($AG84-$AH84))-(((($AE84+ROUND($AE84*9.76%,2)+ROUND($AE84*6.5%,2)+ROUND($AE84*$E$5%,2))-($AG84-$AH84))/(100+$E$5+9.76+6.5))*100))*$E$8,2)&gt;=ROUND((ROUND(IF($AE84&gt;=2600,2600,$AE84)*9.76%,2)+ROUND(IF($AE84&gt;=2600,2600,$AE84)*6.5%,2)+ROUND(IF($AE84&gt;=2600,2600,$AE84)*$E$5%,2))*$E$8,2),ROUND((ROUND(IF($AE84&gt;=2600,2600,$AE84)*9.76%,2)+ROUND(IF($AE84&gt;=2600,2600,$AE84)*6.5%,2)+ROUND(IF($AE84&gt;=2600,2600,$AE84)*$E$5%,2))*$E$8,2),ROUND(((($AE84+ROUND($AE84*9.76%,2)+ROUND($AE84*6.5%,2)+ROUND($AE84*$E$5%,2))-($AG84-$AH84))-(((($AE84+ROUND($AE84*9.76%,2)+ROUND($AE84*6.5%,2)+ROUND($AE84*$E$5%,2))-($AG84-$AH84))/(100+$E$5+9.76+6.5))*100))*$E$8,2)),IF(ROUND(((($AE84+ROUND($AE84*9.76%,2)+ROUND($AE84*6.5%,2)+ROUND($AE84*$E$5%,2))-($AG84-$AH84)+$AF84)-(((($AE84+ROUND($AE84*9.76%,2)+ROUND($AE84*6.5%,2)+ROUND($AE84*$E$5%,2))-($AG84-$AH84)+$AF84)/(100+$E$5+9.76+6.5))*100))*$E$8,2)&gt;=ROUND((ROUND(IF($AE84&gt;=2600,2600,$AE84)*9.76%,2)+ROUND(IF($AE84&gt;=2600,2600,$AE84)*6.5%,2)+ROUND(IF($AE84&gt;=2600,2600,$AE84)*$E$5%,2))*$E$8,2),ROUND((ROUND(IF($AE84&gt;=2600,2600,$AE84)*9.76%,2)+ROUND(IF($AE84&gt;=2600,2600,$AE84)*6.5%,2)+ROUND(IF($AE84&gt;=2600,2600,$AE84)*$E$5%,2))*$E$8,2),ROUND(((($AE84+ROUND($AE84*9.76%,2)+ROUND($AE84*6.5%,2)+ROUND($AE84*$E$5%,2))-($AG84-$AH84)+$AF84)-(((($AE84+ROUND($AE84*9.76%,2)+ROUND($AE84*6.5%,2)+ROUND($AE84*$E$5%,2))-($AG84-$AH84)+$AF84)/(100+$E$5+9.76+6.5))*100))*$E$8,2)))))))&gt;0,IF($AD84=0,0,IF(AND(OR($H84=0,$H84=""),OR($AG84=0,$AG84=""),$AD84=1),0,IF(AND($AF84=0,$AG84=0),ROUND((ROUND(IF($AE84&gt;=2600,2600,$AE84)*9.76%,2)+ROUND(IF($AE84&gt;=2600,2600,$AE84)*6.5%,2)+ROUND(IF($AE84&gt;=2600,2600,$AE84)*$E$5%,2))*$E$8,2),IF(AND($AF84&gt;0,$AG84=0),IF($AE84&gt;=2600,ROUND((ROUND(2600*9.76%,2)+ROUND(2600*6.5%,2)+ROUND(2600*$E$5%,2))*$E$8,2),ROUND((ROUND($AE84*9.76%,2)+ROUND($AE84*6.5%,2)+ROUND($AE84*$E$5%,2))*$E$8,2)),IF(AND($AF84=0,$AG84&gt;0),IF(ROUND(((($AE84+ROUND($AE84*9.76%,2)+ROUND($AE84*6.5%,2)+ROUND($AE84*$E$5%,2))-($AG84-$AH84))-(((($AE84+ROUND($AE84*9.76%,2)+ROUND($AE84*6.5%,2)+ROUND($AE84*$E$5%,2))-($AG84-$AH84))/(100+$E$5+9.76+6.5))*100))*$E$8,2)&gt;=ROUND((ROUND(IF($AE84&gt;=2600,2600,$AE84)*9.76%,2)+ROUND(IF($AE84&gt;=2600,2600,$AE84)*6.5%,2)+ROUND(IF($AE84&gt;=2600,2600,$AE84)*$E$5%,2))*$E$8,2),ROUND((ROUND(IF($AE84&gt;=2600,2600,$AE84)*9.76%,2)+ROUND(IF($AE84&gt;=2600,2600,$AE84)*6.5%,2)+ROUND(IF($AE84&gt;=2600,2600,$AE84)*$E$5%,2))*$E$8,2),ROUND(((($AE84+ROUND($AE84*9.76%,2)+ROUND($AE84*6.5%,2)+ROUND($AE84*$E$5%,2))-($AG84-$AH84))-(((($AE84+ROUND($AE84*9.76%,2)+ROUND($AE84*6.5%,2)+ROUND($AE84*$E$5%,2))-($AG84-$AH84))/(100+$E$5+9.76+6.5))*100))*$E$8,2)),IF(ROUND(((($AE84+ROUND($AE84*9.76%,2)+ROUND($AE84*6.5%,2)+ROUND($AE84*$E$5%,2))-($AG84-$AH84)+$AF84)-(((($AE84+ROUND($AE84*9.76%,2)+ROUND($AE84*6.5%,2)+ROUND($AE84*$E$5%,2))-($AG84-$AH84)+$AF84)/(100+$E$5+9.76+6.5))*100))*$E$8,2)&gt;=ROUND((ROUND(IF($AE84&gt;=2600,2600,$AE84)*9.76%,2)+ROUND(IF($AE84&gt;=2600,2600,$AE84)*6.5%,2)+ROUND(IF($AE84&gt;=2600,2600,$AE84)*$E$5%,2))*$E$8,2),ROUND((ROUND(IF($AE84&gt;=2600,2600,$AE84)*9.76%,2)+ROUND(IF($AE84&gt;=2600,2600,$AE84)*6.5%,2)+ROUND(IF($AE84&gt;=2600,2600,$AE84)*$E$5%,2))*$E$8,2),ROUND(((($AE84+ROUND($AE84*9.76%,2)+ROUND($AE84*6.5%,2)+ROUND($AE84*$E$5%,2))-($AG84-$AH84)+$AF84)-(((($AE84+ROUND($AE84*9.76%,2)+ROUND($AE84*6.5%,2)+ROUND($AE84*$E$5%,2))-($AG84-$AH84)+$AF84)/(100+$E$5+9.76+6.5))*100))*$E$8,2))))))),0)&gt;$H84,$H84,IF(IF($AD84=0,0,IF(AND(OR($H84=0,$H84=""),OR($AG84=0,$AG84=""),$AD84=1),0,IF(AND($AF84=0,$AG84=0),ROUND((ROUND(IF($AE84&gt;=2600,2600,$AE84)*9.76%,2)+ROUND(IF($AE84&gt;=2600,2600,$AE84)*6.5%,2)+ROUND(IF($AE84&gt;=2600,2600,$AE84)*$E$5%,2))*$E$8,2),IF(AND($AF84&gt;0,$AG84=0),IF($AE84&gt;=2600,ROUND((ROUND(2600*9.76%,2)+ROUND(2600*6.5%,2)+ROUND(2600*$E$5%,2))*$E$8,2),ROUND((ROUND($AE84*9.76%,2)+ROUND($AE84*6.5%,2)+ROUND($AE84*$E$5%,2))*$E$8,2)),IF(AND($AF84=0,$AG84&gt;0),IF(ROUND(((($AE84+ROUND($AE84*9.76%,2)+ROUND($AE84*6.5%,2)+ROUND($AE84*$E$5%,2))-($AG84-$AH84))-(((($AE84+ROUND($AE84*9.76%,2)+ROUND($AE84*6.5%,2)+ROUND($AE84*$E$5%,2))-($AG84-$AH84))/(100+$E$5+9.76+6.5))*100))*$E$8,2)&gt;=ROUND((ROUND(IF($AE84&gt;=2600,2600,$AE84)*9.76%,2)+ROUND(IF($AE84&gt;=2600,2600,$AE84)*6.5%,2)+ROUND(IF($AE84&gt;=2600,2600,$AE84)*$E$5%,2))*$E$8,2),ROUND((ROUND(IF($AE84&gt;=2600,2600,$AE84)*9.76%,2)+ROUND(IF($AE84&gt;=2600,2600,$AE84)*6.5%,2)+ROUND(IF($AE84&gt;=2600,2600,$AE84)*$E$5%,2))*$E$8,2),ROUND(((($AE84+ROUND($AE84*9.76%,2)+ROUND($AE84*6.5%,2)+ROUND($AE84*$E$5%,2))-($AG84-$AH84))-(((($AE84+ROUND($AE84*9.76%,2)+ROUND($AE84*6.5%,2)+ROUND($AE84*$E$5%,2))-($AG84-$AH84))/(100+$E$5+9.76+6.5))*100))*$E$8,2)),IF(ROUND(((($AE84+ROUND($AE84*9.76%,2)+ROUND($AE84*6.5%,2)+ROUND($AE84*$E$5%,2))-($AG84-$AH84)+$AF84)-(((($AE84+ROUND($AE84*9.76%,2)+ROUND($AE84*6.5%,2)+ROUND($AE84*$E$5%,2))-($AG84-$AH84)+$AF84)/(100+$E$5+9.76+6.5))*100))*$E$8,2)&gt;=ROUND((ROUND(IF($AE84&gt;=2600,2600,$AE84)*9.76%,2)+ROUND(IF($AE84&gt;=2600,2600,$AE84)*6.5%,2)+ROUND(IF($AE84&gt;=2600,2600,$AE84)*$E$5%,2))*$E$8,2),ROUND((ROUND(IF($AE84&gt;=2600,2600,$AE84)*9.76%,2)+ROUND(IF($AE84&gt;=2600,2600,$AE84)*6.5%,2)+ROUND(IF($AE84&gt;=2600,2600,$AE84)*$E$5%,2))*$E$8,2),ROUND(((($AE84+ROUND($AE84*9.76%,2)+ROUND($AE84*6.5%,2)+ROUND($AE84*$E$5%,2))-($AG84-$AH84)+$AF84)-(((($AE84+ROUND($AE84*9.76%,2)+ROUND($AE84*6.5%,2)+ROUND($AE84*$E$5%,2))-($AG84-$AH84)+$AF84)/(100+$E$5+9.76+6.5))*100))*$E$8,2)))))))&gt;0,IF($AD84=0,0,IF(AND(OR($H84=0,$H84=""),OR($AG84=0,$AG84=""),$AD84=1),0,IF(AND($AF84=0,$AG84=0),ROUND((ROUND(IF($AE84&gt;=2600,2600,$AE84)*9.76%,2)+ROUND(IF($AE84&gt;=2600,2600,$AE84)*6.5%,2)+ROUND(IF($AE84&gt;=2600,2600,$AE84)*$E$5%,2))*$E$8,2),IF(AND($AF84&gt;0,$AG84=0),IF($AE84&gt;=2600,ROUND((ROUND(2600*9.76%,2)+ROUND(2600*6.5%,2)+ROUND(2600*$E$5%,2))*$E$8,2),ROUND((ROUND($AE84*9.76%,2)+ROUND($AE84*6.5%,2)+ROUND($AE84*$E$5%,2))*$E$8,2)),IF(AND($AF84=0,$AG84&gt;0),IF(ROUND(((($AE84+ROUND($AE84*9.76%,2)+ROUND($AE84*6.5%,2)+ROUND($AE84*$E$5%,2))-($AG84-$AH84))-(((($AE84+ROUND($AE84*9.76%,2)+ROUND($AE84*6.5%,2)+ROUND($AE84*$E$5%,2))-($AG84-$AH84))/(100+$E$5+9.76+6.5))*100))*$E$8,2)&gt;=ROUND((ROUND(IF($AE84&gt;=2600,2600,$AE84)*9.76%,2)+ROUND(IF($AE84&gt;=2600,2600,$AE84)*6.5%,2)+ROUND(IF($AE84&gt;=2600,2600,$AE84)*$E$5%,2))*$E$8,2),ROUND((ROUND(IF($AE84&gt;=2600,2600,$AE84)*9.76%,2)+ROUND(IF($AE84&gt;=2600,2600,$AE84)*6.5%,2)+ROUND(IF($AE84&gt;=2600,2600,$AE84)*$E$5%,2))*$E$8,2),ROUND(((($AE84+ROUND($AE84*9.76%,2)+ROUND($AE84*6.5%,2)+ROUND($AE84*$E$5%,2))-($AG84-$AH84))-(((($AE84+ROUND($AE84*9.76%,2)+ROUND($AE84*6.5%,2)+ROUND($AE84*$E$5%,2))-($AG84-$AH84))/(100+$E$5+9.76+6.5))*100))*$E$8,2)),IF(ROUND(((($AE84+ROUND($AE84*9.76%,2)+ROUND($AE84*6.5%,2)+ROUND($AE84*$E$5%,2))-($AG84-$AH84)+$AF84)-(((($AE84+ROUND($AE84*9.76%,2)+ROUND($AE84*6.5%,2)+ROUND($AE84*$E$5%,2))-($AG84-$AH84)+$AF84)/(100+$E$5+9.76+6.5))*100))*$E$8,2)&gt;=ROUND((ROUND(IF($AE84&gt;=2600,2600,$AE84)*9.76%,2)+ROUND(IF($AE84&gt;=2600,2600,$AE84)*6.5%,2)+ROUND(IF($AE84&gt;=2600,2600,$AE84)*$E$5%,2))*$E$8,2),ROUND((ROUND(IF($AE84&gt;=2600,2600,$AE84)*9.76%,2)+ROUND(IF($AE84&gt;=2600,2600,$AE84)*6.5%,2)+ROUND(IF($AE84&gt;=2600,2600,$AE84)*$E$5%,2))*$E$8,2),ROUND(((($AE84+ROUND($AE84*9.76%,2)+ROUND($AE84*6.5%,2)+ROUND($AE84*$E$5%,2))-($AG84-$AH84)+$AF84)-(((($AE84+ROUND($AE84*9.76%,2)+ROUND($AE84*6.5%,2)+ROUND($AE84*$E$5%,2))-($AG84-$AH84)+$AF84)/(100+$E$5+9.76+6.5))*100))*$E$8,2))))))),0))</f>
        <v>0</v>
      </c>
      <c r="AO84" s="45">
        <f t="shared" ref="AO84:AO147" si="102">IF(OR($AD84=0,AND($AD84=1,$H84=0)),IF(AND($AF84=0,$AG84=0),ROUND(ROUND(IF($AE84&gt;=2800,2800*$E$8,$AE84*$E$8),2)-ROUND(ROUND(ROUND(IF($AE84&gt;=2800,2800,$AE84)*9.76%,2)+ROUND(IF($AE84&gt;=2800,2800,$AE84)*2.45%,2)+ROUND(IF($AE84&gt;=2800,2800,$AE84)*1.5%,2)+ROUND(IF($AE84&gt;=2800,2800,$AE84)*((1-13.71%)*9%),2),2),2)*$E$8,2),IF(AND($AF84&gt;0,$AG84=0),IF(ROUND(IF($AE84+$AF84&lt;=2800,ROUND($AE84*$E$8,2)+ROUND($AF84*$E$8,2),0)-ROUND(ROUND(ROUND($AE84*9.76%,2)+ROUND($AE84*2.45%,2)+ROUND($AE84*1.5%,2)+ROUND($AE84*((1-13.71%)*9%),2)+ROUND($AF84*9%,2),2),2)*$E$8,2)&gt;0,ROUND(IF($AE84+$AF84&lt;=2800,ROUND($AE84*$E$8,2)+ROUND($AF84*$E$8,2),0)-ROUND(ROUND(ROUND($AE84*9.76%,2)+ROUND($AE84*2.45%,2)+ROUND($AE84*1.5%,2)+ROUND($AE84*((1-13.71%)*9%),2)+ROUND($AF84*9%,2),2),2)*$E$8,2),IF(ROUND(IF($AE84+$AF84&gt;=2800,IF($AF84&gt;2800,ROUND(2800*$E$8,2),ROUND($AF84*$E$8,2)+ROUND((2800-$AF84)*$E$8,2)),0)-ROUND(ROUND(ROUND(IF($AF84&gt;2800,0,2800-$AF84)*9.76%,2)+ROUND(IF($AF84&gt;2800,0,2800-$AF84)*2.45%,2)+ROUND(IF($AF84&gt;2800,0,2800-$AF84)*1.5%,2)+ROUND(IF($AF84&gt;2800,0,2800-$AF84)*((1-13.71%)*9%),2)+ROUND(IF($AF84&gt;2800,2800,$AF84)*9%,2),2),2)*$E$8,2)&gt;0,ROUND(IF($AE84+$AF84&gt;=2800,IF($AF84&gt;2800,ROUND(2800*$E$8,2),ROUND($AF84*$E$8,2)+ROUND((2800-$AF84)*$E$8,2)),0)-ROUND(ROUND(ROUND(IF($AF84&gt;2800,0,2800-$AF84)*9.76%,2)+ROUND(IF($AF84&gt;2800,0,2800-$AF84)*2.45%,2)+ROUND(IF($AF84&gt;2800,0,2800-$AF84)*1.5%,2)+ROUND(IF($AF84&gt;2800,0,2800-$AF84)*((1-13.71%)*9%),2)+ROUND(IF($AF84&gt;2800,2800,$AF84)*9%,2),2),2)*$E$8,2),0)),IF(AND($H84=0,$AD84=1,$AF84=0,$AG84&gt;0),IF((($AE84+ROUND($AE84*9.76%,2)+ROUND($AE84*6.5%,2)+ROUND($AE84*$E$5%,2))-($AG84-$AH84))&gt;2800+ROUND(2800*9.76%,2)+ROUND(2800*6.5%,2)+ROUND(2800*$E$5%,2),ROUND((2800-ROUND(2800*9.76%,2)-ROUND(2800*1.5%,2)-ROUND(2800*2.45%,2)-ROUND((2800*(1-13.71%))*9%,2))*$E$8,2),IF($AG84&lt;$AH84+($AE84-2800)+(ROUND($AE84*9.76%,2)+ROUND($AE84*6.5%,2)+ROUND($AE84*$E$5%,2))+(ROUND($AE84*9.76%,2)+ROUND($AE84*1.5%,2)+ROUND($AE84*2.45%,2)+ROUND(($AE84*(1-13.71%))*9%,2)),ROUND((2800-ROUND(2800*9.76%,2)-ROUND(2800*1.5%,2)-ROUND(2800*2.45%,2)-ROUND((2800*(1-13.71%))*9%,2))*$E$8,2),IF(ROUND(ROUND(ROUND($AE84-ROUND($AE84*9.76%,2)-ROUND($AE84*1.5%,2)-ROUND($AE84*2.45%,2)-ROUND(($AE84*(1-13.71%))*9%,2),2)-($AG84-($AH84+(ROUND($AE84*9.76%,2)+ROUND($AE84*6.5%,2)+ROUND($AE84*$E$5%,2))+(ROUND($AE84*9.76%,2)+ROUND($AE84*1.5%,2)+ROUND($AE84*2.45%,2)+ROUND(($AE84*(1-13.71%))*9%,2)))),2)*$E$8,2)&gt;0,ROUND(ROUND(ROUND($AE84-ROUND($AE84*9.76%,2)-ROUND($AE84*1.5%,2)-ROUND($AE84*2.45%,2)-ROUND(($AE84*(1-13.71%))*9%,2),2)-($AG84-($AH84+(ROUND($AE84*9.76%,2)+ROUND($AE84*6.5%,2)+ROUND($AE84*$E$5%,2))+(ROUND($AE84*9.76%,2)+ROUND($AE84*1.5%,2)+ROUND($AE84*2.45%,2)+ROUND(($AE84*(1-13.71%))*9%,2)))),2)*$E$8,2),0))),IF(IF(AND($AF84=0,$AG84&gt;0),ROUND(IF(ROUND(($AE84-ROUND(ROUND(ROUND($AE84*9.76%,2)+ROUND($AE84*2.45%,2)+ROUND($AE84*1.5%,2)+ROUND($AE84*((1-13.71%)*9%),2),2),2)+($AF84-ROUND($AF84*9%,2))-$AG84)*$E$8,2)&gt;=IF(IF(AND($AF84=0,$AG84&gt;0),ROUND(((IF($AE84&gt;=2800,2800,$AE84)-ROUND(ROUND(ROUND(IF($AE84&gt;=2800,2800,$AE84)*9.76%,2)+ROUND(IF($AE84&gt;=2800,2800,$AE84)*2.45%,2)+ROUND(IF($AE84&gt;=2800,2800,$AE84)*1.5%,2)+ROUND(IF($AE84&gt;=2800,2800,$AE84)*((1-13.71%)*9%),2),2),2))-$AG84)*$E$8,2),0)&gt;0,IF(AND($AF84=0,$AG84&gt;0),ROUND(((IF($AE84&gt;=2800,2800,$AE84)-ROUND(ROUND(ROUND(IF($AE84&gt;=2800,2800,$AE84)*9.76%,2)+ROUND(IF($AE84&gt;=2800,2800,$AE84)*2.45%,2)+ROUND(IF($AE84&gt;=2800,2800,$AE84)*1.5%,2)+ROUND(IF($AE84&gt;=2800,2800,$AE84)*((1-13.71%)*9%),2),2),2)))*$E$8,2),0),0),IF(IF(AND($AF84=0,$AG84&gt;0),ROUND(((IF($AE84&gt;=2800,2800,$AE84)-ROUND(ROUND(ROUND(IF($AE84&gt;=2800,2800,$AE84)*9.76%,2)+ROUND(IF($AE84&gt;=2800,2800,$AE84)*2.45%,2)+ROUND(IF($AE84&gt;=2800,2800,$AE84)*1.5%,2)+ROUND(IF($AE84&gt;=2800,2800,$AE84)*((1-13.71%)*9%),2),2),2))-$AG84)*$E$8,2),0)&gt;0,IF(AND($AF84=0,$AG84&gt;0),ROUND(((IF($AE84&gt;=2800,2800,$AE84)-ROUND(ROUND(ROUND(IF($AE84&gt;=2800,2800,$AE84)*9.76%,2)+ROUND(IF($AE84&gt;=2800,2800,$AE84)*2.45%,2)+ROUND(IF($AE84&gt;=2800,2800,$AE84)*1.5%,2)+ROUND(IF($AE84&gt;=2800,2800,$AE84)*((1-13.71%)*9%),2),2),2)))*$E$8,2),0),0),ROUND(($AE84-ROUND(ROUND(ROUND($AE84*9.76%,2)+ROUND($AE84*2.45%,2)+ROUND($AE84*1.5%,2)+ROUND($AE84*((1-13.71%)*9%),2),2),2)+($AF84-ROUND($AF84*9%,2))-$AG84)*$E$8,2)),2),0)&gt;0,IF(AND($AF84=0,$AG84&gt;0),ROUND(IF(ROUND(($AE84-ROUND(ROUND(ROUND($AE84*9.76%,2)+ROUND($AE84*2.45%,2)+ROUND($AE84*1.5%,2)+ROUND($AE84*((1-13.71%)*9%),2),2),2)+($AF84-ROUND($AF84*9%,2))-$AG84)*$E$8,2)&gt;=IF(IF(AND($AF84=0,$AG84&gt;0),ROUND(((IF($AE84&gt;=2800,2800,$AE84)-ROUND(ROUND(ROUND(IF($AE84&gt;=2800,2800,$AE84)*9.76%,2)+ROUND(IF($AE84&gt;=2800,2800,$AE84)*2.45%,2)+ROUND(IF($AE84&gt;=2800,2800,$AE84)*1.5%,2)+ROUND(IF($AE84&gt;=2800,2800,$AE84)*((1-13.71%)*9%),2),2),2))-$AG84)*$E$8,2),0)&gt;0,IF(AND($AF84=0,$AG84&gt;0),ROUND(((IF($AE84&gt;=2800,2800,$AE84)-ROUND(ROUND(ROUND(IF($AE84&gt;=2800,2800,$AE84)*9.76%,2)+ROUND(IF($AE84&gt;=2800,2800,$AE84)*2.45%,2)+ROUND(IF($AE84&gt;=2800,2800,$AE84)*1.5%,2)+ROUND(IF($AE84&gt;=2800,2800,$AE84)*((1-13.71%)*9%),2),2),2)))*$E$8,2),0),0),IF(IF(AND($AF84=0,$AG84&gt;0),ROUND(((IF($AE84&gt;=2800,2800,$AE84)-ROUND(ROUND(ROUND(IF($AE84&gt;=2800,2800,$AE84)*9.76%,2)+ROUND(IF($AE84&gt;=2800,2800,$AE84)*2.45%,2)+ROUND(IF($AE84&gt;=2800,2800,$AE84)*1.5%,2)+ROUND(IF($AE84&gt;=2800,2800,$AE84)*((1-13.71%)*9%),2),2),2))-$AG84)*$E$8,2),0)&gt;0,IF(AND($AF84=0,$AG84&gt;0),ROUND(((IF($AE84&gt;=2800,2800,$AE84)-ROUND(ROUND(ROUND(IF($AE84&gt;=2800,2800,$AE84)*9.76%,2)+ROUND(IF($AE84&gt;=2800,2800,$AE84)*2.45%,2)+ROUND(IF($AE84&gt;=2800,2800,$AE84)*1.5%,2)+ROUND(IF($AE84&gt;=2800,2800,$AE84)*((1-13.71%)*9%),2),2),2)))*$E$8,2),0),0),ROUND(($AE84-ROUND(ROUND(ROUND($AE84*9.76%,2)+ROUND($AE84*2.45%,2)+ROUND($AE84*1.5%,2)+ROUND($AE84*((1-13.71%)*9%),2),2),2)+($AF84-ROUND($AF84*9%,2))-$AG84)*$E$8,2)),2),0),0)))),0)</f>
        <v>0</v>
      </c>
      <c r="AP84" s="45">
        <f t="shared" ref="AP84:AP147" si="103">IF(OR($AD84=0,AND($AD84=1,OR($H84=0,$H84=""))),IF(AND($H84=0,$AD84=1,$AF84&gt;0,$AG84&gt;0),IF($AG84&lt;=($AH84+(ROUND($AE84*9.76%,2)+ROUND($AE84*1.5%,2)+ROUND($AE84*2.45%,2)+ROUND(($AE84*(1-13.71%))*9%,2))+ROUND($AE84*9.76%,2)+(ROUND($AE84*6.5%,2)+ROUND($AE84*$E$5%,2))+(ROUND(AL84*9%,2))+($AE84-2800)),IF(ROUND(IF($AE84+$AF84&lt;=2800,ROUND($AE84*$E$8,2)+ROUND($AF84*$E$8,2),0)-ROUND(ROUND(ROUND($AE84*9.76%,2)+ROUND($AE84*2.45%,2)+ROUND($AE84*1.5%,2)+ROUND($AE84*((1-13.71%)*9%),2)+ROUND($AF84*9%,2),2),2)*$E$8,2)&gt;0,ROUND(IF($AE84+$AF84&lt;=2800,ROUND($AE84*$E$8,2)+ROUND($AF84*$E$8,2),0)-ROUND(ROUND(ROUND($AE84*9.76%,2)+ROUND($AE84*2.45%,2)+ROUND($AE84*1.5%,2)+ROUND($AE84*((1-13.71%)*9%),2)+ROUND($AF84*9%,2),2),2)*$E$8,2),IF(ROUND(IF($AE84+$AF84&gt;=2800,IF($AF84&gt;2800,ROUND(2800*$E$8,2),ROUND($AF84*$E$8,2)+ROUND((2800-$AF84)*$E$8,2)),0)-ROUND(ROUND(ROUND(IF($AF84&gt;2800,0,2800-$AF84)*9.76%,2)+ROUND(IF($AF84&gt;2800,0,2800-$AF84)*2.45%,2)+ROUND(IF($AF84&gt;2800,0,2800-$AF84)*1.5%,2)+ROUND(IF($AF84&gt;2800,0,2800-$AF84)*((1-13.71%)*9%),2)+ROUND(IF($AF84&gt;2800,2800,$AF84)*9%,2),2),2)*$E$8,2)&gt;0,ROUND(IF($AE84+$AF84&gt;=2800,IF($AF84&gt;2800,ROUND(2800*$E$8,2),ROUND($AF84*$E$8,2)+ROUND((2800-$AF84)*$E$8,2)),0)-ROUND(ROUND(ROUND(IF($AF84&gt;2800,0,2800-$AF84)*9.76%,2)+ROUND(IF($AF84&gt;2800,0,2800-$AF84)*2.45%,2)+ROUND(IF($AF84&gt;2800,0,2800-$AF84)*1.5%,2)+ROUND(IF($AF84&gt;2800,0,2800-$AF84)*((1-13.71%)*9%),2)+ROUND(IF($AF84&gt;2800,2800,$AF84)*9%,2),2),2)*$E$8,2),0)),IF($AG84&gt;($AH84+(ROUND($AE84*9.76%,2)+ROUND($AE84*1.5%,2)+ROUND($AE84*2.45%,2)+ROUND(($AE84*(1-13.71%))*9%,2))+ROUND($AE84*9.76%,2)+(ROUND($AE84*6.5%,2)+ROUND($AE84*$E$5%,2))+(ROUND(AL84*9%,2))+($AE84-2800)),IF($AE84-ROUND($AE84*9.76%,2)-ROUND($AE84*1.5%,2)-ROUND($AE84*2.45%,2)-ROUND(($AE84*(1-13.71%))*9%,2)&gt;($AG84-($AH84+(ROUND($AE84*9.76%,2)+ROUND($AE84*1.5%,2)+ROUND($AE84*2.45%,2)+ROUND(($AE84*(1-13.71%))*9%,2))+ROUND($AE84*9.76%,2)+(ROUND($AE84*6.5%,2)+ROUND($AE84*$E$5%,2))+(ROUND(AL84*9%,2)))),ROUND((($AE84-(ROUND($AE84*9.76%,2)+ROUND($AE84*1.5%,2)+ROUND($AE84*2.45%,2)+ROUND(($AE84*(1-13.71%))*9%,2))-($AG84-($AH84+(ROUND($AE84*9.76%,2)+ROUND($AE84*1.5%,2)+ROUND($AE84*2.45%,2)+ROUND(($AE84*(1-13.71%))*9%,2))+ROUND($AE84*9.76%,2)+(ROUND($AE84*6.5%,2)+ROUND($AE84*$E$5%,2))+(ROUND(AL84*9%,2)))))+$AF84)*$E$8,2),ROUND(($AF84-(($AG84-($AH84+(ROUND($AE84*9.76%,2)+ROUND($AE84*1.5%,2)+ROUND($AE84*2.45%,2)+ROUND(($AE84*(1-13.71%))*9%,2))+ROUND($AE84*9.76%,2)+(ROUND($AE84*6.5%,2)+ROUND($AE84*$E$5%,2))+(ROUND(AL84*9%,2))))-($AE84-ROUND($AE84*9.76%,2)-ROUND($AE84*1.5%,2)-ROUND($AE84*2.45%,2)-ROUND(($AE84*(1-13.71%))*9%,2))))*$E$8,2)),0)),IF(AND($AF84&gt;0,$AG84&gt;0),IF(ROUND(($AE84-ROUND(ROUND(ROUND($AE84*9.76%,2)+ROUND($AE84*2.45%,2)+ROUND($AE84*1.5%,2)+ROUND($AE84*((1-13.71%)*9%),2),2),2)+($AF84-ROUND($AF84*9%,2))-$AG84)*$E$8,2)&gt;=ROUND((IF($AE84-$AF84&gt;=2800-$AF84,IF(2800-$AF84&gt;0,2800-$AF84,0),IF($AE84-$AF84&gt;=0,IF($AE84&lt;2800,$AE84,$AE84-$AF84),IF($AE84-(ROUND($AE84*9.76%,2)+ROUND($AE84*2.45%,2)+ROUND($AE84*1.5%,2)+($AE84*(1-13.71%)*9%))-$AG84&gt;0,IF(AND(2800-$AF84&gt;0,2800-$AF84&gt;$AE84-(ROUND($AE84*9.76%,2)+ROUND($AE84*2.45%,2)+ROUND($AE84*1.5%,2)+($AE84*(1-13.71%)*9%))-$AG84),$AE84,IF(2800-$AF84&gt;0,2800-$AF84,0)),0)))-ROUND(ROUND(ROUND(IF($AE84-$AF84&gt;=2800-$AF84,IF(2800-$AF84&gt;0,2800-$AF84,0),IF($AE84-$AF84&gt;=0,IF($AE84&lt;2800,$AE84,$AE84-$AF84),IF($AE84-(ROUND($AE84*9.76%,2)+ROUND($AE84*2.45%,2)+ROUND($AE84*1.5%,2)+($AE84*(1-13.71%)*9%))-$AG84&gt;0,IF(AND(2800-$AF84&gt;0,2800-$AF84&gt;$AE84-(ROUND($AE84*9.76%,2)+ROUND($AE84*2.45%,2)+ROUND($AE84*1.5%,2)+($AE84*(1-13.71%)*9%))-$AG84),$AE84,IF(2800-$AF84&gt;0,2800-$AF84,0)),0)))*9.76%,2)+ROUND(IF($AE84-$AF84&gt;=2800-$AF84,IF(2800-$AF84&gt;0,2800-$AF84,0),IF($AE84-$AF84&gt;=0,IF($AE84&lt;2800,$AE84,$AE84-$AF84),IF($AE84-(ROUND($AE84*9.76%,2)+ROUND($AE84*2.45%,2)+ROUND($AE84*1.5%,2)+($AE84*(1-13.71%)*9%))-$AG84&gt;0,IF(AND(2800-$AF84&gt;0,2800-$AF84&gt;$AE84-(ROUND($AE84*9.76%,2)+ROUND($AE84*2.45%,2)+ROUND($AE84*1.5%,2)+($AE84*(1-13.71%)*9%))-$AG84),$AE84,IF(2800-$AF84&gt;0,2800-$AF84,0)),0)))*2.45%,2)+ROUND(IF($AE84-$AF84&gt;=2800-$AF84,IF(2800-$AF84&gt;0,2800-$AF84,0),IF($AE84-$AF84&gt;=0,IF($AE84&lt;2800,$AE84,$AE84-$AF84),IF($AE84-(ROUND($AE84*9.76%,2)+ROUND($AE84*2.45%,2)+ROUND($AE84*1.5%,2)+($AE84*(1-13.71%)*9%))-$AG84&gt;0,IF(AND(2800-$AF84&gt;0,2800-$AF84&gt;$AE84-(ROUND($AE84*9.76%,2)+ROUND($AE84*2.45%,2)+ROUND($AE84*1.5%,2)+($AE84*(1-13.71%)*9%))-$AG84),$AE84,IF(2800-$AF84&gt;0,2800-$AF84,0)),0)))*1.5%,2)+ROUND(IF($AE84-$AF84&gt;=2800-$AF84,IF(2800-$AF84&gt;0,2800-$AF84,0),IF($AE84-$AF84&gt;=0,IF($AE84&lt;2800,$AE84,$AE84-$AF84),IF($AE84-(ROUND($AE84*9.76%,2)+ROUND($AE84*2.45%,2)+ROUND($AE84*1.5%,2)+($AE84*(1-13.71%)*9%))-$AG84&gt;0,IF(AND(2800-$AF84&gt;0,2800-$AF84&gt;$AE84-(ROUND($AE84*9.76%,2)+ROUND($AE84*2.45%,2)+ROUND($AE84*1.5%,2)+($AE84*(1-13.71%)*9%))-$AG84),$AE84,IF(2800-$AF84&gt;0,2800-$AF84,0)),0)))*((1-13.71%)*9%),2),2),2)+IF($AF84&gt;2800,2800-(2800*9%),$AF84-($AF84*9%)))*$E$8,2),ROUND((IF($AE84-$AF84&gt;=2800-$AF84,IF(2800-$AF84&gt;0,2800-$AF84,0),IF($AE84-$AF84&gt;=0,IF($AE84&lt;2800,$AE84,$AE84-$AF84),IF($AE84-(ROUND($AE84*9.76%,2)+ROUND($AE84*2.45%,2)+ROUND($AE84*1.5%,2)+($AE84*(1-13.71%)*9%))-$AG84&gt;0,IF(AND(2800-$AF84&gt;0,2800-$AF84&gt;$AE84-(ROUND($AE84*9.76%,2)+ROUND($AE84*2.45%,2)+ROUND($AE84*1.5%,2)+($AE84*(1-13.71%)*9%))-$AG84),$AE84,IF(2800-$AF84&gt;0,2800-$AF84,0)),0)))-ROUND(ROUND(ROUND(IF($AE84-$AF84&gt;=2800-$AF84,IF(2800-$AF84&gt;0,2800-$AF84,0),IF($AE84-$AF84&gt;=0,IF($AE84&lt;2800,$AE84,$AE84-$AF84),IF($AE84-(ROUND($AE84*9.76%,2)+ROUND($AE84*2.45%,2)+ROUND($AE84*1.5%,2)+($AE84*(1-13.71%)*9%))-$AG84&gt;0,IF(AND(2800-$AF84&gt;0,2800-$AF84&gt;$AE84-(ROUND($AE84*9.76%,2)+ROUND($AE84*2.45%,2)+ROUND($AE84*1.5%,2)+($AE84*(1-13.71%)*9%))-$AG84),$AE84,IF(2800-$AF84&gt;0,2800-$AF84,0)),0)))*9.76%,2)+ROUND(IF($AE84-$AF84&gt;=2800-$AF84,IF(2800-$AF84&gt;0,2800-$AF84,0),IF($AE84-$AF84&gt;=0,IF($AE84&lt;2800,$AE84,$AE84-$AF84),IF($AE84-(ROUND($AE84*9.76%,2)+ROUND($AE84*2.45%,2)+ROUND($AE84*1.5%,2)+($AE84*(1-13.71%)*9%))-$AG84&gt;0,IF(AND(2800-$AF84&gt;0,2800-$AF84&gt;$AE84-(ROUND($AE84*9.76%,2)+ROUND($AE84*2.45%,2)+ROUND($AE84*1.5%,2)+($AE84*(1-13.71%)*9%))-$AG84),$AE84,IF(2800-$AF84&gt;0,2800-$AF84,0)),0)))*2.45%,2)+ROUND(IF($AE84-$AF84&gt;=2800-$AF84,IF(2800-$AF84&gt;0,2800-$AF84,0),IF($AE84-$AF84&gt;=0,IF($AE84&lt;2800,$AE84,$AE84-$AF84),IF($AE84-(ROUND($AE84*9.76%,2)+ROUND($AE84*2.45%,2)+ROUND($AE84*1.5%,2)+($AE84*(1-13.71%)*9%))-$AG84&gt;0,IF(AND(2800-$AF84&gt;0,2800-$AF84&gt;$AE84-(ROUND($AE84*9.76%,2)+ROUND($AE84*2.45%,2)+ROUND($AE84*1.5%,2)+($AE84*(1-13.71%)*9%))-$AG84),$AE84,IF(2800-$AF84&gt;0,2800-$AF84,0)),0)))*1.5%,2)+ROUND(IF($AE84-$AF84&gt;=2800-$AF84,IF(2800-$AF84&gt;0,2800-$AF84,0),IF($AE84-$AF84&gt;=0,IF($AE84&lt;2800,$AE84,$AE84-$AF84),IF($AE84-(ROUND($AE84*9.76%,2)+ROUND($AE84*2.45%,2)+ROUND($AE84*1.5%,2)+($AE84*(1-13.71%)*9%))-$AG84&gt;0,IF(AND(2800-$AF84&gt;0,2800-$AF84&gt;$AE84-(ROUND($AE84*9.76%,2)+ROUND($AE84*2.45%,2)+ROUND($AE84*1.5%,2)+($AE84*(1-13.71%)*9%))-$AG84),$AE84,IF(2800-$AF84&gt;0,2800-$AF84,0)),0)))*((1-13.71%)*9%),2),2),2)+IF($AF84&gt;2800,2800-(2800*9%),$AF84-($AF84*9%)))*$E$8,2),ROUND(($AE84-ROUND(ROUND(ROUND($AE84*9.76%,2)+ROUND($AE84*2.45%,2)+ROUND($AE84*1.5%,2)+ROUND($AE84*((1-13.71%)*9%),2),2),2)+($AF84-ROUND($AF84*9%,2))-$AG84)*$E$8,2)),0)),0)</f>
        <v>0</v>
      </c>
      <c r="AQ84" s="46">
        <f t="shared" ref="AQ84:AQ147" si="104">IF($AD84=1,IF(AND($AG84=0,$AF84=0),(IF($AE84&gt;2800,2800,$AE84)*$E$8)+ROUND((ROUND(IF($AE84&gt;=2800,2800,$AE84)*9.76%,2)+ROUND(IF($AE84&gt;=2800,2800,$AE84)*6.5%,2)+ROUND(IF($AE84&gt;=2800,2800,$AE84)*$E$5%,2))*$E$8,2),IF(AND($AF84&gt;0,$AG84=0),IF($AE84+$AF84&gt;=2800,ROUND(2800*$E$8,2),ROUND(($AE84+$AF84)*$E$8,2))+IF($AE84&gt;=2800,ROUND((ROUND(2800*9.76%,2)+ROUND(2800*6.5%,2)+ROUND(2800*$E$5%,2))*$E$8,2),ROUND((ROUND($AE84*9.76%,2)+ROUND($AE84*6.5%,2)+ROUND($AE84*$E$5%,2))*$E$8,2)),IF(AND($AF84=0,$AG84&gt;0),IF((($AE84+ROUND($AE84*9.76%,2)+ROUND($AE84*6.5%,2)+ROUND($AE84*$E$5%,2))-($AG84-$AH84))&gt;2800+ROUND(2800*9.76%,2)+ROUND(2800*6.5%,2)+ROUND(2800*$E$5%,2),ROUND((2800+ROUND(2800*9.76%,2)+ROUND(2800*6.5%,2)+ROUND(2800*$E$5%,2))*$E$8,2),ROUND((($AE84+ROUND($AE84*9.76%,2)+ROUND($AE84*6.5%,2)+ROUND($AE84*$E$5%,2))-($AG84-$AH84))*$E$8,2)),IF(AND($AG84&gt;0,$AF84&gt;0),IF(AND($AF84&lt;=$AG84-$AH84,$AF84&lt;=$AE84,(($AE84+ROUND($AE84*9.76%,2)+ROUND($AE84*6.5%,2)+ROUND($AE84*$E$5%,2))+$AF84)-($AG84-$AH84)&gt;2800+(ROUND(IF($AE84&gt;2800,2800,$AE84)*9.76%,2)+ROUND(IF($AE84&gt;2800,2800,$AE84)*6.5%,2)+ROUND(IF($AE84&gt;2800,2800,$AE84)*$E$5%,2))),ROUND((2800+ROUND(IF($AE84&gt;2800,2800,$AE84)*9.76%,2)+ROUND(IF($AE84&gt;2800,2800,$AE84)*6.5%,2)+ROUND(IF($AE84&gt;2800,2800,AK84)*$E$5%,2))*$E$8,2),IF(AND($AF84&gt;=$AG84-$AH84,$AF84&lt;=$AE84,(($AE84+ROUND($AE84*9.76%,2)+ROUND($AE84*6.5%,2)+ROUND($AE84*$E$5%,2))+$AF84)-($AG84-$AH84)&gt;2800+(ROUND(IF($AE84&gt;2800,2800,$AE84)*9.76%,2)+ROUND(IF($AE84&gt;2800,2800,$AE84)*6.5%,2)+ROUND(IF($AE84&gt;2800,2800,$AE84)*$E$5%,2))),ROUND((2800+ROUND(IF($AE84&gt;2800,2800,$AE84)*9.76%,2)+ROUND(IF($AE84&gt;2800,2800,$AE84)*6.5%,2)+ROUND(IF($AE84&gt;2800,2800,$AE84)*$E$5%,2))*$E$8,2),IF(AND($AF84&gt;=$AG84-$AH84,$AF84&gt;=$AE84,(($AE84+ROUND($AE84*9.76%,2)+ROUND($AE84*6.5%,2)+ROUND($AE84*$E$5%,2))+$AF84)-($AG84-$AH84)&gt;2800+(ROUND(IF($AE84&gt;2800,2800,$AE84)*9.76%,2)+ROUND(IF($AE84&gt;2800,2800,$AE84)*6.5%,2)+ROUND(IF($AE84&gt;2800,2800,$AE84)*$E$5%,2))),IF($AE84&gt;=2800,ROUND((2800+ROUND(2800*9.76%,2)+ROUND(2800*6.5%,2)+ROUND(2800*$E$5%,2))*$E$8,2),ROUND(($AE84+ROUND($AE84*9.76%,2)+ROUND($AE84*6.5%,2)+ROUND($AE84*$E$5%,2))*$E$8,2)+ROUND((2800-$AE84)*$E$8,2)),IF(AND($AF84&lt;=$AG84-$AH84,$AF84&lt;=$AE84,(($AE84+ROUND($AE84*9.76%,2)+ROUND($AE84*6.5%,2)+ROUND($AE84*$E$5%,2))+$AF84)-($AG84-$AH84)&lt;2800+(ROUND(IF($AE84&gt;2800,2800,$AE84)*9.76%,2)+ROUND(IF($AE84&gt;2800,2800,$AE84)*6.5%,2)+ROUND(IF($AE84&gt;2800,2800,$AE84)*$E$5%,2))),ROUND(((($AE84+ROUND($AE84*9.76%,2)+ROUND($AE84*6.5%,2)+ROUND($AE84*$E$5%,2))+$AF84)-($AG84-$AH84))*$E$8,2),IF(AND($AF84&gt;=$AG84-$AH84,$AF84&lt;=$AE84,(($AE84+ROUND($AE84*9.76%,2)+ROUND($AE84*6.5%,2)+ROUND($AE84*$E$5%,2))+$AF84)-($AG84-$AH84)&lt;2800+(ROUND(IF($AE84&gt;2800,2800,$AE84)*9.76%,2)+ROUND(IF($AE84&gt;2800,2800,$AE84)*6.5%,2)+ROUND(IF($AE84&gt;2800,2800,$AE84)*$E$5%,2))),ROUND((($AF84)-($AG84-$AH84)+$AE84)*$E$8,2)+ROUND((ROUND($AE84*9.76%,2)+ROUND($AE84*6.5%,2)+ROUND($AE84*$E$5%,2))*$E$8,2),IF(AND($AF84&lt;=$AG84-$AH84,$AF84&gt;=$AE84,(($AE84+ROUND($AE84*9.76%,2)+ROUND($AE84*6.5%,2)+ROUND($AE84*$E$5%,2))+$AF84)-($AG84-$AH84)&lt;2800+(ROUND(IF($AE84&gt;2800,2800,$AE84)*9.76%,2)+ROUND(IF($AE84&gt;2800,2800,$AE84)*6.5%,2)+ROUND(IF($AE84&gt;2800,2800,$AE84)*$E$5%,2))),ROUND(($AE84)*$E$8,2)+ROUND((ROUND(($AE84)*9.76%,2)+ROUND(($AE84)*6.5%,2)+ROUND(($AE84)*$E$5%,2)-(($AG84-$AH84)-($AF84)))*$E$8,2),IF(AND($AF84&gt;=$AG84-$AH84,$AF84&gt;=$AE84,(($AE84+ROUND($AE84*9.76%,2)+ROUND($AE84*6.5%,2)+ROUND($AE84*$E$5%,2))+$AF84)-($AG84-$AH84)&lt;2800+(ROUND(IF($AE84&gt;2800,2800,$AE84)*9.76%,2)+ROUND(IF($AE84&gt;2800,2800,$AE84)*6.5%,2)+ROUND(IF($AE84&gt;2800,2800,$AE84)*$E$5%,2))),ROUND((($AF84)-($AG84-$AH84)+$AE84)*$E$8,2)+ROUND((ROUND($AE84*9.76%,2)+ROUND($AE84*6.5%,2)+ROUND($AE84*$E$5%,2))*$E$8,2),IF(AND($AE84&gt;=2800,$AF84&lt;=$AG84),IF((($AE84+ROUND($AE84*9.76%,2)+ROUND($AE84*6.5%,2)+ROUND($AE84*$E$5%,2))-($AG84-$AF84))&gt;(2800+ROUND(2800*9.76%,2)+ROUND(2800*6.5%,2)+ROUND(2800*$E$5%,2)),ROUND((2800+ROUND(2800*9.76%,2)+ROUND(2800*6.5%,2)+ROUND(2800*$E$5%,2))*$E$8,2),ROUND((($AE84+ROUND($AE84*9.76%,2)+ROUND($AE84*6.5%,2)+ROUND($AE84*$E$5%,2))-($AG84-$AF84))*$E$8,2)),0)))))))),0)))),0)</f>
        <v>0</v>
      </c>
      <c r="AR84" s="46">
        <f t="shared" ref="AR84:AR147" si="105">IF(AND($AD84=1,$G84&gt;0),IF(AND($AF84=0,$AG84=0),ROUND((ROUND(IF($AE84&gt;=2800,2800,$AE84)*9.76%,2)+ROUND(IF($AE84&gt;=2800,2800,$AE84)*1.5%,2)+ROUND(IF($AE84&gt;=2800,2800,$AE84)*2.45%,2)+ROUND(IF($AE84&gt;=2800,2800,$AE84)*((1-13.71%)*9%),2))*$E$8,2),IF(AND($AF84&gt;0,$AG84=0),ROUND(IF(AND($AE84&gt;=2800,$AF84&lt;=2800,$AE84+$AF84&gt;=2800),ROUND((2800-$AF84)*9.76%,2)+ROUND((2800-$AF84)*2.45%,2)+ROUND((2800-$AF84)*1.5%,2)+ROUND((2800-$AF84)*((1-13.71%)*9%),2)+ROUND($AF84*9%,2),ROUND(IF(AND($AE84&lt;=2800,$AF84+$AE84&lt;=2800),ROUND($AE84*9.76%,2)+ROUND($AE84*1.5%,2)+ROUND($AE84*2.45%,2)+ROUND($AE84*((1-13.71%)*9%),2)+ROUND($AF84*9%,2),IF(AND($AE84&lt;2800,$AF84+$AE84&gt;2800,$AF84&lt;=2800),ROUND((2800-$AF84)*9.76%,2)+ROUND((2800-$AF84)*1.5%,2)+ROUND((2800-$AF84)*2.45%,2)+ROUND((2800-$AF84)*((1-13.71%)*9%),2)+ROUND($AF84*9%,2),IF($AF84&gt;2800,ROUND(2800*9%,2),2))),2))*$E$8,2),IF(AND($AF84=0,$AG84&gt;0),ROUND((ROUND(IF($AE84-($AG84+$AH84)&gt;=2800,2800,$AE84-($AG84+$AH84))*9.76%,2)+ROUND(IF($AE84-($AG84+$AH84)&gt;=2800,2800,$AE84-($AG84+$AH84))*1.5%,2)+ROUND(IF($AE84-($AG84+$AH84)&gt;=2800,2800,$AE84-($AG84+$AH84))*2.45%,2)+ROUND(IF($AE84-($AG84+$AH84)&gt;=2800,2800,$AE84-($AG84+$AH84))*((1-13.71%)*9%),2))*$E$8,2),IF(AND($AF84&gt;0,$AG84&gt;0),IF(AND($AE84+ROUND($AE84*9.76%,2)+ROUND($AE84*6.5%,2)+ROUND($AE84*$E$5%,2)+($AF84)-($AG84-$AH84)&gt;=2800+ROUND(2800*9.76%,2)+ROUND(2800*6.5%,2)+ROUND(2800*$E$5%,2),AK84+ROUND($AE84*9.76%,2)+ROUND($AE84*6.5%,2)+ROUND($AE84*$E$5%,2)&lt;2800+ROUND(2800*9.76%,2)+ROUND(2800*6.5%,2)+ROUND(2800*$E$5%,2),$AF84&gt;=$AG84-$AH84),ROUND((ROUND($AE84*9.76%,2)+ROUND($AE84*2.45%,2)+ROUND($AE84*1.5%,2)+ROUND($AE84*((1-13.71%)*9%),2))*$E$8,2),IF(AND($AE84+ROUND($AE84*9.76%,2)+ROUND($AE84*6.5%,2)+ROUND($AE84*$E$5%,2)+($AF84)-($AG84-$AH84)&gt;=2800+ROUND(2800*9.76%,2)+ROUND(2800*6.5%,2)+ROUND(2800*$E$5%,2),AK84+ROUND($AE84*9.76%,2)+ROUND($AE84*6.5%,2)+ROUND($AE84*$E$5%,2)&gt;=2800+ROUND(2800*9.76%,2)+ROUND(2800*6.5%,2)+ROUND(2800*$E$5%,2),$AF84&gt;=$AG84-$AH84),ROUND((ROUND(2800*9.76%,2)+ROUND(2800*2.45%,2)+ROUND(2800*1.5%,2)+ROUND(2800*((1-13.71%)*9%),2))*$E$8,2),IF(AND($AE84+ROUND($AE84*9.76%,2)+ROUND($AE84*6.5%,2)+ROUND($AE84*$E$5%,2)+($AF84)-($AG84-$AH84)&gt;=2800+ROUND(2800*9.76%,2)+ROUND(2800*6.5%,2)+ROUND(2800*$E$5%,2),$AE84+ROUND($AE84*9.76%,2)+ROUND($AE84*6.5%,2)+ROUND($AE84*$E$5%,2)&gt;=2800+ROUND(2800*9.76%,2)+ROUND(2800*6.5%,2)+ROUND(2800*$E$5%,2),$AF84&lt;=$AG84-$AH84),ROUND((ROUND(2800*9.76%,2)+ROUND(2800*2.45%,2)+ROUND(2800*1.5%,2)+ROUND(2800*((1-13.71%)*9%),2))*$E$8,2),IF(AND($AE84+ROUND($AE84*9.76%,2)+ROUND($AE84*6.5%,2)+ROUND($AE84*$E$5%,2)+($AF84)-($AG84-$AH84)&lt;2800+ROUND(2800*9.76%,2)+ROUND(2800*6.5%,2)+ROUND(2800*$E$5%,2),$AE84+ROUND($AE84*9.76%,2)+ROUND($AE84*6.5%,2)+ROUND($AE84*$E$5%,2)&lt;2800+ROUND(2800*9.76%,2)+ROUND(2800*6.5%,2)+ROUND(2800*$E$5%,2),$AF84&gt;=$AG84-$AH84),ROUND((ROUND($AE84*9.76%,2)+ROUND($AE84*2.45%,2)+ROUND($AE84*1.5%,2)+ROUND($AE84*((1-13.71%)*9%),2))*$E$8,2),IF(AND($AE84+ROUND($AE84*9.76%,2)+ROUND($AE84*6.5%,2)+ROUND($AE84*$E$5%,2)+($AF84)-($AG84-$AH84)&lt;2800+ROUND(2800*9.76%,2)+ROUND(2800*6.5%,2)+ROUND(2800*$E$5%,2),$AE84+ROUND($AE84*9.76%,2)+ROUND($AE84*6.5%,2)+ROUND($AE84*$E$5%,2)&lt;2800+ROUND(2800*9.76%,2)+ROUND(2800*6.5%,2)+ROUND(2800*$E$5%,2),$AF84&lt;=$AG84-$AH84),ROUND(((ROUND((($AE84+ROUND($AE84*9.76%,2)+ROUND($AE84*6.5%,2)+ROUND($AE84*$E$5%,2))-(($AG84+$AH84)-$AF84)-(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2))))*9.76%,2))+(ROUND((($AE84+ROUND($AE84*9.76%,2)+ROUND($AE84*6.5%,2)+ROUND($AE84*$E$5%,2))-(($AG84+$AH84)-$AF84)-(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2))))*2.45%,2))+(ROUND((($AE84+ROUND($AE84*9.76%,2)+ROUND($AE84*6.5%,2)+ROUND($AE84*$E$5%,2))-(($AG84+$AH84)-$AF84)-(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2))))*1.5%,2))+(ROUND((($AE84+ROUND($AE84*9.76%,2)+ROUND($AE84*6.5%,2)+ROUND($AE84*$E$5%,2))-(($AG84+$AH84)-$AF84)-(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2))))*((1-13.71%)*9%),2)))*$E$8,2),0))))),0)))),0)</f>
        <v>0</v>
      </c>
      <c r="AS84" s="46">
        <f t="shared" ref="AS84:AS147" si="106">IF(AND($AD84=1,$H84&gt;0),IF(AND($AF84&gt;0,$AG84&gt;0),IF(AND($AE84+ROUND($AE84*9.76%,2)+ROUND($AE84*6.5%,2)+ROUND($AE84*$E$5%,2)+($AF84)-($AG84-$AH84)&lt;2800+ROUND(2800*9.76%,2)+ROUND(2800*6.5%,2)+ROUND(2800*$E$5%,2),$AE84+ROUND($AE84*9.76%,2)+ROUND($AE84*6.5%,2)+ROUND($AE84*$E$5%,2)&gt;=2800+ROUND(2800*9.76%,2)+ROUND(2800*6.5%,2)+ROUND(2800*$E$5%,2),$AF84&lt;$AG84-$AH84),ROUND(((ROUND((($AE84+ROUND($AE84*9.76%,2)+ROUND($AE84*6.5%,2)+ROUND($AE84*$E$5%,2))-(($AG84+$AH84)-$AF84)-(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2))))*9.76%,2))+(ROUND((($AE84+ROUND($AE84*9.76%,2)+ROUND($AE84*6.5%,2)+ROUND($AE84*$E$5%,2))-(($AG84+$AH84)-$AF84)-(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2))))*2.45%,2))+(ROUND((($AE84+ROUND($AE84*9.76%,2)+ROUND($AE84*6.5%,2)+ROUND($AE84*$E$5%,2))-(($AG84+$AH84)-$AF84)-(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2))))*1.5%,2))+(ROUND((($AE84+ROUND($AE84*9.76%,2)+ROUND($AE84*6.5%,2)+ROUND($AE84*$E$5%,2))-(($AG84+$AH84)-$AF84)-(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2))))*((1-13.71%)*9%),2)))*$E$8,2),0),0),0)</f>
        <v>0</v>
      </c>
      <c r="AT84" s="32">
        <f t="shared" ref="AT84:AT147" si="107">IF(IF(IF($AD84=0,0,IF(AND(OR($H84=0,$H84=""),OR($AG84=0,$AG84=""),$AD84=1),0,IF(AND($AF84=0,$AG84=0),ROUND((ROUND(IF($AE84&gt;=2800,2800,$AE84)*9.76%,2)+ROUND(IF($AE84&gt;=2800,2800,$AE84)*6.5%,2)+ROUND(IF($AE84&gt;=2800,2800,$AE84)*$E$5%,2))*$E$8,2),IF(AND($AF84&gt;0,$AG84=0),IF($AE84&gt;=2800,ROUND((ROUND(2800*9.76%,2)+ROUND(2800*6.5%,2)+ROUND(2800*$E$5%,2))*$E$8,2),ROUND((ROUND($AE84*9.76%,2)+ROUND($AE84*6.5%,2)+ROUND($AE84*$E$5%,2))*$E$8,2)),IF(AND($AF84=0,$AG84&gt;0),IF(ROUND(((($AE84+ROUND($AE84*9.76%,2)+ROUND($AE84*6.5%,2)+ROUND($AE84*$E$5%,2))-($AG84-$AH84))-(((($AE84+ROUND($AE84*9.76%,2)+ROUND($AE84*6.5%,2)+ROUND($AE84*$E$5%,2))-($AG84-$AH84))/(100+$E$5+9.76+6.5))*100))*$E$8,2)&gt;=ROUND((ROUND(IF($AE84&gt;=2800,2800,$AE84)*9.76%,2)+ROUND(IF($AE84&gt;=2800,2800,$AE84)*6.5%,2)+ROUND(IF($AE84&gt;=2800,2800,$AE84)*$E$5%,2))*$E$8,2),ROUND((ROUND(IF($AE84&gt;=2800,2800,$AE84)*9.76%,2)+ROUND(IF($AE84&gt;=2800,2800,$AE84)*6.5%,2)+ROUND(IF($AE84&gt;=2800,2800,$AE84)*$E$5%,2))*$E$8,2),ROUND(((($AE84+ROUND($AE84*9.76%,2)+ROUND($AE84*6.5%,2)+ROUND($AE84*$E$5%,2))-($AG84-$AH84))-(((($AE84+ROUND($AE84*9.76%,2)+ROUND($AE84*6.5%,2)+ROUND($AE84*$E$5%,2))-($AG84-$AH84))/(100+$E$5+9.76+6.5))*100))*$E$8,2)),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E$8,2)))))))&gt;0,IF($AD84=0,0,IF(AND(OR($H84=0,$H84=""),OR($AG84=0,$AG84=""),$AD84=1),0,IF(AND($AF84=0,$AG84=0),ROUND((ROUND(IF($AE84&gt;=2800,2800,$AE84)*9.76%,2)+ROUND(IF($AE84&gt;=2800,2800,$AE84)*6.5%,2)+ROUND(IF($AE84&gt;=2800,2800,$AE84)*$E$5%,2))*$E$8,2),IF(AND($AF84&gt;0,$AG84=0),IF($AE84&gt;=2800,ROUND((ROUND(2800*9.76%,2)+ROUND(2800*6.5%,2)+ROUND(2800*$E$5%,2))*$E$8,2),ROUND((ROUND($AE84*9.76%,2)+ROUND($AE84*6.5%,2)+ROUND($AE84*$E$5%,2))*$E$8,2)),IF(AND($AF84=0,$AG84&gt;0),IF(ROUND(((($AE84+ROUND($AE84*9.76%,2)+ROUND($AE84*6.5%,2)+ROUND($AE84*$E$5%,2))-($AG84-$AH84))-(((($AE84+ROUND($AE84*9.76%,2)+ROUND($AE84*6.5%,2)+ROUND($AE84*$E$5%,2))-($AG84-$AH84))/(100+$E$5+9.76+6.5))*100))*$E$8,2)&gt;=ROUND((ROUND(IF($AE84&gt;=2800,2800,$AE84)*9.76%,2)+ROUND(IF($AE84&gt;=2800,2800,$AE84)*6.5%,2)+ROUND(IF($AE84&gt;=2800,2800,$AE84)*$E$5%,2))*$E$8,2),ROUND((ROUND(IF($AE84&gt;=2800,2800,$AE84)*9.76%,2)+ROUND(IF($AE84&gt;=2800,2800,$AE84)*6.5%,2)+ROUND(IF($AE84&gt;=2800,2800,$AE84)*$E$5%,2))*$E$8,2),ROUND(((($AE84+ROUND($AE84*9.76%,2)+ROUND($AE84*6.5%,2)+ROUND($AE84*$E$5%,2))-($AG84-$AH84))-(((($AE84+ROUND($AE84*9.76%,2)+ROUND($AE84*6.5%,2)+ROUND($AE84*$E$5%,2))-($AG84-$AH84))/(100+$E$5+9.76+6.5))*100))*$E$8,2)),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E$8,2))))))),0)&gt;$H84,$H84,IF(IF($AD84=0,0,IF(AND(OR($H84=0,$H84=""),OR($AG84=0,$AG84=""),$AD84=1),0,IF(AND($AF84=0,$AG84=0),ROUND((ROUND(IF($AE84&gt;=2800,2800,$AE84)*9.76%,2)+ROUND(IF($AE84&gt;=2800,2800,$AE84)*6.5%,2)+ROUND(IF($AE84&gt;=2800,2800,$AE84)*$E$5%,2))*$E$8,2),IF(AND($AF84&gt;0,$AG84=0),IF($AE84&gt;=2800,ROUND((ROUND(2800*9.76%,2)+ROUND(2800*6.5%,2)+ROUND(2800*$E$5%,2))*$E$8,2),ROUND((ROUND($AE84*9.76%,2)+ROUND($AE84*6.5%,2)+ROUND($AE84*$E$5%,2))*$E$8,2)),IF(AND($AF84=0,$AG84&gt;0),IF(ROUND(((($AE84+ROUND($AE84*9.76%,2)+ROUND($AE84*6.5%,2)+ROUND($AE84*$E$5%,2))-($AG84-$AH84))-(((($AE84+ROUND($AE84*9.76%,2)+ROUND($AE84*6.5%,2)+ROUND($AE84*$E$5%,2))-($AG84-$AH84))/(100+$E$5+9.76+6.5))*100))*$E$8,2)&gt;=ROUND((ROUND(IF($AE84&gt;=2800,2800,$AE84)*9.76%,2)+ROUND(IF($AE84&gt;=2800,2800,$AE84)*6.5%,2)+ROUND(IF($AE84&gt;=2800,2800,$AE84)*$E$5%,2))*$E$8,2),ROUND((ROUND(IF($AE84&gt;=2800,2800,$AE84)*9.76%,2)+ROUND(IF($AE84&gt;=2800,2800,$AE84)*6.5%,2)+ROUND(IF($AE84&gt;=2800,2800,$AE84)*$E$5%,2))*$E$8,2),ROUND(((($AE84+ROUND($AE84*9.76%,2)+ROUND($AE84*6.5%,2)+ROUND($AE84*$E$5%,2))-($AG84-$AH84))-(((($AE84+ROUND($AE84*9.76%,2)+ROUND($AE84*6.5%,2)+ROUND($AE84*$E$5%,2))-($AG84-$AH84))/(100+$E$5+9.76+6.5))*100))*$E$8,2)),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E$8,2)))))))&gt;0,IF($AD84=0,0,IF(AND(OR($H84=0,$H84=""),OR($AG84=0,$AG84=""),$AD84=1),0,IF(AND($AF84=0,$AG84=0),ROUND((ROUND(IF($AE84&gt;=2800,2800,$AE84)*9.76%,2)+ROUND(IF($AE84&gt;=2800,2800,$AE84)*6.5%,2)+ROUND(IF($AE84&gt;=2800,2800,$AE84)*$E$5%,2))*$E$8,2),IF(AND($AF84&gt;0,$AG84=0),IF($AE84&gt;=2800,ROUND((ROUND(2800*9.76%,2)+ROUND(2800*6.5%,2)+ROUND(2800*$E$5%,2))*$E$8,2),ROUND((ROUND($AE84*9.76%,2)+ROUND($AE84*6.5%,2)+ROUND($AE84*$E$5%,2))*$E$8,2)),IF(AND($AF84=0,$AG84&gt;0),IF(ROUND(((($AE84+ROUND($AE84*9.76%,2)+ROUND($AE84*6.5%,2)+ROUND($AE84*$E$5%,2))-($AG84-$AH84))-(((($AE84+ROUND($AE84*9.76%,2)+ROUND($AE84*6.5%,2)+ROUND($AE84*$E$5%,2))-($AG84-$AH84))/(100+$E$5+9.76+6.5))*100))*$E$8,2)&gt;=ROUND((ROUND(IF($AE84&gt;=2800,2800,$AE84)*9.76%,2)+ROUND(IF($AE84&gt;=2800,2800,$AE84)*6.5%,2)+ROUND(IF($AE84&gt;=2800,2800,$AE84)*$E$5%,2))*$E$8,2),ROUND((ROUND(IF($AE84&gt;=2800,2800,$AE84)*9.76%,2)+ROUND(IF($AE84&gt;=2800,2800,$AE84)*6.5%,2)+ROUND(IF($AE84&gt;=2800,2800,$AE84)*$E$5%,2))*$E$8,2),ROUND(((($AE84+ROUND($AE84*9.76%,2)+ROUND($AE84*6.5%,2)+ROUND($AE84*$E$5%,2))-($AG84-$AH84))-(((($AE84+ROUND($AE84*9.76%,2)+ROUND($AE84*6.5%,2)+ROUND($AE84*$E$5%,2))-($AG84-$AH84))/(100+$E$5+9.76+6.5))*100))*$E$8,2)),IF(ROUND(((($AE84+ROUND($AE84*9.76%,2)+ROUND($AE84*6.5%,2)+ROUND($AE84*$E$5%,2))-($AG84-$AH84)+$AF84)-(((($AE84+ROUND($AE84*9.76%,2)+ROUND($AE84*6.5%,2)+ROUND($AE84*$E$5%,2))-($AG84-$AH84)+$AF84)/(100+$E$5+9.76+6.5))*100))*$E$8,2)&gt;=ROUND((ROUND(IF($AE84&gt;=2800,2800,$AE84)*9.76%,2)+ROUND(IF($AE84&gt;=2800,2800,$AE84)*6.5%,2)+ROUND(IF($AE84&gt;=2800,2800,$AE84)*$E$5%,2))*$E$8,2),ROUND((ROUND(IF($AE84&gt;=2800,2800,$AE84)*9.76%,2)+ROUND(IF($AE84&gt;=2800,2800,$AE84)*6.5%,2)+ROUND(IF($AE84&gt;=2800,2800,$AE84)*$E$5%,2))*$E$8,2),ROUND(((($AE84+ROUND($AE84*9.76%,2)+ROUND($AE84*6.5%,2)+ROUND($AE84*$E$5%,2))-($AG84-$AH84)+$AF84)-(((($AE84+ROUND($AE84*9.76%,2)+ROUND($AE84*6.5%,2)+ROUND($AE84*$E$5%,2))-($AG84-$AH84)+$AF84)/(100+$E$5+9.76+6.5))*100))*$E$8,2))))))),0))</f>
        <v>0</v>
      </c>
      <c r="AU84" s="35" t="str">
        <f t="shared" ref="AU84:AU147" si="108">IF($E$7=2020,IF(IF(OR($AD84=0,$H84=0),0,IF($AL84&gt;0,$AL84,$AM84))&gt;$G84,$G84,IF(OR($AD84=0,$H84=0),0,IF($AL84&gt;0,$AL84,$AM84))),IF($E$7=2021,IF(IF(OR($AD84=0,$H84=0),0,IF($AR84&gt;0,$AR84,$AS84))&gt;$G84,$G84,IF(OR($AD84=0,$H84=0),0,IF($AR84&gt;0,$AR84,$AS84))),""))</f>
        <v/>
      </c>
      <c r="AV84" s="35" t="str">
        <f t="shared" ref="AV84:AV147" si="109">IF($E$7=2020,IF(IF(OR($AD84=0,$H84=0),0,$AN84)&gt;$H84,$H84,IF(OR($AD84=0,$H84=0),0,$AN84)),IF($E$7=2021,IF(IF(OR($AD84=0,$H84=0),0,$AT84)&gt;$H84,$H84,IF(OR($AD84=0,$H84=0),0,$AT84)),""))</f>
        <v/>
      </c>
      <c r="AW84" s="65" t="str">
        <f t="shared" ref="AW84:AW147" si="110">IF($E$7=2020,ROUND(IF(IF($AI84&gt;0,$AI84,IF($AJ84&gt;0,$AJ84,IF($AK84&gt;0,$AK84,0)))&gt;$I84,$I84,IF($AI84&gt;0,$AI84,IF($AJ84&gt;0,$AJ84,IF($AK84&gt;0,$AK84,0)))),2),IF($E$7=2021,ROUND(IF(IF($AO84&gt;0,$AO84,IF($AP84&gt;0,$AP84,IF($AQ84&gt;0,$AQ84,0)))&gt;$I84,$I84,IF($AO84&gt;0,$AO84,IF($AP84&gt;0,$AP84,IF($AQ84&gt;0,$AQ84,0)))),2),""))</f>
        <v/>
      </c>
      <c r="AX84" s="47">
        <f t="shared" si="75"/>
        <v>1</v>
      </c>
      <c r="AY84" s="48">
        <f t="shared" si="76"/>
        <v>0</v>
      </c>
      <c r="AZ84" s="48">
        <f t="shared" si="77"/>
        <v>0</v>
      </c>
      <c r="BA84" s="43">
        <f t="shared" si="78"/>
        <v>0</v>
      </c>
      <c r="BB84" s="43">
        <f t="shared" si="79"/>
        <v>0</v>
      </c>
      <c r="BC84" s="49">
        <f t="shared" si="80"/>
        <v>0</v>
      </c>
      <c r="BD84" s="49">
        <f t="shared" si="81"/>
        <v>0</v>
      </c>
      <c r="BE84" s="49">
        <f t="shared" si="82"/>
        <v>0</v>
      </c>
      <c r="BF84" s="49">
        <f t="shared" ref="BF84:BF147" si="111">IF(AND($AX84=1,$G84&gt;0),IF(AND($AZ84=0,$BA84=0),ROUND((ROUND(IF($AY84&gt;=2600,2600,$AY84)*9.76%,2)+ROUND(IF($AY84&gt;=2600,2600,$AY84)*1.5%,2)+ROUND(IF($AY84&gt;=2600,2600,$AY84)*2.45%,2)+ROUND(IF($AY84&gt;=2600,2600,$AY84)*((1-13.71%)*9%),2))*$E$8,2),IF(AND($AZ84&gt;0,$BA84=0),ROUND(IF(AND($AY84&gt;=2600,$AZ84&lt;=2600,$AY84+$AZ84&gt;=2600),ROUND((2600-$AZ84)*9.76%,2)+ROUND((2600-$AZ84)*2.45%,2)+ROUND((2600-$AZ84)*1.5%,2)+ROUND((2600-$AZ84)*((1-13.71%)*9%),2)+ROUND($AZ84*9%,2),ROUND(IF(AND($AY84&lt;=2600,$AZ84+$AY84&lt;=2600),ROUND($AY84*9.76%,2)+ROUND($AY84*1.5%,2)+ROUND($AY84*2.45%,2)+ROUND($AY84*((1-13.71%)*9%),2)+ROUND($AZ84*9%,2),IF(AND($AY84&lt;2600,$AZ84+$AY84&gt;2600,$AZ84&lt;=2600),ROUND((2600-$AZ84)*9.76%,2)+ROUND((2600-$AZ84)*1.5%,2)+ROUND((2600-$AZ84)*2.45%,2)+ROUND((2600-$AZ84)*((1-13.71%)*9%),2)+ROUND($AZ84*9%,2),IF($AZ84&gt;2600,ROUND(2600*9%,2),2))),2))*$E$8,2),IF(AND($AZ84=0,$BA84&gt;0),ROUND((ROUND(IF($AY84-($BA84+$BB84)&gt;=2600,2600,$AY84-($BA84+$BB84))*9.76%,2)+ROUND(IF($AY84-($BA84+$BB84)&gt;=2600,2600,$AY84-($BA84+$BB84))*1.5%,2)+ROUND(IF($AY84-($BA84+$BB84)&gt;=2600,2600,$AY84-($BA84+$BB84))*2.45%,2)+ROUND(IF($AY84-($BA84+$BB84)&gt;=2600,2600,$AY84-($BA84+$BB84))*((1-13.71%)*9%),2))*$E$8,2),IF(AND($AZ84&gt;0,$BA84&gt;0),IF(AND($AY84+ROUND($AY84*9.76%,2)+ROUND($AY84*6.5%,2)+ROUND($AY84*$E$5%,2)+($AZ84)-($BA84-$BB84)&gt;=2600+ROUND(2600*9.76%,2)+ROUND(2600*6.5%,2)+ROUND(2600*$E$5%,2),AY84+ROUND($AY84*9.76%,2)+ROUND($AY84*6.5%,2)+ROUND($AY84*$E$5%,2)&lt;2600+ROUND(2600*9.76%,2)+ROUND(2600*6.5%,2)+ROUND(2600*$E$5%,2),$AZ84&gt;=$BA84-$BB84),ROUND((ROUND($AY84*9.76%,2)+ROUND($AY84*2.45%,2)+ROUND($AY84*1.5%,2)+ROUND($AY84*((1-13.71%)*9%),2))*$E$8,2),IF(AND($AY84+ROUND($AY84*9.76%,2)+ROUND($AY84*6.5%,2)+ROUND($AY84*$E$5%,2)+($AZ84)-($BA84-$BB84)&gt;=2600+ROUND(2600*9.76%,2)+ROUND(2600*6.5%,2)+ROUND(2600*$E$5%,2),AY84+ROUND($AY84*9.76%,2)+ROUND($AY84*6.5%,2)+ROUND($AY84*$E$5%,2)&gt;=2600+ROUND(2600*9.76%,2)+ROUND(2600*6.5%,2)+ROUND(2600*$E$5%,2),$AZ84&gt;=$BA84-$BB84),ROUND((ROUND(2600*9.76%,2)+ROUND(2600*2.45%,2)+ROUND(2600*1.5%,2)+ROUND(2600*((1-13.71%)*9%),2))*$E$8,2),IF(AND($AY84+ROUND($AY84*9.76%,2)+ROUND($AY84*6.5%,2)+ROUND($AY84*$E$5%,2)+($AZ84)-($BA84-$BB84)&gt;=2600+ROUND(2600*9.76%,2)+ROUND(2600*6.5%,2)+ROUND(2600*$E$5%,2),$AY84+ROUND($AY84*9.76%,2)+ROUND($AY84*6.5%,2)+ROUND($AY84*$E$5%,2)&gt;=2600+ROUND(2600*9.76%,2)+ROUND(2600*6.5%,2)+ROUND(2600*$E$5%,2),$AZ84&lt;=$BA84-$BB84),ROUND((ROUND(2600*9.76%,2)+ROUND(2600*2.45%,2)+ROUND(2600*1.5%,2)+ROUND(2600*((1-13.71%)*9%),2))*$E$8,2),IF(AND($AY84+ROUND($AY84*9.76%,2)+ROUND($AY84*6.5%,2)+ROUND($AY84*$E$5%,2)+($AZ84)-($BA84-$BB84)&lt;2600+ROUND(2600*9.76%,2)+ROUND(2600*6.5%,2)+ROUND(2600*$E$5%,2),$AY84+ROUND($AY84*9.76%,2)+ROUND($AY84*6.5%,2)+ROUND($AY84*$E$5%,2)&lt;2600+ROUND(2600*9.76%,2)+ROUND(2600*6.5%,2)+ROUND(2600*$E$5%,2),$AZ84&gt;=$BA84-$BB84),ROUND((ROUND($AY84*9.76%,2)+ROUND($AY84*2.45%,2)+ROUND($AY84*1.5%,2)+ROUND($AY84*((1-13.71%)*9%),2))*$E$8,2),IF(AND($AY84+ROUND($AY84*9.76%,2)+ROUND($AY84*6.5%,2)+ROUND($AY84*$E$5%,2)+($AZ84)-($BA84-$BB84)&lt;2600+ROUND(2600*9.76%,2)+ROUND(2600*6.5%,2)+ROUND(2600*$E$5%,2),$AY84+ROUND($AY84*9.76%,2)+ROUND($AY84*6.5%,2)+ROUND($AY84*$E$5%,2)&lt;2600+ROUND(2600*9.76%,2)+ROUND(2600*6.5%,2)+ROUND(2600*$E$5%,2),$AZ84&lt;=$BA84-$BB84),ROUND(((ROUND((($AY84+ROUND($AY84*9.76%,2)+ROUND($AY84*6.5%,2)+ROUND($AY84*$E$5%,2))-(($BA84+$BB84)-$AZ84)-(IF(ROUND(((($AY84+ROUND($AY84*9.76%,2)+ROUND($AY84*6.5%,2)+ROUND($AY84*$E$5%,2))-($BA84-$BB84)+$AZ84)-(((($AY84+ROUND($AY84*9.76%,2)+ROUND($AY84*6.5%,2)+ROUND($AY84*$E$5%,2))-($BA84-$BB84)+$AZ84)/(100+$E$5+9.76+6.5))*100))*$E$8,2)&gt;=ROUND((ROUND(IF($AY84&gt;=2600,2600,$AY84)*9.76%,2)+ROUND(IF($AY84&gt;=2600,2600,$AY84)*6.5%,2)+ROUND(IF($AY84&gt;=2600,2600,$AY84)*$E$5%,2))*$E$8,2),ROUND((ROUND(IF($AY84&gt;=2600,2600,$AY84)*9.76%,2)+ROUND(IF($AY84&gt;=2600,2600,$AY84)*6.5%,2)+ROUND(IF($AY84&gt;=2600,2600,$AY84)*$E$5%,2))*$E$8,2),ROUND(((($AY84+ROUND($AY84*9.76%,2)+ROUND($AY84*6.5%,2)+ROUND($AY84*$E$5%,2))-($BA84-$BB84)+$AZ84)-(((($AY84+ROUND($AY84*9.76%,2)+ROUND($AY84*6.5%,2)+ROUND($AY84*$E$5%,2))-($BA84-$BB84)+$AZ84)/(100+$E$5+9.76+6.5))*100)),2))))*9.76%,2))+(ROUND((($AY84+ROUND($AY84*9.76%,2)+ROUND($AY84*6.5%,2)+ROUND($AY84*$E$5%,2))-(($BA84+$BB84)-$AZ84)-(IF(ROUND(((($AY84+ROUND($AY84*9.76%,2)+ROUND($AY84*6.5%,2)+ROUND($AY84*$E$5%,2))-($BA84-$BB84)+$AZ84)-(((($AY84+ROUND($AY84*9.76%,2)+ROUND($AY84*6.5%,2)+ROUND($AY84*$E$5%,2))-($BA84-$BB84)+$AZ84)/(100+$E$5+9.76+6.5))*100))*$E$8,2)&gt;=ROUND((ROUND(IF($AY84&gt;=2600,2600,$AY84)*9.76%,2)+ROUND(IF($AY84&gt;=2600,2600,$AY84)*6.5%,2)+ROUND(IF($AY84&gt;=2600,2600,$AY84)*$E$5%,2))*$E$8,2),ROUND((ROUND(IF($AY84&gt;=2600,2600,$AY84)*9.76%,2)+ROUND(IF($AY84&gt;=2600,2600,$AY84)*6.5%,2)+ROUND(IF($AY84&gt;=2600,2600,$AY84)*$E$5%,2))*$E$8,2),ROUND(((($AY84+ROUND($AY84*9.76%,2)+ROUND($AY84*6.5%,2)+ROUND($AY84*$E$5%,2))-($BA84-$BB84)+$AZ84)-(((($AY84+ROUND($AY84*9.76%,2)+ROUND($AY84*6.5%,2)+ROUND($AY84*$E$5%,2))-($BA84-$BB84)+$AZ84)/(100+$E$5+9.76+6.5))*100)),2))))*2.45%,2))+(ROUND((($AY84+ROUND($AY84*9.76%,2)+ROUND($AY84*6.5%,2)+ROUND($AY84*$E$5%,2))-(($BA84+$BB84)-$AZ84)-(IF(ROUND(((($AY84+ROUND($AY84*9.76%,2)+ROUND($AY84*6.5%,2)+ROUND($AY84*$E$5%,2))-($BA84-$BB84)+$AZ84)-(((($AY84+ROUND($AY84*9.76%,2)+ROUND($AY84*6.5%,2)+ROUND($AY84*$E$5%,2))-($BA84-$BB84)+$AZ84)/(100+$E$5+9.76+6.5))*100))*$E$8,2)&gt;=ROUND((ROUND(IF($AY84&gt;=2600,2600,$AY84)*9.76%,2)+ROUND(IF($AY84&gt;=2600,2600,$AY84)*6.5%,2)+ROUND(IF($AY84&gt;=2600,2600,$AY84)*$E$5%,2))*$E$8,2),ROUND((ROUND(IF($AY84&gt;=2600,2600,$AY84)*9.76%,2)+ROUND(IF($AY84&gt;=2600,2600,$AY84)*6.5%,2)+ROUND(IF($AY84&gt;=2600,2600,$AY84)*$E$5%,2))*$E$8,2),ROUND(((($AY84+ROUND($AY84*9.76%,2)+ROUND($AY84*6.5%,2)+ROUND($AY84*$E$5%,2))-($BA84-$BB84)+$AZ84)-(((($AY84+ROUND($AY84*9.76%,2)+ROUND($AY84*6.5%,2)+ROUND($AY84*$E$5%,2))-($BA84-$BB84)+$AZ84)/(100+$E$5+9.76+6.5))*100)),2))))*1.5%,2))+(ROUND((($AY84+ROUND($AY84*9.76%,2)+ROUND($AY84*6.5%,2)+ROUND($AY84*$E$5%,2))-(($BA84+$BB84)-$AZ84)-(IF(ROUND(((($AY84+ROUND($AY84*9.76%,2)+ROUND($AY84*6.5%,2)+ROUND($AY84*$E$5%,2))-($BA84-$BB84)+$AZ84)-(((($AY84+ROUND($AY84*9.76%,2)+ROUND($AY84*6.5%,2)+ROUND($AY84*$E$5%,2))-($BA84-$BB84)+$AZ84)/(100+$E$5+9.76+6.5))*100))*$E$8,2)&gt;=ROUND((ROUND(IF($AY84&gt;=2600,2600,$AY84)*9.76%,2)+ROUND(IF($AY84&gt;=2600,2600,$AY84)*6.5%,2)+ROUND(IF($AY84&gt;=2600,2600,$AY84)*$E$5%,2))*$E$8,2),ROUND((ROUND(IF($AY84&gt;=2600,2600,$AY84)*9.76%,2)+ROUND(IF($AY84&gt;=2600,2600,$AY84)*6.5%,2)+ROUND(IF($AY84&gt;=2600,2600,$AY84)*$E$5%,2))*$E$8,2),ROUND(((($AY84+ROUND($AY84*9.76%,2)+ROUND($AY84*6.5%,2)+ROUND($AY84*$E$5%,2))-($BA84-$BB84)+$AZ84)-(((($AY84+ROUND($AY84*9.76%,2)+ROUND($AY84*6.5%,2)+ROUND($AY84*$E$5%,2))-($BA84-$BB84)+$AZ84)/(100+$E$5+9.76+6.5))*100)),2))))*((1-13.71%)*9%),2)))*$E$8,2),0))))),0)))),0)</f>
        <v>0</v>
      </c>
      <c r="BG84" s="49">
        <f t="shared" si="83"/>
        <v>0</v>
      </c>
      <c r="BH84" s="32">
        <f t="shared" ref="BH84:BH147" si="112">IF(IF(IF($AX84=0,0,IF(AND(OR($H84=0,$H84=""),OR($BA84=0,$BA84=""),$AX84=1),0,IF(AND($AZ84=0,$BA84=0),ROUND((ROUND(IF($AY84&gt;=2600,2600,$AY84)*9.76%,2)+ROUND(IF($AY84&gt;=2600,2600,$AY84)*6.5%,2)+ROUND(IF($AY84&gt;=2600,2600,$AY84)*$E$5%,2))*$E$8,2),IF(AND($AZ84&gt;0,$BA84=0),IF($AY84&gt;=2600,ROUND((ROUND(2600*9.76%,2)+ROUND(2600*6.5%,2)+ROUND(2600*$E$5%,2))*$E$8,2),ROUND((ROUND($AY84*9.76%,2)+ROUND($AY84*6.5%,2)+ROUND($AY84*$E$5%,2))*$E$8,2)),IF(AND($AZ84=0,$BA84&gt;0),IF(ROUND(((($AY84+ROUND($AY84*9.76%,2)+ROUND($AY84*6.5%,2)+ROUND($AY84*$E$5%,2))-($BA84-$BB84))-(((($AY84+ROUND($AY84*9.76%,2)+ROUND($AY84*6.5%,2)+ROUND($AY84*$E$5%,2))-($BA84-$BB84))/(100+$E$5+9.76+6.5))*100))*$E$8,2)&gt;=ROUND((ROUND(IF($AY84&gt;=2600,2600,$AY84)*9.76%,2)+ROUND(IF($AY84&gt;=2600,2600,$AY84)*6.5%,2)+ROUND(IF($AY84&gt;=2600,2600,$AY84)*$E$5%,2))*$E$8,2),ROUND((ROUND(IF($AY84&gt;=2600,2600,$AY84)*9.76%,2)+ROUND(IF($AY84&gt;=2600,2600,$AY84)*6.5%,2)+ROUND(IF($AY84&gt;=2600,2600,$AY84)*$E$5%,2))*$E$8,2),ROUND(((($AY84+ROUND($AY84*9.76%,2)+ROUND($AY84*6.5%,2)+ROUND($AY84*$E$5%,2))-($BA84-$BB84))-(((($AY84+ROUND($AY84*9.76%,2)+ROUND($AY84*6.5%,2)+ROUND($AY84*$E$5%,2))-($BA84-$BB84))/(100+$E$5+9.76+6.5))*100))*$E$8,2)),IF(ROUND(((($AY84+ROUND($AY84*9.76%,2)+ROUND($AY84*6.5%,2)+ROUND($AY84*$E$5%,2))-($BA84-$BB84)+$AZ84)-(((($AY84+ROUND($AY84*9.76%,2)+ROUND($AY84*6.5%,2)+ROUND($AY84*$E$5%,2))-($BA84-$BB84)+$AZ84)/(100+$E$5+9.76+6.5))*100))*$E$8,2)&gt;=ROUND((ROUND(IF($AY84&gt;=2600,2600,$AY84)*9.76%,2)+ROUND(IF($AY84&gt;=2600,2600,$AY84)*6.5%,2)+ROUND(IF($AY84&gt;=2600,2600,$AY84)*$E$5%,2))*$E$8,2),ROUND((ROUND(IF($AY84&gt;=2600,2600,$AY84)*9.76%,2)+ROUND(IF($AY84&gt;=2600,2600,$AY84)*6.5%,2)+ROUND(IF($AY84&gt;=2600,2600,$AY84)*$E$5%,2))*$E$8,2),ROUND(((($AY84+ROUND($AY84*9.76%,2)+ROUND($AY84*6.5%,2)+ROUND($AY84*$E$5%,2))-($BA84-$BB84)+$AZ84)-(((($AY84+ROUND($AY84*9.76%,2)+ROUND($AY84*6.5%,2)+ROUND($AY84*$E$5%,2))-($BA84-$BB84)+$AZ84)/(100+$E$5+9.76+6.5))*100))*$E$8,2)))))))&gt;0,IF($AX84=0,0,IF(AND(OR($H84=0,$H84=""),OR($BA84=0,$BA84=""),$AX84=1),0,IF(AND($AZ84=0,$BA84=0),ROUND((ROUND(IF($AY84&gt;=2600,2600,$AY84)*9.76%,2)+ROUND(IF($AY84&gt;=2600,2600,$AY84)*6.5%,2)+ROUND(IF($AY84&gt;=2600,2600,$AY84)*$E$5%,2))*$E$8,2),IF(AND($AZ84&gt;0,$BA84=0),IF($AY84&gt;=2600,ROUND((ROUND(2600*9.76%,2)+ROUND(2600*6.5%,2)+ROUND(2600*$E$5%,2))*$E$8,2),ROUND((ROUND($AY84*9.76%,2)+ROUND($AY84*6.5%,2)+ROUND($AY84*$E$5%,2))*$E$8,2)),IF(AND($AZ84=0,$BA84&gt;0),IF(ROUND(((($AY84+ROUND($AY84*9.76%,2)+ROUND($AY84*6.5%,2)+ROUND($AY84*$E$5%,2))-($BA84-$BB84))-(((($AY84+ROUND($AY84*9.76%,2)+ROUND($AY84*6.5%,2)+ROUND($AY84*$E$5%,2))-($BA84-$BB84))/(100+$E$5+9.76+6.5))*100))*$E$8,2)&gt;=ROUND((ROUND(IF($AY84&gt;=2600,2600,$AY84)*9.76%,2)+ROUND(IF($AY84&gt;=2600,2600,$AY84)*6.5%,2)+ROUND(IF($AY84&gt;=2600,2600,$AY84)*$E$5%,2))*$E$8,2),ROUND((ROUND(IF($AY84&gt;=2600,2600,$AY84)*9.76%,2)+ROUND(IF($AY84&gt;=2600,2600,$AY84)*6.5%,2)+ROUND(IF($AY84&gt;=2600,2600,$AY84)*$E$5%,2))*$E$8,2),ROUND(((($AY84+ROUND($AY84*9.76%,2)+ROUND($AY84*6.5%,2)+ROUND($AY84*$E$5%,2))-($BA84-$BB84))-(((($AY84+ROUND($AY84*9.76%,2)+ROUND($AY84*6.5%,2)+ROUND($AY84*$E$5%,2))-($BA84-$BB84))/(100+$E$5+9.76+6.5))*100))*$E$8,2)),IF(ROUND(((($AY84+ROUND($AY84*9.76%,2)+ROUND($AY84*6.5%,2)+ROUND($AY84*$E$5%,2))-($BA84-$BB84)+$AZ84)-(((($AY84+ROUND($AY84*9.76%,2)+ROUND($AY84*6.5%,2)+ROUND($AY84*$E$5%,2))-($BA84-$BB84)+$AZ84)/(100+$E$5+9.76+6.5))*100))*$E$8,2)&gt;=ROUND((ROUND(IF($AY84&gt;=2600,2600,$AY84)*9.76%,2)+ROUND(IF($AY84&gt;=2600,2600,$AY84)*6.5%,2)+ROUND(IF($AY84&gt;=2600,2600,$AY84)*$E$5%,2))*$E$8,2),ROUND((ROUND(IF($AY84&gt;=2600,2600,$AY84)*9.76%,2)+ROUND(IF($AY84&gt;=2600,2600,$AY84)*6.5%,2)+ROUND(IF($AY84&gt;=2600,2600,$AY84)*$E$5%,2))*$E$8,2),ROUND(((($AY84+ROUND($AY84*9.76%,2)+ROUND($AY84*6.5%,2)+ROUND($AY84*$E$5%,2))-($BA84-$BB84)+$AZ84)-(((($AY84+ROUND($AY84*9.76%,2)+ROUND($AY84*6.5%,2)+ROUND($AY84*$E$5%,2))-($BA84-$BB84)+$AZ84)/(100+$E$5+9.76+6.5))*100))*$E$8,2))))))),0)&gt;$H84,$H84,IF(IF($AX84=0,0,IF(AND(OR($H84=0,$H84=""),OR($BA84=0,$BA84=""),$AX84=1),0,IF(AND($AZ84=0,$BA84=0),ROUND((ROUND(IF($AY84&gt;=2600,2600,$AY84)*9.76%,2)+ROUND(IF($AY84&gt;=2600,2600,$AY84)*6.5%,2)+ROUND(IF($AY84&gt;=2600,2600,$AY84)*$E$5%,2))*$E$8,2),IF(AND($AZ84&gt;0,$BA84=0),IF($AY84&gt;=2600,ROUND((ROUND(2600*9.76%,2)+ROUND(2600*6.5%,2)+ROUND(2600*$E$5%,2))*$E$8,2),ROUND((ROUND($AY84*9.76%,2)+ROUND($AY84*6.5%,2)+ROUND($AY84*$E$5%,2))*$E$8,2)),IF(AND($AZ84=0,$BA84&gt;0),IF(ROUND(((($AY84+ROUND($AY84*9.76%,2)+ROUND($AY84*6.5%,2)+ROUND($AY84*$E$5%,2))-($BA84-$BB84))-(((($AY84+ROUND($AY84*9.76%,2)+ROUND($AY84*6.5%,2)+ROUND($AY84*$E$5%,2))-($BA84-$BB84))/(100+$E$5+9.76+6.5))*100))*$E$8,2)&gt;=ROUND((ROUND(IF($AY84&gt;=2600,2600,$AY84)*9.76%,2)+ROUND(IF($AY84&gt;=2600,2600,$AY84)*6.5%,2)+ROUND(IF($AY84&gt;=2600,2600,$AY84)*$E$5%,2))*$E$8,2),ROUND((ROUND(IF($AY84&gt;=2600,2600,$AY84)*9.76%,2)+ROUND(IF($AY84&gt;=2600,2600,$AY84)*6.5%,2)+ROUND(IF($AY84&gt;=2600,2600,$AY84)*$E$5%,2))*$E$8,2),ROUND(((($AY84+ROUND($AY84*9.76%,2)+ROUND($AY84*6.5%,2)+ROUND($AY84*$E$5%,2))-($BA84-$BB84))-(((($AY84+ROUND($AY84*9.76%,2)+ROUND($AY84*6.5%,2)+ROUND($AY84*$E$5%,2))-($BA84-$BB84))/(100+$E$5+9.76+6.5))*100))*$E$8,2)),IF(ROUND(((($AY84+ROUND($AY84*9.76%,2)+ROUND($AY84*6.5%,2)+ROUND($AY84*$E$5%,2))-($BA84-$BB84)+$AZ84)-(((($AY84+ROUND($AY84*9.76%,2)+ROUND($AY84*6.5%,2)+ROUND($AY84*$E$5%,2))-($BA84-$BB84)+$AZ84)/(100+$E$5+9.76+6.5))*100))*$E$8,2)&gt;=ROUND((ROUND(IF($AY84&gt;=2600,2600,$AY84)*9.76%,2)+ROUND(IF($AY84&gt;=2600,2600,$AY84)*6.5%,2)+ROUND(IF($AY84&gt;=2600,2600,$AY84)*$E$5%,2))*$E$8,2),ROUND((ROUND(IF($AY84&gt;=2600,2600,$AY84)*9.76%,2)+ROUND(IF($AY84&gt;=2600,2600,$AY84)*6.5%,2)+ROUND(IF($AY84&gt;=2600,2600,$AY84)*$E$5%,2))*$E$8,2),ROUND(((($AY84+ROUND($AY84*9.76%,2)+ROUND($AY84*6.5%,2)+ROUND($AY84*$E$5%,2))-($BA84-$BB84)+$AZ84)-(((($AY84+ROUND($AY84*9.76%,2)+ROUND($AY84*6.5%,2)+ROUND($AY84*$E$5%,2))-($BA84-$BB84)+$AZ84)/(100+$E$5+9.76+6.5))*100))*$E$8,2)))))))&gt;0,IF($AX84=0,0,IF(AND(OR($H84=0,$H84=""),OR($BA84=0,$BA84=""),$AX84=1),0,IF(AND($AZ84=0,$BA84=0),ROUND((ROUND(IF($AY84&gt;=2600,2600,$AY84)*9.76%,2)+ROUND(IF($AY84&gt;=2600,2600,$AY84)*6.5%,2)+ROUND(IF($AY84&gt;=2600,2600,$AY84)*$E$5%,2))*$E$8,2),IF(AND($AZ84&gt;0,$BA84=0),IF($AY84&gt;=2600,ROUND((ROUND(2600*9.76%,2)+ROUND(2600*6.5%,2)+ROUND(2600*$E$5%,2))*$E$8,2),ROUND((ROUND($AY84*9.76%,2)+ROUND($AY84*6.5%,2)+ROUND($AY84*$E$5%,2))*$E$8,2)),IF(AND($AZ84=0,$BA84&gt;0),IF(ROUND(((($AY84+ROUND($AY84*9.76%,2)+ROUND($AY84*6.5%,2)+ROUND($AY84*$E$5%,2))-($BA84-$BB84))-(((($AY84+ROUND($AY84*9.76%,2)+ROUND($AY84*6.5%,2)+ROUND($AY84*$E$5%,2))-($BA84-$BB84))/(100+$E$5+9.76+6.5))*100))*$E$8,2)&gt;=ROUND((ROUND(IF($AY84&gt;=2600,2600,$AY84)*9.76%,2)+ROUND(IF($AY84&gt;=2600,2600,$AY84)*6.5%,2)+ROUND(IF($AY84&gt;=2600,2600,$AY84)*$E$5%,2))*$E$8,2),ROUND((ROUND(IF($AY84&gt;=2600,2600,$AY84)*9.76%,2)+ROUND(IF($AY84&gt;=2600,2600,$AY84)*6.5%,2)+ROUND(IF($AY84&gt;=2600,2600,$AY84)*$E$5%,2))*$E$8,2),ROUND(((($AY84+ROUND($AY84*9.76%,2)+ROUND($AY84*6.5%,2)+ROUND($AY84*$E$5%,2))-($BA84-$BB84))-(((($AY84+ROUND($AY84*9.76%,2)+ROUND($AY84*6.5%,2)+ROUND($AY84*$E$5%,2))-($BA84-$BB84))/(100+$E$5+9.76+6.5))*100))*$E$8,2)),IF(ROUND(((($AY84+ROUND($AY84*9.76%,2)+ROUND($AY84*6.5%,2)+ROUND($AY84*$E$5%,2))-($BA84-$BB84)+$AZ84)-(((($AY84+ROUND($AY84*9.76%,2)+ROUND($AY84*6.5%,2)+ROUND($AY84*$E$5%,2))-($BA84-$BB84)+$AZ84)/(100+$E$5+9.76+6.5))*100))*$E$8,2)&gt;=ROUND((ROUND(IF($AY84&gt;=2600,2600,$AY84)*9.76%,2)+ROUND(IF($AY84&gt;=2600,2600,$AY84)*6.5%,2)+ROUND(IF($AY84&gt;=2600,2600,$AY84)*$E$5%,2))*$E$8,2),ROUND((ROUND(IF($AY84&gt;=2600,2600,$AY84)*9.76%,2)+ROUND(IF($AY84&gt;=2600,2600,$AY84)*6.5%,2)+ROUND(IF($AY84&gt;=2600,2600,$AY84)*$E$5%,2))*$E$8,2),ROUND(((($AY84+ROUND($AY84*9.76%,2)+ROUND($AY84*6.5%,2)+ROUND($AY84*$E$5%,2))-($BA84-$BB84)+$AZ84)-(((($AY84+ROUND($AY84*9.76%,2)+ROUND($AY84*6.5%,2)+ROUND($AY84*$E$5%,2))-($BA84-$BB84)+$AZ84)/(100+$E$5+9.76+6.5))*100))*$E$8,2))))))),0))</f>
        <v>0</v>
      </c>
      <c r="BI84" s="49">
        <f t="shared" ref="BI84:BI147" si="113">IF(OR($AX84=0,AND($AX84=1,$H84=0)),IF(AND($AZ84=0,$BA84=0),ROUND(ROUND(IF($AY84&gt;=2800,2800*$E$8,$AY84*$E$8),2)-ROUND(ROUND(ROUND(IF($AY84&gt;=2800,2800,$AY84)*9.76%,2)+ROUND(IF($AY84&gt;=2800,2800,$AY84)*2.45%,2)+ROUND(IF($AY84&gt;=2800,2800,$AY84)*1.5%,2)+ROUND(IF($AY84&gt;=2800,2800,$AY84)*((1-13.71%)*9%),2),2),2)*$E$8,2),IF(AND($AZ84&gt;0,$BA84=0),IF(ROUND(IF($AY84+$AZ84&lt;=2800,ROUND($AY84*$E$8,2)+ROUND($AZ84*$E$8,2),0)-ROUND(ROUND(ROUND($AY84*9.76%,2)+ROUND($AY84*2.45%,2)+ROUND($AY84*1.5%,2)+ROUND($AY84*((1-13.71%)*9%),2)+ROUND($AZ84*9%,2),2),2)*$E$8,2)&gt;0,ROUND(IF($AY84+$AZ84&lt;=2800,ROUND($AY84*$E$8,2)+ROUND($AZ84*$E$8,2),0)-ROUND(ROUND(ROUND($AY84*9.76%,2)+ROUND($AY84*2.45%,2)+ROUND($AY84*1.5%,2)+ROUND($AY84*((1-13.71%)*9%),2)+ROUND($AZ84*9%,2),2),2)*$E$8,2),IF(ROUND(IF($AY84+$AZ84&gt;=2800,IF($AZ84&gt;2800,ROUND(2800*$E$8,2),ROUND($AZ84*$E$8,2)+ROUND((2800-$AZ84)*$E$8,2)),0)-ROUND(ROUND(ROUND(IF($AZ84&gt;2800,0,2800-$AZ84)*9.76%,2)+ROUND(IF($AZ84&gt;2800,0,2800-$AZ84)*2.45%,2)+ROUND(IF($AZ84&gt;2800,0,2800-$AZ84)*1.5%,2)+ROUND(IF($AZ84&gt;2800,0,2800-$AZ84)*((1-13.71%)*9%),2)+ROUND(IF($AZ84&gt;2800,2800,$AZ84)*9%,2),2),2)*$E$8,2)&gt;0,ROUND(IF($AY84+$AZ84&gt;=2800,IF($AZ84&gt;2800,ROUND(2800*$E$8,2),ROUND($AZ84*$E$8,2)+ROUND((2800-$AZ84)*$E$8,2)),0)-ROUND(ROUND(ROUND(IF($AZ84&gt;2800,0,2800-$AZ84)*9.76%,2)+ROUND(IF($AZ84&gt;2800,0,2800-$AZ84)*2.45%,2)+ROUND(IF($AZ84&gt;2800,0,2800-$AZ84)*1.5%,2)+ROUND(IF($AZ84&gt;2800,0,2800-$AZ84)*((1-13.71%)*9%),2)+ROUND(IF($AZ84&gt;2800,2800,$AZ84)*9%,2),2),2)*$E$8,2),0)),IF(AND($H84=0,$AX84=1,$AZ84=0,$BA84&gt;0),IF((($AY84+ROUND($AY84*9.76%,2)+ROUND($AY84*6.5%,2)+ROUND($AY84*$E$5%,2))-($BA84-$BB84))&gt;2800+ROUND(2800*9.76%,2)+ROUND(2800*6.5%,2)+ROUND(2800*$E$5%,2),ROUND((2800-ROUND(2800*9.76%,2)-ROUND(2800*1.5%,2)-ROUND(2800*2.45%,2)-ROUND((2800*(1-13.71%))*9%,2))*$E$8,2),IF($BA84&lt;$BB84+($AY84-2800)+(ROUND($AY84*9.76%,2)+ROUND($AY84*6.5%,2)+ROUND($AY84*$E$5%,2))+(ROUND($AY84*9.76%,2)+ROUND($AY84*1.5%,2)+ROUND($AY84*2.45%,2)+ROUND(($AY84*(1-13.71%))*9%,2)),ROUND((2800-ROUND(2800*9.76%,2)-ROUND(2800*1.5%,2)-ROUND(2800*2.45%,2)-ROUND((2800*(1-13.71%))*9%,2))*$E$8,2),IF(ROUND(ROUND(ROUND($AY84-ROUND($AY84*9.76%,2)-ROUND($AY84*1.5%,2)-ROUND($AY84*2.45%,2)-ROUND(($AY84*(1-13.71%))*9%,2),2)-($BA84-($BB84+(ROUND($AY84*9.76%,2)+ROUND($AY84*6.5%,2)+ROUND($AY84*$E$5%,2))+(ROUND($AY84*9.76%,2)+ROUND($AY84*1.5%,2)+ROUND($AY84*2.45%,2)+ROUND(($AY84*(1-13.71%))*9%,2)))),2)*$E$8,2)&gt;0,ROUND(ROUND(ROUND($AY84-ROUND($AY84*9.76%,2)-ROUND($AY84*1.5%,2)-ROUND($AY84*2.45%,2)-ROUND(($AY84*(1-13.71%))*9%,2),2)-($BA84-($BB84+(ROUND($AY84*9.76%,2)+ROUND($AY84*6.5%,2)+ROUND($AY84*$E$5%,2))+(ROUND($AY84*9.76%,2)+ROUND($AY84*1.5%,2)+ROUND($AY84*2.45%,2)+ROUND(($AY84*(1-13.71%))*9%,2)))),2)*$E$8,2),0))),IF(IF(AND($AZ84=0,$BA84&gt;0),ROUND(IF(ROUND(($AY84-ROUND(ROUND(ROUND($AY84*9.76%,2)+ROUND($AY84*2.45%,2)+ROUND($AY84*1.5%,2)+ROUND($AY84*((1-13.71%)*9%),2),2),2)+($AZ84-ROUND($AZ84*9%,2))-$BA84)*$E$8,2)&gt;=IF(IF(AND($AZ84=0,$BA84&gt;0),ROUND(((IF($AY84&gt;=2800,2800,$AY84)-ROUND(ROUND(ROUND(IF($AY84&gt;=2800,2800,$AY84)*9.76%,2)+ROUND(IF($AY84&gt;=2800,2800,$AY84)*2.45%,2)+ROUND(IF($AY84&gt;=2800,2800,$AY84)*1.5%,2)+ROUND(IF($AY84&gt;=2800,2800,$AY84)*((1-13.71%)*9%),2),2),2))-$BA84)*$E$8,2),0)&gt;0,IF(AND($AZ84=0,$BA84&gt;0),ROUND(((IF($AY84&gt;=2800,2800,$AY84)-ROUND(ROUND(ROUND(IF($AY84&gt;=2800,2800,$AY84)*9.76%,2)+ROUND(IF($AY84&gt;=2800,2800,$AY84)*2.45%,2)+ROUND(IF($AY84&gt;=2800,2800,$AY84)*1.5%,2)+ROUND(IF($AY84&gt;=2800,2800,$AY84)*((1-13.71%)*9%),2),2),2)))*$E$8,2),0),0),IF(IF(AND($AZ84=0,$BA84&gt;0),ROUND(((IF($AY84&gt;=2800,2800,$AY84)-ROUND(ROUND(ROUND(IF($AY84&gt;=2800,2800,$AY84)*9.76%,2)+ROUND(IF($AY84&gt;=2800,2800,$AY84)*2.45%,2)+ROUND(IF($AY84&gt;=2800,2800,$AY84)*1.5%,2)+ROUND(IF($AY84&gt;=2800,2800,$AY84)*((1-13.71%)*9%),2),2),2))-$BA84)*$E$8,2),0)&gt;0,IF(AND($AZ84=0,$BA84&gt;0),ROUND(((IF($AY84&gt;=2800,2800,$AY84)-ROUND(ROUND(ROUND(IF($AY84&gt;=2800,2800,$AY84)*9.76%,2)+ROUND(IF($AY84&gt;=2800,2800,$AY84)*2.45%,2)+ROUND(IF($AY84&gt;=2800,2800,$AY84)*1.5%,2)+ROUND(IF($AY84&gt;=2800,2800,$AY84)*((1-13.71%)*9%),2),2),2)))*$E$8,2),0),0),ROUND(($AY84-ROUND(ROUND(ROUND($AY84*9.76%,2)+ROUND($AY84*2.45%,2)+ROUND($AY84*1.5%,2)+ROUND($AY84*((1-13.71%)*9%),2),2),2)+($AZ84-ROUND($AZ84*9%,2))-$BA84)*$E$8,2)),2),0)&gt;0,IF(AND($AZ84=0,$BA84&gt;0),ROUND(IF(ROUND(($AY84-ROUND(ROUND(ROUND($AY84*9.76%,2)+ROUND($AY84*2.45%,2)+ROUND($AY84*1.5%,2)+ROUND($AY84*((1-13.71%)*9%),2),2),2)+($AZ84-ROUND($AZ84*9%,2))-$BA84)*$E$8,2)&gt;=IF(IF(AND($AZ84=0,$BA84&gt;0),ROUND(((IF($AY84&gt;=2800,2800,$AY84)-ROUND(ROUND(ROUND(IF($AY84&gt;=2800,2800,$AY84)*9.76%,2)+ROUND(IF($AY84&gt;=2800,2800,$AY84)*2.45%,2)+ROUND(IF($AY84&gt;=2800,2800,$AY84)*1.5%,2)+ROUND(IF($AY84&gt;=2800,2800,$AY84)*((1-13.71%)*9%),2),2),2))-$BA84)*$E$8,2),0)&gt;0,IF(AND($AZ84=0,$BA84&gt;0),ROUND(((IF($AY84&gt;=2800,2800,$AY84)-ROUND(ROUND(ROUND(IF($AY84&gt;=2800,2800,$AY84)*9.76%,2)+ROUND(IF($AY84&gt;=2800,2800,$AY84)*2.45%,2)+ROUND(IF($AY84&gt;=2800,2800,$AY84)*1.5%,2)+ROUND(IF($AY84&gt;=2800,2800,$AY84)*((1-13.71%)*9%),2),2),2)))*$E$8,2),0),0),IF(IF(AND($AZ84=0,$BA84&gt;0),ROUND(((IF($AY84&gt;=2800,2800,$AY84)-ROUND(ROUND(ROUND(IF($AY84&gt;=2800,2800,$AY84)*9.76%,2)+ROUND(IF($AY84&gt;=2800,2800,$AY84)*2.45%,2)+ROUND(IF($AY84&gt;=2800,2800,$AY84)*1.5%,2)+ROUND(IF($AY84&gt;=2800,2800,$AY84)*((1-13.71%)*9%),2),2),2))-$BA84)*$E$8,2),0)&gt;0,IF(AND($AZ84=0,$BA84&gt;0),ROUND(((IF($AY84&gt;=2800,2800,$AY84)-ROUND(ROUND(ROUND(IF($AY84&gt;=2800,2800,$AY84)*9.76%,2)+ROUND(IF($AY84&gt;=2800,2800,$AY84)*2.45%,2)+ROUND(IF($AY84&gt;=2800,2800,$AY84)*1.5%,2)+ROUND(IF($AY84&gt;=2800,2800,$AY84)*((1-13.71%)*9%),2),2),2)))*$E$8,2),0),0),ROUND(($AY84-ROUND(ROUND(ROUND($AY84*9.76%,2)+ROUND($AY84*2.45%,2)+ROUND($AY84*1.5%,2)+ROUND($AY84*((1-13.71%)*9%),2),2),2)+($AZ84-ROUND($AZ84*9%,2))-$BA84)*$E$8,2)),2),0),0)))),0)</f>
        <v>0</v>
      </c>
      <c r="BJ84" s="49">
        <f t="shared" ref="BJ84:BJ147" si="114">IF(OR($AX84=0,AND($AX84=1,OR($H84=0,$H84=""))),IF(AND($H84=0,$AX84=1,$AZ84&gt;0,$BA84&gt;0),IF($BA84&lt;=($BB84+(ROUND($AY84*9.76%,2)+ROUND($AY84*1.5%,2)+ROUND($AY84*2.45%,2)+ROUND(($AY84*(1-13.71%))*9%,2))+ROUND($AY84*9.76%,2)+(ROUND($AY84*6.5%,2)+ROUND($AY84*$E$5%,2))+(ROUND(BF84*9%,2))+($AY84-2800)),IF(ROUND(IF($AY84+$AZ84&lt;=2800,ROUND($AY84*$E$8,2)+ROUND($AZ84*$E$8,2),0)-ROUND(ROUND(ROUND($AY84*9.76%,2)+ROUND($AY84*2.45%,2)+ROUND($AY84*1.5%,2)+ROUND($AY84*((1-13.71%)*9%),2)+ROUND($AZ84*9%,2),2),2)*$E$8,2)&gt;0,ROUND(IF($AY84+$AZ84&lt;=2800,ROUND($AY84*$E$8,2)+ROUND($AZ84*$E$8,2),0)-ROUND(ROUND(ROUND($AY84*9.76%,2)+ROUND($AY84*2.45%,2)+ROUND($AY84*1.5%,2)+ROUND($AY84*((1-13.71%)*9%),2)+ROUND($AZ84*9%,2),2),2)*$E$8,2),IF(ROUND(IF($AY84+$AZ84&gt;=2800,IF($AZ84&gt;2800,ROUND(2800*$E$8,2),ROUND($AZ84*$E$8,2)+ROUND((2800-$AZ84)*$E$8,2)),0)-ROUND(ROUND(ROUND(IF($AZ84&gt;2800,0,2800-$AZ84)*9.76%,2)+ROUND(IF($AZ84&gt;2800,0,2800-$AZ84)*2.45%,2)+ROUND(IF($AZ84&gt;2800,0,2800-$AZ84)*1.5%,2)+ROUND(IF($AZ84&gt;2800,0,2800-$AZ84)*((1-13.71%)*9%),2)+ROUND(IF($AZ84&gt;2800,2800,$AZ84)*9%,2),2),2)*$E$8,2)&gt;0,ROUND(IF($AY84+$AZ84&gt;=2800,IF($AZ84&gt;2800,ROUND(2800*$E$8,2),ROUND($AZ84*$E$8,2)+ROUND((2800-$AZ84)*$E$8,2)),0)-ROUND(ROUND(ROUND(IF($AZ84&gt;2800,0,2800-$AZ84)*9.76%,2)+ROUND(IF($AZ84&gt;2800,0,2800-$AZ84)*2.45%,2)+ROUND(IF($AZ84&gt;2800,0,2800-$AZ84)*1.5%,2)+ROUND(IF($AZ84&gt;2800,0,2800-$AZ84)*((1-13.71%)*9%),2)+ROUND(IF($AZ84&gt;2800,2800,$AZ84)*9%,2),2),2)*$E$8,2),0)),IF($BA84&gt;($BB84+(ROUND($AY84*9.76%,2)+ROUND($AY84*1.5%,2)+ROUND($AY84*2.45%,2)+ROUND(($AY84*(1-13.71%))*9%,2))+ROUND($AY84*9.76%,2)+(ROUND($AY84*6.5%,2)+ROUND($AY84*$E$5%,2))+(ROUND(BF84*9%,2))+($AY84-2800)),IF($AY84-ROUND($AY84*9.76%,2)-ROUND($AY84*1.5%,2)-ROUND($AY84*2.45%,2)-ROUND(($AY84*(1-13.71%))*9%,2)&gt;($BA84-($BB84+(ROUND($AY84*9.76%,2)+ROUND($AY84*1.5%,2)+ROUND($AY84*2.45%,2)+ROUND(($AY84*(1-13.71%))*9%,2))+ROUND($AY84*9.76%,2)+(ROUND($AY84*6.5%,2)+ROUND($AY84*$E$5%,2))+(ROUND(BF84*9%,2)))),ROUND((($AY84-(ROUND($AY84*9.76%,2)+ROUND($AY84*1.5%,2)+ROUND($AY84*2.45%,2)+ROUND(($AY84*(1-13.71%))*9%,2))-($BA84-($BB84+(ROUND($AY84*9.76%,2)+ROUND($AY84*1.5%,2)+ROUND($AY84*2.45%,2)+ROUND(($AY84*(1-13.71%))*9%,2))+ROUND($AY84*9.76%,2)+(ROUND($AY84*6.5%,2)+ROUND($AY84*$E$5%,2))+(ROUND(BF84*9%,2)))))+$AZ84)*$E$8,2),ROUND(($AZ84-(($BA84-($BB84+(ROUND($AY84*9.76%,2)+ROUND($AY84*1.5%,2)+ROUND($AY84*2.45%,2)+ROUND(($AY84*(1-13.71%))*9%,2))+ROUND($AY84*9.76%,2)+(ROUND($AY84*6.5%,2)+ROUND($AY84*$E$5%,2))+(ROUND(BF84*9%,2))))-($AY84-ROUND($AY84*9.76%,2)-ROUND($AY84*1.5%,2)-ROUND($AY84*2.45%,2)-ROUND(($AY84*(1-13.71%))*9%,2))))*$E$8,2)),0)),IF(AND($AZ84&gt;0,$BA84&gt;0),IF(ROUND(($AY84-ROUND(ROUND(ROUND($AY84*9.76%,2)+ROUND($AY84*2.45%,2)+ROUND($AY84*1.5%,2)+ROUND($AY84*((1-13.71%)*9%),2),2),2)+($AZ84-ROUND($AZ84*9%,2))-$BA84)*$E$8,2)&gt;=ROUND((IF($AY84-$AZ84&gt;=2800-$AZ84,IF(2800-$AZ84&gt;0,2800-$AZ84,0),IF($AY84-$AZ84&gt;=0,IF($AY84&lt;2800,$AY84,$AY84-$AZ84),IF($AY84-(ROUND($AY84*9.76%,2)+ROUND($AY84*2.45%,2)+ROUND($AY84*1.5%,2)+($AY84*(1-13.71%)*9%))-$BA84&gt;0,IF(AND(2800-$AZ84&gt;0,2800-$AZ84&gt;$AY84-(ROUND($AY84*9.76%,2)+ROUND($AY84*2.45%,2)+ROUND($AY84*1.5%,2)+($AY84*(1-13.71%)*9%))-$BA84),$AY84,IF(2800-$AZ84&gt;0,2800-$AZ84,0)),0)))-ROUND(ROUND(ROUND(IF($AY84-$AZ84&gt;=2800-$AZ84,IF(2800-$AZ84&gt;0,2800-$AZ84,0),IF($AY84-$AZ84&gt;=0,IF($AY84&lt;2800,$AY84,$AY84-$AZ84),IF($AY84-(ROUND($AY84*9.76%,2)+ROUND($AY84*2.45%,2)+ROUND($AY84*1.5%,2)+($AY84*(1-13.71%)*9%))-$BA84&gt;0,IF(AND(2800-$AZ84&gt;0,2800-$AZ84&gt;$AY84-(ROUND($AY84*9.76%,2)+ROUND($AY84*2.45%,2)+ROUND($AY84*1.5%,2)+($AY84*(1-13.71%)*9%))-$BA84),$AY84,IF(2800-$AZ84&gt;0,2800-$AZ84,0)),0)))*9.76%,2)+ROUND(IF($AY84-$AZ84&gt;=2800-$AZ84,IF(2800-$AZ84&gt;0,2800-$AZ84,0),IF($AY84-$AZ84&gt;=0,IF($AY84&lt;2800,$AY84,$AY84-$AZ84),IF($AY84-(ROUND($AY84*9.76%,2)+ROUND($AY84*2.45%,2)+ROUND($AY84*1.5%,2)+($AY84*(1-13.71%)*9%))-$BA84&gt;0,IF(AND(2800-$AZ84&gt;0,2800-$AZ84&gt;$AY84-(ROUND($AY84*9.76%,2)+ROUND($AY84*2.45%,2)+ROUND($AY84*1.5%,2)+($AY84*(1-13.71%)*9%))-$BA84),$AY84,IF(2800-$AZ84&gt;0,2800-$AZ84,0)),0)))*2.45%,2)+ROUND(IF($AY84-$AZ84&gt;=2800-$AZ84,IF(2800-$AZ84&gt;0,2800-$AZ84,0),IF($AY84-$AZ84&gt;=0,IF($AY84&lt;2800,$AY84,$AY84-$AZ84),IF($AY84-(ROUND($AY84*9.76%,2)+ROUND($AY84*2.45%,2)+ROUND($AY84*1.5%,2)+($AY84*(1-13.71%)*9%))-$BA84&gt;0,IF(AND(2800-$AZ84&gt;0,2800-$AZ84&gt;$AY84-(ROUND($AY84*9.76%,2)+ROUND($AY84*2.45%,2)+ROUND($AY84*1.5%,2)+($AY84*(1-13.71%)*9%))-$BA84),$AY84,IF(2800-$AZ84&gt;0,2800-$AZ84,0)),0)))*1.5%,2)+ROUND(IF($AY84-$AZ84&gt;=2800-$AZ84,IF(2800-$AZ84&gt;0,2800-$AZ84,0),IF($AY84-$AZ84&gt;=0,IF($AY84&lt;2800,$AY84,$AY84-$AZ84),IF($AY84-(ROUND($AY84*9.76%,2)+ROUND($AY84*2.45%,2)+ROUND($AY84*1.5%,2)+($AY84*(1-13.71%)*9%))-$BA84&gt;0,IF(AND(2800-$AZ84&gt;0,2800-$AZ84&gt;$AY84-(ROUND($AY84*9.76%,2)+ROUND($AY84*2.45%,2)+ROUND($AY84*1.5%,2)+($AY84*(1-13.71%)*9%))-$BA84),$AY84,IF(2800-$AZ84&gt;0,2800-$AZ84,0)),0)))*((1-13.71%)*9%),2),2),2)+IF($AZ84&gt;2800,2800-(2800*9%),$AZ84-($AZ84*9%)))*$E$8,2),ROUND((IF($AY84-$AZ84&gt;=2800-$AZ84,IF(2800-$AZ84&gt;0,2800-$AZ84,0),IF($AY84-$AZ84&gt;=0,IF($AY84&lt;2800,$AY84,$AY84-$AZ84),IF($AY84-(ROUND($AY84*9.76%,2)+ROUND($AY84*2.45%,2)+ROUND($AY84*1.5%,2)+($AY84*(1-13.71%)*9%))-$BA84&gt;0,IF(AND(2800-$AZ84&gt;0,2800-$AZ84&gt;$AY84-(ROUND($AY84*9.76%,2)+ROUND($AY84*2.45%,2)+ROUND($AY84*1.5%,2)+($AY84*(1-13.71%)*9%))-$BA84),$AY84,IF(2800-$AZ84&gt;0,2800-$AZ84,0)),0)))-ROUND(ROUND(ROUND(IF($AY84-$AZ84&gt;=2800-$AZ84,IF(2800-$AZ84&gt;0,2800-$AZ84,0),IF($AY84-$AZ84&gt;=0,IF($AY84&lt;2800,$AY84,$AY84-$AZ84),IF($AY84-(ROUND($AY84*9.76%,2)+ROUND($AY84*2.45%,2)+ROUND($AY84*1.5%,2)+($AY84*(1-13.71%)*9%))-$BA84&gt;0,IF(AND(2800-$AZ84&gt;0,2800-$AZ84&gt;$AY84-(ROUND($AY84*9.76%,2)+ROUND($AY84*2.45%,2)+ROUND($AY84*1.5%,2)+($AY84*(1-13.71%)*9%))-$BA84),$AY84,IF(2800-$AZ84&gt;0,2800-$AZ84,0)),0)))*9.76%,2)+ROUND(IF($AY84-$AZ84&gt;=2800-$AZ84,IF(2800-$AZ84&gt;0,2800-$AZ84,0),IF($AY84-$AZ84&gt;=0,IF($AY84&lt;2800,$AY84,$AY84-$AZ84),IF($AY84-(ROUND($AY84*9.76%,2)+ROUND($AY84*2.45%,2)+ROUND($AY84*1.5%,2)+($AY84*(1-13.71%)*9%))-$BA84&gt;0,IF(AND(2800-$AZ84&gt;0,2800-$AZ84&gt;$AY84-(ROUND($AY84*9.76%,2)+ROUND($AY84*2.45%,2)+ROUND($AY84*1.5%,2)+($AY84*(1-13.71%)*9%))-$BA84),$AY84,IF(2800-$AZ84&gt;0,2800-$AZ84,0)),0)))*2.45%,2)+ROUND(IF($AY84-$AZ84&gt;=2800-$AZ84,IF(2800-$AZ84&gt;0,2800-$AZ84,0),IF($AY84-$AZ84&gt;=0,IF($AY84&lt;2800,$AY84,$AY84-$AZ84),IF($AY84-(ROUND($AY84*9.76%,2)+ROUND($AY84*2.45%,2)+ROUND($AY84*1.5%,2)+($AY84*(1-13.71%)*9%))-$BA84&gt;0,IF(AND(2800-$AZ84&gt;0,2800-$AZ84&gt;$AY84-(ROUND($AY84*9.76%,2)+ROUND($AY84*2.45%,2)+ROUND($AY84*1.5%,2)+($AY84*(1-13.71%)*9%))-$BA84),$AY84,IF(2800-$AZ84&gt;0,2800-$AZ84,0)),0)))*1.5%,2)+ROUND(IF($AY84-$AZ84&gt;=2800-$AZ84,IF(2800-$AZ84&gt;0,2800-$AZ84,0),IF($AY84-$AZ84&gt;=0,IF($AY84&lt;2800,$AY84,$AY84-$AZ84),IF($AY84-(ROUND($AY84*9.76%,2)+ROUND($AY84*2.45%,2)+ROUND($AY84*1.5%,2)+($AY84*(1-13.71%)*9%))-$BA84&gt;0,IF(AND(2800-$AZ84&gt;0,2800-$AZ84&gt;$AY84-(ROUND($AY84*9.76%,2)+ROUND($AY84*2.45%,2)+ROUND($AY84*1.5%,2)+($AY84*(1-13.71%)*9%))-$BA84),$AY84,IF(2800-$AZ84&gt;0,2800-$AZ84,0)),0)))*((1-13.71%)*9%),2),2),2)+IF($AZ84&gt;2800,2800-(2800*9%),$AZ84-($AZ84*9%)))*$E$8,2),ROUND(($AY84-ROUND(ROUND(ROUND($AY84*9.76%,2)+ROUND($AY84*2.45%,2)+ROUND($AY84*1.5%,2)+ROUND($AY84*((1-13.71%)*9%),2),2),2)+($AZ84-ROUND($AZ84*9%,2))-$BA84)*$E$8,2)),0)),0)</f>
        <v>0</v>
      </c>
      <c r="BK84" s="49">
        <f t="shared" ref="BK84:BK147" si="115">IF($AX84=1,IF(AND($BA84=0,$AZ84=0),(IF($AY84&gt;2800,2800,$AY84)*$E$8)+ROUND((ROUND(IF($AY84&gt;=2800,2800,$AY84)*9.76%,2)+ROUND(IF($AY84&gt;=2800,2800,$AY84)*6.5%,2)+ROUND(IF($AY84&gt;=2800,2800,$AY84)*$E$5%,2))*$E$8,2),IF(AND($AZ84&gt;0,$BA84=0),IF($AY84+$AZ84&gt;=2800,ROUND(2800*$E$8,2),ROUND(($AY84+$AZ84)*$E$8,2))+IF($AY84&gt;=2800,ROUND((ROUND(2800*9.76%,2)+ROUND(2800*6.5%,2)+ROUND(2800*$E$5%,2))*$E$8,2),ROUND((ROUND($AY84*9.76%,2)+ROUND($AY84*6.5%,2)+ROUND($AY84*$E$5%,2))*$E$8,2)),IF(AND($AZ84=0,$BA84&gt;0),IF((($AY84+ROUND($AY84*9.76%,2)+ROUND($AY84*6.5%,2)+ROUND($AY84*$E$5%,2))-($BA84-$BB84))&gt;2800+ROUND(2800*9.76%,2)+ROUND(2800*6.5%,2)+ROUND(2800*$E$5%,2),ROUND((2800+ROUND(2800*9.76%,2)+ROUND(2800*6.5%,2)+ROUND(2800*$E$5%,2))*$E$8,2),ROUND((($AY84+ROUND($AY84*9.76%,2)+ROUND($AY84*6.5%,2)+ROUND($AY84*$E$5%,2))-($BA84-$BB84))*$E$8,2)),IF(AND($BA84&gt;0,$AZ84&gt;0),IF(AND($AZ84&lt;=$BA84-$BB84,$AZ84&lt;=$AY84,(($AY84+ROUND($AY84*9.76%,2)+ROUND($AY84*6.5%,2)+ROUND($AY84*$E$5%,2))+$AZ84)-($BA84-$BB84)&gt;2800+(ROUND(IF($AY84&gt;2800,2800,$AY84)*9.76%,2)+ROUND(IF($AY84&gt;2800,2800,$AY84)*6.5%,2)+ROUND(IF($AY84&gt;2800,2800,$AY84)*$E$5%,2))),ROUND((2800+ROUND(IF($AY84&gt;2800,2800,$AY84)*9.76%,2)+ROUND(IF($AY84&gt;2800,2800,$AY84)*6.5%,2)+ROUND(IF($AY84&gt;2800,2800,BE84)*$E$5%,2))*$E$8,2),IF(AND($AZ84&gt;=$BA84-$BB84,$AZ84&lt;=$AY84,(($AY84+ROUND($AY84*9.76%,2)+ROUND($AY84*6.5%,2)+ROUND($AY84*$E$5%,2))+$AZ84)-($BA84-$BB84)&gt;2800+(ROUND(IF($AY84&gt;2800,2800,$AY84)*9.76%,2)+ROUND(IF($AY84&gt;2800,2800,$AY84)*6.5%,2)+ROUND(IF($AY84&gt;2800,2800,$AY84)*$E$5%,2))),ROUND((2800+ROUND(IF($AY84&gt;2800,2800,$AY84)*9.76%,2)+ROUND(IF($AY84&gt;2800,2800,$AY84)*6.5%,2)+ROUND(IF($AY84&gt;2800,2800,$AY84)*$E$5%,2))*$E$8,2),IF(AND($AZ84&gt;=$BA84-$BB84,$AZ84&gt;=$AY84,(($AY84+ROUND($AY84*9.76%,2)+ROUND($AY84*6.5%,2)+ROUND($AY84*$E$5%,2))+$AZ84)-($BA84-$BB84)&gt;2800+(ROUND(IF($AY84&gt;2800,2800,$AY84)*9.76%,2)+ROUND(IF($AY84&gt;2800,2800,$AY84)*6.5%,2)+ROUND(IF($AY84&gt;2800,2800,$AY84)*$E$5%,2))),IF($AY84&gt;=2800,ROUND((2800+ROUND(2800*9.76%,2)+ROUND(2800*6.5%,2)+ROUND(2800*$E$5%,2))*$E$8,2),ROUND(($AY84+ROUND($AY84*9.76%,2)+ROUND($AY84*6.5%,2)+ROUND($AY84*$E$5%,2))*$E$8,2)+ROUND((2800-$AY84)*$E$8,2)),IF(AND($AZ84&lt;=$BA84-$BB84,$AZ84&lt;=$AY84,(($AY84+ROUND($AY84*9.76%,2)+ROUND($AY84*6.5%,2)+ROUND($AY84*$E$5%,2))+$AZ84)-($BA84-$BB84)&lt;2800+(ROUND(IF($AY84&gt;2800,2800,$AY84)*9.76%,2)+ROUND(IF($AY84&gt;2800,2800,$AY84)*6.5%,2)+ROUND(IF($AY84&gt;2800,2800,$AY84)*$E$5%,2))),ROUND(((($AY84+ROUND($AY84*9.76%,2)+ROUND($AY84*6.5%,2)+ROUND($AY84*$E$5%,2))+$AZ84)-($BA84-$BB84))*$E$8,2),IF(AND($AZ84&gt;=$BA84-$BB84,$AZ84&lt;=$AY84,(($AY84+ROUND($AY84*9.76%,2)+ROUND($AY84*6.5%,2)+ROUND($AY84*$E$5%,2))+$AZ84)-($BA84-$BB84)&lt;2800+(ROUND(IF($AY84&gt;2800,2800,$AY84)*9.76%,2)+ROUND(IF($AY84&gt;2800,2800,$AY84)*6.5%,2)+ROUND(IF($AY84&gt;2800,2800,$AY84)*$E$5%,2))),ROUND((($AZ84)-($BA84-$BB84)+$AY84)*$E$8,2)+ROUND((ROUND($AY84*9.76%,2)+ROUND($AY84*6.5%,2)+ROUND($AY84*$E$5%,2))*$E$8,2),IF(AND($AZ84&lt;=$BA84-$BB84,$AZ84&gt;=$AY84,(($AY84+ROUND($AY84*9.76%,2)+ROUND($AY84*6.5%,2)+ROUND($AY84*$E$5%,2))+$AZ84)-($BA84-$BB84)&lt;2800+(ROUND(IF($AY84&gt;2800,2800,$AY84)*9.76%,2)+ROUND(IF($AY84&gt;2800,2800,$AY84)*6.5%,2)+ROUND(IF($AY84&gt;2800,2800,$AY84)*$E$5%,2))),ROUND(($AY84)*$E$8,2)+ROUND((ROUND(($AY84)*9.76%,2)+ROUND(($AY84)*6.5%,2)+ROUND(($AY84)*$E$5%,2)-(($BA84-$BB84)-($AZ84)))*$E$8,2),IF(AND($AZ84&gt;=$BA84-$BB84,$AZ84&gt;=$AY84,(($AY84+ROUND($AY84*9.76%,2)+ROUND($AY84*6.5%,2)+ROUND($AY84*$E$5%,2))+$AZ84)-($BA84-$BB84)&lt;2800+(ROUND(IF($AY84&gt;2800,2800,$AY84)*9.76%,2)+ROUND(IF($AY84&gt;2800,2800,$AY84)*6.5%,2)+ROUND(IF($AY84&gt;2800,2800,$AY84)*$E$5%,2))),ROUND((($AZ84)-($BA84-$BB84)+$AY84)*$E$8,2)+ROUND((ROUND($AY84*9.76%,2)+ROUND($AY84*6.5%,2)+ROUND($AY84*$E$5%,2))*$E$8,2),IF(AND($AY84&gt;=2800,$AZ84&lt;=$BA84),IF((($AY84+ROUND($AY84*9.76%,2)+ROUND($AY84*6.5%,2)+ROUND($AY84*$E$5%,2))-($BA84-$AZ84))&gt;(2800+ROUND(2800*9.76%,2)+ROUND(2800*6.5%,2)+ROUND(2800*$E$5%,2)),ROUND((2800+ROUND(2800*9.76%,2)+ROUND(2800*6.5%,2)+ROUND(2800*$E$5%,2))*$E$8,2),ROUND((($AY84+ROUND($AY84*9.76%,2)+ROUND($AY84*6.5%,2)+ROUND($AY84*$E$5%,2))-($BA84-$AZ84))*$E$8,2)),0)))))))),0)))),0)</f>
        <v>0</v>
      </c>
      <c r="BL84" s="49">
        <f t="shared" ref="BL84:BL147" si="116">IF(AND($AX84=1,$G84&gt;0),IF(AND($AZ84=0,$BA84=0),ROUND((ROUND(IF($AY84&gt;=2800,2800,$AY84)*9.76%,2)+ROUND(IF($AY84&gt;=2800,2800,$AY84)*1.5%,2)+ROUND(IF($AY84&gt;=2800,2800,$AY84)*2.45%,2)+ROUND(IF($AY84&gt;=2800,2800,$AY84)*((1-13.71%)*9%),2))*$E$8,2),IF(AND($AZ84&gt;0,$BA84=0),ROUND(IF(AND($AY84&gt;=2800,$AZ84&lt;=2800,$AY84+$AZ84&gt;=2800),ROUND((2800-$AZ84)*9.76%,2)+ROUND((2800-$AZ84)*2.45%,2)+ROUND((2800-$AZ84)*1.5%,2)+ROUND((2800-$AZ84)*((1-13.71%)*9%),2)+ROUND($AZ84*9%,2),ROUND(IF(AND($AY84&lt;=2800,$AZ84+$AY84&lt;=2800),ROUND($AY84*9.76%,2)+ROUND($AY84*1.5%,2)+ROUND($AY84*2.45%,2)+ROUND($AY84*((1-13.71%)*9%),2)+ROUND($AZ84*9%,2),IF(AND($AY84&lt;2800,$AZ84+$AY84&gt;2800,$AZ84&lt;=2800),ROUND((2800-$AZ84)*9.76%,2)+ROUND((2800-$AZ84)*1.5%,2)+ROUND((2800-$AZ84)*2.45%,2)+ROUND((2800-$AZ84)*((1-13.71%)*9%),2)+ROUND($AZ84*9%,2),IF($AZ84&gt;2800,ROUND(2800*9%,2),2))),2))*$E$8,2),IF(AND($AZ84=0,$BA84&gt;0),ROUND((ROUND(IF($AY84-($BA84+$BB84)&gt;=2800,2800,$AY84-($BA84+$BB84))*9.76%,2)+ROUND(IF($AY84-($BA84+$BB84)&gt;=2800,2800,$AY84-($BA84+$BB84))*1.5%,2)+ROUND(IF($AY84-($BA84+$BB84)&gt;=2800,2800,$AY84-($BA84+$BB84))*2.45%,2)+ROUND(IF($AY84-($BA84+$BB84)&gt;=2800,2800,$AY84-($BA84+$BB84))*((1-13.71%)*9%),2))*$E$8,2),IF(AND($AZ84&gt;0,$BA84&gt;0),IF(AND($AY84+ROUND($AY84*9.76%,2)+ROUND($AY84*6.5%,2)+ROUND($AY84*$E$5%,2)+($AZ84)-($BA84-$BB84)&gt;=2800+ROUND(2800*9.76%,2)+ROUND(2800*6.5%,2)+ROUND(2800*$E$5%,2),BE84+ROUND($AY84*9.76%,2)+ROUND($AY84*6.5%,2)+ROUND($AY84*$E$5%,2)&lt;2800+ROUND(2800*9.76%,2)+ROUND(2800*6.5%,2)+ROUND(2800*$E$5%,2),$AZ84&gt;=$BA84-$BB84),ROUND((ROUND($AY84*9.76%,2)+ROUND($AY84*2.45%,2)+ROUND($AY84*1.5%,2)+ROUND($AY84*((1-13.71%)*9%),2))*$E$8,2),IF(AND($AY84+ROUND($AY84*9.76%,2)+ROUND($AY84*6.5%,2)+ROUND($AY84*$E$5%,2)+($AZ84)-($BA84-$BB84)&gt;=2800+ROUND(2800*9.76%,2)+ROUND(2800*6.5%,2)+ROUND(2800*$E$5%,2),BE84+ROUND($AY84*9.76%,2)+ROUND($AY84*6.5%,2)+ROUND($AY84*$E$5%,2)&gt;=2800+ROUND(2800*9.76%,2)+ROUND(2800*6.5%,2)+ROUND(2800*$E$5%,2),$AZ84&gt;=$BA84-$BB84),ROUND((ROUND(2800*9.76%,2)+ROUND(2800*2.45%,2)+ROUND(2800*1.5%,2)+ROUND(2800*((1-13.71%)*9%),2))*$E$8,2),IF(AND($AY84+ROUND($AY84*9.76%,2)+ROUND($AY84*6.5%,2)+ROUND($AY84*$E$5%,2)+($AZ84)-($BA84-$BB84)&gt;=2800+ROUND(2800*9.76%,2)+ROUND(2800*6.5%,2)+ROUND(2800*$E$5%,2),$AY84+ROUND($AY84*9.76%,2)+ROUND($AY84*6.5%,2)+ROUND($AY84*$E$5%,2)&gt;=2800+ROUND(2800*9.76%,2)+ROUND(2800*6.5%,2)+ROUND(2800*$E$5%,2),$AZ84&lt;=$BA84-$BB84),ROUND((ROUND(2800*9.76%,2)+ROUND(2800*2.45%,2)+ROUND(2800*1.5%,2)+ROUND(2800*((1-13.71%)*9%),2))*$E$8,2),IF(AND($AY84+ROUND($AY84*9.76%,2)+ROUND($AY84*6.5%,2)+ROUND($AY84*$E$5%,2)+($AZ84)-($BA84-$BB84)&lt;2800+ROUND(2800*9.76%,2)+ROUND(2800*6.5%,2)+ROUND(2800*$E$5%,2),$AY84+ROUND($AY84*9.76%,2)+ROUND($AY84*6.5%,2)+ROUND($AY84*$E$5%,2)&lt;2800+ROUND(2800*9.76%,2)+ROUND(2800*6.5%,2)+ROUND(2800*$E$5%,2),$AZ84&gt;=$BA84-$BB84),ROUND((ROUND($AY84*9.76%,2)+ROUND($AY84*2.45%,2)+ROUND($AY84*1.5%,2)+ROUND($AY84*((1-13.71%)*9%),2))*$E$8,2),IF(AND($AY84+ROUND($AY84*9.76%,2)+ROUND($AY84*6.5%,2)+ROUND($AY84*$E$5%,2)+($AZ84)-($BA84-$BB84)&lt;2800+ROUND(2800*9.76%,2)+ROUND(2800*6.5%,2)+ROUND(2800*$E$5%,2),$AY84+ROUND($AY84*9.76%,2)+ROUND($AY84*6.5%,2)+ROUND($AY84*$E$5%,2)&lt;2800+ROUND(2800*9.76%,2)+ROUND(2800*6.5%,2)+ROUND(2800*$E$5%,2),$AZ84&lt;=$BA84-$BB84),ROUND(((ROUND((($AY84+ROUND($AY84*9.76%,2)+ROUND($AY84*6.5%,2)+ROUND($AY84*$E$5%,2))-(($BA84+$BB84)-$AZ84)-(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2))))*9.76%,2))+(ROUND((($AY84+ROUND($AY84*9.76%,2)+ROUND($AY84*6.5%,2)+ROUND($AY84*$E$5%,2))-(($BA84+$BB84)-$AZ84)-(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2))))*2.45%,2))+(ROUND((($AY84+ROUND($AY84*9.76%,2)+ROUND($AY84*6.5%,2)+ROUND($AY84*$E$5%,2))-(($BA84+$BB84)-$AZ84)-(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2))))*1.5%,2))+(ROUND((($AY84+ROUND($AY84*9.76%,2)+ROUND($AY84*6.5%,2)+ROUND($AY84*$E$5%,2))-(($BA84+$BB84)-$AZ84)-(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2))))*((1-13.71%)*9%),2)))*$E$8,2),0))))),0)))),0)</f>
        <v>0</v>
      </c>
      <c r="BM84" s="49">
        <f t="shared" ref="BM84:BM147" si="117">IF($AX84=1,IF(AND($AZ84&gt;0,$BA84&gt;0),IF(AND($AY84+ROUND($AY84*9.76%,2)+ROUND($AY84*6.5%,2)+ROUND($AY84*$E$5%,2)+($AZ84)-($BA84-$BB84)&lt;2800+ROUND(2800*9.76%,2)+ROUND(2800*6.5%,2)+ROUND(2800*$E$5%,2),$AY84+ROUND($AY84*9.76%,2)+ROUND($AY84*6.5%,2)+ROUND($AY84*$E$5%,2)&gt;=2800+ROUND(2800*9.76%,2)+ROUND(2800*6.5%,2)+ROUND(2800*$E$5%,2),$AZ84&lt;$BA84-$BB84),ROUND(((ROUND((($AY84+ROUND($AY84*9.76%,2)+ROUND($AY84*6.5%,2)+ROUND($AY84*$E$5%,2))-(($BA84+$BB84)-$AZ84)-(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2))))*9.76%,2))+(ROUND((($AY84+ROUND($AY84*9.76%,2)+ROUND($AY84*6.5%,2)+ROUND($AY84*$E$5%,2))-(($BA84+$BB84)-$AZ84)-(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2))))*2.45%,2))+(ROUND((($AY84+ROUND($AY84*9.76%,2)+ROUND($AY84*6.5%,2)+ROUND($AY84*$E$5%,2))-(($BA84+$BB84)-$AZ84)-(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2))))*1.5%,2))+(ROUND((($AY84+ROUND($AY84*9.76%,2)+ROUND($AY84*6.5%,2)+ROUND($AY84*$E$5%,2))-(($BA84+$BB84)-$AZ84)-(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2))))*((1-13.71%)*9%),2)))*$E$8,2),0),0),0)</f>
        <v>0</v>
      </c>
      <c r="BN84" s="32">
        <f t="shared" ref="BN84:BN147" si="118">IF(IF(IF($AX84=0,0,IF(AND(OR($H84=0,$H84=""),OR($BA84=0,$BA84=""),$AX84=1),0,IF(AND($AZ84=0,$BA84=0),ROUND((ROUND(IF($AY84&gt;=2800,2800,$AY84)*9.76%,2)+ROUND(IF($AY84&gt;=2800,2800,$AY84)*6.5%,2)+ROUND(IF($AY84&gt;=2800,2800,$AY84)*$E$5%,2))*$E$8,2),IF(AND($AZ84&gt;0,$BA84=0),IF($AY84&gt;=2800,ROUND((ROUND(2800*9.76%,2)+ROUND(2800*6.5%,2)+ROUND(2800*$E$5%,2))*$E$8,2),ROUND((ROUND($AY84*9.76%,2)+ROUND($AY84*6.5%,2)+ROUND($AY84*$E$5%,2))*$E$8,2)),IF(AND($AZ84=0,$BA84&gt;0),IF(ROUND(((($AY84+ROUND($AY84*9.76%,2)+ROUND($AY84*6.5%,2)+ROUND($AY84*$E$5%,2))-($BA84-$BB84))-(((($AY84+ROUND($AY84*9.76%,2)+ROUND($AY84*6.5%,2)+ROUND($AY84*$E$5%,2))-($BA84-$BB84))/(100+$E$5+9.76+6.5))*100))*$E$8,2)&gt;=ROUND((ROUND(IF($AY84&gt;=2800,2800,$AY84)*9.76%,2)+ROUND(IF($AY84&gt;=2800,2800,$AY84)*6.5%,2)+ROUND(IF($AY84&gt;=2800,2800,$AY84)*$E$5%,2))*$E$8,2),ROUND((ROUND(IF($AY84&gt;=2800,2800,$AY84)*9.76%,2)+ROUND(IF($AY84&gt;=2800,2800,$AY84)*6.5%,2)+ROUND(IF($AY84&gt;=2800,2800,$AY84)*$E$5%,2))*$E$8,2),ROUND(((($AY84+ROUND($AY84*9.76%,2)+ROUND($AY84*6.5%,2)+ROUND($AY84*$E$5%,2))-($BA84-$BB84))-(((($AY84+ROUND($AY84*9.76%,2)+ROUND($AY84*6.5%,2)+ROUND($AY84*$E$5%,2))-($BA84-$BB84))/(100+$E$5+9.76+6.5))*100))*$E$8,2)),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E$8,2)))))))&gt;0,IF($AX84=0,0,IF(AND(OR($H84=0,$H84=""),OR($BA84=0,$BA84=""),$AX84=1),0,IF(AND($AZ84=0,$BA84=0),ROUND((ROUND(IF($AY84&gt;=2800,2800,$AY84)*9.76%,2)+ROUND(IF($AY84&gt;=2800,2800,$AY84)*6.5%,2)+ROUND(IF($AY84&gt;=2800,2800,$AY84)*$E$5%,2))*$E$8,2),IF(AND($AZ84&gt;0,$BA84=0),IF($AY84&gt;=2800,ROUND((ROUND(2800*9.76%,2)+ROUND(2800*6.5%,2)+ROUND(2800*$E$5%,2))*$E$8,2),ROUND((ROUND($AY84*9.76%,2)+ROUND($AY84*6.5%,2)+ROUND($AY84*$E$5%,2))*$E$8,2)),IF(AND($AZ84=0,$BA84&gt;0),IF(ROUND(((($AY84+ROUND($AY84*9.76%,2)+ROUND($AY84*6.5%,2)+ROUND($AY84*$E$5%,2))-($BA84-$BB84))-(((($AY84+ROUND($AY84*9.76%,2)+ROUND($AY84*6.5%,2)+ROUND($AY84*$E$5%,2))-($BA84-$BB84))/(100+$E$5+9.76+6.5))*100))*$E$8,2)&gt;=ROUND((ROUND(IF($AY84&gt;=2800,2800,$AY84)*9.76%,2)+ROUND(IF($AY84&gt;=2800,2800,$AY84)*6.5%,2)+ROUND(IF($AY84&gt;=2800,2800,$AY84)*$E$5%,2))*$E$8,2),ROUND((ROUND(IF($AY84&gt;=2800,2800,$AY84)*9.76%,2)+ROUND(IF($AY84&gt;=2800,2800,$AY84)*6.5%,2)+ROUND(IF($AY84&gt;=2800,2800,$AY84)*$E$5%,2))*$E$8,2),ROUND(((($AY84+ROUND($AY84*9.76%,2)+ROUND($AY84*6.5%,2)+ROUND($AY84*$E$5%,2))-($BA84-$BB84))-(((($AY84+ROUND($AY84*9.76%,2)+ROUND($AY84*6.5%,2)+ROUND($AY84*$E$5%,2))-($BA84-$BB84))/(100+$E$5+9.76+6.5))*100))*$E$8,2)),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E$8,2))))))),0)&gt;$H84,$H84,IF(IF($AX84=0,0,IF(AND(OR($H84=0,$H84=""),OR($BA84=0,$BA84=""),$AX84=1),0,IF(AND($AZ84=0,$BA84=0),ROUND((ROUND(IF($AY84&gt;=2800,2800,$AY84)*9.76%,2)+ROUND(IF($AY84&gt;=2800,2800,$AY84)*6.5%,2)+ROUND(IF($AY84&gt;=2800,2800,$AY84)*$E$5%,2))*$E$8,2),IF(AND($AZ84&gt;0,$BA84=0),IF($AY84&gt;=2800,ROUND((ROUND(2800*9.76%,2)+ROUND(2800*6.5%,2)+ROUND(2800*$E$5%,2))*$E$8,2),ROUND((ROUND($AY84*9.76%,2)+ROUND($AY84*6.5%,2)+ROUND($AY84*$E$5%,2))*$E$8,2)),IF(AND($AZ84=0,$BA84&gt;0),IF(ROUND(((($AY84+ROUND($AY84*9.76%,2)+ROUND($AY84*6.5%,2)+ROUND($AY84*$E$5%,2))-($BA84-$BB84))-(((($AY84+ROUND($AY84*9.76%,2)+ROUND($AY84*6.5%,2)+ROUND($AY84*$E$5%,2))-($BA84-$BB84))/(100+$E$5+9.76+6.5))*100))*$E$8,2)&gt;=ROUND((ROUND(IF($AY84&gt;=2800,2800,$AY84)*9.76%,2)+ROUND(IF($AY84&gt;=2800,2800,$AY84)*6.5%,2)+ROUND(IF($AY84&gt;=2800,2800,$AY84)*$E$5%,2))*$E$8,2),ROUND((ROUND(IF($AY84&gt;=2800,2800,$AY84)*9.76%,2)+ROUND(IF($AY84&gt;=2800,2800,$AY84)*6.5%,2)+ROUND(IF($AY84&gt;=2800,2800,$AY84)*$E$5%,2))*$E$8,2),ROUND(((($AY84+ROUND($AY84*9.76%,2)+ROUND($AY84*6.5%,2)+ROUND($AY84*$E$5%,2))-($BA84-$BB84))-(((($AY84+ROUND($AY84*9.76%,2)+ROUND($AY84*6.5%,2)+ROUND($AY84*$E$5%,2))-($BA84-$BB84))/(100+$E$5+9.76+6.5))*100))*$E$8,2)),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E$8,2)))))))&gt;0,IF($AX84=0,0,IF(AND(OR($H84=0,$H84=""),OR($BA84=0,$BA84=""),$AX84=1),0,IF(AND($AZ84=0,$BA84=0),ROUND((ROUND(IF($AY84&gt;=2800,2800,$AY84)*9.76%,2)+ROUND(IF($AY84&gt;=2800,2800,$AY84)*6.5%,2)+ROUND(IF($AY84&gt;=2800,2800,$AY84)*$E$5%,2))*$E$8,2),IF(AND($AZ84&gt;0,$BA84=0),IF($AY84&gt;=2800,ROUND((ROUND(2800*9.76%,2)+ROUND(2800*6.5%,2)+ROUND(2800*$E$5%,2))*$E$8,2),ROUND((ROUND($AY84*9.76%,2)+ROUND($AY84*6.5%,2)+ROUND($AY84*$E$5%,2))*$E$8,2)),IF(AND($AZ84=0,$BA84&gt;0),IF(ROUND(((($AY84+ROUND($AY84*9.76%,2)+ROUND($AY84*6.5%,2)+ROUND($AY84*$E$5%,2))-($BA84-$BB84))-(((($AY84+ROUND($AY84*9.76%,2)+ROUND($AY84*6.5%,2)+ROUND($AY84*$E$5%,2))-($BA84-$BB84))/(100+$E$5+9.76+6.5))*100))*$E$8,2)&gt;=ROUND((ROUND(IF($AY84&gt;=2800,2800,$AY84)*9.76%,2)+ROUND(IF($AY84&gt;=2800,2800,$AY84)*6.5%,2)+ROUND(IF($AY84&gt;=2800,2800,$AY84)*$E$5%,2))*$E$8,2),ROUND((ROUND(IF($AY84&gt;=2800,2800,$AY84)*9.76%,2)+ROUND(IF($AY84&gt;=2800,2800,$AY84)*6.5%,2)+ROUND(IF($AY84&gt;=2800,2800,$AY84)*$E$5%,2))*$E$8,2),ROUND(((($AY84+ROUND($AY84*9.76%,2)+ROUND($AY84*6.5%,2)+ROUND($AY84*$E$5%,2))-($BA84-$BB84))-(((($AY84+ROUND($AY84*9.76%,2)+ROUND($AY84*6.5%,2)+ROUND($AY84*$E$5%,2))-($BA84-$BB84))/(100+$E$5+9.76+6.5))*100))*$E$8,2)),IF(ROUND(((($AY84+ROUND($AY84*9.76%,2)+ROUND($AY84*6.5%,2)+ROUND($AY84*$E$5%,2))-($BA84-$BB84)+$AZ84)-(((($AY84+ROUND($AY84*9.76%,2)+ROUND($AY84*6.5%,2)+ROUND($AY84*$E$5%,2))-($BA84-$BB84)+$AZ84)/(100+$E$5+9.76+6.5))*100))*$E$8,2)&gt;=ROUND((ROUND(IF($AY84&gt;=2800,2800,$AY84)*9.76%,2)+ROUND(IF($AY84&gt;=2800,2800,$AY84)*6.5%,2)+ROUND(IF($AY84&gt;=2800,2800,$AY84)*$E$5%,2))*$E$8,2),ROUND((ROUND(IF($AY84&gt;=2800,2800,$AY84)*9.76%,2)+ROUND(IF($AY84&gt;=2800,2800,$AY84)*6.5%,2)+ROUND(IF($AY84&gt;=2800,2800,$AY84)*$E$5%,2))*$E$8,2),ROUND(((($AY84+ROUND($AY84*9.76%,2)+ROUND($AY84*6.5%,2)+ROUND($AY84*$E$5%,2))-($BA84-$BB84)+$AZ84)-(((($AY84+ROUND($AY84*9.76%,2)+ROUND($AY84*6.5%,2)+ROUND($AY84*$E$5%,2))-($BA84-$BB84)+$AZ84)/(100+$E$5+9.76+6.5))*100))*$E$8,2))))))),0))</f>
        <v>0</v>
      </c>
      <c r="BO84" s="32" t="str">
        <f t="shared" ref="BO84:BO147" si="119">IF($E$7=2020,IF(IF(OR($AX84=0,$H84=0),0,IF($BF84&gt;0,$BF84,$BG84))&gt;$G84,$G84,IF(OR($AX84=0,$H84=0),0,IF($BF84&gt;0,$BF84,$BG84))),IF($E$7=2021,IF(IF(OR($AX84=0,$H84=0),0,IF($BL84&gt;0,$BL84,$BM84))&gt;$G84,$G84,IF(OR($AX84=0,$H84=0),0,IF($BL84&gt;0,$BL84,$BM84))),""))</f>
        <v/>
      </c>
      <c r="BP84" s="32" t="str">
        <f t="shared" ref="BP84:BP147" si="120">IF($E$7=2020,IF(IF(OR($AX84=0,$H84=0),0,$BH84)&gt;$H84,$H84,IF(OR($AX84=0,$H84=0),0,$BH84)),IF($E$7=2021,IF(IF(OR($AX84=0,$H84=0),0,$BN84)&gt;$H84,$H84,IF(OR($AX84=0,$H84=0),0,$BN84)),""))</f>
        <v/>
      </c>
      <c r="BQ84" s="56" t="str">
        <f t="shared" ref="BQ84:BQ147" si="121">IF($E$7=2020,ROUND(IF(IF($BC84&gt;0,$BC84,IF($BD84&gt;0,$BD84,IF($BE84&gt;0,$BE84,0)))&gt;$I84,$I84,IF($BC84&gt;0,$BC84,IF($BD84&gt;0,$BD84,IF($BE84&gt;0,$BE84,0)))),2),IF($E$7=2021,ROUND(IF(IF($BI84&gt;0,$BI84,IF($BJ84&gt;0,$BJ84,IF($BK84&gt;0,$BK84,0)))&gt;$I84,$I84,IF($BI84&gt;0,$BI84,IF($BJ84&gt;0,$BJ84,IF($BK84&gt;0,$BK84,0)))),2),""))</f>
        <v/>
      </c>
      <c r="BR84" s="250">
        <f t="shared" ref="BR84:BR147" si="122">IF($E$7=0,0,$AC84+$AW84+$BQ84)</f>
        <v>0</v>
      </c>
      <c r="BS84" s="19"/>
      <c r="BT84" s="19"/>
      <c r="BU84" s="19"/>
      <c r="BV84" s="19"/>
      <c r="BW84" s="19"/>
      <c r="BX84" s="19"/>
      <c r="BY84" s="19"/>
      <c r="BZ84" s="19"/>
      <c r="CA84" s="19">
        <f t="shared" si="84"/>
        <v>10</v>
      </c>
      <c r="CB84" s="19"/>
      <c r="CC84" s="19"/>
      <c r="CD84" s="19"/>
      <c r="CE84" s="19"/>
      <c r="CF84" s="19"/>
      <c r="CG84" s="19"/>
      <c r="CH84" s="19"/>
      <c r="CI84" s="19"/>
      <c r="CJ84" s="19"/>
      <c r="CK84" s="19"/>
      <c r="CL84" s="19"/>
      <c r="CM84" s="19"/>
      <c r="CN84" s="19"/>
      <c r="CO84" s="18"/>
      <c r="CP84" s="18"/>
      <c r="CQ84" s="18"/>
    </row>
    <row r="85" spans="1:95" ht="15.75" customHeight="1" x14ac:dyDescent="0.25">
      <c r="A85" s="129">
        <v>67</v>
      </c>
      <c r="B85" s="50"/>
      <c r="C85" s="50"/>
      <c r="D85" s="36"/>
      <c r="E85" s="36"/>
      <c r="F85" s="37">
        <v>1</v>
      </c>
      <c r="G85" s="61">
        <v>0</v>
      </c>
      <c r="H85" s="62">
        <v>0</v>
      </c>
      <c r="I85" s="63">
        <v>0</v>
      </c>
      <c r="J85" s="38">
        <v>1</v>
      </c>
      <c r="K85" s="39">
        <v>0</v>
      </c>
      <c r="L85" s="39">
        <v>0</v>
      </c>
      <c r="M85" s="39">
        <v>0</v>
      </c>
      <c r="N85" s="40">
        <v>0</v>
      </c>
      <c r="O85" s="41">
        <f t="shared" si="85"/>
        <v>0</v>
      </c>
      <c r="P85" s="41">
        <f t="shared" si="86"/>
        <v>0</v>
      </c>
      <c r="Q85" s="41">
        <f t="shared" si="87"/>
        <v>0</v>
      </c>
      <c r="R85" s="41">
        <f t="shared" si="88"/>
        <v>0</v>
      </c>
      <c r="S85" s="41">
        <f t="shared" si="89"/>
        <v>0</v>
      </c>
      <c r="T85" s="32">
        <f t="shared" si="66"/>
        <v>0</v>
      </c>
      <c r="U85" s="41">
        <f t="shared" si="90"/>
        <v>0</v>
      </c>
      <c r="V85" s="41">
        <f t="shared" si="91"/>
        <v>0</v>
      </c>
      <c r="W85" s="41">
        <f t="shared" si="92"/>
        <v>0</v>
      </c>
      <c r="X85" s="41">
        <f t="shared" si="93"/>
        <v>0</v>
      </c>
      <c r="Y85" s="41">
        <f t="shared" si="94"/>
        <v>0</v>
      </c>
      <c r="Z85" s="32">
        <f t="shared" si="95"/>
        <v>0</v>
      </c>
      <c r="AA85" s="32" t="str">
        <f t="shared" si="96"/>
        <v/>
      </c>
      <c r="AB85" s="32" t="str">
        <f t="shared" si="97"/>
        <v/>
      </c>
      <c r="AC85" s="56" t="str">
        <f t="shared" si="98"/>
        <v/>
      </c>
      <c r="AD85" s="42">
        <f t="shared" si="99"/>
        <v>1</v>
      </c>
      <c r="AE85" s="43">
        <f t="shared" si="67"/>
        <v>0</v>
      </c>
      <c r="AF85" s="43">
        <f t="shared" si="68"/>
        <v>0</v>
      </c>
      <c r="AG85" s="43">
        <f t="shared" si="69"/>
        <v>0</v>
      </c>
      <c r="AH85" s="44">
        <f t="shared" si="70"/>
        <v>0</v>
      </c>
      <c r="AI85" s="45">
        <f t="shared" si="71"/>
        <v>0</v>
      </c>
      <c r="AJ85" s="45">
        <f t="shared" si="72"/>
        <v>0</v>
      </c>
      <c r="AK85" s="46">
        <f t="shared" si="73"/>
        <v>0</v>
      </c>
      <c r="AL85" s="46">
        <f t="shared" si="100"/>
        <v>0</v>
      </c>
      <c r="AM85" s="46">
        <f t="shared" si="74"/>
        <v>0</v>
      </c>
      <c r="AN85" s="32">
        <f t="shared" si="101"/>
        <v>0</v>
      </c>
      <c r="AO85" s="45">
        <f t="shared" si="102"/>
        <v>0</v>
      </c>
      <c r="AP85" s="45">
        <f t="shared" si="103"/>
        <v>0</v>
      </c>
      <c r="AQ85" s="46">
        <f t="shared" si="104"/>
        <v>0</v>
      </c>
      <c r="AR85" s="46">
        <f t="shared" si="105"/>
        <v>0</v>
      </c>
      <c r="AS85" s="46">
        <f t="shared" si="106"/>
        <v>0</v>
      </c>
      <c r="AT85" s="32">
        <f t="shared" si="107"/>
        <v>0</v>
      </c>
      <c r="AU85" s="35" t="str">
        <f t="shared" si="108"/>
        <v/>
      </c>
      <c r="AV85" s="35" t="str">
        <f t="shared" si="109"/>
        <v/>
      </c>
      <c r="AW85" s="65" t="str">
        <f t="shared" si="110"/>
        <v/>
      </c>
      <c r="AX85" s="47">
        <f t="shared" si="75"/>
        <v>1</v>
      </c>
      <c r="AY85" s="48">
        <f t="shared" si="76"/>
        <v>0</v>
      </c>
      <c r="AZ85" s="48">
        <f t="shared" si="77"/>
        <v>0</v>
      </c>
      <c r="BA85" s="43">
        <f t="shared" si="78"/>
        <v>0</v>
      </c>
      <c r="BB85" s="43">
        <f t="shared" si="79"/>
        <v>0</v>
      </c>
      <c r="BC85" s="49">
        <f t="shared" si="80"/>
        <v>0</v>
      </c>
      <c r="BD85" s="49">
        <f t="shared" si="81"/>
        <v>0</v>
      </c>
      <c r="BE85" s="49">
        <f t="shared" si="82"/>
        <v>0</v>
      </c>
      <c r="BF85" s="49">
        <f t="shared" si="111"/>
        <v>0</v>
      </c>
      <c r="BG85" s="49">
        <f t="shared" si="83"/>
        <v>0</v>
      </c>
      <c r="BH85" s="32">
        <f t="shared" si="112"/>
        <v>0</v>
      </c>
      <c r="BI85" s="49">
        <f t="shared" si="113"/>
        <v>0</v>
      </c>
      <c r="BJ85" s="49">
        <f t="shared" si="114"/>
        <v>0</v>
      </c>
      <c r="BK85" s="49">
        <f t="shared" si="115"/>
        <v>0</v>
      </c>
      <c r="BL85" s="49">
        <f t="shared" si="116"/>
        <v>0</v>
      </c>
      <c r="BM85" s="49">
        <f t="shared" si="117"/>
        <v>0</v>
      </c>
      <c r="BN85" s="32">
        <f t="shared" si="118"/>
        <v>0</v>
      </c>
      <c r="BO85" s="32" t="str">
        <f t="shared" si="119"/>
        <v/>
      </c>
      <c r="BP85" s="32" t="str">
        <f t="shared" si="120"/>
        <v/>
      </c>
      <c r="BQ85" s="56" t="str">
        <f t="shared" si="121"/>
        <v/>
      </c>
      <c r="BR85" s="250">
        <f t="shared" si="122"/>
        <v>0</v>
      </c>
      <c r="BS85" s="19"/>
      <c r="BT85" s="19"/>
      <c r="BU85" s="19"/>
      <c r="BV85" s="19"/>
      <c r="BW85" s="19"/>
      <c r="BX85" s="19"/>
      <c r="BY85" s="19"/>
      <c r="BZ85" s="19"/>
      <c r="CA85" s="19">
        <f t="shared" si="84"/>
        <v>10</v>
      </c>
      <c r="CB85" s="19"/>
      <c r="CC85" s="19"/>
      <c r="CD85" s="19"/>
      <c r="CE85" s="19"/>
      <c r="CF85" s="19"/>
      <c r="CG85" s="19"/>
      <c r="CH85" s="19"/>
      <c r="CI85" s="19"/>
      <c r="CJ85" s="19"/>
      <c r="CK85" s="19"/>
      <c r="CL85" s="19"/>
      <c r="CM85" s="19"/>
      <c r="CN85" s="19"/>
      <c r="CO85" s="18"/>
      <c r="CP85" s="18"/>
      <c r="CQ85" s="18"/>
    </row>
    <row r="86" spans="1:95" ht="15.75" customHeight="1" x14ac:dyDescent="0.25">
      <c r="A86" s="129">
        <v>68</v>
      </c>
      <c r="B86" s="50"/>
      <c r="C86" s="50"/>
      <c r="D86" s="36"/>
      <c r="E86" s="36"/>
      <c r="F86" s="37">
        <v>1</v>
      </c>
      <c r="G86" s="61">
        <v>0</v>
      </c>
      <c r="H86" s="62">
        <v>0</v>
      </c>
      <c r="I86" s="63">
        <v>0</v>
      </c>
      <c r="J86" s="38">
        <v>1</v>
      </c>
      <c r="K86" s="39">
        <v>0</v>
      </c>
      <c r="L86" s="39">
        <v>0</v>
      </c>
      <c r="M86" s="39">
        <v>0</v>
      </c>
      <c r="N86" s="40">
        <v>0</v>
      </c>
      <c r="O86" s="41">
        <f t="shared" si="85"/>
        <v>0</v>
      </c>
      <c r="P86" s="41">
        <f t="shared" si="86"/>
        <v>0</v>
      </c>
      <c r="Q86" s="41">
        <f t="shared" si="87"/>
        <v>0</v>
      </c>
      <c r="R86" s="41">
        <f t="shared" si="88"/>
        <v>0</v>
      </c>
      <c r="S86" s="41">
        <f t="shared" si="89"/>
        <v>0</v>
      </c>
      <c r="T86" s="32">
        <f t="shared" si="66"/>
        <v>0</v>
      </c>
      <c r="U86" s="41">
        <f t="shared" si="90"/>
        <v>0</v>
      </c>
      <c r="V86" s="41">
        <f t="shared" si="91"/>
        <v>0</v>
      </c>
      <c r="W86" s="41">
        <f t="shared" si="92"/>
        <v>0</v>
      </c>
      <c r="X86" s="41">
        <f t="shared" si="93"/>
        <v>0</v>
      </c>
      <c r="Y86" s="41">
        <f t="shared" si="94"/>
        <v>0</v>
      </c>
      <c r="Z86" s="32">
        <f t="shared" si="95"/>
        <v>0</v>
      </c>
      <c r="AA86" s="32" t="str">
        <f t="shared" si="96"/>
        <v/>
      </c>
      <c r="AB86" s="32" t="str">
        <f t="shared" si="97"/>
        <v/>
      </c>
      <c r="AC86" s="56" t="str">
        <f t="shared" si="98"/>
        <v/>
      </c>
      <c r="AD86" s="42">
        <f t="shared" si="99"/>
        <v>1</v>
      </c>
      <c r="AE86" s="43">
        <f t="shared" si="67"/>
        <v>0</v>
      </c>
      <c r="AF86" s="43">
        <f t="shared" si="68"/>
        <v>0</v>
      </c>
      <c r="AG86" s="43">
        <f t="shared" si="69"/>
        <v>0</v>
      </c>
      <c r="AH86" s="44">
        <f t="shared" si="70"/>
        <v>0</v>
      </c>
      <c r="AI86" s="45">
        <f t="shared" si="71"/>
        <v>0</v>
      </c>
      <c r="AJ86" s="45">
        <f t="shared" si="72"/>
        <v>0</v>
      </c>
      <c r="AK86" s="46">
        <f t="shared" si="73"/>
        <v>0</v>
      </c>
      <c r="AL86" s="46">
        <f t="shared" si="100"/>
        <v>0</v>
      </c>
      <c r="AM86" s="46">
        <f t="shared" si="74"/>
        <v>0</v>
      </c>
      <c r="AN86" s="32">
        <f t="shared" si="101"/>
        <v>0</v>
      </c>
      <c r="AO86" s="45">
        <f t="shared" si="102"/>
        <v>0</v>
      </c>
      <c r="AP86" s="45">
        <f t="shared" si="103"/>
        <v>0</v>
      </c>
      <c r="AQ86" s="46">
        <f t="shared" si="104"/>
        <v>0</v>
      </c>
      <c r="AR86" s="46">
        <f t="shared" si="105"/>
        <v>0</v>
      </c>
      <c r="AS86" s="46">
        <f t="shared" si="106"/>
        <v>0</v>
      </c>
      <c r="AT86" s="32">
        <f t="shared" si="107"/>
        <v>0</v>
      </c>
      <c r="AU86" s="35" t="str">
        <f t="shared" si="108"/>
        <v/>
      </c>
      <c r="AV86" s="35" t="str">
        <f t="shared" si="109"/>
        <v/>
      </c>
      <c r="AW86" s="65" t="str">
        <f t="shared" si="110"/>
        <v/>
      </c>
      <c r="AX86" s="47">
        <f t="shared" si="75"/>
        <v>1</v>
      </c>
      <c r="AY86" s="48">
        <f t="shared" si="76"/>
        <v>0</v>
      </c>
      <c r="AZ86" s="48">
        <f t="shared" si="77"/>
        <v>0</v>
      </c>
      <c r="BA86" s="43">
        <f t="shared" si="78"/>
        <v>0</v>
      </c>
      <c r="BB86" s="43">
        <f t="shared" si="79"/>
        <v>0</v>
      </c>
      <c r="BC86" s="49">
        <f t="shared" si="80"/>
        <v>0</v>
      </c>
      <c r="BD86" s="49">
        <f t="shared" si="81"/>
        <v>0</v>
      </c>
      <c r="BE86" s="49">
        <f t="shared" si="82"/>
        <v>0</v>
      </c>
      <c r="BF86" s="49">
        <f t="shared" si="111"/>
        <v>0</v>
      </c>
      <c r="BG86" s="49">
        <f t="shared" si="83"/>
        <v>0</v>
      </c>
      <c r="BH86" s="32">
        <f t="shared" si="112"/>
        <v>0</v>
      </c>
      <c r="BI86" s="49">
        <f t="shared" si="113"/>
        <v>0</v>
      </c>
      <c r="BJ86" s="49">
        <f t="shared" si="114"/>
        <v>0</v>
      </c>
      <c r="BK86" s="49">
        <f t="shared" si="115"/>
        <v>0</v>
      </c>
      <c r="BL86" s="49">
        <f t="shared" si="116"/>
        <v>0</v>
      </c>
      <c r="BM86" s="49">
        <f t="shared" si="117"/>
        <v>0</v>
      </c>
      <c r="BN86" s="32">
        <f t="shared" si="118"/>
        <v>0</v>
      </c>
      <c r="BO86" s="32" t="str">
        <f t="shared" si="119"/>
        <v/>
      </c>
      <c r="BP86" s="32" t="str">
        <f t="shared" si="120"/>
        <v/>
      </c>
      <c r="BQ86" s="56" t="str">
        <f t="shared" si="121"/>
        <v/>
      </c>
      <c r="BR86" s="250">
        <f t="shared" si="122"/>
        <v>0</v>
      </c>
      <c r="BS86" s="19"/>
      <c r="BT86" s="19"/>
      <c r="BU86" s="19"/>
      <c r="BV86" s="19"/>
      <c r="BW86" s="19"/>
      <c r="BX86" s="19"/>
      <c r="BY86" s="19"/>
      <c r="BZ86" s="19"/>
      <c r="CA86" s="19">
        <f t="shared" si="84"/>
        <v>10</v>
      </c>
      <c r="CB86" s="19"/>
      <c r="CC86" s="19"/>
      <c r="CD86" s="19"/>
      <c r="CE86" s="19"/>
      <c r="CF86" s="19"/>
      <c r="CG86" s="19"/>
      <c r="CH86" s="19"/>
      <c r="CI86" s="19"/>
      <c r="CJ86" s="19"/>
      <c r="CK86" s="19"/>
      <c r="CL86" s="19"/>
      <c r="CM86" s="19"/>
      <c r="CN86" s="19"/>
      <c r="CO86" s="18"/>
      <c r="CP86" s="18"/>
      <c r="CQ86" s="18"/>
    </row>
    <row r="87" spans="1:95" ht="15.75" customHeight="1" x14ac:dyDescent="0.25">
      <c r="A87" s="129">
        <v>69</v>
      </c>
      <c r="B87" s="50"/>
      <c r="C87" s="50"/>
      <c r="D87" s="36"/>
      <c r="E87" s="36"/>
      <c r="F87" s="37">
        <v>1</v>
      </c>
      <c r="G87" s="61">
        <v>0</v>
      </c>
      <c r="H87" s="62">
        <v>0</v>
      </c>
      <c r="I87" s="63">
        <v>0</v>
      </c>
      <c r="J87" s="38">
        <v>1</v>
      </c>
      <c r="K87" s="39">
        <v>0</v>
      </c>
      <c r="L87" s="39">
        <v>0</v>
      </c>
      <c r="M87" s="39">
        <v>0</v>
      </c>
      <c r="N87" s="40">
        <v>0</v>
      </c>
      <c r="O87" s="41">
        <f t="shared" si="85"/>
        <v>0</v>
      </c>
      <c r="P87" s="41">
        <f t="shared" si="86"/>
        <v>0</v>
      </c>
      <c r="Q87" s="41">
        <f t="shared" si="87"/>
        <v>0</v>
      </c>
      <c r="R87" s="41">
        <f t="shared" si="88"/>
        <v>0</v>
      </c>
      <c r="S87" s="41">
        <f t="shared" si="89"/>
        <v>0</v>
      </c>
      <c r="T87" s="32">
        <f t="shared" si="66"/>
        <v>0</v>
      </c>
      <c r="U87" s="41">
        <f t="shared" si="90"/>
        <v>0</v>
      </c>
      <c r="V87" s="41">
        <f t="shared" si="91"/>
        <v>0</v>
      </c>
      <c r="W87" s="41">
        <f t="shared" si="92"/>
        <v>0</v>
      </c>
      <c r="X87" s="41">
        <f t="shared" si="93"/>
        <v>0</v>
      </c>
      <c r="Y87" s="41">
        <f t="shared" si="94"/>
        <v>0</v>
      </c>
      <c r="Z87" s="32">
        <f t="shared" si="95"/>
        <v>0</v>
      </c>
      <c r="AA87" s="32" t="str">
        <f t="shared" si="96"/>
        <v/>
      </c>
      <c r="AB87" s="32" t="str">
        <f t="shared" si="97"/>
        <v/>
      </c>
      <c r="AC87" s="56" t="str">
        <f t="shared" si="98"/>
        <v/>
      </c>
      <c r="AD87" s="42">
        <f t="shared" si="99"/>
        <v>1</v>
      </c>
      <c r="AE87" s="43">
        <f t="shared" si="67"/>
        <v>0</v>
      </c>
      <c r="AF87" s="43">
        <f t="shared" si="68"/>
        <v>0</v>
      </c>
      <c r="AG87" s="43">
        <f t="shared" si="69"/>
        <v>0</v>
      </c>
      <c r="AH87" s="44">
        <f t="shared" si="70"/>
        <v>0</v>
      </c>
      <c r="AI87" s="45">
        <f t="shared" si="71"/>
        <v>0</v>
      </c>
      <c r="AJ87" s="45">
        <f t="shared" si="72"/>
        <v>0</v>
      </c>
      <c r="AK87" s="46">
        <f t="shared" si="73"/>
        <v>0</v>
      </c>
      <c r="AL87" s="46">
        <f t="shared" si="100"/>
        <v>0</v>
      </c>
      <c r="AM87" s="46">
        <f t="shared" si="74"/>
        <v>0</v>
      </c>
      <c r="AN87" s="32">
        <f t="shared" si="101"/>
        <v>0</v>
      </c>
      <c r="AO87" s="45">
        <f t="shared" si="102"/>
        <v>0</v>
      </c>
      <c r="AP87" s="45">
        <f t="shared" si="103"/>
        <v>0</v>
      </c>
      <c r="AQ87" s="46">
        <f t="shared" si="104"/>
        <v>0</v>
      </c>
      <c r="AR87" s="46">
        <f t="shared" si="105"/>
        <v>0</v>
      </c>
      <c r="AS87" s="46">
        <f t="shared" si="106"/>
        <v>0</v>
      </c>
      <c r="AT87" s="32">
        <f t="shared" si="107"/>
        <v>0</v>
      </c>
      <c r="AU87" s="35" t="str">
        <f t="shared" si="108"/>
        <v/>
      </c>
      <c r="AV87" s="35" t="str">
        <f t="shared" si="109"/>
        <v/>
      </c>
      <c r="AW87" s="65" t="str">
        <f t="shared" si="110"/>
        <v/>
      </c>
      <c r="AX87" s="47">
        <f t="shared" si="75"/>
        <v>1</v>
      </c>
      <c r="AY87" s="48">
        <f t="shared" si="76"/>
        <v>0</v>
      </c>
      <c r="AZ87" s="48">
        <f t="shared" si="77"/>
        <v>0</v>
      </c>
      <c r="BA87" s="43">
        <f t="shared" si="78"/>
        <v>0</v>
      </c>
      <c r="BB87" s="43">
        <f t="shared" si="79"/>
        <v>0</v>
      </c>
      <c r="BC87" s="49">
        <f t="shared" si="80"/>
        <v>0</v>
      </c>
      <c r="BD87" s="49">
        <f t="shared" si="81"/>
        <v>0</v>
      </c>
      <c r="BE87" s="49">
        <f t="shared" si="82"/>
        <v>0</v>
      </c>
      <c r="BF87" s="49">
        <f t="shared" si="111"/>
        <v>0</v>
      </c>
      <c r="BG87" s="49">
        <f t="shared" si="83"/>
        <v>0</v>
      </c>
      <c r="BH87" s="32">
        <f t="shared" si="112"/>
        <v>0</v>
      </c>
      <c r="BI87" s="49">
        <f t="shared" si="113"/>
        <v>0</v>
      </c>
      <c r="BJ87" s="49">
        <f t="shared" si="114"/>
        <v>0</v>
      </c>
      <c r="BK87" s="49">
        <f t="shared" si="115"/>
        <v>0</v>
      </c>
      <c r="BL87" s="49">
        <f t="shared" si="116"/>
        <v>0</v>
      </c>
      <c r="BM87" s="49">
        <f t="shared" si="117"/>
        <v>0</v>
      </c>
      <c r="BN87" s="32">
        <f t="shared" si="118"/>
        <v>0</v>
      </c>
      <c r="BO87" s="32" t="str">
        <f t="shared" si="119"/>
        <v/>
      </c>
      <c r="BP87" s="32" t="str">
        <f t="shared" si="120"/>
        <v/>
      </c>
      <c r="BQ87" s="56" t="str">
        <f t="shared" si="121"/>
        <v/>
      </c>
      <c r="BR87" s="250">
        <f t="shared" si="122"/>
        <v>0</v>
      </c>
      <c r="BS87" s="19"/>
      <c r="BT87" s="19"/>
      <c r="BU87" s="19"/>
      <c r="BV87" s="19"/>
      <c r="BW87" s="19"/>
      <c r="BX87" s="19"/>
      <c r="BY87" s="19"/>
      <c r="BZ87" s="19"/>
      <c r="CA87" s="19">
        <f t="shared" si="84"/>
        <v>10</v>
      </c>
      <c r="CB87" s="19"/>
      <c r="CC87" s="19"/>
      <c r="CD87" s="19"/>
      <c r="CE87" s="19"/>
      <c r="CF87" s="19"/>
      <c r="CG87" s="19"/>
      <c r="CH87" s="19"/>
      <c r="CI87" s="19"/>
      <c r="CJ87" s="19"/>
      <c r="CK87" s="19"/>
      <c r="CL87" s="19"/>
      <c r="CM87" s="19"/>
      <c r="CN87" s="19"/>
      <c r="CO87" s="18"/>
      <c r="CP87" s="18"/>
      <c r="CQ87" s="18"/>
    </row>
    <row r="88" spans="1:95" ht="15.75" customHeight="1" x14ac:dyDescent="0.25">
      <c r="A88" s="129">
        <v>70</v>
      </c>
      <c r="B88" s="50"/>
      <c r="C88" s="50"/>
      <c r="D88" s="36"/>
      <c r="E88" s="36"/>
      <c r="F88" s="37">
        <v>1</v>
      </c>
      <c r="G88" s="61">
        <v>0</v>
      </c>
      <c r="H88" s="62">
        <v>0</v>
      </c>
      <c r="I88" s="63">
        <v>0</v>
      </c>
      <c r="J88" s="38">
        <v>1</v>
      </c>
      <c r="K88" s="39">
        <v>0</v>
      </c>
      <c r="L88" s="39">
        <v>0</v>
      </c>
      <c r="M88" s="39">
        <v>0</v>
      </c>
      <c r="N88" s="40">
        <v>0</v>
      </c>
      <c r="O88" s="41">
        <f t="shared" si="85"/>
        <v>0</v>
      </c>
      <c r="P88" s="41">
        <f t="shared" si="86"/>
        <v>0</v>
      </c>
      <c r="Q88" s="41">
        <f t="shared" si="87"/>
        <v>0</v>
      </c>
      <c r="R88" s="41">
        <f t="shared" si="88"/>
        <v>0</v>
      </c>
      <c r="S88" s="41">
        <f t="shared" si="89"/>
        <v>0</v>
      </c>
      <c r="T88" s="32">
        <f t="shared" si="66"/>
        <v>0</v>
      </c>
      <c r="U88" s="41">
        <f t="shared" si="90"/>
        <v>0</v>
      </c>
      <c r="V88" s="41">
        <f t="shared" si="91"/>
        <v>0</v>
      </c>
      <c r="W88" s="41">
        <f t="shared" si="92"/>
        <v>0</v>
      </c>
      <c r="X88" s="41">
        <f t="shared" si="93"/>
        <v>0</v>
      </c>
      <c r="Y88" s="41">
        <f t="shared" si="94"/>
        <v>0</v>
      </c>
      <c r="Z88" s="32">
        <f t="shared" si="95"/>
        <v>0</v>
      </c>
      <c r="AA88" s="32" t="str">
        <f t="shared" si="96"/>
        <v/>
      </c>
      <c r="AB88" s="32" t="str">
        <f t="shared" si="97"/>
        <v/>
      </c>
      <c r="AC88" s="56" t="str">
        <f t="shared" si="98"/>
        <v/>
      </c>
      <c r="AD88" s="42">
        <f t="shared" si="99"/>
        <v>1</v>
      </c>
      <c r="AE88" s="43">
        <f t="shared" si="67"/>
        <v>0</v>
      </c>
      <c r="AF88" s="43">
        <f t="shared" si="68"/>
        <v>0</v>
      </c>
      <c r="AG88" s="43">
        <f t="shared" si="69"/>
        <v>0</v>
      </c>
      <c r="AH88" s="44">
        <f t="shared" si="70"/>
        <v>0</v>
      </c>
      <c r="AI88" s="45">
        <f t="shared" si="71"/>
        <v>0</v>
      </c>
      <c r="AJ88" s="45">
        <f t="shared" si="72"/>
        <v>0</v>
      </c>
      <c r="AK88" s="46">
        <f t="shared" si="73"/>
        <v>0</v>
      </c>
      <c r="AL88" s="46">
        <f t="shared" si="100"/>
        <v>0</v>
      </c>
      <c r="AM88" s="46">
        <f t="shared" si="74"/>
        <v>0</v>
      </c>
      <c r="AN88" s="32">
        <f t="shared" si="101"/>
        <v>0</v>
      </c>
      <c r="AO88" s="45">
        <f t="shared" si="102"/>
        <v>0</v>
      </c>
      <c r="AP88" s="45">
        <f t="shared" si="103"/>
        <v>0</v>
      </c>
      <c r="AQ88" s="46">
        <f t="shared" si="104"/>
        <v>0</v>
      </c>
      <c r="AR88" s="46">
        <f t="shared" si="105"/>
        <v>0</v>
      </c>
      <c r="AS88" s="46">
        <f t="shared" si="106"/>
        <v>0</v>
      </c>
      <c r="AT88" s="32">
        <f t="shared" si="107"/>
        <v>0</v>
      </c>
      <c r="AU88" s="35" t="str">
        <f t="shared" si="108"/>
        <v/>
      </c>
      <c r="AV88" s="35" t="str">
        <f t="shared" si="109"/>
        <v/>
      </c>
      <c r="AW88" s="65" t="str">
        <f t="shared" si="110"/>
        <v/>
      </c>
      <c r="AX88" s="47">
        <f t="shared" si="75"/>
        <v>1</v>
      </c>
      <c r="AY88" s="48">
        <f t="shared" si="76"/>
        <v>0</v>
      </c>
      <c r="AZ88" s="48">
        <f t="shared" si="77"/>
        <v>0</v>
      </c>
      <c r="BA88" s="43">
        <f t="shared" si="78"/>
        <v>0</v>
      </c>
      <c r="BB88" s="43">
        <f t="shared" si="79"/>
        <v>0</v>
      </c>
      <c r="BC88" s="49">
        <f t="shared" si="80"/>
        <v>0</v>
      </c>
      <c r="BD88" s="49">
        <f t="shared" si="81"/>
        <v>0</v>
      </c>
      <c r="BE88" s="49">
        <f t="shared" si="82"/>
        <v>0</v>
      </c>
      <c r="BF88" s="49">
        <f t="shared" si="111"/>
        <v>0</v>
      </c>
      <c r="BG88" s="49">
        <f t="shared" si="83"/>
        <v>0</v>
      </c>
      <c r="BH88" s="32">
        <f t="shared" si="112"/>
        <v>0</v>
      </c>
      <c r="BI88" s="49">
        <f t="shared" si="113"/>
        <v>0</v>
      </c>
      <c r="BJ88" s="49">
        <f t="shared" si="114"/>
        <v>0</v>
      </c>
      <c r="BK88" s="49">
        <f t="shared" si="115"/>
        <v>0</v>
      </c>
      <c r="BL88" s="49">
        <f t="shared" si="116"/>
        <v>0</v>
      </c>
      <c r="BM88" s="49">
        <f t="shared" si="117"/>
        <v>0</v>
      </c>
      <c r="BN88" s="32">
        <f t="shared" si="118"/>
        <v>0</v>
      </c>
      <c r="BO88" s="32" t="str">
        <f t="shared" si="119"/>
        <v/>
      </c>
      <c r="BP88" s="32" t="str">
        <f t="shared" si="120"/>
        <v/>
      </c>
      <c r="BQ88" s="56" t="str">
        <f t="shared" si="121"/>
        <v/>
      </c>
      <c r="BR88" s="250">
        <f t="shared" si="122"/>
        <v>0</v>
      </c>
      <c r="BS88" s="19"/>
      <c r="BT88" s="19"/>
      <c r="BU88" s="19"/>
      <c r="BV88" s="19"/>
      <c r="BW88" s="19"/>
      <c r="BX88" s="19"/>
      <c r="BY88" s="19"/>
      <c r="BZ88" s="19"/>
      <c r="CA88" s="19">
        <f t="shared" si="84"/>
        <v>10</v>
      </c>
      <c r="CB88" s="19"/>
      <c r="CC88" s="19"/>
      <c r="CD88" s="19"/>
      <c r="CE88" s="19"/>
      <c r="CF88" s="19"/>
      <c r="CG88" s="19"/>
      <c r="CH88" s="19"/>
      <c r="CI88" s="19"/>
      <c r="CJ88" s="19"/>
      <c r="CK88" s="19"/>
      <c r="CL88" s="19"/>
      <c r="CM88" s="19"/>
      <c r="CN88" s="19"/>
      <c r="CO88" s="18"/>
      <c r="CP88" s="18"/>
      <c r="CQ88" s="18"/>
    </row>
    <row r="89" spans="1:95" ht="15.75" customHeight="1" x14ac:dyDescent="0.25">
      <c r="A89" s="129">
        <v>71</v>
      </c>
      <c r="B89" s="50"/>
      <c r="C89" s="50"/>
      <c r="D89" s="36"/>
      <c r="E89" s="36"/>
      <c r="F89" s="37">
        <v>1</v>
      </c>
      <c r="G89" s="61">
        <v>0</v>
      </c>
      <c r="H89" s="62">
        <v>0</v>
      </c>
      <c r="I89" s="63">
        <v>0</v>
      </c>
      <c r="J89" s="38">
        <v>1</v>
      </c>
      <c r="K89" s="39">
        <v>0</v>
      </c>
      <c r="L89" s="39">
        <v>0</v>
      </c>
      <c r="M89" s="39">
        <v>0</v>
      </c>
      <c r="N89" s="40">
        <v>0</v>
      </c>
      <c r="O89" s="41">
        <f t="shared" si="85"/>
        <v>0</v>
      </c>
      <c r="P89" s="41">
        <f t="shared" si="86"/>
        <v>0</v>
      </c>
      <c r="Q89" s="41">
        <f t="shared" si="87"/>
        <v>0</v>
      </c>
      <c r="R89" s="41">
        <f t="shared" si="88"/>
        <v>0</v>
      </c>
      <c r="S89" s="41">
        <f t="shared" si="89"/>
        <v>0</v>
      </c>
      <c r="T89" s="32">
        <f t="shared" si="66"/>
        <v>0</v>
      </c>
      <c r="U89" s="41">
        <f t="shared" si="90"/>
        <v>0</v>
      </c>
      <c r="V89" s="41">
        <f t="shared" si="91"/>
        <v>0</v>
      </c>
      <c r="W89" s="41">
        <f t="shared" si="92"/>
        <v>0</v>
      </c>
      <c r="X89" s="41">
        <f t="shared" si="93"/>
        <v>0</v>
      </c>
      <c r="Y89" s="41">
        <f t="shared" si="94"/>
        <v>0</v>
      </c>
      <c r="Z89" s="32">
        <f t="shared" si="95"/>
        <v>0</v>
      </c>
      <c r="AA89" s="32" t="str">
        <f t="shared" si="96"/>
        <v/>
      </c>
      <c r="AB89" s="32" t="str">
        <f t="shared" si="97"/>
        <v/>
      </c>
      <c r="AC89" s="56" t="str">
        <f t="shared" si="98"/>
        <v/>
      </c>
      <c r="AD89" s="42">
        <f t="shared" si="99"/>
        <v>1</v>
      </c>
      <c r="AE89" s="43">
        <f t="shared" si="67"/>
        <v>0</v>
      </c>
      <c r="AF89" s="43">
        <f t="shared" si="68"/>
        <v>0</v>
      </c>
      <c r="AG89" s="43">
        <f t="shared" si="69"/>
        <v>0</v>
      </c>
      <c r="AH89" s="44">
        <f t="shared" si="70"/>
        <v>0</v>
      </c>
      <c r="AI89" s="45">
        <f t="shared" si="71"/>
        <v>0</v>
      </c>
      <c r="AJ89" s="45">
        <f t="shared" si="72"/>
        <v>0</v>
      </c>
      <c r="AK89" s="46">
        <f t="shared" si="73"/>
        <v>0</v>
      </c>
      <c r="AL89" s="46">
        <f t="shared" si="100"/>
        <v>0</v>
      </c>
      <c r="AM89" s="46">
        <f t="shared" si="74"/>
        <v>0</v>
      </c>
      <c r="AN89" s="32">
        <f t="shared" si="101"/>
        <v>0</v>
      </c>
      <c r="AO89" s="45">
        <f t="shared" si="102"/>
        <v>0</v>
      </c>
      <c r="AP89" s="45">
        <f t="shared" si="103"/>
        <v>0</v>
      </c>
      <c r="AQ89" s="46">
        <f t="shared" si="104"/>
        <v>0</v>
      </c>
      <c r="AR89" s="46">
        <f t="shared" si="105"/>
        <v>0</v>
      </c>
      <c r="AS89" s="46">
        <f t="shared" si="106"/>
        <v>0</v>
      </c>
      <c r="AT89" s="32">
        <f t="shared" si="107"/>
        <v>0</v>
      </c>
      <c r="AU89" s="35" t="str">
        <f t="shared" si="108"/>
        <v/>
      </c>
      <c r="AV89" s="35" t="str">
        <f t="shared" si="109"/>
        <v/>
      </c>
      <c r="AW89" s="65" t="str">
        <f t="shared" si="110"/>
        <v/>
      </c>
      <c r="AX89" s="47">
        <f t="shared" si="75"/>
        <v>1</v>
      </c>
      <c r="AY89" s="48">
        <f t="shared" si="76"/>
        <v>0</v>
      </c>
      <c r="AZ89" s="48">
        <f t="shared" si="77"/>
        <v>0</v>
      </c>
      <c r="BA89" s="43">
        <f t="shared" si="78"/>
        <v>0</v>
      </c>
      <c r="BB89" s="43">
        <f t="shared" si="79"/>
        <v>0</v>
      </c>
      <c r="BC89" s="49">
        <f t="shared" si="80"/>
        <v>0</v>
      </c>
      <c r="BD89" s="49">
        <f t="shared" si="81"/>
        <v>0</v>
      </c>
      <c r="BE89" s="49">
        <f t="shared" si="82"/>
        <v>0</v>
      </c>
      <c r="BF89" s="49">
        <f t="shared" si="111"/>
        <v>0</v>
      </c>
      <c r="BG89" s="49">
        <f t="shared" si="83"/>
        <v>0</v>
      </c>
      <c r="BH89" s="32">
        <f t="shared" si="112"/>
        <v>0</v>
      </c>
      <c r="BI89" s="49">
        <f t="shared" si="113"/>
        <v>0</v>
      </c>
      <c r="BJ89" s="49">
        <f t="shared" si="114"/>
        <v>0</v>
      </c>
      <c r="BK89" s="49">
        <f t="shared" si="115"/>
        <v>0</v>
      </c>
      <c r="BL89" s="49">
        <f t="shared" si="116"/>
        <v>0</v>
      </c>
      <c r="BM89" s="49">
        <f t="shared" si="117"/>
        <v>0</v>
      </c>
      <c r="BN89" s="32">
        <f t="shared" si="118"/>
        <v>0</v>
      </c>
      <c r="BO89" s="32" t="str">
        <f t="shared" si="119"/>
        <v/>
      </c>
      <c r="BP89" s="32" t="str">
        <f t="shared" si="120"/>
        <v/>
      </c>
      <c r="BQ89" s="56" t="str">
        <f t="shared" si="121"/>
        <v/>
      </c>
      <c r="BR89" s="250">
        <f t="shared" si="122"/>
        <v>0</v>
      </c>
      <c r="BS89" s="19"/>
      <c r="BT89" s="19"/>
      <c r="BU89" s="19"/>
      <c r="BV89" s="19"/>
      <c r="BW89" s="19"/>
      <c r="BX89" s="19"/>
      <c r="BY89" s="19"/>
      <c r="BZ89" s="19"/>
      <c r="CA89" s="19">
        <f t="shared" si="84"/>
        <v>10</v>
      </c>
      <c r="CB89" s="19"/>
      <c r="CC89" s="19"/>
      <c r="CD89" s="19"/>
      <c r="CE89" s="19"/>
      <c r="CF89" s="19"/>
      <c r="CG89" s="19"/>
      <c r="CH89" s="19"/>
      <c r="CI89" s="19"/>
      <c r="CJ89" s="19"/>
      <c r="CK89" s="19"/>
      <c r="CL89" s="19"/>
      <c r="CM89" s="19"/>
      <c r="CN89" s="19"/>
      <c r="CO89" s="18"/>
      <c r="CP89" s="18"/>
      <c r="CQ89" s="18"/>
    </row>
    <row r="90" spans="1:95" ht="15.75" customHeight="1" x14ac:dyDescent="0.25">
      <c r="A90" s="129">
        <v>72</v>
      </c>
      <c r="B90" s="50"/>
      <c r="C90" s="50"/>
      <c r="D90" s="36"/>
      <c r="E90" s="36"/>
      <c r="F90" s="37">
        <v>1</v>
      </c>
      <c r="G90" s="61">
        <v>0</v>
      </c>
      <c r="H90" s="62">
        <v>0</v>
      </c>
      <c r="I90" s="63">
        <v>0</v>
      </c>
      <c r="J90" s="38">
        <v>1</v>
      </c>
      <c r="K90" s="39">
        <v>0</v>
      </c>
      <c r="L90" s="39">
        <v>0</v>
      </c>
      <c r="M90" s="39">
        <v>0</v>
      </c>
      <c r="N90" s="40">
        <v>0</v>
      </c>
      <c r="O90" s="41">
        <f t="shared" si="85"/>
        <v>0</v>
      </c>
      <c r="P90" s="41">
        <f t="shared" si="86"/>
        <v>0</v>
      </c>
      <c r="Q90" s="41">
        <f t="shared" si="87"/>
        <v>0</v>
      </c>
      <c r="R90" s="41">
        <f t="shared" si="88"/>
        <v>0</v>
      </c>
      <c r="S90" s="41">
        <f t="shared" si="89"/>
        <v>0</v>
      </c>
      <c r="T90" s="32">
        <f t="shared" si="66"/>
        <v>0</v>
      </c>
      <c r="U90" s="41">
        <f t="shared" si="90"/>
        <v>0</v>
      </c>
      <c r="V90" s="41">
        <f t="shared" si="91"/>
        <v>0</v>
      </c>
      <c r="W90" s="41">
        <f t="shared" si="92"/>
        <v>0</v>
      </c>
      <c r="X90" s="41">
        <f t="shared" si="93"/>
        <v>0</v>
      </c>
      <c r="Y90" s="41">
        <f t="shared" si="94"/>
        <v>0</v>
      </c>
      <c r="Z90" s="32">
        <f t="shared" si="95"/>
        <v>0</v>
      </c>
      <c r="AA90" s="32" t="str">
        <f t="shared" si="96"/>
        <v/>
      </c>
      <c r="AB90" s="32" t="str">
        <f t="shared" si="97"/>
        <v/>
      </c>
      <c r="AC90" s="56" t="str">
        <f t="shared" si="98"/>
        <v/>
      </c>
      <c r="AD90" s="42">
        <f t="shared" si="99"/>
        <v>1</v>
      </c>
      <c r="AE90" s="43">
        <f t="shared" si="67"/>
        <v>0</v>
      </c>
      <c r="AF90" s="43">
        <f t="shared" si="68"/>
        <v>0</v>
      </c>
      <c r="AG90" s="43">
        <f t="shared" si="69"/>
        <v>0</v>
      </c>
      <c r="AH90" s="44">
        <f t="shared" si="70"/>
        <v>0</v>
      </c>
      <c r="AI90" s="45">
        <f t="shared" si="71"/>
        <v>0</v>
      </c>
      <c r="AJ90" s="45">
        <f t="shared" si="72"/>
        <v>0</v>
      </c>
      <c r="AK90" s="46">
        <f t="shared" si="73"/>
        <v>0</v>
      </c>
      <c r="AL90" s="46">
        <f t="shared" si="100"/>
        <v>0</v>
      </c>
      <c r="AM90" s="46">
        <f t="shared" si="74"/>
        <v>0</v>
      </c>
      <c r="AN90" s="32">
        <f t="shared" si="101"/>
        <v>0</v>
      </c>
      <c r="AO90" s="45">
        <f t="shared" si="102"/>
        <v>0</v>
      </c>
      <c r="AP90" s="45">
        <f t="shared" si="103"/>
        <v>0</v>
      </c>
      <c r="AQ90" s="46">
        <f t="shared" si="104"/>
        <v>0</v>
      </c>
      <c r="AR90" s="46">
        <f t="shared" si="105"/>
        <v>0</v>
      </c>
      <c r="AS90" s="46">
        <f t="shared" si="106"/>
        <v>0</v>
      </c>
      <c r="AT90" s="32">
        <f t="shared" si="107"/>
        <v>0</v>
      </c>
      <c r="AU90" s="35" t="str">
        <f t="shared" si="108"/>
        <v/>
      </c>
      <c r="AV90" s="35" t="str">
        <f t="shared" si="109"/>
        <v/>
      </c>
      <c r="AW90" s="65" t="str">
        <f t="shared" si="110"/>
        <v/>
      </c>
      <c r="AX90" s="47">
        <f t="shared" si="75"/>
        <v>1</v>
      </c>
      <c r="AY90" s="48">
        <f t="shared" si="76"/>
        <v>0</v>
      </c>
      <c r="AZ90" s="48">
        <f t="shared" si="77"/>
        <v>0</v>
      </c>
      <c r="BA90" s="43">
        <f t="shared" si="78"/>
        <v>0</v>
      </c>
      <c r="BB90" s="43">
        <f t="shared" si="79"/>
        <v>0</v>
      </c>
      <c r="BC90" s="49">
        <f t="shared" si="80"/>
        <v>0</v>
      </c>
      <c r="BD90" s="49">
        <f t="shared" si="81"/>
        <v>0</v>
      </c>
      <c r="BE90" s="49">
        <f t="shared" si="82"/>
        <v>0</v>
      </c>
      <c r="BF90" s="49">
        <f t="shared" si="111"/>
        <v>0</v>
      </c>
      <c r="BG90" s="49">
        <f t="shared" si="83"/>
        <v>0</v>
      </c>
      <c r="BH90" s="32">
        <f t="shared" si="112"/>
        <v>0</v>
      </c>
      <c r="BI90" s="49">
        <f t="shared" si="113"/>
        <v>0</v>
      </c>
      <c r="BJ90" s="49">
        <f t="shared" si="114"/>
        <v>0</v>
      </c>
      <c r="BK90" s="49">
        <f t="shared" si="115"/>
        <v>0</v>
      </c>
      <c r="BL90" s="49">
        <f t="shared" si="116"/>
        <v>0</v>
      </c>
      <c r="BM90" s="49">
        <f t="shared" si="117"/>
        <v>0</v>
      </c>
      <c r="BN90" s="32">
        <f t="shared" si="118"/>
        <v>0</v>
      </c>
      <c r="BO90" s="32" t="str">
        <f t="shared" si="119"/>
        <v/>
      </c>
      <c r="BP90" s="32" t="str">
        <f t="shared" si="120"/>
        <v/>
      </c>
      <c r="BQ90" s="56" t="str">
        <f t="shared" si="121"/>
        <v/>
      </c>
      <c r="BR90" s="250">
        <f t="shared" si="122"/>
        <v>0</v>
      </c>
      <c r="BS90" s="19"/>
      <c r="BT90" s="19"/>
      <c r="BU90" s="19"/>
      <c r="BV90" s="19"/>
      <c r="BW90" s="19"/>
      <c r="BX90" s="19"/>
      <c r="BY90" s="19"/>
      <c r="BZ90" s="19"/>
      <c r="CA90" s="19">
        <f t="shared" si="84"/>
        <v>10</v>
      </c>
      <c r="CB90" s="19"/>
      <c r="CC90" s="19"/>
      <c r="CD90" s="19"/>
      <c r="CE90" s="19"/>
      <c r="CF90" s="19"/>
      <c r="CG90" s="19"/>
      <c r="CH90" s="19"/>
      <c r="CI90" s="19"/>
      <c r="CJ90" s="19"/>
      <c r="CK90" s="19"/>
      <c r="CL90" s="19"/>
      <c r="CM90" s="19"/>
      <c r="CN90" s="19"/>
      <c r="CO90" s="18"/>
      <c r="CP90" s="18"/>
      <c r="CQ90" s="18"/>
    </row>
    <row r="91" spans="1:95" ht="15.75" customHeight="1" x14ac:dyDescent="0.25">
      <c r="A91" s="129">
        <v>73</v>
      </c>
      <c r="B91" s="50"/>
      <c r="C91" s="50"/>
      <c r="D91" s="36"/>
      <c r="E91" s="36"/>
      <c r="F91" s="37">
        <v>1</v>
      </c>
      <c r="G91" s="61">
        <v>0</v>
      </c>
      <c r="H91" s="62">
        <v>0</v>
      </c>
      <c r="I91" s="63">
        <v>0</v>
      </c>
      <c r="J91" s="38">
        <v>1</v>
      </c>
      <c r="K91" s="39">
        <v>0</v>
      </c>
      <c r="L91" s="39">
        <v>0</v>
      </c>
      <c r="M91" s="39">
        <v>0</v>
      </c>
      <c r="N91" s="40">
        <v>0</v>
      </c>
      <c r="O91" s="41">
        <f t="shared" si="85"/>
        <v>0</v>
      </c>
      <c r="P91" s="41">
        <f t="shared" si="86"/>
        <v>0</v>
      </c>
      <c r="Q91" s="41">
        <f t="shared" si="87"/>
        <v>0</v>
      </c>
      <c r="R91" s="41">
        <f t="shared" si="88"/>
        <v>0</v>
      </c>
      <c r="S91" s="41">
        <f t="shared" si="89"/>
        <v>0</v>
      </c>
      <c r="T91" s="32">
        <f t="shared" si="66"/>
        <v>0</v>
      </c>
      <c r="U91" s="41">
        <f t="shared" si="90"/>
        <v>0</v>
      </c>
      <c r="V91" s="41">
        <f t="shared" si="91"/>
        <v>0</v>
      </c>
      <c r="W91" s="41">
        <f t="shared" si="92"/>
        <v>0</v>
      </c>
      <c r="X91" s="41">
        <f t="shared" si="93"/>
        <v>0</v>
      </c>
      <c r="Y91" s="41">
        <f t="shared" si="94"/>
        <v>0</v>
      </c>
      <c r="Z91" s="32">
        <f t="shared" si="95"/>
        <v>0</v>
      </c>
      <c r="AA91" s="32" t="str">
        <f t="shared" si="96"/>
        <v/>
      </c>
      <c r="AB91" s="32" t="str">
        <f t="shared" si="97"/>
        <v/>
      </c>
      <c r="AC91" s="56" t="str">
        <f t="shared" si="98"/>
        <v/>
      </c>
      <c r="AD91" s="42">
        <f t="shared" si="99"/>
        <v>1</v>
      </c>
      <c r="AE91" s="43">
        <f t="shared" si="67"/>
        <v>0</v>
      </c>
      <c r="AF91" s="43">
        <f t="shared" si="68"/>
        <v>0</v>
      </c>
      <c r="AG91" s="43">
        <f t="shared" si="69"/>
        <v>0</v>
      </c>
      <c r="AH91" s="44">
        <f t="shared" si="70"/>
        <v>0</v>
      </c>
      <c r="AI91" s="45">
        <f t="shared" si="71"/>
        <v>0</v>
      </c>
      <c r="AJ91" s="45">
        <f t="shared" si="72"/>
        <v>0</v>
      </c>
      <c r="AK91" s="46">
        <f t="shared" si="73"/>
        <v>0</v>
      </c>
      <c r="AL91" s="46">
        <f t="shared" si="100"/>
        <v>0</v>
      </c>
      <c r="AM91" s="46">
        <f t="shared" si="74"/>
        <v>0</v>
      </c>
      <c r="AN91" s="32">
        <f t="shared" si="101"/>
        <v>0</v>
      </c>
      <c r="AO91" s="45">
        <f t="shared" si="102"/>
        <v>0</v>
      </c>
      <c r="AP91" s="45">
        <f t="shared" si="103"/>
        <v>0</v>
      </c>
      <c r="AQ91" s="46">
        <f t="shared" si="104"/>
        <v>0</v>
      </c>
      <c r="AR91" s="46">
        <f t="shared" si="105"/>
        <v>0</v>
      </c>
      <c r="AS91" s="46">
        <f t="shared" si="106"/>
        <v>0</v>
      </c>
      <c r="AT91" s="32">
        <f t="shared" si="107"/>
        <v>0</v>
      </c>
      <c r="AU91" s="35" t="str">
        <f t="shared" si="108"/>
        <v/>
      </c>
      <c r="AV91" s="35" t="str">
        <f t="shared" si="109"/>
        <v/>
      </c>
      <c r="AW91" s="65" t="str">
        <f t="shared" si="110"/>
        <v/>
      </c>
      <c r="AX91" s="47">
        <f t="shared" si="75"/>
        <v>1</v>
      </c>
      <c r="AY91" s="48">
        <f t="shared" si="76"/>
        <v>0</v>
      </c>
      <c r="AZ91" s="48">
        <f t="shared" si="77"/>
        <v>0</v>
      </c>
      <c r="BA91" s="43">
        <f t="shared" si="78"/>
        <v>0</v>
      </c>
      <c r="BB91" s="43">
        <f t="shared" si="79"/>
        <v>0</v>
      </c>
      <c r="BC91" s="49">
        <f t="shared" si="80"/>
        <v>0</v>
      </c>
      <c r="BD91" s="49">
        <f t="shared" si="81"/>
        <v>0</v>
      </c>
      <c r="BE91" s="49">
        <f t="shared" si="82"/>
        <v>0</v>
      </c>
      <c r="BF91" s="49">
        <f t="shared" si="111"/>
        <v>0</v>
      </c>
      <c r="BG91" s="49">
        <f t="shared" si="83"/>
        <v>0</v>
      </c>
      <c r="BH91" s="32">
        <f t="shared" si="112"/>
        <v>0</v>
      </c>
      <c r="BI91" s="49">
        <f t="shared" si="113"/>
        <v>0</v>
      </c>
      <c r="BJ91" s="49">
        <f t="shared" si="114"/>
        <v>0</v>
      </c>
      <c r="BK91" s="49">
        <f t="shared" si="115"/>
        <v>0</v>
      </c>
      <c r="BL91" s="49">
        <f t="shared" si="116"/>
        <v>0</v>
      </c>
      <c r="BM91" s="49">
        <f t="shared" si="117"/>
        <v>0</v>
      </c>
      <c r="BN91" s="32">
        <f t="shared" si="118"/>
        <v>0</v>
      </c>
      <c r="BO91" s="32" t="str">
        <f t="shared" si="119"/>
        <v/>
      </c>
      <c r="BP91" s="32" t="str">
        <f t="shared" si="120"/>
        <v/>
      </c>
      <c r="BQ91" s="56" t="str">
        <f t="shared" si="121"/>
        <v/>
      </c>
      <c r="BR91" s="250">
        <f t="shared" si="122"/>
        <v>0</v>
      </c>
      <c r="BS91" s="19"/>
      <c r="BT91" s="19"/>
      <c r="BU91" s="19"/>
      <c r="BV91" s="19"/>
      <c r="BW91" s="19"/>
      <c r="BX91" s="19"/>
      <c r="BY91" s="19"/>
      <c r="BZ91" s="19"/>
      <c r="CA91" s="19">
        <f t="shared" si="84"/>
        <v>10</v>
      </c>
      <c r="CB91" s="19"/>
      <c r="CC91" s="19"/>
      <c r="CD91" s="19"/>
      <c r="CE91" s="19"/>
      <c r="CF91" s="19"/>
      <c r="CG91" s="19"/>
      <c r="CH91" s="19"/>
      <c r="CI91" s="19"/>
      <c r="CJ91" s="19"/>
      <c r="CK91" s="19"/>
      <c r="CL91" s="19"/>
      <c r="CM91" s="19"/>
      <c r="CN91" s="19"/>
      <c r="CO91" s="18"/>
      <c r="CP91" s="18"/>
      <c r="CQ91" s="18"/>
    </row>
    <row r="92" spans="1:95" ht="15.75" customHeight="1" x14ac:dyDescent="0.25">
      <c r="A92" s="129">
        <v>74</v>
      </c>
      <c r="B92" s="50"/>
      <c r="C92" s="50"/>
      <c r="D92" s="36"/>
      <c r="E92" s="36"/>
      <c r="F92" s="37">
        <v>1</v>
      </c>
      <c r="G92" s="61">
        <v>0</v>
      </c>
      <c r="H92" s="62">
        <v>0</v>
      </c>
      <c r="I92" s="63">
        <v>0</v>
      </c>
      <c r="J92" s="38">
        <v>1</v>
      </c>
      <c r="K92" s="39">
        <v>0</v>
      </c>
      <c r="L92" s="39">
        <v>0</v>
      </c>
      <c r="M92" s="39">
        <v>0</v>
      </c>
      <c r="N92" s="40">
        <v>0</v>
      </c>
      <c r="O92" s="41">
        <f t="shared" si="85"/>
        <v>0</v>
      </c>
      <c r="P92" s="41">
        <f t="shared" si="86"/>
        <v>0</v>
      </c>
      <c r="Q92" s="41">
        <f t="shared" si="87"/>
        <v>0</v>
      </c>
      <c r="R92" s="41">
        <f t="shared" si="88"/>
        <v>0</v>
      </c>
      <c r="S92" s="41">
        <f t="shared" si="89"/>
        <v>0</v>
      </c>
      <c r="T92" s="32">
        <f t="shared" si="66"/>
        <v>0</v>
      </c>
      <c r="U92" s="41">
        <f t="shared" si="90"/>
        <v>0</v>
      </c>
      <c r="V92" s="41">
        <f t="shared" si="91"/>
        <v>0</v>
      </c>
      <c r="W92" s="41">
        <f t="shared" si="92"/>
        <v>0</v>
      </c>
      <c r="X92" s="41">
        <f t="shared" si="93"/>
        <v>0</v>
      </c>
      <c r="Y92" s="41">
        <f t="shared" si="94"/>
        <v>0</v>
      </c>
      <c r="Z92" s="32">
        <f t="shared" si="95"/>
        <v>0</v>
      </c>
      <c r="AA92" s="32" t="str">
        <f t="shared" si="96"/>
        <v/>
      </c>
      <c r="AB92" s="32" t="str">
        <f t="shared" si="97"/>
        <v/>
      </c>
      <c r="AC92" s="56" t="str">
        <f t="shared" si="98"/>
        <v/>
      </c>
      <c r="AD92" s="42">
        <f t="shared" si="99"/>
        <v>1</v>
      </c>
      <c r="AE92" s="43">
        <f t="shared" si="67"/>
        <v>0</v>
      </c>
      <c r="AF92" s="43">
        <f t="shared" si="68"/>
        <v>0</v>
      </c>
      <c r="AG92" s="43">
        <f t="shared" si="69"/>
        <v>0</v>
      </c>
      <c r="AH92" s="44">
        <f t="shared" si="70"/>
        <v>0</v>
      </c>
      <c r="AI92" s="45">
        <f t="shared" si="71"/>
        <v>0</v>
      </c>
      <c r="AJ92" s="45">
        <f t="shared" si="72"/>
        <v>0</v>
      </c>
      <c r="AK92" s="46">
        <f t="shared" si="73"/>
        <v>0</v>
      </c>
      <c r="AL92" s="46">
        <f t="shared" si="100"/>
        <v>0</v>
      </c>
      <c r="AM92" s="46">
        <f t="shared" si="74"/>
        <v>0</v>
      </c>
      <c r="AN92" s="32">
        <f t="shared" si="101"/>
        <v>0</v>
      </c>
      <c r="AO92" s="45">
        <f t="shared" si="102"/>
        <v>0</v>
      </c>
      <c r="AP92" s="45">
        <f t="shared" si="103"/>
        <v>0</v>
      </c>
      <c r="AQ92" s="46">
        <f t="shared" si="104"/>
        <v>0</v>
      </c>
      <c r="AR92" s="46">
        <f t="shared" si="105"/>
        <v>0</v>
      </c>
      <c r="AS92" s="46">
        <f t="shared" si="106"/>
        <v>0</v>
      </c>
      <c r="AT92" s="32">
        <f t="shared" si="107"/>
        <v>0</v>
      </c>
      <c r="AU92" s="35" t="str">
        <f t="shared" si="108"/>
        <v/>
      </c>
      <c r="AV92" s="35" t="str">
        <f t="shared" si="109"/>
        <v/>
      </c>
      <c r="AW92" s="65" t="str">
        <f t="shared" si="110"/>
        <v/>
      </c>
      <c r="AX92" s="47">
        <f t="shared" si="75"/>
        <v>1</v>
      </c>
      <c r="AY92" s="48">
        <f t="shared" si="76"/>
        <v>0</v>
      </c>
      <c r="AZ92" s="48">
        <f t="shared" si="77"/>
        <v>0</v>
      </c>
      <c r="BA92" s="43">
        <f t="shared" si="78"/>
        <v>0</v>
      </c>
      <c r="BB92" s="43">
        <f t="shared" si="79"/>
        <v>0</v>
      </c>
      <c r="BC92" s="49">
        <f t="shared" si="80"/>
        <v>0</v>
      </c>
      <c r="BD92" s="49">
        <f t="shared" si="81"/>
        <v>0</v>
      </c>
      <c r="BE92" s="49">
        <f t="shared" si="82"/>
        <v>0</v>
      </c>
      <c r="BF92" s="49">
        <f t="shared" si="111"/>
        <v>0</v>
      </c>
      <c r="BG92" s="49">
        <f t="shared" si="83"/>
        <v>0</v>
      </c>
      <c r="BH92" s="32">
        <f t="shared" si="112"/>
        <v>0</v>
      </c>
      <c r="BI92" s="49">
        <f t="shared" si="113"/>
        <v>0</v>
      </c>
      <c r="BJ92" s="49">
        <f t="shared" si="114"/>
        <v>0</v>
      </c>
      <c r="BK92" s="49">
        <f t="shared" si="115"/>
        <v>0</v>
      </c>
      <c r="BL92" s="49">
        <f t="shared" si="116"/>
        <v>0</v>
      </c>
      <c r="BM92" s="49">
        <f t="shared" si="117"/>
        <v>0</v>
      </c>
      <c r="BN92" s="32">
        <f t="shared" si="118"/>
        <v>0</v>
      </c>
      <c r="BO92" s="32" t="str">
        <f t="shared" si="119"/>
        <v/>
      </c>
      <c r="BP92" s="32" t="str">
        <f t="shared" si="120"/>
        <v/>
      </c>
      <c r="BQ92" s="56" t="str">
        <f t="shared" si="121"/>
        <v/>
      </c>
      <c r="BR92" s="250">
        <f t="shared" si="122"/>
        <v>0</v>
      </c>
      <c r="BS92" s="19"/>
      <c r="BT92" s="19"/>
      <c r="BU92" s="19"/>
      <c r="BV92" s="19"/>
      <c r="BW92" s="19"/>
      <c r="BX92" s="19"/>
      <c r="BY92" s="19"/>
      <c r="BZ92" s="19"/>
      <c r="CA92" s="19">
        <f t="shared" si="84"/>
        <v>10</v>
      </c>
      <c r="CB92" s="19"/>
      <c r="CC92" s="19"/>
      <c r="CD92" s="19"/>
      <c r="CE92" s="19"/>
      <c r="CF92" s="19"/>
      <c r="CG92" s="19"/>
      <c r="CH92" s="19"/>
      <c r="CI92" s="19"/>
      <c r="CJ92" s="19"/>
      <c r="CK92" s="19"/>
      <c r="CL92" s="19"/>
      <c r="CM92" s="19"/>
      <c r="CN92" s="19"/>
      <c r="CO92" s="18"/>
      <c r="CP92" s="18"/>
      <c r="CQ92" s="18"/>
    </row>
    <row r="93" spans="1:95" ht="15.75" customHeight="1" x14ac:dyDescent="0.25">
      <c r="A93" s="129">
        <v>75</v>
      </c>
      <c r="B93" s="50"/>
      <c r="C93" s="50"/>
      <c r="D93" s="36"/>
      <c r="E93" s="36"/>
      <c r="F93" s="37">
        <v>1</v>
      </c>
      <c r="G93" s="61">
        <v>0</v>
      </c>
      <c r="H93" s="62">
        <v>0</v>
      </c>
      <c r="I93" s="63">
        <v>0</v>
      </c>
      <c r="J93" s="38">
        <v>1</v>
      </c>
      <c r="K93" s="39">
        <v>0</v>
      </c>
      <c r="L93" s="39">
        <v>0</v>
      </c>
      <c r="M93" s="39">
        <v>0</v>
      </c>
      <c r="N93" s="40">
        <v>0</v>
      </c>
      <c r="O93" s="41">
        <f t="shared" si="85"/>
        <v>0</v>
      </c>
      <c r="P93" s="41">
        <f t="shared" si="86"/>
        <v>0</v>
      </c>
      <c r="Q93" s="41">
        <f t="shared" si="87"/>
        <v>0</v>
      </c>
      <c r="R93" s="41">
        <f t="shared" si="88"/>
        <v>0</v>
      </c>
      <c r="S93" s="41">
        <f t="shared" si="89"/>
        <v>0</v>
      </c>
      <c r="T93" s="32">
        <f t="shared" si="66"/>
        <v>0</v>
      </c>
      <c r="U93" s="41">
        <f t="shared" si="90"/>
        <v>0</v>
      </c>
      <c r="V93" s="41">
        <f t="shared" si="91"/>
        <v>0</v>
      </c>
      <c r="W93" s="41">
        <f t="shared" si="92"/>
        <v>0</v>
      </c>
      <c r="X93" s="41">
        <f t="shared" si="93"/>
        <v>0</v>
      </c>
      <c r="Y93" s="41">
        <f t="shared" si="94"/>
        <v>0</v>
      </c>
      <c r="Z93" s="32">
        <f t="shared" si="95"/>
        <v>0</v>
      </c>
      <c r="AA93" s="32" t="str">
        <f t="shared" si="96"/>
        <v/>
      </c>
      <c r="AB93" s="32" t="str">
        <f t="shared" si="97"/>
        <v/>
      </c>
      <c r="AC93" s="56" t="str">
        <f t="shared" si="98"/>
        <v/>
      </c>
      <c r="AD93" s="42">
        <f t="shared" si="99"/>
        <v>1</v>
      </c>
      <c r="AE93" s="43">
        <f t="shared" si="67"/>
        <v>0</v>
      </c>
      <c r="AF93" s="43">
        <f t="shared" si="68"/>
        <v>0</v>
      </c>
      <c r="AG93" s="43">
        <f t="shared" si="69"/>
        <v>0</v>
      </c>
      <c r="AH93" s="44">
        <f t="shared" si="70"/>
        <v>0</v>
      </c>
      <c r="AI93" s="45">
        <f t="shared" si="71"/>
        <v>0</v>
      </c>
      <c r="AJ93" s="45">
        <f t="shared" si="72"/>
        <v>0</v>
      </c>
      <c r="AK93" s="46">
        <f t="shared" si="73"/>
        <v>0</v>
      </c>
      <c r="AL93" s="46">
        <f t="shared" si="100"/>
        <v>0</v>
      </c>
      <c r="AM93" s="46">
        <f t="shared" si="74"/>
        <v>0</v>
      </c>
      <c r="AN93" s="32">
        <f t="shared" si="101"/>
        <v>0</v>
      </c>
      <c r="AO93" s="45">
        <f t="shared" si="102"/>
        <v>0</v>
      </c>
      <c r="AP93" s="45">
        <f t="shared" si="103"/>
        <v>0</v>
      </c>
      <c r="AQ93" s="46">
        <f t="shared" si="104"/>
        <v>0</v>
      </c>
      <c r="AR93" s="46">
        <f t="shared" si="105"/>
        <v>0</v>
      </c>
      <c r="AS93" s="46">
        <f t="shared" si="106"/>
        <v>0</v>
      </c>
      <c r="AT93" s="32">
        <f t="shared" si="107"/>
        <v>0</v>
      </c>
      <c r="AU93" s="35" t="str">
        <f t="shared" si="108"/>
        <v/>
      </c>
      <c r="AV93" s="35" t="str">
        <f t="shared" si="109"/>
        <v/>
      </c>
      <c r="AW93" s="65" t="str">
        <f t="shared" si="110"/>
        <v/>
      </c>
      <c r="AX93" s="47">
        <f t="shared" si="75"/>
        <v>1</v>
      </c>
      <c r="AY93" s="48">
        <f t="shared" si="76"/>
        <v>0</v>
      </c>
      <c r="AZ93" s="48">
        <f t="shared" si="77"/>
        <v>0</v>
      </c>
      <c r="BA93" s="43">
        <f t="shared" si="78"/>
        <v>0</v>
      </c>
      <c r="BB93" s="43">
        <f t="shared" si="79"/>
        <v>0</v>
      </c>
      <c r="BC93" s="49">
        <f t="shared" si="80"/>
        <v>0</v>
      </c>
      <c r="BD93" s="49">
        <f t="shared" si="81"/>
        <v>0</v>
      </c>
      <c r="BE93" s="49">
        <f t="shared" si="82"/>
        <v>0</v>
      </c>
      <c r="BF93" s="49">
        <f t="shared" si="111"/>
        <v>0</v>
      </c>
      <c r="BG93" s="49">
        <f t="shared" si="83"/>
        <v>0</v>
      </c>
      <c r="BH93" s="32">
        <f t="shared" si="112"/>
        <v>0</v>
      </c>
      <c r="BI93" s="49">
        <f t="shared" si="113"/>
        <v>0</v>
      </c>
      <c r="BJ93" s="49">
        <f t="shared" si="114"/>
        <v>0</v>
      </c>
      <c r="BK93" s="49">
        <f t="shared" si="115"/>
        <v>0</v>
      </c>
      <c r="BL93" s="49">
        <f t="shared" si="116"/>
        <v>0</v>
      </c>
      <c r="BM93" s="49">
        <f t="shared" si="117"/>
        <v>0</v>
      </c>
      <c r="BN93" s="32">
        <f t="shared" si="118"/>
        <v>0</v>
      </c>
      <c r="BO93" s="32" t="str">
        <f t="shared" si="119"/>
        <v/>
      </c>
      <c r="BP93" s="32" t="str">
        <f t="shared" si="120"/>
        <v/>
      </c>
      <c r="BQ93" s="56" t="str">
        <f t="shared" si="121"/>
        <v/>
      </c>
      <c r="BR93" s="250">
        <f t="shared" si="122"/>
        <v>0</v>
      </c>
      <c r="BS93" s="19"/>
      <c r="BT93" s="19"/>
      <c r="BU93" s="19"/>
      <c r="BV93" s="19"/>
      <c r="BW93" s="19"/>
      <c r="BX93" s="19"/>
      <c r="BY93" s="19"/>
      <c r="BZ93" s="19"/>
      <c r="CA93" s="19">
        <f t="shared" si="84"/>
        <v>10</v>
      </c>
      <c r="CB93" s="19"/>
      <c r="CC93" s="19"/>
      <c r="CD93" s="19"/>
      <c r="CE93" s="19"/>
      <c r="CF93" s="19"/>
      <c r="CG93" s="19"/>
      <c r="CH93" s="19"/>
      <c r="CI93" s="19"/>
      <c r="CJ93" s="19"/>
      <c r="CK93" s="19"/>
      <c r="CL93" s="19"/>
      <c r="CM93" s="19"/>
      <c r="CN93" s="19"/>
      <c r="CO93" s="18"/>
      <c r="CP93" s="18"/>
      <c r="CQ93" s="18"/>
    </row>
    <row r="94" spans="1:95" ht="15.75" customHeight="1" x14ac:dyDescent="0.25">
      <c r="A94" s="129">
        <v>76</v>
      </c>
      <c r="B94" s="50"/>
      <c r="C94" s="50"/>
      <c r="D94" s="36"/>
      <c r="E94" s="36"/>
      <c r="F94" s="37">
        <v>1</v>
      </c>
      <c r="G94" s="61">
        <v>0</v>
      </c>
      <c r="H94" s="62">
        <v>0</v>
      </c>
      <c r="I94" s="63">
        <v>0</v>
      </c>
      <c r="J94" s="38">
        <v>1</v>
      </c>
      <c r="K94" s="39">
        <v>0</v>
      </c>
      <c r="L94" s="39">
        <v>0</v>
      </c>
      <c r="M94" s="39">
        <v>0</v>
      </c>
      <c r="N94" s="40">
        <v>0</v>
      </c>
      <c r="O94" s="41">
        <f t="shared" si="85"/>
        <v>0</v>
      </c>
      <c r="P94" s="41">
        <f t="shared" si="86"/>
        <v>0</v>
      </c>
      <c r="Q94" s="41">
        <f t="shared" si="87"/>
        <v>0</v>
      </c>
      <c r="R94" s="41">
        <f t="shared" si="88"/>
        <v>0</v>
      </c>
      <c r="S94" s="41">
        <f t="shared" si="89"/>
        <v>0</v>
      </c>
      <c r="T94" s="32">
        <f t="shared" si="66"/>
        <v>0</v>
      </c>
      <c r="U94" s="41">
        <f t="shared" si="90"/>
        <v>0</v>
      </c>
      <c r="V94" s="41">
        <f t="shared" si="91"/>
        <v>0</v>
      </c>
      <c r="W94" s="41">
        <f t="shared" si="92"/>
        <v>0</v>
      </c>
      <c r="X94" s="41">
        <f t="shared" si="93"/>
        <v>0</v>
      </c>
      <c r="Y94" s="41">
        <f t="shared" si="94"/>
        <v>0</v>
      </c>
      <c r="Z94" s="32">
        <f t="shared" si="95"/>
        <v>0</v>
      </c>
      <c r="AA94" s="32" t="str">
        <f t="shared" si="96"/>
        <v/>
      </c>
      <c r="AB94" s="32" t="str">
        <f t="shared" si="97"/>
        <v/>
      </c>
      <c r="AC94" s="56" t="str">
        <f t="shared" si="98"/>
        <v/>
      </c>
      <c r="AD94" s="42">
        <f t="shared" si="99"/>
        <v>1</v>
      </c>
      <c r="AE94" s="43">
        <f t="shared" si="67"/>
        <v>0</v>
      </c>
      <c r="AF94" s="43">
        <f t="shared" si="68"/>
        <v>0</v>
      </c>
      <c r="AG94" s="43">
        <f t="shared" si="69"/>
        <v>0</v>
      </c>
      <c r="AH94" s="44">
        <f t="shared" si="70"/>
        <v>0</v>
      </c>
      <c r="AI94" s="45">
        <f t="shared" si="71"/>
        <v>0</v>
      </c>
      <c r="AJ94" s="45">
        <f t="shared" si="72"/>
        <v>0</v>
      </c>
      <c r="AK94" s="46">
        <f t="shared" si="73"/>
        <v>0</v>
      </c>
      <c r="AL94" s="46">
        <f t="shared" si="100"/>
        <v>0</v>
      </c>
      <c r="AM94" s="46">
        <f t="shared" si="74"/>
        <v>0</v>
      </c>
      <c r="AN94" s="32">
        <f t="shared" si="101"/>
        <v>0</v>
      </c>
      <c r="AO94" s="45">
        <f t="shared" si="102"/>
        <v>0</v>
      </c>
      <c r="AP94" s="45">
        <f t="shared" si="103"/>
        <v>0</v>
      </c>
      <c r="AQ94" s="46">
        <f t="shared" si="104"/>
        <v>0</v>
      </c>
      <c r="AR94" s="46">
        <f t="shared" si="105"/>
        <v>0</v>
      </c>
      <c r="AS94" s="46">
        <f t="shared" si="106"/>
        <v>0</v>
      </c>
      <c r="AT94" s="32">
        <f t="shared" si="107"/>
        <v>0</v>
      </c>
      <c r="AU94" s="35" t="str">
        <f t="shared" si="108"/>
        <v/>
      </c>
      <c r="AV94" s="35" t="str">
        <f t="shared" si="109"/>
        <v/>
      </c>
      <c r="AW94" s="65" t="str">
        <f t="shared" si="110"/>
        <v/>
      </c>
      <c r="AX94" s="47">
        <f t="shared" si="75"/>
        <v>1</v>
      </c>
      <c r="AY94" s="48">
        <f t="shared" si="76"/>
        <v>0</v>
      </c>
      <c r="AZ94" s="48">
        <f t="shared" si="77"/>
        <v>0</v>
      </c>
      <c r="BA94" s="43">
        <f t="shared" si="78"/>
        <v>0</v>
      </c>
      <c r="BB94" s="43">
        <f t="shared" si="79"/>
        <v>0</v>
      </c>
      <c r="BC94" s="49">
        <f t="shared" si="80"/>
        <v>0</v>
      </c>
      <c r="BD94" s="49">
        <f t="shared" si="81"/>
        <v>0</v>
      </c>
      <c r="BE94" s="49">
        <f t="shared" si="82"/>
        <v>0</v>
      </c>
      <c r="BF94" s="49">
        <f t="shared" si="111"/>
        <v>0</v>
      </c>
      <c r="BG94" s="49">
        <f t="shared" si="83"/>
        <v>0</v>
      </c>
      <c r="BH94" s="32">
        <f t="shared" si="112"/>
        <v>0</v>
      </c>
      <c r="BI94" s="49">
        <f t="shared" si="113"/>
        <v>0</v>
      </c>
      <c r="BJ94" s="49">
        <f t="shared" si="114"/>
        <v>0</v>
      </c>
      <c r="BK94" s="49">
        <f t="shared" si="115"/>
        <v>0</v>
      </c>
      <c r="BL94" s="49">
        <f t="shared" si="116"/>
        <v>0</v>
      </c>
      <c r="BM94" s="49">
        <f t="shared" si="117"/>
        <v>0</v>
      </c>
      <c r="BN94" s="32">
        <f t="shared" si="118"/>
        <v>0</v>
      </c>
      <c r="BO94" s="32" t="str">
        <f t="shared" si="119"/>
        <v/>
      </c>
      <c r="BP94" s="32" t="str">
        <f t="shared" si="120"/>
        <v/>
      </c>
      <c r="BQ94" s="56" t="str">
        <f t="shared" si="121"/>
        <v/>
      </c>
      <c r="BR94" s="250">
        <f t="shared" si="122"/>
        <v>0</v>
      </c>
      <c r="BS94" s="19"/>
      <c r="BT94" s="19"/>
      <c r="BU94" s="19"/>
      <c r="BV94" s="19"/>
      <c r="BW94" s="19"/>
      <c r="BX94" s="19"/>
      <c r="BY94" s="19"/>
      <c r="BZ94" s="19"/>
      <c r="CA94" s="19">
        <f t="shared" si="84"/>
        <v>10</v>
      </c>
      <c r="CB94" s="19"/>
      <c r="CC94" s="19"/>
      <c r="CD94" s="19"/>
      <c r="CE94" s="19"/>
      <c r="CF94" s="19"/>
      <c r="CG94" s="19"/>
      <c r="CH94" s="19"/>
      <c r="CI94" s="19"/>
      <c r="CJ94" s="19"/>
      <c r="CK94" s="19"/>
      <c r="CL94" s="19"/>
      <c r="CM94" s="19"/>
      <c r="CN94" s="19"/>
      <c r="CO94" s="18"/>
      <c r="CP94" s="18"/>
      <c r="CQ94" s="18"/>
    </row>
    <row r="95" spans="1:95" ht="15.75" customHeight="1" x14ac:dyDescent="0.25">
      <c r="A95" s="129">
        <v>77</v>
      </c>
      <c r="B95" s="50"/>
      <c r="C95" s="50"/>
      <c r="D95" s="36"/>
      <c r="E95" s="36"/>
      <c r="F95" s="37">
        <v>1</v>
      </c>
      <c r="G95" s="61">
        <v>0</v>
      </c>
      <c r="H95" s="62">
        <v>0</v>
      </c>
      <c r="I95" s="63">
        <v>0</v>
      </c>
      <c r="J95" s="38">
        <v>1</v>
      </c>
      <c r="K95" s="39">
        <v>0</v>
      </c>
      <c r="L95" s="39">
        <v>0</v>
      </c>
      <c r="M95" s="39">
        <v>0</v>
      </c>
      <c r="N95" s="40">
        <v>0</v>
      </c>
      <c r="O95" s="41">
        <f t="shared" si="85"/>
        <v>0</v>
      </c>
      <c r="P95" s="41">
        <f t="shared" si="86"/>
        <v>0</v>
      </c>
      <c r="Q95" s="41">
        <f t="shared" si="87"/>
        <v>0</v>
      </c>
      <c r="R95" s="41">
        <f t="shared" si="88"/>
        <v>0</v>
      </c>
      <c r="S95" s="41">
        <f t="shared" si="89"/>
        <v>0</v>
      </c>
      <c r="T95" s="32">
        <f t="shared" si="66"/>
        <v>0</v>
      </c>
      <c r="U95" s="41">
        <f t="shared" si="90"/>
        <v>0</v>
      </c>
      <c r="V95" s="41">
        <f t="shared" si="91"/>
        <v>0</v>
      </c>
      <c r="W95" s="41">
        <f t="shared" si="92"/>
        <v>0</v>
      </c>
      <c r="X95" s="41">
        <f t="shared" si="93"/>
        <v>0</v>
      </c>
      <c r="Y95" s="41">
        <f t="shared" si="94"/>
        <v>0</v>
      </c>
      <c r="Z95" s="32">
        <f t="shared" si="95"/>
        <v>0</v>
      </c>
      <c r="AA95" s="32" t="str">
        <f t="shared" si="96"/>
        <v/>
      </c>
      <c r="AB95" s="32" t="str">
        <f t="shared" si="97"/>
        <v/>
      </c>
      <c r="AC95" s="56" t="str">
        <f t="shared" si="98"/>
        <v/>
      </c>
      <c r="AD95" s="42">
        <f t="shared" si="99"/>
        <v>1</v>
      </c>
      <c r="AE95" s="43">
        <f t="shared" si="67"/>
        <v>0</v>
      </c>
      <c r="AF95" s="43">
        <f t="shared" si="68"/>
        <v>0</v>
      </c>
      <c r="AG95" s="43">
        <f t="shared" si="69"/>
        <v>0</v>
      </c>
      <c r="AH95" s="44">
        <f t="shared" si="70"/>
        <v>0</v>
      </c>
      <c r="AI95" s="45">
        <f t="shared" si="71"/>
        <v>0</v>
      </c>
      <c r="AJ95" s="45">
        <f t="shared" si="72"/>
        <v>0</v>
      </c>
      <c r="AK95" s="46">
        <f t="shared" si="73"/>
        <v>0</v>
      </c>
      <c r="AL95" s="46">
        <f t="shared" si="100"/>
        <v>0</v>
      </c>
      <c r="AM95" s="46">
        <f t="shared" si="74"/>
        <v>0</v>
      </c>
      <c r="AN95" s="32">
        <f t="shared" si="101"/>
        <v>0</v>
      </c>
      <c r="AO95" s="45">
        <f t="shared" si="102"/>
        <v>0</v>
      </c>
      <c r="AP95" s="45">
        <f t="shared" si="103"/>
        <v>0</v>
      </c>
      <c r="AQ95" s="46">
        <f t="shared" si="104"/>
        <v>0</v>
      </c>
      <c r="AR95" s="46">
        <f t="shared" si="105"/>
        <v>0</v>
      </c>
      <c r="AS95" s="46">
        <f t="shared" si="106"/>
        <v>0</v>
      </c>
      <c r="AT95" s="32">
        <f t="shared" si="107"/>
        <v>0</v>
      </c>
      <c r="AU95" s="35" t="str">
        <f t="shared" si="108"/>
        <v/>
      </c>
      <c r="AV95" s="35" t="str">
        <f t="shared" si="109"/>
        <v/>
      </c>
      <c r="AW95" s="65" t="str">
        <f t="shared" si="110"/>
        <v/>
      </c>
      <c r="AX95" s="47">
        <f t="shared" si="75"/>
        <v>1</v>
      </c>
      <c r="AY95" s="48">
        <f t="shared" si="76"/>
        <v>0</v>
      </c>
      <c r="AZ95" s="48">
        <f t="shared" si="77"/>
        <v>0</v>
      </c>
      <c r="BA95" s="43">
        <f t="shared" si="78"/>
        <v>0</v>
      </c>
      <c r="BB95" s="43">
        <f t="shared" si="79"/>
        <v>0</v>
      </c>
      <c r="BC95" s="49">
        <f t="shared" si="80"/>
        <v>0</v>
      </c>
      <c r="BD95" s="49">
        <f t="shared" si="81"/>
        <v>0</v>
      </c>
      <c r="BE95" s="49">
        <f t="shared" si="82"/>
        <v>0</v>
      </c>
      <c r="BF95" s="49">
        <f t="shared" si="111"/>
        <v>0</v>
      </c>
      <c r="BG95" s="49">
        <f t="shared" si="83"/>
        <v>0</v>
      </c>
      <c r="BH95" s="32">
        <f t="shared" si="112"/>
        <v>0</v>
      </c>
      <c r="BI95" s="49">
        <f t="shared" si="113"/>
        <v>0</v>
      </c>
      <c r="BJ95" s="49">
        <f t="shared" si="114"/>
        <v>0</v>
      </c>
      <c r="BK95" s="49">
        <f t="shared" si="115"/>
        <v>0</v>
      </c>
      <c r="BL95" s="49">
        <f t="shared" si="116"/>
        <v>0</v>
      </c>
      <c r="BM95" s="49">
        <f t="shared" si="117"/>
        <v>0</v>
      </c>
      <c r="BN95" s="32">
        <f t="shared" si="118"/>
        <v>0</v>
      </c>
      <c r="BO95" s="32" t="str">
        <f t="shared" si="119"/>
        <v/>
      </c>
      <c r="BP95" s="32" t="str">
        <f t="shared" si="120"/>
        <v/>
      </c>
      <c r="BQ95" s="56" t="str">
        <f t="shared" si="121"/>
        <v/>
      </c>
      <c r="BR95" s="250">
        <f t="shared" si="122"/>
        <v>0</v>
      </c>
      <c r="BS95" s="19"/>
      <c r="BT95" s="19"/>
      <c r="BU95" s="19"/>
      <c r="BV95" s="19"/>
      <c r="BW95" s="19"/>
      <c r="BX95" s="19"/>
      <c r="BY95" s="19"/>
      <c r="BZ95" s="19"/>
      <c r="CA95" s="19">
        <f t="shared" si="84"/>
        <v>10</v>
      </c>
      <c r="CB95" s="19"/>
      <c r="CC95" s="19"/>
      <c r="CD95" s="19"/>
      <c r="CE95" s="19"/>
      <c r="CF95" s="19"/>
      <c r="CG95" s="19"/>
      <c r="CH95" s="19"/>
      <c r="CI95" s="19"/>
      <c r="CJ95" s="19"/>
      <c r="CK95" s="19"/>
      <c r="CL95" s="19"/>
      <c r="CM95" s="19"/>
      <c r="CN95" s="19"/>
      <c r="CO95" s="18"/>
      <c r="CP95" s="18"/>
      <c r="CQ95" s="18"/>
    </row>
    <row r="96" spans="1:95" ht="15.75" customHeight="1" x14ac:dyDescent="0.25">
      <c r="A96" s="129">
        <v>78</v>
      </c>
      <c r="B96" s="50"/>
      <c r="C96" s="50"/>
      <c r="D96" s="36"/>
      <c r="E96" s="36"/>
      <c r="F96" s="37">
        <v>1</v>
      </c>
      <c r="G96" s="61">
        <v>0</v>
      </c>
      <c r="H96" s="62">
        <v>0</v>
      </c>
      <c r="I96" s="63">
        <v>0</v>
      </c>
      <c r="J96" s="38">
        <v>1</v>
      </c>
      <c r="K96" s="39">
        <v>0</v>
      </c>
      <c r="L96" s="39">
        <v>0</v>
      </c>
      <c r="M96" s="39">
        <v>0</v>
      </c>
      <c r="N96" s="40">
        <v>0</v>
      </c>
      <c r="O96" s="41">
        <f t="shared" si="85"/>
        <v>0</v>
      </c>
      <c r="P96" s="41">
        <f t="shared" si="86"/>
        <v>0</v>
      </c>
      <c r="Q96" s="41">
        <f t="shared" si="87"/>
        <v>0</v>
      </c>
      <c r="R96" s="41">
        <f t="shared" si="88"/>
        <v>0</v>
      </c>
      <c r="S96" s="41">
        <f t="shared" si="89"/>
        <v>0</v>
      </c>
      <c r="T96" s="32">
        <f t="shared" si="66"/>
        <v>0</v>
      </c>
      <c r="U96" s="41">
        <f t="shared" si="90"/>
        <v>0</v>
      </c>
      <c r="V96" s="41">
        <f t="shared" si="91"/>
        <v>0</v>
      </c>
      <c r="W96" s="41">
        <f t="shared" si="92"/>
        <v>0</v>
      </c>
      <c r="X96" s="41">
        <f t="shared" si="93"/>
        <v>0</v>
      </c>
      <c r="Y96" s="41">
        <f t="shared" si="94"/>
        <v>0</v>
      </c>
      <c r="Z96" s="32">
        <f t="shared" si="95"/>
        <v>0</v>
      </c>
      <c r="AA96" s="32" t="str">
        <f t="shared" si="96"/>
        <v/>
      </c>
      <c r="AB96" s="32" t="str">
        <f t="shared" si="97"/>
        <v/>
      </c>
      <c r="AC96" s="56" t="str">
        <f t="shared" si="98"/>
        <v/>
      </c>
      <c r="AD96" s="42">
        <f t="shared" si="99"/>
        <v>1</v>
      </c>
      <c r="AE96" s="43">
        <f t="shared" si="67"/>
        <v>0</v>
      </c>
      <c r="AF96" s="43">
        <f t="shared" si="68"/>
        <v>0</v>
      </c>
      <c r="AG96" s="43">
        <f t="shared" si="69"/>
        <v>0</v>
      </c>
      <c r="AH96" s="44">
        <f t="shared" si="70"/>
        <v>0</v>
      </c>
      <c r="AI96" s="45">
        <f t="shared" si="71"/>
        <v>0</v>
      </c>
      <c r="AJ96" s="45">
        <f t="shared" si="72"/>
        <v>0</v>
      </c>
      <c r="AK96" s="46">
        <f t="shared" si="73"/>
        <v>0</v>
      </c>
      <c r="AL96" s="46">
        <f t="shared" si="100"/>
        <v>0</v>
      </c>
      <c r="AM96" s="46">
        <f t="shared" si="74"/>
        <v>0</v>
      </c>
      <c r="AN96" s="32">
        <f t="shared" si="101"/>
        <v>0</v>
      </c>
      <c r="AO96" s="45">
        <f t="shared" si="102"/>
        <v>0</v>
      </c>
      <c r="AP96" s="45">
        <f t="shared" si="103"/>
        <v>0</v>
      </c>
      <c r="AQ96" s="46">
        <f t="shared" si="104"/>
        <v>0</v>
      </c>
      <c r="AR96" s="46">
        <f t="shared" si="105"/>
        <v>0</v>
      </c>
      <c r="AS96" s="46">
        <f t="shared" si="106"/>
        <v>0</v>
      </c>
      <c r="AT96" s="32">
        <f t="shared" si="107"/>
        <v>0</v>
      </c>
      <c r="AU96" s="35" t="str">
        <f t="shared" si="108"/>
        <v/>
      </c>
      <c r="AV96" s="35" t="str">
        <f t="shared" si="109"/>
        <v/>
      </c>
      <c r="AW96" s="65" t="str">
        <f t="shared" si="110"/>
        <v/>
      </c>
      <c r="AX96" s="47">
        <f t="shared" si="75"/>
        <v>1</v>
      </c>
      <c r="AY96" s="48">
        <f t="shared" si="76"/>
        <v>0</v>
      </c>
      <c r="AZ96" s="48">
        <f t="shared" si="77"/>
        <v>0</v>
      </c>
      <c r="BA96" s="43">
        <f t="shared" si="78"/>
        <v>0</v>
      </c>
      <c r="BB96" s="43">
        <f t="shared" si="79"/>
        <v>0</v>
      </c>
      <c r="BC96" s="49">
        <f t="shared" si="80"/>
        <v>0</v>
      </c>
      <c r="BD96" s="49">
        <f t="shared" si="81"/>
        <v>0</v>
      </c>
      <c r="BE96" s="49">
        <f t="shared" si="82"/>
        <v>0</v>
      </c>
      <c r="BF96" s="49">
        <f t="shared" si="111"/>
        <v>0</v>
      </c>
      <c r="BG96" s="49">
        <f t="shared" si="83"/>
        <v>0</v>
      </c>
      <c r="BH96" s="32">
        <f t="shared" si="112"/>
        <v>0</v>
      </c>
      <c r="BI96" s="49">
        <f t="shared" si="113"/>
        <v>0</v>
      </c>
      <c r="BJ96" s="49">
        <f t="shared" si="114"/>
        <v>0</v>
      </c>
      <c r="BK96" s="49">
        <f t="shared" si="115"/>
        <v>0</v>
      </c>
      <c r="BL96" s="49">
        <f t="shared" si="116"/>
        <v>0</v>
      </c>
      <c r="BM96" s="49">
        <f t="shared" si="117"/>
        <v>0</v>
      </c>
      <c r="BN96" s="32">
        <f t="shared" si="118"/>
        <v>0</v>
      </c>
      <c r="BO96" s="32" t="str">
        <f t="shared" si="119"/>
        <v/>
      </c>
      <c r="BP96" s="32" t="str">
        <f t="shared" si="120"/>
        <v/>
      </c>
      <c r="BQ96" s="56" t="str">
        <f t="shared" si="121"/>
        <v/>
      </c>
      <c r="BR96" s="250">
        <f t="shared" si="122"/>
        <v>0</v>
      </c>
      <c r="BS96" s="19"/>
      <c r="BT96" s="19"/>
      <c r="BU96" s="19"/>
      <c r="BV96" s="19"/>
      <c r="BW96" s="19"/>
      <c r="BX96" s="19"/>
      <c r="BY96" s="19"/>
      <c r="BZ96" s="19"/>
      <c r="CA96" s="19">
        <f t="shared" si="84"/>
        <v>10</v>
      </c>
      <c r="CB96" s="19"/>
      <c r="CC96" s="19"/>
      <c r="CD96" s="19"/>
      <c r="CE96" s="19"/>
      <c r="CF96" s="19"/>
      <c r="CG96" s="19"/>
      <c r="CH96" s="19"/>
      <c r="CI96" s="19"/>
      <c r="CJ96" s="19"/>
      <c r="CK96" s="19"/>
      <c r="CL96" s="19"/>
      <c r="CM96" s="19"/>
      <c r="CN96" s="19"/>
      <c r="CO96" s="18"/>
      <c r="CP96" s="18"/>
      <c r="CQ96" s="18"/>
    </row>
    <row r="97" spans="1:95" ht="15.75" customHeight="1" x14ac:dyDescent="0.25">
      <c r="A97" s="129">
        <v>79</v>
      </c>
      <c r="B97" s="50"/>
      <c r="C97" s="50"/>
      <c r="D97" s="36"/>
      <c r="E97" s="36"/>
      <c r="F97" s="37">
        <v>1</v>
      </c>
      <c r="G97" s="61">
        <v>0</v>
      </c>
      <c r="H97" s="62">
        <v>0</v>
      </c>
      <c r="I97" s="63">
        <v>0</v>
      </c>
      <c r="J97" s="38">
        <v>1</v>
      </c>
      <c r="K97" s="39">
        <v>0</v>
      </c>
      <c r="L97" s="39">
        <v>0</v>
      </c>
      <c r="M97" s="39">
        <v>0</v>
      </c>
      <c r="N97" s="40">
        <v>0</v>
      </c>
      <c r="O97" s="41">
        <f t="shared" si="85"/>
        <v>0</v>
      </c>
      <c r="P97" s="41">
        <f t="shared" si="86"/>
        <v>0</v>
      </c>
      <c r="Q97" s="41">
        <f t="shared" si="87"/>
        <v>0</v>
      </c>
      <c r="R97" s="41">
        <f t="shared" si="88"/>
        <v>0</v>
      </c>
      <c r="S97" s="41">
        <f t="shared" si="89"/>
        <v>0</v>
      </c>
      <c r="T97" s="32">
        <f t="shared" si="66"/>
        <v>0</v>
      </c>
      <c r="U97" s="41">
        <f t="shared" si="90"/>
        <v>0</v>
      </c>
      <c r="V97" s="41">
        <f t="shared" si="91"/>
        <v>0</v>
      </c>
      <c r="W97" s="41">
        <f t="shared" si="92"/>
        <v>0</v>
      </c>
      <c r="X97" s="41">
        <f t="shared" si="93"/>
        <v>0</v>
      </c>
      <c r="Y97" s="41">
        <f t="shared" si="94"/>
        <v>0</v>
      </c>
      <c r="Z97" s="32">
        <f t="shared" si="95"/>
        <v>0</v>
      </c>
      <c r="AA97" s="32" t="str">
        <f t="shared" si="96"/>
        <v/>
      </c>
      <c r="AB97" s="32" t="str">
        <f t="shared" si="97"/>
        <v/>
      </c>
      <c r="AC97" s="56" t="str">
        <f t="shared" si="98"/>
        <v/>
      </c>
      <c r="AD97" s="42">
        <f t="shared" si="99"/>
        <v>1</v>
      </c>
      <c r="AE97" s="43">
        <f t="shared" si="67"/>
        <v>0</v>
      </c>
      <c r="AF97" s="43">
        <f t="shared" si="68"/>
        <v>0</v>
      </c>
      <c r="AG97" s="43">
        <f t="shared" si="69"/>
        <v>0</v>
      </c>
      <c r="AH97" s="44">
        <f t="shared" si="70"/>
        <v>0</v>
      </c>
      <c r="AI97" s="45">
        <f t="shared" si="71"/>
        <v>0</v>
      </c>
      <c r="AJ97" s="45">
        <f t="shared" si="72"/>
        <v>0</v>
      </c>
      <c r="AK97" s="46">
        <f t="shared" si="73"/>
        <v>0</v>
      </c>
      <c r="AL97" s="46">
        <f t="shared" si="100"/>
        <v>0</v>
      </c>
      <c r="AM97" s="46">
        <f t="shared" si="74"/>
        <v>0</v>
      </c>
      <c r="AN97" s="32">
        <f t="shared" si="101"/>
        <v>0</v>
      </c>
      <c r="AO97" s="45">
        <f t="shared" si="102"/>
        <v>0</v>
      </c>
      <c r="AP97" s="45">
        <f t="shared" si="103"/>
        <v>0</v>
      </c>
      <c r="AQ97" s="46">
        <f t="shared" si="104"/>
        <v>0</v>
      </c>
      <c r="AR97" s="46">
        <f t="shared" si="105"/>
        <v>0</v>
      </c>
      <c r="AS97" s="46">
        <f t="shared" si="106"/>
        <v>0</v>
      </c>
      <c r="AT97" s="32">
        <f t="shared" si="107"/>
        <v>0</v>
      </c>
      <c r="AU97" s="35" t="str">
        <f t="shared" si="108"/>
        <v/>
      </c>
      <c r="AV97" s="35" t="str">
        <f t="shared" si="109"/>
        <v/>
      </c>
      <c r="AW97" s="65" t="str">
        <f t="shared" si="110"/>
        <v/>
      </c>
      <c r="AX97" s="47">
        <f t="shared" si="75"/>
        <v>1</v>
      </c>
      <c r="AY97" s="48">
        <f t="shared" si="76"/>
        <v>0</v>
      </c>
      <c r="AZ97" s="48">
        <f t="shared" si="77"/>
        <v>0</v>
      </c>
      <c r="BA97" s="43">
        <f t="shared" si="78"/>
        <v>0</v>
      </c>
      <c r="BB97" s="43">
        <f t="shared" si="79"/>
        <v>0</v>
      </c>
      <c r="BC97" s="49">
        <f t="shared" si="80"/>
        <v>0</v>
      </c>
      <c r="BD97" s="49">
        <f t="shared" si="81"/>
        <v>0</v>
      </c>
      <c r="BE97" s="49">
        <f t="shared" si="82"/>
        <v>0</v>
      </c>
      <c r="BF97" s="49">
        <f t="shared" si="111"/>
        <v>0</v>
      </c>
      <c r="BG97" s="49">
        <f t="shared" si="83"/>
        <v>0</v>
      </c>
      <c r="BH97" s="32">
        <f t="shared" si="112"/>
        <v>0</v>
      </c>
      <c r="BI97" s="49">
        <f t="shared" si="113"/>
        <v>0</v>
      </c>
      <c r="BJ97" s="49">
        <f t="shared" si="114"/>
        <v>0</v>
      </c>
      <c r="BK97" s="49">
        <f t="shared" si="115"/>
        <v>0</v>
      </c>
      <c r="BL97" s="49">
        <f t="shared" si="116"/>
        <v>0</v>
      </c>
      <c r="BM97" s="49">
        <f t="shared" si="117"/>
        <v>0</v>
      </c>
      <c r="BN97" s="32">
        <f t="shared" si="118"/>
        <v>0</v>
      </c>
      <c r="BO97" s="32" t="str">
        <f t="shared" si="119"/>
        <v/>
      </c>
      <c r="BP97" s="32" t="str">
        <f t="shared" si="120"/>
        <v/>
      </c>
      <c r="BQ97" s="56" t="str">
        <f t="shared" si="121"/>
        <v/>
      </c>
      <c r="BR97" s="250">
        <f t="shared" si="122"/>
        <v>0</v>
      </c>
      <c r="BS97" s="19"/>
      <c r="BT97" s="19"/>
      <c r="BU97" s="19"/>
      <c r="BV97" s="19"/>
      <c r="BW97" s="19"/>
      <c r="BX97" s="19"/>
      <c r="BY97" s="19"/>
      <c r="BZ97" s="19"/>
      <c r="CA97" s="19">
        <f t="shared" si="84"/>
        <v>10</v>
      </c>
      <c r="CB97" s="19"/>
      <c r="CC97" s="19"/>
      <c r="CD97" s="19"/>
      <c r="CE97" s="19"/>
      <c r="CF97" s="19"/>
      <c r="CG97" s="19"/>
      <c r="CH97" s="19"/>
      <c r="CI97" s="19"/>
      <c r="CJ97" s="19"/>
      <c r="CK97" s="19"/>
      <c r="CL97" s="19"/>
      <c r="CM97" s="19"/>
      <c r="CN97" s="19"/>
      <c r="CO97" s="18"/>
      <c r="CP97" s="18"/>
      <c r="CQ97" s="18"/>
    </row>
    <row r="98" spans="1:95" ht="15.75" customHeight="1" x14ac:dyDescent="0.25">
      <c r="A98" s="129">
        <v>80</v>
      </c>
      <c r="B98" s="50"/>
      <c r="C98" s="50"/>
      <c r="D98" s="36"/>
      <c r="E98" s="36"/>
      <c r="F98" s="37">
        <v>1</v>
      </c>
      <c r="G98" s="61">
        <v>0</v>
      </c>
      <c r="H98" s="62">
        <v>0</v>
      </c>
      <c r="I98" s="63">
        <v>0</v>
      </c>
      <c r="J98" s="38">
        <v>1</v>
      </c>
      <c r="K98" s="39">
        <v>0</v>
      </c>
      <c r="L98" s="39">
        <v>0</v>
      </c>
      <c r="M98" s="39">
        <v>0</v>
      </c>
      <c r="N98" s="40">
        <v>0</v>
      </c>
      <c r="O98" s="41">
        <f t="shared" si="85"/>
        <v>0</v>
      </c>
      <c r="P98" s="41">
        <f t="shared" si="86"/>
        <v>0</v>
      </c>
      <c r="Q98" s="41">
        <f t="shared" si="87"/>
        <v>0</v>
      </c>
      <c r="R98" s="41">
        <f t="shared" si="88"/>
        <v>0</v>
      </c>
      <c r="S98" s="41">
        <f t="shared" si="89"/>
        <v>0</v>
      </c>
      <c r="T98" s="32">
        <f t="shared" si="66"/>
        <v>0</v>
      </c>
      <c r="U98" s="41">
        <f t="shared" si="90"/>
        <v>0</v>
      </c>
      <c r="V98" s="41">
        <f t="shared" si="91"/>
        <v>0</v>
      </c>
      <c r="W98" s="41">
        <f t="shared" si="92"/>
        <v>0</v>
      </c>
      <c r="X98" s="41">
        <f t="shared" si="93"/>
        <v>0</v>
      </c>
      <c r="Y98" s="41">
        <f t="shared" si="94"/>
        <v>0</v>
      </c>
      <c r="Z98" s="32">
        <f t="shared" si="95"/>
        <v>0</v>
      </c>
      <c r="AA98" s="32" t="str">
        <f t="shared" si="96"/>
        <v/>
      </c>
      <c r="AB98" s="32" t="str">
        <f t="shared" si="97"/>
        <v/>
      </c>
      <c r="AC98" s="56" t="str">
        <f t="shared" si="98"/>
        <v/>
      </c>
      <c r="AD98" s="42">
        <f t="shared" si="99"/>
        <v>1</v>
      </c>
      <c r="AE98" s="43">
        <f t="shared" si="67"/>
        <v>0</v>
      </c>
      <c r="AF98" s="43">
        <f t="shared" si="68"/>
        <v>0</v>
      </c>
      <c r="AG98" s="43">
        <f t="shared" si="69"/>
        <v>0</v>
      </c>
      <c r="AH98" s="44">
        <f t="shared" si="70"/>
        <v>0</v>
      </c>
      <c r="AI98" s="45">
        <f t="shared" si="71"/>
        <v>0</v>
      </c>
      <c r="AJ98" s="45">
        <f t="shared" si="72"/>
        <v>0</v>
      </c>
      <c r="AK98" s="46">
        <f t="shared" si="73"/>
        <v>0</v>
      </c>
      <c r="AL98" s="46">
        <f t="shared" si="100"/>
        <v>0</v>
      </c>
      <c r="AM98" s="46">
        <f t="shared" si="74"/>
        <v>0</v>
      </c>
      <c r="AN98" s="32">
        <f t="shared" si="101"/>
        <v>0</v>
      </c>
      <c r="AO98" s="45">
        <f t="shared" si="102"/>
        <v>0</v>
      </c>
      <c r="AP98" s="45">
        <f t="shared" si="103"/>
        <v>0</v>
      </c>
      <c r="AQ98" s="46">
        <f t="shared" si="104"/>
        <v>0</v>
      </c>
      <c r="AR98" s="46">
        <f t="shared" si="105"/>
        <v>0</v>
      </c>
      <c r="AS98" s="46">
        <f t="shared" si="106"/>
        <v>0</v>
      </c>
      <c r="AT98" s="32">
        <f t="shared" si="107"/>
        <v>0</v>
      </c>
      <c r="AU98" s="35" t="str">
        <f t="shared" si="108"/>
        <v/>
      </c>
      <c r="AV98" s="35" t="str">
        <f t="shared" si="109"/>
        <v/>
      </c>
      <c r="AW98" s="65" t="str">
        <f t="shared" si="110"/>
        <v/>
      </c>
      <c r="AX98" s="47">
        <f t="shared" si="75"/>
        <v>1</v>
      </c>
      <c r="AY98" s="48">
        <f t="shared" si="76"/>
        <v>0</v>
      </c>
      <c r="AZ98" s="48">
        <f t="shared" si="77"/>
        <v>0</v>
      </c>
      <c r="BA98" s="43">
        <f t="shared" si="78"/>
        <v>0</v>
      </c>
      <c r="BB98" s="43">
        <f t="shared" si="79"/>
        <v>0</v>
      </c>
      <c r="BC98" s="49">
        <f t="shared" si="80"/>
        <v>0</v>
      </c>
      <c r="BD98" s="49">
        <f t="shared" si="81"/>
        <v>0</v>
      </c>
      <c r="BE98" s="49">
        <f t="shared" si="82"/>
        <v>0</v>
      </c>
      <c r="BF98" s="49">
        <f t="shared" si="111"/>
        <v>0</v>
      </c>
      <c r="BG98" s="49">
        <f t="shared" si="83"/>
        <v>0</v>
      </c>
      <c r="BH98" s="32">
        <f t="shared" si="112"/>
        <v>0</v>
      </c>
      <c r="BI98" s="49">
        <f t="shared" si="113"/>
        <v>0</v>
      </c>
      <c r="BJ98" s="49">
        <f t="shared" si="114"/>
        <v>0</v>
      </c>
      <c r="BK98" s="49">
        <f t="shared" si="115"/>
        <v>0</v>
      </c>
      <c r="BL98" s="49">
        <f t="shared" si="116"/>
        <v>0</v>
      </c>
      <c r="BM98" s="49">
        <f t="shared" si="117"/>
        <v>0</v>
      </c>
      <c r="BN98" s="32">
        <f t="shared" si="118"/>
        <v>0</v>
      </c>
      <c r="BO98" s="32" t="str">
        <f t="shared" si="119"/>
        <v/>
      </c>
      <c r="BP98" s="32" t="str">
        <f t="shared" si="120"/>
        <v/>
      </c>
      <c r="BQ98" s="56" t="str">
        <f t="shared" si="121"/>
        <v/>
      </c>
      <c r="BR98" s="250">
        <f t="shared" si="122"/>
        <v>0</v>
      </c>
      <c r="BS98" s="19"/>
      <c r="BT98" s="19"/>
      <c r="BU98" s="19"/>
      <c r="BV98" s="19"/>
      <c r="BW98" s="19"/>
      <c r="BX98" s="19"/>
      <c r="BY98" s="19"/>
      <c r="BZ98" s="19"/>
      <c r="CA98" s="19">
        <f t="shared" si="84"/>
        <v>10</v>
      </c>
      <c r="CB98" s="19"/>
      <c r="CC98" s="19"/>
      <c r="CD98" s="19"/>
      <c r="CE98" s="19"/>
      <c r="CF98" s="19"/>
      <c r="CG98" s="19"/>
      <c r="CH98" s="19"/>
      <c r="CI98" s="19"/>
      <c r="CJ98" s="19"/>
      <c r="CK98" s="19"/>
      <c r="CL98" s="19"/>
      <c r="CM98" s="19"/>
      <c r="CN98" s="19"/>
      <c r="CO98" s="18"/>
      <c r="CP98" s="18"/>
      <c r="CQ98" s="18"/>
    </row>
    <row r="99" spans="1:95" ht="15.75" customHeight="1" x14ac:dyDescent="0.25">
      <c r="A99" s="129">
        <v>81</v>
      </c>
      <c r="B99" s="50"/>
      <c r="C99" s="50"/>
      <c r="D99" s="36"/>
      <c r="E99" s="36"/>
      <c r="F99" s="37">
        <v>1</v>
      </c>
      <c r="G99" s="61">
        <v>0</v>
      </c>
      <c r="H99" s="62">
        <v>0</v>
      </c>
      <c r="I99" s="63">
        <v>0</v>
      </c>
      <c r="J99" s="38">
        <v>1</v>
      </c>
      <c r="K99" s="39">
        <v>0</v>
      </c>
      <c r="L99" s="39">
        <v>0</v>
      </c>
      <c r="M99" s="39">
        <v>0</v>
      </c>
      <c r="N99" s="40">
        <v>0</v>
      </c>
      <c r="O99" s="41">
        <f t="shared" si="85"/>
        <v>0</v>
      </c>
      <c r="P99" s="41">
        <f t="shared" si="86"/>
        <v>0</v>
      </c>
      <c r="Q99" s="41">
        <f t="shared" si="87"/>
        <v>0</v>
      </c>
      <c r="R99" s="41">
        <f t="shared" si="88"/>
        <v>0</v>
      </c>
      <c r="S99" s="41">
        <f t="shared" si="89"/>
        <v>0</v>
      </c>
      <c r="T99" s="32">
        <f t="shared" si="66"/>
        <v>0</v>
      </c>
      <c r="U99" s="41">
        <f t="shared" si="90"/>
        <v>0</v>
      </c>
      <c r="V99" s="41">
        <f t="shared" si="91"/>
        <v>0</v>
      </c>
      <c r="W99" s="41">
        <f t="shared" si="92"/>
        <v>0</v>
      </c>
      <c r="X99" s="41">
        <f t="shared" si="93"/>
        <v>0</v>
      </c>
      <c r="Y99" s="41">
        <f t="shared" si="94"/>
        <v>0</v>
      </c>
      <c r="Z99" s="32">
        <f t="shared" si="95"/>
        <v>0</v>
      </c>
      <c r="AA99" s="32" t="str">
        <f t="shared" si="96"/>
        <v/>
      </c>
      <c r="AB99" s="32" t="str">
        <f t="shared" si="97"/>
        <v/>
      </c>
      <c r="AC99" s="56" t="str">
        <f t="shared" si="98"/>
        <v/>
      </c>
      <c r="AD99" s="42">
        <f t="shared" si="99"/>
        <v>1</v>
      </c>
      <c r="AE99" s="43">
        <f t="shared" si="67"/>
        <v>0</v>
      </c>
      <c r="AF99" s="43">
        <f t="shared" si="68"/>
        <v>0</v>
      </c>
      <c r="AG99" s="43">
        <f t="shared" si="69"/>
        <v>0</v>
      </c>
      <c r="AH99" s="44">
        <f t="shared" si="70"/>
        <v>0</v>
      </c>
      <c r="AI99" s="45">
        <f t="shared" si="71"/>
        <v>0</v>
      </c>
      <c r="AJ99" s="45">
        <f t="shared" si="72"/>
        <v>0</v>
      </c>
      <c r="AK99" s="46">
        <f t="shared" si="73"/>
        <v>0</v>
      </c>
      <c r="AL99" s="46">
        <f t="shared" si="100"/>
        <v>0</v>
      </c>
      <c r="AM99" s="46">
        <f t="shared" si="74"/>
        <v>0</v>
      </c>
      <c r="AN99" s="32">
        <f t="shared" si="101"/>
        <v>0</v>
      </c>
      <c r="AO99" s="45">
        <f t="shared" si="102"/>
        <v>0</v>
      </c>
      <c r="AP99" s="45">
        <f t="shared" si="103"/>
        <v>0</v>
      </c>
      <c r="AQ99" s="46">
        <f t="shared" si="104"/>
        <v>0</v>
      </c>
      <c r="AR99" s="46">
        <f t="shared" si="105"/>
        <v>0</v>
      </c>
      <c r="AS99" s="46">
        <f t="shared" si="106"/>
        <v>0</v>
      </c>
      <c r="AT99" s="32">
        <f t="shared" si="107"/>
        <v>0</v>
      </c>
      <c r="AU99" s="35" t="str">
        <f t="shared" si="108"/>
        <v/>
      </c>
      <c r="AV99" s="35" t="str">
        <f t="shared" si="109"/>
        <v/>
      </c>
      <c r="AW99" s="65" t="str">
        <f t="shared" si="110"/>
        <v/>
      </c>
      <c r="AX99" s="47">
        <f t="shared" si="75"/>
        <v>1</v>
      </c>
      <c r="AY99" s="48">
        <f t="shared" si="76"/>
        <v>0</v>
      </c>
      <c r="AZ99" s="48">
        <f t="shared" si="77"/>
        <v>0</v>
      </c>
      <c r="BA99" s="43">
        <f t="shared" si="78"/>
        <v>0</v>
      </c>
      <c r="BB99" s="43">
        <f t="shared" si="79"/>
        <v>0</v>
      </c>
      <c r="BC99" s="49">
        <f t="shared" si="80"/>
        <v>0</v>
      </c>
      <c r="BD99" s="49">
        <f t="shared" si="81"/>
        <v>0</v>
      </c>
      <c r="BE99" s="49">
        <f t="shared" si="82"/>
        <v>0</v>
      </c>
      <c r="BF99" s="49">
        <f t="shared" si="111"/>
        <v>0</v>
      </c>
      <c r="BG99" s="49">
        <f t="shared" si="83"/>
        <v>0</v>
      </c>
      <c r="BH99" s="32">
        <f t="shared" si="112"/>
        <v>0</v>
      </c>
      <c r="BI99" s="49">
        <f t="shared" si="113"/>
        <v>0</v>
      </c>
      <c r="BJ99" s="49">
        <f t="shared" si="114"/>
        <v>0</v>
      </c>
      <c r="BK99" s="49">
        <f t="shared" si="115"/>
        <v>0</v>
      </c>
      <c r="BL99" s="49">
        <f t="shared" si="116"/>
        <v>0</v>
      </c>
      <c r="BM99" s="49">
        <f t="shared" si="117"/>
        <v>0</v>
      </c>
      <c r="BN99" s="32">
        <f t="shared" si="118"/>
        <v>0</v>
      </c>
      <c r="BO99" s="32" t="str">
        <f t="shared" si="119"/>
        <v/>
      </c>
      <c r="BP99" s="32" t="str">
        <f t="shared" si="120"/>
        <v/>
      </c>
      <c r="BQ99" s="56" t="str">
        <f t="shared" si="121"/>
        <v/>
      </c>
      <c r="BR99" s="250">
        <f t="shared" si="122"/>
        <v>0</v>
      </c>
      <c r="BS99" s="19"/>
      <c r="BT99" s="19"/>
      <c r="BU99" s="19"/>
      <c r="BV99" s="19"/>
      <c r="BW99" s="19"/>
      <c r="BX99" s="19"/>
      <c r="BY99" s="19"/>
      <c r="BZ99" s="19"/>
      <c r="CA99" s="19">
        <f t="shared" si="84"/>
        <v>10</v>
      </c>
      <c r="CB99" s="19"/>
      <c r="CC99" s="19"/>
      <c r="CD99" s="19"/>
      <c r="CE99" s="19"/>
      <c r="CF99" s="19"/>
      <c r="CG99" s="19"/>
      <c r="CH99" s="19"/>
      <c r="CI99" s="19"/>
      <c r="CJ99" s="19"/>
      <c r="CK99" s="19"/>
      <c r="CL99" s="19"/>
      <c r="CM99" s="19"/>
      <c r="CN99" s="19"/>
      <c r="CO99" s="18"/>
      <c r="CP99" s="18"/>
      <c r="CQ99" s="18"/>
    </row>
    <row r="100" spans="1:95" ht="15.75" customHeight="1" x14ac:dyDescent="0.25">
      <c r="A100" s="129">
        <v>82</v>
      </c>
      <c r="B100" s="50"/>
      <c r="C100" s="50"/>
      <c r="D100" s="36"/>
      <c r="E100" s="36"/>
      <c r="F100" s="37">
        <v>1</v>
      </c>
      <c r="G100" s="61">
        <v>0</v>
      </c>
      <c r="H100" s="62">
        <v>0</v>
      </c>
      <c r="I100" s="63">
        <v>0</v>
      </c>
      <c r="J100" s="38">
        <v>1</v>
      </c>
      <c r="K100" s="39">
        <v>0</v>
      </c>
      <c r="L100" s="39">
        <v>0</v>
      </c>
      <c r="M100" s="39">
        <v>0</v>
      </c>
      <c r="N100" s="40">
        <v>0</v>
      </c>
      <c r="O100" s="41">
        <f t="shared" si="85"/>
        <v>0</v>
      </c>
      <c r="P100" s="41">
        <f t="shared" si="86"/>
        <v>0</v>
      </c>
      <c r="Q100" s="41">
        <f t="shared" si="87"/>
        <v>0</v>
      </c>
      <c r="R100" s="41">
        <f t="shared" si="88"/>
        <v>0</v>
      </c>
      <c r="S100" s="41">
        <f t="shared" si="89"/>
        <v>0</v>
      </c>
      <c r="T100" s="32">
        <f t="shared" si="66"/>
        <v>0</v>
      </c>
      <c r="U100" s="41">
        <f t="shared" si="90"/>
        <v>0</v>
      </c>
      <c r="V100" s="41">
        <f t="shared" si="91"/>
        <v>0</v>
      </c>
      <c r="W100" s="41">
        <f t="shared" si="92"/>
        <v>0</v>
      </c>
      <c r="X100" s="41">
        <f t="shared" si="93"/>
        <v>0</v>
      </c>
      <c r="Y100" s="41">
        <f t="shared" si="94"/>
        <v>0</v>
      </c>
      <c r="Z100" s="32">
        <f t="shared" si="95"/>
        <v>0</v>
      </c>
      <c r="AA100" s="32" t="str">
        <f t="shared" si="96"/>
        <v/>
      </c>
      <c r="AB100" s="32" t="str">
        <f t="shared" si="97"/>
        <v/>
      </c>
      <c r="AC100" s="56" t="str">
        <f t="shared" si="98"/>
        <v/>
      </c>
      <c r="AD100" s="42">
        <f t="shared" si="99"/>
        <v>1</v>
      </c>
      <c r="AE100" s="43">
        <f t="shared" si="67"/>
        <v>0</v>
      </c>
      <c r="AF100" s="43">
        <f t="shared" si="68"/>
        <v>0</v>
      </c>
      <c r="AG100" s="43">
        <f t="shared" si="69"/>
        <v>0</v>
      </c>
      <c r="AH100" s="44">
        <f t="shared" si="70"/>
        <v>0</v>
      </c>
      <c r="AI100" s="45">
        <f t="shared" si="71"/>
        <v>0</v>
      </c>
      <c r="AJ100" s="45">
        <f t="shared" si="72"/>
        <v>0</v>
      </c>
      <c r="AK100" s="46">
        <f t="shared" si="73"/>
        <v>0</v>
      </c>
      <c r="AL100" s="46">
        <f t="shared" si="100"/>
        <v>0</v>
      </c>
      <c r="AM100" s="46">
        <f t="shared" si="74"/>
        <v>0</v>
      </c>
      <c r="AN100" s="32">
        <f t="shared" si="101"/>
        <v>0</v>
      </c>
      <c r="AO100" s="45">
        <f t="shared" si="102"/>
        <v>0</v>
      </c>
      <c r="AP100" s="45">
        <f t="shared" si="103"/>
        <v>0</v>
      </c>
      <c r="AQ100" s="46">
        <f t="shared" si="104"/>
        <v>0</v>
      </c>
      <c r="AR100" s="46">
        <f t="shared" si="105"/>
        <v>0</v>
      </c>
      <c r="AS100" s="46">
        <f t="shared" si="106"/>
        <v>0</v>
      </c>
      <c r="AT100" s="32">
        <f t="shared" si="107"/>
        <v>0</v>
      </c>
      <c r="AU100" s="35" t="str">
        <f t="shared" si="108"/>
        <v/>
      </c>
      <c r="AV100" s="35" t="str">
        <f t="shared" si="109"/>
        <v/>
      </c>
      <c r="AW100" s="65" t="str">
        <f t="shared" si="110"/>
        <v/>
      </c>
      <c r="AX100" s="47">
        <f t="shared" si="75"/>
        <v>1</v>
      </c>
      <c r="AY100" s="48">
        <f t="shared" si="76"/>
        <v>0</v>
      </c>
      <c r="AZ100" s="48">
        <f t="shared" si="77"/>
        <v>0</v>
      </c>
      <c r="BA100" s="43">
        <f t="shared" si="78"/>
        <v>0</v>
      </c>
      <c r="BB100" s="43">
        <f t="shared" si="79"/>
        <v>0</v>
      </c>
      <c r="BC100" s="49">
        <f t="shared" si="80"/>
        <v>0</v>
      </c>
      <c r="BD100" s="49">
        <f t="shared" si="81"/>
        <v>0</v>
      </c>
      <c r="BE100" s="49">
        <f t="shared" si="82"/>
        <v>0</v>
      </c>
      <c r="BF100" s="49">
        <f t="shared" si="111"/>
        <v>0</v>
      </c>
      <c r="BG100" s="49">
        <f t="shared" si="83"/>
        <v>0</v>
      </c>
      <c r="BH100" s="32">
        <f t="shared" si="112"/>
        <v>0</v>
      </c>
      <c r="BI100" s="49">
        <f t="shared" si="113"/>
        <v>0</v>
      </c>
      <c r="BJ100" s="49">
        <f t="shared" si="114"/>
        <v>0</v>
      </c>
      <c r="BK100" s="49">
        <f t="shared" si="115"/>
        <v>0</v>
      </c>
      <c r="BL100" s="49">
        <f t="shared" si="116"/>
        <v>0</v>
      </c>
      <c r="BM100" s="49">
        <f t="shared" si="117"/>
        <v>0</v>
      </c>
      <c r="BN100" s="32">
        <f t="shared" si="118"/>
        <v>0</v>
      </c>
      <c r="BO100" s="32" t="str">
        <f t="shared" si="119"/>
        <v/>
      </c>
      <c r="BP100" s="32" t="str">
        <f t="shared" si="120"/>
        <v/>
      </c>
      <c r="BQ100" s="56" t="str">
        <f t="shared" si="121"/>
        <v/>
      </c>
      <c r="BR100" s="250">
        <f t="shared" si="122"/>
        <v>0</v>
      </c>
      <c r="BS100" s="19"/>
      <c r="BT100" s="19"/>
      <c r="BU100" s="19"/>
      <c r="BV100" s="19"/>
      <c r="BW100" s="19"/>
      <c r="BX100" s="19"/>
      <c r="BY100" s="19"/>
      <c r="BZ100" s="19"/>
      <c r="CA100" s="19">
        <f t="shared" si="84"/>
        <v>10</v>
      </c>
      <c r="CB100" s="19"/>
      <c r="CC100" s="19"/>
      <c r="CD100" s="19"/>
      <c r="CE100" s="19"/>
      <c r="CF100" s="19"/>
      <c r="CG100" s="19"/>
      <c r="CH100" s="19"/>
      <c r="CI100" s="19"/>
      <c r="CJ100" s="19"/>
      <c r="CK100" s="19"/>
      <c r="CL100" s="19"/>
      <c r="CM100" s="19"/>
      <c r="CN100" s="19"/>
      <c r="CO100" s="18"/>
      <c r="CP100" s="18"/>
      <c r="CQ100" s="18"/>
    </row>
    <row r="101" spans="1:95" ht="15.75" customHeight="1" x14ac:dyDescent="0.25">
      <c r="A101" s="129">
        <v>83</v>
      </c>
      <c r="B101" s="50"/>
      <c r="C101" s="50"/>
      <c r="D101" s="36"/>
      <c r="E101" s="36"/>
      <c r="F101" s="37">
        <v>1</v>
      </c>
      <c r="G101" s="61">
        <v>0</v>
      </c>
      <c r="H101" s="62">
        <v>0</v>
      </c>
      <c r="I101" s="63">
        <v>0</v>
      </c>
      <c r="J101" s="38">
        <v>1</v>
      </c>
      <c r="K101" s="39">
        <v>0</v>
      </c>
      <c r="L101" s="39">
        <v>0</v>
      </c>
      <c r="M101" s="39">
        <v>0</v>
      </c>
      <c r="N101" s="40">
        <v>0</v>
      </c>
      <c r="O101" s="41">
        <f t="shared" si="85"/>
        <v>0</v>
      </c>
      <c r="P101" s="41">
        <f t="shared" si="86"/>
        <v>0</v>
      </c>
      <c r="Q101" s="41">
        <f t="shared" si="87"/>
        <v>0</v>
      </c>
      <c r="R101" s="41">
        <f t="shared" si="88"/>
        <v>0</v>
      </c>
      <c r="S101" s="41">
        <f t="shared" si="89"/>
        <v>0</v>
      </c>
      <c r="T101" s="32">
        <f t="shared" si="66"/>
        <v>0</v>
      </c>
      <c r="U101" s="41">
        <f t="shared" si="90"/>
        <v>0</v>
      </c>
      <c r="V101" s="41">
        <f t="shared" si="91"/>
        <v>0</v>
      </c>
      <c r="W101" s="41">
        <f t="shared" si="92"/>
        <v>0</v>
      </c>
      <c r="X101" s="41">
        <f t="shared" si="93"/>
        <v>0</v>
      </c>
      <c r="Y101" s="41">
        <f t="shared" si="94"/>
        <v>0</v>
      </c>
      <c r="Z101" s="32">
        <f t="shared" si="95"/>
        <v>0</v>
      </c>
      <c r="AA101" s="32" t="str">
        <f t="shared" si="96"/>
        <v/>
      </c>
      <c r="AB101" s="32" t="str">
        <f t="shared" si="97"/>
        <v/>
      </c>
      <c r="AC101" s="56" t="str">
        <f t="shared" si="98"/>
        <v/>
      </c>
      <c r="AD101" s="42">
        <f t="shared" si="99"/>
        <v>1</v>
      </c>
      <c r="AE101" s="43">
        <f t="shared" si="67"/>
        <v>0</v>
      </c>
      <c r="AF101" s="43">
        <f t="shared" si="68"/>
        <v>0</v>
      </c>
      <c r="AG101" s="43">
        <f t="shared" si="69"/>
        <v>0</v>
      </c>
      <c r="AH101" s="44">
        <f t="shared" si="70"/>
        <v>0</v>
      </c>
      <c r="AI101" s="45">
        <f t="shared" si="71"/>
        <v>0</v>
      </c>
      <c r="AJ101" s="45">
        <f t="shared" si="72"/>
        <v>0</v>
      </c>
      <c r="AK101" s="46">
        <f t="shared" si="73"/>
        <v>0</v>
      </c>
      <c r="AL101" s="46">
        <f t="shared" si="100"/>
        <v>0</v>
      </c>
      <c r="AM101" s="46">
        <f t="shared" si="74"/>
        <v>0</v>
      </c>
      <c r="AN101" s="32">
        <f t="shared" si="101"/>
        <v>0</v>
      </c>
      <c r="AO101" s="45">
        <f t="shared" si="102"/>
        <v>0</v>
      </c>
      <c r="AP101" s="45">
        <f t="shared" si="103"/>
        <v>0</v>
      </c>
      <c r="AQ101" s="46">
        <f t="shared" si="104"/>
        <v>0</v>
      </c>
      <c r="AR101" s="46">
        <f t="shared" si="105"/>
        <v>0</v>
      </c>
      <c r="AS101" s="46">
        <f t="shared" si="106"/>
        <v>0</v>
      </c>
      <c r="AT101" s="32">
        <f t="shared" si="107"/>
        <v>0</v>
      </c>
      <c r="AU101" s="35" t="str">
        <f t="shared" si="108"/>
        <v/>
      </c>
      <c r="AV101" s="35" t="str">
        <f t="shared" si="109"/>
        <v/>
      </c>
      <c r="AW101" s="65" t="str">
        <f t="shared" si="110"/>
        <v/>
      </c>
      <c r="AX101" s="47">
        <f t="shared" si="75"/>
        <v>1</v>
      </c>
      <c r="AY101" s="48">
        <f t="shared" si="76"/>
        <v>0</v>
      </c>
      <c r="AZ101" s="48">
        <f t="shared" si="77"/>
        <v>0</v>
      </c>
      <c r="BA101" s="43">
        <f t="shared" si="78"/>
        <v>0</v>
      </c>
      <c r="BB101" s="43">
        <f t="shared" si="79"/>
        <v>0</v>
      </c>
      <c r="BC101" s="49">
        <f t="shared" si="80"/>
        <v>0</v>
      </c>
      <c r="BD101" s="49">
        <f t="shared" si="81"/>
        <v>0</v>
      </c>
      <c r="BE101" s="49">
        <f t="shared" si="82"/>
        <v>0</v>
      </c>
      <c r="BF101" s="49">
        <f t="shared" si="111"/>
        <v>0</v>
      </c>
      <c r="BG101" s="49">
        <f t="shared" si="83"/>
        <v>0</v>
      </c>
      <c r="BH101" s="32">
        <f t="shared" si="112"/>
        <v>0</v>
      </c>
      <c r="BI101" s="49">
        <f t="shared" si="113"/>
        <v>0</v>
      </c>
      <c r="BJ101" s="49">
        <f t="shared" si="114"/>
        <v>0</v>
      </c>
      <c r="BK101" s="49">
        <f t="shared" si="115"/>
        <v>0</v>
      </c>
      <c r="BL101" s="49">
        <f t="shared" si="116"/>
        <v>0</v>
      </c>
      <c r="BM101" s="49">
        <f t="shared" si="117"/>
        <v>0</v>
      </c>
      <c r="BN101" s="32">
        <f t="shared" si="118"/>
        <v>0</v>
      </c>
      <c r="BO101" s="32" t="str">
        <f t="shared" si="119"/>
        <v/>
      </c>
      <c r="BP101" s="32" t="str">
        <f t="shared" si="120"/>
        <v/>
      </c>
      <c r="BQ101" s="56" t="str">
        <f t="shared" si="121"/>
        <v/>
      </c>
      <c r="BR101" s="250">
        <f t="shared" si="122"/>
        <v>0</v>
      </c>
      <c r="BS101" s="19"/>
      <c r="BT101" s="19"/>
      <c r="BU101" s="19"/>
      <c r="BV101" s="19"/>
      <c r="BW101" s="19"/>
      <c r="BX101" s="19"/>
      <c r="BY101" s="19"/>
      <c r="BZ101" s="19"/>
      <c r="CA101" s="19">
        <f t="shared" si="84"/>
        <v>10</v>
      </c>
      <c r="CB101" s="19"/>
      <c r="CC101" s="19"/>
      <c r="CD101" s="19"/>
      <c r="CE101" s="19"/>
      <c r="CF101" s="19"/>
      <c r="CG101" s="19"/>
      <c r="CH101" s="19"/>
      <c r="CI101" s="19"/>
      <c r="CJ101" s="19"/>
      <c r="CK101" s="19"/>
      <c r="CL101" s="19"/>
      <c r="CM101" s="19"/>
      <c r="CN101" s="19"/>
      <c r="CO101" s="18"/>
      <c r="CP101" s="18"/>
      <c r="CQ101" s="18"/>
    </row>
    <row r="102" spans="1:95" ht="15.75" customHeight="1" x14ac:dyDescent="0.25">
      <c r="A102" s="129">
        <v>84</v>
      </c>
      <c r="B102" s="50"/>
      <c r="C102" s="50"/>
      <c r="D102" s="36"/>
      <c r="E102" s="36"/>
      <c r="F102" s="37">
        <v>1</v>
      </c>
      <c r="G102" s="61">
        <v>0</v>
      </c>
      <c r="H102" s="62">
        <v>0</v>
      </c>
      <c r="I102" s="63">
        <v>0</v>
      </c>
      <c r="J102" s="38">
        <v>1</v>
      </c>
      <c r="K102" s="39">
        <v>0</v>
      </c>
      <c r="L102" s="39">
        <v>0</v>
      </c>
      <c r="M102" s="39">
        <v>0</v>
      </c>
      <c r="N102" s="40">
        <v>0</v>
      </c>
      <c r="O102" s="41">
        <f t="shared" si="85"/>
        <v>0</v>
      </c>
      <c r="P102" s="41">
        <f t="shared" si="86"/>
        <v>0</v>
      </c>
      <c r="Q102" s="41">
        <f t="shared" si="87"/>
        <v>0</v>
      </c>
      <c r="R102" s="41">
        <f t="shared" si="88"/>
        <v>0</v>
      </c>
      <c r="S102" s="41">
        <f t="shared" si="89"/>
        <v>0</v>
      </c>
      <c r="T102" s="32">
        <f t="shared" si="66"/>
        <v>0</v>
      </c>
      <c r="U102" s="41">
        <f t="shared" si="90"/>
        <v>0</v>
      </c>
      <c r="V102" s="41">
        <f t="shared" si="91"/>
        <v>0</v>
      </c>
      <c r="W102" s="41">
        <f t="shared" si="92"/>
        <v>0</v>
      </c>
      <c r="X102" s="41">
        <f t="shared" si="93"/>
        <v>0</v>
      </c>
      <c r="Y102" s="41">
        <f t="shared" si="94"/>
        <v>0</v>
      </c>
      <c r="Z102" s="32">
        <f t="shared" si="95"/>
        <v>0</v>
      </c>
      <c r="AA102" s="32" t="str">
        <f t="shared" si="96"/>
        <v/>
      </c>
      <c r="AB102" s="32" t="str">
        <f t="shared" si="97"/>
        <v/>
      </c>
      <c r="AC102" s="56" t="str">
        <f t="shared" si="98"/>
        <v/>
      </c>
      <c r="AD102" s="42">
        <f t="shared" si="99"/>
        <v>1</v>
      </c>
      <c r="AE102" s="43">
        <f t="shared" si="67"/>
        <v>0</v>
      </c>
      <c r="AF102" s="43">
        <f t="shared" si="68"/>
        <v>0</v>
      </c>
      <c r="AG102" s="43">
        <f t="shared" si="69"/>
        <v>0</v>
      </c>
      <c r="AH102" s="44">
        <f t="shared" si="70"/>
        <v>0</v>
      </c>
      <c r="AI102" s="45">
        <f t="shared" si="71"/>
        <v>0</v>
      </c>
      <c r="AJ102" s="45">
        <f t="shared" si="72"/>
        <v>0</v>
      </c>
      <c r="AK102" s="46">
        <f t="shared" si="73"/>
        <v>0</v>
      </c>
      <c r="AL102" s="46">
        <f t="shared" si="100"/>
        <v>0</v>
      </c>
      <c r="AM102" s="46">
        <f t="shared" si="74"/>
        <v>0</v>
      </c>
      <c r="AN102" s="32">
        <f t="shared" si="101"/>
        <v>0</v>
      </c>
      <c r="AO102" s="45">
        <f t="shared" si="102"/>
        <v>0</v>
      </c>
      <c r="AP102" s="45">
        <f t="shared" si="103"/>
        <v>0</v>
      </c>
      <c r="AQ102" s="46">
        <f t="shared" si="104"/>
        <v>0</v>
      </c>
      <c r="AR102" s="46">
        <f t="shared" si="105"/>
        <v>0</v>
      </c>
      <c r="AS102" s="46">
        <f t="shared" si="106"/>
        <v>0</v>
      </c>
      <c r="AT102" s="32">
        <f t="shared" si="107"/>
        <v>0</v>
      </c>
      <c r="AU102" s="35" t="str">
        <f t="shared" si="108"/>
        <v/>
      </c>
      <c r="AV102" s="35" t="str">
        <f t="shared" si="109"/>
        <v/>
      </c>
      <c r="AW102" s="65" t="str">
        <f t="shared" si="110"/>
        <v/>
      </c>
      <c r="AX102" s="47">
        <f t="shared" si="75"/>
        <v>1</v>
      </c>
      <c r="AY102" s="48">
        <f t="shared" si="76"/>
        <v>0</v>
      </c>
      <c r="AZ102" s="48">
        <f t="shared" si="77"/>
        <v>0</v>
      </c>
      <c r="BA102" s="43">
        <f t="shared" si="78"/>
        <v>0</v>
      </c>
      <c r="BB102" s="43">
        <f t="shared" si="79"/>
        <v>0</v>
      </c>
      <c r="BC102" s="49">
        <f t="shared" si="80"/>
        <v>0</v>
      </c>
      <c r="BD102" s="49">
        <f t="shared" si="81"/>
        <v>0</v>
      </c>
      <c r="BE102" s="49">
        <f t="shared" si="82"/>
        <v>0</v>
      </c>
      <c r="BF102" s="49">
        <f t="shared" si="111"/>
        <v>0</v>
      </c>
      <c r="BG102" s="49">
        <f t="shared" si="83"/>
        <v>0</v>
      </c>
      <c r="BH102" s="32">
        <f t="shared" si="112"/>
        <v>0</v>
      </c>
      <c r="BI102" s="49">
        <f t="shared" si="113"/>
        <v>0</v>
      </c>
      <c r="BJ102" s="49">
        <f t="shared" si="114"/>
        <v>0</v>
      </c>
      <c r="BK102" s="49">
        <f t="shared" si="115"/>
        <v>0</v>
      </c>
      <c r="BL102" s="49">
        <f t="shared" si="116"/>
        <v>0</v>
      </c>
      <c r="BM102" s="49">
        <f t="shared" si="117"/>
        <v>0</v>
      </c>
      <c r="BN102" s="32">
        <f t="shared" si="118"/>
        <v>0</v>
      </c>
      <c r="BO102" s="32" t="str">
        <f t="shared" si="119"/>
        <v/>
      </c>
      <c r="BP102" s="32" t="str">
        <f t="shared" si="120"/>
        <v/>
      </c>
      <c r="BQ102" s="56" t="str">
        <f t="shared" si="121"/>
        <v/>
      </c>
      <c r="BR102" s="250">
        <f t="shared" si="122"/>
        <v>0</v>
      </c>
      <c r="BS102" s="19"/>
      <c r="BT102" s="19"/>
      <c r="BU102" s="19"/>
      <c r="BV102" s="19"/>
      <c r="BW102" s="19"/>
      <c r="BX102" s="19"/>
      <c r="BY102" s="19"/>
      <c r="BZ102" s="19"/>
      <c r="CA102" s="19">
        <f t="shared" si="84"/>
        <v>10</v>
      </c>
      <c r="CB102" s="19"/>
      <c r="CC102" s="19"/>
      <c r="CD102" s="19"/>
      <c r="CE102" s="19"/>
      <c r="CF102" s="19"/>
      <c r="CG102" s="19"/>
      <c r="CH102" s="19"/>
      <c r="CI102" s="19"/>
      <c r="CJ102" s="19"/>
      <c r="CK102" s="19"/>
      <c r="CL102" s="19"/>
      <c r="CM102" s="19"/>
      <c r="CN102" s="19"/>
      <c r="CO102" s="18"/>
      <c r="CP102" s="18"/>
      <c r="CQ102" s="18"/>
    </row>
    <row r="103" spans="1:95" ht="15.75" customHeight="1" x14ac:dyDescent="0.25">
      <c r="A103" s="129">
        <v>85</v>
      </c>
      <c r="B103" s="50"/>
      <c r="C103" s="50"/>
      <c r="D103" s="36"/>
      <c r="E103" s="36"/>
      <c r="F103" s="37">
        <v>1</v>
      </c>
      <c r="G103" s="61">
        <v>0</v>
      </c>
      <c r="H103" s="62">
        <v>0</v>
      </c>
      <c r="I103" s="63">
        <v>0</v>
      </c>
      <c r="J103" s="38">
        <v>1</v>
      </c>
      <c r="K103" s="39">
        <v>0</v>
      </c>
      <c r="L103" s="39">
        <v>0</v>
      </c>
      <c r="M103" s="39">
        <v>0</v>
      </c>
      <c r="N103" s="40">
        <v>0</v>
      </c>
      <c r="O103" s="41">
        <f t="shared" si="85"/>
        <v>0</v>
      </c>
      <c r="P103" s="41">
        <f t="shared" si="86"/>
        <v>0</v>
      </c>
      <c r="Q103" s="41">
        <f t="shared" si="87"/>
        <v>0</v>
      </c>
      <c r="R103" s="41">
        <f t="shared" si="88"/>
        <v>0</v>
      </c>
      <c r="S103" s="41">
        <f t="shared" si="89"/>
        <v>0</v>
      </c>
      <c r="T103" s="32">
        <f t="shared" si="66"/>
        <v>0</v>
      </c>
      <c r="U103" s="41">
        <f t="shared" si="90"/>
        <v>0</v>
      </c>
      <c r="V103" s="41">
        <f t="shared" si="91"/>
        <v>0</v>
      </c>
      <c r="W103" s="41">
        <f t="shared" si="92"/>
        <v>0</v>
      </c>
      <c r="X103" s="41">
        <f t="shared" si="93"/>
        <v>0</v>
      </c>
      <c r="Y103" s="41">
        <f t="shared" si="94"/>
        <v>0</v>
      </c>
      <c r="Z103" s="32">
        <f t="shared" si="95"/>
        <v>0</v>
      </c>
      <c r="AA103" s="32" t="str">
        <f t="shared" si="96"/>
        <v/>
      </c>
      <c r="AB103" s="32" t="str">
        <f t="shared" si="97"/>
        <v/>
      </c>
      <c r="AC103" s="56" t="str">
        <f t="shared" si="98"/>
        <v/>
      </c>
      <c r="AD103" s="42">
        <f t="shared" si="99"/>
        <v>1</v>
      </c>
      <c r="AE103" s="43">
        <f t="shared" si="67"/>
        <v>0</v>
      </c>
      <c r="AF103" s="43">
        <f t="shared" si="68"/>
        <v>0</v>
      </c>
      <c r="AG103" s="43">
        <f t="shared" si="69"/>
        <v>0</v>
      </c>
      <c r="AH103" s="44">
        <f t="shared" si="70"/>
        <v>0</v>
      </c>
      <c r="AI103" s="45">
        <f t="shared" si="71"/>
        <v>0</v>
      </c>
      <c r="AJ103" s="45">
        <f t="shared" si="72"/>
        <v>0</v>
      </c>
      <c r="AK103" s="46">
        <f t="shared" si="73"/>
        <v>0</v>
      </c>
      <c r="AL103" s="46">
        <f t="shared" si="100"/>
        <v>0</v>
      </c>
      <c r="AM103" s="46">
        <f t="shared" si="74"/>
        <v>0</v>
      </c>
      <c r="AN103" s="32">
        <f t="shared" si="101"/>
        <v>0</v>
      </c>
      <c r="AO103" s="45">
        <f t="shared" si="102"/>
        <v>0</v>
      </c>
      <c r="AP103" s="45">
        <f t="shared" si="103"/>
        <v>0</v>
      </c>
      <c r="AQ103" s="46">
        <f t="shared" si="104"/>
        <v>0</v>
      </c>
      <c r="AR103" s="46">
        <f t="shared" si="105"/>
        <v>0</v>
      </c>
      <c r="AS103" s="46">
        <f t="shared" si="106"/>
        <v>0</v>
      </c>
      <c r="AT103" s="32">
        <f t="shared" si="107"/>
        <v>0</v>
      </c>
      <c r="AU103" s="35" t="str">
        <f t="shared" si="108"/>
        <v/>
      </c>
      <c r="AV103" s="35" t="str">
        <f t="shared" si="109"/>
        <v/>
      </c>
      <c r="AW103" s="65" t="str">
        <f t="shared" si="110"/>
        <v/>
      </c>
      <c r="AX103" s="47">
        <f t="shared" si="75"/>
        <v>1</v>
      </c>
      <c r="AY103" s="48">
        <f t="shared" si="76"/>
        <v>0</v>
      </c>
      <c r="AZ103" s="48">
        <f t="shared" si="77"/>
        <v>0</v>
      </c>
      <c r="BA103" s="43">
        <f t="shared" si="78"/>
        <v>0</v>
      </c>
      <c r="BB103" s="43">
        <f t="shared" si="79"/>
        <v>0</v>
      </c>
      <c r="BC103" s="49">
        <f t="shared" si="80"/>
        <v>0</v>
      </c>
      <c r="BD103" s="49">
        <f t="shared" si="81"/>
        <v>0</v>
      </c>
      <c r="BE103" s="49">
        <f t="shared" si="82"/>
        <v>0</v>
      </c>
      <c r="BF103" s="49">
        <f t="shared" si="111"/>
        <v>0</v>
      </c>
      <c r="BG103" s="49">
        <f t="shared" si="83"/>
        <v>0</v>
      </c>
      <c r="BH103" s="32">
        <f t="shared" si="112"/>
        <v>0</v>
      </c>
      <c r="BI103" s="49">
        <f t="shared" si="113"/>
        <v>0</v>
      </c>
      <c r="BJ103" s="49">
        <f t="shared" si="114"/>
        <v>0</v>
      </c>
      <c r="BK103" s="49">
        <f t="shared" si="115"/>
        <v>0</v>
      </c>
      <c r="BL103" s="49">
        <f t="shared" si="116"/>
        <v>0</v>
      </c>
      <c r="BM103" s="49">
        <f t="shared" si="117"/>
        <v>0</v>
      </c>
      <c r="BN103" s="32">
        <f t="shared" si="118"/>
        <v>0</v>
      </c>
      <c r="BO103" s="32" t="str">
        <f t="shared" si="119"/>
        <v/>
      </c>
      <c r="BP103" s="32" t="str">
        <f t="shared" si="120"/>
        <v/>
      </c>
      <c r="BQ103" s="56" t="str">
        <f t="shared" si="121"/>
        <v/>
      </c>
      <c r="BR103" s="250">
        <f t="shared" si="122"/>
        <v>0</v>
      </c>
      <c r="BS103" s="19"/>
      <c r="BT103" s="19"/>
      <c r="BU103" s="19"/>
      <c r="BV103" s="19"/>
      <c r="BW103" s="19"/>
      <c r="BX103" s="19"/>
      <c r="BY103" s="19"/>
      <c r="BZ103" s="19"/>
      <c r="CA103" s="19">
        <f t="shared" si="84"/>
        <v>10</v>
      </c>
      <c r="CB103" s="19"/>
      <c r="CC103" s="19"/>
      <c r="CD103" s="19"/>
      <c r="CE103" s="19"/>
      <c r="CF103" s="19"/>
      <c r="CG103" s="19"/>
      <c r="CH103" s="19"/>
      <c r="CI103" s="19"/>
      <c r="CJ103" s="19"/>
      <c r="CK103" s="19"/>
      <c r="CL103" s="19"/>
      <c r="CM103" s="19"/>
      <c r="CN103" s="19"/>
      <c r="CO103" s="18"/>
      <c r="CP103" s="18"/>
      <c r="CQ103" s="18"/>
    </row>
    <row r="104" spans="1:95" ht="15.75" customHeight="1" x14ac:dyDescent="0.25">
      <c r="A104" s="129">
        <v>86</v>
      </c>
      <c r="B104" s="50"/>
      <c r="C104" s="50"/>
      <c r="D104" s="36"/>
      <c r="E104" s="36"/>
      <c r="F104" s="37">
        <v>1</v>
      </c>
      <c r="G104" s="61">
        <v>0</v>
      </c>
      <c r="H104" s="62">
        <v>0</v>
      </c>
      <c r="I104" s="63">
        <v>0</v>
      </c>
      <c r="J104" s="38">
        <v>1</v>
      </c>
      <c r="K104" s="39">
        <v>0</v>
      </c>
      <c r="L104" s="39">
        <v>0</v>
      </c>
      <c r="M104" s="39">
        <v>0</v>
      </c>
      <c r="N104" s="40">
        <v>0</v>
      </c>
      <c r="O104" s="41">
        <f t="shared" si="85"/>
        <v>0</v>
      </c>
      <c r="P104" s="41">
        <f t="shared" si="86"/>
        <v>0</v>
      </c>
      <c r="Q104" s="41">
        <f t="shared" si="87"/>
        <v>0</v>
      </c>
      <c r="R104" s="41">
        <f t="shared" si="88"/>
        <v>0</v>
      </c>
      <c r="S104" s="41">
        <f t="shared" si="89"/>
        <v>0</v>
      </c>
      <c r="T104" s="32">
        <f t="shared" si="66"/>
        <v>0</v>
      </c>
      <c r="U104" s="41">
        <f t="shared" si="90"/>
        <v>0</v>
      </c>
      <c r="V104" s="41">
        <f t="shared" si="91"/>
        <v>0</v>
      </c>
      <c r="W104" s="41">
        <f t="shared" si="92"/>
        <v>0</v>
      </c>
      <c r="X104" s="41">
        <f t="shared" si="93"/>
        <v>0</v>
      </c>
      <c r="Y104" s="41">
        <f t="shared" si="94"/>
        <v>0</v>
      </c>
      <c r="Z104" s="32">
        <f t="shared" si="95"/>
        <v>0</v>
      </c>
      <c r="AA104" s="32" t="str">
        <f t="shared" si="96"/>
        <v/>
      </c>
      <c r="AB104" s="32" t="str">
        <f t="shared" si="97"/>
        <v/>
      </c>
      <c r="AC104" s="56" t="str">
        <f t="shared" si="98"/>
        <v/>
      </c>
      <c r="AD104" s="42">
        <f t="shared" si="99"/>
        <v>1</v>
      </c>
      <c r="AE104" s="43">
        <f t="shared" si="67"/>
        <v>0</v>
      </c>
      <c r="AF104" s="43">
        <f t="shared" si="68"/>
        <v>0</v>
      </c>
      <c r="AG104" s="43">
        <f t="shared" si="69"/>
        <v>0</v>
      </c>
      <c r="AH104" s="44">
        <f t="shared" si="70"/>
        <v>0</v>
      </c>
      <c r="AI104" s="45">
        <f t="shared" si="71"/>
        <v>0</v>
      </c>
      <c r="AJ104" s="45">
        <f t="shared" si="72"/>
        <v>0</v>
      </c>
      <c r="AK104" s="46">
        <f t="shared" si="73"/>
        <v>0</v>
      </c>
      <c r="AL104" s="46">
        <f t="shared" si="100"/>
        <v>0</v>
      </c>
      <c r="AM104" s="46">
        <f t="shared" si="74"/>
        <v>0</v>
      </c>
      <c r="AN104" s="32">
        <f t="shared" si="101"/>
        <v>0</v>
      </c>
      <c r="AO104" s="45">
        <f t="shared" si="102"/>
        <v>0</v>
      </c>
      <c r="AP104" s="45">
        <f t="shared" si="103"/>
        <v>0</v>
      </c>
      <c r="AQ104" s="46">
        <f t="shared" si="104"/>
        <v>0</v>
      </c>
      <c r="AR104" s="46">
        <f t="shared" si="105"/>
        <v>0</v>
      </c>
      <c r="AS104" s="46">
        <f t="shared" si="106"/>
        <v>0</v>
      </c>
      <c r="AT104" s="32">
        <f t="shared" si="107"/>
        <v>0</v>
      </c>
      <c r="AU104" s="35" t="str">
        <f t="shared" si="108"/>
        <v/>
      </c>
      <c r="AV104" s="35" t="str">
        <f t="shared" si="109"/>
        <v/>
      </c>
      <c r="AW104" s="65" t="str">
        <f t="shared" si="110"/>
        <v/>
      </c>
      <c r="AX104" s="47">
        <f t="shared" si="75"/>
        <v>1</v>
      </c>
      <c r="AY104" s="48">
        <f t="shared" si="76"/>
        <v>0</v>
      </c>
      <c r="AZ104" s="48">
        <f t="shared" si="77"/>
        <v>0</v>
      </c>
      <c r="BA104" s="43">
        <f t="shared" si="78"/>
        <v>0</v>
      </c>
      <c r="BB104" s="43">
        <f t="shared" si="79"/>
        <v>0</v>
      </c>
      <c r="BC104" s="49">
        <f t="shared" si="80"/>
        <v>0</v>
      </c>
      <c r="BD104" s="49">
        <f t="shared" si="81"/>
        <v>0</v>
      </c>
      <c r="BE104" s="49">
        <f t="shared" si="82"/>
        <v>0</v>
      </c>
      <c r="BF104" s="49">
        <f t="shared" si="111"/>
        <v>0</v>
      </c>
      <c r="BG104" s="49">
        <f t="shared" si="83"/>
        <v>0</v>
      </c>
      <c r="BH104" s="32">
        <f t="shared" si="112"/>
        <v>0</v>
      </c>
      <c r="BI104" s="49">
        <f t="shared" si="113"/>
        <v>0</v>
      </c>
      <c r="BJ104" s="49">
        <f t="shared" si="114"/>
        <v>0</v>
      </c>
      <c r="BK104" s="49">
        <f t="shared" si="115"/>
        <v>0</v>
      </c>
      <c r="BL104" s="49">
        <f t="shared" si="116"/>
        <v>0</v>
      </c>
      <c r="BM104" s="49">
        <f t="shared" si="117"/>
        <v>0</v>
      </c>
      <c r="BN104" s="32">
        <f t="shared" si="118"/>
        <v>0</v>
      </c>
      <c r="BO104" s="32" t="str">
        <f t="shared" si="119"/>
        <v/>
      </c>
      <c r="BP104" s="32" t="str">
        <f t="shared" si="120"/>
        <v/>
      </c>
      <c r="BQ104" s="56" t="str">
        <f t="shared" si="121"/>
        <v/>
      </c>
      <c r="BR104" s="250">
        <f t="shared" si="122"/>
        <v>0</v>
      </c>
      <c r="BS104" s="19"/>
      <c r="BT104" s="19"/>
      <c r="BU104" s="19"/>
      <c r="BV104" s="19"/>
      <c r="BW104" s="19"/>
      <c r="BX104" s="19"/>
      <c r="BY104" s="19"/>
      <c r="BZ104" s="19"/>
      <c r="CA104" s="19">
        <f t="shared" si="84"/>
        <v>10</v>
      </c>
      <c r="CB104" s="19"/>
      <c r="CC104" s="19"/>
      <c r="CD104" s="19"/>
      <c r="CE104" s="19"/>
      <c r="CF104" s="19"/>
      <c r="CG104" s="19"/>
      <c r="CH104" s="19"/>
      <c r="CI104" s="19"/>
      <c r="CJ104" s="19"/>
      <c r="CK104" s="19"/>
      <c r="CL104" s="19"/>
      <c r="CM104" s="19"/>
      <c r="CN104" s="19"/>
      <c r="CO104" s="18"/>
      <c r="CP104" s="18"/>
      <c r="CQ104" s="18"/>
    </row>
    <row r="105" spans="1:95" ht="15.75" customHeight="1" x14ac:dyDescent="0.25">
      <c r="A105" s="129">
        <v>87</v>
      </c>
      <c r="B105" s="50"/>
      <c r="C105" s="50"/>
      <c r="D105" s="36"/>
      <c r="E105" s="36"/>
      <c r="F105" s="37">
        <v>1</v>
      </c>
      <c r="G105" s="61">
        <v>0</v>
      </c>
      <c r="H105" s="62">
        <v>0</v>
      </c>
      <c r="I105" s="63">
        <v>0</v>
      </c>
      <c r="J105" s="38">
        <v>1</v>
      </c>
      <c r="K105" s="39">
        <v>0</v>
      </c>
      <c r="L105" s="39">
        <v>0</v>
      </c>
      <c r="M105" s="39">
        <v>0</v>
      </c>
      <c r="N105" s="40">
        <v>0</v>
      </c>
      <c r="O105" s="41">
        <f t="shared" si="85"/>
        <v>0</v>
      </c>
      <c r="P105" s="41">
        <f t="shared" si="86"/>
        <v>0</v>
      </c>
      <c r="Q105" s="41">
        <f t="shared" si="87"/>
        <v>0</v>
      </c>
      <c r="R105" s="41">
        <f t="shared" si="88"/>
        <v>0</v>
      </c>
      <c r="S105" s="41">
        <f t="shared" si="89"/>
        <v>0</v>
      </c>
      <c r="T105" s="32">
        <f t="shared" si="66"/>
        <v>0</v>
      </c>
      <c r="U105" s="41">
        <f t="shared" si="90"/>
        <v>0</v>
      </c>
      <c r="V105" s="41">
        <f t="shared" si="91"/>
        <v>0</v>
      </c>
      <c r="W105" s="41">
        <f t="shared" si="92"/>
        <v>0</v>
      </c>
      <c r="X105" s="41">
        <f t="shared" si="93"/>
        <v>0</v>
      </c>
      <c r="Y105" s="41">
        <f t="shared" si="94"/>
        <v>0</v>
      </c>
      <c r="Z105" s="32">
        <f t="shared" si="95"/>
        <v>0</v>
      </c>
      <c r="AA105" s="32" t="str">
        <f t="shared" si="96"/>
        <v/>
      </c>
      <c r="AB105" s="32" t="str">
        <f t="shared" si="97"/>
        <v/>
      </c>
      <c r="AC105" s="56" t="str">
        <f t="shared" si="98"/>
        <v/>
      </c>
      <c r="AD105" s="42">
        <f t="shared" si="99"/>
        <v>1</v>
      </c>
      <c r="AE105" s="43">
        <f t="shared" si="67"/>
        <v>0</v>
      </c>
      <c r="AF105" s="43">
        <f t="shared" si="68"/>
        <v>0</v>
      </c>
      <c r="AG105" s="43">
        <f t="shared" si="69"/>
        <v>0</v>
      </c>
      <c r="AH105" s="44">
        <f t="shared" si="70"/>
        <v>0</v>
      </c>
      <c r="AI105" s="45">
        <f t="shared" si="71"/>
        <v>0</v>
      </c>
      <c r="AJ105" s="45">
        <f t="shared" si="72"/>
        <v>0</v>
      </c>
      <c r="AK105" s="46">
        <f t="shared" si="73"/>
        <v>0</v>
      </c>
      <c r="AL105" s="46">
        <f t="shared" si="100"/>
        <v>0</v>
      </c>
      <c r="AM105" s="46">
        <f t="shared" si="74"/>
        <v>0</v>
      </c>
      <c r="AN105" s="32">
        <f t="shared" si="101"/>
        <v>0</v>
      </c>
      <c r="AO105" s="45">
        <f t="shared" si="102"/>
        <v>0</v>
      </c>
      <c r="AP105" s="45">
        <f t="shared" si="103"/>
        <v>0</v>
      </c>
      <c r="AQ105" s="46">
        <f t="shared" si="104"/>
        <v>0</v>
      </c>
      <c r="AR105" s="46">
        <f t="shared" si="105"/>
        <v>0</v>
      </c>
      <c r="AS105" s="46">
        <f t="shared" si="106"/>
        <v>0</v>
      </c>
      <c r="AT105" s="32">
        <f t="shared" si="107"/>
        <v>0</v>
      </c>
      <c r="AU105" s="35" t="str">
        <f t="shared" si="108"/>
        <v/>
      </c>
      <c r="AV105" s="35" t="str">
        <f t="shared" si="109"/>
        <v/>
      </c>
      <c r="AW105" s="65" t="str">
        <f t="shared" si="110"/>
        <v/>
      </c>
      <c r="AX105" s="47">
        <f t="shared" si="75"/>
        <v>1</v>
      </c>
      <c r="AY105" s="48">
        <f t="shared" si="76"/>
        <v>0</v>
      </c>
      <c r="AZ105" s="48">
        <f t="shared" si="77"/>
        <v>0</v>
      </c>
      <c r="BA105" s="43">
        <f t="shared" si="78"/>
        <v>0</v>
      </c>
      <c r="BB105" s="43">
        <f t="shared" si="79"/>
        <v>0</v>
      </c>
      <c r="BC105" s="49">
        <f t="shared" si="80"/>
        <v>0</v>
      </c>
      <c r="BD105" s="49">
        <f t="shared" si="81"/>
        <v>0</v>
      </c>
      <c r="BE105" s="49">
        <f t="shared" si="82"/>
        <v>0</v>
      </c>
      <c r="BF105" s="49">
        <f t="shared" si="111"/>
        <v>0</v>
      </c>
      <c r="BG105" s="49">
        <f t="shared" si="83"/>
        <v>0</v>
      </c>
      <c r="BH105" s="32">
        <f t="shared" si="112"/>
        <v>0</v>
      </c>
      <c r="BI105" s="49">
        <f t="shared" si="113"/>
        <v>0</v>
      </c>
      <c r="BJ105" s="49">
        <f t="shared" si="114"/>
        <v>0</v>
      </c>
      <c r="BK105" s="49">
        <f t="shared" si="115"/>
        <v>0</v>
      </c>
      <c r="BL105" s="49">
        <f t="shared" si="116"/>
        <v>0</v>
      </c>
      <c r="BM105" s="49">
        <f t="shared" si="117"/>
        <v>0</v>
      </c>
      <c r="BN105" s="32">
        <f t="shared" si="118"/>
        <v>0</v>
      </c>
      <c r="BO105" s="32" t="str">
        <f t="shared" si="119"/>
        <v/>
      </c>
      <c r="BP105" s="32" t="str">
        <f t="shared" si="120"/>
        <v/>
      </c>
      <c r="BQ105" s="56" t="str">
        <f t="shared" si="121"/>
        <v/>
      </c>
      <c r="BR105" s="250">
        <f t="shared" si="122"/>
        <v>0</v>
      </c>
      <c r="BS105" s="19"/>
      <c r="BT105" s="19"/>
      <c r="BU105" s="19"/>
      <c r="BV105" s="19"/>
      <c r="BW105" s="19"/>
      <c r="BX105" s="19"/>
      <c r="BY105" s="19"/>
      <c r="BZ105" s="19"/>
      <c r="CA105" s="19">
        <f t="shared" si="84"/>
        <v>10</v>
      </c>
      <c r="CB105" s="19"/>
      <c r="CC105" s="19"/>
      <c r="CD105" s="19"/>
      <c r="CE105" s="19"/>
      <c r="CF105" s="19"/>
      <c r="CG105" s="19"/>
      <c r="CH105" s="19"/>
      <c r="CI105" s="19"/>
      <c r="CJ105" s="19"/>
      <c r="CK105" s="19"/>
      <c r="CL105" s="19"/>
      <c r="CM105" s="19"/>
      <c r="CN105" s="19"/>
      <c r="CO105" s="18"/>
      <c r="CP105" s="18"/>
      <c r="CQ105" s="18"/>
    </row>
    <row r="106" spans="1:95" ht="15.75" customHeight="1" x14ac:dyDescent="0.25">
      <c r="A106" s="129">
        <v>88</v>
      </c>
      <c r="B106" s="50"/>
      <c r="C106" s="50"/>
      <c r="D106" s="36"/>
      <c r="E106" s="36"/>
      <c r="F106" s="37">
        <v>1</v>
      </c>
      <c r="G106" s="61">
        <v>0</v>
      </c>
      <c r="H106" s="62">
        <v>0</v>
      </c>
      <c r="I106" s="63">
        <v>0</v>
      </c>
      <c r="J106" s="38">
        <v>1</v>
      </c>
      <c r="K106" s="39">
        <v>0</v>
      </c>
      <c r="L106" s="39">
        <v>0</v>
      </c>
      <c r="M106" s="39">
        <v>0</v>
      </c>
      <c r="N106" s="40">
        <v>0</v>
      </c>
      <c r="O106" s="41">
        <f t="shared" si="85"/>
        <v>0</v>
      </c>
      <c r="P106" s="41">
        <f t="shared" si="86"/>
        <v>0</v>
      </c>
      <c r="Q106" s="41">
        <f t="shared" si="87"/>
        <v>0</v>
      </c>
      <c r="R106" s="41">
        <f t="shared" si="88"/>
        <v>0</v>
      </c>
      <c r="S106" s="41">
        <f t="shared" si="89"/>
        <v>0</v>
      </c>
      <c r="T106" s="32">
        <f t="shared" si="66"/>
        <v>0</v>
      </c>
      <c r="U106" s="41">
        <f t="shared" si="90"/>
        <v>0</v>
      </c>
      <c r="V106" s="41">
        <f t="shared" si="91"/>
        <v>0</v>
      </c>
      <c r="W106" s="41">
        <f t="shared" si="92"/>
        <v>0</v>
      </c>
      <c r="X106" s="41">
        <f t="shared" si="93"/>
        <v>0</v>
      </c>
      <c r="Y106" s="41">
        <f t="shared" si="94"/>
        <v>0</v>
      </c>
      <c r="Z106" s="32">
        <f t="shared" si="95"/>
        <v>0</v>
      </c>
      <c r="AA106" s="32" t="str">
        <f t="shared" si="96"/>
        <v/>
      </c>
      <c r="AB106" s="32" t="str">
        <f t="shared" si="97"/>
        <v/>
      </c>
      <c r="AC106" s="56" t="str">
        <f t="shared" si="98"/>
        <v/>
      </c>
      <c r="AD106" s="42">
        <f t="shared" si="99"/>
        <v>1</v>
      </c>
      <c r="AE106" s="43">
        <f t="shared" si="67"/>
        <v>0</v>
      </c>
      <c r="AF106" s="43">
        <f t="shared" si="68"/>
        <v>0</v>
      </c>
      <c r="AG106" s="43">
        <f t="shared" si="69"/>
        <v>0</v>
      </c>
      <c r="AH106" s="44">
        <f t="shared" si="70"/>
        <v>0</v>
      </c>
      <c r="AI106" s="45">
        <f t="shared" si="71"/>
        <v>0</v>
      </c>
      <c r="AJ106" s="45">
        <f t="shared" si="72"/>
        <v>0</v>
      </c>
      <c r="AK106" s="46">
        <f t="shared" si="73"/>
        <v>0</v>
      </c>
      <c r="AL106" s="46">
        <f t="shared" si="100"/>
        <v>0</v>
      </c>
      <c r="AM106" s="46">
        <f t="shared" si="74"/>
        <v>0</v>
      </c>
      <c r="AN106" s="32">
        <f t="shared" si="101"/>
        <v>0</v>
      </c>
      <c r="AO106" s="45">
        <f t="shared" si="102"/>
        <v>0</v>
      </c>
      <c r="AP106" s="45">
        <f t="shared" si="103"/>
        <v>0</v>
      </c>
      <c r="AQ106" s="46">
        <f t="shared" si="104"/>
        <v>0</v>
      </c>
      <c r="AR106" s="46">
        <f t="shared" si="105"/>
        <v>0</v>
      </c>
      <c r="AS106" s="46">
        <f t="shared" si="106"/>
        <v>0</v>
      </c>
      <c r="AT106" s="32">
        <f t="shared" si="107"/>
        <v>0</v>
      </c>
      <c r="AU106" s="35" t="str">
        <f t="shared" si="108"/>
        <v/>
      </c>
      <c r="AV106" s="35" t="str">
        <f t="shared" si="109"/>
        <v/>
      </c>
      <c r="AW106" s="65" t="str">
        <f t="shared" si="110"/>
        <v/>
      </c>
      <c r="AX106" s="47">
        <f t="shared" si="75"/>
        <v>1</v>
      </c>
      <c r="AY106" s="48">
        <f t="shared" si="76"/>
        <v>0</v>
      </c>
      <c r="AZ106" s="48">
        <f t="shared" si="77"/>
        <v>0</v>
      </c>
      <c r="BA106" s="43">
        <f t="shared" si="78"/>
        <v>0</v>
      </c>
      <c r="BB106" s="43">
        <f t="shared" si="79"/>
        <v>0</v>
      </c>
      <c r="BC106" s="49">
        <f t="shared" si="80"/>
        <v>0</v>
      </c>
      <c r="BD106" s="49">
        <f t="shared" si="81"/>
        <v>0</v>
      </c>
      <c r="BE106" s="49">
        <f t="shared" si="82"/>
        <v>0</v>
      </c>
      <c r="BF106" s="49">
        <f t="shared" si="111"/>
        <v>0</v>
      </c>
      <c r="BG106" s="49">
        <f t="shared" si="83"/>
        <v>0</v>
      </c>
      <c r="BH106" s="32">
        <f t="shared" si="112"/>
        <v>0</v>
      </c>
      <c r="BI106" s="49">
        <f t="shared" si="113"/>
        <v>0</v>
      </c>
      <c r="BJ106" s="49">
        <f t="shared" si="114"/>
        <v>0</v>
      </c>
      <c r="BK106" s="49">
        <f t="shared" si="115"/>
        <v>0</v>
      </c>
      <c r="BL106" s="49">
        <f t="shared" si="116"/>
        <v>0</v>
      </c>
      <c r="BM106" s="49">
        <f t="shared" si="117"/>
        <v>0</v>
      </c>
      <c r="BN106" s="32">
        <f t="shared" si="118"/>
        <v>0</v>
      </c>
      <c r="BO106" s="32" t="str">
        <f t="shared" si="119"/>
        <v/>
      </c>
      <c r="BP106" s="32" t="str">
        <f t="shared" si="120"/>
        <v/>
      </c>
      <c r="BQ106" s="56" t="str">
        <f t="shared" si="121"/>
        <v/>
      </c>
      <c r="BR106" s="250">
        <f t="shared" si="122"/>
        <v>0</v>
      </c>
      <c r="BS106" s="19"/>
      <c r="BT106" s="19"/>
      <c r="BU106" s="19"/>
      <c r="BV106" s="19"/>
      <c r="BW106" s="19"/>
      <c r="BX106" s="19"/>
      <c r="BY106" s="19"/>
      <c r="BZ106" s="19"/>
      <c r="CA106" s="19">
        <f t="shared" si="84"/>
        <v>10</v>
      </c>
      <c r="CB106" s="19"/>
      <c r="CC106" s="19"/>
      <c r="CD106" s="19"/>
      <c r="CE106" s="19"/>
      <c r="CF106" s="19"/>
      <c r="CG106" s="19"/>
      <c r="CH106" s="19"/>
      <c r="CI106" s="19"/>
      <c r="CJ106" s="19"/>
      <c r="CK106" s="19"/>
      <c r="CL106" s="19"/>
      <c r="CM106" s="19"/>
      <c r="CN106" s="19"/>
      <c r="CO106" s="18"/>
      <c r="CP106" s="18"/>
      <c r="CQ106" s="18"/>
    </row>
    <row r="107" spans="1:95" ht="15.75" customHeight="1" x14ac:dyDescent="0.25">
      <c r="A107" s="129">
        <v>89</v>
      </c>
      <c r="B107" s="50"/>
      <c r="C107" s="50"/>
      <c r="D107" s="36"/>
      <c r="E107" s="36"/>
      <c r="F107" s="37">
        <v>1</v>
      </c>
      <c r="G107" s="61">
        <v>0</v>
      </c>
      <c r="H107" s="62">
        <v>0</v>
      </c>
      <c r="I107" s="63">
        <v>0</v>
      </c>
      <c r="J107" s="38">
        <v>1</v>
      </c>
      <c r="K107" s="39">
        <v>0</v>
      </c>
      <c r="L107" s="39">
        <v>0</v>
      </c>
      <c r="M107" s="39">
        <v>0</v>
      </c>
      <c r="N107" s="40">
        <v>0</v>
      </c>
      <c r="O107" s="41">
        <f t="shared" si="85"/>
        <v>0</v>
      </c>
      <c r="P107" s="41">
        <f t="shared" si="86"/>
        <v>0</v>
      </c>
      <c r="Q107" s="41">
        <f t="shared" si="87"/>
        <v>0</v>
      </c>
      <c r="R107" s="41">
        <f t="shared" si="88"/>
        <v>0</v>
      </c>
      <c r="S107" s="41">
        <f t="shared" si="89"/>
        <v>0</v>
      </c>
      <c r="T107" s="32">
        <f t="shared" si="66"/>
        <v>0</v>
      </c>
      <c r="U107" s="41">
        <f t="shared" si="90"/>
        <v>0</v>
      </c>
      <c r="V107" s="41">
        <f t="shared" si="91"/>
        <v>0</v>
      </c>
      <c r="W107" s="41">
        <f t="shared" si="92"/>
        <v>0</v>
      </c>
      <c r="X107" s="41">
        <f t="shared" si="93"/>
        <v>0</v>
      </c>
      <c r="Y107" s="41">
        <f t="shared" si="94"/>
        <v>0</v>
      </c>
      <c r="Z107" s="32">
        <f t="shared" si="95"/>
        <v>0</v>
      </c>
      <c r="AA107" s="32" t="str">
        <f t="shared" si="96"/>
        <v/>
      </c>
      <c r="AB107" s="32" t="str">
        <f t="shared" si="97"/>
        <v/>
      </c>
      <c r="AC107" s="56" t="str">
        <f t="shared" si="98"/>
        <v/>
      </c>
      <c r="AD107" s="42">
        <f t="shared" si="99"/>
        <v>1</v>
      </c>
      <c r="AE107" s="43">
        <f t="shared" si="67"/>
        <v>0</v>
      </c>
      <c r="AF107" s="43">
        <f t="shared" si="68"/>
        <v>0</v>
      </c>
      <c r="AG107" s="43">
        <f t="shared" si="69"/>
        <v>0</v>
      </c>
      <c r="AH107" s="44">
        <f t="shared" si="70"/>
        <v>0</v>
      </c>
      <c r="AI107" s="45">
        <f t="shared" si="71"/>
        <v>0</v>
      </c>
      <c r="AJ107" s="45">
        <f t="shared" si="72"/>
        <v>0</v>
      </c>
      <c r="AK107" s="46">
        <f t="shared" si="73"/>
        <v>0</v>
      </c>
      <c r="AL107" s="46">
        <f t="shared" si="100"/>
        <v>0</v>
      </c>
      <c r="AM107" s="46">
        <f t="shared" si="74"/>
        <v>0</v>
      </c>
      <c r="AN107" s="32">
        <f t="shared" si="101"/>
        <v>0</v>
      </c>
      <c r="AO107" s="45">
        <f t="shared" si="102"/>
        <v>0</v>
      </c>
      <c r="AP107" s="45">
        <f t="shared" si="103"/>
        <v>0</v>
      </c>
      <c r="AQ107" s="46">
        <f t="shared" si="104"/>
        <v>0</v>
      </c>
      <c r="AR107" s="46">
        <f t="shared" si="105"/>
        <v>0</v>
      </c>
      <c r="AS107" s="46">
        <f t="shared" si="106"/>
        <v>0</v>
      </c>
      <c r="AT107" s="32">
        <f t="shared" si="107"/>
        <v>0</v>
      </c>
      <c r="AU107" s="35" t="str">
        <f t="shared" si="108"/>
        <v/>
      </c>
      <c r="AV107" s="35" t="str">
        <f t="shared" si="109"/>
        <v/>
      </c>
      <c r="AW107" s="65" t="str">
        <f t="shared" si="110"/>
        <v/>
      </c>
      <c r="AX107" s="47">
        <f t="shared" si="75"/>
        <v>1</v>
      </c>
      <c r="AY107" s="48">
        <f t="shared" si="76"/>
        <v>0</v>
      </c>
      <c r="AZ107" s="48">
        <f t="shared" si="77"/>
        <v>0</v>
      </c>
      <c r="BA107" s="43">
        <f t="shared" si="78"/>
        <v>0</v>
      </c>
      <c r="BB107" s="43">
        <f t="shared" si="79"/>
        <v>0</v>
      </c>
      <c r="BC107" s="49">
        <f t="shared" si="80"/>
        <v>0</v>
      </c>
      <c r="BD107" s="49">
        <f t="shared" si="81"/>
        <v>0</v>
      </c>
      <c r="BE107" s="49">
        <f t="shared" si="82"/>
        <v>0</v>
      </c>
      <c r="BF107" s="49">
        <f t="shared" si="111"/>
        <v>0</v>
      </c>
      <c r="BG107" s="49">
        <f t="shared" si="83"/>
        <v>0</v>
      </c>
      <c r="BH107" s="32">
        <f t="shared" si="112"/>
        <v>0</v>
      </c>
      <c r="BI107" s="49">
        <f t="shared" si="113"/>
        <v>0</v>
      </c>
      <c r="BJ107" s="49">
        <f t="shared" si="114"/>
        <v>0</v>
      </c>
      <c r="BK107" s="49">
        <f t="shared" si="115"/>
        <v>0</v>
      </c>
      <c r="BL107" s="49">
        <f t="shared" si="116"/>
        <v>0</v>
      </c>
      <c r="BM107" s="49">
        <f t="shared" si="117"/>
        <v>0</v>
      </c>
      <c r="BN107" s="32">
        <f t="shared" si="118"/>
        <v>0</v>
      </c>
      <c r="BO107" s="32" t="str">
        <f t="shared" si="119"/>
        <v/>
      </c>
      <c r="BP107" s="32" t="str">
        <f t="shared" si="120"/>
        <v/>
      </c>
      <c r="BQ107" s="56" t="str">
        <f t="shared" si="121"/>
        <v/>
      </c>
      <c r="BR107" s="250">
        <f t="shared" si="122"/>
        <v>0</v>
      </c>
      <c r="BS107" s="19"/>
      <c r="BT107" s="19"/>
      <c r="BU107" s="19"/>
      <c r="BV107" s="19"/>
      <c r="BW107" s="19"/>
      <c r="BX107" s="19"/>
      <c r="BY107" s="19"/>
      <c r="BZ107" s="19"/>
      <c r="CA107" s="19">
        <f t="shared" si="84"/>
        <v>10</v>
      </c>
      <c r="CB107" s="19"/>
      <c r="CC107" s="19"/>
      <c r="CD107" s="19"/>
      <c r="CE107" s="19"/>
      <c r="CF107" s="19"/>
      <c r="CG107" s="19"/>
      <c r="CH107" s="19"/>
      <c r="CI107" s="19"/>
      <c r="CJ107" s="19"/>
      <c r="CK107" s="19"/>
      <c r="CL107" s="19"/>
      <c r="CM107" s="19"/>
      <c r="CN107" s="19"/>
      <c r="CO107" s="18"/>
      <c r="CP107" s="18"/>
      <c r="CQ107" s="18"/>
    </row>
    <row r="108" spans="1:95" ht="15.75" customHeight="1" x14ac:dyDescent="0.25">
      <c r="A108" s="129">
        <v>90</v>
      </c>
      <c r="B108" s="50"/>
      <c r="C108" s="50"/>
      <c r="D108" s="36"/>
      <c r="E108" s="36"/>
      <c r="F108" s="37">
        <v>1</v>
      </c>
      <c r="G108" s="61">
        <v>0</v>
      </c>
      <c r="H108" s="62">
        <v>0</v>
      </c>
      <c r="I108" s="63">
        <v>0</v>
      </c>
      <c r="J108" s="38">
        <v>1</v>
      </c>
      <c r="K108" s="39">
        <v>0</v>
      </c>
      <c r="L108" s="39">
        <v>0</v>
      </c>
      <c r="M108" s="39">
        <v>0</v>
      </c>
      <c r="N108" s="40">
        <v>0</v>
      </c>
      <c r="O108" s="41">
        <f t="shared" si="85"/>
        <v>0</v>
      </c>
      <c r="P108" s="41">
        <f t="shared" si="86"/>
        <v>0</v>
      </c>
      <c r="Q108" s="41">
        <f t="shared" si="87"/>
        <v>0</v>
      </c>
      <c r="R108" s="41">
        <f t="shared" si="88"/>
        <v>0</v>
      </c>
      <c r="S108" s="41">
        <f t="shared" si="89"/>
        <v>0</v>
      </c>
      <c r="T108" s="32">
        <f t="shared" si="66"/>
        <v>0</v>
      </c>
      <c r="U108" s="41">
        <f t="shared" si="90"/>
        <v>0</v>
      </c>
      <c r="V108" s="41">
        <f t="shared" si="91"/>
        <v>0</v>
      </c>
      <c r="W108" s="41">
        <f t="shared" si="92"/>
        <v>0</v>
      </c>
      <c r="X108" s="41">
        <f t="shared" si="93"/>
        <v>0</v>
      </c>
      <c r="Y108" s="41">
        <f t="shared" si="94"/>
        <v>0</v>
      </c>
      <c r="Z108" s="32">
        <f t="shared" si="95"/>
        <v>0</v>
      </c>
      <c r="AA108" s="32" t="str">
        <f t="shared" si="96"/>
        <v/>
      </c>
      <c r="AB108" s="32" t="str">
        <f t="shared" si="97"/>
        <v/>
      </c>
      <c r="AC108" s="56" t="str">
        <f t="shared" si="98"/>
        <v/>
      </c>
      <c r="AD108" s="42">
        <f t="shared" si="99"/>
        <v>1</v>
      </c>
      <c r="AE108" s="43">
        <f t="shared" si="67"/>
        <v>0</v>
      </c>
      <c r="AF108" s="43">
        <f t="shared" si="68"/>
        <v>0</v>
      </c>
      <c r="AG108" s="43">
        <f t="shared" si="69"/>
        <v>0</v>
      </c>
      <c r="AH108" s="44">
        <f t="shared" si="70"/>
        <v>0</v>
      </c>
      <c r="AI108" s="45">
        <f t="shared" si="71"/>
        <v>0</v>
      </c>
      <c r="AJ108" s="45">
        <f t="shared" si="72"/>
        <v>0</v>
      </c>
      <c r="AK108" s="46">
        <f t="shared" si="73"/>
        <v>0</v>
      </c>
      <c r="AL108" s="46">
        <f t="shared" si="100"/>
        <v>0</v>
      </c>
      <c r="AM108" s="46">
        <f t="shared" si="74"/>
        <v>0</v>
      </c>
      <c r="AN108" s="32">
        <f t="shared" si="101"/>
        <v>0</v>
      </c>
      <c r="AO108" s="45">
        <f t="shared" si="102"/>
        <v>0</v>
      </c>
      <c r="AP108" s="45">
        <f t="shared" si="103"/>
        <v>0</v>
      </c>
      <c r="AQ108" s="46">
        <f t="shared" si="104"/>
        <v>0</v>
      </c>
      <c r="AR108" s="46">
        <f t="shared" si="105"/>
        <v>0</v>
      </c>
      <c r="AS108" s="46">
        <f t="shared" si="106"/>
        <v>0</v>
      </c>
      <c r="AT108" s="32">
        <f t="shared" si="107"/>
        <v>0</v>
      </c>
      <c r="AU108" s="35" t="str">
        <f t="shared" si="108"/>
        <v/>
      </c>
      <c r="AV108" s="35" t="str">
        <f t="shared" si="109"/>
        <v/>
      </c>
      <c r="AW108" s="65" t="str">
        <f t="shared" si="110"/>
        <v/>
      </c>
      <c r="AX108" s="47">
        <f t="shared" si="75"/>
        <v>1</v>
      </c>
      <c r="AY108" s="48">
        <f t="shared" si="76"/>
        <v>0</v>
      </c>
      <c r="AZ108" s="48">
        <f t="shared" si="77"/>
        <v>0</v>
      </c>
      <c r="BA108" s="43">
        <f t="shared" si="78"/>
        <v>0</v>
      </c>
      <c r="BB108" s="43">
        <f t="shared" si="79"/>
        <v>0</v>
      </c>
      <c r="BC108" s="49">
        <f t="shared" si="80"/>
        <v>0</v>
      </c>
      <c r="BD108" s="49">
        <f t="shared" si="81"/>
        <v>0</v>
      </c>
      <c r="BE108" s="49">
        <f t="shared" si="82"/>
        <v>0</v>
      </c>
      <c r="BF108" s="49">
        <f t="shared" si="111"/>
        <v>0</v>
      </c>
      <c r="BG108" s="49">
        <f t="shared" si="83"/>
        <v>0</v>
      </c>
      <c r="BH108" s="32">
        <f t="shared" si="112"/>
        <v>0</v>
      </c>
      <c r="BI108" s="49">
        <f t="shared" si="113"/>
        <v>0</v>
      </c>
      <c r="BJ108" s="49">
        <f t="shared" si="114"/>
        <v>0</v>
      </c>
      <c r="BK108" s="49">
        <f t="shared" si="115"/>
        <v>0</v>
      </c>
      <c r="BL108" s="49">
        <f t="shared" si="116"/>
        <v>0</v>
      </c>
      <c r="BM108" s="49">
        <f t="shared" si="117"/>
        <v>0</v>
      </c>
      <c r="BN108" s="32">
        <f t="shared" si="118"/>
        <v>0</v>
      </c>
      <c r="BO108" s="32" t="str">
        <f t="shared" si="119"/>
        <v/>
      </c>
      <c r="BP108" s="32" t="str">
        <f t="shared" si="120"/>
        <v/>
      </c>
      <c r="BQ108" s="56" t="str">
        <f t="shared" si="121"/>
        <v/>
      </c>
      <c r="BR108" s="250">
        <f t="shared" si="122"/>
        <v>0</v>
      </c>
      <c r="BS108" s="19"/>
      <c r="BT108" s="19"/>
      <c r="BU108" s="19"/>
      <c r="BV108" s="19"/>
      <c r="BW108" s="19"/>
      <c r="BX108" s="19"/>
      <c r="BY108" s="19"/>
      <c r="BZ108" s="19"/>
      <c r="CA108" s="19">
        <f t="shared" si="84"/>
        <v>10</v>
      </c>
      <c r="CB108" s="19"/>
      <c r="CC108" s="19"/>
      <c r="CD108" s="19"/>
      <c r="CE108" s="19"/>
      <c r="CF108" s="19"/>
      <c r="CG108" s="19"/>
      <c r="CH108" s="19"/>
      <c r="CI108" s="19"/>
      <c r="CJ108" s="19"/>
      <c r="CK108" s="19"/>
      <c r="CL108" s="19"/>
      <c r="CM108" s="19"/>
      <c r="CN108" s="19"/>
      <c r="CO108" s="18"/>
      <c r="CP108" s="18"/>
      <c r="CQ108" s="18"/>
    </row>
    <row r="109" spans="1:95" ht="15.75" customHeight="1" x14ac:dyDescent="0.25">
      <c r="A109" s="129">
        <v>91</v>
      </c>
      <c r="B109" s="50"/>
      <c r="C109" s="50"/>
      <c r="D109" s="36"/>
      <c r="E109" s="36"/>
      <c r="F109" s="37">
        <v>1</v>
      </c>
      <c r="G109" s="61">
        <v>0</v>
      </c>
      <c r="H109" s="62">
        <v>0</v>
      </c>
      <c r="I109" s="63">
        <v>0</v>
      </c>
      <c r="J109" s="38">
        <v>1</v>
      </c>
      <c r="K109" s="39">
        <v>0</v>
      </c>
      <c r="L109" s="39">
        <v>0</v>
      </c>
      <c r="M109" s="39">
        <v>0</v>
      </c>
      <c r="N109" s="40">
        <v>0</v>
      </c>
      <c r="O109" s="41">
        <f t="shared" si="85"/>
        <v>0</v>
      </c>
      <c r="P109" s="41">
        <f t="shared" si="86"/>
        <v>0</v>
      </c>
      <c r="Q109" s="41">
        <f t="shared" si="87"/>
        <v>0</v>
      </c>
      <c r="R109" s="41">
        <f t="shared" si="88"/>
        <v>0</v>
      </c>
      <c r="S109" s="41">
        <f t="shared" si="89"/>
        <v>0</v>
      </c>
      <c r="T109" s="32">
        <f t="shared" si="66"/>
        <v>0</v>
      </c>
      <c r="U109" s="41">
        <f t="shared" si="90"/>
        <v>0</v>
      </c>
      <c r="V109" s="41">
        <f t="shared" si="91"/>
        <v>0</v>
      </c>
      <c r="W109" s="41">
        <f t="shared" si="92"/>
        <v>0</v>
      </c>
      <c r="X109" s="41">
        <f t="shared" si="93"/>
        <v>0</v>
      </c>
      <c r="Y109" s="41">
        <f t="shared" si="94"/>
        <v>0</v>
      </c>
      <c r="Z109" s="32">
        <f t="shared" si="95"/>
        <v>0</v>
      </c>
      <c r="AA109" s="32" t="str">
        <f t="shared" si="96"/>
        <v/>
      </c>
      <c r="AB109" s="32" t="str">
        <f t="shared" si="97"/>
        <v/>
      </c>
      <c r="AC109" s="56" t="str">
        <f t="shared" si="98"/>
        <v/>
      </c>
      <c r="AD109" s="42">
        <f t="shared" si="99"/>
        <v>1</v>
      </c>
      <c r="AE109" s="43">
        <f t="shared" si="67"/>
        <v>0</v>
      </c>
      <c r="AF109" s="43">
        <f t="shared" si="68"/>
        <v>0</v>
      </c>
      <c r="AG109" s="43">
        <f t="shared" si="69"/>
        <v>0</v>
      </c>
      <c r="AH109" s="44">
        <f t="shared" si="70"/>
        <v>0</v>
      </c>
      <c r="AI109" s="45">
        <f t="shared" si="71"/>
        <v>0</v>
      </c>
      <c r="AJ109" s="45">
        <f t="shared" si="72"/>
        <v>0</v>
      </c>
      <c r="AK109" s="46">
        <f t="shared" si="73"/>
        <v>0</v>
      </c>
      <c r="AL109" s="46">
        <f t="shared" si="100"/>
        <v>0</v>
      </c>
      <c r="AM109" s="46">
        <f t="shared" si="74"/>
        <v>0</v>
      </c>
      <c r="AN109" s="32">
        <f t="shared" si="101"/>
        <v>0</v>
      </c>
      <c r="AO109" s="45">
        <f t="shared" si="102"/>
        <v>0</v>
      </c>
      <c r="AP109" s="45">
        <f t="shared" si="103"/>
        <v>0</v>
      </c>
      <c r="AQ109" s="46">
        <f t="shared" si="104"/>
        <v>0</v>
      </c>
      <c r="AR109" s="46">
        <f t="shared" si="105"/>
        <v>0</v>
      </c>
      <c r="AS109" s="46">
        <f t="shared" si="106"/>
        <v>0</v>
      </c>
      <c r="AT109" s="32">
        <f t="shared" si="107"/>
        <v>0</v>
      </c>
      <c r="AU109" s="35" t="str">
        <f t="shared" si="108"/>
        <v/>
      </c>
      <c r="AV109" s="35" t="str">
        <f t="shared" si="109"/>
        <v/>
      </c>
      <c r="AW109" s="65" t="str">
        <f t="shared" si="110"/>
        <v/>
      </c>
      <c r="AX109" s="47">
        <f t="shared" si="75"/>
        <v>1</v>
      </c>
      <c r="AY109" s="48">
        <f t="shared" si="76"/>
        <v>0</v>
      </c>
      <c r="AZ109" s="48">
        <f t="shared" si="77"/>
        <v>0</v>
      </c>
      <c r="BA109" s="43">
        <f t="shared" si="78"/>
        <v>0</v>
      </c>
      <c r="BB109" s="43">
        <f t="shared" si="79"/>
        <v>0</v>
      </c>
      <c r="BC109" s="49">
        <f t="shared" si="80"/>
        <v>0</v>
      </c>
      <c r="BD109" s="49">
        <f t="shared" si="81"/>
        <v>0</v>
      </c>
      <c r="BE109" s="49">
        <f t="shared" si="82"/>
        <v>0</v>
      </c>
      <c r="BF109" s="49">
        <f t="shared" si="111"/>
        <v>0</v>
      </c>
      <c r="BG109" s="49">
        <f t="shared" si="83"/>
        <v>0</v>
      </c>
      <c r="BH109" s="32">
        <f t="shared" si="112"/>
        <v>0</v>
      </c>
      <c r="BI109" s="49">
        <f t="shared" si="113"/>
        <v>0</v>
      </c>
      <c r="BJ109" s="49">
        <f t="shared" si="114"/>
        <v>0</v>
      </c>
      <c r="BK109" s="49">
        <f t="shared" si="115"/>
        <v>0</v>
      </c>
      <c r="BL109" s="49">
        <f t="shared" si="116"/>
        <v>0</v>
      </c>
      <c r="BM109" s="49">
        <f t="shared" si="117"/>
        <v>0</v>
      </c>
      <c r="BN109" s="32">
        <f t="shared" si="118"/>
        <v>0</v>
      </c>
      <c r="BO109" s="32" t="str">
        <f t="shared" si="119"/>
        <v/>
      </c>
      <c r="BP109" s="32" t="str">
        <f t="shared" si="120"/>
        <v/>
      </c>
      <c r="BQ109" s="56" t="str">
        <f t="shared" si="121"/>
        <v/>
      </c>
      <c r="BR109" s="250">
        <f t="shared" si="122"/>
        <v>0</v>
      </c>
      <c r="BS109" s="19"/>
      <c r="BT109" s="19"/>
      <c r="BU109" s="19"/>
      <c r="BV109" s="19"/>
      <c r="BW109" s="19"/>
      <c r="BX109" s="19"/>
      <c r="BY109" s="19"/>
      <c r="BZ109" s="19"/>
      <c r="CA109" s="19">
        <f t="shared" si="84"/>
        <v>10</v>
      </c>
      <c r="CB109" s="19"/>
      <c r="CC109" s="19"/>
      <c r="CD109" s="19"/>
      <c r="CE109" s="19"/>
      <c r="CF109" s="19"/>
      <c r="CG109" s="19"/>
      <c r="CH109" s="19"/>
      <c r="CI109" s="19"/>
      <c r="CJ109" s="19"/>
      <c r="CK109" s="19"/>
      <c r="CL109" s="19"/>
      <c r="CM109" s="19"/>
      <c r="CN109" s="19"/>
      <c r="CO109" s="18"/>
      <c r="CP109" s="18"/>
      <c r="CQ109" s="18"/>
    </row>
    <row r="110" spans="1:95" ht="15.75" customHeight="1" x14ac:dyDescent="0.25">
      <c r="A110" s="129">
        <v>92</v>
      </c>
      <c r="B110" s="50"/>
      <c r="C110" s="50"/>
      <c r="D110" s="36"/>
      <c r="E110" s="36"/>
      <c r="F110" s="37">
        <v>1</v>
      </c>
      <c r="G110" s="61">
        <v>0</v>
      </c>
      <c r="H110" s="62">
        <v>0</v>
      </c>
      <c r="I110" s="63">
        <v>0</v>
      </c>
      <c r="J110" s="38">
        <v>1</v>
      </c>
      <c r="K110" s="39">
        <v>0</v>
      </c>
      <c r="L110" s="39">
        <v>0</v>
      </c>
      <c r="M110" s="39">
        <v>0</v>
      </c>
      <c r="N110" s="40">
        <v>0</v>
      </c>
      <c r="O110" s="41">
        <f t="shared" si="85"/>
        <v>0</v>
      </c>
      <c r="P110" s="41">
        <f t="shared" si="86"/>
        <v>0</v>
      </c>
      <c r="Q110" s="41">
        <f t="shared" si="87"/>
        <v>0</v>
      </c>
      <c r="R110" s="41">
        <f t="shared" si="88"/>
        <v>0</v>
      </c>
      <c r="S110" s="41">
        <f t="shared" si="89"/>
        <v>0</v>
      </c>
      <c r="T110" s="32">
        <f t="shared" si="66"/>
        <v>0</v>
      </c>
      <c r="U110" s="41">
        <f t="shared" si="90"/>
        <v>0</v>
      </c>
      <c r="V110" s="41">
        <f t="shared" si="91"/>
        <v>0</v>
      </c>
      <c r="W110" s="41">
        <f t="shared" si="92"/>
        <v>0</v>
      </c>
      <c r="X110" s="41">
        <f t="shared" si="93"/>
        <v>0</v>
      </c>
      <c r="Y110" s="41">
        <f t="shared" si="94"/>
        <v>0</v>
      </c>
      <c r="Z110" s="32">
        <f t="shared" si="95"/>
        <v>0</v>
      </c>
      <c r="AA110" s="32" t="str">
        <f t="shared" si="96"/>
        <v/>
      </c>
      <c r="AB110" s="32" t="str">
        <f t="shared" si="97"/>
        <v/>
      </c>
      <c r="AC110" s="56" t="str">
        <f t="shared" si="98"/>
        <v/>
      </c>
      <c r="AD110" s="42">
        <f t="shared" si="99"/>
        <v>1</v>
      </c>
      <c r="AE110" s="43">
        <f t="shared" si="67"/>
        <v>0</v>
      </c>
      <c r="AF110" s="43">
        <f t="shared" si="68"/>
        <v>0</v>
      </c>
      <c r="AG110" s="43">
        <f t="shared" si="69"/>
        <v>0</v>
      </c>
      <c r="AH110" s="44">
        <f t="shared" si="70"/>
        <v>0</v>
      </c>
      <c r="AI110" s="45">
        <f t="shared" si="71"/>
        <v>0</v>
      </c>
      <c r="AJ110" s="45">
        <f t="shared" si="72"/>
        <v>0</v>
      </c>
      <c r="AK110" s="46">
        <f t="shared" si="73"/>
        <v>0</v>
      </c>
      <c r="AL110" s="46">
        <f t="shared" si="100"/>
        <v>0</v>
      </c>
      <c r="AM110" s="46">
        <f t="shared" si="74"/>
        <v>0</v>
      </c>
      <c r="AN110" s="32">
        <f t="shared" si="101"/>
        <v>0</v>
      </c>
      <c r="AO110" s="45">
        <f t="shared" si="102"/>
        <v>0</v>
      </c>
      <c r="AP110" s="45">
        <f t="shared" si="103"/>
        <v>0</v>
      </c>
      <c r="AQ110" s="46">
        <f t="shared" si="104"/>
        <v>0</v>
      </c>
      <c r="AR110" s="46">
        <f t="shared" si="105"/>
        <v>0</v>
      </c>
      <c r="AS110" s="46">
        <f t="shared" si="106"/>
        <v>0</v>
      </c>
      <c r="AT110" s="32">
        <f t="shared" si="107"/>
        <v>0</v>
      </c>
      <c r="AU110" s="35" t="str">
        <f t="shared" si="108"/>
        <v/>
      </c>
      <c r="AV110" s="35" t="str">
        <f t="shared" si="109"/>
        <v/>
      </c>
      <c r="AW110" s="65" t="str">
        <f t="shared" si="110"/>
        <v/>
      </c>
      <c r="AX110" s="47">
        <f t="shared" si="75"/>
        <v>1</v>
      </c>
      <c r="AY110" s="48">
        <f t="shared" si="76"/>
        <v>0</v>
      </c>
      <c r="AZ110" s="48">
        <f t="shared" si="77"/>
        <v>0</v>
      </c>
      <c r="BA110" s="43">
        <f t="shared" si="78"/>
        <v>0</v>
      </c>
      <c r="BB110" s="43">
        <f t="shared" si="79"/>
        <v>0</v>
      </c>
      <c r="BC110" s="49">
        <f t="shared" si="80"/>
        <v>0</v>
      </c>
      <c r="BD110" s="49">
        <f t="shared" si="81"/>
        <v>0</v>
      </c>
      <c r="BE110" s="49">
        <f t="shared" si="82"/>
        <v>0</v>
      </c>
      <c r="BF110" s="49">
        <f t="shared" si="111"/>
        <v>0</v>
      </c>
      <c r="BG110" s="49">
        <f t="shared" si="83"/>
        <v>0</v>
      </c>
      <c r="BH110" s="32">
        <f t="shared" si="112"/>
        <v>0</v>
      </c>
      <c r="BI110" s="49">
        <f t="shared" si="113"/>
        <v>0</v>
      </c>
      <c r="BJ110" s="49">
        <f t="shared" si="114"/>
        <v>0</v>
      </c>
      <c r="BK110" s="49">
        <f t="shared" si="115"/>
        <v>0</v>
      </c>
      <c r="BL110" s="49">
        <f t="shared" si="116"/>
        <v>0</v>
      </c>
      <c r="BM110" s="49">
        <f t="shared" si="117"/>
        <v>0</v>
      </c>
      <c r="BN110" s="32">
        <f t="shared" si="118"/>
        <v>0</v>
      </c>
      <c r="BO110" s="32" t="str">
        <f t="shared" si="119"/>
        <v/>
      </c>
      <c r="BP110" s="32" t="str">
        <f t="shared" si="120"/>
        <v/>
      </c>
      <c r="BQ110" s="56" t="str">
        <f t="shared" si="121"/>
        <v/>
      </c>
      <c r="BR110" s="250">
        <f t="shared" si="122"/>
        <v>0</v>
      </c>
      <c r="BS110" s="19"/>
      <c r="BT110" s="19"/>
      <c r="BU110" s="19"/>
      <c r="BV110" s="19"/>
      <c r="BW110" s="19"/>
      <c r="BX110" s="19"/>
      <c r="BY110" s="19"/>
      <c r="BZ110" s="19"/>
      <c r="CA110" s="19">
        <f t="shared" si="84"/>
        <v>10</v>
      </c>
      <c r="CB110" s="19"/>
      <c r="CC110" s="19"/>
      <c r="CD110" s="19"/>
      <c r="CE110" s="19"/>
      <c r="CF110" s="19"/>
      <c r="CG110" s="19"/>
      <c r="CH110" s="19"/>
      <c r="CI110" s="19"/>
      <c r="CJ110" s="19"/>
      <c r="CK110" s="19"/>
      <c r="CL110" s="19"/>
      <c r="CM110" s="19"/>
      <c r="CN110" s="19"/>
      <c r="CO110" s="18"/>
      <c r="CP110" s="18"/>
      <c r="CQ110" s="18"/>
    </row>
    <row r="111" spans="1:95" ht="15.75" customHeight="1" x14ac:dyDescent="0.25">
      <c r="A111" s="129">
        <v>93</v>
      </c>
      <c r="B111" s="50"/>
      <c r="C111" s="50"/>
      <c r="D111" s="36"/>
      <c r="E111" s="36"/>
      <c r="F111" s="37">
        <v>1</v>
      </c>
      <c r="G111" s="61">
        <v>0</v>
      </c>
      <c r="H111" s="62">
        <v>0</v>
      </c>
      <c r="I111" s="63">
        <v>0</v>
      </c>
      <c r="J111" s="38">
        <v>1</v>
      </c>
      <c r="K111" s="39">
        <v>0</v>
      </c>
      <c r="L111" s="39">
        <v>0</v>
      </c>
      <c r="M111" s="39">
        <v>0</v>
      </c>
      <c r="N111" s="40">
        <v>0</v>
      </c>
      <c r="O111" s="41">
        <f t="shared" si="85"/>
        <v>0</v>
      </c>
      <c r="P111" s="41">
        <f t="shared" si="86"/>
        <v>0</v>
      </c>
      <c r="Q111" s="41">
        <f t="shared" si="87"/>
        <v>0</v>
      </c>
      <c r="R111" s="41">
        <f t="shared" si="88"/>
        <v>0</v>
      </c>
      <c r="S111" s="41">
        <f t="shared" si="89"/>
        <v>0</v>
      </c>
      <c r="T111" s="32">
        <f t="shared" si="66"/>
        <v>0</v>
      </c>
      <c r="U111" s="41">
        <f t="shared" si="90"/>
        <v>0</v>
      </c>
      <c r="V111" s="41">
        <f t="shared" si="91"/>
        <v>0</v>
      </c>
      <c r="W111" s="41">
        <f t="shared" si="92"/>
        <v>0</v>
      </c>
      <c r="X111" s="41">
        <f t="shared" si="93"/>
        <v>0</v>
      </c>
      <c r="Y111" s="41">
        <f t="shared" si="94"/>
        <v>0</v>
      </c>
      <c r="Z111" s="32">
        <f t="shared" si="95"/>
        <v>0</v>
      </c>
      <c r="AA111" s="32" t="str">
        <f t="shared" si="96"/>
        <v/>
      </c>
      <c r="AB111" s="32" t="str">
        <f t="shared" si="97"/>
        <v/>
      </c>
      <c r="AC111" s="56" t="str">
        <f t="shared" si="98"/>
        <v/>
      </c>
      <c r="AD111" s="42">
        <f t="shared" si="99"/>
        <v>1</v>
      </c>
      <c r="AE111" s="43">
        <f t="shared" si="67"/>
        <v>0</v>
      </c>
      <c r="AF111" s="43">
        <f t="shared" si="68"/>
        <v>0</v>
      </c>
      <c r="AG111" s="43">
        <f t="shared" si="69"/>
        <v>0</v>
      </c>
      <c r="AH111" s="44">
        <f t="shared" si="70"/>
        <v>0</v>
      </c>
      <c r="AI111" s="45">
        <f t="shared" si="71"/>
        <v>0</v>
      </c>
      <c r="AJ111" s="45">
        <f t="shared" si="72"/>
        <v>0</v>
      </c>
      <c r="AK111" s="46">
        <f t="shared" si="73"/>
        <v>0</v>
      </c>
      <c r="AL111" s="46">
        <f t="shared" si="100"/>
        <v>0</v>
      </c>
      <c r="AM111" s="46">
        <f t="shared" si="74"/>
        <v>0</v>
      </c>
      <c r="AN111" s="32">
        <f t="shared" si="101"/>
        <v>0</v>
      </c>
      <c r="AO111" s="45">
        <f t="shared" si="102"/>
        <v>0</v>
      </c>
      <c r="AP111" s="45">
        <f t="shared" si="103"/>
        <v>0</v>
      </c>
      <c r="AQ111" s="46">
        <f t="shared" si="104"/>
        <v>0</v>
      </c>
      <c r="AR111" s="46">
        <f t="shared" si="105"/>
        <v>0</v>
      </c>
      <c r="AS111" s="46">
        <f t="shared" si="106"/>
        <v>0</v>
      </c>
      <c r="AT111" s="32">
        <f t="shared" si="107"/>
        <v>0</v>
      </c>
      <c r="AU111" s="35" t="str">
        <f t="shared" si="108"/>
        <v/>
      </c>
      <c r="AV111" s="35" t="str">
        <f t="shared" si="109"/>
        <v/>
      </c>
      <c r="AW111" s="65" t="str">
        <f t="shared" si="110"/>
        <v/>
      </c>
      <c r="AX111" s="47">
        <f t="shared" si="75"/>
        <v>1</v>
      </c>
      <c r="AY111" s="48">
        <f t="shared" si="76"/>
        <v>0</v>
      </c>
      <c r="AZ111" s="48">
        <f t="shared" si="77"/>
        <v>0</v>
      </c>
      <c r="BA111" s="43">
        <f t="shared" si="78"/>
        <v>0</v>
      </c>
      <c r="BB111" s="43">
        <f t="shared" si="79"/>
        <v>0</v>
      </c>
      <c r="BC111" s="49">
        <f t="shared" si="80"/>
        <v>0</v>
      </c>
      <c r="BD111" s="49">
        <f t="shared" si="81"/>
        <v>0</v>
      </c>
      <c r="BE111" s="49">
        <f t="shared" si="82"/>
        <v>0</v>
      </c>
      <c r="BF111" s="49">
        <f t="shared" si="111"/>
        <v>0</v>
      </c>
      <c r="BG111" s="49">
        <f t="shared" si="83"/>
        <v>0</v>
      </c>
      <c r="BH111" s="32">
        <f t="shared" si="112"/>
        <v>0</v>
      </c>
      <c r="BI111" s="49">
        <f t="shared" si="113"/>
        <v>0</v>
      </c>
      <c r="BJ111" s="49">
        <f t="shared" si="114"/>
        <v>0</v>
      </c>
      <c r="BK111" s="49">
        <f t="shared" si="115"/>
        <v>0</v>
      </c>
      <c r="BL111" s="49">
        <f t="shared" si="116"/>
        <v>0</v>
      </c>
      <c r="BM111" s="49">
        <f t="shared" si="117"/>
        <v>0</v>
      </c>
      <c r="BN111" s="32">
        <f t="shared" si="118"/>
        <v>0</v>
      </c>
      <c r="BO111" s="32" t="str">
        <f t="shared" si="119"/>
        <v/>
      </c>
      <c r="BP111" s="32" t="str">
        <f t="shared" si="120"/>
        <v/>
      </c>
      <c r="BQ111" s="56" t="str">
        <f t="shared" si="121"/>
        <v/>
      </c>
      <c r="BR111" s="250">
        <f t="shared" si="122"/>
        <v>0</v>
      </c>
      <c r="BS111" s="19"/>
      <c r="BT111" s="19"/>
      <c r="BU111" s="19"/>
      <c r="BV111" s="19"/>
      <c r="BW111" s="19"/>
      <c r="BX111" s="19"/>
      <c r="BY111" s="19"/>
      <c r="BZ111" s="19"/>
      <c r="CA111" s="19">
        <f t="shared" si="84"/>
        <v>10</v>
      </c>
      <c r="CB111" s="19"/>
      <c r="CC111" s="19"/>
      <c r="CD111" s="19"/>
      <c r="CE111" s="19"/>
      <c r="CF111" s="19"/>
      <c r="CG111" s="19"/>
      <c r="CH111" s="19"/>
      <c r="CI111" s="19"/>
      <c r="CJ111" s="19"/>
      <c r="CK111" s="19"/>
      <c r="CL111" s="19"/>
      <c r="CM111" s="19"/>
      <c r="CN111" s="19"/>
      <c r="CO111" s="18"/>
      <c r="CP111" s="18"/>
      <c r="CQ111" s="18"/>
    </row>
    <row r="112" spans="1:95" ht="15.75" customHeight="1" x14ac:dyDescent="0.25">
      <c r="A112" s="129">
        <v>94</v>
      </c>
      <c r="B112" s="50"/>
      <c r="C112" s="50"/>
      <c r="D112" s="36"/>
      <c r="E112" s="36"/>
      <c r="F112" s="37">
        <v>1</v>
      </c>
      <c r="G112" s="61">
        <v>0</v>
      </c>
      <c r="H112" s="62">
        <v>0</v>
      </c>
      <c r="I112" s="63">
        <v>0</v>
      </c>
      <c r="J112" s="38">
        <v>1</v>
      </c>
      <c r="K112" s="39">
        <v>0</v>
      </c>
      <c r="L112" s="39">
        <v>0</v>
      </c>
      <c r="M112" s="39">
        <v>0</v>
      </c>
      <c r="N112" s="40">
        <v>0</v>
      </c>
      <c r="O112" s="41">
        <f t="shared" si="85"/>
        <v>0</v>
      </c>
      <c r="P112" s="41">
        <f t="shared" si="86"/>
        <v>0</v>
      </c>
      <c r="Q112" s="41">
        <f t="shared" si="87"/>
        <v>0</v>
      </c>
      <c r="R112" s="41">
        <f t="shared" si="88"/>
        <v>0</v>
      </c>
      <c r="S112" s="41">
        <f t="shared" si="89"/>
        <v>0</v>
      </c>
      <c r="T112" s="32">
        <f t="shared" si="66"/>
        <v>0</v>
      </c>
      <c r="U112" s="41">
        <f t="shared" si="90"/>
        <v>0</v>
      </c>
      <c r="V112" s="41">
        <f t="shared" si="91"/>
        <v>0</v>
      </c>
      <c r="W112" s="41">
        <f t="shared" si="92"/>
        <v>0</v>
      </c>
      <c r="X112" s="41">
        <f t="shared" si="93"/>
        <v>0</v>
      </c>
      <c r="Y112" s="41">
        <f t="shared" si="94"/>
        <v>0</v>
      </c>
      <c r="Z112" s="32">
        <f t="shared" si="95"/>
        <v>0</v>
      </c>
      <c r="AA112" s="32" t="str">
        <f t="shared" si="96"/>
        <v/>
      </c>
      <c r="AB112" s="32" t="str">
        <f t="shared" si="97"/>
        <v/>
      </c>
      <c r="AC112" s="56" t="str">
        <f t="shared" si="98"/>
        <v/>
      </c>
      <c r="AD112" s="42">
        <f t="shared" si="99"/>
        <v>1</v>
      </c>
      <c r="AE112" s="43">
        <f t="shared" si="67"/>
        <v>0</v>
      </c>
      <c r="AF112" s="43">
        <f t="shared" si="68"/>
        <v>0</v>
      </c>
      <c r="AG112" s="43">
        <f t="shared" si="69"/>
        <v>0</v>
      </c>
      <c r="AH112" s="44">
        <f t="shared" si="70"/>
        <v>0</v>
      </c>
      <c r="AI112" s="45">
        <f t="shared" si="71"/>
        <v>0</v>
      </c>
      <c r="AJ112" s="45">
        <f t="shared" si="72"/>
        <v>0</v>
      </c>
      <c r="AK112" s="46">
        <f t="shared" si="73"/>
        <v>0</v>
      </c>
      <c r="AL112" s="46">
        <f t="shared" si="100"/>
        <v>0</v>
      </c>
      <c r="AM112" s="46">
        <f t="shared" si="74"/>
        <v>0</v>
      </c>
      <c r="AN112" s="32">
        <f t="shared" si="101"/>
        <v>0</v>
      </c>
      <c r="AO112" s="45">
        <f t="shared" si="102"/>
        <v>0</v>
      </c>
      <c r="AP112" s="45">
        <f t="shared" si="103"/>
        <v>0</v>
      </c>
      <c r="AQ112" s="46">
        <f t="shared" si="104"/>
        <v>0</v>
      </c>
      <c r="AR112" s="46">
        <f t="shared" si="105"/>
        <v>0</v>
      </c>
      <c r="AS112" s="46">
        <f t="shared" si="106"/>
        <v>0</v>
      </c>
      <c r="AT112" s="32">
        <f t="shared" si="107"/>
        <v>0</v>
      </c>
      <c r="AU112" s="35" t="str">
        <f t="shared" si="108"/>
        <v/>
      </c>
      <c r="AV112" s="35" t="str">
        <f t="shared" si="109"/>
        <v/>
      </c>
      <c r="AW112" s="65" t="str">
        <f t="shared" si="110"/>
        <v/>
      </c>
      <c r="AX112" s="47">
        <f t="shared" si="75"/>
        <v>1</v>
      </c>
      <c r="AY112" s="48">
        <f t="shared" si="76"/>
        <v>0</v>
      </c>
      <c r="AZ112" s="48">
        <f t="shared" si="77"/>
        <v>0</v>
      </c>
      <c r="BA112" s="43">
        <f t="shared" si="78"/>
        <v>0</v>
      </c>
      <c r="BB112" s="43">
        <f t="shared" si="79"/>
        <v>0</v>
      </c>
      <c r="BC112" s="49">
        <f t="shared" si="80"/>
        <v>0</v>
      </c>
      <c r="BD112" s="49">
        <f t="shared" si="81"/>
        <v>0</v>
      </c>
      <c r="BE112" s="49">
        <f t="shared" si="82"/>
        <v>0</v>
      </c>
      <c r="BF112" s="49">
        <f t="shared" si="111"/>
        <v>0</v>
      </c>
      <c r="BG112" s="49">
        <f t="shared" si="83"/>
        <v>0</v>
      </c>
      <c r="BH112" s="32">
        <f t="shared" si="112"/>
        <v>0</v>
      </c>
      <c r="BI112" s="49">
        <f t="shared" si="113"/>
        <v>0</v>
      </c>
      <c r="BJ112" s="49">
        <f t="shared" si="114"/>
        <v>0</v>
      </c>
      <c r="BK112" s="49">
        <f t="shared" si="115"/>
        <v>0</v>
      </c>
      <c r="BL112" s="49">
        <f t="shared" si="116"/>
        <v>0</v>
      </c>
      <c r="BM112" s="49">
        <f t="shared" si="117"/>
        <v>0</v>
      </c>
      <c r="BN112" s="32">
        <f t="shared" si="118"/>
        <v>0</v>
      </c>
      <c r="BO112" s="32" t="str">
        <f t="shared" si="119"/>
        <v/>
      </c>
      <c r="BP112" s="32" t="str">
        <f t="shared" si="120"/>
        <v/>
      </c>
      <c r="BQ112" s="56" t="str">
        <f t="shared" si="121"/>
        <v/>
      </c>
      <c r="BR112" s="250">
        <f t="shared" si="122"/>
        <v>0</v>
      </c>
      <c r="BS112" s="19"/>
      <c r="BT112" s="19"/>
      <c r="BU112" s="19"/>
      <c r="BV112" s="19"/>
      <c r="BW112" s="19"/>
      <c r="BX112" s="19"/>
      <c r="BY112" s="19"/>
      <c r="BZ112" s="19"/>
      <c r="CA112" s="19">
        <f t="shared" si="84"/>
        <v>10</v>
      </c>
      <c r="CB112" s="19"/>
      <c r="CC112" s="19"/>
      <c r="CD112" s="19"/>
      <c r="CE112" s="19"/>
      <c r="CF112" s="19"/>
      <c r="CG112" s="19"/>
      <c r="CH112" s="19"/>
      <c r="CI112" s="19"/>
      <c r="CJ112" s="19"/>
      <c r="CK112" s="19"/>
      <c r="CL112" s="19"/>
      <c r="CM112" s="19"/>
      <c r="CN112" s="19"/>
      <c r="CO112" s="18"/>
      <c r="CP112" s="18"/>
      <c r="CQ112" s="18"/>
    </row>
    <row r="113" spans="1:95" ht="15.75" customHeight="1" x14ac:dyDescent="0.25">
      <c r="A113" s="129">
        <v>95</v>
      </c>
      <c r="B113" s="50"/>
      <c r="C113" s="50"/>
      <c r="D113" s="36"/>
      <c r="E113" s="36"/>
      <c r="F113" s="37">
        <v>1</v>
      </c>
      <c r="G113" s="61">
        <v>0</v>
      </c>
      <c r="H113" s="62">
        <v>0</v>
      </c>
      <c r="I113" s="63">
        <v>0</v>
      </c>
      <c r="J113" s="38">
        <v>1</v>
      </c>
      <c r="K113" s="39">
        <v>0</v>
      </c>
      <c r="L113" s="39">
        <v>0</v>
      </c>
      <c r="M113" s="39">
        <v>0</v>
      </c>
      <c r="N113" s="40">
        <v>0</v>
      </c>
      <c r="O113" s="41">
        <f t="shared" si="85"/>
        <v>0</v>
      </c>
      <c r="P113" s="41">
        <f t="shared" si="86"/>
        <v>0</v>
      </c>
      <c r="Q113" s="41">
        <f t="shared" si="87"/>
        <v>0</v>
      </c>
      <c r="R113" s="41">
        <f t="shared" si="88"/>
        <v>0</v>
      </c>
      <c r="S113" s="41">
        <f t="shared" si="89"/>
        <v>0</v>
      </c>
      <c r="T113" s="32">
        <f t="shared" si="66"/>
        <v>0</v>
      </c>
      <c r="U113" s="41">
        <f t="shared" si="90"/>
        <v>0</v>
      </c>
      <c r="V113" s="41">
        <f t="shared" si="91"/>
        <v>0</v>
      </c>
      <c r="W113" s="41">
        <f t="shared" si="92"/>
        <v>0</v>
      </c>
      <c r="X113" s="41">
        <f t="shared" si="93"/>
        <v>0</v>
      </c>
      <c r="Y113" s="41">
        <f t="shared" si="94"/>
        <v>0</v>
      </c>
      <c r="Z113" s="32">
        <f t="shared" si="95"/>
        <v>0</v>
      </c>
      <c r="AA113" s="32" t="str">
        <f t="shared" si="96"/>
        <v/>
      </c>
      <c r="AB113" s="32" t="str">
        <f t="shared" si="97"/>
        <v/>
      </c>
      <c r="AC113" s="56" t="str">
        <f t="shared" si="98"/>
        <v/>
      </c>
      <c r="AD113" s="42">
        <f t="shared" si="99"/>
        <v>1</v>
      </c>
      <c r="AE113" s="43">
        <f t="shared" si="67"/>
        <v>0</v>
      </c>
      <c r="AF113" s="43">
        <f t="shared" si="68"/>
        <v>0</v>
      </c>
      <c r="AG113" s="43">
        <f t="shared" si="69"/>
        <v>0</v>
      </c>
      <c r="AH113" s="44">
        <f t="shared" si="70"/>
        <v>0</v>
      </c>
      <c r="AI113" s="45">
        <f t="shared" si="71"/>
        <v>0</v>
      </c>
      <c r="AJ113" s="45">
        <f t="shared" si="72"/>
        <v>0</v>
      </c>
      <c r="AK113" s="46">
        <f t="shared" si="73"/>
        <v>0</v>
      </c>
      <c r="AL113" s="46">
        <f t="shared" si="100"/>
        <v>0</v>
      </c>
      <c r="AM113" s="46">
        <f t="shared" si="74"/>
        <v>0</v>
      </c>
      <c r="AN113" s="32">
        <f t="shared" si="101"/>
        <v>0</v>
      </c>
      <c r="AO113" s="45">
        <f t="shared" si="102"/>
        <v>0</v>
      </c>
      <c r="AP113" s="45">
        <f t="shared" si="103"/>
        <v>0</v>
      </c>
      <c r="AQ113" s="46">
        <f t="shared" si="104"/>
        <v>0</v>
      </c>
      <c r="AR113" s="46">
        <f t="shared" si="105"/>
        <v>0</v>
      </c>
      <c r="AS113" s="46">
        <f t="shared" si="106"/>
        <v>0</v>
      </c>
      <c r="AT113" s="32">
        <f t="shared" si="107"/>
        <v>0</v>
      </c>
      <c r="AU113" s="35" t="str">
        <f t="shared" si="108"/>
        <v/>
      </c>
      <c r="AV113" s="35" t="str">
        <f t="shared" si="109"/>
        <v/>
      </c>
      <c r="AW113" s="65" t="str">
        <f t="shared" si="110"/>
        <v/>
      </c>
      <c r="AX113" s="47">
        <f t="shared" si="75"/>
        <v>1</v>
      </c>
      <c r="AY113" s="48">
        <f t="shared" si="76"/>
        <v>0</v>
      </c>
      <c r="AZ113" s="48">
        <f t="shared" si="77"/>
        <v>0</v>
      </c>
      <c r="BA113" s="43">
        <f t="shared" si="78"/>
        <v>0</v>
      </c>
      <c r="BB113" s="43">
        <f t="shared" si="79"/>
        <v>0</v>
      </c>
      <c r="BC113" s="49">
        <f t="shared" si="80"/>
        <v>0</v>
      </c>
      <c r="BD113" s="49">
        <f t="shared" si="81"/>
        <v>0</v>
      </c>
      <c r="BE113" s="49">
        <f t="shared" si="82"/>
        <v>0</v>
      </c>
      <c r="BF113" s="49">
        <f t="shared" si="111"/>
        <v>0</v>
      </c>
      <c r="BG113" s="49">
        <f t="shared" si="83"/>
        <v>0</v>
      </c>
      <c r="BH113" s="32">
        <f t="shared" si="112"/>
        <v>0</v>
      </c>
      <c r="BI113" s="49">
        <f t="shared" si="113"/>
        <v>0</v>
      </c>
      <c r="BJ113" s="49">
        <f t="shared" si="114"/>
        <v>0</v>
      </c>
      <c r="BK113" s="49">
        <f t="shared" si="115"/>
        <v>0</v>
      </c>
      <c r="BL113" s="49">
        <f t="shared" si="116"/>
        <v>0</v>
      </c>
      <c r="BM113" s="49">
        <f t="shared" si="117"/>
        <v>0</v>
      </c>
      <c r="BN113" s="32">
        <f t="shared" si="118"/>
        <v>0</v>
      </c>
      <c r="BO113" s="32" t="str">
        <f t="shared" si="119"/>
        <v/>
      </c>
      <c r="BP113" s="32" t="str">
        <f t="shared" si="120"/>
        <v/>
      </c>
      <c r="BQ113" s="56" t="str">
        <f t="shared" si="121"/>
        <v/>
      </c>
      <c r="BR113" s="250">
        <f t="shared" si="122"/>
        <v>0</v>
      </c>
      <c r="BS113" s="19"/>
      <c r="BT113" s="19"/>
      <c r="BU113" s="19"/>
      <c r="BV113" s="19"/>
      <c r="BW113" s="19"/>
      <c r="BX113" s="19"/>
      <c r="BY113" s="19"/>
      <c r="BZ113" s="19"/>
      <c r="CA113" s="19">
        <f t="shared" si="84"/>
        <v>10</v>
      </c>
      <c r="CB113" s="19"/>
      <c r="CC113" s="19"/>
      <c r="CD113" s="19"/>
      <c r="CE113" s="19"/>
      <c r="CF113" s="19"/>
      <c r="CG113" s="19"/>
      <c r="CH113" s="19"/>
      <c r="CI113" s="19"/>
      <c r="CJ113" s="19"/>
      <c r="CK113" s="19"/>
      <c r="CL113" s="19"/>
      <c r="CM113" s="19"/>
      <c r="CN113" s="19"/>
      <c r="CO113" s="18"/>
      <c r="CP113" s="18"/>
      <c r="CQ113" s="18"/>
    </row>
    <row r="114" spans="1:95" ht="15.75" customHeight="1" x14ac:dyDescent="0.25">
      <c r="A114" s="129">
        <v>96</v>
      </c>
      <c r="B114" s="50"/>
      <c r="C114" s="50"/>
      <c r="D114" s="36"/>
      <c r="E114" s="36"/>
      <c r="F114" s="37">
        <v>1</v>
      </c>
      <c r="G114" s="61">
        <v>0</v>
      </c>
      <c r="H114" s="62">
        <v>0</v>
      </c>
      <c r="I114" s="63">
        <v>0</v>
      </c>
      <c r="J114" s="38">
        <v>1</v>
      </c>
      <c r="K114" s="39">
        <v>0</v>
      </c>
      <c r="L114" s="39">
        <v>0</v>
      </c>
      <c r="M114" s="39">
        <v>0</v>
      </c>
      <c r="N114" s="40">
        <v>0</v>
      </c>
      <c r="O114" s="41">
        <f t="shared" si="85"/>
        <v>0</v>
      </c>
      <c r="P114" s="41">
        <f t="shared" si="86"/>
        <v>0</v>
      </c>
      <c r="Q114" s="41">
        <f t="shared" si="87"/>
        <v>0</v>
      </c>
      <c r="R114" s="41">
        <f t="shared" si="88"/>
        <v>0</v>
      </c>
      <c r="S114" s="41">
        <f t="shared" si="89"/>
        <v>0</v>
      </c>
      <c r="T114" s="32">
        <f t="shared" si="66"/>
        <v>0</v>
      </c>
      <c r="U114" s="41">
        <f t="shared" si="90"/>
        <v>0</v>
      </c>
      <c r="V114" s="41">
        <f t="shared" si="91"/>
        <v>0</v>
      </c>
      <c r="W114" s="41">
        <f t="shared" si="92"/>
        <v>0</v>
      </c>
      <c r="X114" s="41">
        <f t="shared" si="93"/>
        <v>0</v>
      </c>
      <c r="Y114" s="41">
        <f t="shared" si="94"/>
        <v>0</v>
      </c>
      <c r="Z114" s="32">
        <f t="shared" si="95"/>
        <v>0</v>
      </c>
      <c r="AA114" s="32" t="str">
        <f t="shared" si="96"/>
        <v/>
      </c>
      <c r="AB114" s="32" t="str">
        <f t="shared" si="97"/>
        <v/>
      </c>
      <c r="AC114" s="56" t="str">
        <f t="shared" si="98"/>
        <v/>
      </c>
      <c r="AD114" s="42">
        <f t="shared" si="99"/>
        <v>1</v>
      </c>
      <c r="AE114" s="43">
        <f t="shared" si="67"/>
        <v>0</v>
      </c>
      <c r="AF114" s="43">
        <f t="shared" si="68"/>
        <v>0</v>
      </c>
      <c r="AG114" s="43">
        <f t="shared" si="69"/>
        <v>0</v>
      </c>
      <c r="AH114" s="44">
        <f t="shared" si="70"/>
        <v>0</v>
      </c>
      <c r="AI114" s="45">
        <f t="shared" si="71"/>
        <v>0</v>
      </c>
      <c r="AJ114" s="45">
        <f t="shared" si="72"/>
        <v>0</v>
      </c>
      <c r="AK114" s="46">
        <f t="shared" si="73"/>
        <v>0</v>
      </c>
      <c r="AL114" s="46">
        <f t="shared" si="100"/>
        <v>0</v>
      </c>
      <c r="AM114" s="46">
        <f t="shared" si="74"/>
        <v>0</v>
      </c>
      <c r="AN114" s="32">
        <f t="shared" si="101"/>
        <v>0</v>
      </c>
      <c r="AO114" s="45">
        <f t="shared" si="102"/>
        <v>0</v>
      </c>
      <c r="AP114" s="45">
        <f t="shared" si="103"/>
        <v>0</v>
      </c>
      <c r="AQ114" s="46">
        <f t="shared" si="104"/>
        <v>0</v>
      </c>
      <c r="AR114" s="46">
        <f t="shared" si="105"/>
        <v>0</v>
      </c>
      <c r="AS114" s="46">
        <f t="shared" si="106"/>
        <v>0</v>
      </c>
      <c r="AT114" s="32">
        <f t="shared" si="107"/>
        <v>0</v>
      </c>
      <c r="AU114" s="35" t="str">
        <f t="shared" si="108"/>
        <v/>
      </c>
      <c r="AV114" s="35" t="str">
        <f t="shared" si="109"/>
        <v/>
      </c>
      <c r="AW114" s="65" t="str">
        <f t="shared" si="110"/>
        <v/>
      </c>
      <c r="AX114" s="47">
        <f t="shared" si="75"/>
        <v>1</v>
      </c>
      <c r="AY114" s="48">
        <f t="shared" si="76"/>
        <v>0</v>
      </c>
      <c r="AZ114" s="48">
        <f t="shared" si="77"/>
        <v>0</v>
      </c>
      <c r="BA114" s="43">
        <f t="shared" si="78"/>
        <v>0</v>
      </c>
      <c r="BB114" s="43">
        <f t="shared" si="79"/>
        <v>0</v>
      </c>
      <c r="BC114" s="49">
        <f t="shared" si="80"/>
        <v>0</v>
      </c>
      <c r="BD114" s="49">
        <f t="shared" si="81"/>
        <v>0</v>
      </c>
      <c r="BE114" s="49">
        <f t="shared" si="82"/>
        <v>0</v>
      </c>
      <c r="BF114" s="49">
        <f t="shared" si="111"/>
        <v>0</v>
      </c>
      <c r="BG114" s="49">
        <f t="shared" si="83"/>
        <v>0</v>
      </c>
      <c r="BH114" s="32">
        <f t="shared" si="112"/>
        <v>0</v>
      </c>
      <c r="BI114" s="49">
        <f t="shared" si="113"/>
        <v>0</v>
      </c>
      <c r="BJ114" s="49">
        <f t="shared" si="114"/>
        <v>0</v>
      </c>
      <c r="BK114" s="49">
        <f t="shared" si="115"/>
        <v>0</v>
      </c>
      <c r="BL114" s="49">
        <f t="shared" si="116"/>
        <v>0</v>
      </c>
      <c r="BM114" s="49">
        <f t="shared" si="117"/>
        <v>0</v>
      </c>
      <c r="BN114" s="32">
        <f t="shared" si="118"/>
        <v>0</v>
      </c>
      <c r="BO114" s="32" t="str">
        <f t="shared" si="119"/>
        <v/>
      </c>
      <c r="BP114" s="32" t="str">
        <f t="shared" si="120"/>
        <v/>
      </c>
      <c r="BQ114" s="56" t="str">
        <f t="shared" si="121"/>
        <v/>
      </c>
      <c r="BR114" s="250">
        <f t="shared" si="122"/>
        <v>0</v>
      </c>
      <c r="BS114" s="19"/>
      <c r="BT114" s="19"/>
      <c r="BU114" s="19"/>
      <c r="BV114" s="19"/>
      <c r="BW114" s="19"/>
      <c r="BX114" s="19"/>
      <c r="BY114" s="19"/>
      <c r="BZ114" s="19"/>
      <c r="CA114" s="19">
        <f t="shared" si="84"/>
        <v>10</v>
      </c>
      <c r="CB114" s="19"/>
      <c r="CC114" s="19"/>
      <c r="CD114" s="19"/>
      <c r="CE114" s="19"/>
      <c r="CF114" s="19"/>
      <c r="CG114" s="19"/>
      <c r="CH114" s="19"/>
      <c r="CI114" s="19"/>
      <c r="CJ114" s="19"/>
      <c r="CK114" s="19"/>
      <c r="CL114" s="19"/>
      <c r="CM114" s="19"/>
      <c r="CN114" s="19"/>
      <c r="CO114" s="18"/>
      <c r="CP114" s="18"/>
      <c r="CQ114" s="18"/>
    </row>
    <row r="115" spans="1:95" ht="15.75" customHeight="1" x14ac:dyDescent="0.25">
      <c r="A115" s="129">
        <v>97</v>
      </c>
      <c r="B115" s="50"/>
      <c r="C115" s="50"/>
      <c r="D115" s="36"/>
      <c r="E115" s="36"/>
      <c r="F115" s="37">
        <v>1</v>
      </c>
      <c r="G115" s="61">
        <v>0</v>
      </c>
      <c r="H115" s="62">
        <v>0</v>
      </c>
      <c r="I115" s="63">
        <v>0</v>
      </c>
      <c r="J115" s="38">
        <v>1</v>
      </c>
      <c r="K115" s="39">
        <v>0</v>
      </c>
      <c r="L115" s="39">
        <v>0</v>
      </c>
      <c r="M115" s="39">
        <v>0</v>
      </c>
      <c r="N115" s="40">
        <v>0</v>
      </c>
      <c r="O115" s="41">
        <f t="shared" si="85"/>
        <v>0</v>
      </c>
      <c r="P115" s="41">
        <f t="shared" si="86"/>
        <v>0</v>
      </c>
      <c r="Q115" s="41">
        <f t="shared" si="87"/>
        <v>0</v>
      </c>
      <c r="R115" s="41">
        <f t="shared" si="88"/>
        <v>0</v>
      </c>
      <c r="S115" s="41">
        <f t="shared" si="89"/>
        <v>0</v>
      </c>
      <c r="T115" s="32">
        <f t="shared" si="66"/>
        <v>0</v>
      </c>
      <c r="U115" s="41">
        <f t="shared" si="90"/>
        <v>0</v>
      </c>
      <c r="V115" s="41">
        <f t="shared" si="91"/>
        <v>0</v>
      </c>
      <c r="W115" s="41">
        <f t="shared" si="92"/>
        <v>0</v>
      </c>
      <c r="X115" s="41">
        <f t="shared" si="93"/>
        <v>0</v>
      </c>
      <c r="Y115" s="41">
        <f t="shared" si="94"/>
        <v>0</v>
      </c>
      <c r="Z115" s="32">
        <f t="shared" si="95"/>
        <v>0</v>
      </c>
      <c r="AA115" s="32" t="str">
        <f t="shared" si="96"/>
        <v/>
      </c>
      <c r="AB115" s="32" t="str">
        <f t="shared" si="97"/>
        <v/>
      </c>
      <c r="AC115" s="56" t="str">
        <f t="shared" si="98"/>
        <v/>
      </c>
      <c r="AD115" s="42">
        <f t="shared" si="99"/>
        <v>1</v>
      </c>
      <c r="AE115" s="43">
        <f t="shared" si="67"/>
        <v>0</v>
      </c>
      <c r="AF115" s="43">
        <f t="shared" si="68"/>
        <v>0</v>
      </c>
      <c r="AG115" s="43">
        <f t="shared" si="69"/>
        <v>0</v>
      </c>
      <c r="AH115" s="44">
        <f t="shared" si="70"/>
        <v>0</v>
      </c>
      <c r="AI115" s="45">
        <f t="shared" si="71"/>
        <v>0</v>
      </c>
      <c r="AJ115" s="45">
        <f t="shared" si="72"/>
        <v>0</v>
      </c>
      <c r="AK115" s="46">
        <f t="shared" si="73"/>
        <v>0</v>
      </c>
      <c r="AL115" s="46">
        <f t="shared" si="100"/>
        <v>0</v>
      </c>
      <c r="AM115" s="46">
        <f t="shared" si="74"/>
        <v>0</v>
      </c>
      <c r="AN115" s="32">
        <f t="shared" si="101"/>
        <v>0</v>
      </c>
      <c r="AO115" s="45">
        <f t="shared" si="102"/>
        <v>0</v>
      </c>
      <c r="AP115" s="45">
        <f t="shared" si="103"/>
        <v>0</v>
      </c>
      <c r="AQ115" s="46">
        <f t="shared" si="104"/>
        <v>0</v>
      </c>
      <c r="AR115" s="46">
        <f t="shared" si="105"/>
        <v>0</v>
      </c>
      <c r="AS115" s="46">
        <f t="shared" si="106"/>
        <v>0</v>
      </c>
      <c r="AT115" s="32">
        <f t="shared" si="107"/>
        <v>0</v>
      </c>
      <c r="AU115" s="35" t="str">
        <f t="shared" si="108"/>
        <v/>
      </c>
      <c r="AV115" s="35" t="str">
        <f t="shared" si="109"/>
        <v/>
      </c>
      <c r="AW115" s="65" t="str">
        <f t="shared" si="110"/>
        <v/>
      </c>
      <c r="AX115" s="47">
        <f t="shared" si="75"/>
        <v>1</v>
      </c>
      <c r="AY115" s="48">
        <f t="shared" si="76"/>
        <v>0</v>
      </c>
      <c r="AZ115" s="48">
        <f t="shared" si="77"/>
        <v>0</v>
      </c>
      <c r="BA115" s="43">
        <f t="shared" si="78"/>
        <v>0</v>
      </c>
      <c r="BB115" s="43">
        <f t="shared" si="79"/>
        <v>0</v>
      </c>
      <c r="BC115" s="49">
        <f t="shared" si="80"/>
        <v>0</v>
      </c>
      <c r="BD115" s="49">
        <f t="shared" si="81"/>
        <v>0</v>
      </c>
      <c r="BE115" s="49">
        <f t="shared" si="82"/>
        <v>0</v>
      </c>
      <c r="BF115" s="49">
        <f t="shared" si="111"/>
        <v>0</v>
      </c>
      <c r="BG115" s="49">
        <f t="shared" si="83"/>
        <v>0</v>
      </c>
      <c r="BH115" s="32">
        <f t="shared" si="112"/>
        <v>0</v>
      </c>
      <c r="BI115" s="49">
        <f t="shared" si="113"/>
        <v>0</v>
      </c>
      <c r="BJ115" s="49">
        <f t="shared" si="114"/>
        <v>0</v>
      </c>
      <c r="BK115" s="49">
        <f t="shared" si="115"/>
        <v>0</v>
      </c>
      <c r="BL115" s="49">
        <f t="shared" si="116"/>
        <v>0</v>
      </c>
      <c r="BM115" s="49">
        <f t="shared" si="117"/>
        <v>0</v>
      </c>
      <c r="BN115" s="32">
        <f t="shared" si="118"/>
        <v>0</v>
      </c>
      <c r="BO115" s="32" t="str">
        <f t="shared" si="119"/>
        <v/>
      </c>
      <c r="BP115" s="32" t="str">
        <f t="shared" si="120"/>
        <v/>
      </c>
      <c r="BQ115" s="56" t="str">
        <f t="shared" si="121"/>
        <v/>
      </c>
      <c r="BR115" s="250">
        <f t="shared" si="122"/>
        <v>0</v>
      </c>
      <c r="BS115" s="19"/>
      <c r="BT115" s="19"/>
      <c r="BU115" s="19"/>
      <c r="BV115" s="19"/>
      <c r="BW115" s="19"/>
      <c r="BX115" s="19"/>
      <c r="BY115" s="19"/>
      <c r="BZ115" s="19"/>
      <c r="CA115" s="19">
        <f t="shared" si="84"/>
        <v>10</v>
      </c>
      <c r="CB115" s="19"/>
      <c r="CC115" s="19"/>
      <c r="CD115" s="19"/>
      <c r="CE115" s="19"/>
      <c r="CF115" s="19"/>
      <c r="CG115" s="19"/>
      <c r="CH115" s="19"/>
      <c r="CI115" s="19"/>
      <c r="CJ115" s="19"/>
      <c r="CK115" s="19"/>
      <c r="CL115" s="19"/>
      <c r="CM115" s="19"/>
      <c r="CN115" s="19"/>
      <c r="CO115" s="18"/>
      <c r="CP115" s="18"/>
      <c r="CQ115" s="18"/>
    </row>
    <row r="116" spans="1:95" ht="15.75" customHeight="1" x14ac:dyDescent="0.25">
      <c r="A116" s="129">
        <v>98</v>
      </c>
      <c r="B116" s="50"/>
      <c r="C116" s="50"/>
      <c r="D116" s="36"/>
      <c r="E116" s="36"/>
      <c r="F116" s="37">
        <v>1</v>
      </c>
      <c r="G116" s="61">
        <v>0</v>
      </c>
      <c r="H116" s="62">
        <v>0</v>
      </c>
      <c r="I116" s="63">
        <v>0</v>
      </c>
      <c r="J116" s="38">
        <v>1</v>
      </c>
      <c r="K116" s="39">
        <v>0</v>
      </c>
      <c r="L116" s="39">
        <v>0</v>
      </c>
      <c r="M116" s="39">
        <v>0</v>
      </c>
      <c r="N116" s="40">
        <v>0</v>
      </c>
      <c r="O116" s="41">
        <f t="shared" si="85"/>
        <v>0</v>
      </c>
      <c r="P116" s="41">
        <f t="shared" si="86"/>
        <v>0</v>
      </c>
      <c r="Q116" s="41">
        <f t="shared" si="87"/>
        <v>0</v>
      </c>
      <c r="R116" s="41">
        <f t="shared" si="88"/>
        <v>0</v>
      </c>
      <c r="S116" s="41">
        <f t="shared" si="89"/>
        <v>0</v>
      </c>
      <c r="T116" s="32">
        <f t="shared" si="66"/>
        <v>0</v>
      </c>
      <c r="U116" s="41">
        <f t="shared" si="90"/>
        <v>0</v>
      </c>
      <c r="V116" s="41">
        <f t="shared" si="91"/>
        <v>0</v>
      </c>
      <c r="W116" s="41">
        <f t="shared" si="92"/>
        <v>0</v>
      </c>
      <c r="X116" s="41">
        <f t="shared" si="93"/>
        <v>0</v>
      </c>
      <c r="Y116" s="41">
        <f t="shared" si="94"/>
        <v>0</v>
      </c>
      <c r="Z116" s="32">
        <f t="shared" si="95"/>
        <v>0</v>
      </c>
      <c r="AA116" s="32" t="str">
        <f t="shared" si="96"/>
        <v/>
      </c>
      <c r="AB116" s="32" t="str">
        <f t="shared" si="97"/>
        <v/>
      </c>
      <c r="AC116" s="56" t="str">
        <f t="shared" si="98"/>
        <v/>
      </c>
      <c r="AD116" s="42">
        <f t="shared" si="99"/>
        <v>1</v>
      </c>
      <c r="AE116" s="43">
        <f t="shared" si="67"/>
        <v>0</v>
      </c>
      <c r="AF116" s="43">
        <f t="shared" si="68"/>
        <v>0</v>
      </c>
      <c r="AG116" s="43">
        <f t="shared" si="69"/>
        <v>0</v>
      </c>
      <c r="AH116" s="44">
        <f t="shared" si="70"/>
        <v>0</v>
      </c>
      <c r="AI116" s="45">
        <f t="shared" si="71"/>
        <v>0</v>
      </c>
      <c r="AJ116" s="45">
        <f t="shared" si="72"/>
        <v>0</v>
      </c>
      <c r="AK116" s="46">
        <f t="shared" si="73"/>
        <v>0</v>
      </c>
      <c r="AL116" s="46">
        <f t="shared" si="100"/>
        <v>0</v>
      </c>
      <c r="AM116" s="46">
        <f t="shared" si="74"/>
        <v>0</v>
      </c>
      <c r="AN116" s="32">
        <f t="shared" si="101"/>
        <v>0</v>
      </c>
      <c r="AO116" s="45">
        <f t="shared" si="102"/>
        <v>0</v>
      </c>
      <c r="AP116" s="45">
        <f t="shared" si="103"/>
        <v>0</v>
      </c>
      <c r="AQ116" s="46">
        <f t="shared" si="104"/>
        <v>0</v>
      </c>
      <c r="AR116" s="46">
        <f t="shared" si="105"/>
        <v>0</v>
      </c>
      <c r="AS116" s="46">
        <f t="shared" si="106"/>
        <v>0</v>
      </c>
      <c r="AT116" s="32">
        <f t="shared" si="107"/>
        <v>0</v>
      </c>
      <c r="AU116" s="35" t="str">
        <f t="shared" si="108"/>
        <v/>
      </c>
      <c r="AV116" s="35" t="str">
        <f t="shared" si="109"/>
        <v/>
      </c>
      <c r="AW116" s="65" t="str">
        <f t="shared" si="110"/>
        <v/>
      </c>
      <c r="AX116" s="47">
        <f t="shared" si="75"/>
        <v>1</v>
      </c>
      <c r="AY116" s="48">
        <f t="shared" si="76"/>
        <v>0</v>
      </c>
      <c r="AZ116" s="48">
        <f t="shared" si="77"/>
        <v>0</v>
      </c>
      <c r="BA116" s="43">
        <f t="shared" si="78"/>
        <v>0</v>
      </c>
      <c r="BB116" s="43">
        <f t="shared" si="79"/>
        <v>0</v>
      </c>
      <c r="BC116" s="49">
        <f t="shared" si="80"/>
        <v>0</v>
      </c>
      <c r="BD116" s="49">
        <f t="shared" si="81"/>
        <v>0</v>
      </c>
      <c r="BE116" s="49">
        <f t="shared" si="82"/>
        <v>0</v>
      </c>
      <c r="BF116" s="49">
        <f t="shared" si="111"/>
        <v>0</v>
      </c>
      <c r="BG116" s="49">
        <f t="shared" si="83"/>
        <v>0</v>
      </c>
      <c r="BH116" s="32">
        <f t="shared" si="112"/>
        <v>0</v>
      </c>
      <c r="BI116" s="49">
        <f t="shared" si="113"/>
        <v>0</v>
      </c>
      <c r="BJ116" s="49">
        <f t="shared" si="114"/>
        <v>0</v>
      </c>
      <c r="BK116" s="49">
        <f t="shared" si="115"/>
        <v>0</v>
      </c>
      <c r="BL116" s="49">
        <f t="shared" si="116"/>
        <v>0</v>
      </c>
      <c r="BM116" s="49">
        <f t="shared" si="117"/>
        <v>0</v>
      </c>
      <c r="BN116" s="32">
        <f t="shared" si="118"/>
        <v>0</v>
      </c>
      <c r="BO116" s="32" t="str">
        <f t="shared" si="119"/>
        <v/>
      </c>
      <c r="BP116" s="32" t="str">
        <f t="shared" si="120"/>
        <v/>
      </c>
      <c r="BQ116" s="56" t="str">
        <f t="shared" si="121"/>
        <v/>
      </c>
      <c r="BR116" s="250">
        <f t="shared" si="122"/>
        <v>0</v>
      </c>
      <c r="BS116" s="19"/>
      <c r="BT116" s="19"/>
      <c r="BU116" s="19"/>
      <c r="BV116" s="19"/>
      <c r="BW116" s="19"/>
      <c r="BX116" s="19"/>
      <c r="BY116" s="19"/>
      <c r="BZ116" s="19"/>
      <c r="CA116" s="19">
        <f t="shared" si="84"/>
        <v>10</v>
      </c>
      <c r="CB116" s="19"/>
      <c r="CC116" s="19"/>
      <c r="CD116" s="19"/>
      <c r="CE116" s="19"/>
      <c r="CF116" s="19"/>
      <c r="CG116" s="19"/>
      <c r="CH116" s="19"/>
      <c r="CI116" s="19"/>
      <c r="CJ116" s="19"/>
      <c r="CK116" s="19"/>
      <c r="CL116" s="19"/>
      <c r="CM116" s="19"/>
      <c r="CN116" s="19"/>
      <c r="CO116" s="18"/>
      <c r="CP116" s="18"/>
      <c r="CQ116" s="18"/>
    </row>
    <row r="117" spans="1:95" ht="15.75" customHeight="1" x14ac:dyDescent="0.25">
      <c r="A117" s="129">
        <v>99</v>
      </c>
      <c r="B117" s="50"/>
      <c r="C117" s="50"/>
      <c r="D117" s="36"/>
      <c r="E117" s="36"/>
      <c r="F117" s="37">
        <v>1</v>
      </c>
      <c r="G117" s="61">
        <v>0</v>
      </c>
      <c r="H117" s="62">
        <v>0</v>
      </c>
      <c r="I117" s="63">
        <v>0</v>
      </c>
      <c r="J117" s="38">
        <v>1</v>
      </c>
      <c r="K117" s="39">
        <v>0</v>
      </c>
      <c r="L117" s="39">
        <v>0</v>
      </c>
      <c r="M117" s="39">
        <v>0</v>
      </c>
      <c r="N117" s="40">
        <v>0</v>
      </c>
      <c r="O117" s="41">
        <f t="shared" si="85"/>
        <v>0</v>
      </c>
      <c r="P117" s="41">
        <f t="shared" si="86"/>
        <v>0</v>
      </c>
      <c r="Q117" s="41">
        <f t="shared" si="87"/>
        <v>0</v>
      </c>
      <c r="R117" s="41">
        <f t="shared" si="88"/>
        <v>0</v>
      </c>
      <c r="S117" s="41">
        <f t="shared" si="89"/>
        <v>0</v>
      </c>
      <c r="T117" s="32">
        <f t="shared" si="66"/>
        <v>0</v>
      </c>
      <c r="U117" s="41">
        <f t="shared" si="90"/>
        <v>0</v>
      </c>
      <c r="V117" s="41">
        <f t="shared" si="91"/>
        <v>0</v>
      </c>
      <c r="W117" s="41">
        <f t="shared" si="92"/>
        <v>0</v>
      </c>
      <c r="X117" s="41">
        <f t="shared" si="93"/>
        <v>0</v>
      </c>
      <c r="Y117" s="41">
        <f t="shared" si="94"/>
        <v>0</v>
      </c>
      <c r="Z117" s="32">
        <f t="shared" si="95"/>
        <v>0</v>
      </c>
      <c r="AA117" s="32" t="str">
        <f t="shared" si="96"/>
        <v/>
      </c>
      <c r="AB117" s="32" t="str">
        <f t="shared" si="97"/>
        <v/>
      </c>
      <c r="AC117" s="56" t="str">
        <f t="shared" si="98"/>
        <v/>
      </c>
      <c r="AD117" s="42">
        <f t="shared" si="99"/>
        <v>1</v>
      </c>
      <c r="AE117" s="43">
        <f t="shared" si="67"/>
        <v>0</v>
      </c>
      <c r="AF117" s="43">
        <f t="shared" si="68"/>
        <v>0</v>
      </c>
      <c r="AG117" s="43">
        <f t="shared" si="69"/>
        <v>0</v>
      </c>
      <c r="AH117" s="44">
        <f t="shared" si="70"/>
        <v>0</v>
      </c>
      <c r="AI117" s="45">
        <f t="shared" si="71"/>
        <v>0</v>
      </c>
      <c r="AJ117" s="45">
        <f t="shared" si="72"/>
        <v>0</v>
      </c>
      <c r="AK117" s="46">
        <f t="shared" si="73"/>
        <v>0</v>
      </c>
      <c r="AL117" s="46">
        <f t="shared" si="100"/>
        <v>0</v>
      </c>
      <c r="AM117" s="46">
        <f t="shared" si="74"/>
        <v>0</v>
      </c>
      <c r="AN117" s="32">
        <f t="shared" si="101"/>
        <v>0</v>
      </c>
      <c r="AO117" s="45">
        <f t="shared" si="102"/>
        <v>0</v>
      </c>
      <c r="AP117" s="45">
        <f t="shared" si="103"/>
        <v>0</v>
      </c>
      <c r="AQ117" s="46">
        <f t="shared" si="104"/>
        <v>0</v>
      </c>
      <c r="AR117" s="46">
        <f t="shared" si="105"/>
        <v>0</v>
      </c>
      <c r="AS117" s="46">
        <f t="shared" si="106"/>
        <v>0</v>
      </c>
      <c r="AT117" s="32">
        <f t="shared" si="107"/>
        <v>0</v>
      </c>
      <c r="AU117" s="35" t="str">
        <f t="shared" si="108"/>
        <v/>
      </c>
      <c r="AV117" s="35" t="str">
        <f t="shared" si="109"/>
        <v/>
      </c>
      <c r="AW117" s="65" t="str">
        <f t="shared" si="110"/>
        <v/>
      </c>
      <c r="AX117" s="47">
        <f t="shared" si="75"/>
        <v>1</v>
      </c>
      <c r="AY117" s="48">
        <f t="shared" si="76"/>
        <v>0</v>
      </c>
      <c r="AZ117" s="48">
        <f t="shared" si="77"/>
        <v>0</v>
      </c>
      <c r="BA117" s="43">
        <f t="shared" si="78"/>
        <v>0</v>
      </c>
      <c r="BB117" s="43">
        <f t="shared" si="79"/>
        <v>0</v>
      </c>
      <c r="BC117" s="49">
        <f t="shared" si="80"/>
        <v>0</v>
      </c>
      <c r="BD117" s="49">
        <f t="shared" si="81"/>
        <v>0</v>
      </c>
      <c r="BE117" s="49">
        <f t="shared" si="82"/>
        <v>0</v>
      </c>
      <c r="BF117" s="49">
        <f t="shared" si="111"/>
        <v>0</v>
      </c>
      <c r="BG117" s="49">
        <f t="shared" si="83"/>
        <v>0</v>
      </c>
      <c r="BH117" s="32">
        <f t="shared" si="112"/>
        <v>0</v>
      </c>
      <c r="BI117" s="49">
        <f t="shared" si="113"/>
        <v>0</v>
      </c>
      <c r="BJ117" s="49">
        <f t="shared" si="114"/>
        <v>0</v>
      </c>
      <c r="BK117" s="49">
        <f t="shared" si="115"/>
        <v>0</v>
      </c>
      <c r="BL117" s="49">
        <f t="shared" si="116"/>
        <v>0</v>
      </c>
      <c r="BM117" s="49">
        <f t="shared" si="117"/>
        <v>0</v>
      </c>
      <c r="BN117" s="32">
        <f t="shared" si="118"/>
        <v>0</v>
      </c>
      <c r="BO117" s="32" t="str">
        <f t="shared" si="119"/>
        <v/>
      </c>
      <c r="BP117" s="32" t="str">
        <f t="shared" si="120"/>
        <v/>
      </c>
      <c r="BQ117" s="56" t="str">
        <f t="shared" si="121"/>
        <v/>
      </c>
      <c r="BR117" s="250">
        <f t="shared" si="122"/>
        <v>0</v>
      </c>
      <c r="BS117" s="19"/>
      <c r="BT117" s="19"/>
      <c r="BU117" s="19"/>
      <c r="BV117" s="19"/>
      <c r="BW117" s="19"/>
      <c r="BX117" s="19"/>
      <c r="BY117" s="19"/>
      <c r="BZ117" s="19"/>
      <c r="CA117" s="19">
        <f t="shared" si="84"/>
        <v>10</v>
      </c>
      <c r="CB117" s="19"/>
      <c r="CC117" s="19"/>
      <c r="CD117" s="19"/>
      <c r="CE117" s="19"/>
      <c r="CF117" s="19"/>
      <c r="CG117" s="19"/>
      <c r="CH117" s="19"/>
      <c r="CI117" s="19"/>
      <c r="CJ117" s="19"/>
      <c r="CK117" s="19"/>
      <c r="CL117" s="19"/>
      <c r="CM117" s="19"/>
      <c r="CN117" s="19"/>
      <c r="CO117" s="18"/>
      <c r="CP117" s="18"/>
      <c r="CQ117" s="18"/>
    </row>
    <row r="118" spans="1:95" ht="15.75" customHeight="1" x14ac:dyDescent="0.25">
      <c r="A118" s="129">
        <v>100</v>
      </c>
      <c r="B118" s="50"/>
      <c r="C118" s="50"/>
      <c r="D118" s="36"/>
      <c r="E118" s="36"/>
      <c r="F118" s="37">
        <v>1</v>
      </c>
      <c r="G118" s="61">
        <v>0</v>
      </c>
      <c r="H118" s="62">
        <v>0</v>
      </c>
      <c r="I118" s="63">
        <v>0</v>
      </c>
      <c r="J118" s="38">
        <v>1</v>
      </c>
      <c r="K118" s="39">
        <v>0</v>
      </c>
      <c r="L118" s="39">
        <v>0</v>
      </c>
      <c r="M118" s="39">
        <v>0</v>
      </c>
      <c r="N118" s="40">
        <v>0</v>
      </c>
      <c r="O118" s="41">
        <f t="shared" si="85"/>
        <v>0</v>
      </c>
      <c r="P118" s="41">
        <f t="shared" si="86"/>
        <v>0</v>
      </c>
      <c r="Q118" s="41">
        <f t="shared" si="87"/>
        <v>0</v>
      </c>
      <c r="R118" s="41">
        <f t="shared" si="88"/>
        <v>0</v>
      </c>
      <c r="S118" s="41">
        <f t="shared" si="89"/>
        <v>0</v>
      </c>
      <c r="T118" s="32">
        <f t="shared" si="66"/>
        <v>0</v>
      </c>
      <c r="U118" s="41">
        <f t="shared" si="90"/>
        <v>0</v>
      </c>
      <c r="V118" s="41">
        <f t="shared" si="91"/>
        <v>0</v>
      </c>
      <c r="W118" s="41">
        <f t="shared" si="92"/>
        <v>0</v>
      </c>
      <c r="X118" s="41">
        <f t="shared" si="93"/>
        <v>0</v>
      </c>
      <c r="Y118" s="41">
        <f t="shared" si="94"/>
        <v>0</v>
      </c>
      <c r="Z118" s="32">
        <f t="shared" si="95"/>
        <v>0</v>
      </c>
      <c r="AA118" s="32" t="str">
        <f t="shared" si="96"/>
        <v/>
      </c>
      <c r="AB118" s="32" t="str">
        <f t="shared" si="97"/>
        <v/>
      </c>
      <c r="AC118" s="56" t="str">
        <f t="shared" si="98"/>
        <v/>
      </c>
      <c r="AD118" s="42">
        <f t="shared" si="99"/>
        <v>1</v>
      </c>
      <c r="AE118" s="43">
        <f t="shared" si="67"/>
        <v>0</v>
      </c>
      <c r="AF118" s="43">
        <f t="shared" si="68"/>
        <v>0</v>
      </c>
      <c r="AG118" s="43">
        <f t="shared" si="69"/>
        <v>0</v>
      </c>
      <c r="AH118" s="44">
        <f t="shared" si="70"/>
        <v>0</v>
      </c>
      <c r="AI118" s="45">
        <f t="shared" si="71"/>
        <v>0</v>
      </c>
      <c r="AJ118" s="45">
        <f t="shared" si="72"/>
        <v>0</v>
      </c>
      <c r="AK118" s="46">
        <f t="shared" si="73"/>
        <v>0</v>
      </c>
      <c r="AL118" s="46">
        <f t="shared" si="100"/>
        <v>0</v>
      </c>
      <c r="AM118" s="46">
        <f t="shared" si="74"/>
        <v>0</v>
      </c>
      <c r="AN118" s="32">
        <f t="shared" si="101"/>
        <v>0</v>
      </c>
      <c r="AO118" s="45">
        <f t="shared" si="102"/>
        <v>0</v>
      </c>
      <c r="AP118" s="45">
        <f t="shared" si="103"/>
        <v>0</v>
      </c>
      <c r="AQ118" s="46">
        <f t="shared" si="104"/>
        <v>0</v>
      </c>
      <c r="AR118" s="46">
        <f t="shared" si="105"/>
        <v>0</v>
      </c>
      <c r="AS118" s="46">
        <f t="shared" si="106"/>
        <v>0</v>
      </c>
      <c r="AT118" s="32">
        <f t="shared" si="107"/>
        <v>0</v>
      </c>
      <c r="AU118" s="35" t="str">
        <f t="shared" si="108"/>
        <v/>
      </c>
      <c r="AV118" s="35" t="str">
        <f t="shared" si="109"/>
        <v/>
      </c>
      <c r="AW118" s="65" t="str">
        <f t="shared" si="110"/>
        <v/>
      </c>
      <c r="AX118" s="47">
        <f t="shared" si="75"/>
        <v>1</v>
      </c>
      <c r="AY118" s="48">
        <f t="shared" si="76"/>
        <v>0</v>
      </c>
      <c r="AZ118" s="48">
        <f t="shared" si="77"/>
        <v>0</v>
      </c>
      <c r="BA118" s="43">
        <f t="shared" si="78"/>
        <v>0</v>
      </c>
      <c r="BB118" s="43">
        <f t="shared" si="79"/>
        <v>0</v>
      </c>
      <c r="BC118" s="49">
        <f t="shared" si="80"/>
        <v>0</v>
      </c>
      <c r="BD118" s="49">
        <f t="shared" si="81"/>
        <v>0</v>
      </c>
      <c r="BE118" s="49">
        <f t="shared" si="82"/>
        <v>0</v>
      </c>
      <c r="BF118" s="49">
        <f t="shared" si="111"/>
        <v>0</v>
      </c>
      <c r="BG118" s="49">
        <f t="shared" si="83"/>
        <v>0</v>
      </c>
      <c r="BH118" s="32">
        <f t="shared" si="112"/>
        <v>0</v>
      </c>
      <c r="BI118" s="49">
        <f t="shared" si="113"/>
        <v>0</v>
      </c>
      <c r="BJ118" s="49">
        <f t="shared" si="114"/>
        <v>0</v>
      </c>
      <c r="BK118" s="49">
        <f t="shared" si="115"/>
        <v>0</v>
      </c>
      <c r="BL118" s="49">
        <f t="shared" si="116"/>
        <v>0</v>
      </c>
      <c r="BM118" s="49">
        <f t="shared" si="117"/>
        <v>0</v>
      </c>
      <c r="BN118" s="32">
        <f t="shared" si="118"/>
        <v>0</v>
      </c>
      <c r="BO118" s="32" t="str">
        <f t="shared" si="119"/>
        <v/>
      </c>
      <c r="BP118" s="32" t="str">
        <f t="shared" si="120"/>
        <v/>
      </c>
      <c r="BQ118" s="56" t="str">
        <f t="shared" si="121"/>
        <v/>
      </c>
      <c r="BR118" s="250">
        <f t="shared" si="122"/>
        <v>0</v>
      </c>
      <c r="BS118" s="19"/>
      <c r="BT118" s="19"/>
      <c r="BU118" s="19"/>
      <c r="BV118" s="19"/>
      <c r="BW118" s="19"/>
      <c r="BX118" s="19"/>
      <c r="BY118" s="19"/>
      <c r="BZ118" s="19"/>
      <c r="CA118" s="19">
        <f t="shared" si="84"/>
        <v>10</v>
      </c>
      <c r="CB118" s="19"/>
      <c r="CC118" s="19"/>
      <c r="CD118" s="19"/>
      <c r="CE118" s="19"/>
      <c r="CF118" s="19"/>
      <c r="CG118" s="19"/>
      <c r="CH118" s="19"/>
      <c r="CI118" s="19"/>
      <c r="CJ118" s="19"/>
      <c r="CK118" s="19"/>
      <c r="CL118" s="19"/>
      <c r="CM118" s="19"/>
      <c r="CN118" s="19"/>
      <c r="CO118" s="18"/>
      <c r="CP118" s="18"/>
      <c r="CQ118" s="18"/>
    </row>
    <row r="119" spans="1:95" ht="15.75" customHeight="1" x14ac:dyDescent="0.25">
      <c r="A119" s="129">
        <v>101</v>
      </c>
      <c r="B119" s="50"/>
      <c r="C119" s="50"/>
      <c r="D119" s="36"/>
      <c r="E119" s="36"/>
      <c r="F119" s="37">
        <v>1</v>
      </c>
      <c r="G119" s="61">
        <v>0</v>
      </c>
      <c r="H119" s="62">
        <v>0</v>
      </c>
      <c r="I119" s="63">
        <v>0</v>
      </c>
      <c r="J119" s="38">
        <v>1</v>
      </c>
      <c r="K119" s="39">
        <v>0</v>
      </c>
      <c r="L119" s="39">
        <v>0</v>
      </c>
      <c r="M119" s="39">
        <v>0</v>
      </c>
      <c r="N119" s="40">
        <v>0</v>
      </c>
      <c r="O119" s="41">
        <f t="shared" si="85"/>
        <v>0</v>
      </c>
      <c r="P119" s="41">
        <f t="shared" si="86"/>
        <v>0</v>
      </c>
      <c r="Q119" s="41">
        <f t="shared" si="87"/>
        <v>0</v>
      </c>
      <c r="R119" s="41">
        <f t="shared" si="88"/>
        <v>0</v>
      </c>
      <c r="S119" s="41">
        <f t="shared" si="89"/>
        <v>0</v>
      </c>
      <c r="T119" s="32">
        <f t="shared" si="66"/>
        <v>0</v>
      </c>
      <c r="U119" s="41">
        <f t="shared" si="90"/>
        <v>0</v>
      </c>
      <c r="V119" s="41">
        <f t="shared" si="91"/>
        <v>0</v>
      </c>
      <c r="W119" s="41">
        <f t="shared" si="92"/>
        <v>0</v>
      </c>
      <c r="X119" s="41">
        <f t="shared" si="93"/>
        <v>0</v>
      </c>
      <c r="Y119" s="41">
        <f t="shared" si="94"/>
        <v>0</v>
      </c>
      <c r="Z119" s="32">
        <f t="shared" si="95"/>
        <v>0</v>
      </c>
      <c r="AA119" s="32" t="str">
        <f t="shared" si="96"/>
        <v/>
      </c>
      <c r="AB119" s="32" t="str">
        <f t="shared" si="97"/>
        <v/>
      </c>
      <c r="AC119" s="56" t="str">
        <f t="shared" si="98"/>
        <v/>
      </c>
      <c r="AD119" s="42">
        <f t="shared" si="99"/>
        <v>1</v>
      </c>
      <c r="AE119" s="43">
        <f t="shared" si="67"/>
        <v>0</v>
      </c>
      <c r="AF119" s="43">
        <f t="shared" si="68"/>
        <v>0</v>
      </c>
      <c r="AG119" s="43">
        <f t="shared" si="69"/>
        <v>0</v>
      </c>
      <c r="AH119" s="44">
        <f t="shared" si="70"/>
        <v>0</v>
      </c>
      <c r="AI119" s="45">
        <f t="shared" si="71"/>
        <v>0</v>
      </c>
      <c r="AJ119" s="45">
        <f t="shared" si="72"/>
        <v>0</v>
      </c>
      <c r="AK119" s="46">
        <f t="shared" si="73"/>
        <v>0</v>
      </c>
      <c r="AL119" s="46">
        <f t="shared" si="100"/>
        <v>0</v>
      </c>
      <c r="AM119" s="46">
        <f t="shared" si="74"/>
        <v>0</v>
      </c>
      <c r="AN119" s="32">
        <f t="shared" si="101"/>
        <v>0</v>
      </c>
      <c r="AO119" s="45">
        <f t="shared" si="102"/>
        <v>0</v>
      </c>
      <c r="AP119" s="45">
        <f t="shared" si="103"/>
        <v>0</v>
      </c>
      <c r="AQ119" s="46">
        <f t="shared" si="104"/>
        <v>0</v>
      </c>
      <c r="AR119" s="46">
        <f t="shared" si="105"/>
        <v>0</v>
      </c>
      <c r="AS119" s="46">
        <f t="shared" si="106"/>
        <v>0</v>
      </c>
      <c r="AT119" s="32">
        <f t="shared" si="107"/>
        <v>0</v>
      </c>
      <c r="AU119" s="35" t="str">
        <f t="shared" si="108"/>
        <v/>
      </c>
      <c r="AV119" s="35" t="str">
        <f t="shared" si="109"/>
        <v/>
      </c>
      <c r="AW119" s="65" t="str">
        <f t="shared" si="110"/>
        <v/>
      </c>
      <c r="AX119" s="47">
        <f t="shared" si="75"/>
        <v>1</v>
      </c>
      <c r="AY119" s="48">
        <f t="shared" si="76"/>
        <v>0</v>
      </c>
      <c r="AZ119" s="48">
        <f t="shared" si="77"/>
        <v>0</v>
      </c>
      <c r="BA119" s="43">
        <f t="shared" si="78"/>
        <v>0</v>
      </c>
      <c r="BB119" s="43">
        <f t="shared" si="79"/>
        <v>0</v>
      </c>
      <c r="BC119" s="49">
        <f t="shared" si="80"/>
        <v>0</v>
      </c>
      <c r="BD119" s="49">
        <f t="shared" si="81"/>
        <v>0</v>
      </c>
      <c r="BE119" s="49">
        <f t="shared" si="82"/>
        <v>0</v>
      </c>
      <c r="BF119" s="49">
        <f t="shared" si="111"/>
        <v>0</v>
      </c>
      <c r="BG119" s="49">
        <f t="shared" si="83"/>
        <v>0</v>
      </c>
      <c r="BH119" s="32">
        <f t="shared" si="112"/>
        <v>0</v>
      </c>
      <c r="BI119" s="49">
        <f t="shared" si="113"/>
        <v>0</v>
      </c>
      <c r="BJ119" s="49">
        <f t="shared" si="114"/>
        <v>0</v>
      </c>
      <c r="BK119" s="49">
        <f t="shared" si="115"/>
        <v>0</v>
      </c>
      <c r="BL119" s="49">
        <f t="shared" si="116"/>
        <v>0</v>
      </c>
      <c r="BM119" s="49">
        <f t="shared" si="117"/>
        <v>0</v>
      </c>
      <c r="BN119" s="32">
        <f t="shared" si="118"/>
        <v>0</v>
      </c>
      <c r="BO119" s="32" t="str">
        <f t="shared" si="119"/>
        <v/>
      </c>
      <c r="BP119" s="32" t="str">
        <f t="shared" si="120"/>
        <v/>
      </c>
      <c r="BQ119" s="56" t="str">
        <f t="shared" si="121"/>
        <v/>
      </c>
      <c r="BR119" s="250">
        <f t="shared" si="122"/>
        <v>0</v>
      </c>
      <c r="BS119" s="19"/>
      <c r="BT119" s="19"/>
      <c r="BU119" s="19"/>
      <c r="BV119" s="19"/>
      <c r="BW119" s="19"/>
      <c r="BX119" s="19"/>
      <c r="BY119" s="19"/>
      <c r="BZ119" s="19"/>
      <c r="CA119" s="19">
        <f t="shared" si="84"/>
        <v>10</v>
      </c>
      <c r="CB119" s="19"/>
      <c r="CC119" s="19"/>
      <c r="CD119" s="19"/>
      <c r="CE119" s="19"/>
      <c r="CF119" s="19"/>
      <c r="CG119" s="19"/>
      <c r="CH119" s="19"/>
      <c r="CI119" s="19"/>
      <c r="CJ119" s="19"/>
      <c r="CK119" s="19"/>
      <c r="CL119" s="19"/>
      <c r="CM119" s="19"/>
      <c r="CN119" s="19"/>
      <c r="CO119" s="18"/>
      <c r="CP119" s="18"/>
      <c r="CQ119" s="18"/>
    </row>
    <row r="120" spans="1:95" ht="15.75" customHeight="1" x14ac:dyDescent="0.25">
      <c r="A120" s="129">
        <v>102</v>
      </c>
      <c r="B120" s="50"/>
      <c r="C120" s="50"/>
      <c r="D120" s="36"/>
      <c r="E120" s="36"/>
      <c r="F120" s="37">
        <v>1</v>
      </c>
      <c r="G120" s="61">
        <v>0</v>
      </c>
      <c r="H120" s="62">
        <v>0</v>
      </c>
      <c r="I120" s="63">
        <v>0</v>
      </c>
      <c r="J120" s="38">
        <v>1</v>
      </c>
      <c r="K120" s="39">
        <v>0</v>
      </c>
      <c r="L120" s="39">
        <v>0</v>
      </c>
      <c r="M120" s="39">
        <v>0</v>
      </c>
      <c r="N120" s="40">
        <v>0</v>
      </c>
      <c r="O120" s="41">
        <f t="shared" si="85"/>
        <v>0</v>
      </c>
      <c r="P120" s="41">
        <f t="shared" si="86"/>
        <v>0</v>
      </c>
      <c r="Q120" s="41">
        <f t="shared" si="87"/>
        <v>0</v>
      </c>
      <c r="R120" s="41">
        <f t="shared" si="88"/>
        <v>0</v>
      </c>
      <c r="S120" s="41">
        <f t="shared" si="89"/>
        <v>0</v>
      </c>
      <c r="T120" s="32">
        <f t="shared" si="66"/>
        <v>0</v>
      </c>
      <c r="U120" s="41">
        <f t="shared" si="90"/>
        <v>0</v>
      </c>
      <c r="V120" s="41">
        <f t="shared" si="91"/>
        <v>0</v>
      </c>
      <c r="W120" s="41">
        <f t="shared" si="92"/>
        <v>0</v>
      </c>
      <c r="X120" s="41">
        <f t="shared" si="93"/>
        <v>0</v>
      </c>
      <c r="Y120" s="41">
        <f t="shared" si="94"/>
        <v>0</v>
      </c>
      <c r="Z120" s="32">
        <f t="shared" si="95"/>
        <v>0</v>
      </c>
      <c r="AA120" s="32" t="str">
        <f t="shared" si="96"/>
        <v/>
      </c>
      <c r="AB120" s="32" t="str">
        <f t="shared" si="97"/>
        <v/>
      </c>
      <c r="AC120" s="56" t="str">
        <f t="shared" si="98"/>
        <v/>
      </c>
      <c r="AD120" s="42">
        <f t="shared" si="99"/>
        <v>1</v>
      </c>
      <c r="AE120" s="43">
        <f t="shared" si="67"/>
        <v>0</v>
      </c>
      <c r="AF120" s="43">
        <f t="shared" si="68"/>
        <v>0</v>
      </c>
      <c r="AG120" s="43">
        <f t="shared" si="69"/>
        <v>0</v>
      </c>
      <c r="AH120" s="44">
        <f t="shared" si="70"/>
        <v>0</v>
      </c>
      <c r="AI120" s="45">
        <f t="shared" si="71"/>
        <v>0</v>
      </c>
      <c r="AJ120" s="45">
        <f t="shared" si="72"/>
        <v>0</v>
      </c>
      <c r="AK120" s="46">
        <f t="shared" si="73"/>
        <v>0</v>
      </c>
      <c r="AL120" s="46">
        <f t="shared" si="100"/>
        <v>0</v>
      </c>
      <c r="AM120" s="46">
        <f t="shared" si="74"/>
        <v>0</v>
      </c>
      <c r="AN120" s="32">
        <f t="shared" si="101"/>
        <v>0</v>
      </c>
      <c r="AO120" s="45">
        <f t="shared" si="102"/>
        <v>0</v>
      </c>
      <c r="AP120" s="45">
        <f t="shared" si="103"/>
        <v>0</v>
      </c>
      <c r="AQ120" s="46">
        <f t="shared" si="104"/>
        <v>0</v>
      </c>
      <c r="AR120" s="46">
        <f t="shared" si="105"/>
        <v>0</v>
      </c>
      <c r="AS120" s="46">
        <f t="shared" si="106"/>
        <v>0</v>
      </c>
      <c r="AT120" s="32">
        <f t="shared" si="107"/>
        <v>0</v>
      </c>
      <c r="AU120" s="35" t="str">
        <f t="shared" si="108"/>
        <v/>
      </c>
      <c r="AV120" s="35" t="str">
        <f t="shared" si="109"/>
        <v/>
      </c>
      <c r="AW120" s="65" t="str">
        <f t="shared" si="110"/>
        <v/>
      </c>
      <c r="AX120" s="47">
        <f t="shared" si="75"/>
        <v>1</v>
      </c>
      <c r="AY120" s="48">
        <f t="shared" si="76"/>
        <v>0</v>
      </c>
      <c r="AZ120" s="48">
        <f t="shared" si="77"/>
        <v>0</v>
      </c>
      <c r="BA120" s="43">
        <f t="shared" si="78"/>
        <v>0</v>
      </c>
      <c r="BB120" s="43">
        <f t="shared" si="79"/>
        <v>0</v>
      </c>
      <c r="BC120" s="49">
        <f t="shared" si="80"/>
        <v>0</v>
      </c>
      <c r="BD120" s="49">
        <f t="shared" si="81"/>
        <v>0</v>
      </c>
      <c r="BE120" s="49">
        <f t="shared" si="82"/>
        <v>0</v>
      </c>
      <c r="BF120" s="49">
        <f t="shared" si="111"/>
        <v>0</v>
      </c>
      <c r="BG120" s="49">
        <f t="shared" si="83"/>
        <v>0</v>
      </c>
      <c r="BH120" s="32">
        <f t="shared" si="112"/>
        <v>0</v>
      </c>
      <c r="BI120" s="49">
        <f t="shared" si="113"/>
        <v>0</v>
      </c>
      <c r="BJ120" s="49">
        <f t="shared" si="114"/>
        <v>0</v>
      </c>
      <c r="BK120" s="49">
        <f t="shared" si="115"/>
        <v>0</v>
      </c>
      <c r="BL120" s="49">
        <f t="shared" si="116"/>
        <v>0</v>
      </c>
      <c r="BM120" s="49">
        <f t="shared" si="117"/>
        <v>0</v>
      </c>
      <c r="BN120" s="32">
        <f t="shared" si="118"/>
        <v>0</v>
      </c>
      <c r="BO120" s="32" t="str">
        <f t="shared" si="119"/>
        <v/>
      </c>
      <c r="BP120" s="32" t="str">
        <f t="shared" si="120"/>
        <v/>
      </c>
      <c r="BQ120" s="56" t="str">
        <f t="shared" si="121"/>
        <v/>
      </c>
      <c r="BR120" s="250">
        <f t="shared" si="122"/>
        <v>0</v>
      </c>
      <c r="BS120" s="19"/>
      <c r="BT120" s="19"/>
      <c r="BU120" s="19"/>
      <c r="BV120" s="19"/>
      <c r="BW120" s="19"/>
      <c r="BX120" s="19"/>
      <c r="BY120" s="19"/>
      <c r="BZ120" s="19"/>
      <c r="CA120" s="19">
        <f t="shared" si="84"/>
        <v>10</v>
      </c>
      <c r="CB120" s="19"/>
      <c r="CC120" s="19"/>
      <c r="CD120" s="19"/>
      <c r="CE120" s="19"/>
      <c r="CF120" s="19"/>
      <c r="CG120" s="19"/>
      <c r="CH120" s="19"/>
      <c r="CI120" s="19"/>
      <c r="CJ120" s="19"/>
      <c r="CK120" s="19"/>
      <c r="CL120" s="19"/>
      <c r="CM120" s="19"/>
      <c r="CN120" s="19"/>
      <c r="CO120" s="18"/>
      <c r="CP120" s="18"/>
      <c r="CQ120" s="18"/>
    </row>
    <row r="121" spans="1:95" ht="15.75" customHeight="1" x14ac:dyDescent="0.25">
      <c r="A121" s="129">
        <v>103</v>
      </c>
      <c r="B121" s="50"/>
      <c r="C121" s="50"/>
      <c r="D121" s="36"/>
      <c r="E121" s="36"/>
      <c r="F121" s="37">
        <v>1</v>
      </c>
      <c r="G121" s="61">
        <v>0</v>
      </c>
      <c r="H121" s="62">
        <v>0</v>
      </c>
      <c r="I121" s="63">
        <v>0</v>
      </c>
      <c r="J121" s="38">
        <v>1</v>
      </c>
      <c r="K121" s="39">
        <v>0</v>
      </c>
      <c r="L121" s="39">
        <v>0</v>
      </c>
      <c r="M121" s="39">
        <v>0</v>
      </c>
      <c r="N121" s="40">
        <v>0</v>
      </c>
      <c r="O121" s="41">
        <f t="shared" si="85"/>
        <v>0</v>
      </c>
      <c r="P121" s="41">
        <f t="shared" si="86"/>
        <v>0</v>
      </c>
      <c r="Q121" s="41">
        <f t="shared" si="87"/>
        <v>0</v>
      </c>
      <c r="R121" s="41">
        <f t="shared" si="88"/>
        <v>0</v>
      </c>
      <c r="S121" s="41">
        <f t="shared" si="89"/>
        <v>0</v>
      </c>
      <c r="T121" s="32">
        <f t="shared" si="66"/>
        <v>0</v>
      </c>
      <c r="U121" s="41">
        <f t="shared" si="90"/>
        <v>0</v>
      </c>
      <c r="V121" s="41">
        <f t="shared" si="91"/>
        <v>0</v>
      </c>
      <c r="W121" s="41">
        <f t="shared" si="92"/>
        <v>0</v>
      </c>
      <c r="X121" s="41">
        <f t="shared" si="93"/>
        <v>0</v>
      </c>
      <c r="Y121" s="41">
        <f t="shared" si="94"/>
        <v>0</v>
      </c>
      <c r="Z121" s="32">
        <f t="shared" si="95"/>
        <v>0</v>
      </c>
      <c r="AA121" s="32" t="str">
        <f t="shared" si="96"/>
        <v/>
      </c>
      <c r="AB121" s="32" t="str">
        <f t="shared" si="97"/>
        <v/>
      </c>
      <c r="AC121" s="56" t="str">
        <f t="shared" si="98"/>
        <v/>
      </c>
      <c r="AD121" s="42">
        <f t="shared" si="99"/>
        <v>1</v>
      </c>
      <c r="AE121" s="43">
        <f t="shared" si="67"/>
        <v>0</v>
      </c>
      <c r="AF121" s="43">
        <f t="shared" si="68"/>
        <v>0</v>
      </c>
      <c r="AG121" s="43">
        <f t="shared" si="69"/>
        <v>0</v>
      </c>
      <c r="AH121" s="44">
        <f t="shared" si="70"/>
        <v>0</v>
      </c>
      <c r="AI121" s="45">
        <f t="shared" si="71"/>
        <v>0</v>
      </c>
      <c r="AJ121" s="45">
        <f t="shared" si="72"/>
        <v>0</v>
      </c>
      <c r="AK121" s="46">
        <f t="shared" si="73"/>
        <v>0</v>
      </c>
      <c r="AL121" s="46">
        <f t="shared" si="100"/>
        <v>0</v>
      </c>
      <c r="AM121" s="46">
        <f t="shared" si="74"/>
        <v>0</v>
      </c>
      <c r="AN121" s="32">
        <f t="shared" si="101"/>
        <v>0</v>
      </c>
      <c r="AO121" s="45">
        <f t="shared" si="102"/>
        <v>0</v>
      </c>
      <c r="AP121" s="45">
        <f t="shared" si="103"/>
        <v>0</v>
      </c>
      <c r="AQ121" s="46">
        <f t="shared" si="104"/>
        <v>0</v>
      </c>
      <c r="AR121" s="46">
        <f t="shared" si="105"/>
        <v>0</v>
      </c>
      <c r="AS121" s="46">
        <f t="shared" si="106"/>
        <v>0</v>
      </c>
      <c r="AT121" s="32">
        <f t="shared" si="107"/>
        <v>0</v>
      </c>
      <c r="AU121" s="35" t="str">
        <f t="shared" si="108"/>
        <v/>
      </c>
      <c r="AV121" s="35" t="str">
        <f t="shared" si="109"/>
        <v/>
      </c>
      <c r="AW121" s="65" t="str">
        <f t="shared" si="110"/>
        <v/>
      </c>
      <c r="AX121" s="47">
        <f t="shared" si="75"/>
        <v>1</v>
      </c>
      <c r="AY121" s="48">
        <f t="shared" si="76"/>
        <v>0</v>
      </c>
      <c r="AZ121" s="48">
        <f t="shared" si="77"/>
        <v>0</v>
      </c>
      <c r="BA121" s="43">
        <f t="shared" si="78"/>
        <v>0</v>
      </c>
      <c r="BB121" s="43">
        <f t="shared" si="79"/>
        <v>0</v>
      </c>
      <c r="BC121" s="49">
        <f t="shared" si="80"/>
        <v>0</v>
      </c>
      <c r="BD121" s="49">
        <f t="shared" si="81"/>
        <v>0</v>
      </c>
      <c r="BE121" s="49">
        <f t="shared" si="82"/>
        <v>0</v>
      </c>
      <c r="BF121" s="49">
        <f t="shared" si="111"/>
        <v>0</v>
      </c>
      <c r="BG121" s="49">
        <f t="shared" si="83"/>
        <v>0</v>
      </c>
      <c r="BH121" s="32">
        <f t="shared" si="112"/>
        <v>0</v>
      </c>
      <c r="BI121" s="49">
        <f t="shared" si="113"/>
        <v>0</v>
      </c>
      <c r="BJ121" s="49">
        <f t="shared" si="114"/>
        <v>0</v>
      </c>
      <c r="BK121" s="49">
        <f t="shared" si="115"/>
        <v>0</v>
      </c>
      <c r="BL121" s="49">
        <f t="shared" si="116"/>
        <v>0</v>
      </c>
      <c r="BM121" s="49">
        <f t="shared" si="117"/>
        <v>0</v>
      </c>
      <c r="BN121" s="32">
        <f t="shared" si="118"/>
        <v>0</v>
      </c>
      <c r="BO121" s="32" t="str">
        <f t="shared" si="119"/>
        <v/>
      </c>
      <c r="BP121" s="32" t="str">
        <f t="shared" si="120"/>
        <v/>
      </c>
      <c r="BQ121" s="56" t="str">
        <f t="shared" si="121"/>
        <v/>
      </c>
      <c r="BR121" s="250">
        <f t="shared" si="122"/>
        <v>0</v>
      </c>
      <c r="BS121" s="19"/>
      <c r="BT121" s="19"/>
      <c r="BU121" s="19"/>
      <c r="BV121" s="19"/>
      <c r="BW121" s="19"/>
      <c r="BX121" s="19"/>
      <c r="BY121" s="19"/>
      <c r="BZ121" s="19"/>
      <c r="CA121" s="19">
        <f t="shared" si="84"/>
        <v>10</v>
      </c>
      <c r="CB121" s="19"/>
      <c r="CC121" s="19"/>
      <c r="CD121" s="19"/>
      <c r="CE121" s="19"/>
      <c r="CF121" s="19"/>
      <c r="CG121" s="19"/>
      <c r="CH121" s="19"/>
      <c r="CI121" s="19"/>
      <c r="CJ121" s="19"/>
      <c r="CK121" s="19"/>
      <c r="CL121" s="19"/>
      <c r="CM121" s="19"/>
      <c r="CN121" s="19"/>
      <c r="CO121" s="18"/>
      <c r="CP121" s="18"/>
      <c r="CQ121" s="18"/>
    </row>
    <row r="122" spans="1:95" ht="15.75" customHeight="1" x14ac:dyDescent="0.25">
      <c r="A122" s="129">
        <v>104</v>
      </c>
      <c r="B122" s="50"/>
      <c r="C122" s="50"/>
      <c r="D122" s="36"/>
      <c r="E122" s="36"/>
      <c r="F122" s="37">
        <v>1</v>
      </c>
      <c r="G122" s="61">
        <v>0</v>
      </c>
      <c r="H122" s="62">
        <v>0</v>
      </c>
      <c r="I122" s="63">
        <v>0</v>
      </c>
      <c r="J122" s="38">
        <v>1</v>
      </c>
      <c r="K122" s="39">
        <v>0</v>
      </c>
      <c r="L122" s="39">
        <v>0</v>
      </c>
      <c r="M122" s="39">
        <v>0</v>
      </c>
      <c r="N122" s="40">
        <v>0</v>
      </c>
      <c r="O122" s="41">
        <f t="shared" si="85"/>
        <v>0</v>
      </c>
      <c r="P122" s="41">
        <f t="shared" si="86"/>
        <v>0</v>
      </c>
      <c r="Q122" s="41">
        <f t="shared" si="87"/>
        <v>0</v>
      </c>
      <c r="R122" s="41">
        <f t="shared" si="88"/>
        <v>0</v>
      </c>
      <c r="S122" s="41">
        <f t="shared" si="89"/>
        <v>0</v>
      </c>
      <c r="T122" s="32">
        <f t="shared" si="66"/>
        <v>0</v>
      </c>
      <c r="U122" s="41">
        <f t="shared" si="90"/>
        <v>0</v>
      </c>
      <c r="V122" s="41">
        <f t="shared" si="91"/>
        <v>0</v>
      </c>
      <c r="W122" s="41">
        <f t="shared" si="92"/>
        <v>0</v>
      </c>
      <c r="X122" s="41">
        <f t="shared" si="93"/>
        <v>0</v>
      </c>
      <c r="Y122" s="41">
        <f t="shared" si="94"/>
        <v>0</v>
      </c>
      <c r="Z122" s="32">
        <f t="shared" si="95"/>
        <v>0</v>
      </c>
      <c r="AA122" s="32" t="str">
        <f t="shared" si="96"/>
        <v/>
      </c>
      <c r="AB122" s="32" t="str">
        <f t="shared" si="97"/>
        <v/>
      </c>
      <c r="AC122" s="56" t="str">
        <f t="shared" si="98"/>
        <v/>
      </c>
      <c r="AD122" s="42">
        <f t="shared" si="99"/>
        <v>1</v>
      </c>
      <c r="AE122" s="43">
        <f t="shared" si="67"/>
        <v>0</v>
      </c>
      <c r="AF122" s="43">
        <f t="shared" si="68"/>
        <v>0</v>
      </c>
      <c r="AG122" s="43">
        <f t="shared" si="69"/>
        <v>0</v>
      </c>
      <c r="AH122" s="44">
        <f t="shared" si="70"/>
        <v>0</v>
      </c>
      <c r="AI122" s="45">
        <f t="shared" si="71"/>
        <v>0</v>
      </c>
      <c r="AJ122" s="45">
        <f t="shared" si="72"/>
        <v>0</v>
      </c>
      <c r="AK122" s="46">
        <f t="shared" si="73"/>
        <v>0</v>
      </c>
      <c r="AL122" s="46">
        <f t="shared" si="100"/>
        <v>0</v>
      </c>
      <c r="AM122" s="46">
        <f t="shared" si="74"/>
        <v>0</v>
      </c>
      <c r="AN122" s="32">
        <f t="shared" si="101"/>
        <v>0</v>
      </c>
      <c r="AO122" s="45">
        <f t="shared" si="102"/>
        <v>0</v>
      </c>
      <c r="AP122" s="45">
        <f t="shared" si="103"/>
        <v>0</v>
      </c>
      <c r="AQ122" s="46">
        <f t="shared" si="104"/>
        <v>0</v>
      </c>
      <c r="AR122" s="46">
        <f t="shared" si="105"/>
        <v>0</v>
      </c>
      <c r="AS122" s="46">
        <f t="shared" si="106"/>
        <v>0</v>
      </c>
      <c r="AT122" s="32">
        <f t="shared" si="107"/>
        <v>0</v>
      </c>
      <c r="AU122" s="35" t="str">
        <f t="shared" si="108"/>
        <v/>
      </c>
      <c r="AV122" s="35" t="str">
        <f t="shared" si="109"/>
        <v/>
      </c>
      <c r="AW122" s="65" t="str">
        <f t="shared" si="110"/>
        <v/>
      </c>
      <c r="AX122" s="47">
        <f t="shared" si="75"/>
        <v>1</v>
      </c>
      <c r="AY122" s="48">
        <f t="shared" si="76"/>
        <v>0</v>
      </c>
      <c r="AZ122" s="48">
        <f t="shared" si="77"/>
        <v>0</v>
      </c>
      <c r="BA122" s="43">
        <f t="shared" si="78"/>
        <v>0</v>
      </c>
      <c r="BB122" s="43">
        <f t="shared" si="79"/>
        <v>0</v>
      </c>
      <c r="BC122" s="49">
        <f t="shared" si="80"/>
        <v>0</v>
      </c>
      <c r="BD122" s="49">
        <f t="shared" si="81"/>
        <v>0</v>
      </c>
      <c r="BE122" s="49">
        <f t="shared" si="82"/>
        <v>0</v>
      </c>
      <c r="BF122" s="49">
        <f t="shared" si="111"/>
        <v>0</v>
      </c>
      <c r="BG122" s="49">
        <f t="shared" si="83"/>
        <v>0</v>
      </c>
      <c r="BH122" s="32">
        <f t="shared" si="112"/>
        <v>0</v>
      </c>
      <c r="BI122" s="49">
        <f t="shared" si="113"/>
        <v>0</v>
      </c>
      <c r="BJ122" s="49">
        <f t="shared" si="114"/>
        <v>0</v>
      </c>
      <c r="BK122" s="49">
        <f t="shared" si="115"/>
        <v>0</v>
      </c>
      <c r="BL122" s="49">
        <f t="shared" si="116"/>
        <v>0</v>
      </c>
      <c r="BM122" s="49">
        <f t="shared" si="117"/>
        <v>0</v>
      </c>
      <c r="BN122" s="32">
        <f t="shared" si="118"/>
        <v>0</v>
      </c>
      <c r="BO122" s="32" t="str">
        <f t="shared" si="119"/>
        <v/>
      </c>
      <c r="BP122" s="32" t="str">
        <f t="shared" si="120"/>
        <v/>
      </c>
      <c r="BQ122" s="56" t="str">
        <f t="shared" si="121"/>
        <v/>
      </c>
      <c r="BR122" s="250">
        <f t="shared" si="122"/>
        <v>0</v>
      </c>
      <c r="BS122" s="19"/>
      <c r="BT122" s="19"/>
      <c r="BU122" s="19"/>
      <c r="BV122" s="19"/>
      <c r="BW122" s="19"/>
      <c r="BX122" s="19"/>
      <c r="BY122" s="19"/>
      <c r="BZ122" s="19"/>
      <c r="CA122" s="19">
        <f t="shared" si="84"/>
        <v>10</v>
      </c>
      <c r="CB122" s="19"/>
      <c r="CC122" s="19"/>
      <c r="CD122" s="19"/>
      <c r="CE122" s="19"/>
      <c r="CF122" s="19"/>
      <c r="CG122" s="19"/>
      <c r="CH122" s="19"/>
      <c r="CI122" s="19"/>
      <c r="CJ122" s="19"/>
      <c r="CK122" s="19"/>
      <c r="CL122" s="19"/>
      <c r="CM122" s="19"/>
      <c r="CN122" s="19"/>
      <c r="CO122" s="18"/>
      <c r="CP122" s="18"/>
      <c r="CQ122" s="18"/>
    </row>
    <row r="123" spans="1:95" ht="15.75" customHeight="1" x14ac:dyDescent="0.25">
      <c r="A123" s="129">
        <v>105</v>
      </c>
      <c r="B123" s="50"/>
      <c r="C123" s="50"/>
      <c r="D123" s="36"/>
      <c r="E123" s="36"/>
      <c r="F123" s="37">
        <v>1</v>
      </c>
      <c r="G123" s="61">
        <v>0</v>
      </c>
      <c r="H123" s="62">
        <v>0</v>
      </c>
      <c r="I123" s="63">
        <v>0</v>
      </c>
      <c r="J123" s="38">
        <v>1</v>
      </c>
      <c r="K123" s="39">
        <v>0</v>
      </c>
      <c r="L123" s="39">
        <v>0</v>
      </c>
      <c r="M123" s="39">
        <v>0</v>
      </c>
      <c r="N123" s="40">
        <v>0</v>
      </c>
      <c r="O123" s="41">
        <f t="shared" si="85"/>
        <v>0</v>
      </c>
      <c r="P123" s="41">
        <f t="shared" si="86"/>
        <v>0</v>
      </c>
      <c r="Q123" s="41">
        <f t="shared" si="87"/>
        <v>0</v>
      </c>
      <c r="R123" s="41">
        <f t="shared" si="88"/>
        <v>0</v>
      </c>
      <c r="S123" s="41">
        <f t="shared" si="89"/>
        <v>0</v>
      </c>
      <c r="T123" s="32">
        <f t="shared" si="66"/>
        <v>0</v>
      </c>
      <c r="U123" s="41">
        <f t="shared" si="90"/>
        <v>0</v>
      </c>
      <c r="V123" s="41">
        <f t="shared" si="91"/>
        <v>0</v>
      </c>
      <c r="W123" s="41">
        <f t="shared" si="92"/>
        <v>0</v>
      </c>
      <c r="X123" s="41">
        <f t="shared" si="93"/>
        <v>0</v>
      </c>
      <c r="Y123" s="41">
        <f t="shared" si="94"/>
        <v>0</v>
      </c>
      <c r="Z123" s="32">
        <f t="shared" si="95"/>
        <v>0</v>
      </c>
      <c r="AA123" s="32" t="str">
        <f t="shared" si="96"/>
        <v/>
      </c>
      <c r="AB123" s="32" t="str">
        <f t="shared" si="97"/>
        <v/>
      </c>
      <c r="AC123" s="56" t="str">
        <f t="shared" si="98"/>
        <v/>
      </c>
      <c r="AD123" s="42">
        <f t="shared" si="99"/>
        <v>1</v>
      </c>
      <c r="AE123" s="43">
        <f t="shared" si="67"/>
        <v>0</v>
      </c>
      <c r="AF123" s="43">
        <f t="shared" si="68"/>
        <v>0</v>
      </c>
      <c r="AG123" s="43">
        <f t="shared" si="69"/>
        <v>0</v>
      </c>
      <c r="AH123" s="44">
        <f t="shared" si="70"/>
        <v>0</v>
      </c>
      <c r="AI123" s="45">
        <f t="shared" si="71"/>
        <v>0</v>
      </c>
      <c r="AJ123" s="45">
        <f t="shared" si="72"/>
        <v>0</v>
      </c>
      <c r="AK123" s="46">
        <f t="shared" si="73"/>
        <v>0</v>
      </c>
      <c r="AL123" s="46">
        <f t="shared" si="100"/>
        <v>0</v>
      </c>
      <c r="AM123" s="46">
        <f t="shared" si="74"/>
        <v>0</v>
      </c>
      <c r="AN123" s="32">
        <f t="shared" si="101"/>
        <v>0</v>
      </c>
      <c r="AO123" s="45">
        <f t="shared" si="102"/>
        <v>0</v>
      </c>
      <c r="AP123" s="45">
        <f t="shared" si="103"/>
        <v>0</v>
      </c>
      <c r="AQ123" s="46">
        <f t="shared" si="104"/>
        <v>0</v>
      </c>
      <c r="AR123" s="46">
        <f t="shared" si="105"/>
        <v>0</v>
      </c>
      <c r="AS123" s="46">
        <f t="shared" si="106"/>
        <v>0</v>
      </c>
      <c r="AT123" s="32">
        <f t="shared" si="107"/>
        <v>0</v>
      </c>
      <c r="AU123" s="35" t="str">
        <f t="shared" si="108"/>
        <v/>
      </c>
      <c r="AV123" s="35" t="str">
        <f t="shared" si="109"/>
        <v/>
      </c>
      <c r="AW123" s="65" t="str">
        <f t="shared" si="110"/>
        <v/>
      </c>
      <c r="AX123" s="47">
        <f t="shared" si="75"/>
        <v>1</v>
      </c>
      <c r="AY123" s="48">
        <f t="shared" si="76"/>
        <v>0</v>
      </c>
      <c r="AZ123" s="48">
        <f t="shared" si="77"/>
        <v>0</v>
      </c>
      <c r="BA123" s="43">
        <f t="shared" si="78"/>
        <v>0</v>
      </c>
      <c r="BB123" s="43">
        <f t="shared" si="79"/>
        <v>0</v>
      </c>
      <c r="BC123" s="49">
        <f t="shared" si="80"/>
        <v>0</v>
      </c>
      <c r="BD123" s="49">
        <f t="shared" si="81"/>
        <v>0</v>
      </c>
      <c r="BE123" s="49">
        <f t="shared" si="82"/>
        <v>0</v>
      </c>
      <c r="BF123" s="49">
        <f t="shared" si="111"/>
        <v>0</v>
      </c>
      <c r="BG123" s="49">
        <f t="shared" si="83"/>
        <v>0</v>
      </c>
      <c r="BH123" s="32">
        <f t="shared" si="112"/>
        <v>0</v>
      </c>
      <c r="BI123" s="49">
        <f t="shared" si="113"/>
        <v>0</v>
      </c>
      <c r="BJ123" s="49">
        <f t="shared" si="114"/>
        <v>0</v>
      </c>
      <c r="BK123" s="49">
        <f t="shared" si="115"/>
        <v>0</v>
      </c>
      <c r="BL123" s="49">
        <f t="shared" si="116"/>
        <v>0</v>
      </c>
      <c r="BM123" s="49">
        <f t="shared" si="117"/>
        <v>0</v>
      </c>
      <c r="BN123" s="32">
        <f t="shared" si="118"/>
        <v>0</v>
      </c>
      <c r="BO123" s="32" t="str">
        <f t="shared" si="119"/>
        <v/>
      </c>
      <c r="BP123" s="32" t="str">
        <f t="shared" si="120"/>
        <v/>
      </c>
      <c r="BQ123" s="56" t="str">
        <f t="shared" si="121"/>
        <v/>
      </c>
      <c r="BR123" s="250">
        <f t="shared" si="122"/>
        <v>0</v>
      </c>
      <c r="BS123" s="19"/>
      <c r="BT123" s="19"/>
      <c r="BU123" s="19"/>
      <c r="BV123" s="19"/>
      <c r="BW123" s="19"/>
      <c r="BX123" s="19"/>
      <c r="BY123" s="19"/>
      <c r="BZ123" s="19"/>
      <c r="CA123" s="19">
        <f t="shared" si="84"/>
        <v>10</v>
      </c>
      <c r="CB123" s="19"/>
      <c r="CC123" s="19"/>
      <c r="CD123" s="19"/>
      <c r="CE123" s="19"/>
      <c r="CF123" s="19"/>
      <c r="CG123" s="19"/>
      <c r="CH123" s="19"/>
      <c r="CI123" s="19"/>
      <c r="CJ123" s="19"/>
      <c r="CK123" s="19"/>
      <c r="CL123" s="19"/>
      <c r="CM123" s="19"/>
      <c r="CN123" s="19"/>
      <c r="CO123" s="18"/>
      <c r="CP123" s="18"/>
      <c r="CQ123" s="18"/>
    </row>
    <row r="124" spans="1:95" ht="15.75" customHeight="1" x14ac:dyDescent="0.25">
      <c r="A124" s="129">
        <v>106</v>
      </c>
      <c r="B124" s="50"/>
      <c r="C124" s="50"/>
      <c r="D124" s="36"/>
      <c r="E124" s="36"/>
      <c r="F124" s="37">
        <v>1</v>
      </c>
      <c r="G124" s="61">
        <v>0</v>
      </c>
      <c r="H124" s="62">
        <v>0</v>
      </c>
      <c r="I124" s="63">
        <v>0</v>
      </c>
      <c r="J124" s="38">
        <v>1</v>
      </c>
      <c r="K124" s="39">
        <v>0</v>
      </c>
      <c r="L124" s="39">
        <v>0</v>
      </c>
      <c r="M124" s="39">
        <v>0</v>
      </c>
      <c r="N124" s="40">
        <v>0</v>
      </c>
      <c r="O124" s="41">
        <f t="shared" si="85"/>
        <v>0</v>
      </c>
      <c r="P124" s="41">
        <f t="shared" si="86"/>
        <v>0</v>
      </c>
      <c r="Q124" s="41">
        <f t="shared" si="87"/>
        <v>0</v>
      </c>
      <c r="R124" s="41">
        <f t="shared" si="88"/>
        <v>0</v>
      </c>
      <c r="S124" s="41">
        <f t="shared" si="89"/>
        <v>0</v>
      </c>
      <c r="T124" s="32">
        <f t="shared" si="66"/>
        <v>0</v>
      </c>
      <c r="U124" s="41">
        <f t="shared" si="90"/>
        <v>0</v>
      </c>
      <c r="V124" s="41">
        <f t="shared" si="91"/>
        <v>0</v>
      </c>
      <c r="W124" s="41">
        <f t="shared" si="92"/>
        <v>0</v>
      </c>
      <c r="X124" s="41">
        <f t="shared" si="93"/>
        <v>0</v>
      </c>
      <c r="Y124" s="41">
        <f t="shared" si="94"/>
        <v>0</v>
      </c>
      <c r="Z124" s="32">
        <f t="shared" si="95"/>
        <v>0</v>
      </c>
      <c r="AA124" s="32" t="str">
        <f t="shared" si="96"/>
        <v/>
      </c>
      <c r="AB124" s="32" t="str">
        <f t="shared" si="97"/>
        <v/>
      </c>
      <c r="AC124" s="56" t="str">
        <f t="shared" si="98"/>
        <v/>
      </c>
      <c r="AD124" s="42">
        <f t="shared" si="99"/>
        <v>1</v>
      </c>
      <c r="AE124" s="43">
        <f t="shared" si="67"/>
        <v>0</v>
      </c>
      <c r="AF124" s="43">
        <f t="shared" si="68"/>
        <v>0</v>
      </c>
      <c r="AG124" s="43">
        <f t="shared" si="69"/>
        <v>0</v>
      </c>
      <c r="AH124" s="44">
        <f t="shared" si="70"/>
        <v>0</v>
      </c>
      <c r="AI124" s="45">
        <f t="shared" si="71"/>
        <v>0</v>
      </c>
      <c r="AJ124" s="45">
        <f t="shared" si="72"/>
        <v>0</v>
      </c>
      <c r="AK124" s="46">
        <f t="shared" si="73"/>
        <v>0</v>
      </c>
      <c r="AL124" s="46">
        <f t="shared" si="100"/>
        <v>0</v>
      </c>
      <c r="AM124" s="46">
        <f t="shared" si="74"/>
        <v>0</v>
      </c>
      <c r="AN124" s="32">
        <f t="shared" si="101"/>
        <v>0</v>
      </c>
      <c r="AO124" s="45">
        <f t="shared" si="102"/>
        <v>0</v>
      </c>
      <c r="AP124" s="45">
        <f t="shared" si="103"/>
        <v>0</v>
      </c>
      <c r="AQ124" s="46">
        <f t="shared" si="104"/>
        <v>0</v>
      </c>
      <c r="AR124" s="46">
        <f t="shared" si="105"/>
        <v>0</v>
      </c>
      <c r="AS124" s="46">
        <f t="shared" si="106"/>
        <v>0</v>
      </c>
      <c r="AT124" s="32">
        <f t="shared" si="107"/>
        <v>0</v>
      </c>
      <c r="AU124" s="35" t="str">
        <f t="shared" si="108"/>
        <v/>
      </c>
      <c r="AV124" s="35" t="str">
        <f t="shared" si="109"/>
        <v/>
      </c>
      <c r="AW124" s="65" t="str">
        <f t="shared" si="110"/>
        <v/>
      </c>
      <c r="AX124" s="47">
        <f t="shared" si="75"/>
        <v>1</v>
      </c>
      <c r="AY124" s="48">
        <f t="shared" si="76"/>
        <v>0</v>
      </c>
      <c r="AZ124" s="48">
        <f t="shared" si="77"/>
        <v>0</v>
      </c>
      <c r="BA124" s="43">
        <f t="shared" si="78"/>
        <v>0</v>
      </c>
      <c r="BB124" s="43">
        <f t="shared" si="79"/>
        <v>0</v>
      </c>
      <c r="BC124" s="49">
        <f t="shared" si="80"/>
        <v>0</v>
      </c>
      <c r="BD124" s="49">
        <f t="shared" si="81"/>
        <v>0</v>
      </c>
      <c r="BE124" s="49">
        <f t="shared" si="82"/>
        <v>0</v>
      </c>
      <c r="BF124" s="49">
        <f t="shared" si="111"/>
        <v>0</v>
      </c>
      <c r="BG124" s="49">
        <f t="shared" si="83"/>
        <v>0</v>
      </c>
      <c r="BH124" s="32">
        <f t="shared" si="112"/>
        <v>0</v>
      </c>
      <c r="BI124" s="49">
        <f t="shared" si="113"/>
        <v>0</v>
      </c>
      <c r="BJ124" s="49">
        <f t="shared" si="114"/>
        <v>0</v>
      </c>
      <c r="BK124" s="49">
        <f t="shared" si="115"/>
        <v>0</v>
      </c>
      <c r="BL124" s="49">
        <f t="shared" si="116"/>
        <v>0</v>
      </c>
      <c r="BM124" s="49">
        <f t="shared" si="117"/>
        <v>0</v>
      </c>
      <c r="BN124" s="32">
        <f t="shared" si="118"/>
        <v>0</v>
      </c>
      <c r="BO124" s="32" t="str">
        <f t="shared" si="119"/>
        <v/>
      </c>
      <c r="BP124" s="32" t="str">
        <f t="shared" si="120"/>
        <v/>
      </c>
      <c r="BQ124" s="56" t="str">
        <f t="shared" si="121"/>
        <v/>
      </c>
      <c r="BR124" s="250">
        <f t="shared" si="122"/>
        <v>0</v>
      </c>
      <c r="BS124" s="19"/>
      <c r="BT124" s="19"/>
      <c r="BU124" s="19"/>
      <c r="BV124" s="19"/>
      <c r="BW124" s="19"/>
      <c r="BX124" s="19"/>
      <c r="BY124" s="19"/>
      <c r="BZ124" s="19"/>
      <c r="CA124" s="19">
        <f t="shared" si="84"/>
        <v>10</v>
      </c>
      <c r="CB124" s="19"/>
      <c r="CC124" s="19"/>
      <c r="CD124" s="19"/>
      <c r="CE124" s="19"/>
      <c r="CF124" s="19"/>
      <c r="CG124" s="19"/>
      <c r="CH124" s="19"/>
      <c r="CI124" s="19"/>
      <c r="CJ124" s="19"/>
      <c r="CK124" s="19"/>
      <c r="CL124" s="19"/>
      <c r="CM124" s="19"/>
      <c r="CN124" s="19"/>
      <c r="CO124" s="18"/>
      <c r="CP124" s="18"/>
      <c r="CQ124" s="18"/>
    </row>
    <row r="125" spans="1:95" ht="15.75" customHeight="1" x14ac:dyDescent="0.25">
      <c r="A125" s="129">
        <v>107</v>
      </c>
      <c r="B125" s="50"/>
      <c r="C125" s="50"/>
      <c r="D125" s="36"/>
      <c r="E125" s="36"/>
      <c r="F125" s="37">
        <v>1</v>
      </c>
      <c r="G125" s="61">
        <v>0</v>
      </c>
      <c r="H125" s="62">
        <v>0</v>
      </c>
      <c r="I125" s="63">
        <v>0</v>
      </c>
      <c r="J125" s="38">
        <v>1</v>
      </c>
      <c r="K125" s="39">
        <v>0</v>
      </c>
      <c r="L125" s="39">
        <v>0</v>
      </c>
      <c r="M125" s="39">
        <v>0</v>
      </c>
      <c r="N125" s="40">
        <v>0</v>
      </c>
      <c r="O125" s="41">
        <f t="shared" si="85"/>
        <v>0</v>
      </c>
      <c r="P125" s="41">
        <f t="shared" si="86"/>
        <v>0</v>
      </c>
      <c r="Q125" s="41">
        <f t="shared" si="87"/>
        <v>0</v>
      </c>
      <c r="R125" s="41">
        <f t="shared" si="88"/>
        <v>0</v>
      </c>
      <c r="S125" s="41">
        <f t="shared" si="89"/>
        <v>0</v>
      </c>
      <c r="T125" s="32">
        <f t="shared" si="66"/>
        <v>0</v>
      </c>
      <c r="U125" s="41">
        <f t="shared" si="90"/>
        <v>0</v>
      </c>
      <c r="V125" s="41">
        <f t="shared" si="91"/>
        <v>0</v>
      </c>
      <c r="W125" s="41">
        <f t="shared" si="92"/>
        <v>0</v>
      </c>
      <c r="X125" s="41">
        <f t="shared" si="93"/>
        <v>0</v>
      </c>
      <c r="Y125" s="41">
        <f t="shared" si="94"/>
        <v>0</v>
      </c>
      <c r="Z125" s="32">
        <f t="shared" si="95"/>
        <v>0</v>
      </c>
      <c r="AA125" s="32" t="str">
        <f t="shared" si="96"/>
        <v/>
      </c>
      <c r="AB125" s="32" t="str">
        <f t="shared" si="97"/>
        <v/>
      </c>
      <c r="AC125" s="56" t="str">
        <f t="shared" si="98"/>
        <v/>
      </c>
      <c r="AD125" s="42">
        <f t="shared" si="99"/>
        <v>1</v>
      </c>
      <c r="AE125" s="43">
        <f t="shared" si="67"/>
        <v>0</v>
      </c>
      <c r="AF125" s="43">
        <f t="shared" si="68"/>
        <v>0</v>
      </c>
      <c r="AG125" s="43">
        <f t="shared" si="69"/>
        <v>0</v>
      </c>
      <c r="AH125" s="44">
        <f t="shared" si="70"/>
        <v>0</v>
      </c>
      <c r="AI125" s="45">
        <f t="shared" si="71"/>
        <v>0</v>
      </c>
      <c r="AJ125" s="45">
        <f t="shared" si="72"/>
        <v>0</v>
      </c>
      <c r="AK125" s="46">
        <f t="shared" si="73"/>
        <v>0</v>
      </c>
      <c r="AL125" s="46">
        <f t="shared" si="100"/>
        <v>0</v>
      </c>
      <c r="AM125" s="46">
        <f t="shared" si="74"/>
        <v>0</v>
      </c>
      <c r="AN125" s="32">
        <f t="shared" si="101"/>
        <v>0</v>
      </c>
      <c r="AO125" s="45">
        <f t="shared" si="102"/>
        <v>0</v>
      </c>
      <c r="AP125" s="45">
        <f t="shared" si="103"/>
        <v>0</v>
      </c>
      <c r="AQ125" s="46">
        <f t="shared" si="104"/>
        <v>0</v>
      </c>
      <c r="AR125" s="46">
        <f t="shared" si="105"/>
        <v>0</v>
      </c>
      <c r="AS125" s="46">
        <f t="shared" si="106"/>
        <v>0</v>
      </c>
      <c r="AT125" s="32">
        <f t="shared" si="107"/>
        <v>0</v>
      </c>
      <c r="AU125" s="35" t="str">
        <f t="shared" si="108"/>
        <v/>
      </c>
      <c r="AV125" s="35" t="str">
        <f t="shared" si="109"/>
        <v/>
      </c>
      <c r="AW125" s="65" t="str">
        <f t="shared" si="110"/>
        <v/>
      </c>
      <c r="AX125" s="47">
        <f t="shared" si="75"/>
        <v>1</v>
      </c>
      <c r="AY125" s="48">
        <f t="shared" si="76"/>
        <v>0</v>
      </c>
      <c r="AZ125" s="48">
        <f t="shared" si="77"/>
        <v>0</v>
      </c>
      <c r="BA125" s="43">
        <f t="shared" si="78"/>
        <v>0</v>
      </c>
      <c r="BB125" s="43">
        <f t="shared" si="79"/>
        <v>0</v>
      </c>
      <c r="BC125" s="49">
        <f t="shared" si="80"/>
        <v>0</v>
      </c>
      <c r="BD125" s="49">
        <f t="shared" si="81"/>
        <v>0</v>
      </c>
      <c r="BE125" s="49">
        <f t="shared" si="82"/>
        <v>0</v>
      </c>
      <c r="BF125" s="49">
        <f t="shared" si="111"/>
        <v>0</v>
      </c>
      <c r="BG125" s="49">
        <f t="shared" si="83"/>
        <v>0</v>
      </c>
      <c r="BH125" s="32">
        <f t="shared" si="112"/>
        <v>0</v>
      </c>
      <c r="BI125" s="49">
        <f t="shared" si="113"/>
        <v>0</v>
      </c>
      <c r="BJ125" s="49">
        <f t="shared" si="114"/>
        <v>0</v>
      </c>
      <c r="BK125" s="49">
        <f t="shared" si="115"/>
        <v>0</v>
      </c>
      <c r="BL125" s="49">
        <f t="shared" si="116"/>
        <v>0</v>
      </c>
      <c r="BM125" s="49">
        <f t="shared" si="117"/>
        <v>0</v>
      </c>
      <c r="BN125" s="32">
        <f t="shared" si="118"/>
        <v>0</v>
      </c>
      <c r="BO125" s="32" t="str">
        <f t="shared" si="119"/>
        <v/>
      </c>
      <c r="BP125" s="32" t="str">
        <f t="shared" si="120"/>
        <v/>
      </c>
      <c r="BQ125" s="56" t="str">
        <f t="shared" si="121"/>
        <v/>
      </c>
      <c r="BR125" s="250">
        <f t="shared" si="122"/>
        <v>0</v>
      </c>
      <c r="BS125" s="19"/>
      <c r="BT125" s="19"/>
      <c r="BU125" s="19"/>
      <c r="BV125" s="19"/>
      <c r="BW125" s="19"/>
      <c r="BX125" s="19"/>
      <c r="BY125" s="19"/>
      <c r="BZ125" s="19"/>
      <c r="CA125" s="19">
        <f t="shared" si="84"/>
        <v>10</v>
      </c>
      <c r="CB125" s="19"/>
      <c r="CC125" s="19"/>
      <c r="CD125" s="19"/>
      <c r="CE125" s="19"/>
      <c r="CF125" s="19"/>
      <c r="CG125" s="19"/>
      <c r="CH125" s="19"/>
      <c r="CI125" s="19"/>
      <c r="CJ125" s="19"/>
      <c r="CK125" s="19"/>
      <c r="CL125" s="19"/>
      <c r="CM125" s="19"/>
      <c r="CN125" s="19"/>
      <c r="CO125" s="18"/>
      <c r="CP125" s="18"/>
      <c r="CQ125" s="18"/>
    </row>
    <row r="126" spans="1:95" ht="15.75" customHeight="1" x14ac:dyDescent="0.25">
      <c r="A126" s="129">
        <v>108</v>
      </c>
      <c r="B126" s="50"/>
      <c r="C126" s="50"/>
      <c r="D126" s="36"/>
      <c r="E126" s="36"/>
      <c r="F126" s="37">
        <v>1</v>
      </c>
      <c r="G126" s="61">
        <v>0</v>
      </c>
      <c r="H126" s="62">
        <v>0</v>
      </c>
      <c r="I126" s="63">
        <v>0</v>
      </c>
      <c r="J126" s="38">
        <v>1</v>
      </c>
      <c r="K126" s="39">
        <v>0</v>
      </c>
      <c r="L126" s="39">
        <v>0</v>
      </c>
      <c r="M126" s="39">
        <v>0</v>
      </c>
      <c r="N126" s="40">
        <v>0</v>
      </c>
      <c r="O126" s="41">
        <f t="shared" si="85"/>
        <v>0</v>
      </c>
      <c r="P126" s="41">
        <f t="shared" si="86"/>
        <v>0</v>
      </c>
      <c r="Q126" s="41">
        <f t="shared" si="87"/>
        <v>0</v>
      </c>
      <c r="R126" s="41">
        <f t="shared" si="88"/>
        <v>0</v>
      </c>
      <c r="S126" s="41">
        <f t="shared" si="89"/>
        <v>0</v>
      </c>
      <c r="T126" s="32">
        <f t="shared" si="66"/>
        <v>0</v>
      </c>
      <c r="U126" s="41">
        <f t="shared" si="90"/>
        <v>0</v>
      </c>
      <c r="V126" s="41">
        <f t="shared" si="91"/>
        <v>0</v>
      </c>
      <c r="W126" s="41">
        <f t="shared" si="92"/>
        <v>0</v>
      </c>
      <c r="X126" s="41">
        <f t="shared" si="93"/>
        <v>0</v>
      </c>
      <c r="Y126" s="41">
        <f t="shared" si="94"/>
        <v>0</v>
      </c>
      <c r="Z126" s="32">
        <f t="shared" si="95"/>
        <v>0</v>
      </c>
      <c r="AA126" s="32" t="str">
        <f t="shared" si="96"/>
        <v/>
      </c>
      <c r="AB126" s="32" t="str">
        <f t="shared" si="97"/>
        <v/>
      </c>
      <c r="AC126" s="56" t="str">
        <f t="shared" si="98"/>
        <v/>
      </c>
      <c r="AD126" s="42">
        <f t="shared" si="99"/>
        <v>1</v>
      </c>
      <c r="AE126" s="43">
        <f t="shared" si="67"/>
        <v>0</v>
      </c>
      <c r="AF126" s="43">
        <f t="shared" si="68"/>
        <v>0</v>
      </c>
      <c r="AG126" s="43">
        <f t="shared" si="69"/>
        <v>0</v>
      </c>
      <c r="AH126" s="44">
        <f t="shared" si="70"/>
        <v>0</v>
      </c>
      <c r="AI126" s="45">
        <f t="shared" si="71"/>
        <v>0</v>
      </c>
      <c r="AJ126" s="45">
        <f t="shared" si="72"/>
        <v>0</v>
      </c>
      <c r="AK126" s="46">
        <f t="shared" si="73"/>
        <v>0</v>
      </c>
      <c r="AL126" s="46">
        <f t="shared" si="100"/>
        <v>0</v>
      </c>
      <c r="AM126" s="46">
        <f t="shared" si="74"/>
        <v>0</v>
      </c>
      <c r="AN126" s="32">
        <f t="shared" si="101"/>
        <v>0</v>
      </c>
      <c r="AO126" s="45">
        <f t="shared" si="102"/>
        <v>0</v>
      </c>
      <c r="AP126" s="45">
        <f t="shared" si="103"/>
        <v>0</v>
      </c>
      <c r="AQ126" s="46">
        <f t="shared" si="104"/>
        <v>0</v>
      </c>
      <c r="AR126" s="46">
        <f t="shared" si="105"/>
        <v>0</v>
      </c>
      <c r="AS126" s="46">
        <f t="shared" si="106"/>
        <v>0</v>
      </c>
      <c r="AT126" s="32">
        <f t="shared" si="107"/>
        <v>0</v>
      </c>
      <c r="AU126" s="35" t="str">
        <f t="shared" si="108"/>
        <v/>
      </c>
      <c r="AV126" s="35" t="str">
        <f t="shared" si="109"/>
        <v/>
      </c>
      <c r="AW126" s="65" t="str">
        <f t="shared" si="110"/>
        <v/>
      </c>
      <c r="AX126" s="47">
        <f t="shared" si="75"/>
        <v>1</v>
      </c>
      <c r="AY126" s="48">
        <f t="shared" si="76"/>
        <v>0</v>
      </c>
      <c r="AZ126" s="48">
        <f t="shared" si="77"/>
        <v>0</v>
      </c>
      <c r="BA126" s="43">
        <f t="shared" si="78"/>
        <v>0</v>
      </c>
      <c r="BB126" s="43">
        <f t="shared" si="79"/>
        <v>0</v>
      </c>
      <c r="BC126" s="49">
        <f t="shared" si="80"/>
        <v>0</v>
      </c>
      <c r="BD126" s="49">
        <f t="shared" si="81"/>
        <v>0</v>
      </c>
      <c r="BE126" s="49">
        <f t="shared" si="82"/>
        <v>0</v>
      </c>
      <c r="BF126" s="49">
        <f t="shared" si="111"/>
        <v>0</v>
      </c>
      <c r="BG126" s="49">
        <f t="shared" si="83"/>
        <v>0</v>
      </c>
      <c r="BH126" s="32">
        <f t="shared" si="112"/>
        <v>0</v>
      </c>
      <c r="BI126" s="49">
        <f t="shared" si="113"/>
        <v>0</v>
      </c>
      <c r="BJ126" s="49">
        <f t="shared" si="114"/>
        <v>0</v>
      </c>
      <c r="BK126" s="49">
        <f t="shared" si="115"/>
        <v>0</v>
      </c>
      <c r="BL126" s="49">
        <f t="shared" si="116"/>
        <v>0</v>
      </c>
      <c r="BM126" s="49">
        <f t="shared" si="117"/>
        <v>0</v>
      </c>
      <c r="BN126" s="32">
        <f t="shared" si="118"/>
        <v>0</v>
      </c>
      <c r="BO126" s="32" t="str">
        <f t="shared" si="119"/>
        <v/>
      </c>
      <c r="BP126" s="32" t="str">
        <f t="shared" si="120"/>
        <v/>
      </c>
      <c r="BQ126" s="56" t="str">
        <f t="shared" si="121"/>
        <v/>
      </c>
      <c r="BR126" s="250">
        <f t="shared" si="122"/>
        <v>0</v>
      </c>
      <c r="BS126" s="19"/>
      <c r="BT126" s="19"/>
      <c r="BU126" s="19"/>
      <c r="BV126" s="19"/>
      <c r="BW126" s="19"/>
      <c r="BX126" s="19"/>
      <c r="BY126" s="19"/>
      <c r="BZ126" s="19"/>
      <c r="CA126" s="19">
        <f t="shared" si="84"/>
        <v>10</v>
      </c>
      <c r="CB126" s="19"/>
      <c r="CC126" s="19"/>
      <c r="CD126" s="19"/>
      <c r="CE126" s="19"/>
      <c r="CF126" s="19"/>
      <c r="CG126" s="19"/>
      <c r="CH126" s="19"/>
      <c r="CI126" s="19"/>
      <c r="CJ126" s="19"/>
      <c r="CK126" s="19"/>
      <c r="CL126" s="19"/>
      <c r="CM126" s="19"/>
      <c r="CN126" s="19"/>
      <c r="CO126" s="18"/>
      <c r="CP126" s="18"/>
      <c r="CQ126" s="18"/>
    </row>
    <row r="127" spans="1:95" ht="15.75" customHeight="1" x14ac:dyDescent="0.25">
      <c r="A127" s="129">
        <v>109</v>
      </c>
      <c r="B127" s="50"/>
      <c r="C127" s="50"/>
      <c r="D127" s="36"/>
      <c r="E127" s="36"/>
      <c r="F127" s="37">
        <v>1</v>
      </c>
      <c r="G127" s="61">
        <v>0</v>
      </c>
      <c r="H127" s="62">
        <v>0</v>
      </c>
      <c r="I127" s="63">
        <v>0</v>
      </c>
      <c r="J127" s="38">
        <v>1</v>
      </c>
      <c r="K127" s="39">
        <v>0</v>
      </c>
      <c r="L127" s="39">
        <v>0</v>
      </c>
      <c r="M127" s="39">
        <v>0</v>
      </c>
      <c r="N127" s="40">
        <v>0</v>
      </c>
      <c r="O127" s="41">
        <f t="shared" si="85"/>
        <v>0</v>
      </c>
      <c r="P127" s="41">
        <f t="shared" si="86"/>
        <v>0</v>
      </c>
      <c r="Q127" s="41">
        <f t="shared" si="87"/>
        <v>0</v>
      </c>
      <c r="R127" s="41">
        <f t="shared" si="88"/>
        <v>0</v>
      </c>
      <c r="S127" s="41">
        <f t="shared" si="89"/>
        <v>0</v>
      </c>
      <c r="T127" s="32">
        <f t="shared" si="66"/>
        <v>0</v>
      </c>
      <c r="U127" s="41">
        <f t="shared" si="90"/>
        <v>0</v>
      </c>
      <c r="V127" s="41">
        <f t="shared" si="91"/>
        <v>0</v>
      </c>
      <c r="W127" s="41">
        <f t="shared" si="92"/>
        <v>0</v>
      </c>
      <c r="X127" s="41">
        <f t="shared" si="93"/>
        <v>0</v>
      </c>
      <c r="Y127" s="41">
        <f t="shared" si="94"/>
        <v>0</v>
      </c>
      <c r="Z127" s="32">
        <f t="shared" si="95"/>
        <v>0</v>
      </c>
      <c r="AA127" s="32" t="str">
        <f t="shared" si="96"/>
        <v/>
      </c>
      <c r="AB127" s="32" t="str">
        <f t="shared" si="97"/>
        <v/>
      </c>
      <c r="AC127" s="56" t="str">
        <f t="shared" si="98"/>
        <v/>
      </c>
      <c r="AD127" s="42">
        <f t="shared" si="99"/>
        <v>1</v>
      </c>
      <c r="AE127" s="43">
        <f t="shared" si="67"/>
        <v>0</v>
      </c>
      <c r="AF127" s="43">
        <f t="shared" si="68"/>
        <v>0</v>
      </c>
      <c r="AG127" s="43">
        <f t="shared" si="69"/>
        <v>0</v>
      </c>
      <c r="AH127" s="44">
        <f t="shared" si="70"/>
        <v>0</v>
      </c>
      <c r="AI127" s="45">
        <f t="shared" si="71"/>
        <v>0</v>
      </c>
      <c r="AJ127" s="45">
        <f t="shared" si="72"/>
        <v>0</v>
      </c>
      <c r="AK127" s="46">
        <f t="shared" si="73"/>
        <v>0</v>
      </c>
      <c r="AL127" s="46">
        <f t="shared" si="100"/>
        <v>0</v>
      </c>
      <c r="AM127" s="46">
        <f t="shared" si="74"/>
        <v>0</v>
      </c>
      <c r="AN127" s="32">
        <f t="shared" si="101"/>
        <v>0</v>
      </c>
      <c r="AO127" s="45">
        <f t="shared" si="102"/>
        <v>0</v>
      </c>
      <c r="AP127" s="45">
        <f t="shared" si="103"/>
        <v>0</v>
      </c>
      <c r="AQ127" s="46">
        <f t="shared" si="104"/>
        <v>0</v>
      </c>
      <c r="AR127" s="46">
        <f t="shared" si="105"/>
        <v>0</v>
      </c>
      <c r="AS127" s="46">
        <f t="shared" si="106"/>
        <v>0</v>
      </c>
      <c r="AT127" s="32">
        <f t="shared" si="107"/>
        <v>0</v>
      </c>
      <c r="AU127" s="35" t="str">
        <f t="shared" si="108"/>
        <v/>
      </c>
      <c r="AV127" s="35" t="str">
        <f t="shared" si="109"/>
        <v/>
      </c>
      <c r="AW127" s="65" t="str">
        <f t="shared" si="110"/>
        <v/>
      </c>
      <c r="AX127" s="47">
        <f t="shared" si="75"/>
        <v>1</v>
      </c>
      <c r="AY127" s="48">
        <f t="shared" si="76"/>
        <v>0</v>
      </c>
      <c r="AZ127" s="48">
        <f t="shared" si="77"/>
        <v>0</v>
      </c>
      <c r="BA127" s="43">
        <f t="shared" si="78"/>
        <v>0</v>
      </c>
      <c r="BB127" s="43">
        <f t="shared" si="79"/>
        <v>0</v>
      </c>
      <c r="BC127" s="49">
        <f t="shared" si="80"/>
        <v>0</v>
      </c>
      <c r="BD127" s="49">
        <f t="shared" si="81"/>
        <v>0</v>
      </c>
      <c r="BE127" s="49">
        <f t="shared" si="82"/>
        <v>0</v>
      </c>
      <c r="BF127" s="49">
        <f t="shared" si="111"/>
        <v>0</v>
      </c>
      <c r="BG127" s="49">
        <f t="shared" si="83"/>
        <v>0</v>
      </c>
      <c r="BH127" s="32">
        <f t="shared" si="112"/>
        <v>0</v>
      </c>
      <c r="BI127" s="49">
        <f t="shared" si="113"/>
        <v>0</v>
      </c>
      <c r="BJ127" s="49">
        <f t="shared" si="114"/>
        <v>0</v>
      </c>
      <c r="BK127" s="49">
        <f t="shared" si="115"/>
        <v>0</v>
      </c>
      <c r="BL127" s="49">
        <f t="shared" si="116"/>
        <v>0</v>
      </c>
      <c r="BM127" s="49">
        <f t="shared" si="117"/>
        <v>0</v>
      </c>
      <c r="BN127" s="32">
        <f t="shared" si="118"/>
        <v>0</v>
      </c>
      <c r="BO127" s="32" t="str">
        <f t="shared" si="119"/>
        <v/>
      </c>
      <c r="BP127" s="32" t="str">
        <f t="shared" si="120"/>
        <v/>
      </c>
      <c r="BQ127" s="56" t="str">
        <f t="shared" si="121"/>
        <v/>
      </c>
      <c r="BR127" s="250">
        <f t="shared" si="122"/>
        <v>0</v>
      </c>
      <c r="BS127" s="19"/>
      <c r="BT127" s="19"/>
      <c r="BU127" s="19"/>
      <c r="BV127" s="19"/>
      <c r="BW127" s="19"/>
      <c r="BX127" s="19"/>
      <c r="BY127" s="19"/>
      <c r="BZ127" s="19"/>
      <c r="CA127" s="19">
        <f t="shared" si="84"/>
        <v>10</v>
      </c>
      <c r="CB127" s="19"/>
      <c r="CC127" s="19"/>
      <c r="CD127" s="19"/>
      <c r="CE127" s="19"/>
      <c r="CF127" s="19"/>
      <c r="CG127" s="19"/>
      <c r="CH127" s="19"/>
      <c r="CI127" s="19"/>
      <c r="CJ127" s="19"/>
      <c r="CK127" s="19"/>
      <c r="CL127" s="19"/>
      <c r="CM127" s="19"/>
      <c r="CN127" s="19"/>
      <c r="CO127" s="18"/>
      <c r="CP127" s="18"/>
      <c r="CQ127" s="18"/>
    </row>
    <row r="128" spans="1:95" ht="15.75" customHeight="1" x14ac:dyDescent="0.25">
      <c r="A128" s="129">
        <v>110</v>
      </c>
      <c r="B128" s="50"/>
      <c r="C128" s="50"/>
      <c r="D128" s="36"/>
      <c r="E128" s="36"/>
      <c r="F128" s="37">
        <v>1</v>
      </c>
      <c r="G128" s="61">
        <v>0</v>
      </c>
      <c r="H128" s="62">
        <v>0</v>
      </c>
      <c r="I128" s="63">
        <v>0</v>
      </c>
      <c r="J128" s="38">
        <v>1</v>
      </c>
      <c r="K128" s="39">
        <v>0</v>
      </c>
      <c r="L128" s="39">
        <v>0</v>
      </c>
      <c r="M128" s="39">
        <v>0</v>
      </c>
      <c r="N128" s="40">
        <v>0</v>
      </c>
      <c r="O128" s="41">
        <f t="shared" si="85"/>
        <v>0</v>
      </c>
      <c r="P128" s="41">
        <f t="shared" si="86"/>
        <v>0</v>
      </c>
      <c r="Q128" s="41">
        <f t="shared" si="87"/>
        <v>0</v>
      </c>
      <c r="R128" s="41">
        <f t="shared" si="88"/>
        <v>0</v>
      </c>
      <c r="S128" s="41">
        <f t="shared" si="89"/>
        <v>0</v>
      </c>
      <c r="T128" s="32">
        <f t="shared" si="66"/>
        <v>0</v>
      </c>
      <c r="U128" s="41">
        <f t="shared" si="90"/>
        <v>0</v>
      </c>
      <c r="V128" s="41">
        <f t="shared" si="91"/>
        <v>0</v>
      </c>
      <c r="W128" s="41">
        <f t="shared" si="92"/>
        <v>0</v>
      </c>
      <c r="X128" s="41">
        <f t="shared" si="93"/>
        <v>0</v>
      </c>
      <c r="Y128" s="41">
        <f t="shared" si="94"/>
        <v>0</v>
      </c>
      <c r="Z128" s="32">
        <f t="shared" si="95"/>
        <v>0</v>
      </c>
      <c r="AA128" s="32" t="str">
        <f t="shared" si="96"/>
        <v/>
      </c>
      <c r="AB128" s="32" t="str">
        <f t="shared" si="97"/>
        <v/>
      </c>
      <c r="AC128" s="56" t="str">
        <f t="shared" si="98"/>
        <v/>
      </c>
      <c r="AD128" s="42">
        <f t="shared" si="99"/>
        <v>1</v>
      </c>
      <c r="AE128" s="43">
        <f t="shared" si="67"/>
        <v>0</v>
      </c>
      <c r="AF128" s="43">
        <f t="shared" si="68"/>
        <v>0</v>
      </c>
      <c r="AG128" s="43">
        <f t="shared" si="69"/>
        <v>0</v>
      </c>
      <c r="AH128" s="44">
        <f t="shared" si="70"/>
        <v>0</v>
      </c>
      <c r="AI128" s="45">
        <f t="shared" si="71"/>
        <v>0</v>
      </c>
      <c r="AJ128" s="45">
        <f t="shared" si="72"/>
        <v>0</v>
      </c>
      <c r="AK128" s="46">
        <f t="shared" si="73"/>
        <v>0</v>
      </c>
      <c r="AL128" s="46">
        <f t="shared" si="100"/>
        <v>0</v>
      </c>
      <c r="AM128" s="46">
        <f t="shared" si="74"/>
        <v>0</v>
      </c>
      <c r="AN128" s="32">
        <f t="shared" si="101"/>
        <v>0</v>
      </c>
      <c r="AO128" s="45">
        <f t="shared" si="102"/>
        <v>0</v>
      </c>
      <c r="AP128" s="45">
        <f t="shared" si="103"/>
        <v>0</v>
      </c>
      <c r="AQ128" s="46">
        <f t="shared" si="104"/>
        <v>0</v>
      </c>
      <c r="AR128" s="46">
        <f t="shared" si="105"/>
        <v>0</v>
      </c>
      <c r="AS128" s="46">
        <f t="shared" si="106"/>
        <v>0</v>
      </c>
      <c r="AT128" s="32">
        <f t="shared" si="107"/>
        <v>0</v>
      </c>
      <c r="AU128" s="35" t="str">
        <f t="shared" si="108"/>
        <v/>
      </c>
      <c r="AV128" s="35" t="str">
        <f t="shared" si="109"/>
        <v/>
      </c>
      <c r="AW128" s="65" t="str">
        <f t="shared" si="110"/>
        <v/>
      </c>
      <c r="AX128" s="47">
        <f t="shared" si="75"/>
        <v>1</v>
      </c>
      <c r="AY128" s="48">
        <f t="shared" si="76"/>
        <v>0</v>
      </c>
      <c r="AZ128" s="48">
        <f t="shared" si="77"/>
        <v>0</v>
      </c>
      <c r="BA128" s="43">
        <f t="shared" si="78"/>
        <v>0</v>
      </c>
      <c r="BB128" s="43">
        <f t="shared" si="79"/>
        <v>0</v>
      </c>
      <c r="BC128" s="49">
        <f t="shared" si="80"/>
        <v>0</v>
      </c>
      <c r="BD128" s="49">
        <f t="shared" si="81"/>
        <v>0</v>
      </c>
      <c r="BE128" s="49">
        <f t="shared" si="82"/>
        <v>0</v>
      </c>
      <c r="BF128" s="49">
        <f t="shared" si="111"/>
        <v>0</v>
      </c>
      <c r="BG128" s="49">
        <f t="shared" si="83"/>
        <v>0</v>
      </c>
      <c r="BH128" s="32">
        <f t="shared" si="112"/>
        <v>0</v>
      </c>
      <c r="BI128" s="49">
        <f t="shared" si="113"/>
        <v>0</v>
      </c>
      <c r="BJ128" s="49">
        <f t="shared" si="114"/>
        <v>0</v>
      </c>
      <c r="BK128" s="49">
        <f t="shared" si="115"/>
        <v>0</v>
      </c>
      <c r="BL128" s="49">
        <f t="shared" si="116"/>
        <v>0</v>
      </c>
      <c r="BM128" s="49">
        <f t="shared" si="117"/>
        <v>0</v>
      </c>
      <c r="BN128" s="32">
        <f t="shared" si="118"/>
        <v>0</v>
      </c>
      <c r="BO128" s="32" t="str">
        <f t="shared" si="119"/>
        <v/>
      </c>
      <c r="BP128" s="32" t="str">
        <f t="shared" si="120"/>
        <v/>
      </c>
      <c r="BQ128" s="56" t="str">
        <f t="shared" si="121"/>
        <v/>
      </c>
      <c r="BR128" s="250">
        <f t="shared" si="122"/>
        <v>0</v>
      </c>
      <c r="BS128" s="19"/>
      <c r="BT128" s="19"/>
      <c r="BU128" s="19"/>
      <c r="BV128" s="19"/>
      <c r="BW128" s="19"/>
      <c r="BX128" s="19"/>
      <c r="BY128" s="19"/>
      <c r="BZ128" s="19"/>
      <c r="CA128" s="19">
        <f t="shared" si="84"/>
        <v>10</v>
      </c>
      <c r="CB128" s="19"/>
      <c r="CC128" s="19"/>
      <c r="CD128" s="19"/>
      <c r="CE128" s="19"/>
      <c r="CF128" s="19"/>
      <c r="CG128" s="19"/>
      <c r="CH128" s="19"/>
      <c r="CI128" s="19"/>
      <c r="CJ128" s="19"/>
      <c r="CK128" s="19"/>
      <c r="CL128" s="19"/>
      <c r="CM128" s="19"/>
      <c r="CN128" s="19"/>
      <c r="CO128" s="18"/>
      <c r="CP128" s="18"/>
      <c r="CQ128" s="18"/>
    </row>
    <row r="129" spans="1:95" ht="15.75" customHeight="1" x14ac:dyDescent="0.25">
      <c r="A129" s="129">
        <v>111</v>
      </c>
      <c r="B129" s="50"/>
      <c r="C129" s="50"/>
      <c r="D129" s="36"/>
      <c r="E129" s="36"/>
      <c r="F129" s="37">
        <v>1</v>
      </c>
      <c r="G129" s="61">
        <v>0</v>
      </c>
      <c r="H129" s="62">
        <v>0</v>
      </c>
      <c r="I129" s="63">
        <v>0</v>
      </c>
      <c r="J129" s="38">
        <v>1</v>
      </c>
      <c r="K129" s="39">
        <v>0</v>
      </c>
      <c r="L129" s="39">
        <v>0</v>
      </c>
      <c r="M129" s="39">
        <v>0</v>
      </c>
      <c r="N129" s="40">
        <v>0</v>
      </c>
      <c r="O129" s="41">
        <f t="shared" si="85"/>
        <v>0</v>
      </c>
      <c r="P129" s="41">
        <f t="shared" si="86"/>
        <v>0</v>
      </c>
      <c r="Q129" s="41">
        <f t="shared" si="87"/>
        <v>0</v>
      </c>
      <c r="R129" s="41">
        <f t="shared" si="88"/>
        <v>0</v>
      </c>
      <c r="S129" s="41">
        <f t="shared" si="89"/>
        <v>0</v>
      </c>
      <c r="T129" s="32">
        <f t="shared" si="66"/>
        <v>0</v>
      </c>
      <c r="U129" s="41">
        <f t="shared" si="90"/>
        <v>0</v>
      </c>
      <c r="V129" s="41">
        <f t="shared" si="91"/>
        <v>0</v>
      </c>
      <c r="W129" s="41">
        <f t="shared" si="92"/>
        <v>0</v>
      </c>
      <c r="X129" s="41">
        <f t="shared" si="93"/>
        <v>0</v>
      </c>
      <c r="Y129" s="41">
        <f t="shared" si="94"/>
        <v>0</v>
      </c>
      <c r="Z129" s="32">
        <f t="shared" si="95"/>
        <v>0</v>
      </c>
      <c r="AA129" s="32" t="str">
        <f t="shared" si="96"/>
        <v/>
      </c>
      <c r="AB129" s="32" t="str">
        <f t="shared" si="97"/>
        <v/>
      </c>
      <c r="AC129" s="56" t="str">
        <f t="shared" si="98"/>
        <v/>
      </c>
      <c r="AD129" s="42">
        <f t="shared" si="99"/>
        <v>1</v>
      </c>
      <c r="AE129" s="43">
        <f t="shared" si="67"/>
        <v>0</v>
      </c>
      <c r="AF129" s="43">
        <f t="shared" si="68"/>
        <v>0</v>
      </c>
      <c r="AG129" s="43">
        <f t="shared" si="69"/>
        <v>0</v>
      </c>
      <c r="AH129" s="44">
        <f t="shared" si="70"/>
        <v>0</v>
      </c>
      <c r="AI129" s="45">
        <f t="shared" si="71"/>
        <v>0</v>
      </c>
      <c r="AJ129" s="45">
        <f t="shared" si="72"/>
        <v>0</v>
      </c>
      <c r="AK129" s="46">
        <f t="shared" si="73"/>
        <v>0</v>
      </c>
      <c r="AL129" s="46">
        <f t="shared" si="100"/>
        <v>0</v>
      </c>
      <c r="AM129" s="46">
        <f t="shared" si="74"/>
        <v>0</v>
      </c>
      <c r="AN129" s="32">
        <f t="shared" si="101"/>
        <v>0</v>
      </c>
      <c r="AO129" s="45">
        <f t="shared" si="102"/>
        <v>0</v>
      </c>
      <c r="AP129" s="45">
        <f t="shared" si="103"/>
        <v>0</v>
      </c>
      <c r="AQ129" s="46">
        <f t="shared" si="104"/>
        <v>0</v>
      </c>
      <c r="AR129" s="46">
        <f t="shared" si="105"/>
        <v>0</v>
      </c>
      <c r="AS129" s="46">
        <f t="shared" si="106"/>
        <v>0</v>
      </c>
      <c r="AT129" s="32">
        <f t="shared" si="107"/>
        <v>0</v>
      </c>
      <c r="AU129" s="35" t="str">
        <f t="shared" si="108"/>
        <v/>
      </c>
      <c r="AV129" s="35" t="str">
        <f t="shared" si="109"/>
        <v/>
      </c>
      <c r="AW129" s="65" t="str">
        <f t="shared" si="110"/>
        <v/>
      </c>
      <c r="AX129" s="47">
        <f t="shared" si="75"/>
        <v>1</v>
      </c>
      <c r="AY129" s="48">
        <f t="shared" si="76"/>
        <v>0</v>
      </c>
      <c r="AZ129" s="48">
        <f t="shared" si="77"/>
        <v>0</v>
      </c>
      <c r="BA129" s="43">
        <f t="shared" si="78"/>
        <v>0</v>
      </c>
      <c r="BB129" s="43">
        <f t="shared" si="79"/>
        <v>0</v>
      </c>
      <c r="BC129" s="49">
        <f t="shared" si="80"/>
        <v>0</v>
      </c>
      <c r="BD129" s="49">
        <f t="shared" si="81"/>
        <v>0</v>
      </c>
      <c r="BE129" s="49">
        <f t="shared" si="82"/>
        <v>0</v>
      </c>
      <c r="BF129" s="49">
        <f t="shared" si="111"/>
        <v>0</v>
      </c>
      <c r="BG129" s="49">
        <f t="shared" si="83"/>
        <v>0</v>
      </c>
      <c r="BH129" s="32">
        <f t="shared" si="112"/>
        <v>0</v>
      </c>
      <c r="BI129" s="49">
        <f t="shared" si="113"/>
        <v>0</v>
      </c>
      <c r="BJ129" s="49">
        <f t="shared" si="114"/>
        <v>0</v>
      </c>
      <c r="BK129" s="49">
        <f t="shared" si="115"/>
        <v>0</v>
      </c>
      <c r="BL129" s="49">
        <f t="shared" si="116"/>
        <v>0</v>
      </c>
      <c r="BM129" s="49">
        <f t="shared" si="117"/>
        <v>0</v>
      </c>
      <c r="BN129" s="32">
        <f t="shared" si="118"/>
        <v>0</v>
      </c>
      <c r="BO129" s="32" t="str">
        <f t="shared" si="119"/>
        <v/>
      </c>
      <c r="BP129" s="32" t="str">
        <f t="shared" si="120"/>
        <v/>
      </c>
      <c r="BQ129" s="56" t="str">
        <f t="shared" si="121"/>
        <v/>
      </c>
      <c r="BR129" s="250">
        <f t="shared" si="122"/>
        <v>0</v>
      </c>
      <c r="BS129" s="19"/>
      <c r="BT129" s="19"/>
      <c r="BU129" s="19"/>
      <c r="BV129" s="19"/>
      <c r="BW129" s="19"/>
      <c r="BX129" s="19"/>
      <c r="BY129" s="19"/>
      <c r="BZ129" s="19"/>
      <c r="CA129" s="19">
        <f t="shared" si="84"/>
        <v>10</v>
      </c>
      <c r="CB129" s="19"/>
      <c r="CC129" s="19"/>
      <c r="CD129" s="19"/>
      <c r="CE129" s="19"/>
      <c r="CF129" s="19"/>
      <c r="CG129" s="19"/>
      <c r="CH129" s="19"/>
      <c r="CI129" s="19"/>
      <c r="CJ129" s="19"/>
      <c r="CK129" s="19"/>
      <c r="CL129" s="19"/>
      <c r="CM129" s="19"/>
      <c r="CN129" s="19"/>
      <c r="CO129" s="18"/>
      <c r="CP129" s="18"/>
      <c r="CQ129" s="18"/>
    </row>
    <row r="130" spans="1:95" ht="15.75" customHeight="1" x14ac:dyDescent="0.25">
      <c r="A130" s="129">
        <v>112</v>
      </c>
      <c r="B130" s="50"/>
      <c r="C130" s="50"/>
      <c r="D130" s="36"/>
      <c r="E130" s="36"/>
      <c r="F130" s="37">
        <v>1</v>
      </c>
      <c r="G130" s="61">
        <v>0</v>
      </c>
      <c r="H130" s="62">
        <v>0</v>
      </c>
      <c r="I130" s="63">
        <v>0</v>
      </c>
      <c r="J130" s="38">
        <v>1</v>
      </c>
      <c r="K130" s="39">
        <v>0</v>
      </c>
      <c r="L130" s="39">
        <v>0</v>
      </c>
      <c r="M130" s="39">
        <v>0</v>
      </c>
      <c r="N130" s="40">
        <v>0</v>
      </c>
      <c r="O130" s="41">
        <f t="shared" si="85"/>
        <v>0</v>
      </c>
      <c r="P130" s="41">
        <f t="shared" si="86"/>
        <v>0</v>
      </c>
      <c r="Q130" s="41">
        <f t="shared" si="87"/>
        <v>0</v>
      </c>
      <c r="R130" s="41">
        <f t="shared" si="88"/>
        <v>0</v>
      </c>
      <c r="S130" s="41">
        <f t="shared" si="89"/>
        <v>0</v>
      </c>
      <c r="T130" s="32">
        <f t="shared" si="66"/>
        <v>0</v>
      </c>
      <c r="U130" s="41">
        <f t="shared" si="90"/>
        <v>0</v>
      </c>
      <c r="V130" s="41">
        <f t="shared" si="91"/>
        <v>0</v>
      </c>
      <c r="W130" s="41">
        <f t="shared" si="92"/>
        <v>0</v>
      </c>
      <c r="X130" s="41">
        <f t="shared" si="93"/>
        <v>0</v>
      </c>
      <c r="Y130" s="41">
        <f t="shared" si="94"/>
        <v>0</v>
      </c>
      <c r="Z130" s="32">
        <f t="shared" si="95"/>
        <v>0</v>
      </c>
      <c r="AA130" s="32" t="str">
        <f t="shared" si="96"/>
        <v/>
      </c>
      <c r="AB130" s="32" t="str">
        <f t="shared" si="97"/>
        <v/>
      </c>
      <c r="AC130" s="56" t="str">
        <f t="shared" si="98"/>
        <v/>
      </c>
      <c r="AD130" s="42">
        <f t="shared" si="99"/>
        <v>1</v>
      </c>
      <c r="AE130" s="43">
        <f t="shared" si="67"/>
        <v>0</v>
      </c>
      <c r="AF130" s="43">
        <f t="shared" si="68"/>
        <v>0</v>
      </c>
      <c r="AG130" s="43">
        <f t="shared" si="69"/>
        <v>0</v>
      </c>
      <c r="AH130" s="44">
        <f t="shared" si="70"/>
        <v>0</v>
      </c>
      <c r="AI130" s="45">
        <f t="shared" si="71"/>
        <v>0</v>
      </c>
      <c r="AJ130" s="45">
        <f t="shared" si="72"/>
        <v>0</v>
      </c>
      <c r="AK130" s="46">
        <f t="shared" si="73"/>
        <v>0</v>
      </c>
      <c r="AL130" s="46">
        <f t="shared" si="100"/>
        <v>0</v>
      </c>
      <c r="AM130" s="46">
        <f t="shared" si="74"/>
        <v>0</v>
      </c>
      <c r="AN130" s="32">
        <f t="shared" si="101"/>
        <v>0</v>
      </c>
      <c r="AO130" s="45">
        <f t="shared" si="102"/>
        <v>0</v>
      </c>
      <c r="AP130" s="45">
        <f t="shared" si="103"/>
        <v>0</v>
      </c>
      <c r="AQ130" s="46">
        <f t="shared" si="104"/>
        <v>0</v>
      </c>
      <c r="AR130" s="46">
        <f t="shared" si="105"/>
        <v>0</v>
      </c>
      <c r="AS130" s="46">
        <f t="shared" si="106"/>
        <v>0</v>
      </c>
      <c r="AT130" s="32">
        <f t="shared" si="107"/>
        <v>0</v>
      </c>
      <c r="AU130" s="35" t="str">
        <f t="shared" si="108"/>
        <v/>
      </c>
      <c r="AV130" s="35" t="str">
        <f t="shared" si="109"/>
        <v/>
      </c>
      <c r="AW130" s="65" t="str">
        <f t="shared" si="110"/>
        <v/>
      </c>
      <c r="AX130" s="47">
        <f t="shared" si="75"/>
        <v>1</v>
      </c>
      <c r="AY130" s="48">
        <f t="shared" si="76"/>
        <v>0</v>
      </c>
      <c r="AZ130" s="48">
        <f t="shared" si="77"/>
        <v>0</v>
      </c>
      <c r="BA130" s="43">
        <f t="shared" si="78"/>
        <v>0</v>
      </c>
      <c r="BB130" s="43">
        <f t="shared" si="79"/>
        <v>0</v>
      </c>
      <c r="BC130" s="49">
        <f t="shared" si="80"/>
        <v>0</v>
      </c>
      <c r="BD130" s="49">
        <f t="shared" si="81"/>
        <v>0</v>
      </c>
      <c r="BE130" s="49">
        <f t="shared" si="82"/>
        <v>0</v>
      </c>
      <c r="BF130" s="49">
        <f t="shared" si="111"/>
        <v>0</v>
      </c>
      <c r="BG130" s="49">
        <f t="shared" si="83"/>
        <v>0</v>
      </c>
      <c r="BH130" s="32">
        <f t="shared" si="112"/>
        <v>0</v>
      </c>
      <c r="BI130" s="49">
        <f t="shared" si="113"/>
        <v>0</v>
      </c>
      <c r="BJ130" s="49">
        <f t="shared" si="114"/>
        <v>0</v>
      </c>
      <c r="BK130" s="49">
        <f t="shared" si="115"/>
        <v>0</v>
      </c>
      <c r="BL130" s="49">
        <f t="shared" si="116"/>
        <v>0</v>
      </c>
      <c r="BM130" s="49">
        <f t="shared" si="117"/>
        <v>0</v>
      </c>
      <c r="BN130" s="32">
        <f t="shared" si="118"/>
        <v>0</v>
      </c>
      <c r="BO130" s="32" t="str">
        <f t="shared" si="119"/>
        <v/>
      </c>
      <c r="BP130" s="32" t="str">
        <f t="shared" si="120"/>
        <v/>
      </c>
      <c r="BQ130" s="56" t="str">
        <f t="shared" si="121"/>
        <v/>
      </c>
      <c r="BR130" s="250">
        <f t="shared" si="122"/>
        <v>0</v>
      </c>
      <c r="BS130" s="19"/>
      <c r="BT130" s="19"/>
      <c r="BU130" s="19"/>
      <c r="BV130" s="19"/>
      <c r="BW130" s="19"/>
      <c r="BX130" s="19"/>
      <c r="BY130" s="19"/>
      <c r="BZ130" s="19"/>
      <c r="CA130" s="19">
        <f t="shared" si="84"/>
        <v>10</v>
      </c>
      <c r="CB130" s="19"/>
      <c r="CC130" s="19"/>
      <c r="CD130" s="19"/>
      <c r="CE130" s="19"/>
      <c r="CF130" s="19"/>
      <c r="CG130" s="19"/>
      <c r="CH130" s="19"/>
      <c r="CI130" s="19"/>
      <c r="CJ130" s="19"/>
      <c r="CK130" s="19"/>
      <c r="CL130" s="19"/>
      <c r="CM130" s="19"/>
      <c r="CN130" s="19"/>
      <c r="CO130" s="18"/>
      <c r="CP130" s="18"/>
      <c r="CQ130" s="18"/>
    </row>
    <row r="131" spans="1:95" ht="15.75" customHeight="1" x14ac:dyDescent="0.25">
      <c r="A131" s="129">
        <v>113</v>
      </c>
      <c r="B131" s="50"/>
      <c r="C131" s="50"/>
      <c r="D131" s="36"/>
      <c r="E131" s="36"/>
      <c r="F131" s="37">
        <v>1</v>
      </c>
      <c r="G131" s="61">
        <v>0</v>
      </c>
      <c r="H131" s="62">
        <v>0</v>
      </c>
      <c r="I131" s="63">
        <v>0</v>
      </c>
      <c r="J131" s="38">
        <v>1</v>
      </c>
      <c r="K131" s="39">
        <v>0</v>
      </c>
      <c r="L131" s="39">
        <v>0</v>
      </c>
      <c r="M131" s="39">
        <v>0</v>
      </c>
      <c r="N131" s="40">
        <v>0</v>
      </c>
      <c r="O131" s="41">
        <f t="shared" si="85"/>
        <v>0</v>
      </c>
      <c r="P131" s="41">
        <f t="shared" si="86"/>
        <v>0</v>
      </c>
      <c r="Q131" s="41">
        <f t="shared" si="87"/>
        <v>0</v>
      </c>
      <c r="R131" s="41">
        <f t="shared" si="88"/>
        <v>0</v>
      </c>
      <c r="S131" s="41">
        <f t="shared" si="89"/>
        <v>0</v>
      </c>
      <c r="T131" s="32">
        <f t="shared" si="66"/>
        <v>0</v>
      </c>
      <c r="U131" s="41">
        <f t="shared" si="90"/>
        <v>0</v>
      </c>
      <c r="V131" s="41">
        <f t="shared" si="91"/>
        <v>0</v>
      </c>
      <c r="W131" s="41">
        <f t="shared" si="92"/>
        <v>0</v>
      </c>
      <c r="X131" s="41">
        <f t="shared" si="93"/>
        <v>0</v>
      </c>
      <c r="Y131" s="41">
        <f t="shared" si="94"/>
        <v>0</v>
      </c>
      <c r="Z131" s="32">
        <f t="shared" si="95"/>
        <v>0</v>
      </c>
      <c r="AA131" s="32" t="str">
        <f t="shared" si="96"/>
        <v/>
      </c>
      <c r="AB131" s="32" t="str">
        <f t="shared" si="97"/>
        <v/>
      </c>
      <c r="AC131" s="56" t="str">
        <f t="shared" si="98"/>
        <v/>
      </c>
      <c r="AD131" s="42">
        <f t="shared" si="99"/>
        <v>1</v>
      </c>
      <c r="AE131" s="43">
        <f t="shared" si="67"/>
        <v>0</v>
      </c>
      <c r="AF131" s="43">
        <f t="shared" si="68"/>
        <v>0</v>
      </c>
      <c r="AG131" s="43">
        <f t="shared" si="69"/>
        <v>0</v>
      </c>
      <c r="AH131" s="44">
        <f t="shared" si="70"/>
        <v>0</v>
      </c>
      <c r="AI131" s="45">
        <f t="shared" si="71"/>
        <v>0</v>
      </c>
      <c r="AJ131" s="45">
        <f t="shared" si="72"/>
        <v>0</v>
      </c>
      <c r="AK131" s="46">
        <f t="shared" si="73"/>
        <v>0</v>
      </c>
      <c r="AL131" s="46">
        <f t="shared" si="100"/>
        <v>0</v>
      </c>
      <c r="AM131" s="46">
        <f t="shared" si="74"/>
        <v>0</v>
      </c>
      <c r="AN131" s="32">
        <f t="shared" si="101"/>
        <v>0</v>
      </c>
      <c r="AO131" s="45">
        <f t="shared" si="102"/>
        <v>0</v>
      </c>
      <c r="AP131" s="45">
        <f t="shared" si="103"/>
        <v>0</v>
      </c>
      <c r="AQ131" s="46">
        <f t="shared" si="104"/>
        <v>0</v>
      </c>
      <c r="AR131" s="46">
        <f t="shared" si="105"/>
        <v>0</v>
      </c>
      <c r="AS131" s="46">
        <f t="shared" si="106"/>
        <v>0</v>
      </c>
      <c r="AT131" s="32">
        <f t="shared" si="107"/>
        <v>0</v>
      </c>
      <c r="AU131" s="35" t="str">
        <f t="shared" si="108"/>
        <v/>
      </c>
      <c r="AV131" s="35" t="str">
        <f t="shared" si="109"/>
        <v/>
      </c>
      <c r="AW131" s="65" t="str">
        <f t="shared" si="110"/>
        <v/>
      </c>
      <c r="AX131" s="47">
        <f t="shared" si="75"/>
        <v>1</v>
      </c>
      <c r="AY131" s="48">
        <f t="shared" si="76"/>
        <v>0</v>
      </c>
      <c r="AZ131" s="48">
        <f t="shared" si="77"/>
        <v>0</v>
      </c>
      <c r="BA131" s="43">
        <f t="shared" si="78"/>
        <v>0</v>
      </c>
      <c r="BB131" s="43">
        <f t="shared" si="79"/>
        <v>0</v>
      </c>
      <c r="BC131" s="49">
        <f t="shared" si="80"/>
        <v>0</v>
      </c>
      <c r="BD131" s="49">
        <f t="shared" si="81"/>
        <v>0</v>
      </c>
      <c r="BE131" s="49">
        <f t="shared" si="82"/>
        <v>0</v>
      </c>
      <c r="BF131" s="49">
        <f t="shared" si="111"/>
        <v>0</v>
      </c>
      <c r="BG131" s="49">
        <f t="shared" si="83"/>
        <v>0</v>
      </c>
      <c r="BH131" s="32">
        <f t="shared" si="112"/>
        <v>0</v>
      </c>
      <c r="BI131" s="49">
        <f t="shared" si="113"/>
        <v>0</v>
      </c>
      <c r="BJ131" s="49">
        <f t="shared" si="114"/>
        <v>0</v>
      </c>
      <c r="BK131" s="49">
        <f t="shared" si="115"/>
        <v>0</v>
      </c>
      <c r="BL131" s="49">
        <f t="shared" si="116"/>
        <v>0</v>
      </c>
      <c r="BM131" s="49">
        <f t="shared" si="117"/>
        <v>0</v>
      </c>
      <c r="BN131" s="32">
        <f t="shared" si="118"/>
        <v>0</v>
      </c>
      <c r="BO131" s="32" t="str">
        <f t="shared" si="119"/>
        <v/>
      </c>
      <c r="BP131" s="32" t="str">
        <f t="shared" si="120"/>
        <v/>
      </c>
      <c r="BQ131" s="56" t="str">
        <f t="shared" si="121"/>
        <v/>
      </c>
      <c r="BR131" s="250">
        <f t="shared" si="122"/>
        <v>0</v>
      </c>
      <c r="BS131" s="19"/>
      <c r="BT131" s="19"/>
      <c r="BU131" s="19"/>
      <c r="BV131" s="19"/>
      <c r="BW131" s="19"/>
      <c r="BX131" s="19"/>
      <c r="BY131" s="19"/>
      <c r="BZ131" s="19"/>
      <c r="CA131" s="19">
        <f t="shared" si="84"/>
        <v>10</v>
      </c>
      <c r="CB131" s="19"/>
      <c r="CC131" s="19"/>
      <c r="CD131" s="19"/>
      <c r="CE131" s="19"/>
      <c r="CF131" s="19"/>
      <c r="CG131" s="19"/>
      <c r="CH131" s="19"/>
      <c r="CI131" s="19"/>
      <c r="CJ131" s="19"/>
      <c r="CK131" s="19"/>
      <c r="CL131" s="19"/>
      <c r="CM131" s="19"/>
      <c r="CN131" s="19"/>
      <c r="CO131" s="18"/>
      <c r="CP131" s="18"/>
      <c r="CQ131" s="18"/>
    </row>
    <row r="132" spans="1:95" ht="15.75" customHeight="1" x14ac:dyDescent="0.25">
      <c r="A132" s="129">
        <v>114</v>
      </c>
      <c r="B132" s="50"/>
      <c r="C132" s="50"/>
      <c r="D132" s="36"/>
      <c r="E132" s="36"/>
      <c r="F132" s="37">
        <v>1</v>
      </c>
      <c r="G132" s="61">
        <v>0</v>
      </c>
      <c r="H132" s="62">
        <v>0</v>
      </c>
      <c r="I132" s="63">
        <v>0</v>
      </c>
      <c r="J132" s="38">
        <v>1</v>
      </c>
      <c r="K132" s="39">
        <v>0</v>
      </c>
      <c r="L132" s="39">
        <v>0</v>
      </c>
      <c r="M132" s="39">
        <v>0</v>
      </c>
      <c r="N132" s="40">
        <v>0</v>
      </c>
      <c r="O132" s="41">
        <f t="shared" si="85"/>
        <v>0</v>
      </c>
      <c r="P132" s="41">
        <f t="shared" si="86"/>
        <v>0</v>
      </c>
      <c r="Q132" s="41">
        <f t="shared" si="87"/>
        <v>0</v>
      </c>
      <c r="R132" s="41">
        <f t="shared" si="88"/>
        <v>0</v>
      </c>
      <c r="S132" s="41">
        <f t="shared" si="89"/>
        <v>0</v>
      </c>
      <c r="T132" s="32">
        <f t="shared" si="66"/>
        <v>0</v>
      </c>
      <c r="U132" s="41">
        <f t="shared" si="90"/>
        <v>0</v>
      </c>
      <c r="V132" s="41">
        <f t="shared" si="91"/>
        <v>0</v>
      </c>
      <c r="W132" s="41">
        <f t="shared" si="92"/>
        <v>0</v>
      </c>
      <c r="X132" s="41">
        <f t="shared" si="93"/>
        <v>0</v>
      </c>
      <c r="Y132" s="41">
        <f t="shared" si="94"/>
        <v>0</v>
      </c>
      <c r="Z132" s="32">
        <f t="shared" si="95"/>
        <v>0</v>
      </c>
      <c r="AA132" s="32" t="str">
        <f t="shared" si="96"/>
        <v/>
      </c>
      <c r="AB132" s="32" t="str">
        <f t="shared" si="97"/>
        <v/>
      </c>
      <c r="AC132" s="56" t="str">
        <f t="shared" si="98"/>
        <v/>
      </c>
      <c r="AD132" s="42">
        <f t="shared" si="99"/>
        <v>1</v>
      </c>
      <c r="AE132" s="43">
        <f t="shared" si="67"/>
        <v>0</v>
      </c>
      <c r="AF132" s="43">
        <f t="shared" si="68"/>
        <v>0</v>
      </c>
      <c r="AG132" s="43">
        <f t="shared" si="69"/>
        <v>0</v>
      </c>
      <c r="AH132" s="44">
        <f t="shared" si="70"/>
        <v>0</v>
      </c>
      <c r="AI132" s="45">
        <f t="shared" si="71"/>
        <v>0</v>
      </c>
      <c r="AJ132" s="45">
        <f t="shared" si="72"/>
        <v>0</v>
      </c>
      <c r="AK132" s="46">
        <f t="shared" si="73"/>
        <v>0</v>
      </c>
      <c r="AL132" s="46">
        <f t="shared" si="100"/>
        <v>0</v>
      </c>
      <c r="AM132" s="46">
        <f t="shared" si="74"/>
        <v>0</v>
      </c>
      <c r="AN132" s="32">
        <f t="shared" si="101"/>
        <v>0</v>
      </c>
      <c r="AO132" s="45">
        <f t="shared" si="102"/>
        <v>0</v>
      </c>
      <c r="AP132" s="45">
        <f t="shared" si="103"/>
        <v>0</v>
      </c>
      <c r="AQ132" s="46">
        <f t="shared" si="104"/>
        <v>0</v>
      </c>
      <c r="AR132" s="46">
        <f t="shared" si="105"/>
        <v>0</v>
      </c>
      <c r="AS132" s="46">
        <f t="shared" si="106"/>
        <v>0</v>
      </c>
      <c r="AT132" s="32">
        <f t="shared" si="107"/>
        <v>0</v>
      </c>
      <c r="AU132" s="35" t="str">
        <f t="shared" si="108"/>
        <v/>
      </c>
      <c r="AV132" s="35" t="str">
        <f t="shared" si="109"/>
        <v/>
      </c>
      <c r="AW132" s="65" t="str">
        <f t="shared" si="110"/>
        <v/>
      </c>
      <c r="AX132" s="47">
        <f t="shared" si="75"/>
        <v>1</v>
      </c>
      <c r="AY132" s="48">
        <f t="shared" si="76"/>
        <v>0</v>
      </c>
      <c r="AZ132" s="48">
        <f t="shared" si="77"/>
        <v>0</v>
      </c>
      <c r="BA132" s="43">
        <f t="shared" si="78"/>
        <v>0</v>
      </c>
      <c r="BB132" s="43">
        <f t="shared" si="79"/>
        <v>0</v>
      </c>
      <c r="BC132" s="49">
        <f t="shared" si="80"/>
        <v>0</v>
      </c>
      <c r="BD132" s="49">
        <f t="shared" si="81"/>
        <v>0</v>
      </c>
      <c r="BE132" s="49">
        <f t="shared" si="82"/>
        <v>0</v>
      </c>
      <c r="BF132" s="49">
        <f t="shared" si="111"/>
        <v>0</v>
      </c>
      <c r="BG132" s="49">
        <f t="shared" si="83"/>
        <v>0</v>
      </c>
      <c r="BH132" s="32">
        <f t="shared" si="112"/>
        <v>0</v>
      </c>
      <c r="BI132" s="49">
        <f t="shared" si="113"/>
        <v>0</v>
      </c>
      <c r="BJ132" s="49">
        <f t="shared" si="114"/>
        <v>0</v>
      </c>
      <c r="BK132" s="49">
        <f t="shared" si="115"/>
        <v>0</v>
      </c>
      <c r="BL132" s="49">
        <f t="shared" si="116"/>
        <v>0</v>
      </c>
      <c r="BM132" s="49">
        <f t="shared" si="117"/>
        <v>0</v>
      </c>
      <c r="BN132" s="32">
        <f t="shared" si="118"/>
        <v>0</v>
      </c>
      <c r="BO132" s="32" t="str">
        <f t="shared" si="119"/>
        <v/>
      </c>
      <c r="BP132" s="32" t="str">
        <f t="shared" si="120"/>
        <v/>
      </c>
      <c r="BQ132" s="56" t="str">
        <f t="shared" si="121"/>
        <v/>
      </c>
      <c r="BR132" s="250">
        <f t="shared" si="122"/>
        <v>0</v>
      </c>
      <c r="BS132" s="19"/>
      <c r="BT132" s="19"/>
      <c r="BU132" s="19"/>
      <c r="BV132" s="19"/>
      <c r="BW132" s="19"/>
      <c r="BX132" s="19"/>
      <c r="BY132" s="19"/>
      <c r="BZ132" s="19"/>
      <c r="CA132" s="19">
        <f t="shared" si="84"/>
        <v>10</v>
      </c>
      <c r="CB132" s="19"/>
      <c r="CC132" s="19"/>
      <c r="CD132" s="19"/>
      <c r="CE132" s="19"/>
      <c r="CF132" s="19"/>
      <c r="CG132" s="19"/>
      <c r="CH132" s="19"/>
      <c r="CI132" s="19"/>
      <c r="CJ132" s="19"/>
      <c r="CK132" s="19"/>
      <c r="CL132" s="19"/>
      <c r="CM132" s="19"/>
      <c r="CN132" s="19"/>
      <c r="CO132" s="18"/>
      <c r="CP132" s="18"/>
      <c r="CQ132" s="18"/>
    </row>
    <row r="133" spans="1:95" ht="15.75" customHeight="1" x14ac:dyDescent="0.25">
      <c r="A133" s="129">
        <v>115</v>
      </c>
      <c r="B133" s="50"/>
      <c r="C133" s="50"/>
      <c r="D133" s="36"/>
      <c r="E133" s="36"/>
      <c r="F133" s="37">
        <v>1</v>
      </c>
      <c r="G133" s="61">
        <v>0</v>
      </c>
      <c r="H133" s="62">
        <v>0</v>
      </c>
      <c r="I133" s="63">
        <v>0</v>
      </c>
      <c r="J133" s="38">
        <v>1</v>
      </c>
      <c r="K133" s="39">
        <v>0</v>
      </c>
      <c r="L133" s="39">
        <v>0</v>
      </c>
      <c r="M133" s="39">
        <v>0</v>
      </c>
      <c r="N133" s="40">
        <v>0</v>
      </c>
      <c r="O133" s="41">
        <f t="shared" si="85"/>
        <v>0</v>
      </c>
      <c r="P133" s="41">
        <f t="shared" si="86"/>
        <v>0</v>
      </c>
      <c r="Q133" s="41">
        <f t="shared" si="87"/>
        <v>0</v>
      </c>
      <c r="R133" s="41">
        <f t="shared" si="88"/>
        <v>0</v>
      </c>
      <c r="S133" s="41">
        <f t="shared" si="89"/>
        <v>0</v>
      </c>
      <c r="T133" s="32">
        <f t="shared" si="66"/>
        <v>0</v>
      </c>
      <c r="U133" s="41">
        <f t="shared" si="90"/>
        <v>0</v>
      </c>
      <c r="V133" s="41">
        <f t="shared" si="91"/>
        <v>0</v>
      </c>
      <c r="W133" s="41">
        <f t="shared" si="92"/>
        <v>0</v>
      </c>
      <c r="X133" s="41">
        <f t="shared" si="93"/>
        <v>0</v>
      </c>
      <c r="Y133" s="41">
        <f t="shared" si="94"/>
        <v>0</v>
      </c>
      <c r="Z133" s="32">
        <f t="shared" si="95"/>
        <v>0</v>
      </c>
      <c r="AA133" s="32" t="str">
        <f t="shared" si="96"/>
        <v/>
      </c>
      <c r="AB133" s="32" t="str">
        <f t="shared" si="97"/>
        <v/>
      </c>
      <c r="AC133" s="56" t="str">
        <f t="shared" si="98"/>
        <v/>
      </c>
      <c r="AD133" s="42">
        <f t="shared" si="99"/>
        <v>1</v>
      </c>
      <c r="AE133" s="43">
        <f t="shared" si="67"/>
        <v>0</v>
      </c>
      <c r="AF133" s="43">
        <f t="shared" si="68"/>
        <v>0</v>
      </c>
      <c r="AG133" s="43">
        <f t="shared" si="69"/>
        <v>0</v>
      </c>
      <c r="AH133" s="44">
        <f t="shared" si="70"/>
        <v>0</v>
      </c>
      <c r="AI133" s="45">
        <f t="shared" si="71"/>
        <v>0</v>
      </c>
      <c r="AJ133" s="45">
        <f t="shared" si="72"/>
        <v>0</v>
      </c>
      <c r="AK133" s="46">
        <f t="shared" si="73"/>
        <v>0</v>
      </c>
      <c r="AL133" s="46">
        <f t="shared" si="100"/>
        <v>0</v>
      </c>
      <c r="AM133" s="46">
        <f t="shared" si="74"/>
        <v>0</v>
      </c>
      <c r="AN133" s="32">
        <f t="shared" si="101"/>
        <v>0</v>
      </c>
      <c r="AO133" s="45">
        <f t="shared" si="102"/>
        <v>0</v>
      </c>
      <c r="AP133" s="45">
        <f t="shared" si="103"/>
        <v>0</v>
      </c>
      <c r="AQ133" s="46">
        <f t="shared" si="104"/>
        <v>0</v>
      </c>
      <c r="AR133" s="46">
        <f t="shared" si="105"/>
        <v>0</v>
      </c>
      <c r="AS133" s="46">
        <f t="shared" si="106"/>
        <v>0</v>
      </c>
      <c r="AT133" s="32">
        <f t="shared" si="107"/>
        <v>0</v>
      </c>
      <c r="AU133" s="35" t="str">
        <f t="shared" si="108"/>
        <v/>
      </c>
      <c r="AV133" s="35" t="str">
        <f t="shared" si="109"/>
        <v/>
      </c>
      <c r="AW133" s="65" t="str">
        <f t="shared" si="110"/>
        <v/>
      </c>
      <c r="AX133" s="47">
        <f t="shared" si="75"/>
        <v>1</v>
      </c>
      <c r="AY133" s="48">
        <f t="shared" si="76"/>
        <v>0</v>
      </c>
      <c r="AZ133" s="48">
        <f t="shared" si="77"/>
        <v>0</v>
      </c>
      <c r="BA133" s="43">
        <f t="shared" si="78"/>
        <v>0</v>
      </c>
      <c r="BB133" s="43">
        <f t="shared" si="79"/>
        <v>0</v>
      </c>
      <c r="BC133" s="49">
        <f t="shared" si="80"/>
        <v>0</v>
      </c>
      <c r="BD133" s="49">
        <f t="shared" si="81"/>
        <v>0</v>
      </c>
      <c r="BE133" s="49">
        <f t="shared" si="82"/>
        <v>0</v>
      </c>
      <c r="BF133" s="49">
        <f t="shared" si="111"/>
        <v>0</v>
      </c>
      <c r="BG133" s="49">
        <f t="shared" si="83"/>
        <v>0</v>
      </c>
      <c r="BH133" s="32">
        <f t="shared" si="112"/>
        <v>0</v>
      </c>
      <c r="BI133" s="49">
        <f t="shared" si="113"/>
        <v>0</v>
      </c>
      <c r="BJ133" s="49">
        <f t="shared" si="114"/>
        <v>0</v>
      </c>
      <c r="BK133" s="49">
        <f t="shared" si="115"/>
        <v>0</v>
      </c>
      <c r="BL133" s="49">
        <f t="shared" si="116"/>
        <v>0</v>
      </c>
      <c r="BM133" s="49">
        <f t="shared" si="117"/>
        <v>0</v>
      </c>
      <c r="BN133" s="32">
        <f t="shared" si="118"/>
        <v>0</v>
      </c>
      <c r="BO133" s="32" t="str">
        <f t="shared" si="119"/>
        <v/>
      </c>
      <c r="BP133" s="32" t="str">
        <f t="shared" si="120"/>
        <v/>
      </c>
      <c r="BQ133" s="56" t="str">
        <f t="shared" si="121"/>
        <v/>
      </c>
      <c r="BR133" s="250">
        <f t="shared" si="122"/>
        <v>0</v>
      </c>
      <c r="BS133" s="19"/>
      <c r="BT133" s="19"/>
      <c r="BU133" s="19"/>
      <c r="BV133" s="19"/>
      <c r="BW133" s="19"/>
      <c r="BX133" s="19"/>
      <c r="BY133" s="19"/>
      <c r="BZ133" s="19"/>
      <c r="CA133" s="19">
        <f t="shared" si="84"/>
        <v>10</v>
      </c>
      <c r="CB133" s="19"/>
      <c r="CC133" s="19"/>
      <c r="CD133" s="19"/>
      <c r="CE133" s="19"/>
      <c r="CF133" s="19"/>
      <c r="CG133" s="19"/>
      <c r="CH133" s="19"/>
      <c r="CI133" s="19"/>
      <c r="CJ133" s="19"/>
      <c r="CK133" s="19"/>
      <c r="CL133" s="19"/>
      <c r="CM133" s="19"/>
      <c r="CN133" s="19"/>
      <c r="CO133" s="18"/>
      <c r="CP133" s="18"/>
      <c r="CQ133" s="18"/>
    </row>
    <row r="134" spans="1:95" ht="15.75" customHeight="1" x14ac:dyDescent="0.25">
      <c r="A134" s="129">
        <v>116</v>
      </c>
      <c r="B134" s="50"/>
      <c r="C134" s="50"/>
      <c r="D134" s="36"/>
      <c r="E134" s="36"/>
      <c r="F134" s="37">
        <v>1</v>
      </c>
      <c r="G134" s="61">
        <v>0</v>
      </c>
      <c r="H134" s="62">
        <v>0</v>
      </c>
      <c r="I134" s="63">
        <v>0</v>
      </c>
      <c r="J134" s="38">
        <v>1</v>
      </c>
      <c r="K134" s="39">
        <v>0</v>
      </c>
      <c r="L134" s="39">
        <v>0</v>
      </c>
      <c r="M134" s="39">
        <v>0</v>
      </c>
      <c r="N134" s="40">
        <v>0</v>
      </c>
      <c r="O134" s="41">
        <f t="shared" si="85"/>
        <v>0</v>
      </c>
      <c r="P134" s="41">
        <f t="shared" si="86"/>
        <v>0</v>
      </c>
      <c r="Q134" s="41">
        <f t="shared" si="87"/>
        <v>0</v>
      </c>
      <c r="R134" s="41">
        <f t="shared" si="88"/>
        <v>0</v>
      </c>
      <c r="S134" s="41">
        <f t="shared" si="89"/>
        <v>0</v>
      </c>
      <c r="T134" s="32">
        <f t="shared" si="66"/>
        <v>0</v>
      </c>
      <c r="U134" s="41">
        <f t="shared" si="90"/>
        <v>0</v>
      </c>
      <c r="V134" s="41">
        <f t="shared" si="91"/>
        <v>0</v>
      </c>
      <c r="W134" s="41">
        <f t="shared" si="92"/>
        <v>0</v>
      </c>
      <c r="X134" s="41">
        <f t="shared" si="93"/>
        <v>0</v>
      </c>
      <c r="Y134" s="41">
        <f t="shared" si="94"/>
        <v>0</v>
      </c>
      <c r="Z134" s="32">
        <f t="shared" si="95"/>
        <v>0</v>
      </c>
      <c r="AA134" s="32" t="str">
        <f t="shared" si="96"/>
        <v/>
      </c>
      <c r="AB134" s="32" t="str">
        <f t="shared" si="97"/>
        <v/>
      </c>
      <c r="AC134" s="56" t="str">
        <f t="shared" si="98"/>
        <v/>
      </c>
      <c r="AD134" s="42">
        <f t="shared" si="99"/>
        <v>1</v>
      </c>
      <c r="AE134" s="43">
        <f t="shared" si="67"/>
        <v>0</v>
      </c>
      <c r="AF134" s="43">
        <f t="shared" si="68"/>
        <v>0</v>
      </c>
      <c r="AG134" s="43">
        <f t="shared" si="69"/>
        <v>0</v>
      </c>
      <c r="AH134" s="44">
        <f t="shared" si="70"/>
        <v>0</v>
      </c>
      <c r="AI134" s="45">
        <f t="shared" si="71"/>
        <v>0</v>
      </c>
      <c r="AJ134" s="45">
        <f t="shared" si="72"/>
        <v>0</v>
      </c>
      <c r="AK134" s="46">
        <f t="shared" si="73"/>
        <v>0</v>
      </c>
      <c r="AL134" s="46">
        <f t="shared" si="100"/>
        <v>0</v>
      </c>
      <c r="AM134" s="46">
        <f t="shared" si="74"/>
        <v>0</v>
      </c>
      <c r="AN134" s="32">
        <f t="shared" si="101"/>
        <v>0</v>
      </c>
      <c r="AO134" s="45">
        <f t="shared" si="102"/>
        <v>0</v>
      </c>
      <c r="AP134" s="45">
        <f t="shared" si="103"/>
        <v>0</v>
      </c>
      <c r="AQ134" s="46">
        <f t="shared" si="104"/>
        <v>0</v>
      </c>
      <c r="AR134" s="46">
        <f t="shared" si="105"/>
        <v>0</v>
      </c>
      <c r="AS134" s="46">
        <f t="shared" si="106"/>
        <v>0</v>
      </c>
      <c r="AT134" s="32">
        <f t="shared" si="107"/>
        <v>0</v>
      </c>
      <c r="AU134" s="35" t="str">
        <f t="shared" si="108"/>
        <v/>
      </c>
      <c r="AV134" s="35" t="str">
        <f t="shared" si="109"/>
        <v/>
      </c>
      <c r="AW134" s="65" t="str">
        <f t="shared" si="110"/>
        <v/>
      </c>
      <c r="AX134" s="47">
        <f t="shared" si="75"/>
        <v>1</v>
      </c>
      <c r="AY134" s="48">
        <f t="shared" si="76"/>
        <v>0</v>
      </c>
      <c r="AZ134" s="48">
        <f t="shared" si="77"/>
        <v>0</v>
      </c>
      <c r="BA134" s="43">
        <f t="shared" si="78"/>
        <v>0</v>
      </c>
      <c r="BB134" s="43">
        <f t="shared" si="79"/>
        <v>0</v>
      </c>
      <c r="BC134" s="49">
        <f t="shared" si="80"/>
        <v>0</v>
      </c>
      <c r="BD134" s="49">
        <f t="shared" si="81"/>
        <v>0</v>
      </c>
      <c r="BE134" s="49">
        <f t="shared" si="82"/>
        <v>0</v>
      </c>
      <c r="BF134" s="49">
        <f t="shared" si="111"/>
        <v>0</v>
      </c>
      <c r="BG134" s="49">
        <f t="shared" si="83"/>
        <v>0</v>
      </c>
      <c r="BH134" s="32">
        <f t="shared" si="112"/>
        <v>0</v>
      </c>
      <c r="BI134" s="49">
        <f t="shared" si="113"/>
        <v>0</v>
      </c>
      <c r="BJ134" s="49">
        <f t="shared" si="114"/>
        <v>0</v>
      </c>
      <c r="BK134" s="49">
        <f t="shared" si="115"/>
        <v>0</v>
      </c>
      <c r="BL134" s="49">
        <f t="shared" si="116"/>
        <v>0</v>
      </c>
      <c r="BM134" s="49">
        <f t="shared" si="117"/>
        <v>0</v>
      </c>
      <c r="BN134" s="32">
        <f t="shared" si="118"/>
        <v>0</v>
      </c>
      <c r="BO134" s="32" t="str">
        <f t="shared" si="119"/>
        <v/>
      </c>
      <c r="BP134" s="32" t="str">
        <f t="shared" si="120"/>
        <v/>
      </c>
      <c r="BQ134" s="56" t="str">
        <f t="shared" si="121"/>
        <v/>
      </c>
      <c r="BR134" s="250">
        <f t="shared" si="122"/>
        <v>0</v>
      </c>
      <c r="BS134" s="19"/>
      <c r="BT134" s="19"/>
      <c r="BU134" s="19"/>
      <c r="BV134" s="19"/>
      <c r="BW134" s="19"/>
      <c r="BX134" s="19"/>
      <c r="BY134" s="19"/>
      <c r="BZ134" s="19"/>
      <c r="CA134" s="19">
        <f t="shared" si="84"/>
        <v>10</v>
      </c>
      <c r="CB134" s="19"/>
      <c r="CC134" s="19"/>
      <c r="CD134" s="19"/>
      <c r="CE134" s="19"/>
      <c r="CF134" s="19"/>
      <c r="CG134" s="19"/>
      <c r="CH134" s="19"/>
      <c r="CI134" s="19"/>
      <c r="CJ134" s="19"/>
      <c r="CK134" s="19"/>
      <c r="CL134" s="19"/>
      <c r="CM134" s="19"/>
      <c r="CN134" s="19"/>
      <c r="CO134" s="18"/>
      <c r="CP134" s="18"/>
      <c r="CQ134" s="18"/>
    </row>
    <row r="135" spans="1:95" ht="15.75" customHeight="1" x14ac:dyDescent="0.25">
      <c r="A135" s="129">
        <v>117</v>
      </c>
      <c r="B135" s="50"/>
      <c r="C135" s="50"/>
      <c r="D135" s="36"/>
      <c r="E135" s="36"/>
      <c r="F135" s="37">
        <v>1</v>
      </c>
      <c r="G135" s="61">
        <v>0</v>
      </c>
      <c r="H135" s="62">
        <v>0</v>
      </c>
      <c r="I135" s="63">
        <v>0</v>
      </c>
      <c r="J135" s="38">
        <v>1</v>
      </c>
      <c r="K135" s="39">
        <v>0</v>
      </c>
      <c r="L135" s="39">
        <v>0</v>
      </c>
      <c r="M135" s="39">
        <v>0</v>
      </c>
      <c r="N135" s="40">
        <v>0</v>
      </c>
      <c r="O135" s="41">
        <f t="shared" si="85"/>
        <v>0</v>
      </c>
      <c r="P135" s="41">
        <f t="shared" si="86"/>
        <v>0</v>
      </c>
      <c r="Q135" s="41">
        <f t="shared" si="87"/>
        <v>0</v>
      </c>
      <c r="R135" s="41">
        <f t="shared" si="88"/>
        <v>0</v>
      </c>
      <c r="S135" s="41">
        <f t="shared" si="89"/>
        <v>0</v>
      </c>
      <c r="T135" s="32">
        <f t="shared" si="66"/>
        <v>0</v>
      </c>
      <c r="U135" s="41">
        <f t="shared" si="90"/>
        <v>0</v>
      </c>
      <c r="V135" s="41">
        <f t="shared" si="91"/>
        <v>0</v>
      </c>
      <c r="W135" s="41">
        <f t="shared" si="92"/>
        <v>0</v>
      </c>
      <c r="X135" s="41">
        <f t="shared" si="93"/>
        <v>0</v>
      </c>
      <c r="Y135" s="41">
        <f t="shared" si="94"/>
        <v>0</v>
      </c>
      <c r="Z135" s="32">
        <f t="shared" si="95"/>
        <v>0</v>
      </c>
      <c r="AA135" s="32" t="str">
        <f t="shared" si="96"/>
        <v/>
      </c>
      <c r="AB135" s="32" t="str">
        <f t="shared" si="97"/>
        <v/>
      </c>
      <c r="AC135" s="56" t="str">
        <f t="shared" si="98"/>
        <v/>
      </c>
      <c r="AD135" s="42">
        <f t="shared" si="99"/>
        <v>1</v>
      </c>
      <c r="AE135" s="43">
        <f t="shared" si="67"/>
        <v>0</v>
      </c>
      <c r="AF135" s="43">
        <f t="shared" si="68"/>
        <v>0</v>
      </c>
      <c r="AG135" s="43">
        <f t="shared" si="69"/>
        <v>0</v>
      </c>
      <c r="AH135" s="44">
        <f t="shared" si="70"/>
        <v>0</v>
      </c>
      <c r="AI135" s="45">
        <f t="shared" si="71"/>
        <v>0</v>
      </c>
      <c r="AJ135" s="45">
        <f t="shared" si="72"/>
        <v>0</v>
      </c>
      <c r="AK135" s="46">
        <f t="shared" si="73"/>
        <v>0</v>
      </c>
      <c r="AL135" s="46">
        <f t="shared" si="100"/>
        <v>0</v>
      </c>
      <c r="AM135" s="46">
        <f t="shared" si="74"/>
        <v>0</v>
      </c>
      <c r="AN135" s="32">
        <f t="shared" si="101"/>
        <v>0</v>
      </c>
      <c r="AO135" s="45">
        <f t="shared" si="102"/>
        <v>0</v>
      </c>
      <c r="AP135" s="45">
        <f t="shared" si="103"/>
        <v>0</v>
      </c>
      <c r="AQ135" s="46">
        <f t="shared" si="104"/>
        <v>0</v>
      </c>
      <c r="AR135" s="46">
        <f t="shared" si="105"/>
        <v>0</v>
      </c>
      <c r="AS135" s="46">
        <f t="shared" si="106"/>
        <v>0</v>
      </c>
      <c r="AT135" s="32">
        <f t="shared" si="107"/>
        <v>0</v>
      </c>
      <c r="AU135" s="35" t="str">
        <f t="shared" si="108"/>
        <v/>
      </c>
      <c r="AV135" s="35" t="str">
        <f t="shared" si="109"/>
        <v/>
      </c>
      <c r="AW135" s="65" t="str">
        <f t="shared" si="110"/>
        <v/>
      </c>
      <c r="AX135" s="47">
        <f t="shared" si="75"/>
        <v>1</v>
      </c>
      <c r="AY135" s="48">
        <f t="shared" si="76"/>
        <v>0</v>
      </c>
      <c r="AZ135" s="48">
        <f t="shared" si="77"/>
        <v>0</v>
      </c>
      <c r="BA135" s="43">
        <f t="shared" si="78"/>
        <v>0</v>
      </c>
      <c r="BB135" s="43">
        <f t="shared" si="79"/>
        <v>0</v>
      </c>
      <c r="BC135" s="49">
        <f t="shared" si="80"/>
        <v>0</v>
      </c>
      <c r="BD135" s="49">
        <f t="shared" si="81"/>
        <v>0</v>
      </c>
      <c r="BE135" s="49">
        <f t="shared" si="82"/>
        <v>0</v>
      </c>
      <c r="BF135" s="49">
        <f t="shared" si="111"/>
        <v>0</v>
      </c>
      <c r="BG135" s="49">
        <f t="shared" si="83"/>
        <v>0</v>
      </c>
      <c r="BH135" s="32">
        <f t="shared" si="112"/>
        <v>0</v>
      </c>
      <c r="BI135" s="49">
        <f t="shared" si="113"/>
        <v>0</v>
      </c>
      <c r="BJ135" s="49">
        <f t="shared" si="114"/>
        <v>0</v>
      </c>
      <c r="BK135" s="49">
        <f t="shared" si="115"/>
        <v>0</v>
      </c>
      <c r="BL135" s="49">
        <f t="shared" si="116"/>
        <v>0</v>
      </c>
      <c r="BM135" s="49">
        <f t="shared" si="117"/>
        <v>0</v>
      </c>
      <c r="BN135" s="32">
        <f t="shared" si="118"/>
        <v>0</v>
      </c>
      <c r="BO135" s="32" t="str">
        <f t="shared" si="119"/>
        <v/>
      </c>
      <c r="BP135" s="32" t="str">
        <f t="shared" si="120"/>
        <v/>
      </c>
      <c r="BQ135" s="56" t="str">
        <f t="shared" si="121"/>
        <v/>
      </c>
      <c r="BR135" s="250">
        <f t="shared" si="122"/>
        <v>0</v>
      </c>
      <c r="BS135" s="19"/>
      <c r="BT135" s="19"/>
      <c r="BU135" s="19"/>
      <c r="BV135" s="19"/>
      <c r="BW135" s="19"/>
      <c r="BX135" s="19"/>
      <c r="BY135" s="19"/>
      <c r="BZ135" s="19"/>
      <c r="CA135" s="19">
        <f t="shared" si="84"/>
        <v>10</v>
      </c>
      <c r="CB135" s="19"/>
      <c r="CC135" s="19"/>
      <c r="CD135" s="19"/>
      <c r="CE135" s="19"/>
      <c r="CF135" s="19"/>
      <c r="CG135" s="19"/>
      <c r="CH135" s="19"/>
      <c r="CI135" s="19"/>
      <c r="CJ135" s="19"/>
      <c r="CK135" s="19"/>
      <c r="CL135" s="19"/>
      <c r="CM135" s="19"/>
      <c r="CN135" s="19"/>
      <c r="CO135" s="18"/>
      <c r="CP135" s="18"/>
      <c r="CQ135" s="18"/>
    </row>
    <row r="136" spans="1:95" ht="15.75" customHeight="1" x14ac:dyDescent="0.25">
      <c r="A136" s="129">
        <v>118</v>
      </c>
      <c r="B136" s="50"/>
      <c r="C136" s="50"/>
      <c r="D136" s="36"/>
      <c r="E136" s="36"/>
      <c r="F136" s="37">
        <v>1</v>
      </c>
      <c r="G136" s="61">
        <v>0</v>
      </c>
      <c r="H136" s="62">
        <v>0</v>
      </c>
      <c r="I136" s="63">
        <v>0</v>
      </c>
      <c r="J136" s="38">
        <v>1</v>
      </c>
      <c r="K136" s="39">
        <v>0</v>
      </c>
      <c r="L136" s="39">
        <v>0</v>
      </c>
      <c r="M136" s="39">
        <v>0</v>
      </c>
      <c r="N136" s="40">
        <v>0</v>
      </c>
      <c r="O136" s="41">
        <f t="shared" si="85"/>
        <v>0</v>
      </c>
      <c r="P136" s="41">
        <f t="shared" si="86"/>
        <v>0</v>
      </c>
      <c r="Q136" s="41">
        <f t="shared" si="87"/>
        <v>0</v>
      </c>
      <c r="R136" s="41">
        <f t="shared" si="88"/>
        <v>0</v>
      </c>
      <c r="S136" s="41">
        <f t="shared" si="89"/>
        <v>0</v>
      </c>
      <c r="T136" s="32">
        <f t="shared" si="66"/>
        <v>0</v>
      </c>
      <c r="U136" s="41">
        <f t="shared" si="90"/>
        <v>0</v>
      </c>
      <c r="V136" s="41">
        <f t="shared" si="91"/>
        <v>0</v>
      </c>
      <c r="W136" s="41">
        <f t="shared" si="92"/>
        <v>0</v>
      </c>
      <c r="X136" s="41">
        <f t="shared" si="93"/>
        <v>0</v>
      </c>
      <c r="Y136" s="41">
        <f t="shared" si="94"/>
        <v>0</v>
      </c>
      <c r="Z136" s="32">
        <f t="shared" si="95"/>
        <v>0</v>
      </c>
      <c r="AA136" s="32" t="str">
        <f t="shared" si="96"/>
        <v/>
      </c>
      <c r="AB136" s="32" t="str">
        <f t="shared" si="97"/>
        <v/>
      </c>
      <c r="AC136" s="56" t="str">
        <f t="shared" si="98"/>
        <v/>
      </c>
      <c r="AD136" s="42">
        <f t="shared" si="99"/>
        <v>1</v>
      </c>
      <c r="AE136" s="43">
        <f t="shared" si="67"/>
        <v>0</v>
      </c>
      <c r="AF136" s="43">
        <f t="shared" si="68"/>
        <v>0</v>
      </c>
      <c r="AG136" s="43">
        <f t="shared" si="69"/>
        <v>0</v>
      </c>
      <c r="AH136" s="44">
        <f t="shared" si="70"/>
        <v>0</v>
      </c>
      <c r="AI136" s="45">
        <f t="shared" si="71"/>
        <v>0</v>
      </c>
      <c r="AJ136" s="45">
        <f t="shared" si="72"/>
        <v>0</v>
      </c>
      <c r="AK136" s="46">
        <f t="shared" si="73"/>
        <v>0</v>
      </c>
      <c r="AL136" s="46">
        <f t="shared" si="100"/>
        <v>0</v>
      </c>
      <c r="AM136" s="46">
        <f t="shared" si="74"/>
        <v>0</v>
      </c>
      <c r="AN136" s="32">
        <f t="shared" si="101"/>
        <v>0</v>
      </c>
      <c r="AO136" s="45">
        <f t="shared" si="102"/>
        <v>0</v>
      </c>
      <c r="AP136" s="45">
        <f t="shared" si="103"/>
        <v>0</v>
      </c>
      <c r="AQ136" s="46">
        <f t="shared" si="104"/>
        <v>0</v>
      </c>
      <c r="AR136" s="46">
        <f t="shared" si="105"/>
        <v>0</v>
      </c>
      <c r="AS136" s="46">
        <f t="shared" si="106"/>
        <v>0</v>
      </c>
      <c r="AT136" s="32">
        <f t="shared" si="107"/>
        <v>0</v>
      </c>
      <c r="AU136" s="35" t="str">
        <f t="shared" si="108"/>
        <v/>
      </c>
      <c r="AV136" s="35" t="str">
        <f t="shared" si="109"/>
        <v/>
      </c>
      <c r="AW136" s="65" t="str">
        <f t="shared" si="110"/>
        <v/>
      </c>
      <c r="AX136" s="47">
        <f t="shared" si="75"/>
        <v>1</v>
      </c>
      <c r="AY136" s="48">
        <f t="shared" si="76"/>
        <v>0</v>
      </c>
      <c r="AZ136" s="48">
        <f t="shared" si="77"/>
        <v>0</v>
      </c>
      <c r="BA136" s="43">
        <f t="shared" si="78"/>
        <v>0</v>
      </c>
      <c r="BB136" s="43">
        <f t="shared" si="79"/>
        <v>0</v>
      </c>
      <c r="BC136" s="49">
        <f t="shared" si="80"/>
        <v>0</v>
      </c>
      <c r="BD136" s="49">
        <f t="shared" si="81"/>
        <v>0</v>
      </c>
      <c r="BE136" s="49">
        <f t="shared" si="82"/>
        <v>0</v>
      </c>
      <c r="BF136" s="49">
        <f t="shared" si="111"/>
        <v>0</v>
      </c>
      <c r="BG136" s="49">
        <f t="shared" si="83"/>
        <v>0</v>
      </c>
      <c r="BH136" s="32">
        <f t="shared" si="112"/>
        <v>0</v>
      </c>
      <c r="BI136" s="49">
        <f t="shared" si="113"/>
        <v>0</v>
      </c>
      <c r="BJ136" s="49">
        <f t="shared" si="114"/>
        <v>0</v>
      </c>
      <c r="BK136" s="49">
        <f t="shared" si="115"/>
        <v>0</v>
      </c>
      <c r="BL136" s="49">
        <f t="shared" si="116"/>
        <v>0</v>
      </c>
      <c r="BM136" s="49">
        <f t="shared" si="117"/>
        <v>0</v>
      </c>
      <c r="BN136" s="32">
        <f t="shared" si="118"/>
        <v>0</v>
      </c>
      <c r="BO136" s="32" t="str">
        <f t="shared" si="119"/>
        <v/>
      </c>
      <c r="BP136" s="32" t="str">
        <f t="shared" si="120"/>
        <v/>
      </c>
      <c r="BQ136" s="56" t="str">
        <f t="shared" si="121"/>
        <v/>
      </c>
      <c r="BR136" s="250">
        <f t="shared" si="122"/>
        <v>0</v>
      </c>
      <c r="BS136" s="19"/>
      <c r="BT136" s="19"/>
      <c r="BU136" s="19"/>
      <c r="BV136" s="19"/>
      <c r="BW136" s="19"/>
      <c r="BX136" s="19"/>
      <c r="BY136" s="19"/>
      <c r="BZ136" s="19"/>
      <c r="CA136" s="19">
        <f t="shared" si="84"/>
        <v>10</v>
      </c>
      <c r="CB136" s="19"/>
      <c r="CC136" s="19"/>
      <c r="CD136" s="19"/>
      <c r="CE136" s="19"/>
      <c r="CF136" s="19"/>
      <c r="CG136" s="19"/>
      <c r="CH136" s="19"/>
      <c r="CI136" s="19"/>
      <c r="CJ136" s="19"/>
      <c r="CK136" s="19"/>
      <c r="CL136" s="19"/>
      <c r="CM136" s="19"/>
      <c r="CN136" s="19"/>
      <c r="CO136" s="18"/>
      <c r="CP136" s="18"/>
      <c r="CQ136" s="18"/>
    </row>
    <row r="137" spans="1:95" ht="15.75" customHeight="1" x14ac:dyDescent="0.25">
      <c r="A137" s="129">
        <v>119</v>
      </c>
      <c r="B137" s="50"/>
      <c r="C137" s="50"/>
      <c r="D137" s="36"/>
      <c r="E137" s="36"/>
      <c r="F137" s="37">
        <v>1</v>
      </c>
      <c r="G137" s="61">
        <v>0</v>
      </c>
      <c r="H137" s="62">
        <v>0</v>
      </c>
      <c r="I137" s="63">
        <v>0</v>
      </c>
      <c r="J137" s="38">
        <v>1</v>
      </c>
      <c r="K137" s="39">
        <v>0</v>
      </c>
      <c r="L137" s="39">
        <v>0</v>
      </c>
      <c r="M137" s="39">
        <v>0</v>
      </c>
      <c r="N137" s="40">
        <v>0</v>
      </c>
      <c r="O137" s="41">
        <f t="shared" si="85"/>
        <v>0</v>
      </c>
      <c r="P137" s="41">
        <f t="shared" si="86"/>
        <v>0</v>
      </c>
      <c r="Q137" s="41">
        <f t="shared" si="87"/>
        <v>0</v>
      </c>
      <c r="R137" s="41">
        <f t="shared" si="88"/>
        <v>0</v>
      </c>
      <c r="S137" s="41">
        <f t="shared" si="89"/>
        <v>0</v>
      </c>
      <c r="T137" s="32">
        <f t="shared" si="66"/>
        <v>0</v>
      </c>
      <c r="U137" s="41">
        <f t="shared" si="90"/>
        <v>0</v>
      </c>
      <c r="V137" s="41">
        <f t="shared" si="91"/>
        <v>0</v>
      </c>
      <c r="W137" s="41">
        <f t="shared" si="92"/>
        <v>0</v>
      </c>
      <c r="X137" s="41">
        <f t="shared" si="93"/>
        <v>0</v>
      </c>
      <c r="Y137" s="41">
        <f t="shared" si="94"/>
        <v>0</v>
      </c>
      <c r="Z137" s="32">
        <f t="shared" si="95"/>
        <v>0</v>
      </c>
      <c r="AA137" s="32" t="str">
        <f t="shared" si="96"/>
        <v/>
      </c>
      <c r="AB137" s="32" t="str">
        <f t="shared" si="97"/>
        <v/>
      </c>
      <c r="AC137" s="56" t="str">
        <f t="shared" si="98"/>
        <v/>
      </c>
      <c r="AD137" s="42">
        <f t="shared" si="99"/>
        <v>1</v>
      </c>
      <c r="AE137" s="43">
        <f t="shared" si="67"/>
        <v>0</v>
      </c>
      <c r="AF137" s="43">
        <f t="shared" si="68"/>
        <v>0</v>
      </c>
      <c r="AG137" s="43">
        <f t="shared" si="69"/>
        <v>0</v>
      </c>
      <c r="AH137" s="44">
        <f t="shared" si="70"/>
        <v>0</v>
      </c>
      <c r="AI137" s="45">
        <f t="shared" si="71"/>
        <v>0</v>
      </c>
      <c r="AJ137" s="45">
        <f t="shared" si="72"/>
        <v>0</v>
      </c>
      <c r="AK137" s="46">
        <f t="shared" si="73"/>
        <v>0</v>
      </c>
      <c r="AL137" s="46">
        <f t="shared" si="100"/>
        <v>0</v>
      </c>
      <c r="AM137" s="46">
        <f t="shared" si="74"/>
        <v>0</v>
      </c>
      <c r="AN137" s="32">
        <f t="shared" si="101"/>
        <v>0</v>
      </c>
      <c r="AO137" s="45">
        <f t="shared" si="102"/>
        <v>0</v>
      </c>
      <c r="AP137" s="45">
        <f t="shared" si="103"/>
        <v>0</v>
      </c>
      <c r="AQ137" s="46">
        <f t="shared" si="104"/>
        <v>0</v>
      </c>
      <c r="AR137" s="46">
        <f t="shared" si="105"/>
        <v>0</v>
      </c>
      <c r="AS137" s="46">
        <f t="shared" si="106"/>
        <v>0</v>
      </c>
      <c r="AT137" s="32">
        <f t="shared" si="107"/>
        <v>0</v>
      </c>
      <c r="AU137" s="35" t="str">
        <f t="shared" si="108"/>
        <v/>
      </c>
      <c r="AV137" s="35" t="str">
        <f t="shared" si="109"/>
        <v/>
      </c>
      <c r="AW137" s="65" t="str">
        <f t="shared" si="110"/>
        <v/>
      </c>
      <c r="AX137" s="47">
        <f t="shared" si="75"/>
        <v>1</v>
      </c>
      <c r="AY137" s="48">
        <f t="shared" si="76"/>
        <v>0</v>
      </c>
      <c r="AZ137" s="48">
        <f t="shared" si="77"/>
        <v>0</v>
      </c>
      <c r="BA137" s="43">
        <f t="shared" si="78"/>
        <v>0</v>
      </c>
      <c r="BB137" s="43">
        <f t="shared" si="79"/>
        <v>0</v>
      </c>
      <c r="BC137" s="49">
        <f t="shared" si="80"/>
        <v>0</v>
      </c>
      <c r="BD137" s="49">
        <f t="shared" si="81"/>
        <v>0</v>
      </c>
      <c r="BE137" s="49">
        <f t="shared" si="82"/>
        <v>0</v>
      </c>
      <c r="BF137" s="49">
        <f t="shared" si="111"/>
        <v>0</v>
      </c>
      <c r="BG137" s="49">
        <f t="shared" si="83"/>
        <v>0</v>
      </c>
      <c r="BH137" s="32">
        <f t="shared" si="112"/>
        <v>0</v>
      </c>
      <c r="BI137" s="49">
        <f t="shared" si="113"/>
        <v>0</v>
      </c>
      <c r="BJ137" s="49">
        <f t="shared" si="114"/>
        <v>0</v>
      </c>
      <c r="BK137" s="49">
        <f t="shared" si="115"/>
        <v>0</v>
      </c>
      <c r="BL137" s="49">
        <f t="shared" si="116"/>
        <v>0</v>
      </c>
      <c r="BM137" s="49">
        <f t="shared" si="117"/>
        <v>0</v>
      </c>
      <c r="BN137" s="32">
        <f t="shared" si="118"/>
        <v>0</v>
      </c>
      <c r="BO137" s="32" t="str">
        <f t="shared" si="119"/>
        <v/>
      </c>
      <c r="BP137" s="32" t="str">
        <f t="shared" si="120"/>
        <v/>
      </c>
      <c r="BQ137" s="56" t="str">
        <f t="shared" si="121"/>
        <v/>
      </c>
      <c r="BR137" s="250">
        <f t="shared" si="122"/>
        <v>0</v>
      </c>
      <c r="BS137" s="19"/>
      <c r="BT137" s="19"/>
      <c r="BU137" s="19"/>
      <c r="BV137" s="19"/>
      <c r="BW137" s="19"/>
      <c r="BX137" s="19"/>
      <c r="BY137" s="19"/>
      <c r="BZ137" s="19"/>
      <c r="CA137" s="19">
        <f t="shared" si="84"/>
        <v>10</v>
      </c>
      <c r="CB137" s="19"/>
      <c r="CC137" s="19"/>
      <c r="CD137" s="19"/>
      <c r="CE137" s="19"/>
      <c r="CF137" s="19"/>
      <c r="CG137" s="19"/>
      <c r="CH137" s="19"/>
      <c r="CI137" s="19"/>
      <c r="CJ137" s="19"/>
      <c r="CK137" s="19"/>
      <c r="CL137" s="19"/>
      <c r="CM137" s="19"/>
      <c r="CN137" s="19"/>
      <c r="CO137" s="18"/>
      <c r="CP137" s="18"/>
      <c r="CQ137" s="18"/>
    </row>
    <row r="138" spans="1:95" ht="15.75" customHeight="1" x14ac:dyDescent="0.25">
      <c r="A138" s="129">
        <v>120</v>
      </c>
      <c r="B138" s="50"/>
      <c r="C138" s="50"/>
      <c r="D138" s="36"/>
      <c r="E138" s="36"/>
      <c r="F138" s="37">
        <v>1</v>
      </c>
      <c r="G138" s="61">
        <v>0</v>
      </c>
      <c r="H138" s="62">
        <v>0</v>
      </c>
      <c r="I138" s="63">
        <v>0</v>
      </c>
      <c r="J138" s="38">
        <v>1</v>
      </c>
      <c r="K138" s="39">
        <v>0</v>
      </c>
      <c r="L138" s="39">
        <v>0</v>
      </c>
      <c r="M138" s="39">
        <v>0</v>
      </c>
      <c r="N138" s="40">
        <v>0</v>
      </c>
      <c r="O138" s="41">
        <f t="shared" si="85"/>
        <v>0</v>
      </c>
      <c r="P138" s="41">
        <f t="shared" si="86"/>
        <v>0</v>
      </c>
      <c r="Q138" s="41">
        <f t="shared" si="87"/>
        <v>0</v>
      </c>
      <c r="R138" s="41">
        <f t="shared" si="88"/>
        <v>0</v>
      </c>
      <c r="S138" s="41">
        <f t="shared" si="89"/>
        <v>0</v>
      </c>
      <c r="T138" s="32">
        <f t="shared" si="66"/>
        <v>0</v>
      </c>
      <c r="U138" s="41">
        <f t="shared" si="90"/>
        <v>0</v>
      </c>
      <c r="V138" s="41">
        <f t="shared" si="91"/>
        <v>0</v>
      </c>
      <c r="W138" s="41">
        <f t="shared" si="92"/>
        <v>0</v>
      </c>
      <c r="X138" s="41">
        <f t="shared" si="93"/>
        <v>0</v>
      </c>
      <c r="Y138" s="41">
        <f t="shared" si="94"/>
        <v>0</v>
      </c>
      <c r="Z138" s="32">
        <f t="shared" si="95"/>
        <v>0</v>
      </c>
      <c r="AA138" s="32" t="str">
        <f t="shared" si="96"/>
        <v/>
      </c>
      <c r="AB138" s="32" t="str">
        <f t="shared" si="97"/>
        <v/>
      </c>
      <c r="AC138" s="56" t="str">
        <f t="shared" si="98"/>
        <v/>
      </c>
      <c r="AD138" s="42">
        <f t="shared" si="99"/>
        <v>1</v>
      </c>
      <c r="AE138" s="43">
        <f t="shared" si="67"/>
        <v>0</v>
      </c>
      <c r="AF138" s="43">
        <f t="shared" si="68"/>
        <v>0</v>
      </c>
      <c r="AG138" s="43">
        <f t="shared" si="69"/>
        <v>0</v>
      </c>
      <c r="AH138" s="44">
        <f t="shared" si="70"/>
        <v>0</v>
      </c>
      <c r="AI138" s="45">
        <f t="shared" si="71"/>
        <v>0</v>
      </c>
      <c r="AJ138" s="45">
        <f t="shared" si="72"/>
        <v>0</v>
      </c>
      <c r="AK138" s="46">
        <f t="shared" si="73"/>
        <v>0</v>
      </c>
      <c r="AL138" s="46">
        <f t="shared" si="100"/>
        <v>0</v>
      </c>
      <c r="AM138" s="46">
        <f t="shared" si="74"/>
        <v>0</v>
      </c>
      <c r="AN138" s="32">
        <f t="shared" si="101"/>
        <v>0</v>
      </c>
      <c r="AO138" s="45">
        <f t="shared" si="102"/>
        <v>0</v>
      </c>
      <c r="AP138" s="45">
        <f t="shared" si="103"/>
        <v>0</v>
      </c>
      <c r="AQ138" s="46">
        <f t="shared" si="104"/>
        <v>0</v>
      </c>
      <c r="AR138" s="46">
        <f t="shared" si="105"/>
        <v>0</v>
      </c>
      <c r="AS138" s="46">
        <f t="shared" si="106"/>
        <v>0</v>
      </c>
      <c r="AT138" s="32">
        <f t="shared" si="107"/>
        <v>0</v>
      </c>
      <c r="AU138" s="35" t="str">
        <f t="shared" si="108"/>
        <v/>
      </c>
      <c r="AV138" s="35" t="str">
        <f t="shared" si="109"/>
        <v/>
      </c>
      <c r="AW138" s="65" t="str">
        <f t="shared" si="110"/>
        <v/>
      </c>
      <c r="AX138" s="47">
        <f t="shared" si="75"/>
        <v>1</v>
      </c>
      <c r="AY138" s="48">
        <f t="shared" si="76"/>
        <v>0</v>
      </c>
      <c r="AZ138" s="48">
        <f t="shared" si="77"/>
        <v>0</v>
      </c>
      <c r="BA138" s="43">
        <f t="shared" si="78"/>
        <v>0</v>
      </c>
      <c r="BB138" s="43">
        <f t="shared" si="79"/>
        <v>0</v>
      </c>
      <c r="BC138" s="49">
        <f t="shared" si="80"/>
        <v>0</v>
      </c>
      <c r="BD138" s="49">
        <f t="shared" si="81"/>
        <v>0</v>
      </c>
      <c r="BE138" s="49">
        <f t="shared" si="82"/>
        <v>0</v>
      </c>
      <c r="BF138" s="49">
        <f t="shared" si="111"/>
        <v>0</v>
      </c>
      <c r="BG138" s="49">
        <f t="shared" si="83"/>
        <v>0</v>
      </c>
      <c r="BH138" s="32">
        <f t="shared" si="112"/>
        <v>0</v>
      </c>
      <c r="BI138" s="49">
        <f t="shared" si="113"/>
        <v>0</v>
      </c>
      <c r="BJ138" s="49">
        <f t="shared" si="114"/>
        <v>0</v>
      </c>
      <c r="BK138" s="49">
        <f t="shared" si="115"/>
        <v>0</v>
      </c>
      <c r="BL138" s="49">
        <f t="shared" si="116"/>
        <v>0</v>
      </c>
      <c r="BM138" s="49">
        <f t="shared" si="117"/>
        <v>0</v>
      </c>
      <c r="BN138" s="32">
        <f t="shared" si="118"/>
        <v>0</v>
      </c>
      <c r="BO138" s="32" t="str">
        <f t="shared" si="119"/>
        <v/>
      </c>
      <c r="BP138" s="32" t="str">
        <f t="shared" si="120"/>
        <v/>
      </c>
      <c r="BQ138" s="56" t="str">
        <f t="shared" si="121"/>
        <v/>
      </c>
      <c r="BR138" s="250">
        <f t="shared" si="122"/>
        <v>0</v>
      </c>
      <c r="BS138" s="19"/>
      <c r="BT138" s="19"/>
      <c r="BU138" s="19"/>
      <c r="BV138" s="19"/>
      <c r="BW138" s="19"/>
      <c r="BX138" s="19"/>
      <c r="BY138" s="19"/>
      <c r="BZ138" s="19"/>
      <c r="CA138" s="19">
        <f t="shared" si="84"/>
        <v>10</v>
      </c>
      <c r="CB138" s="19"/>
      <c r="CC138" s="19"/>
      <c r="CD138" s="19"/>
      <c r="CE138" s="19"/>
      <c r="CF138" s="19"/>
      <c r="CG138" s="19"/>
      <c r="CH138" s="19"/>
      <c r="CI138" s="19"/>
      <c r="CJ138" s="19"/>
      <c r="CK138" s="19"/>
      <c r="CL138" s="19"/>
      <c r="CM138" s="19"/>
      <c r="CN138" s="19"/>
      <c r="CO138" s="18"/>
      <c r="CP138" s="18"/>
      <c r="CQ138" s="18"/>
    </row>
    <row r="139" spans="1:95" ht="15.75" customHeight="1" x14ac:dyDescent="0.25">
      <c r="A139" s="129">
        <v>121</v>
      </c>
      <c r="B139" s="50"/>
      <c r="C139" s="50"/>
      <c r="D139" s="36"/>
      <c r="E139" s="36"/>
      <c r="F139" s="37">
        <v>1</v>
      </c>
      <c r="G139" s="61">
        <v>0</v>
      </c>
      <c r="H139" s="62">
        <v>0</v>
      </c>
      <c r="I139" s="63">
        <v>0</v>
      </c>
      <c r="J139" s="38">
        <v>1</v>
      </c>
      <c r="K139" s="39">
        <v>0</v>
      </c>
      <c r="L139" s="39">
        <v>0</v>
      </c>
      <c r="M139" s="39">
        <v>0</v>
      </c>
      <c r="N139" s="40">
        <v>0</v>
      </c>
      <c r="O139" s="41">
        <f t="shared" si="85"/>
        <v>0</v>
      </c>
      <c r="P139" s="41">
        <f t="shared" si="86"/>
        <v>0</v>
      </c>
      <c r="Q139" s="41">
        <f t="shared" si="87"/>
        <v>0</v>
      </c>
      <c r="R139" s="41">
        <f t="shared" si="88"/>
        <v>0</v>
      </c>
      <c r="S139" s="41">
        <f t="shared" si="89"/>
        <v>0</v>
      </c>
      <c r="T139" s="32">
        <f t="shared" si="66"/>
        <v>0</v>
      </c>
      <c r="U139" s="41">
        <f t="shared" si="90"/>
        <v>0</v>
      </c>
      <c r="V139" s="41">
        <f t="shared" si="91"/>
        <v>0</v>
      </c>
      <c r="W139" s="41">
        <f t="shared" si="92"/>
        <v>0</v>
      </c>
      <c r="X139" s="41">
        <f t="shared" si="93"/>
        <v>0</v>
      </c>
      <c r="Y139" s="41">
        <f t="shared" si="94"/>
        <v>0</v>
      </c>
      <c r="Z139" s="32">
        <f t="shared" si="95"/>
        <v>0</v>
      </c>
      <c r="AA139" s="32" t="str">
        <f t="shared" si="96"/>
        <v/>
      </c>
      <c r="AB139" s="32" t="str">
        <f t="shared" si="97"/>
        <v/>
      </c>
      <c r="AC139" s="56" t="str">
        <f t="shared" si="98"/>
        <v/>
      </c>
      <c r="AD139" s="42">
        <f t="shared" si="99"/>
        <v>1</v>
      </c>
      <c r="AE139" s="43">
        <f t="shared" si="67"/>
        <v>0</v>
      </c>
      <c r="AF139" s="43">
        <f t="shared" si="68"/>
        <v>0</v>
      </c>
      <c r="AG139" s="43">
        <f t="shared" si="69"/>
        <v>0</v>
      </c>
      <c r="AH139" s="44">
        <f t="shared" si="70"/>
        <v>0</v>
      </c>
      <c r="AI139" s="45">
        <f t="shared" si="71"/>
        <v>0</v>
      </c>
      <c r="AJ139" s="45">
        <f t="shared" si="72"/>
        <v>0</v>
      </c>
      <c r="AK139" s="46">
        <f t="shared" si="73"/>
        <v>0</v>
      </c>
      <c r="AL139" s="46">
        <f t="shared" si="100"/>
        <v>0</v>
      </c>
      <c r="AM139" s="46">
        <f t="shared" si="74"/>
        <v>0</v>
      </c>
      <c r="AN139" s="32">
        <f t="shared" si="101"/>
        <v>0</v>
      </c>
      <c r="AO139" s="45">
        <f t="shared" si="102"/>
        <v>0</v>
      </c>
      <c r="AP139" s="45">
        <f t="shared" si="103"/>
        <v>0</v>
      </c>
      <c r="AQ139" s="46">
        <f t="shared" si="104"/>
        <v>0</v>
      </c>
      <c r="AR139" s="46">
        <f t="shared" si="105"/>
        <v>0</v>
      </c>
      <c r="AS139" s="46">
        <f t="shared" si="106"/>
        <v>0</v>
      </c>
      <c r="AT139" s="32">
        <f t="shared" si="107"/>
        <v>0</v>
      </c>
      <c r="AU139" s="35" t="str">
        <f t="shared" si="108"/>
        <v/>
      </c>
      <c r="AV139" s="35" t="str">
        <f t="shared" si="109"/>
        <v/>
      </c>
      <c r="AW139" s="65" t="str">
        <f t="shared" si="110"/>
        <v/>
      </c>
      <c r="AX139" s="47">
        <f t="shared" si="75"/>
        <v>1</v>
      </c>
      <c r="AY139" s="48">
        <f t="shared" si="76"/>
        <v>0</v>
      </c>
      <c r="AZ139" s="48">
        <f t="shared" si="77"/>
        <v>0</v>
      </c>
      <c r="BA139" s="43">
        <f t="shared" si="78"/>
        <v>0</v>
      </c>
      <c r="BB139" s="43">
        <f t="shared" si="79"/>
        <v>0</v>
      </c>
      <c r="BC139" s="49">
        <f t="shared" si="80"/>
        <v>0</v>
      </c>
      <c r="BD139" s="49">
        <f t="shared" si="81"/>
        <v>0</v>
      </c>
      <c r="BE139" s="49">
        <f t="shared" si="82"/>
        <v>0</v>
      </c>
      <c r="BF139" s="49">
        <f t="shared" si="111"/>
        <v>0</v>
      </c>
      <c r="BG139" s="49">
        <f t="shared" si="83"/>
        <v>0</v>
      </c>
      <c r="BH139" s="32">
        <f t="shared" si="112"/>
        <v>0</v>
      </c>
      <c r="BI139" s="49">
        <f t="shared" si="113"/>
        <v>0</v>
      </c>
      <c r="BJ139" s="49">
        <f t="shared" si="114"/>
        <v>0</v>
      </c>
      <c r="BK139" s="49">
        <f t="shared" si="115"/>
        <v>0</v>
      </c>
      <c r="BL139" s="49">
        <f t="shared" si="116"/>
        <v>0</v>
      </c>
      <c r="BM139" s="49">
        <f t="shared" si="117"/>
        <v>0</v>
      </c>
      <c r="BN139" s="32">
        <f t="shared" si="118"/>
        <v>0</v>
      </c>
      <c r="BO139" s="32" t="str">
        <f t="shared" si="119"/>
        <v/>
      </c>
      <c r="BP139" s="32" t="str">
        <f t="shared" si="120"/>
        <v/>
      </c>
      <c r="BQ139" s="56" t="str">
        <f t="shared" si="121"/>
        <v/>
      </c>
      <c r="BR139" s="250">
        <f t="shared" si="122"/>
        <v>0</v>
      </c>
      <c r="BS139" s="19"/>
      <c r="BT139" s="19"/>
      <c r="BU139" s="19"/>
      <c r="BV139" s="19"/>
      <c r="BW139" s="19"/>
      <c r="BX139" s="19"/>
      <c r="BY139" s="19"/>
      <c r="BZ139" s="19"/>
      <c r="CA139" s="19">
        <f t="shared" si="84"/>
        <v>10</v>
      </c>
      <c r="CB139" s="19"/>
      <c r="CC139" s="19"/>
      <c r="CD139" s="19"/>
      <c r="CE139" s="19"/>
      <c r="CF139" s="19"/>
      <c r="CG139" s="19"/>
      <c r="CH139" s="19"/>
      <c r="CI139" s="19"/>
      <c r="CJ139" s="19"/>
      <c r="CK139" s="19"/>
      <c r="CL139" s="19"/>
      <c r="CM139" s="19"/>
      <c r="CN139" s="19"/>
      <c r="CO139" s="18"/>
      <c r="CP139" s="18"/>
      <c r="CQ139" s="18"/>
    </row>
    <row r="140" spans="1:95" ht="15.75" customHeight="1" x14ac:dyDescent="0.25">
      <c r="A140" s="129">
        <v>122</v>
      </c>
      <c r="B140" s="50"/>
      <c r="C140" s="50"/>
      <c r="D140" s="36"/>
      <c r="E140" s="36"/>
      <c r="F140" s="37">
        <v>1</v>
      </c>
      <c r="G140" s="61">
        <v>0</v>
      </c>
      <c r="H140" s="62">
        <v>0</v>
      </c>
      <c r="I140" s="63">
        <v>0</v>
      </c>
      <c r="J140" s="38">
        <v>1</v>
      </c>
      <c r="K140" s="39">
        <v>0</v>
      </c>
      <c r="L140" s="39">
        <v>0</v>
      </c>
      <c r="M140" s="39">
        <v>0</v>
      </c>
      <c r="N140" s="40">
        <v>0</v>
      </c>
      <c r="O140" s="41">
        <f t="shared" si="85"/>
        <v>0</v>
      </c>
      <c r="P140" s="41">
        <f t="shared" si="86"/>
        <v>0</v>
      </c>
      <c r="Q140" s="41">
        <f t="shared" si="87"/>
        <v>0</v>
      </c>
      <c r="R140" s="41">
        <f t="shared" si="88"/>
        <v>0</v>
      </c>
      <c r="S140" s="41">
        <f t="shared" si="89"/>
        <v>0</v>
      </c>
      <c r="T140" s="32">
        <f t="shared" si="66"/>
        <v>0</v>
      </c>
      <c r="U140" s="41">
        <f t="shared" si="90"/>
        <v>0</v>
      </c>
      <c r="V140" s="41">
        <f t="shared" si="91"/>
        <v>0</v>
      </c>
      <c r="W140" s="41">
        <f t="shared" si="92"/>
        <v>0</v>
      </c>
      <c r="X140" s="41">
        <f t="shared" si="93"/>
        <v>0</v>
      </c>
      <c r="Y140" s="41">
        <f t="shared" si="94"/>
        <v>0</v>
      </c>
      <c r="Z140" s="32">
        <f t="shared" si="95"/>
        <v>0</v>
      </c>
      <c r="AA140" s="32" t="str">
        <f t="shared" si="96"/>
        <v/>
      </c>
      <c r="AB140" s="32" t="str">
        <f t="shared" si="97"/>
        <v/>
      </c>
      <c r="AC140" s="56" t="str">
        <f t="shared" si="98"/>
        <v/>
      </c>
      <c r="AD140" s="42">
        <f t="shared" si="99"/>
        <v>1</v>
      </c>
      <c r="AE140" s="43">
        <f t="shared" si="67"/>
        <v>0</v>
      </c>
      <c r="AF140" s="43">
        <f t="shared" si="68"/>
        <v>0</v>
      </c>
      <c r="AG140" s="43">
        <f t="shared" si="69"/>
        <v>0</v>
      </c>
      <c r="AH140" s="44">
        <f t="shared" si="70"/>
        <v>0</v>
      </c>
      <c r="AI140" s="45">
        <f t="shared" si="71"/>
        <v>0</v>
      </c>
      <c r="AJ140" s="45">
        <f t="shared" si="72"/>
        <v>0</v>
      </c>
      <c r="AK140" s="46">
        <f t="shared" si="73"/>
        <v>0</v>
      </c>
      <c r="AL140" s="46">
        <f t="shared" si="100"/>
        <v>0</v>
      </c>
      <c r="AM140" s="46">
        <f t="shared" si="74"/>
        <v>0</v>
      </c>
      <c r="AN140" s="32">
        <f t="shared" si="101"/>
        <v>0</v>
      </c>
      <c r="AO140" s="45">
        <f t="shared" si="102"/>
        <v>0</v>
      </c>
      <c r="AP140" s="45">
        <f t="shared" si="103"/>
        <v>0</v>
      </c>
      <c r="AQ140" s="46">
        <f t="shared" si="104"/>
        <v>0</v>
      </c>
      <c r="AR140" s="46">
        <f t="shared" si="105"/>
        <v>0</v>
      </c>
      <c r="AS140" s="46">
        <f t="shared" si="106"/>
        <v>0</v>
      </c>
      <c r="AT140" s="32">
        <f t="shared" si="107"/>
        <v>0</v>
      </c>
      <c r="AU140" s="35" t="str">
        <f t="shared" si="108"/>
        <v/>
      </c>
      <c r="AV140" s="35" t="str">
        <f t="shared" si="109"/>
        <v/>
      </c>
      <c r="AW140" s="65" t="str">
        <f t="shared" si="110"/>
        <v/>
      </c>
      <c r="AX140" s="47">
        <f t="shared" si="75"/>
        <v>1</v>
      </c>
      <c r="AY140" s="48">
        <f t="shared" si="76"/>
        <v>0</v>
      </c>
      <c r="AZ140" s="48">
        <f t="shared" si="77"/>
        <v>0</v>
      </c>
      <c r="BA140" s="43">
        <f t="shared" si="78"/>
        <v>0</v>
      </c>
      <c r="BB140" s="43">
        <f t="shared" si="79"/>
        <v>0</v>
      </c>
      <c r="BC140" s="49">
        <f t="shared" si="80"/>
        <v>0</v>
      </c>
      <c r="BD140" s="49">
        <f t="shared" si="81"/>
        <v>0</v>
      </c>
      <c r="BE140" s="49">
        <f t="shared" si="82"/>
        <v>0</v>
      </c>
      <c r="BF140" s="49">
        <f t="shared" si="111"/>
        <v>0</v>
      </c>
      <c r="BG140" s="49">
        <f t="shared" si="83"/>
        <v>0</v>
      </c>
      <c r="BH140" s="32">
        <f t="shared" si="112"/>
        <v>0</v>
      </c>
      <c r="BI140" s="49">
        <f t="shared" si="113"/>
        <v>0</v>
      </c>
      <c r="BJ140" s="49">
        <f t="shared" si="114"/>
        <v>0</v>
      </c>
      <c r="BK140" s="49">
        <f t="shared" si="115"/>
        <v>0</v>
      </c>
      <c r="BL140" s="49">
        <f t="shared" si="116"/>
        <v>0</v>
      </c>
      <c r="BM140" s="49">
        <f t="shared" si="117"/>
        <v>0</v>
      </c>
      <c r="BN140" s="32">
        <f t="shared" si="118"/>
        <v>0</v>
      </c>
      <c r="BO140" s="32" t="str">
        <f t="shared" si="119"/>
        <v/>
      </c>
      <c r="BP140" s="32" t="str">
        <f t="shared" si="120"/>
        <v/>
      </c>
      <c r="BQ140" s="56" t="str">
        <f t="shared" si="121"/>
        <v/>
      </c>
      <c r="BR140" s="250">
        <f t="shared" si="122"/>
        <v>0</v>
      </c>
      <c r="BS140" s="19"/>
      <c r="BT140" s="19"/>
      <c r="BU140" s="19"/>
      <c r="BV140" s="19"/>
      <c r="BW140" s="19"/>
      <c r="BX140" s="19"/>
      <c r="BY140" s="19"/>
      <c r="BZ140" s="19"/>
      <c r="CA140" s="19">
        <f t="shared" si="84"/>
        <v>10</v>
      </c>
      <c r="CB140" s="19"/>
      <c r="CC140" s="19"/>
      <c r="CD140" s="19"/>
      <c r="CE140" s="19"/>
      <c r="CF140" s="19"/>
      <c r="CG140" s="19"/>
      <c r="CH140" s="19"/>
      <c r="CI140" s="19"/>
      <c r="CJ140" s="19"/>
      <c r="CK140" s="19"/>
      <c r="CL140" s="19"/>
      <c r="CM140" s="19"/>
      <c r="CN140" s="19"/>
      <c r="CO140" s="18"/>
      <c r="CP140" s="18"/>
      <c r="CQ140" s="18"/>
    </row>
    <row r="141" spans="1:95" ht="15.75" customHeight="1" x14ac:dyDescent="0.25">
      <c r="A141" s="129">
        <v>123</v>
      </c>
      <c r="B141" s="50"/>
      <c r="C141" s="50"/>
      <c r="D141" s="36"/>
      <c r="E141" s="36"/>
      <c r="F141" s="37">
        <v>1</v>
      </c>
      <c r="G141" s="61">
        <v>0</v>
      </c>
      <c r="H141" s="62">
        <v>0</v>
      </c>
      <c r="I141" s="63">
        <v>0</v>
      </c>
      <c r="J141" s="38">
        <v>1</v>
      </c>
      <c r="K141" s="39">
        <v>0</v>
      </c>
      <c r="L141" s="39">
        <v>0</v>
      </c>
      <c r="M141" s="39">
        <v>0</v>
      </c>
      <c r="N141" s="40">
        <v>0</v>
      </c>
      <c r="O141" s="41">
        <f t="shared" si="85"/>
        <v>0</v>
      </c>
      <c r="P141" s="41">
        <f t="shared" si="86"/>
        <v>0</v>
      </c>
      <c r="Q141" s="41">
        <f t="shared" si="87"/>
        <v>0</v>
      </c>
      <c r="R141" s="41">
        <f t="shared" si="88"/>
        <v>0</v>
      </c>
      <c r="S141" s="41">
        <f t="shared" si="89"/>
        <v>0</v>
      </c>
      <c r="T141" s="32">
        <f t="shared" si="66"/>
        <v>0</v>
      </c>
      <c r="U141" s="41">
        <f t="shared" si="90"/>
        <v>0</v>
      </c>
      <c r="V141" s="41">
        <f t="shared" si="91"/>
        <v>0</v>
      </c>
      <c r="W141" s="41">
        <f t="shared" si="92"/>
        <v>0</v>
      </c>
      <c r="X141" s="41">
        <f t="shared" si="93"/>
        <v>0</v>
      </c>
      <c r="Y141" s="41">
        <f t="shared" si="94"/>
        <v>0</v>
      </c>
      <c r="Z141" s="32">
        <f t="shared" si="95"/>
        <v>0</v>
      </c>
      <c r="AA141" s="32" t="str">
        <f t="shared" si="96"/>
        <v/>
      </c>
      <c r="AB141" s="32" t="str">
        <f t="shared" si="97"/>
        <v/>
      </c>
      <c r="AC141" s="56" t="str">
        <f t="shared" si="98"/>
        <v/>
      </c>
      <c r="AD141" s="42">
        <f t="shared" si="99"/>
        <v>1</v>
      </c>
      <c r="AE141" s="43">
        <f t="shared" si="67"/>
        <v>0</v>
      </c>
      <c r="AF141" s="43">
        <f t="shared" si="68"/>
        <v>0</v>
      </c>
      <c r="AG141" s="43">
        <f t="shared" si="69"/>
        <v>0</v>
      </c>
      <c r="AH141" s="44">
        <f t="shared" si="70"/>
        <v>0</v>
      </c>
      <c r="AI141" s="45">
        <f t="shared" si="71"/>
        <v>0</v>
      </c>
      <c r="AJ141" s="45">
        <f t="shared" si="72"/>
        <v>0</v>
      </c>
      <c r="AK141" s="46">
        <f t="shared" si="73"/>
        <v>0</v>
      </c>
      <c r="AL141" s="46">
        <f t="shared" si="100"/>
        <v>0</v>
      </c>
      <c r="AM141" s="46">
        <f t="shared" si="74"/>
        <v>0</v>
      </c>
      <c r="AN141" s="32">
        <f t="shared" si="101"/>
        <v>0</v>
      </c>
      <c r="AO141" s="45">
        <f t="shared" si="102"/>
        <v>0</v>
      </c>
      <c r="AP141" s="45">
        <f t="shared" si="103"/>
        <v>0</v>
      </c>
      <c r="AQ141" s="46">
        <f t="shared" si="104"/>
        <v>0</v>
      </c>
      <c r="AR141" s="46">
        <f t="shared" si="105"/>
        <v>0</v>
      </c>
      <c r="AS141" s="46">
        <f t="shared" si="106"/>
        <v>0</v>
      </c>
      <c r="AT141" s="32">
        <f t="shared" si="107"/>
        <v>0</v>
      </c>
      <c r="AU141" s="35" t="str">
        <f t="shared" si="108"/>
        <v/>
      </c>
      <c r="AV141" s="35" t="str">
        <f t="shared" si="109"/>
        <v/>
      </c>
      <c r="AW141" s="65" t="str">
        <f t="shared" si="110"/>
        <v/>
      </c>
      <c r="AX141" s="47">
        <f t="shared" si="75"/>
        <v>1</v>
      </c>
      <c r="AY141" s="48">
        <f t="shared" si="76"/>
        <v>0</v>
      </c>
      <c r="AZ141" s="48">
        <f t="shared" si="77"/>
        <v>0</v>
      </c>
      <c r="BA141" s="43">
        <f t="shared" si="78"/>
        <v>0</v>
      </c>
      <c r="BB141" s="43">
        <f t="shared" si="79"/>
        <v>0</v>
      </c>
      <c r="BC141" s="49">
        <f t="shared" si="80"/>
        <v>0</v>
      </c>
      <c r="BD141" s="49">
        <f t="shared" si="81"/>
        <v>0</v>
      </c>
      <c r="BE141" s="49">
        <f t="shared" si="82"/>
        <v>0</v>
      </c>
      <c r="BF141" s="49">
        <f t="shared" si="111"/>
        <v>0</v>
      </c>
      <c r="BG141" s="49">
        <f t="shared" si="83"/>
        <v>0</v>
      </c>
      <c r="BH141" s="32">
        <f t="shared" si="112"/>
        <v>0</v>
      </c>
      <c r="BI141" s="49">
        <f t="shared" si="113"/>
        <v>0</v>
      </c>
      <c r="BJ141" s="49">
        <f t="shared" si="114"/>
        <v>0</v>
      </c>
      <c r="BK141" s="49">
        <f t="shared" si="115"/>
        <v>0</v>
      </c>
      <c r="BL141" s="49">
        <f t="shared" si="116"/>
        <v>0</v>
      </c>
      <c r="BM141" s="49">
        <f t="shared" si="117"/>
        <v>0</v>
      </c>
      <c r="BN141" s="32">
        <f t="shared" si="118"/>
        <v>0</v>
      </c>
      <c r="BO141" s="32" t="str">
        <f t="shared" si="119"/>
        <v/>
      </c>
      <c r="BP141" s="32" t="str">
        <f t="shared" si="120"/>
        <v/>
      </c>
      <c r="BQ141" s="56" t="str">
        <f t="shared" si="121"/>
        <v/>
      </c>
      <c r="BR141" s="250">
        <f t="shared" si="122"/>
        <v>0</v>
      </c>
      <c r="BS141" s="19"/>
      <c r="BT141" s="19"/>
      <c r="BU141" s="19"/>
      <c r="BV141" s="19"/>
      <c r="BW141" s="19"/>
      <c r="BX141" s="19"/>
      <c r="BY141" s="19"/>
      <c r="BZ141" s="19"/>
      <c r="CA141" s="19">
        <f t="shared" si="84"/>
        <v>10</v>
      </c>
      <c r="CB141" s="19"/>
      <c r="CC141" s="19"/>
      <c r="CD141" s="19"/>
      <c r="CE141" s="19"/>
      <c r="CF141" s="19"/>
      <c r="CG141" s="19"/>
      <c r="CH141" s="19"/>
      <c r="CI141" s="19"/>
      <c r="CJ141" s="19"/>
      <c r="CK141" s="19"/>
      <c r="CL141" s="19"/>
      <c r="CM141" s="19"/>
      <c r="CN141" s="19"/>
      <c r="CO141" s="18"/>
      <c r="CP141" s="18"/>
      <c r="CQ141" s="18"/>
    </row>
    <row r="142" spans="1:95" ht="15.75" customHeight="1" x14ac:dyDescent="0.25">
      <c r="A142" s="129">
        <v>124</v>
      </c>
      <c r="B142" s="50"/>
      <c r="C142" s="50"/>
      <c r="D142" s="36"/>
      <c r="E142" s="36"/>
      <c r="F142" s="37">
        <v>1</v>
      </c>
      <c r="G142" s="61">
        <v>0</v>
      </c>
      <c r="H142" s="62">
        <v>0</v>
      </c>
      <c r="I142" s="63">
        <v>0</v>
      </c>
      <c r="J142" s="38">
        <v>1</v>
      </c>
      <c r="K142" s="39">
        <v>0</v>
      </c>
      <c r="L142" s="39">
        <v>0</v>
      </c>
      <c r="M142" s="39">
        <v>0</v>
      </c>
      <c r="N142" s="40">
        <v>0</v>
      </c>
      <c r="O142" s="41">
        <f t="shared" si="85"/>
        <v>0</v>
      </c>
      <c r="P142" s="41">
        <f t="shared" si="86"/>
        <v>0</v>
      </c>
      <c r="Q142" s="41">
        <f t="shared" si="87"/>
        <v>0</v>
      </c>
      <c r="R142" s="41">
        <f t="shared" si="88"/>
        <v>0</v>
      </c>
      <c r="S142" s="41">
        <f t="shared" si="89"/>
        <v>0</v>
      </c>
      <c r="T142" s="32">
        <f t="shared" si="66"/>
        <v>0</v>
      </c>
      <c r="U142" s="41">
        <f t="shared" si="90"/>
        <v>0</v>
      </c>
      <c r="V142" s="41">
        <f t="shared" si="91"/>
        <v>0</v>
      </c>
      <c r="W142" s="41">
        <f t="shared" si="92"/>
        <v>0</v>
      </c>
      <c r="X142" s="41">
        <f t="shared" si="93"/>
        <v>0</v>
      </c>
      <c r="Y142" s="41">
        <f t="shared" si="94"/>
        <v>0</v>
      </c>
      <c r="Z142" s="32">
        <f t="shared" si="95"/>
        <v>0</v>
      </c>
      <c r="AA142" s="32" t="str">
        <f t="shared" si="96"/>
        <v/>
      </c>
      <c r="AB142" s="32" t="str">
        <f t="shared" si="97"/>
        <v/>
      </c>
      <c r="AC142" s="56" t="str">
        <f t="shared" si="98"/>
        <v/>
      </c>
      <c r="AD142" s="42">
        <f t="shared" si="99"/>
        <v>1</v>
      </c>
      <c r="AE142" s="43">
        <f t="shared" si="67"/>
        <v>0</v>
      </c>
      <c r="AF142" s="43">
        <f t="shared" si="68"/>
        <v>0</v>
      </c>
      <c r="AG142" s="43">
        <f t="shared" si="69"/>
        <v>0</v>
      </c>
      <c r="AH142" s="44">
        <f t="shared" si="70"/>
        <v>0</v>
      </c>
      <c r="AI142" s="45">
        <f t="shared" si="71"/>
        <v>0</v>
      </c>
      <c r="AJ142" s="45">
        <f t="shared" si="72"/>
        <v>0</v>
      </c>
      <c r="AK142" s="46">
        <f t="shared" si="73"/>
        <v>0</v>
      </c>
      <c r="AL142" s="46">
        <f t="shared" si="100"/>
        <v>0</v>
      </c>
      <c r="AM142" s="46">
        <f t="shared" si="74"/>
        <v>0</v>
      </c>
      <c r="AN142" s="32">
        <f t="shared" si="101"/>
        <v>0</v>
      </c>
      <c r="AO142" s="45">
        <f t="shared" si="102"/>
        <v>0</v>
      </c>
      <c r="AP142" s="45">
        <f t="shared" si="103"/>
        <v>0</v>
      </c>
      <c r="AQ142" s="46">
        <f t="shared" si="104"/>
        <v>0</v>
      </c>
      <c r="AR142" s="46">
        <f t="shared" si="105"/>
        <v>0</v>
      </c>
      <c r="AS142" s="46">
        <f t="shared" si="106"/>
        <v>0</v>
      </c>
      <c r="AT142" s="32">
        <f t="shared" si="107"/>
        <v>0</v>
      </c>
      <c r="AU142" s="35" t="str">
        <f t="shared" si="108"/>
        <v/>
      </c>
      <c r="AV142" s="35" t="str">
        <f t="shared" si="109"/>
        <v/>
      </c>
      <c r="AW142" s="65" t="str">
        <f t="shared" si="110"/>
        <v/>
      </c>
      <c r="AX142" s="47">
        <f t="shared" si="75"/>
        <v>1</v>
      </c>
      <c r="AY142" s="48">
        <f t="shared" si="76"/>
        <v>0</v>
      </c>
      <c r="AZ142" s="48">
        <f t="shared" si="77"/>
        <v>0</v>
      </c>
      <c r="BA142" s="43">
        <f t="shared" si="78"/>
        <v>0</v>
      </c>
      <c r="BB142" s="43">
        <f t="shared" si="79"/>
        <v>0</v>
      </c>
      <c r="BC142" s="49">
        <f t="shared" si="80"/>
        <v>0</v>
      </c>
      <c r="BD142" s="49">
        <f t="shared" si="81"/>
        <v>0</v>
      </c>
      <c r="BE142" s="49">
        <f t="shared" si="82"/>
        <v>0</v>
      </c>
      <c r="BF142" s="49">
        <f t="shared" si="111"/>
        <v>0</v>
      </c>
      <c r="BG142" s="49">
        <f t="shared" si="83"/>
        <v>0</v>
      </c>
      <c r="BH142" s="32">
        <f t="shared" si="112"/>
        <v>0</v>
      </c>
      <c r="BI142" s="49">
        <f t="shared" si="113"/>
        <v>0</v>
      </c>
      <c r="BJ142" s="49">
        <f t="shared" si="114"/>
        <v>0</v>
      </c>
      <c r="BK142" s="49">
        <f t="shared" si="115"/>
        <v>0</v>
      </c>
      <c r="BL142" s="49">
        <f t="shared" si="116"/>
        <v>0</v>
      </c>
      <c r="BM142" s="49">
        <f t="shared" si="117"/>
        <v>0</v>
      </c>
      <c r="BN142" s="32">
        <f t="shared" si="118"/>
        <v>0</v>
      </c>
      <c r="BO142" s="32" t="str">
        <f t="shared" si="119"/>
        <v/>
      </c>
      <c r="BP142" s="32" t="str">
        <f t="shared" si="120"/>
        <v/>
      </c>
      <c r="BQ142" s="56" t="str">
        <f t="shared" si="121"/>
        <v/>
      </c>
      <c r="BR142" s="250">
        <f t="shared" si="122"/>
        <v>0</v>
      </c>
      <c r="BS142" s="19"/>
      <c r="BT142" s="19"/>
      <c r="BU142" s="19"/>
      <c r="BV142" s="19"/>
      <c r="BW142" s="19"/>
      <c r="BX142" s="19"/>
      <c r="BY142" s="19"/>
      <c r="BZ142" s="19"/>
      <c r="CA142" s="19">
        <f t="shared" si="84"/>
        <v>10</v>
      </c>
      <c r="CB142" s="19"/>
      <c r="CC142" s="19"/>
      <c r="CD142" s="19"/>
      <c r="CE142" s="19"/>
      <c r="CF142" s="19"/>
      <c r="CG142" s="19"/>
      <c r="CH142" s="19"/>
      <c r="CI142" s="19"/>
      <c r="CJ142" s="19"/>
      <c r="CK142" s="19"/>
      <c r="CL142" s="19"/>
      <c r="CM142" s="19"/>
      <c r="CN142" s="19"/>
      <c r="CO142" s="18"/>
      <c r="CP142" s="18"/>
      <c r="CQ142" s="18"/>
    </row>
    <row r="143" spans="1:95" ht="15.75" customHeight="1" x14ac:dyDescent="0.25">
      <c r="A143" s="129">
        <v>125</v>
      </c>
      <c r="B143" s="50"/>
      <c r="C143" s="50"/>
      <c r="D143" s="36"/>
      <c r="E143" s="36"/>
      <c r="F143" s="37">
        <v>1</v>
      </c>
      <c r="G143" s="61">
        <v>0</v>
      </c>
      <c r="H143" s="62">
        <v>0</v>
      </c>
      <c r="I143" s="63">
        <v>0</v>
      </c>
      <c r="J143" s="38">
        <v>1</v>
      </c>
      <c r="K143" s="39">
        <v>0</v>
      </c>
      <c r="L143" s="39">
        <v>0</v>
      </c>
      <c r="M143" s="39">
        <v>0</v>
      </c>
      <c r="N143" s="40">
        <v>0</v>
      </c>
      <c r="O143" s="41">
        <f t="shared" si="85"/>
        <v>0</v>
      </c>
      <c r="P143" s="41">
        <f t="shared" si="86"/>
        <v>0</v>
      </c>
      <c r="Q143" s="41">
        <f t="shared" si="87"/>
        <v>0</v>
      </c>
      <c r="R143" s="41">
        <f t="shared" si="88"/>
        <v>0</v>
      </c>
      <c r="S143" s="41">
        <f t="shared" si="89"/>
        <v>0</v>
      </c>
      <c r="T143" s="32">
        <f t="shared" si="66"/>
        <v>0</v>
      </c>
      <c r="U143" s="41">
        <f t="shared" si="90"/>
        <v>0</v>
      </c>
      <c r="V143" s="41">
        <f t="shared" si="91"/>
        <v>0</v>
      </c>
      <c r="W143" s="41">
        <f t="shared" si="92"/>
        <v>0</v>
      </c>
      <c r="X143" s="41">
        <f t="shared" si="93"/>
        <v>0</v>
      </c>
      <c r="Y143" s="41">
        <f t="shared" si="94"/>
        <v>0</v>
      </c>
      <c r="Z143" s="32">
        <f t="shared" si="95"/>
        <v>0</v>
      </c>
      <c r="AA143" s="32" t="str">
        <f t="shared" si="96"/>
        <v/>
      </c>
      <c r="AB143" s="32" t="str">
        <f t="shared" si="97"/>
        <v/>
      </c>
      <c r="AC143" s="56" t="str">
        <f t="shared" si="98"/>
        <v/>
      </c>
      <c r="AD143" s="42">
        <f t="shared" si="99"/>
        <v>1</v>
      </c>
      <c r="AE143" s="43">
        <f t="shared" si="67"/>
        <v>0</v>
      </c>
      <c r="AF143" s="43">
        <f t="shared" si="68"/>
        <v>0</v>
      </c>
      <c r="AG143" s="43">
        <f t="shared" si="69"/>
        <v>0</v>
      </c>
      <c r="AH143" s="44">
        <f t="shared" si="70"/>
        <v>0</v>
      </c>
      <c r="AI143" s="45">
        <f t="shared" si="71"/>
        <v>0</v>
      </c>
      <c r="AJ143" s="45">
        <f t="shared" si="72"/>
        <v>0</v>
      </c>
      <c r="AK143" s="46">
        <f t="shared" si="73"/>
        <v>0</v>
      </c>
      <c r="AL143" s="46">
        <f t="shared" si="100"/>
        <v>0</v>
      </c>
      <c r="AM143" s="46">
        <f t="shared" si="74"/>
        <v>0</v>
      </c>
      <c r="AN143" s="32">
        <f t="shared" si="101"/>
        <v>0</v>
      </c>
      <c r="AO143" s="45">
        <f t="shared" si="102"/>
        <v>0</v>
      </c>
      <c r="AP143" s="45">
        <f t="shared" si="103"/>
        <v>0</v>
      </c>
      <c r="AQ143" s="46">
        <f t="shared" si="104"/>
        <v>0</v>
      </c>
      <c r="AR143" s="46">
        <f t="shared" si="105"/>
        <v>0</v>
      </c>
      <c r="AS143" s="46">
        <f t="shared" si="106"/>
        <v>0</v>
      </c>
      <c r="AT143" s="32">
        <f t="shared" si="107"/>
        <v>0</v>
      </c>
      <c r="AU143" s="35" t="str">
        <f t="shared" si="108"/>
        <v/>
      </c>
      <c r="AV143" s="35" t="str">
        <f t="shared" si="109"/>
        <v/>
      </c>
      <c r="AW143" s="65" t="str">
        <f t="shared" si="110"/>
        <v/>
      </c>
      <c r="AX143" s="47">
        <f t="shared" si="75"/>
        <v>1</v>
      </c>
      <c r="AY143" s="48">
        <f t="shared" si="76"/>
        <v>0</v>
      </c>
      <c r="AZ143" s="48">
        <f t="shared" si="77"/>
        <v>0</v>
      </c>
      <c r="BA143" s="43">
        <f t="shared" si="78"/>
        <v>0</v>
      </c>
      <c r="BB143" s="43">
        <f t="shared" si="79"/>
        <v>0</v>
      </c>
      <c r="BC143" s="49">
        <f t="shared" si="80"/>
        <v>0</v>
      </c>
      <c r="BD143" s="49">
        <f t="shared" si="81"/>
        <v>0</v>
      </c>
      <c r="BE143" s="49">
        <f t="shared" si="82"/>
        <v>0</v>
      </c>
      <c r="BF143" s="49">
        <f t="shared" si="111"/>
        <v>0</v>
      </c>
      <c r="BG143" s="49">
        <f t="shared" si="83"/>
        <v>0</v>
      </c>
      <c r="BH143" s="32">
        <f t="shared" si="112"/>
        <v>0</v>
      </c>
      <c r="BI143" s="49">
        <f t="shared" si="113"/>
        <v>0</v>
      </c>
      <c r="BJ143" s="49">
        <f t="shared" si="114"/>
        <v>0</v>
      </c>
      <c r="BK143" s="49">
        <f t="shared" si="115"/>
        <v>0</v>
      </c>
      <c r="BL143" s="49">
        <f t="shared" si="116"/>
        <v>0</v>
      </c>
      <c r="BM143" s="49">
        <f t="shared" si="117"/>
        <v>0</v>
      </c>
      <c r="BN143" s="32">
        <f t="shared" si="118"/>
        <v>0</v>
      </c>
      <c r="BO143" s="32" t="str">
        <f t="shared" si="119"/>
        <v/>
      </c>
      <c r="BP143" s="32" t="str">
        <f t="shared" si="120"/>
        <v/>
      </c>
      <c r="BQ143" s="56" t="str">
        <f t="shared" si="121"/>
        <v/>
      </c>
      <c r="BR143" s="250">
        <f t="shared" si="122"/>
        <v>0</v>
      </c>
      <c r="BS143" s="19"/>
      <c r="BT143" s="19"/>
      <c r="BU143" s="19"/>
      <c r="BV143" s="19"/>
      <c r="BW143" s="19"/>
      <c r="BX143" s="19"/>
      <c r="BY143" s="19"/>
      <c r="BZ143" s="19"/>
      <c r="CA143" s="19">
        <f t="shared" si="84"/>
        <v>10</v>
      </c>
      <c r="CB143" s="19"/>
      <c r="CC143" s="19"/>
      <c r="CD143" s="19"/>
      <c r="CE143" s="19"/>
      <c r="CF143" s="19"/>
      <c r="CG143" s="19"/>
      <c r="CH143" s="19"/>
      <c r="CI143" s="19"/>
      <c r="CJ143" s="19"/>
      <c r="CK143" s="19"/>
      <c r="CL143" s="19"/>
      <c r="CM143" s="19"/>
      <c r="CN143" s="19"/>
      <c r="CO143" s="18"/>
      <c r="CP143" s="18"/>
      <c r="CQ143" s="18"/>
    </row>
    <row r="144" spans="1:95" ht="15.75" customHeight="1" x14ac:dyDescent="0.25">
      <c r="A144" s="129">
        <v>126</v>
      </c>
      <c r="B144" s="50"/>
      <c r="C144" s="50"/>
      <c r="D144" s="36"/>
      <c r="E144" s="36"/>
      <c r="F144" s="37">
        <v>1</v>
      </c>
      <c r="G144" s="61">
        <v>0</v>
      </c>
      <c r="H144" s="62">
        <v>0</v>
      </c>
      <c r="I144" s="63">
        <v>0</v>
      </c>
      <c r="J144" s="38">
        <v>1</v>
      </c>
      <c r="K144" s="39">
        <v>0</v>
      </c>
      <c r="L144" s="39">
        <v>0</v>
      </c>
      <c r="M144" s="39">
        <v>0</v>
      </c>
      <c r="N144" s="40">
        <v>0</v>
      </c>
      <c r="O144" s="41">
        <f t="shared" si="85"/>
        <v>0</v>
      </c>
      <c r="P144" s="41">
        <f t="shared" si="86"/>
        <v>0</v>
      </c>
      <c r="Q144" s="41">
        <f t="shared" si="87"/>
        <v>0</v>
      </c>
      <c r="R144" s="41">
        <f t="shared" si="88"/>
        <v>0</v>
      </c>
      <c r="S144" s="41">
        <f t="shared" si="89"/>
        <v>0</v>
      </c>
      <c r="T144" s="32">
        <f t="shared" si="66"/>
        <v>0</v>
      </c>
      <c r="U144" s="41">
        <f t="shared" si="90"/>
        <v>0</v>
      </c>
      <c r="V144" s="41">
        <f t="shared" si="91"/>
        <v>0</v>
      </c>
      <c r="W144" s="41">
        <f t="shared" si="92"/>
        <v>0</v>
      </c>
      <c r="X144" s="41">
        <f t="shared" si="93"/>
        <v>0</v>
      </c>
      <c r="Y144" s="41">
        <f t="shared" si="94"/>
        <v>0</v>
      </c>
      <c r="Z144" s="32">
        <f t="shared" si="95"/>
        <v>0</v>
      </c>
      <c r="AA144" s="32" t="str">
        <f t="shared" si="96"/>
        <v/>
      </c>
      <c r="AB144" s="32" t="str">
        <f t="shared" si="97"/>
        <v/>
      </c>
      <c r="AC144" s="56" t="str">
        <f t="shared" si="98"/>
        <v/>
      </c>
      <c r="AD144" s="42">
        <f t="shared" si="99"/>
        <v>1</v>
      </c>
      <c r="AE144" s="43">
        <f t="shared" si="67"/>
        <v>0</v>
      </c>
      <c r="AF144" s="43">
        <f t="shared" si="68"/>
        <v>0</v>
      </c>
      <c r="AG144" s="43">
        <f t="shared" si="69"/>
        <v>0</v>
      </c>
      <c r="AH144" s="44">
        <f t="shared" si="70"/>
        <v>0</v>
      </c>
      <c r="AI144" s="45">
        <f t="shared" si="71"/>
        <v>0</v>
      </c>
      <c r="AJ144" s="45">
        <f t="shared" si="72"/>
        <v>0</v>
      </c>
      <c r="AK144" s="46">
        <f t="shared" si="73"/>
        <v>0</v>
      </c>
      <c r="AL144" s="46">
        <f t="shared" si="100"/>
        <v>0</v>
      </c>
      <c r="AM144" s="46">
        <f t="shared" si="74"/>
        <v>0</v>
      </c>
      <c r="AN144" s="32">
        <f t="shared" si="101"/>
        <v>0</v>
      </c>
      <c r="AO144" s="45">
        <f t="shared" si="102"/>
        <v>0</v>
      </c>
      <c r="AP144" s="45">
        <f t="shared" si="103"/>
        <v>0</v>
      </c>
      <c r="AQ144" s="46">
        <f t="shared" si="104"/>
        <v>0</v>
      </c>
      <c r="AR144" s="46">
        <f t="shared" si="105"/>
        <v>0</v>
      </c>
      <c r="AS144" s="46">
        <f t="shared" si="106"/>
        <v>0</v>
      </c>
      <c r="AT144" s="32">
        <f t="shared" si="107"/>
        <v>0</v>
      </c>
      <c r="AU144" s="35" t="str">
        <f t="shared" si="108"/>
        <v/>
      </c>
      <c r="AV144" s="35" t="str">
        <f t="shared" si="109"/>
        <v/>
      </c>
      <c r="AW144" s="65" t="str">
        <f t="shared" si="110"/>
        <v/>
      </c>
      <c r="AX144" s="47">
        <f t="shared" si="75"/>
        <v>1</v>
      </c>
      <c r="AY144" s="48">
        <f t="shared" si="76"/>
        <v>0</v>
      </c>
      <c r="AZ144" s="48">
        <f t="shared" si="77"/>
        <v>0</v>
      </c>
      <c r="BA144" s="43">
        <f t="shared" si="78"/>
        <v>0</v>
      </c>
      <c r="BB144" s="43">
        <f t="shared" si="79"/>
        <v>0</v>
      </c>
      <c r="BC144" s="49">
        <f t="shared" si="80"/>
        <v>0</v>
      </c>
      <c r="BD144" s="49">
        <f t="shared" si="81"/>
        <v>0</v>
      </c>
      <c r="BE144" s="49">
        <f t="shared" si="82"/>
        <v>0</v>
      </c>
      <c r="BF144" s="49">
        <f t="shared" si="111"/>
        <v>0</v>
      </c>
      <c r="BG144" s="49">
        <f t="shared" si="83"/>
        <v>0</v>
      </c>
      <c r="BH144" s="32">
        <f t="shared" si="112"/>
        <v>0</v>
      </c>
      <c r="BI144" s="49">
        <f t="shared" si="113"/>
        <v>0</v>
      </c>
      <c r="BJ144" s="49">
        <f t="shared" si="114"/>
        <v>0</v>
      </c>
      <c r="BK144" s="49">
        <f t="shared" si="115"/>
        <v>0</v>
      </c>
      <c r="BL144" s="49">
        <f t="shared" si="116"/>
        <v>0</v>
      </c>
      <c r="BM144" s="49">
        <f t="shared" si="117"/>
        <v>0</v>
      </c>
      <c r="BN144" s="32">
        <f t="shared" si="118"/>
        <v>0</v>
      </c>
      <c r="BO144" s="32" t="str">
        <f t="shared" si="119"/>
        <v/>
      </c>
      <c r="BP144" s="32" t="str">
        <f t="shared" si="120"/>
        <v/>
      </c>
      <c r="BQ144" s="56" t="str">
        <f t="shared" si="121"/>
        <v/>
      </c>
      <c r="BR144" s="250">
        <f t="shared" si="122"/>
        <v>0</v>
      </c>
      <c r="BS144" s="19"/>
      <c r="BT144" s="19"/>
      <c r="BU144" s="19"/>
      <c r="BV144" s="19"/>
      <c r="BW144" s="19"/>
      <c r="BX144" s="19"/>
      <c r="BY144" s="19"/>
      <c r="BZ144" s="19"/>
      <c r="CA144" s="19">
        <f t="shared" si="84"/>
        <v>10</v>
      </c>
      <c r="CB144" s="19"/>
      <c r="CC144" s="19"/>
      <c r="CD144" s="19"/>
      <c r="CE144" s="19"/>
      <c r="CF144" s="19"/>
      <c r="CG144" s="19"/>
      <c r="CH144" s="19"/>
      <c r="CI144" s="19"/>
      <c r="CJ144" s="19"/>
      <c r="CK144" s="19"/>
      <c r="CL144" s="19"/>
      <c r="CM144" s="19"/>
      <c r="CN144" s="19"/>
      <c r="CO144" s="18"/>
      <c r="CP144" s="18"/>
      <c r="CQ144" s="18"/>
    </row>
    <row r="145" spans="1:95" ht="15.75" customHeight="1" x14ac:dyDescent="0.25">
      <c r="A145" s="129">
        <v>127</v>
      </c>
      <c r="B145" s="50"/>
      <c r="C145" s="50"/>
      <c r="D145" s="36"/>
      <c r="E145" s="36"/>
      <c r="F145" s="37">
        <v>1</v>
      </c>
      <c r="G145" s="61">
        <v>0</v>
      </c>
      <c r="H145" s="62">
        <v>0</v>
      </c>
      <c r="I145" s="63">
        <v>0</v>
      </c>
      <c r="J145" s="38">
        <v>1</v>
      </c>
      <c r="K145" s="39">
        <v>0</v>
      </c>
      <c r="L145" s="39">
        <v>0</v>
      </c>
      <c r="M145" s="39">
        <v>0</v>
      </c>
      <c r="N145" s="40">
        <v>0</v>
      </c>
      <c r="O145" s="41">
        <f t="shared" si="85"/>
        <v>0</v>
      </c>
      <c r="P145" s="41">
        <f t="shared" si="86"/>
        <v>0</v>
      </c>
      <c r="Q145" s="41">
        <f t="shared" si="87"/>
        <v>0</v>
      </c>
      <c r="R145" s="41">
        <f t="shared" si="88"/>
        <v>0</v>
      </c>
      <c r="S145" s="41">
        <f t="shared" si="89"/>
        <v>0</v>
      </c>
      <c r="T145" s="32">
        <f t="shared" si="66"/>
        <v>0</v>
      </c>
      <c r="U145" s="41">
        <f t="shared" si="90"/>
        <v>0</v>
      </c>
      <c r="V145" s="41">
        <f t="shared" si="91"/>
        <v>0</v>
      </c>
      <c r="W145" s="41">
        <f t="shared" si="92"/>
        <v>0</v>
      </c>
      <c r="X145" s="41">
        <f t="shared" si="93"/>
        <v>0</v>
      </c>
      <c r="Y145" s="41">
        <f t="shared" si="94"/>
        <v>0</v>
      </c>
      <c r="Z145" s="32">
        <f t="shared" si="95"/>
        <v>0</v>
      </c>
      <c r="AA145" s="32" t="str">
        <f t="shared" si="96"/>
        <v/>
      </c>
      <c r="AB145" s="32" t="str">
        <f t="shared" si="97"/>
        <v/>
      </c>
      <c r="AC145" s="56" t="str">
        <f t="shared" si="98"/>
        <v/>
      </c>
      <c r="AD145" s="42">
        <f t="shared" si="99"/>
        <v>1</v>
      </c>
      <c r="AE145" s="43">
        <f t="shared" si="67"/>
        <v>0</v>
      </c>
      <c r="AF145" s="43">
        <f t="shared" si="68"/>
        <v>0</v>
      </c>
      <c r="AG145" s="43">
        <f t="shared" si="69"/>
        <v>0</v>
      </c>
      <c r="AH145" s="44">
        <f t="shared" si="70"/>
        <v>0</v>
      </c>
      <c r="AI145" s="45">
        <f t="shared" si="71"/>
        <v>0</v>
      </c>
      <c r="AJ145" s="45">
        <f t="shared" si="72"/>
        <v>0</v>
      </c>
      <c r="AK145" s="46">
        <f t="shared" si="73"/>
        <v>0</v>
      </c>
      <c r="AL145" s="46">
        <f t="shared" si="100"/>
        <v>0</v>
      </c>
      <c r="AM145" s="46">
        <f t="shared" si="74"/>
        <v>0</v>
      </c>
      <c r="AN145" s="32">
        <f t="shared" si="101"/>
        <v>0</v>
      </c>
      <c r="AO145" s="45">
        <f t="shared" si="102"/>
        <v>0</v>
      </c>
      <c r="AP145" s="45">
        <f t="shared" si="103"/>
        <v>0</v>
      </c>
      <c r="AQ145" s="46">
        <f t="shared" si="104"/>
        <v>0</v>
      </c>
      <c r="AR145" s="46">
        <f t="shared" si="105"/>
        <v>0</v>
      </c>
      <c r="AS145" s="46">
        <f t="shared" si="106"/>
        <v>0</v>
      </c>
      <c r="AT145" s="32">
        <f t="shared" si="107"/>
        <v>0</v>
      </c>
      <c r="AU145" s="35" t="str">
        <f t="shared" si="108"/>
        <v/>
      </c>
      <c r="AV145" s="35" t="str">
        <f t="shared" si="109"/>
        <v/>
      </c>
      <c r="AW145" s="65" t="str">
        <f t="shared" si="110"/>
        <v/>
      </c>
      <c r="AX145" s="47">
        <f t="shared" si="75"/>
        <v>1</v>
      </c>
      <c r="AY145" s="48">
        <f t="shared" si="76"/>
        <v>0</v>
      </c>
      <c r="AZ145" s="48">
        <f t="shared" si="77"/>
        <v>0</v>
      </c>
      <c r="BA145" s="43">
        <f t="shared" si="78"/>
        <v>0</v>
      </c>
      <c r="BB145" s="43">
        <f t="shared" si="79"/>
        <v>0</v>
      </c>
      <c r="BC145" s="49">
        <f t="shared" si="80"/>
        <v>0</v>
      </c>
      <c r="BD145" s="49">
        <f t="shared" si="81"/>
        <v>0</v>
      </c>
      <c r="BE145" s="49">
        <f t="shared" si="82"/>
        <v>0</v>
      </c>
      <c r="BF145" s="49">
        <f t="shared" si="111"/>
        <v>0</v>
      </c>
      <c r="BG145" s="49">
        <f t="shared" si="83"/>
        <v>0</v>
      </c>
      <c r="BH145" s="32">
        <f t="shared" si="112"/>
        <v>0</v>
      </c>
      <c r="BI145" s="49">
        <f t="shared" si="113"/>
        <v>0</v>
      </c>
      <c r="BJ145" s="49">
        <f t="shared" si="114"/>
        <v>0</v>
      </c>
      <c r="BK145" s="49">
        <f t="shared" si="115"/>
        <v>0</v>
      </c>
      <c r="BL145" s="49">
        <f t="shared" si="116"/>
        <v>0</v>
      </c>
      <c r="BM145" s="49">
        <f t="shared" si="117"/>
        <v>0</v>
      </c>
      <c r="BN145" s="32">
        <f t="shared" si="118"/>
        <v>0</v>
      </c>
      <c r="BO145" s="32" t="str">
        <f t="shared" si="119"/>
        <v/>
      </c>
      <c r="BP145" s="32" t="str">
        <f t="shared" si="120"/>
        <v/>
      </c>
      <c r="BQ145" s="56" t="str">
        <f t="shared" si="121"/>
        <v/>
      </c>
      <c r="BR145" s="250">
        <f t="shared" si="122"/>
        <v>0</v>
      </c>
      <c r="BS145" s="19"/>
      <c r="BT145" s="19"/>
      <c r="BU145" s="19"/>
      <c r="BV145" s="19"/>
      <c r="BW145" s="19"/>
      <c r="BX145" s="19"/>
      <c r="BY145" s="19"/>
      <c r="BZ145" s="19"/>
      <c r="CA145" s="19">
        <f t="shared" si="84"/>
        <v>10</v>
      </c>
      <c r="CB145" s="19"/>
      <c r="CC145" s="19"/>
      <c r="CD145" s="19"/>
      <c r="CE145" s="19"/>
      <c r="CF145" s="19"/>
      <c r="CG145" s="19"/>
      <c r="CH145" s="19"/>
      <c r="CI145" s="19"/>
      <c r="CJ145" s="19"/>
      <c r="CK145" s="19"/>
      <c r="CL145" s="19"/>
      <c r="CM145" s="19"/>
      <c r="CN145" s="19"/>
      <c r="CO145" s="18"/>
      <c r="CP145" s="18"/>
      <c r="CQ145" s="18"/>
    </row>
    <row r="146" spans="1:95" ht="15.75" customHeight="1" x14ac:dyDescent="0.25">
      <c r="A146" s="129">
        <v>128</v>
      </c>
      <c r="B146" s="50"/>
      <c r="C146" s="50"/>
      <c r="D146" s="36"/>
      <c r="E146" s="36"/>
      <c r="F146" s="37">
        <v>1</v>
      </c>
      <c r="G146" s="61">
        <v>0</v>
      </c>
      <c r="H146" s="62">
        <v>0</v>
      </c>
      <c r="I146" s="63">
        <v>0</v>
      </c>
      <c r="J146" s="38">
        <v>1</v>
      </c>
      <c r="K146" s="39">
        <v>0</v>
      </c>
      <c r="L146" s="39">
        <v>0</v>
      </c>
      <c r="M146" s="39">
        <v>0</v>
      </c>
      <c r="N146" s="40">
        <v>0</v>
      </c>
      <c r="O146" s="41">
        <f t="shared" si="85"/>
        <v>0</v>
      </c>
      <c r="P146" s="41">
        <f t="shared" si="86"/>
        <v>0</v>
      </c>
      <c r="Q146" s="41">
        <f t="shared" si="87"/>
        <v>0</v>
      </c>
      <c r="R146" s="41">
        <f t="shared" si="88"/>
        <v>0</v>
      </c>
      <c r="S146" s="41">
        <f t="shared" si="89"/>
        <v>0</v>
      </c>
      <c r="T146" s="32">
        <f t="shared" si="66"/>
        <v>0</v>
      </c>
      <c r="U146" s="41">
        <f t="shared" si="90"/>
        <v>0</v>
      </c>
      <c r="V146" s="41">
        <f t="shared" si="91"/>
        <v>0</v>
      </c>
      <c r="W146" s="41">
        <f t="shared" si="92"/>
        <v>0</v>
      </c>
      <c r="X146" s="41">
        <f t="shared" si="93"/>
        <v>0</v>
      </c>
      <c r="Y146" s="41">
        <f t="shared" si="94"/>
        <v>0</v>
      </c>
      <c r="Z146" s="32">
        <f t="shared" si="95"/>
        <v>0</v>
      </c>
      <c r="AA146" s="32" t="str">
        <f t="shared" si="96"/>
        <v/>
      </c>
      <c r="AB146" s="32" t="str">
        <f t="shared" si="97"/>
        <v/>
      </c>
      <c r="AC146" s="56" t="str">
        <f t="shared" si="98"/>
        <v/>
      </c>
      <c r="AD146" s="42">
        <f t="shared" si="99"/>
        <v>1</v>
      </c>
      <c r="AE146" s="43">
        <f t="shared" si="67"/>
        <v>0</v>
      </c>
      <c r="AF146" s="43">
        <f t="shared" si="68"/>
        <v>0</v>
      </c>
      <c r="AG146" s="43">
        <f t="shared" si="69"/>
        <v>0</v>
      </c>
      <c r="AH146" s="44">
        <f t="shared" si="70"/>
        <v>0</v>
      </c>
      <c r="AI146" s="45">
        <f t="shared" si="71"/>
        <v>0</v>
      </c>
      <c r="AJ146" s="45">
        <f t="shared" si="72"/>
        <v>0</v>
      </c>
      <c r="AK146" s="46">
        <f t="shared" si="73"/>
        <v>0</v>
      </c>
      <c r="AL146" s="46">
        <f t="shared" si="100"/>
        <v>0</v>
      </c>
      <c r="AM146" s="46">
        <f t="shared" si="74"/>
        <v>0</v>
      </c>
      <c r="AN146" s="32">
        <f t="shared" si="101"/>
        <v>0</v>
      </c>
      <c r="AO146" s="45">
        <f t="shared" si="102"/>
        <v>0</v>
      </c>
      <c r="AP146" s="45">
        <f t="shared" si="103"/>
        <v>0</v>
      </c>
      <c r="AQ146" s="46">
        <f t="shared" si="104"/>
        <v>0</v>
      </c>
      <c r="AR146" s="46">
        <f t="shared" si="105"/>
        <v>0</v>
      </c>
      <c r="AS146" s="46">
        <f t="shared" si="106"/>
        <v>0</v>
      </c>
      <c r="AT146" s="32">
        <f t="shared" si="107"/>
        <v>0</v>
      </c>
      <c r="AU146" s="35" t="str">
        <f t="shared" si="108"/>
        <v/>
      </c>
      <c r="AV146" s="35" t="str">
        <f t="shared" si="109"/>
        <v/>
      </c>
      <c r="AW146" s="65" t="str">
        <f t="shared" si="110"/>
        <v/>
      </c>
      <c r="AX146" s="47">
        <f t="shared" si="75"/>
        <v>1</v>
      </c>
      <c r="AY146" s="48">
        <f t="shared" si="76"/>
        <v>0</v>
      </c>
      <c r="AZ146" s="48">
        <f t="shared" si="77"/>
        <v>0</v>
      </c>
      <c r="BA146" s="43">
        <f t="shared" si="78"/>
        <v>0</v>
      </c>
      <c r="BB146" s="43">
        <f t="shared" si="79"/>
        <v>0</v>
      </c>
      <c r="BC146" s="49">
        <f t="shared" si="80"/>
        <v>0</v>
      </c>
      <c r="BD146" s="49">
        <f t="shared" si="81"/>
        <v>0</v>
      </c>
      <c r="BE146" s="49">
        <f t="shared" si="82"/>
        <v>0</v>
      </c>
      <c r="BF146" s="49">
        <f t="shared" si="111"/>
        <v>0</v>
      </c>
      <c r="BG146" s="49">
        <f t="shared" si="83"/>
        <v>0</v>
      </c>
      <c r="BH146" s="32">
        <f t="shared" si="112"/>
        <v>0</v>
      </c>
      <c r="BI146" s="49">
        <f t="shared" si="113"/>
        <v>0</v>
      </c>
      <c r="BJ146" s="49">
        <f t="shared" si="114"/>
        <v>0</v>
      </c>
      <c r="BK146" s="49">
        <f t="shared" si="115"/>
        <v>0</v>
      </c>
      <c r="BL146" s="49">
        <f t="shared" si="116"/>
        <v>0</v>
      </c>
      <c r="BM146" s="49">
        <f t="shared" si="117"/>
        <v>0</v>
      </c>
      <c r="BN146" s="32">
        <f t="shared" si="118"/>
        <v>0</v>
      </c>
      <c r="BO146" s="32" t="str">
        <f t="shared" si="119"/>
        <v/>
      </c>
      <c r="BP146" s="32" t="str">
        <f t="shared" si="120"/>
        <v/>
      </c>
      <c r="BQ146" s="56" t="str">
        <f t="shared" si="121"/>
        <v/>
      </c>
      <c r="BR146" s="250">
        <f t="shared" si="122"/>
        <v>0</v>
      </c>
      <c r="BS146" s="19"/>
      <c r="BT146" s="19"/>
      <c r="BU146" s="19"/>
      <c r="BV146" s="19"/>
      <c r="BW146" s="19"/>
      <c r="BX146" s="19"/>
      <c r="BY146" s="19"/>
      <c r="BZ146" s="19"/>
      <c r="CA146" s="19">
        <f t="shared" si="84"/>
        <v>10</v>
      </c>
      <c r="CB146" s="19"/>
      <c r="CC146" s="19"/>
      <c r="CD146" s="19"/>
      <c r="CE146" s="19"/>
      <c r="CF146" s="19"/>
      <c r="CG146" s="19"/>
      <c r="CH146" s="19"/>
      <c r="CI146" s="19"/>
      <c r="CJ146" s="19"/>
      <c r="CK146" s="19"/>
      <c r="CL146" s="19"/>
      <c r="CM146" s="19"/>
      <c r="CN146" s="19"/>
      <c r="CO146" s="18"/>
      <c r="CP146" s="18"/>
      <c r="CQ146" s="18"/>
    </row>
    <row r="147" spans="1:95" ht="15.75" customHeight="1" x14ac:dyDescent="0.25">
      <c r="A147" s="129">
        <v>129</v>
      </c>
      <c r="B147" s="50"/>
      <c r="C147" s="50"/>
      <c r="D147" s="36"/>
      <c r="E147" s="36"/>
      <c r="F147" s="37">
        <v>1</v>
      </c>
      <c r="G147" s="61">
        <v>0</v>
      </c>
      <c r="H147" s="62">
        <v>0</v>
      </c>
      <c r="I147" s="63">
        <v>0</v>
      </c>
      <c r="J147" s="38">
        <v>1</v>
      </c>
      <c r="K147" s="39">
        <v>0</v>
      </c>
      <c r="L147" s="39">
        <v>0</v>
      </c>
      <c r="M147" s="39">
        <v>0</v>
      </c>
      <c r="N147" s="40">
        <v>0</v>
      </c>
      <c r="O147" s="41">
        <f t="shared" si="85"/>
        <v>0</v>
      </c>
      <c r="P147" s="41">
        <f t="shared" si="86"/>
        <v>0</v>
      </c>
      <c r="Q147" s="41">
        <f t="shared" si="87"/>
        <v>0</v>
      </c>
      <c r="R147" s="41">
        <f t="shared" si="88"/>
        <v>0</v>
      </c>
      <c r="S147" s="41">
        <f t="shared" si="89"/>
        <v>0</v>
      </c>
      <c r="T147" s="32">
        <f t="shared" ref="T147:T210" si="123">IF(IF(IF($J147=0,0,IF(AND(OR($H147=0,$H147=""),OR($M147=0,$M147=""),$J147=1),0,IF(AND($L147=0,$M147=0),ROUND((ROUND(IF($K147&gt;=2600,2600,$K147)*9.76%,2)+ROUND(IF($K147&gt;=2600,2600,$K147)*6.5%,2)+ROUND(IF($K147&gt;=2600,2600,$K147)*$E$5%,2))*$E$8,2),IF(AND($L147&gt;0,$M147=0),IF($K147&gt;=2600,ROUND((ROUND(2600*9.76%,2)+ROUND(2600*6.5%,2)+ROUND(2600*$E$5%,2))*$E$8,2),ROUND((ROUND($K147*9.76%,2)+ROUND($K147*6.5%,2)+ROUND($K147*$E$5%,2))*$E$8,2)),IF(AND($L147=0,$M147&gt;0),IF(ROUND(((($K147+ROUND($K147*9.76%,2)+ROUND($K147*6.5%,2)+ROUND($K147*$E$5%,2))-($M147-$N147))-(((($K147+ROUND($K147*9.76%,2)+ROUND($K147*6.5%,2)+ROUND($K147*$E$5%,2))-($M147-$N147))/(100+$E$5+9.76+6.5))*100))*$E$8,2)&gt;=ROUND((ROUND(IF($K147&gt;=2600,2600,$K147)*9.76%,2)+ROUND(IF($K147&gt;=2600,2600,$K147)*6.5%,2)+ROUND(IF($K147&gt;=2600,2600,$K147)*$E$5%,2))*$E$8,2),ROUND((ROUND(IF($K147&gt;=2600,2600,$K147)*9.76%,2)+ROUND(IF($K147&gt;=2600,2600,$K147)*6.5%,2)+ROUND(IF($K147&gt;=2600,2600,$K147)*$E$5%,2))*$E$8,2),ROUND(((($K147+ROUND($K147*9.76%,2)+ROUND($K147*6.5%,2)+ROUND($K147*$E$5%,2))-($M147-$N147))-(((($K147+ROUND($K147*9.76%,2)+ROUND($K147*6.5%,2)+ROUND($K147*$E$5%,2))-($M147-$N147))/(100+$E$5+9.76+6.5))*100))*$E$8,2)),IF(ROUND(((($K147+ROUND($K147*9.76%,2)+ROUND($K147*6.5%,2)+ROUND($K147*$E$5%,2))-($M147-$N147)+$L147)-(((($K147+ROUND($K147*9.76%,2)+ROUND($K147*6.5%,2)+ROUND($K147*$E$5%,2))-($M147-$N147)+$L147)/(100+$E$5+9.76+6.5))*100))*$E$8,2)&gt;=ROUND((ROUND(IF($K147&gt;=2600,2600,$K147)*9.76%,2)+ROUND(IF($K147&gt;=2600,2600,$K147)*6.5%,2)+ROUND(IF($K147&gt;=2600,2600,$K147)*$E$5%,2))*$E$8,2),ROUND((ROUND(IF($K147&gt;=2600,2600,$K147)*9.76%,2)+ROUND(IF($K147&gt;=2600,2600,$K147)*6.5%,2)+ROUND(IF($K147&gt;=2600,2600,$K147)*$E$5%,2))*$E$8,2),ROUND(((($K147+ROUND($K147*9.76%,2)+ROUND($K147*6.5%,2)+ROUND($K147*$E$5%,2))-($M147-$N147)+$L147)-(((($K147+ROUND($K147*9.76%,2)+ROUND($K147*6.5%,2)+ROUND($K147*$E$5%,2))-($M147-$N147)+$L147)/(100+$E$5+9.76+6.5))*100))*$E$8,2)))))))&gt;0,IF($J147=0,0,IF(AND(OR($H147=0,$H147=""),OR($M147=0,$M147=""),$J147=1),0,IF(AND($L147=0,$M147=0),ROUND((ROUND(IF($K147&gt;=2600,2600,$K147)*9.76%,2)+ROUND(IF($K147&gt;=2600,2600,$K147)*6.5%,2)+ROUND(IF($K147&gt;=2600,2600,$K147)*$E$5%,2))*$E$8,2),IF(AND($L147&gt;0,$M147=0),IF($K147&gt;=2600,ROUND((ROUND(2600*9.76%,2)+ROUND(2600*6.5%,2)+ROUND(2600*$E$5%,2))*$E$8,2),ROUND((ROUND($K147*9.76%,2)+ROUND($K147*6.5%,2)+ROUND($K147*$E$5%,2))*$E$8,2)),IF(AND($L147=0,$M147&gt;0),IF(ROUND(((($K147+ROUND($K147*9.76%,2)+ROUND($K147*6.5%,2)+ROUND($K147*$E$5%,2))-($M147-$N147))-(((($K147+ROUND($K147*9.76%,2)+ROUND($K147*6.5%,2)+ROUND($K147*$E$5%,2))-($M147-$N147))/(100+$E$5+9.76+6.5))*100))*$E$8,2)&gt;=ROUND((ROUND(IF($K147&gt;=2600,2600,$K147)*9.76%,2)+ROUND(IF($K147&gt;=2600,2600,$K147)*6.5%,2)+ROUND(IF($K147&gt;=2600,2600,$K147)*$E$5%,2))*$E$8,2),ROUND((ROUND(IF($K147&gt;=2600,2600,$K147)*9.76%,2)+ROUND(IF($K147&gt;=2600,2600,$K147)*6.5%,2)+ROUND(IF($K147&gt;=2600,2600,$K147)*$E$5%,2))*$E$8,2),ROUND(((($K147+ROUND($K147*9.76%,2)+ROUND($K147*6.5%,2)+ROUND($K147*$E$5%,2))-($M147-$N147))-(((($K147+ROUND($K147*9.76%,2)+ROUND($K147*6.5%,2)+ROUND($K147*$E$5%,2))-($M147-$N147))/(100+$E$5+9.76+6.5))*100))*$E$8,2)),IF(ROUND(((($K147+ROUND($K147*9.76%,2)+ROUND($K147*6.5%,2)+ROUND($K147*$E$5%,2))-($M147-$N147)+$L147)-(((($K147+ROUND($K147*9.76%,2)+ROUND($K147*6.5%,2)+ROUND($K147*$E$5%,2))-($M147-$N147)+$L147)/(100+$E$5+9.76+6.5))*100))*$E$8,2)&gt;=ROUND((ROUND(IF($K147&gt;=2600,2600,$K147)*9.76%,2)+ROUND(IF($K147&gt;=2600,2600,$K147)*6.5%,2)+ROUND(IF($K147&gt;=2600,2600,$K147)*$E$5%,2))*$E$8,2),ROUND((ROUND(IF($K147&gt;=2600,2600,$K147)*9.76%,2)+ROUND(IF($K147&gt;=2600,2600,$K147)*6.5%,2)+ROUND(IF($K147&gt;=2600,2600,$K147)*$E$5%,2))*$E$8,2),ROUND(((($K147+ROUND($K147*9.76%,2)+ROUND($K147*6.5%,2)+ROUND($K147*$E$5%,2))-($M147-$N147)+$L147)-(((($K147+ROUND($K147*9.76%,2)+ROUND($K147*6.5%,2)+ROUND($K147*$E$5%,2))-($M147-$N147)+$L147)/(100+$E$5+9.76+6.5))*100))*$E$8,2))))))),0)&gt;$H147,$H147,IF(IF($J147=0,0,IF(AND(OR($H147=0,$H147=""),OR($M147=0,$M147=""),$J147=1),0,IF(AND($L147=0,$M147=0),ROUND((ROUND(IF($K147&gt;=2600,2600,$K147)*9.76%,2)+ROUND(IF($K147&gt;=2600,2600,$K147)*6.5%,2)+ROUND(IF($K147&gt;=2600,2600,$K147)*$E$5%,2))*$E$8,2),IF(AND($L147&gt;0,$M147=0),IF($K147&gt;=2600,ROUND((ROUND(2600*9.76%,2)+ROUND(2600*6.5%,2)+ROUND(2600*$E$5%,2))*$E$8,2),ROUND((ROUND($K147*9.76%,2)+ROUND($K147*6.5%,2)+ROUND($K147*$E$5%,2))*$E$8,2)),IF(AND($L147=0,$M147&gt;0),IF(ROUND(((($K147+ROUND($K147*9.76%,2)+ROUND($K147*6.5%,2)+ROUND($K147*$E$5%,2))-($M147-$N147))-(((($K147+ROUND($K147*9.76%,2)+ROUND($K147*6.5%,2)+ROUND($K147*$E$5%,2))-($M147-$N147))/(100+$E$5+9.76+6.5))*100))*$E$8,2)&gt;=ROUND((ROUND(IF($K147&gt;=2600,2600,$K147)*9.76%,2)+ROUND(IF($K147&gt;=2600,2600,$K147)*6.5%,2)+ROUND(IF($K147&gt;=2600,2600,$K147)*$E$5%,2))*$E$8,2),ROUND((ROUND(IF($K147&gt;=2600,2600,$K147)*9.76%,2)+ROUND(IF($K147&gt;=2600,2600,$K147)*6.5%,2)+ROUND(IF($K147&gt;=2600,2600,$K147)*$E$5%,2))*$E$8,2),ROUND(((($K147+ROUND($K147*9.76%,2)+ROUND($K147*6.5%,2)+ROUND($K147*$E$5%,2))-($M147-$N147))-(((($K147+ROUND($K147*9.76%,2)+ROUND($K147*6.5%,2)+ROUND($K147*$E$5%,2))-($M147-$N147))/(100+$E$5+9.76+6.5))*100))*$E$8,2)),IF(ROUND(((($K147+ROUND($K147*9.76%,2)+ROUND($K147*6.5%,2)+ROUND($K147*$E$5%,2))-($M147-$N147)+$L147)-(((($K147+ROUND($K147*9.76%,2)+ROUND($K147*6.5%,2)+ROUND($K147*$E$5%,2))-($M147-$N147)+$L147)/(100+$E$5+9.76+6.5))*100))*$E$8,2)&gt;=ROUND((ROUND(IF($K147&gt;=2600,2600,$K147)*9.76%,2)+ROUND(IF($K147&gt;=2600,2600,$K147)*6.5%,2)+ROUND(IF($K147&gt;=2600,2600,$K147)*$E$5%,2))*$E$8,2),ROUND((ROUND(IF($K147&gt;=2600,2600,$K147)*9.76%,2)+ROUND(IF($K147&gt;=2600,2600,$K147)*6.5%,2)+ROUND(IF($K147&gt;=2600,2600,$K147)*$E$5%,2))*$E$8,2),ROUND(((($K147+ROUND($K147*9.76%,2)+ROUND($K147*6.5%,2)+ROUND($K147*$E$5%,2))-($M147-$N147)+$L147)-(((($K147+ROUND($K147*9.76%,2)+ROUND($K147*6.5%,2)+ROUND($K147*$E$5%,2))-($M147-$N147)+$L147)/(100+$E$5+9.76+6.5))*100))*$E$8,2)))))))&gt;0,IF($J147=0,0,IF(AND(OR($H147=0,$H147=""),OR($M147=0,$M147=""),$J147=1),0,IF(AND($L147=0,$M147=0),ROUND((ROUND(IF($K147&gt;=2600,2600,$K147)*9.76%,2)+ROUND(IF($K147&gt;=2600,2600,$K147)*6.5%,2)+ROUND(IF($K147&gt;=2600,2600,$K147)*$E$5%,2))*$E$8,2),IF(AND($L147&gt;0,$M147=0),IF($K147&gt;=2600,ROUND((ROUND(2600*9.76%,2)+ROUND(2600*6.5%,2)+ROUND(2600*$E$5%,2))*$E$8,2),ROUND((ROUND($K147*9.76%,2)+ROUND($K147*6.5%,2)+ROUND($K147*$E$5%,2))*$E$8,2)),IF(AND($L147=0,$M147&gt;0),IF(ROUND(((($K147+ROUND($K147*9.76%,2)+ROUND($K147*6.5%,2)+ROUND($K147*$E$5%,2))-($M147-$N147))-(((($K147+ROUND($K147*9.76%,2)+ROUND($K147*6.5%,2)+ROUND($K147*$E$5%,2))-($M147-$N147))/(100+$E$5+9.76+6.5))*100))*$E$8,2)&gt;=ROUND((ROUND(IF($K147&gt;=2600,2600,$K147)*9.76%,2)+ROUND(IF($K147&gt;=2600,2600,$K147)*6.5%,2)+ROUND(IF($K147&gt;=2600,2600,$K147)*$E$5%,2))*$E$8,2),ROUND((ROUND(IF($K147&gt;=2600,2600,$K147)*9.76%,2)+ROUND(IF($K147&gt;=2600,2600,$K147)*6.5%,2)+ROUND(IF($K147&gt;=2600,2600,$K147)*$E$5%,2))*$E$8,2),ROUND(((($K147+ROUND($K147*9.76%,2)+ROUND($K147*6.5%,2)+ROUND($K147*$E$5%,2))-($M147-$N147))-(((($K147+ROUND($K147*9.76%,2)+ROUND($K147*6.5%,2)+ROUND($K147*$E$5%,2))-($M147-$N147))/(100+$E$5+9.76+6.5))*100))*$E$8,2)),IF(ROUND(((($K147+ROUND($K147*9.76%,2)+ROUND($K147*6.5%,2)+ROUND($K147*$E$5%,2))-($M147-$N147)+$L147)-(((($K147+ROUND($K147*9.76%,2)+ROUND($K147*6.5%,2)+ROUND($K147*$E$5%,2))-($M147-$N147)+$L147)/(100+$E$5+9.76+6.5))*100))*$E$8,2)&gt;=ROUND((ROUND(IF($K147&gt;=2600,2600,$K147)*9.76%,2)+ROUND(IF($K147&gt;=2600,2600,$K147)*6.5%,2)+ROUND(IF($K147&gt;=2600,2600,$K147)*$E$5%,2))*$E$8,2),ROUND((ROUND(IF($K147&gt;=2600,2600,$K147)*9.76%,2)+ROUND(IF($K147&gt;=2600,2600,$K147)*6.5%,2)+ROUND(IF($K147&gt;=2600,2600,$K147)*$E$5%,2))*$E$8,2),ROUND(((($K147+ROUND($K147*9.76%,2)+ROUND($K147*6.5%,2)+ROUND($K147*$E$5%,2))-($M147-$N147)+$L147)-(((($K147+ROUND($K147*9.76%,2)+ROUND($K147*6.5%,2)+ROUND($K147*$E$5%,2))-($M147-$N147)+$L147)/(100+$E$5+9.76+6.5))*100))*$E$8,2))))))),0))</f>
        <v>0</v>
      </c>
      <c r="U147" s="41">
        <f t="shared" si="90"/>
        <v>0</v>
      </c>
      <c r="V147" s="41">
        <f t="shared" si="91"/>
        <v>0</v>
      </c>
      <c r="W147" s="41">
        <f t="shared" si="92"/>
        <v>0</v>
      </c>
      <c r="X147" s="41">
        <f t="shared" si="93"/>
        <v>0</v>
      </c>
      <c r="Y147" s="41">
        <f t="shared" si="94"/>
        <v>0</v>
      </c>
      <c r="Z147" s="32">
        <f t="shared" si="95"/>
        <v>0</v>
      </c>
      <c r="AA147" s="32" t="str">
        <f t="shared" si="96"/>
        <v/>
      </c>
      <c r="AB147" s="32" t="str">
        <f t="shared" si="97"/>
        <v/>
      </c>
      <c r="AC147" s="56" t="str">
        <f t="shared" si="98"/>
        <v/>
      </c>
      <c r="AD147" s="42">
        <f t="shared" si="99"/>
        <v>1</v>
      </c>
      <c r="AE147" s="43">
        <f t="shared" ref="AE147:AE210" si="124">IF($E$6&lt;2,0,$K147)</f>
        <v>0</v>
      </c>
      <c r="AF147" s="43">
        <f t="shared" ref="AF147:AF210" si="125">IF($E$6&lt;2,0,$L147)</f>
        <v>0</v>
      </c>
      <c r="AG147" s="43">
        <f t="shared" ref="AG147:AG210" si="126">IF($E$6&lt;2,0,$M147)</f>
        <v>0</v>
      </c>
      <c r="AH147" s="44">
        <f t="shared" ref="AH147:AH210" si="127">IF($E$6&lt;2,0,$N147)</f>
        <v>0</v>
      </c>
      <c r="AI147" s="45">
        <f t="shared" ref="AI147:AI210" si="128">IF(OR($AD147=0,AND($AD147=1,$H147=0)),IF(AND($AF147=0,$AG147=0),ROUND(ROUND(IF($AE147&gt;=2600,2600*$E$8,$AE147*$E$8),2)-ROUND(ROUND(ROUND(IF($AE147&gt;=2600,2600,$AE147)*9.76%,2)+ROUND(IF($AE147&gt;=2600,2600,$AE147)*2.45%,2)+ROUND(IF($AE147&gt;=2600,2600,$AE147)*1.5%,2)+ROUND(IF($AE147&gt;=2600,2600,$AE147)*((1-13.71%)*9%),2),2),2)*$E$8,2),IF(AND($AF147&gt;0,$AG147=0),IF(ROUND(IF($AE147+$AF147&lt;=2600,ROUND($AE147*$E$8,2)+ROUND($AF147*$E$8,2),0)-ROUND(ROUND(ROUND($AE147*9.76%,2)+ROUND($AE147*2.45%,2)+ROUND($AE147*1.5%,2)+ROUND($AE147*((1-13.71%)*9%),2)+ROUND($AF147*9%,2),2),2)*$E$8,2)&gt;0,ROUND(IF($AE147+$AF147&lt;=2600,ROUND($AE147*$E$8,2)+ROUND($AF147*$E$8,2),0)-ROUND(ROUND(ROUND($AE147*9.76%,2)+ROUND($AE147*2.45%,2)+ROUND($AE147*1.5%,2)+ROUND($AE147*((1-13.71%)*9%),2)+ROUND($AF147*9%,2),2),2)*$E$8,2),IF(ROUND(IF($AE147+$AF147&gt;=2600,IF($AF147&gt;2600,ROUND(2600*$E$8,2),ROUND($AF147*$E$8,2)+ROUND((2600-$AF147)*$E$8,2)),0)-ROUND(ROUND(ROUND(IF($AF147&gt;2600,0,2600-$AF147)*9.76%,2)+ROUND(IF($AF147&gt;2600,0,2600-$AF147)*2.45%,2)+ROUND(IF($AF147&gt;2600,0,2600-$AF147)*1.5%,2)+ROUND(IF($AF147&gt;2600,0,2600-$AF147)*((1-13.71%)*9%),2)+ROUND(IF($AF147&gt;2600,2600,$AF147)*9%,2),2),2)*$E$8,2)&gt;0,ROUND(IF($AE147+$AF147&gt;=2600,IF($AF147&gt;2600,ROUND(2600*$E$8,2),ROUND($AF147*$E$8,2)+ROUND((2600-$AF147)*$E$8,2)),0)-ROUND(ROUND(ROUND(IF($AF147&gt;2600,0,2600-$AF147)*9.76%,2)+ROUND(IF($AF147&gt;2600,0,2600-$AF147)*2.45%,2)+ROUND(IF($AF147&gt;2600,0,2600-$AF147)*1.5%,2)+ROUND(IF($AF147&gt;2600,0,2600-$AF147)*((1-13.71%)*9%),2)+ROUND(IF($AF147&gt;2600,2600,$AF147)*9%,2),2),2)*$E$8,2),0)),IF(AND($H147=0,$AD147=1,$AF147=0,$AG147&gt;0),IF((($AE147+ROUND($AE147*9.76%,2)+ROUND($AE147*6.5%,2)+ROUND($AE147*$E$5%,2))-($AG147-$AH147))&gt;2600+ROUND(2600*9.76%,2)+ROUND(2600*6.5%,2)+ROUND(2600*$E$5%,2),ROUND((2600-ROUND(2600*9.76%,2)-ROUND(2600*1.5%,2)-ROUND(2600*2.45%,2)-ROUND((2600*(1-13.71%))*9%,2))*$E$8,2),IF($AG147&lt;$AH147+($AE147-2600)+(ROUND($AE147*9.76%,2)+ROUND($AE147*6.5%,2)+ROUND($AE147*$E$5%,2))+(ROUND($AE147*9.76%,2)+ROUND($AE147*1.5%,2)+ROUND($AE147*2.45%,2)+ROUND(($AE147*(1-13.71%))*9%,2)),ROUND((2600-ROUND(2600*9.76%,2)-ROUND(2600*1.5%,2)-ROUND(2600*2.45%,2)-ROUND((2600*(1-13.71%))*9%,2))*$E$8,2),IF(ROUND(ROUND(ROUND($AE147-ROUND($AE147*9.76%,2)-ROUND($AE147*1.5%,2)-ROUND($AE147*2.45%,2)-ROUND(($AE147*(1-13.71%))*9%,2),2)-($AG147-($AH147+(ROUND($AE147*9.76%,2)+ROUND($AE147*6.5%,2)+ROUND($AE147*$E$5%,2))+(ROUND($AE147*9.76%,2)+ROUND($AE147*1.5%,2)+ROUND($AE147*2.45%,2)+ROUND(($AE147*(1-13.71%))*9%,2)))),2)*$E$8,2)&gt;0,ROUND(ROUND(ROUND($AE147-ROUND($AE147*9.76%,2)-ROUND($AE147*1.5%,2)-ROUND($AE147*2.45%,2)-ROUND(($AE147*(1-13.71%))*9%,2),2)-($AG147-($AH147+(ROUND($AE147*9.76%,2)+ROUND($AE147*6.5%,2)+ROUND($AE147*$E$5%,2))+(ROUND($AE147*9.76%,2)+ROUND($AE147*1.5%,2)+ROUND($AE147*2.45%,2)+ROUND(($AE147*(1-13.71%))*9%,2)))),2)*$E$8,2),0))),IF(IF(AND($AF147=0,$AG147&gt;0),ROUND(IF(ROUND(($AE147-ROUND(ROUND(ROUND($AE147*9.76%,2)+ROUND($AE147*2.45%,2)+ROUND($AE147*1.5%,2)+ROUND($AE147*((1-13.71%)*9%),2),2),2)+($AF147-ROUND($AF147*9%,2))-$AG147)*$E$8,2)&gt;=IF(IF(AND($AF147=0,$AG147&gt;0),ROUND(((IF($AE147&gt;=2600,2600,$AE147)-ROUND(ROUND(ROUND(IF($AE147&gt;=2600,2600,$AE147)*9.76%,2)+ROUND(IF($AE147&gt;=2600,2600,$AE147)*2.45%,2)+ROUND(IF($AE147&gt;=2600,2600,$AE147)*1.5%,2)+ROUND(IF($AE147&gt;=2600,2600,$AE147)*((1-13.71%)*9%),2),2),2))-$AG147)*$E$8,2),0)&gt;0,IF(AND($AF147=0,$AG147&gt;0),ROUND(((IF($AE147&gt;=2600,2600,$AE147)-ROUND(ROUND(ROUND(IF($AE147&gt;=2600,2600,$AE147)*9.76%,2)+ROUND(IF($AE147&gt;=2600,2600,$AE147)*2.45%,2)+ROUND(IF($AE147&gt;=2600,2600,$AE147)*1.5%,2)+ROUND(IF($AE147&gt;=2600,2600,$AE147)*((1-13.71%)*9%),2),2),2)))*$E$8,2),0),0),IF(IF(AND($AF147=0,$AG147&gt;0),ROUND(((IF($AE147&gt;=2600,2600,$AE147)-ROUND(ROUND(ROUND(IF($AE147&gt;=2600,2600,$AE147)*9.76%,2)+ROUND(IF($AE147&gt;=2600,2600,$AE147)*2.45%,2)+ROUND(IF($AE147&gt;=2600,2600,$AE147)*1.5%,2)+ROUND(IF($AE147&gt;=2600,2600,$AE147)*((1-13.71%)*9%),2),2),2))-$AG147)*$E$8,2),0)&gt;0,IF(AND($AF147=0,$AG147&gt;0),ROUND(((IF($AE147&gt;=2600,2600,$AE147)-ROUND(ROUND(ROUND(IF($AE147&gt;=2600,2600,$AE147)*9.76%,2)+ROUND(IF($AE147&gt;=2600,2600,$AE147)*2.45%,2)+ROUND(IF($AE147&gt;=2600,2600,$AE147)*1.5%,2)+ROUND(IF($AE147&gt;=2600,2600,$AE147)*((1-13.71%)*9%),2),2),2)))*$E$8,2),0),0),ROUND(($AE147-ROUND(ROUND(ROUND($AE147*9.76%,2)+ROUND($AE147*2.45%,2)+ROUND($AE147*1.5%,2)+ROUND($AE147*((1-13.71%)*9%),2),2),2)+($AF147-ROUND($AF147*9%,2))-$AG147)*$E$8,2)),2),0)&gt;0,IF(AND($AF147=0,$AG147&gt;0),ROUND(IF(ROUND(($AE147-ROUND(ROUND(ROUND($AE147*9.76%,2)+ROUND($AE147*2.45%,2)+ROUND($AE147*1.5%,2)+ROUND($AE147*((1-13.71%)*9%),2),2),2)+($AF147-ROUND($AF147*9%,2))-$AG147)*$E$8,2)&gt;=IF(IF(AND($AF147=0,$AG147&gt;0),ROUND(((IF($AE147&gt;=2600,2600,$AE147)-ROUND(ROUND(ROUND(IF($AE147&gt;=2600,2600,$AE147)*9.76%,2)+ROUND(IF($AE147&gt;=2600,2600,$AE147)*2.45%,2)+ROUND(IF($AE147&gt;=2600,2600,$AE147)*1.5%,2)+ROUND(IF($AE147&gt;=2600,2600,$AE147)*((1-13.71%)*9%),2),2),2))-$AG147)*$E$8,2),0)&gt;0,IF(AND($AF147=0,$AG147&gt;0),ROUND(((IF($AE147&gt;=2600,2600,$AE147)-ROUND(ROUND(ROUND(IF($AE147&gt;=2600,2600,$AE147)*9.76%,2)+ROUND(IF($AE147&gt;=2600,2600,$AE147)*2.45%,2)+ROUND(IF($AE147&gt;=2600,2600,$AE147)*1.5%,2)+ROUND(IF($AE147&gt;=2600,2600,$AE147)*((1-13.71%)*9%),2),2),2)))*$E$8,2),0),0),IF(IF(AND($AF147=0,$AG147&gt;0),ROUND(((IF($AE147&gt;=2600,2600,$AE147)-ROUND(ROUND(ROUND(IF($AE147&gt;=2600,2600,$AE147)*9.76%,2)+ROUND(IF($AE147&gt;=2600,2600,$AE147)*2.45%,2)+ROUND(IF($AE147&gt;=2600,2600,$AE147)*1.5%,2)+ROUND(IF($AE147&gt;=2600,2600,$AE147)*((1-13.71%)*9%),2),2),2))-$AG147)*$E$8,2),0)&gt;0,IF(AND($AF147=0,$AG147&gt;0),ROUND(((IF($AE147&gt;=2600,2600,$AE147)-ROUND(ROUND(ROUND(IF($AE147&gt;=2600,2600,$AE147)*9.76%,2)+ROUND(IF($AE147&gt;=2600,2600,$AE147)*2.45%,2)+ROUND(IF($AE147&gt;=2600,2600,$AE147)*1.5%,2)+ROUND(IF($AE147&gt;=2600,2600,$AE147)*((1-13.71%)*9%),2),2),2)))*$E$8,2),0),0),ROUND(($AE147-ROUND(ROUND(ROUND($AE147*9.76%,2)+ROUND($AE147*2.45%,2)+ROUND($AE147*1.5%,2)+ROUND($AE147*((1-13.71%)*9%),2),2),2)+($AF147-ROUND($AF147*9%,2))-$AG147)*$E$8,2)),2),0),0)))),0)</f>
        <v>0</v>
      </c>
      <c r="AJ147" s="45">
        <f t="shared" ref="AJ147:AJ210" si="129">IF(OR($AD147=0,AND($AD147=1,OR($H147=0,$H147=""))),IF(AND($H147=0,$AD147=1,$AF147&gt;0,$AG147&gt;0),IF($AG147&lt;=($AH147+(ROUND($AE147*9.76%,2)+ROUND($AE147*1.5%,2)+ROUND($AE147*2.45%,2)+ROUND(($AE147*(1-13.71%))*9%,2))+ROUND($AE147*9.76%,2)+(ROUND($AE147*6.5%,2)+ROUND($AE147*$E$5%,2))+(ROUND(AF147*9%,2))+($AE147-2600)),IF(ROUND(IF($AE147+$AF147&lt;=2600,ROUND($AE147*$E$8,2)+ROUND($AF147*$E$8,2),0)-ROUND(ROUND(ROUND($AE147*9.76%,2)+ROUND($AE147*2.45%,2)+ROUND($AE147*1.5%,2)+ROUND($AE147*((1-13.71%)*9%),2)+ROUND($AF147*9%,2),2),2)*$E$8,2)&gt;0,ROUND(IF($AE147+$AF147&lt;=2600,ROUND($AE147*$E$8,2)+ROUND($AF147*$E$8,2),0)-ROUND(ROUND(ROUND($AE147*9.76%,2)+ROUND($AE147*2.45%,2)+ROUND($AE147*1.5%,2)+ROUND($AE147*((1-13.71%)*9%),2)+ROUND($AF147*9%,2),2),2)*$E$8,2),IF(ROUND(IF($AE147+$AF147&gt;=2600,IF($AF147&gt;2600,ROUND(2600*$E$8,2),ROUND($AF147*$E$8,2)+ROUND((2600-$AF147)*$E$8,2)),0)-ROUND(ROUND(ROUND(IF($AF147&gt;2600,0,2600-$AF147)*9.76%,2)+ROUND(IF($AF147&gt;2600,0,2600-$AF147)*2.45%,2)+ROUND(IF($AF147&gt;2600,0,2600-$AF147)*1.5%,2)+ROUND(IF($AF147&gt;2600,0,2600-$AF147)*((1-13.71%)*9%),2)+ROUND(IF($AF147&gt;2600,2600,$AF147)*9%,2),2),2)*$E$8,2)&gt;0,ROUND(IF($AE147+$AF147&gt;=2600,IF($AF147&gt;2600,ROUND(2600*$E$8,2),ROUND($AF147*$E$8,2)+ROUND((2600-$AF147)*$E$8,2)),0)-ROUND(ROUND(ROUND(IF($AF147&gt;2600,0,2600-$AF147)*9.76%,2)+ROUND(IF($AF147&gt;2600,0,2600-$AF147)*2.45%,2)+ROUND(IF($AF147&gt;2600,0,2600-$AF147)*1.5%,2)+ROUND(IF($AF147&gt;2600,0,2600-$AF147)*((1-13.71%)*9%),2)+ROUND(IF($AF147&gt;2600,2600,$AF147)*9%,2),2),2)*$E$8,2),0)),IF($AG147&gt;($AH147+(ROUND($AE147*9.76%,2)+ROUND($AE147*1.5%,2)+ROUND($AE147*2.45%,2)+ROUND(($AE147*(1-13.71%))*9%,2))+ROUND($AE147*9.76%,2)+(ROUND($AE147*6.5%,2)+ROUND($AE147*$E$5%,2))+(ROUND(AF147*9%,2))+($AE147-2600)),IF($AE147-ROUND($AE147*9.76%,2)-ROUND($AE147*1.5%,2)-ROUND($AE147*2.45%,2)-ROUND(($AE147*(1-13.71%))*9%,2)&gt;($AG147-($AH147+(ROUND($AE147*9.76%,2)+ROUND($AE147*1.5%,2)+ROUND($AE147*2.45%,2)+ROUND(($AE147*(1-13.71%))*9%,2))+ROUND($AE147*9.76%,2)+(ROUND($AE147*6.5%,2)+ROUND($AE147*$E$5%,2))+(ROUND(AF147*9%,2)))),ROUND((($AE147-(ROUND($AE147*9.76%,2)+ROUND($AE147*1.5%,2)+ROUND($AE147*2.45%,2)+ROUND(($AE147*(1-13.71%))*9%,2))-($AG147-($AH147+(ROUND($AE147*9.76%,2)+ROUND($AE147*1.5%,2)+ROUND($AE147*2.45%,2)+ROUND(($AE147*(1-13.71%))*9%,2))+ROUND($AE147*9.76%,2)+(ROUND($AE147*6.5%,2)+ROUND($AE147*$E$5%,2))+(ROUND(AF147*9%,2)))))+$AF147)*$E$8,2),ROUND(($AF147-(($AG147-($AH147+(ROUND($AE147*9.76%,2)+ROUND($AE147*1.5%,2)+ROUND($AE147*2.45%,2)+ROUND(($AE147*(1-13.71%))*9%,2))+ROUND($AE147*9.76%,2)+(ROUND($AE147*6.5%,2)+ROUND($AE147*$E$5%,2))+(ROUND(AF147*9%,2))))-($AE147-ROUND($AE147*9.76%,2)-ROUND($AE147*1.5%,2)-ROUND($AE147*2.45%,2)-ROUND(($AE147*(1-13.71%))*9%,2))))*$E$8,2)),0)),IF(AND($AF147&gt;0,$AG147&gt;0),IF(ROUND(($AE147-ROUND(ROUND(ROUND($AE147*9.76%,2)+ROUND($AE147*2.45%,2)+ROUND($AE147*1.5%,2)+ROUND($AE147*((1-13.71%)*9%),2),2),2)+($AF147-ROUND($AF147*9%,2))-$AG147)*$E$8,2)&gt;=ROUND((IF($AE147-$AF147&gt;=2600-$AF147,IF(2600-$AF147&gt;0,2600-$AF147,0),IF($AE147-$AF147&gt;=0,IF($AE147&lt;2600,$AE147,$AE147-$AF147),IF($AE147-(ROUND($AE147*9.76%,2)+ROUND($AE147*2.45%,2)+ROUND($AE147*1.5%,2)+($AE147*(1-13.71%)*9%))-$AG147&gt;0,IF(AND(2600-$AF147&gt;0,2600-$AF147&gt;$AE147-(ROUND($AE147*9.76%,2)+ROUND($AE147*2.45%,2)+ROUND($AE147*1.5%,2)+($AE147*(1-13.71%)*9%))-$AG147),$AE147,IF(2600-$AF147&gt;0,2600-$AF147,0)),0)))-ROUND(ROUND(ROUND(IF($AE147-$AF147&gt;=2600-$AF147,IF(2600-$AF147&gt;0,2600-$AF147,0),IF($AE147-$AF147&gt;=0,IF($AE147&lt;2600,$AE147,$AE147-$AF147),IF($AE147-(ROUND($AE147*9.76%,2)+ROUND($AE147*2.45%,2)+ROUND($AE147*1.5%,2)+($AE147*(1-13.71%)*9%))-$AG147&gt;0,IF(AND(2600-$AF147&gt;0,2600-$AF147&gt;$AE147-(ROUND($AE147*9.76%,2)+ROUND($AE147*2.45%,2)+ROUND($AE147*1.5%,2)+($AE147*(1-13.71%)*9%))-$AG147),$AE147,IF(2600-$AF147&gt;0,2600-$AF147,0)),0)))*9.76%,2)+ROUND(IF($AE147-$AF147&gt;=2600-$AF147,IF(2600-$AF147&gt;0,2600-$AF147,0),IF($AE147-$AF147&gt;=0,IF($AE147&lt;2600,$AE147,$AE147-$AF147),IF($AE147-(ROUND($AE147*9.76%,2)+ROUND($AE147*2.45%,2)+ROUND($AE147*1.5%,2)+($AE147*(1-13.71%)*9%))-$AG147&gt;0,IF(AND(2600-$AF147&gt;0,2600-$AF147&gt;$AE147-(ROUND($AE147*9.76%,2)+ROUND($AE147*2.45%,2)+ROUND($AE147*1.5%,2)+($AE147*(1-13.71%)*9%))-$AG147),$AE147,IF(2600-$AF147&gt;0,2600-$AF147,0)),0)))*2.45%,2)+ROUND(IF($AE147-$AF147&gt;=2600-$AF147,IF(2600-$AF147&gt;0,2600-$AF147,0),IF($AE147-$AF147&gt;=0,IF($AE147&lt;2600,$AE147,$AE147-$AF147),IF($AE147-(ROUND($AE147*9.76%,2)+ROUND($AE147*2.45%,2)+ROUND($AE147*1.5%,2)+($AE147*(1-13.71%)*9%))-$AG147&gt;0,IF(AND(2600-$AF147&gt;0,2600-$AF147&gt;$AE147-(ROUND($AE147*9.76%,2)+ROUND($AE147*2.45%,2)+ROUND($AE147*1.5%,2)+($AE147*(1-13.71%)*9%))-$AG147),$AE147,IF(2600-$AF147&gt;0,2600-$AF147,0)),0)))*1.5%,2)+ROUND(IF($AE147-$AF147&gt;=2600-$AF147,IF(2600-$AF147&gt;0,2600-$AF147,0),IF($AE147-$AF147&gt;=0,IF($AE147&lt;2600,$AE147,$AE147-$AF147),IF($AE147-(ROUND($AE147*9.76%,2)+ROUND($AE147*2.45%,2)+ROUND($AE147*1.5%,2)+($AE147*(1-13.71%)*9%))-$AG147&gt;0,IF(AND(2600-$AF147&gt;0,2600-$AF147&gt;$AE147-(ROUND($AE147*9.76%,2)+ROUND($AE147*2.45%,2)+ROUND($AE147*1.5%,2)+($AE147*(1-13.71%)*9%))-$AG147),$AE147,IF(2600-$AF147&gt;0,2600-$AF147,0)),0)))*((1-13.71%)*9%),2),2),2)+IF($AF147&gt;2600,2600-(2600*9%),$AF147-($AF147*9%)))*$E$8,2),ROUND((IF($AE147-$AF147&gt;=2600-$AF147,IF(2600-$AF147&gt;0,2600-$AF147,0),IF($AE147-$AF147&gt;=0,IF($AE147&lt;2600,$AE147,$AE147-$AF147),IF($AE147-(ROUND($AE147*9.76%,2)+ROUND($AE147*2.45%,2)+ROUND($AE147*1.5%,2)+($AE147*(1-13.71%)*9%))-$AG147&gt;0,IF(AND(2600-$AF147&gt;0,2600-$AF147&gt;$AE147-(ROUND($AE147*9.76%,2)+ROUND($AE147*2.45%,2)+ROUND($AE147*1.5%,2)+($AE147*(1-13.71%)*9%))-$AG147),$AE147,IF(2600-$AF147&gt;0,2600-$AF147,0)),0)))-ROUND(ROUND(ROUND(IF($AE147-$AF147&gt;=2600-$AF147,IF(2600-$AF147&gt;0,2600-$AF147,0),IF($AE147-$AF147&gt;=0,IF($AE147&lt;2600,$AE147,$AE147-$AF147),IF($AE147-(ROUND($AE147*9.76%,2)+ROUND($AE147*2.45%,2)+ROUND($AE147*1.5%,2)+($AE147*(1-13.71%)*9%))-$AG147&gt;0,IF(AND(2600-$AF147&gt;0,2600-$AF147&gt;$AE147-(ROUND($AE147*9.76%,2)+ROUND($AE147*2.45%,2)+ROUND($AE147*1.5%,2)+($AE147*(1-13.71%)*9%))-$AG147),$AE147,IF(2600-$AF147&gt;0,2600-$AF147,0)),0)))*9.76%,2)+ROUND(IF($AE147-$AF147&gt;=2600-$AF147,IF(2600-$AF147&gt;0,2600-$AF147,0),IF($AE147-$AF147&gt;=0,IF($AE147&lt;2600,$AE147,$AE147-$AF147),IF($AE147-(ROUND($AE147*9.76%,2)+ROUND($AE147*2.45%,2)+ROUND($AE147*1.5%,2)+($AE147*(1-13.71%)*9%))-$AG147&gt;0,IF(AND(2600-$AF147&gt;0,2600-$AF147&gt;$AE147-(ROUND($AE147*9.76%,2)+ROUND($AE147*2.45%,2)+ROUND($AE147*1.5%,2)+($AE147*(1-13.71%)*9%))-$AG147),$AE147,IF(2600-$AF147&gt;0,2600-$AF147,0)),0)))*2.45%,2)+ROUND(IF($AE147-$AF147&gt;=2600-$AF147,IF(2600-$AF147&gt;0,2600-$AF147,0),IF($AE147-$AF147&gt;=0,IF($AE147&lt;2600,$AE147,$AE147-$AF147),IF($AE147-(ROUND($AE147*9.76%,2)+ROUND($AE147*2.45%,2)+ROUND($AE147*1.5%,2)+($AE147*(1-13.71%)*9%))-$AG147&gt;0,IF(AND(2600-$AF147&gt;0,2600-$AF147&gt;$AE147-(ROUND($AE147*9.76%,2)+ROUND($AE147*2.45%,2)+ROUND($AE147*1.5%,2)+($AE147*(1-13.71%)*9%))-$AG147),$AE147,IF(2600-$AF147&gt;0,2600-$AF147,0)),0)))*1.5%,2)+ROUND(IF($AE147-$AF147&gt;=2600-$AF147,IF(2600-$AF147&gt;0,2600-$AF147,0),IF($AE147-$AF147&gt;=0,IF($AE147&lt;2600,$AE147,$AE147-$AF147),IF($AE147-(ROUND($AE147*9.76%,2)+ROUND($AE147*2.45%,2)+ROUND($AE147*1.5%,2)+($AE147*(1-13.71%)*9%))-$AG147&gt;0,IF(AND(2600-$AF147&gt;0,2600-$AF147&gt;$AE147-(ROUND($AE147*9.76%,2)+ROUND($AE147*2.45%,2)+ROUND($AE147*1.5%,2)+($AE147*(1-13.71%)*9%))-$AG147),$AE147,IF(2600-$AF147&gt;0,2600-$AF147,0)),0)))*((1-13.71%)*9%),2),2),2)+IF($AF147&gt;2600,2600-(2600*9%),$AF147-($AF147*9%)))*$E$8,2),ROUND(($AE147-ROUND(ROUND(ROUND($AE147*9.76%,2)+ROUND($AE147*2.45%,2)+ROUND($AE147*1.5%,2)+ROUND($AE147*((1-13.71%)*9%),2),2),2)+($AF147-ROUND($AF147*9%,2))-$AG147)*$E$8,2)),0)),0)</f>
        <v>0</v>
      </c>
      <c r="AK147" s="46">
        <f t="shared" ref="AK147:AK210" si="130">IF($AD147=1,IF(AND($AG147=0,$AF147=0),(IF($AE147&gt;2600,2600,$AE147)*$E$8)+ROUND((ROUND(IF($AE147&gt;=2600,2600,$AE147)*9.76%,2)+ROUND(IF($AE147&gt;=2600,2600,$AE147)*6.5%,2)+ROUND(IF($AE147&gt;=2600,2600,$AE147)*$E$5%,2))*$E$8,2),IF(AND($AF147&gt;0,$AG147=0),IF($AE147+$AF147&gt;=2600,ROUND(2600*$E$8,2),ROUND(($AE147+$AF147)*$E$8,2))+IF($AE147&gt;=2600,ROUND((ROUND(2600*9.76%,2)+ROUND(2600*6.5%,2)+ROUND(2600*$E$5%,2))*$E$8,2),ROUND((ROUND($AE147*9.76%,2)+ROUND($AE147*6.5%,2)+ROUND($AE147*$E$5%,2))*$E$8,2)),IF(AND($AF147=0,$AG147&gt;0),IF((($AE147+ROUND($AE147*9.76%,2)+ROUND($AE147*6.5%,2)+ROUND($AE147*$E$5%,2))-($AG147-$AH147))&gt;2600+ROUND(2600*9.76%,2)+ROUND(2600*6.5%,2)+ROUND(2600*$E$5%,2),ROUND((2600+ROUND(2600*9.76%,2)+ROUND(2600*6.5%,2)+ROUND(2600*$E$5%,2))*$E$8,2),ROUND((($AE147+ROUND($AE147*9.76%,2)+ROUND($AE147*6.5%,2)+ROUND($AE147*$E$5%,2))-($AG147-$AH147))*$E$8,2)),IF(AND($AG147&gt;0,$AF147&gt;0),IF(AND($AF147&lt;=$AG147-$AH147,$AF147&lt;=$AE147,(($AE147+ROUND($AE147*9.76%,2)+ROUND($AE147*6.5%,2)+ROUND($AE147*$E$5%,2))+$AF147)-($AG147-$AH147)&gt;2600+(ROUND(IF($AE147&gt;2600,2600,$AE147)*9.76%,2)+ROUND(IF($AE147&gt;2600,2600,$AE147)*6.5%,2)+ROUND(IF($AE147&gt;2600,2600,$AE147)*$E$5%,2))),ROUND((2600+ROUND(IF($AE147&gt;2600,2600,$AE147)*9.76%,2)+ROUND(IF($AE147&gt;2600,2600,$AE147)*6.5%,2)+ROUND(IF($AE147&gt;2600,2600,AE147)*$E$5%,2))*$E$8,2),IF(AND($AF147&gt;=$AG147-$AH147,$AF147&lt;=$AE147,(($AE147+ROUND($AE147*9.76%,2)+ROUND($AE147*6.5%,2)+ROUND($AE147*$E$5%,2))+$AF147)-($AG147-$AH147)&gt;2600+(ROUND(IF($AE147&gt;2600,2600,$AE147)*9.76%,2)+ROUND(IF($AE147&gt;2600,2600,$AE147)*6.5%,2)+ROUND(IF($AE147&gt;2600,2600,$AE147)*$E$5%,2))),ROUND((2600+ROUND(IF($AE147&gt;2600,2600,$AE147)*9.76%,2)+ROUND(IF($AE147&gt;2600,2600,$AE147)*6.5%,2)+ROUND(IF($AE147&gt;2600,2600,$AE147)*$E$5%,2))*$E$8,2),IF(AND($AF147&gt;=$AG147-$AH147,$AF147&gt;=$AE147,(($AE147+ROUND($AE147*9.76%,2)+ROUND($AE147*6.5%,2)+ROUND($AE147*$E$5%,2))+$AF147)-($AG147-$AH147)&gt;2600+(ROUND(IF($AE147&gt;2600,2600,$AE147)*9.76%,2)+ROUND(IF($AE147&gt;2600,2600,$AE147)*6.5%,2)+ROUND(IF($AE147&gt;2600,2600,$AE147)*$E$5%,2))),IF($AE147&gt;=2600,ROUND((2600+ROUND(2600*9.76%,2)+ROUND(2600*6.5%,2)+ROUND(2600*$E$5%,2))*$E$8,2),ROUND(($AE147+ROUND($AE147*9.76%,2)+ROUND($AE147*6.5%,2)+ROUND($AE147*$E$5%,2))*$E$8,2)+ROUND((2600-$AE147)*$E$8,2)),IF(AND($AF147&lt;=$AG147-$AH147,$AF147&lt;=$AE147,(($AE147+ROUND($AE147*9.76%,2)+ROUND($AE147*6.5%,2)+ROUND($AE147*$E$5%,2))+$AF147)-($AG147-$AH147)&lt;2600+(ROUND(IF($AE147&gt;2600,2600,$AE147)*9.76%,2)+ROUND(IF($AE147&gt;2600,2600,$AE147)*6.5%,2)+ROUND(IF($AE147&gt;2600,2600,$AE147)*$E$5%,2))),ROUND(((($AE147+ROUND($AE147*9.76%,2)+ROUND($AE147*6.5%,2)+ROUND($AE147*$E$5%,2))+$AF147)-($AG147-$AH147))*$E$8,2),IF(AND($AF147&gt;=$AG147-$AH147,$AF147&lt;=$AE147,(($AE147+ROUND($AE147*9.76%,2)+ROUND($AE147*6.5%,2)+ROUND($AE147*$E$5%,2))+$AF147)-($AG147-$AH147)&lt;2600+(ROUND(IF($AE147&gt;2600,2600,$AE147)*9.76%,2)+ROUND(IF($AE147&gt;2600,2600,$AE147)*6.5%,2)+ROUND(IF($AE147&gt;2600,2600,$AE147)*$E$5%,2))),ROUND((($AF147)-($AG147-$AH147)+$AE147)*$E$8,2)+ROUND((ROUND($AE147*9.76%,2)+ROUND($AE147*6.5%,2)+ROUND($AE147*$E$5%,2))*$E$8,2),IF(AND($AF147&lt;=$AG147-$AH147,$AF147&gt;=$AE147,(($AE147+ROUND($AE147*9.76%,2)+ROUND($AE147*6.5%,2)+ROUND($AE147*$E$5%,2))+$AF147)-($AG147-$AH147)&lt;2600+(ROUND(IF($AE147&gt;2600,2600,$AE147)*9.76%,2)+ROUND(IF($AE147&gt;2600,2600,$AE147)*6.5%,2)+ROUND(IF($AE147&gt;2600,2600,$AE147)*$E$5%,2))),ROUND(($AE147)*$E$8,2)+ROUND((ROUND(($AE147)*9.76%,2)+ROUND(($AE147)*6.5%,2)+ROUND(($AE147)*$E$5%,2)-(($AG147-$AH147)-($AF147)))*$E$8,2),IF(AND($AF147&gt;=$AG147-$AH147,$AF147&gt;=$AE147,(($AE147+ROUND($AE147*9.76%,2)+ROUND($AE147*6.5%,2)+ROUND($AE147*$E$5%,2))+$AF147)-($AG147-$AH147)&lt;2600+(ROUND(IF($AE147&gt;2600,2600,$AE147)*9.76%,2)+ROUND(IF($AE147&gt;2600,2600,$AE147)*6.5%,2)+ROUND(IF($AE147&gt;2600,2600,$AE147)*$E$5%,2))),ROUND((($AF147)-($AG147-$AH147)+$AE147)*$E$8,2)+ROUND((ROUND($AE147*9.76%,2)+ROUND($AE147*6.5%,2)+ROUND($AE147*$E$5%,2))*$E$8,2),IF(AND($AE147&gt;=2600,$AF147&lt;=$AG147),IF((($AE147+ROUND($AE147*9.76%,2)+ROUND($AE147*6.5%,2)+ROUND($AE147*$E$5%,2))-($AG147-$AF147))&gt;(2600+ROUND(2600*9.76%,2)+ROUND(2600*6.5%,2)+ROUND(2600*$E$5%,2)),ROUND((2600+ROUND(2600*9.76%,2)+ROUND(2600*6.5%,2)+ROUND(2600*$E$5%,2))*$E$8,2),ROUND((($AE147+ROUND($AE147*9.76%,2)+ROUND($AE147*6.5%,2)+ROUND($AE147*$E$5%,2))-($AG147-$AF147))*$E$8,2)),0)))))))),0)))),0)</f>
        <v>0</v>
      </c>
      <c r="AL147" s="46">
        <f t="shared" si="100"/>
        <v>0</v>
      </c>
      <c r="AM147" s="46">
        <f t="shared" ref="AM147:AM210" si="131">IF(AND($AD147=1,$H147&gt;0),IF(AND($AF147&gt;0,$AG147&gt;0),IF(AND($AE147+ROUND($AE147*9.76%,2)+ROUND($AE147*6.5%,2)+ROUND($AE147*$E$5%,2)+($AF147)-($AG147-$AH147)&lt;2600+ROUND(2600*9.76%,2)+ROUND(2600*6.5%,2)+ROUND(2600*$E$5%,2),$AE147+ROUND($AE147*9.76%,2)+ROUND($AE147*6.5%,2)+ROUND($AE147*$E$5%,2)&gt;=2600+ROUND(2600*9.76%,2)+ROUND(2600*6.5%,2)+ROUND(2600*$E$5%,2),$AF147&lt;$AG147-$AH147),ROUND(((ROUND((($AE147+ROUND($AE147*9.76%,2)+ROUND($AE147*6.5%,2)+ROUND($AE147*$E$5%,2))-(($AG147+$AH147)-$AF147)-(IF(ROUND(((($AE147+ROUND($AE147*9.76%,2)+ROUND($AE147*6.5%,2)+ROUND($AE147*$E$5%,2))-($AG147-$AH147)+$AF147)-(((($AE147+ROUND($AE147*9.76%,2)+ROUND($AE147*6.5%,2)+ROUND($AE147*$E$5%,2))-($AG147-$AH147)+$AF147)/(100+$E$5+9.76+6.5))*100))*$E$8,2)&gt;=ROUND((ROUND(IF($AE147&gt;=2600,2600,$AE147)*9.76%,2)+ROUND(IF($AE147&gt;=2600,2600,$AE147)*6.5%,2)+ROUND(IF($AE147&gt;=2600,2600,$AE147)*$E$5%,2))*$E$8,2),ROUND((ROUND(IF($AE147&gt;=2600,2600,$AE147)*9.76%,2)+ROUND(IF($AE147&gt;=2600,2600,$AE147)*6.5%,2)+ROUND(IF($AE147&gt;=2600,2600,$AE147)*$E$5%,2))*$E$8,2),ROUND(((($AE147+ROUND($AE147*9.76%,2)+ROUND($AE147*6.5%,2)+ROUND($AE147*$E$5%,2))-($AG147-$AH147)+$AF147)-(((($AE147+ROUND($AE147*9.76%,2)+ROUND($AE147*6.5%,2)+ROUND($AE147*$E$5%,2))-($AG147-$AH147)+$AF147)/(100+$E$5+9.76+6.5))*100)),2))))*9.76%,2))+(ROUND((($AE147+ROUND($AE147*9.76%,2)+ROUND($AE147*6.5%,2)+ROUND($AE147*$E$5%,2))-(($AG147+$AH147)-$AF147)-(IF(ROUND(((($AE147+ROUND($AE147*9.76%,2)+ROUND($AE147*6.5%,2)+ROUND($AE147*$E$5%,2))-($AG147-$AH147)+$AF147)-(((($AE147+ROUND($AE147*9.76%,2)+ROUND($AE147*6.5%,2)+ROUND($AE147*$E$5%,2))-($AG147-$AH147)+$AF147)/(100+$E$5+9.76+6.5))*100))*$E$8,2)&gt;=ROUND((ROUND(IF($AE147&gt;=2600,2600,$AE147)*9.76%,2)+ROUND(IF($AE147&gt;=2600,2600,$AE147)*6.5%,2)+ROUND(IF($AE147&gt;=2600,2600,$AE147)*$E$5%,2))*$E$8,2),ROUND((ROUND(IF($AE147&gt;=2600,2600,$AE147)*9.76%,2)+ROUND(IF($AE147&gt;=2600,2600,$AE147)*6.5%,2)+ROUND(IF($AE147&gt;=2600,2600,$AE147)*$E$5%,2))*$E$8,2),ROUND(((($AE147+ROUND($AE147*9.76%,2)+ROUND($AE147*6.5%,2)+ROUND($AE147*$E$5%,2))-($AG147-$AH147)+$AF147)-(((($AE147+ROUND($AE147*9.76%,2)+ROUND($AE147*6.5%,2)+ROUND($AE147*$E$5%,2))-($AG147-$AH147)+$AF147)/(100+$E$5+9.76+6.5))*100)),2))))*2.45%,2))+(ROUND((($AE147+ROUND($AE147*9.76%,2)+ROUND($AE147*6.5%,2)+ROUND($AE147*$E$5%,2))-(($AG147+$AH147)-$AF147)-(IF(ROUND(((($AE147+ROUND($AE147*9.76%,2)+ROUND($AE147*6.5%,2)+ROUND($AE147*$E$5%,2))-($AG147-$AH147)+$AF147)-(((($AE147+ROUND($AE147*9.76%,2)+ROUND($AE147*6.5%,2)+ROUND($AE147*$E$5%,2))-($AG147-$AH147)+$AF147)/(100+$E$5+9.76+6.5))*100))*$E$8,2)&gt;=ROUND((ROUND(IF($AE147&gt;=2600,2600,$AE147)*9.76%,2)+ROUND(IF($AE147&gt;=2600,2600,$AE147)*6.5%,2)+ROUND(IF($AE147&gt;=2600,2600,$AE147)*$E$5%,2))*$E$8,2),ROUND((ROUND(IF($AE147&gt;=2600,2600,$AE147)*9.76%,2)+ROUND(IF($AE147&gt;=2600,2600,$AE147)*6.5%,2)+ROUND(IF($AE147&gt;=2600,2600,$AE147)*$E$5%,2))*$E$8,2),ROUND(((($AE147+ROUND($AE147*9.76%,2)+ROUND($AE147*6.5%,2)+ROUND($AE147*$E$5%,2))-($AG147-$AH147)+$AF147)-(((($AE147+ROUND($AE147*9.76%,2)+ROUND($AE147*6.5%,2)+ROUND($AE147*$E$5%,2))-($AG147-$AH147)+$AF147)/(100+$E$5+9.76+6.5))*100)),2))))*1.5%,2))+(ROUND((($AE147+ROUND($AE147*9.76%,2)+ROUND($AE147*6.5%,2)+ROUND($AE147*$E$5%,2))-(($AG147+$AH147)-$AF147)-(IF(ROUND(((($AE147+ROUND($AE147*9.76%,2)+ROUND($AE147*6.5%,2)+ROUND($AE147*$E$5%,2))-($AG147-$AH147)+$AF147)-(((($AE147+ROUND($AE147*9.76%,2)+ROUND($AE147*6.5%,2)+ROUND($AE147*$E$5%,2))-($AG147-$AH147)+$AF147)/(100+$E$5+9.76+6.5))*100))*$E$8,2)&gt;=ROUND((ROUND(IF($AE147&gt;=2600,2600,$AE147)*9.76%,2)+ROUND(IF($AE147&gt;=2600,2600,$AE147)*6.5%,2)+ROUND(IF($AE147&gt;=2600,2600,$AE147)*$E$5%,2))*$E$8,2),ROUND((ROUND(IF($AE147&gt;=2600,2600,$AE147)*9.76%,2)+ROUND(IF($AE147&gt;=2600,2600,$AE147)*6.5%,2)+ROUND(IF($AE147&gt;=2600,2600,$AE147)*$E$5%,2))*$E$8,2),ROUND(((($AE147+ROUND($AE147*9.76%,2)+ROUND($AE147*6.5%,2)+ROUND($AE147*$E$5%,2))-($AG147-$AH147)+$AF147)-(((($AE147+ROUND($AE147*9.76%,2)+ROUND($AE147*6.5%,2)+ROUND($AE147*$E$5%,2))-($AG147-$AH147)+$AF147)/(100+$E$5+9.76+6.5))*100)),2))))*((1-13.71%)*9%),2)))*$E$8,2),0),0),0)</f>
        <v>0</v>
      </c>
      <c r="AN147" s="32">
        <f t="shared" si="101"/>
        <v>0</v>
      </c>
      <c r="AO147" s="45">
        <f t="shared" si="102"/>
        <v>0</v>
      </c>
      <c r="AP147" s="45">
        <f t="shared" si="103"/>
        <v>0</v>
      </c>
      <c r="AQ147" s="46">
        <f t="shared" si="104"/>
        <v>0</v>
      </c>
      <c r="AR147" s="46">
        <f t="shared" si="105"/>
        <v>0</v>
      </c>
      <c r="AS147" s="46">
        <f t="shared" si="106"/>
        <v>0</v>
      </c>
      <c r="AT147" s="32">
        <f t="shared" si="107"/>
        <v>0</v>
      </c>
      <c r="AU147" s="35" t="str">
        <f t="shared" si="108"/>
        <v/>
      </c>
      <c r="AV147" s="35" t="str">
        <f t="shared" si="109"/>
        <v/>
      </c>
      <c r="AW147" s="65" t="str">
        <f t="shared" si="110"/>
        <v/>
      </c>
      <c r="AX147" s="47">
        <f t="shared" ref="AX147:AX210" si="132">IF($E$6&lt;3,1,$J147)</f>
        <v>1</v>
      </c>
      <c r="AY147" s="48">
        <f t="shared" ref="AY147:AY210" si="133">IF($E$6&lt;3,0,$K147)</f>
        <v>0</v>
      </c>
      <c r="AZ147" s="48">
        <f t="shared" ref="AZ147:AZ210" si="134">IF($E$6&lt;3,0,$L147)</f>
        <v>0</v>
      </c>
      <c r="BA147" s="43">
        <f t="shared" ref="BA147:BA210" si="135">IF($E$6&lt;3,0,$M147)</f>
        <v>0</v>
      </c>
      <c r="BB147" s="43">
        <f t="shared" ref="BB147:BB210" si="136">IF($E$6&lt;3,0,$N147)</f>
        <v>0</v>
      </c>
      <c r="BC147" s="49">
        <f t="shared" ref="BC147:BC210" si="137">IF(OR($AX147=0,AND($AX147=1,$H147=0)),IF(AND($AZ147=0,$BA147=0),ROUND(ROUND(IF($AY147&gt;=2600,2600*$E$8,$AY147*$E$8),2)-ROUND(ROUND(ROUND(IF($AY147&gt;=2600,2600,$AY147)*9.76%,2)+ROUND(IF($AY147&gt;=2600,2600,$AY147)*2.45%,2)+ROUND(IF($AY147&gt;=2600,2600,$AY147)*1.5%,2)+ROUND(IF($AY147&gt;=2600,2600,$AY147)*((1-13.71%)*9%),2),2),2)*$E$8,2),IF(AND($AZ147&gt;0,$BA147=0),IF(ROUND(IF($AY147+$AZ147&lt;=2600,ROUND($AY147*$E$8,2)+ROUND($AZ147*$E$8,2),0)-ROUND(ROUND(ROUND($AY147*9.76%,2)+ROUND($AY147*2.45%,2)+ROUND($AY147*1.5%,2)+ROUND($AY147*((1-13.71%)*9%),2)+ROUND($AZ147*9%,2),2),2)*$E$8,2)&gt;0,ROUND(IF($AY147+$AZ147&lt;=2600,ROUND($AY147*$E$8,2)+ROUND($AZ147*$E$8,2),0)-ROUND(ROUND(ROUND($AY147*9.76%,2)+ROUND($AY147*2.45%,2)+ROUND($AY147*1.5%,2)+ROUND($AY147*((1-13.71%)*9%),2)+ROUND($AZ147*9%,2),2),2)*$E$8,2),IF(ROUND(IF($AY147+$AZ147&gt;=2600,IF($AZ147&gt;2600,ROUND(2600*$E$8,2),ROUND($AZ147*$E$8,2)+ROUND((2600-$AZ147)*$E$8,2)),0)-ROUND(ROUND(ROUND(IF($AZ147&gt;2600,0,2600-$AZ147)*9.76%,2)+ROUND(IF($AZ147&gt;2600,0,2600-$AZ147)*2.45%,2)+ROUND(IF($AZ147&gt;2600,0,2600-$AZ147)*1.5%,2)+ROUND(IF($AZ147&gt;2600,0,2600-$AZ147)*((1-13.71%)*9%),2)+ROUND(IF($AZ147&gt;2600,2600,$AZ147)*9%,2),2),2)*$E$8,2)&gt;0,ROUND(IF($AY147+$AZ147&gt;=2600,IF($AZ147&gt;2600,ROUND(2600*$E$8,2),ROUND($AZ147*$E$8,2)+ROUND((2600-$AZ147)*$E$8,2)),0)-ROUND(ROUND(ROUND(IF($AZ147&gt;2600,0,2600-$AZ147)*9.76%,2)+ROUND(IF($AZ147&gt;2600,0,2600-$AZ147)*2.45%,2)+ROUND(IF($AZ147&gt;2600,0,2600-$AZ147)*1.5%,2)+ROUND(IF($AZ147&gt;2600,0,2600-$AZ147)*((1-13.71%)*9%),2)+ROUND(IF($AZ147&gt;2600,2600,$AZ147)*9%,2),2),2)*$E$8,2),0)),IF(AND($H147=0,$AX147=1,$AZ147=0,$BA147&gt;0),IF((($AY147+ROUND($AY147*9.76%,2)+ROUND($AY147*6.5%,2)+ROUND($AY147*$E$5%,2))-($BA147-$BB147))&gt;2600+ROUND(2600*9.76%,2)+ROUND(2600*6.5%,2)+ROUND(2600*$E$5%,2),ROUND((2600-ROUND(2600*9.76%,2)-ROUND(2600*1.5%,2)-ROUND(2600*2.45%,2)-ROUND((2600*(1-13.71%))*9%,2))*$E$8,2),IF($BA147&lt;$BB147+($AY147-2600)+(ROUND($AY147*9.76%,2)+ROUND($AY147*6.5%,2)+ROUND($AY147*$E$5%,2))+(ROUND($AY147*9.76%,2)+ROUND($AY147*1.5%,2)+ROUND($AY147*2.45%,2)+ROUND(($AY147*(1-13.71%))*9%,2)),ROUND((2600-ROUND(2600*9.76%,2)-ROUND(2600*1.5%,2)-ROUND(2600*2.45%,2)-ROUND((2600*(1-13.71%))*9%,2))*$E$8,2),IF(ROUND(ROUND(ROUND($AY147-ROUND($AY147*9.76%,2)-ROUND($AY147*1.5%,2)-ROUND($AY147*2.45%,2)-ROUND(($AY147*(1-13.71%))*9%,2),2)-($BA147-($BB147+(ROUND($AY147*9.76%,2)+ROUND($AY147*6.5%,2)+ROUND($AY147*$E$5%,2))+(ROUND($AY147*9.76%,2)+ROUND($AY147*1.5%,2)+ROUND($AY147*2.45%,2)+ROUND(($AY147*(1-13.71%))*9%,2)))),2)*$E$8,2)&gt;0,ROUND(ROUND(ROUND($AY147-ROUND($AY147*9.76%,2)-ROUND($AY147*1.5%,2)-ROUND($AY147*2.45%,2)-ROUND(($AY147*(1-13.71%))*9%,2),2)-($BA147-($BB147+(ROUND($AY147*9.76%,2)+ROUND($AY147*6.5%,2)+ROUND($AY147*$E$5%,2))+(ROUND($AY147*9.76%,2)+ROUND($AY147*1.5%,2)+ROUND($AY147*2.45%,2)+ROUND(($AY147*(1-13.71%))*9%,2)))),2)*$E$8,2),0))),IF(IF(AND($AZ147=0,$BA147&gt;0),ROUND(IF(ROUND(($AY147-ROUND(ROUND(ROUND($AY147*9.76%,2)+ROUND($AY147*2.45%,2)+ROUND($AY147*1.5%,2)+ROUND($AY147*((1-13.71%)*9%),2),2),2)+($AZ147-ROUND($AZ147*9%,2))-$BA147)*$E$8,2)&gt;=IF(IF(AND($AZ147=0,$BA147&gt;0),ROUND(((IF($AY147&gt;=2600,2600,$AY147)-ROUND(ROUND(ROUND(IF($AY147&gt;=2600,2600,$AY147)*9.76%,2)+ROUND(IF($AY147&gt;=2600,2600,$AY147)*2.45%,2)+ROUND(IF($AY147&gt;=2600,2600,$AY147)*1.5%,2)+ROUND(IF($AY147&gt;=2600,2600,$AY147)*((1-13.71%)*9%),2),2),2))-$BA147)*$E$8,2),0)&gt;0,IF(AND($AZ147=0,$BA147&gt;0),ROUND(((IF($AY147&gt;=2600,2600,$AY147)-ROUND(ROUND(ROUND(IF($AY147&gt;=2600,2600,$AY147)*9.76%,2)+ROUND(IF($AY147&gt;=2600,2600,$AY147)*2.45%,2)+ROUND(IF($AY147&gt;=2600,2600,$AY147)*1.5%,2)+ROUND(IF($AY147&gt;=2600,2600,$AY147)*((1-13.71%)*9%),2),2),2)))*$E$8,2),0),0),IF(IF(AND($AZ147=0,$BA147&gt;0),ROUND(((IF($AY147&gt;=2600,2600,$AY147)-ROUND(ROUND(ROUND(IF($AY147&gt;=2600,2600,$AY147)*9.76%,2)+ROUND(IF($AY147&gt;=2600,2600,$AY147)*2.45%,2)+ROUND(IF($AY147&gt;=2600,2600,$AY147)*1.5%,2)+ROUND(IF($AY147&gt;=2600,2600,$AY147)*((1-13.71%)*9%),2),2),2))-$BA147)*$E$8,2),0)&gt;0,IF(AND($AZ147=0,$BA147&gt;0),ROUND(((IF($AY147&gt;=2600,2600,$AY147)-ROUND(ROUND(ROUND(IF($AY147&gt;=2600,2600,$AY147)*9.76%,2)+ROUND(IF($AY147&gt;=2600,2600,$AY147)*2.45%,2)+ROUND(IF($AY147&gt;=2600,2600,$AY147)*1.5%,2)+ROUND(IF($AY147&gt;=2600,2600,$AY147)*((1-13.71%)*9%),2),2),2)))*$E$8,2),0),0),ROUND(($AY147-ROUND(ROUND(ROUND($AY147*9.76%,2)+ROUND($AY147*2.45%,2)+ROUND($AY147*1.5%,2)+ROUND($AY147*((1-13.71%)*9%),2),2),2)+($AZ147-ROUND($AZ147*9%,2))-$BA147)*$E$8,2)),2),0)&gt;0,IF(AND($AZ147=0,$BA147&gt;0),ROUND(IF(ROUND(($AY147-ROUND(ROUND(ROUND($AY147*9.76%,2)+ROUND($AY147*2.45%,2)+ROUND($AY147*1.5%,2)+ROUND($AY147*((1-13.71%)*9%),2),2),2)+($AZ147-ROUND($AZ147*9%,2))-$BA147)*$E$8,2)&gt;=IF(IF(AND($AZ147=0,$BA147&gt;0),ROUND(((IF($AY147&gt;=2600,2600,$AY147)-ROUND(ROUND(ROUND(IF($AY147&gt;=2600,2600,$AY147)*9.76%,2)+ROUND(IF($AY147&gt;=2600,2600,$AY147)*2.45%,2)+ROUND(IF($AY147&gt;=2600,2600,$AY147)*1.5%,2)+ROUND(IF($AY147&gt;=2600,2600,$AY147)*((1-13.71%)*9%),2),2),2))-$BA147)*$E$8,2),0)&gt;0,IF(AND($AZ147=0,$BA147&gt;0),ROUND(((IF($AY147&gt;=2600,2600,$AY147)-ROUND(ROUND(ROUND(IF($AY147&gt;=2600,2600,$AY147)*9.76%,2)+ROUND(IF($AY147&gt;=2600,2600,$AY147)*2.45%,2)+ROUND(IF($AY147&gt;=2600,2600,$AY147)*1.5%,2)+ROUND(IF($AY147&gt;=2600,2600,$AY147)*((1-13.71%)*9%),2),2),2)))*$E$8,2),0),0),IF(IF(AND($AZ147=0,$BA147&gt;0),ROUND(((IF($AY147&gt;=2600,2600,$AY147)-ROUND(ROUND(ROUND(IF($AY147&gt;=2600,2600,$AY147)*9.76%,2)+ROUND(IF($AY147&gt;=2600,2600,$AY147)*2.45%,2)+ROUND(IF($AY147&gt;=2600,2600,$AY147)*1.5%,2)+ROUND(IF($AY147&gt;=2600,2600,$AY147)*((1-13.71%)*9%),2),2),2))-$BA147)*$E$8,2),0)&gt;0,IF(AND($AZ147=0,$BA147&gt;0),ROUND(((IF($AY147&gt;=2600,2600,$AY147)-ROUND(ROUND(ROUND(IF($AY147&gt;=2600,2600,$AY147)*9.76%,2)+ROUND(IF($AY147&gt;=2600,2600,$AY147)*2.45%,2)+ROUND(IF($AY147&gt;=2600,2600,$AY147)*1.5%,2)+ROUND(IF($AY147&gt;=2600,2600,$AY147)*((1-13.71%)*9%),2),2),2)))*$E$8,2),0),0),ROUND(($AY147-ROUND(ROUND(ROUND($AY147*9.76%,2)+ROUND($AY147*2.45%,2)+ROUND($AY147*1.5%,2)+ROUND($AY147*((1-13.71%)*9%),2),2),2)+($AZ147-ROUND($AZ147*9%,2))-$BA147)*$E$8,2)),2),0),0)))),0)</f>
        <v>0</v>
      </c>
      <c r="BD147" s="49">
        <f t="shared" ref="BD147:BD210" si="138">IF(OR($AX147=0,AND($AX147=1,OR($H147=0,$H147=""))),IF(AND($H147=0,$AX147=1,$AZ147&gt;0,$BA147&gt;0),IF($BA147&lt;=($BB147+(ROUND($AY147*9.76%,2)+ROUND($AY147*1.5%,2)+ROUND($AY147*2.45%,2)+ROUND(($AY147*(1-13.71%))*9%,2))+ROUND($AY147*9.76%,2)+(ROUND($AY147*6.5%,2)+ROUND($AY147*$E$5%,2))+(ROUND(AZ147*9%,2))+($AY147-2600)),IF(ROUND(IF($AY147+$AZ147&lt;=2600,ROUND($AY147*$E$8,2)+ROUND($AZ147*$E$8,2),0)-ROUND(ROUND(ROUND($AY147*9.76%,2)+ROUND($AY147*2.45%,2)+ROUND($AY147*1.5%,2)+ROUND($AY147*((1-13.71%)*9%),2)+ROUND($AZ147*9%,2),2),2)*$E$8,2)&gt;0,ROUND(IF($AY147+$AZ147&lt;=2600,ROUND($AY147*$E$8,2)+ROUND($AZ147*$E$8,2),0)-ROUND(ROUND(ROUND($AY147*9.76%,2)+ROUND($AY147*2.45%,2)+ROUND($AY147*1.5%,2)+ROUND($AY147*((1-13.71%)*9%),2)+ROUND($AZ147*9%,2),2),2)*$E$8,2),IF(ROUND(IF($AY147+$AZ147&gt;=2600,IF($AZ147&gt;2600,ROUND(2600*$E$8,2),ROUND($AZ147*$E$8,2)+ROUND((2600-$AZ147)*$E$8,2)),0)-ROUND(ROUND(ROUND(IF($AZ147&gt;2600,0,2600-$AZ147)*9.76%,2)+ROUND(IF($AZ147&gt;2600,0,2600-$AZ147)*2.45%,2)+ROUND(IF($AZ147&gt;2600,0,2600-$AZ147)*1.5%,2)+ROUND(IF($AZ147&gt;2600,0,2600-$AZ147)*((1-13.71%)*9%),2)+ROUND(IF($AZ147&gt;2600,2600,$AZ147)*9%,2),2),2)*$E$8,2)&gt;0,ROUND(IF($AY147+$AZ147&gt;=2600,IF($AZ147&gt;2600,ROUND(2600*$E$8,2),ROUND($AZ147*$E$8,2)+ROUND((2600-$AZ147)*$E$8,2)),0)-ROUND(ROUND(ROUND(IF($AZ147&gt;2600,0,2600-$AZ147)*9.76%,2)+ROUND(IF($AZ147&gt;2600,0,2600-$AZ147)*2.45%,2)+ROUND(IF($AZ147&gt;2600,0,2600-$AZ147)*1.5%,2)+ROUND(IF($AZ147&gt;2600,0,2600-$AZ147)*((1-13.71%)*9%),2)+ROUND(IF($AZ147&gt;2600,2600,$AZ147)*9%,2),2),2)*$E$8,2),0)),IF($BA147&gt;($BB147+(ROUND($AY147*9.76%,2)+ROUND($AY147*1.5%,2)+ROUND($AY147*2.45%,2)+ROUND(($AY147*(1-13.71%))*9%,2))+ROUND($AY147*9.76%,2)+(ROUND($AY147*6.5%,2)+ROUND($AY147*$E$5%,2))+(ROUND(AZ147*9%,2))+($AY147-2600)),IF($AY147-ROUND($AY147*9.76%,2)-ROUND($AY147*1.5%,2)-ROUND($AY147*2.45%,2)-ROUND(($AY147*(1-13.71%))*9%,2)&gt;($BA147-($BB147+(ROUND($AY147*9.76%,2)+ROUND($AY147*1.5%,2)+ROUND($AY147*2.45%,2)+ROUND(($AY147*(1-13.71%))*9%,2))+ROUND($AY147*9.76%,2)+(ROUND($AY147*6.5%,2)+ROUND($AY147*$E$5%,2))+(ROUND(AZ147*9%,2)))),ROUND((($AY147-(ROUND($AY147*9.76%,2)+ROUND($AY147*1.5%,2)+ROUND($AY147*2.45%,2)+ROUND(($AY147*(1-13.71%))*9%,2))-($BA147-($BB147+(ROUND($AY147*9.76%,2)+ROUND($AY147*1.5%,2)+ROUND($AY147*2.45%,2)+ROUND(($AY147*(1-13.71%))*9%,2))+ROUND($AY147*9.76%,2)+(ROUND($AY147*6.5%,2)+ROUND($AY147*$E$5%,2))+(ROUND(AZ147*9%,2)))))+$AZ147)*$E$8,2),ROUND(($AZ147-(($BA147-($BB147+(ROUND($AY147*9.76%,2)+ROUND($AY147*1.5%,2)+ROUND($AY147*2.45%,2)+ROUND(($AY147*(1-13.71%))*9%,2))+ROUND($AY147*9.76%,2)+(ROUND($AY147*6.5%,2)+ROUND($AY147*$E$5%,2))+(ROUND(AZ147*9%,2))))-($AY147-ROUND($AY147*9.76%,2)-ROUND($AY147*1.5%,2)-ROUND($AY147*2.45%,2)-ROUND(($AY147*(1-13.71%))*9%,2))))*$E$8,2)),0)),IF(AND($AZ147&gt;0,$BA147&gt;0),IF(ROUND(($AY147-ROUND(ROUND(ROUND($AY147*9.76%,2)+ROUND($AY147*2.45%,2)+ROUND($AY147*1.5%,2)+ROUND($AY147*((1-13.71%)*9%),2),2),2)+($AZ147-ROUND($AZ147*9%,2))-$BA147)*$E$8,2)&gt;=ROUND((IF($AY147-$AZ147&gt;=2600-$AZ147,IF(2600-$AZ147&gt;0,2600-$AZ147,0),IF($AY147-$AZ147&gt;=0,IF($AY147&lt;2600,$AY147,$AY147-$AZ147),IF($AY147-(ROUND($AY147*9.76%,2)+ROUND($AY147*2.45%,2)+ROUND($AY147*1.5%,2)+($AY147*(1-13.71%)*9%))-$BA147&gt;0,IF(AND(2600-$AZ147&gt;0,2600-$AZ147&gt;$AY147-(ROUND($AY147*9.76%,2)+ROUND($AY147*2.45%,2)+ROUND($AY147*1.5%,2)+($AY147*(1-13.71%)*9%))-$BA147),$AY147,IF(2600-$AZ147&gt;0,2600-$AZ147,0)),0)))-ROUND(ROUND(ROUND(IF($AY147-$AZ147&gt;=2600-$AZ147,IF(2600-$AZ147&gt;0,2600-$AZ147,0),IF($AY147-$AZ147&gt;=0,IF($AY147&lt;2600,$AY147,$AY147-$AZ147),IF($AY147-(ROUND($AY147*9.76%,2)+ROUND($AY147*2.45%,2)+ROUND($AY147*1.5%,2)+($AY147*(1-13.71%)*9%))-$BA147&gt;0,IF(AND(2600-$AZ147&gt;0,2600-$AZ147&gt;$AY147-(ROUND($AY147*9.76%,2)+ROUND($AY147*2.45%,2)+ROUND($AY147*1.5%,2)+($AY147*(1-13.71%)*9%))-$BA147),$AY147,IF(2600-$AZ147&gt;0,2600-$AZ147,0)),0)))*9.76%,2)+ROUND(IF($AY147-$AZ147&gt;=2600-$AZ147,IF(2600-$AZ147&gt;0,2600-$AZ147,0),IF($AY147-$AZ147&gt;=0,IF($AY147&lt;2600,$AY147,$AY147-$AZ147),IF($AY147-(ROUND($AY147*9.76%,2)+ROUND($AY147*2.45%,2)+ROUND($AY147*1.5%,2)+($AY147*(1-13.71%)*9%))-$BA147&gt;0,IF(AND(2600-$AZ147&gt;0,2600-$AZ147&gt;$AY147-(ROUND($AY147*9.76%,2)+ROUND($AY147*2.45%,2)+ROUND($AY147*1.5%,2)+($AY147*(1-13.71%)*9%))-$BA147),$AY147,IF(2600-$AZ147&gt;0,2600-$AZ147,0)),0)))*2.45%,2)+ROUND(IF($AY147-$AZ147&gt;=2600-$AZ147,IF(2600-$AZ147&gt;0,2600-$AZ147,0),IF($AY147-$AZ147&gt;=0,IF($AY147&lt;2600,$AY147,$AY147-$AZ147),IF($AY147-(ROUND($AY147*9.76%,2)+ROUND($AY147*2.45%,2)+ROUND($AY147*1.5%,2)+($AY147*(1-13.71%)*9%))-$BA147&gt;0,IF(AND(2600-$AZ147&gt;0,2600-$AZ147&gt;$AY147-(ROUND($AY147*9.76%,2)+ROUND($AY147*2.45%,2)+ROUND($AY147*1.5%,2)+($AY147*(1-13.71%)*9%))-$BA147),$AY147,IF(2600-$AZ147&gt;0,2600-$AZ147,0)),0)))*1.5%,2)+ROUND(IF($AY147-$AZ147&gt;=2600-$AZ147,IF(2600-$AZ147&gt;0,2600-$AZ147,0),IF($AY147-$AZ147&gt;=0,IF($AY147&lt;2600,$AY147,$AY147-$AZ147),IF($AY147-(ROUND($AY147*9.76%,2)+ROUND($AY147*2.45%,2)+ROUND($AY147*1.5%,2)+($AY147*(1-13.71%)*9%))-$BA147&gt;0,IF(AND(2600-$AZ147&gt;0,2600-$AZ147&gt;$AY147-(ROUND($AY147*9.76%,2)+ROUND($AY147*2.45%,2)+ROUND($AY147*1.5%,2)+($AY147*(1-13.71%)*9%))-$BA147),$AY147,IF(2600-$AZ147&gt;0,2600-$AZ147,0)),0)))*((1-13.71%)*9%),2),2),2)+IF($AZ147&gt;2600,2600-(2600*9%),$AZ147-($AZ147*9%)))*$E$8,2),ROUND((IF($AY147-$AZ147&gt;=2600-$AZ147,IF(2600-$AZ147&gt;0,2600-$AZ147,0),IF($AY147-$AZ147&gt;=0,IF($AY147&lt;2600,$AY147,$AY147-$AZ147),IF($AY147-(ROUND($AY147*9.76%,2)+ROUND($AY147*2.45%,2)+ROUND($AY147*1.5%,2)+($AY147*(1-13.71%)*9%))-$BA147&gt;0,IF(AND(2600-$AZ147&gt;0,2600-$AZ147&gt;$AY147-(ROUND($AY147*9.76%,2)+ROUND($AY147*2.45%,2)+ROUND($AY147*1.5%,2)+($AY147*(1-13.71%)*9%))-$BA147),$AY147,IF(2600-$AZ147&gt;0,2600-$AZ147,0)),0)))-ROUND(ROUND(ROUND(IF($AY147-$AZ147&gt;=2600-$AZ147,IF(2600-$AZ147&gt;0,2600-$AZ147,0),IF($AY147-$AZ147&gt;=0,IF($AY147&lt;2600,$AY147,$AY147-$AZ147),IF($AY147-(ROUND($AY147*9.76%,2)+ROUND($AY147*2.45%,2)+ROUND($AY147*1.5%,2)+($AY147*(1-13.71%)*9%))-$BA147&gt;0,IF(AND(2600-$AZ147&gt;0,2600-$AZ147&gt;$AY147-(ROUND($AY147*9.76%,2)+ROUND($AY147*2.45%,2)+ROUND($AY147*1.5%,2)+($AY147*(1-13.71%)*9%))-$BA147),$AY147,IF(2600-$AZ147&gt;0,2600-$AZ147,0)),0)))*9.76%,2)+ROUND(IF($AY147-$AZ147&gt;=2600-$AZ147,IF(2600-$AZ147&gt;0,2600-$AZ147,0),IF($AY147-$AZ147&gt;=0,IF($AY147&lt;2600,$AY147,$AY147-$AZ147),IF($AY147-(ROUND($AY147*9.76%,2)+ROUND($AY147*2.45%,2)+ROUND($AY147*1.5%,2)+($AY147*(1-13.71%)*9%))-$BA147&gt;0,IF(AND(2600-$AZ147&gt;0,2600-$AZ147&gt;$AY147-(ROUND($AY147*9.76%,2)+ROUND($AY147*2.45%,2)+ROUND($AY147*1.5%,2)+($AY147*(1-13.71%)*9%))-$BA147),$AY147,IF(2600-$AZ147&gt;0,2600-$AZ147,0)),0)))*2.45%,2)+ROUND(IF($AY147-$AZ147&gt;=2600-$AZ147,IF(2600-$AZ147&gt;0,2600-$AZ147,0),IF($AY147-$AZ147&gt;=0,IF($AY147&lt;2600,$AY147,$AY147-$AZ147),IF($AY147-(ROUND($AY147*9.76%,2)+ROUND($AY147*2.45%,2)+ROUND($AY147*1.5%,2)+($AY147*(1-13.71%)*9%))-$BA147&gt;0,IF(AND(2600-$AZ147&gt;0,2600-$AZ147&gt;$AY147-(ROUND($AY147*9.76%,2)+ROUND($AY147*2.45%,2)+ROUND($AY147*1.5%,2)+($AY147*(1-13.71%)*9%))-$BA147),$AY147,IF(2600-$AZ147&gt;0,2600-$AZ147,0)),0)))*1.5%,2)+ROUND(IF($AY147-$AZ147&gt;=2600-$AZ147,IF(2600-$AZ147&gt;0,2600-$AZ147,0),IF($AY147-$AZ147&gt;=0,IF($AY147&lt;2600,$AY147,$AY147-$AZ147),IF($AY147-(ROUND($AY147*9.76%,2)+ROUND($AY147*2.45%,2)+ROUND($AY147*1.5%,2)+($AY147*(1-13.71%)*9%))-$BA147&gt;0,IF(AND(2600-$AZ147&gt;0,2600-$AZ147&gt;$AY147-(ROUND($AY147*9.76%,2)+ROUND($AY147*2.45%,2)+ROUND($AY147*1.5%,2)+($AY147*(1-13.71%)*9%))-$BA147),$AY147,IF(2600-$AZ147&gt;0,2600-$AZ147,0)),0)))*((1-13.71%)*9%),2),2),2)+IF($AZ147&gt;2600,2600-(2600*9%),$AZ147-($AZ147*9%)))*$E$8,2),ROUND(($AY147-ROUND(ROUND(ROUND($AY147*9.76%,2)+ROUND($AY147*2.45%,2)+ROUND($AY147*1.5%,2)+ROUND($AY147*((1-13.71%)*9%),2),2),2)+($AZ147-ROUND($AZ147*9%,2))-$BA147)*$E$8,2)),0)),0)</f>
        <v>0</v>
      </c>
      <c r="BE147" s="49">
        <f t="shared" ref="BE147:BE210" si="139">IF($AX147=1,IF(AND($BA147=0,$AZ147=0),(IF($AY147&gt;2600,2600,$AY147)*$E$8)+ROUND((ROUND(IF($AY147&gt;=2600,2600,$AY147)*9.76%,2)+ROUND(IF($AY147&gt;=2600,2600,$AY147)*6.5%,2)+ROUND(IF($AY147&gt;=2600,2600,$AY147)*$E$5%,2))*$E$8,2),IF(AND($AZ147&gt;0,$BA147=0),IF($AY147+$AZ147&gt;=2600,ROUND(2600*$E$8,2),ROUND(($AY147+$AZ147)*$E$8,2))+IF($AY147&gt;=2600,ROUND((ROUND(2600*9.76%,2)+ROUND(2600*6.5%,2)+ROUND(2600*$E$5%,2))*$E$8,2),ROUND((ROUND($AY147*9.76%,2)+ROUND($AY147*6.5%,2)+ROUND($AY147*$E$5%,2))*$E$8,2)),IF(AND($AZ147=0,$BA147&gt;0),IF((($AY147+ROUND($AY147*9.76%,2)+ROUND($AY147*6.5%,2)+ROUND($AY147*$E$5%,2))-($BA147-$BB147))&gt;2600+ROUND(2600*9.76%,2)+ROUND(2600*6.5%,2)+ROUND(2600*$E$5%,2),ROUND((2600+ROUND(2600*9.76%,2)+ROUND(2600*6.5%,2)+ROUND(2600*$E$5%,2))*$E$8,2),ROUND((($AY147+ROUND($AY147*9.76%,2)+ROUND($AY147*6.5%,2)+ROUND($AY147*$E$5%,2))-($BA147-$BB147))*$E$8,2)),IF(AND($BA147&gt;0,$AZ147&gt;0),IF(AND($AZ147&lt;=$BA147-$BB147,$AZ147&lt;=$AY147,(($AY147+ROUND($AY147*9.76%,2)+ROUND($AY147*6.5%,2)+ROUND($AY147*$E$5%,2))+$AZ147)-($BA147-$BB147)&gt;2600+(ROUND(IF($AY147&gt;2600,2600,$AY147)*9.76%,2)+ROUND(IF($AY147&gt;2600,2600,$AY147)*6.5%,2)+ROUND(IF($AY147&gt;2600,2600,$AY147)*$E$5%,2))),ROUND((2600+ROUND(IF($AY147&gt;2600,2600,$AY147)*9.76%,2)+ROUND(IF($AY147&gt;2600,2600,$AY147)*6.5%,2)+ROUND(IF($AY147&gt;2600,2600,AY147)*$E$5%,2))*$E$8,2),IF(AND($AZ147&gt;=$BA147-$BB147,$AZ147&lt;=$AY147,(($AY147+ROUND($AY147*9.76%,2)+ROUND($AY147*6.5%,2)+ROUND($AY147*$E$5%,2))+$AZ147)-($BA147-$BB147)&gt;2600+(ROUND(IF($AY147&gt;2600,2600,$AY147)*9.76%,2)+ROUND(IF($AY147&gt;2600,2600,$AY147)*6.5%,2)+ROUND(IF($AY147&gt;2600,2600,$AY147)*$E$5%,2))),ROUND((2600+ROUND(IF($AY147&gt;2600,2600,$AY147)*9.76%,2)+ROUND(IF($AY147&gt;2600,2600,$AY147)*6.5%,2)+ROUND(IF($AY147&gt;2600,2600,$AY147)*$E$5%,2))*$E$8,2),IF(AND($AZ147&gt;=$BA147-$BB147,$AZ147&gt;=$AY147,(($AY147+ROUND($AY147*9.76%,2)+ROUND($AY147*6.5%,2)+ROUND($AY147*$E$5%,2))+$AZ147)-($BA147-$BB147)&gt;2600+(ROUND(IF($AY147&gt;2600,2600,$AY147)*9.76%,2)+ROUND(IF($AY147&gt;2600,2600,$AY147)*6.5%,2)+ROUND(IF($AY147&gt;2600,2600,$AY147)*$E$5%,2))),IF($AY147&gt;=2600,ROUND((2600+ROUND(2600*9.76%,2)+ROUND(2600*6.5%,2)+ROUND(2600*$E$5%,2))*$E$8,2),ROUND(($AY147+ROUND($AY147*9.76%,2)+ROUND($AY147*6.5%,2)+ROUND($AY147*$E$5%,2))*$E$8,2)+ROUND((2600-$AY147)*$E$8,2)),IF(AND($AZ147&lt;=$BA147-$BB147,$AZ147&lt;=$AY147,(($AY147+ROUND($AY147*9.76%,2)+ROUND($AY147*6.5%,2)+ROUND($AY147*$E$5%,2))+$AZ147)-($BA147-$BB147)&lt;2600+(ROUND(IF($AY147&gt;2600,2600,$AY147)*9.76%,2)+ROUND(IF($AY147&gt;2600,2600,$AY147)*6.5%,2)+ROUND(IF($AY147&gt;2600,2600,$AY147)*$E$5%,2))),ROUND(((($AY147+ROUND($AY147*9.76%,2)+ROUND($AY147*6.5%,2)+ROUND($AY147*$E$5%,2))+$AZ147)-($BA147-$BB147))*$E$8,2),IF(AND($AZ147&gt;=$BA147-$BB147,$AZ147&lt;=$AY147,(($AY147+ROUND($AY147*9.76%,2)+ROUND($AY147*6.5%,2)+ROUND($AY147*$E$5%,2))+$AZ147)-($BA147-$BB147)&lt;2600+(ROUND(IF($AY147&gt;2600,2600,$AY147)*9.76%,2)+ROUND(IF($AY147&gt;2600,2600,$AY147)*6.5%,2)+ROUND(IF($AY147&gt;2600,2600,$AY147)*$E$5%,2))),ROUND((($AZ147)-($BA147-$BB147)+$AY147)*$E$8,2)+ROUND((ROUND($AY147*9.76%,2)+ROUND($AY147*6.5%,2)+ROUND($AY147*$E$5%,2))*$E$8,2),IF(AND($AZ147&lt;=$BA147-$BB147,$AZ147&gt;=$AY147,(($AY147+ROUND($AY147*9.76%,2)+ROUND($AY147*6.5%,2)+ROUND($AY147*$E$5%,2))+$AZ147)-($BA147-$BB147)&lt;2600+(ROUND(IF($AY147&gt;2600,2600,$AY147)*9.76%,2)+ROUND(IF($AY147&gt;2600,2600,$AY147)*6.5%,2)+ROUND(IF($AY147&gt;2600,2600,$AY147)*$E$5%,2))),ROUND(($AY147)*$E$8,2)+ROUND((ROUND(($AY147)*9.76%,2)+ROUND(($AY147)*6.5%,2)+ROUND(($AY147)*$E$5%,2)-(($BA147-$BB147)-($AZ147)))*$E$8,2),IF(AND($AZ147&gt;=$BA147-$BB147,$AZ147&gt;=$AY147,(($AY147+ROUND($AY147*9.76%,2)+ROUND($AY147*6.5%,2)+ROUND($AY147*$E$5%,2))+$AZ147)-($BA147-$BB147)&lt;2600+(ROUND(IF($AY147&gt;2600,2600,$AY147)*9.76%,2)+ROUND(IF($AY147&gt;2600,2600,$AY147)*6.5%,2)+ROUND(IF($AY147&gt;2600,2600,$AY147)*$E$5%,2))),ROUND((($AZ147)-($BA147-$BB147)+$AY147)*$E$8,2)+ROUND((ROUND($AY147*9.76%,2)+ROUND($AY147*6.5%,2)+ROUND($AY147*$E$5%,2))*$E$8,2),IF(AND($AY147&gt;=2600,$AZ147&lt;=$BA147),IF((($AY147+ROUND($AY147*9.76%,2)+ROUND($AY147*6.5%,2)+ROUND($AY147*$E$5%,2))-($BA147-$AZ147))&gt;(2600+ROUND(2600*9.76%,2)+ROUND(2600*6.5%,2)+ROUND(2600*$E$5%,2)),ROUND((2600+ROUND(2600*9.76%,2)+ROUND(2600*6.5%,2)+ROUND(2600*$E$5%,2))*$E$8,2),ROUND((($AY147+ROUND($AY147*9.76%,2)+ROUND($AY147*6.5%,2)+ROUND($AY147*$E$5%,2))-($BA147-$AZ147))*$E$8,2)),0)))))))),0)))),0)</f>
        <v>0</v>
      </c>
      <c r="BF147" s="49">
        <f t="shared" si="111"/>
        <v>0</v>
      </c>
      <c r="BG147" s="49">
        <f t="shared" ref="BG147:BG210" si="140">IF($AX147=1,IF(AND($AZ147&gt;0,$BA147&gt;0),IF(AND($AY147+ROUND($AY147*9.76%,2)+ROUND($AY147*6.5%,2)+ROUND($AY147*$E$5%,2)+($AZ147)-($BA147-$BB147)&lt;2600+ROUND(2600*9.76%,2)+ROUND(2600*6.5%,2)+ROUND(2600*$E$5%,2),$AY147+ROUND($AY147*9.76%,2)+ROUND($AY147*6.5%,2)+ROUND($AY147*$E$5%,2)&gt;=2600+ROUND(2600*9.76%,2)+ROUND(2600*6.5%,2)+ROUND(2600*$E$5%,2),$AZ147&lt;$BA147-$BB147),ROUND(((ROUND((($AY147+ROUND($AY147*9.76%,2)+ROUND($AY147*6.5%,2)+ROUND($AY147*$E$5%,2))-(($BA147+$BB147)-$AZ147)-(IF(ROUND(((($AY147+ROUND($AY147*9.76%,2)+ROUND($AY147*6.5%,2)+ROUND($AY147*$E$5%,2))-($BA147-$BB147)+$AZ147)-(((($AY147+ROUND($AY147*9.76%,2)+ROUND($AY147*6.5%,2)+ROUND($AY147*$E$5%,2))-($BA147-$BB147)+$AZ147)/(100+$E$5+9.76+6.5))*100))*$E$8,2)&gt;=ROUND((ROUND(IF($AY147&gt;=2600,2600,$AY147)*9.76%,2)+ROUND(IF($AY147&gt;=2600,2600,$AY147)*6.5%,2)+ROUND(IF($AY147&gt;=2600,2600,$AY147)*$E$5%,2))*$E$8,2),ROUND((ROUND(IF($AY147&gt;=2600,2600,$AY147)*9.76%,2)+ROUND(IF($AY147&gt;=2600,2600,$AY147)*6.5%,2)+ROUND(IF($AY147&gt;=2600,2600,$AY147)*$E$5%,2))*$E$8,2),ROUND(((($AY147+ROUND($AY147*9.76%,2)+ROUND($AY147*6.5%,2)+ROUND($AY147*$E$5%,2))-($BA147-$BB147)+$AZ147)-(((($AY147+ROUND($AY147*9.76%,2)+ROUND($AY147*6.5%,2)+ROUND($AY147*$E$5%,2))-($BA147-$BB147)+$AZ147)/(100+$E$5+9.76+6.5))*100)),2))))*9.76%,2))+(ROUND((($AY147+ROUND($AY147*9.76%,2)+ROUND($AY147*6.5%,2)+ROUND($AY147*$E$5%,2))-(($BA147+$BB147)-$AZ147)-(IF(ROUND(((($AY147+ROUND($AY147*9.76%,2)+ROUND($AY147*6.5%,2)+ROUND($AY147*$E$5%,2))-($BA147-$BB147)+$AZ147)-(((($AY147+ROUND($AY147*9.76%,2)+ROUND($AY147*6.5%,2)+ROUND($AY147*$E$5%,2))-($BA147-$BB147)+$AZ147)/(100+$E$5+9.76+6.5))*100))*$E$8,2)&gt;=ROUND((ROUND(IF($AY147&gt;=2600,2600,$AY147)*9.76%,2)+ROUND(IF($AY147&gt;=2600,2600,$AY147)*6.5%,2)+ROUND(IF($AY147&gt;=2600,2600,$AY147)*$E$5%,2))*$E$8,2),ROUND((ROUND(IF($AY147&gt;=2600,2600,$AY147)*9.76%,2)+ROUND(IF($AY147&gt;=2600,2600,$AY147)*6.5%,2)+ROUND(IF($AY147&gt;=2600,2600,$AY147)*$E$5%,2))*$E$8,2),ROUND(((($AY147+ROUND($AY147*9.76%,2)+ROUND($AY147*6.5%,2)+ROUND($AY147*$E$5%,2))-($BA147-$BB147)+$AZ147)-(((($AY147+ROUND($AY147*9.76%,2)+ROUND($AY147*6.5%,2)+ROUND($AY147*$E$5%,2))-($BA147-$BB147)+$AZ147)/(100+$E$5+9.76+6.5))*100)),2))))*2.45%,2))+(ROUND((($AY147+ROUND($AY147*9.76%,2)+ROUND($AY147*6.5%,2)+ROUND($AY147*$E$5%,2))-(($BA147+$BB147)-$AZ147)-(IF(ROUND(((($AY147+ROUND($AY147*9.76%,2)+ROUND($AY147*6.5%,2)+ROUND($AY147*$E$5%,2))-($BA147-$BB147)+$AZ147)-(((($AY147+ROUND($AY147*9.76%,2)+ROUND($AY147*6.5%,2)+ROUND($AY147*$E$5%,2))-($BA147-$BB147)+$AZ147)/(100+$E$5+9.76+6.5))*100))*$E$8,2)&gt;=ROUND((ROUND(IF($AY147&gt;=2600,2600,$AY147)*9.76%,2)+ROUND(IF($AY147&gt;=2600,2600,$AY147)*6.5%,2)+ROUND(IF($AY147&gt;=2600,2600,$AY147)*$E$5%,2))*$E$8,2),ROUND((ROUND(IF($AY147&gt;=2600,2600,$AY147)*9.76%,2)+ROUND(IF($AY147&gt;=2600,2600,$AY147)*6.5%,2)+ROUND(IF($AY147&gt;=2600,2600,$AY147)*$E$5%,2))*$E$8,2),ROUND(((($AY147+ROUND($AY147*9.76%,2)+ROUND($AY147*6.5%,2)+ROUND($AY147*$E$5%,2))-($BA147-$BB147)+$AZ147)-(((($AY147+ROUND($AY147*9.76%,2)+ROUND($AY147*6.5%,2)+ROUND($AY147*$E$5%,2))-($BA147-$BB147)+$AZ147)/(100+$E$5+9.76+6.5))*100)),2))))*1.5%,2))+(ROUND((($AY147+ROUND($AY147*9.76%,2)+ROUND($AY147*6.5%,2)+ROUND($AY147*$E$5%,2))-(($BA147+$BB147)-$AZ147)-(IF(ROUND(((($AY147+ROUND($AY147*9.76%,2)+ROUND($AY147*6.5%,2)+ROUND($AY147*$E$5%,2))-($BA147-$BB147)+$AZ147)-(((($AY147+ROUND($AY147*9.76%,2)+ROUND($AY147*6.5%,2)+ROUND($AY147*$E$5%,2))-($BA147-$BB147)+$AZ147)/(100+$E$5+9.76+6.5))*100))*$E$8,2)&gt;=ROUND((ROUND(IF($AY147&gt;=2600,2600,$AY147)*9.76%,2)+ROUND(IF($AY147&gt;=2600,2600,$AY147)*6.5%,2)+ROUND(IF($AY147&gt;=2600,2600,$AY147)*$E$5%,2))*$E$8,2),ROUND((ROUND(IF($AY147&gt;=2600,2600,$AY147)*9.76%,2)+ROUND(IF($AY147&gt;=2600,2600,$AY147)*6.5%,2)+ROUND(IF($AY147&gt;=2600,2600,$AY147)*$E$5%,2))*$E$8,2),ROUND(((($AY147+ROUND($AY147*9.76%,2)+ROUND($AY147*6.5%,2)+ROUND($AY147*$E$5%,2))-($BA147-$BB147)+$AZ147)-(((($AY147+ROUND($AY147*9.76%,2)+ROUND($AY147*6.5%,2)+ROUND($AY147*$E$5%,2))-($BA147-$BB147)+$AZ147)/(100+$E$5+9.76+6.5))*100)),2))))*((1-13.71%)*9%),2)))*$E$8,2),0),0),0)</f>
        <v>0</v>
      </c>
      <c r="BH147" s="32">
        <f t="shared" si="112"/>
        <v>0</v>
      </c>
      <c r="BI147" s="49">
        <f t="shared" si="113"/>
        <v>0</v>
      </c>
      <c r="BJ147" s="49">
        <f t="shared" si="114"/>
        <v>0</v>
      </c>
      <c r="BK147" s="49">
        <f t="shared" si="115"/>
        <v>0</v>
      </c>
      <c r="BL147" s="49">
        <f t="shared" si="116"/>
        <v>0</v>
      </c>
      <c r="BM147" s="49">
        <f t="shared" si="117"/>
        <v>0</v>
      </c>
      <c r="BN147" s="32">
        <f t="shared" si="118"/>
        <v>0</v>
      </c>
      <c r="BO147" s="32" t="str">
        <f t="shared" si="119"/>
        <v/>
      </c>
      <c r="BP147" s="32" t="str">
        <f t="shared" si="120"/>
        <v/>
      </c>
      <c r="BQ147" s="56" t="str">
        <f t="shared" si="121"/>
        <v/>
      </c>
      <c r="BR147" s="250">
        <f t="shared" si="122"/>
        <v>0</v>
      </c>
      <c r="BS147" s="19"/>
      <c r="BT147" s="19"/>
      <c r="BU147" s="19"/>
      <c r="BV147" s="19"/>
      <c r="BW147" s="19"/>
      <c r="BX147" s="19"/>
      <c r="BY147" s="19"/>
      <c r="BZ147" s="19"/>
      <c r="CA147" s="19">
        <f t="shared" ref="CA147:CA210" si="141">IFERROR(MOD(9*MID(D147,1,1)+7*MID(D147,2,1)+3*MID(D147,3,1)+MID(D147,4,1)+9*MID(D147,5,1)+7*MID(D147,6,1)+3*MID(D147,7,1)+MID(D147,8,1)+9*MID(D147,9,1)+7*MID(D147,10,1),10),10)</f>
        <v>10</v>
      </c>
      <c r="CB147" s="19"/>
      <c r="CC147" s="19"/>
      <c r="CD147" s="19"/>
      <c r="CE147" s="19"/>
      <c r="CF147" s="19"/>
      <c r="CG147" s="19"/>
      <c r="CH147" s="19"/>
      <c r="CI147" s="19"/>
      <c r="CJ147" s="19"/>
      <c r="CK147" s="19"/>
      <c r="CL147" s="19"/>
      <c r="CM147" s="19"/>
      <c r="CN147" s="19"/>
      <c r="CO147" s="18"/>
      <c r="CP147" s="18"/>
      <c r="CQ147" s="18"/>
    </row>
    <row r="148" spans="1:95" ht="15.75" customHeight="1" x14ac:dyDescent="0.25">
      <c r="A148" s="129">
        <v>130</v>
      </c>
      <c r="B148" s="50"/>
      <c r="C148" s="50"/>
      <c r="D148" s="36"/>
      <c r="E148" s="36"/>
      <c r="F148" s="37">
        <v>1</v>
      </c>
      <c r="G148" s="61">
        <v>0</v>
      </c>
      <c r="H148" s="62">
        <v>0</v>
      </c>
      <c r="I148" s="63">
        <v>0</v>
      </c>
      <c r="J148" s="38">
        <v>1</v>
      </c>
      <c r="K148" s="39">
        <v>0</v>
      </c>
      <c r="L148" s="39">
        <v>0</v>
      </c>
      <c r="M148" s="39">
        <v>0</v>
      </c>
      <c r="N148" s="40">
        <v>0</v>
      </c>
      <c r="O148" s="41">
        <f t="shared" ref="O148:O211" si="142">IF(OR($J148=0,AND($J148=1,$H148=0)),IF(AND($L148=0,$M148=0),ROUND(ROUND(IF($K148&gt;=2600,2600*$E$8,$K148*$E$8),2)-ROUND(ROUND(ROUND(IF($K148&gt;=2600,2600,$K148)*9.76%,2)+ROUND(IF($K148&gt;=2600,2600,$K148)*2.45%,2)+ROUND(IF($K148&gt;=2600,2600,$K148)*1.5%,2)+ROUND(IF($K148&gt;=2600,2600,$K148)*((1-13.71%)*9%),2),2),2)*$E$8,2),IF(AND($L148&gt;0,$M148=0),IF(ROUND(IF($K148+$L148&lt;=2600,ROUND($K148*$E$8,2)+ROUND($L148*$E$8,2),0)-ROUND(ROUND(ROUND($K148*9.76%,2)+ROUND($K148*2.45%,2)+ROUND($K148*1.5%,2)+ROUND($K148*((1-13.71%)*9%),2)+ROUND($L148*9%,2),2),2)*$E$8,2)&gt;0,ROUND(IF($K148+$L148&lt;=2600,ROUND($K148*$E$8,2)+ROUND($L148*$E$8,2),0)-ROUND(ROUND(ROUND($K148*9.76%,2)+ROUND($K148*2.45%,2)+ROUND($K148*1.5%,2)+ROUND($K148*((1-13.71%)*9%),2)+ROUND($L148*9%,2),2),2)*$E$8,2),IF(ROUND(IF($K148+$L148&gt;=2600,IF($L148&gt;2600,ROUND(2600*$E$8,2),ROUND($L148*$E$8,2)+ROUND((2600-$L148)*$E$8,2)),0)-ROUND(ROUND(ROUND(IF($L148&gt;2600,0,2600-$L148)*9.76%,2)+ROUND(IF($L148&gt;2600,0,2600-$L148)*2.45%,2)+ROUND(IF($L148&gt;2600,0,2600-$L148)*1.5%,2)+ROUND(IF($L148&gt;2600,0,2600-$L148)*((1-13.71%)*9%),2)+ROUND(IF($L148&gt;2600,2600,$L148)*9%,2),2),2)*$E$8,2)&gt;0,ROUND(IF($K148+$L148&gt;=2600,IF($L148&gt;2600,ROUND(2600*$E$8,2),ROUND($L148*$E$8,2)+ROUND((2600-$L148)*$E$8,2)),0)-ROUND(ROUND(ROUND(IF($L148&gt;2600,0,2600-$L148)*9.76%,2)+ROUND(IF($L148&gt;2600,0,2600-$L148)*2.45%,2)+ROUND(IF($L148&gt;2600,0,2600-$L148)*1.5%,2)+ROUND(IF($L148&gt;2600,0,2600-$L148)*((1-13.71%)*9%),2)+ROUND(IF($L148&gt;2600,2600,$L148)*9%,2),2),2)*$E$8,2),0)),IF(AND($H148=0,$J148=1,$L148=0,$M148&gt;0),IF((($K148+ROUND($K148*9.76%,2)+ROUND($K148*6.5%,2)+ROUND($K148*$E$5%,2))-($M148-$N148))&gt;2600+ROUND(2600*9.76%,2)+ROUND(2600*6.5%,2)+ROUND(2600*$E$5%,2),ROUND((2600-ROUND(2600*9.76%,2)-ROUND(2600*1.5%,2)-ROUND(2600*2.45%,2)-ROUND((2600*(1-13.71%))*9%,2))*$E$8,2),IF($M148&lt;$N148+($K148-2600)+(ROUND($K148*9.76%,2)+ROUND($K148*6.5%,2)+ROUND($K148*$E$5%,2))+(ROUND($K148*9.76%,2)+ROUND($K148*1.5%,2)+ROUND($K148*2.45%,2)+ROUND(($K148*(1-13.71%))*9%,2)),ROUND((2600-ROUND(2600*9.76%,2)-ROUND(2600*1.5%,2)-ROUND(2600*2.45%,2)-ROUND((2600*(1-13.71%))*9%,2))*$E$8,2),IF(ROUND(ROUND(ROUND($K148-ROUND($K148*9.76%,2)-ROUND($K148*1.5%,2)-ROUND($K148*2.45%,2)-ROUND(($K148*(1-13.71%))*9%,2),2)-($M148-($N148+(ROUND($K148*9.76%,2)+ROUND($K148*6.5%,2)+ROUND($K148*$E$5%,2))+(ROUND($K148*9.76%,2)+ROUND($K148*1.5%,2)+ROUND($K148*2.45%,2)+ROUND(($K148*(1-13.71%))*9%,2)))),2)*$E$8,2)&gt;0,ROUND(ROUND(ROUND($K148-ROUND($K148*9.76%,2)-ROUND($K148*1.5%,2)-ROUND($K148*2.45%,2)-ROUND(($K148*(1-13.71%))*9%,2),2)-($M148-($N148+(ROUND($K148*9.76%,2)+ROUND($K148*6.5%,2)+ROUND($K148*$E$5%,2))+(ROUND($K148*9.76%,2)+ROUND($K148*1.5%,2)+ROUND($K148*2.45%,2)+ROUND(($K148*(1-13.71%))*9%,2)))),2)*$E$8,2),0))),IF(IF(AND($L148=0,$M148&gt;0),ROUND(IF(ROUND(($K148-ROUND(ROUND(ROUND($K148*9.76%,2)+ROUND($K148*2.45%,2)+ROUND($K148*1.5%,2)+ROUND($K148*((1-13.71%)*9%),2),2),2)+($L148-ROUND($L148*9%,2))-$M148)*$E$8,2)&gt;=IF(IF(AND($L148=0,$M148&gt;0),ROUND(((IF($K148&gt;=2600,2600,$K148)-ROUND(ROUND(ROUND(IF($K148&gt;=2600,2600,$K148)*9.76%,2)+ROUND(IF($K148&gt;=2600,2600,$K148)*2.45%,2)+ROUND(IF($K148&gt;=2600,2600,$K148)*1.5%,2)+ROUND(IF($K148&gt;=2600,2600,$K148)*((1-13.71%)*9%),2),2),2))-$M148)*$E$8,2),0)&gt;0,IF(AND($L148=0,$M148&gt;0),ROUND(((IF($K148&gt;=2600,2600,$K148)-ROUND(ROUND(ROUND(IF($K148&gt;=2600,2600,$K148)*9.76%,2)+ROUND(IF($K148&gt;=2600,2600,$K148)*2.45%,2)+ROUND(IF($K148&gt;=2600,2600,$K148)*1.5%,2)+ROUND(IF($K148&gt;=2600,2600,$K148)*((1-13.71%)*9%),2),2),2)))*$E$8,2),0),0),IF(IF(AND($L148=0,$M148&gt;0),ROUND(((IF($K148&gt;=2600,2600,$K148)-ROUND(ROUND(ROUND(IF($K148&gt;=2600,2600,$K148)*9.76%,2)+ROUND(IF($K148&gt;=2600,2600,$K148)*2.45%,2)+ROUND(IF($K148&gt;=2600,2600,$K148)*1.5%,2)+ROUND(IF($K148&gt;=2600,2600,$K148)*((1-13.71%)*9%),2),2),2))-$M148)*$E$8,2),0)&gt;0,IF(AND($L148=0,$M148&gt;0),ROUND(((IF($K148&gt;=2600,2600,$K148)-ROUND(ROUND(ROUND(IF($K148&gt;=2600,2600,$K148)*9.76%,2)+ROUND(IF($K148&gt;=2600,2600,$K148)*2.45%,2)+ROUND(IF($K148&gt;=2600,2600,$K148)*1.5%,2)+ROUND(IF($K148&gt;=2600,2600,$K148)*((1-13.71%)*9%),2),2),2)))*$E$8,2),0),0),ROUND(($K148-ROUND(ROUND(ROUND($K148*9.76%,2)+ROUND($K148*2.45%,2)+ROUND($K148*1.5%,2)+ROUND($K148*((1-13.71%)*9%),2),2),2)+($L148-ROUND($L148*9%,2))-$M148)*$E$8,2)),2),0)&gt;0,IF(AND($L148=0,$M148&gt;0),ROUND(IF(ROUND(($K148-ROUND(ROUND(ROUND($K148*9.76%,2)+ROUND($K148*2.45%,2)+ROUND($K148*1.5%,2)+ROUND($K148*((1-13.71%)*9%),2),2),2)+($L148-ROUND($L148*9%,2))-$M148)*$E$8,2)&gt;=IF(IF(AND($L148=0,$M148&gt;0),ROUND(((IF($K148&gt;=2600,2600,$K148)-ROUND(ROUND(ROUND(IF($K148&gt;=2600,2600,$K148)*9.76%,2)+ROUND(IF($K148&gt;=2600,2600,$K148)*2.45%,2)+ROUND(IF($K148&gt;=2600,2600,$K148)*1.5%,2)+ROUND(IF($K148&gt;=2600,2600,$K148)*((1-13.71%)*9%),2),2),2))-$M148)*$E$8,2),0)&gt;0,IF(AND($L148=0,$M148&gt;0),ROUND(((IF($K148&gt;=2600,2600,$K148)-ROUND(ROUND(ROUND(IF($K148&gt;=2600,2600,$K148)*9.76%,2)+ROUND(IF($K148&gt;=2600,2600,$K148)*2.45%,2)+ROUND(IF($K148&gt;=2600,2600,$K148)*1.5%,2)+ROUND(IF($K148&gt;=2600,2600,$K148)*((1-13.71%)*9%),2),2),2)))*$E$8,2),0),0),IF(IF(AND($L148=0,$M148&gt;0),ROUND(((IF($K148&gt;=2600,2600,$K148)-ROUND(ROUND(ROUND(IF($K148&gt;=2600,2600,$K148)*9.76%,2)+ROUND(IF($K148&gt;=2600,2600,$K148)*2.45%,2)+ROUND(IF($K148&gt;=2600,2600,$K148)*1.5%,2)+ROUND(IF($K148&gt;=2600,2600,$K148)*((1-13.71%)*9%),2),2),2))-$M148)*$E$8,2),0)&gt;0,IF(AND($L148=0,$M148&gt;0),ROUND(((IF($K148&gt;=2600,2600,$K148)-ROUND(ROUND(ROUND(IF($K148&gt;=2600,2600,$K148)*9.76%,2)+ROUND(IF($K148&gt;=2600,2600,$K148)*2.45%,2)+ROUND(IF($K148&gt;=2600,2600,$K148)*1.5%,2)+ROUND(IF($K148&gt;=2600,2600,$K148)*((1-13.71%)*9%),2),2),2)))*$E$8,2),0),0),ROUND(($K148-ROUND(ROUND(ROUND($K148*9.76%,2)+ROUND($K148*2.45%,2)+ROUND($K148*1.5%,2)+ROUND($K148*((1-13.71%)*9%),2),2),2)+($L148-ROUND($L148*9%,2))-$M148)*$E$8,2)),2),0),0)))),0)</f>
        <v>0</v>
      </c>
      <c r="P148" s="41">
        <f t="shared" ref="P148:P211" si="143">IF(OR($J148=0,AND($J148=1,OR($H148=0,$H148=""))),IF(AND($H148=0,$J148=1,$L148&gt;0,$M148&gt;0),IF($M148&lt;=($N148+(ROUND($K148*9.76%,2)+ROUND($K148*1.5%,2)+ROUND($K148*2.45%,2)+ROUND(($K148*(1-13.71%))*9%,2))+ROUND($K148*9.76%,2)+(ROUND($K148*6.5%,2)+ROUND($K148*$E$5%,2))+(ROUND(L148*9%,2))+($K148-2600)),IF(ROUND(IF($K148+$L148&lt;=2600,ROUND($K148*$E$8,2)+ROUND($L148*$E$8,2),0)-ROUND(ROUND(ROUND($K148*9.76%,2)+ROUND($K148*2.45%,2)+ROUND($K148*1.5%,2)+ROUND($K148*((1-13.71%)*9%),2)+ROUND($L148*9%,2),2),2)*$E$8,2)&gt;0,ROUND(IF($K148+$L148&lt;=2600,ROUND($K148*$E$8,2)+ROUND($L148*$E$8,2),0)-ROUND(ROUND(ROUND($K148*9.76%,2)+ROUND($K148*2.45%,2)+ROUND($K148*1.5%,2)+ROUND($K148*((1-13.71%)*9%),2)+ROUND($L148*9%,2),2),2)*$E$8,2),IF(ROUND(IF($K148+$L148&gt;=2600,IF($L148&gt;2600,ROUND(2600*$E$8,2),ROUND($L148*$E$8,2)+ROUND((2600-$L148)*$E$8,2)),0)-ROUND(ROUND(ROUND(IF($L148&gt;2600,0,2600-$L148)*9.76%,2)+ROUND(IF($L148&gt;2600,0,2600-$L148)*2.45%,2)+ROUND(IF($L148&gt;2600,0,2600-$L148)*1.5%,2)+ROUND(IF($L148&gt;2600,0,2600-$L148)*((1-13.71%)*9%),2)+ROUND(IF($L148&gt;2600,2600,$L148)*9%,2),2),2)*$E$8,2)&gt;0,ROUND(IF($K148+$L148&gt;=2600,IF($L148&gt;2600,ROUND(2600*$E$8,2),ROUND($L148*$E$8,2)+ROUND((2600-$L148)*$E$8,2)),0)-ROUND(ROUND(ROUND(IF($L148&gt;2600,0,2600-$L148)*9.76%,2)+ROUND(IF($L148&gt;2600,0,2600-$L148)*2.45%,2)+ROUND(IF($L148&gt;2600,0,2600-$L148)*1.5%,2)+ROUND(IF($L148&gt;2600,0,2600-$L148)*((1-13.71%)*9%),2)+ROUND(IF($L148&gt;2600,2600,$L148)*9%,2),2),2)*$E$8,2),0)),IF($M148&gt;($N148+(ROUND($K148*9.76%,2)+ROUND($K148*1.5%,2)+ROUND($K148*2.45%,2)+ROUND(($K148*(1-13.71%))*9%,2))+ROUND($K148*9.76%,2)+(ROUND($K148*6.5%,2)+ROUND($K148*$E$5%,2))+(ROUND(L148*9%,2))+($K148-2600)),IF($K148-ROUND($K148*9.76%,2)-ROUND($K148*1.5%,2)-ROUND($K148*2.45%,2)-ROUND(($K148*(1-13.71%))*9%,2)&gt;($M148-($N148+(ROUND($K148*9.76%,2)+ROUND($K148*1.5%,2)+ROUND($K148*2.45%,2)+ROUND(($K148*(1-13.71%))*9%,2))+ROUND($K148*9.76%,2)+(ROUND($K148*6.5%,2)+ROUND($K148*$E$5%,2))+(ROUND(L148*9%,2)))),ROUND((($K148-(ROUND($K148*9.76%,2)+ROUND($K148*1.5%,2)+ROUND($K148*2.45%,2)+ROUND(($K148*(1-13.71%))*9%,2))-($M148-($N148+(ROUND($K148*9.76%,2)+ROUND($K148*1.5%,2)+ROUND($K148*2.45%,2)+ROUND(($K148*(1-13.71%))*9%,2))+ROUND($K148*9.76%,2)+(ROUND($K148*6.5%,2)+ROUND($K148*$E$5%,2))+(ROUND(L148*9%,2)))))+$L148)*$E$8,2),ROUND(($L148-(($M148-($N148+(ROUND($K148*9.76%,2)+ROUND($K148*1.5%,2)+ROUND($K148*2.45%,2)+ROUND(($K148*(1-13.71%))*9%,2))+ROUND($K148*9.76%,2)+(ROUND($K148*6.5%,2)+ROUND($K148*$E$5%,2))+(ROUND(L148*9%,2))))-($K148-ROUND($K148*9.76%,2)-ROUND($K148*1.5%,2)-ROUND($K148*2.45%,2)-ROUND(($K148*(1-13.71%))*9%,2))))*$E$8,2)),0)),IF(AND($L148&gt;0,$M148&gt;0),IF(ROUND(($K148-ROUND(ROUND(ROUND($K148*9.76%,2)+ROUND($K148*2.45%,2)+ROUND($K148*1.5%,2)+ROUND($K148*((1-13.71%)*9%),2),2),2)+($L148-ROUND($L148*9%,2))-$M148)*$E$8,2)&gt;=ROUND((IF($K148-$L148&gt;=2600-$L148,IF(2600-$L148&gt;0,2600-$L148,0),IF($K148-$L148&gt;=0,IF($K148&lt;2600,$K148,$K148-$L148),IF($K148-(ROUND($K148*9.76%,2)+ROUND($K148*2.45%,2)+ROUND($K148*1.5%,2)+($K148*(1-13.71%)*9%))-$M148&gt;0,IF(AND(2600-$L148&gt;0,2600-$L148&gt;$K148-(ROUND($K148*9.76%,2)+ROUND($K148*2.45%,2)+ROUND($K148*1.5%,2)+($K148*(1-13.71%)*9%))-$M148),$K148,IF(2600-$L148&gt;0,2600-$L148,0)),0)))-ROUND(ROUND(ROUND(IF($K148-$L148&gt;=2600-$L148,IF(2600-$L148&gt;0,2600-$L148,0),IF($K148-$L148&gt;=0,IF($K148&lt;2600,$K148,$K148-$L148),IF($K148-(ROUND($K148*9.76%,2)+ROUND($K148*2.45%,2)+ROUND($K148*1.5%,2)+($K148*(1-13.71%)*9%))-$M148&gt;0,IF(AND(2600-$L148&gt;0,2600-$L148&gt;$K148-(ROUND($K148*9.76%,2)+ROUND($K148*2.45%,2)+ROUND($K148*1.5%,2)+($K148*(1-13.71%)*9%))-$M148),$K148,IF(2600-$L148&gt;0,2600-$L148,0)),0)))*9.76%,2)+ROUND(IF($K148-$L148&gt;=2600-$L148,IF(2600-$L148&gt;0,2600-$L148,0),IF($K148-$L148&gt;=0,IF($K148&lt;2600,$K148,$K148-$L148),IF($K148-(ROUND($K148*9.76%,2)+ROUND($K148*2.45%,2)+ROUND($K148*1.5%,2)+($K148*(1-13.71%)*9%))-$M148&gt;0,IF(AND(2600-$L148&gt;0,2600-$L148&gt;$K148-(ROUND($K148*9.76%,2)+ROUND($K148*2.45%,2)+ROUND($K148*1.5%,2)+($K148*(1-13.71%)*9%))-$M148),$K148,IF(2600-$L148&gt;0,2600-$L148,0)),0)))*2.45%,2)+ROUND(IF($K148-$L148&gt;=2600-$L148,IF(2600-$L148&gt;0,2600-$L148,0),IF($K148-$L148&gt;=0,IF($K148&lt;2600,$K148,$K148-$L148),IF($K148-(ROUND($K148*9.76%,2)+ROUND($K148*2.45%,2)+ROUND($K148*1.5%,2)+($K148*(1-13.71%)*9%))-$M148&gt;0,IF(AND(2600-$L148&gt;0,2600-$L148&gt;$K148-(ROUND($K148*9.76%,2)+ROUND($K148*2.45%,2)+ROUND($K148*1.5%,2)+($K148*(1-13.71%)*9%))-$M148),$K148,IF(2600-$L148&gt;0,2600-$L148,0)),0)))*1.5%,2)+ROUND(IF($K148-$L148&gt;=2600-$L148,IF(2600-$L148&gt;0,2600-$L148,0),IF($K148-$L148&gt;=0,IF($K148&lt;2600,$K148,$K148-$L148),IF($K148-(ROUND($K148*9.76%,2)+ROUND($K148*2.45%,2)+ROUND($K148*1.5%,2)+($K148*(1-13.71%)*9%))-$M148&gt;0,IF(AND(2600-$L148&gt;0,2600-$L148&gt;$K148-(ROUND($K148*9.76%,2)+ROUND($K148*2.45%,2)+ROUND($K148*1.5%,2)+($K148*(1-13.71%)*9%))-$M148),$K148,IF(2600-$L148&gt;0,2600-$L148,0)),0)))*((1-13.71%)*9%),2),2),2)+IF($L148&gt;2600,2600-(2600*9%),$L148-($L148*9%)))*$E$8,2),ROUND((IF($K148-$L148&gt;=2600-$L148,IF(2600-$L148&gt;0,2600-$L148,0),IF($K148-$L148&gt;=0,IF($K148&lt;2600,$K148,$K148-$L148),IF($K148-(ROUND($K148*9.76%,2)+ROUND($K148*2.45%,2)+ROUND($K148*1.5%,2)+($K148*(1-13.71%)*9%))-$M148&gt;0,IF(AND(2600-$L148&gt;0,2600-$L148&gt;$K148-(ROUND($K148*9.76%,2)+ROUND($K148*2.45%,2)+ROUND($K148*1.5%,2)+($K148*(1-13.71%)*9%))-$M148),$K148,IF(2600-$L148&gt;0,2600-$L148,0)),0)))-ROUND(ROUND(ROUND(IF($K148-$L148&gt;=2600-$L148,IF(2600-$L148&gt;0,2600-$L148,0),IF($K148-$L148&gt;=0,IF($K148&lt;2600,$K148,$K148-$L148),IF($K148-(ROUND($K148*9.76%,2)+ROUND($K148*2.45%,2)+ROUND($K148*1.5%,2)+($K148*(1-13.71%)*9%))-$M148&gt;0,IF(AND(2600-$L148&gt;0,2600-$L148&gt;$K148-(ROUND($K148*9.76%,2)+ROUND($K148*2.45%,2)+ROUND($K148*1.5%,2)+($K148*(1-13.71%)*9%))-$M148),$K148,IF(2600-$L148&gt;0,2600-$L148,0)),0)))*9.76%,2)+ROUND(IF($K148-$L148&gt;=2600-$L148,IF(2600-$L148&gt;0,2600-$L148,0),IF($K148-$L148&gt;=0,IF($K148&lt;2600,$K148,$K148-$L148),IF($K148-(ROUND($K148*9.76%,2)+ROUND($K148*2.45%,2)+ROUND($K148*1.5%,2)+($K148*(1-13.71%)*9%))-$M148&gt;0,IF(AND(2600-$L148&gt;0,2600-$L148&gt;$K148-(ROUND($K148*9.76%,2)+ROUND($K148*2.45%,2)+ROUND($K148*1.5%,2)+($K148*(1-13.71%)*9%))-$M148),$K148,IF(2600-$L148&gt;0,2600-$L148,0)),0)))*2.45%,2)+ROUND(IF($K148-$L148&gt;=2600-$L148,IF(2600-$L148&gt;0,2600-$L148,0),IF($K148-$L148&gt;=0,IF($K148&lt;2600,$K148,$K148-$L148),IF($K148-(ROUND($K148*9.76%,2)+ROUND($K148*2.45%,2)+ROUND($K148*1.5%,2)+($K148*(1-13.71%)*9%))-$M148&gt;0,IF(AND(2600-$L148&gt;0,2600-$L148&gt;$K148-(ROUND($K148*9.76%,2)+ROUND($K148*2.45%,2)+ROUND($K148*1.5%,2)+($K148*(1-13.71%)*9%))-$M148),$K148,IF(2600-$L148&gt;0,2600-$L148,0)),0)))*1.5%,2)+ROUND(IF($K148-$L148&gt;=2600-$L148,IF(2600-$L148&gt;0,2600-$L148,0),IF($K148-$L148&gt;=0,IF($K148&lt;2600,$K148,$K148-$L148),IF($K148-(ROUND($K148*9.76%,2)+ROUND($K148*2.45%,2)+ROUND($K148*1.5%,2)+($K148*(1-13.71%)*9%))-$M148&gt;0,IF(AND(2600-$L148&gt;0,2600-$L148&gt;$K148-(ROUND($K148*9.76%,2)+ROUND($K148*2.45%,2)+ROUND($K148*1.5%,2)+($K148*(1-13.71%)*9%))-$M148),$K148,IF(2600-$L148&gt;0,2600-$L148,0)),0)))*((1-13.71%)*9%),2),2),2)+IF($L148&gt;2600,2600-(2600*9%),$L148-($L148*9%)))*$E$8,2),ROUND(($K148-ROUND(ROUND(ROUND($K148*9.76%,2)+ROUND($K148*2.45%,2)+ROUND($K148*1.5%,2)+ROUND($K148*((1-13.71%)*9%),2),2),2)+($L148-ROUND($L148*9%,2))-$M148)*$E$8,2)),0)),0)</f>
        <v>0</v>
      </c>
      <c r="Q148" s="41">
        <f t="shared" ref="Q148:Q211" si="144">IF($J148=1,IF(AND($M148=0,$L148=0),(IF($K148&gt;2600,2600,$K148)*$E$8)+ROUND((ROUND(IF($K148&gt;=2600,2600,$K148)*9.76%,2)+ROUND(IF($K148&gt;=2600,2600,$K148)*6.5%,2)+ROUND(IF($K148&gt;=2600,2600,$K148)*$E$5%,2))*$E$8,2),IF(AND($L148&gt;0,$M148=0),IF($K148+$L148&gt;=2600,ROUND(2600*$E$8,2),ROUND(($K148+$L148)*$E$8,2))+IF($K148&gt;=2600,ROUND((ROUND(2600*9.76%,2)+ROUND(2600*6.5%,2)+ROUND(2600*$E$5%,2))*$E$8,2),ROUND((ROUND($K148*9.76%,2)+ROUND($K148*6.5%,2)+ROUND($K148*$E$5%,2))*$E$8,2)),IF(AND($L148=0,$M148&gt;0),IF((($K148+ROUND($K148*9.76%,2)+ROUND($K148*6.5%,2)+ROUND($K148*$E$5%,2))-($M148-$N148))&gt;2600+ROUND(2600*9.76%,2)+ROUND(2600*6.5%,2)+ROUND(2600*$E$5%,2),ROUND((2600+ROUND(2600*9.76%,2)+ROUND(2600*6.5%,2)+ROUND(2600*$E$5%,2))*$E$8,2),ROUND((($K148+ROUND($K148*9.76%,2)+ROUND($K148*6.5%,2)+ROUND($K148*$E$5%,2))-($M148-$N148))*$E$8,2)),IF(AND($M148&gt;0,$L148&gt;0),IF(AND($L148&lt;=$M148-$N148,$L148&lt;=$K148,(($K148+ROUND($K148*9.76%,2)+ROUND($K148*6.5%,2)+ROUND($K148*$E$5%,2))+$L148)-($M148-$N148)&gt;2600+(ROUND(IF($K148&gt;2600,2600,$K148)*9.76%,2)+ROUND(IF($K148&gt;2600,2600,$K148)*6.5%,2)+ROUND(IF($K148&gt;2600,2600,$K148)*$E$5%,2))),ROUND((2600+ROUND(IF($K148&gt;2600,2600,$K148)*9.76%,2)+ROUND(IF($K148&gt;2600,2600,$K148)*6.5%,2)+ROUND(IF($K148&gt;2600,2600,K148)*$E$5%,2))*$E$8,2),IF(AND($L148&gt;=$M148-$N148,$L148&lt;=$K148,(($K148+ROUND($K148*9.76%,2)+ROUND($K148*6.5%,2)+ROUND($K148*$E$5%,2))+$L148)-($M148-$N148)&gt;2600+(ROUND(IF($K148&gt;2600,2600,$K148)*9.76%,2)+ROUND(IF($K148&gt;2600,2600,$K148)*6.5%,2)+ROUND(IF($K148&gt;2600,2600,$K148)*$E$5%,2))),ROUND((2600+ROUND(IF($K148&gt;2600,2600,$K148)*9.76%,2)+ROUND(IF($K148&gt;2600,2600,$K148)*6.5%,2)+ROUND(IF($K148&gt;2600,2600,$K148)*$E$5%,2))*$E$8,2),IF(AND($L148&gt;=$M148-$N148,$L148&gt;=$K148,(($K148+ROUND($K148*9.76%,2)+ROUND($K148*6.5%,2)+ROUND($K148*$E$5%,2))+$L148)-($M148-$N148)&gt;2600+(ROUND(IF($K148&gt;2600,2600,$K148)*9.76%,2)+ROUND(IF($K148&gt;2600,2600,$K148)*6.5%,2)+ROUND(IF($K148&gt;2600,2600,$K148)*$E$5%,2))),IF($K148&gt;=2600,ROUND((2600+ROUND(2600*9.76%,2)+ROUND(2600*6.5%,2)+ROUND(2600*$E$5%,2))*$E$8,2),ROUND(($K148+ROUND($K148*9.76%,2)+ROUND($K148*6.5%,2)+ROUND($K148*$E$5%,2))*$E$8,2)+ROUND((2600-$K148)*$E$8,2)),IF(AND($L148&lt;=$M148-$N148,$L148&lt;=$K148,(($K148+ROUND($K148*9.76%,2)+ROUND($K148*6.5%,2)+ROUND($K148*$E$5%,2))+$L148)-($M148-$N148)&lt;2600+(ROUND(IF($K148&gt;2600,2600,$K148)*9.76%,2)+ROUND(IF($K148&gt;2600,2600,$K148)*6.5%,2)+ROUND(IF($K148&gt;2600,2600,$K148)*$E$5%,2))),ROUND(((($K148+ROUND($K148*9.76%,2)+ROUND($K148*6.5%,2)+ROUND($K148*$E$5%,2))+$L148)-($M148-$N148))*$E$8,2),IF(AND($L148&gt;=$M148-$N148,$L148&lt;=$K148,(($K148+ROUND($K148*9.76%,2)+ROUND($K148*6.5%,2)+ROUND($K148*$E$5%,2))+$L148)-($M148-$N148)&lt;2600+(ROUND(IF($K148&gt;2600,2600,$K148)*9.76%,2)+ROUND(IF($K148&gt;2600,2600,$K148)*6.5%,2)+ROUND(IF($K148&gt;2600,2600,$K148)*$E$5%,2))),ROUND((($L148)-($M148-$N148)+$K148)*$E$8,2)+ROUND((ROUND($K148*9.76%,2)+ROUND($K148*6.5%,2)+ROUND($K148*$E$5%,2))*$E$8,2),IF(AND($L148&lt;=$M148-$N148,$L148&gt;=$K148,(($K148+ROUND($K148*9.76%,2)+ROUND($K148*6.5%,2)+ROUND($K148*$E$5%,2))+$L148)-($M148-$N148)&lt;2600+(ROUND(IF($K148&gt;2600,2600,$K148)*9.76%,2)+ROUND(IF($K148&gt;2600,2600,$K148)*6.5%,2)+ROUND(IF($K148&gt;2600,2600,$K148)*$E$5%,2))),ROUND(($K148)*$E$8,2)+ROUND((ROUND(($K148)*9.76%,2)+ROUND(($K148)*6.5%,2)+ROUND(($K148)*$E$5%,2)-(($M148-$N148)-($L148)))*$E$8,2),IF(AND($L148&gt;=$M148-$N148,$L148&gt;=$K148,(($K148+ROUND($K148*9.76%,2)+ROUND($K148*6.5%,2)+ROUND($K148*$E$5%,2))+$L148)-($M148-$N148)&lt;2600+(ROUND(IF($K148&gt;2600,2600,$K148)*9.76%,2)+ROUND(IF($K148&gt;2600,2600,$K148)*6.5%,2)+ROUND(IF($K148&gt;2600,2600,$K148)*$E$5%,2))),ROUND((($L148)-($M148-$N148)+$K148)*$E$8,2)+ROUND((ROUND($K148*9.76%,2)+ROUND($K148*6.5%,2)+ROUND($K148*$E$5%,2))*$E$8,2),IF(AND($K148&gt;=2600,$L148&lt;=$M148),IF((($K148+ROUND($K148*9.76%,2)+ROUND($K148*6.5%,2)+ROUND($K148*$E$5%,2))-($M148-$L148))&gt;(2600+ROUND(2600*9.76%,2)+ROUND(2600*6.5%,2)+ROUND(2600*$E$5%,2)),ROUND((2600+ROUND(2600*9.76%,2)+ROUND(2600*6.5%,2)+ROUND(2600*$E$5%,2))*$E$8,2),ROUND((($K148+ROUND($K148*9.76%,2)+ROUND($K148*6.5%,2)+ROUND($K148*$E$5%,2))-($M148-$L148))*$E$8,2)),0)))))))),0)))),0)</f>
        <v>0</v>
      </c>
      <c r="R148" s="41">
        <f t="shared" ref="R148:R211" si="145">IF(AND($J148=1,$G148&gt;0),IF(AND($L148=0,$M148=0),ROUND((ROUND(IF($K148&gt;=2600,2600,$K148)*9.76%,2)+ROUND(IF($K148&gt;=2600,2600,$K148)*1.5%,2)+ROUND(IF($K148&gt;=2600,2600,$K148)*2.45%,2)+ROUND(IF($K148&gt;=2600,2600,$K148)*((1-13.71%)*9%),2))*$E$8,2),IF(AND($L148&gt;0,$M148=0),ROUND(IF(AND($K148&gt;=2600,$L148&lt;=2600,$K148+$L148&gt;=2600),ROUND((2600-$L148)*9.76%,2)+ROUND((2600-$L148)*2.45%,2)+ROUND((2600-$L148)*1.5%,2)+ROUND((2600-$L148)*((1-13.71%)*9%),2)+ROUND($L148*9%,2),ROUND(IF(AND($K148&lt;=2600,$L148+$K148&lt;=2600),ROUND($K148*9.76%,2)+ROUND($K148*1.5%,2)+ROUND($K148*2.45%,2)+ROUND($K148*((1-13.71%)*9%),2)+ROUND($L148*9%,2),IF(AND($K148&lt;2600,$L148+$K148&gt;2600,$L148&lt;=2600),ROUND((2600-$L148)*9.76%,2)+ROUND((2600-$L148)*1.5%,2)+ROUND((2600-$L148)*2.45%,2)+ROUND((2600-$L148)*((1-13.71%)*9%),2)+ROUND($L148*9%,2),IF($L148&gt;2600,ROUND(2600*9%,2),2))),2))*$E$8,2),IF(AND($L148=0,$M148&gt;0),ROUND((ROUND(IF($K148-($M148+$N148)&gt;=2600,2600,$K148-($M148+$N148))*9.76%,2)+ROUND(IF($K148-($M148+$N148)&gt;=2600,2600,$K148-($M148+$N148))*1.5%,2)+ROUND(IF($K148-($M148+$N148)&gt;=2600,2600,$K148-($M148+$N148))*2.45%,2)+ROUND(IF($K148-($M148+$N148)&gt;=2600,2600,$K148-($M148+$N148))*((1-13.71%)*9%),2))*$E$8,2),IF(AND($L148&gt;0,$M148&gt;0),IF(AND($K148+ROUND($K148*9.76%,2)+ROUND($K148*6.5%,2)+ROUND($K148*$E$5%,2)+($L148)-($M148-$N148)&gt;=2600+ROUND(2600*9.76%,2)+ROUND(2600*6.5%,2)+ROUND(2600*$E$5%,2),K148+ROUND($K148*9.76%,2)+ROUND($K148*6.5%,2)+ROUND($K148*$E$5%,2)&lt;2600+ROUND(2600*9.76%,2)+ROUND(2600*6.5%,2)+ROUND(2600*$E$5%,2),$L148&gt;=$M148-$N148),ROUND((ROUND($K148*9.76%,2)+ROUND($K148*2.45%,2)+ROUND($K148*1.5%,2)+ROUND($K148*((1-13.71%)*9%),2))*$E$8,2),IF(AND($K148+ROUND($K148*9.76%,2)+ROUND($K148*6.5%,2)+ROUND($K148*$E$5%,2)+($L148)-($M148-$N148)&gt;=2600+ROUND(2600*9.76%,2)+ROUND(2600*6.5%,2)+ROUND(2600*$E$5%,2),K148+ROUND($K148*9.76%,2)+ROUND($K148*6.5%,2)+ROUND($K148*$E$5%,2)&gt;=2600+ROUND(2600*9.76%,2)+ROUND(2600*6.5%,2)+ROUND(2600*$E$5%,2),$L148&gt;=$M148-$N148),ROUND((ROUND(2600*9.76%,2)+ROUND(2600*2.45%,2)+ROUND(2600*1.5%,2)+ROUND(2600*((1-13.71%)*9%),2))*$E$8,2),IF(AND($K148+ROUND($K148*9.76%,2)+ROUND($K148*6.5%,2)+ROUND($K148*$E$5%,2)+($L148)-($M148-$N148)&gt;=2600+ROUND(2600*9.76%,2)+ROUND(2600*6.5%,2)+ROUND(2600*$E$5%,2),$K148+ROUND($K148*9.76%,2)+ROUND($K148*6.5%,2)+ROUND($K148*$E$5%,2)&gt;=2600+ROUND(2600*9.76%,2)+ROUND(2600*6.5%,2)+ROUND(2600*$E$5%,2),$L148&lt;=$M148-$N148),ROUND((ROUND(2600*9.76%,2)+ROUND(2600*2.45%,2)+ROUND(2600*1.5%,2)+ROUND(2600*((1-13.71%)*9%),2))*$E$8,2),IF(AND($K148+ROUND($K148*9.76%,2)+ROUND($K148*6.5%,2)+ROUND($K148*$E$5%,2)+($L148)-($M148-$N148)&lt;2600+ROUND(2600*9.76%,2)+ROUND(2600*6.5%,2)+ROUND(2600*$E$5%,2),$K148+ROUND($K148*9.76%,2)+ROUND($K148*6.5%,2)+ROUND($K148*$E$5%,2)&lt;2600+ROUND(2600*9.76%,2)+ROUND(2600*6.5%,2)+ROUND(2600*$E$5%,2),$L148&gt;=$M148-$N148),ROUND((ROUND($K148*9.76%,2)+ROUND($K148*2.45%,2)+ROUND($K148*1.5%,2)+ROUND($K148*((1-13.71%)*9%),2))*$E$8,2),IF(AND($K148+ROUND($K148*9.76%,2)+ROUND($K148*6.5%,2)+ROUND($K148*$E$5%,2)+($L148)-($M148-$N148)&lt;2600+ROUND(2600*9.76%,2)+ROUND(2600*6.5%,2)+ROUND(2600*$E$5%,2),$K148+ROUND($K148*9.76%,2)+ROUND($K148*6.5%,2)+ROUND($K148*$E$5%,2)&lt;2600+ROUND(2600*9.76%,2)+ROUND(2600*6.5%,2)+ROUND(2600*$E$5%,2),$L148&lt;=$M148-$N148),ROUND(((ROUND((($K148+ROUND($K148*9.76%,2)+ROUND($K148*6.5%,2)+ROUND($K148*$E$5%,2))-(($M148+$N148)-$L148)-(IF(ROUND(((($K148+ROUND($K148*9.76%,2)+ROUND($K148*6.5%,2)+ROUND($K148*$E$5%,2))-($M148-$N148)+$L148)-(((($K148+ROUND($K148*9.76%,2)+ROUND($K148*6.5%,2)+ROUND($K148*$E$5%,2))-($M148-$N148)+$L148)/(100+$E$5+9.76+6.5))*100))*$E$8,2)&gt;=ROUND((ROUND(IF($K148&gt;=2600,2600,$K148)*9.76%,2)+ROUND(IF($K148&gt;=2600,2600,$K148)*6.5%,2)+ROUND(IF($K148&gt;=2600,2600,$K148)*$E$5%,2))*$E$8,2),ROUND((ROUND(IF($K148&gt;=2600,2600,$K148)*9.76%,2)+ROUND(IF($K148&gt;=2600,2600,$K148)*6.5%,2)+ROUND(IF($K148&gt;=2600,2600,$K148)*$E$5%,2))*$E$8,2),ROUND(((($K148+ROUND($K148*9.76%,2)+ROUND($K148*6.5%,2)+ROUND($K148*$E$5%,2))-($M148-$N148)+$L148)-(((($K148+ROUND($K148*9.76%,2)+ROUND($K148*6.5%,2)+ROUND($K148*$E$5%,2))-($M148-$N148)+$L148)/(100+$E$5+9.76+6.5))*100)),2))))*9.76%,2))+(ROUND((($K148+ROUND($K148*9.76%,2)+ROUND($K148*6.5%,2)+ROUND($K148*$E$5%,2))-(($M148+$N148)-$L148)-(IF(ROUND(((($K148+ROUND($K148*9.76%,2)+ROUND($K148*6.5%,2)+ROUND($K148*$E$5%,2))-($M148-$N148)+$L148)-(((($K148+ROUND($K148*9.76%,2)+ROUND($K148*6.5%,2)+ROUND($K148*$E$5%,2))-($M148-$N148)+$L148)/(100+$E$5+9.76+6.5))*100))*$E$8,2)&gt;=ROUND((ROUND(IF($K148&gt;=2600,2600,$K148)*9.76%,2)+ROUND(IF($K148&gt;=2600,2600,$K148)*6.5%,2)+ROUND(IF($K148&gt;=2600,2600,$K148)*$E$5%,2))*$E$8,2),ROUND((ROUND(IF($K148&gt;=2600,2600,$K148)*9.76%,2)+ROUND(IF($K148&gt;=2600,2600,$K148)*6.5%,2)+ROUND(IF($K148&gt;=2600,2600,$K148)*$E$5%,2))*$E$8,2),ROUND(((($K148+ROUND($K148*9.76%,2)+ROUND($K148*6.5%,2)+ROUND($K148*$E$5%,2))-($M148-$N148)+$L148)-(((($K148+ROUND($K148*9.76%,2)+ROUND($K148*6.5%,2)+ROUND($K148*$E$5%,2))-($M148-$N148)+$L148)/(100+$E$5+9.76+6.5))*100)),2))))*2.45%,2))+(ROUND((($K148+ROUND($K148*9.76%,2)+ROUND($K148*6.5%,2)+ROUND($K148*$E$5%,2))-(($M148+$N148)-$L148)-(IF(ROUND(((($K148+ROUND($K148*9.76%,2)+ROUND($K148*6.5%,2)+ROUND($K148*$E$5%,2))-($M148-$N148)+$L148)-(((($K148+ROUND($K148*9.76%,2)+ROUND($K148*6.5%,2)+ROUND($K148*$E$5%,2))-($M148-$N148)+$L148)/(100+$E$5+9.76+6.5))*100))*$E$8,2)&gt;=ROUND((ROUND(IF($K148&gt;=2600,2600,$K148)*9.76%,2)+ROUND(IF($K148&gt;=2600,2600,$K148)*6.5%,2)+ROUND(IF($K148&gt;=2600,2600,$K148)*$E$5%,2))*$E$8,2),ROUND((ROUND(IF($K148&gt;=2600,2600,$K148)*9.76%,2)+ROUND(IF($K148&gt;=2600,2600,$K148)*6.5%,2)+ROUND(IF($K148&gt;=2600,2600,$K148)*$E$5%,2))*$E$8,2),ROUND(((($K148+ROUND($K148*9.76%,2)+ROUND($K148*6.5%,2)+ROUND($K148*$E$5%,2))-($M148-$N148)+$L148)-(((($K148+ROUND($K148*9.76%,2)+ROUND($K148*6.5%,2)+ROUND($K148*$E$5%,2))-($M148-$N148)+$L148)/(100+$E$5+9.76+6.5))*100)),2))))*1.5%,2))+(ROUND((($K148+ROUND($K148*9.76%,2)+ROUND($K148*6.5%,2)+ROUND($K148*$E$5%,2))-(($M148+$N148)-$L148)-(IF(ROUND(((($K148+ROUND($K148*9.76%,2)+ROUND($K148*6.5%,2)+ROUND($K148*$E$5%,2))-($M148-$N148)+$L148)-(((($K148+ROUND($K148*9.76%,2)+ROUND($K148*6.5%,2)+ROUND($K148*$E$5%,2))-($M148-$N148)+$L148)/(100+$E$5+9.76+6.5))*100))*$E$8,2)&gt;=ROUND((ROUND(IF($K148&gt;=2600,2600,$K148)*9.76%,2)+ROUND(IF($K148&gt;=2600,2600,$K148)*6.5%,2)+ROUND(IF($K148&gt;=2600,2600,$K148)*$E$5%,2))*$E$8,2),ROUND((ROUND(IF($K148&gt;=2600,2600,$K148)*9.76%,2)+ROUND(IF($K148&gt;=2600,2600,$K148)*6.5%,2)+ROUND(IF($K148&gt;=2600,2600,$K148)*$E$5%,2))*$E$8,2),ROUND(((($K148+ROUND($K148*9.76%,2)+ROUND($K148*6.5%,2)+ROUND($K148*$E$5%,2))-($M148-$N148)+$L148)-(((($K148+ROUND($K148*9.76%,2)+ROUND($K148*6.5%,2)+ROUND($K148*$E$5%,2))-($M148-$N148)+$L148)/(100+$E$5+9.76+6.5))*100)),2))))*((1-13.71%)*9%),2)))*$E$8,2),0))))),0)))),0)</f>
        <v>0</v>
      </c>
      <c r="S148" s="41">
        <f t="shared" ref="S148:S211" si="146">IF($J148=1,IF(AND($L148&gt;0,$M148&gt;0),IF(AND($K148+ROUND($K148*9.76%,2)+ROUND($K148*6.5%,2)+ROUND($K148*$E$5%,2)+($L148)-($M148-$N148)&lt;2600+ROUND(2600*9.76%,2)+ROUND(2600*6.5%,2)+ROUND(2600*$E$5%,2),$K148+ROUND($K148*9.76%,2)+ROUND($K148*6.5%,2)+ROUND($K148*$E$5%,2)&gt;=2600+ROUND(2600*9.76%,2)+ROUND(2600*6.5%,2)+ROUND(2600*$E$5%,2),$L148&lt;$M148-$N148),ROUND(((ROUND((($K148+ROUND($K148*9.76%,2)+ROUND($K148*6.5%,2)+ROUND($K148*$E$5%,2))-(($M148+$N148)-$L148)-(IF(ROUND(((($K148+ROUND($K148*9.76%,2)+ROUND($K148*6.5%,2)+ROUND($K148*$E$5%,2))-($M148-$N148)+$L148)-(((($K148+ROUND($K148*9.76%,2)+ROUND($K148*6.5%,2)+ROUND($K148*$E$5%,2))-($M148-$N148)+$L148)/(100+$E$5+9.76+6.5))*100))*$E$8,2)&gt;=ROUND((ROUND(IF($K148&gt;=2600,2600,$K148)*9.76%,2)+ROUND(IF($K148&gt;=2600,2600,$K148)*6.5%,2)+ROUND(IF($K148&gt;=2600,2600,$K148)*$E$5%,2))*$E$8,2),ROUND((ROUND(IF($K148&gt;=2600,2600,$K148)*9.76%,2)+ROUND(IF($K148&gt;=2600,2600,$K148)*6.5%,2)+ROUND(IF($K148&gt;=2600,2600,$K148)*$E$5%,2))*$E$8,2),ROUND(((($K148+ROUND($K148*9.76%,2)+ROUND($K148*6.5%,2)+ROUND($K148*$E$5%,2))-($M148-$N148)+$L148)-(((($K148+ROUND($K148*9.76%,2)+ROUND($K148*6.5%,2)+ROUND($K148*$E$5%,2))-($M148-$N148)+$L148)/(100+$E$5+9.76+6.5))*100)),2))))*9.76%,2))+(ROUND((($K148+ROUND($K148*9.76%,2)+ROUND($K148*6.5%,2)+ROUND($K148*$E$5%,2))-(($M148+$N148)-$L148)-(IF(ROUND(((($K148+ROUND($K148*9.76%,2)+ROUND($K148*6.5%,2)+ROUND($K148*$E$5%,2))-($M148-$N148)+$L148)-(((($K148+ROUND($K148*9.76%,2)+ROUND($K148*6.5%,2)+ROUND($K148*$E$5%,2))-($M148-$N148)+$L148)/(100+$E$5+9.76+6.5))*100))*$E$8,2)&gt;=ROUND((ROUND(IF($K148&gt;=2600,2600,$K148)*9.76%,2)+ROUND(IF($K148&gt;=2600,2600,$K148)*6.5%,2)+ROUND(IF($K148&gt;=2600,2600,$K148)*$E$5%,2))*$E$8,2),ROUND((ROUND(IF($K148&gt;=2600,2600,$K148)*9.76%,2)+ROUND(IF($K148&gt;=2600,2600,$K148)*6.5%,2)+ROUND(IF($K148&gt;=2600,2600,$K148)*$E$5%,2))*$E$8,2),ROUND(((($K148+ROUND($K148*9.76%,2)+ROUND($K148*6.5%,2)+ROUND($K148*$E$5%,2))-($M148-$N148)+$L148)-(((($K148+ROUND($K148*9.76%,2)+ROUND($K148*6.5%,2)+ROUND($K148*$E$5%,2))-($M148-$N148)+$L148)/(100+$E$5+9.76+6.5))*100)),2))))*2.45%,2))+(ROUND((($K148+ROUND($K148*9.76%,2)+ROUND($K148*6.5%,2)+ROUND($K148*$E$5%,2))-(($M148+$N148)-$L148)-(IF(ROUND(((($K148+ROUND($K148*9.76%,2)+ROUND($K148*6.5%,2)+ROUND($K148*$E$5%,2))-($M148-$N148)+$L148)-(((($K148+ROUND($K148*9.76%,2)+ROUND($K148*6.5%,2)+ROUND($K148*$E$5%,2))-($M148-$N148)+$L148)/(100+$E$5+9.76+6.5))*100))*$E$8,2)&gt;=ROUND((ROUND(IF($K148&gt;=2600,2600,$K148)*9.76%,2)+ROUND(IF($K148&gt;=2600,2600,$K148)*6.5%,2)+ROUND(IF($K148&gt;=2600,2600,$K148)*$E$5%,2))*$E$8,2),ROUND((ROUND(IF($K148&gt;=2600,2600,$K148)*9.76%,2)+ROUND(IF($K148&gt;=2600,2600,$K148)*6.5%,2)+ROUND(IF($K148&gt;=2600,2600,$K148)*$E$5%,2))*$E$8,2),ROUND(((($K148+ROUND($K148*9.76%,2)+ROUND($K148*6.5%,2)+ROUND($K148*$E$5%,2))-($M148-$N148)+$L148)-(((($K148+ROUND($K148*9.76%,2)+ROUND($K148*6.5%,2)+ROUND($K148*$E$5%,2))-($M148-$N148)+$L148)/(100+$E$5+9.76+6.5))*100)),2))))*1.5%,2))+(ROUND((($K148+ROUND($K148*9.76%,2)+ROUND($K148*6.5%,2)+ROUND($K148*$E$5%,2))-(($M148+$N148)-$L148)-(IF(ROUND(((($K148+ROUND($K148*9.76%,2)+ROUND($K148*6.5%,2)+ROUND($K148*$E$5%,2))-($M148-$N148)+$L148)-(((($K148+ROUND($K148*9.76%,2)+ROUND($K148*6.5%,2)+ROUND($K148*$E$5%,2))-($M148-$N148)+$L148)/(100+$E$5+9.76+6.5))*100))*$E$8,2)&gt;=ROUND((ROUND(IF($K148&gt;=2600,2600,$K148)*9.76%,2)+ROUND(IF($K148&gt;=2600,2600,$K148)*6.5%,2)+ROUND(IF($K148&gt;=2600,2600,$K148)*$E$5%,2))*$E$8,2),ROUND((ROUND(IF($K148&gt;=2600,2600,$K148)*9.76%,2)+ROUND(IF($K148&gt;=2600,2600,$K148)*6.5%,2)+ROUND(IF($K148&gt;=2600,2600,$K148)*$E$5%,2))*$E$8,2),ROUND(((($K148+ROUND($K148*9.76%,2)+ROUND($K148*6.5%,2)+ROUND($K148*$E$5%,2))-($M148-$N148)+$L148)-(((($K148+ROUND($K148*9.76%,2)+ROUND($K148*6.5%,2)+ROUND($K148*$E$5%,2))-($M148-$N148)+$L148)/(100+$E$5+9.76+6.5))*100)),2))))*((1-13.71%)*9%),2)))*$E$8,2),0),0),0)</f>
        <v>0</v>
      </c>
      <c r="T148" s="32">
        <f t="shared" si="123"/>
        <v>0</v>
      </c>
      <c r="U148" s="41">
        <f t="shared" ref="U148:U211" si="147">IF(OR($J148=0,AND($J148=1,$H148=0)),IF(AND($L148=0,$M148=0),ROUND(ROUND(IF($K148&gt;=2800,2800*$E$8,$K148*$E$8),2)-ROUND(ROUND(ROUND(IF($K148&gt;=2800,2800,$K148)*9.76%,2)+ROUND(IF($K148&gt;=2800,2800,$K148)*2.45%,2)+ROUND(IF($K148&gt;=2800,2800,$K148)*1.5%,2)+ROUND(IF($K148&gt;=2800,2800,$K148)*((1-13.71%)*9%),2),2),2)*$E$8,2),IF(AND($L148&gt;0,$M148=0),IF(ROUND(IF($K148+$L148&lt;=2800,ROUND($K148*$E$8,2)+ROUND($L148*$E$8,2),0)-ROUND(ROUND(ROUND($K148*9.76%,2)+ROUND($K148*2.45%,2)+ROUND($K148*1.5%,2)+ROUND($K148*((1-13.71%)*9%),2)+ROUND($L148*9%,2),2),2)*$E$8,2)&gt;0,ROUND(IF($K148+$L148&lt;=2800,ROUND($K148*$E$8,2)+ROUND($L148*$E$8,2),0)-ROUND(ROUND(ROUND($K148*9.76%,2)+ROUND($K148*2.45%,2)+ROUND($K148*1.5%,2)+ROUND($K148*((1-13.71%)*9%),2)+ROUND($L148*9%,2),2),2)*$E$8,2),IF(ROUND(IF($K148+$L148&gt;=2800,IF($L148&gt;2800,ROUND(2800*$E$8,2),ROUND($L148*$E$8,V321)+ROUND((2800-$L148)*$E$8,2)),0)-ROUND(ROUND(ROUND(IF($L148&gt;2800,0,2800-$L148)*9.76%,2)+ROUND(IF($L148&gt;2800,0,2800-$L148)*2.45%,2)+ROUND(IF($L148&gt;2800,0,2800-$L148)*1.5%,2)+ROUND(IF($L148&gt;2800,0,2800-$L148)*((1-13.71%)*9%),2)+ROUND(IF($L148&gt;2800,2800,$L148)*9%,2),2),2)*$E$8,2)&gt;0,ROUND(IF($K148+$L148&gt;=2800,IF($L148&gt;2800,ROUND(2800*$E$8,2),ROUND($L148*$E$8,2)+ROUND((2800-$L148)*$E$8,2)),0)-ROUND(ROUND(ROUND(IF($L148&gt;2800,0,2800-$L148)*9.76%,2)+ROUND(IF($L148&gt;2800,0,2800-$L148)*2.45%,2)+ROUND(IF($L148&gt;2800,0,2800-$L148)*1.5%,2)+ROUND(IF($L148&gt;2800,0,2800-$L148)*((1-13.71%)*9%),2)+ROUND(IF($L148&gt;2800,2800,$L148)*9%,2),2),2)*$E$8,2),0)),IF(AND($H148=0,$J148=1,$L148=0,$M148&gt;0),IF((($K148+ROUND($K148*9.76%,2)+ROUND($K148*6.5%,2)+ROUND($K148*$E$5%,2))-($M148-$N148))&gt;2800+ROUND(2800*9.76%,2)+ROUND(2800*6.5%,2)+ROUND(2800*$E$5%,2),ROUND((2800-ROUND(2800*9.76%,2)-ROUND(2800*1.5%,2)-ROUND(2800*2.45%,2)-ROUND((2800*(1-13.71%))*9%,2))*$E$8,2),IF($M148&lt;$N148+($K148-2800)+(ROUND($K148*9.76%,2)+ROUND($K148*6.5%,2)+ROUND($K148*$E$5%,2))+(ROUND($K148*9.76%,2)+ROUND($K148*1.5%,2)+ROUND($K148*2.45%,2)+ROUND(($K148*(1-13.71%))*9%,2)),ROUND((2800-ROUND(2800*9.76%,2)-ROUND(2800*1.5%,2)-ROUND(2800*2.45%,2)-ROUND((2800*(1-13.71%))*9%,2))*$E$8,2),IF(ROUND(ROUND(ROUND($K148-ROUND($K148*9.76%,2)-ROUND($K148*1.5%,2)-ROUND($K148*2.45%,2)-ROUND(($K148*(1-13.71%))*9%,2),2)-($M148-($N148+(ROUND($K148*9.76%,2)+ROUND($K148*6.5%,2)+ROUND($K148*$E$5%,2))+(ROUND($K148*9.76%,2)+ROUND($K148*1.5%,2)+ROUND($K148*2.45%,2)+ROUND(($K148*(1-13.71%))*9%,2)))),2)*$E$8,2)&gt;0,ROUND(ROUND(ROUND($K148-ROUND($K148*9.76%,2)-ROUND($K148*1.5%,2)-ROUND($K148*2.45%,2)-ROUND(($K148*(1-13.71%))*9%,2),2)-($M148-($N148+(ROUND($K148*9.76%,2)+ROUND($K148*6.5%,2)+ROUND($K148*$E$5%,2))+(ROUND($K148*9.76%,2)+ROUND($K148*1.5%,2)+ROUND($K148*2.45%,2)+ROUND(($K148*(1-13.71%))*9%,2)))),2)*$E$8,2),0))),IF(IF(AND($L148=0,$M148&gt;0),ROUND(IF(ROUND(($K148-ROUND(ROUND(ROUND($K148*9.76%,2)+ROUND($K148*2.45%,2)+ROUND($K148*1.5%,2)+ROUND($K148*((1-13.71%)*9%),2),2),2)+($L148-ROUND($L148*9%,2))-$M148)*$E$8,2)&gt;=IF(IF(AND($L148=0,$M148&gt;0),ROUND(((IF($K148&gt;=2800,2800,$K148)-ROUND(ROUND(ROUND(IF($K148&gt;=2800,2800,$K148)*9.76%,2)+ROUND(IF($K148&gt;=2800,2800,$K148)*2.45%,2)+ROUND(IF($K148&gt;=2800,2800,$K148)*1.5%,2)+ROUND(IF($K148&gt;=2800,2800,$K148)*((1-13.71%)*9%),2),2),2))-$M148)*$E$8,2),0)&gt;0,IF(AND($L148=0,$M148&gt;0),ROUND(((IF($K148&gt;=2800,2800,$K148)-ROUND(ROUND(ROUND(IF($K148&gt;=2800,2800,$K148)*9.76%,2)+ROUND(IF($K148&gt;=2800,2800,$K148)*2.45%,2)+ROUND(IF($K148&gt;=2800,2800,$K148)*1.5%,2)+ROUND(IF($K148&gt;=2800,2800,$K148)*((1-13.71%)*9%),2),2),2)))*$E$8,2),0),0),IF(IF(AND($L148=0,$M148&gt;0),ROUND(((IF($K148&gt;=2800,2800,$K148)-ROUND(ROUND(ROUND(IF($K148&gt;=2800,2800,$K148)*9.76%,2)+ROUND(IF($K148&gt;=2800,2800,$K148)*2.45%,2)+ROUND(IF($K148&gt;=2800,2800,$K148)*1.5%,2)+ROUND(IF($K148&gt;=2800,2800,$K148)*((1-13.71%)*9%),2),2),2))-$M148)*$E$8,2),0)&gt;0,IF(AND($L148=0,$M148&gt;0),ROUND(((IF($K148&gt;=2800,2800,$K148)-ROUND(ROUND(ROUND(IF($K148&gt;=2800,2800,$K148)*9.76%,2)+ROUND(IF($K148&gt;=2800,2800,$K148)*2.45%,2)+ROUND(IF($K148&gt;=2800,2800,$K148)*1.5%,2)+ROUND(IF($K148&gt;=2800,2800,$K148)*((1-13.71%)*9%),2),2),2)))*$E$8,2),0),0),ROUND(($K148-ROUND(ROUND(ROUND($K148*9.76%,2)+ROUND($K148*2.45%,2)+ROUND($K148*1.5%,2)+ROUND($K148*((1-13.71%)*9%),2),2),2)+($L148-ROUND($L148*9%,2))-$M148)*$E$8,2)),2),0)&gt;0,IF(AND($L148=0,$M148&gt;0),ROUND(IF(ROUND(($K148-ROUND(ROUND(ROUND($K148*9.76%,2)+ROUND($K148*2.45%,2)+ROUND($K148*1.5%,2)+ROUND($K148*((1-13.71%)*9%),2),2),2)+($L148-ROUND($L148*9%,2))-$M148)*$E$8,2)&gt;=IF(IF(AND($L148=0,$M148&gt;0),ROUND(((IF($K148&gt;=2800,2800,$K148)-ROUND(ROUND(ROUND(IF($K148&gt;=2800,2800,$K148)*9.76%,2)+ROUND(IF($K148&gt;=2800,2800,$K148)*2.45%,2)+ROUND(IF($K148&gt;=2800,2800,$K148)*1.5%,2)+ROUND(IF($K148&gt;=2800,2800,$K148)*((1-13.71%)*9%),2),2),2))-$M148)*$E$8,2),0)&gt;0,IF(AND($L148=0,$M148&gt;0),ROUND(((IF($K148&gt;=2800,2800,$K148)-ROUND(ROUND(ROUND(IF($K148&gt;=2800,2800,$K148)*9.76%,2)+ROUND(IF($K148&gt;=2800,2800,$K148)*2.45%,2)+ROUND(IF($K148&gt;=2800,2800,$K148)*1.5%,2)+ROUND(IF($K148&gt;=2800,2800,$K148)*((1-13.71%)*9%),2),2),2)))*$E$8,2),0),0),IF(IF(AND($L148=0,$M148&gt;0),ROUND(((IF($K148&gt;=2800,2800,$K148)-ROUND(ROUND(ROUND(IF($K148&gt;=2800,2800,$K148)*9.76%,2)+ROUND(IF($K148&gt;=2800,2800,$K148)*2.45%,2)+ROUND(IF($K148&gt;=2800,2800,$K148)*1.5%,2)+ROUND(IF($K148&gt;=2800,2800,$K148)*((1-13.71%)*9%),2),2),2))-$M148)*$E$8,2),0)&gt;0,IF(AND($L148=0,$M148&gt;0),ROUND(((IF($K148&gt;=2800,2800,$K148)-ROUND(ROUND(ROUND(IF($K148&gt;=2800,2800,$K148)*9.76%,2)+ROUND(IF($K148&gt;=2800,2800,$K148)*2.45%,2)+ROUND(IF($K148&gt;=2800,2800,$K148)*1.5%,2)+ROUND(IF($K148&gt;=2800,2800,$K148)*((1-13.71%)*9%),2),2),2)))*$E$8,2),0),0),ROUND(($K148-ROUND(ROUND(ROUND($K148*9.76%,2)+ROUND($K148*2.45%,2)+ROUND($K148*1.5%,2)+ROUND($K148*((1-13.71%)*9%),2),2),2)+($L148-ROUND($L148*9%,2))-$M148)*$E$8,2)),2),0),0)))),0)</f>
        <v>0</v>
      </c>
      <c r="V148" s="41">
        <f t="shared" ref="V148:V211" si="148">IF(OR($J148=0,AND($J148=1,OR($H148=0,$H148=""))),IF(AND($H148=0,$J148=1,$L148&gt;0,$M148&gt;0),IF($M148&lt;=($N148+(ROUND($K148*9.76%,2)+ROUND($K148*1.5%,2)+ROUND($K148*2.45%,2)+ROUND(($K148*(1-13.71%))*9%,2))+ROUND($K148*9.76%,2)+(ROUND($K148*6.5%,2)+ROUND($K148*$E$5%,2))+(ROUND(Q148*9%,2))+($K148-2800)),IF(ROUND(IF($K148+$L148&lt;=2800,ROUND($K148*$E$8,2)+ROUND($L148*$E$8,2),0)-ROUND(ROUND(ROUND($K148*9.76%,2)+ROUND($K148*2.45%,2)+ROUND($K148*1.5%,2)+ROUND($K148*((1-13.71%)*9%),2)+ROUND($L148*9%,2),2),2)*$E$8,2)&gt;0,ROUND(IF($K148+$L148&lt;=2800,ROUND($K148*$E$8,2)+ROUND($L148*$E$8,2),0)-ROUND(ROUND(ROUND($K148*9.76%,2)+ROUND($K148*2.45%,2)+ROUND($K148*1.5%,2)+ROUND($K148*((1-13.71%)*9%),2)+ROUND($L148*9%,2),2),2)*$E$8,2),IF(ROUND(IF($K148+$L148&gt;=2800,IF($L148&gt;2800,ROUND(2800*$E$8,2),ROUND($L148*$E$8,2)+ROUND((2800-$L148)*$E$8,2)),0)-ROUND(ROUND(ROUND(IF($L148&gt;2800,0,2800-$L148)*9.76%,2)+ROUND(IF($L148&gt;2800,0,2800-$L148)*2.45%,2)+ROUND(IF($L148&gt;2800,0,2800-$L148)*1.5%,2)+ROUND(IF($L148&gt;2800,0,2800-$L148)*((1-13.71%)*9%),2)+ROUND(IF($L148&gt;2800,2800,$L148)*9%,2),2),2)*$E$8,2)&gt;0,ROUND(IF($K148+$L148&gt;=2800,IF($L148&gt;2800,ROUND(2800*$E$8,2),ROUND($L148*$E$8,2)+ROUND((2800-$L148)*$E$8,2)),0)-ROUND(ROUND(ROUND(IF($L148&gt;2800,0,2800-$L148)*9.76%,2)+ROUND(IF($L148&gt;2800,0,2800-$L148)*2.45%,2)+ROUND(IF($L148&gt;2800,0,2800-$L148)*1.5%,2)+ROUND(IF($L148&gt;2800,0,2800-$L148)*((1-13.71%)*9%),2)+ROUND(IF($L148&gt;2800,2800,$L148)*9%,2),2),2)*$E$8,2),0)),IF($M148&gt;($N148+(ROUND($K148*9.76%,2)+ROUND($K148*1.5%,2)+ROUND($K148*2.45%,2)+ROUND(($K148*(1-13.71%))*9%,2))+ROUND($K148*9.76%,2)+(ROUND($K148*6.5%,2)+ROUND($K148*$E$5%,2))+(ROUND(Q148*9%,2))+($K148-2800)),IF($K148-ROUND($K148*9.76%,2)-ROUND($K148*1.5%,2)-ROUND($K148*2.45%,2)-ROUND(($K148*(1-13.71%))*9%,2)&gt;($M148-($N148+(ROUND($K148*9.76%,2)+ROUND($K148*1.5%,2)+ROUND($K148*2.45%,2)+ROUND(($K148*(1-13.71%))*9%,2))+ROUND($K148*9.76%,2)+(ROUND($K148*6.5%,2)+ROUND($K148*$E$5%,2))+(ROUND(Q148*9%,2)))),ROUND((($K148-(ROUND($K148*9.76%,2)+ROUND($K148*1.5%,2)+ROUND($K148*2.45%,2)+ROUND(($K148*(1-13.71%))*9%,2))-($M148-($N148+(ROUND($K148*9.76%,2)+ROUND($K148*1.5%,2)+ROUND($K148*2.45%,2)+ROUND(($K148*(1-13.71%))*9%,2))+ROUND($K148*9.76%,2)+(ROUND($K148*6.5%,2)+ROUND($K148*$E$5%,2))+(ROUND(Q148*9%,2)))))+$L148)*$E$8,2),ROUND(($L148-(($M148-($N148+(ROUND($K148*9.76%,2)+ROUND($K148*1.5%,2)+ROUND($K148*2.45%,2)+ROUND(($K148*(1-13.71%))*9%,2))+ROUND($K148*9.76%,2)+(ROUND($K148*6.5%,2)+ROUND($K148*$E$5%,2))+(ROUND(Q148*9%,2))))-($K148-ROUND($K148*9.76%,2)-ROUND($K148*1.5%,2)-ROUND($K148*2.45%,2)-ROUND(($K148*(1-13.71%))*9%,2))))*$E$8,2)),0)),IF(AND($L148&gt;0,$M148&gt;0),IF(ROUND(($K148-ROUND(ROUND(ROUND($K148*9.76%,2)+ROUND($K148*2.45%,2)+ROUND($K148*1.5%,2)+ROUND($K148*((1-13.71%)*9%),2),2),2)+($L148-ROUND($L148*9%,2))-$M148)*$E$8,2)&gt;=ROUND((IF($K148-$L148&gt;=2800-$L148,IF(2800-$L148&gt;0,2800-$L148,0),IF($K148-$L148&gt;=0,IF($K148&lt;2800,$K148,$K148-$L148),IF($K148-(ROUND($K148*9.76%,2)+ROUND($K148*2.45%,2)+ROUND($K148*1.5%,2)+($K148*(1-13.71%)*9%))-$M148&gt;0,IF(AND(2800-$L148&gt;0,2800-$L148&gt;$K148-(ROUND($K148*9.76%,2)+ROUND($K148*2.45%,2)+ROUND($K148*1.5%,2)+($K148*(1-13.71%)*9%))-$M148),$K148,IF(2800-$L148&gt;0,2800-$L148,0)),0)))-ROUND(ROUND(ROUND(IF($K148-$L148&gt;=2800-$L148,IF(2800-$L148&gt;0,2800-$L148,0),IF($K148-$L148&gt;=0,IF($K148&lt;2800,$K148,$K148-$L148),IF($K148-(ROUND($K148*9.76%,2)+ROUND($K148*2.45%,2)+ROUND($K148*1.5%,2)+($K148*(1-13.71%)*9%))-$M148&gt;0,IF(AND(2800-$L148&gt;0,2800-$L148&gt;$K148-(ROUND($K148*9.76%,2)+ROUND($K148*2.45%,2)+ROUND($K148*1.5%,2)+($K148*(1-13.71%)*9%))-$M148),$K148,IF(2800-$L148&gt;0,2800-$L148,0)),0)))*9.76%,2)+ROUND(IF($K148-$L148&gt;=2800-$L148,IF(2800-$L148&gt;0,2800-$L148,0),IF($K148-$L148&gt;=0,IF($K148&lt;2800,$K148,$K148-$L148),IF($K148-(ROUND($K148*9.76%,2)+ROUND($K148*2.45%,2)+ROUND($K148*1.5%,2)+($K148*(1-13.71%)*9%))-$M148&gt;0,IF(AND(2800-$L148&gt;0,2800-$L148&gt;$K148-(ROUND($K148*9.76%,2)+ROUND($K148*2.45%,2)+ROUND($K148*1.5%,2)+($K148*(1-13.71%)*9%))-$M148),$K148,IF(2800-$L148&gt;0,2800-$L148,0)),0)))*2.45%,2)+ROUND(IF($K148-$L148&gt;=2800-$L148,IF(2800-$L148&gt;0,2800-$L148,0),IF($K148-$L148&gt;=0,IF($K148&lt;2800,$K148,$K148-$L148),IF($K148-(ROUND($K148*9.76%,2)+ROUND($K148*2.45%,2)+ROUND($K148*1.5%,2)+($K148*(1-13.71%)*9%))-$M148&gt;0,IF(AND(2800-$L148&gt;0,2800-$L148&gt;$K148-(ROUND($K148*9.76%,2)+ROUND($K148*2.45%,2)+ROUND($K148*1.5%,2)+($K148*(1-13.71%)*9%))-$M148),$K148,IF(2800-$L148&gt;0,2800-$L148,0)),0)))*1.5%,2)+ROUND(IF($K148-$L148&gt;=2800-$L148,IF(2800-$L148&gt;0,2800-$L148,0),IF($K148-$L148&gt;=0,IF($K148&lt;2800,$K148,$K148-$L148),IF($K148-(ROUND($K148*9.76%,2)+ROUND($K148*2.45%,2)+ROUND($K148*1.5%,2)+($K148*(1-13.71%)*9%))-$M148&gt;0,IF(AND(2800-$L148&gt;0,2800-$L148&gt;$K148-(ROUND($K148*9.76%,2)+ROUND($K148*2.45%,2)+ROUND($K148*1.5%,2)+($K148*(1-13.71%)*9%))-$M148),$K148,IF(2800-$L148&gt;0,2800-$L148,0)),0)))*((1-13.71%)*9%),2),2),2)+IF($L148&gt;2800,2800-(2800*9%),$L148-($L148*9%)))*$E$8,2),ROUND((IF($K148-$L148&gt;=2800-$L148,IF(2800-$L148&gt;0,2800-$L148,0),IF($K148-$L148&gt;=0,IF($K148&lt;2800,$K148,$K148-$L148),IF($K148-(ROUND($K148*9.76%,2)+ROUND($K148*2.45%,2)+ROUND($K148*1.5%,2)+($K148*(1-13.71%)*9%))-$M148&gt;0,IF(AND(2800-$L148&gt;0,2800-$L148&gt;$K148-(ROUND($K148*9.76%,2)+ROUND($K148*2.45%,2)+ROUND($K148*1.5%,2)+($K148*(1-13.71%)*9%))-$M148),$K148,IF(2800-$L148&gt;0,2800-$L148,0)),0)))-ROUND(ROUND(ROUND(IF($K148-$L148&gt;=2800-$L148,IF(2800-$L148&gt;0,2800-$L148,0),IF($K148-$L148&gt;=0,IF($K148&lt;2800,$K148,$K148-$L148),IF($K148-(ROUND($K148*9.76%,2)+ROUND($K148*2.45%,2)+ROUND($K148*1.5%,2)+($K148*(1-13.71%)*9%))-$M148&gt;0,IF(AND(2800-$L148&gt;0,2800-$L148&gt;$K148-(ROUND($K148*9.76%,2)+ROUND($K148*2.45%,2)+ROUND($K148*1.5%,2)+($K148*(1-13.71%)*9%))-$M148),$K148,IF(2800-$L148&gt;0,2800-$L148,0)),0)))*9.76%,2)+ROUND(IF($K148-$L148&gt;=2800-$L148,IF(2800-$L148&gt;0,2800-$L148,0),IF($K148-$L148&gt;=0,IF($K148&lt;2800,$K148,$K148-$L148),IF($K148-(ROUND($K148*9.76%,2)+ROUND($K148*2.45%,2)+ROUND($K148*1.5%,2)+($K148*(1-13.71%)*9%))-$M148&gt;0,IF(AND(2800-$L148&gt;0,2800-$L148&gt;$K148-(ROUND($K148*9.76%,2)+ROUND($K148*2.45%,2)+ROUND($K148*1.5%,2)+($K148*(1-13.71%)*9%))-$M148),$K148,IF(2800-$L148&gt;0,2800-$L148,0)),0)))*2.45%,2)+ROUND(IF($K148-$L148&gt;=2800-$L148,IF(2800-$L148&gt;0,2800-$L148,0),IF($K148-$L148&gt;=0,IF($K148&lt;2800,$K148,$K148-$L148),IF($K148-(ROUND($K148*9.76%,2)+ROUND($K148*2.45%,2)+ROUND($K148*1.5%,2)+($K148*(1-13.71%)*9%))-$M148&gt;0,IF(AND(2800-$L148&gt;0,2800-$L148&gt;$K148-(ROUND($K148*9.76%,2)+ROUND($K148*2.45%,2)+ROUND($K148*1.5%,2)+($K148*(1-13.71%)*9%))-$M148),$K148,IF(2800-$L148&gt;0,2800-$L148,0)),0)))*1.5%,2)+ROUND(IF($K148-$L148&gt;=2800-$L148,IF(2800-$L148&gt;0,2800-$L148,0),IF($K148-$L148&gt;=0,IF($K148&lt;2800,$K148,$K148-$L148),IF($K148-(ROUND($K148*9.76%,2)+ROUND($K148*2.45%,2)+ROUND($K148*1.5%,2)+($K148*(1-13.71%)*9%))-$M148&gt;0,IF(AND(2800-$L148&gt;0,2800-$L148&gt;$K148-(ROUND($K148*9.76%,2)+ROUND($K148*2.45%,2)+ROUND($K148*1.5%,2)+($K148*(1-13.71%)*9%))-$M148),$K148,IF(2800-$L148&gt;0,2800-$L148,0)),0)))*((1-13.71%)*9%),2),2),2)+IF($L148&gt;2800,2800-(2800*9%),$L148-($L148*9%)))*$E$8,2),ROUND(($K148-ROUND(ROUND(ROUND($K148*9.76%,2)+ROUND($K148*2.45%,2)+ROUND($K148*1.5%,2)+ROUND($K148*((1-13.71%)*9%),2),2),2)+($L148-ROUND($L148*9%,2))-$M148)*$E$8,2)),0)),0)</f>
        <v>0</v>
      </c>
      <c r="W148" s="41">
        <f t="shared" ref="W148:W211" si="149">IF($J148=1,IF(AND($M148=0,$L148=0),(IF($K148&gt;2800,2800,$K148)*$E$8)+ROUND((ROUND(IF($K148&gt;=2800,2800,$K148)*9.76%,2)+ROUND(IF($K148&gt;=2800,2800,$K148)*6.5%,2)+ROUND(IF($K148&gt;=2800,2800,$K148)*$E$5%,2))*$E$8,2),IF(AND($L148&gt;0,$M148=0),IF($K148+$L148&gt;=2800,ROUND(2800*$E$8,2),ROUND(($K148+$L148)*$E$8,2))+IF($K148&gt;=2800,ROUND((ROUND(2800*9.76%,2)+ROUND(2800*6.5%,2)+ROUND(2800*$E$5%,2))*$E$8,2),ROUND((ROUND($K148*9.76%,2)+ROUND($K148*6.5%,2)+ROUND($K148*$E$5%,2))*$E$8,2)),IF(AND($L148=0,$M148&gt;0),IF((($K148+ROUND($K148*9.76%,2)+ROUND($K148*6.5%,2)+ROUND($K148*$E$5%,2))-($M148-$N148))&gt;2800+ROUND(2800*9.76%,2)+ROUND(2800*6.5%,2)+ROUND(2800*$E$5%,2),ROUND((2800+ROUND(2800*9.76%,2)+ROUND(2800*6.5%,2)+ROUND(2800*$E$5%,2))*$E$8,2),ROUND((($K148+ROUND($K148*9.76%,2)+ROUND($K148*6.5%,2)+ROUND($K148*$E$5%,2))-($M148-$N148))*$E$8,2)),IF(AND($M148&gt;0,$L148&gt;0),IF(AND($L148&lt;=$M148-$N148,$L148&lt;=$K148,(($K148+ROUND($K148*9.76%,2)+ROUND($K148*6.5%,2)+ROUND($K148*$E$5%,2))+$L148)-($M148-$N148)&gt;2800+(ROUND(IF($K148&gt;2800,2800,$K148)*9.76%,2)+ROUND(IF($K148&gt;2800,2800,$K148)*6.5%,2)+ROUND(IF($K148&gt;2800,2800,$K148)*$E$5%,2))),ROUND((2800+ROUND(IF($K148&gt;2800,2800,$K148)*9.76%,2)+ROUND(IF($K148&gt;2800,2800,$K148)*6.5%,2)+ROUND(IF($K148&gt;2800,2800,P148)*$E$5%,2))*$E$8,2),IF(AND($L148&gt;=$M148-$N148,$L148&lt;=$K148,(($K148+ROUND($K148*9.76%,2)+ROUND($K148*6.5%,2)+ROUND($K148*$E$5%,2))+$L148)-($M148-$N148)&gt;2800+(ROUND(IF($K148&gt;2800,2800,$K148)*9.76%,2)+ROUND(IF($K148&gt;2800,2800,$K148)*6.5%,2)+ROUND(IF($K148&gt;2800,2800,$K148)*$E$5%,2))),ROUND((2800+ROUND(IF($K148&gt;2800,2800,$K148)*9.76%,2)+ROUND(IF($K148&gt;2800,2800,$K148)*6.5%,2)+ROUND(IF($K148&gt;2800,2800,$K148)*$E$5%,2))*$E$8,2),IF(AND($L148&gt;=$M148-$N148,$L148&gt;=$K148,(($K148+ROUND($K148*9.76%,2)+ROUND($K148*6.5%,2)+ROUND($K148*$E$5%,2))+$L148)-($M148-$N148)&gt;2800+(ROUND(IF($K148&gt;2800,2800,$K148)*9.76%,2)+ROUND(IF($K148&gt;2800,2800,$K148)*6.5%,2)+ROUND(IF($K148&gt;2800,2800,$K148)*$E$5%,2))),IF($K148&gt;=2800,ROUND((2800+ROUND(2800*9.76%,2)+ROUND(2800*6.5%,2)+ROUND(2800*$E$5%,2))*$E$8,2),ROUND(($K148+ROUND($K148*9.76%,2)+ROUND($K148*6.5%,2)+ROUND($K148*$E$5%,2))*$E$8,2)+ROUND((2800-$K148)*$E$8,2)),IF(AND($L148&lt;=$M148-$N148,$L148&lt;=$K148,(($K148+ROUND($K148*9.76%,2)+ROUND($K148*6.5%,2)+ROUND($K148*$E$5%,2))+$L148)-($M148-$N148)&lt;2800+(ROUND(IF($K148&gt;2800,2800,$K148)*9.76%,2)+ROUND(IF($K148&gt;2800,2800,$K148)*6.5%,2)+ROUND(IF($K148&gt;2800,2800,$K148)*$E$5%,2))),ROUND(((($K148+ROUND($K148*9.76%,2)+ROUND($K148*6.5%,2)+ROUND($K148*$E$5%,2))+$L148)-($M148-$N148))*$E$8,2),IF(AND($L148&gt;=$M148-$N148,$L148&lt;=$K148,(($K148+ROUND($K148*9.76%,2)+ROUND($K148*6.5%,2)+ROUND($K148*$E$5%,2))+$L148)-($M148-$N148)&lt;2800+(ROUND(IF($K148&gt;2800,2800,$K148)*9.76%,2)+ROUND(IF($K148&gt;2800,2800,$K148)*6.5%,2)+ROUND(IF($K148&gt;2800,2800,$K148)*$E$5%,2))),ROUND((($L148)-($M148-$N148)+$K148)*$E$8,2)+ROUND((ROUND($K148*9.76%,2)+ROUND($K148*6.5%,2)+ROUND($K148*$E$5%,2))*$E$8,2),IF(AND($L148&lt;=$M148-$N148,$L148&gt;=$K148,(($K148+ROUND($K148*9.76%,2)+ROUND($K148*6.5%,2)+ROUND($K148*$E$5%,2))+$L148)-($M148-$N148)&lt;2800+(ROUND(IF($K148&gt;2800,2800,$K148)*9.76%,2)+ROUND(IF($K148&gt;2800,2800,$K148)*6.5%,2)+ROUND(IF($K148&gt;2800,2800,$K148)*$E$5%,2))),ROUND(($K148)*$E$8,2)+ROUND((ROUND(($K148)*9.76%,2)+ROUND(($K148)*6.5%,2)+ROUND(($K148)*$E$5%,2)-(($M148-$N148)-($L148)))*$E$8,2),IF(AND($L148&gt;=$M148-$N148,$L148&gt;=$K148,(($K148+ROUND($K148*9.76%,2)+ROUND($K148*6.5%,2)+ROUND($K148*$E$5%,2))+$L148)-($M148-$N148)&lt;2800+(ROUND(IF($K148&gt;2800,2800,$K148)*9.76%,2)+ROUND(IF($K148&gt;2800,2800,$K148)*6.5%,2)+ROUND(IF($K148&gt;2800,2800,$K148)*$E$5%,2))),ROUND((($L148)-($M148-$N148)+$K148)*$E$8,2)+ROUND((ROUND($K148*9.76%,2)+ROUND($K148*6.5%,2)+ROUND($K148*$E$5%,2))*$E$8,2),IF(AND($K148&gt;=2800,$L148&lt;=$M148),IF((($K148+ROUND($K148*9.76%,2)+ROUND($K148*6.5%,2)+ROUND($K148*$E$5%,2))-($M148-$L148))&gt;(2800+ROUND(2800*9.76%,2)+ROUND(2800*6.5%,2)+ROUND(2800*$E$5%,2)),ROUND((2800+ROUND(2800*9.76%,2)+ROUND(2800*6.5%,2)+ROUND(2800*$E$5%,2))*$E$8,2),ROUND((($K148+ROUND($K148*9.76%,2)+ROUND($K148*6.5%,2)+ROUND($K148*$E$5%,2))-($M148-$L148))*$E$8,2)),0)))))))),0)))),0)</f>
        <v>0</v>
      </c>
      <c r="X148" s="41">
        <f t="shared" ref="X148:X211" si="150">IF(AND($J148=1,$G148&gt;0),IF(AND($L148=0,$M148=0),ROUND((ROUND(IF($K148&gt;=2800,2800,$K148)*9.76%,2)+ROUND(IF($K148&gt;=2800,2800,$K148)*1.5%,2)+ROUND(IF($K148&gt;=2800,2800,$K148)*2.45%,2)+ROUND(IF($K148&gt;=2800,2800,$K148)*((1-13.71%)*9%),2))*$E$8,2),IF(AND($L148&gt;0,$M148=0),ROUND(IF(AND($K148&gt;=2800,$L148&lt;=2800,$K148+$L148&gt;=2800),ROUND((2800-$L148)*9.76%,2)+ROUND((2800-$L148)*2.45%,2)+ROUND((2800-$L148)*1.5%,2)+ROUND((2800-$L148)*((1-13.71%)*9%),2)+ROUND($L148*9%,2),ROUND(IF(AND($K148&lt;=2800,$L148+$K148&lt;=2800),ROUND($K148*9.76%,2)+ROUND($K148*1.5%,2)+ROUND($K148*2.45%,2)+ROUND($K148*((1-13.71%)*9%),2)+ROUND($L148*9%,2),IF(AND($K148&lt;2800,$L148+$K148&gt;2800,$L148&lt;=2800),ROUND((2800-$L148)*9.76%,2)+ROUND((2800-$L148)*1.5%,2)+ROUND((2800-$L148)*2.45%,2)+ROUND((2800-$L148)*((1-13.71%)*9%),2)+ROUND($L148*9%,2),IF($L148&gt;2800,ROUND(2800*9%,2),2))),2))*$E$8,2),IF(AND($L148=0,$M148&gt;0),ROUND((ROUND(IF($K148-($M148+$N148)&gt;=2800,2800,$K148-($M148+$N148))*9.76%,2)+ROUND(IF($K148-($M148+$N148)&gt;=2800,2800,$K148-($M148+$N148))*1.5%,2)+ROUND(IF($K148-($M148+$N148)&gt;=2800,2800,$K148-($M148+$N148))*2.45%,2)+ROUND(IF($K148-($M148+$N148)&gt;=2800,2800,$K148-($M148+$N148))*((1-13.71%)*9%),2))*$E$8,2),IF(AND($L148&gt;0,$M148&gt;0),IF(AND($K148+ROUND($K148*9.76%,2)+ROUND($K148*6.5%,2)+ROUND($K148*$E$5%,2)+($L148)-($M148-$N148)&gt;=2800+ROUND(2800*9.76%,2)+ROUND(2800*6.5%,2)+ROUND(2800*$E$5%,2),P148+ROUND($K148*9.76%,2)+ROUND($K148*6.5%,2)+ROUND($K148*$E$5%,2)&lt;2800+ROUND(2800*9.76%,2)+ROUND(2800*6.5%,2)+ROUND(2800*$E$5%,2),$L148&gt;=$M148-$N148),ROUND((ROUND($K148*9.76%,2)+ROUND($K148*2.45%,2)+ROUND($K148*1.5%,2)+ROUND($K148*((1-13.71%)*9%),2))*$E$8,2),IF(AND($K148+ROUND($K148*9.76%,2)+ROUND($K148*6.5%,2)+ROUND($K148*$E$5%,2)+($L148)-($M148-$N148)&gt;=2800+ROUND(2800*9.76%,2)+ROUND(2800*6.5%,2)+ROUND(2800*$E$5%,2),P148+ROUND($K148*9.76%,2)+ROUND($K148*6.5%,2)+ROUND($K148*$E$5%,2)&gt;=2800+ROUND(2800*9.76%,2)+ROUND(2800*6.5%,2)+ROUND(2800*$E$5%,2),$L148&gt;=$M148-$N148),ROUND((ROUND(2800*9.76%,2)+ROUND(2800*2.45%,2)+ROUND(2800*1.5%,2)+ROUND(2800*((1-13.71%)*9%),2))*$E$8,2),IF(AND($K148+ROUND($K148*9.76%,2)+ROUND($K148*6.5%,2)+ROUND($K148*$E$5%,2)+($L148)-($M148-$N148)&gt;=2800+ROUND(2800*9.76%,2)+ROUND(2800*6.5%,2)+ROUND(2800*$E$5%,2),$K148+ROUND($K148*9.76%,2)+ROUND($K148*6.5%,2)+ROUND($K148*$E$5%,2)&gt;=2800+ROUND(2800*9.76%,2)+ROUND(2800*6.5%,2)+ROUND(2800*$E$5%,2),$L148&lt;=$M148-$N148),ROUND((ROUND(2800*9.76%,2)+ROUND(2800*2.45%,2)+ROUND(2800*1.5%,2)+ROUND(2800*((1-13.71%)*9%),2))*$E$8,2),IF(AND($K148+ROUND($K148*9.76%,2)+ROUND($K148*6.5%,2)+ROUND($K148*$E$5%,2)+($L148)-($M148-$N148)&lt;2800+ROUND(2800*9.76%,2)+ROUND(2800*6.5%,2)+ROUND(2800*$E$5%,2),$K148+ROUND($K148*9.76%,2)+ROUND($K148*6.5%,2)+ROUND($K148*$E$5%,2)&lt;2800+ROUND(2800*9.76%,2)+ROUND(2800*6.5%,2)+ROUND(2800*$E$5%,2),$L148&gt;=$M148-$N148),ROUND((ROUND($K148*9.76%,2)+ROUND($K148*2.45%,2)+ROUND($K148*1.5%,2)+ROUND($K148*((1-13.71%)*9%),2))*$E$8,2),IF(AND($K148+ROUND($K148*9.76%,2)+ROUND($K148*6.5%,2)+ROUND($K148*$E$5%,2)+($L148)-($M148-$N148)&lt;2800+ROUND(2800*9.76%,2)+ROUND(2800*6.5%,2)+ROUND(2800*$E$5%,2),$K148+ROUND($K148*9.76%,2)+ROUND($K148*6.5%,2)+ROUND($K148*$E$5%,2)&lt;2800+ROUND(2800*9.76%,2)+ROUND(2800*6.5%,2)+ROUND(2800*$E$5%,2),$L148&lt;=$M148-$N148),ROUND(((ROUND((($K148+ROUND($K148*9.76%,2)+ROUND($K148*6.5%,2)+ROUND($K148*$E$5%,2))-(($M148+$N148)-$L148)-(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2))))*9.76%,2))+(ROUND((($K148+ROUND($K148*9.76%,2)+ROUND($K148*6.5%,2)+ROUND($K148*$E$5%,2))-(($M148+$N148)-$L148)-(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2))))*2.45%,2))+(ROUND((($K148+ROUND($K148*9.76%,2)+ROUND($K148*6.5%,2)+ROUND($K148*$E$5%,2))-(($M148+$N148)-$L148)-(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2))))*1.5%,2))+(ROUND((($K148+ROUND($K148*9.76%,2)+ROUND($K148*6.5%,2)+ROUND($K148*$E$5%,2))-(($M148+$N148)-$L148)-(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2))))*((1-13.71%)*9%),2)))*$E$8,2),0))))),0)))),0)</f>
        <v>0</v>
      </c>
      <c r="Y148" s="41">
        <f t="shared" ref="Y148:Y211" si="151">IF($J148=1,IF(AND($L148&gt;0,$M148&gt;0),IF(AND($K148+ROUND($K148*9.76%,2)+ROUND($K148*6.5%,2)+ROUND($K148*$E$5%,2)+($L148)-($M148-$N148)&lt;2800+ROUND(2800*9.76%,2)+ROUND(2800*6.5%,2)+ROUND(2800*$E$5%,2),$K148+ROUND($K148*9.76%,2)+ROUND($K148*6.5%,2)+ROUND($K148*$E$5%,2)&gt;=2800+ROUND(2800*9.76%,2)+ROUND(2800*6.5%,2)+ROUND(2800*$E$5%,2),$L148&lt;$M148-$N148),ROUND(((ROUND((($K148+ROUND($K148*9.76%,2)+ROUND($K148*6.5%,2)+ROUND($K148*$E$5%,2))-(($M148+$N148)-$L148)-(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2))))*9.76%,2))+(ROUND((($K148+ROUND($K148*9.76%,2)+ROUND($K148*6.5%,2)+ROUND($K148*$E$5%,2))-(($M148+$N148)-$L148)-(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2))))*2.45%,2))+(ROUND((($K148+ROUND($K148*9.76%,2)+ROUND($K148*6.5%,2)+ROUND($K148*$E$5%,2))-(($M148+$N148)-$L148)-(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2))))*1.5%,2))+(ROUND((($K148+ROUND($K148*9.76%,2)+ROUND($K148*6.5%,2)+ROUND($K148*$E$5%,2))-(($M148+$N148)-$L148)-(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2))))*((1-13.71%)*9%),2)))*$E$8,2),0),0),0)</f>
        <v>0</v>
      </c>
      <c r="Z148" s="32">
        <f t="shared" ref="Z148:Z211" si="152">IF(IF(IF($J148=0,0,IF(AND(OR($H148=0,$H148=""),OR($M148=0,$M148=""),$J148=1),0,IF(AND($L148=0,$M148=0),ROUND((ROUND(IF($K148&gt;=2800,2800,$K148)*9.76%,2)+ROUND(IF($K148&gt;=2800,2800,$K148)*6.5%,2)+ROUND(IF($K148&gt;=2800,2800,$K148)*$E$5%,2))*$E$8,2),IF(AND($L148&gt;0,$M148=0),IF($K148&gt;=2800,ROUND((ROUND(2800*9.76%,2)+ROUND(2800*6.5%,2)+ROUND(2800*$E$5%,2))*$E$8,2),ROUND((ROUND($K148*9.76%,2)+ROUND($K148*6.5%,2)+ROUND($K148*$E$5%,2))*$E$8,2)),IF(AND($L148=0,$M148&gt;0),IF(ROUND(((($K148+ROUND($K148*9.76%,2)+ROUND($K148*6.5%,2)+ROUND($K148*$E$5%,2))-($M148-$N148))-(((($K148+ROUND($K148*9.76%,2)+ROUND($K148*6.5%,2)+ROUND($K148*$E$5%,2))-($M148-$N148))/(100+$E$5+9.76+6.5))*100))*$E$8,2)&gt;=ROUND((ROUND(IF($K148&gt;=2800,2800,$K148)*9.76%,2)+ROUND(IF($K148&gt;=2800,2800,$K148)*6.5%,2)+ROUND(IF($K148&gt;=2800,2800,$K148)*$E$5%,2))*$E$8,2),ROUND((ROUND(IF($K148&gt;=2800,2800,$K148)*9.76%,2)+ROUND(IF($K148&gt;=2800,2800,$K148)*6.5%,2)+ROUND(IF($K148&gt;=2800,2800,$K148)*$E$5%,2))*$E$8,2),ROUND(((($K148+ROUND($K148*9.76%,2)+ROUND($K148*6.5%,2)+ROUND($K148*$E$5%,2))-($M148-$N148))-(((($K148+ROUND($K148*9.76%,2)+ROUND($K148*6.5%,2)+ROUND($K148*$E$5%,2))-($M148-$N148))/(100+$E$5+9.76+6.5))*100))*$E$8,2)),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E$8,2)))))))&gt;0,IF($J148=0,0,IF(AND(OR($H148=0,$H148=""),OR($M148=0,$M148=""),$J148=1),0,IF(AND($L148=0,$M148=0),ROUND((ROUND(IF($K148&gt;=2800,2800,$K148)*9.76%,2)+ROUND(IF($K148&gt;=2800,2800,$K148)*6.5%,2)+ROUND(IF($K148&gt;=2800,2800,$K148)*$E$5%,2))*$E$8,2),IF(AND($L148&gt;0,$M148=0),IF($K148&gt;=2800,ROUND((ROUND(2800*9.76%,2)+ROUND(2800*6.5%,2)+ROUND(2800*$E$5%,2))*$E$8,2),ROUND((ROUND($K148*9.76%,2)+ROUND($K148*6.5%,2)+ROUND($K148*$E$5%,2))*$E$8,2)),IF(AND($L148=0,$M148&gt;0),IF(ROUND(((($K148+ROUND($K148*9.76%,2)+ROUND($K148*6.5%,2)+ROUND($K148*$E$5%,2))-($M148-$N148))-(((($K148+ROUND($K148*9.76%,2)+ROUND($K148*6.5%,2)+ROUND($K148*$E$5%,2))-($M148-$N148))/(100+$E$5+9.76+6.5))*100))*$E$8,2)&gt;=ROUND((ROUND(IF($K148&gt;=2800,2800,$K148)*9.76%,2)+ROUND(IF($K148&gt;=2800,2800,$K148)*6.5%,2)+ROUND(IF($K148&gt;=2800,2800,$K148)*$E$5%,2))*$E$8,2),ROUND((ROUND(IF($K148&gt;=2800,2800,$K148)*9.76%,2)+ROUND(IF($K148&gt;=2800,2800,$K148)*6.5%,2)+ROUND(IF($K148&gt;=2800,2800,$K148)*$E$5%,2))*$E$8,2),ROUND(((($K148+ROUND($K148*9.76%,2)+ROUND($K148*6.5%,2)+ROUND($K148*$E$5%,2))-($M148-$N148))-(((($K148+ROUND($K148*9.76%,2)+ROUND($K148*6.5%,2)+ROUND($K148*$E$5%,2))-($M148-$N148))/(100+$E$5+9.76+6.5))*100))*$E$8,2)),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E$8,2))))))),0)&gt;$H148,$H148,IF(IF($J148=0,0,IF(AND(OR($H148=0,$H148=""),OR($M148=0,$M148=""),$J148=1),0,IF(AND($L148=0,$M148=0),ROUND((ROUND(IF($K148&gt;=2800,2800,$K148)*9.76%,2)+ROUND(IF($K148&gt;=2800,2800,$K148)*6.5%,2)+ROUND(IF($K148&gt;=2800,2800,$K148)*$E$5%,2))*$E$8,2),IF(AND($L148&gt;0,$M148=0),IF($K148&gt;=2800,ROUND((ROUND(2800*9.76%,2)+ROUND(2800*6.5%,2)+ROUND(2800*$E$5%,2))*$E$8,2),ROUND((ROUND($K148*9.76%,2)+ROUND($K148*6.5%,2)+ROUND($K148*$E$5%,2))*$E$8,2)),IF(AND($L148=0,$M148&gt;0),IF(ROUND(((($K148+ROUND($K148*9.76%,2)+ROUND($K148*6.5%,2)+ROUND($K148*$E$5%,2))-($M148-$N148))-(((($K148+ROUND($K148*9.76%,2)+ROUND($K148*6.5%,2)+ROUND($K148*$E$5%,2))-($M148-$N148))/(100+$E$5+9.76+6.5))*100))*$E$8,2)&gt;=ROUND((ROUND(IF($K148&gt;=2800,2800,$K148)*9.76%,2)+ROUND(IF($K148&gt;=2800,2800,$K148)*6.5%,2)+ROUND(IF($K148&gt;=2800,2800,$K148)*$E$5%,2))*$E$8,2),ROUND((ROUND(IF($K148&gt;=2800,2800,$K148)*9.76%,2)+ROUND(IF($K148&gt;=2800,2800,$K148)*6.5%,2)+ROUND(IF($K148&gt;=2800,2800,$K148)*$E$5%,2))*$E$8,2),ROUND(((($K148+ROUND($K148*9.76%,2)+ROUND($K148*6.5%,2)+ROUND($K148*$E$5%,2))-($M148-$N148))-(((($K148+ROUND($K148*9.76%,2)+ROUND($K148*6.5%,2)+ROUND($K148*$E$5%,2))-($M148-$N148))/(100+$E$5+9.76+6.5))*100))*$E$8,2)),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E$8,2)))))))&gt;0,IF($J148=0,0,IF(AND(OR($H148=0,$H148=""),OR($M148=0,$M148=""),$J148=1),0,IF(AND($L148=0,$M148=0),ROUND((ROUND(IF($K148&gt;=2800,2800,$K148)*9.76%,2)+ROUND(IF($K148&gt;=2800,2800,$K148)*6.5%,2)+ROUND(IF($K148&gt;=2800,2800,$K148)*$E$5%,2))*$E$8,2),IF(AND($L148&gt;0,$M148=0),IF($K148&gt;=2800,ROUND((ROUND(2800*9.76%,2)+ROUND(2800*6.5%,2)+ROUND(2800*$E$5%,2))*$E$8,2),ROUND((ROUND($K148*9.76%,2)+ROUND($K148*6.5%,2)+ROUND($K148*$E$5%,2))*$E$8,2)),IF(AND($L148=0,$M148&gt;0),IF(ROUND(((($K148+ROUND($K148*9.76%,2)+ROUND($K148*6.5%,2)+ROUND($K148*$E$5%,2))-($M148-$N148))-(((($K148+ROUND($K148*9.76%,2)+ROUND($K148*6.5%,2)+ROUND($K148*$E$5%,2))-($M148-$N148))/(100+$E$5+9.76+6.5))*100))*$E$8,2)&gt;=ROUND((ROUND(IF($K148&gt;=2800,2800,$K148)*9.76%,2)+ROUND(IF($K148&gt;=2800,2800,$K148)*6.5%,2)+ROUND(IF($K148&gt;=2800,2800,$K148)*$E$5%,2))*$E$8,2),ROUND((ROUND(IF($K148&gt;=2800,2800,$K148)*9.76%,2)+ROUND(IF($K148&gt;=2800,2800,$K148)*6.5%,2)+ROUND(IF($K148&gt;=2800,2800,$K148)*$E$5%,2))*$E$8,2),ROUND(((($K148+ROUND($K148*9.76%,2)+ROUND($K148*6.5%,2)+ROUND($K148*$E$5%,2))-($M148-$N148))-(((($K148+ROUND($K148*9.76%,2)+ROUND($K148*6.5%,2)+ROUND($K148*$E$5%,2))-($M148-$N148))/(100+$E$5+9.76+6.5))*100))*$E$8,2)),IF(ROUND(((($K148+ROUND($K148*9.76%,2)+ROUND($K148*6.5%,2)+ROUND($K148*$E$5%,2))-($M148-$N148)+$L148)-(((($K148+ROUND($K148*9.76%,2)+ROUND($K148*6.5%,2)+ROUND($K148*$E$5%,2))-($M148-$N148)+$L148)/(100+$E$5+9.76+6.5))*100))*$E$8,2)&gt;=ROUND((ROUND(IF($K148&gt;=2800,2800,$K148)*9.76%,2)+ROUND(IF($K148&gt;=2800,2800,$K148)*6.5%,2)+ROUND(IF($K148&gt;=2800,2800,$K148)*$E$5%,2))*$E$8,2),ROUND((ROUND(IF($K148&gt;=2800,2800,$K148)*9.76%,2)+ROUND(IF($K148&gt;=2800,2800,$K148)*6.5%,2)+ROUND(IF($K148&gt;=2800,2800,$K148)*$E$5%,2))*$E$8,2),ROUND(((($K148+ROUND($K148*9.76%,2)+ROUND($K148*6.5%,2)+ROUND($K148*$E$5%,2))-($M148-$N148)+$L148)-(((($K148+ROUND($K148*9.76%,2)+ROUND($K148*6.5%,2)+ROUND($K148*$E$5%,2))-($M148-$N148)+$L148)/(100+$E$5+9.76+6.5))*100))*$E$8,2))))))),0))</f>
        <v>0</v>
      </c>
      <c r="AA148" s="32" t="str">
        <f t="shared" ref="AA148:AA211" si="153">IF($E$7=2020,IF(IF(OR($J148=0,$H148=0),0,IF($R148&gt;0,$R148,$S148))&gt;$G148,$G148,IF(OR($J148=0,$H148=0),0,IF($R148&gt;0,$R148,$S148))),IF($E$7=2021,IF(IF(OR($J148=0,$H148=0),0,IF($X148&gt;0,$X148,$Y148))&gt;$G148,$G148,IF(OR($J148=0,$H148=0),0,IF($X148&gt;0,$X148,$Y148))),""))</f>
        <v/>
      </c>
      <c r="AB148" s="32" t="str">
        <f t="shared" ref="AB148:AB211" si="154">IF($E$7=2020,IF(IF(OR($J148=0,$H148=0),0,$T148)&gt;$H148,$H148,IF(OR($J148=0,$H148=0),0,$T148)),IF($E$7=2021,IF(IF(OR($J148=0,$H148=0),0,$Z148)&gt;$H148,$H148,IF(OR($J148=0,$H148=0),0,$Z148)),""))</f>
        <v/>
      </c>
      <c r="AC148" s="56" t="str">
        <f t="shared" ref="AC148:AC211" si="155">IF($E$7=2020,ROUND(IF(IF($O148&gt;0,$O148,IF($P148&gt;0,$P148,IF($Q148&gt;0,$Q148,0)))&gt;$I148,$I148,IF($O148&gt;0,$O148,IF($P148&gt;0,$P148,IF($Q148&gt;0,$Q148,0)))),2),IF($E$7=2021,ROUND(IF(IF($U148&gt;0,$U148,IF($V148&gt;0,$V148,IF($W148&gt;0,$W148,0)))&gt;$I148,$I148,IF($U148&gt;0,$U148,IF($V148&gt;0,$V148,IF($W148&gt;0,$W148,0)))),2),""))</f>
        <v/>
      </c>
      <c r="AD148" s="42">
        <f t="shared" ref="AD148:AD211" si="156">IF($E$6&lt;2,1,$J148)</f>
        <v>1</v>
      </c>
      <c r="AE148" s="43">
        <f t="shared" si="124"/>
        <v>0</v>
      </c>
      <c r="AF148" s="43">
        <f t="shared" si="125"/>
        <v>0</v>
      </c>
      <c r="AG148" s="43">
        <f t="shared" si="126"/>
        <v>0</v>
      </c>
      <c r="AH148" s="44">
        <f t="shared" si="127"/>
        <v>0</v>
      </c>
      <c r="AI148" s="45">
        <f t="shared" si="128"/>
        <v>0</v>
      </c>
      <c r="AJ148" s="45">
        <f t="shared" si="129"/>
        <v>0</v>
      </c>
      <c r="AK148" s="46">
        <f t="shared" si="130"/>
        <v>0</v>
      </c>
      <c r="AL148" s="46">
        <f t="shared" ref="AL148:AL211" si="157">IF(AND($AD148=1,$G148&gt;0),IF(AND($AF148=0,$AG148=0),ROUND((ROUND(IF($AE148&gt;=2600,2600,$AE148)*9.76%,2)+ROUND(IF($AE148&gt;=2600,2600,$AE148)*1.5%,2)+ROUND(IF($AE148&gt;=2600,2600,$AE148)*2.45%,2)+ROUND(IF($AE148&gt;=2600,2600,$AE148)*((1-13.71%)*9%),2))*$E$8,2),IF(AND($AF148&gt;0,$AG148=0),ROUND(IF(AND($AE148&gt;=2600,$AF148&lt;=2600,$AE148+$AF148&gt;=2600),ROUND((2600-$AF148)*9.76%,2)+ROUND((2600-$AF148)*2.45%,2)+ROUND((2600-$AF148)*1.5%,2)+ROUND((2600-$AF148)*((1-13.71%)*9%),2)+ROUND($AF148*9%,2),ROUND(IF(AND($AE148&lt;=2600,$AF148+$AE148&lt;=2600),ROUND($AE148*9.76%,2)+ROUND($AE148*1.5%,2)+ROUND($AE148*2.45%,2)+ROUND($AE148*((1-13.71%)*9%),2)+ROUND($AF148*9%,2),IF(AND($AE148&lt;2600,$AF148+$AE148&gt;2600,$AF148&lt;=2600),ROUND((2600-$AF148)*9.76%,2)+ROUND((2600-$AF148)*1.5%,2)+ROUND((2600-$AF148)*2.45%,2)+ROUND((2600-$AF148)*((1-13.71%)*9%),2)+ROUND($AF148*9%,2),IF($AF148&gt;2600,ROUND(2600*9%,2),2))),2))*$E$8,2),IF(AND($AF148=0,$AG148&gt;0),ROUND((ROUND(IF($AE148-($AG148+$AH148)&gt;=2600,2600,$AE148-($AG148+$AH148))*9.76%,2)+ROUND(IF($AE148-($AG148+$AH148)&gt;=2600,2600,$AE148-($AG148+$AH148))*1.5%,2)+ROUND(IF($AE148-($AG148+$AH148)&gt;=2600,2600,$AE148-($AG148+$AH148))*2.45%,2)+ROUND(IF($AE148-($AG148+$AH148)&gt;=2600,2600,$AE148-($AG148+$AH148))*((1-13.71%)*9%),2))*$E$8,2),IF(AND($AF148&gt;0,$AG148&gt;0),IF(AND($AE148+ROUND($AE148*9.76%,2)+ROUND($AE148*6.5%,2)+ROUND($AE148*$E$5%,2)+($AF148)-($AG148-$AH148)&gt;=2600+ROUND(2600*9.76%,2)+ROUND(2600*6.5%,2)+ROUND(2600*$E$5%,2),AE148+ROUND($AE148*9.76%,2)+ROUND($AE148*6.5%,2)+ROUND($AE148*$E$5%,2)&lt;2600+ROUND(2600*9.76%,2)+ROUND(2600*6.5%,2)+ROUND(2600*$E$5%,2),$AF148&gt;=$AG148-$AH148),ROUND((ROUND($AE148*9.76%,2)+ROUND($AE148*2.45%,2)+ROUND($AE148*1.5%,2)+ROUND($AE148*((1-13.71%)*9%),2))*$E$8,2),IF(AND($AE148+ROUND($AE148*9.76%,2)+ROUND($AE148*6.5%,2)+ROUND($AE148*$E$5%,2)+($AF148)-($AG148-$AH148)&gt;=2600+ROUND(2600*9.76%,2)+ROUND(2600*6.5%,2)+ROUND(2600*$E$5%,2),AE148+ROUND($AE148*9.76%,2)+ROUND($AE148*6.5%,2)+ROUND($AE148*$E$5%,2)&gt;=2600+ROUND(2600*9.76%,2)+ROUND(2600*6.5%,2)+ROUND(2600*$E$5%,2),$AF148&gt;=$AG148-$AH148),ROUND((ROUND(2600*9.76%,2)+ROUND(2600*2.45%,2)+ROUND(2600*1.5%,2)+ROUND(2600*((1-13.71%)*9%),2))*$E$8,2),IF(AND($AE148+ROUND($AE148*9.76%,2)+ROUND($AE148*6.5%,2)+ROUND($AE148*$E$5%,2)+($AF148)-($AG148-$AH148)&gt;=2600+ROUND(2600*9.76%,2)+ROUND(2600*6.5%,2)+ROUND(2600*$E$5%,2),$AE148+ROUND($AE148*9.76%,2)+ROUND($AE148*6.5%,2)+ROUND($AE148*$E$5%,2)&gt;=2600+ROUND(2600*9.76%,2)+ROUND(2600*6.5%,2)+ROUND(2600*$E$5%,2),$AF148&lt;=$AG148-$AH148),ROUND((ROUND(2600*9.76%,2)+ROUND(2600*2.45%,2)+ROUND(2600*1.5%,2)+ROUND(2600*((1-13.71%)*9%),2))*$E$8,2),IF(AND($AE148+ROUND($AE148*9.76%,2)+ROUND($AE148*6.5%,2)+ROUND($AE148*$E$5%,2)+($AF148)-($AG148-$AH148)&lt;2600+ROUND(2600*9.76%,2)+ROUND(2600*6.5%,2)+ROUND(2600*$E$5%,2),$AE148+ROUND($AE148*9.76%,2)+ROUND($AE148*6.5%,2)+ROUND($AE148*$E$5%,2)&lt;2600+ROUND(2600*9.76%,2)+ROUND(2600*6.5%,2)+ROUND(2600*$E$5%,2),$AF148&gt;=$AG148-$AH148),ROUND((ROUND($AE148*9.76%,2)+ROUND($AE148*2.45%,2)+ROUND($AE148*1.5%,2)+ROUND($AE148*((1-13.71%)*9%),2))*$E$8,2),IF(AND($AE148+ROUND($AE148*9.76%,2)+ROUND($AE148*6.5%,2)+ROUND($AE148*$E$5%,2)+($AF148)-($AG148-$AH148)&lt;2600+ROUND(2600*9.76%,2)+ROUND(2600*6.5%,2)+ROUND(2600*$E$5%,2),$AE148+ROUND($AE148*9.76%,2)+ROUND($AE148*6.5%,2)+ROUND($AE148*$E$5%,2)&lt;2600+ROUND(2600*9.76%,2)+ROUND(2600*6.5%,2)+ROUND(2600*$E$5%,2),$AF148&lt;=$AG148-$AH148),ROUND(((ROUND((($AE148+ROUND($AE148*9.76%,2)+ROUND($AE148*6.5%,2)+ROUND($AE148*$E$5%,2))-(($AG148+$AH148)-$AF148)-(IF(ROUND(((($AE148+ROUND($AE148*9.76%,2)+ROUND($AE148*6.5%,2)+ROUND($AE148*$E$5%,2))-($AG148-$AH148)+$AF148)-(((($AE148+ROUND($AE148*9.76%,2)+ROUND($AE148*6.5%,2)+ROUND($AE148*$E$5%,2))-($AG148-$AH148)+$AF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F148)-(((($AE148+ROUND($AE148*9.76%,2)+ROUND($AE148*6.5%,2)+ROUND($AE148*$E$5%,2))-($AG148-$AH148)+$AF148)/(100+$E$5+9.76+6.5))*100)),2))))*9.76%,2))+(ROUND((($AE148+ROUND($AE148*9.76%,2)+ROUND($AE148*6.5%,2)+ROUND($AE148*$E$5%,2))-(($AG148+$AH148)-$AF148)-(IF(ROUND(((($AE148+ROUND($AE148*9.76%,2)+ROUND($AE148*6.5%,2)+ROUND($AE148*$E$5%,2))-($AG148-$AH148)+$AF148)-(((($AE148+ROUND($AE148*9.76%,2)+ROUND($AE148*6.5%,2)+ROUND($AE148*$E$5%,2))-($AG148-$AH148)+$AF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F148)-(((($AE148+ROUND($AE148*9.76%,2)+ROUND($AE148*6.5%,2)+ROUND($AE148*$E$5%,2))-($AG148-$AH148)+$AF148)/(100+$E$5+9.76+6.5))*100)),2))))*2.45%,2))+(ROUND((($AE148+ROUND($AE148*9.76%,2)+ROUND($AE148*6.5%,2)+ROUND($AE148*$E$5%,2))-(($AG148+$AH148)-$AF148)-(IF(ROUND(((($AE148+ROUND($AE148*9.76%,2)+ROUND($AE148*6.5%,2)+ROUND($AE148*$E$5%,2))-($AG148-$AH148)+$AF148)-(((($AE148+ROUND($AE148*9.76%,2)+ROUND($AE148*6.5%,2)+ROUND($AE148*$E$5%,2))-($AG148-$AH148)+$AF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F148)-(((($AE148+ROUND($AE148*9.76%,2)+ROUND($AE148*6.5%,2)+ROUND($AE148*$E$5%,2))-($AG148-$AH148)+$AF148)/(100+$E$5+9.76+6.5))*100)),2))))*1.5%,2))+(ROUND((($AE148+ROUND($AE148*9.76%,2)+ROUND($AE148*6.5%,2)+ROUND($AE148*$E$5%,2))-(($AG148+$AH148)-$AF148)-(IF(ROUND(((($AE148+ROUND($AE148*9.76%,2)+ROUND($AE148*6.5%,2)+ROUND($AE148*$E$5%,2))-($AG148-$AH148)+$AF148)-(((($AE148+ROUND($AE148*9.76%,2)+ROUND($AE148*6.5%,2)+ROUND($AE148*$E$5%,2))-($AG148-$AH148)+$AF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F148)-(((($AE148+ROUND($AE148*9.76%,2)+ROUND($AE148*6.5%,2)+ROUND($AE148*$E$5%,2))-($AG148-$AH148)+$AF148)/(100+$E$5+9.76+6.5))*100)),2))))*((1-13.71%)*9%),2)))*$E$8,2),0))))),0)))),0)</f>
        <v>0</v>
      </c>
      <c r="AM148" s="46">
        <f t="shared" si="131"/>
        <v>0</v>
      </c>
      <c r="AN148" s="32">
        <f t="shared" ref="AN148:AN211" si="158">IF(IF(IF($AD148=0,0,IF(AND(OR($H148=0,$H148=""),OR($AG148=0,$AG148=""),$AD148=1),0,IF(AND($AF148=0,$AG148=0),ROUND((ROUND(IF($AE148&gt;=2600,2600,$AE148)*9.76%,2)+ROUND(IF($AE148&gt;=2600,2600,$AE148)*6.5%,2)+ROUND(IF($AE148&gt;=2600,2600,$AE148)*$E$5%,2))*$E$8,2),IF(AND($AF148&gt;0,$AG148=0),IF($AE148&gt;=2600,ROUND((ROUND(2600*9.76%,2)+ROUND(2600*6.5%,2)+ROUND(2600*$E$5%,2))*$E$8,2),ROUND((ROUND($AE148*9.76%,2)+ROUND($AE148*6.5%,2)+ROUND($AE148*$E$5%,2))*$E$8,2)),IF(AND($AF148=0,$AG148&gt;0),IF(ROUND(((($AE148+ROUND($AE148*9.76%,2)+ROUND($AE148*6.5%,2)+ROUND($AE148*$E$5%,2))-($AG148-$AH148))-(((($AE148+ROUND($AE148*9.76%,2)+ROUND($AE148*6.5%,2)+ROUND($AE148*$E$5%,2))-($AG148-$AH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E148+ROUND($AE148*9.76%,2)+ROUND($AE148*6.5%,2)+ROUND($AE148*$E$5%,2))-($AG148-$AH148))/(100+$E$5+9.76+6.5))*100))*$E$8,2)),IF(ROUND(((($AE148+ROUND($AE148*9.76%,2)+ROUND($AE148*6.5%,2)+ROUND($AE148*$E$5%,2))-($AG148-$AH148)+$AF148)-(((($AE148+ROUND($AE148*9.76%,2)+ROUND($AE148*6.5%,2)+ROUND($AE148*$E$5%,2))-($AG148-$AH148)+$AF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F148)-(((($AE148+ROUND($AE148*9.76%,2)+ROUND($AE148*6.5%,2)+ROUND($AE148*$E$5%,2))-($AG148-$AH148)+$AF148)/(100+$E$5+9.76+6.5))*100))*$E$8,2)))))))&gt;0,IF($AD148=0,0,IF(AND(OR($H148=0,$H148=""),OR($AG148=0,$AG148=""),$AD148=1),0,IF(AND($AF148=0,$AG148=0),ROUND((ROUND(IF($AE148&gt;=2600,2600,$AE148)*9.76%,2)+ROUND(IF($AE148&gt;=2600,2600,$AE148)*6.5%,2)+ROUND(IF($AE148&gt;=2600,2600,$AE148)*$E$5%,2))*$E$8,2),IF(AND($AF148&gt;0,$AG148=0),IF($AE148&gt;=2600,ROUND((ROUND(2600*9.76%,2)+ROUND(2600*6.5%,2)+ROUND(2600*$E$5%,2))*$E$8,2),ROUND((ROUND($AE148*9.76%,2)+ROUND($AE148*6.5%,2)+ROUND($AE148*$E$5%,2))*$E$8,2)),IF(AND($AF148=0,$AG148&gt;0),IF(ROUND(((($AE148+ROUND($AE148*9.76%,2)+ROUND($AE148*6.5%,2)+ROUND($AE148*$E$5%,2))-($AG148-$AH148))-(((($AE148+ROUND($AE148*9.76%,2)+ROUND($AE148*6.5%,2)+ROUND($AE148*$E$5%,2))-($AG148-$AH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E148+ROUND($AE148*9.76%,2)+ROUND($AE148*6.5%,2)+ROUND($AE148*$E$5%,2))-($AG148-$AH148))/(100+$E$5+9.76+6.5))*100))*$E$8,2)),IF(ROUND(((($AE148+ROUND($AE148*9.76%,2)+ROUND($AE148*6.5%,2)+ROUND($AE148*$E$5%,2))-($AG148-$AH148)+$AF148)-(((($AE148+ROUND($AE148*9.76%,2)+ROUND($AE148*6.5%,2)+ROUND($AE148*$E$5%,2))-($AG148-$AH148)+$AF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F148)-(((($AE148+ROUND($AE148*9.76%,2)+ROUND($AE148*6.5%,2)+ROUND($AE148*$E$5%,2))-($AG148-$AH148)+$AF148)/(100+$E$5+9.76+6.5))*100))*$E$8,2))))))),0)&gt;$H148,$H148,IF(IF($AD148=0,0,IF(AND(OR($H148=0,$H148=""),OR($AG148=0,$AG148=""),$AD148=1),0,IF(AND($AF148=0,$AG148=0),ROUND((ROUND(IF($AE148&gt;=2600,2600,$AE148)*9.76%,2)+ROUND(IF($AE148&gt;=2600,2600,$AE148)*6.5%,2)+ROUND(IF($AE148&gt;=2600,2600,$AE148)*$E$5%,2))*$E$8,2),IF(AND($AF148&gt;0,$AG148=0),IF($AE148&gt;=2600,ROUND((ROUND(2600*9.76%,2)+ROUND(2600*6.5%,2)+ROUND(2600*$E$5%,2))*$E$8,2),ROUND((ROUND($AE148*9.76%,2)+ROUND($AE148*6.5%,2)+ROUND($AE148*$E$5%,2))*$E$8,2)),IF(AND($AF148=0,$AG148&gt;0),IF(ROUND(((($AE148+ROUND($AE148*9.76%,2)+ROUND($AE148*6.5%,2)+ROUND($AE148*$E$5%,2))-($AG148-$AH148))-(((($AE148+ROUND($AE148*9.76%,2)+ROUND($AE148*6.5%,2)+ROUND($AE148*$E$5%,2))-($AG148-$AH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E148+ROUND($AE148*9.76%,2)+ROUND($AE148*6.5%,2)+ROUND($AE148*$E$5%,2))-($AG148-$AH148))/(100+$E$5+9.76+6.5))*100))*$E$8,2)),IF(ROUND(((($AE148+ROUND($AE148*9.76%,2)+ROUND($AE148*6.5%,2)+ROUND($AE148*$E$5%,2))-($AG148-$AH148)+$AF148)-(((($AE148+ROUND($AE148*9.76%,2)+ROUND($AE148*6.5%,2)+ROUND($AE148*$E$5%,2))-($AG148-$AH148)+$AF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F148)-(((($AE148+ROUND($AE148*9.76%,2)+ROUND($AE148*6.5%,2)+ROUND($AE148*$E$5%,2))-($AG148-$AH148)+$AF148)/(100+$E$5+9.76+6.5))*100))*$E$8,2)))))))&gt;0,IF($AD148=0,0,IF(AND(OR($H148=0,$H148=""),OR($AG148=0,$AG148=""),$AD148=1),0,IF(AND($AF148=0,$AG148=0),ROUND((ROUND(IF($AE148&gt;=2600,2600,$AE148)*9.76%,2)+ROUND(IF($AE148&gt;=2600,2600,$AE148)*6.5%,2)+ROUND(IF($AE148&gt;=2600,2600,$AE148)*$E$5%,2))*$E$8,2),IF(AND($AF148&gt;0,$AG148=0),IF($AE148&gt;=2600,ROUND((ROUND(2600*9.76%,2)+ROUND(2600*6.5%,2)+ROUND(2600*$E$5%,2))*$E$8,2),ROUND((ROUND($AE148*9.76%,2)+ROUND($AE148*6.5%,2)+ROUND($AE148*$E$5%,2))*$E$8,2)),IF(AND($AF148=0,$AG148&gt;0),IF(ROUND(((($AE148+ROUND($AE148*9.76%,2)+ROUND($AE148*6.5%,2)+ROUND($AE148*$E$5%,2))-($AG148-$AH148))-(((($AE148+ROUND($AE148*9.76%,2)+ROUND($AE148*6.5%,2)+ROUND($AE148*$E$5%,2))-($AG148-$AH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E148+ROUND($AE148*9.76%,2)+ROUND($AE148*6.5%,2)+ROUND($AE148*$E$5%,2))-($AG148-$AH148))/(100+$E$5+9.76+6.5))*100))*$E$8,2)),IF(ROUND(((($AE148+ROUND($AE148*9.76%,2)+ROUND($AE148*6.5%,2)+ROUND($AE148*$E$5%,2))-($AG148-$AH148)+$AF148)-(((($AE148+ROUND($AE148*9.76%,2)+ROUND($AE148*6.5%,2)+ROUND($AE148*$E$5%,2))-($AG148-$AH148)+$AF148)/(100+$E$5+9.76+6.5))*100))*$E$8,2)&gt;=ROUND((ROUND(IF($AE148&gt;=2600,2600,$AE148)*9.76%,2)+ROUND(IF($AE148&gt;=2600,2600,$AE148)*6.5%,2)+ROUND(IF($AE148&gt;=2600,2600,$AE148)*$E$5%,2))*$E$8,2),ROUND((ROUND(IF($AE148&gt;=2600,2600,$AE148)*9.76%,2)+ROUND(IF($AE148&gt;=2600,2600,$AE148)*6.5%,2)+ROUND(IF($AE148&gt;=2600,2600,$AE148)*$E$5%,2))*$E$8,2),ROUND(((($AE148+ROUND($AE148*9.76%,2)+ROUND($AE148*6.5%,2)+ROUND($AE148*$E$5%,2))-($AG148-$AH148)+$AF148)-(((($AE148+ROUND($AE148*9.76%,2)+ROUND($AE148*6.5%,2)+ROUND($AE148*$E$5%,2))-($AG148-$AH148)+$AF148)/(100+$E$5+9.76+6.5))*100))*$E$8,2))))))),0))</f>
        <v>0</v>
      </c>
      <c r="AO148" s="45">
        <f t="shared" ref="AO148:AO211" si="159">IF(OR($AD148=0,AND($AD148=1,$H148=0)),IF(AND($AF148=0,$AG148=0),ROUND(ROUND(IF($AE148&gt;=2800,2800*$E$8,$AE148*$E$8),2)-ROUND(ROUND(ROUND(IF($AE148&gt;=2800,2800,$AE148)*9.76%,2)+ROUND(IF($AE148&gt;=2800,2800,$AE148)*2.45%,2)+ROUND(IF($AE148&gt;=2800,2800,$AE148)*1.5%,2)+ROUND(IF($AE148&gt;=2800,2800,$AE148)*((1-13.71%)*9%),2),2),2)*$E$8,2),IF(AND($AF148&gt;0,$AG148=0),IF(ROUND(IF($AE148+$AF148&lt;=2800,ROUND($AE148*$E$8,2)+ROUND($AF148*$E$8,2),0)-ROUND(ROUND(ROUND($AE148*9.76%,2)+ROUND($AE148*2.45%,2)+ROUND($AE148*1.5%,2)+ROUND($AE148*((1-13.71%)*9%),2)+ROUND($AF148*9%,2),2),2)*$E$8,2)&gt;0,ROUND(IF($AE148+$AF148&lt;=2800,ROUND($AE148*$E$8,2)+ROUND($AF148*$E$8,2),0)-ROUND(ROUND(ROUND($AE148*9.76%,2)+ROUND($AE148*2.45%,2)+ROUND($AE148*1.5%,2)+ROUND($AE148*((1-13.71%)*9%),2)+ROUND($AF148*9%,2),2),2)*$E$8,2),IF(ROUND(IF($AE148+$AF148&gt;=2800,IF($AF148&gt;2800,ROUND(2800*$E$8,2),ROUND($AF148*$E$8,2)+ROUND((2800-$AF148)*$E$8,2)),0)-ROUND(ROUND(ROUND(IF($AF148&gt;2800,0,2800-$AF148)*9.76%,2)+ROUND(IF($AF148&gt;2800,0,2800-$AF148)*2.45%,2)+ROUND(IF($AF148&gt;2800,0,2800-$AF148)*1.5%,2)+ROUND(IF($AF148&gt;2800,0,2800-$AF148)*((1-13.71%)*9%),2)+ROUND(IF($AF148&gt;2800,2800,$AF148)*9%,2),2),2)*$E$8,2)&gt;0,ROUND(IF($AE148+$AF148&gt;=2800,IF($AF148&gt;2800,ROUND(2800*$E$8,2),ROUND($AF148*$E$8,2)+ROUND((2800-$AF148)*$E$8,2)),0)-ROUND(ROUND(ROUND(IF($AF148&gt;2800,0,2800-$AF148)*9.76%,2)+ROUND(IF($AF148&gt;2800,0,2800-$AF148)*2.45%,2)+ROUND(IF($AF148&gt;2800,0,2800-$AF148)*1.5%,2)+ROUND(IF($AF148&gt;2800,0,2800-$AF148)*((1-13.71%)*9%),2)+ROUND(IF($AF148&gt;2800,2800,$AF148)*9%,2),2),2)*$E$8,2),0)),IF(AND($H148=0,$AD148=1,$AF148=0,$AG148&gt;0),IF((($AE148+ROUND($AE148*9.76%,2)+ROUND($AE148*6.5%,2)+ROUND($AE148*$E$5%,2))-($AG148-$AH148))&gt;2800+ROUND(2800*9.76%,2)+ROUND(2800*6.5%,2)+ROUND(2800*$E$5%,2),ROUND((2800-ROUND(2800*9.76%,2)-ROUND(2800*1.5%,2)-ROUND(2800*2.45%,2)-ROUND((2800*(1-13.71%))*9%,2))*$E$8,2),IF($AG148&lt;$AH148+($AE148-2800)+(ROUND($AE148*9.76%,2)+ROUND($AE148*6.5%,2)+ROUND($AE148*$E$5%,2))+(ROUND($AE148*9.76%,2)+ROUND($AE148*1.5%,2)+ROUND($AE148*2.45%,2)+ROUND(($AE148*(1-13.71%))*9%,2)),ROUND((2800-ROUND(2800*9.76%,2)-ROUND(2800*1.5%,2)-ROUND(2800*2.45%,2)-ROUND((2800*(1-13.71%))*9%,2))*$E$8,2),IF(ROUND(ROUND(ROUND($AE148-ROUND($AE148*9.76%,2)-ROUND($AE148*1.5%,2)-ROUND($AE148*2.45%,2)-ROUND(($AE148*(1-13.71%))*9%,2),2)-($AG148-($AH148+(ROUND($AE148*9.76%,2)+ROUND($AE148*6.5%,2)+ROUND($AE148*$E$5%,2))+(ROUND($AE148*9.76%,2)+ROUND($AE148*1.5%,2)+ROUND($AE148*2.45%,2)+ROUND(($AE148*(1-13.71%))*9%,2)))),2)*$E$8,2)&gt;0,ROUND(ROUND(ROUND($AE148-ROUND($AE148*9.76%,2)-ROUND($AE148*1.5%,2)-ROUND($AE148*2.45%,2)-ROUND(($AE148*(1-13.71%))*9%,2),2)-($AG148-($AH148+(ROUND($AE148*9.76%,2)+ROUND($AE148*6.5%,2)+ROUND($AE148*$E$5%,2))+(ROUND($AE148*9.76%,2)+ROUND($AE148*1.5%,2)+ROUND($AE148*2.45%,2)+ROUND(($AE148*(1-13.71%))*9%,2)))),2)*$E$8,2),0))),IF(IF(AND($AF148=0,$AG148&gt;0),ROUND(IF(ROUND(($AE148-ROUND(ROUND(ROUND($AE148*9.76%,2)+ROUND($AE148*2.45%,2)+ROUND($AE148*1.5%,2)+ROUND($AE148*((1-13.71%)*9%),2),2),2)+($AF148-ROUND($AF148*9%,2))-$AG148)*$E$8,2)&gt;=IF(IF(AND($AF148=0,$AG148&gt;0),ROUND(((IF($AE148&gt;=2800,2800,$AE148)-ROUND(ROUND(ROUND(IF($AE148&gt;=2800,2800,$AE148)*9.76%,2)+ROUND(IF($AE148&gt;=2800,2800,$AE148)*2.45%,2)+ROUND(IF($AE148&gt;=2800,2800,$AE148)*1.5%,2)+ROUND(IF($AE148&gt;=2800,2800,$AE148)*((1-13.71%)*9%),2),2),2))-$AG148)*$E$8,2),0)&gt;0,IF(AND($AF148=0,$AG148&gt;0),ROUND(((IF($AE148&gt;=2800,2800,$AE148)-ROUND(ROUND(ROUND(IF($AE148&gt;=2800,2800,$AE148)*9.76%,2)+ROUND(IF($AE148&gt;=2800,2800,$AE148)*2.45%,2)+ROUND(IF($AE148&gt;=2800,2800,$AE148)*1.5%,2)+ROUND(IF($AE148&gt;=2800,2800,$AE148)*((1-13.71%)*9%),2),2),2)))*$E$8,2),0),0),IF(IF(AND($AF148=0,$AG148&gt;0),ROUND(((IF($AE148&gt;=2800,2800,$AE148)-ROUND(ROUND(ROUND(IF($AE148&gt;=2800,2800,$AE148)*9.76%,2)+ROUND(IF($AE148&gt;=2800,2800,$AE148)*2.45%,2)+ROUND(IF($AE148&gt;=2800,2800,$AE148)*1.5%,2)+ROUND(IF($AE148&gt;=2800,2800,$AE148)*((1-13.71%)*9%),2),2),2))-$AG148)*$E$8,2),0)&gt;0,IF(AND($AF148=0,$AG148&gt;0),ROUND(((IF($AE148&gt;=2800,2800,$AE148)-ROUND(ROUND(ROUND(IF($AE148&gt;=2800,2800,$AE148)*9.76%,2)+ROUND(IF($AE148&gt;=2800,2800,$AE148)*2.45%,2)+ROUND(IF($AE148&gt;=2800,2800,$AE148)*1.5%,2)+ROUND(IF($AE148&gt;=2800,2800,$AE148)*((1-13.71%)*9%),2),2),2)))*$E$8,2),0),0),ROUND(($AE148-ROUND(ROUND(ROUND($AE148*9.76%,2)+ROUND($AE148*2.45%,2)+ROUND($AE148*1.5%,2)+ROUND($AE148*((1-13.71%)*9%),2),2),2)+($AF148-ROUND($AF148*9%,2))-$AG148)*$E$8,2)),2),0)&gt;0,IF(AND($AF148=0,$AG148&gt;0),ROUND(IF(ROUND(($AE148-ROUND(ROUND(ROUND($AE148*9.76%,2)+ROUND($AE148*2.45%,2)+ROUND($AE148*1.5%,2)+ROUND($AE148*((1-13.71%)*9%),2),2),2)+($AF148-ROUND($AF148*9%,2))-$AG148)*$E$8,2)&gt;=IF(IF(AND($AF148=0,$AG148&gt;0),ROUND(((IF($AE148&gt;=2800,2800,$AE148)-ROUND(ROUND(ROUND(IF($AE148&gt;=2800,2800,$AE148)*9.76%,2)+ROUND(IF($AE148&gt;=2800,2800,$AE148)*2.45%,2)+ROUND(IF($AE148&gt;=2800,2800,$AE148)*1.5%,2)+ROUND(IF($AE148&gt;=2800,2800,$AE148)*((1-13.71%)*9%),2),2),2))-$AG148)*$E$8,2),0)&gt;0,IF(AND($AF148=0,$AG148&gt;0),ROUND(((IF($AE148&gt;=2800,2800,$AE148)-ROUND(ROUND(ROUND(IF($AE148&gt;=2800,2800,$AE148)*9.76%,2)+ROUND(IF($AE148&gt;=2800,2800,$AE148)*2.45%,2)+ROUND(IF($AE148&gt;=2800,2800,$AE148)*1.5%,2)+ROUND(IF($AE148&gt;=2800,2800,$AE148)*((1-13.71%)*9%),2),2),2)))*$E$8,2),0),0),IF(IF(AND($AF148=0,$AG148&gt;0),ROUND(((IF($AE148&gt;=2800,2800,$AE148)-ROUND(ROUND(ROUND(IF($AE148&gt;=2800,2800,$AE148)*9.76%,2)+ROUND(IF($AE148&gt;=2800,2800,$AE148)*2.45%,2)+ROUND(IF($AE148&gt;=2800,2800,$AE148)*1.5%,2)+ROUND(IF($AE148&gt;=2800,2800,$AE148)*((1-13.71%)*9%),2),2),2))-$AG148)*$E$8,2),0)&gt;0,IF(AND($AF148=0,$AG148&gt;0),ROUND(((IF($AE148&gt;=2800,2800,$AE148)-ROUND(ROUND(ROUND(IF($AE148&gt;=2800,2800,$AE148)*9.76%,2)+ROUND(IF($AE148&gt;=2800,2800,$AE148)*2.45%,2)+ROUND(IF($AE148&gt;=2800,2800,$AE148)*1.5%,2)+ROUND(IF($AE148&gt;=2800,2800,$AE148)*((1-13.71%)*9%),2),2),2)))*$E$8,2),0),0),ROUND(($AE148-ROUND(ROUND(ROUND($AE148*9.76%,2)+ROUND($AE148*2.45%,2)+ROUND($AE148*1.5%,2)+ROUND($AE148*((1-13.71%)*9%),2),2),2)+($AF148-ROUND($AF148*9%,2))-$AG148)*$E$8,2)),2),0),0)))),0)</f>
        <v>0</v>
      </c>
      <c r="AP148" s="45">
        <f t="shared" ref="AP148:AP211" si="160">IF(OR($AD148=0,AND($AD148=1,OR($H148=0,$H148=""))),IF(AND($H148=0,$AD148=1,$AF148&gt;0,$AG148&gt;0),IF($AG148&lt;=($AH148+(ROUND($AE148*9.76%,2)+ROUND($AE148*1.5%,2)+ROUND($AE148*2.45%,2)+ROUND(($AE148*(1-13.71%))*9%,2))+ROUND($AE148*9.76%,2)+(ROUND($AE148*6.5%,2)+ROUND($AE148*$E$5%,2))+(ROUND(AL148*9%,2))+($AE148-2800)),IF(ROUND(IF($AE148+$AF148&lt;=2800,ROUND($AE148*$E$8,2)+ROUND($AF148*$E$8,2),0)-ROUND(ROUND(ROUND($AE148*9.76%,2)+ROUND($AE148*2.45%,2)+ROUND($AE148*1.5%,2)+ROUND($AE148*((1-13.71%)*9%),2)+ROUND($AF148*9%,2),2),2)*$E$8,2)&gt;0,ROUND(IF($AE148+$AF148&lt;=2800,ROUND($AE148*$E$8,2)+ROUND($AF148*$E$8,2),0)-ROUND(ROUND(ROUND($AE148*9.76%,2)+ROUND($AE148*2.45%,2)+ROUND($AE148*1.5%,2)+ROUND($AE148*((1-13.71%)*9%),2)+ROUND($AF148*9%,2),2),2)*$E$8,2),IF(ROUND(IF($AE148+$AF148&gt;=2800,IF($AF148&gt;2800,ROUND(2800*$E$8,2),ROUND($AF148*$E$8,2)+ROUND((2800-$AF148)*$E$8,2)),0)-ROUND(ROUND(ROUND(IF($AF148&gt;2800,0,2800-$AF148)*9.76%,2)+ROUND(IF($AF148&gt;2800,0,2800-$AF148)*2.45%,2)+ROUND(IF($AF148&gt;2800,0,2800-$AF148)*1.5%,2)+ROUND(IF($AF148&gt;2800,0,2800-$AF148)*((1-13.71%)*9%),2)+ROUND(IF($AF148&gt;2800,2800,$AF148)*9%,2),2),2)*$E$8,2)&gt;0,ROUND(IF($AE148+$AF148&gt;=2800,IF($AF148&gt;2800,ROUND(2800*$E$8,2),ROUND($AF148*$E$8,2)+ROUND((2800-$AF148)*$E$8,2)),0)-ROUND(ROUND(ROUND(IF($AF148&gt;2800,0,2800-$AF148)*9.76%,2)+ROUND(IF($AF148&gt;2800,0,2800-$AF148)*2.45%,2)+ROUND(IF($AF148&gt;2800,0,2800-$AF148)*1.5%,2)+ROUND(IF($AF148&gt;2800,0,2800-$AF148)*((1-13.71%)*9%),2)+ROUND(IF($AF148&gt;2800,2800,$AF148)*9%,2),2),2)*$E$8,2),0)),IF($AG148&gt;($AH148+(ROUND($AE148*9.76%,2)+ROUND($AE148*1.5%,2)+ROUND($AE148*2.45%,2)+ROUND(($AE148*(1-13.71%))*9%,2))+ROUND($AE148*9.76%,2)+(ROUND($AE148*6.5%,2)+ROUND($AE148*$E$5%,2))+(ROUND(AL148*9%,2))+($AE148-2800)),IF($AE148-ROUND($AE148*9.76%,2)-ROUND($AE148*1.5%,2)-ROUND($AE148*2.45%,2)-ROUND(($AE148*(1-13.71%))*9%,2)&gt;($AG148-($AH148+(ROUND($AE148*9.76%,2)+ROUND($AE148*1.5%,2)+ROUND($AE148*2.45%,2)+ROUND(($AE148*(1-13.71%))*9%,2))+ROUND($AE148*9.76%,2)+(ROUND($AE148*6.5%,2)+ROUND($AE148*$E$5%,2))+(ROUND(AL148*9%,2)))),ROUND((($AE148-(ROUND($AE148*9.76%,2)+ROUND($AE148*1.5%,2)+ROUND($AE148*2.45%,2)+ROUND(($AE148*(1-13.71%))*9%,2))-($AG148-($AH148+(ROUND($AE148*9.76%,2)+ROUND($AE148*1.5%,2)+ROUND($AE148*2.45%,2)+ROUND(($AE148*(1-13.71%))*9%,2))+ROUND($AE148*9.76%,2)+(ROUND($AE148*6.5%,2)+ROUND($AE148*$E$5%,2))+(ROUND(AL148*9%,2)))))+$AF148)*$E$8,2),ROUND(($AF148-(($AG148-($AH148+(ROUND($AE148*9.76%,2)+ROUND($AE148*1.5%,2)+ROUND($AE148*2.45%,2)+ROUND(($AE148*(1-13.71%))*9%,2))+ROUND($AE148*9.76%,2)+(ROUND($AE148*6.5%,2)+ROUND($AE148*$E$5%,2))+(ROUND(AL148*9%,2))))-($AE148-ROUND($AE148*9.76%,2)-ROUND($AE148*1.5%,2)-ROUND($AE148*2.45%,2)-ROUND(($AE148*(1-13.71%))*9%,2))))*$E$8,2)),0)),IF(AND($AF148&gt;0,$AG148&gt;0),IF(ROUND(($AE148-ROUND(ROUND(ROUND($AE148*9.76%,2)+ROUND($AE148*2.45%,2)+ROUND($AE148*1.5%,2)+ROUND($AE148*((1-13.71%)*9%),2),2),2)+($AF148-ROUND($AF148*9%,2))-$AG148)*$E$8,2)&gt;=ROUND((IF($AE148-$AF148&gt;=2800-$AF148,IF(2800-$AF148&gt;0,2800-$AF148,0),IF($AE148-$AF148&gt;=0,IF($AE148&lt;2800,$AE148,$AE148-$AF148),IF($AE148-(ROUND($AE148*9.76%,2)+ROUND($AE148*2.45%,2)+ROUND($AE148*1.5%,2)+($AE148*(1-13.71%)*9%))-$AG148&gt;0,IF(AND(2800-$AF148&gt;0,2800-$AF148&gt;$AE148-(ROUND($AE148*9.76%,2)+ROUND($AE148*2.45%,2)+ROUND($AE148*1.5%,2)+($AE148*(1-13.71%)*9%))-$AG148),$AE148,IF(2800-$AF148&gt;0,2800-$AF148,0)),0)))-ROUND(ROUND(ROUND(IF($AE148-$AF148&gt;=2800-$AF148,IF(2800-$AF148&gt;0,2800-$AF148,0),IF($AE148-$AF148&gt;=0,IF($AE148&lt;2800,$AE148,$AE148-$AF148),IF($AE148-(ROUND($AE148*9.76%,2)+ROUND($AE148*2.45%,2)+ROUND($AE148*1.5%,2)+($AE148*(1-13.71%)*9%))-$AG148&gt;0,IF(AND(2800-$AF148&gt;0,2800-$AF148&gt;$AE148-(ROUND($AE148*9.76%,2)+ROUND($AE148*2.45%,2)+ROUND($AE148*1.5%,2)+($AE148*(1-13.71%)*9%))-$AG148),$AE148,IF(2800-$AF148&gt;0,2800-$AF148,0)),0)))*9.76%,2)+ROUND(IF($AE148-$AF148&gt;=2800-$AF148,IF(2800-$AF148&gt;0,2800-$AF148,0),IF($AE148-$AF148&gt;=0,IF($AE148&lt;2800,$AE148,$AE148-$AF148),IF($AE148-(ROUND($AE148*9.76%,2)+ROUND($AE148*2.45%,2)+ROUND($AE148*1.5%,2)+($AE148*(1-13.71%)*9%))-$AG148&gt;0,IF(AND(2800-$AF148&gt;0,2800-$AF148&gt;$AE148-(ROUND($AE148*9.76%,2)+ROUND($AE148*2.45%,2)+ROUND($AE148*1.5%,2)+($AE148*(1-13.71%)*9%))-$AG148),$AE148,IF(2800-$AF148&gt;0,2800-$AF148,0)),0)))*2.45%,2)+ROUND(IF($AE148-$AF148&gt;=2800-$AF148,IF(2800-$AF148&gt;0,2800-$AF148,0),IF($AE148-$AF148&gt;=0,IF($AE148&lt;2800,$AE148,$AE148-$AF148),IF($AE148-(ROUND($AE148*9.76%,2)+ROUND($AE148*2.45%,2)+ROUND($AE148*1.5%,2)+($AE148*(1-13.71%)*9%))-$AG148&gt;0,IF(AND(2800-$AF148&gt;0,2800-$AF148&gt;$AE148-(ROUND($AE148*9.76%,2)+ROUND($AE148*2.45%,2)+ROUND($AE148*1.5%,2)+($AE148*(1-13.71%)*9%))-$AG148),$AE148,IF(2800-$AF148&gt;0,2800-$AF148,0)),0)))*1.5%,2)+ROUND(IF($AE148-$AF148&gt;=2800-$AF148,IF(2800-$AF148&gt;0,2800-$AF148,0),IF($AE148-$AF148&gt;=0,IF($AE148&lt;2800,$AE148,$AE148-$AF148),IF($AE148-(ROUND($AE148*9.76%,2)+ROUND($AE148*2.45%,2)+ROUND($AE148*1.5%,2)+($AE148*(1-13.71%)*9%))-$AG148&gt;0,IF(AND(2800-$AF148&gt;0,2800-$AF148&gt;$AE148-(ROUND($AE148*9.76%,2)+ROUND($AE148*2.45%,2)+ROUND($AE148*1.5%,2)+($AE148*(1-13.71%)*9%))-$AG148),$AE148,IF(2800-$AF148&gt;0,2800-$AF148,0)),0)))*((1-13.71%)*9%),2),2),2)+IF($AF148&gt;2800,2800-(2800*9%),$AF148-($AF148*9%)))*$E$8,2),ROUND((IF($AE148-$AF148&gt;=2800-$AF148,IF(2800-$AF148&gt;0,2800-$AF148,0),IF($AE148-$AF148&gt;=0,IF($AE148&lt;2800,$AE148,$AE148-$AF148),IF($AE148-(ROUND($AE148*9.76%,2)+ROUND($AE148*2.45%,2)+ROUND($AE148*1.5%,2)+($AE148*(1-13.71%)*9%))-$AG148&gt;0,IF(AND(2800-$AF148&gt;0,2800-$AF148&gt;$AE148-(ROUND($AE148*9.76%,2)+ROUND($AE148*2.45%,2)+ROUND($AE148*1.5%,2)+($AE148*(1-13.71%)*9%))-$AG148),$AE148,IF(2800-$AF148&gt;0,2800-$AF148,0)),0)))-ROUND(ROUND(ROUND(IF($AE148-$AF148&gt;=2800-$AF148,IF(2800-$AF148&gt;0,2800-$AF148,0),IF($AE148-$AF148&gt;=0,IF($AE148&lt;2800,$AE148,$AE148-$AF148),IF($AE148-(ROUND($AE148*9.76%,2)+ROUND($AE148*2.45%,2)+ROUND($AE148*1.5%,2)+($AE148*(1-13.71%)*9%))-$AG148&gt;0,IF(AND(2800-$AF148&gt;0,2800-$AF148&gt;$AE148-(ROUND($AE148*9.76%,2)+ROUND($AE148*2.45%,2)+ROUND($AE148*1.5%,2)+($AE148*(1-13.71%)*9%))-$AG148),$AE148,IF(2800-$AF148&gt;0,2800-$AF148,0)),0)))*9.76%,2)+ROUND(IF($AE148-$AF148&gt;=2800-$AF148,IF(2800-$AF148&gt;0,2800-$AF148,0),IF($AE148-$AF148&gt;=0,IF($AE148&lt;2800,$AE148,$AE148-$AF148),IF($AE148-(ROUND($AE148*9.76%,2)+ROUND($AE148*2.45%,2)+ROUND($AE148*1.5%,2)+($AE148*(1-13.71%)*9%))-$AG148&gt;0,IF(AND(2800-$AF148&gt;0,2800-$AF148&gt;$AE148-(ROUND($AE148*9.76%,2)+ROUND($AE148*2.45%,2)+ROUND($AE148*1.5%,2)+($AE148*(1-13.71%)*9%))-$AG148),$AE148,IF(2800-$AF148&gt;0,2800-$AF148,0)),0)))*2.45%,2)+ROUND(IF($AE148-$AF148&gt;=2800-$AF148,IF(2800-$AF148&gt;0,2800-$AF148,0),IF($AE148-$AF148&gt;=0,IF($AE148&lt;2800,$AE148,$AE148-$AF148),IF($AE148-(ROUND($AE148*9.76%,2)+ROUND($AE148*2.45%,2)+ROUND($AE148*1.5%,2)+($AE148*(1-13.71%)*9%))-$AG148&gt;0,IF(AND(2800-$AF148&gt;0,2800-$AF148&gt;$AE148-(ROUND($AE148*9.76%,2)+ROUND($AE148*2.45%,2)+ROUND($AE148*1.5%,2)+($AE148*(1-13.71%)*9%))-$AG148),$AE148,IF(2800-$AF148&gt;0,2800-$AF148,0)),0)))*1.5%,2)+ROUND(IF($AE148-$AF148&gt;=2800-$AF148,IF(2800-$AF148&gt;0,2800-$AF148,0),IF($AE148-$AF148&gt;=0,IF($AE148&lt;2800,$AE148,$AE148-$AF148),IF($AE148-(ROUND($AE148*9.76%,2)+ROUND($AE148*2.45%,2)+ROUND($AE148*1.5%,2)+($AE148*(1-13.71%)*9%))-$AG148&gt;0,IF(AND(2800-$AF148&gt;0,2800-$AF148&gt;$AE148-(ROUND($AE148*9.76%,2)+ROUND($AE148*2.45%,2)+ROUND($AE148*1.5%,2)+($AE148*(1-13.71%)*9%))-$AG148),$AE148,IF(2800-$AF148&gt;0,2800-$AF148,0)),0)))*((1-13.71%)*9%),2),2),2)+IF($AF148&gt;2800,2800-(2800*9%),$AF148-($AF148*9%)))*$E$8,2),ROUND(($AE148-ROUND(ROUND(ROUND($AE148*9.76%,2)+ROUND($AE148*2.45%,2)+ROUND($AE148*1.5%,2)+ROUND($AE148*((1-13.71%)*9%),2),2),2)+($AF148-ROUND($AF148*9%,2))-$AG148)*$E$8,2)),0)),0)</f>
        <v>0</v>
      </c>
      <c r="AQ148" s="46">
        <f t="shared" ref="AQ148:AQ211" si="161">IF($AD148=1,IF(AND($AG148=0,$AF148=0),(IF($AE148&gt;2800,2800,$AE148)*$E$8)+ROUND((ROUND(IF($AE148&gt;=2800,2800,$AE148)*9.76%,2)+ROUND(IF($AE148&gt;=2800,2800,$AE148)*6.5%,2)+ROUND(IF($AE148&gt;=2800,2800,$AE148)*$E$5%,2))*$E$8,2),IF(AND($AF148&gt;0,$AG148=0),IF($AE148+$AF148&gt;=2800,ROUND(2800*$E$8,2),ROUND(($AE148+$AF148)*$E$8,2))+IF($AE148&gt;=2800,ROUND((ROUND(2800*9.76%,2)+ROUND(2800*6.5%,2)+ROUND(2800*$E$5%,2))*$E$8,2),ROUND((ROUND($AE148*9.76%,2)+ROUND($AE148*6.5%,2)+ROUND($AE148*$E$5%,2))*$E$8,2)),IF(AND($AF148=0,$AG148&gt;0),IF((($AE148+ROUND($AE148*9.76%,2)+ROUND($AE148*6.5%,2)+ROUND($AE148*$E$5%,2))-($AG148-$AH148))&gt;2800+ROUND(2800*9.76%,2)+ROUND(2800*6.5%,2)+ROUND(2800*$E$5%,2),ROUND((2800+ROUND(2800*9.76%,2)+ROUND(2800*6.5%,2)+ROUND(2800*$E$5%,2))*$E$8,2),ROUND((($AE148+ROUND($AE148*9.76%,2)+ROUND($AE148*6.5%,2)+ROUND($AE148*$E$5%,2))-($AG148-$AH148))*$E$8,2)),IF(AND($AG148&gt;0,$AF148&gt;0),IF(AND($AF148&lt;=$AG148-$AH148,$AF148&lt;=$AE148,(($AE148+ROUND($AE148*9.76%,2)+ROUND($AE148*6.5%,2)+ROUND($AE148*$E$5%,2))+$AF148)-($AG148-$AH148)&gt;2800+(ROUND(IF($AE148&gt;2800,2800,$AE148)*9.76%,2)+ROUND(IF($AE148&gt;2800,2800,$AE148)*6.5%,2)+ROUND(IF($AE148&gt;2800,2800,$AE148)*$E$5%,2))),ROUND((2800+ROUND(IF($AE148&gt;2800,2800,$AE148)*9.76%,2)+ROUND(IF($AE148&gt;2800,2800,$AE148)*6.5%,2)+ROUND(IF($AE148&gt;2800,2800,AK148)*$E$5%,2))*$E$8,2),IF(AND($AF148&gt;=$AG148-$AH148,$AF148&lt;=$AE148,(($AE148+ROUND($AE148*9.76%,2)+ROUND($AE148*6.5%,2)+ROUND($AE148*$E$5%,2))+$AF148)-($AG148-$AH148)&gt;2800+(ROUND(IF($AE148&gt;2800,2800,$AE148)*9.76%,2)+ROUND(IF($AE148&gt;2800,2800,$AE148)*6.5%,2)+ROUND(IF($AE148&gt;2800,2800,$AE148)*$E$5%,2))),ROUND((2800+ROUND(IF($AE148&gt;2800,2800,$AE148)*9.76%,2)+ROUND(IF($AE148&gt;2800,2800,$AE148)*6.5%,2)+ROUND(IF($AE148&gt;2800,2800,$AE148)*$E$5%,2))*$E$8,2),IF(AND($AF148&gt;=$AG148-$AH148,$AF148&gt;=$AE148,(($AE148+ROUND($AE148*9.76%,2)+ROUND($AE148*6.5%,2)+ROUND($AE148*$E$5%,2))+$AF148)-($AG148-$AH148)&gt;2800+(ROUND(IF($AE148&gt;2800,2800,$AE148)*9.76%,2)+ROUND(IF($AE148&gt;2800,2800,$AE148)*6.5%,2)+ROUND(IF($AE148&gt;2800,2800,$AE148)*$E$5%,2))),IF($AE148&gt;=2800,ROUND((2800+ROUND(2800*9.76%,2)+ROUND(2800*6.5%,2)+ROUND(2800*$E$5%,2))*$E$8,2),ROUND(($AE148+ROUND($AE148*9.76%,2)+ROUND($AE148*6.5%,2)+ROUND($AE148*$E$5%,2))*$E$8,2)+ROUND((2800-$AE148)*$E$8,2)),IF(AND($AF148&lt;=$AG148-$AH148,$AF148&lt;=$AE148,(($AE148+ROUND($AE148*9.76%,2)+ROUND($AE148*6.5%,2)+ROUND($AE148*$E$5%,2))+$AF148)-($AG148-$AH148)&lt;2800+(ROUND(IF($AE148&gt;2800,2800,$AE148)*9.76%,2)+ROUND(IF($AE148&gt;2800,2800,$AE148)*6.5%,2)+ROUND(IF($AE148&gt;2800,2800,$AE148)*$E$5%,2))),ROUND(((($AE148+ROUND($AE148*9.76%,2)+ROUND($AE148*6.5%,2)+ROUND($AE148*$E$5%,2))+$AF148)-($AG148-$AH148))*$E$8,2),IF(AND($AF148&gt;=$AG148-$AH148,$AF148&lt;=$AE148,(($AE148+ROUND($AE148*9.76%,2)+ROUND($AE148*6.5%,2)+ROUND($AE148*$E$5%,2))+$AF148)-($AG148-$AH148)&lt;2800+(ROUND(IF($AE148&gt;2800,2800,$AE148)*9.76%,2)+ROUND(IF($AE148&gt;2800,2800,$AE148)*6.5%,2)+ROUND(IF($AE148&gt;2800,2800,$AE148)*$E$5%,2))),ROUND((($AF148)-($AG148-$AH148)+$AE148)*$E$8,2)+ROUND((ROUND($AE148*9.76%,2)+ROUND($AE148*6.5%,2)+ROUND($AE148*$E$5%,2))*$E$8,2),IF(AND($AF148&lt;=$AG148-$AH148,$AF148&gt;=$AE148,(($AE148+ROUND($AE148*9.76%,2)+ROUND($AE148*6.5%,2)+ROUND($AE148*$E$5%,2))+$AF148)-($AG148-$AH148)&lt;2800+(ROUND(IF($AE148&gt;2800,2800,$AE148)*9.76%,2)+ROUND(IF($AE148&gt;2800,2800,$AE148)*6.5%,2)+ROUND(IF($AE148&gt;2800,2800,$AE148)*$E$5%,2))),ROUND(($AE148)*$E$8,2)+ROUND((ROUND(($AE148)*9.76%,2)+ROUND(($AE148)*6.5%,2)+ROUND(($AE148)*$E$5%,2)-(($AG148-$AH148)-($AF148)))*$E$8,2),IF(AND($AF148&gt;=$AG148-$AH148,$AF148&gt;=$AE148,(($AE148+ROUND($AE148*9.76%,2)+ROUND($AE148*6.5%,2)+ROUND($AE148*$E$5%,2))+$AF148)-($AG148-$AH148)&lt;2800+(ROUND(IF($AE148&gt;2800,2800,$AE148)*9.76%,2)+ROUND(IF($AE148&gt;2800,2800,$AE148)*6.5%,2)+ROUND(IF($AE148&gt;2800,2800,$AE148)*$E$5%,2))),ROUND((($AF148)-($AG148-$AH148)+$AE148)*$E$8,2)+ROUND((ROUND($AE148*9.76%,2)+ROUND($AE148*6.5%,2)+ROUND($AE148*$E$5%,2))*$E$8,2),IF(AND($AE148&gt;=2800,$AF148&lt;=$AG148),IF((($AE148+ROUND($AE148*9.76%,2)+ROUND($AE148*6.5%,2)+ROUND($AE148*$E$5%,2))-($AG148-$AF148))&gt;(2800+ROUND(2800*9.76%,2)+ROUND(2800*6.5%,2)+ROUND(2800*$E$5%,2)),ROUND((2800+ROUND(2800*9.76%,2)+ROUND(2800*6.5%,2)+ROUND(2800*$E$5%,2))*$E$8,2),ROUND((($AE148+ROUND($AE148*9.76%,2)+ROUND($AE148*6.5%,2)+ROUND($AE148*$E$5%,2))-($AG148-$AF148))*$E$8,2)),0)))))))),0)))),0)</f>
        <v>0</v>
      </c>
      <c r="AR148" s="46">
        <f t="shared" ref="AR148:AR211" si="162">IF(AND($AD148=1,$G148&gt;0),IF(AND($AF148=0,$AG148=0),ROUND((ROUND(IF($AE148&gt;=2800,2800,$AE148)*9.76%,2)+ROUND(IF($AE148&gt;=2800,2800,$AE148)*1.5%,2)+ROUND(IF($AE148&gt;=2800,2800,$AE148)*2.45%,2)+ROUND(IF($AE148&gt;=2800,2800,$AE148)*((1-13.71%)*9%),2))*$E$8,2),IF(AND($AF148&gt;0,$AG148=0),ROUND(IF(AND($AE148&gt;=2800,$AF148&lt;=2800,$AE148+$AF148&gt;=2800),ROUND((2800-$AF148)*9.76%,2)+ROUND((2800-$AF148)*2.45%,2)+ROUND((2800-$AF148)*1.5%,2)+ROUND((2800-$AF148)*((1-13.71%)*9%),2)+ROUND($AF148*9%,2),ROUND(IF(AND($AE148&lt;=2800,$AF148+$AE148&lt;=2800),ROUND($AE148*9.76%,2)+ROUND($AE148*1.5%,2)+ROUND($AE148*2.45%,2)+ROUND($AE148*((1-13.71%)*9%),2)+ROUND($AF148*9%,2),IF(AND($AE148&lt;2800,$AF148+$AE148&gt;2800,$AF148&lt;=2800),ROUND((2800-$AF148)*9.76%,2)+ROUND((2800-$AF148)*1.5%,2)+ROUND((2800-$AF148)*2.45%,2)+ROUND((2800-$AF148)*((1-13.71%)*9%),2)+ROUND($AF148*9%,2),IF($AF148&gt;2800,ROUND(2800*9%,2),2))),2))*$E$8,2),IF(AND($AF148=0,$AG148&gt;0),ROUND((ROUND(IF($AE148-($AG148+$AH148)&gt;=2800,2800,$AE148-($AG148+$AH148))*9.76%,2)+ROUND(IF($AE148-($AG148+$AH148)&gt;=2800,2800,$AE148-($AG148+$AH148))*1.5%,2)+ROUND(IF($AE148-($AG148+$AH148)&gt;=2800,2800,$AE148-($AG148+$AH148))*2.45%,2)+ROUND(IF($AE148-($AG148+$AH148)&gt;=2800,2800,$AE148-($AG148+$AH148))*((1-13.71%)*9%),2))*$E$8,2),IF(AND($AF148&gt;0,$AG148&gt;0),IF(AND($AE148+ROUND($AE148*9.76%,2)+ROUND($AE148*6.5%,2)+ROUND($AE148*$E$5%,2)+($AF148)-($AG148-$AH148)&gt;=2800+ROUND(2800*9.76%,2)+ROUND(2800*6.5%,2)+ROUND(2800*$E$5%,2),AK148+ROUND($AE148*9.76%,2)+ROUND($AE148*6.5%,2)+ROUND($AE148*$E$5%,2)&lt;2800+ROUND(2800*9.76%,2)+ROUND(2800*6.5%,2)+ROUND(2800*$E$5%,2),$AF148&gt;=$AG148-$AH148),ROUND((ROUND($AE148*9.76%,2)+ROUND($AE148*2.45%,2)+ROUND($AE148*1.5%,2)+ROUND($AE148*((1-13.71%)*9%),2))*$E$8,2),IF(AND($AE148+ROUND($AE148*9.76%,2)+ROUND($AE148*6.5%,2)+ROUND($AE148*$E$5%,2)+($AF148)-($AG148-$AH148)&gt;=2800+ROUND(2800*9.76%,2)+ROUND(2800*6.5%,2)+ROUND(2800*$E$5%,2),AK148+ROUND($AE148*9.76%,2)+ROUND($AE148*6.5%,2)+ROUND($AE148*$E$5%,2)&gt;=2800+ROUND(2800*9.76%,2)+ROUND(2800*6.5%,2)+ROUND(2800*$E$5%,2),$AF148&gt;=$AG148-$AH148),ROUND((ROUND(2800*9.76%,2)+ROUND(2800*2.45%,2)+ROUND(2800*1.5%,2)+ROUND(2800*((1-13.71%)*9%),2))*$E$8,2),IF(AND($AE148+ROUND($AE148*9.76%,2)+ROUND($AE148*6.5%,2)+ROUND($AE148*$E$5%,2)+($AF148)-($AG148-$AH148)&gt;=2800+ROUND(2800*9.76%,2)+ROUND(2800*6.5%,2)+ROUND(2800*$E$5%,2),$AE148+ROUND($AE148*9.76%,2)+ROUND($AE148*6.5%,2)+ROUND($AE148*$E$5%,2)&gt;=2800+ROUND(2800*9.76%,2)+ROUND(2800*6.5%,2)+ROUND(2800*$E$5%,2),$AF148&lt;=$AG148-$AH148),ROUND((ROUND(2800*9.76%,2)+ROUND(2800*2.45%,2)+ROUND(2800*1.5%,2)+ROUND(2800*((1-13.71%)*9%),2))*$E$8,2),IF(AND($AE148+ROUND($AE148*9.76%,2)+ROUND($AE148*6.5%,2)+ROUND($AE148*$E$5%,2)+($AF148)-($AG148-$AH148)&lt;2800+ROUND(2800*9.76%,2)+ROUND(2800*6.5%,2)+ROUND(2800*$E$5%,2),$AE148+ROUND($AE148*9.76%,2)+ROUND($AE148*6.5%,2)+ROUND($AE148*$E$5%,2)&lt;2800+ROUND(2800*9.76%,2)+ROUND(2800*6.5%,2)+ROUND(2800*$E$5%,2),$AF148&gt;=$AG148-$AH148),ROUND((ROUND($AE148*9.76%,2)+ROUND($AE148*2.45%,2)+ROUND($AE148*1.5%,2)+ROUND($AE148*((1-13.71%)*9%),2))*$E$8,2),IF(AND($AE148+ROUND($AE148*9.76%,2)+ROUND($AE148*6.5%,2)+ROUND($AE148*$E$5%,2)+($AF148)-($AG148-$AH148)&lt;2800+ROUND(2800*9.76%,2)+ROUND(2800*6.5%,2)+ROUND(2800*$E$5%,2),$AE148+ROUND($AE148*9.76%,2)+ROUND($AE148*6.5%,2)+ROUND($AE148*$E$5%,2)&lt;2800+ROUND(2800*9.76%,2)+ROUND(2800*6.5%,2)+ROUND(2800*$E$5%,2),$AF148&lt;=$AG148-$AH148),ROUND(((ROUND((($AE148+ROUND($AE148*9.76%,2)+ROUND($AE148*6.5%,2)+ROUND($AE148*$E$5%,2))-(($AG148+$AH148)-$AF148)-(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2))))*9.76%,2))+(ROUND((($AE148+ROUND($AE148*9.76%,2)+ROUND($AE148*6.5%,2)+ROUND($AE148*$E$5%,2))-(($AG148+$AH148)-$AF148)-(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2))))*2.45%,2))+(ROUND((($AE148+ROUND($AE148*9.76%,2)+ROUND($AE148*6.5%,2)+ROUND($AE148*$E$5%,2))-(($AG148+$AH148)-$AF148)-(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2))))*1.5%,2))+(ROUND((($AE148+ROUND($AE148*9.76%,2)+ROUND($AE148*6.5%,2)+ROUND($AE148*$E$5%,2))-(($AG148+$AH148)-$AF148)-(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2))))*((1-13.71%)*9%),2)))*$E$8,2),0))))),0)))),0)</f>
        <v>0</v>
      </c>
      <c r="AS148" s="46">
        <f t="shared" ref="AS148:AS211" si="163">IF(AND($AD148=1,$H148&gt;0),IF(AND($AF148&gt;0,$AG148&gt;0),IF(AND($AE148+ROUND($AE148*9.76%,2)+ROUND($AE148*6.5%,2)+ROUND($AE148*$E$5%,2)+($AF148)-($AG148-$AH148)&lt;2800+ROUND(2800*9.76%,2)+ROUND(2800*6.5%,2)+ROUND(2800*$E$5%,2),$AE148+ROUND($AE148*9.76%,2)+ROUND($AE148*6.5%,2)+ROUND($AE148*$E$5%,2)&gt;=2800+ROUND(2800*9.76%,2)+ROUND(2800*6.5%,2)+ROUND(2800*$E$5%,2),$AF148&lt;$AG148-$AH148),ROUND(((ROUND((($AE148+ROUND($AE148*9.76%,2)+ROUND($AE148*6.5%,2)+ROUND($AE148*$E$5%,2))-(($AG148+$AH148)-$AF148)-(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2))))*9.76%,2))+(ROUND((($AE148+ROUND($AE148*9.76%,2)+ROUND($AE148*6.5%,2)+ROUND($AE148*$E$5%,2))-(($AG148+$AH148)-$AF148)-(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2))))*2.45%,2))+(ROUND((($AE148+ROUND($AE148*9.76%,2)+ROUND($AE148*6.5%,2)+ROUND($AE148*$E$5%,2))-(($AG148+$AH148)-$AF148)-(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2))))*1.5%,2))+(ROUND((($AE148+ROUND($AE148*9.76%,2)+ROUND($AE148*6.5%,2)+ROUND($AE148*$E$5%,2))-(($AG148+$AH148)-$AF148)-(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2))))*((1-13.71%)*9%),2)))*$E$8,2),0),0),0)</f>
        <v>0</v>
      </c>
      <c r="AT148" s="32">
        <f t="shared" ref="AT148:AT211" si="164">IF(IF(IF($AD148=0,0,IF(AND(OR($H148=0,$H148=""),OR($AG148=0,$AG148=""),$AD148=1),0,IF(AND($AF148=0,$AG148=0),ROUND((ROUND(IF($AE148&gt;=2800,2800,$AE148)*9.76%,2)+ROUND(IF($AE148&gt;=2800,2800,$AE148)*6.5%,2)+ROUND(IF($AE148&gt;=2800,2800,$AE148)*$E$5%,2))*$E$8,2),IF(AND($AF148&gt;0,$AG148=0),IF($AE148&gt;=2800,ROUND((ROUND(2800*9.76%,2)+ROUND(2800*6.5%,2)+ROUND(2800*$E$5%,2))*$E$8,2),ROUND((ROUND($AE148*9.76%,2)+ROUND($AE148*6.5%,2)+ROUND($AE148*$E$5%,2))*$E$8,2)),IF(AND($AF148=0,$AG148&gt;0),IF(ROUND(((($AE148+ROUND($AE148*9.76%,2)+ROUND($AE148*6.5%,2)+ROUND($AE148*$E$5%,2))-($AG148-$AH148))-(((($AE148+ROUND($AE148*9.76%,2)+ROUND($AE148*6.5%,2)+ROUND($AE148*$E$5%,2))-($AG148-$AH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E148+ROUND($AE148*9.76%,2)+ROUND($AE148*6.5%,2)+ROUND($AE148*$E$5%,2))-($AG148-$AH148))/(100+$E$5+9.76+6.5))*100))*$E$8,2)),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E$8,2)))))))&gt;0,IF($AD148=0,0,IF(AND(OR($H148=0,$H148=""),OR($AG148=0,$AG148=""),$AD148=1),0,IF(AND($AF148=0,$AG148=0),ROUND((ROUND(IF($AE148&gt;=2800,2800,$AE148)*9.76%,2)+ROUND(IF($AE148&gt;=2800,2800,$AE148)*6.5%,2)+ROUND(IF($AE148&gt;=2800,2800,$AE148)*$E$5%,2))*$E$8,2),IF(AND($AF148&gt;0,$AG148=0),IF($AE148&gt;=2800,ROUND((ROUND(2800*9.76%,2)+ROUND(2800*6.5%,2)+ROUND(2800*$E$5%,2))*$E$8,2),ROUND((ROUND($AE148*9.76%,2)+ROUND($AE148*6.5%,2)+ROUND($AE148*$E$5%,2))*$E$8,2)),IF(AND($AF148=0,$AG148&gt;0),IF(ROUND(((($AE148+ROUND($AE148*9.76%,2)+ROUND($AE148*6.5%,2)+ROUND($AE148*$E$5%,2))-($AG148-$AH148))-(((($AE148+ROUND($AE148*9.76%,2)+ROUND($AE148*6.5%,2)+ROUND($AE148*$E$5%,2))-($AG148-$AH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E148+ROUND($AE148*9.76%,2)+ROUND($AE148*6.5%,2)+ROUND($AE148*$E$5%,2))-($AG148-$AH148))/(100+$E$5+9.76+6.5))*100))*$E$8,2)),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E$8,2))))))),0)&gt;$H148,$H148,IF(IF($AD148=0,0,IF(AND(OR($H148=0,$H148=""),OR($AG148=0,$AG148=""),$AD148=1),0,IF(AND($AF148=0,$AG148=0),ROUND((ROUND(IF($AE148&gt;=2800,2800,$AE148)*9.76%,2)+ROUND(IF($AE148&gt;=2800,2800,$AE148)*6.5%,2)+ROUND(IF($AE148&gt;=2800,2800,$AE148)*$E$5%,2))*$E$8,2),IF(AND($AF148&gt;0,$AG148=0),IF($AE148&gt;=2800,ROUND((ROUND(2800*9.76%,2)+ROUND(2800*6.5%,2)+ROUND(2800*$E$5%,2))*$E$8,2),ROUND((ROUND($AE148*9.76%,2)+ROUND($AE148*6.5%,2)+ROUND($AE148*$E$5%,2))*$E$8,2)),IF(AND($AF148=0,$AG148&gt;0),IF(ROUND(((($AE148+ROUND($AE148*9.76%,2)+ROUND($AE148*6.5%,2)+ROUND($AE148*$E$5%,2))-($AG148-$AH148))-(((($AE148+ROUND($AE148*9.76%,2)+ROUND($AE148*6.5%,2)+ROUND($AE148*$E$5%,2))-($AG148-$AH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E148+ROUND($AE148*9.76%,2)+ROUND($AE148*6.5%,2)+ROUND($AE148*$E$5%,2))-($AG148-$AH148))/(100+$E$5+9.76+6.5))*100))*$E$8,2)),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E$8,2)))))))&gt;0,IF($AD148=0,0,IF(AND(OR($H148=0,$H148=""),OR($AG148=0,$AG148=""),$AD148=1),0,IF(AND($AF148=0,$AG148=0),ROUND((ROUND(IF($AE148&gt;=2800,2800,$AE148)*9.76%,2)+ROUND(IF($AE148&gt;=2800,2800,$AE148)*6.5%,2)+ROUND(IF($AE148&gt;=2800,2800,$AE148)*$E$5%,2))*$E$8,2),IF(AND($AF148&gt;0,$AG148=0),IF($AE148&gt;=2800,ROUND((ROUND(2800*9.76%,2)+ROUND(2800*6.5%,2)+ROUND(2800*$E$5%,2))*$E$8,2),ROUND((ROUND($AE148*9.76%,2)+ROUND($AE148*6.5%,2)+ROUND($AE148*$E$5%,2))*$E$8,2)),IF(AND($AF148=0,$AG148&gt;0),IF(ROUND(((($AE148+ROUND($AE148*9.76%,2)+ROUND($AE148*6.5%,2)+ROUND($AE148*$E$5%,2))-($AG148-$AH148))-(((($AE148+ROUND($AE148*9.76%,2)+ROUND($AE148*6.5%,2)+ROUND($AE148*$E$5%,2))-($AG148-$AH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E148+ROUND($AE148*9.76%,2)+ROUND($AE148*6.5%,2)+ROUND($AE148*$E$5%,2))-($AG148-$AH148))/(100+$E$5+9.76+6.5))*100))*$E$8,2)),IF(ROUND(((($AE148+ROUND($AE148*9.76%,2)+ROUND($AE148*6.5%,2)+ROUND($AE148*$E$5%,2))-($AG148-$AH148)+$AF148)-(((($AE148+ROUND($AE148*9.76%,2)+ROUND($AE148*6.5%,2)+ROUND($AE148*$E$5%,2))-($AG148-$AH148)+$AF148)/(100+$E$5+9.76+6.5))*100))*$E$8,2)&gt;=ROUND((ROUND(IF($AE148&gt;=2800,2800,$AE148)*9.76%,2)+ROUND(IF($AE148&gt;=2800,2800,$AE148)*6.5%,2)+ROUND(IF($AE148&gt;=2800,2800,$AE148)*$E$5%,2))*$E$8,2),ROUND((ROUND(IF($AE148&gt;=2800,2800,$AE148)*9.76%,2)+ROUND(IF($AE148&gt;=2800,2800,$AE148)*6.5%,2)+ROUND(IF($AE148&gt;=2800,2800,$AE148)*$E$5%,2))*$E$8,2),ROUND(((($AE148+ROUND($AE148*9.76%,2)+ROUND($AE148*6.5%,2)+ROUND($AE148*$E$5%,2))-($AG148-$AH148)+$AF148)-(((($AE148+ROUND($AE148*9.76%,2)+ROUND($AE148*6.5%,2)+ROUND($AE148*$E$5%,2))-($AG148-$AH148)+$AF148)/(100+$E$5+9.76+6.5))*100))*$E$8,2))))))),0))</f>
        <v>0</v>
      </c>
      <c r="AU148" s="35" t="str">
        <f t="shared" ref="AU148:AU211" si="165">IF($E$7=2020,IF(IF(OR($AD148=0,$H148=0),0,IF($AL148&gt;0,$AL148,$AM148))&gt;$G148,$G148,IF(OR($AD148=0,$H148=0),0,IF($AL148&gt;0,$AL148,$AM148))),IF($E$7=2021,IF(IF(OR($AD148=0,$H148=0),0,IF($AR148&gt;0,$AR148,$AS148))&gt;$G148,$G148,IF(OR($AD148=0,$H148=0),0,IF($AR148&gt;0,$AR148,$AS148))),""))</f>
        <v/>
      </c>
      <c r="AV148" s="35" t="str">
        <f t="shared" ref="AV148:AV211" si="166">IF($E$7=2020,IF(IF(OR($AD148=0,$H148=0),0,$AN148)&gt;$H148,$H148,IF(OR($AD148=0,$H148=0),0,$AN148)),IF($E$7=2021,IF(IF(OR($AD148=0,$H148=0),0,$AT148)&gt;$H148,$H148,IF(OR($AD148=0,$H148=0),0,$AT148)),""))</f>
        <v/>
      </c>
      <c r="AW148" s="65" t="str">
        <f t="shared" ref="AW148:AW211" si="167">IF($E$7=2020,ROUND(IF(IF($AI148&gt;0,$AI148,IF($AJ148&gt;0,$AJ148,IF($AK148&gt;0,$AK148,0)))&gt;$I148,$I148,IF($AI148&gt;0,$AI148,IF($AJ148&gt;0,$AJ148,IF($AK148&gt;0,$AK148,0)))),2),IF($E$7=2021,ROUND(IF(IF($AO148&gt;0,$AO148,IF($AP148&gt;0,$AP148,IF($AQ148&gt;0,$AQ148,0)))&gt;$I148,$I148,IF($AO148&gt;0,$AO148,IF($AP148&gt;0,$AP148,IF($AQ148&gt;0,$AQ148,0)))),2),""))</f>
        <v/>
      </c>
      <c r="AX148" s="47">
        <f t="shared" si="132"/>
        <v>1</v>
      </c>
      <c r="AY148" s="48">
        <f t="shared" si="133"/>
        <v>0</v>
      </c>
      <c r="AZ148" s="48">
        <f t="shared" si="134"/>
        <v>0</v>
      </c>
      <c r="BA148" s="43">
        <f t="shared" si="135"/>
        <v>0</v>
      </c>
      <c r="BB148" s="43">
        <f t="shared" si="136"/>
        <v>0</v>
      </c>
      <c r="BC148" s="49">
        <f t="shared" si="137"/>
        <v>0</v>
      </c>
      <c r="BD148" s="49">
        <f t="shared" si="138"/>
        <v>0</v>
      </c>
      <c r="BE148" s="49">
        <f t="shared" si="139"/>
        <v>0</v>
      </c>
      <c r="BF148" s="49">
        <f t="shared" ref="BF148:BF211" si="168">IF(AND($AX148=1,$G148&gt;0),IF(AND($AZ148=0,$BA148=0),ROUND((ROUND(IF($AY148&gt;=2600,2600,$AY148)*9.76%,2)+ROUND(IF($AY148&gt;=2600,2600,$AY148)*1.5%,2)+ROUND(IF($AY148&gt;=2600,2600,$AY148)*2.45%,2)+ROUND(IF($AY148&gt;=2600,2600,$AY148)*((1-13.71%)*9%),2))*$E$8,2),IF(AND($AZ148&gt;0,$BA148=0),ROUND(IF(AND($AY148&gt;=2600,$AZ148&lt;=2600,$AY148+$AZ148&gt;=2600),ROUND((2600-$AZ148)*9.76%,2)+ROUND((2600-$AZ148)*2.45%,2)+ROUND((2600-$AZ148)*1.5%,2)+ROUND((2600-$AZ148)*((1-13.71%)*9%),2)+ROUND($AZ148*9%,2),ROUND(IF(AND($AY148&lt;=2600,$AZ148+$AY148&lt;=2600),ROUND($AY148*9.76%,2)+ROUND($AY148*1.5%,2)+ROUND($AY148*2.45%,2)+ROUND($AY148*((1-13.71%)*9%),2)+ROUND($AZ148*9%,2),IF(AND($AY148&lt;2600,$AZ148+$AY148&gt;2600,$AZ148&lt;=2600),ROUND((2600-$AZ148)*9.76%,2)+ROUND((2600-$AZ148)*1.5%,2)+ROUND((2600-$AZ148)*2.45%,2)+ROUND((2600-$AZ148)*((1-13.71%)*9%),2)+ROUND($AZ148*9%,2),IF($AZ148&gt;2600,ROUND(2600*9%,2),2))),2))*$E$8,2),IF(AND($AZ148=0,$BA148&gt;0),ROUND((ROUND(IF($AY148-($BA148+$BB148)&gt;=2600,2600,$AY148-($BA148+$BB148))*9.76%,2)+ROUND(IF($AY148-($BA148+$BB148)&gt;=2600,2600,$AY148-($BA148+$BB148))*1.5%,2)+ROUND(IF($AY148-($BA148+$BB148)&gt;=2600,2600,$AY148-($BA148+$BB148))*2.45%,2)+ROUND(IF($AY148-($BA148+$BB148)&gt;=2600,2600,$AY148-($BA148+$BB148))*((1-13.71%)*9%),2))*$E$8,2),IF(AND($AZ148&gt;0,$BA148&gt;0),IF(AND($AY148+ROUND($AY148*9.76%,2)+ROUND($AY148*6.5%,2)+ROUND($AY148*$E$5%,2)+($AZ148)-($BA148-$BB148)&gt;=2600+ROUND(2600*9.76%,2)+ROUND(2600*6.5%,2)+ROUND(2600*$E$5%,2),AY148+ROUND($AY148*9.76%,2)+ROUND($AY148*6.5%,2)+ROUND($AY148*$E$5%,2)&lt;2600+ROUND(2600*9.76%,2)+ROUND(2600*6.5%,2)+ROUND(2600*$E$5%,2),$AZ148&gt;=$BA148-$BB148),ROUND((ROUND($AY148*9.76%,2)+ROUND($AY148*2.45%,2)+ROUND($AY148*1.5%,2)+ROUND($AY148*((1-13.71%)*9%),2))*$E$8,2),IF(AND($AY148+ROUND($AY148*9.76%,2)+ROUND($AY148*6.5%,2)+ROUND($AY148*$E$5%,2)+($AZ148)-($BA148-$BB148)&gt;=2600+ROUND(2600*9.76%,2)+ROUND(2600*6.5%,2)+ROUND(2600*$E$5%,2),AY148+ROUND($AY148*9.76%,2)+ROUND($AY148*6.5%,2)+ROUND($AY148*$E$5%,2)&gt;=2600+ROUND(2600*9.76%,2)+ROUND(2600*6.5%,2)+ROUND(2600*$E$5%,2),$AZ148&gt;=$BA148-$BB148),ROUND((ROUND(2600*9.76%,2)+ROUND(2600*2.45%,2)+ROUND(2600*1.5%,2)+ROUND(2600*((1-13.71%)*9%),2))*$E$8,2),IF(AND($AY148+ROUND($AY148*9.76%,2)+ROUND($AY148*6.5%,2)+ROUND($AY148*$E$5%,2)+($AZ148)-($BA148-$BB148)&gt;=2600+ROUND(2600*9.76%,2)+ROUND(2600*6.5%,2)+ROUND(2600*$E$5%,2),$AY148+ROUND($AY148*9.76%,2)+ROUND($AY148*6.5%,2)+ROUND($AY148*$E$5%,2)&gt;=2600+ROUND(2600*9.76%,2)+ROUND(2600*6.5%,2)+ROUND(2600*$E$5%,2),$AZ148&lt;=$BA148-$BB148),ROUND((ROUND(2600*9.76%,2)+ROUND(2600*2.45%,2)+ROUND(2600*1.5%,2)+ROUND(2600*((1-13.71%)*9%),2))*$E$8,2),IF(AND($AY148+ROUND($AY148*9.76%,2)+ROUND($AY148*6.5%,2)+ROUND($AY148*$E$5%,2)+($AZ148)-($BA148-$BB148)&lt;2600+ROUND(2600*9.76%,2)+ROUND(2600*6.5%,2)+ROUND(2600*$E$5%,2),$AY148+ROUND($AY148*9.76%,2)+ROUND($AY148*6.5%,2)+ROUND($AY148*$E$5%,2)&lt;2600+ROUND(2600*9.76%,2)+ROUND(2600*6.5%,2)+ROUND(2600*$E$5%,2),$AZ148&gt;=$BA148-$BB148),ROUND((ROUND($AY148*9.76%,2)+ROUND($AY148*2.45%,2)+ROUND($AY148*1.5%,2)+ROUND($AY148*((1-13.71%)*9%),2))*$E$8,2),IF(AND($AY148+ROUND($AY148*9.76%,2)+ROUND($AY148*6.5%,2)+ROUND($AY148*$E$5%,2)+($AZ148)-($BA148-$BB148)&lt;2600+ROUND(2600*9.76%,2)+ROUND(2600*6.5%,2)+ROUND(2600*$E$5%,2),$AY148+ROUND($AY148*9.76%,2)+ROUND($AY148*6.5%,2)+ROUND($AY148*$E$5%,2)&lt;2600+ROUND(2600*9.76%,2)+ROUND(2600*6.5%,2)+ROUND(2600*$E$5%,2),$AZ148&lt;=$BA148-$BB148),ROUND(((ROUND((($AY148+ROUND($AY148*9.76%,2)+ROUND($AY148*6.5%,2)+ROUND($AY148*$E$5%,2))-(($BA148+$BB148)-$AZ148)-(IF(ROUND(((($AY148+ROUND($AY148*9.76%,2)+ROUND($AY148*6.5%,2)+ROUND($AY148*$E$5%,2))-($BA148-$BB148)+$AZ148)-(((($AY148+ROUND($AY148*9.76%,2)+ROUND($AY148*6.5%,2)+ROUND($AY148*$E$5%,2))-($BA148-$BB148)+$AZ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Z148)-(((($AY148+ROUND($AY148*9.76%,2)+ROUND($AY148*6.5%,2)+ROUND($AY148*$E$5%,2))-($BA148-$BB148)+$AZ148)/(100+$E$5+9.76+6.5))*100)),2))))*9.76%,2))+(ROUND((($AY148+ROUND($AY148*9.76%,2)+ROUND($AY148*6.5%,2)+ROUND($AY148*$E$5%,2))-(($BA148+$BB148)-$AZ148)-(IF(ROUND(((($AY148+ROUND($AY148*9.76%,2)+ROUND($AY148*6.5%,2)+ROUND($AY148*$E$5%,2))-($BA148-$BB148)+$AZ148)-(((($AY148+ROUND($AY148*9.76%,2)+ROUND($AY148*6.5%,2)+ROUND($AY148*$E$5%,2))-($BA148-$BB148)+$AZ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Z148)-(((($AY148+ROUND($AY148*9.76%,2)+ROUND($AY148*6.5%,2)+ROUND($AY148*$E$5%,2))-($BA148-$BB148)+$AZ148)/(100+$E$5+9.76+6.5))*100)),2))))*2.45%,2))+(ROUND((($AY148+ROUND($AY148*9.76%,2)+ROUND($AY148*6.5%,2)+ROUND($AY148*$E$5%,2))-(($BA148+$BB148)-$AZ148)-(IF(ROUND(((($AY148+ROUND($AY148*9.76%,2)+ROUND($AY148*6.5%,2)+ROUND($AY148*$E$5%,2))-($BA148-$BB148)+$AZ148)-(((($AY148+ROUND($AY148*9.76%,2)+ROUND($AY148*6.5%,2)+ROUND($AY148*$E$5%,2))-($BA148-$BB148)+$AZ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Z148)-(((($AY148+ROUND($AY148*9.76%,2)+ROUND($AY148*6.5%,2)+ROUND($AY148*$E$5%,2))-($BA148-$BB148)+$AZ148)/(100+$E$5+9.76+6.5))*100)),2))))*1.5%,2))+(ROUND((($AY148+ROUND($AY148*9.76%,2)+ROUND($AY148*6.5%,2)+ROUND($AY148*$E$5%,2))-(($BA148+$BB148)-$AZ148)-(IF(ROUND(((($AY148+ROUND($AY148*9.76%,2)+ROUND($AY148*6.5%,2)+ROUND($AY148*$E$5%,2))-($BA148-$BB148)+$AZ148)-(((($AY148+ROUND($AY148*9.76%,2)+ROUND($AY148*6.5%,2)+ROUND($AY148*$E$5%,2))-($BA148-$BB148)+$AZ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Z148)-(((($AY148+ROUND($AY148*9.76%,2)+ROUND($AY148*6.5%,2)+ROUND($AY148*$E$5%,2))-($BA148-$BB148)+$AZ148)/(100+$E$5+9.76+6.5))*100)),2))))*((1-13.71%)*9%),2)))*$E$8,2),0))))),0)))),0)</f>
        <v>0</v>
      </c>
      <c r="BG148" s="49">
        <f t="shared" si="140"/>
        <v>0</v>
      </c>
      <c r="BH148" s="32">
        <f t="shared" ref="BH148:BH211" si="169">IF(IF(IF($AX148=0,0,IF(AND(OR($H148=0,$H148=""),OR($BA148=0,$BA148=""),$AX148=1),0,IF(AND($AZ148=0,$BA148=0),ROUND((ROUND(IF($AY148&gt;=2600,2600,$AY148)*9.76%,2)+ROUND(IF($AY148&gt;=2600,2600,$AY148)*6.5%,2)+ROUND(IF($AY148&gt;=2600,2600,$AY148)*$E$5%,2))*$E$8,2),IF(AND($AZ148&gt;0,$BA148=0),IF($AY148&gt;=2600,ROUND((ROUND(2600*9.76%,2)+ROUND(2600*6.5%,2)+ROUND(2600*$E$5%,2))*$E$8,2),ROUND((ROUND($AY148*9.76%,2)+ROUND($AY148*6.5%,2)+ROUND($AY148*$E$5%,2))*$E$8,2)),IF(AND($AZ148=0,$BA148&gt;0),IF(ROUND(((($AY148+ROUND($AY148*9.76%,2)+ROUND($AY148*6.5%,2)+ROUND($AY148*$E$5%,2))-($BA148-$BB148))-(((($AY148+ROUND($AY148*9.76%,2)+ROUND($AY148*6.5%,2)+ROUND($AY148*$E$5%,2))-($BA148-$BB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Y148+ROUND($AY148*9.76%,2)+ROUND($AY148*6.5%,2)+ROUND($AY148*$E$5%,2))-($BA148-$BB148))/(100+$E$5+9.76+6.5))*100))*$E$8,2)),IF(ROUND(((($AY148+ROUND($AY148*9.76%,2)+ROUND($AY148*6.5%,2)+ROUND($AY148*$E$5%,2))-($BA148-$BB148)+$AZ148)-(((($AY148+ROUND($AY148*9.76%,2)+ROUND($AY148*6.5%,2)+ROUND($AY148*$E$5%,2))-($BA148-$BB148)+$AZ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Z148)-(((($AY148+ROUND($AY148*9.76%,2)+ROUND($AY148*6.5%,2)+ROUND($AY148*$E$5%,2))-($BA148-$BB148)+$AZ148)/(100+$E$5+9.76+6.5))*100))*$E$8,2)))))))&gt;0,IF($AX148=0,0,IF(AND(OR($H148=0,$H148=""),OR($BA148=0,$BA148=""),$AX148=1),0,IF(AND($AZ148=0,$BA148=0),ROUND((ROUND(IF($AY148&gt;=2600,2600,$AY148)*9.76%,2)+ROUND(IF($AY148&gt;=2600,2600,$AY148)*6.5%,2)+ROUND(IF($AY148&gt;=2600,2600,$AY148)*$E$5%,2))*$E$8,2),IF(AND($AZ148&gt;0,$BA148=0),IF($AY148&gt;=2600,ROUND((ROUND(2600*9.76%,2)+ROUND(2600*6.5%,2)+ROUND(2600*$E$5%,2))*$E$8,2),ROUND((ROUND($AY148*9.76%,2)+ROUND($AY148*6.5%,2)+ROUND($AY148*$E$5%,2))*$E$8,2)),IF(AND($AZ148=0,$BA148&gt;0),IF(ROUND(((($AY148+ROUND($AY148*9.76%,2)+ROUND($AY148*6.5%,2)+ROUND($AY148*$E$5%,2))-($BA148-$BB148))-(((($AY148+ROUND($AY148*9.76%,2)+ROUND($AY148*6.5%,2)+ROUND($AY148*$E$5%,2))-($BA148-$BB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Y148+ROUND($AY148*9.76%,2)+ROUND($AY148*6.5%,2)+ROUND($AY148*$E$5%,2))-($BA148-$BB148))/(100+$E$5+9.76+6.5))*100))*$E$8,2)),IF(ROUND(((($AY148+ROUND($AY148*9.76%,2)+ROUND($AY148*6.5%,2)+ROUND($AY148*$E$5%,2))-($BA148-$BB148)+$AZ148)-(((($AY148+ROUND($AY148*9.76%,2)+ROUND($AY148*6.5%,2)+ROUND($AY148*$E$5%,2))-($BA148-$BB148)+$AZ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Z148)-(((($AY148+ROUND($AY148*9.76%,2)+ROUND($AY148*6.5%,2)+ROUND($AY148*$E$5%,2))-($BA148-$BB148)+$AZ148)/(100+$E$5+9.76+6.5))*100))*$E$8,2))))))),0)&gt;$H148,$H148,IF(IF($AX148=0,0,IF(AND(OR($H148=0,$H148=""),OR($BA148=0,$BA148=""),$AX148=1),0,IF(AND($AZ148=0,$BA148=0),ROUND((ROUND(IF($AY148&gt;=2600,2600,$AY148)*9.76%,2)+ROUND(IF($AY148&gt;=2600,2600,$AY148)*6.5%,2)+ROUND(IF($AY148&gt;=2600,2600,$AY148)*$E$5%,2))*$E$8,2),IF(AND($AZ148&gt;0,$BA148=0),IF($AY148&gt;=2600,ROUND((ROUND(2600*9.76%,2)+ROUND(2600*6.5%,2)+ROUND(2600*$E$5%,2))*$E$8,2),ROUND((ROUND($AY148*9.76%,2)+ROUND($AY148*6.5%,2)+ROUND($AY148*$E$5%,2))*$E$8,2)),IF(AND($AZ148=0,$BA148&gt;0),IF(ROUND(((($AY148+ROUND($AY148*9.76%,2)+ROUND($AY148*6.5%,2)+ROUND($AY148*$E$5%,2))-($BA148-$BB148))-(((($AY148+ROUND($AY148*9.76%,2)+ROUND($AY148*6.5%,2)+ROUND($AY148*$E$5%,2))-($BA148-$BB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Y148+ROUND($AY148*9.76%,2)+ROUND($AY148*6.5%,2)+ROUND($AY148*$E$5%,2))-($BA148-$BB148))/(100+$E$5+9.76+6.5))*100))*$E$8,2)),IF(ROUND(((($AY148+ROUND($AY148*9.76%,2)+ROUND($AY148*6.5%,2)+ROUND($AY148*$E$5%,2))-($BA148-$BB148)+$AZ148)-(((($AY148+ROUND($AY148*9.76%,2)+ROUND($AY148*6.5%,2)+ROUND($AY148*$E$5%,2))-($BA148-$BB148)+$AZ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Z148)-(((($AY148+ROUND($AY148*9.76%,2)+ROUND($AY148*6.5%,2)+ROUND($AY148*$E$5%,2))-($BA148-$BB148)+$AZ148)/(100+$E$5+9.76+6.5))*100))*$E$8,2)))))))&gt;0,IF($AX148=0,0,IF(AND(OR($H148=0,$H148=""),OR($BA148=0,$BA148=""),$AX148=1),0,IF(AND($AZ148=0,$BA148=0),ROUND((ROUND(IF($AY148&gt;=2600,2600,$AY148)*9.76%,2)+ROUND(IF($AY148&gt;=2600,2600,$AY148)*6.5%,2)+ROUND(IF($AY148&gt;=2600,2600,$AY148)*$E$5%,2))*$E$8,2),IF(AND($AZ148&gt;0,$BA148=0),IF($AY148&gt;=2600,ROUND((ROUND(2600*9.76%,2)+ROUND(2600*6.5%,2)+ROUND(2600*$E$5%,2))*$E$8,2),ROUND((ROUND($AY148*9.76%,2)+ROUND($AY148*6.5%,2)+ROUND($AY148*$E$5%,2))*$E$8,2)),IF(AND($AZ148=0,$BA148&gt;0),IF(ROUND(((($AY148+ROUND($AY148*9.76%,2)+ROUND($AY148*6.5%,2)+ROUND($AY148*$E$5%,2))-($BA148-$BB148))-(((($AY148+ROUND($AY148*9.76%,2)+ROUND($AY148*6.5%,2)+ROUND($AY148*$E$5%,2))-($BA148-$BB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Y148+ROUND($AY148*9.76%,2)+ROUND($AY148*6.5%,2)+ROUND($AY148*$E$5%,2))-($BA148-$BB148))/(100+$E$5+9.76+6.5))*100))*$E$8,2)),IF(ROUND(((($AY148+ROUND($AY148*9.76%,2)+ROUND($AY148*6.5%,2)+ROUND($AY148*$E$5%,2))-($BA148-$BB148)+$AZ148)-(((($AY148+ROUND($AY148*9.76%,2)+ROUND($AY148*6.5%,2)+ROUND($AY148*$E$5%,2))-($BA148-$BB148)+$AZ148)/(100+$E$5+9.76+6.5))*100))*$E$8,2)&gt;=ROUND((ROUND(IF($AY148&gt;=2600,2600,$AY148)*9.76%,2)+ROUND(IF($AY148&gt;=2600,2600,$AY148)*6.5%,2)+ROUND(IF($AY148&gt;=2600,2600,$AY148)*$E$5%,2))*$E$8,2),ROUND((ROUND(IF($AY148&gt;=2600,2600,$AY148)*9.76%,2)+ROUND(IF($AY148&gt;=2600,2600,$AY148)*6.5%,2)+ROUND(IF($AY148&gt;=2600,2600,$AY148)*$E$5%,2))*$E$8,2),ROUND(((($AY148+ROUND($AY148*9.76%,2)+ROUND($AY148*6.5%,2)+ROUND($AY148*$E$5%,2))-($BA148-$BB148)+$AZ148)-(((($AY148+ROUND($AY148*9.76%,2)+ROUND($AY148*6.5%,2)+ROUND($AY148*$E$5%,2))-($BA148-$BB148)+$AZ148)/(100+$E$5+9.76+6.5))*100))*$E$8,2))))))),0))</f>
        <v>0</v>
      </c>
      <c r="BI148" s="49">
        <f t="shared" ref="BI148:BI211" si="170">IF(OR($AX148=0,AND($AX148=1,$H148=0)),IF(AND($AZ148=0,$BA148=0),ROUND(ROUND(IF($AY148&gt;=2800,2800*$E$8,$AY148*$E$8),2)-ROUND(ROUND(ROUND(IF($AY148&gt;=2800,2800,$AY148)*9.76%,2)+ROUND(IF($AY148&gt;=2800,2800,$AY148)*2.45%,2)+ROUND(IF($AY148&gt;=2800,2800,$AY148)*1.5%,2)+ROUND(IF($AY148&gt;=2800,2800,$AY148)*((1-13.71%)*9%),2),2),2)*$E$8,2),IF(AND($AZ148&gt;0,$BA148=0),IF(ROUND(IF($AY148+$AZ148&lt;=2800,ROUND($AY148*$E$8,2)+ROUND($AZ148*$E$8,2),0)-ROUND(ROUND(ROUND($AY148*9.76%,2)+ROUND($AY148*2.45%,2)+ROUND($AY148*1.5%,2)+ROUND($AY148*((1-13.71%)*9%),2)+ROUND($AZ148*9%,2),2),2)*$E$8,2)&gt;0,ROUND(IF($AY148+$AZ148&lt;=2800,ROUND($AY148*$E$8,2)+ROUND($AZ148*$E$8,2),0)-ROUND(ROUND(ROUND($AY148*9.76%,2)+ROUND($AY148*2.45%,2)+ROUND($AY148*1.5%,2)+ROUND($AY148*((1-13.71%)*9%),2)+ROUND($AZ148*9%,2),2),2)*$E$8,2),IF(ROUND(IF($AY148+$AZ148&gt;=2800,IF($AZ148&gt;2800,ROUND(2800*$E$8,2),ROUND($AZ148*$E$8,2)+ROUND((2800-$AZ148)*$E$8,2)),0)-ROUND(ROUND(ROUND(IF($AZ148&gt;2800,0,2800-$AZ148)*9.76%,2)+ROUND(IF($AZ148&gt;2800,0,2800-$AZ148)*2.45%,2)+ROUND(IF($AZ148&gt;2800,0,2800-$AZ148)*1.5%,2)+ROUND(IF($AZ148&gt;2800,0,2800-$AZ148)*((1-13.71%)*9%),2)+ROUND(IF($AZ148&gt;2800,2800,$AZ148)*9%,2),2),2)*$E$8,2)&gt;0,ROUND(IF($AY148+$AZ148&gt;=2800,IF($AZ148&gt;2800,ROUND(2800*$E$8,2),ROUND($AZ148*$E$8,2)+ROUND((2800-$AZ148)*$E$8,2)),0)-ROUND(ROUND(ROUND(IF($AZ148&gt;2800,0,2800-$AZ148)*9.76%,2)+ROUND(IF($AZ148&gt;2800,0,2800-$AZ148)*2.45%,2)+ROUND(IF($AZ148&gt;2800,0,2800-$AZ148)*1.5%,2)+ROUND(IF($AZ148&gt;2800,0,2800-$AZ148)*((1-13.71%)*9%),2)+ROUND(IF($AZ148&gt;2800,2800,$AZ148)*9%,2),2),2)*$E$8,2),0)),IF(AND($H148=0,$AX148=1,$AZ148=0,$BA148&gt;0),IF((($AY148+ROUND($AY148*9.76%,2)+ROUND($AY148*6.5%,2)+ROUND($AY148*$E$5%,2))-($BA148-$BB148))&gt;2800+ROUND(2800*9.76%,2)+ROUND(2800*6.5%,2)+ROUND(2800*$E$5%,2),ROUND((2800-ROUND(2800*9.76%,2)-ROUND(2800*1.5%,2)-ROUND(2800*2.45%,2)-ROUND((2800*(1-13.71%))*9%,2))*$E$8,2),IF($BA148&lt;$BB148+($AY148-2800)+(ROUND($AY148*9.76%,2)+ROUND($AY148*6.5%,2)+ROUND($AY148*$E$5%,2))+(ROUND($AY148*9.76%,2)+ROUND($AY148*1.5%,2)+ROUND($AY148*2.45%,2)+ROUND(($AY148*(1-13.71%))*9%,2)),ROUND((2800-ROUND(2800*9.76%,2)-ROUND(2800*1.5%,2)-ROUND(2800*2.45%,2)-ROUND((2800*(1-13.71%))*9%,2))*$E$8,2),IF(ROUND(ROUND(ROUND($AY148-ROUND($AY148*9.76%,2)-ROUND($AY148*1.5%,2)-ROUND($AY148*2.45%,2)-ROUND(($AY148*(1-13.71%))*9%,2),2)-($BA148-($BB148+(ROUND($AY148*9.76%,2)+ROUND($AY148*6.5%,2)+ROUND($AY148*$E$5%,2))+(ROUND($AY148*9.76%,2)+ROUND($AY148*1.5%,2)+ROUND($AY148*2.45%,2)+ROUND(($AY148*(1-13.71%))*9%,2)))),2)*$E$8,2)&gt;0,ROUND(ROUND(ROUND($AY148-ROUND($AY148*9.76%,2)-ROUND($AY148*1.5%,2)-ROUND($AY148*2.45%,2)-ROUND(($AY148*(1-13.71%))*9%,2),2)-($BA148-($BB148+(ROUND($AY148*9.76%,2)+ROUND($AY148*6.5%,2)+ROUND($AY148*$E$5%,2))+(ROUND($AY148*9.76%,2)+ROUND($AY148*1.5%,2)+ROUND($AY148*2.45%,2)+ROUND(($AY148*(1-13.71%))*9%,2)))),2)*$E$8,2),0))),IF(IF(AND($AZ148=0,$BA148&gt;0),ROUND(IF(ROUND(($AY148-ROUND(ROUND(ROUND($AY148*9.76%,2)+ROUND($AY148*2.45%,2)+ROUND($AY148*1.5%,2)+ROUND($AY148*((1-13.71%)*9%),2),2),2)+($AZ148-ROUND($AZ148*9%,2))-$BA148)*$E$8,2)&gt;=IF(IF(AND($AZ148=0,$BA148&gt;0),ROUND(((IF($AY148&gt;=2800,2800,$AY148)-ROUND(ROUND(ROUND(IF($AY148&gt;=2800,2800,$AY148)*9.76%,2)+ROUND(IF($AY148&gt;=2800,2800,$AY148)*2.45%,2)+ROUND(IF($AY148&gt;=2800,2800,$AY148)*1.5%,2)+ROUND(IF($AY148&gt;=2800,2800,$AY148)*((1-13.71%)*9%),2),2),2))-$BA148)*$E$8,2),0)&gt;0,IF(AND($AZ148=0,$BA148&gt;0),ROUND(((IF($AY148&gt;=2800,2800,$AY148)-ROUND(ROUND(ROUND(IF($AY148&gt;=2800,2800,$AY148)*9.76%,2)+ROUND(IF($AY148&gt;=2800,2800,$AY148)*2.45%,2)+ROUND(IF($AY148&gt;=2800,2800,$AY148)*1.5%,2)+ROUND(IF($AY148&gt;=2800,2800,$AY148)*((1-13.71%)*9%),2),2),2)))*$E$8,2),0),0),IF(IF(AND($AZ148=0,$BA148&gt;0),ROUND(((IF($AY148&gt;=2800,2800,$AY148)-ROUND(ROUND(ROUND(IF($AY148&gt;=2800,2800,$AY148)*9.76%,2)+ROUND(IF($AY148&gt;=2800,2800,$AY148)*2.45%,2)+ROUND(IF($AY148&gt;=2800,2800,$AY148)*1.5%,2)+ROUND(IF($AY148&gt;=2800,2800,$AY148)*((1-13.71%)*9%),2),2),2))-$BA148)*$E$8,2),0)&gt;0,IF(AND($AZ148=0,$BA148&gt;0),ROUND(((IF($AY148&gt;=2800,2800,$AY148)-ROUND(ROUND(ROUND(IF($AY148&gt;=2800,2800,$AY148)*9.76%,2)+ROUND(IF($AY148&gt;=2800,2800,$AY148)*2.45%,2)+ROUND(IF($AY148&gt;=2800,2800,$AY148)*1.5%,2)+ROUND(IF($AY148&gt;=2800,2800,$AY148)*((1-13.71%)*9%),2),2),2)))*$E$8,2),0),0),ROUND(($AY148-ROUND(ROUND(ROUND($AY148*9.76%,2)+ROUND($AY148*2.45%,2)+ROUND($AY148*1.5%,2)+ROUND($AY148*((1-13.71%)*9%),2),2),2)+($AZ148-ROUND($AZ148*9%,2))-$BA148)*$E$8,2)),2),0)&gt;0,IF(AND($AZ148=0,$BA148&gt;0),ROUND(IF(ROUND(($AY148-ROUND(ROUND(ROUND($AY148*9.76%,2)+ROUND($AY148*2.45%,2)+ROUND($AY148*1.5%,2)+ROUND($AY148*((1-13.71%)*9%),2),2),2)+($AZ148-ROUND($AZ148*9%,2))-$BA148)*$E$8,2)&gt;=IF(IF(AND($AZ148=0,$BA148&gt;0),ROUND(((IF($AY148&gt;=2800,2800,$AY148)-ROUND(ROUND(ROUND(IF($AY148&gt;=2800,2800,$AY148)*9.76%,2)+ROUND(IF($AY148&gt;=2800,2800,$AY148)*2.45%,2)+ROUND(IF($AY148&gt;=2800,2800,$AY148)*1.5%,2)+ROUND(IF($AY148&gt;=2800,2800,$AY148)*((1-13.71%)*9%),2),2),2))-$BA148)*$E$8,2),0)&gt;0,IF(AND($AZ148=0,$BA148&gt;0),ROUND(((IF($AY148&gt;=2800,2800,$AY148)-ROUND(ROUND(ROUND(IF($AY148&gt;=2800,2800,$AY148)*9.76%,2)+ROUND(IF($AY148&gt;=2800,2800,$AY148)*2.45%,2)+ROUND(IF($AY148&gt;=2800,2800,$AY148)*1.5%,2)+ROUND(IF($AY148&gt;=2800,2800,$AY148)*((1-13.71%)*9%),2),2),2)))*$E$8,2),0),0),IF(IF(AND($AZ148=0,$BA148&gt;0),ROUND(((IF($AY148&gt;=2800,2800,$AY148)-ROUND(ROUND(ROUND(IF($AY148&gt;=2800,2800,$AY148)*9.76%,2)+ROUND(IF($AY148&gt;=2800,2800,$AY148)*2.45%,2)+ROUND(IF($AY148&gt;=2800,2800,$AY148)*1.5%,2)+ROUND(IF($AY148&gt;=2800,2800,$AY148)*((1-13.71%)*9%),2),2),2))-$BA148)*$E$8,2),0)&gt;0,IF(AND($AZ148=0,$BA148&gt;0),ROUND(((IF($AY148&gt;=2800,2800,$AY148)-ROUND(ROUND(ROUND(IF($AY148&gt;=2800,2800,$AY148)*9.76%,2)+ROUND(IF($AY148&gt;=2800,2800,$AY148)*2.45%,2)+ROUND(IF($AY148&gt;=2800,2800,$AY148)*1.5%,2)+ROUND(IF($AY148&gt;=2800,2800,$AY148)*((1-13.71%)*9%),2),2),2)))*$E$8,2),0),0),ROUND(($AY148-ROUND(ROUND(ROUND($AY148*9.76%,2)+ROUND($AY148*2.45%,2)+ROUND($AY148*1.5%,2)+ROUND($AY148*((1-13.71%)*9%),2),2),2)+($AZ148-ROUND($AZ148*9%,2))-$BA148)*$E$8,2)),2),0),0)))),0)</f>
        <v>0</v>
      </c>
      <c r="BJ148" s="49">
        <f t="shared" ref="BJ148:BJ211" si="171">IF(OR($AX148=0,AND($AX148=1,OR($H148=0,$H148=""))),IF(AND($H148=0,$AX148=1,$AZ148&gt;0,$BA148&gt;0),IF($BA148&lt;=($BB148+(ROUND($AY148*9.76%,2)+ROUND($AY148*1.5%,2)+ROUND($AY148*2.45%,2)+ROUND(($AY148*(1-13.71%))*9%,2))+ROUND($AY148*9.76%,2)+(ROUND($AY148*6.5%,2)+ROUND($AY148*$E$5%,2))+(ROUND(BF148*9%,2))+($AY148-2800)),IF(ROUND(IF($AY148+$AZ148&lt;=2800,ROUND($AY148*$E$8,2)+ROUND($AZ148*$E$8,2),0)-ROUND(ROUND(ROUND($AY148*9.76%,2)+ROUND($AY148*2.45%,2)+ROUND($AY148*1.5%,2)+ROUND($AY148*((1-13.71%)*9%),2)+ROUND($AZ148*9%,2),2),2)*$E$8,2)&gt;0,ROUND(IF($AY148+$AZ148&lt;=2800,ROUND($AY148*$E$8,2)+ROUND($AZ148*$E$8,2),0)-ROUND(ROUND(ROUND($AY148*9.76%,2)+ROUND($AY148*2.45%,2)+ROUND($AY148*1.5%,2)+ROUND($AY148*((1-13.71%)*9%),2)+ROUND($AZ148*9%,2),2),2)*$E$8,2),IF(ROUND(IF($AY148+$AZ148&gt;=2800,IF($AZ148&gt;2800,ROUND(2800*$E$8,2),ROUND($AZ148*$E$8,2)+ROUND((2800-$AZ148)*$E$8,2)),0)-ROUND(ROUND(ROUND(IF($AZ148&gt;2800,0,2800-$AZ148)*9.76%,2)+ROUND(IF($AZ148&gt;2800,0,2800-$AZ148)*2.45%,2)+ROUND(IF($AZ148&gt;2800,0,2800-$AZ148)*1.5%,2)+ROUND(IF($AZ148&gt;2800,0,2800-$AZ148)*((1-13.71%)*9%),2)+ROUND(IF($AZ148&gt;2800,2800,$AZ148)*9%,2),2),2)*$E$8,2)&gt;0,ROUND(IF($AY148+$AZ148&gt;=2800,IF($AZ148&gt;2800,ROUND(2800*$E$8,2),ROUND($AZ148*$E$8,2)+ROUND((2800-$AZ148)*$E$8,2)),0)-ROUND(ROUND(ROUND(IF($AZ148&gt;2800,0,2800-$AZ148)*9.76%,2)+ROUND(IF($AZ148&gt;2800,0,2800-$AZ148)*2.45%,2)+ROUND(IF($AZ148&gt;2800,0,2800-$AZ148)*1.5%,2)+ROUND(IF($AZ148&gt;2800,0,2800-$AZ148)*((1-13.71%)*9%),2)+ROUND(IF($AZ148&gt;2800,2800,$AZ148)*9%,2),2),2)*$E$8,2),0)),IF($BA148&gt;($BB148+(ROUND($AY148*9.76%,2)+ROUND($AY148*1.5%,2)+ROUND($AY148*2.45%,2)+ROUND(($AY148*(1-13.71%))*9%,2))+ROUND($AY148*9.76%,2)+(ROUND($AY148*6.5%,2)+ROUND($AY148*$E$5%,2))+(ROUND(BF148*9%,2))+($AY148-2800)),IF($AY148-ROUND($AY148*9.76%,2)-ROUND($AY148*1.5%,2)-ROUND($AY148*2.45%,2)-ROUND(($AY148*(1-13.71%))*9%,2)&gt;($BA148-($BB148+(ROUND($AY148*9.76%,2)+ROUND($AY148*1.5%,2)+ROUND($AY148*2.45%,2)+ROUND(($AY148*(1-13.71%))*9%,2))+ROUND($AY148*9.76%,2)+(ROUND($AY148*6.5%,2)+ROUND($AY148*$E$5%,2))+(ROUND(BF148*9%,2)))),ROUND((($AY148-(ROUND($AY148*9.76%,2)+ROUND($AY148*1.5%,2)+ROUND($AY148*2.45%,2)+ROUND(($AY148*(1-13.71%))*9%,2))-($BA148-($BB148+(ROUND($AY148*9.76%,2)+ROUND($AY148*1.5%,2)+ROUND($AY148*2.45%,2)+ROUND(($AY148*(1-13.71%))*9%,2))+ROUND($AY148*9.76%,2)+(ROUND($AY148*6.5%,2)+ROUND($AY148*$E$5%,2))+(ROUND(BF148*9%,2)))))+$AZ148)*$E$8,2),ROUND(($AZ148-(($BA148-($BB148+(ROUND($AY148*9.76%,2)+ROUND($AY148*1.5%,2)+ROUND($AY148*2.45%,2)+ROUND(($AY148*(1-13.71%))*9%,2))+ROUND($AY148*9.76%,2)+(ROUND($AY148*6.5%,2)+ROUND($AY148*$E$5%,2))+(ROUND(BF148*9%,2))))-($AY148-ROUND($AY148*9.76%,2)-ROUND($AY148*1.5%,2)-ROUND($AY148*2.45%,2)-ROUND(($AY148*(1-13.71%))*9%,2))))*$E$8,2)),0)),IF(AND($AZ148&gt;0,$BA148&gt;0),IF(ROUND(($AY148-ROUND(ROUND(ROUND($AY148*9.76%,2)+ROUND($AY148*2.45%,2)+ROUND($AY148*1.5%,2)+ROUND($AY148*((1-13.71%)*9%),2),2),2)+($AZ148-ROUND($AZ148*9%,2))-$BA148)*$E$8,2)&gt;=ROUND((IF($AY148-$AZ148&gt;=2800-$AZ148,IF(2800-$AZ148&gt;0,2800-$AZ148,0),IF($AY148-$AZ148&gt;=0,IF($AY148&lt;2800,$AY148,$AY148-$AZ148),IF($AY148-(ROUND($AY148*9.76%,2)+ROUND($AY148*2.45%,2)+ROUND($AY148*1.5%,2)+($AY148*(1-13.71%)*9%))-$BA148&gt;0,IF(AND(2800-$AZ148&gt;0,2800-$AZ148&gt;$AY148-(ROUND($AY148*9.76%,2)+ROUND($AY148*2.45%,2)+ROUND($AY148*1.5%,2)+($AY148*(1-13.71%)*9%))-$BA148),$AY148,IF(2800-$AZ148&gt;0,2800-$AZ148,0)),0)))-ROUND(ROUND(ROUND(IF($AY148-$AZ148&gt;=2800-$AZ148,IF(2800-$AZ148&gt;0,2800-$AZ148,0),IF($AY148-$AZ148&gt;=0,IF($AY148&lt;2800,$AY148,$AY148-$AZ148),IF($AY148-(ROUND($AY148*9.76%,2)+ROUND($AY148*2.45%,2)+ROUND($AY148*1.5%,2)+($AY148*(1-13.71%)*9%))-$BA148&gt;0,IF(AND(2800-$AZ148&gt;0,2800-$AZ148&gt;$AY148-(ROUND($AY148*9.76%,2)+ROUND($AY148*2.45%,2)+ROUND($AY148*1.5%,2)+($AY148*(1-13.71%)*9%))-$BA148),$AY148,IF(2800-$AZ148&gt;0,2800-$AZ148,0)),0)))*9.76%,2)+ROUND(IF($AY148-$AZ148&gt;=2800-$AZ148,IF(2800-$AZ148&gt;0,2800-$AZ148,0),IF($AY148-$AZ148&gt;=0,IF($AY148&lt;2800,$AY148,$AY148-$AZ148),IF($AY148-(ROUND($AY148*9.76%,2)+ROUND($AY148*2.45%,2)+ROUND($AY148*1.5%,2)+($AY148*(1-13.71%)*9%))-$BA148&gt;0,IF(AND(2800-$AZ148&gt;0,2800-$AZ148&gt;$AY148-(ROUND($AY148*9.76%,2)+ROUND($AY148*2.45%,2)+ROUND($AY148*1.5%,2)+($AY148*(1-13.71%)*9%))-$BA148),$AY148,IF(2800-$AZ148&gt;0,2800-$AZ148,0)),0)))*2.45%,2)+ROUND(IF($AY148-$AZ148&gt;=2800-$AZ148,IF(2800-$AZ148&gt;0,2800-$AZ148,0),IF($AY148-$AZ148&gt;=0,IF($AY148&lt;2800,$AY148,$AY148-$AZ148),IF($AY148-(ROUND($AY148*9.76%,2)+ROUND($AY148*2.45%,2)+ROUND($AY148*1.5%,2)+($AY148*(1-13.71%)*9%))-$BA148&gt;0,IF(AND(2800-$AZ148&gt;0,2800-$AZ148&gt;$AY148-(ROUND($AY148*9.76%,2)+ROUND($AY148*2.45%,2)+ROUND($AY148*1.5%,2)+($AY148*(1-13.71%)*9%))-$BA148),$AY148,IF(2800-$AZ148&gt;0,2800-$AZ148,0)),0)))*1.5%,2)+ROUND(IF($AY148-$AZ148&gt;=2800-$AZ148,IF(2800-$AZ148&gt;0,2800-$AZ148,0),IF($AY148-$AZ148&gt;=0,IF($AY148&lt;2800,$AY148,$AY148-$AZ148),IF($AY148-(ROUND($AY148*9.76%,2)+ROUND($AY148*2.45%,2)+ROUND($AY148*1.5%,2)+($AY148*(1-13.71%)*9%))-$BA148&gt;0,IF(AND(2800-$AZ148&gt;0,2800-$AZ148&gt;$AY148-(ROUND($AY148*9.76%,2)+ROUND($AY148*2.45%,2)+ROUND($AY148*1.5%,2)+($AY148*(1-13.71%)*9%))-$BA148),$AY148,IF(2800-$AZ148&gt;0,2800-$AZ148,0)),0)))*((1-13.71%)*9%),2),2),2)+IF($AZ148&gt;2800,2800-(2800*9%),$AZ148-($AZ148*9%)))*$E$8,2),ROUND((IF($AY148-$AZ148&gt;=2800-$AZ148,IF(2800-$AZ148&gt;0,2800-$AZ148,0),IF($AY148-$AZ148&gt;=0,IF($AY148&lt;2800,$AY148,$AY148-$AZ148),IF($AY148-(ROUND($AY148*9.76%,2)+ROUND($AY148*2.45%,2)+ROUND($AY148*1.5%,2)+($AY148*(1-13.71%)*9%))-$BA148&gt;0,IF(AND(2800-$AZ148&gt;0,2800-$AZ148&gt;$AY148-(ROUND($AY148*9.76%,2)+ROUND($AY148*2.45%,2)+ROUND($AY148*1.5%,2)+($AY148*(1-13.71%)*9%))-$BA148),$AY148,IF(2800-$AZ148&gt;0,2800-$AZ148,0)),0)))-ROUND(ROUND(ROUND(IF($AY148-$AZ148&gt;=2800-$AZ148,IF(2800-$AZ148&gt;0,2800-$AZ148,0),IF($AY148-$AZ148&gt;=0,IF($AY148&lt;2800,$AY148,$AY148-$AZ148),IF($AY148-(ROUND($AY148*9.76%,2)+ROUND($AY148*2.45%,2)+ROUND($AY148*1.5%,2)+($AY148*(1-13.71%)*9%))-$BA148&gt;0,IF(AND(2800-$AZ148&gt;0,2800-$AZ148&gt;$AY148-(ROUND($AY148*9.76%,2)+ROUND($AY148*2.45%,2)+ROUND($AY148*1.5%,2)+($AY148*(1-13.71%)*9%))-$BA148),$AY148,IF(2800-$AZ148&gt;0,2800-$AZ148,0)),0)))*9.76%,2)+ROUND(IF($AY148-$AZ148&gt;=2800-$AZ148,IF(2800-$AZ148&gt;0,2800-$AZ148,0),IF($AY148-$AZ148&gt;=0,IF($AY148&lt;2800,$AY148,$AY148-$AZ148),IF($AY148-(ROUND($AY148*9.76%,2)+ROUND($AY148*2.45%,2)+ROUND($AY148*1.5%,2)+($AY148*(1-13.71%)*9%))-$BA148&gt;0,IF(AND(2800-$AZ148&gt;0,2800-$AZ148&gt;$AY148-(ROUND($AY148*9.76%,2)+ROUND($AY148*2.45%,2)+ROUND($AY148*1.5%,2)+($AY148*(1-13.71%)*9%))-$BA148),$AY148,IF(2800-$AZ148&gt;0,2800-$AZ148,0)),0)))*2.45%,2)+ROUND(IF($AY148-$AZ148&gt;=2800-$AZ148,IF(2800-$AZ148&gt;0,2800-$AZ148,0),IF($AY148-$AZ148&gt;=0,IF($AY148&lt;2800,$AY148,$AY148-$AZ148),IF($AY148-(ROUND($AY148*9.76%,2)+ROUND($AY148*2.45%,2)+ROUND($AY148*1.5%,2)+($AY148*(1-13.71%)*9%))-$BA148&gt;0,IF(AND(2800-$AZ148&gt;0,2800-$AZ148&gt;$AY148-(ROUND($AY148*9.76%,2)+ROUND($AY148*2.45%,2)+ROUND($AY148*1.5%,2)+($AY148*(1-13.71%)*9%))-$BA148),$AY148,IF(2800-$AZ148&gt;0,2800-$AZ148,0)),0)))*1.5%,2)+ROUND(IF($AY148-$AZ148&gt;=2800-$AZ148,IF(2800-$AZ148&gt;0,2800-$AZ148,0),IF($AY148-$AZ148&gt;=0,IF($AY148&lt;2800,$AY148,$AY148-$AZ148),IF($AY148-(ROUND($AY148*9.76%,2)+ROUND($AY148*2.45%,2)+ROUND($AY148*1.5%,2)+($AY148*(1-13.71%)*9%))-$BA148&gt;0,IF(AND(2800-$AZ148&gt;0,2800-$AZ148&gt;$AY148-(ROUND($AY148*9.76%,2)+ROUND($AY148*2.45%,2)+ROUND($AY148*1.5%,2)+($AY148*(1-13.71%)*9%))-$BA148),$AY148,IF(2800-$AZ148&gt;0,2800-$AZ148,0)),0)))*((1-13.71%)*9%),2),2),2)+IF($AZ148&gt;2800,2800-(2800*9%),$AZ148-($AZ148*9%)))*$E$8,2),ROUND(($AY148-ROUND(ROUND(ROUND($AY148*9.76%,2)+ROUND($AY148*2.45%,2)+ROUND($AY148*1.5%,2)+ROUND($AY148*((1-13.71%)*9%),2),2),2)+($AZ148-ROUND($AZ148*9%,2))-$BA148)*$E$8,2)),0)),0)</f>
        <v>0</v>
      </c>
      <c r="BK148" s="49">
        <f t="shared" ref="BK148:BK211" si="172">IF($AX148=1,IF(AND($BA148=0,$AZ148=0),(IF($AY148&gt;2800,2800,$AY148)*$E$8)+ROUND((ROUND(IF($AY148&gt;=2800,2800,$AY148)*9.76%,2)+ROUND(IF($AY148&gt;=2800,2800,$AY148)*6.5%,2)+ROUND(IF($AY148&gt;=2800,2800,$AY148)*$E$5%,2))*$E$8,2),IF(AND($AZ148&gt;0,$BA148=0),IF($AY148+$AZ148&gt;=2800,ROUND(2800*$E$8,2),ROUND(($AY148+$AZ148)*$E$8,2))+IF($AY148&gt;=2800,ROUND((ROUND(2800*9.76%,2)+ROUND(2800*6.5%,2)+ROUND(2800*$E$5%,2))*$E$8,2),ROUND((ROUND($AY148*9.76%,2)+ROUND($AY148*6.5%,2)+ROUND($AY148*$E$5%,2))*$E$8,2)),IF(AND($AZ148=0,$BA148&gt;0),IF((($AY148+ROUND($AY148*9.76%,2)+ROUND($AY148*6.5%,2)+ROUND($AY148*$E$5%,2))-($BA148-$BB148))&gt;2800+ROUND(2800*9.76%,2)+ROUND(2800*6.5%,2)+ROUND(2800*$E$5%,2),ROUND((2800+ROUND(2800*9.76%,2)+ROUND(2800*6.5%,2)+ROUND(2800*$E$5%,2))*$E$8,2),ROUND((($AY148+ROUND($AY148*9.76%,2)+ROUND($AY148*6.5%,2)+ROUND($AY148*$E$5%,2))-($BA148-$BB148))*$E$8,2)),IF(AND($BA148&gt;0,$AZ148&gt;0),IF(AND($AZ148&lt;=$BA148-$BB148,$AZ148&lt;=$AY148,(($AY148+ROUND($AY148*9.76%,2)+ROUND($AY148*6.5%,2)+ROUND($AY148*$E$5%,2))+$AZ148)-($BA148-$BB148)&gt;2800+(ROUND(IF($AY148&gt;2800,2800,$AY148)*9.76%,2)+ROUND(IF($AY148&gt;2800,2800,$AY148)*6.5%,2)+ROUND(IF($AY148&gt;2800,2800,$AY148)*$E$5%,2))),ROUND((2800+ROUND(IF($AY148&gt;2800,2800,$AY148)*9.76%,2)+ROUND(IF($AY148&gt;2800,2800,$AY148)*6.5%,2)+ROUND(IF($AY148&gt;2800,2800,BE148)*$E$5%,2))*$E$8,2),IF(AND($AZ148&gt;=$BA148-$BB148,$AZ148&lt;=$AY148,(($AY148+ROUND($AY148*9.76%,2)+ROUND($AY148*6.5%,2)+ROUND($AY148*$E$5%,2))+$AZ148)-($BA148-$BB148)&gt;2800+(ROUND(IF($AY148&gt;2800,2800,$AY148)*9.76%,2)+ROUND(IF($AY148&gt;2800,2800,$AY148)*6.5%,2)+ROUND(IF($AY148&gt;2800,2800,$AY148)*$E$5%,2))),ROUND((2800+ROUND(IF($AY148&gt;2800,2800,$AY148)*9.76%,2)+ROUND(IF($AY148&gt;2800,2800,$AY148)*6.5%,2)+ROUND(IF($AY148&gt;2800,2800,$AY148)*$E$5%,2))*$E$8,2),IF(AND($AZ148&gt;=$BA148-$BB148,$AZ148&gt;=$AY148,(($AY148+ROUND($AY148*9.76%,2)+ROUND($AY148*6.5%,2)+ROUND($AY148*$E$5%,2))+$AZ148)-($BA148-$BB148)&gt;2800+(ROUND(IF($AY148&gt;2800,2800,$AY148)*9.76%,2)+ROUND(IF($AY148&gt;2800,2800,$AY148)*6.5%,2)+ROUND(IF($AY148&gt;2800,2800,$AY148)*$E$5%,2))),IF($AY148&gt;=2800,ROUND((2800+ROUND(2800*9.76%,2)+ROUND(2800*6.5%,2)+ROUND(2800*$E$5%,2))*$E$8,2),ROUND(($AY148+ROUND($AY148*9.76%,2)+ROUND($AY148*6.5%,2)+ROUND($AY148*$E$5%,2))*$E$8,2)+ROUND((2800-$AY148)*$E$8,2)),IF(AND($AZ148&lt;=$BA148-$BB148,$AZ148&lt;=$AY148,(($AY148+ROUND($AY148*9.76%,2)+ROUND($AY148*6.5%,2)+ROUND($AY148*$E$5%,2))+$AZ148)-($BA148-$BB148)&lt;2800+(ROUND(IF($AY148&gt;2800,2800,$AY148)*9.76%,2)+ROUND(IF($AY148&gt;2800,2800,$AY148)*6.5%,2)+ROUND(IF($AY148&gt;2800,2800,$AY148)*$E$5%,2))),ROUND(((($AY148+ROUND($AY148*9.76%,2)+ROUND($AY148*6.5%,2)+ROUND($AY148*$E$5%,2))+$AZ148)-($BA148-$BB148))*$E$8,2),IF(AND($AZ148&gt;=$BA148-$BB148,$AZ148&lt;=$AY148,(($AY148+ROUND($AY148*9.76%,2)+ROUND($AY148*6.5%,2)+ROUND($AY148*$E$5%,2))+$AZ148)-($BA148-$BB148)&lt;2800+(ROUND(IF($AY148&gt;2800,2800,$AY148)*9.76%,2)+ROUND(IF($AY148&gt;2800,2800,$AY148)*6.5%,2)+ROUND(IF($AY148&gt;2800,2800,$AY148)*$E$5%,2))),ROUND((($AZ148)-($BA148-$BB148)+$AY148)*$E$8,2)+ROUND((ROUND($AY148*9.76%,2)+ROUND($AY148*6.5%,2)+ROUND($AY148*$E$5%,2))*$E$8,2),IF(AND($AZ148&lt;=$BA148-$BB148,$AZ148&gt;=$AY148,(($AY148+ROUND($AY148*9.76%,2)+ROUND($AY148*6.5%,2)+ROUND($AY148*$E$5%,2))+$AZ148)-($BA148-$BB148)&lt;2800+(ROUND(IF($AY148&gt;2800,2800,$AY148)*9.76%,2)+ROUND(IF($AY148&gt;2800,2800,$AY148)*6.5%,2)+ROUND(IF($AY148&gt;2800,2800,$AY148)*$E$5%,2))),ROUND(($AY148)*$E$8,2)+ROUND((ROUND(($AY148)*9.76%,2)+ROUND(($AY148)*6.5%,2)+ROUND(($AY148)*$E$5%,2)-(($BA148-$BB148)-($AZ148)))*$E$8,2),IF(AND($AZ148&gt;=$BA148-$BB148,$AZ148&gt;=$AY148,(($AY148+ROUND($AY148*9.76%,2)+ROUND($AY148*6.5%,2)+ROUND($AY148*$E$5%,2))+$AZ148)-($BA148-$BB148)&lt;2800+(ROUND(IF($AY148&gt;2800,2800,$AY148)*9.76%,2)+ROUND(IF($AY148&gt;2800,2800,$AY148)*6.5%,2)+ROUND(IF($AY148&gt;2800,2800,$AY148)*$E$5%,2))),ROUND((($AZ148)-($BA148-$BB148)+$AY148)*$E$8,2)+ROUND((ROUND($AY148*9.76%,2)+ROUND($AY148*6.5%,2)+ROUND($AY148*$E$5%,2))*$E$8,2),IF(AND($AY148&gt;=2800,$AZ148&lt;=$BA148),IF((($AY148+ROUND($AY148*9.76%,2)+ROUND($AY148*6.5%,2)+ROUND($AY148*$E$5%,2))-($BA148-$AZ148))&gt;(2800+ROUND(2800*9.76%,2)+ROUND(2800*6.5%,2)+ROUND(2800*$E$5%,2)),ROUND((2800+ROUND(2800*9.76%,2)+ROUND(2800*6.5%,2)+ROUND(2800*$E$5%,2))*$E$8,2),ROUND((($AY148+ROUND($AY148*9.76%,2)+ROUND($AY148*6.5%,2)+ROUND($AY148*$E$5%,2))-($BA148-$AZ148))*$E$8,2)),0)))))))),0)))),0)</f>
        <v>0</v>
      </c>
      <c r="BL148" s="49">
        <f t="shared" ref="BL148:BL211" si="173">IF(AND($AX148=1,$G148&gt;0),IF(AND($AZ148=0,$BA148=0),ROUND((ROUND(IF($AY148&gt;=2800,2800,$AY148)*9.76%,2)+ROUND(IF($AY148&gt;=2800,2800,$AY148)*1.5%,2)+ROUND(IF($AY148&gt;=2800,2800,$AY148)*2.45%,2)+ROUND(IF($AY148&gt;=2800,2800,$AY148)*((1-13.71%)*9%),2))*$E$8,2),IF(AND($AZ148&gt;0,$BA148=0),ROUND(IF(AND($AY148&gt;=2800,$AZ148&lt;=2800,$AY148+$AZ148&gt;=2800),ROUND((2800-$AZ148)*9.76%,2)+ROUND((2800-$AZ148)*2.45%,2)+ROUND((2800-$AZ148)*1.5%,2)+ROUND((2800-$AZ148)*((1-13.71%)*9%),2)+ROUND($AZ148*9%,2),ROUND(IF(AND($AY148&lt;=2800,$AZ148+$AY148&lt;=2800),ROUND($AY148*9.76%,2)+ROUND($AY148*1.5%,2)+ROUND($AY148*2.45%,2)+ROUND($AY148*((1-13.71%)*9%),2)+ROUND($AZ148*9%,2),IF(AND($AY148&lt;2800,$AZ148+$AY148&gt;2800,$AZ148&lt;=2800),ROUND((2800-$AZ148)*9.76%,2)+ROUND((2800-$AZ148)*1.5%,2)+ROUND((2800-$AZ148)*2.45%,2)+ROUND((2800-$AZ148)*((1-13.71%)*9%),2)+ROUND($AZ148*9%,2),IF($AZ148&gt;2800,ROUND(2800*9%,2),2))),2))*$E$8,2),IF(AND($AZ148=0,$BA148&gt;0),ROUND((ROUND(IF($AY148-($BA148+$BB148)&gt;=2800,2800,$AY148-($BA148+$BB148))*9.76%,2)+ROUND(IF($AY148-($BA148+$BB148)&gt;=2800,2800,$AY148-($BA148+$BB148))*1.5%,2)+ROUND(IF($AY148-($BA148+$BB148)&gt;=2800,2800,$AY148-($BA148+$BB148))*2.45%,2)+ROUND(IF($AY148-($BA148+$BB148)&gt;=2800,2800,$AY148-($BA148+$BB148))*((1-13.71%)*9%),2))*$E$8,2),IF(AND($AZ148&gt;0,$BA148&gt;0),IF(AND($AY148+ROUND($AY148*9.76%,2)+ROUND($AY148*6.5%,2)+ROUND($AY148*$E$5%,2)+($AZ148)-($BA148-$BB148)&gt;=2800+ROUND(2800*9.76%,2)+ROUND(2800*6.5%,2)+ROUND(2800*$E$5%,2),BE148+ROUND($AY148*9.76%,2)+ROUND($AY148*6.5%,2)+ROUND($AY148*$E$5%,2)&lt;2800+ROUND(2800*9.76%,2)+ROUND(2800*6.5%,2)+ROUND(2800*$E$5%,2),$AZ148&gt;=$BA148-$BB148),ROUND((ROUND($AY148*9.76%,2)+ROUND($AY148*2.45%,2)+ROUND($AY148*1.5%,2)+ROUND($AY148*((1-13.71%)*9%),2))*$E$8,2),IF(AND($AY148+ROUND($AY148*9.76%,2)+ROUND($AY148*6.5%,2)+ROUND($AY148*$E$5%,2)+($AZ148)-($BA148-$BB148)&gt;=2800+ROUND(2800*9.76%,2)+ROUND(2800*6.5%,2)+ROUND(2800*$E$5%,2),BE148+ROUND($AY148*9.76%,2)+ROUND($AY148*6.5%,2)+ROUND($AY148*$E$5%,2)&gt;=2800+ROUND(2800*9.76%,2)+ROUND(2800*6.5%,2)+ROUND(2800*$E$5%,2),$AZ148&gt;=$BA148-$BB148),ROUND((ROUND(2800*9.76%,2)+ROUND(2800*2.45%,2)+ROUND(2800*1.5%,2)+ROUND(2800*((1-13.71%)*9%),2))*$E$8,2),IF(AND($AY148+ROUND($AY148*9.76%,2)+ROUND($AY148*6.5%,2)+ROUND($AY148*$E$5%,2)+($AZ148)-($BA148-$BB148)&gt;=2800+ROUND(2800*9.76%,2)+ROUND(2800*6.5%,2)+ROUND(2800*$E$5%,2),$AY148+ROUND($AY148*9.76%,2)+ROUND($AY148*6.5%,2)+ROUND($AY148*$E$5%,2)&gt;=2800+ROUND(2800*9.76%,2)+ROUND(2800*6.5%,2)+ROUND(2800*$E$5%,2),$AZ148&lt;=$BA148-$BB148),ROUND((ROUND(2800*9.76%,2)+ROUND(2800*2.45%,2)+ROUND(2800*1.5%,2)+ROUND(2800*((1-13.71%)*9%),2))*$E$8,2),IF(AND($AY148+ROUND($AY148*9.76%,2)+ROUND($AY148*6.5%,2)+ROUND($AY148*$E$5%,2)+($AZ148)-($BA148-$BB148)&lt;2800+ROUND(2800*9.76%,2)+ROUND(2800*6.5%,2)+ROUND(2800*$E$5%,2),$AY148+ROUND($AY148*9.76%,2)+ROUND($AY148*6.5%,2)+ROUND($AY148*$E$5%,2)&lt;2800+ROUND(2800*9.76%,2)+ROUND(2800*6.5%,2)+ROUND(2800*$E$5%,2),$AZ148&gt;=$BA148-$BB148),ROUND((ROUND($AY148*9.76%,2)+ROUND($AY148*2.45%,2)+ROUND($AY148*1.5%,2)+ROUND($AY148*((1-13.71%)*9%),2))*$E$8,2),IF(AND($AY148+ROUND($AY148*9.76%,2)+ROUND($AY148*6.5%,2)+ROUND($AY148*$E$5%,2)+($AZ148)-($BA148-$BB148)&lt;2800+ROUND(2800*9.76%,2)+ROUND(2800*6.5%,2)+ROUND(2800*$E$5%,2),$AY148+ROUND($AY148*9.76%,2)+ROUND($AY148*6.5%,2)+ROUND($AY148*$E$5%,2)&lt;2800+ROUND(2800*9.76%,2)+ROUND(2800*6.5%,2)+ROUND(2800*$E$5%,2),$AZ148&lt;=$BA148-$BB148),ROUND(((ROUND((($AY148+ROUND($AY148*9.76%,2)+ROUND($AY148*6.5%,2)+ROUND($AY148*$E$5%,2))-(($BA148+$BB148)-$AZ148)-(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2))))*9.76%,2))+(ROUND((($AY148+ROUND($AY148*9.76%,2)+ROUND($AY148*6.5%,2)+ROUND($AY148*$E$5%,2))-(($BA148+$BB148)-$AZ148)-(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2))))*2.45%,2))+(ROUND((($AY148+ROUND($AY148*9.76%,2)+ROUND($AY148*6.5%,2)+ROUND($AY148*$E$5%,2))-(($BA148+$BB148)-$AZ148)-(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2))))*1.5%,2))+(ROUND((($AY148+ROUND($AY148*9.76%,2)+ROUND($AY148*6.5%,2)+ROUND($AY148*$E$5%,2))-(($BA148+$BB148)-$AZ148)-(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2))))*((1-13.71%)*9%),2)))*$E$8,2),0))))),0)))),0)</f>
        <v>0</v>
      </c>
      <c r="BM148" s="49">
        <f t="shared" ref="BM148:BM211" si="174">IF($AX148=1,IF(AND($AZ148&gt;0,$BA148&gt;0),IF(AND($AY148+ROUND($AY148*9.76%,2)+ROUND($AY148*6.5%,2)+ROUND($AY148*$E$5%,2)+($AZ148)-($BA148-$BB148)&lt;2800+ROUND(2800*9.76%,2)+ROUND(2800*6.5%,2)+ROUND(2800*$E$5%,2),$AY148+ROUND($AY148*9.76%,2)+ROUND($AY148*6.5%,2)+ROUND($AY148*$E$5%,2)&gt;=2800+ROUND(2800*9.76%,2)+ROUND(2800*6.5%,2)+ROUND(2800*$E$5%,2),$AZ148&lt;$BA148-$BB148),ROUND(((ROUND((($AY148+ROUND($AY148*9.76%,2)+ROUND($AY148*6.5%,2)+ROUND($AY148*$E$5%,2))-(($BA148+$BB148)-$AZ148)-(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2))))*9.76%,2))+(ROUND((($AY148+ROUND($AY148*9.76%,2)+ROUND($AY148*6.5%,2)+ROUND($AY148*$E$5%,2))-(($BA148+$BB148)-$AZ148)-(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2))))*2.45%,2))+(ROUND((($AY148+ROUND($AY148*9.76%,2)+ROUND($AY148*6.5%,2)+ROUND($AY148*$E$5%,2))-(($BA148+$BB148)-$AZ148)-(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2))))*1.5%,2))+(ROUND((($AY148+ROUND($AY148*9.76%,2)+ROUND($AY148*6.5%,2)+ROUND($AY148*$E$5%,2))-(($BA148+$BB148)-$AZ148)-(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2))))*((1-13.71%)*9%),2)))*$E$8,2),0),0),0)</f>
        <v>0</v>
      </c>
      <c r="BN148" s="32">
        <f t="shared" ref="BN148:BN211" si="175">IF(IF(IF($AX148=0,0,IF(AND(OR($H148=0,$H148=""),OR($BA148=0,$BA148=""),$AX148=1),0,IF(AND($AZ148=0,$BA148=0),ROUND((ROUND(IF($AY148&gt;=2800,2800,$AY148)*9.76%,2)+ROUND(IF($AY148&gt;=2800,2800,$AY148)*6.5%,2)+ROUND(IF($AY148&gt;=2800,2800,$AY148)*$E$5%,2))*$E$8,2),IF(AND($AZ148&gt;0,$BA148=0),IF($AY148&gt;=2800,ROUND((ROUND(2800*9.76%,2)+ROUND(2800*6.5%,2)+ROUND(2800*$E$5%,2))*$E$8,2),ROUND((ROUND($AY148*9.76%,2)+ROUND($AY148*6.5%,2)+ROUND($AY148*$E$5%,2))*$E$8,2)),IF(AND($AZ148=0,$BA148&gt;0),IF(ROUND(((($AY148+ROUND($AY148*9.76%,2)+ROUND($AY148*6.5%,2)+ROUND($AY148*$E$5%,2))-($BA148-$BB148))-(((($AY148+ROUND($AY148*9.76%,2)+ROUND($AY148*6.5%,2)+ROUND($AY148*$E$5%,2))-($BA148-$BB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Y148+ROUND($AY148*9.76%,2)+ROUND($AY148*6.5%,2)+ROUND($AY148*$E$5%,2))-($BA148-$BB148))/(100+$E$5+9.76+6.5))*100))*$E$8,2)),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E$8,2)))))))&gt;0,IF($AX148=0,0,IF(AND(OR($H148=0,$H148=""),OR($BA148=0,$BA148=""),$AX148=1),0,IF(AND($AZ148=0,$BA148=0),ROUND((ROUND(IF($AY148&gt;=2800,2800,$AY148)*9.76%,2)+ROUND(IF($AY148&gt;=2800,2800,$AY148)*6.5%,2)+ROUND(IF($AY148&gt;=2800,2800,$AY148)*$E$5%,2))*$E$8,2),IF(AND($AZ148&gt;0,$BA148=0),IF($AY148&gt;=2800,ROUND((ROUND(2800*9.76%,2)+ROUND(2800*6.5%,2)+ROUND(2800*$E$5%,2))*$E$8,2),ROUND((ROUND($AY148*9.76%,2)+ROUND($AY148*6.5%,2)+ROUND($AY148*$E$5%,2))*$E$8,2)),IF(AND($AZ148=0,$BA148&gt;0),IF(ROUND(((($AY148+ROUND($AY148*9.76%,2)+ROUND($AY148*6.5%,2)+ROUND($AY148*$E$5%,2))-($BA148-$BB148))-(((($AY148+ROUND($AY148*9.76%,2)+ROUND($AY148*6.5%,2)+ROUND($AY148*$E$5%,2))-($BA148-$BB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Y148+ROUND($AY148*9.76%,2)+ROUND($AY148*6.5%,2)+ROUND($AY148*$E$5%,2))-($BA148-$BB148))/(100+$E$5+9.76+6.5))*100))*$E$8,2)),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E$8,2))))))),0)&gt;$H148,$H148,IF(IF($AX148=0,0,IF(AND(OR($H148=0,$H148=""),OR($BA148=0,$BA148=""),$AX148=1),0,IF(AND($AZ148=0,$BA148=0),ROUND((ROUND(IF($AY148&gt;=2800,2800,$AY148)*9.76%,2)+ROUND(IF($AY148&gt;=2800,2800,$AY148)*6.5%,2)+ROUND(IF($AY148&gt;=2800,2800,$AY148)*$E$5%,2))*$E$8,2),IF(AND($AZ148&gt;0,$BA148=0),IF($AY148&gt;=2800,ROUND((ROUND(2800*9.76%,2)+ROUND(2800*6.5%,2)+ROUND(2800*$E$5%,2))*$E$8,2),ROUND((ROUND($AY148*9.76%,2)+ROUND($AY148*6.5%,2)+ROUND($AY148*$E$5%,2))*$E$8,2)),IF(AND($AZ148=0,$BA148&gt;0),IF(ROUND(((($AY148+ROUND($AY148*9.76%,2)+ROUND($AY148*6.5%,2)+ROUND($AY148*$E$5%,2))-($BA148-$BB148))-(((($AY148+ROUND($AY148*9.76%,2)+ROUND($AY148*6.5%,2)+ROUND($AY148*$E$5%,2))-($BA148-$BB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Y148+ROUND($AY148*9.76%,2)+ROUND($AY148*6.5%,2)+ROUND($AY148*$E$5%,2))-($BA148-$BB148))/(100+$E$5+9.76+6.5))*100))*$E$8,2)),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E$8,2)))))))&gt;0,IF($AX148=0,0,IF(AND(OR($H148=0,$H148=""),OR($BA148=0,$BA148=""),$AX148=1),0,IF(AND($AZ148=0,$BA148=0),ROUND((ROUND(IF($AY148&gt;=2800,2800,$AY148)*9.76%,2)+ROUND(IF($AY148&gt;=2800,2800,$AY148)*6.5%,2)+ROUND(IF($AY148&gt;=2800,2800,$AY148)*$E$5%,2))*$E$8,2),IF(AND($AZ148&gt;0,$BA148=0),IF($AY148&gt;=2800,ROUND((ROUND(2800*9.76%,2)+ROUND(2800*6.5%,2)+ROUND(2800*$E$5%,2))*$E$8,2),ROUND((ROUND($AY148*9.76%,2)+ROUND($AY148*6.5%,2)+ROUND($AY148*$E$5%,2))*$E$8,2)),IF(AND($AZ148=0,$BA148&gt;0),IF(ROUND(((($AY148+ROUND($AY148*9.76%,2)+ROUND($AY148*6.5%,2)+ROUND($AY148*$E$5%,2))-($BA148-$BB148))-(((($AY148+ROUND($AY148*9.76%,2)+ROUND($AY148*6.5%,2)+ROUND($AY148*$E$5%,2))-($BA148-$BB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Y148+ROUND($AY148*9.76%,2)+ROUND($AY148*6.5%,2)+ROUND($AY148*$E$5%,2))-($BA148-$BB148))/(100+$E$5+9.76+6.5))*100))*$E$8,2)),IF(ROUND(((($AY148+ROUND($AY148*9.76%,2)+ROUND($AY148*6.5%,2)+ROUND($AY148*$E$5%,2))-($BA148-$BB148)+$AZ148)-(((($AY148+ROUND($AY148*9.76%,2)+ROUND($AY148*6.5%,2)+ROUND($AY148*$E$5%,2))-($BA148-$BB148)+$AZ148)/(100+$E$5+9.76+6.5))*100))*$E$8,2)&gt;=ROUND((ROUND(IF($AY148&gt;=2800,2800,$AY148)*9.76%,2)+ROUND(IF($AY148&gt;=2800,2800,$AY148)*6.5%,2)+ROUND(IF($AY148&gt;=2800,2800,$AY148)*$E$5%,2))*$E$8,2),ROUND((ROUND(IF($AY148&gt;=2800,2800,$AY148)*9.76%,2)+ROUND(IF($AY148&gt;=2800,2800,$AY148)*6.5%,2)+ROUND(IF($AY148&gt;=2800,2800,$AY148)*$E$5%,2))*$E$8,2),ROUND(((($AY148+ROUND($AY148*9.76%,2)+ROUND($AY148*6.5%,2)+ROUND($AY148*$E$5%,2))-($BA148-$BB148)+$AZ148)-(((($AY148+ROUND($AY148*9.76%,2)+ROUND($AY148*6.5%,2)+ROUND($AY148*$E$5%,2))-($BA148-$BB148)+$AZ148)/(100+$E$5+9.76+6.5))*100))*$E$8,2))))))),0))</f>
        <v>0</v>
      </c>
      <c r="BO148" s="32" t="str">
        <f t="shared" ref="BO148:BO211" si="176">IF($E$7=2020,IF(IF(OR($AX148=0,$H148=0),0,IF($BF148&gt;0,$BF148,$BG148))&gt;$G148,$G148,IF(OR($AX148=0,$H148=0),0,IF($BF148&gt;0,$BF148,$BG148))),IF($E$7=2021,IF(IF(OR($AX148=0,$H148=0),0,IF($BL148&gt;0,$BL148,$BM148))&gt;$G148,$G148,IF(OR($AX148=0,$H148=0),0,IF($BL148&gt;0,$BL148,$BM148))),""))</f>
        <v/>
      </c>
      <c r="BP148" s="32" t="str">
        <f t="shared" ref="BP148:BP211" si="177">IF($E$7=2020,IF(IF(OR($AX148=0,$H148=0),0,$BH148)&gt;$H148,$H148,IF(OR($AX148=0,$H148=0),0,$BH148)),IF($E$7=2021,IF(IF(OR($AX148=0,$H148=0),0,$BN148)&gt;$H148,$H148,IF(OR($AX148=0,$H148=0),0,$BN148)),""))</f>
        <v/>
      </c>
      <c r="BQ148" s="56" t="str">
        <f t="shared" ref="BQ148:BQ211" si="178">IF($E$7=2020,ROUND(IF(IF($BC148&gt;0,$BC148,IF($BD148&gt;0,$BD148,IF($BE148&gt;0,$BE148,0)))&gt;$I148,$I148,IF($BC148&gt;0,$BC148,IF($BD148&gt;0,$BD148,IF($BE148&gt;0,$BE148,0)))),2),IF($E$7=2021,ROUND(IF(IF($BI148&gt;0,$BI148,IF($BJ148&gt;0,$BJ148,IF($BK148&gt;0,$BK148,0)))&gt;$I148,$I148,IF($BI148&gt;0,$BI148,IF($BJ148&gt;0,$BJ148,IF($BK148&gt;0,$BK148,0)))),2),""))</f>
        <v/>
      </c>
      <c r="BR148" s="250">
        <f t="shared" ref="BR148:BR211" si="179">IF($E$7=0,0,$AC148+$AW148+$BQ148)</f>
        <v>0</v>
      </c>
      <c r="BS148" s="19"/>
      <c r="BT148" s="19"/>
      <c r="BU148" s="19"/>
      <c r="BV148" s="19"/>
      <c r="BW148" s="19"/>
      <c r="BX148" s="19"/>
      <c r="BY148" s="19"/>
      <c r="BZ148" s="19"/>
      <c r="CA148" s="19">
        <f t="shared" si="141"/>
        <v>10</v>
      </c>
      <c r="CB148" s="19"/>
      <c r="CC148" s="19"/>
      <c r="CD148" s="19"/>
      <c r="CE148" s="19"/>
      <c r="CF148" s="19"/>
      <c r="CG148" s="19"/>
      <c r="CH148" s="19"/>
      <c r="CI148" s="19"/>
      <c r="CJ148" s="19"/>
      <c r="CK148" s="19"/>
      <c r="CL148" s="19"/>
      <c r="CM148" s="19"/>
      <c r="CN148" s="19"/>
      <c r="CO148" s="18"/>
      <c r="CP148" s="18"/>
      <c r="CQ148" s="18"/>
    </row>
    <row r="149" spans="1:95" ht="15.75" customHeight="1" x14ac:dyDescent="0.25">
      <c r="A149" s="129">
        <v>131</v>
      </c>
      <c r="B149" s="50"/>
      <c r="C149" s="50"/>
      <c r="D149" s="36"/>
      <c r="E149" s="36"/>
      <c r="F149" s="37">
        <v>1</v>
      </c>
      <c r="G149" s="61">
        <v>0</v>
      </c>
      <c r="H149" s="62">
        <v>0</v>
      </c>
      <c r="I149" s="63">
        <v>0</v>
      </c>
      <c r="J149" s="38">
        <v>1</v>
      </c>
      <c r="K149" s="39">
        <v>0</v>
      </c>
      <c r="L149" s="39">
        <v>0</v>
      </c>
      <c r="M149" s="39">
        <v>0</v>
      </c>
      <c r="N149" s="40">
        <v>0</v>
      </c>
      <c r="O149" s="41">
        <f t="shared" si="142"/>
        <v>0</v>
      </c>
      <c r="P149" s="41">
        <f t="shared" si="143"/>
        <v>0</v>
      </c>
      <c r="Q149" s="41">
        <f t="shared" si="144"/>
        <v>0</v>
      </c>
      <c r="R149" s="41">
        <f t="shared" si="145"/>
        <v>0</v>
      </c>
      <c r="S149" s="41">
        <f t="shared" si="146"/>
        <v>0</v>
      </c>
      <c r="T149" s="32">
        <f t="shared" si="123"/>
        <v>0</v>
      </c>
      <c r="U149" s="41">
        <f t="shared" si="147"/>
        <v>0</v>
      </c>
      <c r="V149" s="41">
        <f t="shared" si="148"/>
        <v>0</v>
      </c>
      <c r="W149" s="41">
        <f t="shared" si="149"/>
        <v>0</v>
      </c>
      <c r="X149" s="41">
        <f t="shared" si="150"/>
        <v>0</v>
      </c>
      <c r="Y149" s="41">
        <f t="shared" si="151"/>
        <v>0</v>
      </c>
      <c r="Z149" s="32">
        <f t="shared" si="152"/>
        <v>0</v>
      </c>
      <c r="AA149" s="32" t="str">
        <f t="shared" si="153"/>
        <v/>
      </c>
      <c r="AB149" s="32" t="str">
        <f t="shared" si="154"/>
        <v/>
      </c>
      <c r="AC149" s="56" t="str">
        <f t="shared" si="155"/>
        <v/>
      </c>
      <c r="AD149" s="42">
        <f t="shared" si="156"/>
        <v>1</v>
      </c>
      <c r="AE149" s="43">
        <f t="shared" si="124"/>
        <v>0</v>
      </c>
      <c r="AF149" s="43">
        <f t="shared" si="125"/>
        <v>0</v>
      </c>
      <c r="AG149" s="43">
        <f t="shared" si="126"/>
        <v>0</v>
      </c>
      <c r="AH149" s="44">
        <f t="shared" si="127"/>
        <v>0</v>
      </c>
      <c r="AI149" s="45">
        <f t="shared" si="128"/>
        <v>0</v>
      </c>
      <c r="AJ149" s="45">
        <f t="shared" si="129"/>
        <v>0</v>
      </c>
      <c r="AK149" s="46">
        <f t="shared" si="130"/>
        <v>0</v>
      </c>
      <c r="AL149" s="46">
        <f t="shared" si="157"/>
        <v>0</v>
      </c>
      <c r="AM149" s="46">
        <f t="shared" si="131"/>
        <v>0</v>
      </c>
      <c r="AN149" s="32">
        <f t="shared" si="158"/>
        <v>0</v>
      </c>
      <c r="AO149" s="45">
        <f t="shared" si="159"/>
        <v>0</v>
      </c>
      <c r="AP149" s="45">
        <f t="shared" si="160"/>
        <v>0</v>
      </c>
      <c r="AQ149" s="46">
        <f t="shared" si="161"/>
        <v>0</v>
      </c>
      <c r="AR149" s="46">
        <f t="shared" si="162"/>
        <v>0</v>
      </c>
      <c r="AS149" s="46">
        <f t="shared" si="163"/>
        <v>0</v>
      </c>
      <c r="AT149" s="32">
        <f t="shared" si="164"/>
        <v>0</v>
      </c>
      <c r="AU149" s="35" t="str">
        <f t="shared" si="165"/>
        <v/>
      </c>
      <c r="AV149" s="35" t="str">
        <f t="shared" si="166"/>
        <v/>
      </c>
      <c r="AW149" s="65" t="str">
        <f t="shared" si="167"/>
        <v/>
      </c>
      <c r="AX149" s="47">
        <f t="shared" si="132"/>
        <v>1</v>
      </c>
      <c r="AY149" s="48">
        <f t="shared" si="133"/>
        <v>0</v>
      </c>
      <c r="AZ149" s="48">
        <f t="shared" si="134"/>
        <v>0</v>
      </c>
      <c r="BA149" s="43">
        <f t="shared" si="135"/>
        <v>0</v>
      </c>
      <c r="BB149" s="43">
        <f t="shared" si="136"/>
        <v>0</v>
      </c>
      <c r="BC149" s="49">
        <f t="shared" si="137"/>
        <v>0</v>
      </c>
      <c r="BD149" s="49">
        <f t="shared" si="138"/>
        <v>0</v>
      </c>
      <c r="BE149" s="49">
        <f t="shared" si="139"/>
        <v>0</v>
      </c>
      <c r="BF149" s="49">
        <f t="shared" si="168"/>
        <v>0</v>
      </c>
      <c r="BG149" s="49">
        <f t="shared" si="140"/>
        <v>0</v>
      </c>
      <c r="BH149" s="32">
        <f t="shared" si="169"/>
        <v>0</v>
      </c>
      <c r="BI149" s="49">
        <f t="shared" si="170"/>
        <v>0</v>
      </c>
      <c r="BJ149" s="49">
        <f t="shared" si="171"/>
        <v>0</v>
      </c>
      <c r="BK149" s="49">
        <f t="shared" si="172"/>
        <v>0</v>
      </c>
      <c r="BL149" s="49">
        <f t="shared" si="173"/>
        <v>0</v>
      </c>
      <c r="BM149" s="49">
        <f t="shared" si="174"/>
        <v>0</v>
      </c>
      <c r="BN149" s="32">
        <f t="shared" si="175"/>
        <v>0</v>
      </c>
      <c r="BO149" s="32" t="str">
        <f t="shared" si="176"/>
        <v/>
      </c>
      <c r="BP149" s="32" t="str">
        <f t="shared" si="177"/>
        <v/>
      </c>
      <c r="BQ149" s="56" t="str">
        <f t="shared" si="178"/>
        <v/>
      </c>
      <c r="BR149" s="250">
        <f t="shared" si="179"/>
        <v>0</v>
      </c>
      <c r="BS149" s="19"/>
      <c r="BT149" s="19"/>
      <c r="BU149" s="19"/>
      <c r="BV149" s="19"/>
      <c r="BW149" s="19"/>
      <c r="BX149" s="19"/>
      <c r="BY149" s="19"/>
      <c r="BZ149" s="19"/>
      <c r="CA149" s="19">
        <f t="shared" si="141"/>
        <v>10</v>
      </c>
      <c r="CB149" s="19"/>
      <c r="CC149" s="19"/>
      <c r="CD149" s="19"/>
      <c r="CE149" s="19"/>
      <c r="CF149" s="19"/>
      <c r="CG149" s="19"/>
      <c r="CH149" s="19"/>
      <c r="CI149" s="19"/>
      <c r="CJ149" s="19"/>
      <c r="CK149" s="19"/>
      <c r="CL149" s="19"/>
      <c r="CM149" s="19"/>
      <c r="CN149" s="19"/>
      <c r="CO149" s="18"/>
      <c r="CP149" s="18"/>
      <c r="CQ149" s="18"/>
    </row>
    <row r="150" spans="1:95" ht="15.75" customHeight="1" x14ac:dyDescent="0.25">
      <c r="A150" s="129">
        <v>132</v>
      </c>
      <c r="B150" s="50"/>
      <c r="C150" s="50"/>
      <c r="D150" s="36"/>
      <c r="E150" s="36"/>
      <c r="F150" s="37">
        <v>1</v>
      </c>
      <c r="G150" s="61">
        <v>0</v>
      </c>
      <c r="H150" s="62">
        <v>0</v>
      </c>
      <c r="I150" s="63">
        <v>0</v>
      </c>
      <c r="J150" s="38">
        <v>1</v>
      </c>
      <c r="K150" s="39">
        <v>0</v>
      </c>
      <c r="L150" s="39">
        <v>0</v>
      </c>
      <c r="M150" s="39">
        <v>0</v>
      </c>
      <c r="N150" s="40">
        <v>0</v>
      </c>
      <c r="O150" s="41">
        <f t="shared" si="142"/>
        <v>0</v>
      </c>
      <c r="P150" s="41">
        <f t="shared" si="143"/>
        <v>0</v>
      </c>
      <c r="Q150" s="41">
        <f t="shared" si="144"/>
        <v>0</v>
      </c>
      <c r="R150" s="41">
        <f t="shared" si="145"/>
        <v>0</v>
      </c>
      <c r="S150" s="41">
        <f t="shared" si="146"/>
        <v>0</v>
      </c>
      <c r="T150" s="32">
        <f t="shared" si="123"/>
        <v>0</v>
      </c>
      <c r="U150" s="41">
        <f t="shared" si="147"/>
        <v>0</v>
      </c>
      <c r="V150" s="41">
        <f t="shared" si="148"/>
        <v>0</v>
      </c>
      <c r="W150" s="41">
        <f t="shared" si="149"/>
        <v>0</v>
      </c>
      <c r="X150" s="41">
        <f t="shared" si="150"/>
        <v>0</v>
      </c>
      <c r="Y150" s="41">
        <f t="shared" si="151"/>
        <v>0</v>
      </c>
      <c r="Z150" s="32">
        <f t="shared" si="152"/>
        <v>0</v>
      </c>
      <c r="AA150" s="32" t="str">
        <f t="shared" si="153"/>
        <v/>
      </c>
      <c r="AB150" s="32" t="str">
        <f t="shared" si="154"/>
        <v/>
      </c>
      <c r="AC150" s="56" t="str">
        <f t="shared" si="155"/>
        <v/>
      </c>
      <c r="AD150" s="42">
        <f t="shared" si="156"/>
        <v>1</v>
      </c>
      <c r="AE150" s="43">
        <f t="shared" si="124"/>
        <v>0</v>
      </c>
      <c r="AF150" s="43">
        <f t="shared" si="125"/>
        <v>0</v>
      </c>
      <c r="AG150" s="43">
        <f t="shared" si="126"/>
        <v>0</v>
      </c>
      <c r="AH150" s="44">
        <f t="shared" si="127"/>
        <v>0</v>
      </c>
      <c r="AI150" s="45">
        <f t="shared" si="128"/>
        <v>0</v>
      </c>
      <c r="AJ150" s="45">
        <f t="shared" si="129"/>
        <v>0</v>
      </c>
      <c r="AK150" s="46">
        <f t="shared" si="130"/>
        <v>0</v>
      </c>
      <c r="AL150" s="46">
        <f t="shared" si="157"/>
        <v>0</v>
      </c>
      <c r="AM150" s="46">
        <f t="shared" si="131"/>
        <v>0</v>
      </c>
      <c r="AN150" s="32">
        <f t="shared" si="158"/>
        <v>0</v>
      </c>
      <c r="AO150" s="45">
        <f t="shared" si="159"/>
        <v>0</v>
      </c>
      <c r="AP150" s="45">
        <f t="shared" si="160"/>
        <v>0</v>
      </c>
      <c r="AQ150" s="46">
        <f t="shared" si="161"/>
        <v>0</v>
      </c>
      <c r="AR150" s="46">
        <f t="shared" si="162"/>
        <v>0</v>
      </c>
      <c r="AS150" s="46">
        <f t="shared" si="163"/>
        <v>0</v>
      </c>
      <c r="AT150" s="32">
        <f t="shared" si="164"/>
        <v>0</v>
      </c>
      <c r="AU150" s="35" t="str">
        <f t="shared" si="165"/>
        <v/>
      </c>
      <c r="AV150" s="35" t="str">
        <f t="shared" si="166"/>
        <v/>
      </c>
      <c r="AW150" s="65" t="str">
        <f t="shared" si="167"/>
        <v/>
      </c>
      <c r="AX150" s="47">
        <f t="shared" si="132"/>
        <v>1</v>
      </c>
      <c r="AY150" s="48">
        <f t="shared" si="133"/>
        <v>0</v>
      </c>
      <c r="AZ150" s="48">
        <f t="shared" si="134"/>
        <v>0</v>
      </c>
      <c r="BA150" s="43">
        <f t="shared" si="135"/>
        <v>0</v>
      </c>
      <c r="BB150" s="43">
        <f t="shared" si="136"/>
        <v>0</v>
      </c>
      <c r="BC150" s="49">
        <f t="shared" si="137"/>
        <v>0</v>
      </c>
      <c r="BD150" s="49">
        <f t="shared" si="138"/>
        <v>0</v>
      </c>
      <c r="BE150" s="49">
        <f t="shared" si="139"/>
        <v>0</v>
      </c>
      <c r="BF150" s="49">
        <f t="shared" si="168"/>
        <v>0</v>
      </c>
      <c r="BG150" s="49">
        <f t="shared" si="140"/>
        <v>0</v>
      </c>
      <c r="BH150" s="32">
        <f t="shared" si="169"/>
        <v>0</v>
      </c>
      <c r="BI150" s="49">
        <f t="shared" si="170"/>
        <v>0</v>
      </c>
      <c r="BJ150" s="49">
        <f t="shared" si="171"/>
        <v>0</v>
      </c>
      <c r="BK150" s="49">
        <f t="shared" si="172"/>
        <v>0</v>
      </c>
      <c r="BL150" s="49">
        <f t="shared" si="173"/>
        <v>0</v>
      </c>
      <c r="BM150" s="49">
        <f t="shared" si="174"/>
        <v>0</v>
      </c>
      <c r="BN150" s="32">
        <f t="shared" si="175"/>
        <v>0</v>
      </c>
      <c r="BO150" s="32" t="str">
        <f t="shared" si="176"/>
        <v/>
      </c>
      <c r="BP150" s="32" t="str">
        <f t="shared" si="177"/>
        <v/>
      </c>
      <c r="BQ150" s="56" t="str">
        <f t="shared" si="178"/>
        <v/>
      </c>
      <c r="BR150" s="250">
        <f t="shared" si="179"/>
        <v>0</v>
      </c>
      <c r="BS150" s="19"/>
      <c r="BT150" s="19"/>
      <c r="BU150" s="19"/>
      <c r="BV150" s="19"/>
      <c r="BW150" s="19"/>
      <c r="BX150" s="19"/>
      <c r="BY150" s="19"/>
      <c r="BZ150" s="19"/>
      <c r="CA150" s="19">
        <f t="shared" si="141"/>
        <v>10</v>
      </c>
      <c r="CB150" s="19"/>
      <c r="CC150" s="19"/>
      <c r="CD150" s="19"/>
      <c r="CE150" s="19"/>
      <c r="CF150" s="19"/>
      <c r="CG150" s="19"/>
      <c r="CH150" s="19"/>
      <c r="CI150" s="19"/>
      <c r="CJ150" s="19"/>
      <c r="CK150" s="19"/>
      <c r="CL150" s="19"/>
      <c r="CM150" s="19"/>
      <c r="CN150" s="19"/>
      <c r="CO150" s="18"/>
      <c r="CP150" s="18"/>
      <c r="CQ150" s="18"/>
    </row>
    <row r="151" spans="1:95" ht="15.75" customHeight="1" x14ac:dyDescent="0.25">
      <c r="A151" s="129">
        <v>133</v>
      </c>
      <c r="B151" s="50"/>
      <c r="C151" s="50"/>
      <c r="D151" s="36"/>
      <c r="E151" s="36"/>
      <c r="F151" s="37">
        <v>1</v>
      </c>
      <c r="G151" s="61">
        <v>0</v>
      </c>
      <c r="H151" s="62">
        <v>0</v>
      </c>
      <c r="I151" s="63">
        <v>0</v>
      </c>
      <c r="J151" s="38">
        <v>1</v>
      </c>
      <c r="K151" s="39">
        <v>0</v>
      </c>
      <c r="L151" s="39">
        <v>0</v>
      </c>
      <c r="M151" s="39">
        <v>0</v>
      </c>
      <c r="N151" s="40">
        <v>0</v>
      </c>
      <c r="O151" s="41">
        <f t="shared" si="142"/>
        <v>0</v>
      </c>
      <c r="P151" s="41">
        <f t="shared" si="143"/>
        <v>0</v>
      </c>
      <c r="Q151" s="41">
        <f t="shared" si="144"/>
        <v>0</v>
      </c>
      <c r="R151" s="41">
        <f t="shared" si="145"/>
        <v>0</v>
      </c>
      <c r="S151" s="41">
        <f t="shared" si="146"/>
        <v>0</v>
      </c>
      <c r="T151" s="32">
        <f t="shared" si="123"/>
        <v>0</v>
      </c>
      <c r="U151" s="41">
        <f t="shared" si="147"/>
        <v>0</v>
      </c>
      <c r="V151" s="41">
        <f t="shared" si="148"/>
        <v>0</v>
      </c>
      <c r="W151" s="41">
        <f t="shared" si="149"/>
        <v>0</v>
      </c>
      <c r="X151" s="41">
        <f t="shared" si="150"/>
        <v>0</v>
      </c>
      <c r="Y151" s="41">
        <f t="shared" si="151"/>
        <v>0</v>
      </c>
      <c r="Z151" s="32">
        <f t="shared" si="152"/>
        <v>0</v>
      </c>
      <c r="AA151" s="32" t="str">
        <f t="shared" si="153"/>
        <v/>
      </c>
      <c r="AB151" s="32" t="str">
        <f t="shared" si="154"/>
        <v/>
      </c>
      <c r="AC151" s="56" t="str">
        <f t="shared" si="155"/>
        <v/>
      </c>
      <c r="AD151" s="42">
        <f t="shared" si="156"/>
        <v>1</v>
      </c>
      <c r="AE151" s="43">
        <f t="shared" si="124"/>
        <v>0</v>
      </c>
      <c r="AF151" s="43">
        <f t="shared" si="125"/>
        <v>0</v>
      </c>
      <c r="AG151" s="43">
        <f t="shared" si="126"/>
        <v>0</v>
      </c>
      <c r="AH151" s="44">
        <f t="shared" si="127"/>
        <v>0</v>
      </c>
      <c r="AI151" s="45">
        <f t="shared" si="128"/>
        <v>0</v>
      </c>
      <c r="AJ151" s="45">
        <f t="shared" si="129"/>
        <v>0</v>
      </c>
      <c r="AK151" s="46">
        <f t="shared" si="130"/>
        <v>0</v>
      </c>
      <c r="AL151" s="46">
        <f t="shared" si="157"/>
        <v>0</v>
      </c>
      <c r="AM151" s="46">
        <f t="shared" si="131"/>
        <v>0</v>
      </c>
      <c r="AN151" s="32">
        <f t="shared" si="158"/>
        <v>0</v>
      </c>
      <c r="AO151" s="45">
        <f t="shared" si="159"/>
        <v>0</v>
      </c>
      <c r="AP151" s="45">
        <f t="shared" si="160"/>
        <v>0</v>
      </c>
      <c r="AQ151" s="46">
        <f t="shared" si="161"/>
        <v>0</v>
      </c>
      <c r="AR151" s="46">
        <f t="shared" si="162"/>
        <v>0</v>
      </c>
      <c r="AS151" s="46">
        <f t="shared" si="163"/>
        <v>0</v>
      </c>
      <c r="AT151" s="32">
        <f t="shared" si="164"/>
        <v>0</v>
      </c>
      <c r="AU151" s="35" t="str">
        <f t="shared" si="165"/>
        <v/>
      </c>
      <c r="AV151" s="35" t="str">
        <f t="shared" si="166"/>
        <v/>
      </c>
      <c r="AW151" s="65" t="str">
        <f t="shared" si="167"/>
        <v/>
      </c>
      <c r="AX151" s="47">
        <f t="shared" si="132"/>
        <v>1</v>
      </c>
      <c r="AY151" s="48">
        <f t="shared" si="133"/>
        <v>0</v>
      </c>
      <c r="AZ151" s="48">
        <f t="shared" si="134"/>
        <v>0</v>
      </c>
      <c r="BA151" s="43">
        <f t="shared" si="135"/>
        <v>0</v>
      </c>
      <c r="BB151" s="43">
        <f t="shared" si="136"/>
        <v>0</v>
      </c>
      <c r="BC151" s="49">
        <f t="shared" si="137"/>
        <v>0</v>
      </c>
      <c r="BD151" s="49">
        <f t="shared" si="138"/>
        <v>0</v>
      </c>
      <c r="BE151" s="49">
        <f t="shared" si="139"/>
        <v>0</v>
      </c>
      <c r="BF151" s="49">
        <f t="shared" si="168"/>
        <v>0</v>
      </c>
      <c r="BG151" s="49">
        <f t="shared" si="140"/>
        <v>0</v>
      </c>
      <c r="BH151" s="32">
        <f t="shared" si="169"/>
        <v>0</v>
      </c>
      <c r="BI151" s="49">
        <f t="shared" si="170"/>
        <v>0</v>
      </c>
      <c r="BJ151" s="49">
        <f t="shared" si="171"/>
        <v>0</v>
      </c>
      <c r="BK151" s="49">
        <f t="shared" si="172"/>
        <v>0</v>
      </c>
      <c r="BL151" s="49">
        <f t="shared" si="173"/>
        <v>0</v>
      </c>
      <c r="BM151" s="49">
        <f t="shared" si="174"/>
        <v>0</v>
      </c>
      <c r="BN151" s="32">
        <f t="shared" si="175"/>
        <v>0</v>
      </c>
      <c r="BO151" s="32" t="str">
        <f t="shared" si="176"/>
        <v/>
      </c>
      <c r="BP151" s="32" t="str">
        <f t="shared" si="177"/>
        <v/>
      </c>
      <c r="BQ151" s="56" t="str">
        <f t="shared" si="178"/>
        <v/>
      </c>
      <c r="BR151" s="250">
        <f t="shared" si="179"/>
        <v>0</v>
      </c>
      <c r="BS151" s="19"/>
      <c r="BT151" s="19"/>
      <c r="BU151" s="19"/>
      <c r="BV151" s="19"/>
      <c r="BW151" s="19"/>
      <c r="BX151" s="19"/>
      <c r="BY151" s="19"/>
      <c r="BZ151" s="19"/>
      <c r="CA151" s="19">
        <f t="shared" si="141"/>
        <v>10</v>
      </c>
      <c r="CB151" s="19"/>
      <c r="CC151" s="19"/>
      <c r="CD151" s="19"/>
      <c r="CE151" s="19"/>
      <c r="CF151" s="19"/>
      <c r="CG151" s="19"/>
      <c r="CH151" s="19"/>
      <c r="CI151" s="19"/>
      <c r="CJ151" s="19"/>
      <c r="CK151" s="19"/>
      <c r="CL151" s="19"/>
      <c r="CM151" s="19"/>
      <c r="CN151" s="19"/>
      <c r="CO151" s="18"/>
      <c r="CP151" s="18"/>
      <c r="CQ151" s="18"/>
    </row>
    <row r="152" spans="1:95" ht="15.75" customHeight="1" x14ac:dyDescent="0.25">
      <c r="A152" s="129">
        <v>134</v>
      </c>
      <c r="B152" s="50"/>
      <c r="C152" s="50"/>
      <c r="D152" s="36"/>
      <c r="E152" s="36"/>
      <c r="F152" s="37">
        <v>1</v>
      </c>
      <c r="G152" s="61">
        <v>0</v>
      </c>
      <c r="H152" s="62">
        <v>0</v>
      </c>
      <c r="I152" s="63">
        <v>0</v>
      </c>
      <c r="J152" s="38">
        <v>1</v>
      </c>
      <c r="K152" s="39">
        <v>0</v>
      </c>
      <c r="L152" s="39">
        <v>0</v>
      </c>
      <c r="M152" s="39">
        <v>0</v>
      </c>
      <c r="N152" s="40">
        <v>0</v>
      </c>
      <c r="O152" s="41">
        <f t="shared" si="142"/>
        <v>0</v>
      </c>
      <c r="P152" s="41">
        <f t="shared" si="143"/>
        <v>0</v>
      </c>
      <c r="Q152" s="41">
        <f t="shared" si="144"/>
        <v>0</v>
      </c>
      <c r="R152" s="41">
        <f t="shared" si="145"/>
        <v>0</v>
      </c>
      <c r="S152" s="41">
        <f t="shared" si="146"/>
        <v>0</v>
      </c>
      <c r="T152" s="32">
        <f t="shared" si="123"/>
        <v>0</v>
      </c>
      <c r="U152" s="41">
        <f t="shared" si="147"/>
        <v>0</v>
      </c>
      <c r="V152" s="41">
        <f t="shared" si="148"/>
        <v>0</v>
      </c>
      <c r="W152" s="41">
        <f t="shared" si="149"/>
        <v>0</v>
      </c>
      <c r="X152" s="41">
        <f t="shared" si="150"/>
        <v>0</v>
      </c>
      <c r="Y152" s="41">
        <f t="shared" si="151"/>
        <v>0</v>
      </c>
      <c r="Z152" s="32">
        <f t="shared" si="152"/>
        <v>0</v>
      </c>
      <c r="AA152" s="32" t="str">
        <f t="shared" si="153"/>
        <v/>
      </c>
      <c r="AB152" s="32" t="str">
        <f t="shared" si="154"/>
        <v/>
      </c>
      <c r="AC152" s="56" t="str">
        <f t="shared" si="155"/>
        <v/>
      </c>
      <c r="AD152" s="42">
        <f t="shared" si="156"/>
        <v>1</v>
      </c>
      <c r="AE152" s="43">
        <f t="shared" si="124"/>
        <v>0</v>
      </c>
      <c r="AF152" s="43">
        <f t="shared" si="125"/>
        <v>0</v>
      </c>
      <c r="AG152" s="43">
        <f t="shared" si="126"/>
        <v>0</v>
      </c>
      <c r="AH152" s="44">
        <f t="shared" si="127"/>
        <v>0</v>
      </c>
      <c r="AI152" s="45">
        <f t="shared" si="128"/>
        <v>0</v>
      </c>
      <c r="AJ152" s="45">
        <f t="shared" si="129"/>
        <v>0</v>
      </c>
      <c r="AK152" s="46">
        <f t="shared" si="130"/>
        <v>0</v>
      </c>
      <c r="AL152" s="46">
        <f t="shared" si="157"/>
        <v>0</v>
      </c>
      <c r="AM152" s="46">
        <f t="shared" si="131"/>
        <v>0</v>
      </c>
      <c r="AN152" s="32">
        <f t="shared" si="158"/>
        <v>0</v>
      </c>
      <c r="AO152" s="45">
        <f t="shared" si="159"/>
        <v>0</v>
      </c>
      <c r="AP152" s="45">
        <f t="shared" si="160"/>
        <v>0</v>
      </c>
      <c r="AQ152" s="46">
        <f t="shared" si="161"/>
        <v>0</v>
      </c>
      <c r="AR152" s="46">
        <f t="shared" si="162"/>
        <v>0</v>
      </c>
      <c r="AS152" s="46">
        <f t="shared" si="163"/>
        <v>0</v>
      </c>
      <c r="AT152" s="32">
        <f t="shared" si="164"/>
        <v>0</v>
      </c>
      <c r="AU152" s="35" t="str">
        <f t="shared" si="165"/>
        <v/>
      </c>
      <c r="AV152" s="35" t="str">
        <f t="shared" si="166"/>
        <v/>
      </c>
      <c r="AW152" s="65" t="str">
        <f t="shared" si="167"/>
        <v/>
      </c>
      <c r="AX152" s="47">
        <f t="shared" si="132"/>
        <v>1</v>
      </c>
      <c r="AY152" s="48">
        <f t="shared" si="133"/>
        <v>0</v>
      </c>
      <c r="AZ152" s="48">
        <f t="shared" si="134"/>
        <v>0</v>
      </c>
      <c r="BA152" s="43">
        <f t="shared" si="135"/>
        <v>0</v>
      </c>
      <c r="BB152" s="43">
        <f t="shared" si="136"/>
        <v>0</v>
      </c>
      <c r="BC152" s="49">
        <f t="shared" si="137"/>
        <v>0</v>
      </c>
      <c r="BD152" s="49">
        <f t="shared" si="138"/>
        <v>0</v>
      </c>
      <c r="BE152" s="49">
        <f t="shared" si="139"/>
        <v>0</v>
      </c>
      <c r="BF152" s="49">
        <f t="shared" si="168"/>
        <v>0</v>
      </c>
      <c r="BG152" s="49">
        <f t="shared" si="140"/>
        <v>0</v>
      </c>
      <c r="BH152" s="32">
        <f t="shared" si="169"/>
        <v>0</v>
      </c>
      <c r="BI152" s="49">
        <f t="shared" si="170"/>
        <v>0</v>
      </c>
      <c r="BJ152" s="49">
        <f t="shared" si="171"/>
        <v>0</v>
      </c>
      <c r="BK152" s="49">
        <f t="shared" si="172"/>
        <v>0</v>
      </c>
      <c r="BL152" s="49">
        <f t="shared" si="173"/>
        <v>0</v>
      </c>
      <c r="BM152" s="49">
        <f t="shared" si="174"/>
        <v>0</v>
      </c>
      <c r="BN152" s="32">
        <f t="shared" si="175"/>
        <v>0</v>
      </c>
      <c r="BO152" s="32" t="str">
        <f t="shared" si="176"/>
        <v/>
      </c>
      <c r="BP152" s="32" t="str">
        <f t="shared" si="177"/>
        <v/>
      </c>
      <c r="BQ152" s="56" t="str">
        <f t="shared" si="178"/>
        <v/>
      </c>
      <c r="BR152" s="250">
        <f t="shared" si="179"/>
        <v>0</v>
      </c>
      <c r="BS152" s="19"/>
      <c r="BT152" s="19"/>
      <c r="BU152" s="19"/>
      <c r="BV152" s="19"/>
      <c r="BW152" s="19"/>
      <c r="BX152" s="19"/>
      <c r="BY152" s="19"/>
      <c r="BZ152" s="19"/>
      <c r="CA152" s="19">
        <f t="shared" si="141"/>
        <v>10</v>
      </c>
      <c r="CB152" s="19"/>
      <c r="CC152" s="19"/>
      <c r="CD152" s="19"/>
      <c r="CE152" s="19"/>
      <c r="CF152" s="19"/>
      <c r="CG152" s="19"/>
      <c r="CH152" s="19"/>
      <c r="CI152" s="19"/>
      <c r="CJ152" s="19"/>
      <c r="CK152" s="19"/>
      <c r="CL152" s="19"/>
      <c r="CM152" s="19"/>
      <c r="CN152" s="19"/>
      <c r="CO152" s="18"/>
      <c r="CP152" s="18"/>
      <c r="CQ152" s="18"/>
    </row>
    <row r="153" spans="1:95" ht="15.75" customHeight="1" x14ac:dyDescent="0.25">
      <c r="A153" s="129">
        <v>135</v>
      </c>
      <c r="B153" s="50"/>
      <c r="C153" s="50"/>
      <c r="D153" s="36"/>
      <c r="E153" s="36"/>
      <c r="F153" s="37">
        <v>1</v>
      </c>
      <c r="G153" s="61">
        <v>0</v>
      </c>
      <c r="H153" s="62">
        <v>0</v>
      </c>
      <c r="I153" s="63">
        <v>0</v>
      </c>
      <c r="J153" s="38">
        <v>1</v>
      </c>
      <c r="K153" s="39">
        <v>0</v>
      </c>
      <c r="L153" s="39">
        <v>0</v>
      </c>
      <c r="M153" s="39">
        <v>0</v>
      </c>
      <c r="N153" s="40">
        <v>0</v>
      </c>
      <c r="O153" s="41">
        <f t="shared" si="142"/>
        <v>0</v>
      </c>
      <c r="P153" s="41">
        <f t="shared" si="143"/>
        <v>0</v>
      </c>
      <c r="Q153" s="41">
        <f t="shared" si="144"/>
        <v>0</v>
      </c>
      <c r="R153" s="41">
        <f t="shared" si="145"/>
        <v>0</v>
      </c>
      <c r="S153" s="41">
        <f t="shared" si="146"/>
        <v>0</v>
      </c>
      <c r="T153" s="32">
        <f t="shared" si="123"/>
        <v>0</v>
      </c>
      <c r="U153" s="41">
        <f t="shared" si="147"/>
        <v>0</v>
      </c>
      <c r="V153" s="41">
        <f t="shared" si="148"/>
        <v>0</v>
      </c>
      <c r="W153" s="41">
        <f t="shared" si="149"/>
        <v>0</v>
      </c>
      <c r="X153" s="41">
        <f t="shared" si="150"/>
        <v>0</v>
      </c>
      <c r="Y153" s="41">
        <f t="shared" si="151"/>
        <v>0</v>
      </c>
      <c r="Z153" s="32">
        <f t="shared" si="152"/>
        <v>0</v>
      </c>
      <c r="AA153" s="32" t="str">
        <f t="shared" si="153"/>
        <v/>
      </c>
      <c r="AB153" s="32" t="str">
        <f t="shared" si="154"/>
        <v/>
      </c>
      <c r="AC153" s="56" t="str">
        <f t="shared" si="155"/>
        <v/>
      </c>
      <c r="AD153" s="42">
        <f t="shared" si="156"/>
        <v>1</v>
      </c>
      <c r="AE153" s="43">
        <f t="shared" si="124"/>
        <v>0</v>
      </c>
      <c r="AF153" s="43">
        <f t="shared" si="125"/>
        <v>0</v>
      </c>
      <c r="AG153" s="43">
        <f t="shared" si="126"/>
        <v>0</v>
      </c>
      <c r="AH153" s="44">
        <f t="shared" si="127"/>
        <v>0</v>
      </c>
      <c r="AI153" s="45">
        <f t="shared" si="128"/>
        <v>0</v>
      </c>
      <c r="AJ153" s="45">
        <f t="shared" si="129"/>
        <v>0</v>
      </c>
      <c r="AK153" s="46">
        <f t="shared" si="130"/>
        <v>0</v>
      </c>
      <c r="AL153" s="46">
        <f t="shared" si="157"/>
        <v>0</v>
      </c>
      <c r="AM153" s="46">
        <f t="shared" si="131"/>
        <v>0</v>
      </c>
      <c r="AN153" s="32">
        <f t="shared" si="158"/>
        <v>0</v>
      </c>
      <c r="AO153" s="45">
        <f t="shared" si="159"/>
        <v>0</v>
      </c>
      <c r="AP153" s="45">
        <f t="shared" si="160"/>
        <v>0</v>
      </c>
      <c r="AQ153" s="46">
        <f t="shared" si="161"/>
        <v>0</v>
      </c>
      <c r="AR153" s="46">
        <f t="shared" si="162"/>
        <v>0</v>
      </c>
      <c r="AS153" s="46">
        <f t="shared" si="163"/>
        <v>0</v>
      </c>
      <c r="AT153" s="32">
        <f t="shared" si="164"/>
        <v>0</v>
      </c>
      <c r="AU153" s="35" t="str">
        <f t="shared" si="165"/>
        <v/>
      </c>
      <c r="AV153" s="35" t="str">
        <f t="shared" si="166"/>
        <v/>
      </c>
      <c r="AW153" s="65" t="str">
        <f t="shared" si="167"/>
        <v/>
      </c>
      <c r="AX153" s="47">
        <f t="shared" si="132"/>
        <v>1</v>
      </c>
      <c r="AY153" s="48">
        <f t="shared" si="133"/>
        <v>0</v>
      </c>
      <c r="AZ153" s="48">
        <f t="shared" si="134"/>
        <v>0</v>
      </c>
      <c r="BA153" s="43">
        <f t="shared" si="135"/>
        <v>0</v>
      </c>
      <c r="BB153" s="43">
        <f t="shared" si="136"/>
        <v>0</v>
      </c>
      <c r="BC153" s="49">
        <f t="shared" si="137"/>
        <v>0</v>
      </c>
      <c r="BD153" s="49">
        <f t="shared" si="138"/>
        <v>0</v>
      </c>
      <c r="BE153" s="49">
        <f t="shared" si="139"/>
        <v>0</v>
      </c>
      <c r="BF153" s="49">
        <f t="shared" si="168"/>
        <v>0</v>
      </c>
      <c r="BG153" s="49">
        <f t="shared" si="140"/>
        <v>0</v>
      </c>
      <c r="BH153" s="32">
        <f t="shared" si="169"/>
        <v>0</v>
      </c>
      <c r="BI153" s="49">
        <f t="shared" si="170"/>
        <v>0</v>
      </c>
      <c r="BJ153" s="49">
        <f t="shared" si="171"/>
        <v>0</v>
      </c>
      <c r="BK153" s="49">
        <f t="shared" si="172"/>
        <v>0</v>
      </c>
      <c r="BL153" s="49">
        <f t="shared" si="173"/>
        <v>0</v>
      </c>
      <c r="BM153" s="49">
        <f t="shared" si="174"/>
        <v>0</v>
      </c>
      <c r="BN153" s="32">
        <f t="shared" si="175"/>
        <v>0</v>
      </c>
      <c r="BO153" s="32" t="str">
        <f t="shared" si="176"/>
        <v/>
      </c>
      <c r="BP153" s="32" t="str">
        <f t="shared" si="177"/>
        <v/>
      </c>
      <c r="BQ153" s="56" t="str">
        <f t="shared" si="178"/>
        <v/>
      </c>
      <c r="BR153" s="250">
        <f t="shared" si="179"/>
        <v>0</v>
      </c>
      <c r="BS153" s="19"/>
      <c r="BT153" s="19"/>
      <c r="BU153" s="19"/>
      <c r="BV153" s="19"/>
      <c r="BW153" s="19"/>
      <c r="BX153" s="19"/>
      <c r="BY153" s="19"/>
      <c r="BZ153" s="19"/>
      <c r="CA153" s="19">
        <f t="shared" si="141"/>
        <v>10</v>
      </c>
      <c r="CB153" s="19"/>
      <c r="CC153" s="19"/>
      <c r="CD153" s="19"/>
      <c r="CE153" s="19"/>
      <c r="CF153" s="19"/>
      <c r="CG153" s="19"/>
      <c r="CH153" s="19"/>
      <c r="CI153" s="19"/>
      <c r="CJ153" s="19"/>
      <c r="CK153" s="19"/>
      <c r="CL153" s="19"/>
      <c r="CM153" s="19"/>
      <c r="CN153" s="19"/>
      <c r="CO153" s="18"/>
      <c r="CP153" s="18"/>
      <c r="CQ153" s="18"/>
    </row>
    <row r="154" spans="1:95" ht="15.75" customHeight="1" x14ac:dyDescent="0.25">
      <c r="A154" s="129">
        <v>136</v>
      </c>
      <c r="B154" s="50"/>
      <c r="C154" s="50"/>
      <c r="D154" s="36"/>
      <c r="E154" s="36"/>
      <c r="F154" s="37">
        <v>1</v>
      </c>
      <c r="G154" s="61">
        <v>0</v>
      </c>
      <c r="H154" s="62">
        <v>0</v>
      </c>
      <c r="I154" s="63">
        <v>0</v>
      </c>
      <c r="J154" s="38">
        <v>1</v>
      </c>
      <c r="K154" s="39">
        <v>0</v>
      </c>
      <c r="L154" s="39">
        <v>0</v>
      </c>
      <c r="M154" s="39">
        <v>0</v>
      </c>
      <c r="N154" s="40">
        <v>0</v>
      </c>
      <c r="O154" s="41">
        <f t="shared" si="142"/>
        <v>0</v>
      </c>
      <c r="P154" s="41">
        <f t="shared" si="143"/>
        <v>0</v>
      </c>
      <c r="Q154" s="41">
        <f t="shared" si="144"/>
        <v>0</v>
      </c>
      <c r="R154" s="41">
        <f t="shared" si="145"/>
        <v>0</v>
      </c>
      <c r="S154" s="41">
        <f t="shared" si="146"/>
        <v>0</v>
      </c>
      <c r="T154" s="32">
        <f t="shared" si="123"/>
        <v>0</v>
      </c>
      <c r="U154" s="41">
        <f t="shared" si="147"/>
        <v>0</v>
      </c>
      <c r="V154" s="41">
        <f t="shared" si="148"/>
        <v>0</v>
      </c>
      <c r="W154" s="41">
        <f t="shared" si="149"/>
        <v>0</v>
      </c>
      <c r="X154" s="41">
        <f t="shared" si="150"/>
        <v>0</v>
      </c>
      <c r="Y154" s="41">
        <f t="shared" si="151"/>
        <v>0</v>
      </c>
      <c r="Z154" s="32">
        <f t="shared" si="152"/>
        <v>0</v>
      </c>
      <c r="AA154" s="32" t="str">
        <f t="shared" si="153"/>
        <v/>
      </c>
      <c r="AB154" s="32" t="str">
        <f t="shared" si="154"/>
        <v/>
      </c>
      <c r="AC154" s="56" t="str">
        <f t="shared" si="155"/>
        <v/>
      </c>
      <c r="AD154" s="42">
        <f t="shared" si="156"/>
        <v>1</v>
      </c>
      <c r="AE154" s="43">
        <f t="shared" si="124"/>
        <v>0</v>
      </c>
      <c r="AF154" s="43">
        <f t="shared" si="125"/>
        <v>0</v>
      </c>
      <c r="AG154" s="43">
        <f t="shared" si="126"/>
        <v>0</v>
      </c>
      <c r="AH154" s="44">
        <f t="shared" si="127"/>
        <v>0</v>
      </c>
      <c r="AI154" s="45">
        <f t="shared" si="128"/>
        <v>0</v>
      </c>
      <c r="AJ154" s="45">
        <f t="shared" si="129"/>
        <v>0</v>
      </c>
      <c r="AK154" s="46">
        <f t="shared" si="130"/>
        <v>0</v>
      </c>
      <c r="AL154" s="46">
        <f t="shared" si="157"/>
        <v>0</v>
      </c>
      <c r="AM154" s="46">
        <f t="shared" si="131"/>
        <v>0</v>
      </c>
      <c r="AN154" s="32">
        <f t="shared" si="158"/>
        <v>0</v>
      </c>
      <c r="AO154" s="45">
        <f t="shared" si="159"/>
        <v>0</v>
      </c>
      <c r="AP154" s="45">
        <f t="shared" si="160"/>
        <v>0</v>
      </c>
      <c r="AQ154" s="46">
        <f t="shared" si="161"/>
        <v>0</v>
      </c>
      <c r="AR154" s="46">
        <f t="shared" si="162"/>
        <v>0</v>
      </c>
      <c r="AS154" s="46">
        <f t="shared" si="163"/>
        <v>0</v>
      </c>
      <c r="AT154" s="32">
        <f t="shared" si="164"/>
        <v>0</v>
      </c>
      <c r="AU154" s="35" t="str">
        <f t="shared" si="165"/>
        <v/>
      </c>
      <c r="AV154" s="35" t="str">
        <f t="shared" si="166"/>
        <v/>
      </c>
      <c r="AW154" s="65" t="str">
        <f t="shared" si="167"/>
        <v/>
      </c>
      <c r="AX154" s="47">
        <f t="shared" si="132"/>
        <v>1</v>
      </c>
      <c r="AY154" s="48">
        <f t="shared" si="133"/>
        <v>0</v>
      </c>
      <c r="AZ154" s="48">
        <f t="shared" si="134"/>
        <v>0</v>
      </c>
      <c r="BA154" s="43">
        <f t="shared" si="135"/>
        <v>0</v>
      </c>
      <c r="BB154" s="43">
        <f t="shared" si="136"/>
        <v>0</v>
      </c>
      <c r="BC154" s="49">
        <f t="shared" si="137"/>
        <v>0</v>
      </c>
      <c r="BD154" s="49">
        <f t="shared" si="138"/>
        <v>0</v>
      </c>
      <c r="BE154" s="49">
        <f t="shared" si="139"/>
        <v>0</v>
      </c>
      <c r="BF154" s="49">
        <f t="shared" si="168"/>
        <v>0</v>
      </c>
      <c r="BG154" s="49">
        <f t="shared" si="140"/>
        <v>0</v>
      </c>
      <c r="BH154" s="32">
        <f t="shared" si="169"/>
        <v>0</v>
      </c>
      <c r="BI154" s="49">
        <f t="shared" si="170"/>
        <v>0</v>
      </c>
      <c r="BJ154" s="49">
        <f t="shared" si="171"/>
        <v>0</v>
      </c>
      <c r="BK154" s="49">
        <f t="shared" si="172"/>
        <v>0</v>
      </c>
      <c r="BL154" s="49">
        <f t="shared" si="173"/>
        <v>0</v>
      </c>
      <c r="BM154" s="49">
        <f t="shared" si="174"/>
        <v>0</v>
      </c>
      <c r="BN154" s="32">
        <f t="shared" si="175"/>
        <v>0</v>
      </c>
      <c r="BO154" s="32" t="str">
        <f t="shared" si="176"/>
        <v/>
      </c>
      <c r="BP154" s="32" t="str">
        <f t="shared" si="177"/>
        <v/>
      </c>
      <c r="BQ154" s="56" t="str">
        <f t="shared" si="178"/>
        <v/>
      </c>
      <c r="BR154" s="250">
        <f t="shared" si="179"/>
        <v>0</v>
      </c>
      <c r="BS154" s="19"/>
      <c r="BT154" s="19"/>
      <c r="BU154" s="19"/>
      <c r="BV154" s="19"/>
      <c r="BW154" s="19"/>
      <c r="BX154" s="19"/>
      <c r="BY154" s="19"/>
      <c r="BZ154" s="19"/>
      <c r="CA154" s="19">
        <f t="shared" si="141"/>
        <v>10</v>
      </c>
      <c r="CB154" s="19"/>
      <c r="CC154" s="19"/>
      <c r="CD154" s="19"/>
      <c r="CE154" s="19"/>
      <c r="CF154" s="19"/>
      <c r="CG154" s="19"/>
      <c r="CH154" s="19"/>
      <c r="CI154" s="19"/>
      <c r="CJ154" s="19"/>
      <c r="CK154" s="19"/>
      <c r="CL154" s="19"/>
      <c r="CM154" s="19"/>
      <c r="CN154" s="19"/>
      <c r="CO154" s="18"/>
      <c r="CP154" s="18"/>
      <c r="CQ154" s="18"/>
    </row>
    <row r="155" spans="1:95" ht="15.75" customHeight="1" x14ac:dyDescent="0.25">
      <c r="A155" s="129">
        <v>137</v>
      </c>
      <c r="B155" s="50"/>
      <c r="C155" s="50"/>
      <c r="D155" s="36"/>
      <c r="E155" s="36"/>
      <c r="F155" s="37">
        <v>1</v>
      </c>
      <c r="G155" s="61">
        <v>0</v>
      </c>
      <c r="H155" s="62">
        <v>0</v>
      </c>
      <c r="I155" s="63">
        <v>0</v>
      </c>
      <c r="J155" s="38">
        <v>1</v>
      </c>
      <c r="K155" s="39">
        <v>0</v>
      </c>
      <c r="L155" s="39">
        <v>0</v>
      </c>
      <c r="M155" s="39">
        <v>0</v>
      </c>
      <c r="N155" s="40">
        <v>0</v>
      </c>
      <c r="O155" s="41">
        <f t="shared" si="142"/>
        <v>0</v>
      </c>
      <c r="P155" s="41">
        <f t="shared" si="143"/>
        <v>0</v>
      </c>
      <c r="Q155" s="41">
        <f t="shared" si="144"/>
        <v>0</v>
      </c>
      <c r="R155" s="41">
        <f t="shared" si="145"/>
        <v>0</v>
      </c>
      <c r="S155" s="41">
        <f t="shared" si="146"/>
        <v>0</v>
      </c>
      <c r="T155" s="32">
        <f t="shared" si="123"/>
        <v>0</v>
      </c>
      <c r="U155" s="41">
        <f t="shared" si="147"/>
        <v>0</v>
      </c>
      <c r="V155" s="41">
        <f t="shared" si="148"/>
        <v>0</v>
      </c>
      <c r="W155" s="41">
        <f t="shared" si="149"/>
        <v>0</v>
      </c>
      <c r="X155" s="41">
        <f t="shared" si="150"/>
        <v>0</v>
      </c>
      <c r="Y155" s="41">
        <f t="shared" si="151"/>
        <v>0</v>
      </c>
      <c r="Z155" s="32">
        <f t="shared" si="152"/>
        <v>0</v>
      </c>
      <c r="AA155" s="32" t="str">
        <f t="shared" si="153"/>
        <v/>
      </c>
      <c r="AB155" s="32" t="str">
        <f t="shared" si="154"/>
        <v/>
      </c>
      <c r="AC155" s="56" t="str">
        <f t="shared" si="155"/>
        <v/>
      </c>
      <c r="AD155" s="42">
        <f t="shared" si="156"/>
        <v>1</v>
      </c>
      <c r="AE155" s="43">
        <f t="shared" si="124"/>
        <v>0</v>
      </c>
      <c r="AF155" s="43">
        <f t="shared" si="125"/>
        <v>0</v>
      </c>
      <c r="AG155" s="43">
        <f t="shared" si="126"/>
        <v>0</v>
      </c>
      <c r="AH155" s="44">
        <f t="shared" si="127"/>
        <v>0</v>
      </c>
      <c r="AI155" s="45">
        <f t="shared" si="128"/>
        <v>0</v>
      </c>
      <c r="AJ155" s="45">
        <f t="shared" si="129"/>
        <v>0</v>
      </c>
      <c r="AK155" s="46">
        <f t="shared" si="130"/>
        <v>0</v>
      </c>
      <c r="AL155" s="46">
        <f t="shared" si="157"/>
        <v>0</v>
      </c>
      <c r="AM155" s="46">
        <f t="shared" si="131"/>
        <v>0</v>
      </c>
      <c r="AN155" s="32">
        <f t="shared" si="158"/>
        <v>0</v>
      </c>
      <c r="AO155" s="45">
        <f t="shared" si="159"/>
        <v>0</v>
      </c>
      <c r="AP155" s="45">
        <f t="shared" si="160"/>
        <v>0</v>
      </c>
      <c r="AQ155" s="46">
        <f t="shared" si="161"/>
        <v>0</v>
      </c>
      <c r="AR155" s="46">
        <f t="shared" si="162"/>
        <v>0</v>
      </c>
      <c r="AS155" s="46">
        <f t="shared" si="163"/>
        <v>0</v>
      </c>
      <c r="AT155" s="32">
        <f t="shared" si="164"/>
        <v>0</v>
      </c>
      <c r="AU155" s="35" t="str">
        <f t="shared" si="165"/>
        <v/>
      </c>
      <c r="AV155" s="35" t="str">
        <f t="shared" si="166"/>
        <v/>
      </c>
      <c r="AW155" s="65" t="str">
        <f t="shared" si="167"/>
        <v/>
      </c>
      <c r="AX155" s="47">
        <f t="shared" si="132"/>
        <v>1</v>
      </c>
      <c r="AY155" s="48">
        <f t="shared" si="133"/>
        <v>0</v>
      </c>
      <c r="AZ155" s="48">
        <f t="shared" si="134"/>
        <v>0</v>
      </c>
      <c r="BA155" s="43">
        <f t="shared" si="135"/>
        <v>0</v>
      </c>
      <c r="BB155" s="43">
        <f t="shared" si="136"/>
        <v>0</v>
      </c>
      <c r="BC155" s="49">
        <f t="shared" si="137"/>
        <v>0</v>
      </c>
      <c r="BD155" s="49">
        <f t="shared" si="138"/>
        <v>0</v>
      </c>
      <c r="BE155" s="49">
        <f t="shared" si="139"/>
        <v>0</v>
      </c>
      <c r="BF155" s="49">
        <f t="shared" si="168"/>
        <v>0</v>
      </c>
      <c r="BG155" s="49">
        <f t="shared" si="140"/>
        <v>0</v>
      </c>
      <c r="BH155" s="32">
        <f t="shared" si="169"/>
        <v>0</v>
      </c>
      <c r="BI155" s="49">
        <f t="shared" si="170"/>
        <v>0</v>
      </c>
      <c r="BJ155" s="49">
        <f t="shared" si="171"/>
        <v>0</v>
      </c>
      <c r="BK155" s="49">
        <f t="shared" si="172"/>
        <v>0</v>
      </c>
      <c r="BL155" s="49">
        <f t="shared" si="173"/>
        <v>0</v>
      </c>
      <c r="BM155" s="49">
        <f t="shared" si="174"/>
        <v>0</v>
      </c>
      <c r="BN155" s="32">
        <f t="shared" si="175"/>
        <v>0</v>
      </c>
      <c r="BO155" s="32" t="str">
        <f t="shared" si="176"/>
        <v/>
      </c>
      <c r="BP155" s="32" t="str">
        <f t="shared" si="177"/>
        <v/>
      </c>
      <c r="BQ155" s="56" t="str">
        <f t="shared" si="178"/>
        <v/>
      </c>
      <c r="BR155" s="250">
        <f t="shared" si="179"/>
        <v>0</v>
      </c>
      <c r="BS155" s="19"/>
      <c r="BT155" s="19"/>
      <c r="BU155" s="19"/>
      <c r="BV155" s="19"/>
      <c r="BW155" s="19"/>
      <c r="BX155" s="19"/>
      <c r="BY155" s="19"/>
      <c r="BZ155" s="19"/>
      <c r="CA155" s="19">
        <f t="shared" si="141"/>
        <v>10</v>
      </c>
      <c r="CB155" s="19"/>
      <c r="CC155" s="19"/>
      <c r="CD155" s="19"/>
      <c r="CE155" s="19"/>
      <c r="CF155" s="19"/>
      <c r="CG155" s="19"/>
      <c r="CH155" s="19"/>
      <c r="CI155" s="19"/>
      <c r="CJ155" s="19"/>
      <c r="CK155" s="19"/>
      <c r="CL155" s="19"/>
      <c r="CM155" s="19"/>
      <c r="CN155" s="19"/>
      <c r="CO155" s="18"/>
      <c r="CP155" s="18"/>
      <c r="CQ155" s="18"/>
    </row>
    <row r="156" spans="1:95" ht="15.75" customHeight="1" x14ac:dyDescent="0.25">
      <c r="A156" s="129">
        <v>138</v>
      </c>
      <c r="B156" s="50"/>
      <c r="C156" s="50"/>
      <c r="D156" s="36"/>
      <c r="E156" s="36"/>
      <c r="F156" s="37">
        <v>1</v>
      </c>
      <c r="G156" s="61">
        <v>0</v>
      </c>
      <c r="H156" s="62">
        <v>0</v>
      </c>
      <c r="I156" s="63">
        <v>0</v>
      </c>
      <c r="J156" s="38">
        <v>1</v>
      </c>
      <c r="K156" s="39">
        <v>0</v>
      </c>
      <c r="L156" s="39">
        <v>0</v>
      </c>
      <c r="M156" s="39">
        <v>0</v>
      </c>
      <c r="N156" s="40">
        <v>0</v>
      </c>
      <c r="O156" s="41">
        <f t="shared" si="142"/>
        <v>0</v>
      </c>
      <c r="P156" s="41">
        <f t="shared" si="143"/>
        <v>0</v>
      </c>
      <c r="Q156" s="41">
        <f t="shared" si="144"/>
        <v>0</v>
      </c>
      <c r="R156" s="41">
        <f t="shared" si="145"/>
        <v>0</v>
      </c>
      <c r="S156" s="41">
        <f t="shared" si="146"/>
        <v>0</v>
      </c>
      <c r="T156" s="32">
        <f t="shared" si="123"/>
        <v>0</v>
      </c>
      <c r="U156" s="41">
        <f t="shared" si="147"/>
        <v>0</v>
      </c>
      <c r="V156" s="41">
        <f t="shared" si="148"/>
        <v>0</v>
      </c>
      <c r="W156" s="41">
        <f t="shared" si="149"/>
        <v>0</v>
      </c>
      <c r="X156" s="41">
        <f t="shared" si="150"/>
        <v>0</v>
      </c>
      <c r="Y156" s="41">
        <f t="shared" si="151"/>
        <v>0</v>
      </c>
      <c r="Z156" s="32">
        <f t="shared" si="152"/>
        <v>0</v>
      </c>
      <c r="AA156" s="32" t="str">
        <f t="shared" si="153"/>
        <v/>
      </c>
      <c r="AB156" s="32" t="str">
        <f t="shared" si="154"/>
        <v/>
      </c>
      <c r="AC156" s="56" t="str">
        <f t="shared" si="155"/>
        <v/>
      </c>
      <c r="AD156" s="42">
        <f t="shared" si="156"/>
        <v>1</v>
      </c>
      <c r="AE156" s="43">
        <f t="shared" si="124"/>
        <v>0</v>
      </c>
      <c r="AF156" s="43">
        <f t="shared" si="125"/>
        <v>0</v>
      </c>
      <c r="AG156" s="43">
        <f t="shared" si="126"/>
        <v>0</v>
      </c>
      <c r="AH156" s="44">
        <f t="shared" si="127"/>
        <v>0</v>
      </c>
      <c r="AI156" s="45">
        <f t="shared" si="128"/>
        <v>0</v>
      </c>
      <c r="AJ156" s="45">
        <f t="shared" si="129"/>
        <v>0</v>
      </c>
      <c r="AK156" s="46">
        <f t="shared" si="130"/>
        <v>0</v>
      </c>
      <c r="AL156" s="46">
        <f t="shared" si="157"/>
        <v>0</v>
      </c>
      <c r="AM156" s="46">
        <f t="shared" si="131"/>
        <v>0</v>
      </c>
      <c r="AN156" s="32">
        <f t="shared" si="158"/>
        <v>0</v>
      </c>
      <c r="AO156" s="45">
        <f t="shared" si="159"/>
        <v>0</v>
      </c>
      <c r="AP156" s="45">
        <f t="shared" si="160"/>
        <v>0</v>
      </c>
      <c r="AQ156" s="46">
        <f t="shared" si="161"/>
        <v>0</v>
      </c>
      <c r="AR156" s="46">
        <f t="shared" si="162"/>
        <v>0</v>
      </c>
      <c r="AS156" s="46">
        <f t="shared" si="163"/>
        <v>0</v>
      </c>
      <c r="AT156" s="32">
        <f t="shared" si="164"/>
        <v>0</v>
      </c>
      <c r="AU156" s="35" t="str">
        <f t="shared" si="165"/>
        <v/>
      </c>
      <c r="AV156" s="35" t="str">
        <f t="shared" si="166"/>
        <v/>
      </c>
      <c r="AW156" s="65" t="str">
        <f t="shared" si="167"/>
        <v/>
      </c>
      <c r="AX156" s="47">
        <f t="shared" si="132"/>
        <v>1</v>
      </c>
      <c r="AY156" s="48">
        <f t="shared" si="133"/>
        <v>0</v>
      </c>
      <c r="AZ156" s="48">
        <f t="shared" si="134"/>
        <v>0</v>
      </c>
      <c r="BA156" s="43">
        <f t="shared" si="135"/>
        <v>0</v>
      </c>
      <c r="BB156" s="43">
        <f t="shared" si="136"/>
        <v>0</v>
      </c>
      <c r="BC156" s="49">
        <f t="shared" si="137"/>
        <v>0</v>
      </c>
      <c r="BD156" s="49">
        <f t="shared" si="138"/>
        <v>0</v>
      </c>
      <c r="BE156" s="49">
        <f t="shared" si="139"/>
        <v>0</v>
      </c>
      <c r="BF156" s="49">
        <f t="shared" si="168"/>
        <v>0</v>
      </c>
      <c r="BG156" s="49">
        <f t="shared" si="140"/>
        <v>0</v>
      </c>
      <c r="BH156" s="32">
        <f t="shared" si="169"/>
        <v>0</v>
      </c>
      <c r="BI156" s="49">
        <f t="shared" si="170"/>
        <v>0</v>
      </c>
      <c r="BJ156" s="49">
        <f t="shared" si="171"/>
        <v>0</v>
      </c>
      <c r="BK156" s="49">
        <f t="shared" si="172"/>
        <v>0</v>
      </c>
      <c r="BL156" s="49">
        <f t="shared" si="173"/>
        <v>0</v>
      </c>
      <c r="BM156" s="49">
        <f t="shared" si="174"/>
        <v>0</v>
      </c>
      <c r="BN156" s="32">
        <f t="shared" si="175"/>
        <v>0</v>
      </c>
      <c r="BO156" s="32" t="str">
        <f t="shared" si="176"/>
        <v/>
      </c>
      <c r="BP156" s="32" t="str">
        <f t="shared" si="177"/>
        <v/>
      </c>
      <c r="BQ156" s="56" t="str">
        <f t="shared" si="178"/>
        <v/>
      </c>
      <c r="BR156" s="250">
        <f t="shared" si="179"/>
        <v>0</v>
      </c>
      <c r="BS156" s="19"/>
      <c r="BT156" s="19"/>
      <c r="BU156" s="19"/>
      <c r="BV156" s="19"/>
      <c r="BW156" s="19"/>
      <c r="BX156" s="19"/>
      <c r="BY156" s="19"/>
      <c r="BZ156" s="19"/>
      <c r="CA156" s="19">
        <f t="shared" si="141"/>
        <v>10</v>
      </c>
      <c r="CB156" s="19"/>
      <c r="CC156" s="19"/>
      <c r="CD156" s="19"/>
      <c r="CE156" s="19"/>
      <c r="CF156" s="19"/>
      <c r="CG156" s="19"/>
      <c r="CH156" s="19"/>
      <c r="CI156" s="19"/>
      <c r="CJ156" s="19"/>
      <c r="CK156" s="19"/>
      <c r="CL156" s="19"/>
      <c r="CM156" s="19"/>
      <c r="CN156" s="19"/>
      <c r="CO156" s="18"/>
      <c r="CP156" s="18"/>
      <c r="CQ156" s="18"/>
    </row>
    <row r="157" spans="1:95" ht="15.75" customHeight="1" x14ac:dyDescent="0.25">
      <c r="A157" s="129">
        <v>139</v>
      </c>
      <c r="B157" s="50"/>
      <c r="C157" s="50"/>
      <c r="D157" s="36"/>
      <c r="E157" s="36"/>
      <c r="F157" s="37">
        <v>1</v>
      </c>
      <c r="G157" s="61">
        <v>0</v>
      </c>
      <c r="H157" s="62">
        <v>0</v>
      </c>
      <c r="I157" s="63">
        <v>0</v>
      </c>
      <c r="J157" s="38">
        <v>1</v>
      </c>
      <c r="K157" s="39">
        <v>0</v>
      </c>
      <c r="L157" s="39">
        <v>0</v>
      </c>
      <c r="M157" s="39">
        <v>0</v>
      </c>
      <c r="N157" s="40">
        <v>0</v>
      </c>
      <c r="O157" s="41">
        <f t="shared" si="142"/>
        <v>0</v>
      </c>
      <c r="P157" s="41">
        <f t="shared" si="143"/>
        <v>0</v>
      </c>
      <c r="Q157" s="41">
        <f t="shared" si="144"/>
        <v>0</v>
      </c>
      <c r="R157" s="41">
        <f t="shared" si="145"/>
        <v>0</v>
      </c>
      <c r="S157" s="41">
        <f t="shared" si="146"/>
        <v>0</v>
      </c>
      <c r="T157" s="32">
        <f t="shared" si="123"/>
        <v>0</v>
      </c>
      <c r="U157" s="41">
        <f t="shared" si="147"/>
        <v>0</v>
      </c>
      <c r="V157" s="41">
        <f t="shared" si="148"/>
        <v>0</v>
      </c>
      <c r="W157" s="41">
        <f t="shared" si="149"/>
        <v>0</v>
      </c>
      <c r="X157" s="41">
        <f t="shared" si="150"/>
        <v>0</v>
      </c>
      <c r="Y157" s="41">
        <f t="shared" si="151"/>
        <v>0</v>
      </c>
      <c r="Z157" s="32">
        <f t="shared" si="152"/>
        <v>0</v>
      </c>
      <c r="AA157" s="32" t="str">
        <f t="shared" si="153"/>
        <v/>
      </c>
      <c r="AB157" s="32" t="str">
        <f t="shared" si="154"/>
        <v/>
      </c>
      <c r="AC157" s="56" t="str">
        <f t="shared" si="155"/>
        <v/>
      </c>
      <c r="AD157" s="42">
        <f t="shared" si="156"/>
        <v>1</v>
      </c>
      <c r="AE157" s="43">
        <f t="shared" si="124"/>
        <v>0</v>
      </c>
      <c r="AF157" s="43">
        <f t="shared" si="125"/>
        <v>0</v>
      </c>
      <c r="AG157" s="43">
        <f t="shared" si="126"/>
        <v>0</v>
      </c>
      <c r="AH157" s="44">
        <f t="shared" si="127"/>
        <v>0</v>
      </c>
      <c r="AI157" s="45">
        <f t="shared" si="128"/>
        <v>0</v>
      </c>
      <c r="AJ157" s="45">
        <f t="shared" si="129"/>
        <v>0</v>
      </c>
      <c r="AK157" s="46">
        <f t="shared" si="130"/>
        <v>0</v>
      </c>
      <c r="AL157" s="46">
        <f t="shared" si="157"/>
        <v>0</v>
      </c>
      <c r="AM157" s="46">
        <f t="shared" si="131"/>
        <v>0</v>
      </c>
      <c r="AN157" s="32">
        <f t="shared" si="158"/>
        <v>0</v>
      </c>
      <c r="AO157" s="45">
        <f t="shared" si="159"/>
        <v>0</v>
      </c>
      <c r="AP157" s="45">
        <f t="shared" si="160"/>
        <v>0</v>
      </c>
      <c r="AQ157" s="46">
        <f t="shared" si="161"/>
        <v>0</v>
      </c>
      <c r="AR157" s="46">
        <f t="shared" si="162"/>
        <v>0</v>
      </c>
      <c r="AS157" s="46">
        <f t="shared" si="163"/>
        <v>0</v>
      </c>
      <c r="AT157" s="32">
        <f t="shared" si="164"/>
        <v>0</v>
      </c>
      <c r="AU157" s="35" t="str">
        <f t="shared" si="165"/>
        <v/>
      </c>
      <c r="AV157" s="35" t="str">
        <f t="shared" si="166"/>
        <v/>
      </c>
      <c r="AW157" s="65" t="str">
        <f t="shared" si="167"/>
        <v/>
      </c>
      <c r="AX157" s="47">
        <f t="shared" si="132"/>
        <v>1</v>
      </c>
      <c r="AY157" s="48">
        <f t="shared" si="133"/>
        <v>0</v>
      </c>
      <c r="AZ157" s="48">
        <f t="shared" si="134"/>
        <v>0</v>
      </c>
      <c r="BA157" s="43">
        <f t="shared" si="135"/>
        <v>0</v>
      </c>
      <c r="BB157" s="43">
        <f t="shared" si="136"/>
        <v>0</v>
      </c>
      <c r="BC157" s="49">
        <f t="shared" si="137"/>
        <v>0</v>
      </c>
      <c r="BD157" s="49">
        <f t="shared" si="138"/>
        <v>0</v>
      </c>
      <c r="BE157" s="49">
        <f t="shared" si="139"/>
        <v>0</v>
      </c>
      <c r="BF157" s="49">
        <f t="shared" si="168"/>
        <v>0</v>
      </c>
      <c r="BG157" s="49">
        <f t="shared" si="140"/>
        <v>0</v>
      </c>
      <c r="BH157" s="32">
        <f t="shared" si="169"/>
        <v>0</v>
      </c>
      <c r="BI157" s="49">
        <f t="shared" si="170"/>
        <v>0</v>
      </c>
      <c r="BJ157" s="49">
        <f t="shared" si="171"/>
        <v>0</v>
      </c>
      <c r="BK157" s="49">
        <f t="shared" si="172"/>
        <v>0</v>
      </c>
      <c r="BL157" s="49">
        <f t="shared" si="173"/>
        <v>0</v>
      </c>
      <c r="BM157" s="49">
        <f t="shared" si="174"/>
        <v>0</v>
      </c>
      <c r="BN157" s="32">
        <f t="shared" si="175"/>
        <v>0</v>
      </c>
      <c r="BO157" s="32" t="str">
        <f t="shared" si="176"/>
        <v/>
      </c>
      <c r="BP157" s="32" t="str">
        <f t="shared" si="177"/>
        <v/>
      </c>
      <c r="BQ157" s="56" t="str">
        <f t="shared" si="178"/>
        <v/>
      </c>
      <c r="BR157" s="250">
        <f t="shared" si="179"/>
        <v>0</v>
      </c>
      <c r="BS157" s="19"/>
      <c r="BT157" s="19"/>
      <c r="BU157" s="19"/>
      <c r="BV157" s="19"/>
      <c r="BW157" s="19"/>
      <c r="BX157" s="19"/>
      <c r="BY157" s="19"/>
      <c r="BZ157" s="19"/>
      <c r="CA157" s="19">
        <f t="shared" si="141"/>
        <v>10</v>
      </c>
      <c r="CB157" s="19"/>
      <c r="CC157" s="19"/>
      <c r="CD157" s="19"/>
      <c r="CE157" s="19"/>
      <c r="CF157" s="19"/>
      <c r="CG157" s="19"/>
      <c r="CH157" s="19"/>
      <c r="CI157" s="19"/>
      <c r="CJ157" s="19"/>
      <c r="CK157" s="19"/>
      <c r="CL157" s="19"/>
      <c r="CM157" s="19"/>
      <c r="CN157" s="19"/>
      <c r="CO157" s="18"/>
      <c r="CP157" s="18"/>
      <c r="CQ157" s="18"/>
    </row>
    <row r="158" spans="1:95" ht="15.75" customHeight="1" x14ac:dyDescent="0.25">
      <c r="A158" s="129">
        <v>140</v>
      </c>
      <c r="B158" s="50"/>
      <c r="C158" s="50"/>
      <c r="D158" s="36"/>
      <c r="E158" s="36"/>
      <c r="F158" s="37">
        <v>1</v>
      </c>
      <c r="G158" s="61">
        <v>0</v>
      </c>
      <c r="H158" s="62">
        <v>0</v>
      </c>
      <c r="I158" s="63">
        <v>0</v>
      </c>
      <c r="J158" s="38">
        <v>1</v>
      </c>
      <c r="K158" s="39">
        <v>0</v>
      </c>
      <c r="L158" s="39">
        <v>0</v>
      </c>
      <c r="M158" s="39">
        <v>0</v>
      </c>
      <c r="N158" s="40">
        <v>0</v>
      </c>
      <c r="O158" s="41">
        <f t="shared" si="142"/>
        <v>0</v>
      </c>
      <c r="P158" s="41">
        <f t="shared" si="143"/>
        <v>0</v>
      </c>
      <c r="Q158" s="41">
        <f t="shared" si="144"/>
        <v>0</v>
      </c>
      <c r="R158" s="41">
        <f t="shared" si="145"/>
        <v>0</v>
      </c>
      <c r="S158" s="41">
        <f t="shared" si="146"/>
        <v>0</v>
      </c>
      <c r="T158" s="32">
        <f t="shared" si="123"/>
        <v>0</v>
      </c>
      <c r="U158" s="41">
        <f t="shared" si="147"/>
        <v>0</v>
      </c>
      <c r="V158" s="41">
        <f t="shared" si="148"/>
        <v>0</v>
      </c>
      <c r="W158" s="41">
        <f t="shared" si="149"/>
        <v>0</v>
      </c>
      <c r="X158" s="41">
        <f t="shared" si="150"/>
        <v>0</v>
      </c>
      <c r="Y158" s="41">
        <f t="shared" si="151"/>
        <v>0</v>
      </c>
      <c r="Z158" s="32">
        <f t="shared" si="152"/>
        <v>0</v>
      </c>
      <c r="AA158" s="32" t="str">
        <f t="shared" si="153"/>
        <v/>
      </c>
      <c r="AB158" s="32" t="str">
        <f t="shared" si="154"/>
        <v/>
      </c>
      <c r="AC158" s="56" t="str">
        <f t="shared" si="155"/>
        <v/>
      </c>
      <c r="AD158" s="42">
        <f t="shared" si="156"/>
        <v>1</v>
      </c>
      <c r="AE158" s="43">
        <f t="shared" si="124"/>
        <v>0</v>
      </c>
      <c r="AF158" s="43">
        <f t="shared" si="125"/>
        <v>0</v>
      </c>
      <c r="AG158" s="43">
        <f t="shared" si="126"/>
        <v>0</v>
      </c>
      <c r="AH158" s="44">
        <f t="shared" si="127"/>
        <v>0</v>
      </c>
      <c r="AI158" s="45">
        <f t="shared" si="128"/>
        <v>0</v>
      </c>
      <c r="AJ158" s="45">
        <f t="shared" si="129"/>
        <v>0</v>
      </c>
      <c r="AK158" s="46">
        <f t="shared" si="130"/>
        <v>0</v>
      </c>
      <c r="AL158" s="46">
        <f t="shared" si="157"/>
        <v>0</v>
      </c>
      <c r="AM158" s="46">
        <f t="shared" si="131"/>
        <v>0</v>
      </c>
      <c r="AN158" s="32">
        <f t="shared" si="158"/>
        <v>0</v>
      </c>
      <c r="AO158" s="45">
        <f t="shared" si="159"/>
        <v>0</v>
      </c>
      <c r="AP158" s="45">
        <f t="shared" si="160"/>
        <v>0</v>
      </c>
      <c r="AQ158" s="46">
        <f t="shared" si="161"/>
        <v>0</v>
      </c>
      <c r="AR158" s="46">
        <f t="shared" si="162"/>
        <v>0</v>
      </c>
      <c r="AS158" s="46">
        <f t="shared" si="163"/>
        <v>0</v>
      </c>
      <c r="AT158" s="32">
        <f t="shared" si="164"/>
        <v>0</v>
      </c>
      <c r="AU158" s="35" t="str">
        <f t="shared" si="165"/>
        <v/>
      </c>
      <c r="AV158" s="35" t="str">
        <f t="shared" si="166"/>
        <v/>
      </c>
      <c r="AW158" s="65" t="str">
        <f t="shared" si="167"/>
        <v/>
      </c>
      <c r="AX158" s="47">
        <f t="shared" si="132"/>
        <v>1</v>
      </c>
      <c r="AY158" s="48">
        <f t="shared" si="133"/>
        <v>0</v>
      </c>
      <c r="AZ158" s="48">
        <f t="shared" si="134"/>
        <v>0</v>
      </c>
      <c r="BA158" s="43">
        <f t="shared" si="135"/>
        <v>0</v>
      </c>
      <c r="BB158" s="43">
        <f t="shared" si="136"/>
        <v>0</v>
      </c>
      <c r="BC158" s="49">
        <f t="shared" si="137"/>
        <v>0</v>
      </c>
      <c r="BD158" s="49">
        <f t="shared" si="138"/>
        <v>0</v>
      </c>
      <c r="BE158" s="49">
        <f t="shared" si="139"/>
        <v>0</v>
      </c>
      <c r="BF158" s="49">
        <f t="shared" si="168"/>
        <v>0</v>
      </c>
      <c r="BG158" s="49">
        <f t="shared" si="140"/>
        <v>0</v>
      </c>
      <c r="BH158" s="32">
        <f t="shared" si="169"/>
        <v>0</v>
      </c>
      <c r="BI158" s="49">
        <f t="shared" si="170"/>
        <v>0</v>
      </c>
      <c r="BJ158" s="49">
        <f t="shared" si="171"/>
        <v>0</v>
      </c>
      <c r="BK158" s="49">
        <f t="shared" si="172"/>
        <v>0</v>
      </c>
      <c r="BL158" s="49">
        <f t="shared" si="173"/>
        <v>0</v>
      </c>
      <c r="BM158" s="49">
        <f t="shared" si="174"/>
        <v>0</v>
      </c>
      <c r="BN158" s="32">
        <f t="shared" si="175"/>
        <v>0</v>
      </c>
      <c r="BO158" s="32" t="str">
        <f t="shared" si="176"/>
        <v/>
      </c>
      <c r="BP158" s="32" t="str">
        <f t="shared" si="177"/>
        <v/>
      </c>
      <c r="BQ158" s="56" t="str">
        <f t="shared" si="178"/>
        <v/>
      </c>
      <c r="BR158" s="250">
        <f t="shared" si="179"/>
        <v>0</v>
      </c>
      <c r="BS158" s="19"/>
      <c r="BT158" s="19"/>
      <c r="BU158" s="19"/>
      <c r="BV158" s="19"/>
      <c r="BW158" s="19"/>
      <c r="BX158" s="19"/>
      <c r="BY158" s="19"/>
      <c r="BZ158" s="19"/>
      <c r="CA158" s="19">
        <f t="shared" si="141"/>
        <v>10</v>
      </c>
      <c r="CB158" s="19"/>
      <c r="CC158" s="19"/>
      <c r="CD158" s="19"/>
      <c r="CE158" s="19"/>
      <c r="CF158" s="19"/>
      <c r="CG158" s="19"/>
      <c r="CH158" s="19"/>
      <c r="CI158" s="19"/>
      <c r="CJ158" s="19"/>
      <c r="CK158" s="19"/>
      <c r="CL158" s="19"/>
      <c r="CM158" s="19"/>
      <c r="CN158" s="19"/>
      <c r="CO158" s="18"/>
      <c r="CP158" s="18"/>
      <c r="CQ158" s="18"/>
    </row>
    <row r="159" spans="1:95" ht="15.75" customHeight="1" x14ac:dyDescent="0.25">
      <c r="A159" s="129">
        <v>141</v>
      </c>
      <c r="B159" s="50"/>
      <c r="C159" s="50"/>
      <c r="D159" s="36"/>
      <c r="E159" s="36"/>
      <c r="F159" s="37">
        <v>1</v>
      </c>
      <c r="G159" s="61">
        <v>0</v>
      </c>
      <c r="H159" s="62">
        <v>0</v>
      </c>
      <c r="I159" s="63">
        <v>0</v>
      </c>
      <c r="J159" s="38">
        <v>1</v>
      </c>
      <c r="K159" s="39">
        <v>0</v>
      </c>
      <c r="L159" s="39">
        <v>0</v>
      </c>
      <c r="M159" s="39">
        <v>0</v>
      </c>
      <c r="N159" s="40">
        <v>0</v>
      </c>
      <c r="O159" s="41">
        <f t="shared" si="142"/>
        <v>0</v>
      </c>
      <c r="P159" s="41">
        <f t="shared" si="143"/>
        <v>0</v>
      </c>
      <c r="Q159" s="41">
        <f t="shared" si="144"/>
        <v>0</v>
      </c>
      <c r="R159" s="41">
        <f t="shared" si="145"/>
        <v>0</v>
      </c>
      <c r="S159" s="41">
        <f t="shared" si="146"/>
        <v>0</v>
      </c>
      <c r="T159" s="32">
        <f t="shared" si="123"/>
        <v>0</v>
      </c>
      <c r="U159" s="41">
        <f t="shared" si="147"/>
        <v>0</v>
      </c>
      <c r="V159" s="41">
        <f t="shared" si="148"/>
        <v>0</v>
      </c>
      <c r="W159" s="41">
        <f t="shared" si="149"/>
        <v>0</v>
      </c>
      <c r="X159" s="41">
        <f t="shared" si="150"/>
        <v>0</v>
      </c>
      <c r="Y159" s="41">
        <f t="shared" si="151"/>
        <v>0</v>
      </c>
      <c r="Z159" s="32">
        <f t="shared" si="152"/>
        <v>0</v>
      </c>
      <c r="AA159" s="32" t="str">
        <f t="shared" si="153"/>
        <v/>
      </c>
      <c r="AB159" s="32" t="str">
        <f t="shared" si="154"/>
        <v/>
      </c>
      <c r="AC159" s="56" t="str">
        <f t="shared" si="155"/>
        <v/>
      </c>
      <c r="AD159" s="42">
        <f t="shared" si="156"/>
        <v>1</v>
      </c>
      <c r="AE159" s="43">
        <f t="shared" si="124"/>
        <v>0</v>
      </c>
      <c r="AF159" s="43">
        <f t="shared" si="125"/>
        <v>0</v>
      </c>
      <c r="AG159" s="43">
        <f t="shared" si="126"/>
        <v>0</v>
      </c>
      <c r="AH159" s="44">
        <f t="shared" si="127"/>
        <v>0</v>
      </c>
      <c r="AI159" s="45">
        <f t="shared" si="128"/>
        <v>0</v>
      </c>
      <c r="AJ159" s="45">
        <f t="shared" si="129"/>
        <v>0</v>
      </c>
      <c r="AK159" s="46">
        <f t="shared" si="130"/>
        <v>0</v>
      </c>
      <c r="AL159" s="46">
        <f t="shared" si="157"/>
        <v>0</v>
      </c>
      <c r="AM159" s="46">
        <f t="shared" si="131"/>
        <v>0</v>
      </c>
      <c r="AN159" s="32">
        <f t="shared" si="158"/>
        <v>0</v>
      </c>
      <c r="AO159" s="45">
        <f t="shared" si="159"/>
        <v>0</v>
      </c>
      <c r="AP159" s="45">
        <f t="shared" si="160"/>
        <v>0</v>
      </c>
      <c r="AQ159" s="46">
        <f t="shared" si="161"/>
        <v>0</v>
      </c>
      <c r="AR159" s="46">
        <f t="shared" si="162"/>
        <v>0</v>
      </c>
      <c r="AS159" s="46">
        <f t="shared" si="163"/>
        <v>0</v>
      </c>
      <c r="AT159" s="32">
        <f t="shared" si="164"/>
        <v>0</v>
      </c>
      <c r="AU159" s="35" t="str">
        <f t="shared" si="165"/>
        <v/>
      </c>
      <c r="AV159" s="35" t="str">
        <f t="shared" si="166"/>
        <v/>
      </c>
      <c r="AW159" s="65" t="str">
        <f t="shared" si="167"/>
        <v/>
      </c>
      <c r="AX159" s="47">
        <f t="shared" si="132"/>
        <v>1</v>
      </c>
      <c r="AY159" s="48">
        <f t="shared" si="133"/>
        <v>0</v>
      </c>
      <c r="AZ159" s="48">
        <f t="shared" si="134"/>
        <v>0</v>
      </c>
      <c r="BA159" s="43">
        <f t="shared" si="135"/>
        <v>0</v>
      </c>
      <c r="BB159" s="43">
        <f t="shared" si="136"/>
        <v>0</v>
      </c>
      <c r="BC159" s="49">
        <f t="shared" si="137"/>
        <v>0</v>
      </c>
      <c r="BD159" s="49">
        <f t="shared" si="138"/>
        <v>0</v>
      </c>
      <c r="BE159" s="49">
        <f t="shared" si="139"/>
        <v>0</v>
      </c>
      <c r="BF159" s="49">
        <f t="shared" si="168"/>
        <v>0</v>
      </c>
      <c r="BG159" s="49">
        <f t="shared" si="140"/>
        <v>0</v>
      </c>
      <c r="BH159" s="32">
        <f t="shared" si="169"/>
        <v>0</v>
      </c>
      <c r="BI159" s="49">
        <f t="shared" si="170"/>
        <v>0</v>
      </c>
      <c r="BJ159" s="49">
        <f t="shared" si="171"/>
        <v>0</v>
      </c>
      <c r="BK159" s="49">
        <f t="shared" si="172"/>
        <v>0</v>
      </c>
      <c r="BL159" s="49">
        <f t="shared" si="173"/>
        <v>0</v>
      </c>
      <c r="BM159" s="49">
        <f t="shared" si="174"/>
        <v>0</v>
      </c>
      <c r="BN159" s="32">
        <f t="shared" si="175"/>
        <v>0</v>
      </c>
      <c r="BO159" s="32" t="str">
        <f t="shared" si="176"/>
        <v/>
      </c>
      <c r="BP159" s="32" t="str">
        <f t="shared" si="177"/>
        <v/>
      </c>
      <c r="BQ159" s="56" t="str">
        <f t="shared" si="178"/>
        <v/>
      </c>
      <c r="BR159" s="250">
        <f t="shared" si="179"/>
        <v>0</v>
      </c>
      <c r="BS159" s="19"/>
      <c r="BT159" s="19"/>
      <c r="BU159" s="19"/>
      <c r="BV159" s="19"/>
      <c r="BW159" s="19"/>
      <c r="BX159" s="19"/>
      <c r="BY159" s="19"/>
      <c r="BZ159" s="19"/>
      <c r="CA159" s="19">
        <f t="shared" si="141"/>
        <v>10</v>
      </c>
      <c r="CB159" s="19"/>
      <c r="CC159" s="19"/>
      <c r="CD159" s="19"/>
      <c r="CE159" s="19"/>
      <c r="CF159" s="19"/>
      <c r="CG159" s="19"/>
      <c r="CH159" s="19"/>
      <c r="CI159" s="19"/>
      <c r="CJ159" s="19"/>
      <c r="CK159" s="19"/>
      <c r="CL159" s="19"/>
      <c r="CM159" s="19"/>
      <c r="CN159" s="19"/>
      <c r="CO159" s="18"/>
      <c r="CP159" s="18"/>
      <c r="CQ159" s="18"/>
    </row>
    <row r="160" spans="1:95" ht="15.75" customHeight="1" x14ac:dyDescent="0.25">
      <c r="A160" s="129">
        <v>142</v>
      </c>
      <c r="B160" s="50"/>
      <c r="C160" s="50"/>
      <c r="D160" s="36"/>
      <c r="E160" s="36"/>
      <c r="F160" s="37">
        <v>1</v>
      </c>
      <c r="G160" s="61">
        <v>0</v>
      </c>
      <c r="H160" s="62">
        <v>0</v>
      </c>
      <c r="I160" s="63">
        <v>0</v>
      </c>
      <c r="J160" s="38">
        <v>1</v>
      </c>
      <c r="K160" s="39">
        <v>0</v>
      </c>
      <c r="L160" s="39">
        <v>0</v>
      </c>
      <c r="M160" s="39">
        <v>0</v>
      </c>
      <c r="N160" s="40">
        <v>0</v>
      </c>
      <c r="O160" s="41">
        <f t="shared" si="142"/>
        <v>0</v>
      </c>
      <c r="P160" s="41">
        <f t="shared" si="143"/>
        <v>0</v>
      </c>
      <c r="Q160" s="41">
        <f t="shared" si="144"/>
        <v>0</v>
      </c>
      <c r="R160" s="41">
        <f t="shared" si="145"/>
        <v>0</v>
      </c>
      <c r="S160" s="41">
        <f t="shared" si="146"/>
        <v>0</v>
      </c>
      <c r="T160" s="32">
        <f t="shared" si="123"/>
        <v>0</v>
      </c>
      <c r="U160" s="41">
        <f t="shared" si="147"/>
        <v>0</v>
      </c>
      <c r="V160" s="41">
        <f t="shared" si="148"/>
        <v>0</v>
      </c>
      <c r="W160" s="41">
        <f t="shared" si="149"/>
        <v>0</v>
      </c>
      <c r="X160" s="41">
        <f t="shared" si="150"/>
        <v>0</v>
      </c>
      <c r="Y160" s="41">
        <f t="shared" si="151"/>
        <v>0</v>
      </c>
      <c r="Z160" s="32">
        <f t="shared" si="152"/>
        <v>0</v>
      </c>
      <c r="AA160" s="32" t="str">
        <f t="shared" si="153"/>
        <v/>
      </c>
      <c r="AB160" s="32" t="str">
        <f t="shared" si="154"/>
        <v/>
      </c>
      <c r="AC160" s="56" t="str">
        <f t="shared" si="155"/>
        <v/>
      </c>
      <c r="AD160" s="42">
        <f t="shared" si="156"/>
        <v>1</v>
      </c>
      <c r="AE160" s="43">
        <f t="shared" si="124"/>
        <v>0</v>
      </c>
      <c r="AF160" s="43">
        <f t="shared" si="125"/>
        <v>0</v>
      </c>
      <c r="AG160" s="43">
        <f t="shared" si="126"/>
        <v>0</v>
      </c>
      <c r="AH160" s="44">
        <f t="shared" si="127"/>
        <v>0</v>
      </c>
      <c r="AI160" s="45">
        <f t="shared" si="128"/>
        <v>0</v>
      </c>
      <c r="AJ160" s="45">
        <f t="shared" si="129"/>
        <v>0</v>
      </c>
      <c r="AK160" s="46">
        <f t="shared" si="130"/>
        <v>0</v>
      </c>
      <c r="AL160" s="46">
        <f t="shared" si="157"/>
        <v>0</v>
      </c>
      <c r="AM160" s="46">
        <f t="shared" si="131"/>
        <v>0</v>
      </c>
      <c r="AN160" s="32">
        <f t="shared" si="158"/>
        <v>0</v>
      </c>
      <c r="AO160" s="45">
        <f t="shared" si="159"/>
        <v>0</v>
      </c>
      <c r="AP160" s="45">
        <f t="shared" si="160"/>
        <v>0</v>
      </c>
      <c r="AQ160" s="46">
        <f t="shared" si="161"/>
        <v>0</v>
      </c>
      <c r="AR160" s="46">
        <f t="shared" si="162"/>
        <v>0</v>
      </c>
      <c r="AS160" s="46">
        <f t="shared" si="163"/>
        <v>0</v>
      </c>
      <c r="AT160" s="32">
        <f t="shared" si="164"/>
        <v>0</v>
      </c>
      <c r="AU160" s="35" t="str">
        <f t="shared" si="165"/>
        <v/>
      </c>
      <c r="AV160" s="35" t="str">
        <f t="shared" si="166"/>
        <v/>
      </c>
      <c r="AW160" s="65" t="str">
        <f t="shared" si="167"/>
        <v/>
      </c>
      <c r="AX160" s="47">
        <f t="shared" si="132"/>
        <v>1</v>
      </c>
      <c r="AY160" s="48">
        <f t="shared" si="133"/>
        <v>0</v>
      </c>
      <c r="AZ160" s="48">
        <f t="shared" si="134"/>
        <v>0</v>
      </c>
      <c r="BA160" s="43">
        <f t="shared" si="135"/>
        <v>0</v>
      </c>
      <c r="BB160" s="43">
        <f t="shared" si="136"/>
        <v>0</v>
      </c>
      <c r="BC160" s="49">
        <f t="shared" si="137"/>
        <v>0</v>
      </c>
      <c r="BD160" s="49">
        <f t="shared" si="138"/>
        <v>0</v>
      </c>
      <c r="BE160" s="49">
        <f t="shared" si="139"/>
        <v>0</v>
      </c>
      <c r="BF160" s="49">
        <f t="shared" si="168"/>
        <v>0</v>
      </c>
      <c r="BG160" s="49">
        <f t="shared" si="140"/>
        <v>0</v>
      </c>
      <c r="BH160" s="32">
        <f t="shared" si="169"/>
        <v>0</v>
      </c>
      <c r="BI160" s="49">
        <f t="shared" si="170"/>
        <v>0</v>
      </c>
      <c r="BJ160" s="49">
        <f t="shared" si="171"/>
        <v>0</v>
      </c>
      <c r="BK160" s="49">
        <f t="shared" si="172"/>
        <v>0</v>
      </c>
      <c r="BL160" s="49">
        <f t="shared" si="173"/>
        <v>0</v>
      </c>
      <c r="BM160" s="49">
        <f t="shared" si="174"/>
        <v>0</v>
      </c>
      <c r="BN160" s="32">
        <f t="shared" si="175"/>
        <v>0</v>
      </c>
      <c r="BO160" s="32" t="str">
        <f t="shared" si="176"/>
        <v/>
      </c>
      <c r="BP160" s="32" t="str">
        <f t="shared" si="177"/>
        <v/>
      </c>
      <c r="BQ160" s="56" t="str">
        <f t="shared" si="178"/>
        <v/>
      </c>
      <c r="BR160" s="250">
        <f t="shared" si="179"/>
        <v>0</v>
      </c>
      <c r="BS160" s="19"/>
      <c r="BT160" s="19"/>
      <c r="BU160" s="19"/>
      <c r="BV160" s="19"/>
      <c r="BW160" s="19"/>
      <c r="BX160" s="19"/>
      <c r="BY160" s="19"/>
      <c r="BZ160" s="19"/>
      <c r="CA160" s="19">
        <f t="shared" si="141"/>
        <v>10</v>
      </c>
      <c r="CB160" s="19"/>
      <c r="CC160" s="19"/>
      <c r="CD160" s="19"/>
      <c r="CE160" s="19"/>
      <c r="CF160" s="19"/>
      <c r="CG160" s="19"/>
      <c r="CH160" s="19"/>
      <c r="CI160" s="19"/>
      <c r="CJ160" s="19"/>
      <c r="CK160" s="19"/>
      <c r="CL160" s="19"/>
      <c r="CM160" s="19"/>
      <c r="CN160" s="19"/>
      <c r="CO160" s="18"/>
      <c r="CP160" s="18"/>
      <c r="CQ160" s="18"/>
    </row>
    <row r="161" spans="1:95" ht="15.75" customHeight="1" x14ac:dyDescent="0.25">
      <c r="A161" s="129">
        <v>143</v>
      </c>
      <c r="B161" s="50"/>
      <c r="C161" s="50"/>
      <c r="D161" s="36"/>
      <c r="E161" s="36"/>
      <c r="F161" s="37">
        <v>1</v>
      </c>
      <c r="G161" s="61">
        <v>0</v>
      </c>
      <c r="H161" s="62">
        <v>0</v>
      </c>
      <c r="I161" s="63">
        <v>0</v>
      </c>
      <c r="J161" s="38">
        <v>1</v>
      </c>
      <c r="K161" s="39">
        <v>0</v>
      </c>
      <c r="L161" s="39">
        <v>0</v>
      </c>
      <c r="M161" s="39">
        <v>0</v>
      </c>
      <c r="N161" s="40">
        <v>0</v>
      </c>
      <c r="O161" s="41">
        <f t="shared" si="142"/>
        <v>0</v>
      </c>
      <c r="P161" s="41">
        <f t="shared" si="143"/>
        <v>0</v>
      </c>
      <c r="Q161" s="41">
        <f t="shared" si="144"/>
        <v>0</v>
      </c>
      <c r="R161" s="41">
        <f t="shared" si="145"/>
        <v>0</v>
      </c>
      <c r="S161" s="41">
        <f t="shared" si="146"/>
        <v>0</v>
      </c>
      <c r="T161" s="32">
        <f t="shared" si="123"/>
        <v>0</v>
      </c>
      <c r="U161" s="41">
        <f t="shared" si="147"/>
        <v>0</v>
      </c>
      <c r="V161" s="41">
        <f t="shared" si="148"/>
        <v>0</v>
      </c>
      <c r="W161" s="41">
        <f t="shared" si="149"/>
        <v>0</v>
      </c>
      <c r="X161" s="41">
        <f t="shared" si="150"/>
        <v>0</v>
      </c>
      <c r="Y161" s="41">
        <f t="shared" si="151"/>
        <v>0</v>
      </c>
      <c r="Z161" s="32">
        <f t="shared" si="152"/>
        <v>0</v>
      </c>
      <c r="AA161" s="32" t="str">
        <f t="shared" si="153"/>
        <v/>
      </c>
      <c r="AB161" s="32" t="str">
        <f t="shared" si="154"/>
        <v/>
      </c>
      <c r="AC161" s="56" t="str">
        <f t="shared" si="155"/>
        <v/>
      </c>
      <c r="AD161" s="42">
        <f t="shared" si="156"/>
        <v>1</v>
      </c>
      <c r="AE161" s="43">
        <f t="shared" si="124"/>
        <v>0</v>
      </c>
      <c r="AF161" s="43">
        <f t="shared" si="125"/>
        <v>0</v>
      </c>
      <c r="AG161" s="43">
        <f t="shared" si="126"/>
        <v>0</v>
      </c>
      <c r="AH161" s="44">
        <f t="shared" si="127"/>
        <v>0</v>
      </c>
      <c r="AI161" s="45">
        <f t="shared" si="128"/>
        <v>0</v>
      </c>
      <c r="AJ161" s="45">
        <f t="shared" si="129"/>
        <v>0</v>
      </c>
      <c r="AK161" s="46">
        <f t="shared" si="130"/>
        <v>0</v>
      </c>
      <c r="AL161" s="46">
        <f t="shared" si="157"/>
        <v>0</v>
      </c>
      <c r="AM161" s="46">
        <f t="shared" si="131"/>
        <v>0</v>
      </c>
      <c r="AN161" s="32">
        <f t="shared" si="158"/>
        <v>0</v>
      </c>
      <c r="AO161" s="45">
        <f t="shared" si="159"/>
        <v>0</v>
      </c>
      <c r="AP161" s="45">
        <f t="shared" si="160"/>
        <v>0</v>
      </c>
      <c r="AQ161" s="46">
        <f t="shared" si="161"/>
        <v>0</v>
      </c>
      <c r="AR161" s="46">
        <f t="shared" si="162"/>
        <v>0</v>
      </c>
      <c r="AS161" s="46">
        <f t="shared" si="163"/>
        <v>0</v>
      </c>
      <c r="AT161" s="32">
        <f t="shared" si="164"/>
        <v>0</v>
      </c>
      <c r="AU161" s="35" t="str">
        <f t="shared" si="165"/>
        <v/>
      </c>
      <c r="AV161" s="35" t="str">
        <f t="shared" si="166"/>
        <v/>
      </c>
      <c r="AW161" s="65" t="str">
        <f t="shared" si="167"/>
        <v/>
      </c>
      <c r="AX161" s="47">
        <f t="shared" si="132"/>
        <v>1</v>
      </c>
      <c r="AY161" s="48">
        <f t="shared" si="133"/>
        <v>0</v>
      </c>
      <c r="AZ161" s="48">
        <f t="shared" si="134"/>
        <v>0</v>
      </c>
      <c r="BA161" s="43">
        <f t="shared" si="135"/>
        <v>0</v>
      </c>
      <c r="BB161" s="43">
        <f t="shared" si="136"/>
        <v>0</v>
      </c>
      <c r="BC161" s="49">
        <f t="shared" si="137"/>
        <v>0</v>
      </c>
      <c r="BD161" s="49">
        <f t="shared" si="138"/>
        <v>0</v>
      </c>
      <c r="BE161" s="49">
        <f t="shared" si="139"/>
        <v>0</v>
      </c>
      <c r="BF161" s="49">
        <f t="shared" si="168"/>
        <v>0</v>
      </c>
      <c r="BG161" s="49">
        <f t="shared" si="140"/>
        <v>0</v>
      </c>
      <c r="BH161" s="32">
        <f t="shared" si="169"/>
        <v>0</v>
      </c>
      <c r="BI161" s="49">
        <f t="shared" si="170"/>
        <v>0</v>
      </c>
      <c r="BJ161" s="49">
        <f t="shared" si="171"/>
        <v>0</v>
      </c>
      <c r="BK161" s="49">
        <f t="shared" si="172"/>
        <v>0</v>
      </c>
      <c r="BL161" s="49">
        <f t="shared" si="173"/>
        <v>0</v>
      </c>
      <c r="BM161" s="49">
        <f t="shared" si="174"/>
        <v>0</v>
      </c>
      <c r="BN161" s="32">
        <f t="shared" si="175"/>
        <v>0</v>
      </c>
      <c r="BO161" s="32" t="str">
        <f t="shared" si="176"/>
        <v/>
      </c>
      <c r="BP161" s="32" t="str">
        <f t="shared" si="177"/>
        <v/>
      </c>
      <c r="BQ161" s="56" t="str">
        <f t="shared" si="178"/>
        <v/>
      </c>
      <c r="BR161" s="250">
        <f t="shared" si="179"/>
        <v>0</v>
      </c>
      <c r="BS161" s="19"/>
      <c r="BT161" s="19"/>
      <c r="BU161" s="19"/>
      <c r="BV161" s="19"/>
      <c r="BW161" s="19"/>
      <c r="BX161" s="19"/>
      <c r="BY161" s="19"/>
      <c r="BZ161" s="19"/>
      <c r="CA161" s="19">
        <f t="shared" si="141"/>
        <v>10</v>
      </c>
      <c r="CB161" s="19"/>
      <c r="CC161" s="19"/>
      <c r="CD161" s="19"/>
      <c r="CE161" s="19"/>
      <c r="CF161" s="19"/>
      <c r="CG161" s="19"/>
      <c r="CH161" s="19"/>
      <c r="CI161" s="19"/>
      <c r="CJ161" s="19"/>
      <c r="CK161" s="19"/>
      <c r="CL161" s="19"/>
      <c r="CM161" s="19"/>
      <c r="CN161" s="19"/>
      <c r="CO161" s="18"/>
      <c r="CP161" s="18"/>
      <c r="CQ161" s="18"/>
    </row>
    <row r="162" spans="1:95" ht="15.75" customHeight="1" x14ac:dyDescent="0.25">
      <c r="A162" s="129">
        <v>144</v>
      </c>
      <c r="B162" s="50"/>
      <c r="C162" s="50"/>
      <c r="D162" s="36"/>
      <c r="E162" s="36"/>
      <c r="F162" s="37">
        <v>1</v>
      </c>
      <c r="G162" s="61">
        <v>0</v>
      </c>
      <c r="H162" s="62">
        <v>0</v>
      </c>
      <c r="I162" s="63">
        <v>0</v>
      </c>
      <c r="J162" s="38">
        <v>1</v>
      </c>
      <c r="K162" s="39">
        <v>0</v>
      </c>
      <c r="L162" s="39">
        <v>0</v>
      </c>
      <c r="M162" s="39">
        <v>0</v>
      </c>
      <c r="N162" s="40">
        <v>0</v>
      </c>
      <c r="O162" s="41">
        <f t="shared" si="142"/>
        <v>0</v>
      </c>
      <c r="P162" s="41">
        <f t="shared" si="143"/>
        <v>0</v>
      </c>
      <c r="Q162" s="41">
        <f t="shared" si="144"/>
        <v>0</v>
      </c>
      <c r="R162" s="41">
        <f t="shared" si="145"/>
        <v>0</v>
      </c>
      <c r="S162" s="41">
        <f t="shared" si="146"/>
        <v>0</v>
      </c>
      <c r="T162" s="32">
        <f t="shared" si="123"/>
        <v>0</v>
      </c>
      <c r="U162" s="41">
        <f t="shared" si="147"/>
        <v>0</v>
      </c>
      <c r="V162" s="41">
        <f t="shared" si="148"/>
        <v>0</v>
      </c>
      <c r="W162" s="41">
        <f t="shared" si="149"/>
        <v>0</v>
      </c>
      <c r="X162" s="41">
        <f t="shared" si="150"/>
        <v>0</v>
      </c>
      <c r="Y162" s="41">
        <f t="shared" si="151"/>
        <v>0</v>
      </c>
      <c r="Z162" s="32">
        <f t="shared" si="152"/>
        <v>0</v>
      </c>
      <c r="AA162" s="32" t="str">
        <f t="shared" si="153"/>
        <v/>
      </c>
      <c r="AB162" s="32" t="str">
        <f t="shared" si="154"/>
        <v/>
      </c>
      <c r="AC162" s="56" t="str">
        <f t="shared" si="155"/>
        <v/>
      </c>
      <c r="AD162" s="42">
        <f t="shared" si="156"/>
        <v>1</v>
      </c>
      <c r="AE162" s="43">
        <f t="shared" si="124"/>
        <v>0</v>
      </c>
      <c r="AF162" s="43">
        <f t="shared" si="125"/>
        <v>0</v>
      </c>
      <c r="AG162" s="43">
        <f t="shared" si="126"/>
        <v>0</v>
      </c>
      <c r="AH162" s="44">
        <f t="shared" si="127"/>
        <v>0</v>
      </c>
      <c r="AI162" s="45">
        <f t="shared" si="128"/>
        <v>0</v>
      </c>
      <c r="AJ162" s="45">
        <f t="shared" si="129"/>
        <v>0</v>
      </c>
      <c r="AK162" s="46">
        <f t="shared" si="130"/>
        <v>0</v>
      </c>
      <c r="AL162" s="46">
        <f t="shared" si="157"/>
        <v>0</v>
      </c>
      <c r="AM162" s="46">
        <f t="shared" si="131"/>
        <v>0</v>
      </c>
      <c r="AN162" s="32">
        <f t="shared" si="158"/>
        <v>0</v>
      </c>
      <c r="AO162" s="45">
        <f t="shared" si="159"/>
        <v>0</v>
      </c>
      <c r="AP162" s="45">
        <f t="shared" si="160"/>
        <v>0</v>
      </c>
      <c r="AQ162" s="46">
        <f t="shared" si="161"/>
        <v>0</v>
      </c>
      <c r="AR162" s="46">
        <f t="shared" si="162"/>
        <v>0</v>
      </c>
      <c r="AS162" s="46">
        <f t="shared" si="163"/>
        <v>0</v>
      </c>
      <c r="AT162" s="32">
        <f t="shared" si="164"/>
        <v>0</v>
      </c>
      <c r="AU162" s="35" t="str">
        <f t="shared" si="165"/>
        <v/>
      </c>
      <c r="AV162" s="35" t="str">
        <f t="shared" si="166"/>
        <v/>
      </c>
      <c r="AW162" s="65" t="str">
        <f t="shared" si="167"/>
        <v/>
      </c>
      <c r="AX162" s="47">
        <f t="shared" si="132"/>
        <v>1</v>
      </c>
      <c r="AY162" s="48">
        <f t="shared" si="133"/>
        <v>0</v>
      </c>
      <c r="AZ162" s="48">
        <f t="shared" si="134"/>
        <v>0</v>
      </c>
      <c r="BA162" s="43">
        <f t="shared" si="135"/>
        <v>0</v>
      </c>
      <c r="BB162" s="43">
        <f t="shared" si="136"/>
        <v>0</v>
      </c>
      <c r="BC162" s="49">
        <f t="shared" si="137"/>
        <v>0</v>
      </c>
      <c r="BD162" s="49">
        <f t="shared" si="138"/>
        <v>0</v>
      </c>
      <c r="BE162" s="49">
        <f t="shared" si="139"/>
        <v>0</v>
      </c>
      <c r="BF162" s="49">
        <f t="shared" si="168"/>
        <v>0</v>
      </c>
      <c r="BG162" s="49">
        <f t="shared" si="140"/>
        <v>0</v>
      </c>
      <c r="BH162" s="32">
        <f t="shared" si="169"/>
        <v>0</v>
      </c>
      <c r="BI162" s="49">
        <f t="shared" si="170"/>
        <v>0</v>
      </c>
      <c r="BJ162" s="49">
        <f t="shared" si="171"/>
        <v>0</v>
      </c>
      <c r="BK162" s="49">
        <f t="shared" si="172"/>
        <v>0</v>
      </c>
      <c r="BL162" s="49">
        <f t="shared" si="173"/>
        <v>0</v>
      </c>
      <c r="BM162" s="49">
        <f t="shared" si="174"/>
        <v>0</v>
      </c>
      <c r="BN162" s="32">
        <f t="shared" si="175"/>
        <v>0</v>
      </c>
      <c r="BO162" s="32" t="str">
        <f t="shared" si="176"/>
        <v/>
      </c>
      <c r="BP162" s="32" t="str">
        <f t="shared" si="177"/>
        <v/>
      </c>
      <c r="BQ162" s="56" t="str">
        <f t="shared" si="178"/>
        <v/>
      </c>
      <c r="BR162" s="250">
        <f t="shared" si="179"/>
        <v>0</v>
      </c>
      <c r="BS162" s="19"/>
      <c r="BT162" s="19"/>
      <c r="BU162" s="19"/>
      <c r="BV162" s="19"/>
      <c r="BW162" s="19"/>
      <c r="BX162" s="19"/>
      <c r="BY162" s="19"/>
      <c r="BZ162" s="19"/>
      <c r="CA162" s="19">
        <f t="shared" si="141"/>
        <v>10</v>
      </c>
      <c r="CB162" s="19"/>
      <c r="CC162" s="19"/>
      <c r="CD162" s="19"/>
      <c r="CE162" s="19"/>
      <c r="CF162" s="19"/>
      <c r="CG162" s="19"/>
      <c r="CH162" s="19"/>
      <c r="CI162" s="19"/>
      <c r="CJ162" s="19"/>
      <c r="CK162" s="19"/>
      <c r="CL162" s="19"/>
      <c r="CM162" s="19"/>
      <c r="CN162" s="19"/>
      <c r="CO162" s="18"/>
      <c r="CP162" s="18"/>
      <c r="CQ162" s="18"/>
    </row>
    <row r="163" spans="1:95" ht="15.75" customHeight="1" x14ac:dyDescent="0.25">
      <c r="A163" s="129">
        <v>145</v>
      </c>
      <c r="B163" s="50"/>
      <c r="C163" s="50"/>
      <c r="D163" s="36"/>
      <c r="E163" s="36"/>
      <c r="F163" s="37">
        <v>1</v>
      </c>
      <c r="G163" s="61">
        <v>0</v>
      </c>
      <c r="H163" s="62">
        <v>0</v>
      </c>
      <c r="I163" s="63">
        <v>0</v>
      </c>
      <c r="J163" s="38">
        <v>1</v>
      </c>
      <c r="K163" s="39">
        <v>0</v>
      </c>
      <c r="L163" s="39">
        <v>0</v>
      </c>
      <c r="M163" s="39">
        <v>0</v>
      </c>
      <c r="N163" s="40">
        <v>0</v>
      </c>
      <c r="O163" s="41">
        <f t="shared" si="142"/>
        <v>0</v>
      </c>
      <c r="P163" s="41">
        <f t="shared" si="143"/>
        <v>0</v>
      </c>
      <c r="Q163" s="41">
        <f t="shared" si="144"/>
        <v>0</v>
      </c>
      <c r="R163" s="41">
        <f t="shared" si="145"/>
        <v>0</v>
      </c>
      <c r="S163" s="41">
        <f t="shared" si="146"/>
        <v>0</v>
      </c>
      <c r="T163" s="32">
        <f t="shared" si="123"/>
        <v>0</v>
      </c>
      <c r="U163" s="41">
        <f t="shared" si="147"/>
        <v>0</v>
      </c>
      <c r="V163" s="41">
        <f t="shared" si="148"/>
        <v>0</v>
      </c>
      <c r="W163" s="41">
        <f t="shared" si="149"/>
        <v>0</v>
      </c>
      <c r="X163" s="41">
        <f t="shared" si="150"/>
        <v>0</v>
      </c>
      <c r="Y163" s="41">
        <f t="shared" si="151"/>
        <v>0</v>
      </c>
      <c r="Z163" s="32">
        <f t="shared" si="152"/>
        <v>0</v>
      </c>
      <c r="AA163" s="32" t="str">
        <f t="shared" si="153"/>
        <v/>
      </c>
      <c r="AB163" s="32" t="str">
        <f t="shared" si="154"/>
        <v/>
      </c>
      <c r="AC163" s="56" t="str">
        <f t="shared" si="155"/>
        <v/>
      </c>
      <c r="AD163" s="42">
        <f t="shared" si="156"/>
        <v>1</v>
      </c>
      <c r="AE163" s="43">
        <f t="shared" si="124"/>
        <v>0</v>
      </c>
      <c r="AF163" s="43">
        <f t="shared" si="125"/>
        <v>0</v>
      </c>
      <c r="AG163" s="43">
        <f t="shared" si="126"/>
        <v>0</v>
      </c>
      <c r="AH163" s="44">
        <f t="shared" si="127"/>
        <v>0</v>
      </c>
      <c r="AI163" s="45">
        <f t="shared" si="128"/>
        <v>0</v>
      </c>
      <c r="AJ163" s="45">
        <f t="shared" si="129"/>
        <v>0</v>
      </c>
      <c r="AK163" s="46">
        <f t="shared" si="130"/>
        <v>0</v>
      </c>
      <c r="AL163" s="46">
        <f t="shared" si="157"/>
        <v>0</v>
      </c>
      <c r="AM163" s="46">
        <f t="shared" si="131"/>
        <v>0</v>
      </c>
      <c r="AN163" s="32">
        <f t="shared" si="158"/>
        <v>0</v>
      </c>
      <c r="AO163" s="45">
        <f t="shared" si="159"/>
        <v>0</v>
      </c>
      <c r="AP163" s="45">
        <f t="shared" si="160"/>
        <v>0</v>
      </c>
      <c r="AQ163" s="46">
        <f t="shared" si="161"/>
        <v>0</v>
      </c>
      <c r="AR163" s="46">
        <f t="shared" si="162"/>
        <v>0</v>
      </c>
      <c r="AS163" s="46">
        <f t="shared" si="163"/>
        <v>0</v>
      </c>
      <c r="AT163" s="32">
        <f t="shared" si="164"/>
        <v>0</v>
      </c>
      <c r="AU163" s="35" t="str">
        <f t="shared" si="165"/>
        <v/>
      </c>
      <c r="AV163" s="35" t="str">
        <f t="shared" si="166"/>
        <v/>
      </c>
      <c r="AW163" s="65" t="str">
        <f t="shared" si="167"/>
        <v/>
      </c>
      <c r="AX163" s="47">
        <f t="shared" si="132"/>
        <v>1</v>
      </c>
      <c r="AY163" s="48">
        <f t="shared" si="133"/>
        <v>0</v>
      </c>
      <c r="AZ163" s="48">
        <f t="shared" si="134"/>
        <v>0</v>
      </c>
      <c r="BA163" s="43">
        <f t="shared" si="135"/>
        <v>0</v>
      </c>
      <c r="BB163" s="43">
        <f t="shared" si="136"/>
        <v>0</v>
      </c>
      <c r="BC163" s="49">
        <f t="shared" si="137"/>
        <v>0</v>
      </c>
      <c r="BD163" s="49">
        <f t="shared" si="138"/>
        <v>0</v>
      </c>
      <c r="BE163" s="49">
        <f t="shared" si="139"/>
        <v>0</v>
      </c>
      <c r="BF163" s="49">
        <f t="shared" si="168"/>
        <v>0</v>
      </c>
      <c r="BG163" s="49">
        <f t="shared" si="140"/>
        <v>0</v>
      </c>
      <c r="BH163" s="32">
        <f t="shared" si="169"/>
        <v>0</v>
      </c>
      <c r="BI163" s="49">
        <f t="shared" si="170"/>
        <v>0</v>
      </c>
      <c r="BJ163" s="49">
        <f t="shared" si="171"/>
        <v>0</v>
      </c>
      <c r="BK163" s="49">
        <f t="shared" si="172"/>
        <v>0</v>
      </c>
      <c r="BL163" s="49">
        <f t="shared" si="173"/>
        <v>0</v>
      </c>
      <c r="BM163" s="49">
        <f t="shared" si="174"/>
        <v>0</v>
      </c>
      <c r="BN163" s="32">
        <f t="shared" si="175"/>
        <v>0</v>
      </c>
      <c r="BO163" s="32" t="str">
        <f t="shared" si="176"/>
        <v/>
      </c>
      <c r="BP163" s="32" t="str">
        <f t="shared" si="177"/>
        <v/>
      </c>
      <c r="BQ163" s="56" t="str">
        <f t="shared" si="178"/>
        <v/>
      </c>
      <c r="BR163" s="250">
        <f t="shared" si="179"/>
        <v>0</v>
      </c>
      <c r="BS163" s="19"/>
      <c r="BT163" s="19"/>
      <c r="BU163" s="19"/>
      <c r="BV163" s="19"/>
      <c r="BW163" s="19"/>
      <c r="BX163" s="19"/>
      <c r="BY163" s="19"/>
      <c r="BZ163" s="19"/>
      <c r="CA163" s="19">
        <f t="shared" si="141"/>
        <v>10</v>
      </c>
      <c r="CB163" s="19"/>
      <c r="CC163" s="19"/>
      <c r="CD163" s="19"/>
      <c r="CE163" s="19"/>
      <c r="CF163" s="19"/>
      <c r="CG163" s="19"/>
      <c r="CH163" s="19"/>
      <c r="CI163" s="19"/>
      <c r="CJ163" s="19"/>
      <c r="CK163" s="19"/>
      <c r="CL163" s="19"/>
      <c r="CM163" s="19"/>
      <c r="CN163" s="19"/>
      <c r="CO163" s="18"/>
      <c r="CP163" s="18"/>
      <c r="CQ163" s="18"/>
    </row>
    <row r="164" spans="1:95" ht="15.75" customHeight="1" x14ac:dyDescent="0.25">
      <c r="A164" s="129">
        <v>146</v>
      </c>
      <c r="B164" s="50"/>
      <c r="C164" s="50"/>
      <c r="D164" s="36"/>
      <c r="E164" s="36"/>
      <c r="F164" s="37">
        <v>1</v>
      </c>
      <c r="G164" s="61">
        <v>0</v>
      </c>
      <c r="H164" s="62">
        <v>0</v>
      </c>
      <c r="I164" s="63">
        <v>0</v>
      </c>
      <c r="J164" s="38">
        <v>1</v>
      </c>
      <c r="K164" s="39">
        <v>0</v>
      </c>
      <c r="L164" s="39">
        <v>0</v>
      </c>
      <c r="M164" s="39">
        <v>0</v>
      </c>
      <c r="N164" s="40">
        <v>0</v>
      </c>
      <c r="O164" s="41">
        <f t="shared" si="142"/>
        <v>0</v>
      </c>
      <c r="P164" s="41">
        <f t="shared" si="143"/>
        <v>0</v>
      </c>
      <c r="Q164" s="41">
        <f t="shared" si="144"/>
        <v>0</v>
      </c>
      <c r="R164" s="41">
        <f t="shared" si="145"/>
        <v>0</v>
      </c>
      <c r="S164" s="41">
        <f t="shared" si="146"/>
        <v>0</v>
      </c>
      <c r="T164" s="32">
        <f t="shared" si="123"/>
        <v>0</v>
      </c>
      <c r="U164" s="41">
        <f t="shared" si="147"/>
        <v>0</v>
      </c>
      <c r="V164" s="41">
        <f t="shared" si="148"/>
        <v>0</v>
      </c>
      <c r="W164" s="41">
        <f t="shared" si="149"/>
        <v>0</v>
      </c>
      <c r="X164" s="41">
        <f t="shared" si="150"/>
        <v>0</v>
      </c>
      <c r="Y164" s="41">
        <f t="shared" si="151"/>
        <v>0</v>
      </c>
      <c r="Z164" s="32">
        <f t="shared" si="152"/>
        <v>0</v>
      </c>
      <c r="AA164" s="32" t="str">
        <f t="shared" si="153"/>
        <v/>
      </c>
      <c r="AB164" s="32" t="str">
        <f t="shared" si="154"/>
        <v/>
      </c>
      <c r="AC164" s="56" t="str">
        <f t="shared" si="155"/>
        <v/>
      </c>
      <c r="AD164" s="42">
        <f t="shared" si="156"/>
        <v>1</v>
      </c>
      <c r="AE164" s="43">
        <f t="shared" si="124"/>
        <v>0</v>
      </c>
      <c r="AF164" s="43">
        <f t="shared" si="125"/>
        <v>0</v>
      </c>
      <c r="AG164" s="43">
        <f t="shared" si="126"/>
        <v>0</v>
      </c>
      <c r="AH164" s="44">
        <f t="shared" si="127"/>
        <v>0</v>
      </c>
      <c r="AI164" s="45">
        <f t="shared" si="128"/>
        <v>0</v>
      </c>
      <c r="AJ164" s="45">
        <f t="shared" si="129"/>
        <v>0</v>
      </c>
      <c r="AK164" s="46">
        <f t="shared" si="130"/>
        <v>0</v>
      </c>
      <c r="AL164" s="46">
        <f t="shared" si="157"/>
        <v>0</v>
      </c>
      <c r="AM164" s="46">
        <f t="shared" si="131"/>
        <v>0</v>
      </c>
      <c r="AN164" s="32">
        <f t="shared" si="158"/>
        <v>0</v>
      </c>
      <c r="AO164" s="45">
        <f t="shared" si="159"/>
        <v>0</v>
      </c>
      <c r="AP164" s="45">
        <f t="shared" si="160"/>
        <v>0</v>
      </c>
      <c r="AQ164" s="46">
        <f t="shared" si="161"/>
        <v>0</v>
      </c>
      <c r="AR164" s="46">
        <f t="shared" si="162"/>
        <v>0</v>
      </c>
      <c r="AS164" s="46">
        <f t="shared" si="163"/>
        <v>0</v>
      </c>
      <c r="AT164" s="32">
        <f t="shared" si="164"/>
        <v>0</v>
      </c>
      <c r="AU164" s="35" t="str">
        <f t="shared" si="165"/>
        <v/>
      </c>
      <c r="AV164" s="35" t="str">
        <f t="shared" si="166"/>
        <v/>
      </c>
      <c r="AW164" s="65" t="str">
        <f t="shared" si="167"/>
        <v/>
      </c>
      <c r="AX164" s="47">
        <f t="shared" si="132"/>
        <v>1</v>
      </c>
      <c r="AY164" s="48">
        <f t="shared" si="133"/>
        <v>0</v>
      </c>
      <c r="AZ164" s="48">
        <f t="shared" si="134"/>
        <v>0</v>
      </c>
      <c r="BA164" s="43">
        <f t="shared" si="135"/>
        <v>0</v>
      </c>
      <c r="BB164" s="43">
        <f t="shared" si="136"/>
        <v>0</v>
      </c>
      <c r="BC164" s="49">
        <f t="shared" si="137"/>
        <v>0</v>
      </c>
      <c r="BD164" s="49">
        <f t="shared" si="138"/>
        <v>0</v>
      </c>
      <c r="BE164" s="49">
        <f t="shared" si="139"/>
        <v>0</v>
      </c>
      <c r="BF164" s="49">
        <f t="shared" si="168"/>
        <v>0</v>
      </c>
      <c r="BG164" s="49">
        <f t="shared" si="140"/>
        <v>0</v>
      </c>
      <c r="BH164" s="32">
        <f t="shared" si="169"/>
        <v>0</v>
      </c>
      <c r="BI164" s="49">
        <f t="shared" si="170"/>
        <v>0</v>
      </c>
      <c r="BJ164" s="49">
        <f t="shared" si="171"/>
        <v>0</v>
      </c>
      <c r="BK164" s="49">
        <f t="shared" si="172"/>
        <v>0</v>
      </c>
      <c r="BL164" s="49">
        <f t="shared" si="173"/>
        <v>0</v>
      </c>
      <c r="BM164" s="49">
        <f t="shared" si="174"/>
        <v>0</v>
      </c>
      <c r="BN164" s="32">
        <f t="shared" si="175"/>
        <v>0</v>
      </c>
      <c r="BO164" s="32" t="str">
        <f t="shared" si="176"/>
        <v/>
      </c>
      <c r="BP164" s="32" t="str">
        <f t="shared" si="177"/>
        <v/>
      </c>
      <c r="BQ164" s="56" t="str">
        <f t="shared" si="178"/>
        <v/>
      </c>
      <c r="BR164" s="250">
        <f t="shared" si="179"/>
        <v>0</v>
      </c>
      <c r="BS164" s="19"/>
      <c r="BT164" s="19"/>
      <c r="BU164" s="19"/>
      <c r="BV164" s="19"/>
      <c r="BW164" s="19"/>
      <c r="BX164" s="19"/>
      <c r="BY164" s="19"/>
      <c r="BZ164" s="19"/>
      <c r="CA164" s="19">
        <f t="shared" si="141"/>
        <v>10</v>
      </c>
      <c r="CB164" s="19"/>
      <c r="CC164" s="19"/>
      <c r="CD164" s="19"/>
      <c r="CE164" s="19"/>
      <c r="CF164" s="19"/>
      <c r="CG164" s="19"/>
      <c r="CH164" s="19"/>
      <c r="CI164" s="19"/>
      <c r="CJ164" s="19"/>
      <c r="CK164" s="19"/>
      <c r="CL164" s="19"/>
      <c r="CM164" s="19"/>
      <c r="CN164" s="19"/>
      <c r="CO164" s="18"/>
      <c r="CP164" s="18"/>
      <c r="CQ164" s="18"/>
    </row>
    <row r="165" spans="1:95" ht="15.75" customHeight="1" x14ac:dyDescent="0.25">
      <c r="A165" s="129">
        <v>147</v>
      </c>
      <c r="B165" s="50"/>
      <c r="C165" s="50"/>
      <c r="D165" s="36"/>
      <c r="E165" s="36"/>
      <c r="F165" s="37">
        <v>1</v>
      </c>
      <c r="G165" s="61">
        <v>0</v>
      </c>
      <c r="H165" s="62">
        <v>0</v>
      </c>
      <c r="I165" s="63">
        <v>0</v>
      </c>
      <c r="J165" s="38">
        <v>1</v>
      </c>
      <c r="K165" s="39">
        <v>0</v>
      </c>
      <c r="L165" s="39">
        <v>0</v>
      </c>
      <c r="M165" s="39">
        <v>0</v>
      </c>
      <c r="N165" s="40">
        <v>0</v>
      </c>
      <c r="O165" s="41">
        <f t="shared" si="142"/>
        <v>0</v>
      </c>
      <c r="P165" s="41">
        <f t="shared" si="143"/>
        <v>0</v>
      </c>
      <c r="Q165" s="41">
        <f t="shared" si="144"/>
        <v>0</v>
      </c>
      <c r="R165" s="41">
        <f t="shared" si="145"/>
        <v>0</v>
      </c>
      <c r="S165" s="41">
        <f t="shared" si="146"/>
        <v>0</v>
      </c>
      <c r="T165" s="32">
        <f t="shared" si="123"/>
        <v>0</v>
      </c>
      <c r="U165" s="41">
        <f t="shared" si="147"/>
        <v>0</v>
      </c>
      <c r="V165" s="41">
        <f t="shared" si="148"/>
        <v>0</v>
      </c>
      <c r="W165" s="41">
        <f t="shared" si="149"/>
        <v>0</v>
      </c>
      <c r="X165" s="41">
        <f t="shared" si="150"/>
        <v>0</v>
      </c>
      <c r="Y165" s="41">
        <f t="shared" si="151"/>
        <v>0</v>
      </c>
      <c r="Z165" s="32">
        <f t="shared" si="152"/>
        <v>0</v>
      </c>
      <c r="AA165" s="32" t="str">
        <f t="shared" si="153"/>
        <v/>
      </c>
      <c r="AB165" s="32" t="str">
        <f t="shared" si="154"/>
        <v/>
      </c>
      <c r="AC165" s="56" t="str">
        <f t="shared" si="155"/>
        <v/>
      </c>
      <c r="AD165" s="42">
        <f t="shared" si="156"/>
        <v>1</v>
      </c>
      <c r="AE165" s="43">
        <f t="shared" si="124"/>
        <v>0</v>
      </c>
      <c r="AF165" s="43">
        <f t="shared" si="125"/>
        <v>0</v>
      </c>
      <c r="AG165" s="43">
        <f t="shared" si="126"/>
        <v>0</v>
      </c>
      <c r="AH165" s="44">
        <f t="shared" si="127"/>
        <v>0</v>
      </c>
      <c r="AI165" s="45">
        <f t="shared" si="128"/>
        <v>0</v>
      </c>
      <c r="AJ165" s="45">
        <f t="shared" si="129"/>
        <v>0</v>
      </c>
      <c r="AK165" s="46">
        <f t="shared" si="130"/>
        <v>0</v>
      </c>
      <c r="AL165" s="46">
        <f t="shared" si="157"/>
        <v>0</v>
      </c>
      <c r="AM165" s="46">
        <f t="shared" si="131"/>
        <v>0</v>
      </c>
      <c r="AN165" s="32">
        <f t="shared" si="158"/>
        <v>0</v>
      </c>
      <c r="AO165" s="45">
        <f t="shared" si="159"/>
        <v>0</v>
      </c>
      <c r="AP165" s="45">
        <f t="shared" si="160"/>
        <v>0</v>
      </c>
      <c r="AQ165" s="46">
        <f t="shared" si="161"/>
        <v>0</v>
      </c>
      <c r="AR165" s="46">
        <f t="shared" si="162"/>
        <v>0</v>
      </c>
      <c r="AS165" s="46">
        <f t="shared" si="163"/>
        <v>0</v>
      </c>
      <c r="AT165" s="32">
        <f t="shared" si="164"/>
        <v>0</v>
      </c>
      <c r="AU165" s="35" t="str">
        <f t="shared" si="165"/>
        <v/>
      </c>
      <c r="AV165" s="35" t="str">
        <f t="shared" si="166"/>
        <v/>
      </c>
      <c r="AW165" s="65" t="str">
        <f t="shared" si="167"/>
        <v/>
      </c>
      <c r="AX165" s="47">
        <f t="shared" si="132"/>
        <v>1</v>
      </c>
      <c r="AY165" s="48">
        <f t="shared" si="133"/>
        <v>0</v>
      </c>
      <c r="AZ165" s="48">
        <f t="shared" si="134"/>
        <v>0</v>
      </c>
      <c r="BA165" s="43">
        <f t="shared" si="135"/>
        <v>0</v>
      </c>
      <c r="BB165" s="43">
        <f t="shared" si="136"/>
        <v>0</v>
      </c>
      <c r="BC165" s="49">
        <f t="shared" si="137"/>
        <v>0</v>
      </c>
      <c r="BD165" s="49">
        <f t="shared" si="138"/>
        <v>0</v>
      </c>
      <c r="BE165" s="49">
        <f t="shared" si="139"/>
        <v>0</v>
      </c>
      <c r="BF165" s="49">
        <f t="shared" si="168"/>
        <v>0</v>
      </c>
      <c r="BG165" s="49">
        <f t="shared" si="140"/>
        <v>0</v>
      </c>
      <c r="BH165" s="32">
        <f t="shared" si="169"/>
        <v>0</v>
      </c>
      <c r="BI165" s="49">
        <f t="shared" si="170"/>
        <v>0</v>
      </c>
      <c r="BJ165" s="49">
        <f t="shared" si="171"/>
        <v>0</v>
      </c>
      <c r="BK165" s="49">
        <f t="shared" si="172"/>
        <v>0</v>
      </c>
      <c r="BL165" s="49">
        <f t="shared" si="173"/>
        <v>0</v>
      </c>
      <c r="BM165" s="49">
        <f t="shared" si="174"/>
        <v>0</v>
      </c>
      <c r="BN165" s="32">
        <f t="shared" si="175"/>
        <v>0</v>
      </c>
      <c r="BO165" s="32" t="str">
        <f t="shared" si="176"/>
        <v/>
      </c>
      <c r="BP165" s="32" t="str">
        <f t="shared" si="177"/>
        <v/>
      </c>
      <c r="BQ165" s="56" t="str">
        <f t="shared" si="178"/>
        <v/>
      </c>
      <c r="BR165" s="250">
        <f t="shared" si="179"/>
        <v>0</v>
      </c>
      <c r="BS165" s="19"/>
      <c r="BT165" s="19"/>
      <c r="BU165" s="19"/>
      <c r="BV165" s="19"/>
      <c r="BW165" s="19"/>
      <c r="BX165" s="19"/>
      <c r="BY165" s="19"/>
      <c r="BZ165" s="19"/>
      <c r="CA165" s="19">
        <f t="shared" si="141"/>
        <v>10</v>
      </c>
      <c r="CB165" s="19"/>
      <c r="CC165" s="19"/>
      <c r="CD165" s="19"/>
      <c r="CE165" s="19"/>
      <c r="CF165" s="19"/>
      <c r="CG165" s="19"/>
      <c r="CH165" s="19"/>
      <c r="CI165" s="19"/>
      <c r="CJ165" s="19"/>
      <c r="CK165" s="19"/>
      <c r="CL165" s="19"/>
      <c r="CM165" s="19"/>
      <c r="CN165" s="19"/>
      <c r="CO165" s="18"/>
      <c r="CP165" s="18"/>
      <c r="CQ165" s="18"/>
    </row>
    <row r="166" spans="1:95" ht="15.75" customHeight="1" x14ac:dyDescent="0.25">
      <c r="A166" s="129">
        <v>148</v>
      </c>
      <c r="B166" s="50"/>
      <c r="C166" s="50"/>
      <c r="D166" s="36"/>
      <c r="E166" s="36"/>
      <c r="F166" s="37">
        <v>1</v>
      </c>
      <c r="G166" s="61">
        <v>0</v>
      </c>
      <c r="H166" s="62">
        <v>0</v>
      </c>
      <c r="I166" s="63">
        <v>0</v>
      </c>
      <c r="J166" s="38">
        <v>1</v>
      </c>
      <c r="K166" s="39">
        <v>0</v>
      </c>
      <c r="L166" s="39">
        <v>0</v>
      </c>
      <c r="M166" s="39">
        <v>0</v>
      </c>
      <c r="N166" s="40">
        <v>0</v>
      </c>
      <c r="O166" s="41">
        <f t="shared" si="142"/>
        <v>0</v>
      </c>
      <c r="P166" s="41">
        <f t="shared" si="143"/>
        <v>0</v>
      </c>
      <c r="Q166" s="41">
        <f t="shared" si="144"/>
        <v>0</v>
      </c>
      <c r="R166" s="41">
        <f t="shared" si="145"/>
        <v>0</v>
      </c>
      <c r="S166" s="41">
        <f t="shared" si="146"/>
        <v>0</v>
      </c>
      <c r="T166" s="32">
        <f t="shared" si="123"/>
        <v>0</v>
      </c>
      <c r="U166" s="41">
        <f t="shared" si="147"/>
        <v>0</v>
      </c>
      <c r="V166" s="41">
        <f t="shared" si="148"/>
        <v>0</v>
      </c>
      <c r="W166" s="41">
        <f t="shared" si="149"/>
        <v>0</v>
      </c>
      <c r="X166" s="41">
        <f t="shared" si="150"/>
        <v>0</v>
      </c>
      <c r="Y166" s="41">
        <f t="shared" si="151"/>
        <v>0</v>
      </c>
      <c r="Z166" s="32">
        <f t="shared" si="152"/>
        <v>0</v>
      </c>
      <c r="AA166" s="32" t="str">
        <f t="shared" si="153"/>
        <v/>
      </c>
      <c r="AB166" s="32" t="str">
        <f t="shared" si="154"/>
        <v/>
      </c>
      <c r="AC166" s="56" t="str">
        <f t="shared" si="155"/>
        <v/>
      </c>
      <c r="AD166" s="42">
        <f t="shared" si="156"/>
        <v>1</v>
      </c>
      <c r="AE166" s="43">
        <f t="shared" si="124"/>
        <v>0</v>
      </c>
      <c r="AF166" s="43">
        <f t="shared" si="125"/>
        <v>0</v>
      </c>
      <c r="AG166" s="43">
        <f t="shared" si="126"/>
        <v>0</v>
      </c>
      <c r="AH166" s="44">
        <f t="shared" si="127"/>
        <v>0</v>
      </c>
      <c r="AI166" s="45">
        <f t="shared" si="128"/>
        <v>0</v>
      </c>
      <c r="AJ166" s="45">
        <f t="shared" si="129"/>
        <v>0</v>
      </c>
      <c r="AK166" s="46">
        <f t="shared" si="130"/>
        <v>0</v>
      </c>
      <c r="AL166" s="46">
        <f t="shared" si="157"/>
        <v>0</v>
      </c>
      <c r="AM166" s="46">
        <f t="shared" si="131"/>
        <v>0</v>
      </c>
      <c r="AN166" s="32">
        <f t="shared" si="158"/>
        <v>0</v>
      </c>
      <c r="AO166" s="45">
        <f t="shared" si="159"/>
        <v>0</v>
      </c>
      <c r="AP166" s="45">
        <f t="shared" si="160"/>
        <v>0</v>
      </c>
      <c r="AQ166" s="46">
        <f t="shared" si="161"/>
        <v>0</v>
      </c>
      <c r="AR166" s="46">
        <f t="shared" si="162"/>
        <v>0</v>
      </c>
      <c r="AS166" s="46">
        <f t="shared" si="163"/>
        <v>0</v>
      </c>
      <c r="AT166" s="32">
        <f t="shared" si="164"/>
        <v>0</v>
      </c>
      <c r="AU166" s="35" t="str">
        <f t="shared" si="165"/>
        <v/>
      </c>
      <c r="AV166" s="35" t="str">
        <f t="shared" si="166"/>
        <v/>
      </c>
      <c r="AW166" s="65" t="str">
        <f t="shared" si="167"/>
        <v/>
      </c>
      <c r="AX166" s="47">
        <f t="shared" si="132"/>
        <v>1</v>
      </c>
      <c r="AY166" s="48">
        <f t="shared" si="133"/>
        <v>0</v>
      </c>
      <c r="AZ166" s="48">
        <f t="shared" si="134"/>
        <v>0</v>
      </c>
      <c r="BA166" s="43">
        <f t="shared" si="135"/>
        <v>0</v>
      </c>
      <c r="BB166" s="43">
        <f t="shared" si="136"/>
        <v>0</v>
      </c>
      <c r="BC166" s="49">
        <f t="shared" si="137"/>
        <v>0</v>
      </c>
      <c r="BD166" s="49">
        <f t="shared" si="138"/>
        <v>0</v>
      </c>
      <c r="BE166" s="49">
        <f t="shared" si="139"/>
        <v>0</v>
      </c>
      <c r="BF166" s="49">
        <f t="shared" si="168"/>
        <v>0</v>
      </c>
      <c r="BG166" s="49">
        <f t="shared" si="140"/>
        <v>0</v>
      </c>
      <c r="BH166" s="32">
        <f t="shared" si="169"/>
        <v>0</v>
      </c>
      <c r="BI166" s="49">
        <f t="shared" si="170"/>
        <v>0</v>
      </c>
      <c r="BJ166" s="49">
        <f t="shared" si="171"/>
        <v>0</v>
      </c>
      <c r="BK166" s="49">
        <f t="shared" si="172"/>
        <v>0</v>
      </c>
      <c r="BL166" s="49">
        <f t="shared" si="173"/>
        <v>0</v>
      </c>
      <c r="BM166" s="49">
        <f t="shared" si="174"/>
        <v>0</v>
      </c>
      <c r="BN166" s="32">
        <f t="shared" si="175"/>
        <v>0</v>
      </c>
      <c r="BO166" s="32" t="str">
        <f t="shared" si="176"/>
        <v/>
      </c>
      <c r="BP166" s="32" t="str">
        <f t="shared" si="177"/>
        <v/>
      </c>
      <c r="BQ166" s="56" t="str">
        <f t="shared" si="178"/>
        <v/>
      </c>
      <c r="BR166" s="250">
        <f t="shared" si="179"/>
        <v>0</v>
      </c>
      <c r="BS166" s="19"/>
      <c r="BT166" s="19"/>
      <c r="BU166" s="19"/>
      <c r="BV166" s="19"/>
      <c r="BW166" s="19"/>
      <c r="BX166" s="19"/>
      <c r="BY166" s="19"/>
      <c r="BZ166" s="19"/>
      <c r="CA166" s="19">
        <f t="shared" si="141"/>
        <v>10</v>
      </c>
      <c r="CB166" s="19"/>
      <c r="CC166" s="19"/>
      <c r="CD166" s="19"/>
      <c r="CE166" s="19"/>
      <c r="CF166" s="19"/>
      <c r="CG166" s="19"/>
      <c r="CH166" s="19"/>
      <c r="CI166" s="19"/>
      <c r="CJ166" s="19"/>
      <c r="CK166" s="19"/>
      <c r="CL166" s="19"/>
      <c r="CM166" s="19"/>
      <c r="CN166" s="19"/>
      <c r="CO166" s="18"/>
      <c r="CP166" s="18"/>
      <c r="CQ166" s="18"/>
    </row>
    <row r="167" spans="1:95" ht="15.75" customHeight="1" x14ac:dyDescent="0.25">
      <c r="A167" s="129">
        <v>149</v>
      </c>
      <c r="B167" s="50"/>
      <c r="C167" s="50"/>
      <c r="D167" s="36"/>
      <c r="E167" s="36"/>
      <c r="F167" s="37">
        <v>1</v>
      </c>
      <c r="G167" s="61">
        <v>0</v>
      </c>
      <c r="H167" s="62">
        <v>0</v>
      </c>
      <c r="I167" s="63">
        <v>0</v>
      </c>
      <c r="J167" s="38">
        <v>1</v>
      </c>
      <c r="K167" s="39">
        <v>0</v>
      </c>
      <c r="L167" s="39">
        <v>0</v>
      </c>
      <c r="M167" s="39">
        <v>0</v>
      </c>
      <c r="N167" s="40">
        <v>0</v>
      </c>
      <c r="O167" s="41">
        <f t="shared" si="142"/>
        <v>0</v>
      </c>
      <c r="P167" s="41">
        <f t="shared" si="143"/>
        <v>0</v>
      </c>
      <c r="Q167" s="41">
        <f t="shared" si="144"/>
        <v>0</v>
      </c>
      <c r="R167" s="41">
        <f t="shared" si="145"/>
        <v>0</v>
      </c>
      <c r="S167" s="41">
        <f t="shared" si="146"/>
        <v>0</v>
      </c>
      <c r="T167" s="32">
        <f t="shared" si="123"/>
        <v>0</v>
      </c>
      <c r="U167" s="41">
        <f t="shared" si="147"/>
        <v>0</v>
      </c>
      <c r="V167" s="41">
        <f t="shared" si="148"/>
        <v>0</v>
      </c>
      <c r="W167" s="41">
        <f t="shared" si="149"/>
        <v>0</v>
      </c>
      <c r="X167" s="41">
        <f t="shared" si="150"/>
        <v>0</v>
      </c>
      <c r="Y167" s="41">
        <f t="shared" si="151"/>
        <v>0</v>
      </c>
      <c r="Z167" s="32">
        <f t="shared" si="152"/>
        <v>0</v>
      </c>
      <c r="AA167" s="32" t="str">
        <f t="shared" si="153"/>
        <v/>
      </c>
      <c r="AB167" s="32" t="str">
        <f t="shared" si="154"/>
        <v/>
      </c>
      <c r="AC167" s="56" t="str">
        <f t="shared" si="155"/>
        <v/>
      </c>
      <c r="AD167" s="42">
        <f t="shared" si="156"/>
        <v>1</v>
      </c>
      <c r="AE167" s="43">
        <f t="shared" si="124"/>
        <v>0</v>
      </c>
      <c r="AF167" s="43">
        <f t="shared" si="125"/>
        <v>0</v>
      </c>
      <c r="AG167" s="43">
        <f t="shared" si="126"/>
        <v>0</v>
      </c>
      <c r="AH167" s="44">
        <f t="shared" si="127"/>
        <v>0</v>
      </c>
      <c r="AI167" s="45">
        <f t="shared" si="128"/>
        <v>0</v>
      </c>
      <c r="AJ167" s="45">
        <f t="shared" si="129"/>
        <v>0</v>
      </c>
      <c r="AK167" s="46">
        <f t="shared" si="130"/>
        <v>0</v>
      </c>
      <c r="AL167" s="46">
        <f t="shared" si="157"/>
        <v>0</v>
      </c>
      <c r="AM167" s="46">
        <f t="shared" si="131"/>
        <v>0</v>
      </c>
      <c r="AN167" s="32">
        <f t="shared" si="158"/>
        <v>0</v>
      </c>
      <c r="AO167" s="45">
        <f t="shared" si="159"/>
        <v>0</v>
      </c>
      <c r="AP167" s="45">
        <f t="shared" si="160"/>
        <v>0</v>
      </c>
      <c r="AQ167" s="46">
        <f t="shared" si="161"/>
        <v>0</v>
      </c>
      <c r="AR167" s="46">
        <f t="shared" si="162"/>
        <v>0</v>
      </c>
      <c r="AS167" s="46">
        <f t="shared" si="163"/>
        <v>0</v>
      </c>
      <c r="AT167" s="32">
        <f t="shared" si="164"/>
        <v>0</v>
      </c>
      <c r="AU167" s="35" t="str">
        <f t="shared" si="165"/>
        <v/>
      </c>
      <c r="AV167" s="35" t="str">
        <f t="shared" si="166"/>
        <v/>
      </c>
      <c r="AW167" s="65" t="str">
        <f t="shared" si="167"/>
        <v/>
      </c>
      <c r="AX167" s="47">
        <f t="shared" si="132"/>
        <v>1</v>
      </c>
      <c r="AY167" s="48">
        <f t="shared" si="133"/>
        <v>0</v>
      </c>
      <c r="AZ167" s="48">
        <f t="shared" si="134"/>
        <v>0</v>
      </c>
      <c r="BA167" s="43">
        <f t="shared" si="135"/>
        <v>0</v>
      </c>
      <c r="BB167" s="43">
        <f t="shared" si="136"/>
        <v>0</v>
      </c>
      <c r="BC167" s="49">
        <f t="shared" si="137"/>
        <v>0</v>
      </c>
      <c r="BD167" s="49">
        <f t="shared" si="138"/>
        <v>0</v>
      </c>
      <c r="BE167" s="49">
        <f t="shared" si="139"/>
        <v>0</v>
      </c>
      <c r="BF167" s="49">
        <f t="shared" si="168"/>
        <v>0</v>
      </c>
      <c r="BG167" s="49">
        <f t="shared" si="140"/>
        <v>0</v>
      </c>
      <c r="BH167" s="32">
        <f t="shared" si="169"/>
        <v>0</v>
      </c>
      <c r="BI167" s="49">
        <f t="shared" si="170"/>
        <v>0</v>
      </c>
      <c r="BJ167" s="49">
        <f t="shared" si="171"/>
        <v>0</v>
      </c>
      <c r="BK167" s="49">
        <f t="shared" si="172"/>
        <v>0</v>
      </c>
      <c r="BL167" s="49">
        <f t="shared" si="173"/>
        <v>0</v>
      </c>
      <c r="BM167" s="49">
        <f t="shared" si="174"/>
        <v>0</v>
      </c>
      <c r="BN167" s="32">
        <f t="shared" si="175"/>
        <v>0</v>
      </c>
      <c r="BO167" s="32" t="str">
        <f t="shared" si="176"/>
        <v/>
      </c>
      <c r="BP167" s="32" t="str">
        <f t="shared" si="177"/>
        <v/>
      </c>
      <c r="BQ167" s="56" t="str">
        <f t="shared" si="178"/>
        <v/>
      </c>
      <c r="BR167" s="250">
        <f t="shared" si="179"/>
        <v>0</v>
      </c>
      <c r="BS167" s="19"/>
      <c r="BT167" s="19"/>
      <c r="BU167" s="19"/>
      <c r="BV167" s="19"/>
      <c r="BW167" s="19"/>
      <c r="BX167" s="19"/>
      <c r="BY167" s="19"/>
      <c r="BZ167" s="19"/>
      <c r="CA167" s="19">
        <f t="shared" si="141"/>
        <v>10</v>
      </c>
      <c r="CB167" s="19"/>
      <c r="CC167" s="19"/>
      <c r="CD167" s="19"/>
      <c r="CE167" s="19"/>
      <c r="CF167" s="19"/>
      <c r="CG167" s="19"/>
      <c r="CH167" s="19"/>
      <c r="CI167" s="19"/>
      <c r="CJ167" s="19"/>
      <c r="CK167" s="19"/>
      <c r="CL167" s="19"/>
      <c r="CM167" s="19"/>
      <c r="CN167" s="19"/>
      <c r="CO167" s="18"/>
      <c r="CP167" s="18"/>
      <c r="CQ167" s="18"/>
    </row>
    <row r="168" spans="1:95" ht="15.75" customHeight="1" x14ac:dyDescent="0.25">
      <c r="A168" s="129">
        <v>150</v>
      </c>
      <c r="B168" s="50"/>
      <c r="C168" s="50"/>
      <c r="D168" s="36"/>
      <c r="E168" s="36"/>
      <c r="F168" s="37">
        <v>1</v>
      </c>
      <c r="G168" s="61">
        <v>0</v>
      </c>
      <c r="H168" s="62">
        <v>0</v>
      </c>
      <c r="I168" s="63">
        <v>0</v>
      </c>
      <c r="J168" s="38">
        <v>1</v>
      </c>
      <c r="K168" s="39">
        <v>0</v>
      </c>
      <c r="L168" s="39">
        <v>0</v>
      </c>
      <c r="M168" s="39">
        <v>0</v>
      </c>
      <c r="N168" s="40">
        <v>0</v>
      </c>
      <c r="O168" s="41">
        <f t="shared" si="142"/>
        <v>0</v>
      </c>
      <c r="P168" s="41">
        <f t="shared" si="143"/>
        <v>0</v>
      </c>
      <c r="Q168" s="41">
        <f t="shared" si="144"/>
        <v>0</v>
      </c>
      <c r="R168" s="41">
        <f t="shared" si="145"/>
        <v>0</v>
      </c>
      <c r="S168" s="41">
        <f t="shared" si="146"/>
        <v>0</v>
      </c>
      <c r="T168" s="32">
        <f t="shared" si="123"/>
        <v>0</v>
      </c>
      <c r="U168" s="41">
        <f t="shared" si="147"/>
        <v>0</v>
      </c>
      <c r="V168" s="41">
        <f t="shared" si="148"/>
        <v>0</v>
      </c>
      <c r="W168" s="41">
        <f t="shared" si="149"/>
        <v>0</v>
      </c>
      <c r="X168" s="41">
        <f t="shared" si="150"/>
        <v>0</v>
      </c>
      <c r="Y168" s="41">
        <f t="shared" si="151"/>
        <v>0</v>
      </c>
      <c r="Z168" s="32">
        <f t="shared" si="152"/>
        <v>0</v>
      </c>
      <c r="AA168" s="32" t="str">
        <f t="shared" si="153"/>
        <v/>
      </c>
      <c r="AB168" s="32" t="str">
        <f t="shared" si="154"/>
        <v/>
      </c>
      <c r="AC168" s="56" t="str">
        <f t="shared" si="155"/>
        <v/>
      </c>
      <c r="AD168" s="42">
        <f t="shared" si="156"/>
        <v>1</v>
      </c>
      <c r="AE168" s="43">
        <f t="shared" si="124"/>
        <v>0</v>
      </c>
      <c r="AF168" s="43">
        <f t="shared" si="125"/>
        <v>0</v>
      </c>
      <c r="AG168" s="43">
        <f t="shared" si="126"/>
        <v>0</v>
      </c>
      <c r="AH168" s="44">
        <f t="shared" si="127"/>
        <v>0</v>
      </c>
      <c r="AI168" s="45">
        <f t="shared" si="128"/>
        <v>0</v>
      </c>
      <c r="AJ168" s="45">
        <f t="shared" si="129"/>
        <v>0</v>
      </c>
      <c r="AK168" s="46">
        <f t="shared" si="130"/>
        <v>0</v>
      </c>
      <c r="AL168" s="46">
        <f t="shared" si="157"/>
        <v>0</v>
      </c>
      <c r="AM168" s="46">
        <f t="shared" si="131"/>
        <v>0</v>
      </c>
      <c r="AN168" s="32">
        <f t="shared" si="158"/>
        <v>0</v>
      </c>
      <c r="AO168" s="45">
        <f t="shared" si="159"/>
        <v>0</v>
      </c>
      <c r="AP168" s="45">
        <f t="shared" si="160"/>
        <v>0</v>
      </c>
      <c r="AQ168" s="46">
        <f t="shared" si="161"/>
        <v>0</v>
      </c>
      <c r="AR168" s="46">
        <f t="shared" si="162"/>
        <v>0</v>
      </c>
      <c r="AS168" s="46">
        <f t="shared" si="163"/>
        <v>0</v>
      </c>
      <c r="AT168" s="32">
        <f t="shared" si="164"/>
        <v>0</v>
      </c>
      <c r="AU168" s="35" t="str">
        <f t="shared" si="165"/>
        <v/>
      </c>
      <c r="AV168" s="35" t="str">
        <f t="shared" si="166"/>
        <v/>
      </c>
      <c r="AW168" s="65" t="str">
        <f t="shared" si="167"/>
        <v/>
      </c>
      <c r="AX168" s="47">
        <f t="shared" si="132"/>
        <v>1</v>
      </c>
      <c r="AY168" s="48">
        <f t="shared" si="133"/>
        <v>0</v>
      </c>
      <c r="AZ168" s="48">
        <f t="shared" si="134"/>
        <v>0</v>
      </c>
      <c r="BA168" s="43">
        <f t="shared" si="135"/>
        <v>0</v>
      </c>
      <c r="BB168" s="43">
        <f t="shared" si="136"/>
        <v>0</v>
      </c>
      <c r="BC168" s="49">
        <f t="shared" si="137"/>
        <v>0</v>
      </c>
      <c r="BD168" s="49">
        <f t="shared" si="138"/>
        <v>0</v>
      </c>
      <c r="BE168" s="49">
        <f t="shared" si="139"/>
        <v>0</v>
      </c>
      <c r="BF168" s="49">
        <f t="shared" si="168"/>
        <v>0</v>
      </c>
      <c r="BG168" s="49">
        <f t="shared" si="140"/>
        <v>0</v>
      </c>
      <c r="BH168" s="32">
        <f t="shared" si="169"/>
        <v>0</v>
      </c>
      <c r="BI168" s="49">
        <f t="shared" si="170"/>
        <v>0</v>
      </c>
      <c r="BJ168" s="49">
        <f t="shared" si="171"/>
        <v>0</v>
      </c>
      <c r="BK168" s="49">
        <f t="shared" si="172"/>
        <v>0</v>
      </c>
      <c r="BL168" s="49">
        <f t="shared" si="173"/>
        <v>0</v>
      </c>
      <c r="BM168" s="49">
        <f t="shared" si="174"/>
        <v>0</v>
      </c>
      <c r="BN168" s="32">
        <f t="shared" si="175"/>
        <v>0</v>
      </c>
      <c r="BO168" s="32" t="str">
        <f t="shared" si="176"/>
        <v/>
      </c>
      <c r="BP168" s="32" t="str">
        <f t="shared" si="177"/>
        <v/>
      </c>
      <c r="BQ168" s="56" t="str">
        <f t="shared" si="178"/>
        <v/>
      </c>
      <c r="BR168" s="250">
        <f t="shared" si="179"/>
        <v>0</v>
      </c>
      <c r="BS168" s="19"/>
      <c r="BT168" s="19"/>
      <c r="BU168" s="19"/>
      <c r="BV168" s="19"/>
      <c r="BW168" s="19"/>
      <c r="BX168" s="19"/>
      <c r="BY168" s="19"/>
      <c r="BZ168" s="19"/>
      <c r="CA168" s="19">
        <f t="shared" si="141"/>
        <v>10</v>
      </c>
      <c r="CB168" s="19"/>
      <c r="CC168" s="19"/>
      <c r="CD168" s="19"/>
      <c r="CE168" s="19"/>
      <c r="CF168" s="19"/>
      <c r="CG168" s="19"/>
      <c r="CH168" s="19"/>
      <c r="CI168" s="19"/>
      <c r="CJ168" s="19"/>
      <c r="CK168" s="19"/>
      <c r="CL168" s="19"/>
      <c r="CM168" s="19"/>
      <c r="CN168" s="19"/>
      <c r="CO168" s="18"/>
      <c r="CP168" s="18"/>
      <c r="CQ168" s="18"/>
    </row>
    <row r="169" spans="1:95" ht="15.75" customHeight="1" x14ac:dyDescent="0.25">
      <c r="A169" s="129">
        <v>151</v>
      </c>
      <c r="B169" s="50"/>
      <c r="C169" s="50"/>
      <c r="D169" s="36"/>
      <c r="E169" s="36"/>
      <c r="F169" s="37">
        <v>1</v>
      </c>
      <c r="G169" s="61">
        <v>0</v>
      </c>
      <c r="H169" s="62">
        <v>0</v>
      </c>
      <c r="I169" s="63">
        <v>0</v>
      </c>
      <c r="J169" s="38">
        <v>1</v>
      </c>
      <c r="K169" s="39">
        <v>0</v>
      </c>
      <c r="L169" s="39">
        <v>0</v>
      </c>
      <c r="M169" s="39">
        <v>0</v>
      </c>
      <c r="N169" s="40">
        <v>0</v>
      </c>
      <c r="O169" s="41">
        <f t="shared" si="142"/>
        <v>0</v>
      </c>
      <c r="P169" s="41">
        <f t="shared" si="143"/>
        <v>0</v>
      </c>
      <c r="Q169" s="41">
        <f t="shared" si="144"/>
        <v>0</v>
      </c>
      <c r="R169" s="41">
        <f t="shared" si="145"/>
        <v>0</v>
      </c>
      <c r="S169" s="41">
        <f t="shared" si="146"/>
        <v>0</v>
      </c>
      <c r="T169" s="32">
        <f t="shared" si="123"/>
        <v>0</v>
      </c>
      <c r="U169" s="41">
        <f t="shared" si="147"/>
        <v>0</v>
      </c>
      <c r="V169" s="41">
        <f t="shared" si="148"/>
        <v>0</v>
      </c>
      <c r="W169" s="41">
        <f t="shared" si="149"/>
        <v>0</v>
      </c>
      <c r="X169" s="41">
        <f t="shared" si="150"/>
        <v>0</v>
      </c>
      <c r="Y169" s="41">
        <f t="shared" si="151"/>
        <v>0</v>
      </c>
      <c r="Z169" s="32">
        <f t="shared" si="152"/>
        <v>0</v>
      </c>
      <c r="AA169" s="32" t="str">
        <f t="shared" si="153"/>
        <v/>
      </c>
      <c r="AB169" s="32" t="str">
        <f t="shared" si="154"/>
        <v/>
      </c>
      <c r="AC169" s="56" t="str">
        <f t="shared" si="155"/>
        <v/>
      </c>
      <c r="AD169" s="42">
        <f t="shared" si="156"/>
        <v>1</v>
      </c>
      <c r="AE169" s="43">
        <f t="shared" si="124"/>
        <v>0</v>
      </c>
      <c r="AF169" s="43">
        <f t="shared" si="125"/>
        <v>0</v>
      </c>
      <c r="AG169" s="43">
        <f t="shared" si="126"/>
        <v>0</v>
      </c>
      <c r="AH169" s="44">
        <f t="shared" si="127"/>
        <v>0</v>
      </c>
      <c r="AI169" s="45">
        <f t="shared" si="128"/>
        <v>0</v>
      </c>
      <c r="AJ169" s="45">
        <f t="shared" si="129"/>
        <v>0</v>
      </c>
      <c r="AK169" s="46">
        <f t="shared" si="130"/>
        <v>0</v>
      </c>
      <c r="AL169" s="46">
        <f t="shared" si="157"/>
        <v>0</v>
      </c>
      <c r="AM169" s="46">
        <f t="shared" si="131"/>
        <v>0</v>
      </c>
      <c r="AN169" s="32">
        <f t="shared" si="158"/>
        <v>0</v>
      </c>
      <c r="AO169" s="45">
        <f t="shared" si="159"/>
        <v>0</v>
      </c>
      <c r="AP169" s="45">
        <f t="shared" si="160"/>
        <v>0</v>
      </c>
      <c r="AQ169" s="46">
        <f t="shared" si="161"/>
        <v>0</v>
      </c>
      <c r="AR169" s="46">
        <f t="shared" si="162"/>
        <v>0</v>
      </c>
      <c r="AS169" s="46">
        <f t="shared" si="163"/>
        <v>0</v>
      </c>
      <c r="AT169" s="32">
        <f t="shared" si="164"/>
        <v>0</v>
      </c>
      <c r="AU169" s="35" t="str">
        <f t="shared" si="165"/>
        <v/>
      </c>
      <c r="AV169" s="35" t="str">
        <f t="shared" si="166"/>
        <v/>
      </c>
      <c r="AW169" s="65" t="str">
        <f t="shared" si="167"/>
        <v/>
      </c>
      <c r="AX169" s="47">
        <f t="shared" si="132"/>
        <v>1</v>
      </c>
      <c r="AY169" s="48">
        <f t="shared" si="133"/>
        <v>0</v>
      </c>
      <c r="AZ169" s="48">
        <f t="shared" si="134"/>
        <v>0</v>
      </c>
      <c r="BA169" s="43">
        <f t="shared" si="135"/>
        <v>0</v>
      </c>
      <c r="BB169" s="43">
        <f t="shared" si="136"/>
        <v>0</v>
      </c>
      <c r="BC169" s="49">
        <f t="shared" si="137"/>
        <v>0</v>
      </c>
      <c r="BD169" s="49">
        <f t="shared" si="138"/>
        <v>0</v>
      </c>
      <c r="BE169" s="49">
        <f t="shared" si="139"/>
        <v>0</v>
      </c>
      <c r="BF169" s="49">
        <f t="shared" si="168"/>
        <v>0</v>
      </c>
      <c r="BG169" s="49">
        <f t="shared" si="140"/>
        <v>0</v>
      </c>
      <c r="BH169" s="32">
        <f t="shared" si="169"/>
        <v>0</v>
      </c>
      <c r="BI169" s="49">
        <f t="shared" si="170"/>
        <v>0</v>
      </c>
      <c r="BJ169" s="49">
        <f t="shared" si="171"/>
        <v>0</v>
      </c>
      <c r="BK169" s="49">
        <f t="shared" si="172"/>
        <v>0</v>
      </c>
      <c r="BL169" s="49">
        <f t="shared" si="173"/>
        <v>0</v>
      </c>
      <c r="BM169" s="49">
        <f t="shared" si="174"/>
        <v>0</v>
      </c>
      <c r="BN169" s="32">
        <f t="shared" si="175"/>
        <v>0</v>
      </c>
      <c r="BO169" s="32" t="str">
        <f t="shared" si="176"/>
        <v/>
      </c>
      <c r="BP169" s="32" t="str">
        <f t="shared" si="177"/>
        <v/>
      </c>
      <c r="BQ169" s="56" t="str">
        <f t="shared" si="178"/>
        <v/>
      </c>
      <c r="BR169" s="250">
        <f t="shared" si="179"/>
        <v>0</v>
      </c>
      <c r="BS169" s="19"/>
      <c r="BT169" s="19"/>
      <c r="BU169" s="19"/>
      <c r="BV169" s="19"/>
      <c r="BW169" s="19"/>
      <c r="BX169" s="19"/>
      <c r="BY169" s="19"/>
      <c r="BZ169" s="19"/>
      <c r="CA169" s="19">
        <f t="shared" si="141"/>
        <v>10</v>
      </c>
      <c r="CB169" s="19"/>
      <c r="CC169" s="19"/>
      <c r="CD169" s="19"/>
      <c r="CE169" s="19"/>
      <c r="CF169" s="19"/>
      <c r="CG169" s="19"/>
      <c r="CH169" s="19"/>
      <c r="CI169" s="19"/>
      <c r="CJ169" s="19"/>
      <c r="CK169" s="19"/>
      <c r="CL169" s="19"/>
      <c r="CM169" s="19"/>
      <c r="CN169" s="19"/>
      <c r="CO169" s="18"/>
      <c r="CP169" s="18"/>
      <c r="CQ169" s="18"/>
    </row>
    <row r="170" spans="1:95" ht="15.75" customHeight="1" x14ac:dyDescent="0.25">
      <c r="A170" s="129">
        <v>152</v>
      </c>
      <c r="B170" s="50"/>
      <c r="C170" s="50"/>
      <c r="D170" s="36"/>
      <c r="E170" s="36"/>
      <c r="F170" s="37">
        <v>1</v>
      </c>
      <c r="G170" s="61">
        <v>0</v>
      </c>
      <c r="H170" s="62">
        <v>0</v>
      </c>
      <c r="I170" s="63">
        <v>0</v>
      </c>
      <c r="J170" s="38">
        <v>1</v>
      </c>
      <c r="K170" s="39">
        <v>0</v>
      </c>
      <c r="L170" s="39">
        <v>0</v>
      </c>
      <c r="M170" s="39">
        <v>0</v>
      </c>
      <c r="N170" s="40">
        <v>0</v>
      </c>
      <c r="O170" s="41">
        <f t="shared" si="142"/>
        <v>0</v>
      </c>
      <c r="P170" s="41">
        <f t="shared" si="143"/>
        <v>0</v>
      </c>
      <c r="Q170" s="41">
        <f t="shared" si="144"/>
        <v>0</v>
      </c>
      <c r="R170" s="41">
        <f t="shared" si="145"/>
        <v>0</v>
      </c>
      <c r="S170" s="41">
        <f t="shared" si="146"/>
        <v>0</v>
      </c>
      <c r="T170" s="32">
        <f t="shared" si="123"/>
        <v>0</v>
      </c>
      <c r="U170" s="41">
        <f t="shared" si="147"/>
        <v>0</v>
      </c>
      <c r="V170" s="41">
        <f t="shared" si="148"/>
        <v>0</v>
      </c>
      <c r="W170" s="41">
        <f t="shared" si="149"/>
        <v>0</v>
      </c>
      <c r="X170" s="41">
        <f t="shared" si="150"/>
        <v>0</v>
      </c>
      <c r="Y170" s="41">
        <f t="shared" si="151"/>
        <v>0</v>
      </c>
      <c r="Z170" s="32">
        <f t="shared" si="152"/>
        <v>0</v>
      </c>
      <c r="AA170" s="32" t="str">
        <f t="shared" si="153"/>
        <v/>
      </c>
      <c r="AB170" s="32" t="str">
        <f t="shared" si="154"/>
        <v/>
      </c>
      <c r="AC170" s="56" t="str">
        <f t="shared" si="155"/>
        <v/>
      </c>
      <c r="AD170" s="42">
        <f t="shared" si="156"/>
        <v>1</v>
      </c>
      <c r="AE170" s="43">
        <f t="shared" si="124"/>
        <v>0</v>
      </c>
      <c r="AF170" s="43">
        <f t="shared" si="125"/>
        <v>0</v>
      </c>
      <c r="AG170" s="43">
        <f t="shared" si="126"/>
        <v>0</v>
      </c>
      <c r="AH170" s="44">
        <f t="shared" si="127"/>
        <v>0</v>
      </c>
      <c r="AI170" s="45">
        <f t="shared" si="128"/>
        <v>0</v>
      </c>
      <c r="AJ170" s="45">
        <f t="shared" si="129"/>
        <v>0</v>
      </c>
      <c r="AK170" s="46">
        <f t="shared" si="130"/>
        <v>0</v>
      </c>
      <c r="AL170" s="46">
        <f t="shared" si="157"/>
        <v>0</v>
      </c>
      <c r="AM170" s="46">
        <f t="shared" si="131"/>
        <v>0</v>
      </c>
      <c r="AN170" s="32">
        <f t="shared" si="158"/>
        <v>0</v>
      </c>
      <c r="AO170" s="45">
        <f t="shared" si="159"/>
        <v>0</v>
      </c>
      <c r="AP170" s="45">
        <f t="shared" si="160"/>
        <v>0</v>
      </c>
      <c r="AQ170" s="46">
        <f t="shared" si="161"/>
        <v>0</v>
      </c>
      <c r="AR170" s="46">
        <f t="shared" si="162"/>
        <v>0</v>
      </c>
      <c r="AS170" s="46">
        <f t="shared" si="163"/>
        <v>0</v>
      </c>
      <c r="AT170" s="32">
        <f t="shared" si="164"/>
        <v>0</v>
      </c>
      <c r="AU170" s="35" t="str">
        <f t="shared" si="165"/>
        <v/>
      </c>
      <c r="AV170" s="35" t="str">
        <f t="shared" si="166"/>
        <v/>
      </c>
      <c r="AW170" s="65" t="str">
        <f t="shared" si="167"/>
        <v/>
      </c>
      <c r="AX170" s="47">
        <f t="shared" si="132"/>
        <v>1</v>
      </c>
      <c r="AY170" s="48">
        <f t="shared" si="133"/>
        <v>0</v>
      </c>
      <c r="AZ170" s="48">
        <f t="shared" si="134"/>
        <v>0</v>
      </c>
      <c r="BA170" s="43">
        <f t="shared" si="135"/>
        <v>0</v>
      </c>
      <c r="BB170" s="43">
        <f t="shared" si="136"/>
        <v>0</v>
      </c>
      <c r="BC170" s="49">
        <f t="shared" si="137"/>
        <v>0</v>
      </c>
      <c r="BD170" s="49">
        <f t="shared" si="138"/>
        <v>0</v>
      </c>
      <c r="BE170" s="49">
        <f t="shared" si="139"/>
        <v>0</v>
      </c>
      <c r="BF170" s="49">
        <f t="shared" si="168"/>
        <v>0</v>
      </c>
      <c r="BG170" s="49">
        <f t="shared" si="140"/>
        <v>0</v>
      </c>
      <c r="BH170" s="32">
        <f t="shared" si="169"/>
        <v>0</v>
      </c>
      <c r="BI170" s="49">
        <f t="shared" si="170"/>
        <v>0</v>
      </c>
      <c r="BJ170" s="49">
        <f t="shared" si="171"/>
        <v>0</v>
      </c>
      <c r="BK170" s="49">
        <f t="shared" si="172"/>
        <v>0</v>
      </c>
      <c r="BL170" s="49">
        <f t="shared" si="173"/>
        <v>0</v>
      </c>
      <c r="BM170" s="49">
        <f t="shared" si="174"/>
        <v>0</v>
      </c>
      <c r="BN170" s="32">
        <f t="shared" si="175"/>
        <v>0</v>
      </c>
      <c r="BO170" s="32" t="str">
        <f t="shared" si="176"/>
        <v/>
      </c>
      <c r="BP170" s="32" t="str">
        <f t="shared" si="177"/>
        <v/>
      </c>
      <c r="BQ170" s="56" t="str">
        <f t="shared" si="178"/>
        <v/>
      </c>
      <c r="BR170" s="250">
        <f t="shared" si="179"/>
        <v>0</v>
      </c>
      <c r="BS170" s="19"/>
      <c r="BT170" s="19"/>
      <c r="BU170" s="19"/>
      <c r="BV170" s="19"/>
      <c r="BW170" s="19"/>
      <c r="BX170" s="19"/>
      <c r="BY170" s="19"/>
      <c r="BZ170" s="19"/>
      <c r="CA170" s="19">
        <f t="shared" si="141"/>
        <v>10</v>
      </c>
      <c r="CB170" s="19"/>
      <c r="CC170" s="19"/>
      <c r="CD170" s="19"/>
      <c r="CE170" s="19"/>
      <c r="CF170" s="19"/>
      <c r="CG170" s="19"/>
      <c r="CH170" s="19"/>
      <c r="CI170" s="19"/>
      <c r="CJ170" s="19"/>
      <c r="CK170" s="19"/>
      <c r="CL170" s="19"/>
      <c r="CM170" s="19"/>
      <c r="CN170" s="19"/>
      <c r="CO170" s="18"/>
      <c r="CP170" s="18"/>
      <c r="CQ170" s="18"/>
    </row>
    <row r="171" spans="1:95" ht="15.75" customHeight="1" x14ac:dyDescent="0.25">
      <c r="A171" s="129">
        <v>153</v>
      </c>
      <c r="B171" s="50"/>
      <c r="C171" s="50"/>
      <c r="D171" s="36"/>
      <c r="E171" s="36"/>
      <c r="F171" s="37">
        <v>1</v>
      </c>
      <c r="G171" s="61">
        <v>0</v>
      </c>
      <c r="H171" s="62">
        <v>0</v>
      </c>
      <c r="I171" s="63">
        <v>0</v>
      </c>
      <c r="J171" s="38">
        <v>1</v>
      </c>
      <c r="K171" s="39">
        <v>0</v>
      </c>
      <c r="L171" s="39">
        <v>0</v>
      </c>
      <c r="M171" s="39">
        <v>0</v>
      </c>
      <c r="N171" s="40">
        <v>0</v>
      </c>
      <c r="O171" s="41">
        <f t="shared" si="142"/>
        <v>0</v>
      </c>
      <c r="P171" s="41">
        <f t="shared" si="143"/>
        <v>0</v>
      </c>
      <c r="Q171" s="41">
        <f t="shared" si="144"/>
        <v>0</v>
      </c>
      <c r="R171" s="41">
        <f t="shared" si="145"/>
        <v>0</v>
      </c>
      <c r="S171" s="41">
        <f t="shared" si="146"/>
        <v>0</v>
      </c>
      <c r="T171" s="32">
        <f t="shared" si="123"/>
        <v>0</v>
      </c>
      <c r="U171" s="41">
        <f t="shared" si="147"/>
        <v>0</v>
      </c>
      <c r="V171" s="41">
        <f t="shared" si="148"/>
        <v>0</v>
      </c>
      <c r="W171" s="41">
        <f t="shared" si="149"/>
        <v>0</v>
      </c>
      <c r="X171" s="41">
        <f t="shared" si="150"/>
        <v>0</v>
      </c>
      <c r="Y171" s="41">
        <f t="shared" si="151"/>
        <v>0</v>
      </c>
      <c r="Z171" s="32">
        <f t="shared" si="152"/>
        <v>0</v>
      </c>
      <c r="AA171" s="32" t="str">
        <f t="shared" si="153"/>
        <v/>
      </c>
      <c r="AB171" s="32" t="str">
        <f t="shared" si="154"/>
        <v/>
      </c>
      <c r="AC171" s="56" t="str">
        <f t="shared" si="155"/>
        <v/>
      </c>
      <c r="AD171" s="42">
        <f t="shared" si="156"/>
        <v>1</v>
      </c>
      <c r="AE171" s="43">
        <f t="shared" si="124"/>
        <v>0</v>
      </c>
      <c r="AF171" s="43">
        <f t="shared" si="125"/>
        <v>0</v>
      </c>
      <c r="AG171" s="43">
        <f t="shared" si="126"/>
        <v>0</v>
      </c>
      <c r="AH171" s="44">
        <f t="shared" si="127"/>
        <v>0</v>
      </c>
      <c r="AI171" s="45">
        <f t="shared" si="128"/>
        <v>0</v>
      </c>
      <c r="AJ171" s="45">
        <f t="shared" si="129"/>
        <v>0</v>
      </c>
      <c r="AK171" s="46">
        <f t="shared" si="130"/>
        <v>0</v>
      </c>
      <c r="AL171" s="46">
        <f t="shared" si="157"/>
        <v>0</v>
      </c>
      <c r="AM171" s="46">
        <f t="shared" si="131"/>
        <v>0</v>
      </c>
      <c r="AN171" s="32">
        <f t="shared" si="158"/>
        <v>0</v>
      </c>
      <c r="AO171" s="45">
        <f t="shared" si="159"/>
        <v>0</v>
      </c>
      <c r="AP171" s="45">
        <f t="shared" si="160"/>
        <v>0</v>
      </c>
      <c r="AQ171" s="46">
        <f t="shared" si="161"/>
        <v>0</v>
      </c>
      <c r="AR171" s="46">
        <f t="shared" si="162"/>
        <v>0</v>
      </c>
      <c r="AS171" s="46">
        <f t="shared" si="163"/>
        <v>0</v>
      </c>
      <c r="AT171" s="32">
        <f t="shared" si="164"/>
        <v>0</v>
      </c>
      <c r="AU171" s="35" t="str">
        <f t="shared" si="165"/>
        <v/>
      </c>
      <c r="AV171" s="35" t="str">
        <f t="shared" si="166"/>
        <v/>
      </c>
      <c r="AW171" s="65" t="str">
        <f t="shared" si="167"/>
        <v/>
      </c>
      <c r="AX171" s="47">
        <f t="shared" si="132"/>
        <v>1</v>
      </c>
      <c r="AY171" s="48">
        <f t="shared" si="133"/>
        <v>0</v>
      </c>
      <c r="AZ171" s="48">
        <f t="shared" si="134"/>
        <v>0</v>
      </c>
      <c r="BA171" s="43">
        <f t="shared" si="135"/>
        <v>0</v>
      </c>
      <c r="BB171" s="43">
        <f t="shared" si="136"/>
        <v>0</v>
      </c>
      <c r="BC171" s="49">
        <f t="shared" si="137"/>
        <v>0</v>
      </c>
      <c r="BD171" s="49">
        <f t="shared" si="138"/>
        <v>0</v>
      </c>
      <c r="BE171" s="49">
        <f t="shared" si="139"/>
        <v>0</v>
      </c>
      <c r="BF171" s="49">
        <f t="shared" si="168"/>
        <v>0</v>
      </c>
      <c r="BG171" s="49">
        <f t="shared" si="140"/>
        <v>0</v>
      </c>
      <c r="BH171" s="32">
        <f t="shared" si="169"/>
        <v>0</v>
      </c>
      <c r="BI171" s="49">
        <f t="shared" si="170"/>
        <v>0</v>
      </c>
      <c r="BJ171" s="49">
        <f t="shared" si="171"/>
        <v>0</v>
      </c>
      <c r="BK171" s="49">
        <f t="shared" si="172"/>
        <v>0</v>
      </c>
      <c r="BL171" s="49">
        <f t="shared" si="173"/>
        <v>0</v>
      </c>
      <c r="BM171" s="49">
        <f t="shared" si="174"/>
        <v>0</v>
      </c>
      <c r="BN171" s="32">
        <f t="shared" si="175"/>
        <v>0</v>
      </c>
      <c r="BO171" s="32" t="str">
        <f t="shared" si="176"/>
        <v/>
      </c>
      <c r="BP171" s="32" t="str">
        <f t="shared" si="177"/>
        <v/>
      </c>
      <c r="BQ171" s="56" t="str">
        <f t="shared" si="178"/>
        <v/>
      </c>
      <c r="BR171" s="250">
        <f t="shared" si="179"/>
        <v>0</v>
      </c>
      <c r="BS171" s="19"/>
      <c r="BT171" s="19"/>
      <c r="BU171" s="19"/>
      <c r="BV171" s="19"/>
      <c r="BW171" s="19"/>
      <c r="BX171" s="19"/>
      <c r="BY171" s="19"/>
      <c r="BZ171" s="19"/>
      <c r="CA171" s="19">
        <f t="shared" si="141"/>
        <v>10</v>
      </c>
      <c r="CB171" s="19"/>
      <c r="CC171" s="19"/>
      <c r="CD171" s="19"/>
      <c r="CE171" s="19"/>
      <c r="CF171" s="19"/>
      <c r="CG171" s="19"/>
      <c r="CH171" s="19"/>
      <c r="CI171" s="19"/>
      <c r="CJ171" s="19"/>
      <c r="CK171" s="19"/>
      <c r="CL171" s="19"/>
      <c r="CM171" s="19"/>
      <c r="CN171" s="19"/>
      <c r="CO171" s="18"/>
      <c r="CP171" s="18"/>
      <c r="CQ171" s="18"/>
    </row>
    <row r="172" spans="1:95" ht="15.75" customHeight="1" x14ac:dyDescent="0.25">
      <c r="A172" s="129">
        <v>154</v>
      </c>
      <c r="B172" s="50"/>
      <c r="C172" s="50"/>
      <c r="D172" s="36"/>
      <c r="E172" s="36"/>
      <c r="F172" s="37">
        <v>1</v>
      </c>
      <c r="G172" s="61">
        <v>0</v>
      </c>
      <c r="H172" s="62">
        <v>0</v>
      </c>
      <c r="I172" s="63">
        <v>0</v>
      </c>
      <c r="J172" s="38">
        <v>1</v>
      </c>
      <c r="K172" s="39">
        <v>0</v>
      </c>
      <c r="L172" s="39">
        <v>0</v>
      </c>
      <c r="M172" s="39">
        <v>0</v>
      </c>
      <c r="N172" s="40">
        <v>0</v>
      </c>
      <c r="O172" s="41">
        <f t="shared" si="142"/>
        <v>0</v>
      </c>
      <c r="P172" s="41">
        <f t="shared" si="143"/>
        <v>0</v>
      </c>
      <c r="Q172" s="41">
        <f t="shared" si="144"/>
        <v>0</v>
      </c>
      <c r="R172" s="41">
        <f t="shared" si="145"/>
        <v>0</v>
      </c>
      <c r="S172" s="41">
        <f t="shared" si="146"/>
        <v>0</v>
      </c>
      <c r="T172" s="32">
        <f t="shared" si="123"/>
        <v>0</v>
      </c>
      <c r="U172" s="41">
        <f t="shared" si="147"/>
        <v>0</v>
      </c>
      <c r="V172" s="41">
        <f t="shared" si="148"/>
        <v>0</v>
      </c>
      <c r="W172" s="41">
        <f t="shared" si="149"/>
        <v>0</v>
      </c>
      <c r="X172" s="41">
        <f t="shared" si="150"/>
        <v>0</v>
      </c>
      <c r="Y172" s="41">
        <f t="shared" si="151"/>
        <v>0</v>
      </c>
      <c r="Z172" s="32">
        <f t="shared" si="152"/>
        <v>0</v>
      </c>
      <c r="AA172" s="32" t="str">
        <f t="shared" si="153"/>
        <v/>
      </c>
      <c r="AB172" s="32" t="str">
        <f t="shared" si="154"/>
        <v/>
      </c>
      <c r="AC172" s="56" t="str">
        <f t="shared" si="155"/>
        <v/>
      </c>
      <c r="AD172" s="42">
        <f t="shared" si="156"/>
        <v>1</v>
      </c>
      <c r="AE172" s="43">
        <f t="shared" si="124"/>
        <v>0</v>
      </c>
      <c r="AF172" s="43">
        <f t="shared" si="125"/>
        <v>0</v>
      </c>
      <c r="AG172" s="43">
        <f t="shared" si="126"/>
        <v>0</v>
      </c>
      <c r="AH172" s="44">
        <f t="shared" si="127"/>
        <v>0</v>
      </c>
      <c r="AI172" s="45">
        <f t="shared" si="128"/>
        <v>0</v>
      </c>
      <c r="AJ172" s="45">
        <f t="shared" si="129"/>
        <v>0</v>
      </c>
      <c r="AK172" s="46">
        <f t="shared" si="130"/>
        <v>0</v>
      </c>
      <c r="AL172" s="46">
        <f t="shared" si="157"/>
        <v>0</v>
      </c>
      <c r="AM172" s="46">
        <f t="shared" si="131"/>
        <v>0</v>
      </c>
      <c r="AN172" s="32">
        <f t="shared" si="158"/>
        <v>0</v>
      </c>
      <c r="AO172" s="45">
        <f t="shared" si="159"/>
        <v>0</v>
      </c>
      <c r="AP172" s="45">
        <f t="shared" si="160"/>
        <v>0</v>
      </c>
      <c r="AQ172" s="46">
        <f t="shared" si="161"/>
        <v>0</v>
      </c>
      <c r="AR172" s="46">
        <f t="shared" si="162"/>
        <v>0</v>
      </c>
      <c r="AS172" s="46">
        <f t="shared" si="163"/>
        <v>0</v>
      </c>
      <c r="AT172" s="32">
        <f t="shared" si="164"/>
        <v>0</v>
      </c>
      <c r="AU172" s="35" t="str">
        <f t="shared" si="165"/>
        <v/>
      </c>
      <c r="AV172" s="35" t="str">
        <f t="shared" si="166"/>
        <v/>
      </c>
      <c r="AW172" s="65" t="str">
        <f t="shared" si="167"/>
        <v/>
      </c>
      <c r="AX172" s="47">
        <f t="shared" si="132"/>
        <v>1</v>
      </c>
      <c r="AY172" s="48">
        <f t="shared" si="133"/>
        <v>0</v>
      </c>
      <c r="AZ172" s="48">
        <f t="shared" si="134"/>
        <v>0</v>
      </c>
      <c r="BA172" s="43">
        <f t="shared" si="135"/>
        <v>0</v>
      </c>
      <c r="BB172" s="43">
        <f t="shared" si="136"/>
        <v>0</v>
      </c>
      <c r="BC172" s="49">
        <f t="shared" si="137"/>
        <v>0</v>
      </c>
      <c r="BD172" s="49">
        <f t="shared" si="138"/>
        <v>0</v>
      </c>
      <c r="BE172" s="49">
        <f t="shared" si="139"/>
        <v>0</v>
      </c>
      <c r="BF172" s="49">
        <f t="shared" si="168"/>
        <v>0</v>
      </c>
      <c r="BG172" s="49">
        <f t="shared" si="140"/>
        <v>0</v>
      </c>
      <c r="BH172" s="32">
        <f t="shared" si="169"/>
        <v>0</v>
      </c>
      <c r="BI172" s="49">
        <f t="shared" si="170"/>
        <v>0</v>
      </c>
      <c r="BJ172" s="49">
        <f t="shared" si="171"/>
        <v>0</v>
      </c>
      <c r="BK172" s="49">
        <f t="shared" si="172"/>
        <v>0</v>
      </c>
      <c r="BL172" s="49">
        <f t="shared" si="173"/>
        <v>0</v>
      </c>
      <c r="BM172" s="49">
        <f t="shared" si="174"/>
        <v>0</v>
      </c>
      <c r="BN172" s="32">
        <f t="shared" si="175"/>
        <v>0</v>
      </c>
      <c r="BO172" s="32" t="str">
        <f t="shared" si="176"/>
        <v/>
      </c>
      <c r="BP172" s="32" t="str">
        <f t="shared" si="177"/>
        <v/>
      </c>
      <c r="BQ172" s="56" t="str">
        <f t="shared" si="178"/>
        <v/>
      </c>
      <c r="BR172" s="250">
        <f t="shared" si="179"/>
        <v>0</v>
      </c>
      <c r="BS172" s="19"/>
      <c r="BT172" s="19"/>
      <c r="BU172" s="19"/>
      <c r="BV172" s="19"/>
      <c r="BW172" s="19"/>
      <c r="BX172" s="19"/>
      <c r="BY172" s="19"/>
      <c r="BZ172" s="19"/>
      <c r="CA172" s="19">
        <f t="shared" si="141"/>
        <v>10</v>
      </c>
      <c r="CB172" s="19"/>
      <c r="CC172" s="19"/>
      <c r="CD172" s="19"/>
      <c r="CE172" s="19"/>
      <c r="CF172" s="19"/>
      <c r="CG172" s="19"/>
      <c r="CH172" s="19"/>
      <c r="CI172" s="19"/>
      <c r="CJ172" s="19"/>
      <c r="CK172" s="19"/>
      <c r="CL172" s="19"/>
      <c r="CM172" s="19"/>
      <c r="CN172" s="19"/>
      <c r="CO172" s="18"/>
      <c r="CP172" s="18"/>
      <c r="CQ172" s="18"/>
    </row>
    <row r="173" spans="1:95" ht="15.75" customHeight="1" x14ac:dyDescent="0.25">
      <c r="A173" s="129">
        <v>155</v>
      </c>
      <c r="B173" s="50"/>
      <c r="C173" s="50"/>
      <c r="D173" s="36"/>
      <c r="E173" s="36"/>
      <c r="F173" s="37">
        <v>1</v>
      </c>
      <c r="G173" s="61">
        <v>0</v>
      </c>
      <c r="H173" s="62">
        <v>0</v>
      </c>
      <c r="I173" s="63">
        <v>0</v>
      </c>
      <c r="J173" s="38">
        <v>1</v>
      </c>
      <c r="K173" s="39">
        <v>0</v>
      </c>
      <c r="L173" s="39">
        <v>0</v>
      </c>
      <c r="M173" s="39">
        <v>0</v>
      </c>
      <c r="N173" s="40">
        <v>0</v>
      </c>
      <c r="O173" s="41">
        <f t="shared" si="142"/>
        <v>0</v>
      </c>
      <c r="P173" s="41">
        <f t="shared" si="143"/>
        <v>0</v>
      </c>
      <c r="Q173" s="41">
        <f t="shared" si="144"/>
        <v>0</v>
      </c>
      <c r="R173" s="41">
        <f t="shared" si="145"/>
        <v>0</v>
      </c>
      <c r="S173" s="41">
        <f t="shared" si="146"/>
        <v>0</v>
      </c>
      <c r="T173" s="32">
        <f t="shared" si="123"/>
        <v>0</v>
      </c>
      <c r="U173" s="41">
        <f t="shared" si="147"/>
        <v>0</v>
      </c>
      <c r="V173" s="41">
        <f t="shared" si="148"/>
        <v>0</v>
      </c>
      <c r="W173" s="41">
        <f t="shared" si="149"/>
        <v>0</v>
      </c>
      <c r="X173" s="41">
        <f t="shared" si="150"/>
        <v>0</v>
      </c>
      <c r="Y173" s="41">
        <f t="shared" si="151"/>
        <v>0</v>
      </c>
      <c r="Z173" s="32">
        <f t="shared" si="152"/>
        <v>0</v>
      </c>
      <c r="AA173" s="32" t="str">
        <f t="shared" si="153"/>
        <v/>
      </c>
      <c r="AB173" s="32" t="str">
        <f t="shared" si="154"/>
        <v/>
      </c>
      <c r="AC173" s="56" t="str">
        <f t="shared" si="155"/>
        <v/>
      </c>
      <c r="AD173" s="42">
        <f t="shared" si="156"/>
        <v>1</v>
      </c>
      <c r="AE173" s="43">
        <f t="shared" si="124"/>
        <v>0</v>
      </c>
      <c r="AF173" s="43">
        <f t="shared" si="125"/>
        <v>0</v>
      </c>
      <c r="AG173" s="43">
        <f t="shared" si="126"/>
        <v>0</v>
      </c>
      <c r="AH173" s="44">
        <f t="shared" si="127"/>
        <v>0</v>
      </c>
      <c r="AI173" s="45">
        <f t="shared" si="128"/>
        <v>0</v>
      </c>
      <c r="AJ173" s="45">
        <f t="shared" si="129"/>
        <v>0</v>
      </c>
      <c r="AK173" s="46">
        <f t="shared" si="130"/>
        <v>0</v>
      </c>
      <c r="AL173" s="46">
        <f t="shared" si="157"/>
        <v>0</v>
      </c>
      <c r="AM173" s="46">
        <f t="shared" si="131"/>
        <v>0</v>
      </c>
      <c r="AN173" s="32">
        <f t="shared" si="158"/>
        <v>0</v>
      </c>
      <c r="AO173" s="45">
        <f t="shared" si="159"/>
        <v>0</v>
      </c>
      <c r="AP173" s="45">
        <f t="shared" si="160"/>
        <v>0</v>
      </c>
      <c r="AQ173" s="46">
        <f t="shared" si="161"/>
        <v>0</v>
      </c>
      <c r="AR173" s="46">
        <f t="shared" si="162"/>
        <v>0</v>
      </c>
      <c r="AS173" s="46">
        <f t="shared" si="163"/>
        <v>0</v>
      </c>
      <c r="AT173" s="32">
        <f t="shared" si="164"/>
        <v>0</v>
      </c>
      <c r="AU173" s="35" t="str">
        <f t="shared" si="165"/>
        <v/>
      </c>
      <c r="AV173" s="35" t="str">
        <f t="shared" si="166"/>
        <v/>
      </c>
      <c r="AW173" s="65" t="str">
        <f t="shared" si="167"/>
        <v/>
      </c>
      <c r="AX173" s="47">
        <f t="shared" si="132"/>
        <v>1</v>
      </c>
      <c r="AY173" s="48">
        <f t="shared" si="133"/>
        <v>0</v>
      </c>
      <c r="AZ173" s="48">
        <f t="shared" si="134"/>
        <v>0</v>
      </c>
      <c r="BA173" s="43">
        <f t="shared" si="135"/>
        <v>0</v>
      </c>
      <c r="BB173" s="43">
        <f t="shared" si="136"/>
        <v>0</v>
      </c>
      <c r="BC173" s="49">
        <f t="shared" si="137"/>
        <v>0</v>
      </c>
      <c r="BD173" s="49">
        <f t="shared" si="138"/>
        <v>0</v>
      </c>
      <c r="BE173" s="49">
        <f t="shared" si="139"/>
        <v>0</v>
      </c>
      <c r="BF173" s="49">
        <f t="shared" si="168"/>
        <v>0</v>
      </c>
      <c r="BG173" s="49">
        <f t="shared" si="140"/>
        <v>0</v>
      </c>
      <c r="BH173" s="32">
        <f t="shared" si="169"/>
        <v>0</v>
      </c>
      <c r="BI173" s="49">
        <f t="shared" si="170"/>
        <v>0</v>
      </c>
      <c r="BJ173" s="49">
        <f t="shared" si="171"/>
        <v>0</v>
      </c>
      <c r="BK173" s="49">
        <f t="shared" si="172"/>
        <v>0</v>
      </c>
      <c r="BL173" s="49">
        <f t="shared" si="173"/>
        <v>0</v>
      </c>
      <c r="BM173" s="49">
        <f t="shared" si="174"/>
        <v>0</v>
      </c>
      <c r="BN173" s="32">
        <f t="shared" si="175"/>
        <v>0</v>
      </c>
      <c r="BO173" s="32" t="str">
        <f t="shared" si="176"/>
        <v/>
      </c>
      <c r="BP173" s="32" t="str">
        <f t="shared" si="177"/>
        <v/>
      </c>
      <c r="BQ173" s="56" t="str">
        <f t="shared" si="178"/>
        <v/>
      </c>
      <c r="BR173" s="250">
        <f t="shared" si="179"/>
        <v>0</v>
      </c>
      <c r="BS173" s="19"/>
      <c r="BT173" s="19"/>
      <c r="BU173" s="19"/>
      <c r="BV173" s="19"/>
      <c r="BW173" s="19"/>
      <c r="BX173" s="19"/>
      <c r="BY173" s="19"/>
      <c r="BZ173" s="19"/>
      <c r="CA173" s="19">
        <f t="shared" si="141"/>
        <v>10</v>
      </c>
      <c r="CB173" s="19"/>
      <c r="CC173" s="19"/>
      <c r="CD173" s="19"/>
      <c r="CE173" s="19"/>
      <c r="CF173" s="19"/>
      <c r="CG173" s="19"/>
      <c r="CH173" s="19"/>
      <c r="CI173" s="19"/>
      <c r="CJ173" s="19"/>
      <c r="CK173" s="19"/>
      <c r="CL173" s="19"/>
      <c r="CM173" s="19"/>
      <c r="CN173" s="19"/>
      <c r="CO173" s="18"/>
      <c r="CP173" s="18"/>
      <c r="CQ173" s="18"/>
    </row>
    <row r="174" spans="1:95" ht="15.75" customHeight="1" x14ac:dyDescent="0.25">
      <c r="A174" s="129">
        <v>156</v>
      </c>
      <c r="B174" s="50"/>
      <c r="C174" s="50"/>
      <c r="D174" s="36"/>
      <c r="E174" s="36"/>
      <c r="F174" s="37">
        <v>1</v>
      </c>
      <c r="G174" s="61">
        <v>0</v>
      </c>
      <c r="H174" s="62">
        <v>0</v>
      </c>
      <c r="I174" s="63">
        <v>0</v>
      </c>
      <c r="J174" s="38">
        <v>1</v>
      </c>
      <c r="K174" s="39">
        <v>0</v>
      </c>
      <c r="L174" s="39">
        <v>0</v>
      </c>
      <c r="M174" s="39">
        <v>0</v>
      </c>
      <c r="N174" s="40">
        <v>0</v>
      </c>
      <c r="O174" s="41">
        <f t="shared" si="142"/>
        <v>0</v>
      </c>
      <c r="P174" s="41">
        <f t="shared" si="143"/>
        <v>0</v>
      </c>
      <c r="Q174" s="41">
        <f t="shared" si="144"/>
        <v>0</v>
      </c>
      <c r="R174" s="41">
        <f t="shared" si="145"/>
        <v>0</v>
      </c>
      <c r="S174" s="41">
        <f t="shared" si="146"/>
        <v>0</v>
      </c>
      <c r="T174" s="32">
        <f t="shared" si="123"/>
        <v>0</v>
      </c>
      <c r="U174" s="41">
        <f t="shared" si="147"/>
        <v>0</v>
      </c>
      <c r="V174" s="41">
        <f t="shared" si="148"/>
        <v>0</v>
      </c>
      <c r="W174" s="41">
        <f t="shared" si="149"/>
        <v>0</v>
      </c>
      <c r="X174" s="41">
        <f t="shared" si="150"/>
        <v>0</v>
      </c>
      <c r="Y174" s="41">
        <f t="shared" si="151"/>
        <v>0</v>
      </c>
      <c r="Z174" s="32">
        <f t="shared" si="152"/>
        <v>0</v>
      </c>
      <c r="AA174" s="32" t="str">
        <f t="shared" si="153"/>
        <v/>
      </c>
      <c r="AB174" s="32" t="str">
        <f t="shared" si="154"/>
        <v/>
      </c>
      <c r="AC174" s="56" t="str">
        <f t="shared" si="155"/>
        <v/>
      </c>
      <c r="AD174" s="42">
        <f t="shared" si="156"/>
        <v>1</v>
      </c>
      <c r="AE174" s="43">
        <f t="shared" si="124"/>
        <v>0</v>
      </c>
      <c r="AF174" s="43">
        <f t="shared" si="125"/>
        <v>0</v>
      </c>
      <c r="AG174" s="43">
        <f t="shared" si="126"/>
        <v>0</v>
      </c>
      <c r="AH174" s="44">
        <f t="shared" si="127"/>
        <v>0</v>
      </c>
      <c r="AI174" s="45">
        <f t="shared" si="128"/>
        <v>0</v>
      </c>
      <c r="AJ174" s="45">
        <f t="shared" si="129"/>
        <v>0</v>
      </c>
      <c r="AK174" s="46">
        <f t="shared" si="130"/>
        <v>0</v>
      </c>
      <c r="AL174" s="46">
        <f t="shared" si="157"/>
        <v>0</v>
      </c>
      <c r="AM174" s="46">
        <f t="shared" si="131"/>
        <v>0</v>
      </c>
      <c r="AN174" s="32">
        <f t="shared" si="158"/>
        <v>0</v>
      </c>
      <c r="AO174" s="45">
        <f t="shared" si="159"/>
        <v>0</v>
      </c>
      <c r="AP174" s="45">
        <f t="shared" si="160"/>
        <v>0</v>
      </c>
      <c r="AQ174" s="46">
        <f t="shared" si="161"/>
        <v>0</v>
      </c>
      <c r="AR174" s="46">
        <f t="shared" si="162"/>
        <v>0</v>
      </c>
      <c r="AS174" s="46">
        <f t="shared" si="163"/>
        <v>0</v>
      </c>
      <c r="AT174" s="32">
        <f t="shared" si="164"/>
        <v>0</v>
      </c>
      <c r="AU174" s="35" t="str">
        <f t="shared" si="165"/>
        <v/>
      </c>
      <c r="AV174" s="35" t="str">
        <f t="shared" si="166"/>
        <v/>
      </c>
      <c r="AW174" s="65" t="str">
        <f t="shared" si="167"/>
        <v/>
      </c>
      <c r="AX174" s="47">
        <f t="shared" si="132"/>
        <v>1</v>
      </c>
      <c r="AY174" s="48">
        <f t="shared" si="133"/>
        <v>0</v>
      </c>
      <c r="AZ174" s="48">
        <f t="shared" si="134"/>
        <v>0</v>
      </c>
      <c r="BA174" s="43">
        <f t="shared" si="135"/>
        <v>0</v>
      </c>
      <c r="BB174" s="43">
        <f t="shared" si="136"/>
        <v>0</v>
      </c>
      <c r="BC174" s="49">
        <f t="shared" si="137"/>
        <v>0</v>
      </c>
      <c r="BD174" s="49">
        <f t="shared" si="138"/>
        <v>0</v>
      </c>
      <c r="BE174" s="49">
        <f t="shared" si="139"/>
        <v>0</v>
      </c>
      <c r="BF174" s="49">
        <f t="shared" si="168"/>
        <v>0</v>
      </c>
      <c r="BG174" s="49">
        <f t="shared" si="140"/>
        <v>0</v>
      </c>
      <c r="BH174" s="32">
        <f t="shared" si="169"/>
        <v>0</v>
      </c>
      <c r="BI174" s="49">
        <f t="shared" si="170"/>
        <v>0</v>
      </c>
      <c r="BJ174" s="49">
        <f t="shared" si="171"/>
        <v>0</v>
      </c>
      <c r="BK174" s="49">
        <f t="shared" si="172"/>
        <v>0</v>
      </c>
      <c r="BL174" s="49">
        <f t="shared" si="173"/>
        <v>0</v>
      </c>
      <c r="BM174" s="49">
        <f t="shared" si="174"/>
        <v>0</v>
      </c>
      <c r="BN174" s="32">
        <f t="shared" si="175"/>
        <v>0</v>
      </c>
      <c r="BO174" s="32" t="str">
        <f t="shared" si="176"/>
        <v/>
      </c>
      <c r="BP174" s="32" t="str">
        <f t="shared" si="177"/>
        <v/>
      </c>
      <c r="BQ174" s="56" t="str">
        <f t="shared" si="178"/>
        <v/>
      </c>
      <c r="BR174" s="250">
        <f t="shared" si="179"/>
        <v>0</v>
      </c>
      <c r="BS174" s="19"/>
      <c r="BT174" s="19"/>
      <c r="BU174" s="19"/>
      <c r="BV174" s="19"/>
      <c r="BW174" s="19"/>
      <c r="BX174" s="19"/>
      <c r="BY174" s="19"/>
      <c r="BZ174" s="19"/>
      <c r="CA174" s="19">
        <f t="shared" si="141"/>
        <v>10</v>
      </c>
      <c r="CB174" s="19"/>
      <c r="CC174" s="19"/>
      <c r="CD174" s="19"/>
      <c r="CE174" s="19"/>
      <c r="CF174" s="19"/>
      <c r="CG174" s="19"/>
      <c r="CH174" s="19"/>
      <c r="CI174" s="19"/>
      <c r="CJ174" s="19"/>
      <c r="CK174" s="19"/>
      <c r="CL174" s="19"/>
      <c r="CM174" s="19"/>
      <c r="CN174" s="19"/>
      <c r="CO174" s="18"/>
      <c r="CP174" s="18"/>
      <c r="CQ174" s="18"/>
    </row>
    <row r="175" spans="1:95" ht="15.75" customHeight="1" x14ac:dyDescent="0.25">
      <c r="A175" s="129">
        <v>157</v>
      </c>
      <c r="B175" s="50"/>
      <c r="C175" s="50"/>
      <c r="D175" s="36"/>
      <c r="E175" s="36"/>
      <c r="F175" s="37">
        <v>1</v>
      </c>
      <c r="G175" s="61">
        <v>0</v>
      </c>
      <c r="H175" s="62">
        <v>0</v>
      </c>
      <c r="I175" s="63">
        <v>0</v>
      </c>
      <c r="J175" s="38">
        <v>1</v>
      </c>
      <c r="K175" s="39">
        <v>0</v>
      </c>
      <c r="L175" s="39">
        <v>0</v>
      </c>
      <c r="M175" s="39">
        <v>0</v>
      </c>
      <c r="N175" s="40">
        <v>0</v>
      </c>
      <c r="O175" s="41">
        <f t="shared" si="142"/>
        <v>0</v>
      </c>
      <c r="P175" s="41">
        <f t="shared" si="143"/>
        <v>0</v>
      </c>
      <c r="Q175" s="41">
        <f t="shared" si="144"/>
        <v>0</v>
      </c>
      <c r="R175" s="41">
        <f t="shared" si="145"/>
        <v>0</v>
      </c>
      <c r="S175" s="41">
        <f t="shared" si="146"/>
        <v>0</v>
      </c>
      <c r="T175" s="32">
        <f t="shared" si="123"/>
        <v>0</v>
      </c>
      <c r="U175" s="41">
        <f t="shared" si="147"/>
        <v>0</v>
      </c>
      <c r="V175" s="41">
        <f t="shared" si="148"/>
        <v>0</v>
      </c>
      <c r="W175" s="41">
        <f t="shared" si="149"/>
        <v>0</v>
      </c>
      <c r="X175" s="41">
        <f t="shared" si="150"/>
        <v>0</v>
      </c>
      <c r="Y175" s="41">
        <f t="shared" si="151"/>
        <v>0</v>
      </c>
      <c r="Z175" s="32">
        <f t="shared" si="152"/>
        <v>0</v>
      </c>
      <c r="AA175" s="32" t="str">
        <f t="shared" si="153"/>
        <v/>
      </c>
      <c r="AB175" s="32" t="str">
        <f t="shared" si="154"/>
        <v/>
      </c>
      <c r="AC175" s="56" t="str">
        <f t="shared" si="155"/>
        <v/>
      </c>
      <c r="AD175" s="42">
        <f t="shared" si="156"/>
        <v>1</v>
      </c>
      <c r="AE175" s="43">
        <f t="shared" si="124"/>
        <v>0</v>
      </c>
      <c r="AF175" s="43">
        <f t="shared" si="125"/>
        <v>0</v>
      </c>
      <c r="AG175" s="43">
        <f t="shared" si="126"/>
        <v>0</v>
      </c>
      <c r="AH175" s="44">
        <f t="shared" si="127"/>
        <v>0</v>
      </c>
      <c r="AI175" s="45">
        <f t="shared" si="128"/>
        <v>0</v>
      </c>
      <c r="AJ175" s="45">
        <f t="shared" si="129"/>
        <v>0</v>
      </c>
      <c r="AK175" s="46">
        <f t="shared" si="130"/>
        <v>0</v>
      </c>
      <c r="AL175" s="46">
        <f t="shared" si="157"/>
        <v>0</v>
      </c>
      <c r="AM175" s="46">
        <f t="shared" si="131"/>
        <v>0</v>
      </c>
      <c r="AN175" s="32">
        <f t="shared" si="158"/>
        <v>0</v>
      </c>
      <c r="AO175" s="45">
        <f t="shared" si="159"/>
        <v>0</v>
      </c>
      <c r="AP175" s="45">
        <f t="shared" si="160"/>
        <v>0</v>
      </c>
      <c r="AQ175" s="46">
        <f t="shared" si="161"/>
        <v>0</v>
      </c>
      <c r="AR175" s="46">
        <f t="shared" si="162"/>
        <v>0</v>
      </c>
      <c r="AS175" s="46">
        <f t="shared" si="163"/>
        <v>0</v>
      </c>
      <c r="AT175" s="32">
        <f t="shared" si="164"/>
        <v>0</v>
      </c>
      <c r="AU175" s="35" t="str">
        <f t="shared" si="165"/>
        <v/>
      </c>
      <c r="AV175" s="35" t="str">
        <f t="shared" si="166"/>
        <v/>
      </c>
      <c r="AW175" s="65" t="str">
        <f t="shared" si="167"/>
        <v/>
      </c>
      <c r="AX175" s="47">
        <f t="shared" si="132"/>
        <v>1</v>
      </c>
      <c r="AY175" s="48">
        <f t="shared" si="133"/>
        <v>0</v>
      </c>
      <c r="AZ175" s="48">
        <f t="shared" si="134"/>
        <v>0</v>
      </c>
      <c r="BA175" s="43">
        <f t="shared" si="135"/>
        <v>0</v>
      </c>
      <c r="BB175" s="43">
        <f t="shared" si="136"/>
        <v>0</v>
      </c>
      <c r="BC175" s="49">
        <f t="shared" si="137"/>
        <v>0</v>
      </c>
      <c r="BD175" s="49">
        <f t="shared" si="138"/>
        <v>0</v>
      </c>
      <c r="BE175" s="49">
        <f t="shared" si="139"/>
        <v>0</v>
      </c>
      <c r="BF175" s="49">
        <f t="shared" si="168"/>
        <v>0</v>
      </c>
      <c r="BG175" s="49">
        <f t="shared" si="140"/>
        <v>0</v>
      </c>
      <c r="BH175" s="32">
        <f t="shared" si="169"/>
        <v>0</v>
      </c>
      <c r="BI175" s="49">
        <f t="shared" si="170"/>
        <v>0</v>
      </c>
      <c r="BJ175" s="49">
        <f t="shared" si="171"/>
        <v>0</v>
      </c>
      <c r="BK175" s="49">
        <f t="shared" si="172"/>
        <v>0</v>
      </c>
      <c r="BL175" s="49">
        <f t="shared" si="173"/>
        <v>0</v>
      </c>
      <c r="BM175" s="49">
        <f t="shared" si="174"/>
        <v>0</v>
      </c>
      <c r="BN175" s="32">
        <f t="shared" si="175"/>
        <v>0</v>
      </c>
      <c r="BO175" s="32" t="str">
        <f t="shared" si="176"/>
        <v/>
      </c>
      <c r="BP175" s="32" t="str">
        <f t="shared" si="177"/>
        <v/>
      </c>
      <c r="BQ175" s="56" t="str">
        <f t="shared" si="178"/>
        <v/>
      </c>
      <c r="BR175" s="250">
        <f t="shared" si="179"/>
        <v>0</v>
      </c>
      <c r="BS175" s="19"/>
      <c r="BT175" s="19"/>
      <c r="BU175" s="19"/>
      <c r="BV175" s="19"/>
      <c r="BW175" s="19"/>
      <c r="BX175" s="19"/>
      <c r="BY175" s="19"/>
      <c r="BZ175" s="19"/>
      <c r="CA175" s="19">
        <f t="shared" si="141"/>
        <v>10</v>
      </c>
      <c r="CB175" s="19"/>
      <c r="CC175" s="19"/>
      <c r="CD175" s="19"/>
      <c r="CE175" s="19"/>
      <c r="CF175" s="19"/>
      <c r="CG175" s="19"/>
      <c r="CH175" s="19"/>
      <c r="CI175" s="19"/>
      <c r="CJ175" s="19"/>
      <c r="CK175" s="19"/>
      <c r="CL175" s="19"/>
      <c r="CM175" s="19"/>
      <c r="CN175" s="19"/>
      <c r="CO175" s="18"/>
      <c r="CP175" s="18"/>
      <c r="CQ175" s="18"/>
    </row>
    <row r="176" spans="1:95" ht="15.75" customHeight="1" x14ac:dyDescent="0.25">
      <c r="A176" s="129">
        <v>158</v>
      </c>
      <c r="B176" s="50"/>
      <c r="C176" s="50"/>
      <c r="D176" s="36"/>
      <c r="E176" s="36"/>
      <c r="F176" s="37">
        <v>1</v>
      </c>
      <c r="G176" s="61">
        <v>0</v>
      </c>
      <c r="H176" s="62">
        <v>0</v>
      </c>
      <c r="I176" s="63">
        <v>0</v>
      </c>
      <c r="J176" s="38">
        <v>1</v>
      </c>
      <c r="K176" s="39">
        <v>0</v>
      </c>
      <c r="L176" s="39">
        <v>0</v>
      </c>
      <c r="M176" s="39">
        <v>0</v>
      </c>
      <c r="N176" s="40">
        <v>0</v>
      </c>
      <c r="O176" s="41">
        <f t="shared" si="142"/>
        <v>0</v>
      </c>
      <c r="P176" s="41">
        <f t="shared" si="143"/>
        <v>0</v>
      </c>
      <c r="Q176" s="41">
        <f t="shared" si="144"/>
        <v>0</v>
      </c>
      <c r="R176" s="41">
        <f t="shared" si="145"/>
        <v>0</v>
      </c>
      <c r="S176" s="41">
        <f t="shared" si="146"/>
        <v>0</v>
      </c>
      <c r="T176" s="32">
        <f t="shared" si="123"/>
        <v>0</v>
      </c>
      <c r="U176" s="41">
        <f t="shared" si="147"/>
        <v>0</v>
      </c>
      <c r="V176" s="41">
        <f t="shared" si="148"/>
        <v>0</v>
      </c>
      <c r="W176" s="41">
        <f t="shared" si="149"/>
        <v>0</v>
      </c>
      <c r="X176" s="41">
        <f t="shared" si="150"/>
        <v>0</v>
      </c>
      <c r="Y176" s="41">
        <f t="shared" si="151"/>
        <v>0</v>
      </c>
      <c r="Z176" s="32">
        <f t="shared" si="152"/>
        <v>0</v>
      </c>
      <c r="AA176" s="32" t="str">
        <f t="shared" si="153"/>
        <v/>
      </c>
      <c r="AB176" s="32" t="str">
        <f t="shared" si="154"/>
        <v/>
      </c>
      <c r="AC176" s="56" t="str">
        <f t="shared" si="155"/>
        <v/>
      </c>
      <c r="AD176" s="42">
        <f t="shared" si="156"/>
        <v>1</v>
      </c>
      <c r="AE176" s="43">
        <f t="shared" si="124"/>
        <v>0</v>
      </c>
      <c r="AF176" s="43">
        <f t="shared" si="125"/>
        <v>0</v>
      </c>
      <c r="AG176" s="43">
        <f t="shared" si="126"/>
        <v>0</v>
      </c>
      <c r="AH176" s="44">
        <f t="shared" si="127"/>
        <v>0</v>
      </c>
      <c r="AI176" s="45">
        <f t="shared" si="128"/>
        <v>0</v>
      </c>
      <c r="AJ176" s="45">
        <f t="shared" si="129"/>
        <v>0</v>
      </c>
      <c r="AK176" s="46">
        <f t="shared" si="130"/>
        <v>0</v>
      </c>
      <c r="AL176" s="46">
        <f t="shared" si="157"/>
        <v>0</v>
      </c>
      <c r="AM176" s="46">
        <f t="shared" si="131"/>
        <v>0</v>
      </c>
      <c r="AN176" s="32">
        <f t="shared" si="158"/>
        <v>0</v>
      </c>
      <c r="AO176" s="45">
        <f t="shared" si="159"/>
        <v>0</v>
      </c>
      <c r="AP176" s="45">
        <f t="shared" si="160"/>
        <v>0</v>
      </c>
      <c r="AQ176" s="46">
        <f t="shared" si="161"/>
        <v>0</v>
      </c>
      <c r="AR176" s="46">
        <f t="shared" si="162"/>
        <v>0</v>
      </c>
      <c r="AS176" s="46">
        <f t="shared" si="163"/>
        <v>0</v>
      </c>
      <c r="AT176" s="32">
        <f t="shared" si="164"/>
        <v>0</v>
      </c>
      <c r="AU176" s="35" t="str">
        <f t="shared" si="165"/>
        <v/>
      </c>
      <c r="AV176" s="35" t="str">
        <f t="shared" si="166"/>
        <v/>
      </c>
      <c r="AW176" s="65" t="str">
        <f t="shared" si="167"/>
        <v/>
      </c>
      <c r="AX176" s="47">
        <f t="shared" si="132"/>
        <v>1</v>
      </c>
      <c r="AY176" s="48">
        <f t="shared" si="133"/>
        <v>0</v>
      </c>
      <c r="AZ176" s="48">
        <f t="shared" si="134"/>
        <v>0</v>
      </c>
      <c r="BA176" s="43">
        <f t="shared" si="135"/>
        <v>0</v>
      </c>
      <c r="BB176" s="43">
        <f t="shared" si="136"/>
        <v>0</v>
      </c>
      <c r="BC176" s="49">
        <f t="shared" si="137"/>
        <v>0</v>
      </c>
      <c r="BD176" s="49">
        <f t="shared" si="138"/>
        <v>0</v>
      </c>
      <c r="BE176" s="49">
        <f t="shared" si="139"/>
        <v>0</v>
      </c>
      <c r="BF176" s="49">
        <f t="shared" si="168"/>
        <v>0</v>
      </c>
      <c r="BG176" s="49">
        <f t="shared" si="140"/>
        <v>0</v>
      </c>
      <c r="BH176" s="32">
        <f t="shared" si="169"/>
        <v>0</v>
      </c>
      <c r="BI176" s="49">
        <f t="shared" si="170"/>
        <v>0</v>
      </c>
      <c r="BJ176" s="49">
        <f t="shared" si="171"/>
        <v>0</v>
      </c>
      <c r="BK176" s="49">
        <f t="shared" si="172"/>
        <v>0</v>
      </c>
      <c r="BL176" s="49">
        <f t="shared" si="173"/>
        <v>0</v>
      </c>
      <c r="BM176" s="49">
        <f t="shared" si="174"/>
        <v>0</v>
      </c>
      <c r="BN176" s="32">
        <f t="shared" si="175"/>
        <v>0</v>
      </c>
      <c r="BO176" s="32" t="str">
        <f t="shared" si="176"/>
        <v/>
      </c>
      <c r="BP176" s="32" t="str">
        <f t="shared" si="177"/>
        <v/>
      </c>
      <c r="BQ176" s="56" t="str">
        <f t="shared" si="178"/>
        <v/>
      </c>
      <c r="BR176" s="250">
        <f t="shared" si="179"/>
        <v>0</v>
      </c>
      <c r="BS176" s="19"/>
      <c r="BT176" s="19"/>
      <c r="BU176" s="19"/>
      <c r="BV176" s="19"/>
      <c r="BW176" s="19"/>
      <c r="BX176" s="19"/>
      <c r="BY176" s="19"/>
      <c r="BZ176" s="19"/>
      <c r="CA176" s="19">
        <f t="shared" si="141"/>
        <v>10</v>
      </c>
      <c r="CB176" s="19"/>
      <c r="CC176" s="19"/>
      <c r="CD176" s="19"/>
      <c r="CE176" s="19"/>
      <c r="CF176" s="19"/>
      <c r="CG176" s="19"/>
      <c r="CH176" s="19"/>
      <c r="CI176" s="19"/>
      <c r="CJ176" s="19"/>
      <c r="CK176" s="19"/>
      <c r="CL176" s="19"/>
      <c r="CM176" s="19"/>
      <c r="CN176" s="19"/>
      <c r="CO176" s="18"/>
      <c r="CP176" s="18"/>
      <c r="CQ176" s="18"/>
    </row>
    <row r="177" spans="1:95" ht="15.75" customHeight="1" x14ac:dyDescent="0.25">
      <c r="A177" s="129">
        <v>159</v>
      </c>
      <c r="B177" s="50"/>
      <c r="C177" s="50"/>
      <c r="D177" s="36"/>
      <c r="E177" s="36"/>
      <c r="F177" s="37">
        <v>1</v>
      </c>
      <c r="G177" s="61">
        <v>0</v>
      </c>
      <c r="H177" s="62">
        <v>0</v>
      </c>
      <c r="I177" s="63">
        <v>0</v>
      </c>
      <c r="J177" s="38">
        <v>1</v>
      </c>
      <c r="K177" s="39">
        <v>0</v>
      </c>
      <c r="L177" s="39">
        <v>0</v>
      </c>
      <c r="M177" s="39">
        <v>0</v>
      </c>
      <c r="N177" s="40">
        <v>0</v>
      </c>
      <c r="O177" s="41">
        <f t="shared" si="142"/>
        <v>0</v>
      </c>
      <c r="P177" s="41">
        <f t="shared" si="143"/>
        <v>0</v>
      </c>
      <c r="Q177" s="41">
        <f t="shared" si="144"/>
        <v>0</v>
      </c>
      <c r="R177" s="41">
        <f t="shared" si="145"/>
        <v>0</v>
      </c>
      <c r="S177" s="41">
        <f t="shared" si="146"/>
        <v>0</v>
      </c>
      <c r="T177" s="32">
        <f t="shared" si="123"/>
        <v>0</v>
      </c>
      <c r="U177" s="41">
        <f t="shared" si="147"/>
        <v>0</v>
      </c>
      <c r="V177" s="41">
        <f t="shared" si="148"/>
        <v>0</v>
      </c>
      <c r="W177" s="41">
        <f t="shared" si="149"/>
        <v>0</v>
      </c>
      <c r="X177" s="41">
        <f t="shared" si="150"/>
        <v>0</v>
      </c>
      <c r="Y177" s="41">
        <f t="shared" si="151"/>
        <v>0</v>
      </c>
      <c r="Z177" s="32">
        <f t="shared" si="152"/>
        <v>0</v>
      </c>
      <c r="AA177" s="32" t="str">
        <f t="shared" si="153"/>
        <v/>
      </c>
      <c r="AB177" s="32" t="str">
        <f t="shared" si="154"/>
        <v/>
      </c>
      <c r="AC177" s="56" t="str">
        <f t="shared" si="155"/>
        <v/>
      </c>
      <c r="AD177" s="42">
        <f t="shared" si="156"/>
        <v>1</v>
      </c>
      <c r="AE177" s="43">
        <f t="shared" si="124"/>
        <v>0</v>
      </c>
      <c r="AF177" s="43">
        <f t="shared" si="125"/>
        <v>0</v>
      </c>
      <c r="AG177" s="43">
        <f t="shared" si="126"/>
        <v>0</v>
      </c>
      <c r="AH177" s="44">
        <f t="shared" si="127"/>
        <v>0</v>
      </c>
      <c r="AI177" s="45">
        <f t="shared" si="128"/>
        <v>0</v>
      </c>
      <c r="AJ177" s="45">
        <f t="shared" si="129"/>
        <v>0</v>
      </c>
      <c r="AK177" s="46">
        <f t="shared" si="130"/>
        <v>0</v>
      </c>
      <c r="AL177" s="46">
        <f t="shared" si="157"/>
        <v>0</v>
      </c>
      <c r="AM177" s="46">
        <f t="shared" si="131"/>
        <v>0</v>
      </c>
      <c r="AN177" s="32">
        <f t="shared" si="158"/>
        <v>0</v>
      </c>
      <c r="AO177" s="45">
        <f t="shared" si="159"/>
        <v>0</v>
      </c>
      <c r="AP177" s="45">
        <f t="shared" si="160"/>
        <v>0</v>
      </c>
      <c r="AQ177" s="46">
        <f t="shared" si="161"/>
        <v>0</v>
      </c>
      <c r="AR177" s="46">
        <f t="shared" si="162"/>
        <v>0</v>
      </c>
      <c r="AS177" s="46">
        <f t="shared" si="163"/>
        <v>0</v>
      </c>
      <c r="AT177" s="32">
        <f t="shared" si="164"/>
        <v>0</v>
      </c>
      <c r="AU177" s="35" t="str">
        <f t="shared" si="165"/>
        <v/>
      </c>
      <c r="AV177" s="35" t="str">
        <f t="shared" si="166"/>
        <v/>
      </c>
      <c r="AW177" s="65" t="str">
        <f t="shared" si="167"/>
        <v/>
      </c>
      <c r="AX177" s="47">
        <f t="shared" si="132"/>
        <v>1</v>
      </c>
      <c r="AY177" s="48">
        <f t="shared" si="133"/>
        <v>0</v>
      </c>
      <c r="AZ177" s="48">
        <f t="shared" si="134"/>
        <v>0</v>
      </c>
      <c r="BA177" s="43">
        <f t="shared" si="135"/>
        <v>0</v>
      </c>
      <c r="BB177" s="43">
        <f t="shared" si="136"/>
        <v>0</v>
      </c>
      <c r="BC177" s="49">
        <f t="shared" si="137"/>
        <v>0</v>
      </c>
      <c r="BD177" s="49">
        <f t="shared" si="138"/>
        <v>0</v>
      </c>
      <c r="BE177" s="49">
        <f t="shared" si="139"/>
        <v>0</v>
      </c>
      <c r="BF177" s="49">
        <f t="shared" si="168"/>
        <v>0</v>
      </c>
      <c r="BG177" s="49">
        <f t="shared" si="140"/>
        <v>0</v>
      </c>
      <c r="BH177" s="32">
        <f t="shared" si="169"/>
        <v>0</v>
      </c>
      <c r="BI177" s="49">
        <f t="shared" si="170"/>
        <v>0</v>
      </c>
      <c r="BJ177" s="49">
        <f t="shared" si="171"/>
        <v>0</v>
      </c>
      <c r="BK177" s="49">
        <f t="shared" si="172"/>
        <v>0</v>
      </c>
      <c r="BL177" s="49">
        <f t="shared" si="173"/>
        <v>0</v>
      </c>
      <c r="BM177" s="49">
        <f t="shared" si="174"/>
        <v>0</v>
      </c>
      <c r="BN177" s="32">
        <f t="shared" si="175"/>
        <v>0</v>
      </c>
      <c r="BO177" s="32" t="str">
        <f t="shared" si="176"/>
        <v/>
      </c>
      <c r="BP177" s="32" t="str">
        <f t="shared" si="177"/>
        <v/>
      </c>
      <c r="BQ177" s="56" t="str">
        <f t="shared" si="178"/>
        <v/>
      </c>
      <c r="BR177" s="250">
        <f t="shared" si="179"/>
        <v>0</v>
      </c>
      <c r="BS177" s="19"/>
      <c r="BT177" s="19"/>
      <c r="BU177" s="19"/>
      <c r="BV177" s="19"/>
      <c r="BW177" s="19"/>
      <c r="BX177" s="19"/>
      <c r="BY177" s="19"/>
      <c r="BZ177" s="19"/>
      <c r="CA177" s="19">
        <f t="shared" si="141"/>
        <v>10</v>
      </c>
      <c r="CB177" s="19"/>
      <c r="CC177" s="19"/>
      <c r="CD177" s="19"/>
      <c r="CE177" s="19"/>
      <c r="CF177" s="19"/>
      <c r="CG177" s="19"/>
      <c r="CH177" s="19"/>
      <c r="CI177" s="19"/>
      <c r="CJ177" s="19"/>
      <c r="CK177" s="19"/>
      <c r="CL177" s="19"/>
      <c r="CM177" s="19"/>
      <c r="CN177" s="19"/>
      <c r="CO177" s="18"/>
      <c r="CP177" s="18"/>
      <c r="CQ177" s="18"/>
    </row>
    <row r="178" spans="1:95" ht="15.75" customHeight="1" x14ac:dyDescent="0.25">
      <c r="A178" s="129">
        <v>160</v>
      </c>
      <c r="B178" s="50"/>
      <c r="C178" s="50"/>
      <c r="D178" s="36"/>
      <c r="E178" s="36"/>
      <c r="F178" s="37">
        <v>1</v>
      </c>
      <c r="G178" s="61">
        <v>0</v>
      </c>
      <c r="H178" s="62">
        <v>0</v>
      </c>
      <c r="I178" s="63">
        <v>0</v>
      </c>
      <c r="J178" s="38">
        <v>1</v>
      </c>
      <c r="K178" s="39">
        <v>0</v>
      </c>
      <c r="L178" s="39">
        <v>0</v>
      </c>
      <c r="M178" s="39">
        <v>0</v>
      </c>
      <c r="N178" s="40">
        <v>0</v>
      </c>
      <c r="O178" s="41">
        <f t="shared" si="142"/>
        <v>0</v>
      </c>
      <c r="P178" s="41">
        <f t="shared" si="143"/>
        <v>0</v>
      </c>
      <c r="Q178" s="41">
        <f t="shared" si="144"/>
        <v>0</v>
      </c>
      <c r="R178" s="41">
        <f t="shared" si="145"/>
        <v>0</v>
      </c>
      <c r="S178" s="41">
        <f t="shared" si="146"/>
        <v>0</v>
      </c>
      <c r="T178" s="32">
        <f t="shared" si="123"/>
        <v>0</v>
      </c>
      <c r="U178" s="41">
        <f t="shared" si="147"/>
        <v>0</v>
      </c>
      <c r="V178" s="41">
        <f t="shared" si="148"/>
        <v>0</v>
      </c>
      <c r="W178" s="41">
        <f t="shared" si="149"/>
        <v>0</v>
      </c>
      <c r="X178" s="41">
        <f t="shared" si="150"/>
        <v>0</v>
      </c>
      <c r="Y178" s="41">
        <f t="shared" si="151"/>
        <v>0</v>
      </c>
      <c r="Z178" s="32">
        <f t="shared" si="152"/>
        <v>0</v>
      </c>
      <c r="AA178" s="32" t="str">
        <f t="shared" si="153"/>
        <v/>
      </c>
      <c r="AB178" s="32" t="str">
        <f t="shared" si="154"/>
        <v/>
      </c>
      <c r="AC178" s="56" t="str">
        <f t="shared" si="155"/>
        <v/>
      </c>
      <c r="AD178" s="42">
        <f t="shared" si="156"/>
        <v>1</v>
      </c>
      <c r="AE178" s="43">
        <f t="shared" si="124"/>
        <v>0</v>
      </c>
      <c r="AF178" s="43">
        <f t="shared" si="125"/>
        <v>0</v>
      </c>
      <c r="AG178" s="43">
        <f t="shared" si="126"/>
        <v>0</v>
      </c>
      <c r="AH178" s="44">
        <f t="shared" si="127"/>
        <v>0</v>
      </c>
      <c r="AI178" s="45">
        <f t="shared" si="128"/>
        <v>0</v>
      </c>
      <c r="AJ178" s="45">
        <f t="shared" si="129"/>
        <v>0</v>
      </c>
      <c r="AK178" s="46">
        <f t="shared" si="130"/>
        <v>0</v>
      </c>
      <c r="AL178" s="46">
        <f t="shared" si="157"/>
        <v>0</v>
      </c>
      <c r="AM178" s="46">
        <f t="shared" si="131"/>
        <v>0</v>
      </c>
      <c r="AN178" s="32">
        <f t="shared" si="158"/>
        <v>0</v>
      </c>
      <c r="AO178" s="45">
        <f t="shared" si="159"/>
        <v>0</v>
      </c>
      <c r="AP178" s="45">
        <f t="shared" si="160"/>
        <v>0</v>
      </c>
      <c r="AQ178" s="46">
        <f t="shared" si="161"/>
        <v>0</v>
      </c>
      <c r="AR178" s="46">
        <f t="shared" si="162"/>
        <v>0</v>
      </c>
      <c r="AS178" s="46">
        <f t="shared" si="163"/>
        <v>0</v>
      </c>
      <c r="AT178" s="32">
        <f t="shared" si="164"/>
        <v>0</v>
      </c>
      <c r="AU178" s="35" t="str">
        <f t="shared" si="165"/>
        <v/>
      </c>
      <c r="AV178" s="35" t="str">
        <f t="shared" si="166"/>
        <v/>
      </c>
      <c r="AW178" s="65" t="str">
        <f t="shared" si="167"/>
        <v/>
      </c>
      <c r="AX178" s="47">
        <f t="shared" si="132"/>
        <v>1</v>
      </c>
      <c r="AY178" s="48">
        <f t="shared" si="133"/>
        <v>0</v>
      </c>
      <c r="AZ178" s="48">
        <f t="shared" si="134"/>
        <v>0</v>
      </c>
      <c r="BA178" s="43">
        <f t="shared" si="135"/>
        <v>0</v>
      </c>
      <c r="BB178" s="43">
        <f t="shared" si="136"/>
        <v>0</v>
      </c>
      <c r="BC178" s="49">
        <f t="shared" si="137"/>
        <v>0</v>
      </c>
      <c r="BD178" s="49">
        <f t="shared" si="138"/>
        <v>0</v>
      </c>
      <c r="BE178" s="49">
        <f t="shared" si="139"/>
        <v>0</v>
      </c>
      <c r="BF178" s="49">
        <f t="shared" si="168"/>
        <v>0</v>
      </c>
      <c r="BG178" s="49">
        <f t="shared" si="140"/>
        <v>0</v>
      </c>
      <c r="BH178" s="32">
        <f t="shared" si="169"/>
        <v>0</v>
      </c>
      <c r="BI178" s="49">
        <f t="shared" si="170"/>
        <v>0</v>
      </c>
      <c r="BJ178" s="49">
        <f t="shared" si="171"/>
        <v>0</v>
      </c>
      <c r="BK178" s="49">
        <f t="shared" si="172"/>
        <v>0</v>
      </c>
      <c r="BL178" s="49">
        <f t="shared" si="173"/>
        <v>0</v>
      </c>
      <c r="BM178" s="49">
        <f t="shared" si="174"/>
        <v>0</v>
      </c>
      <c r="BN178" s="32">
        <f t="shared" si="175"/>
        <v>0</v>
      </c>
      <c r="BO178" s="32" t="str">
        <f t="shared" si="176"/>
        <v/>
      </c>
      <c r="BP178" s="32" t="str">
        <f t="shared" si="177"/>
        <v/>
      </c>
      <c r="BQ178" s="56" t="str">
        <f t="shared" si="178"/>
        <v/>
      </c>
      <c r="BR178" s="250">
        <f t="shared" si="179"/>
        <v>0</v>
      </c>
      <c r="BS178" s="19"/>
      <c r="BT178" s="19"/>
      <c r="BU178" s="19"/>
      <c r="BV178" s="19"/>
      <c r="BW178" s="19"/>
      <c r="BX178" s="19"/>
      <c r="BY178" s="19"/>
      <c r="BZ178" s="19"/>
      <c r="CA178" s="19">
        <f t="shared" si="141"/>
        <v>10</v>
      </c>
      <c r="CB178" s="19"/>
      <c r="CC178" s="19"/>
      <c r="CD178" s="19"/>
      <c r="CE178" s="19"/>
      <c r="CF178" s="19"/>
      <c r="CG178" s="19"/>
      <c r="CH178" s="19"/>
      <c r="CI178" s="19"/>
      <c r="CJ178" s="19"/>
      <c r="CK178" s="19"/>
      <c r="CL178" s="19"/>
      <c r="CM178" s="19"/>
      <c r="CN178" s="19"/>
      <c r="CO178" s="18"/>
      <c r="CP178" s="18"/>
      <c r="CQ178" s="18"/>
    </row>
    <row r="179" spans="1:95" ht="15.75" customHeight="1" x14ac:dyDescent="0.25">
      <c r="A179" s="129">
        <v>161</v>
      </c>
      <c r="B179" s="50"/>
      <c r="C179" s="50"/>
      <c r="D179" s="36"/>
      <c r="E179" s="36"/>
      <c r="F179" s="37">
        <v>1</v>
      </c>
      <c r="G179" s="61">
        <v>0</v>
      </c>
      <c r="H179" s="62">
        <v>0</v>
      </c>
      <c r="I179" s="63">
        <v>0</v>
      </c>
      <c r="J179" s="38">
        <v>1</v>
      </c>
      <c r="K179" s="39">
        <v>0</v>
      </c>
      <c r="L179" s="39">
        <v>0</v>
      </c>
      <c r="M179" s="39">
        <v>0</v>
      </c>
      <c r="N179" s="40">
        <v>0</v>
      </c>
      <c r="O179" s="41">
        <f t="shared" si="142"/>
        <v>0</v>
      </c>
      <c r="P179" s="41">
        <f t="shared" si="143"/>
        <v>0</v>
      </c>
      <c r="Q179" s="41">
        <f t="shared" si="144"/>
        <v>0</v>
      </c>
      <c r="R179" s="41">
        <f t="shared" si="145"/>
        <v>0</v>
      </c>
      <c r="S179" s="41">
        <f t="shared" si="146"/>
        <v>0</v>
      </c>
      <c r="T179" s="32">
        <f t="shared" si="123"/>
        <v>0</v>
      </c>
      <c r="U179" s="41">
        <f t="shared" si="147"/>
        <v>0</v>
      </c>
      <c r="V179" s="41">
        <f t="shared" si="148"/>
        <v>0</v>
      </c>
      <c r="W179" s="41">
        <f t="shared" si="149"/>
        <v>0</v>
      </c>
      <c r="X179" s="41">
        <f t="shared" si="150"/>
        <v>0</v>
      </c>
      <c r="Y179" s="41">
        <f t="shared" si="151"/>
        <v>0</v>
      </c>
      <c r="Z179" s="32">
        <f t="shared" si="152"/>
        <v>0</v>
      </c>
      <c r="AA179" s="32" t="str">
        <f t="shared" si="153"/>
        <v/>
      </c>
      <c r="AB179" s="32" t="str">
        <f t="shared" si="154"/>
        <v/>
      </c>
      <c r="AC179" s="56" t="str">
        <f t="shared" si="155"/>
        <v/>
      </c>
      <c r="AD179" s="42">
        <f t="shared" si="156"/>
        <v>1</v>
      </c>
      <c r="AE179" s="43">
        <f t="shared" si="124"/>
        <v>0</v>
      </c>
      <c r="AF179" s="43">
        <f t="shared" si="125"/>
        <v>0</v>
      </c>
      <c r="AG179" s="43">
        <f t="shared" si="126"/>
        <v>0</v>
      </c>
      <c r="AH179" s="44">
        <f t="shared" si="127"/>
        <v>0</v>
      </c>
      <c r="AI179" s="45">
        <f t="shared" si="128"/>
        <v>0</v>
      </c>
      <c r="AJ179" s="45">
        <f t="shared" si="129"/>
        <v>0</v>
      </c>
      <c r="AK179" s="46">
        <f t="shared" si="130"/>
        <v>0</v>
      </c>
      <c r="AL179" s="46">
        <f t="shared" si="157"/>
        <v>0</v>
      </c>
      <c r="AM179" s="46">
        <f t="shared" si="131"/>
        <v>0</v>
      </c>
      <c r="AN179" s="32">
        <f t="shared" si="158"/>
        <v>0</v>
      </c>
      <c r="AO179" s="45">
        <f t="shared" si="159"/>
        <v>0</v>
      </c>
      <c r="AP179" s="45">
        <f t="shared" si="160"/>
        <v>0</v>
      </c>
      <c r="AQ179" s="46">
        <f t="shared" si="161"/>
        <v>0</v>
      </c>
      <c r="AR179" s="46">
        <f t="shared" si="162"/>
        <v>0</v>
      </c>
      <c r="AS179" s="46">
        <f t="shared" si="163"/>
        <v>0</v>
      </c>
      <c r="AT179" s="32">
        <f t="shared" si="164"/>
        <v>0</v>
      </c>
      <c r="AU179" s="35" t="str">
        <f t="shared" si="165"/>
        <v/>
      </c>
      <c r="AV179" s="35" t="str">
        <f t="shared" si="166"/>
        <v/>
      </c>
      <c r="AW179" s="65" t="str">
        <f t="shared" si="167"/>
        <v/>
      </c>
      <c r="AX179" s="47">
        <f t="shared" si="132"/>
        <v>1</v>
      </c>
      <c r="AY179" s="48">
        <f t="shared" si="133"/>
        <v>0</v>
      </c>
      <c r="AZ179" s="48">
        <f t="shared" si="134"/>
        <v>0</v>
      </c>
      <c r="BA179" s="43">
        <f t="shared" si="135"/>
        <v>0</v>
      </c>
      <c r="BB179" s="43">
        <f t="shared" si="136"/>
        <v>0</v>
      </c>
      <c r="BC179" s="49">
        <f t="shared" si="137"/>
        <v>0</v>
      </c>
      <c r="BD179" s="49">
        <f t="shared" si="138"/>
        <v>0</v>
      </c>
      <c r="BE179" s="49">
        <f t="shared" si="139"/>
        <v>0</v>
      </c>
      <c r="BF179" s="49">
        <f t="shared" si="168"/>
        <v>0</v>
      </c>
      <c r="BG179" s="49">
        <f t="shared" si="140"/>
        <v>0</v>
      </c>
      <c r="BH179" s="32">
        <f t="shared" si="169"/>
        <v>0</v>
      </c>
      <c r="BI179" s="49">
        <f t="shared" si="170"/>
        <v>0</v>
      </c>
      <c r="BJ179" s="49">
        <f t="shared" si="171"/>
        <v>0</v>
      </c>
      <c r="BK179" s="49">
        <f t="shared" si="172"/>
        <v>0</v>
      </c>
      <c r="BL179" s="49">
        <f t="shared" si="173"/>
        <v>0</v>
      </c>
      <c r="BM179" s="49">
        <f t="shared" si="174"/>
        <v>0</v>
      </c>
      <c r="BN179" s="32">
        <f t="shared" si="175"/>
        <v>0</v>
      </c>
      <c r="BO179" s="32" t="str">
        <f t="shared" si="176"/>
        <v/>
      </c>
      <c r="BP179" s="32" t="str">
        <f t="shared" si="177"/>
        <v/>
      </c>
      <c r="BQ179" s="56" t="str">
        <f t="shared" si="178"/>
        <v/>
      </c>
      <c r="BR179" s="250">
        <f t="shared" si="179"/>
        <v>0</v>
      </c>
      <c r="BS179" s="19"/>
      <c r="BT179" s="19"/>
      <c r="BU179" s="19"/>
      <c r="BV179" s="19"/>
      <c r="BW179" s="19"/>
      <c r="BX179" s="19"/>
      <c r="BY179" s="19"/>
      <c r="BZ179" s="19"/>
      <c r="CA179" s="19">
        <f t="shared" si="141"/>
        <v>10</v>
      </c>
      <c r="CB179" s="19"/>
      <c r="CC179" s="19"/>
      <c r="CD179" s="19"/>
      <c r="CE179" s="19"/>
      <c r="CF179" s="19"/>
      <c r="CG179" s="19"/>
      <c r="CH179" s="19"/>
      <c r="CI179" s="19"/>
      <c r="CJ179" s="19"/>
      <c r="CK179" s="19"/>
      <c r="CL179" s="19"/>
      <c r="CM179" s="19"/>
      <c r="CN179" s="19"/>
      <c r="CO179" s="18"/>
      <c r="CP179" s="18"/>
      <c r="CQ179" s="18"/>
    </row>
    <row r="180" spans="1:95" ht="15.75" customHeight="1" x14ac:dyDescent="0.25">
      <c r="A180" s="129">
        <v>162</v>
      </c>
      <c r="B180" s="50"/>
      <c r="C180" s="50"/>
      <c r="D180" s="36"/>
      <c r="E180" s="36"/>
      <c r="F180" s="37">
        <v>1</v>
      </c>
      <c r="G180" s="61">
        <v>0</v>
      </c>
      <c r="H180" s="62">
        <v>0</v>
      </c>
      <c r="I180" s="63">
        <v>0</v>
      </c>
      <c r="J180" s="38">
        <v>1</v>
      </c>
      <c r="K180" s="39">
        <v>0</v>
      </c>
      <c r="L180" s="39">
        <v>0</v>
      </c>
      <c r="M180" s="39">
        <v>0</v>
      </c>
      <c r="N180" s="40">
        <v>0</v>
      </c>
      <c r="O180" s="41">
        <f t="shared" si="142"/>
        <v>0</v>
      </c>
      <c r="P180" s="41">
        <f t="shared" si="143"/>
        <v>0</v>
      </c>
      <c r="Q180" s="41">
        <f t="shared" si="144"/>
        <v>0</v>
      </c>
      <c r="R180" s="41">
        <f t="shared" si="145"/>
        <v>0</v>
      </c>
      <c r="S180" s="41">
        <f t="shared" si="146"/>
        <v>0</v>
      </c>
      <c r="T180" s="32">
        <f t="shared" si="123"/>
        <v>0</v>
      </c>
      <c r="U180" s="41">
        <f t="shared" si="147"/>
        <v>0</v>
      </c>
      <c r="V180" s="41">
        <f t="shared" si="148"/>
        <v>0</v>
      </c>
      <c r="W180" s="41">
        <f t="shared" si="149"/>
        <v>0</v>
      </c>
      <c r="X180" s="41">
        <f t="shared" si="150"/>
        <v>0</v>
      </c>
      <c r="Y180" s="41">
        <f t="shared" si="151"/>
        <v>0</v>
      </c>
      <c r="Z180" s="32">
        <f t="shared" si="152"/>
        <v>0</v>
      </c>
      <c r="AA180" s="32" t="str">
        <f t="shared" si="153"/>
        <v/>
      </c>
      <c r="AB180" s="32" t="str">
        <f t="shared" si="154"/>
        <v/>
      </c>
      <c r="AC180" s="56" t="str">
        <f t="shared" si="155"/>
        <v/>
      </c>
      <c r="AD180" s="42">
        <f t="shared" si="156"/>
        <v>1</v>
      </c>
      <c r="AE180" s="43">
        <f t="shared" si="124"/>
        <v>0</v>
      </c>
      <c r="AF180" s="43">
        <f t="shared" si="125"/>
        <v>0</v>
      </c>
      <c r="AG180" s="43">
        <f t="shared" si="126"/>
        <v>0</v>
      </c>
      <c r="AH180" s="44">
        <f t="shared" si="127"/>
        <v>0</v>
      </c>
      <c r="AI180" s="45">
        <f t="shared" si="128"/>
        <v>0</v>
      </c>
      <c r="AJ180" s="45">
        <f t="shared" si="129"/>
        <v>0</v>
      </c>
      <c r="AK180" s="46">
        <f t="shared" si="130"/>
        <v>0</v>
      </c>
      <c r="AL180" s="46">
        <f t="shared" si="157"/>
        <v>0</v>
      </c>
      <c r="AM180" s="46">
        <f t="shared" si="131"/>
        <v>0</v>
      </c>
      <c r="AN180" s="32">
        <f t="shared" si="158"/>
        <v>0</v>
      </c>
      <c r="AO180" s="45">
        <f t="shared" si="159"/>
        <v>0</v>
      </c>
      <c r="AP180" s="45">
        <f t="shared" si="160"/>
        <v>0</v>
      </c>
      <c r="AQ180" s="46">
        <f t="shared" si="161"/>
        <v>0</v>
      </c>
      <c r="AR180" s="46">
        <f t="shared" si="162"/>
        <v>0</v>
      </c>
      <c r="AS180" s="46">
        <f t="shared" si="163"/>
        <v>0</v>
      </c>
      <c r="AT180" s="32">
        <f t="shared" si="164"/>
        <v>0</v>
      </c>
      <c r="AU180" s="35" t="str">
        <f t="shared" si="165"/>
        <v/>
      </c>
      <c r="AV180" s="35" t="str">
        <f t="shared" si="166"/>
        <v/>
      </c>
      <c r="AW180" s="65" t="str">
        <f t="shared" si="167"/>
        <v/>
      </c>
      <c r="AX180" s="47">
        <f t="shared" si="132"/>
        <v>1</v>
      </c>
      <c r="AY180" s="48">
        <f t="shared" si="133"/>
        <v>0</v>
      </c>
      <c r="AZ180" s="48">
        <f t="shared" si="134"/>
        <v>0</v>
      </c>
      <c r="BA180" s="43">
        <f t="shared" si="135"/>
        <v>0</v>
      </c>
      <c r="BB180" s="43">
        <f t="shared" si="136"/>
        <v>0</v>
      </c>
      <c r="BC180" s="49">
        <f t="shared" si="137"/>
        <v>0</v>
      </c>
      <c r="BD180" s="49">
        <f t="shared" si="138"/>
        <v>0</v>
      </c>
      <c r="BE180" s="49">
        <f t="shared" si="139"/>
        <v>0</v>
      </c>
      <c r="BF180" s="49">
        <f t="shared" si="168"/>
        <v>0</v>
      </c>
      <c r="BG180" s="49">
        <f t="shared" si="140"/>
        <v>0</v>
      </c>
      <c r="BH180" s="32">
        <f t="shared" si="169"/>
        <v>0</v>
      </c>
      <c r="BI180" s="49">
        <f t="shared" si="170"/>
        <v>0</v>
      </c>
      <c r="BJ180" s="49">
        <f t="shared" si="171"/>
        <v>0</v>
      </c>
      <c r="BK180" s="49">
        <f t="shared" si="172"/>
        <v>0</v>
      </c>
      <c r="BL180" s="49">
        <f t="shared" si="173"/>
        <v>0</v>
      </c>
      <c r="BM180" s="49">
        <f t="shared" si="174"/>
        <v>0</v>
      </c>
      <c r="BN180" s="32">
        <f t="shared" si="175"/>
        <v>0</v>
      </c>
      <c r="BO180" s="32" t="str">
        <f t="shared" si="176"/>
        <v/>
      </c>
      <c r="BP180" s="32" t="str">
        <f t="shared" si="177"/>
        <v/>
      </c>
      <c r="BQ180" s="56" t="str">
        <f t="shared" si="178"/>
        <v/>
      </c>
      <c r="BR180" s="250">
        <f t="shared" si="179"/>
        <v>0</v>
      </c>
      <c r="BS180" s="19"/>
      <c r="BT180" s="19"/>
      <c r="BU180" s="19"/>
      <c r="BV180" s="19"/>
      <c r="BW180" s="19"/>
      <c r="BX180" s="19"/>
      <c r="BY180" s="19"/>
      <c r="BZ180" s="19"/>
      <c r="CA180" s="19">
        <f t="shared" si="141"/>
        <v>10</v>
      </c>
      <c r="CB180" s="19"/>
      <c r="CC180" s="19"/>
      <c r="CD180" s="19"/>
      <c r="CE180" s="19"/>
      <c r="CF180" s="19"/>
      <c r="CG180" s="19"/>
      <c r="CH180" s="19"/>
      <c r="CI180" s="19"/>
      <c r="CJ180" s="19"/>
      <c r="CK180" s="19"/>
      <c r="CL180" s="19"/>
      <c r="CM180" s="19"/>
      <c r="CN180" s="19"/>
      <c r="CO180" s="18"/>
      <c r="CP180" s="18"/>
      <c r="CQ180" s="18"/>
    </row>
    <row r="181" spans="1:95" ht="15.75" customHeight="1" x14ac:dyDescent="0.25">
      <c r="A181" s="129">
        <v>163</v>
      </c>
      <c r="B181" s="50"/>
      <c r="C181" s="50"/>
      <c r="D181" s="36"/>
      <c r="E181" s="36"/>
      <c r="F181" s="37">
        <v>1</v>
      </c>
      <c r="G181" s="61">
        <v>0</v>
      </c>
      <c r="H181" s="62">
        <v>0</v>
      </c>
      <c r="I181" s="63">
        <v>0</v>
      </c>
      <c r="J181" s="38">
        <v>1</v>
      </c>
      <c r="K181" s="39">
        <v>0</v>
      </c>
      <c r="L181" s="39">
        <v>0</v>
      </c>
      <c r="M181" s="39">
        <v>0</v>
      </c>
      <c r="N181" s="40">
        <v>0</v>
      </c>
      <c r="O181" s="41">
        <f t="shared" si="142"/>
        <v>0</v>
      </c>
      <c r="P181" s="41">
        <f t="shared" si="143"/>
        <v>0</v>
      </c>
      <c r="Q181" s="41">
        <f t="shared" si="144"/>
        <v>0</v>
      </c>
      <c r="R181" s="41">
        <f t="shared" si="145"/>
        <v>0</v>
      </c>
      <c r="S181" s="41">
        <f t="shared" si="146"/>
        <v>0</v>
      </c>
      <c r="T181" s="32">
        <f t="shared" si="123"/>
        <v>0</v>
      </c>
      <c r="U181" s="41">
        <f t="shared" si="147"/>
        <v>0</v>
      </c>
      <c r="V181" s="41">
        <f t="shared" si="148"/>
        <v>0</v>
      </c>
      <c r="W181" s="41">
        <f t="shared" si="149"/>
        <v>0</v>
      </c>
      <c r="X181" s="41">
        <f t="shared" si="150"/>
        <v>0</v>
      </c>
      <c r="Y181" s="41">
        <f t="shared" si="151"/>
        <v>0</v>
      </c>
      <c r="Z181" s="32">
        <f t="shared" si="152"/>
        <v>0</v>
      </c>
      <c r="AA181" s="32" t="str">
        <f t="shared" si="153"/>
        <v/>
      </c>
      <c r="AB181" s="32" t="str">
        <f t="shared" si="154"/>
        <v/>
      </c>
      <c r="AC181" s="56" t="str">
        <f t="shared" si="155"/>
        <v/>
      </c>
      <c r="AD181" s="42">
        <f t="shared" si="156"/>
        <v>1</v>
      </c>
      <c r="AE181" s="43">
        <f t="shared" si="124"/>
        <v>0</v>
      </c>
      <c r="AF181" s="43">
        <f t="shared" si="125"/>
        <v>0</v>
      </c>
      <c r="AG181" s="43">
        <f t="shared" si="126"/>
        <v>0</v>
      </c>
      <c r="AH181" s="44">
        <f t="shared" si="127"/>
        <v>0</v>
      </c>
      <c r="AI181" s="45">
        <f t="shared" si="128"/>
        <v>0</v>
      </c>
      <c r="AJ181" s="45">
        <f t="shared" si="129"/>
        <v>0</v>
      </c>
      <c r="AK181" s="46">
        <f t="shared" si="130"/>
        <v>0</v>
      </c>
      <c r="AL181" s="46">
        <f t="shared" si="157"/>
        <v>0</v>
      </c>
      <c r="AM181" s="46">
        <f t="shared" si="131"/>
        <v>0</v>
      </c>
      <c r="AN181" s="32">
        <f t="shared" si="158"/>
        <v>0</v>
      </c>
      <c r="AO181" s="45">
        <f t="shared" si="159"/>
        <v>0</v>
      </c>
      <c r="AP181" s="45">
        <f t="shared" si="160"/>
        <v>0</v>
      </c>
      <c r="AQ181" s="46">
        <f t="shared" si="161"/>
        <v>0</v>
      </c>
      <c r="AR181" s="46">
        <f t="shared" si="162"/>
        <v>0</v>
      </c>
      <c r="AS181" s="46">
        <f t="shared" si="163"/>
        <v>0</v>
      </c>
      <c r="AT181" s="32">
        <f t="shared" si="164"/>
        <v>0</v>
      </c>
      <c r="AU181" s="35" t="str">
        <f t="shared" si="165"/>
        <v/>
      </c>
      <c r="AV181" s="35" t="str">
        <f t="shared" si="166"/>
        <v/>
      </c>
      <c r="AW181" s="65" t="str">
        <f t="shared" si="167"/>
        <v/>
      </c>
      <c r="AX181" s="47">
        <f t="shared" si="132"/>
        <v>1</v>
      </c>
      <c r="AY181" s="48">
        <f t="shared" si="133"/>
        <v>0</v>
      </c>
      <c r="AZ181" s="48">
        <f t="shared" si="134"/>
        <v>0</v>
      </c>
      <c r="BA181" s="43">
        <f t="shared" si="135"/>
        <v>0</v>
      </c>
      <c r="BB181" s="43">
        <f t="shared" si="136"/>
        <v>0</v>
      </c>
      <c r="BC181" s="49">
        <f t="shared" si="137"/>
        <v>0</v>
      </c>
      <c r="BD181" s="49">
        <f t="shared" si="138"/>
        <v>0</v>
      </c>
      <c r="BE181" s="49">
        <f t="shared" si="139"/>
        <v>0</v>
      </c>
      <c r="BF181" s="49">
        <f t="shared" si="168"/>
        <v>0</v>
      </c>
      <c r="BG181" s="49">
        <f t="shared" si="140"/>
        <v>0</v>
      </c>
      <c r="BH181" s="32">
        <f t="shared" si="169"/>
        <v>0</v>
      </c>
      <c r="BI181" s="49">
        <f t="shared" si="170"/>
        <v>0</v>
      </c>
      <c r="BJ181" s="49">
        <f t="shared" si="171"/>
        <v>0</v>
      </c>
      <c r="BK181" s="49">
        <f t="shared" si="172"/>
        <v>0</v>
      </c>
      <c r="BL181" s="49">
        <f t="shared" si="173"/>
        <v>0</v>
      </c>
      <c r="BM181" s="49">
        <f t="shared" si="174"/>
        <v>0</v>
      </c>
      <c r="BN181" s="32">
        <f t="shared" si="175"/>
        <v>0</v>
      </c>
      <c r="BO181" s="32" t="str">
        <f t="shared" si="176"/>
        <v/>
      </c>
      <c r="BP181" s="32" t="str">
        <f t="shared" si="177"/>
        <v/>
      </c>
      <c r="BQ181" s="56" t="str">
        <f t="shared" si="178"/>
        <v/>
      </c>
      <c r="BR181" s="250">
        <f t="shared" si="179"/>
        <v>0</v>
      </c>
      <c r="BS181" s="19"/>
      <c r="BT181" s="19"/>
      <c r="BU181" s="19"/>
      <c r="BV181" s="19"/>
      <c r="BW181" s="19"/>
      <c r="BX181" s="19"/>
      <c r="BY181" s="19"/>
      <c r="BZ181" s="19"/>
      <c r="CA181" s="19">
        <f t="shared" si="141"/>
        <v>10</v>
      </c>
      <c r="CB181" s="19"/>
      <c r="CC181" s="19"/>
      <c r="CD181" s="19"/>
      <c r="CE181" s="19"/>
      <c r="CF181" s="19"/>
      <c r="CG181" s="19"/>
      <c r="CH181" s="19"/>
      <c r="CI181" s="19"/>
      <c r="CJ181" s="19"/>
      <c r="CK181" s="19"/>
      <c r="CL181" s="19"/>
      <c r="CM181" s="19"/>
      <c r="CN181" s="19"/>
      <c r="CO181" s="18"/>
      <c r="CP181" s="18"/>
      <c r="CQ181" s="18"/>
    </row>
    <row r="182" spans="1:95" ht="15.75" customHeight="1" x14ac:dyDescent="0.25">
      <c r="A182" s="129">
        <v>164</v>
      </c>
      <c r="B182" s="50"/>
      <c r="C182" s="50"/>
      <c r="D182" s="36"/>
      <c r="E182" s="36"/>
      <c r="F182" s="37">
        <v>1</v>
      </c>
      <c r="G182" s="61">
        <v>0</v>
      </c>
      <c r="H182" s="62">
        <v>0</v>
      </c>
      <c r="I182" s="63">
        <v>0</v>
      </c>
      <c r="J182" s="38">
        <v>1</v>
      </c>
      <c r="K182" s="39">
        <v>0</v>
      </c>
      <c r="L182" s="39">
        <v>0</v>
      </c>
      <c r="M182" s="39">
        <v>0</v>
      </c>
      <c r="N182" s="40">
        <v>0</v>
      </c>
      <c r="O182" s="41">
        <f t="shared" si="142"/>
        <v>0</v>
      </c>
      <c r="P182" s="41">
        <f t="shared" si="143"/>
        <v>0</v>
      </c>
      <c r="Q182" s="41">
        <f t="shared" si="144"/>
        <v>0</v>
      </c>
      <c r="R182" s="41">
        <f t="shared" si="145"/>
        <v>0</v>
      </c>
      <c r="S182" s="41">
        <f t="shared" si="146"/>
        <v>0</v>
      </c>
      <c r="T182" s="32">
        <f t="shared" si="123"/>
        <v>0</v>
      </c>
      <c r="U182" s="41">
        <f t="shared" si="147"/>
        <v>0</v>
      </c>
      <c r="V182" s="41">
        <f t="shared" si="148"/>
        <v>0</v>
      </c>
      <c r="W182" s="41">
        <f t="shared" si="149"/>
        <v>0</v>
      </c>
      <c r="X182" s="41">
        <f t="shared" si="150"/>
        <v>0</v>
      </c>
      <c r="Y182" s="41">
        <f t="shared" si="151"/>
        <v>0</v>
      </c>
      <c r="Z182" s="32">
        <f t="shared" si="152"/>
        <v>0</v>
      </c>
      <c r="AA182" s="32" t="str">
        <f t="shared" si="153"/>
        <v/>
      </c>
      <c r="AB182" s="32" t="str">
        <f t="shared" si="154"/>
        <v/>
      </c>
      <c r="AC182" s="56" t="str">
        <f t="shared" si="155"/>
        <v/>
      </c>
      <c r="AD182" s="42">
        <f t="shared" si="156"/>
        <v>1</v>
      </c>
      <c r="AE182" s="43">
        <f t="shared" si="124"/>
        <v>0</v>
      </c>
      <c r="AF182" s="43">
        <f t="shared" si="125"/>
        <v>0</v>
      </c>
      <c r="AG182" s="43">
        <f t="shared" si="126"/>
        <v>0</v>
      </c>
      <c r="AH182" s="44">
        <f t="shared" si="127"/>
        <v>0</v>
      </c>
      <c r="AI182" s="45">
        <f t="shared" si="128"/>
        <v>0</v>
      </c>
      <c r="AJ182" s="45">
        <f t="shared" si="129"/>
        <v>0</v>
      </c>
      <c r="AK182" s="46">
        <f t="shared" si="130"/>
        <v>0</v>
      </c>
      <c r="AL182" s="46">
        <f t="shared" si="157"/>
        <v>0</v>
      </c>
      <c r="AM182" s="46">
        <f t="shared" si="131"/>
        <v>0</v>
      </c>
      <c r="AN182" s="32">
        <f t="shared" si="158"/>
        <v>0</v>
      </c>
      <c r="AO182" s="45">
        <f t="shared" si="159"/>
        <v>0</v>
      </c>
      <c r="AP182" s="45">
        <f t="shared" si="160"/>
        <v>0</v>
      </c>
      <c r="AQ182" s="46">
        <f t="shared" si="161"/>
        <v>0</v>
      </c>
      <c r="AR182" s="46">
        <f t="shared" si="162"/>
        <v>0</v>
      </c>
      <c r="AS182" s="46">
        <f t="shared" si="163"/>
        <v>0</v>
      </c>
      <c r="AT182" s="32">
        <f t="shared" si="164"/>
        <v>0</v>
      </c>
      <c r="AU182" s="35" t="str">
        <f t="shared" si="165"/>
        <v/>
      </c>
      <c r="AV182" s="35" t="str">
        <f t="shared" si="166"/>
        <v/>
      </c>
      <c r="AW182" s="65" t="str">
        <f t="shared" si="167"/>
        <v/>
      </c>
      <c r="AX182" s="47">
        <f t="shared" si="132"/>
        <v>1</v>
      </c>
      <c r="AY182" s="48">
        <f t="shared" si="133"/>
        <v>0</v>
      </c>
      <c r="AZ182" s="48">
        <f t="shared" si="134"/>
        <v>0</v>
      </c>
      <c r="BA182" s="43">
        <f t="shared" si="135"/>
        <v>0</v>
      </c>
      <c r="BB182" s="43">
        <f t="shared" si="136"/>
        <v>0</v>
      </c>
      <c r="BC182" s="49">
        <f t="shared" si="137"/>
        <v>0</v>
      </c>
      <c r="BD182" s="49">
        <f t="shared" si="138"/>
        <v>0</v>
      </c>
      <c r="BE182" s="49">
        <f t="shared" si="139"/>
        <v>0</v>
      </c>
      <c r="BF182" s="49">
        <f t="shared" si="168"/>
        <v>0</v>
      </c>
      <c r="BG182" s="49">
        <f t="shared" si="140"/>
        <v>0</v>
      </c>
      <c r="BH182" s="32">
        <f t="shared" si="169"/>
        <v>0</v>
      </c>
      <c r="BI182" s="49">
        <f t="shared" si="170"/>
        <v>0</v>
      </c>
      <c r="BJ182" s="49">
        <f t="shared" si="171"/>
        <v>0</v>
      </c>
      <c r="BK182" s="49">
        <f t="shared" si="172"/>
        <v>0</v>
      </c>
      <c r="BL182" s="49">
        <f t="shared" si="173"/>
        <v>0</v>
      </c>
      <c r="BM182" s="49">
        <f t="shared" si="174"/>
        <v>0</v>
      </c>
      <c r="BN182" s="32">
        <f t="shared" si="175"/>
        <v>0</v>
      </c>
      <c r="BO182" s="32" t="str">
        <f t="shared" si="176"/>
        <v/>
      </c>
      <c r="BP182" s="32" t="str">
        <f t="shared" si="177"/>
        <v/>
      </c>
      <c r="BQ182" s="56" t="str">
        <f t="shared" si="178"/>
        <v/>
      </c>
      <c r="BR182" s="250">
        <f t="shared" si="179"/>
        <v>0</v>
      </c>
      <c r="BS182" s="19"/>
      <c r="BT182" s="19"/>
      <c r="BU182" s="19"/>
      <c r="BV182" s="19"/>
      <c r="BW182" s="19"/>
      <c r="BX182" s="19"/>
      <c r="BY182" s="19"/>
      <c r="BZ182" s="19"/>
      <c r="CA182" s="19">
        <f t="shared" si="141"/>
        <v>10</v>
      </c>
      <c r="CB182" s="19"/>
      <c r="CC182" s="19"/>
      <c r="CD182" s="19"/>
      <c r="CE182" s="19"/>
      <c r="CF182" s="19"/>
      <c r="CG182" s="19"/>
      <c r="CH182" s="19"/>
      <c r="CI182" s="19"/>
      <c r="CJ182" s="19"/>
      <c r="CK182" s="19"/>
      <c r="CL182" s="19"/>
      <c r="CM182" s="19"/>
      <c r="CN182" s="19"/>
      <c r="CO182" s="18"/>
      <c r="CP182" s="18"/>
      <c r="CQ182" s="18"/>
    </row>
    <row r="183" spans="1:95" ht="15.75" customHeight="1" x14ac:dyDescent="0.25">
      <c r="A183" s="129">
        <v>165</v>
      </c>
      <c r="B183" s="50"/>
      <c r="C183" s="50"/>
      <c r="D183" s="36"/>
      <c r="E183" s="36"/>
      <c r="F183" s="37">
        <v>1</v>
      </c>
      <c r="G183" s="61">
        <v>0</v>
      </c>
      <c r="H183" s="62">
        <v>0</v>
      </c>
      <c r="I183" s="63">
        <v>0</v>
      </c>
      <c r="J183" s="38">
        <v>1</v>
      </c>
      <c r="K183" s="39">
        <v>0</v>
      </c>
      <c r="L183" s="39">
        <v>0</v>
      </c>
      <c r="M183" s="39">
        <v>0</v>
      </c>
      <c r="N183" s="40">
        <v>0</v>
      </c>
      <c r="O183" s="41">
        <f t="shared" si="142"/>
        <v>0</v>
      </c>
      <c r="P183" s="41">
        <f t="shared" si="143"/>
        <v>0</v>
      </c>
      <c r="Q183" s="41">
        <f t="shared" si="144"/>
        <v>0</v>
      </c>
      <c r="R183" s="41">
        <f t="shared" si="145"/>
        <v>0</v>
      </c>
      <c r="S183" s="41">
        <f t="shared" si="146"/>
        <v>0</v>
      </c>
      <c r="T183" s="32">
        <f t="shared" si="123"/>
        <v>0</v>
      </c>
      <c r="U183" s="41">
        <f t="shared" si="147"/>
        <v>0</v>
      </c>
      <c r="V183" s="41">
        <f t="shared" si="148"/>
        <v>0</v>
      </c>
      <c r="W183" s="41">
        <f t="shared" si="149"/>
        <v>0</v>
      </c>
      <c r="X183" s="41">
        <f t="shared" si="150"/>
        <v>0</v>
      </c>
      <c r="Y183" s="41">
        <f t="shared" si="151"/>
        <v>0</v>
      </c>
      <c r="Z183" s="32">
        <f t="shared" si="152"/>
        <v>0</v>
      </c>
      <c r="AA183" s="32" t="str">
        <f t="shared" si="153"/>
        <v/>
      </c>
      <c r="AB183" s="32" t="str">
        <f t="shared" si="154"/>
        <v/>
      </c>
      <c r="AC183" s="56" t="str">
        <f t="shared" si="155"/>
        <v/>
      </c>
      <c r="AD183" s="42">
        <f t="shared" si="156"/>
        <v>1</v>
      </c>
      <c r="AE183" s="43">
        <f t="shared" si="124"/>
        <v>0</v>
      </c>
      <c r="AF183" s="43">
        <f t="shared" si="125"/>
        <v>0</v>
      </c>
      <c r="AG183" s="43">
        <f t="shared" si="126"/>
        <v>0</v>
      </c>
      <c r="AH183" s="44">
        <f t="shared" si="127"/>
        <v>0</v>
      </c>
      <c r="AI183" s="45">
        <f t="shared" si="128"/>
        <v>0</v>
      </c>
      <c r="AJ183" s="45">
        <f t="shared" si="129"/>
        <v>0</v>
      </c>
      <c r="AK183" s="46">
        <f t="shared" si="130"/>
        <v>0</v>
      </c>
      <c r="AL183" s="46">
        <f t="shared" si="157"/>
        <v>0</v>
      </c>
      <c r="AM183" s="46">
        <f t="shared" si="131"/>
        <v>0</v>
      </c>
      <c r="AN183" s="32">
        <f t="shared" si="158"/>
        <v>0</v>
      </c>
      <c r="AO183" s="45">
        <f t="shared" si="159"/>
        <v>0</v>
      </c>
      <c r="AP183" s="45">
        <f t="shared" si="160"/>
        <v>0</v>
      </c>
      <c r="AQ183" s="46">
        <f t="shared" si="161"/>
        <v>0</v>
      </c>
      <c r="AR183" s="46">
        <f t="shared" si="162"/>
        <v>0</v>
      </c>
      <c r="AS183" s="46">
        <f t="shared" si="163"/>
        <v>0</v>
      </c>
      <c r="AT183" s="32">
        <f t="shared" si="164"/>
        <v>0</v>
      </c>
      <c r="AU183" s="35" t="str">
        <f t="shared" si="165"/>
        <v/>
      </c>
      <c r="AV183" s="35" t="str">
        <f t="shared" si="166"/>
        <v/>
      </c>
      <c r="AW183" s="65" t="str">
        <f t="shared" si="167"/>
        <v/>
      </c>
      <c r="AX183" s="47">
        <f t="shared" si="132"/>
        <v>1</v>
      </c>
      <c r="AY183" s="48">
        <f t="shared" si="133"/>
        <v>0</v>
      </c>
      <c r="AZ183" s="48">
        <f t="shared" si="134"/>
        <v>0</v>
      </c>
      <c r="BA183" s="43">
        <f t="shared" si="135"/>
        <v>0</v>
      </c>
      <c r="BB183" s="43">
        <f t="shared" si="136"/>
        <v>0</v>
      </c>
      <c r="BC183" s="49">
        <f t="shared" si="137"/>
        <v>0</v>
      </c>
      <c r="BD183" s="49">
        <f t="shared" si="138"/>
        <v>0</v>
      </c>
      <c r="BE183" s="49">
        <f t="shared" si="139"/>
        <v>0</v>
      </c>
      <c r="BF183" s="49">
        <f t="shared" si="168"/>
        <v>0</v>
      </c>
      <c r="BG183" s="49">
        <f t="shared" si="140"/>
        <v>0</v>
      </c>
      <c r="BH183" s="32">
        <f t="shared" si="169"/>
        <v>0</v>
      </c>
      <c r="BI183" s="49">
        <f t="shared" si="170"/>
        <v>0</v>
      </c>
      <c r="BJ183" s="49">
        <f t="shared" si="171"/>
        <v>0</v>
      </c>
      <c r="BK183" s="49">
        <f t="shared" si="172"/>
        <v>0</v>
      </c>
      <c r="BL183" s="49">
        <f t="shared" si="173"/>
        <v>0</v>
      </c>
      <c r="BM183" s="49">
        <f t="shared" si="174"/>
        <v>0</v>
      </c>
      <c r="BN183" s="32">
        <f t="shared" si="175"/>
        <v>0</v>
      </c>
      <c r="BO183" s="32" t="str">
        <f t="shared" si="176"/>
        <v/>
      </c>
      <c r="BP183" s="32" t="str">
        <f t="shared" si="177"/>
        <v/>
      </c>
      <c r="BQ183" s="56" t="str">
        <f t="shared" si="178"/>
        <v/>
      </c>
      <c r="BR183" s="250">
        <f t="shared" si="179"/>
        <v>0</v>
      </c>
      <c r="BS183" s="19"/>
      <c r="BT183" s="19"/>
      <c r="BU183" s="19"/>
      <c r="BV183" s="19"/>
      <c r="BW183" s="19"/>
      <c r="BX183" s="19"/>
      <c r="BY183" s="19"/>
      <c r="BZ183" s="19"/>
      <c r="CA183" s="19">
        <f t="shared" si="141"/>
        <v>10</v>
      </c>
      <c r="CB183" s="19"/>
      <c r="CC183" s="19"/>
      <c r="CD183" s="19"/>
      <c r="CE183" s="19"/>
      <c r="CF183" s="19"/>
      <c r="CG183" s="19"/>
      <c r="CH183" s="19"/>
      <c r="CI183" s="19"/>
      <c r="CJ183" s="19"/>
      <c r="CK183" s="19"/>
      <c r="CL183" s="19"/>
      <c r="CM183" s="19"/>
      <c r="CN183" s="19"/>
      <c r="CO183" s="18"/>
      <c r="CP183" s="18"/>
      <c r="CQ183" s="18"/>
    </row>
    <row r="184" spans="1:95" ht="15.75" customHeight="1" x14ac:dyDescent="0.25">
      <c r="A184" s="129">
        <v>166</v>
      </c>
      <c r="B184" s="50"/>
      <c r="C184" s="50"/>
      <c r="D184" s="36"/>
      <c r="E184" s="36"/>
      <c r="F184" s="37">
        <v>1</v>
      </c>
      <c r="G184" s="61">
        <v>0</v>
      </c>
      <c r="H184" s="62">
        <v>0</v>
      </c>
      <c r="I184" s="63">
        <v>0</v>
      </c>
      <c r="J184" s="38">
        <v>1</v>
      </c>
      <c r="K184" s="39">
        <v>0</v>
      </c>
      <c r="L184" s="39">
        <v>0</v>
      </c>
      <c r="M184" s="39">
        <v>0</v>
      </c>
      <c r="N184" s="40">
        <v>0</v>
      </c>
      <c r="O184" s="41">
        <f t="shared" si="142"/>
        <v>0</v>
      </c>
      <c r="P184" s="41">
        <f t="shared" si="143"/>
        <v>0</v>
      </c>
      <c r="Q184" s="41">
        <f t="shared" si="144"/>
        <v>0</v>
      </c>
      <c r="R184" s="41">
        <f t="shared" si="145"/>
        <v>0</v>
      </c>
      <c r="S184" s="41">
        <f t="shared" si="146"/>
        <v>0</v>
      </c>
      <c r="T184" s="32">
        <f t="shared" si="123"/>
        <v>0</v>
      </c>
      <c r="U184" s="41">
        <f t="shared" si="147"/>
        <v>0</v>
      </c>
      <c r="V184" s="41">
        <f t="shared" si="148"/>
        <v>0</v>
      </c>
      <c r="W184" s="41">
        <f t="shared" si="149"/>
        <v>0</v>
      </c>
      <c r="X184" s="41">
        <f t="shared" si="150"/>
        <v>0</v>
      </c>
      <c r="Y184" s="41">
        <f t="shared" si="151"/>
        <v>0</v>
      </c>
      <c r="Z184" s="32">
        <f t="shared" si="152"/>
        <v>0</v>
      </c>
      <c r="AA184" s="32" t="str">
        <f t="shared" si="153"/>
        <v/>
      </c>
      <c r="AB184" s="32" t="str">
        <f t="shared" si="154"/>
        <v/>
      </c>
      <c r="AC184" s="56" t="str">
        <f t="shared" si="155"/>
        <v/>
      </c>
      <c r="AD184" s="42">
        <f t="shared" si="156"/>
        <v>1</v>
      </c>
      <c r="AE184" s="43">
        <f t="shared" si="124"/>
        <v>0</v>
      </c>
      <c r="AF184" s="43">
        <f t="shared" si="125"/>
        <v>0</v>
      </c>
      <c r="AG184" s="43">
        <f t="shared" si="126"/>
        <v>0</v>
      </c>
      <c r="AH184" s="44">
        <f t="shared" si="127"/>
        <v>0</v>
      </c>
      <c r="AI184" s="45">
        <f t="shared" si="128"/>
        <v>0</v>
      </c>
      <c r="AJ184" s="45">
        <f t="shared" si="129"/>
        <v>0</v>
      </c>
      <c r="AK184" s="46">
        <f t="shared" si="130"/>
        <v>0</v>
      </c>
      <c r="AL184" s="46">
        <f t="shared" si="157"/>
        <v>0</v>
      </c>
      <c r="AM184" s="46">
        <f t="shared" si="131"/>
        <v>0</v>
      </c>
      <c r="AN184" s="32">
        <f t="shared" si="158"/>
        <v>0</v>
      </c>
      <c r="AO184" s="45">
        <f t="shared" si="159"/>
        <v>0</v>
      </c>
      <c r="AP184" s="45">
        <f t="shared" si="160"/>
        <v>0</v>
      </c>
      <c r="AQ184" s="46">
        <f t="shared" si="161"/>
        <v>0</v>
      </c>
      <c r="AR184" s="46">
        <f t="shared" si="162"/>
        <v>0</v>
      </c>
      <c r="AS184" s="46">
        <f t="shared" si="163"/>
        <v>0</v>
      </c>
      <c r="AT184" s="32">
        <f t="shared" si="164"/>
        <v>0</v>
      </c>
      <c r="AU184" s="35" t="str">
        <f t="shared" si="165"/>
        <v/>
      </c>
      <c r="AV184" s="35" t="str">
        <f t="shared" si="166"/>
        <v/>
      </c>
      <c r="AW184" s="65" t="str">
        <f t="shared" si="167"/>
        <v/>
      </c>
      <c r="AX184" s="47">
        <f t="shared" si="132"/>
        <v>1</v>
      </c>
      <c r="AY184" s="48">
        <f t="shared" si="133"/>
        <v>0</v>
      </c>
      <c r="AZ184" s="48">
        <f t="shared" si="134"/>
        <v>0</v>
      </c>
      <c r="BA184" s="43">
        <f t="shared" si="135"/>
        <v>0</v>
      </c>
      <c r="BB184" s="43">
        <f t="shared" si="136"/>
        <v>0</v>
      </c>
      <c r="BC184" s="49">
        <f t="shared" si="137"/>
        <v>0</v>
      </c>
      <c r="BD184" s="49">
        <f t="shared" si="138"/>
        <v>0</v>
      </c>
      <c r="BE184" s="49">
        <f t="shared" si="139"/>
        <v>0</v>
      </c>
      <c r="BF184" s="49">
        <f t="shared" si="168"/>
        <v>0</v>
      </c>
      <c r="BG184" s="49">
        <f t="shared" si="140"/>
        <v>0</v>
      </c>
      <c r="BH184" s="32">
        <f t="shared" si="169"/>
        <v>0</v>
      </c>
      <c r="BI184" s="49">
        <f t="shared" si="170"/>
        <v>0</v>
      </c>
      <c r="BJ184" s="49">
        <f t="shared" si="171"/>
        <v>0</v>
      </c>
      <c r="BK184" s="49">
        <f t="shared" si="172"/>
        <v>0</v>
      </c>
      <c r="BL184" s="49">
        <f t="shared" si="173"/>
        <v>0</v>
      </c>
      <c r="BM184" s="49">
        <f t="shared" si="174"/>
        <v>0</v>
      </c>
      <c r="BN184" s="32">
        <f t="shared" si="175"/>
        <v>0</v>
      </c>
      <c r="BO184" s="32" t="str">
        <f t="shared" si="176"/>
        <v/>
      </c>
      <c r="BP184" s="32" t="str">
        <f t="shared" si="177"/>
        <v/>
      </c>
      <c r="BQ184" s="56" t="str">
        <f t="shared" si="178"/>
        <v/>
      </c>
      <c r="BR184" s="250">
        <f t="shared" si="179"/>
        <v>0</v>
      </c>
      <c r="BS184" s="19"/>
      <c r="BT184" s="19"/>
      <c r="BU184" s="19"/>
      <c r="BV184" s="19"/>
      <c r="BW184" s="19"/>
      <c r="BX184" s="19"/>
      <c r="BY184" s="19"/>
      <c r="BZ184" s="19"/>
      <c r="CA184" s="19">
        <f t="shared" si="141"/>
        <v>10</v>
      </c>
      <c r="CB184" s="19"/>
      <c r="CC184" s="19"/>
      <c r="CD184" s="19"/>
      <c r="CE184" s="19"/>
      <c r="CF184" s="19"/>
      <c r="CG184" s="19"/>
      <c r="CH184" s="19"/>
      <c r="CI184" s="19"/>
      <c r="CJ184" s="19"/>
      <c r="CK184" s="19"/>
      <c r="CL184" s="19"/>
      <c r="CM184" s="19"/>
      <c r="CN184" s="19"/>
      <c r="CO184" s="18"/>
      <c r="CP184" s="18"/>
      <c r="CQ184" s="18"/>
    </row>
    <row r="185" spans="1:95" ht="15.75" customHeight="1" x14ac:dyDescent="0.25">
      <c r="A185" s="129">
        <v>167</v>
      </c>
      <c r="B185" s="50"/>
      <c r="C185" s="50"/>
      <c r="D185" s="36"/>
      <c r="E185" s="36"/>
      <c r="F185" s="37">
        <v>1</v>
      </c>
      <c r="G185" s="61">
        <v>0</v>
      </c>
      <c r="H185" s="62">
        <v>0</v>
      </c>
      <c r="I185" s="63">
        <v>0</v>
      </c>
      <c r="J185" s="38">
        <v>1</v>
      </c>
      <c r="K185" s="39">
        <v>0</v>
      </c>
      <c r="L185" s="39">
        <v>0</v>
      </c>
      <c r="M185" s="39">
        <v>0</v>
      </c>
      <c r="N185" s="40">
        <v>0</v>
      </c>
      <c r="O185" s="41">
        <f t="shared" si="142"/>
        <v>0</v>
      </c>
      <c r="P185" s="41">
        <f t="shared" si="143"/>
        <v>0</v>
      </c>
      <c r="Q185" s="41">
        <f t="shared" si="144"/>
        <v>0</v>
      </c>
      <c r="R185" s="41">
        <f t="shared" si="145"/>
        <v>0</v>
      </c>
      <c r="S185" s="41">
        <f t="shared" si="146"/>
        <v>0</v>
      </c>
      <c r="T185" s="32">
        <f t="shared" si="123"/>
        <v>0</v>
      </c>
      <c r="U185" s="41">
        <f t="shared" si="147"/>
        <v>0</v>
      </c>
      <c r="V185" s="41">
        <f t="shared" si="148"/>
        <v>0</v>
      </c>
      <c r="W185" s="41">
        <f t="shared" si="149"/>
        <v>0</v>
      </c>
      <c r="X185" s="41">
        <f t="shared" si="150"/>
        <v>0</v>
      </c>
      <c r="Y185" s="41">
        <f t="shared" si="151"/>
        <v>0</v>
      </c>
      <c r="Z185" s="32">
        <f t="shared" si="152"/>
        <v>0</v>
      </c>
      <c r="AA185" s="32" t="str">
        <f t="shared" si="153"/>
        <v/>
      </c>
      <c r="AB185" s="32" t="str">
        <f t="shared" si="154"/>
        <v/>
      </c>
      <c r="AC185" s="56" t="str">
        <f t="shared" si="155"/>
        <v/>
      </c>
      <c r="AD185" s="42">
        <f t="shared" si="156"/>
        <v>1</v>
      </c>
      <c r="AE185" s="43">
        <f t="shared" si="124"/>
        <v>0</v>
      </c>
      <c r="AF185" s="43">
        <f t="shared" si="125"/>
        <v>0</v>
      </c>
      <c r="AG185" s="43">
        <f t="shared" si="126"/>
        <v>0</v>
      </c>
      <c r="AH185" s="44">
        <f t="shared" si="127"/>
        <v>0</v>
      </c>
      <c r="AI185" s="45">
        <f t="shared" si="128"/>
        <v>0</v>
      </c>
      <c r="AJ185" s="45">
        <f t="shared" si="129"/>
        <v>0</v>
      </c>
      <c r="AK185" s="46">
        <f t="shared" si="130"/>
        <v>0</v>
      </c>
      <c r="AL185" s="46">
        <f t="shared" si="157"/>
        <v>0</v>
      </c>
      <c r="AM185" s="46">
        <f t="shared" si="131"/>
        <v>0</v>
      </c>
      <c r="AN185" s="32">
        <f t="shared" si="158"/>
        <v>0</v>
      </c>
      <c r="AO185" s="45">
        <f t="shared" si="159"/>
        <v>0</v>
      </c>
      <c r="AP185" s="45">
        <f t="shared" si="160"/>
        <v>0</v>
      </c>
      <c r="AQ185" s="46">
        <f t="shared" si="161"/>
        <v>0</v>
      </c>
      <c r="AR185" s="46">
        <f t="shared" si="162"/>
        <v>0</v>
      </c>
      <c r="AS185" s="46">
        <f t="shared" si="163"/>
        <v>0</v>
      </c>
      <c r="AT185" s="32">
        <f t="shared" si="164"/>
        <v>0</v>
      </c>
      <c r="AU185" s="35" t="str">
        <f t="shared" si="165"/>
        <v/>
      </c>
      <c r="AV185" s="35" t="str">
        <f t="shared" si="166"/>
        <v/>
      </c>
      <c r="AW185" s="65" t="str">
        <f t="shared" si="167"/>
        <v/>
      </c>
      <c r="AX185" s="47">
        <f t="shared" si="132"/>
        <v>1</v>
      </c>
      <c r="AY185" s="48">
        <f t="shared" si="133"/>
        <v>0</v>
      </c>
      <c r="AZ185" s="48">
        <f t="shared" si="134"/>
        <v>0</v>
      </c>
      <c r="BA185" s="43">
        <f t="shared" si="135"/>
        <v>0</v>
      </c>
      <c r="BB185" s="43">
        <f t="shared" si="136"/>
        <v>0</v>
      </c>
      <c r="BC185" s="49">
        <f t="shared" si="137"/>
        <v>0</v>
      </c>
      <c r="BD185" s="49">
        <f t="shared" si="138"/>
        <v>0</v>
      </c>
      <c r="BE185" s="49">
        <f t="shared" si="139"/>
        <v>0</v>
      </c>
      <c r="BF185" s="49">
        <f t="shared" si="168"/>
        <v>0</v>
      </c>
      <c r="BG185" s="49">
        <f t="shared" si="140"/>
        <v>0</v>
      </c>
      <c r="BH185" s="32">
        <f t="shared" si="169"/>
        <v>0</v>
      </c>
      <c r="BI185" s="49">
        <f t="shared" si="170"/>
        <v>0</v>
      </c>
      <c r="BJ185" s="49">
        <f t="shared" si="171"/>
        <v>0</v>
      </c>
      <c r="BK185" s="49">
        <f t="shared" si="172"/>
        <v>0</v>
      </c>
      <c r="BL185" s="49">
        <f t="shared" si="173"/>
        <v>0</v>
      </c>
      <c r="BM185" s="49">
        <f t="shared" si="174"/>
        <v>0</v>
      </c>
      <c r="BN185" s="32">
        <f t="shared" si="175"/>
        <v>0</v>
      </c>
      <c r="BO185" s="32" t="str">
        <f t="shared" si="176"/>
        <v/>
      </c>
      <c r="BP185" s="32" t="str">
        <f t="shared" si="177"/>
        <v/>
      </c>
      <c r="BQ185" s="56" t="str">
        <f t="shared" si="178"/>
        <v/>
      </c>
      <c r="BR185" s="250">
        <f t="shared" si="179"/>
        <v>0</v>
      </c>
      <c r="BS185" s="19"/>
      <c r="BT185" s="19"/>
      <c r="BU185" s="19"/>
      <c r="BV185" s="19"/>
      <c r="BW185" s="19"/>
      <c r="BX185" s="19"/>
      <c r="BY185" s="19"/>
      <c r="BZ185" s="19"/>
      <c r="CA185" s="19">
        <f t="shared" si="141"/>
        <v>10</v>
      </c>
      <c r="CB185" s="19"/>
      <c r="CC185" s="19"/>
      <c r="CD185" s="19"/>
      <c r="CE185" s="19"/>
      <c r="CF185" s="19"/>
      <c r="CG185" s="19"/>
      <c r="CH185" s="19"/>
      <c r="CI185" s="19"/>
      <c r="CJ185" s="19"/>
      <c r="CK185" s="19"/>
      <c r="CL185" s="19"/>
      <c r="CM185" s="19"/>
      <c r="CN185" s="19"/>
      <c r="CO185" s="18"/>
      <c r="CP185" s="18"/>
      <c r="CQ185" s="18"/>
    </row>
    <row r="186" spans="1:95" ht="15.75" customHeight="1" x14ac:dyDescent="0.25">
      <c r="A186" s="129">
        <v>168</v>
      </c>
      <c r="B186" s="50"/>
      <c r="C186" s="50"/>
      <c r="D186" s="36"/>
      <c r="E186" s="36"/>
      <c r="F186" s="37">
        <v>1</v>
      </c>
      <c r="G186" s="61">
        <v>0</v>
      </c>
      <c r="H186" s="62">
        <v>0</v>
      </c>
      <c r="I186" s="63">
        <v>0</v>
      </c>
      <c r="J186" s="38">
        <v>1</v>
      </c>
      <c r="K186" s="39">
        <v>0</v>
      </c>
      <c r="L186" s="39">
        <v>0</v>
      </c>
      <c r="M186" s="39">
        <v>0</v>
      </c>
      <c r="N186" s="40">
        <v>0</v>
      </c>
      <c r="O186" s="41">
        <f t="shared" si="142"/>
        <v>0</v>
      </c>
      <c r="P186" s="41">
        <f t="shared" si="143"/>
        <v>0</v>
      </c>
      <c r="Q186" s="41">
        <f t="shared" si="144"/>
        <v>0</v>
      </c>
      <c r="R186" s="41">
        <f t="shared" si="145"/>
        <v>0</v>
      </c>
      <c r="S186" s="41">
        <f t="shared" si="146"/>
        <v>0</v>
      </c>
      <c r="T186" s="32">
        <f t="shared" si="123"/>
        <v>0</v>
      </c>
      <c r="U186" s="41">
        <f t="shared" si="147"/>
        <v>0</v>
      </c>
      <c r="V186" s="41">
        <f t="shared" si="148"/>
        <v>0</v>
      </c>
      <c r="W186" s="41">
        <f t="shared" si="149"/>
        <v>0</v>
      </c>
      <c r="X186" s="41">
        <f t="shared" si="150"/>
        <v>0</v>
      </c>
      <c r="Y186" s="41">
        <f t="shared" si="151"/>
        <v>0</v>
      </c>
      <c r="Z186" s="32">
        <f t="shared" si="152"/>
        <v>0</v>
      </c>
      <c r="AA186" s="32" t="str">
        <f t="shared" si="153"/>
        <v/>
      </c>
      <c r="AB186" s="32" t="str">
        <f t="shared" si="154"/>
        <v/>
      </c>
      <c r="AC186" s="56" t="str">
        <f t="shared" si="155"/>
        <v/>
      </c>
      <c r="AD186" s="42">
        <f t="shared" si="156"/>
        <v>1</v>
      </c>
      <c r="AE186" s="43">
        <f t="shared" si="124"/>
        <v>0</v>
      </c>
      <c r="AF186" s="43">
        <f t="shared" si="125"/>
        <v>0</v>
      </c>
      <c r="AG186" s="43">
        <f t="shared" si="126"/>
        <v>0</v>
      </c>
      <c r="AH186" s="44">
        <f t="shared" si="127"/>
        <v>0</v>
      </c>
      <c r="AI186" s="45">
        <f t="shared" si="128"/>
        <v>0</v>
      </c>
      <c r="AJ186" s="45">
        <f t="shared" si="129"/>
        <v>0</v>
      </c>
      <c r="AK186" s="46">
        <f t="shared" si="130"/>
        <v>0</v>
      </c>
      <c r="AL186" s="46">
        <f t="shared" si="157"/>
        <v>0</v>
      </c>
      <c r="AM186" s="46">
        <f t="shared" si="131"/>
        <v>0</v>
      </c>
      <c r="AN186" s="32">
        <f t="shared" si="158"/>
        <v>0</v>
      </c>
      <c r="AO186" s="45">
        <f t="shared" si="159"/>
        <v>0</v>
      </c>
      <c r="AP186" s="45">
        <f t="shared" si="160"/>
        <v>0</v>
      </c>
      <c r="AQ186" s="46">
        <f t="shared" si="161"/>
        <v>0</v>
      </c>
      <c r="AR186" s="46">
        <f t="shared" si="162"/>
        <v>0</v>
      </c>
      <c r="AS186" s="46">
        <f t="shared" si="163"/>
        <v>0</v>
      </c>
      <c r="AT186" s="32">
        <f t="shared" si="164"/>
        <v>0</v>
      </c>
      <c r="AU186" s="35" t="str">
        <f t="shared" si="165"/>
        <v/>
      </c>
      <c r="AV186" s="35" t="str">
        <f t="shared" si="166"/>
        <v/>
      </c>
      <c r="AW186" s="65" t="str">
        <f t="shared" si="167"/>
        <v/>
      </c>
      <c r="AX186" s="47">
        <f t="shared" si="132"/>
        <v>1</v>
      </c>
      <c r="AY186" s="48">
        <f t="shared" si="133"/>
        <v>0</v>
      </c>
      <c r="AZ186" s="48">
        <f t="shared" si="134"/>
        <v>0</v>
      </c>
      <c r="BA186" s="43">
        <f t="shared" si="135"/>
        <v>0</v>
      </c>
      <c r="BB186" s="43">
        <f t="shared" si="136"/>
        <v>0</v>
      </c>
      <c r="BC186" s="49">
        <f t="shared" si="137"/>
        <v>0</v>
      </c>
      <c r="BD186" s="49">
        <f t="shared" si="138"/>
        <v>0</v>
      </c>
      <c r="BE186" s="49">
        <f t="shared" si="139"/>
        <v>0</v>
      </c>
      <c r="BF186" s="49">
        <f t="shared" si="168"/>
        <v>0</v>
      </c>
      <c r="BG186" s="49">
        <f t="shared" si="140"/>
        <v>0</v>
      </c>
      <c r="BH186" s="32">
        <f t="shared" si="169"/>
        <v>0</v>
      </c>
      <c r="BI186" s="49">
        <f t="shared" si="170"/>
        <v>0</v>
      </c>
      <c r="BJ186" s="49">
        <f t="shared" si="171"/>
        <v>0</v>
      </c>
      <c r="BK186" s="49">
        <f t="shared" si="172"/>
        <v>0</v>
      </c>
      <c r="BL186" s="49">
        <f t="shared" si="173"/>
        <v>0</v>
      </c>
      <c r="BM186" s="49">
        <f t="shared" si="174"/>
        <v>0</v>
      </c>
      <c r="BN186" s="32">
        <f t="shared" si="175"/>
        <v>0</v>
      </c>
      <c r="BO186" s="32" t="str">
        <f t="shared" si="176"/>
        <v/>
      </c>
      <c r="BP186" s="32" t="str">
        <f t="shared" si="177"/>
        <v/>
      </c>
      <c r="BQ186" s="56" t="str">
        <f t="shared" si="178"/>
        <v/>
      </c>
      <c r="BR186" s="250">
        <f t="shared" si="179"/>
        <v>0</v>
      </c>
      <c r="BS186" s="19"/>
      <c r="BT186" s="19"/>
      <c r="BU186" s="19"/>
      <c r="BV186" s="19"/>
      <c r="BW186" s="19"/>
      <c r="BX186" s="19"/>
      <c r="BY186" s="19"/>
      <c r="BZ186" s="19"/>
      <c r="CA186" s="19">
        <f t="shared" si="141"/>
        <v>10</v>
      </c>
      <c r="CB186" s="19"/>
      <c r="CC186" s="19"/>
      <c r="CD186" s="19"/>
      <c r="CE186" s="19"/>
      <c r="CF186" s="19"/>
      <c r="CG186" s="19"/>
      <c r="CH186" s="19"/>
      <c r="CI186" s="19"/>
      <c r="CJ186" s="19"/>
      <c r="CK186" s="19"/>
      <c r="CL186" s="19"/>
      <c r="CM186" s="19"/>
      <c r="CN186" s="19"/>
      <c r="CO186" s="18"/>
      <c r="CP186" s="18"/>
      <c r="CQ186" s="18"/>
    </row>
    <row r="187" spans="1:95" ht="15.75" customHeight="1" x14ac:dyDescent="0.25">
      <c r="A187" s="129">
        <v>169</v>
      </c>
      <c r="B187" s="50"/>
      <c r="C187" s="50"/>
      <c r="D187" s="36"/>
      <c r="E187" s="36"/>
      <c r="F187" s="37">
        <v>1</v>
      </c>
      <c r="G187" s="61">
        <v>0</v>
      </c>
      <c r="H187" s="62">
        <v>0</v>
      </c>
      <c r="I187" s="63">
        <v>0</v>
      </c>
      <c r="J187" s="38">
        <v>1</v>
      </c>
      <c r="K187" s="39">
        <v>0</v>
      </c>
      <c r="L187" s="39">
        <v>0</v>
      </c>
      <c r="M187" s="39">
        <v>0</v>
      </c>
      <c r="N187" s="40">
        <v>0</v>
      </c>
      <c r="O187" s="41">
        <f t="shared" si="142"/>
        <v>0</v>
      </c>
      <c r="P187" s="41">
        <f t="shared" si="143"/>
        <v>0</v>
      </c>
      <c r="Q187" s="41">
        <f t="shared" si="144"/>
        <v>0</v>
      </c>
      <c r="R187" s="41">
        <f t="shared" si="145"/>
        <v>0</v>
      </c>
      <c r="S187" s="41">
        <f t="shared" si="146"/>
        <v>0</v>
      </c>
      <c r="T187" s="32">
        <f t="shared" si="123"/>
        <v>0</v>
      </c>
      <c r="U187" s="41">
        <f t="shared" si="147"/>
        <v>0</v>
      </c>
      <c r="V187" s="41">
        <f t="shared" si="148"/>
        <v>0</v>
      </c>
      <c r="W187" s="41">
        <f t="shared" si="149"/>
        <v>0</v>
      </c>
      <c r="X187" s="41">
        <f t="shared" si="150"/>
        <v>0</v>
      </c>
      <c r="Y187" s="41">
        <f t="shared" si="151"/>
        <v>0</v>
      </c>
      <c r="Z187" s="32">
        <f t="shared" si="152"/>
        <v>0</v>
      </c>
      <c r="AA187" s="32" t="str">
        <f t="shared" si="153"/>
        <v/>
      </c>
      <c r="AB187" s="32" t="str">
        <f t="shared" si="154"/>
        <v/>
      </c>
      <c r="AC187" s="56" t="str">
        <f t="shared" si="155"/>
        <v/>
      </c>
      <c r="AD187" s="42">
        <f t="shared" si="156"/>
        <v>1</v>
      </c>
      <c r="AE187" s="43">
        <f t="shared" si="124"/>
        <v>0</v>
      </c>
      <c r="AF187" s="43">
        <f t="shared" si="125"/>
        <v>0</v>
      </c>
      <c r="AG187" s="43">
        <f t="shared" si="126"/>
        <v>0</v>
      </c>
      <c r="AH187" s="44">
        <f t="shared" si="127"/>
        <v>0</v>
      </c>
      <c r="AI187" s="45">
        <f t="shared" si="128"/>
        <v>0</v>
      </c>
      <c r="AJ187" s="45">
        <f t="shared" si="129"/>
        <v>0</v>
      </c>
      <c r="AK187" s="46">
        <f t="shared" si="130"/>
        <v>0</v>
      </c>
      <c r="AL187" s="46">
        <f t="shared" si="157"/>
        <v>0</v>
      </c>
      <c r="AM187" s="46">
        <f t="shared" si="131"/>
        <v>0</v>
      </c>
      <c r="AN187" s="32">
        <f t="shared" si="158"/>
        <v>0</v>
      </c>
      <c r="AO187" s="45">
        <f t="shared" si="159"/>
        <v>0</v>
      </c>
      <c r="AP187" s="45">
        <f t="shared" si="160"/>
        <v>0</v>
      </c>
      <c r="AQ187" s="46">
        <f t="shared" si="161"/>
        <v>0</v>
      </c>
      <c r="AR187" s="46">
        <f t="shared" si="162"/>
        <v>0</v>
      </c>
      <c r="AS187" s="46">
        <f t="shared" si="163"/>
        <v>0</v>
      </c>
      <c r="AT187" s="32">
        <f t="shared" si="164"/>
        <v>0</v>
      </c>
      <c r="AU187" s="35" t="str">
        <f t="shared" si="165"/>
        <v/>
      </c>
      <c r="AV187" s="35" t="str">
        <f t="shared" si="166"/>
        <v/>
      </c>
      <c r="AW187" s="65" t="str">
        <f t="shared" si="167"/>
        <v/>
      </c>
      <c r="AX187" s="47">
        <f t="shared" si="132"/>
        <v>1</v>
      </c>
      <c r="AY187" s="48">
        <f t="shared" si="133"/>
        <v>0</v>
      </c>
      <c r="AZ187" s="48">
        <f t="shared" si="134"/>
        <v>0</v>
      </c>
      <c r="BA187" s="43">
        <f t="shared" si="135"/>
        <v>0</v>
      </c>
      <c r="BB187" s="43">
        <f t="shared" si="136"/>
        <v>0</v>
      </c>
      <c r="BC187" s="49">
        <f t="shared" si="137"/>
        <v>0</v>
      </c>
      <c r="BD187" s="49">
        <f t="shared" si="138"/>
        <v>0</v>
      </c>
      <c r="BE187" s="49">
        <f t="shared" si="139"/>
        <v>0</v>
      </c>
      <c r="BF187" s="49">
        <f t="shared" si="168"/>
        <v>0</v>
      </c>
      <c r="BG187" s="49">
        <f t="shared" si="140"/>
        <v>0</v>
      </c>
      <c r="BH187" s="32">
        <f t="shared" si="169"/>
        <v>0</v>
      </c>
      <c r="BI187" s="49">
        <f t="shared" si="170"/>
        <v>0</v>
      </c>
      <c r="BJ187" s="49">
        <f t="shared" si="171"/>
        <v>0</v>
      </c>
      <c r="BK187" s="49">
        <f t="shared" si="172"/>
        <v>0</v>
      </c>
      <c r="BL187" s="49">
        <f t="shared" si="173"/>
        <v>0</v>
      </c>
      <c r="BM187" s="49">
        <f t="shared" si="174"/>
        <v>0</v>
      </c>
      <c r="BN187" s="32">
        <f t="shared" si="175"/>
        <v>0</v>
      </c>
      <c r="BO187" s="32" t="str">
        <f t="shared" si="176"/>
        <v/>
      </c>
      <c r="BP187" s="32" t="str">
        <f t="shared" si="177"/>
        <v/>
      </c>
      <c r="BQ187" s="56" t="str">
        <f t="shared" si="178"/>
        <v/>
      </c>
      <c r="BR187" s="250">
        <f t="shared" si="179"/>
        <v>0</v>
      </c>
      <c r="BS187" s="19"/>
      <c r="BT187" s="19"/>
      <c r="BU187" s="19"/>
      <c r="BV187" s="19"/>
      <c r="BW187" s="19"/>
      <c r="BX187" s="19"/>
      <c r="BY187" s="19"/>
      <c r="BZ187" s="19"/>
      <c r="CA187" s="19">
        <f t="shared" si="141"/>
        <v>10</v>
      </c>
      <c r="CB187" s="19"/>
      <c r="CC187" s="19"/>
      <c r="CD187" s="19"/>
      <c r="CE187" s="19"/>
      <c r="CF187" s="19"/>
      <c r="CG187" s="19"/>
      <c r="CH187" s="19"/>
      <c r="CI187" s="19"/>
      <c r="CJ187" s="19"/>
      <c r="CK187" s="19"/>
      <c r="CL187" s="19"/>
      <c r="CM187" s="19"/>
      <c r="CN187" s="19"/>
      <c r="CO187" s="18"/>
      <c r="CP187" s="18"/>
      <c r="CQ187" s="18"/>
    </row>
    <row r="188" spans="1:95" ht="15.75" customHeight="1" x14ac:dyDescent="0.25">
      <c r="A188" s="129">
        <v>170</v>
      </c>
      <c r="B188" s="50"/>
      <c r="C188" s="50"/>
      <c r="D188" s="36"/>
      <c r="E188" s="36"/>
      <c r="F188" s="37">
        <v>1</v>
      </c>
      <c r="G188" s="61">
        <v>0</v>
      </c>
      <c r="H188" s="62">
        <v>0</v>
      </c>
      <c r="I188" s="63">
        <v>0</v>
      </c>
      <c r="J188" s="38">
        <v>1</v>
      </c>
      <c r="K188" s="39">
        <v>0</v>
      </c>
      <c r="L188" s="39">
        <v>0</v>
      </c>
      <c r="M188" s="39">
        <v>0</v>
      </c>
      <c r="N188" s="40">
        <v>0</v>
      </c>
      <c r="O188" s="41">
        <f t="shared" si="142"/>
        <v>0</v>
      </c>
      <c r="P188" s="41">
        <f t="shared" si="143"/>
        <v>0</v>
      </c>
      <c r="Q188" s="41">
        <f t="shared" si="144"/>
        <v>0</v>
      </c>
      <c r="R188" s="41">
        <f t="shared" si="145"/>
        <v>0</v>
      </c>
      <c r="S188" s="41">
        <f t="shared" si="146"/>
        <v>0</v>
      </c>
      <c r="T188" s="32">
        <f t="shared" si="123"/>
        <v>0</v>
      </c>
      <c r="U188" s="41">
        <f t="shared" si="147"/>
        <v>0</v>
      </c>
      <c r="V188" s="41">
        <f t="shared" si="148"/>
        <v>0</v>
      </c>
      <c r="W188" s="41">
        <f t="shared" si="149"/>
        <v>0</v>
      </c>
      <c r="X188" s="41">
        <f t="shared" si="150"/>
        <v>0</v>
      </c>
      <c r="Y188" s="41">
        <f t="shared" si="151"/>
        <v>0</v>
      </c>
      <c r="Z188" s="32">
        <f t="shared" si="152"/>
        <v>0</v>
      </c>
      <c r="AA188" s="32" t="str">
        <f t="shared" si="153"/>
        <v/>
      </c>
      <c r="AB188" s="32" t="str">
        <f t="shared" si="154"/>
        <v/>
      </c>
      <c r="AC188" s="56" t="str">
        <f t="shared" si="155"/>
        <v/>
      </c>
      <c r="AD188" s="42">
        <f t="shared" si="156"/>
        <v>1</v>
      </c>
      <c r="AE188" s="43">
        <f t="shared" si="124"/>
        <v>0</v>
      </c>
      <c r="AF188" s="43">
        <f t="shared" si="125"/>
        <v>0</v>
      </c>
      <c r="AG188" s="43">
        <f t="shared" si="126"/>
        <v>0</v>
      </c>
      <c r="AH188" s="44">
        <f t="shared" si="127"/>
        <v>0</v>
      </c>
      <c r="AI188" s="45">
        <f t="shared" si="128"/>
        <v>0</v>
      </c>
      <c r="AJ188" s="45">
        <f t="shared" si="129"/>
        <v>0</v>
      </c>
      <c r="AK188" s="46">
        <f t="shared" si="130"/>
        <v>0</v>
      </c>
      <c r="AL188" s="46">
        <f t="shared" si="157"/>
        <v>0</v>
      </c>
      <c r="AM188" s="46">
        <f t="shared" si="131"/>
        <v>0</v>
      </c>
      <c r="AN188" s="32">
        <f t="shared" si="158"/>
        <v>0</v>
      </c>
      <c r="AO188" s="45">
        <f t="shared" si="159"/>
        <v>0</v>
      </c>
      <c r="AP188" s="45">
        <f t="shared" si="160"/>
        <v>0</v>
      </c>
      <c r="AQ188" s="46">
        <f t="shared" si="161"/>
        <v>0</v>
      </c>
      <c r="AR188" s="46">
        <f t="shared" si="162"/>
        <v>0</v>
      </c>
      <c r="AS188" s="46">
        <f t="shared" si="163"/>
        <v>0</v>
      </c>
      <c r="AT188" s="32">
        <f t="shared" si="164"/>
        <v>0</v>
      </c>
      <c r="AU188" s="35" t="str">
        <f t="shared" si="165"/>
        <v/>
      </c>
      <c r="AV188" s="35" t="str">
        <f t="shared" si="166"/>
        <v/>
      </c>
      <c r="AW188" s="65" t="str">
        <f t="shared" si="167"/>
        <v/>
      </c>
      <c r="AX188" s="47">
        <f t="shared" si="132"/>
        <v>1</v>
      </c>
      <c r="AY188" s="48">
        <f t="shared" si="133"/>
        <v>0</v>
      </c>
      <c r="AZ188" s="48">
        <f t="shared" si="134"/>
        <v>0</v>
      </c>
      <c r="BA188" s="43">
        <f t="shared" si="135"/>
        <v>0</v>
      </c>
      <c r="BB188" s="43">
        <f t="shared" si="136"/>
        <v>0</v>
      </c>
      <c r="BC188" s="49">
        <f t="shared" si="137"/>
        <v>0</v>
      </c>
      <c r="BD188" s="49">
        <f t="shared" si="138"/>
        <v>0</v>
      </c>
      <c r="BE188" s="49">
        <f t="shared" si="139"/>
        <v>0</v>
      </c>
      <c r="BF188" s="49">
        <f t="shared" si="168"/>
        <v>0</v>
      </c>
      <c r="BG188" s="49">
        <f t="shared" si="140"/>
        <v>0</v>
      </c>
      <c r="BH188" s="32">
        <f t="shared" si="169"/>
        <v>0</v>
      </c>
      <c r="BI188" s="49">
        <f t="shared" si="170"/>
        <v>0</v>
      </c>
      <c r="BJ188" s="49">
        <f t="shared" si="171"/>
        <v>0</v>
      </c>
      <c r="BK188" s="49">
        <f t="shared" si="172"/>
        <v>0</v>
      </c>
      <c r="BL188" s="49">
        <f t="shared" si="173"/>
        <v>0</v>
      </c>
      <c r="BM188" s="49">
        <f t="shared" si="174"/>
        <v>0</v>
      </c>
      <c r="BN188" s="32">
        <f t="shared" si="175"/>
        <v>0</v>
      </c>
      <c r="BO188" s="32" t="str">
        <f t="shared" si="176"/>
        <v/>
      </c>
      <c r="BP188" s="32" t="str">
        <f t="shared" si="177"/>
        <v/>
      </c>
      <c r="BQ188" s="56" t="str">
        <f t="shared" si="178"/>
        <v/>
      </c>
      <c r="BR188" s="250">
        <f t="shared" si="179"/>
        <v>0</v>
      </c>
      <c r="BS188" s="19"/>
      <c r="BT188" s="19"/>
      <c r="BU188" s="19"/>
      <c r="BV188" s="19"/>
      <c r="BW188" s="19"/>
      <c r="BX188" s="19"/>
      <c r="BY188" s="19"/>
      <c r="BZ188" s="19"/>
      <c r="CA188" s="19">
        <f t="shared" si="141"/>
        <v>10</v>
      </c>
      <c r="CB188" s="19"/>
      <c r="CC188" s="19"/>
      <c r="CD188" s="19"/>
      <c r="CE188" s="19"/>
      <c r="CF188" s="19"/>
      <c r="CG188" s="19"/>
      <c r="CH188" s="19"/>
      <c r="CI188" s="19"/>
      <c r="CJ188" s="19"/>
      <c r="CK188" s="19"/>
      <c r="CL188" s="19"/>
      <c r="CM188" s="19"/>
      <c r="CN188" s="19"/>
      <c r="CO188" s="18"/>
      <c r="CP188" s="18"/>
      <c r="CQ188" s="18"/>
    </row>
    <row r="189" spans="1:95" ht="15.75" customHeight="1" x14ac:dyDescent="0.25">
      <c r="A189" s="129">
        <v>171</v>
      </c>
      <c r="B189" s="50"/>
      <c r="C189" s="50"/>
      <c r="D189" s="36"/>
      <c r="E189" s="36"/>
      <c r="F189" s="37">
        <v>1</v>
      </c>
      <c r="G189" s="61">
        <v>0</v>
      </c>
      <c r="H189" s="62">
        <v>0</v>
      </c>
      <c r="I189" s="63">
        <v>0</v>
      </c>
      <c r="J189" s="38">
        <v>1</v>
      </c>
      <c r="K189" s="39">
        <v>0</v>
      </c>
      <c r="L189" s="39">
        <v>0</v>
      </c>
      <c r="M189" s="39">
        <v>0</v>
      </c>
      <c r="N189" s="40">
        <v>0</v>
      </c>
      <c r="O189" s="41">
        <f t="shared" si="142"/>
        <v>0</v>
      </c>
      <c r="P189" s="41">
        <f t="shared" si="143"/>
        <v>0</v>
      </c>
      <c r="Q189" s="41">
        <f t="shared" si="144"/>
        <v>0</v>
      </c>
      <c r="R189" s="41">
        <f t="shared" si="145"/>
        <v>0</v>
      </c>
      <c r="S189" s="41">
        <f t="shared" si="146"/>
        <v>0</v>
      </c>
      <c r="T189" s="32">
        <f t="shared" si="123"/>
        <v>0</v>
      </c>
      <c r="U189" s="41">
        <f t="shared" si="147"/>
        <v>0</v>
      </c>
      <c r="V189" s="41">
        <f t="shared" si="148"/>
        <v>0</v>
      </c>
      <c r="W189" s="41">
        <f t="shared" si="149"/>
        <v>0</v>
      </c>
      <c r="X189" s="41">
        <f t="shared" si="150"/>
        <v>0</v>
      </c>
      <c r="Y189" s="41">
        <f t="shared" si="151"/>
        <v>0</v>
      </c>
      <c r="Z189" s="32">
        <f t="shared" si="152"/>
        <v>0</v>
      </c>
      <c r="AA189" s="32" t="str">
        <f t="shared" si="153"/>
        <v/>
      </c>
      <c r="AB189" s="32" t="str">
        <f t="shared" si="154"/>
        <v/>
      </c>
      <c r="AC189" s="56" t="str">
        <f t="shared" si="155"/>
        <v/>
      </c>
      <c r="AD189" s="42">
        <f t="shared" si="156"/>
        <v>1</v>
      </c>
      <c r="AE189" s="43">
        <f t="shared" si="124"/>
        <v>0</v>
      </c>
      <c r="AF189" s="43">
        <f t="shared" si="125"/>
        <v>0</v>
      </c>
      <c r="AG189" s="43">
        <f t="shared" si="126"/>
        <v>0</v>
      </c>
      <c r="AH189" s="44">
        <f t="shared" si="127"/>
        <v>0</v>
      </c>
      <c r="AI189" s="45">
        <f t="shared" si="128"/>
        <v>0</v>
      </c>
      <c r="AJ189" s="45">
        <f t="shared" si="129"/>
        <v>0</v>
      </c>
      <c r="AK189" s="46">
        <f t="shared" si="130"/>
        <v>0</v>
      </c>
      <c r="AL189" s="46">
        <f t="shared" si="157"/>
        <v>0</v>
      </c>
      <c r="AM189" s="46">
        <f t="shared" si="131"/>
        <v>0</v>
      </c>
      <c r="AN189" s="32">
        <f t="shared" si="158"/>
        <v>0</v>
      </c>
      <c r="AO189" s="45">
        <f t="shared" si="159"/>
        <v>0</v>
      </c>
      <c r="AP189" s="45">
        <f t="shared" si="160"/>
        <v>0</v>
      </c>
      <c r="AQ189" s="46">
        <f t="shared" si="161"/>
        <v>0</v>
      </c>
      <c r="AR189" s="46">
        <f t="shared" si="162"/>
        <v>0</v>
      </c>
      <c r="AS189" s="46">
        <f t="shared" si="163"/>
        <v>0</v>
      </c>
      <c r="AT189" s="32">
        <f t="shared" si="164"/>
        <v>0</v>
      </c>
      <c r="AU189" s="35" t="str">
        <f t="shared" si="165"/>
        <v/>
      </c>
      <c r="AV189" s="35" t="str">
        <f t="shared" si="166"/>
        <v/>
      </c>
      <c r="AW189" s="65" t="str">
        <f t="shared" si="167"/>
        <v/>
      </c>
      <c r="AX189" s="47">
        <f t="shared" si="132"/>
        <v>1</v>
      </c>
      <c r="AY189" s="48">
        <f t="shared" si="133"/>
        <v>0</v>
      </c>
      <c r="AZ189" s="48">
        <f t="shared" si="134"/>
        <v>0</v>
      </c>
      <c r="BA189" s="43">
        <f t="shared" si="135"/>
        <v>0</v>
      </c>
      <c r="BB189" s="43">
        <f t="shared" si="136"/>
        <v>0</v>
      </c>
      <c r="BC189" s="49">
        <f t="shared" si="137"/>
        <v>0</v>
      </c>
      <c r="BD189" s="49">
        <f t="shared" si="138"/>
        <v>0</v>
      </c>
      <c r="BE189" s="49">
        <f t="shared" si="139"/>
        <v>0</v>
      </c>
      <c r="BF189" s="49">
        <f t="shared" si="168"/>
        <v>0</v>
      </c>
      <c r="BG189" s="49">
        <f t="shared" si="140"/>
        <v>0</v>
      </c>
      <c r="BH189" s="32">
        <f t="shared" si="169"/>
        <v>0</v>
      </c>
      <c r="BI189" s="49">
        <f t="shared" si="170"/>
        <v>0</v>
      </c>
      <c r="BJ189" s="49">
        <f t="shared" si="171"/>
        <v>0</v>
      </c>
      <c r="BK189" s="49">
        <f t="shared" si="172"/>
        <v>0</v>
      </c>
      <c r="BL189" s="49">
        <f t="shared" si="173"/>
        <v>0</v>
      </c>
      <c r="BM189" s="49">
        <f t="shared" si="174"/>
        <v>0</v>
      </c>
      <c r="BN189" s="32">
        <f t="shared" si="175"/>
        <v>0</v>
      </c>
      <c r="BO189" s="32" t="str">
        <f t="shared" si="176"/>
        <v/>
      </c>
      <c r="BP189" s="32" t="str">
        <f t="shared" si="177"/>
        <v/>
      </c>
      <c r="BQ189" s="56" t="str">
        <f t="shared" si="178"/>
        <v/>
      </c>
      <c r="BR189" s="250">
        <f t="shared" si="179"/>
        <v>0</v>
      </c>
      <c r="BS189" s="19"/>
      <c r="BT189" s="19"/>
      <c r="BU189" s="19"/>
      <c r="BV189" s="19"/>
      <c r="BW189" s="19"/>
      <c r="BX189" s="19"/>
      <c r="BY189" s="19"/>
      <c r="BZ189" s="19"/>
      <c r="CA189" s="19">
        <f t="shared" si="141"/>
        <v>10</v>
      </c>
      <c r="CB189" s="19"/>
      <c r="CC189" s="19"/>
      <c r="CD189" s="19"/>
      <c r="CE189" s="19"/>
      <c r="CF189" s="19"/>
      <c r="CG189" s="19"/>
      <c r="CH189" s="19"/>
      <c r="CI189" s="19"/>
      <c r="CJ189" s="19"/>
      <c r="CK189" s="19"/>
      <c r="CL189" s="19"/>
      <c r="CM189" s="19"/>
      <c r="CN189" s="19"/>
      <c r="CO189" s="18"/>
      <c r="CP189" s="18"/>
      <c r="CQ189" s="18"/>
    </row>
    <row r="190" spans="1:95" ht="15.75" customHeight="1" x14ac:dyDescent="0.25">
      <c r="A190" s="129">
        <v>172</v>
      </c>
      <c r="B190" s="50"/>
      <c r="C190" s="50"/>
      <c r="D190" s="36"/>
      <c r="E190" s="36"/>
      <c r="F190" s="37">
        <v>1</v>
      </c>
      <c r="G190" s="61">
        <v>0</v>
      </c>
      <c r="H190" s="62">
        <v>0</v>
      </c>
      <c r="I190" s="63">
        <v>0</v>
      </c>
      <c r="J190" s="38">
        <v>1</v>
      </c>
      <c r="K190" s="39">
        <v>0</v>
      </c>
      <c r="L190" s="39">
        <v>0</v>
      </c>
      <c r="M190" s="39">
        <v>0</v>
      </c>
      <c r="N190" s="40">
        <v>0</v>
      </c>
      <c r="O190" s="41">
        <f t="shared" si="142"/>
        <v>0</v>
      </c>
      <c r="P190" s="41">
        <f t="shared" si="143"/>
        <v>0</v>
      </c>
      <c r="Q190" s="41">
        <f t="shared" si="144"/>
        <v>0</v>
      </c>
      <c r="R190" s="41">
        <f t="shared" si="145"/>
        <v>0</v>
      </c>
      <c r="S190" s="41">
        <f t="shared" si="146"/>
        <v>0</v>
      </c>
      <c r="T190" s="32">
        <f t="shared" si="123"/>
        <v>0</v>
      </c>
      <c r="U190" s="41">
        <f t="shared" si="147"/>
        <v>0</v>
      </c>
      <c r="V190" s="41">
        <f t="shared" si="148"/>
        <v>0</v>
      </c>
      <c r="W190" s="41">
        <f t="shared" si="149"/>
        <v>0</v>
      </c>
      <c r="X190" s="41">
        <f t="shared" si="150"/>
        <v>0</v>
      </c>
      <c r="Y190" s="41">
        <f t="shared" si="151"/>
        <v>0</v>
      </c>
      <c r="Z190" s="32">
        <f t="shared" si="152"/>
        <v>0</v>
      </c>
      <c r="AA190" s="32" t="str">
        <f t="shared" si="153"/>
        <v/>
      </c>
      <c r="AB190" s="32" t="str">
        <f t="shared" si="154"/>
        <v/>
      </c>
      <c r="AC190" s="56" t="str">
        <f t="shared" si="155"/>
        <v/>
      </c>
      <c r="AD190" s="42">
        <f t="shared" si="156"/>
        <v>1</v>
      </c>
      <c r="AE190" s="43">
        <f t="shared" si="124"/>
        <v>0</v>
      </c>
      <c r="AF190" s="43">
        <f t="shared" si="125"/>
        <v>0</v>
      </c>
      <c r="AG190" s="43">
        <f t="shared" si="126"/>
        <v>0</v>
      </c>
      <c r="AH190" s="44">
        <f t="shared" si="127"/>
        <v>0</v>
      </c>
      <c r="AI190" s="45">
        <f t="shared" si="128"/>
        <v>0</v>
      </c>
      <c r="AJ190" s="45">
        <f t="shared" si="129"/>
        <v>0</v>
      </c>
      <c r="AK190" s="46">
        <f t="shared" si="130"/>
        <v>0</v>
      </c>
      <c r="AL190" s="46">
        <f t="shared" si="157"/>
        <v>0</v>
      </c>
      <c r="AM190" s="46">
        <f t="shared" si="131"/>
        <v>0</v>
      </c>
      <c r="AN190" s="32">
        <f t="shared" si="158"/>
        <v>0</v>
      </c>
      <c r="AO190" s="45">
        <f t="shared" si="159"/>
        <v>0</v>
      </c>
      <c r="AP190" s="45">
        <f t="shared" si="160"/>
        <v>0</v>
      </c>
      <c r="AQ190" s="46">
        <f t="shared" si="161"/>
        <v>0</v>
      </c>
      <c r="AR190" s="46">
        <f t="shared" si="162"/>
        <v>0</v>
      </c>
      <c r="AS190" s="46">
        <f t="shared" si="163"/>
        <v>0</v>
      </c>
      <c r="AT190" s="32">
        <f t="shared" si="164"/>
        <v>0</v>
      </c>
      <c r="AU190" s="35" t="str">
        <f t="shared" si="165"/>
        <v/>
      </c>
      <c r="AV190" s="35" t="str">
        <f t="shared" si="166"/>
        <v/>
      </c>
      <c r="AW190" s="65" t="str">
        <f t="shared" si="167"/>
        <v/>
      </c>
      <c r="AX190" s="47">
        <f t="shared" si="132"/>
        <v>1</v>
      </c>
      <c r="AY190" s="48">
        <f t="shared" si="133"/>
        <v>0</v>
      </c>
      <c r="AZ190" s="48">
        <f t="shared" si="134"/>
        <v>0</v>
      </c>
      <c r="BA190" s="43">
        <f t="shared" si="135"/>
        <v>0</v>
      </c>
      <c r="BB190" s="43">
        <f t="shared" si="136"/>
        <v>0</v>
      </c>
      <c r="BC190" s="49">
        <f t="shared" si="137"/>
        <v>0</v>
      </c>
      <c r="BD190" s="49">
        <f t="shared" si="138"/>
        <v>0</v>
      </c>
      <c r="BE190" s="49">
        <f t="shared" si="139"/>
        <v>0</v>
      </c>
      <c r="BF190" s="49">
        <f t="shared" si="168"/>
        <v>0</v>
      </c>
      <c r="BG190" s="49">
        <f t="shared" si="140"/>
        <v>0</v>
      </c>
      <c r="BH190" s="32">
        <f t="shared" si="169"/>
        <v>0</v>
      </c>
      <c r="BI190" s="49">
        <f t="shared" si="170"/>
        <v>0</v>
      </c>
      <c r="BJ190" s="49">
        <f t="shared" si="171"/>
        <v>0</v>
      </c>
      <c r="BK190" s="49">
        <f t="shared" si="172"/>
        <v>0</v>
      </c>
      <c r="BL190" s="49">
        <f t="shared" si="173"/>
        <v>0</v>
      </c>
      <c r="BM190" s="49">
        <f t="shared" si="174"/>
        <v>0</v>
      </c>
      <c r="BN190" s="32">
        <f t="shared" si="175"/>
        <v>0</v>
      </c>
      <c r="BO190" s="32" t="str">
        <f t="shared" si="176"/>
        <v/>
      </c>
      <c r="BP190" s="32" t="str">
        <f t="shared" si="177"/>
        <v/>
      </c>
      <c r="BQ190" s="56" t="str">
        <f t="shared" si="178"/>
        <v/>
      </c>
      <c r="BR190" s="250">
        <f t="shared" si="179"/>
        <v>0</v>
      </c>
      <c r="BS190" s="19"/>
      <c r="BT190" s="19"/>
      <c r="BU190" s="19"/>
      <c r="BV190" s="19"/>
      <c r="BW190" s="19"/>
      <c r="BX190" s="19"/>
      <c r="BY190" s="19"/>
      <c r="BZ190" s="19"/>
      <c r="CA190" s="19">
        <f t="shared" si="141"/>
        <v>10</v>
      </c>
      <c r="CB190" s="19"/>
      <c r="CC190" s="19"/>
      <c r="CD190" s="19"/>
      <c r="CE190" s="19"/>
      <c r="CF190" s="19"/>
      <c r="CG190" s="19"/>
      <c r="CH190" s="19"/>
      <c r="CI190" s="19"/>
      <c r="CJ190" s="19"/>
      <c r="CK190" s="19"/>
      <c r="CL190" s="19"/>
      <c r="CM190" s="19"/>
      <c r="CN190" s="19"/>
      <c r="CO190" s="18"/>
      <c r="CP190" s="18"/>
      <c r="CQ190" s="18"/>
    </row>
    <row r="191" spans="1:95" ht="15.75" customHeight="1" x14ac:dyDescent="0.25">
      <c r="A191" s="129">
        <v>173</v>
      </c>
      <c r="B191" s="50"/>
      <c r="C191" s="50"/>
      <c r="D191" s="36"/>
      <c r="E191" s="36"/>
      <c r="F191" s="37">
        <v>1</v>
      </c>
      <c r="G191" s="61">
        <v>0</v>
      </c>
      <c r="H191" s="62">
        <v>0</v>
      </c>
      <c r="I191" s="63">
        <v>0</v>
      </c>
      <c r="J191" s="38">
        <v>1</v>
      </c>
      <c r="K191" s="39">
        <v>0</v>
      </c>
      <c r="L191" s="39">
        <v>0</v>
      </c>
      <c r="M191" s="39">
        <v>0</v>
      </c>
      <c r="N191" s="40">
        <v>0</v>
      </c>
      <c r="O191" s="41">
        <f t="shared" si="142"/>
        <v>0</v>
      </c>
      <c r="P191" s="41">
        <f t="shared" si="143"/>
        <v>0</v>
      </c>
      <c r="Q191" s="41">
        <f t="shared" si="144"/>
        <v>0</v>
      </c>
      <c r="R191" s="41">
        <f t="shared" si="145"/>
        <v>0</v>
      </c>
      <c r="S191" s="41">
        <f t="shared" si="146"/>
        <v>0</v>
      </c>
      <c r="T191" s="32">
        <f t="shared" si="123"/>
        <v>0</v>
      </c>
      <c r="U191" s="41">
        <f t="shared" si="147"/>
        <v>0</v>
      </c>
      <c r="V191" s="41">
        <f t="shared" si="148"/>
        <v>0</v>
      </c>
      <c r="W191" s="41">
        <f t="shared" si="149"/>
        <v>0</v>
      </c>
      <c r="X191" s="41">
        <f t="shared" si="150"/>
        <v>0</v>
      </c>
      <c r="Y191" s="41">
        <f t="shared" si="151"/>
        <v>0</v>
      </c>
      <c r="Z191" s="32">
        <f t="shared" si="152"/>
        <v>0</v>
      </c>
      <c r="AA191" s="32" t="str">
        <f t="shared" si="153"/>
        <v/>
      </c>
      <c r="AB191" s="32" t="str">
        <f t="shared" si="154"/>
        <v/>
      </c>
      <c r="AC191" s="56" t="str">
        <f t="shared" si="155"/>
        <v/>
      </c>
      <c r="AD191" s="42">
        <f t="shared" si="156"/>
        <v>1</v>
      </c>
      <c r="AE191" s="43">
        <f t="shared" si="124"/>
        <v>0</v>
      </c>
      <c r="AF191" s="43">
        <f t="shared" si="125"/>
        <v>0</v>
      </c>
      <c r="AG191" s="43">
        <f t="shared" si="126"/>
        <v>0</v>
      </c>
      <c r="AH191" s="44">
        <f t="shared" si="127"/>
        <v>0</v>
      </c>
      <c r="AI191" s="45">
        <f t="shared" si="128"/>
        <v>0</v>
      </c>
      <c r="AJ191" s="45">
        <f t="shared" si="129"/>
        <v>0</v>
      </c>
      <c r="AK191" s="46">
        <f t="shared" si="130"/>
        <v>0</v>
      </c>
      <c r="AL191" s="46">
        <f t="shared" si="157"/>
        <v>0</v>
      </c>
      <c r="AM191" s="46">
        <f t="shared" si="131"/>
        <v>0</v>
      </c>
      <c r="AN191" s="32">
        <f t="shared" si="158"/>
        <v>0</v>
      </c>
      <c r="AO191" s="45">
        <f t="shared" si="159"/>
        <v>0</v>
      </c>
      <c r="AP191" s="45">
        <f t="shared" si="160"/>
        <v>0</v>
      </c>
      <c r="AQ191" s="46">
        <f t="shared" si="161"/>
        <v>0</v>
      </c>
      <c r="AR191" s="46">
        <f t="shared" si="162"/>
        <v>0</v>
      </c>
      <c r="AS191" s="46">
        <f t="shared" si="163"/>
        <v>0</v>
      </c>
      <c r="AT191" s="32">
        <f t="shared" si="164"/>
        <v>0</v>
      </c>
      <c r="AU191" s="35" t="str">
        <f t="shared" si="165"/>
        <v/>
      </c>
      <c r="AV191" s="35" t="str">
        <f t="shared" si="166"/>
        <v/>
      </c>
      <c r="AW191" s="65" t="str">
        <f t="shared" si="167"/>
        <v/>
      </c>
      <c r="AX191" s="47">
        <f t="shared" si="132"/>
        <v>1</v>
      </c>
      <c r="AY191" s="48">
        <f t="shared" si="133"/>
        <v>0</v>
      </c>
      <c r="AZ191" s="48">
        <f t="shared" si="134"/>
        <v>0</v>
      </c>
      <c r="BA191" s="43">
        <f t="shared" si="135"/>
        <v>0</v>
      </c>
      <c r="BB191" s="43">
        <f t="shared" si="136"/>
        <v>0</v>
      </c>
      <c r="BC191" s="49">
        <f t="shared" si="137"/>
        <v>0</v>
      </c>
      <c r="BD191" s="49">
        <f t="shared" si="138"/>
        <v>0</v>
      </c>
      <c r="BE191" s="49">
        <f t="shared" si="139"/>
        <v>0</v>
      </c>
      <c r="BF191" s="49">
        <f t="shared" si="168"/>
        <v>0</v>
      </c>
      <c r="BG191" s="49">
        <f t="shared" si="140"/>
        <v>0</v>
      </c>
      <c r="BH191" s="32">
        <f t="shared" si="169"/>
        <v>0</v>
      </c>
      <c r="BI191" s="49">
        <f t="shared" si="170"/>
        <v>0</v>
      </c>
      <c r="BJ191" s="49">
        <f t="shared" si="171"/>
        <v>0</v>
      </c>
      <c r="BK191" s="49">
        <f t="shared" si="172"/>
        <v>0</v>
      </c>
      <c r="BL191" s="49">
        <f t="shared" si="173"/>
        <v>0</v>
      </c>
      <c r="BM191" s="49">
        <f t="shared" si="174"/>
        <v>0</v>
      </c>
      <c r="BN191" s="32">
        <f t="shared" si="175"/>
        <v>0</v>
      </c>
      <c r="BO191" s="32" t="str">
        <f t="shared" si="176"/>
        <v/>
      </c>
      <c r="BP191" s="32" t="str">
        <f t="shared" si="177"/>
        <v/>
      </c>
      <c r="BQ191" s="56" t="str">
        <f t="shared" si="178"/>
        <v/>
      </c>
      <c r="BR191" s="250">
        <f t="shared" si="179"/>
        <v>0</v>
      </c>
      <c r="BS191" s="19"/>
      <c r="BT191" s="19"/>
      <c r="BU191" s="19"/>
      <c r="BV191" s="19"/>
      <c r="BW191" s="19"/>
      <c r="BX191" s="19"/>
      <c r="BY191" s="19"/>
      <c r="BZ191" s="19"/>
      <c r="CA191" s="19">
        <f t="shared" si="141"/>
        <v>10</v>
      </c>
      <c r="CB191" s="19"/>
      <c r="CC191" s="19"/>
      <c r="CD191" s="19"/>
      <c r="CE191" s="19"/>
      <c r="CF191" s="19"/>
      <c r="CG191" s="19"/>
      <c r="CH191" s="19"/>
      <c r="CI191" s="19"/>
      <c r="CJ191" s="19"/>
      <c r="CK191" s="19"/>
      <c r="CL191" s="19"/>
      <c r="CM191" s="19"/>
      <c r="CN191" s="19"/>
      <c r="CO191" s="18"/>
      <c r="CP191" s="18"/>
      <c r="CQ191" s="18"/>
    </row>
    <row r="192" spans="1:95" ht="15.75" customHeight="1" x14ac:dyDescent="0.25">
      <c r="A192" s="129">
        <v>174</v>
      </c>
      <c r="B192" s="50"/>
      <c r="C192" s="50"/>
      <c r="D192" s="36"/>
      <c r="E192" s="36"/>
      <c r="F192" s="37">
        <v>1</v>
      </c>
      <c r="G192" s="61">
        <v>0</v>
      </c>
      <c r="H192" s="62">
        <v>0</v>
      </c>
      <c r="I192" s="63">
        <v>0</v>
      </c>
      <c r="J192" s="38">
        <v>1</v>
      </c>
      <c r="K192" s="39">
        <v>0</v>
      </c>
      <c r="L192" s="39">
        <v>0</v>
      </c>
      <c r="M192" s="39">
        <v>0</v>
      </c>
      <c r="N192" s="40">
        <v>0</v>
      </c>
      <c r="O192" s="41">
        <f t="shared" si="142"/>
        <v>0</v>
      </c>
      <c r="P192" s="41">
        <f t="shared" si="143"/>
        <v>0</v>
      </c>
      <c r="Q192" s="41">
        <f t="shared" si="144"/>
        <v>0</v>
      </c>
      <c r="R192" s="41">
        <f t="shared" si="145"/>
        <v>0</v>
      </c>
      <c r="S192" s="41">
        <f t="shared" si="146"/>
        <v>0</v>
      </c>
      <c r="T192" s="32">
        <f t="shared" si="123"/>
        <v>0</v>
      </c>
      <c r="U192" s="41">
        <f t="shared" si="147"/>
        <v>0</v>
      </c>
      <c r="V192" s="41">
        <f t="shared" si="148"/>
        <v>0</v>
      </c>
      <c r="W192" s="41">
        <f t="shared" si="149"/>
        <v>0</v>
      </c>
      <c r="X192" s="41">
        <f t="shared" si="150"/>
        <v>0</v>
      </c>
      <c r="Y192" s="41">
        <f t="shared" si="151"/>
        <v>0</v>
      </c>
      <c r="Z192" s="32">
        <f t="shared" si="152"/>
        <v>0</v>
      </c>
      <c r="AA192" s="32" t="str">
        <f t="shared" si="153"/>
        <v/>
      </c>
      <c r="AB192" s="32" t="str">
        <f t="shared" si="154"/>
        <v/>
      </c>
      <c r="AC192" s="56" t="str">
        <f t="shared" si="155"/>
        <v/>
      </c>
      <c r="AD192" s="42">
        <f t="shared" si="156"/>
        <v>1</v>
      </c>
      <c r="AE192" s="43">
        <f t="shared" si="124"/>
        <v>0</v>
      </c>
      <c r="AF192" s="43">
        <f t="shared" si="125"/>
        <v>0</v>
      </c>
      <c r="AG192" s="43">
        <f t="shared" si="126"/>
        <v>0</v>
      </c>
      <c r="AH192" s="44">
        <f t="shared" si="127"/>
        <v>0</v>
      </c>
      <c r="AI192" s="45">
        <f t="shared" si="128"/>
        <v>0</v>
      </c>
      <c r="AJ192" s="45">
        <f t="shared" si="129"/>
        <v>0</v>
      </c>
      <c r="AK192" s="46">
        <f t="shared" si="130"/>
        <v>0</v>
      </c>
      <c r="AL192" s="46">
        <f t="shared" si="157"/>
        <v>0</v>
      </c>
      <c r="AM192" s="46">
        <f t="shared" si="131"/>
        <v>0</v>
      </c>
      <c r="AN192" s="32">
        <f t="shared" si="158"/>
        <v>0</v>
      </c>
      <c r="AO192" s="45">
        <f t="shared" si="159"/>
        <v>0</v>
      </c>
      <c r="AP192" s="45">
        <f t="shared" si="160"/>
        <v>0</v>
      </c>
      <c r="AQ192" s="46">
        <f t="shared" si="161"/>
        <v>0</v>
      </c>
      <c r="AR192" s="46">
        <f t="shared" si="162"/>
        <v>0</v>
      </c>
      <c r="AS192" s="46">
        <f t="shared" si="163"/>
        <v>0</v>
      </c>
      <c r="AT192" s="32">
        <f t="shared" si="164"/>
        <v>0</v>
      </c>
      <c r="AU192" s="35" t="str">
        <f t="shared" si="165"/>
        <v/>
      </c>
      <c r="AV192" s="35" t="str">
        <f t="shared" si="166"/>
        <v/>
      </c>
      <c r="AW192" s="65" t="str">
        <f t="shared" si="167"/>
        <v/>
      </c>
      <c r="AX192" s="47">
        <f t="shared" si="132"/>
        <v>1</v>
      </c>
      <c r="AY192" s="48">
        <f t="shared" si="133"/>
        <v>0</v>
      </c>
      <c r="AZ192" s="48">
        <f t="shared" si="134"/>
        <v>0</v>
      </c>
      <c r="BA192" s="43">
        <f t="shared" si="135"/>
        <v>0</v>
      </c>
      <c r="BB192" s="43">
        <f t="shared" si="136"/>
        <v>0</v>
      </c>
      <c r="BC192" s="49">
        <f t="shared" si="137"/>
        <v>0</v>
      </c>
      <c r="BD192" s="49">
        <f t="shared" si="138"/>
        <v>0</v>
      </c>
      <c r="BE192" s="49">
        <f t="shared" si="139"/>
        <v>0</v>
      </c>
      <c r="BF192" s="49">
        <f t="shared" si="168"/>
        <v>0</v>
      </c>
      <c r="BG192" s="49">
        <f t="shared" si="140"/>
        <v>0</v>
      </c>
      <c r="BH192" s="32">
        <f t="shared" si="169"/>
        <v>0</v>
      </c>
      <c r="BI192" s="49">
        <f t="shared" si="170"/>
        <v>0</v>
      </c>
      <c r="BJ192" s="49">
        <f t="shared" si="171"/>
        <v>0</v>
      </c>
      <c r="BK192" s="49">
        <f t="shared" si="172"/>
        <v>0</v>
      </c>
      <c r="BL192" s="49">
        <f t="shared" si="173"/>
        <v>0</v>
      </c>
      <c r="BM192" s="49">
        <f t="shared" si="174"/>
        <v>0</v>
      </c>
      <c r="BN192" s="32">
        <f t="shared" si="175"/>
        <v>0</v>
      </c>
      <c r="BO192" s="32" t="str">
        <f t="shared" si="176"/>
        <v/>
      </c>
      <c r="BP192" s="32" t="str">
        <f t="shared" si="177"/>
        <v/>
      </c>
      <c r="BQ192" s="56" t="str">
        <f t="shared" si="178"/>
        <v/>
      </c>
      <c r="BR192" s="250">
        <f t="shared" si="179"/>
        <v>0</v>
      </c>
      <c r="BS192" s="19"/>
      <c r="BT192" s="19"/>
      <c r="BU192" s="19"/>
      <c r="BV192" s="19"/>
      <c r="BW192" s="19"/>
      <c r="BX192" s="19"/>
      <c r="BY192" s="19"/>
      <c r="BZ192" s="19"/>
      <c r="CA192" s="19">
        <f t="shared" si="141"/>
        <v>10</v>
      </c>
      <c r="CB192" s="19"/>
      <c r="CC192" s="19"/>
      <c r="CD192" s="19"/>
      <c r="CE192" s="19"/>
      <c r="CF192" s="19"/>
      <c r="CG192" s="19"/>
      <c r="CH192" s="19"/>
      <c r="CI192" s="19"/>
      <c r="CJ192" s="19"/>
      <c r="CK192" s="19"/>
      <c r="CL192" s="19"/>
      <c r="CM192" s="19"/>
      <c r="CN192" s="19"/>
      <c r="CO192" s="18"/>
      <c r="CP192" s="18"/>
      <c r="CQ192" s="18"/>
    </row>
    <row r="193" spans="1:95" ht="15.75" customHeight="1" x14ac:dyDescent="0.25">
      <c r="A193" s="129">
        <v>175</v>
      </c>
      <c r="B193" s="50"/>
      <c r="C193" s="50"/>
      <c r="D193" s="36"/>
      <c r="E193" s="36"/>
      <c r="F193" s="37">
        <v>1</v>
      </c>
      <c r="G193" s="61">
        <v>0</v>
      </c>
      <c r="H193" s="62">
        <v>0</v>
      </c>
      <c r="I193" s="63">
        <v>0</v>
      </c>
      <c r="J193" s="38">
        <v>1</v>
      </c>
      <c r="K193" s="39">
        <v>0</v>
      </c>
      <c r="L193" s="39">
        <v>0</v>
      </c>
      <c r="M193" s="39">
        <v>0</v>
      </c>
      <c r="N193" s="40">
        <v>0</v>
      </c>
      <c r="O193" s="41">
        <f t="shared" si="142"/>
        <v>0</v>
      </c>
      <c r="P193" s="41">
        <f t="shared" si="143"/>
        <v>0</v>
      </c>
      <c r="Q193" s="41">
        <f t="shared" si="144"/>
        <v>0</v>
      </c>
      <c r="R193" s="41">
        <f t="shared" si="145"/>
        <v>0</v>
      </c>
      <c r="S193" s="41">
        <f t="shared" si="146"/>
        <v>0</v>
      </c>
      <c r="T193" s="32">
        <f t="shared" si="123"/>
        <v>0</v>
      </c>
      <c r="U193" s="41">
        <f t="shared" si="147"/>
        <v>0</v>
      </c>
      <c r="V193" s="41">
        <f t="shared" si="148"/>
        <v>0</v>
      </c>
      <c r="W193" s="41">
        <f t="shared" si="149"/>
        <v>0</v>
      </c>
      <c r="X193" s="41">
        <f t="shared" si="150"/>
        <v>0</v>
      </c>
      <c r="Y193" s="41">
        <f t="shared" si="151"/>
        <v>0</v>
      </c>
      <c r="Z193" s="32">
        <f t="shared" si="152"/>
        <v>0</v>
      </c>
      <c r="AA193" s="32" t="str">
        <f t="shared" si="153"/>
        <v/>
      </c>
      <c r="AB193" s="32" t="str">
        <f t="shared" si="154"/>
        <v/>
      </c>
      <c r="AC193" s="56" t="str">
        <f t="shared" si="155"/>
        <v/>
      </c>
      <c r="AD193" s="42">
        <f t="shared" si="156"/>
        <v>1</v>
      </c>
      <c r="AE193" s="43">
        <f t="shared" si="124"/>
        <v>0</v>
      </c>
      <c r="AF193" s="43">
        <f t="shared" si="125"/>
        <v>0</v>
      </c>
      <c r="AG193" s="43">
        <f t="shared" si="126"/>
        <v>0</v>
      </c>
      <c r="AH193" s="44">
        <f t="shared" si="127"/>
        <v>0</v>
      </c>
      <c r="AI193" s="45">
        <f t="shared" si="128"/>
        <v>0</v>
      </c>
      <c r="AJ193" s="45">
        <f t="shared" si="129"/>
        <v>0</v>
      </c>
      <c r="AK193" s="46">
        <f t="shared" si="130"/>
        <v>0</v>
      </c>
      <c r="AL193" s="46">
        <f t="shared" si="157"/>
        <v>0</v>
      </c>
      <c r="AM193" s="46">
        <f t="shared" si="131"/>
        <v>0</v>
      </c>
      <c r="AN193" s="32">
        <f t="shared" si="158"/>
        <v>0</v>
      </c>
      <c r="AO193" s="45">
        <f t="shared" si="159"/>
        <v>0</v>
      </c>
      <c r="AP193" s="45">
        <f t="shared" si="160"/>
        <v>0</v>
      </c>
      <c r="AQ193" s="46">
        <f t="shared" si="161"/>
        <v>0</v>
      </c>
      <c r="AR193" s="46">
        <f t="shared" si="162"/>
        <v>0</v>
      </c>
      <c r="AS193" s="46">
        <f t="shared" si="163"/>
        <v>0</v>
      </c>
      <c r="AT193" s="32">
        <f t="shared" si="164"/>
        <v>0</v>
      </c>
      <c r="AU193" s="35" t="str">
        <f t="shared" si="165"/>
        <v/>
      </c>
      <c r="AV193" s="35" t="str">
        <f t="shared" si="166"/>
        <v/>
      </c>
      <c r="AW193" s="65" t="str">
        <f t="shared" si="167"/>
        <v/>
      </c>
      <c r="AX193" s="47">
        <f t="shared" si="132"/>
        <v>1</v>
      </c>
      <c r="AY193" s="48">
        <f t="shared" si="133"/>
        <v>0</v>
      </c>
      <c r="AZ193" s="48">
        <f t="shared" si="134"/>
        <v>0</v>
      </c>
      <c r="BA193" s="43">
        <f t="shared" si="135"/>
        <v>0</v>
      </c>
      <c r="BB193" s="43">
        <f t="shared" si="136"/>
        <v>0</v>
      </c>
      <c r="BC193" s="49">
        <f t="shared" si="137"/>
        <v>0</v>
      </c>
      <c r="BD193" s="49">
        <f t="shared" si="138"/>
        <v>0</v>
      </c>
      <c r="BE193" s="49">
        <f t="shared" si="139"/>
        <v>0</v>
      </c>
      <c r="BF193" s="49">
        <f t="shared" si="168"/>
        <v>0</v>
      </c>
      <c r="BG193" s="49">
        <f t="shared" si="140"/>
        <v>0</v>
      </c>
      <c r="BH193" s="32">
        <f t="shared" si="169"/>
        <v>0</v>
      </c>
      <c r="BI193" s="49">
        <f t="shared" si="170"/>
        <v>0</v>
      </c>
      <c r="BJ193" s="49">
        <f t="shared" si="171"/>
        <v>0</v>
      </c>
      <c r="BK193" s="49">
        <f t="shared" si="172"/>
        <v>0</v>
      </c>
      <c r="BL193" s="49">
        <f t="shared" si="173"/>
        <v>0</v>
      </c>
      <c r="BM193" s="49">
        <f t="shared" si="174"/>
        <v>0</v>
      </c>
      <c r="BN193" s="32">
        <f t="shared" si="175"/>
        <v>0</v>
      </c>
      <c r="BO193" s="32" t="str">
        <f t="shared" si="176"/>
        <v/>
      </c>
      <c r="BP193" s="32" t="str">
        <f t="shared" si="177"/>
        <v/>
      </c>
      <c r="BQ193" s="56" t="str">
        <f t="shared" si="178"/>
        <v/>
      </c>
      <c r="BR193" s="250">
        <f t="shared" si="179"/>
        <v>0</v>
      </c>
      <c r="BS193" s="19"/>
      <c r="BT193" s="19"/>
      <c r="BU193" s="19"/>
      <c r="BV193" s="19"/>
      <c r="BW193" s="19"/>
      <c r="BX193" s="19"/>
      <c r="BY193" s="19"/>
      <c r="BZ193" s="19"/>
      <c r="CA193" s="19">
        <f t="shared" si="141"/>
        <v>10</v>
      </c>
      <c r="CB193" s="19"/>
      <c r="CC193" s="19"/>
      <c r="CD193" s="19"/>
      <c r="CE193" s="19"/>
      <c r="CF193" s="19"/>
      <c r="CG193" s="19"/>
      <c r="CH193" s="19"/>
      <c r="CI193" s="19"/>
      <c r="CJ193" s="19"/>
      <c r="CK193" s="19"/>
      <c r="CL193" s="19"/>
      <c r="CM193" s="19"/>
      <c r="CN193" s="19"/>
      <c r="CO193" s="18"/>
      <c r="CP193" s="18"/>
      <c r="CQ193" s="18"/>
    </row>
    <row r="194" spans="1:95" ht="15.75" customHeight="1" x14ac:dyDescent="0.25">
      <c r="A194" s="129">
        <v>176</v>
      </c>
      <c r="B194" s="50"/>
      <c r="C194" s="50"/>
      <c r="D194" s="36"/>
      <c r="E194" s="36"/>
      <c r="F194" s="37">
        <v>1</v>
      </c>
      <c r="G194" s="61">
        <v>0</v>
      </c>
      <c r="H194" s="62">
        <v>0</v>
      </c>
      <c r="I194" s="63">
        <v>0</v>
      </c>
      <c r="J194" s="38">
        <v>1</v>
      </c>
      <c r="K194" s="39">
        <v>0</v>
      </c>
      <c r="L194" s="39">
        <v>0</v>
      </c>
      <c r="M194" s="39">
        <v>0</v>
      </c>
      <c r="N194" s="40">
        <v>0</v>
      </c>
      <c r="O194" s="41">
        <f t="shared" si="142"/>
        <v>0</v>
      </c>
      <c r="P194" s="41">
        <f t="shared" si="143"/>
        <v>0</v>
      </c>
      <c r="Q194" s="41">
        <f t="shared" si="144"/>
        <v>0</v>
      </c>
      <c r="R194" s="41">
        <f t="shared" si="145"/>
        <v>0</v>
      </c>
      <c r="S194" s="41">
        <f t="shared" si="146"/>
        <v>0</v>
      </c>
      <c r="T194" s="32">
        <f t="shared" si="123"/>
        <v>0</v>
      </c>
      <c r="U194" s="41">
        <f t="shared" si="147"/>
        <v>0</v>
      </c>
      <c r="V194" s="41">
        <f t="shared" si="148"/>
        <v>0</v>
      </c>
      <c r="W194" s="41">
        <f t="shared" si="149"/>
        <v>0</v>
      </c>
      <c r="X194" s="41">
        <f t="shared" si="150"/>
        <v>0</v>
      </c>
      <c r="Y194" s="41">
        <f t="shared" si="151"/>
        <v>0</v>
      </c>
      <c r="Z194" s="32">
        <f t="shared" si="152"/>
        <v>0</v>
      </c>
      <c r="AA194" s="32" t="str">
        <f t="shared" si="153"/>
        <v/>
      </c>
      <c r="AB194" s="32" t="str">
        <f t="shared" si="154"/>
        <v/>
      </c>
      <c r="AC194" s="56" t="str">
        <f t="shared" si="155"/>
        <v/>
      </c>
      <c r="AD194" s="42">
        <f t="shared" si="156"/>
        <v>1</v>
      </c>
      <c r="AE194" s="43">
        <f t="shared" si="124"/>
        <v>0</v>
      </c>
      <c r="AF194" s="43">
        <f t="shared" si="125"/>
        <v>0</v>
      </c>
      <c r="AG194" s="43">
        <f t="shared" si="126"/>
        <v>0</v>
      </c>
      <c r="AH194" s="44">
        <f t="shared" si="127"/>
        <v>0</v>
      </c>
      <c r="AI194" s="45">
        <f t="shared" si="128"/>
        <v>0</v>
      </c>
      <c r="AJ194" s="45">
        <f t="shared" si="129"/>
        <v>0</v>
      </c>
      <c r="AK194" s="46">
        <f t="shared" si="130"/>
        <v>0</v>
      </c>
      <c r="AL194" s="46">
        <f t="shared" si="157"/>
        <v>0</v>
      </c>
      <c r="AM194" s="46">
        <f t="shared" si="131"/>
        <v>0</v>
      </c>
      <c r="AN194" s="32">
        <f t="shared" si="158"/>
        <v>0</v>
      </c>
      <c r="AO194" s="45">
        <f t="shared" si="159"/>
        <v>0</v>
      </c>
      <c r="AP194" s="45">
        <f t="shared" si="160"/>
        <v>0</v>
      </c>
      <c r="AQ194" s="46">
        <f t="shared" si="161"/>
        <v>0</v>
      </c>
      <c r="AR194" s="46">
        <f t="shared" si="162"/>
        <v>0</v>
      </c>
      <c r="AS194" s="46">
        <f t="shared" si="163"/>
        <v>0</v>
      </c>
      <c r="AT194" s="32">
        <f t="shared" si="164"/>
        <v>0</v>
      </c>
      <c r="AU194" s="35" t="str">
        <f t="shared" si="165"/>
        <v/>
      </c>
      <c r="AV194" s="35" t="str">
        <f t="shared" si="166"/>
        <v/>
      </c>
      <c r="AW194" s="65" t="str">
        <f t="shared" si="167"/>
        <v/>
      </c>
      <c r="AX194" s="47">
        <f t="shared" si="132"/>
        <v>1</v>
      </c>
      <c r="AY194" s="48">
        <f t="shared" si="133"/>
        <v>0</v>
      </c>
      <c r="AZ194" s="48">
        <f t="shared" si="134"/>
        <v>0</v>
      </c>
      <c r="BA194" s="43">
        <f t="shared" si="135"/>
        <v>0</v>
      </c>
      <c r="BB194" s="43">
        <f t="shared" si="136"/>
        <v>0</v>
      </c>
      <c r="BC194" s="49">
        <f t="shared" si="137"/>
        <v>0</v>
      </c>
      <c r="BD194" s="49">
        <f t="shared" si="138"/>
        <v>0</v>
      </c>
      <c r="BE194" s="49">
        <f t="shared" si="139"/>
        <v>0</v>
      </c>
      <c r="BF194" s="49">
        <f t="shared" si="168"/>
        <v>0</v>
      </c>
      <c r="BG194" s="49">
        <f t="shared" si="140"/>
        <v>0</v>
      </c>
      <c r="BH194" s="32">
        <f t="shared" si="169"/>
        <v>0</v>
      </c>
      <c r="BI194" s="49">
        <f t="shared" si="170"/>
        <v>0</v>
      </c>
      <c r="BJ194" s="49">
        <f t="shared" si="171"/>
        <v>0</v>
      </c>
      <c r="BK194" s="49">
        <f t="shared" si="172"/>
        <v>0</v>
      </c>
      <c r="BL194" s="49">
        <f t="shared" si="173"/>
        <v>0</v>
      </c>
      <c r="BM194" s="49">
        <f t="shared" si="174"/>
        <v>0</v>
      </c>
      <c r="BN194" s="32">
        <f t="shared" si="175"/>
        <v>0</v>
      </c>
      <c r="BO194" s="32" t="str">
        <f t="shared" si="176"/>
        <v/>
      </c>
      <c r="BP194" s="32" t="str">
        <f t="shared" si="177"/>
        <v/>
      </c>
      <c r="BQ194" s="56" t="str">
        <f t="shared" si="178"/>
        <v/>
      </c>
      <c r="BR194" s="250">
        <f t="shared" si="179"/>
        <v>0</v>
      </c>
      <c r="BS194" s="19"/>
      <c r="BT194" s="19"/>
      <c r="BU194" s="19"/>
      <c r="BV194" s="19"/>
      <c r="BW194" s="19"/>
      <c r="BX194" s="19"/>
      <c r="BY194" s="19"/>
      <c r="BZ194" s="19"/>
      <c r="CA194" s="19">
        <f t="shared" si="141"/>
        <v>10</v>
      </c>
      <c r="CB194" s="19"/>
      <c r="CC194" s="19"/>
      <c r="CD194" s="19"/>
      <c r="CE194" s="19"/>
      <c r="CF194" s="19"/>
      <c r="CG194" s="19"/>
      <c r="CH194" s="19"/>
      <c r="CI194" s="19"/>
      <c r="CJ194" s="19"/>
      <c r="CK194" s="19"/>
      <c r="CL194" s="19"/>
      <c r="CM194" s="19"/>
      <c r="CN194" s="19"/>
      <c r="CO194" s="18"/>
      <c r="CP194" s="18"/>
      <c r="CQ194" s="18"/>
    </row>
    <row r="195" spans="1:95" ht="15.75" customHeight="1" x14ac:dyDescent="0.25">
      <c r="A195" s="129">
        <v>177</v>
      </c>
      <c r="B195" s="50"/>
      <c r="C195" s="50"/>
      <c r="D195" s="36"/>
      <c r="E195" s="36"/>
      <c r="F195" s="37">
        <v>1</v>
      </c>
      <c r="G195" s="61">
        <v>0</v>
      </c>
      <c r="H195" s="62">
        <v>0</v>
      </c>
      <c r="I195" s="63">
        <v>0</v>
      </c>
      <c r="J195" s="38">
        <v>1</v>
      </c>
      <c r="K195" s="39">
        <v>0</v>
      </c>
      <c r="L195" s="39">
        <v>0</v>
      </c>
      <c r="M195" s="39">
        <v>0</v>
      </c>
      <c r="N195" s="40">
        <v>0</v>
      </c>
      <c r="O195" s="41">
        <f t="shared" si="142"/>
        <v>0</v>
      </c>
      <c r="P195" s="41">
        <f t="shared" si="143"/>
        <v>0</v>
      </c>
      <c r="Q195" s="41">
        <f t="shared" si="144"/>
        <v>0</v>
      </c>
      <c r="R195" s="41">
        <f t="shared" si="145"/>
        <v>0</v>
      </c>
      <c r="S195" s="41">
        <f t="shared" si="146"/>
        <v>0</v>
      </c>
      <c r="T195" s="32">
        <f t="shared" si="123"/>
        <v>0</v>
      </c>
      <c r="U195" s="41">
        <f t="shared" si="147"/>
        <v>0</v>
      </c>
      <c r="V195" s="41">
        <f t="shared" si="148"/>
        <v>0</v>
      </c>
      <c r="W195" s="41">
        <f t="shared" si="149"/>
        <v>0</v>
      </c>
      <c r="X195" s="41">
        <f t="shared" si="150"/>
        <v>0</v>
      </c>
      <c r="Y195" s="41">
        <f t="shared" si="151"/>
        <v>0</v>
      </c>
      <c r="Z195" s="32">
        <f t="shared" si="152"/>
        <v>0</v>
      </c>
      <c r="AA195" s="32" t="str">
        <f t="shared" si="153"/>
        <v/>
      </c>
      <c r="AB195" s="32" t="str">
        <f t="shared" si="154"/>
        <v/>
      </c>
      <c r="AC195" s="56" t="str">
        <f t="shared" si="155"/>
        <v/>
      </c>
      <c r="AD195" s="42">
        <f t="shared" si="156"/>
        <v>1</v>
      </c>
      <c r="AE195" s="43">
        <f t="shared" si="124"/>
        <v>0</v>
      </c>
      <c r="AF195" s="43">
        <f t="shared" si="125"/>
        <v>0</v>
      </c>
      <c r="AG195" s="43">
        <f t="shared" si="126"/>
        <v>0</v>
      </c>
      <c r="AH195" s="44">
        <f t="shared" si="127"/>
        <v>0</v>
      </c>
      <c r="AI195" s="45">
        <f t="shared" si="128"/>
        <v>0</v>
      </c>
      <c r="AJ195" s="45">
        <f t="shared" si="129"/>
        <v>0</v>
      </c>
      <c r="AK195" s="46">
        <f t="shared" si="130"/>
        <v>0</v>
      </c>
      <c r="AL195" s="46">
        <f t="shared" si="157"/>
        <v>0</v>
      </c>
      <c r="AM195" s="46">
        <f t="shared" si="131"/>
        <v>0</v>
      </c>
      <c r="AN195" s="32">
        <f t="shared" si="158"/>
        <v>0</v>
      </c>
      <c r="AO195" s="45">
        <f t="shared" si="159"/>
        <v>0</v>
      </c>
      <c r="AP195" s="45">
        <f t="shared" si="160"/>
        <v>0</v>
      </c>
      <c r="AQ195" s="46">
        <f t="shared" si="161"/>
        <v>0</v>
      </c>
      <c r="AR195" s="46">
        <f t="shared" si="162"/>
        <v>0</v>
      </c>
      <c r="AS195" s="46">
        <f t="shared" si="163"/>
        <v>0</v>
      </c>
      <c r="AT195" s="32">
        <f t="shared" si="164"/>
        <v>0</v>
      </c>
      <c r="AU195" s="35" t="str">
        <f t="shared" si="165"/>
        <v/>
      </c>
      <c r="AV195" s="35" t="str">
        <f t="shared" si="166"/>
        <v/>
      </c>
      <c r="AW195" s="65" t="str">
        <f t="shared" si="167"/>
        <v/>
      </c>
      <c r="AX195" s="47">
        <f t="shared" si="132"/>
        <v>1</v>
      </c>
      <c r="AY195" s="48">
        <f t="shared" si="133"/>
        <v>0</v>
      </c>
      <c r="AZ195" s="48">
        <f t="shared" si="134"/>
        <v>0</v>
      </c>
      <c r="BA195" s="43">
        <f t="shared" si="135"/>
        <v>0</v>
      </c>
      <c r="BB195" s="43">
        <f t="shared" si="136"/>
        <v>0</v>
      </c>
      <c r="BC195" s="49">
        <f t="shared" si="137"/>
        <v>0</v>
      </c>
      <c r="BD195" s="49">
        <f t="shared" si="138"/>
        <v>0</v>
      </c>
      <c r="BE195" s="49">
        <f t="shared" si="139"/>
        <v>0</v>
      </c>
      <c r="BF195" s="49">
        <f t="shared" si="168"/>
        <v>0</v>
      </c>
      <c r="BG195" s="49">
        <f t="shared" si="140"/>
        <v>0</v>
      </c>
      <c r="BH195" s="32">
        <f t="shared" si="169"/>
        <v>0</v>
      </c>
      <c r="BI195" s="49">
        <f t="shared" si="170"/>
        <v>0</v>
      </c>
      <c r="BJ195" s="49">
        <f t="shared" si="171"/>
        <v>0</v>
      </c>
      <c r="BK195" s="49">
        <f t="shared" si="172"/>
        <v>0</v>
      </c>
      <c r="BL195" s="49">
        <f t="shared" si="173"/>
        <v>0</v>
      </c>
      <c r="BM195" s="49">
        <f t="shared" si="174"/>
        <v>0</v>
      </c>
      <c r="BN195" s="32">
        <f t="shared" si="175"/>
        <v>0</v>
      </c>
      <c r="BO195" s="32" t="str">
        <f t="shared" si="176"/>
        <v/>
      </c>
      <c r="BP195" s="32" t="str">
        <f t="shared" si="177"/>
        <v/>
      </c>
      <c r="BQ195" s="56" t="str">
        <f t="shared" si="178"/>
        <v/>
      </c>
      <c r="BR195" s="250">
        <f t="shared" si="179"/>
        <v>0</v>
      </c>
      <c r="BS195" s="19"/>
      <c r="BT195" s="19"/>
      <c r="BU195" s="19"/>
      <c r="BV195" s="19"/>
      <c r="BW195" s="19"/>
      <c r="BX195" s="19"/>
      <c r="BY195" s="19"/>
      <c r="BZ195" s="19"/>
      <c r="CA195" s="19">
        <f t="shared" si="141"/>
        <v>10</v>
      </c>
      <c r="CB195" s="19"/>
      <c r="CC195" s="19"/>
      <c r="CD195" s="19"/>
      <c r="CE195" s="19"/>
      <c r="CF195" s="19"/>
      <c r="CG195" s="19"/>
      <c r="CH195" s="19"/>
      <c r="CI195" s="19"/>
      <c r="CJ195" s="19"/>
      <c r="CK195" s="19"/>
      <c r="CL195" s="19"/>
      <c r="CM195" s="19"/>
      <c r="CN195" s="19"/>
      <c r="CO195" s="18"/>
      <c r="CP195" s="18"/>
      <c r="CQ195" s="18"/>
    </row>
    <row r="196" spans="1:95" ht="15.75" customHeight="1" x14ac:dyDescent="0.25">
      <c r="A196" s="129">
        <v>178</v>
      </c>
      <c r="B196" s="50"/>
      <c r="C196" s="50"/>
      <c r="D196" s="36"/>
      <c r="E196" s="36"/>
      <c r="F196" s="37">
        <v>1</v>
      </c>
      <c r="G196" s="61">
        <v>0</v>
      </c>
      <c r="H196" s="62">
        <v>0</v>
      </c>
      <c r="I196" s="63">
        <v>0</v>
      </c>
      <c r="J196" s="38">
        <v>1</v>
      </c>
      <c r="K196" s="39">
        <v>0</v>
      </c>
      <c r="L196" s="39">
        <v>0</v>
      </c>
      <c r="M196" s="39">
        <v>0</v>
      </c>
      <c r="N196" s="40">
        <v>0</v>
      </c>
      <c r="O196" s="41">
        <f t="shared" si="142"/>
        <v>0</v>
      </c>
      <c r="P196" s="41">
        <f t="shared" si="143"/>
        <v>0</v>
      </c>
      <c r="Q196" s="41">
        <f t="shared" si="144"/>
        <v>0</v>
      </c>
      <c r="R196" s="41">
        <f t="shared" si="145"/>
        <v>0</v>
      </c>
      <c r="S196" s="41">
        <f t="shared" si="146"/>
        <v>0</v>
      </c>
      <c r="T196" s="32">
        <f t="shared" si="123"/>
        <v>0</v>
      </c>
      <c r="U196" s="41">
        <f t="shared" si="147"/>
        <v>0</v>
      </c>
      <c r="V196" s="41">
        <f t="shared" si="148"/>
        <v>0</v>
      </c>
      <c r="W196" s="41">
        <f t="shared" si="149"/>
        <v>0</v>
      </c>
      <c r="X196" s="41">
        <f t="shared" si="150"/>
        <v>0</v>
      </c>
      <c r="Y196" s="41">
        <f t="shared" si="151"/>
        <v>0</v>
      </c>
      <c r="Z196" s="32">
        <f t="shared" si="152"/>
        <v>0</v>
      </c>
      <c r="AA196" s="32" t="str">
        <f t="shared" si="153"/>
        <v/>
      </c>
      <c r="AB196" s="32" t="str">
        <f t="shared" si="154"/>
        <v/>
      </c>
      <c r="AC196" s="56" t="str">
        <f t="shared" si="155"/>
        <v/>
      </c>
      <c r="AD196" s="42">
        <f t="shared" si="156"/>
        <v>1</v>
      </c>
      <c r="AE196" s="43">
        <f t="shared" si="124"/>
        <v>0</v>
      </c>
      <c r="AF196" s="43">
        <f t="shared" si="125"/>
        <v>0</v>
      </c>
      <c r="AG196" s="43">
        <f t="shared" si="126"/>
        <v>0</v>
      </c>
      <c r="AH196" s="44">
        <f t="shared" si="127"/>
        <v>0</v>
      </c>
      <c r="AI196" s="45">
        <f t="shared" si="128"/>
        <v>0</v>
      </c>
      <c r="AJ196" s="45">
        <f t="shared" si="129"/>
        <v>0</v>
      </c>
      <c r="AK196" s="46">
        <f t="shared" si="130"/>
        <v>0</v>
      </c>
      <c r="AL196" s="46">
        <f t="shared" si="157"/>
        <v>0</v>
      </c>
      <c r="AM196" s="46">
        <f t="shared" si="131"/>
        <v>0</v>
      </c>
      <c r="AN196" s="32">
        <f t="shared" si="158"/>
        <v>0</v>
      </c>
      <c r="AO196" s="45">
        <f t="shared" si="159"/>
        <v>0</v>
      </c>
      <c r="AP196" s="45">
        <f t="shared" si="160"/>
        <v>0</v>
      </c>
      <c r="AQ196" s="46">
        <f t="shared" si="161"/>
        <v>0</v>
      </c>
      <c r="AR196" s="46">
        <f t="shared" si="162"/>
        <v>0</v>
      </c>
      <c r="AS196" s="46">
        <f t="shared" si="163"/>
        <v>0</v>
      </c>
      <c r="AT196" s="32">
        <f t="shared" si="164"/>
        <v>0</v>
      </c>
      <c r="AU196" s="35" t="str">
        <f t="shared" si="165"/>
        <v/>
      </c>
      <c r="AV196" s="35" t="str">
        <f t="shared" si="166"/>
        <v/>
      </c>
      <c r="AW196" s="65" t="str">
        <f t="shared" si="167"/>
        <v/>
      </c>
      <c r="AX196" s="47">
        <f t="shared" si="132"/>
        <v>1</v>
      </c>
      <c r="AY196" s="48">
        <f t="shared" si="133"/>
        <v>0</v>
      </c>
      <c r="AZ196" s="48">
        <f t="shared" si="134"/>
        <v>0</v>
      </c>
      <c r="BA196" s="43">
        <f t="shared" si="135"/>
        <v>0</v>
      </c>
      <c r="BB196" s="43">
        <f t="shared" si="136"/>
        <v>0</v>
      </c>
      <c r="BC196" s="49">
        <f t="shared" si="137"/>
        <v>0</v>
      </c>
      <c r="BD196" s="49">
        <f t="shared" si="138"/>
        <v>0</v>
      </c>
      <c r="BE196" s="49">
        <f t="shared" si="139"/>
        <v>0</v>
      </c>
      <c r="BF196" s="49">
        <f t="shared" si="168"/>
        <v>0</v>
      </c>
      <c r="BG196" s="49">
        <f t="shared" si="140"/>
        <v>0</v>
      </c>
      <c r="BH196" s="32">
        <f t="shared" si="169"/>
        <v>0</v>
      </c>
      <c r="BI196" s="49">
        <f t="shared" si="170"/>
        <v>0</v>
      </c>
      <c r="BJ196" s="49">
        <f t="shared" si="171"/>
        <v>0</v>
      </c>
      <c r="BK196" s="49">
        <f t="shared" si="172"/>
        <v>0</v>
      </c>
      <c r="BL196" s="49">
        <f t="shared" si="173"/>
        <v>0</v>
      </c>
      <c r="BM196" s="49">
        <f t="shared" si="174"/>
        <v>0</v>
      </c>
      <c r="BN196" s="32">
        <f t="shared" si="175"/>
        <v>0</v>
      </c>
      <c r="BO196" s="32" t="str">
        <f t="shared" si="176"/>
        <v/>
      </c>
      <c r="BP196" s="32" t="str">
        <f t="shared" si="177"/>
        <v/>
      </c>
      <c r="BQ196" s="56" t="str">
        <f t="shared" si="178"/>
        <v/>
      </c>
      <c r="BR196" s="250">
        <f t="shared" si="179"/>
        <v>0</v>
      </c>
      <c r="BS196" s="19"/>
      <c r="BT196" s="19"/>
      <c r="BU196" s="19"/>
      <c r="BV196" s="19"/>
      <c r="BW196" s="19"/>
      <c r="BX196" s="19"/>
      <c r="BY196" s="19"/>
      <c r="BZ196" s="19"/>
      <c r="CA196" s="19">
        <f t="shared" si="141"/>
        <v>10</v>
      </c>
      <c r="CB196" s="19"/>
      <c r="CC196" s="19"/>
      <c r="CD196" s="19"/>
      <c r="CE196" s="19"/>
      <c r="CF196" s="19"/>
      <c r="CG196" s="19"/>
      <c r="CH196" s="19"/>
      <c r="CI196" s="19"/>
      <c r="CJ196" s="19"/>
      <c r="CK196" s="19"/>
      <c r="CL196" s="19"/>
      <c r="CM196" s="19"/>
      <c r="CN196" s="19"/>
      <c r="CO196" s="18"/>
      <c r="CP196" s="18"/>
      <c r="CQ196" s="18"/>
    </row>
    <row r="197" spans="1:95" ht="15.75" customHeight="1" x14ac:dyDescent="0.25">
      <c r="A197" s="129">
        <v>179</v>
      </c>
      <c r="B197" s="50"/>
      <c r="C197" s="50"/>
      <c r="D197" s="36"/>
      <c r="E197" s="36"/>
      <c r="F197" s="37">
        <v>1</v>
      </c>
      <c r="G197" s="61">
        <v>0</v>
      </c>
      <c r="H197" s="62">
        <v>0</v>
      </c>
      <c r="I197" s="63">
        <v>0</v>
      </c>
      <c r="J197" s="38">
        <v>1</v>
      </c>
      <c r="K197" s="39">
        <v>0</v>
      </c>
      <c r="L197" s="39">
        <v>0</v>
      </c>
      <c r="M197" s="39">
        <v>0</v>
      </c>
      <c r="N197" s="40">
        <v>0</v>
      </c>
      <c r="O197" s="41">
        <f t="shared" si="142"/>
        <v>0</v>
      </c>
      <c r="P197" s="41">
        <f t="shared" si="143"/>
        <v>0</v>
      </c>
      <c r="Q197" s="41">
        <f t="shared" si="144"/>
        <v>0</v>
      </c>
      <c r="R197" s="41">
        <f t="shared" si="145"/>
        <v>0</v>
      </c>
      <c r="S197" s="41">
        <f t="shared" si="146"/>
        <v>0</v>
      </c>
      <c r="T197" s="32">
        <f t="shared" si="123"/>
        <v>0</v>
      </c>
      <c r="U197" s="41">
        <f t="shared" si="147"/>
        <v>0</v>
      </c>
      <c r="V197" s="41">
        <f t="shared" si="148"/>
        <v>0</v>
      </c>
      <c r="W197" s="41">
        <f t="shared" si="149"/>
        <v>0</v>
      </c>
      <c r="X197" s="41">
        <f t="shared" si="150"/>
        <v>0</v>
      </c>
      <c r="Y197" s="41">
        <f t="shared" si="151"/>
        <v>0</v>
      </c>
      <c r="Z197" s="32">
        <f t="shared" si="152"/>
        <v>0</v>
      </c>
      <c r="AA197" s="32" t="str">
        <f t="shared" si="153"/>
        <v/>
      </c>
      <c r="AB197" s="32" t="str">
        <f t="shared" si="154"/>
        <v/>
      </c>
      <c r="AC197" s="56" t="str">
        <f t="shared" si="155"/>
        <v/>
      </c>
      <c r="AD197" s="42">
        <f t="shared" si="156"/>
        <v>1</v>
      </c>
      <c r="AE197" s="43">
        <f t="shared" si="124"/>
        <v>0</v>
      </c>
      <c r="AF197" s="43">
        <f t="shared" si="125"/>
        <v>0</v>
      </c>
      <c r="AG197" s="43">
        <f t="shared" si="126"/>
        <v>0</v>
      </c>
      <c r="AH197" s="44">
        <f t="shared" si="127"/>
        <v>0</v>
      </c>
      <c r="AI197" s="45">
        <f t="shared" si="128"/>
        <v>0</v>
      </c>
      <c r="AJ197" s="45">
        <f t="shared" si="129"/>
        <v>0</v>
      </c>
      <c r="AK197" s="46">
        <f t="shared" si="130"/>
        <v>0</v>
      </c>
      <c r="AL197" s="46">
        <f t="shared" si="157"/>
        <v>0</v>
      </c>
      <c r="AM197" s="46">
        <f t="shared" si="131"/>
        <v>0</v>
      </c>
      <c r="AN197" s="32">
        <f t="shared" si="158"/>
        <v>0</v>
      </c>
      <c r="AO197" s="45">
        <f t="shared" si="159"/>
        <v>0</v>
      </c>
      <c r="AP197" s="45">
        <f t="shared" si="160"/>
        <v>0</v>
      </c>
      <c r="AQ197" s="46">
        <f t="shared" si="161"/>
        <v>0</v>
      </c>
      <c r="AR197" s="46">
        <f t="shared" si="162"/>
        <v>0</v>
      </c>
      <c r="AS197" s="46">
        <f t="shared" si="163"/>
        <v>0</v>
      </c>
      <c r="AT197" s="32">
        <f t="shared" si="164"/>
        <v>0</v>
      </c>
      <c r="AU197" s="35" t="str">
        <f t="shared" si="165"/>
        <v/>
      </c>
      <c r="AV197" s="35" t="str">
        <f t="shared" si="166"/>
        <v/>
      </c>
      <c r="AW197" s="65" t="str">
        <f t="shared" si="167"/>
        <v/>
      </c>
      <c r="AX197" s="47">
        <f t="shared" si="132"/>
        <v>1</v>
      </c>
      <c r="AY197" s="48">
        <f t="shared" si="133"/>
        <v>0</v>
      </c>
      <c r="AZ197" s="48">
        <f t="shared" si="134"/>
        <v>0</v>
      </c>
      <c r="BA197" s="43">
        <f t="shared" si="135"/>
        <v>0</v>
      </c>
      <c r="BB197" s="43">
        <f t="shared" si="136"/>
        <v>0</v>
      </c>
      <c r="BC197" s="49">
        <f t="shared" si="137"/>
        <v>0</v>
      </c>
      <c r="BD197" s="49">
        <f t="shared" si="138"/>
        <v>0</v>
      </c>
      <c r="BE197" s="49">
        <f t="shared" si="139"/>
        <v>0</v>
      </c>
      <c r="BF197" s="49">
        <f t="shared" si="168"/>
        <v>0</v>
      </c>
      <c r="BG197" s="49">
        <f t="shared" si="140"/>
        <v>0</v>
      </c>
      <c r="BH197" s="32">
        <f t="shared" si="169"/>
        <v>0</v>
      </c>
      <c r="BI197" s="49">
        <f t="shared" si="170"/>
        <v>0</v>
      </c>
      <c r="BJ197" s="49">
        <f t="shared" si="171"/>
        <v>0</v>
      </c>
      <c r="BK197" s="49">
        <f t="shared" si="172"/>
        <v>0</v>
      </c>
      <c r="BL197" s="49">
        <f t="shared" si="173"/>
        <v>0</v>
      </c>
      <c r="BM197" s="49">
        <f t="shared" si="174"/>
        <v>0</v>
      </c>
      <c r="BN197" s="32">
        <f t="shared" si="175"/>
        <v>0</v>
      </c>
      <c r="BO197" s="32" t="str">
        <f t="shared" si="176"/>
        <v/>
      </c>
      <c r="BP197" s="32" t="str">
        <f t="shared" si="177"/>
        <v/>
      </c>
      <c r="BQ197" s="56" t="str">
        <f t="shared" si="178"/>
        <v/>
      </c>
      <c r="BR197" s="250">
        <f t="shared" si="179"/>
        <v>0</v>
      </c>
      <c r="BS197" s="19"/>
      <c r="BT197" s="19"/>
      <c r="BU197" s="19"/>
      <c r="BV197" s="19"/>
      <c r="BW197" s="19"/>
      <c r="BX197" s="19"/>
      <c r="BY197" s="19"/>
      <c r="BZ197" s="19"/>
      <c r="CA197" s="19">
        <f t="shared" si="141"/>
        <v>10</v>
      </c>
      <c r="CB197" s="19"/>
      <c r="CC197" s="19"/>
      <c r="CD197" s="19"/>
      <c r="CE197" s="19"/>
      <c r="CF197" s="19"/>
      <c r="CG197" s="19"/>
      <c r="CH197" s="19"/>
      <c r="CI197" s="19"/>
      <c r="CJ197" s="19"/>
      <c r="CK197" s="19"/>
      <c r="CL197" s="19"/>
      <c r="CM197" s="19"/>
      <c r="CN197" s="19"/>
      <c r="CO197" s="18"/>
      <c r="CP197" s="18"/>
      <c r="CQ197" s="18"/>
    </row>
    <row r="198" spans="1:95" ht="15.75" customHeight="1" x14ac:dyDescent="0.25">
      <c r="A198" s="129">
        <v>180</v>
      </c>
      <c r="B198" s="50"/>
      <c r="C198" s="50"/>
      <c r="D198" s="36"/>
      <c r="E198" s="36"/>
      <c r="F198" s="37">
        <v>1</v>
      </c>
      <c r="G198" s="61">
        <v>0</v>
      </c>
      <c r="H198" s="62">
        <v>0</v>
      </c>
      <c r="I198" s="63">
        <v>0</v>
      </c>
      <c r="J198" s="38">
        <v>1</v>
      </c>
      <c r="K198" s="39">
        <v>0</v>
      </c>
      <c r="L198" s="39">
        <v>0</v>
      </c>
      <c r="M198" s="39">
        <v>0</v>
      </c>
      <c r="N198" s="40">
        <v>0</v>
      </c>
      <c r="O198" s="41">
        <f t="shared" si="142"/>
        <v>0</v>
      </c>
      <c r="P198" s="41">
        <f t="shared" si="143"/>
        <v>0</v>
      </c>
      <c r="Q198" s="41">
        <f t="shared" si="144"/>
        <v>0</v>
      </c>
      <c r="R198" s="41">
        <f t="shared" si="145"/>
        <v>0</v>
      </c>
      <c r="S198" s="41">
        <f t="shared" si="146"/>
        <v>0</v>
      </c>
      <c r="T198" s="32">
        <f t="shared" si="123"/>
        <v>0</v>
      </c>
      <c r="U198" s="41">
        <f t="shared" si="147"/>
        <v>0</v>
      </c>
      <c r="V198" s="41">
        <f t="shared" si="148"/>
        <v>0</v>
      </c>
      <c r="W198" s="41">
        <f t="shared" si="149"/>
        <v>0</v>
      </c>
      <c r="X198" s="41">
        <f t="shared" si="150"/>
        <v>0</v>
      </c>
      <c r="Y198" s="41">
        <f t="shared" si="151"/>
        <v>0</v>
      </c>
      <c r="Z198" s="32">
        <f t="shared" si="152"/>
        <v>0</v>
      </c>
      <c r="AA198" s="32" t="str">
        <f t="shared" si="153"/>
        <v/>
      </c>
      <c r="AB198" s="32" t="str">
        <f t="shared" si="154"/>
        <v/>
      </c>
      <c r="AC198" s="56" t="str">
        <f t="shared" si="155"/>
        <v/>
      </c>
      <c r="AD198" s="42">
        <f t="shared" si="156"/>
        <v>1</v>
      </c>
      <c r="AE198" s="43">
        <f t="shared" si="124"/>
        <v>0</v>
      </c>
      <c r="AF198" s="43">
        <f t="shared" si="125"/>
        <v>0</v>
      </c>
      <c r="AG198" s="43">
        <f t="shared" si="126"/>
        <v>0</v>
      </c>
      <c r="AH198" s="44">
        <f t="shared" si="127"/>
        <v>0</v>
      </c>
      <c r="AI198" s="45">
        <f t="shared" si="128"/>
        <v>0</v>
      </c>
      <c r="AJ198" s="45">
        <f t="shared" si="129"/>
        <v>0</v>
      </c>
      <c r="AK198" s="46">
        <f t="shared" si="130"/>
        <v>0</v>
      </c>
      <c r="AL198" s="46">
        <f t="shared" si="157"/>
        <v>0</v>
      </c>
      <c r="AM198" s="46">
        <f t="shared" si="131"/>
        <v>0</v>
      </c>
      <c r="AN198" s="32">
        <f t="shared" si="158"/>
        <v>0</v>
      </c>
      <c r="AO198" s="45">
        <f t="shared" si="159"/>
        <v>0</v>
      </c>
      <c r="AP198" s="45">
        <f t="shared" si="160"/>
        <v>0</v>
      </c>
      <c r="AQ198" s="46">
        <f t="shared" si="161"/>
        <v>0</v>
      </c>
      <c r="AR198" s="46">
        <f t="shared" si="162"/>
        <v>0</v>
      </c>
      <c r="AS198" s="46">
        <f t="shared" si="163"/>
        <v>0</v>
      </c>
      <c r="AT198" s="32">
        <f t="shared" si="164"/>
        <v>0</v>
      </c>
      <c r="AU198" s="35" t="str">
        <f t="shared" si="165"/>
        <v/>
      </c>
      <c r="AV198" s="35" t="str">
        <f t="shared" si="166"/>
        <v/>
      </c>
      <c r="AW198" s="65" t="str">
        <f t="shared" si="167"/>
        <v/>
      </c>
      <c r="AX198" s="47">
        <f t="shared" si="132"/>
        <v>1</v>
      </c>
      <c r="AY198" s="48">
        <f t="shared" si="133"/>
        <v>0</v>
      </c>
      <c r="AZ198" s="48">
        <f t="shared" si="134"/>
        <v>0</v>
      </c>
      <c r="BA198" s="43">
        <f t="shared" si="135"/>
        <v>0</v>
      </c>
      <c r="BB198" s="43">
        <f t="shared" si="136"/>
        <v>0</v>
      </c>
      <c r="BC198" s="49">
        <f t="shared" si="137"/>
        <v>0</v>
      </c>
      <c r="BD198" s="49">
        <f t="shared" si="138"/>
        <v>0</v>
      </c>
      <c r="BE198" s="49">
        <f t="shared" si="139"/>
        <v>0</v>
      </c>
      <c r="BF198" s="49">
        <f t="shared" si="168"/>
        <v>0</v>
      </c>
      <c r="BG198" s="49">
        <f t="shared" si="140"/>
        <v>0</v>
      </c>
      <c r="BH198" s="32">
        <f t="shared" si="169"/>
        <v>0</v>
      </c>
      <c r="BI198" s="49">
        <f t="shared" si="170"/>
        <v>0</v>
      </c>
      <c r="BJ198" s="49">
        <f t="shared" si="171"/>
        <v>0</v>
      </c>
      <c r="BK198" s="49">
        <f t="shared" si="172"/>
        <v>0</v>
      </c>
      <c r="BL198" s="49">
        <f t="shared" si="173"/>
        <v>0</v>
      </c>
      <c r="BM198" s="49">
        <f t="shared" si="174"/>
        <v>0</v>
      </c>
      <c r="BN198" s="32">
        <f t="shared" si="175"/>
        <v>0</v>
      </c>
      <c r="BO198" s="32" t="str">
        <f t="shared" si="176"/>
        <v/>
      </c>
      <c r="BP198" s="32" t="str">
        <f t="shared" si="177"/>
        <v/>
      </c>
      <c r="BQ198" s="56" t="str">
        <f t="shared" si="178"/>
        <v/>
      </c>
      <c r="BR198" s="250">
        <f t="shared" si="179"/>
        <v>0</v>
      </c>
      <c r="BS198" s="19"/>
      <c r="BT198" s="19"/>
      <c r="BU198" s="19"/>
      <c r="BV198" s="19"/>
      <c r="BW198" s="19"/>
      <c r="BX198" s="19"/>
      <c r="BY198" s="19"/>
      <c r="BZ198" s="19"/>
      <c r="CA198" s="19">
        <f t="shared" si="141"/>
        <v>10</v>
      </c>
      <c r="CB198" s="19"/>
      <c r="CC198" s="19"/>
      <c r="CD198" s="19"/>
      <c r="CE198" s="19"/>
      <c r="CF198" s="19"/>
      <c r="CG198" s="19"/>
      <c r="CH198" s="19"/>
      <c r="CI198" s="19"/>
      <c r="CJ198" s="19"/>
      <c r="CK198" s="19"/>
      <c r="CL198" s="19"/>
      <c r="CM198" s="19"/>
      <c r="CN198" s="19"/>
      <c r="CO198" s="18"/>
      <c r="CP198" s="18"/>
      <c r="CQ198" s="18"/>
    </row>
    <row r="199" spans="1:95" ht="15.75" customHeight="1" x14ac:dyDescent="0.25">
      <c r="A199" s="129">
        <v>181</v>
      </c>
      <c r="B199" s="50"/>
      <c r="C199" s="50"/>
      <c r="D199" s="36"/>
      <c r="E199" s="36"/>
      <c r="F199" s="37">
        <v>1</v>
      </c>
      <c r="G199" s="61">
        <v>0</v>
      </c>
      <c r="H199" s="62">
        <v>0</v>
      </c>
      <c r="I199" s="63">
        <v>0</v>
      </c>
      <c r="J199" s="38">
        <v>1</v>
      </c>
      <c r="K199" s="39">
        <v>0</v>
      </c>
      <c r="L199" s="39">
        <v>0</v>
      </c>
      <c r="M199" s="39">
        <v>0</v>
      </c>
      <c r="N199" s="40">
        <v>0</v>
      </c>
      <c r="O199" s="41">
        <f t="shared" si="142"/>
        <v>0</v>
      </c>
      <c r="P199" s="41">
        <f t="shared" si="143"/>
        <v>0</v>
      </c>
      <c r="Q199" s="41">
        <f t="shared" si="144"/>
        <v>0</v>
      </c>
      <c r="R199" s="41">
        <f t="shared" si="145"/>
        <v>0</v>
      </c>
      <c r="S199" s="41">
        <f t="shared" si="146"/>
        <v>0</v>
      </c>
      <c r="T199" s="32">
        <f t="shared" si="123"/>
        <v>0</v>
      </c>
      <c r="U199" s="41">
        <f t="shared" si="147"/>
        <v>0</v>
      </c>
      <c r="V199" s="41">
        <f t="shared" si="148"/>
        <v>0</v>
      </c>
      <c r="W199" s="41">
        <f t="shared" si="149"/>
        <v>0</v>
      </c>
      <c r="X199" s="41">
        <f t="shared" si="150"/>
        <v>0</v>
      </c>
      <c r="Y199" s="41">
        <f t="shared" si="151"/>
        <v>0</v>
      </c>
      <c r="Z199" s="32">
        <f t="shared" si="152"/>
        <v>0</v>
      </c>
      <c r="AA199" s="32" t="str">
        <f t="shared" si="153"/>
        <v/>
      </c>
      <c r="AB199" s="32" t="str">
        <f t="shared" si="154"/>
        <v/>
      </c>
      <c r="AC199" s="56" t="str">
        <f t="shared" si="155"/>
        <v/>
      </c>
      <c r="AD199" s="42">
        <f t="shared" si="156"/>
        <v>1</v>
      </c>
      <c r="AE199" s="43">
        <f t="shared" si="124"/>
        <v>0</v>
      </c>
      <c r="AF199" s="43">
        <f t="shared" si="125"/>
        <v>0</v>
      </c>
      <c r="AG199" s="43">
        <f t="shared" si="126"/>
        <v>0</v>
      </c>
      <c r="AH199" s="44">
        <f t="shared" si="127"/>
        <v>0</v>
      </c>
      <c r="AI199" s="45">
        <f t="shared" si="128"/>
        <v>0</v>
      </c>
      <c r="AJ199" s="45">
        <f t="shared" si="129"/>
        <v>0</v>
      </c>
      <c r="AK199" s="46">
        <f t="shared" si="130"/>
        <v>0</v>
      </c>
      <c r="AL199" s="46">
        <f t="shared" si="157"/>
        <v>0</v>
      </c>
      <c r="AM199" s="46">
        <f t="shared" si="131"/>
        <v>0</v>
      </c>
      <c r="AN199" s="32">
        <f t="shared" si="158"/>
        <v>0</v>
      </c>
      <c r="AO199" s="45">
        <f t="shared" si="159"/>
        <v>0</v>
      </c>
      <c r="AP199" s="45">
        <f t="shared" si="160"/>
        <v>0</v>
      </c>
      <c r="AQ199" s="46">
        <f t="shared" si="161"/>
        <v>0</v>
      </c>
      <c r="AR199" s="46">
        <f t="shared" si="162"/>
        <v>0</v>
      </c>
      <c r="AS199" s="46">
        <f t="shared" si="163"/>
        <v>0</v>
      </c>
      <c r="AT199" s="32">
        <f t="shared" si="164"/>
        <v>0</v>
      </c>
      <c r="AU199" s="35" t="str">
        <f t="shared" si="165"/>
        <v/>
      </c>
      <c r="AV199" s="35" t="str">
        <f t="shared" si="166"/>
        <v/>
      </c>
      <c r="AW199" s="65" t="str">
        <f t="shared" si="167"/>
        <v/>
      </c>
      <c r="AX199" s="47">
        <f t="shared" si="132"/>
        <v>1</v>
      </c>
      <c r="AY199" s="48">
        <f t="shared" si="133"/>
        <v>0</v>
      </c>
      <c r="AZ199" s="48">
        <f t="shared" si="134"/>
        <v>0</v>
      </c>
      <c r="BA199" s="43">
        <f t="shared" si="135"/>
        <v>0</v>
      </c>
      <c r="BB199" s="43">
        <f t="shared" si="136"/>
        <v>0</v>
      </c>
      <c r="BC199" s="49">
        <f t="shared" si="137"/>
        <v>0</v>
      </c>
      <c r="BD199" s="49">
        <f t="shared" si="138"/>
        <v>0</v>
      </c>
      <c r="BE199" s="49">
        <f t="shared" si="139"/>
        <v>0</v>
      </c>
      <c r="BF199" s="49">
        <f t="shared" si="168"/>
        <v>0</v>
      </c>
      <c r="BG199" s="49">
        <f t="shared" si="140"/>
        <v>0</v>
      </c>
      <c r="BH199" s="32">
        <f t="shared" si="169"/>
        <v>0</v>
      </c>
      <c r="BI199" s="49">
        <f t="shared" si="170"/>
        <v>0</v>
      </c>
      <c r="BJ199" s="49">
        <f t="shared" si="171"/>
        <v>0</v>
      </c>
      <c r="BK199" s="49">
        <f t="shared" si="172"/>
        <v>0</v>
      </c>
      <c r="BL199" s="49">
        <f t="shared" si="173"/>
        <v>0</v>
      </c>
      <c r="BM199" s="49">
        <f t="shared" si="174"/>
        <v>0</v>
      </c>
      <c r="BN199" s="32">
        <f t="shared" si="175"/>
        <v>0</v>
      </c>
      <c r="BO199" s="32" t="str">
        <f t="shared" si="176"/>
        <v/>
      </c>
      <c r="BP199" s="32" t="str">
        <f t="shared" si="177"/>
        <v/>
      </c>
      <c r="BQ199" s="56" t="str">
        <f t="shared" si="178"/>
        <v/>
      </c>
      <c r="BR199" s="250">
        <f t="shared" si="179"/>
        <v>0</v>
      </c>
      <c r="BS199" s="19"/>
      <c r="BT199" s="19"/>
      <c r="BU199" s="19"/>
      <c r="BV199" s="19"/>
      <c r="BW199" s="19"/>
      <c r="BX199" s="19"/>
      <c r="BY199" s="19"/>
      <c r="BZ199" s="19"/>
      <c r="CA199" s="19">
        <f t="shared" si="141"/>
        <v>10</v>
      </c>
      <c r="CB199" s="19"/>
      <c r="CC199" s="19"/>
      <c r="CD199" s="19"/>
      <c r="CE199" s="19"/>
      <c r="CF199" s="19"/>
      <c r="CG199" s="19"/>
      <c r="CH199" s="19"/>
      <c r="CI199" s="19"/>
      <c r="CJ199" s="19"/>
      <c r="CK199" s="19"/>
      <c r="CL199" s="19"/>
      <c r="CM199" s="19"/>
      <c r="CN199" s="19"/>
      <c r="CO199" s="18"/>
      <c r="CP199" s="18"/>
      <c r="CQ199" s="18"/>
    </row>
    <row r="200" spans="1:95" ht="15.75" customHeight="1" x14ac:dyDescent="0.25">
      <c r="A200" s="129">
        <v>182</v>
      </c>
      <c r="B200" s="50"/>
      <c r="C200" s="50"/>
      <c r="D200" s="36"/>
      <c r="E200" s="36"/>
      <c r="F200" s="37">
        <v>1</v>
      </c>
      <c r="G200" s="61">
        <v>0</v>
      </c>
      <c r="H200" s="62">
        <v>0</v>
      </c>
      <c r="I200" s="63">
        <v>0</v>
      </c>
      <c r="J200" s="38">
        <v>1</v>
      </c>
      <c r="K200" s="39">
        <v>0</v>
      </c>
      <c r="L200" s="39">
        <v>0</v>
      </c>
      <c r="M200" s="39">
        <v>0</v>
      </c>
      <c r="N200" s="40">
        <v>0</v>
      </c>
      <c r="O200" s="41">
        <f t="shared" si="142"/>
        <v>0</v>
      </c>
      <c r="P200" s="41">
        <f t="shared" si="143"/>
        <v>0</v>
      </c>
      <c r="Q200" s="41">
        <f t="shared" si="144"/>
        <v>0</v>
      </c>
      <c r="R200" s="41">
        <f t="shared" si="145"/>
        <v>0</v>
      </c>
      <c r="S200" s="41">
        <f t="shared" si="146"/>
        <v>0</v>
      </c>
      <c r="T200" s="32">
        <f t="shared" si="123"/>
        <v>0</v>
      </c>
      <c r="U200" s="41">
        <f t="shared" si="147"/>
        <v>0</v>
      </c>
      <c r="V200" s="41">
        <f t="shared" si="148"/>
        <v>0</v>
      </c>
      <c r="W200" s="41">
        <f t="shared" si="149"/>
        <v>0</v>
      </c>
      <c r="X200" s="41">
        <f t="shared" si="150"/>
        <v>0</v>
      </c>
      <c r="Y200" s="41">
        <f t="shared" si="151"/>
        <v>0</v>
      </c>
      <c r="Z200" s="32">
        <f t="shared" si="152"/>
        <v>0</v>
      </c>
      <c r="AA200" s="32" t="str">
        <f t="shared" si="153"/>
        <v/>
      </c>
      <c r="AB200" s="32" t="str">
        <f t="shared" si="154"/>
        <v/>
      </c>
      <c r="AC200" s="56" t="str">
        <f t="shared" si="155"/>
        <v/>
      </c>
      <c r="AD200" s="42">
        <f t="shared" si="156"/>
        <v>1</v>
      </c>
      <c r="AE200" s="43">
        <f t="shared" si="124"/>
        <v>0</v>
      </c>
      <c r="AF200" s="43">
        <f t="shared" si="125"/>
        <v>0</v>
      </c>
      <c r="AG200" s="43">
        <f t="shared" si="126"/>
        <v>0</v>
      </c>
      <c r="AH200" s="44">
        <f t="shared" si="127"/>
        <v>0</v>
      </c>
      <c r="AI200" s="45">
        <f t="shared" si="128"/>
        <v>0</v>
      </c>
      <c r="AJ200" s="45">
        <f t="shared" si="129"/>
        <v>0</v>
      </c>
      <c r="AK200" s="46">
        <f t="shared" si="130"/>
        <v>0</v>
      </c>
      <c r="AL200" s="46">
        <f t="shared" si="157"/>
        <v>0</v>
      </c>
      <c r="AM200" s="46">
        <f t="shared" si="131"/>
        <v>0</v>
      </c>
      <c r="AN200" s="32">
        <f t="shared" si="158"/>
        <v>0</v>
      </c>
      <c r="AO200" s="45">
        <f t="shared" si="159"/>
        <v>0</v>
      </c>
      <c r="AP200" s="45">
        <f t="shared" si="160"/>
        <v>0</v>
      </c>
      <c r="AQ200" s="46">
        <f t="shared" si="161"/>
        <v>0</v>
      </c>
      <c r="AR200" s="46">
        <f t="shared" si="162"/>
        <v>0</v>
      </c>
      <c r="AS200" s="46">
        <f t="shared" si="163"/>
        <v>0</v>
      </c>
      <c r="AT200" s="32">
        <f t="shared" si="164"/>
        <v>0</v>
      </c>
      <c r="AU200" s="35" t="str">
        <f t="shared" si="165"/>
        <v/>
      </c>
      <c r="AV200" s="35" t="str">
        <f t="shared" si="166"/>
        <v/>
      </c>
      <c r="AW200" s="65" t="str">
        <f t="shared" si="167"/>
        <v/>
      </c>
      <c r="AX200" s="47">
        <f t="shared" si="132"/>
        <v>1</v>
      </c>
      <c r="AY200" s="48">
        <f t="shared" si="133"/>
        <v>0</v>
      </c>
      <c r="AZ200" s="48">
        <f t="shared" si="134"/>
        <v>0</v>
      </c>
      <c r="BA200" s="43">
        <f t="shared" si="135"/>
        <v>0</v>
      </c>
      <c r="BB200" s="43">
        <f t="shared" si="136"/>
        <v>0</v>
      </c>
      <c r="BC200" s="49">
        <f t="shared" si="137"/>
        <v>0</v>
      </c>
      <c r="BD200" s="49">
        <f t="shared" si="138"/>
        <v>0</v>
      </c>
      <c r="BE200" s="49">
        <f t="shared" si="139"/>
        <v>0</v>
      </c>
      <c r="BF200" s="49">
        <f t="shared" si="168"/>
        <v>0</v>
      </c>
      <c r="BG200" s="49">
        <f t="shared" si="140"/>
        <v>0</v>
      </c>
      <c r="BH200" s="32">
        <f t="shared" si="169"/>
        <v>0</v>
      </c>
      <c r="BI200" s="49">
        <f t="shared" si="170"/>
        <v>0</v>
      </c>
      <c r="BJ200" s="49">
        <f t="shared" si="171"/>
        <v>0</v>
      </c>
      <c r="BK200" s="49">
        <f t="shared" si="172"/>
        <v>0</v>
      </c>
      <c r="BL200" s="49">
        <f t="shared" si="173"/>
        <v>0</v>
      </c>
      <c r="BM200" s="49">
        <f t="shared" si="174"/>
        <v>0</v>
      </c>
      <c r="BN200" s="32">
        <f t="shared" si="175"/>
        <v>0</v>
      </c>
      <c r="BO200" s="32" t="str">
        <f t="shared" si="176"/>
        <v/>
      </c>
      <c r="BP200" s="32" t="str">
        <f t="shared" si="177"/>
        <v/>
      </c>
      <c r="BQ200" s="56" t="str">
        <f t="shared" si="178"/>
        <v/>
      </c>
      <c r="BR200" s="250">
        <f t="shared" si="179"/>
        <v>0</v>
      </c>
      <c r="BS200" s="19"/>
      <c r="BT200" s="19"/>
      <c r="BU200" s="19"/>
      <c r="BV200" s="19"/>
      <c r="BW200" s="19"/>
      <c r="BX200" s="19"/>
      <c r="BY200" s="19"/>
      <c r="BZ200" s="19"/>
      <c r="CA200" s="19">
        <f t="shared" si="141"/>
        <v>10</v>
      </c>
      <c r="CB200" s="19"/>
      <c r="CC200" s="19"/>
      <c r="CD200" s="19"/>
      <c r="CE200" s="19"/>
      <c r="CF200" s="19"/>
      <c r="CG200" s="19"/>
      <c r="CH200" s="19"/>
      <c r="CI200" s="19"/>
      <c r="CJ200" s="19"/>
      <c r="CK200" s="19"/>
      <c r="CL200" s="19"/>
      <c r="CM200" s="19"/>
      <c r="CN200" s="19"/>
      <c r="CO200" s="18"/>
      <c r="CP200" s="18"/>
      <c r="CQ200" s="18"/>
    </row>
    <row r="201" spans="1:95" ht="15.75" customHeight="1" x14ac:dyDescent="0.25">
      <c r="A201" s="129">
        <v>183</v>
      </c>
      <c r="B201" s="50"/>
      <c r="C201" s="50"/>
      <c r="D201" s="36"/>
      <c r="E201" s="36"/>
      <c r="F201" s="37">
        <v>1</v>
      </c>
      <c r="G201" s="61">
        <v>0</v>
      </c>
      <c r="H201" s="62">
        <v>0</v>
      </c>
      <c r="I201" s="63">
        <v>0</v>
      </c>
      <c r="J201" s="38">
        <v>1</v>
      </c>
      <c r="K201" s="39">
        <v>0</v>
      </c>
      <c r="L201" s="39">
        <v>0</v>
      </c>
      <c r="M201" s="39">
        <v>0</v>
      </c>
      <c r="N201" s="40">
        <v>0</v>
      </c>
      <c r="O201" s="41">
        <f t="shared" si="142"/>
        <v>0</v>
      </c>
      <c r="P201" s="41">
        <f t="shared" si="143"/>
        <v>0</v>
      </c>
      <c r="Q201" s="41">
        <f t="shared" si="144"/>
        <v>0</v>
      </c>
      <c r="R201" s="41">
        <f t="shared" si="145"/>
        <v>0</v>
      </c>
      <c r="S201" s="41">
        <f t="shared" si="146"/>
        <v>0</v>
      </c>
      <c r="T201" s="32">
        <f t="shared" si="123"/>
        <v>0</v>
      </c>
      <c r="U201" s="41">
        <f t="shared" si="147"/>
        <v>0</v>
      </c>
      <c r="V201" s="41">
        <f t="shared" si="148"/>
        <v>0</v>
      </c>
      <c r="W201" s="41">
        <f t="shared" si="149"/>
        <v>0</v>
      </c>
      <c r="X201" s="41">
        <f t="shared" si="150"/>
        <v>0</v>
      </c>
      <c r="Y201" s="41">
        <f t="shared" si="151"/>
        <v>0</v>
      </c>
      <c r="Z201" s="32">
        <f t="shared" si="152"/>
        <v>0</v>
      </c>
      <c r="AA201" s="32" t="str">
        <f t="shared" si="153"/>
        <v/>
      </c>
      <c r="AB201" s="32" t="str">
        <f t="shared" si="154"/>
        <v/>
      </c>
      <c r="AC201" s="56" t="str">
        <f t="shared" si="155"/>
        <v/>
      </c>
      <c r="AD201" s="42">
        <f t="shared" si="156"/>
        <v>1</v>
      </c>
      <c r="AE201" s="43">
        <f t="shared" si="124"/>
        <v>0</v>
      </c>
      <c r="AF201" s="43">
        <f t="shared" si="125"/>
        <v>0</v>
      </c>
      <c r="AG201" s="43">
        <f t="shared" si="126"/>
        <v>0</v>
      </c>
      <c r="AH201" s="44">
        <f t="shared" si="127"/>
        <v>0</v>
      </c>
      <c r="AI201" s="45">
        <f t="shared" si="128"/>
        <v>0</v>
      </c>
      <c r="AJ201" s="45">
        <f t="shared" si="129"/>
        <v>0</v>
      </c>
      <c r="AK201" s="46">
        <f t="shared" si="130"/>
        <v>0</v>
      </c>
      <c r="AL201" s="46">
        <f t="shared" si="157"/>
        <v>0</v>
      </c>
      <c r="AM201" s="46">
        <f t="shared" si="131"/>
        <v>0</v>
      </c>
      <c r="AN201" s="32">
        <f t="shared" si="158"/>
        <v>0</v>
      </c>
      <c r="AO201" s="45">
        <f t="shared" si="159"/>
        <v>0</v>
      </c>
      <c r="AP201" s="45">
        <f t="shared" si="160"/>
        <v>0</v>
      </c>
      <c r="AQ201" s="46">
        <f t="shared" si="161"/>
        <v>0</v>
      </c>
      <c r="AR201" s="46">
        <f t="shared" si="162"/>
        <v>0</v>
      </c>
      <c r="AS201" s="46">
        <f t="shared" si="163"/>
        <v>0</v>
      </c>
      <c r="AT201" s="32">
        <f t="shared" si="164"/>
        <v>0</v>
      </c>
      <c r="AU201" s="35" t="str">
        <f t="shared" si="165"/>
        <v/>
      </c>
      <c r="AV201" s="35" t="str">
        <f t="shared" si="166"/>
        <v/>
      </c>
      <c r="AW201" s="65" t="str">
        <f t="shared" si="167"/>
        <v/>
      </c>
      <c r="AX201" s="47">
        <f t="shared" si="132"/>
        <v>1</v>
      </c>
      <c r="AY201" s="48">
        <f t="shared" si="133"/>
        <v>0</v>
      </c>
      <c r="AZ201" s="48">
        <f t="shared" si="134"/>
        <v>0</v>
      </c>
      <c r="BA201" s="43">
        <f t="shared" si="135"/>
        <v>0</v>
      </c>
      <c r="BB201" s="43">
        <f t="shared" si="136"/>
        <v>0</v>
      </c>
      <c r="BC201" s="49">
        <f t="shared" si="137"/>
        <v>0</v>
      </c>
      <c r="BD201" s="49">
        <f t="shared" si="138"/>
        <v>0</v>
      </c>
      <c r="BE201" s="49">
        <f t="shared" si="139"/>
        <v>0</v>
      </c>
      <c r="BF201" s="49">
        <f t="shared" si="168"/>
        <v>0</v>
      </c>
      <c r="BG201" s="49">
        <f t="shared" si="140"/>
        <v>0</v>
      </c>
      <c r="BH201" s="32">
        <f t="shared" si="169"/>
        <v>0</v>
      </c>
      <c r="BI201" s="49">
        <f t="shared" si="170"/>
        <v>0</v>
      </c>
      <c r="BJ201" s="49">
        <f t="shared" si="171"/>
        <v>0</v>
      </c>
      <c r="BK201" s="49">
        <f t="shared" si="172"/>
        <v>0</v>
      </c>
      <c r="BL201" s="49">
        <f t="shared" si="173"/>
        <v>0</v>
      </c>
      <c r="BM201" s="49">
        <f t="shared" si="174"/>
        <v>0</v>
      </c>
      <c r="BN201" s="32">
        <f t="shared" si="175"/>
        <v>0</v>
      </c>
      <c r="BO201" s="32" t="str">
        <f t="shared" si="176"/>
        <v/>
      </c>
      <c r="BP201" s="32" t="str">
        <f t="shared" si="177"/>
        <v/>
      </c>
      <c r="BQ201" s="56" t="str">
        <f t="shared" si="178"/>
        <v/>
      </c>
      <c r="BR201" s="250">
        <f t="shared" si="179"/>
        <v>0</v>
      </c>
      <c r="BS201" s="19"/>
      <c r="BT201" s="19"/>
      <c r="BU201" s="19"/>
      <c r="BV201" s="19"/>
      <c r="BW201" s="19"/>
      <c r="BX201" s="19"/>
      <c r="BY201" s="19"/>
      <c r="BZ201" s="19"/>
      <c r="CA201" s="19">
        <f t="shared" si="141"/>
        <v>10</v>
      </c>
      <c r="CB201" s="19"/>
      <c r="CC201" s="19"/>
      <c r="CD201" s="19"/>
      <c r="CE201" s="19"/>
      <c r="CF201" s="19"/>
      <c r="CG201" s="19"/>
      <c r="CH201" s="19"/>
      <c r="CI201" s="19"/>
      <c r="CJ201" s="19"/>
      <c r="CK201" s="19"/>
      <c r="CL201" s="19"/>
      <c r="CM201" s="19"/>
      <c r="CN201" s="19"/>
      <c r="CO201" s="18"/>
      <c r="CP201" s="18"/>
      <c r="CQ201" s="18"/>
    </row>
    <row r="202" spans="1:95" ht="15.75" customHeight="1" x14ac:dyDescent="0.25">
      <c r="A202" s="129">
        <v>184</v>
      </c>
      <c r="B202" s="50"/>
      <c r="C202" s="50"/>
      <c r="D202" s="36"/>
      <c r="E202" s="36"/>
      <c r="F202" s="37">
        <v>1</v>
      </c>
      <c r="G202" s="61">
        <v>0</v>
      </c>
      <c r="H202" s="62">
        <v>0</v>
      </c>
      <c r="I202" s="63">
        <v>0</v>
      </c>
      <c r="J202" s="38">
        <v>1</v>
      </c>
      <c r="K202" s="39">
        <v>0</v>
      </c>
      <c r="L202" s="39">
        <v>0</v>
      </c>
      <c r="M202" s="39">
        <v>0</v>
      </c>
      <c r="N202" s="40">
        <v>0</v>
      </c>
      <c r="O202" s="41">
        <f t="shared" si="142"/>
        <v>0</v>
      </c>
      <c r="P202" s="41">
        <f t="shared" si="143"/>
        <v>0</v>
      </c>
      <c r="Q202" s="41">
        <f t="shared" si="144"/>
        <v>0</v>
      </c>
      <c r="R202" s="41">
        <f t="shared" si="145"/>
        <v>0</v>
      </c>
      <c r="S202" s="41">
        <f t="shared" si="146"/>
        <v>0</v>
      </c>
      <c r="T202" s="32">
        <f t="shared" si="123"/>
        <v>0</v>
      </c>
      <c r="U202" s="41">
        <f t="shared" si="147"/>
        <v>0</v>
      </c>
      <c r="V202" s="41">
        <f t="shared" si="148"/>
        <v>0</v>
      </c>
      <c r="W202" s="41">
        <f t="shared" si="149"/>
        <v>0</v>
      </c>
      <c r="X202" s="41">
        <f t="shared" si="150"/>
        <v>0</v>
      </c>
      <c r="Y202" s="41">
        <f t="shared" si="151"/>
        <v>0</v>
      </c>
      <c r="Z202" s="32">
        <f t="shared" si="152"/>
        <v>0</v>
      </c>
      <c r="AA202" s="32" t="str">
        <f t="shared" si="153"/>
        <v/>
      </c>
      <c r="AB202" s="32" t="str">
        <f t="shared" si="154"/>
        <v/>
      </c>
      <c r="AC202" s="56" t="str">
        <f t="shared" si="155"/>
        <v/>
      </c>
      <c r="AD202" s="42">
        <f t="shared" si="156"/>
        <v>1</v>
      </c>
      <c r="AE202" s="43">
        <f t="shared" si="124"/>
        <v>0</v>
      </c>
      <c r="AF202" s="43">
        <f t="shared" si="125"/>
        <v>0</v>
      </c>
      <c r="AG202" s="43">
        <f t="shared" si="126"/>
        <v>0</v>
      </c>
      <c r="AH202" s="44">
        <f t="shared" si="127"/>
        <v>0</v>
      </c>
      <c r="AI202" s="45">
        <f t="shared" si="128"/>
        <v>0</v>
      </c>
      <c r="AJ202" s="45">
        <f t="shared" si="129"/>
        <v>0</v>
      </c>
      <c r="AK202" s="46">
        <f t="shared" si="130"/>
        <v>0</v>
      </c>
      <c r="AL202" s="46">
        <f t="shared" si="157"/>
        <v>0</v>
      </c>
      <c r="AM202" s="46">
        <f t="shared" si="131"/>
        <v>0</v>
      </c>
      <c r="AN202" s="32">
        <f t="shared" si="158"/>
        <v>0</v>
      </c>
      <c r="AO202" s="45">
        <f t="shared" si="159"/>
        <v>0</v>
      </c>
      <c r="AP202" s="45">
        <f t="shared" si="160"/>
        <v>0</v>
      </c>
      <c r="AQ202" s="46">
        <f t="shared" si="161"/>
        <v>0</v>
      </c>
      <c r="AR202" s="46">
        <f t="shared" si="162"/>
        <v>0</v>
      </c>
      <c r="AS202" s="46">
        <f t="shared" si="163"/>
        <v>0</v>
      </c>
      <c r="AT202" s="32">
        <f t="shared" si="164"/>
        <v>0</v>
      </c>
      <c r="AU202" s="35" t="str">
        <f t="shared" si="165"/>
        <v/>
      </c>
      <c r="AV202" s="35" t="str">
        <f t="shared" si="166"/>
        <v/>
      </c>
      <c r="AW202" s="65" t="str">
        <f t="shared" si="167"/>
        <v/>
      </c>
      <c r="AX202" s="47">
        <f t="shared" si="132"/>
        <v>1</v>
      </c>
      <c r="AY202" s="48">
        <f t="shared" si="133"/>
        <v>0</v>
      </c>
      <c r="AZ202" s="48">
        <f t="shared" si="134"/>
        <v>0</v>
      </c>
      <c r="BA202" s="43">
        <f t="shared" si="135"/>
        <v>0</v>
      </c>
      <c r="BB202" s="43">
        <f t="shared" si="136"/>
        <v>0</v>
      </c>
      <c r="BC202" s="49">
        <f t="shared" si="137"/>
        <v>0</v>
      </c>
      <c r="BD202" s="49">
        <f t="shared" si="138"/>
        <v>0</v>
      </c>
      <c r="BE202" s="49">
        <f t="shared" si="139"/>
        <v>0</v>
      </c>
      <c r="BF202" s="49">
        <f t="shared" si="168"/>
        <v>0</v>
      </c>
      <c r="BG202" s="49">
        <f t="shared" si="140"/>
        <v>0</v>
      </c>
      <c r="BH202" s="32">
        <f t="shared" si="169"/>
        <v>0</v>
      </c>
      <c r="BI202" s="49">
        <f t="shared" si="170"/>
        <v>0</v>
      </c>
      <c r="BJ202" s="49">
        <f t="shared" si="171"/>
        <v>0</v>
      </c>
      <c r="BK202" s="49">
        <f t="shared" si="172"/>
        <v>0</v>
      </c>
      <c r="BL202" s="49">
        <f t="shared" si="173"/>
        <v>0</v>
      </c>
      <c r="BM202" s="49">
        <f t="shared" si="174"/>
        <v>0</v>
      </c>
      <c r="BN202" s="32">
        <f t="shared" si="175"/>
        <v>0</v>
      </c>
      <c r="BO202" s="32" t="str">
        <f t="shared" si="176"/>
        <v/>
      </c>
      <c r="BP202" s="32" t="str">
        <f t="shared" si="177"/>
        <v/>
      </c>
      <c r="BQ202" s="56" t="str">
        <f t="shared" si="178"/>
        <v/>
      </c>
      <c r="BR202" s="250">
        <f t="shared" si="179"/>
        <v>0</v>
      </c>
      <c r="BS202" s="19"/>
      <c r="BT202" s="19"/>
      <c r="BU202" s="19"/>
      <c r="BV202" s="19"/>
      <c r="BW202" s="19"/>
      <c r="BX202" s="19"/>
      <c r="BY202" s="19"/>
      <c r="BZ202" s="19"/>
      <c r="CA202" s="19">
        <f t="shared" si="141"/>
        <v>10</v>
      </c>
      <c r="CB202" s="19"/>
      <c r="CC202" s="19"/>
      <c r="CD202" s="19"/>
      <c r="CE202" s="19"/>
      <c r="CF202" s="19"/>
      <c r="CG202" s="19"/>
      <c r="CH202" s="19"/>
      <c r="CI202" s="19"/>
      <c r="CJ202" s="19"/>
      <c r="CK202" s="19"/>
      <c r="CL202" s="19"/>
      <c r="CM202" s="19"/>
      <c r="CN202" s="19"/>
      <c r="CO202" s="18"/>
      <c r="CP202" s="18"/>
      <c r="CQ202" s="18"/>
    </row>
    <row r="203" spans="1:95" ht="15.75" customHeight="1" x14ac:dyDescent="0.25">
      <c r="A203" s="129">
        <v>185</v>
      </c>
      <c r="B203" s="50"/>
      <c r="C203" s="50"/>
      <c r="D203" s="36"/>
      <c r="E203" s="36"/>
      <c r="F203" s="37">
        <v>1</v>
      </c>
      <c r="G203" s="61">
        <v>0</v>
      </c>
      <c r="H203" s="62">
        <v>0</v>
      </c>
      <c r="I203" s="63">
        <v>0</v>
      </c>
      <c r="J203" s="38">
        <v>1</v>
      </c>
      <c r="K203" s="39">
        <v>0</v>
      </c>
      <c r="L203" s="39">
        <v>0</v>
      </c>
      <c r="M203" s="39">
        <v>0</v>
      </c>
      <c r="N203" s="40">
        <v>0</v>
      </c>
      <c r="O203" s="41">
        <f t="shared" si="142"/>
        <v>0</v>
      </c>
      <c r="P203" s="41">
        <f t="shared" si="143"/>
        <v>0</v>
      </c>
      <c r="Q203" s="41">
        <f t="shared" si="144"/>
        <v>0</v>
      </c>
      <c r="R203" s="41">
        <f t="shared" si="145"/>
        <v>0</v>
      </c>
      <c r="S203" s="41">
        <f t="shared" si="146"/>
        <v>0</v>
      </c>
      <c r="T203" s="32">
        <f t="shared" si="123"/>
        <v>0</v>
      </c>
      <c r="U203" s="41">
        <f t="shared" si="147"/>
        <v>0</v>
      </c>
      <c r="V203" s="41">
        <f t="shared" si="148"/>
        <v>0</v>
      </c>
      <c r="W203" s="41">
        <f t="shared" si="149"/>
        <v>0</v>
      </c>
      <c r="X203" s="41">
        <f t="shared" si="150"/>
        <v>0</v>
      </c>
      <c r="Y203" s="41">
        <f t="shared" si="151"/>
        <v>0</v>
      </c>
      <c r="Z203" s="32">
        <f t="shared" si="152"/>
        <v>0</v>
      </c>
      <c r="AA203" s="32" t="str">
        <f t="shared" si="153"/>
        <v/>
      </c>
      <c r="AB203" s="32" t="str">
        <f t="shared" si="154"/>
        <v/>
      </c>
      <c r="AC203" s="56" t="str">
        <f t="shared" si="155"/>
        <v/>
      </c>
      <c r="AD203" s="42">
        <f t="shared" si="156"/>
        <v>1</v>
      </c>
      <c r="AE203" s="43">
        <f t="shared" si="124"/>
        <v>0</v>
      </c>
      <c r="AF203" s="43">
        <f t="shared" si="125"/>
        <v>0</v>
      </c>
      <c r="AG203" s="43">
        <f t="shared" si="126"/>
        <v>0</v>
      </c>
      <c r="AH203" s="44">
        <f t="shared" si="127"/>
        <v>0</v>
      </c>
      <c r="AI203" s="45">
        <f t="shared" si="128"/>
        <v>0</v>
      </c>
      <c r="AJ203" s="45">
        <f t="shared" si="129"/>
        <v>0</v>
      </c>
      <c r="AK203" s="46">
        <f t="shared" si="130"/>
        <v>0</v>
      </c>
      <c r="AL203" s="46">
        <f t="shared" si="157"/>
        <v>0</v>
      </c>
      <c r="AM203" s="46">
        <f t="shared" si="131"/>
        <v>0</v>
      </c>
      <c r="AN203" s="32">
        <f t="shared" si="158"/>
        <v>0</v>
      </c>
      <c r="AO203" s="45">
        <f t="shared" si="159"/>
        <v>0</v>
      </c>
      <c r="AP203" s="45">
        <f t="shared" si="160"/>
        <v>0</v>
      </c>
      <c r="AQ203" s="46">
        <f t="shared" si="161"/>
        <v>0</v>
      </c>
      <c r="AR203" s="46">
        <f t="shared" si="162"/>
        <v>0</v>
      </c>
      <c r="AS203" s="46">
        <f t="shared" si="163"/>
        <v>0</v>
      </c>
      <c r="AT203" s="32">
        <f t="shared" si="164"/>
        <v>0</v>
      </c>
      <c r="AU203" s="35" t="str">
        <f t="shared" si="165"/>
        <v/>
      </c>
      <c r="AV203" s="35" t="str">
        <f t="shared" si="166"/>
        <v/>
      </c>
      <c r="AW203" s="65" t="str">
        <f t="shared" si="167"/>
        <v/>
      </c>
      <c r="AX203" s="47">
        <f t="shared" si="132"/>
        <v>1</v>
      </c>
      <c r="AY203" s="48">
        <f t="shared" si="133"/>
        <v>0</v>
      </c>
      <c r="AZ203" s="48">
        <f t="shared" si="134"/>
        <v>0</v>
      </c>
      <c r="BA203" s="43">
        <f t="shared" si="135"/>
        <v>0</v>
      </c>
      <c r="BB203" s="43">
        <f t="shared" si="136"/>
        <v>0</v>
      </c>
      <c r="BC203" s="49">
        <f t="shared" si="137"/>
        <v>0</v>
      </c>
      <c r="BD203" s="49">
        <f t="shared" si="138"/>
        <v>0</v>
      </c>
      <c r="BE203" s="49">
        <f t="shared" si="139"/>
        <v>0</v>
      </c>
      <c r="BF203" s="49">
        <f t="shared" si="168"/>
        <v>0</v>
      </c>
      <c r="BG203" s="49">
        <f t="shared" si="140"/>
        <v>0</v>
      </c>
      <c r="BH203" s="32">
        <f t="shared" si="169"/>
        <v>0</v>
      </c>
      <c r="BI203" s="49">
        <f t="shared" si="170"/>
        <v>0</v>
      </c>
      <c r="BJ203" s="49">
        <f t="shared" si="171"/>
        <v>0</v>
      </c>
      <c r="BK203" s="49">
        <f t="shared" si="172"/>
        <v>0</v>
      </c>
      <c r="BL203" s="49">
        <f t="shared" si="173"/>
        <v>0</v>
      </c>
      <c r="BM203" s="49">
        <f t="shared" si="174"/>
        <v>0</v>
      </c>
      <c r="BN203" s="32">
        <f t="shared" si="175"/>
        <v>0</v>
      </c>
      <c r="BO203" s="32" t="str">
        <f t="shared" si="176"/>
        <v/>
      </c>
      <c r="BP203" s="32" t="str">
        <f t="shared" si="177"/>
        <v/>
      </c>
      <c r="BQ203" s="56" t="str">
        <f t="shared" si="178"/>
        <v/>
      </c>
      <c r="BR203" s="250">
        <f t="shared" si="179"/>
        <v>0</v>
      </c>
      <c r="BS203" s="19"/>
      <c r="BT203" s="19"/>
      <c r="BU203" s="19"/>
      <c r="BV203" s="19"/>
      <c r="BW203" s="19"/>
      <c r="BX203" s="19"/>
      <c r="BY203" s="19"/>
      <c r="BZ203" s="19"/>
      <c r="CA203" s="19">
        <f t="shared" si="141"/>
        <v>10</v>
      </c>
      <c r="CB203" s="19"/>
      <c r="CC203" s="19"/>
      <c r="CD203" s="19"/>
      <c r="CE203" s="19"/>
      <c r="CF203" s="19"/>
      <c r="CG203" s="19"/>
      <c r="CH203" s="19"/>
      <c r="CI203" s="19"/>
      <c r="CJ203" s="19"/>
      <c r="CK203" s="19"/>
      <c r="CL203" s="19"/>
      <c r="CM203" s="19"/>
      <c r="CN203" s="19"/>
      <c r="CO203" s="18"/>
      <c r="CP203" s="18"/>
      <c r="CQ203" s="18"/>
    </row>
    <row r="204" spans="1:95" ht="15.75" customHeight="1" x14ac:dyDescent="0.25">
      <c r="A204" s="129">
        <v>186</v>
      </c>
      <c r="B204" s="50"/>
      <c r="C204" s="50"/>
      <c r="D204" s="36"/>
      <c r="E204" s="36"/>
      <c r="F204" s="37">
        <v>1</v>
      </c>
      <c r="G204" s="61">
        <v>0</v>
      </c>
      <c r="H204" s="62">
        <v>0</v>
      </c>
      <c r="I204" s="63">
        <v>0</v>
      </c>
      <c r="J204" s="38">
        <v>1</v>
      </c>
      <c r="K204" s="39">
        <v>0</v>
      </c>
      <c r="L204" s="39">
        <v>0</v>
      </c>
      <c r="M204" s="39">
        <v>0</v>
      </c>
      <c r="N204" s="40">
        <v>0</v>
      </c>
      <c r="O204" s="41">
        <f t="shared" si="142"/>
        <v>0</v>
      </c>
      <c r="P204" s="41">
        <f t="shared" si="143"/>
        <v>0</v>
      </c>
      <c r="Q204" s="41">
        <f t="shared" si="144"/>
        <v>0</v>
      </c>
      <c r="R204" s="41">
        <f t="shared" si="145"/>
        <v>0</v>
      </c>
      <c r="S204" s="41">
        <f t="shared" si="146"/>
        <v>0</v>
      </c>
      <c r="T204" s="32">
        <f t="shared" si="123"/>
        <v>0</v>
      </c>
      <c r="U204" s="41">
        <f t="shared" si="147"/>
        <v>0</v>
      </c>
      <c r="V204" s="41">
        <f t="shared" si="148"/>
        <v>0</v>
      </c>
      <c r="W204" s="41">
        <f t="shared" si="149"/>
        <v>0</v>
      </c>
      <c r="X204" s="41">
        <f t="shared" si="150"/>
        <v>0</v>
      </c>
      <c r="Y204" s="41">
        <f t="shared" si="151"/>
        <v>0</v>
      </c>
      <c r="Z204" s="32">
        <f t="shared" si="152"/>
        <v>0</v>
      </c>
      <c r="AA204" s="32" t="str">
        <f t="shared" si="153"/>
        <v/>
      </c>
      <c r="AB204" s="32" t="str">
        <f t="shared" si="154"/>
        <v/>
      </c>
      <c r="AC204" s="56" t="str">
        <f t="shared" si="155"/>
        <v/>
      </c>
      <c r="AD204" s="42">
        <f t="shared" si="156"/>
        <v>1</v>
      </c>
      <c r="AE204" s="43">
        <f t="shared" si="124"/>
        <v>0</v>
      </c>
      <c r="AF204" s="43">
        <f t="shared" si="125"/>
        <v>0</v>
      </c>
      <c r="AG204" s="43">
        <f t="shared" si="126"/>
        <v>0</v>
      </c>
      <c r="AH204" s="44">
        <f t="shared" si="127"/>
        <v>0</v>
      </c>
      <c r="AI204" s="45">
        <f t="shared" si="128"/>
        <v>0</v>
      </c>
      <c r="AJ204" s="45">
        <f t="shared" si="129"/>
        <v>0</v>
      </c>
      <c r="AK204" s="46">
        <f t="shared" si="130"/>
        <v>0</v>
      </c>
      <c r="AL204" s="46">
        <f t="shared" si="157"/>
        <v>0</v>
      </c>
      <c r="AM204" s="46">
        <f t="shared" si="131"/>
        <v>0</v>
      </c>
      <c r="AN204" s="32">
        <f t="shared" si="158"/>
        <v>0</v>
      </c>
      <c r="AO204" s="45">
        <f t="shared" si="159"/>
        <v>0</v>
      </c>
      <c r="AP204" s="45">
        <f t="shared" si="160"/>
        <v>0</v>
      </c>
      <c r="AQ204" s="46">
        <f t="shared" si="161"/>
        <v>0</v>
      </c>
      <c r="AR204" s="46">
        <f t="shared" si="162"/>
        <v>0</v>
      </c>
      <c r="AS204" s="46">
        <f t="shared" si="163"/>
        <v>0</v>
      </c>
      <c r="AT204" s="32">
        <f t="shared" si="164"/>
        <v>0</v>
      </c>
      <c r="AU204" s="35" t="str">
        <f t="shared" si="165"/>
        <v/>
      </c>
      <c r="AV204" s="35" t="str">
        <f t="shared" si="166"/>
        <v/>
      </c>
      <c r="AW204" s="65" t="str">
        <f t="shared" si="167"/>
        <v/>
      </c>
      <c r="AX204" s="47">
        <f t="shared" si="132"/>
        <v>1</v>
      </c>
      <c r="AY204" s="48">
        <f t="shared" si="133"/>
        <v>0</v>
      </c>
      <c r="AZ204" s="48">
        <f t="shared" si="134"/>
        <v>0</v>
      </c>
      <c r="BA204" s="43">
        <f t="shared" si="135"/>
        <v>0</v>
      </c>
      <c r="BB204" s="43">
        <f t="shared" si="136"/>
        <v>0</v>
      </c>
      <c r="BC204" s="49">
        <f t="shared" si="137"/>
        <v>0</v>
      </c>
      <c r="BD204" s="49">
        <f t="shared" si="138"/>
        <v>0</v>
      </c>
      <c r="BE204" s="49">
        <f t="shared" si="139"/>
        <v>0</v>
      </c>
      <c r="BF204" s="49">
        <f t="shared" si="168"/>
        <v>0</v>
      </c>
      <c r="BG204" s="49">
        <f t="shared" si="140"/>
        <v>0</v>
      </c>
      <c r="BH204" s="32">
        <f t="shared" si="169"/>
        <v>0</v>
      </c>
      <c r="BI204" s="49">
        <f t="shared" si="170"/>
        <v>0</v>
      </c>
      <c r="BJ204" s="49">
        <f t="shared" si="171"/>
        <v>0</v>
      </c>
      <c r="BK204" s="49">
        <f t="shared" si="172"/>
        <v>0</v>
      </c>
      <c r="BL204" s="49">
        <f t="shared" si="173"/>
        <v>0</v>
      </c>
      <c r="BM204" s="49">
        <f t="shared" si="174"/>
        <v>0</v>
      </c>
      <c r="BN204" s="32">
        <f t="shared" si="175"/>
        <v>0</v>
      </c>
      <c r="BO204" s="32" t="str">
        <f t="shared" si="176"/>
        <v/>
      </c>
      <c r="BP204" s="32" t="str">
        <f t="shared" si="177"/>
        <v/>
      </c>
      <c r="BQ204" s="56" t="str">
        <f t="shared" si="178"/>
        <v/>
      </c>
      <c r="BR204" s="250">
        <f t="shared" si="179"/>
        <v>0</v>
      </c>
      <c r="BS204" s="19"/>
      <c r="BT204" s="19"/>
      <c r="BU204" s="19"/>
      <c r="BV204" s="19"/>
      <c r="BW204" s="19"/>
      <c r="BX204" s="19"/>
      <c r="BY204" s="19"/>
      <c r="BZ204" s="19"/>
      <c r="CA204" s="19">
        <f t="shared" si="141"/>
        <v>10</v>
      </c>
      <c r="CB204" s="19"/>
      <c r="CC204" s="19"/>
      <c r="CD204" s="19"/>
      <c r="CE204" s="19"/>
      <c r="CF204" s="19"/>
      <c r="CG204" s="19"/>
      <c r="CH204" s="19"/>
      <c r="CI204" s="19"/>
      <c r="CJ204" s="19"/>
      <c r="CK204" s="19"/>
      <c r="CL204" s="19"/>
      <c r="CM204" s="19"/>
      <c r="CN204" s="19"/>
      <c r="CO204" s="18"/>
      <c r="CP204" s="18"/>
      <c r="CQ204" s="18"/>
    </row>
    <row r="205" spans="1:95" ht="15.75" customHeight="1" x14ac:dyDescent="0.25">
      <c r="A205" s="129">
        <v>187</v>
      </c>
      <c r="B205" s="50"/>
      <c r="C205" s="50"/>
      <c r="D205" s="36"/>
      <c r="E205" s="36"/>
      <c r="F205" s="37">
        <v>1</v>
      </c>
      <c r="G205" s="61">
        <v>0</v>
      </c>
      <c r="H205" s="62">
        <v>0</v>
      </c>
      <c r="I205" s="63">
        <v>0</v>
      </c>
      <c r="J205" s="38">
        <v>1</v>
      </c>
      <c r="K205" s="39">
        <v>0</v>
      </c>
      <c r="L205" s="39">
        <v>0</v>
      </c>
      <c r="M205" s="39">
        <v>0</v>
      </c>
      <c r="N205" s="40">
        <v>0</v>
      </c>
      <c r="O205" s="41">
        <f t="shared" si="142"/>
        <v>0</v>
      </c>
      <c r="P205" s="41">
        <f t="shared" si="143"/>
        <v>0</v>
      </c>
      <c r="Q205" s="41">
        <f t="shared" si="144"/>
        <v>0</v>
      </c>
      <c r="R205" s="41">
        <f t="shared" si="145"/>
        <v>0</v>
      </c>
      <c r="S205" s="41">
        <f t="shared" si="146"/>
        <v>0</v>
      </c>
      <c r="T205" s="32">
        <f t="shared" si="123"/>
        <v>0</v>
      </c>
      <c r="U205" s="41">
        <f t="shared" si="147"/>
        <v>0</v>
      </c>
      <c r="V205" s="41">
        <f t="shared" si="148"/>
        <v>0</v>
      </c>
      <c r="W205" s="41">
        <f t="shared" si="149"/>
        <v>0</v>
      </c>
      <c r="X205" s="41">
        <f t="shared" si="150"/>
        <v>0</v>
      </c>
      <c r="Y205" s="41">
        <f t="shared" si="151"/>
        <v>0</v>
      </c>
      <c r="Z205" s="32">
        <f t="shared" si="152"/>
        <v>0</v>
      </c>
      <c r="AA205" s="32" t="str">
        <f t="shared" si="153"/>
        <v/>
      </c>
      <c r="AB205" s="32" t="str">
        <f t="shared" si="154"/>
        <v/>
      </c>
      <c r="AC205" s="56" t="str">
        <f t="shared" si="155"/>
        <v/>
      </c>
      <c r="AD205" s="42">
        <f t="shared" si="156"/>
        <v>1</v>
      </c>
      <c r="AE205" s="43">
        <f t="shared" si="124"/>
        <v>0</v>
      </c>
      <c r="AF205" s="43">
        <f t="shared" si="125"/>
        <v>0</v>
      </c>
      <c r="AG205" s="43">
        <f t="shared" si="126"/>
        <v>0</v>
      </c>
      <c r="AH205" s="44">
        <f t="shared" si="127"/>
        <v>0</v>
      </c>
      <c r="AI205" s="45">
        <f t="shared" si="128"/>
        <v>0</v>
      </c>
      <c r="AJ205" s="45">
        <f t="shared" si="129"/>
        <v>0</v>
      </c>
      <c r="AK205" s="46">
        <f t="shared" si="130"/>
        <v>0</v>
      </c>
      <c r="AL205" s="46">
        <f t="shared" si="157"/>
        <v>0</v>
      </c>
      <c r="AM205" s="46">
        <f t="shared" si="131"/>
        <v>0</v>
      </c>
      <c r="AN205" s="32">
        <f t="shared" si="158"/>
        <v>0</v>
      </c>
      <c r="AO205" s="45">
        <f t="shared" si="159"/>
        <v>0</v>
      </c>
      <c r="AP205" s="45">
        <f t="shared" si="160"/>
        <v>0</v>
      </c>
      <c r="AQ205" s="46">
        <f t="shared" si="161"/>
        <v>0</v>
      </c>
      <c r="AR205" s="46">
        <f t="shared" si="162"/>
        <v>0</v>
      </c>
      <c r="AS205" s="46">
        <f t="shared" si="163"/>
        <v>0</v>
      </c>
      <c r="AT205" s="32">
        <f t="shared" si="164"/>
        <v>0</v>
      </c>
      <c r="AU205" s="35" t="str">
        <f t="shared" si="165"/>
        <v/>
      </c>
      <c r="AV205" s="35" t="str">
        <f t="shared" si="166"/>
        <v/>
      </c>
      <c r="AW205" s="65" t="str">
        <f t="shared" si="167"/>
        <v/>
      </c>
      <c r="AX205" s="47">
        <f t="shared" si="132"/>
        <v>1</v>
      </c>
      <c r="AY205" s="48">
        <f t="shared" si="133"/>
        <v>0</v>
      </c>
      <c r="AZ205" s="48">
        <f t="shared" si="134"/>
        <v>0</v>
      </c>
      <c r="BA205" s="43">
        <f t="shared" si="135"/>
        <v>0</v>
      </c>
      <c r="BB205" s="43">
        <f t="shared" si="136"/>
        <v>0</v>
      </c>
      <c r="BC205" s="49">
        <f t="shared" si="137"/>
        <v>0</v>
      </c>
      <c r="BD205" s="49">
        <f t="shared" si="138"/>
        <v>0</v>
      </c>
      <c r="BE205" s="49">
        <f t="shared" si="139"/>
        <v>0</v>
      </c>
      <c r="BF205" s="49">
        <f t="shared" si="168"/>
        <v>0</v>
      </c>
      <c r="BG205" s="49">
        <f t="shared" si="140"/>
        <v>0</v>
      </c>
      <c r="BH205" s="32">
        <f t="shared" si="169"/>
        <v>0</v>
      </c>
      <c r="BI205" s="49">
        <f t="shared" si="170"/>
        <v>0</v>
      </c>
      <c r="BJ205" s="49">
        <f t="shared" si="171"/>
        <v>0</v>
      </c>
      <c r="BK205" s="49">
        <f t="shared" si="172"/>
        <v>0</v>
      </c>
      <c r="BL205" s="49">
        <f t="shared" si="173"/>
        <v>0</v>
      </c>
      <c r="BM205" s="49">
        <f t="shared" si="174"/>
        <v>0</v>
      </c>
      <c r="BN205" s="32">
        <f t="shared" si="175"/>
        <v>0</v>
      </c>
      <c r="BO205" s="32" t="str">
        <f t="shared" si="176"/>
        <v/>
      </c>
      <c r="BP205" s="32" t="str">
        <f t="shared" si="177"/>
        <v/>
      </c>
      <c r="BQ205" s="56" t="str">
        <f t="shared" si="178"/>
        <v/>
      </c>
      <c r="BR205" s="250">
        <f t="shared" si="179"/>
        <v>0</v>
      </c>
      <c r="BS205" s="19"/>
      <c r="BT205" s="19"/>
      <c r="BU205" s="19"/>
      <c r="BV205" s="19"/>
      <c r="BW205" s="19"/>
      <c r="BX205" s="19"/>
      <c r="BY205" s="19"/>
      <c r="BZ205" s="19"/>
      <c r="CA205" s="19">
        <f t="shared" si="141"/>
        <v>10</v>
      </c>
      <c r="CB205" s="19"/>
      <c r="CC205" s="19"/>
      <c r="CD205" s="19"/>
      <c r="CE205" s="19"/>
      <c r="CF205" s="19"/>
      <c r="CG205" s="19"/>
      <c r="CH205" s="19"/>
      <c r="CI205" s="19"/>
      <c r="CJ205" s="19"/>
      <c r="CK205" s="19"/>
      <c r="CL205" s="19"/>
      <c r="CM205" s="19"/>
      <c r="CN205" s="19"/>
      <c r="CO205" s="18"/>
      <c r="CP205" s="18"/>
      <c r="CQ205" s="18"/>
    </row>
    <row r="206" spans="1:95" ht="15.75" customHeight="1" x14ac:dyDescent="0.25">
      <c r="A206" s="129">
        <v>188</v>
      </c>
      <c r="B206" s="50"/>
      <c r="C206" s="50"/>
      <c r="D206" s="36"/>
      <c r="E206" s="36"/>
      <c r="F206" s="37">
        <v>1</v>
      </c>
      <c r="G206" s="61">
        <v>0</v>
      </c>
      <c r="H206" s="62">
        <v>0</v>
      </c>
      <c r="I206" s="63">
        <v>0</v>
      </c>
      <c r="J206" s="38">
        <v>1</v>
      </c>
      <c r="K206" s="39">
        <v>0</v>
      </c>
      <c r="L206" s="39">
        <v>0</v>
      </c>
      <c r="M206" s="39">
        <v>0</v>
      </c>
      <c r="N206" s="40">
        <v>0</v>
      </c>
      <c r="O206" s="41">
        <f t="shared" si="142"/>
        <v>0</v>
      </c>
      <c r="P206" s="41">
        <f t="shared" si="143"/>
        <v>0</v>
      </c>
      <c r="Q206" s="41">
        <f t="shared" si="144"/>
        <v>0</v>
      </c>
      <c r="R206" s="41">
        <f t="shared" si="145"/>
        <v>0</v>
      </c>
      <c r="S206" s="41">
        <f t="shared" si="146"/>
        <v>0</v>
      </c>
      <c r="T206" s="32">
        <f t="shared" si="123"/>
        <v>0</v>
      </c>
      <c r="U206" s="41">
        <f t="shared" si="147"/>
        <v>0</v>
      </c>
      <c r="V206" s="41">
        <f t="shared" si="148"/>
        <v>0</v>
      </c>
      <c r="W206" s="41">
        <f t="shared" si="149"/>
        <v>0</v>
      </c>
      <c r="X206" s="41">
        <f t="shared" si="150"/>
        <v>0</v>
      </c>
      <c r="Y206" s="41">
        <f t="shared" si="151"/>
        <v>0</v>
      </c>
      <c r="Z206" s="32">
        <f t="shared" si="152"/>
        <v>0</v>
      </c>
      <c r="AA206" s="32" t="str">
        <f t="shared" si="153"/>
        <v/>
      </c>
      <c r="AB206" s="32" t="str">
        <f t="shared" si="154"/>
        <v/>
      </c>
      <c r="AC206" s="56" t="str">
        <f t="shared" si="155"/>
        <v/>
      </c>
      <c r="AD206" s="42">
        <f t="shared" si="156"/>
        <v>1</v>
      </c>
      <c r="AE206" s="43">
        <f t="shared" si="124"/>
        <v>0</v>
      </c>
      <c r="AF206" s="43">
        <f t="shared" si="125"/>
        <v>0</v>
      </c>
      <c r="AG206" s="43">
        <f t="shared" si="126"/>
        <v>0</v>
      </c>
      <c r="AH206" s="44">
        <f t="shared" si="127"/>
        <v>0</v>
      </c>
      <c r="AI206" s="45">
        <f t="shared" si="128"/>
        <v>0</v>
      </c>
      <c r="AJ206" s="45">
        <f t="shared" si="129"/>
        <v>0</v>
      </c>
      <c r="AK206" s="46">
        <f t="shared" si="130"/>
        <v>0</v>
      </c>
      <c r="AL206" s="46">
        <f t="shared" si="157"/>
        <v>0</v>
      </c>
      <c r="AM206" s="46">
        <f t="shared" si="131"/>
        <v>0</v>
      </c>
      <c r="AN206" s="32">
        <f t="shared" si="158"/>
        <v>0</v>
      </c>
      <c r="AO206" s="45">
        <f t="shared" si="159"/>
        <v>0</v>
      </c>
      <c r="AP206" s="45">
        <f t="shared" si="160"/>
        <v>0</v>
      </c>
      <c r="AQ206" s="46">
        <f t="shared" si="161"/>
        <v>0</v>
      </c>
      <c r="AR206" s="46">
        <f t="shared" si="162"/>
        <v>0</v>
      </c>
      <c r="AS206" s="46">
        <f t="shared" si="163"/>
        <v>0</v>
      </c>
      <c r="AT206" s="32">
        <f t="shared" si="164"/>
        <v>0</v>
      </c>
      <c r="AU206" s="35" t="str">
        <f t="shared" si="165"/>
        <v/>
      </c>
      <c r="AV206" s="35" t="str">
        <f t="shared" si="166"/>
        <v/>
      </c>
      <c r="AW206" s="65" t="str">
        <f t="shared" si="167"/>
        <v/>
      </c>
      <c r="AX206" s="47">
        <f t="shared" si="132"/>
        <v>1</v>
      </c>
      <c r="AY206" s="48">
        <f t="shared" si="133"/>
        <v>0</v>
      </c>
      <c r="AZ206" s="48">
        <f t="shared" si="134"/>
        <v>0</v>
      </c>
      <c r="BA206" s="43">
        <f t="shared" si="135"/>
        <v>0</v>
      </c>
      <c r="BB206" s="43">
        <f t="shared" si="136"/>
        <v>0</v>
      </c>
      <c r="BC206" s="49">
        <f t="shared" si="137"/>
        <v>0</v>
      </c>
      <c r="BD206" s="49">
        <f t="shared" si="138"/>
        <v>0</v>
      </c>
      <c r="BE206" s="49">
        <f t="shared" si="139"/>
        <v>0</v>
      </c>
      <c r="BF206" s="49">
        <f t="shared" si="168"/>
        <v>0</v>
      </c>
      <c r="BG206" s="49">
        <f t="shared" si="140"/>
        <v>0</v>
      </c>
      <c r="BH206" s="32">
        <f t="shared" si="169"/>
        <v>0</v>
      </c>
      <c r="BI206" s="49">
        <f t="shared" si="170"/>
        <v>0</v>
      </c>
      <c r="BJ206" s="49">
        <f t="shared" si="171"/>
        <v>0</v>
      </c>
      <c r="BK206" s="49">
        <f t="shared" si="172"/>
        <v>0</v>
      </c>
      <c r="BL206" s="49">
        <f t="shared" si="173"/>
        <v>0</v>
      </c>
      <c r="BM206" s="49">
        <f t="shared" si="174"/>
        <v>0</v>
      </c>
      <c r="BN206" s="32">
        <f t="shared" si="175"/>
        <v>0</v>
      </c>
      <c r="BO206" s="32" t="str">
        <f t="shared" si="176"/>
        <v/>
      </c>
      <c r="BP206" s="32" t="str">
        <f t="shared" si="177"/>
        <v/>
      </c>
      <c r="BQ206" s="56" t="str">
        <f t="shared" si="178"/>
        <v/>
      </c>
      <c r="BR206" s="250">
        <f t="shared" si="179"/>
        <v>0</v>
      </c>
      <c r="BS206" s="19"/>
      <c r="BT206" s="19"/>
      <c r="BU206" s="19"/>
      <c r="BV206" s="19"/>
      <c r="BW206" s="19"/>
      <c r="BX206" s="19"/>
      <c r="BY206" s="19"/>
      <c r="BZ206" s="19"/>
      <c r="CA206" s="19">
        <f t="shared" si="141"/>
        <v>10</v>
      </c>
      <c r="CB206" s="19"/>
      <c r="CC206" s="19"/>
      <c r="CD206" s="19"/>
      <c r="CE206" s="19"/>
      <c r="CF206" s="19"/>
      <c r="CG206" s="19"/>
      <c r="CH206" s="19"/>
      <c r="CI206" s="19"/>
      <c r="CJ206" s="19"/>
      <c r="CK206" s="19"/>
      <c r="CL206" s="19"/>
      <c r="CM206" s="19"/>
      <c r="CN206" s="19"/>
      <c r="CO206" s="18"/>
      <c r="CP206" s="18"/>
      <c r="CQ206" s="18"/>
    </row>
    <row r="207" spans="1:95" ht="15.75" customHeight="1" x14ac:dyDescent="0.25">
      <c r="A207" s="129">
        <v>189</v>
      </c>
      <c r="B207" s="50"/>
      <c r="C207" s="50"/>
      <c r="D207" s="36"/>
      <c r="E207" s="36"/>
      <c r="F207" s="37">
        <v>1</v>
      </c>
      <c r="G207" s="61">
        <v>0</v>
      </c>
      <c r="H207" s="62">
        <v>0</v>
      </c>
      <c r="I207" s="63">
        <v>0</v>
      </c>
      <c r="J207" s="38">
        <v>1</v>
      </c>
      <c r="K207" s="39">
        <v>0</v>
      </c>
      <c r="L207" s="39">
        <v>0</v>
      </c>
      <c r="M207" s="39">
        <v>0</v>
      </c>
      <c r="N207" s="40">
        <v>0</v>
      </c>
      <c r="O207" s="41">
        <f t="shared" si="142"/>
        <v>0</v>
      </c>
      <c r="P207" s="41">
        <f t="shared" si="143"/>
        <v>0</v>
      </c>
      <c r="Q207" s="41">
        <f t="shared" si="144"/>
        <v>0</v>
      </c>
      <c r="R207" s="41">
        <f t="shared" si="145"/>
        <v>0</v>
      </c>
      <c r="S207" s="41">
        <f t="shared" si="146"/>
        <v>0</v>
      </c>
      <c r="T207" s="32">
        <f t="shared" si="123"/>
        <v>0</v>
      </c>
      <c r="U207" s="41">
        <f t="shared" si="147"/>
        <v>0</v>
      </c>
      <c r="V207" s="41">
        <f t="shared" si="148"/>
        <v>0</v>
      </c>
      <c r="W207" s="41">
        <f t="shared" si="149"/>
        <v>0</v>
      </c>
      <c r="X207" s="41">
        <f t="shared" si="150"/>
        <v>0</v>
      </c>
      <c r="Y207" s="41">
        <f t="shared" si="151"/>
        <v>0</v>
      </c>
      <c r="Z207" s="32">
        <f t="shared" si="152"/>
        <v>0</v>
      </c>
      <c r="AA207" s="32" t="str">
        <f t="shared" si="153"/>
        <v/>
      </c>
      <c r="AB207" s="32" t="str">
        <f t="shared" si="154"/>
        <v/>
      </c>
      <c r="AC207" s="56" t="str">
        <f t="shared" si="155"/>
        <v/>
      </c>
      <c r="AD207" s="42">
        <f t="shared" si="156"/>
        <v>1</v>
      </c>
      <c r="AE207" s="43">
        <f t="shared" si="124"/>
        <v>0</v>
      </c>
      <c r="AF207" s="43">
        <f t="shared" si="125"/>
        <v>0</v>
      </c>
      <c r="AG207" s="43">
        <f t="shared" si="126"/>
        <v>0</v>
      </c>
      <c r="AH207" s="44">
        <f t="shared" si="127"/>
        <v>0</v>
      </c>
      <c r="AI207" s="45">
        <f t="shared" si="128"/>
        <v>0</v>
      </c>
      <c r="AJ207" s="45">
        <f t="shared" si="129"/>
        <v>0</v>
      </c>
      <c r="AK207" s="46">
        <f t="shared" si="130"/>
        <v>0</v>
      </c>
      <c r="AL207" s="46">
        <f t="shared" si="157"/>
        <v>0</v>
      </c>
      <c r="AM207" s="46">
        <f t="shared" si="131"/>
        <v>0</v>
      </c>
      <c r="AN207" s="32">
        <f t="shared" si="158"/>
        <v>0</v>
      </c>
      <c r="AO207" s="45">
        <f t="shared" si="159"/>
        <v>0</v>
      </c>
      <c r="AP207" s="45">
        <f t="shared" si="160"/>
        <v>0</v>
      </c>
      <c r="AQ207" s="46">
        <f t="shared" si="161"/>
        <v>0</v>
      </c>
      <c r="AR207" s="46">
        <f t="shared" si="162"/>
        <v>0</v>
      </c>
      <c r="AS207" s="46">
        <f t="shared" si="163"/>
        <v>0</v>
      </c>
      <c r="AT207" s="32">
        <f t="shared" si="164"/>
        <v>0</v>
      </c>
      <c r="AU207" s="35" t="str">
        <f t="shared" si="165"/>
        <v/>
      </c>
      <c r="AV207" s="35" t="str">
        <f t="shared" si="166"/>
        <v/>
      </c>
      <c r="AW207" s="65" t="str">
        <f t="shared" si="167"/>
        <v/>
      </c>
      <c r="AX207" s="47">
        <f t="shared" si="132"/>
        <v>1</v>
      </c>
      <c r="AY207" s="48">
        <f t="shared" si="133"/>
        <v>0</v>
      </c>
      <c r="AZ207" s="48">
        <f t="shared" si="134"/>
        <v>0</v>
      </c>
      <c r="BA207" s="43">
        <f t="shared" si="135"/>
        <v>0</v>
      </c>
      <c r="BB207" s="43">
        <f t="shared" si="136"/>
        <v>0</v>
      </c>
      <c r="BC207" s="49">
        <f t="shared" si="137"/>
        <v>0</v>
      </c>
      <c r="BD207" s="49">
        <f t="shared" si="138"/>
        <v>0</v>
      </c>
      <c r="BE207" s="49">
        <f t="shared" si="139"/>
        <v>0</v>
      </c>
      <c r="BF207" s="49">
        <f t="shared" si="168"/>
        <v>0</v>
      </c>
      <c r="BG207" s="49">
        <f t="shared" si="140"/>
        <v>0</v>
      </c>
      <c r="BH207" s="32">
        <f t="shared" si="169"/>
        <v>0</v>
      </c>
      <c r="BI207" s="49">
        <f t="shared" si="170"/>
        <v>0</v>
      </c>
      <c r="BJ207" s="49">
        <f t="shared" si="171"/>
        <v>0</v>
      </c>
      <c r="BK207" s="49">
        <f t="shared" si="172"/>
        <v>0</v>
      </c>
      <c r="BL207" s="49">
        <f t="shared" si="173"/>
        <v>0</v>
      </c>
      <c r="BM207" s="49">
        <f t="shared" si="174"/>
        <v>0</v>
      </c>
      <c r="BN207" s="32">
        <f t="shared" si="175"/>
        <v>0</v>
      </c>
      <c r="BO207" s="32" t="str">
        <f t="shared" si="176"/>
        <v/>
      </c>
      <c r="BP207" s="32" t="str">
        <f t="shared" si="177"/>
        <v/>
      </c>
      <c r="BQ207" s="56" t="str">
        <f t="shared" si="178"/>
        <v/>
      </c>
      <c r="BR207" s="250">
        <f t="shared" si="179"/>
        <v>0</v>
      </c>
      <c r="BS207" s="19"/>
      <c r="BT207" s="19"/>
      <c r="BU207" s="19"/>
      <c r="BV207" s="19"/>
      <c r="BW207" s="19"/>
      <c r="BX207" s="19"/>
      <c r="BY207" s="19"/>
      <c r="BZ207" s="19"/>
      <c r="CA207" s="19">
        <f t="shared" si="141"/>
        <v>10</v>
      </c>
      <c r="CB207" s="19"/>
      <c r="CC207" s="19"/>
      <c r="CD207" s="19"/>
      <c r="CE207" s="19"/>
      <c r="CF207" s="19"/>
      <c r="CG207" s="19"/>
      <c r="CH207" s="19"/>
      <c r="CI207" s="19"/>
      <c r="CJ207" s="19"/>
      <c r="CK207" s="19"/>
      <c r="CL207" s="19"/>
      <c r="CM207" s="19"/>
      <c r="CN207" s="19"/>
      <c r="CO207" s="18"/>
      <c r="CP207" s="18"/>
      <c r="CQ207" s="18"/>
    </row>
    <row r="208" spans="1:95" ht="15.75" customHeight="1" x14ac:dyDescent="0.25">
      <c r="A208" s="129">
        <v>190</v>
      </c>
      <c r="B208" s="50"/>
      <c r="C208" s="50"/>
      <c r="D208" s="36"/>
      <c r="E208" s="36"/>
      <c r="F208" s="37">
        <v>1</v>
      </c>
      <c r="G208" s="61">
        <v>0</v>
      </c>
      <c r="H208" s="62">
        <v>0</v>
      </c>
      <c r="I208" s="63">
        <v>0</v>
      </c>
      <c r="J208" s="38">
        <v>1</v>
      </c>
      <c r="K208" s="39">
        <v>0</v>
      </c>
      <c r="L208" s="39">
        <v>0</v>
      </c>
      <c r="M208" s="39">
        <v>0</v>
      </c>
      <c r="N208" s="40">
        <v>0</v>
      </c>
      <c r="O208" s="41">
        <f t="shared" si="142"/>
        <v>0</v>
      </c>
      <c r="P208" s="41">
        <f t="shared" si="143"/>
        <v>0</v>
      </c>
      <c r="Q208" s="41">
        <f t="shared" si="144"/>
        <v>0</v>
      </c>
      <c r="R208" s="41">
        <f t="shared" si="145"/>
        <v>0</v>
      </c>
      <c r="S208" s="41">
        <f t="shared" si="146"/>
        <v>0</v>
      </c>
      <c r="T208" s="32">
        <f t="shared" si="123"/>
        <v>0</v>
      </c>
      <c r="U208" s="41">
        <f t="shared" si="147"/>
        <v>0</v>
      </c>
      <c r="V208" s="41">
        <f t="shared" si="148"/>
        <v>0</v>
      </c>
      <c r="W208" s="41">
        <f t="shared" si="149"/>
        <v>0</v>
      </c>
      <c r="X208" s="41">
        <f t="shared" si="150"/>
        <v>0</v>
      </c>
      <c r="Y208" s="41">
        <f t="shared" si="151"/>
        <v>0</v>
      </c>
      <c r="Z208" s="32">
        <f t="shared" si="152"/>
        <v>0</v>
      </c>
      <c r="AA208" s="32" t="str">
        <f t="shared" si="153"/>
        <v/>
      </c>
      <c r="AB208" s="32" t="str">
        <f t="shared" si="154"/>
        <v/>
      </c>
      <c r="AC208" s="56" t="str">
        <f t="shared" si="155"/>
        <v/>
      </c>
      <c r="AD208" s="42">
        <f t="shared" si="156"/>
        <v>1</v>
      </c>
      <c r="AE208" s="43">
        <f t="shared" si="124"/>
        <v>0</v>
      </c>
      <c r="AF208" s="43">
        <f t="shared" si="125"/>
        <v>0</v>
      </c>
      <c r="AG208" s="43">
        <f t="shared" si="126"/>
        <v>0</v>
      </c>
      <c r="AH208" s="44">
        <f t="shared" si="127"/>
        <v>0</v>
      </c>
      <c r="AI208" s="45">
        <f t="shared" si="128"/>
        <v>0</v>
      </c>
      <c r="AJ208" s="45">
        <f t="shared" si="129"/>
        <v>0</v>
      </c>
      <c r="AK208" s="46">
        <f t="shared" si="130"/>
        <v>0</v>
      </c>
      <c r="AL208" s="46">
        <f t="shared" si="157"/>
        <v>0</v>
      </c>
      <c r="AM208" s="46">
        <f t="shared" si="131"/>
        <v>0</v>
      </c>
      <c r="AN208" s="32">
        <f t="shared" si="158"/>
        <v>0</v>
      </c>
      <c r="AO208" s="45">
        <f t="shared" si="159"/>
        <v>0</v>
      </c>
      <c r="AP208" s="45">
        <f t="shared" si="160"/>
        <v>0</v>
      </c>
      <c r="AQ208" s="46">
        <f t="shared" si="161"/>
        <v>0</v>
      </c>
      <c r="AR208" s="46">
        <f t="shared" si="162"/>
        <v>0</v>
      </c>
      <c r="AS208" s="46">
        <f t="shared" si="163"/>
        <v>0</v>
      </c>
      <c r="AT208" s="32">
        <f t="shared" si="164"/>
        <v>0</v>
      </c>
      <c r="AU208" s="35" t="str">
        <f t="shared" si="165"/>
        <v/>
      </c>
      <c r="AV208" s="35" t="str">
        <f t="shared" si="166"/>
        <v/>
      </c>
      <c r="AW208" s="65" t="str">
        <f t="shared" si="167"/>
        <v/>
      </c>
      <c r="AX208" s="47">
        <f t="shared" si="132"/>
        <v>1</v>
      </c>
      <c r="AY208" s="48">
        <f t="shared" si="133"/>
        <v>0</v>
      </c>
      <c r="AZ208" s="48">
        <f t="shared" si="134"/>
        <v>0</v>
      </c>
      <c r="BA208" s="43">
        <f t="shared" si="135"/>
        <v>0</v>
      </c>
      <c r="BB208" s="43">
        <f t="shared" si="136"/>
        <v>0</v>
      </c>
      <c r="BC208" s="49">
        <f t="shared" si="137"/>
        <v>0</v>
      </c>
      <c r="BD208" s="49">
        <f t="shared" si="138"/>
        <v>0</v>
      </c>
      <c r="BE208" s="49">
        <f t="shared" si="139"/>
        <v>0</v>
      </c>
      <c r="BF208" s="49">
        <f t="shared" si="168"/>
        <v>0</v>
      </c>
      <c r="BG208" s="49">
        <f t="shared" si="140"/>
        <v>0</v>
      </c>
      <c r="BH208" s="32">
        <f t="shared" si="169"/>
        <v>0</v>
      </c>
      <c r="BI208" s="49">
        <f t="shared" si="170"/>
        <v>0</v>
      </c>
      <c r="BJ208" s="49">
        <f t="shared" si="171"/>
        <v>0</v>
      </c>
      <c r="BK208" s="49">
        <f t="shared" si="172"/>
        <v>0</v>
      </c>
      <c r="BL208" s="49">
        <f t="shared" si="173"/>
        <v>0</v>
      </c>
      <c r="BM208" s="49">
        <f t="shared" si="174"/>
        <v>0</v>
      </c>
      <c r="BN208" s="32">
        <f t="shared" si="175"/>
        <v>0</v>
      </c>
      <c r="BO208" s="32" t="str">
        <f t="shared" si="176"/>
        <v/>
      </c>
      <c r="BP208" s="32" t="str">
        <f t="shared" si="177"/>
        <v/>
      </c>
      <c r="BQ208" s="56" t="str">
        <f t="shared" si="178"/>
        <v/>
      </c>
      <c r="BR208" s="250">
        <f t="shared" si="179"/>
        <v>0</v>
      </c>
      <c r="BS208" s="19"/>
      <c r="BT208" s="19"/>
      <c r="BU208" s="19"/>
      <c r="BV208" s="19"/>
      <c r="BW208" s="19"/>
      <c r="BX208" s="19"/>
      <c r="BY208" s="19"/>
      <c r="BZ208" s="19"/>
      <c r="CA208" s="19">
        <f t="shared" si="141"/>
        <v>10</v>
      </c>
      <c r="CB208" s="19"/>
      <c r="CC208" s="19"/>
      <c r="CD208" s="19"/>
      <c r="CE208" s="19"/>
      <c r="CF208" s="19"/>
      <c r="CG208" s="19"/>
      <c r="CH208" s="19"/>
      <c r="CI208" s="19"/>
      <c r="CJ208" s="19"/>
      <c r="CK208" s="19"/>
      <c r="CL208" s="19"/>
      <c r="CM208" s="19"/>
      <c r="CN208" s="19"/>
      <c r="CO208" s="18"/>
      <c r="CP208" s="18"/>
      <c r="CQ208" s="18"/>
    </row>
    <row r="209" spans="1:95" ht="15.75" customHeight="1" x14ac:dyDescent="0.25">
      <c r="A209" s="129">
        <v>191</v>
      </c>
      <c r="B209" s="50"/>
      <c r="C209" s="50"/>
      <c r="D209" s="36"/>
      <c r="E209" s="36"/>
      <c r="F209" s="37">
        <v>1</v>
      </c>
      <c r="G209" s="61">
        <v>0</v>
      </c>
      <c r="H209" s="62">
        <v>0</v>
      </c>
      <c r="I209" s="63">
        <v>0</v>
      </c>
      <c r="J209" s="38">
        <v>1</v>
      </c>
      <c r="K209" s="39">
        <v>0</v>
      </c>
      <c r="L209" s="39">
        <v>0</v>
      </c>
      <c r="M209" s="39">
        <v>0</v>
      </c>
      <c r="N209" s="40">
        <v>0</v>
      </c>
      <c r="O209" s="41">
        <f t="shared" si="142"/>
        <v>0</v>
      </c>
      <c r="P209" s="41">
        <f t="shared" si="143"/>
        <v>0</v>
      </c>
      <c r="Q209" s="41">
        <f t="shared" si="144"/>
        <v>0</v>
      </c>
      <c r="R209" s="41">
        <f t="shared" si="145"/>
        <v>0</v>
      </c>
      <c r="S209" s="41">
        <f t="shared" si="146"/>
        <v>0</v>
      </c>
      <c r="T209" s="32">
        <f t="shared" si="123"/>
        <v>0</v>
      </c>
      <c r="U209" s="41">
        <f t="shared" si="147"/>
        <v>0</v>
      </c>
      <c r="V209" s="41">
        <f t="shared" si="148"/>
        <v>0</v>
      </c>
      <c r="W209" s="41">
        <f t="shared" si="149"/>
        <v>0</v>
      </c>
      <c r="X209" s="41">
        <f t="shared" si="150"/>
        <v>0</v>
      </c>
      <c r="Y209" s="41">
        <f t="shared" si="151"/>
        <v>0</v>
      </c>
      <c r="Z209" s="32">
        <f t="shared" si="152"/>
        <v>0</v>
      </c>
      <c r="AA209" s="32" t="str">
        <f t="shared" si="153"/>
        <v/>
      </c>
      <c r="AB209" s="32" t="str">
        <f t="shared" si="154"/>
        <v/>
      </c>
      <c r="AC209" s="56" t="str">
        <f t="shared" si="155"/>
        <v/>
      </c>
      <c r="AD209" s="42">
        <f t="shared" si="156"/>
        <v>1</v>
      </c>
      <c r="AE209" s="43">
        <f t="shared" si="124"/>
        <v>0</v>
      </c>
      <c r="AF209" s="43">
        <f t="shared" si="125"/>
        <v>0</v>
      </c>
      <c r="AG209" s="43">
        <f t="shared" si="126"/>
        <v>0</v>
      </c>
      <c r="AH209" s="44">
        <f t="shared" si="127"/>
        <v>0</v>
      </c>
      <c r="AI209" s="45">
        <f t="shared" si="128"/>
        <v>0</v>
      </c>
      <c r="AJ209" s="45">
        <f t="shared" si="129"/>
        <v>0</v>
      </c>
      <c r="AK209" s="46">
        <f t="shared" si="130"/>
        <v>0</v>
      </c>
      <c r="AL209" s="46">
        <f t="shared" si="157"/>
        <v>0</v>
      </c>
      <c r="AM209" s="46">
        <f t="shared" si="131"/>
        <v>0</v>
      </c>
      <c r="AN209" s="32">
        <f t="shared" si="158"/>
        <v>0</v>
      </c>
      <c r="AO209" s="45">
        <f t="shared" si="159"/>
        <v>0</v>
      </c>
      <c r="AP209" s="45">
        <f t="shared" si="160"/>
        <v>0</v>
      </c>
      <c r="AQ209" s="46">
        <f t="shared" si="161"/>
        <v>0</v>
      </c>
      <c r="AR209" s="46">
        <f t="shared" si="162"/>
        <v>0</v>
      </c>
      <c r="AS209" s="46">
        <f t="shared" si="163"/>
        <v>0</v>
      </c>
      <c r="AT209" s="32">
        <f t="shared" si="164"/>
        <v>0</v>
      </c>
      <c r="AU209" s="35" t="str">
        <f t="shared" si="165"/>
        <v/>
      </c>
      <c r="AV209" s="35" t="str">
        <f t="shared" si="166"/>
        <v/>
      </c>
      <c r="AW209" s="65" t="str">
        <f t="shared" si="167"/>
        <v/>
      </c>
      <c r="AX209" s="47">
        <f t="shared" si="132"/>
        <v>1</v>
      </c>
      <c r="AY209" s="48">
        <f t="shared" si="133"/>
        <v>0</v>
      </c>
      <c r="AZ209" s="48">
        <f t="shared" si="134"/>
        <v>0</v>
      </c>
      <c r="BA209" s="43">
        <f t="shared" si="135"/>
        <v>0</v>
      </c>
      <c r="BB209" s="43">
        <f t="shared" si="136"/>
        <v>0</v>
      </c>
      <c r="BC209" s="49">
        <f t="shared" si="137"/>
        <v>0</v>
      </c>
      <c r="BD209" s="49">
        <f t="shared" si="138"/>
        <v>0</v>
      </c>
      <c r="BE209" s="49">
        <f t="shared" si="139"/>
        <v>0</v>
      </c>
      <c r="BF209" s="49">
        <f t="shared" si="168"/>
        <v>0</v>
      </c>
      <c r="BG209" s="49">
        <f t="shared" si="140"/>
        <v>0</v>
      </c>
      <c r="BH209" s="32">
        <f t="shared" si="169"/>
        <v>0</v>
      </c>
      <c r="BI209" s="49">
        <f t="shared" si="170"/>
        <v>0</v>
      </c>
      <c r="BJ209" s="49">
        <f t="shared" si="171"/>
        <v>0</v>
      </c>
      <c r="BK209" s="49">
        <f t="shared" si="172"/>
        <v>0</v>
      </c>
      <c r="BL209" s="49">
        <f t="shared" si="173"/>
        <v>0</v>
      </c>
      <c r="BM209" s="49">
        <f t="shared" si="174"/>
        <v>0</v>
      </c>
      <c r="BN209" s="32">
        <f t="shared" si="175"/>
        <v>0</v>
      </c>
      <c r="BO209" s="32" t="str">
        <f t="shared" si="176"/>
        <v/>
      </c>
      <c r="BP209" s="32" t="str">
        <f t="shared" si="177"/>
        <v/>
      </c>
      <c r="BQ209" s="56" t="str">
        <f t="shared" si="178"/>
        <v/>
      </c>
      <c r="BR209" s="250">
        <f t="shared" si="179"/>
        <v>0</v>
      </c>
      <c r="BS209" s="19"/>
      <c r="BT209" s="19"/>
      <c r="BU209" s="19"/>
      <c r="BV209" s="19"/>
      <c r="BW209" s="19"/>
      <c r="BX209" s="19"/>
      <c r="BY209" s="19"/>
      <c r="BZ209" s="19"/>
      <c r="CA209" s="19">
        <f t="shared" si="141"/>
        <v>10</v>
      </c>
      <c r="CB209" s="19"/>
      <c r="CC209" s="19"/>
      <c r="CD209" s="19"/>
      <c r="CE209" s="19"/>
      <c r="CF209" s="19"/>
      <c r="CG209" s="19"/>
      <c r="CH209" s="19"/>
      <c r="CI209" s="19"/>
      <c r="CJ209" s="19"/>
      <c r="CK209" s="19"/>
      <c r="CL209" s="19"/>
      <c r="CM209" s="19"/>
      <c r="CN209" s="19"/>
      <c r="CO209" s="18"/>
      <c r="CP209" s="18"/>
      <c r="CQ209" s="18"/>
    </row>
    <row r="210" spans="1:95" ht="15.75" customHeight="1" x14ac:dyDescent="0.25">
      <c r="A210" s="129">
        <v>192</v>
      </c>
      <c r="B210" s="50"/>
      <c r="C210" s="50"/>
      <c r="D210" s="36"/>
      <c r="E210" s="36"/>
      <c r="F210" s="37">
        <v>1</v>
      </c>
      <c r="G210" s="61">
        <v>0</v>
      </c>
      <c r="H210" s="62">
        <v>0</v>
      </c>
      <c r="I210" s="63">
        <v>0</v>
      </c>
      <c r="J210" s="38">
        <v>1</v>
      </c>
      <c r="K210" s="39">
        <v>0</v>
      </c>
      <c r="L210" s="39">
        <v>0</v>
      </c>
      <c r="M210" s="39">
        <v>0</v>
      </c>
      <c r="N210" s="40">
        <v>0</v>
      </c>
      <c r="O210" s="41">
        <f t="shared" si="142"/>
        <v>0</v>
      </c>
      <c r="P210" s="41">
        <f t="shared" si="143"/>
        <v>0</v>
      </c>
      <c r="Q210" s="41">
        <f t="shared" si="144"/>
        <v>0</v>
      </c>
      <c r="R210" s="41">
        <f t="shared" si="145"/>
        <v>0</v>
      </c>
      <c r="S210" s="41">
        <f t="shared" si="146"/>
        <v>0</v>
      </c>
      <c r="T210" s="32">
        <f t="shared" si="123"/>
        <v>0</v>
      </c>
      <c r="U210" s="41">
        <f t="shared" si="147"/>
        <v>0</v>
      </c>
      <c r="V210" s="41">
        <f t="shared" si="148"/>
        <v>0</v>
      </c>
      <c r="W210" s="41">
        <f t="shared" si="149"/>
        <v>0</v>
      </c>
      <c r="X210" s="41">
        <f t="shared" si="150"/>
        <v>0</v>
      </c>
      <c r="Y210" s="41">
        <f t="shared" si="151"/>
        <v>0</v>
      </c>
      <c r="Z210" s="32">
        <f t="shared" si="152"/>
        <v>0</v>
      </c>
      <c r="AA210" s="32" t="str">
        <f t="shared" si="153"/>
        <v/>
      </c>
      <c r="AB210" s="32" t="str">
        <f t="shared" si="154"/>
        <v/>
      </c>
      <c r="AC210" s="56" t="str">
        <f t="shared" si="155"/>
        <v/>
      </c>
      <c r="AD210" s="42">
        <f t="shared" si="156"/>
        <v>1</v>
      </c>
      <c r="AE210" s="43">
        <f t="shared" si="124"/>
        <v>0</v>
      </c>
      <c r="AF210" s="43">
        <f t="shared" si="125"/>
        <v>0</v>
      </c>
      <c r="AG210" s="43">
        <f t="shared" si="126"/>
        <v>0</v>
      </c>
      <c r="AH210" s="44">
        <f t="shared" si="127"/>
        <v>0</v>
      </c>
      <c r="AI210" s="45">
        <f t="shared" si="128"/>
        <v>0</v>
      </c>
      <c r="AJ210" s="45">
        <f t="shared" si="129"/>
        <v>0</v>
      </c>
      <c r="AK210" s="46">
        <f t="shared" si="130"/>
        <v>0</v>
      </c>
      <c r="AL210" s="46">
        <f t="shared" si="157"/>
        <v>0</v>
      </c>
      <c r="AM210" s="46">
        <f t="shared" si="131"/>
        <v>0</v>
      </c>
      <c r="AN210" s="32">
        <f t="shared" si="158"/>
        <v>0</v>
      </c>
      <c r="AO210" s="45">
        <f t="shared" si="159"/>
        <v>0</v>
      </c>
      <c r="AP210" s="45">
        <f t="shared" si="160"/>
        <v>0</v>
      </c>
      <c r="AQ210" s="46">
        <f t="shared" si="161"/>
        <v>0</v>
      </c>
      <c r="AR210" s="46">
        <f t="shared" si="162"/>
        <v>0</v>
      </c>
      <c r="AS210" s="46">
        <f t="shared" si="163"/>
        <v>0</v>
      </c>
      <c r="AT210" s="32">
        <f t="shared" si="164"/>
        <v>0</v>
      </c>
      <c r="AU210" s="35" t="str">
        <f t="shared" si="165"/>
        <v/>
      </c>
      <c r="AV210" s="35" t="str">
        <f t="shared" si="166"/>
        <v/>
      </c>
      <c r="AW210" s="65" t="str">
        <f t="shared" si="167"/>
        <v/>
      </c>
      <c r="AX210" s="47">
        <f t="shared" si="132"/>
        <v>1</v>
      </c>
      <c r="AY210" s="48">
        <f t="shared" si="133"/>
        <v>0</v>
      </c>
      <c r="AZ210" s="48">
        <f t="shared" si="134"/>
        <v>0</v>
      </c>
      <c r="BA210" s="43">
        <f t="shared" si="135"/>
        <v>0</v>
      </c>
      <c r="BB210" s="43">
        <f t="shared" si="136"/>
        <v>0</v>
      </c>
      <c r="BC210" s="49">
        <f t="shared" si="137"/>
        <v>0</v>
      </c>
      <c r="BD210" s="49">
        <f t="shared" si="138"/>
        <v>0</v>
      </c>
      <c r="BE210" s="49">
        <f t="shared" si="139"/>
        <v>0</v>
      </c>
      <c r="BF210" s="49">
        <f t="shared" si="168"/>
        <v>0</v>
      </c>
      <c r="BG210" s="49">
        <f t="shared" si="140"/>
        <v>0</v>
      </c>
      <c r="BH210" s="32">
        <f t="shared" si="169"/>
        <v>0</v>
      </c>
      <c r="BI210" s="49">
        <f t="shared" si="170"/>
        <v>0</v>
      </c>
      <c r="BJ210" s="49">
        <f t="shared" si="171"/>
        <v>0</v>
      </c>
      <c r="BK210" s="49">
        <f t="shared" si="172"/>
        <v>0</v>
      </c>
      <c r="BL210" s="49">
        <f t="shared" si="173"/>
        <v>0</v>
      </c>
      <c r="BM210" s="49">
        <f t="shared" si="174"/>
        <v>0</v>
      </c>
      <c r="BN210" s="32">
        <f t="shared" si="175"/>
        <v>0</v>
      </c>
      <c r="BO210" s="32" t="str">
        <f t="shared" si="176"/>
        <v/>
      </c>
      <c r="BP210" s="32" t="str">
        <f t="shared" si="177"/>
        <v/>
      </c>
      <c r="BQ210" s="56" t="str">
        <f t="shared" si="178"/>
        <v/>
      </c>
      <c r="BR210" s="250">
        <f t="shared" si="179"/>
        <v>0</v>
      </c>
      <c r="BS210" s="19"/>
      <c r="BT210" s="19"/>
      <c r="BU210" s="19"/>
      <c r="BV210" s="19"/>
      <c r="BW210" s="19"/>
      <c r="BX210" s="19"/>
      <c r="BY210" s="19"/>
      <c r="BZ210" s="19"/>
      <c r="CA210" s="19">
        <f t="shared" si="141"/>
        <v>10</v>
      </c>
      <c r="CB210" s="19"/>
      <c r="CC210" s="19"/>
      <c r="CD210" s="19"/>
      <c r="CE210" s="19"/>
      <c r="CF210" s="19"/>
      <c r="CG210" s="19"/>
      <c r="CH210" s="19"/>
      <c r="CI210" s="19"/>
      <c r="CJ210" s="19"/>
      <c r="CK210" s="19"/>
      <c r="CL210" s="19"/>
      <c r="CM210" s="19"/>
      <c r="CN210" s="19"/>
      <c r="CO210" s="18"/>
      <c r="CP210" s="18"/>
      <c r="CQ210" s="18"/>
    </row>
    <row r="211" spans="1:95" ht="15.75" customHeight="1" x14ac:dyDescent="0.25">
      <c r="A211" s="129">
        <v>193</v>
      </c>
      <c r="B211" s="50"/>
      <c r="C211" s="50"/>
      <c r="D211" s="36"/>
      <c r="E211" s="36"/>
      <c r="F211" s="37">
        <v>1</v>
      </c>
      <c r="G211" s="61">
        <v>0</v>
      </c>
      <c r="H211" s="62">
        <v>0</v>
      </c>
      <c r="I211" s="63">
        <v>0</v>
      </c>
      <c r="J211" s="38">
        <v>1</v>
      </c>
      <c r="K211" s="39">
        <v>0</v>
      </c>
      <c r="L211" s="39">
        <v>0</v>
      </c>
      <c r="M211" s="39">
        <v>0</v>
      </c>
      <c r="N211" s="40">
        <v>0</v>
      </c>
      <c r="O211" s="41">
        <f t="shared" si="142"/>
        <v>0</v>
      </c>
      <c r="P211" s="41">
        <f t="shared" si="143"/>
        <v>0</v>
      </c>
      <c r="Q211" s="41">
        <f t="shared" si="144"/>
        <v>0</v>
      </c>
      <c r="R211" s="41">
        <f t="shared" si="145"/>
        <v>0</v>
      </c>
      <c r="S211" s="41">
        <f t="shared" si="146"/>
        <v>0</v>
      </c>
      <c r="T211" s="32">
        <f t="shared" ref="T211:T267" si="180">IF(IF(IF($J211=0,0,IF(AND(OR($H211=0,$H211=""),OR($M211=0,$M211=""),$J211=1),0,IF(AND($L211=0,$M211=0),ROUND((ROUND(IF($K211&gt;=2600,2600,$K211)*9.76%,2)+ROUND(IF($K211&gt;=2600,2600,$K211)*6.5%,2)+ROUND(IF($K211&gt;=2600,2600,$K211)*$E$5%,2))*$E$8,2),IF(AND($L211&gt;0,$M211=0),IF($K211&gt;=2600,ROUND((ROUND(2600*9.76%,2)+ROUND(2600*6.5%,2)+ROUND(2600*$E$5%,2))*$E$8,2),ROUND((ROUND($K211*9.76%,2)+ROUND($K211*6.5%,2)+ROUND($K211*$E$5%,2))*$E$8,2)),IF(AND($L211=0,$M211&gt;0),IF(ROUND(((($K211+ROUND($K211*9.76%,2)+ROUND($K211*6.5%,2)+ROUND($K211*$E$5%,2))-($M211-$N211))-(((($K211+ROUND($K211*9.76%,2)+ROUND($K211*6.5%,2)+ROUND($K211*$E$5%,2))-($M211-$N211))/(100+$E$5+9.76+6.5))*100))*$E$8,2)&gt;=ROUND((ROUND(IF($K211&gt;=2600,2600,$K211)*9.76%,2)+ROUND(IF($K211&gt;=2600,2600,$K211)*6.5%,2)+ROUND(IF($K211&gt;=2600,2600,$K211)*$E$5%,2))*$E$8,2),ROUND((ROUND(IF($K211&gt;=2600,2600,$K211)*9.76%,2)+ROUND(IF($K211&gt;=2600,2600,$K211)*6.5%,2)+ROUND(IF($K211&gt;=2600,2600,$K211)*$E$5%,2))*$E$8,2),ROUND(((($K211+ROUND($K211*9.76%,2)+ROUND($K211*6.5%,2)+ROUND($K211*$E$5%,2))-($M211-$N211))-(((($K211+ROUND($K211*9.76%,2)+ROUND($K211*6.5%,2)+ROUND($K211*$E$5%,2))-($M211-$N211))/(100+$E$5+9.76+6.5))*100))*$E$8,2)),IF(ROUND(((($K211+ROUND($K211*9.76%,2)+ROUND($K211*6.5%,2)+ROUND($K211*$E$5%,2))-($M211-$N211)+$L211)-(((($K211+ROUND($K211*9.76%,2)+ROUND($K211*6.5%,2)+ROUND($K211*$E$5%,2))-($M211-$N211)+$L211)/(100+$E$5+9.76+6.5))*100))*$E$8,2)&gt;=ROUND((ROUND(IF($K211&gt;=2600,2600,$K211)*9.76%,2)+ROUND(IF($K211&gt;=2600,2600,$K211)*6.5%,2)+ROUND(IF($K211&gt;=2600,2600,$K211)*$E$5%,2))*$E$8,2),ROUND((ROUND(IF($K211&gt;=2600,2600,$K211)*9.76%,2)+ROUND(IF($K211&gt;=2600,2600,$K211)*6.5%,2)+ROUND(IF($K211&gt;=2600,2600,$K211)*$E$5%,2))*$E$8,2),ROUND(((($K211+ROUND($K211*9.76%,2)+ROUND($K211*6.5%,2)+ROUND($K211*$E$5%,2))-($M211-$N211)+$L211)-(((($K211+ROUND($K211*9.76%,2)+ROUND($K211*6.5%,2)+ROUND($K211*$E$5%,2))-($M211-$N211)+$L211)/(100+$E$5+9.76+6.5))*100))*$E$8,2)))))))&gt;0,IF($J211=0,0,IF(AND(OR($H211=0,$H211=""),OR($M211=0,$M211=""),$J211=1),0,IF(AND($L211=0,$M211=0),ROUND((ROUND(IF($K211&gt;=2600,2600,$K211)*9.76%,2)+ROUND(IF($K211&gt;=2600,2600,$K211)*6.5%,2)+ROUND(IF($K211&gt;=2600,2600,$K211)*$E$5%,2))*$E$8,2),IF(AND($L211&gt;0,$M211=0),IF($K211&gt;=2600,ROUND((ROUND(2600*9.76%,2)+ROUND(2600*6.5%,2)+ROUND(2600*$E$5%,2))*$E$8,2),ROUND((ROUND($K211*9.76%,2)+ROUND($K211*6.5%,2)+ROUND($K211*$E$5%,2))*$E$8,2)),IF(AND($L211=0,$M211&gt;0),IF(ROUND(((($K211+ROUND($K211*9.76%,2)+ROUND($K211*6.5%,2)+ROUND($K211*$E$5%,2))-($M211-$N211))-(((($K211+ROUND($K211*9.76%,2)+ROUND($K211*6.5%,2)+ROUND($K211*$E$5%,2))-($M211-$N211))/(100+$E$5+9.76+6.5))*100))*$E$8,2)&gt;=ROUND((ROUND(IF($K211&gt;=2600,2600,$K211)*9.76%,2)+ROUND(IF($K211&gt;=2600,2600,$K211)*6.5%,2)+ROUND(IF($K211&gt;=2600,2600,$K211)*$E$5%,2))*$E$8,2),ROUND((ROUND(IF($K211&gt;=2600,2600,$K211)*9.76%,2)+ROUND(IF($K211&gt;=2600,2600,$K211)*6.5%,2)+ROUND(IF($K211&gt;=2600,2600,$K211)*$E$5%,2))*$E$8,2),ROUND(((($K211+ROUND($K211*9.76%,2)+ROUND($K211*6.5%,2)+ROUND($K211*$E$5%,2))-($M211-$N211))-(((($K211+ROUND($K211*9.76%,2)+ROUND($K211*6.5%,2)+ROUND($K211*$E$5%,2))-($M211-$N211))/(100+$E$5+9.76+6.5))*100))*$E$8,2)),IF(ROUND(((($K211+ROUND($K211*9.76%,2)+ROUND($K211*6.5%,2)+ROUND($K211*$E$5%,2))-($M211-$N211)+$L211)-(((($K211+ROUND($K211*9.76%,2)+ROUND($K211*6.5%,2)+ROUND($K211*$E$5%,2))-($M211-$N211)+$L211)/(100+$E$5+9.76+6.5))*100))*$E$8,2)&gt;=ROUND((ROUND(IF($K211&gt;=2600,2600,$K211)*9.76%,2)+ROUND(IF($K211&gt;=2600,2600,$K211)*6.5%,2)+ROUND(IF($K211&gt;=2600,2600,$K211)*$E$5%,2))*$E$8,2),ROUND((ROUND(IF($K211&gt;=2600,2600,$K211)*9.76%,2)+ROUND(IF($K211&gt;=2600,2600,$K211)*6.5%,2)+ROUND(IF($K211&gt;=2600,2600,$K211)*$E$5%,2))*$E$8,2),ROUND(((($K211+ROUND($K211*9.76%,2)+ROUND($K211*6.5%,2)+ROUND($K211*$E$5%,2))-($M211-$N211)+$L211)-(((($K211+ROUND($K211*9.76%,2)+ROUND($K211*6.5%,2)+ROUND($K211*$E$5%,2))-($M211-$N211)+$L211)/(100+$E$5+9.76+6.5))*100))*$E$8,2))))))),0)&gt;$H211,$H211,IF(IF($J211=0,0,IF(AND(OR($H211=0,$H211=""),OR($M211=0,$M211=""),$J211=1),0,IF(AND($L211=0,$M211=0),ROUND((ROUND(IF($K211&gt;=2600,2600,$K211)*9.76%,2)+ROUND(IF($K211&gt;=2600,2600,$K211)*6.5%,2)+ROUND(IF($K211&gt;=2600,2600,$K211)*$E$5%,2))*$E$8,2),IF(AND($L211&gt;0,$M211=0),IF($K211&gt;=2600,ROUND((ROUND(2600*9.76%,2)+ROUND(2600*6.5%,2)+ROUND(2600*$E$5%,2))*$E$8,2),ROUND((ROUND($K211*9.76%,2)+ROUND($K211*6.5%,2)+ROUND($K211*$E$5%,2))*$E$8,2)),IF(AND($L211=0,$M211&gt;0),IF(ROUND(((($K211+ROUND($K211*9.76%,2)+ROUND($K211*6.5%,2)+ROUND($K211*$E$5%,2))-($M211-$N211))-(((($K211+ROUND($K211*9.76%,2)+ROUND($K211*6.5%,2)+ROUND($K211*$E$5%,2))-($M211-$N211))/(100+$E$5+9.76+6.5))*100))*$E$8,2)&gt;=ROUND((ROUND(IF($K211&gt;=2600,2600,$K211)*9.76%,2)+ROUND(IF($K211&gt;=2600,2600,$K211)*6.5%,2)+ROUND(IF($K211&gt;=2600,2600,$K211)*$E$5%,2))*$E$8,2),ROUND((ROUND(IF($K211&gt;=2600,2600,$K211)*9.76%,2)+ROUND(IF($K211&gt;=2600,2600,$K211)*6.5%,2)+ROUND(IF($K211&gt;=2600,2600,$K211)*$E$5%,2))*$E$8,2),ROUND(((($K211+ROUND($K211*9.76%,2)+ROUND($K211*6.5%,2)+ROUND($K211*$E$5%,2))-($M211-$N211))-(((($K211+ROUND($K211*9.76%,2)+ROUND($K211*6.5%,2)+ROUND($K211*$E$5%,2))-($M211-$N211))/(100+$E$5+9.76+6.5))*100))*$E$8,2)),IF(ROUND(((($K211+ROUND($K211*9.76%,2)+ROUND($K211*6.5%,2)+ROUND($K211*$E$5%,2))-($M211-$N211)+$L211)-(((($K211+ROUND($K211*9.76%,2)+ROUND($K211*6.5%,2)+ROUND($K211*$E$5%,2))-($M211-$N211)+$L211)/(100+$E$5+9.76+6.5))*100))*$E$8,2)&gt;=ROUND((ROUND(IF($K211&gt;=2600,2600,$K211)*9.76%,2)+ROUND(IF($K211&gt;=2600,2600,$K211)*6.5%,2)+ROUND(IF($K211&gt;=2600,2600,$K211)*$E$5%,2))*$E$8,2),ROUND((ROUND(IF($K211&gt;=2600,2600,$K211)*9.76%,2)+ROUND(IF($K211&gt;=2600,2600,$K211)*6.5%,2)+ROUND(IF($K211&gt;=2600,2600,$K211)*$E$5%,2))*$E$8,2),ROUND(((($K211+ROUND($K211*9.76%,2)+ROUND($K211*6.5%,2)+ROUND($K211*$E$5%,2))-($M211-$N211)+$L211)-(((($K211+ROUND($K211*9.76%,2)+ROUND($K211*6.5%,2)+ROUND($K211*$E$5%,2))-($M211-$N211)+$L211)/(100+$E$5+9.76+6.5))*100))*$E$8,2)))))))&gt;0,IF($J211=0,0,IF(AND(OR($H211=0,$H211=""),OR($M211=0,$M211=""),$J211=1),0,IF(AND($L211=0,$M211=0),ROUND((ROUND(IF($K211&gt;=2600,2600,$K211)*9.76%,2)+ROUND(IF($K211&gt;=2600,2600,$K211)*6.5%,2)+ROUND(IF($K211&gt;=2600,2600,$K211)*$E$5%,2))*$E$8,2),IF(AND($L211&gt;0,$M211=0),IF($K211&gt;=2600,ROUND((ROUND(2600*9.76%,2)+ROUND(2600*6.5%,2)+ROUND(2600*$E$5%,2))*$E$8,2),ROUND((ROUND($K211*9.76%,2)+ROUND($K211*6.5%,2)+ROUND($K211*$E$5%,2))*$E$8,2)),IF(AND($L211=0,$M211&gt;0),IF(ROUND(((($K211+ROUND($K211*9.76%,2)+ROUND($K211*6.5%,2)+ROUND($K211*$E$5%,2))-($M211-$N211))-(((($K211+ROUND($K211*9.76%,2)+ROUND($K211*6.5%,2)+ROUND($K211*$E$5%,2))-($M211-$N211))/(100+$E$5+9.76+6.5))*100))*$E$8,2)&gt;=ROUND((ROUND(IF($K211&gt;=2600,2600,$K211)*9.76%,2)+ROUND(IF($K211&gt;=2600,2600,$K211)*6.5%,2)+ROUND(IF($K211&gt;=2600,2600,$K211)*$E$5%,2))*$E$8,2),ROUND((ROUND(IF($K211&gt;=2600,2600,$K211)*9.76%,2)+ROUND(IF($K211&gt;=2600,2600,$K211)*6.5%,2)+ROUND(IF($K211&gt;=2600,2600,$K211)*$E$5%,2))*$E$8,2),ROUND(((($K211+ROUND($K211*9.76%,2)+ROUND($K211*6.5%,2)+ROUND($K211*$E$5%,2))-($M211-$N211))-(((($K211+ROUND($K211*9.76%,2)+ROUND($K211*6.5%,2)+ROUND($K211*$E$5%,2))-($M211-$N211))/(100+$E$5+9.76+6.5))*100))*$E$8,2)),IF(ROUND(((($K211+ROUND($K211*9.76%,2)+ROUND($K211*6.5%,2)+ROUND($K211*$E$5%,2))-($M211-$N211)+$L211)-(((($K211+ROUND($K211*9.76%,2)+ROUND($K211*6.5%,2)+ROUND($K211*$E$5%,2))-($M211-$N211)+$L211)/(100+$E$5+9.76+6.5))*100))*$E$8,2)&gt;=ROUND((ROUND(IF($K211&gt;=2600,2600,$K211)*9.76%,2)+ROUND(IF($K211&gt;=2600,2600,$K211)*6.5%,2)+ROUND(IF($K211&gt;=2600,2600,$K211)*$E$5%,2))*$E$8,2),ROUND((ROUND(IF($K211&gt;=2600,2600,$K211)*9.76%,2)+ROUND(IF($K211&gt;=2600,2600,$K211)*6.5%,2)+ROUND(IF($K211&gt;=2600,2600,$K211)*$E$5%,2))*$E$8,2),ROUND(((($K211+ROUND($K211*9.76%,2)+ROUND($K211*6.5%,2)+ROUND($K211*$E$5%,2))-($M211-$N211)+$L211)-(((($K211+ROUND($K211*9.76%,2)+ROUND($K211*6.5%,2)+ROUND($K211*$E$5%,2))-($M211-$N211)+$L211)/(100+$E$5+9.76+6.5))*100))*$E$8,2))))))),0))</f>
        <v>0</v>
      </c>
      <c r="U211" s="41">
        <f t="shared" si="147"/>
        <v>0</v>
      </c>
      <c r="V211" s="41">
        <f t="shared" si="148"/>
        <v>0</v>
      </c>
      <c r="W211" s="41">
        <f t="shared" si="149"/>
        <v>0</v>
      </c>
      <c r="X211" s="41">
        <f t="shared" si="150"/>
        <v>0</v>
      </c>
      <c r="Y211" s="41">
        <f t="shared" si="151"/>
        <v>0</v>
      </c>
      <c r="Z211" s="32">
        <f t="shared" si="152"/>
        <v>0</v>
      </c>
      <c r="AA211" s="32" t="str">
        <f t="shared" si="153"/>
        <v/>
      </c>
      <c r="AB211" s="32" t="str">
        <f t="shared" si="154"/>
        <v/>
      </c>
      <c r="AC211" s="56" t="str">
        <f t="shared" si="155"/>
        <v/>
      </c>
      <c r="AD211" s="42">
        <f t="shared" si="156"/>
        <v>1</v>
      </c>
      <c r="AE211" s="43">
        <f t="shared" ref="AE211:AE267" si="181">IF($E$6&lt;2,0,$K211)</f>
        <v>0</v>
      </c>
      <c r="AF211" s="43">
        <f t="shared" ref="AF211:AF267" si="182">IF($E$6&lt;2,0,$L211)</f>
        <v>0</v>
      </c>
      <c r="AG211" s="43">
        <f t="shared" ref="AG211:AG267" si="183">IF($E$6&lt;2,0,$M211)</f>
        <v>0</v>
      </c>
      <c r="AH211" s="44">
        <f t="shared" ref="AH211:AH267" si="184">IF($E$6&lt;2,0,$N211)</f>
        <v>0</v>
      </c>
      <c r="AI211" s="45">
        <f t="shared" ref="AI211:AI267" si="185">IF(OR($AD211=0,AND($AD211=1,$H211=0)),IF(AND($AF211=0,$AG211=0),ROUND(ROUND(IF($AE211&gt;=2600,2600*$E$8,$AE211*$E$8),2)-ROUND(ROUND(ROUND(IF($AE211&gt;=2600,2600,$AE211)*9.76%,2)+ROUND(IF($AE211&gt;=2600,2600,$AE211)*2.45%,2)+ROUND(IF($AE211&gt;=2600,2600,$AE211)*1.5%,2)+ROUND(IF($AE211&gt;=2600,2600,$AE211)*((1-13.71%)*9%),2),2),2)*$E$8,2),IF(AND($AF211&gt;0,$AG211=0),IF(ROUND(IF($AE211+$AF211&lt;=2600,ROUND($AE211*$E$8,2)+ROUND($AF211*$E$8,2),0)-ROUND(ROUND(ROUND($AE211*9.76%,2)+ROUND($AE211*2.45%,2)+ROUND($AE211*1.5%,2)+ROUND($AE211*((1-13.71%)*9%),2)+ROUND($AF211*9%,2),2),2)*$E$8,2)&gt;0,ROUND(IF($AE211+$AF211&lt;=2600,ROUND($AE211*$E$8,2)+ROUND($AF211*$E$8,2),0)-ROUND(ROUND(ROUND($AE211*9.76%,2)+ROUND($AE211*2.45%,2)+ROUND($AE211*1.5%,2)+ROUND($AE211*((1-13.71%)*9%),2)+ROUND($AF211*9%,2),2),2)*$E$8,2),IF(ROUND(IF($AE211+$AF211&gt;=2600,IF($AF211&gt;2600,ROUND(2600*$E$8,2),ROUND($AF211*$E$8,2)+ROUND((2600-$AF211)*$E$8,2)),0)-ROUND(ROUND(ROUND(IF($AF211&gt;2600,0,2600-$AF211)*9.76%,2)+ROUND(IF($AF211&gt;2600,0,2600-$AF211)*2.45%,2)+ROUND(IF($AF211&gt;2600,0,2600-$AF211)*1.5%,2)+ROUND(IF($AF211&gt;2600,0,2600-$AF211)*((1-13.71%)*9%),2)+ROUND(IF($AF211&gt;2600,2600,$AF211)*9%,2),2),2)*$E$8,2)&gt;0,ROUND(IF($AE211+$AF211&gt;=2600,IF($AF211&gt;2600,ROUND(2600*$E$8,2),ROUND($AF211*$E$8,2)+ROUND((2600-$AF211)*$E$8,2)),0)-ROUND(ROUND(ROUND(IF($AF211&gt;2600,0,2600-$AF211)*9.76%,2)+ROUND(IF($AF211&gt;2600,0,2600-$AF211)*2.45%,2)+ROUND(IF($AF211&gt;2600,0,2600-$AF211)*1.5%,2)+ROUND(IF($AF211&gt;2600,0,2600-$AF211)*((1-13.71%)*9%),2)+ROUND(IF($AF211&gt;2600,2600,$AF211)*9%,2),2),2)*$E$8,2),0)),IF(AND($H211=0,$AD211=1,$AF211=0,$AG211&gt;0),IF((($AE211+ROUND($AE211*9.76%,2)+ROUND($AE211*6.5%,2)+ROUND($AE211*$E$5%,2))-($AG211-$AH211))&gt;2600+ROUND(2600*9.76%,2)+ROUND(2600*6.5%,2)+ROUND(2600*$E$5%,2),ROUND((2600-ROUND(2600*9.76%,2)-ROUND(2600*1.5%,2)-ROUND(2600*2.45%,2)-ROUND((2600*(1-13.71%))*9%,2))*$E$8,2),IF($AG211&lt;$AH211+($AE211-2600)+(ROUND($AE211*9.76%,2)+ROUND($AE211*6.5%,2)+ROUND($AE211*$E$5%,2))+(ROUND($AE211*9.76%,2)+ROUND($AE211*1.5%,2)+ROUND($AE211*2.45%,2)+ROUND(($AE211*(1-13.71%))*9%,2)),ROUND((2600-ROUND(2600*9.76%,2)-ROUND(2600*1.5%,2)-ROUND(2600*2.45%,2)-ROUND((2600*(1-13.71%))*9%,2))*$E$8,2),IF(ROUND(ROUND(ROUND($AE211-ROUND($AE211*9.76%,2)-ROUND($AE211*1.5%,2)-ROUND($AE211*2.45%,2)-ROUND(($AE211*(1-13.71%))*9%,2),2)-($AG211-($AH211+(ROUND($AE211*9.76%,2)+ROUND($AE211*6.5%,2)+ROUND($AE211*$E$5%,2))+(ROUND($AE211*9.76%,2)+ROUND($AE211*1.5%,2)+ROUND($AE211*2.45%,2)+ROUND(($AE211*(1-13.71%))*9%,2)))),2)*$E$8,2)&gt;0,ROUND(ROUND(ROUND($AE211-ROUND($AE211*9.76%,2)-ROUND($AE211*1.5%,2)-ROUND($AE211*2.45%,2)-ROUND(($AE211*(1-13.71%))*9%,2),2)-($AG211-($AH211+(ROUND($AE211*9.76%,2)+ROUND($AE211*6.5%,2)+ROUND($AE211*$E$5%,2))+(ROUND($AE211*9.76%,2)+ROUND($AE211*1.5%,2)+ROUND($AE211*2.45%,2)+ROUND(($AE211*(1-13.71%))*9%,2)))),2)*$E$8,2),0))),IF(IF(AND($AF211=0,$AG211&gt;0),ROUND(IF(ROUND(($AE211-ROUND(ROUND(ROUND($AE211*9.76%,2)+ROUND($AE211*2.45%,2)+ROUND($AE211*1.5%,2)+ROUND($AE211*((1-13.71%)*9%),2),2),2)+($AF211-ROUND($AF211*9%,2))-$AG211)*$E$8,2)&gt;=IF(IF(AND($AF211=0,$AG211&gt;0),ROUND(((IF($AE211&gt;=2600,2600,$AE211)-ROUND(ROUND(ROUND(IF($AE211&gt;=2600,2600,$AE211)*9.76%,2)+ROUND(IF($AE211&gt;=2600,2600,$AE211)*2.45%,2)+ROUND(IF($AE211&gt;=2600,2600,$AE211)*1.5%,2)+ROUND(IF($AE211&gt;=2600,2600,$AE211)*((1-13.71%)*9%),2),2),2))-$AG211)*$E$8,2),0)&gt;0,IF(AND($AF211=0,$AG211&gt;0),ROUND(((IF($AE211&gt;=2600,2600,$AE211)-ROUND(ROUND(ROUND(IF($AE211&gt;=2600,2600,$AE211)*9.76%,2)+ROUND(IF($AE211&gt;=2600,2600,$AE211)*2.45%,2)+ROUND(IF($AE211&gt;=2600,2600,$AE211)*1.5%,2)+ROUND(IF($AE211&gt;=2600,2600,$AE211)*((1-13.71%)*9%),2),2),2)))*$E$8,2),0),0),IF(IF(AND($AF211=0,$AG211&gt;0),ROUND(((IF($AE211&gt;=2600,2600,$AE211)-ROUND(ROUND(ROUND(IF($AE211&gt;=2600,2600,$AE211)*9.76%,2)+ROUND(IF($AE211&gt;=2600,2600,$AE211)*2.45%,2)+ROUND(IF($AE211&gt;=2600,2600,$AE211)*1.5%,2)+ROUND(IF($AE211&gt;=2600,2600,$AE211)*((1-13.71%)*9%),2),2),2))-$AG211)*$E$8,2),0)&gt;0,IF(AND($AF211=0,$AG211&gt;0),ROUND(((IF($AE211&gt;=2600,2600,$AE211)-ROUND(ROUND(ROUND(IF($AE211&gt;=2600,2600,$AE211)*9.76%,2)+ROUND(IF($AE211&gt;=2600,2600,$AE211)*2.45%,2)+ROUND(IF($AE211&gt;=2600,2600,$AE211)*1.5%,2)+ROUND(IF($AE211&gt;=2600,2600,$AE211)*((1-13.71%)*9%),2),2),2)))*$E$8,2),0),0),ROUND(($AE211-ROUND(ROUND(ROUND($AE211*9.76%,2)+ROUND($AE211*2.45%,2)+ROUND($AE211*1.5%,2)+ROUND($AE211*((1-13.71%)*9%),2),2),2)+($AF211-ROUND($AF211*9%,2))-$AG211)*$E$8,2)),2),0)&gt;0,IF(AND($AF211=0,$AG211&gt;0),ROUND(IF(ROUND(($AE211-ROUND(ROUND(ROUND($AE211*9.76%,2)+ROUND($AE211*2.45%,2)+ROUND($AE211*1.5%,2)+ROUND($AE211*((1-13.71%)*9%),2),2),2)+($AF211-ROUND($AF211*9%,2))-$AG211)*$E$8,2)&gt;=IF(IF(AND($AF211=0,$AG211&gt;0),ROUND(((IF($AE211&gt;=2600,2600,$AE211)-ROUND(ROUND(ROUND(IF($AE211&gt;=2600,2600,$AE211)*9.76%,2)+ROUND(IF($AE211&gt;=2600,2600,$AE211)*2.45%,2)+ROUND(IF($AE211&gt;=2600,2600,$AE211)*1.5%,2)+ROUND(IF($AE211&gt;=2600,2600,$AE211)*((1-13.71%)*9%),2),2),2))-$AG211)*$E$8,2),0)&gt;0,IF(AND($AF211=0,$AG211&gt;0),ROUND(((IF($AE211&gt;=2600,2600,$AE211)-ROUND(ROUND(ROUND(IF($AE211&gt;=2600,2600,$AE211)*9.76%,2)+ROUND(IF($AE211&gt;=2600,2600,$AE211)*2.45%,2)+ROUND(IF($AE211&gt;=2600,2600,$AE211)*1.5%,2)+ROUND(IF($AE211&gt;=2600,2600,$AE211)*((1-13.71%)*9%),2),2),2)))*$E$8,2),0),0),IF(IF(AND($AF211=0,$AG211&gt;0),ROUND(((IF($AE211&gt;=2600,2600,$AE211)-ROUND(ROUND(ROUND(IF($AE211&gt;=2600,2600,$AE211)*9.76%,2)+ROUND(IF($AE211&gt;=2600,2600,$AE211)*2.45%,2)+ROUND(IF($AE211&gt;=2600,2600,$AE211)*1.5%,2)+ROUND(IF($AE211&gt;=2600,2600,$AE211)*((1-13.71%)*9%),2),2),2))-$AG211)*$E$8,2),0)&gt;0,IF(AND($AF211=0,$AG211&gt;0),ROUND(((IF($AE211&gt;=2600,2600,$AE211)-ROUND(ROUND(ROUND(IF($AE211&gt;=2600,2600,$AE211)*9.76%,2)+ROUND(IF($AE211&gt;=2600,2600,$AE211)*2.45%,2)+ROUND(IF($AE211&gt;=2600,2600,$AE211)*1.5%,2)+ROUND(IF($AE211&gt;=2600,2600,$AE211)*((1-13.71%)*9%),2),2),2)))*$E$8,2),0),0),ROUND(($AE211-ROUND(ROUND(ROUND($AE211*9.76%,2)+ROUND($AE211*2.45%,2)+ROUND($AE211*1.5%,2)+ROUND($AE211*((1-13.71%)*9%),2),2),2)+($AF211-ROUND($AF211*9%,2))-$AG211)*$E$8,2)),2),0),0)))),0)</f>
        <v>0</v>
      </c>
      <c r="AJ211" s="45">
        <f t="shared" ref="AJ211:AJ267" si="186">IF(OR($AD211=0,AND($AD211=1,OR($H211=0,$H211=""))),IF(AND($H211=0,$AD211=1,$AF211&gt;0,$AG211&gt;0),IF($AG211&lt;=($AH211+(ROUND($AE211*9.76%,2)+ROUND($AE211*1.5%,2)+ROUND($AE211*2.45%,2)+ROUND(($AE211*(1-13.71%))*9%,2))+ROUND($AE211*9.76%,2)+(ROUND($AE211*6.5%,2)+ROUND($AE211*$E$5%,2))+(ROUND(AF211*9%,2))+($AE211-2600)),IF(ROUND(IF($AE211+$AF211&lt;=2600,ROUND($AE211*$E$8,2)+ROUND($AF211*$E$8,2),0)-ROUND(ROUND(ROUND($AE211*9.76%,2)+ROUND($AE211*2.45%,2)+ROUND($AE211*1.5%,2)+ROUND($AE211*((1-13.71%)*9%),2)+ROUND($AF211*9%,2),2),2)*$E$8,2)&gt;0,ROUND(IF($AE211+$AF211&lt;=2600,ROUND($AE211*$E$8,2)+ROUND($AF211*$E$8,2),0)-ROUND(ROUND(ROUND($AE211*9.76%,2)+ROUND($AE211*2.45%,2)+ROUND($AE211*1.5%,2)+ROUND($AE211*((1-13.71%)*9%),2)+ROUND($AF211*9%,2),2),2)*$E$8,2),IF(ROUND(IF($AE211+$AF211&gt;=2600,IF($AF211&gt;2600,ROUND(2600*$E$8,2),ROUND($AF211*$E$8,2)+ROUND((2600-$AF211)*$E$8,2)),0)-ROUND(ROUND(ROUND(IF($AF211&gt;2600,0,2600-$AF211)*9.76%,2)+ROUND(IF($AF211&gt;2600,0,2600-$AF211)*2.45%,2)+ROUND(IF($AF211&gt;2600,0,2600-$AF211)*1.5%,2)+ROUND(IF($AF211&gt;2600,0,2600-$AF211)*((1-13.71%)*9%),2)+ROUND(IF($AF211&gt;2600,2600,$AF211)*9%,2),2),2)*$E$8,2)&gt;0,ROUND(IF($AE211+$AF211&gt;=2600,IF($AF211&gt;2600,ROUND(2600*$E$8,2),ROUND($AF211*$E$8,2)+ROUND((2600-$AF211)*$E$8,2)),0)-ROUND(ROUND(ROUND(IF($AF211&gt;2600,0,2600-$AF211)*9.76%,2)+ROUND(IF($AF211&gt;2600,0,2600-$AF211)*2.45%,2)+ROUND(IF($AF211&gt;2600,0,2600-$AF211)*1.5%,2)+ROUND(IF($AF211&gt;2600,0,2600-$AF211)*((1-13.71%)*9%),2)+ROUND(IF($AF211&gt;2600,2600,$AF211)*9%,2),2),2)*$E$8,2),0)),IF($AG211&gt;($AH211+(ROUND($AE211*9.76%,2)+ROUND($AE211*1.5%,2)+ROUND($AE211*2.45%,2)+ROUND(($AE211*(1-13.71%))*9%,2))+ROUND($AE211*9.76%,2)+(ROUND($AE211*6.5%,2)+ROUND($AE211*$E$5%,2))+(ROUND(AF211*9%,2))+($AE211-2600)),IF($AE211-ROUND($AE211*9.76%,2)-ROUND($AE211*1.5%,2)-ROUND($AE211*2.45%,2)-ROUND(($AE211*(1-13.71%))*9%,2)&gt;($AG211-($AH211+(ROUND($AE211*9.76%,2)+ROUND($AE211*1.5%,2)+ROUND($AE211*2.45%,2)+ROUND(($AE211*(1-13.71%))*9%,2))+ROUND($AE211*9.76%,2)+(ROUND($AE211*6.5%,2)+ROUND($AE211*$E$5%,2))+(ROUND(AF211*9%,2)))),ROUND((($AE211-(ROUND($AE211*9.76%,2)+ROUND($AE211*1.5%,2)+ROUND($AE211*2.45%,2)+ROUND(($AE211*(1-13.71%))*9%,2))-($AG211-($AH211+(ROUND($AE211*9.76%,2)+ROUND($AE211*1.5%,2)+ROUND($AE211*2.45%,2)+ROUND(($AE211*(1-13.71%))*9%,2))+ROUND($AE211*9.76%,2)+(ROUND($AE211*6.5%,2)+ROUND($AE211*$E$5%,2))+(ROUND(AF211*9%,2)))))+$AF211)*$E$8,2),ROUND(($AF211-(($AG211-($AH211+(ROUND($AE211*9.76%,2)+ROUND($AE211*1.5%,2)+ROUND($AE211*2.45%,2)+ROUND(($AE211*(1-13.71%))*9%,2))+ROUND($AE211*9.76%,2)+(ROUND($AE211*6.5%,2)+ROUND($AE211*$E$5%,2))+(ROUND(AF211*9%,2))))-($AE211-ROUND($AE211*9.76%,2)-ROUND($AE211*1.5%,2)-ROUND($AE211*2.45%,2)-ROUND(($AE211*(1-13.71%))*9%,2))))*$E$8,2)),0)),IF(AND($AF211&gt;0,$AG211&gt;0),IF(ROUND(($AE211-ROUND(ROUND(ROUND($AE211*9.76%,2)+ROUND($AE211*2.45%,2)+ROUND($AE211*1.5%,2)+ROUND($AE211*((1-13.71%)*9%),2),2),2)+($AF211-ROUND($AF211*9%,2))-$AG211)*$E$8,2)&gt;=ROUND((IF($AE211-$AF211&gt;=2600-$AF211,IF(2600-$AF211&gt;0,2600-$AF211,0),IF($AE211-$AF211&gt;=0,IF($AE211&lt;2600,$AE211,$AE211-$AF211),IF($AE211-(ROUND($AE211*9.76%,2)+ROUND($AE211*2.45%,2)+ROUND($AE211*1.5%,2)+($AE211*(1-13.71%)*9%))-$AG211&gt;0,IF(AND(2600-$AF211&gt;0,2600-$AF211&gt;$AE211-(ROUND($AE211*9.76%,2)+ROUND($AE211*2.45%,2)+ROUND($AE211*1.5%,2)+($AE211*(1-13.71%)*9%))-$AG211),$AE211,IF(2600-$AF211&gt;0,2600-$AF211,0)),0)))-ROUND(ROUND(ROUND(IF($AE211-$AF211&gt;=2600-$AF211,IF(2600-$AF211&gt;0,2600-$AF211,0),IF($AE211-$AF211&gt;=0,IF($AE211&lt;2600,$AE211,$AE211-$AF211),IF($AE211-(ROUND($AE211*9.76%,2)+ROUND($AE211*2.45%,2)+ROUND($AE211*1.5%,2)+($AE211*(1-13.71%)*9%))-$AG211&gt;0,IF(AND(2600-$AF211&gt;0,2600-$AF211&gt;$AE211-(ROUND($AE211*9.76%,2)+ROUND($AE211*2.45%,2)+ROUND($AE211*1.5%,2)+($AE211*(1-13.71%)*9%))-$AG211),$AE211,IF(2600-$AF211&gt;0,2600-$AF211,0)),0)))*9.76%,2)+ROUND(IF($AE211-$AF211&gt;=2600-$AF211,IF(2600-$AF211&gt;0,2600-$AF211,0),IF($AE211-$AF211&gt;=0,IF($AE211&lt;2600,$AE211,$AE211-$AF211),IF($AE211-(ROUND($AE211*9.76%,2)+ROUND($AE211*2.45%,2)+ROUND($AE211*1.5%,2)+($AE211*(1-13.71%)*9%))-$AG211&gt;0,IF(AND(2600-$AF211&gt;0,2600-$AF211&gt;$AE211-(ROUND($AE211*9.76%,2)+ROUND($AE211*2.45%,2)+ROUND($AE211*1.5%,2)+($AE211*(1-13.71%)*9%))-$AG211),$AE211,IF(2600-$AF211&gt;0,2600-$AF211,0)),0)))*2.45%,2)+ROUND(IF($AE211-$AF211&gt;=2600-$AF211,IF(2600-$AF211&gt;0,2600-$AF211,0),IF($AE211-$AF211&gt;=0,IF($AE211&lt;2600,$AE211,$AE211-$AF211),IF($AE211-(ROUND($AE211*9.76%,2)+ROUND($AE211*2.45%,2)+ROUND($AE211*1.5%,2)+($AE211*(1-13.71%)*9%))-$AG211&gt;0,IF(AND(2600-$AF211&gt;0,2600-$AF211&gt;$AE211-(ROUND($AE211*9.76%,2)+ROUND($AE211*2.45%,2)+ROUND($AE211*1.5%,2)+($AE211*(1-13.71%)*9%))-$AG211),$AE211,IF(2600-$AF211&gt;0,2600-$AF211,0)),0)))*1.5%,2)+ROUND(IF($AE211-$AF211&gt;=2600-$AF211,IF(2600-$AF211&gt;0,2600-$AF211,0),IF($AE211-$AF211&gt;=0,IF($AE211&lt;2600,$AE211,$AE211-$AF211),IF($AE211-(ROUND($AE211*9.76%,2)+ROUND($AE211*2.45%,2)+ROUND($AE211*1.5%,2)+($AE211*(1-13.71%)*9%))-$AG211&gt;0,IF(AND(2600-$AF211&gt;0,2600-$AF211&gt;$AE211-(ROUND($AE211*9.76%,2)+ROUND($AE211*2.45%,2)+ROUND($AE211*1.5%,2)+($AE211*(1-13.71%)*9%))-$AG211),$AE211,IF(2600-$AF211&gt;0,2600-$AF211,0)),0)))*((1-13.71%)*9%),2),2),2)+IF($AF211&gt;2600,2600-(2600*9%),$AF211-($AF211*9%)))*$E$8,2),ROUND((IF($AE211-$AF211&gt;=2600-$AF211,IF(2600-$AF211&gt;0,2600-$AF211,0),IF($AE211-$AF211&gt;=0,IF($AE211&lt;2600,$AE211,$AE211-$AF211),IF($AE211-(ROUND($AE211*9.76%,2)+ROUND($AE211*2.45%,2)+ROUND($AE211*1.5%,2)+($AE211*(1-13.71%)*9%))-$AG211&gt;0,IF(AND(2600-$AF211&gt;0,2600-$AF211&gt;$AE211-(ROUND($AE211*9.76%,2)+ROUND($AE211*2.45%,2)+ROUND($AE211*1.5%,2)+($AE211*(1-13.71%)*9%))-$AG211),$AE211,IF(2600-$AF211&gt;0,2600-$AF211,0)),0)))-ROUND(ROUND(ROUND(IF($AE211-$AF211&gt;=2600-$AF211,IF(2600-$AF211&gt;0,2600-$AF211,0),IF($AE211-$AF211&gt;=0,IF($AE211&lt;2600,$AE211,$AE211-$AF211),IF($AE211-(ROUND($AE211*9.76%,2)+ROUND($AE211*2.45%,2)+ROUND($AE211*1.5%,2)+($AE211*(1-13.71%)*9%))-$AG211&gt;0,IF(AND(2600-$AF211&gt;0,2600-$AF211&gt;$AE211-(ROUND($AE211*9.76%,2)+ROUND($AE211*2.45%,2)+ROUND($AE211*1.5%,2)+($AE211*(1-13.71%)*9%))-$AG211),$AE211,IF(2600-$AF211&gt;0,2600-$AF211,0)),0)))*9.76%,2)+ROUND(IF($AE211-$AF211&gt;=2600-$AF211,IF(2600-$AF211&gt;0,2600-$AF211,0),IF($AE211-$AF211&gt;=0,IF($AE211&lt;2600,$AE211,$AE211-$AF211),IF($AE211-(ROUND($AE211*9.76%,2)+ROUND($AE211*2.45%,2)+ROUND($AE211*1.5%,2)+($AE211*(1-13.71%)*9%))-$AG211&gt;0,IF(AND(2600-$AF211&gt;0,2600-$AF211&gt;$AE211-(ROUND($AE211*9.76%,2)+ROUND($AE211*2.45%,2)+ROUND($AE211*1.5%,2)+($AE211*(1-13.71%)*9%))-$AG211),$AE211,IF(2600-$AF211&gt;0,2600-$AF211,0)),0)))*2.45%,2)+ROUND(IF($AE211-$AF211&gt;=2600-$AF211,IF(2600-$AF211&gt;0,2600-$AF211,0),IF($AE211-$AF211&gt;=0,IF($AE211&lt;2600,$AE211,$AE211-$AF211),IF($AE211-(ROUND($AE211*9.76%,2)+ROUND($AE211*2.45%,2)+ROUND($AE211*1.5%,2)+($AE211*(1-13.71%)*9%))-$AG211&gt;0,IF(AND(2600-$AF211&gt;0,2600-$AF211&gt;$AE211-(ROUND($AE211*9.76%,2)+ROUND($AE211*2.45%,2)+ROUND($AE211*1.5%,2)+($AE211*(1-13.71%)*9%))-$AG211),$AE211,IF(2600-$AF211&gt;0,2600-$AF211,0)),0)))*1.5%,2)+ROUND(IF($AE211-$AF211&gt;=2600-$AF211,IF(2600-$AF211&gt;0,2600-$AF211,0),IF($AE211-$AF211&gt;=0,IF($AE211&lt;2600,$AE211,$AE211-$AF211),IF($AE211-(ROUND($AE211*9.76%,2)+ROUND($AE211*2.45%,2)+ROUND($AE211*1.5%,2)+($AE211*(1-13.71%)*9%))-$AG211&gt;0,IF(AND(2600-$AF211&gt;0,2600-$AF211&gt;$AE211-(ROUND($AE211*9.76%,2)+ROUND($AE211*2.45%,2)+ROUND($AE211*1.5%,2)+($AE211*(1-13.71%)*9%))-$AG211),$AE211,IF(2600-$AF211&gt;0,2600-$AF211,0)),0)))*((1-13.71%)*9%),2),2),2)+IF($AF211&gt;2600,2600-(2600*9%),$AF211-($AF211*9%)))*$E$8,2),ROUND(($AE211-ROUND(ROUND(ROUND($AE211*9.76%,2)+ROUND($AE211*2.45%,2)+ROUND($AE211*1.5%,2)+ROUND($AE211*((1-13.71%)*9%),2),2),2)+($AF211-ROUND($AF211*9%,2))-$AG211)*$E$8,2)),0)),0)</f>
        <v>0</v>
      </c>
      <c r="AK211" s="46">
        <f t="shared" ref="AK211:AK267" si="187">IF($AD211=1,IF(AND($AG211=0,$AF211=0),(IF($AE211&gt;2600,2600,$AE211)*$E$8)+ROUND((ROUND(IF($AE211&gt;=2600,2600,$AE211)*9.76%,2)+ROUND(IF($AE211&gt;=2600,2600,$AE211)*6.5%,2)+ROUND(IF($AE211&gt;=2600,2600,$AE211)*$E$5%,2))*$E$8,2),IF(AND($AF211&gt;0,$AG211=0),IF($AE211+$AF211&gt;=2600,ROUND(2600*$E$8,2),ROUND(($AE211+$AF211)*$E$8,2))+IF($AE211&gt;=2600,ROUND((ROUND(2600*9.76%,2)+ROUND(2600*6.5%,2)+ROUND(2600*$E$5%,2))*$E$8,2),ROUND((ROUND($AE211*9.76%,2)+ROUND($AE211*6.5%,2)+ROUND($AE211*$E$5%,2))*$E$8,2)),IF(AND($AF211=0,$AG211&gt;0),IF((($AE211+ROUND($AE211*9.76%,2)+ROUND($AE211*6.5%,2)+ROUND($AE211*$E$5%,2))-($AG211-$AH211))&gt;2600+ROUND(2600*9.76%,2)+ROUND(2600*6.5%,2)+ROUND(2600*$E$5%,2),ROUND((2600+ROUND(2600*9.76%,2)+ROUND(2600*6.5%,2)+ROUND(2600*$E$5%,2))*$E$8,2),ROUND((($AE211+ROUND($AE211*9.76%,2)+ROUND($AE211*6.5%,2)+ROUND($AE211*$E$5%,2))-($AG211-$AH211))*$E$8,2)),IF(AND($AG211&gt;0,$AF211&gt;0),IF(AND($AF211&lt;=$AG211-$AH211,$AF211&lt;=$AE211,(($AE211+ROUND($AE211*9.76%,2)+ROUND($AE211*6.5%,2)+ROUND($AE211*$E$5%,2))+$AF211)-($AG211-$AH211)&gt;2600+(ROUND(IF($AE211&gt;2600,2600,$AE211)*9.76%,2)+ROUND(IF($AE211&gt;2600,2600,$AE211)*6.5%,2)+ROUND(IF($AE211&gt;2600,2600,$AE211)*$E$5%,2))),ROUND((2600+ROUND(IF($AE211&gt;2600,2600,$AE211)*9.76%,2)+ROUND(IF($AE211&gt;2600,2600,$AE211)*6.5%,2)+ROUND(IF($AE211&gt;2600,2600,AE211)*$E$5%,2))*$E$8,2),IF(AND($AF211&gt;=$AG211-$AH211,$AF211&lt;=$AE211,(($AE211+ROUND($AE211*9.76%,2)+ROUND($AE211*6.5%,2)+ROUND($AE211*$E$5%,2))+$AF211)-($AG211-$AH211)&gt;2600+(ROUND(IF($AE211&gt;2600,2600,$AE211)*9.76%,2)+ROUND(IF($AE211&gt;2600,2600,$AE211)*6.5%,2)+ROUND(IF($AE211&gt;2600,2600,$AE211)*$E$5%,2))),ROUND((2600+ROUND(IF($AE211&gt;2600,2600,$AE211)*9.76%,2)+ROUND(IF($AE211&gt;2600,2600,$AE211)*6.5%,2)+ROUND(IF($AE211&gt;2600,2600,$AE211)*$E$5%,2))*$E$8,2),IF(AND($AF211&gt;=$AG211-$AH211,$AF211&gt;=$AE211,(($AE211+ROUND($AE211*9.76%,2)+ROUND($AE211*6.5%,2)+ROUND($AE211*$E$5%,2))+$AF211)-($AG211-$AH211)&gt;2600+(ROUND(IF($AE211&gt;2600,2600,$AE211)*9.76%,2)+ROUND(IF($AE211&gt;2600,2600,$AE211)*6.5%,2)+ROUND(IF($AE211&gt;2600,2600,$AE211)*$E$5%,2))),IF($AE211&gt;=2600,ROUND((2600+ROUND(2600*9.76%,2)+ROUND(2600*6.5%,2)+ROUND(2600*$E$5%,2))*$E$8,2),ROUND(($AE211+ROUND($AE211*9.76%,2)+ROUND($AE211*6.5%,2)+ROUND($AE211*$E$5%,2))*$E$8,2)+ROUND((2600-$AE211)*$E$8,2)),IF(AND($AF211&lt;=$AG211-$AH211,$AF211&lt;=$AE211,(($AE211+ROUND($AE211*9.76%,2)+ROUND($AE211*6.5%,2)+ROUND($AE211*$E$5%,2))+$AF211)-($AG211-$AH211)&lt;2600+(ROUND(IF($AE211&gt;2600,2600,$AE211)*9.76%,2)+ROUND(IF($AE211&gt;2600,2600,$AE211)*6.5%,2)+ROUND(IF($AE211&gt;2600,2600,$AE211)*$E$5%,2))),ROUND(((($AE211+ROUND($AE211*9.76%,2)+ROUND($AE211*6.5%,2)+ROUND($AE211*$E$5%,2))+$AF211)-($AG211-$AH211))*$E$8,2),IF(AND($AF211&gt;=$AG211-$AH211,$AF211&lt;=$AE211,(($AE211+ROUND($AE211*9.76%,2)+ROUND($AE211*6.5%,2)+ROUND($AE211*$E$5%,2))+$AF211)-($AG211-$AH211)&lt;2600+(ROUND(IF($AE211&gt;2600,2600,$AE211)*9.76%,2)+ROUND(IF($AE211&gt;2600,2600,$AE211)*6.5%,2)+ROUND(IF($AE211&gt;2600,2600,$AE211)*$E$5%,2))),ROUND((($AF211)-($AG211-$AH211)+$AE211)*$E$8,2)+ROUND((ROUND($AE211*9.76%,2)+ROUND($AE211*6.5%,2)+ROUND($AE211*$E$5%,2))*$E$8,2),IF(AND($AF211&lt;=$AG211-$AH211,$AF211&gt;=$AE211,(($AE211+ROUND($AE211*9.76%,2)+ROUND($AE211*6.5%,2)+ROUND($AE211*$E$5%,2))+$AF211)-($AG211-$AH211)&lt;2600+(ROUND(IF($AE211&gt;2600,2600,$AE211)*9.76%,2)+ROUND(IF($AE211&gt;2600,2600,$AE211)*6.5%,2)+ROUND(IF($AE211&gt;2600,2600,$AE211)*$E$5%,2))),ROUND(($AE211)*$E$8,2)+ROUND((ROUND(($AE211)*9.76%,2)+ROUND(($AE211)*6.5%,2)+ROUND(($AE211)*$E$5%,2)-(($AG211-$AH211)-($AF211)))*$E$8,2),IF(AND($AF211&gt;=$AG211-$AH211,$AF211&gt;=$AE211,(($AE211+ROUND($AE211*9.76%,2)+ROUND($AE211*6.5%,2)+ROUND($AE211*$E$5%,2))+$AF211)-($AG211-$AH211)&lt;2600+(ROUND(IF($AE211&gt;2600,2600,$AE211)*9.76%,2)+ROUND(IF($AE211&gt;2600,2600,$AE211)*6.5%,2)+ROUND(IF($AE211&gt;2600,2600,$AE211)*$E$5%,2))),ROUND((($AF211)-($AG211-$AH211)+$AE211)*$E$8,2)+ROUND((ROUND($AE211*9.76%,2)+ROUND($AE211*6.5%,2)+ROUND($AE211*$E$5%,2))*$E$8,2),IF(AND($AE211&gt;=2600,$AF211&lt;=$AG211),IF((($AE211+ROUND($AE211*9.76%,2)+ROUND($AE211*6.5%,2)+ROUND($AE211*$E$5%,2))-($AG211-$AF211))&gt;(2600+ROUND(2600*9.76%,2)+ROUND(2600*6.5%,2)+ROUND(2600*$E$5%,2)),ROUND((2600+ROUND(2600*9.76%,2)+ROUND(2600*6.5%,2)+ROUND(2600*$E$5%,2))*$E$8,2),ROUND((($AE211+ROUND($AE211*9.76%,2)+ROUND($AE211*6.5%,2)+ROUND($AE211*$E$5%,2))-($AG211-$AF211))*$E$8,2)),0)))))))),0)))),0)</f>
        <v>0</v>
      </c>
      <c r="AL211" s="46">
        <f t="shared" si="157"/>
        <v>0</v>
      </c>
      <c r="AM211" s="46">
        <f t="shared" ref="AM211:AM267" si="188">IF(AND($AD211=1,$H211&gt;0),IF(AND($AF211&gt;0,$AG211&gt;0),IF(AND($AE211+ROUND($AE211*9.76%,2)+ROUND($AE211*6.5%,2)+ROUND($AE211*$E$5%,2)+($AF211)-($AG211-$AH211)&lt;2600+ROUND(2600*9.76%,2)+ROUND(2600*6.5%,2)+ROUND(2600*$E$5%,2),$AE211+ROUND($AE211*9.76%,2)+ROUND($AE211*6.5%,2)+ROUND($AE211*$E$5%,2)&gt;=2600+ROUND(2600*9.76%,2)+ROUND(2600*6.5%,2)+ROUND(2600*$E$5%,2),$AF211&lt;$AG211-$AH211),ROUND(((ROUND((($AE211+ROUND($AE211*9.76%,2)+ROUND($AE211*6.5%,2)+ROUND($AE211*$E$5%,2))-(($AG211+$AH211)-$AF211)-(IF(ROUND(((($AE211+ROUND($AE211*9.76%,2)+ROUND($AE211*6.5%,2)+ROUND($AE211*$E$5%,2))-($AG211-$AH211)+$AF211)-(((($AE211+ROUND($AE211*9.76%,2)+ROUND($AE211*6.5%,2)+ROUND($AE211*$E$5%,2))-($AG211-$AH211)+$AF211)/(100+$E$5+9.76+6.5))*100))*$E$8,2)&gt;=ROUND((ROUND(IF($AE211&gt;=2600,2600,$AE211)*9.76%,2)+ROUND(IF($AE211&gt;=2600,2600,$AE211)*6.5%,2)+ROUND(IF($AE211&gt;=2600,2600,$AE211)*$E$5%,2))*$E$8,2),ROUND((ROUND(IF($AE211&gt;=2600,2600,$AE211)*9.76%,2)+ROUND(IF($AE211&gt;=2600,2600,$AE211)*6.5%,2)+ROUND(IF($AE211&gt;=2600,2600,$AE211)*$E$5%,2))*$E$8,2),ROUND(((($AE211+ROUND($AE211*9.76%,2)+ROUND($AE211*6.5%,2)+ROUND($AE211*$E$5%,2))-($AG211-$AH211)+$AF211)-(((($AE211+ROUND($AE211*9.76%,2)+ROUND($AE211*6.5%,2)+ROUND($AE211*$E$5%,2))-($AG211-$AH211)+$AF211)/(100+$E$5+9.76+6.5))*100)),2))))*9.76%,2))+(ROUND((($AE211+ROUND($AE211*9.76%,2)+ROUND($AE211*6.5%,2)+ROUND($AE211*$E$5%,2))-(($AG211+$AH211)-$AF211)-(IF(ROUND(((($AE211+ROUND($AE211*9.76%,2)+ROUND($AE211*6.5%,2)+ROUND($AE211*$E$5%,2))-($AG211-$AH211)+$AF211)-(((($AE211+ROUND($AE211*9.76%,2)+ROUND($AE211*6.5%,2)+ROUND($AE211*$E$5%,2))-($AG211-$AH211)+$AF211)/(100+$E$5+9.76+6.5))*100))*$E$8,2)&gt;=ROUND((ROUND(IF($AE211&gt;=2600,2600,$AE211)*9.76%,2)+ROUND(IF($AE211&gt;=2600,2600,$AE211)*6.5%,2)+ROUND(IF($AE211&gt;=2600,2600,$AE211)*$E$5%,2))*$E$8,2),ROUND((ROUND(IF($AE211&gt;=2600,2600,$AE211)*9.76%,2)+ROUND(IF($AE211&gt;=2600,2600,$AE211)*6.5%,2)+ROUND(IF($AE211&gt;=2600,2600,$AE211)*$E$5%,2))*$E$8,2),ROUND(((($AE211+ROUND($AE211*9.76%,2)+ROUND($AE211*6.5%,2)+ROUND($AE211*$E$5%,2))-($AG211-$AH211)+$AF211)-(((($AE211+ROUND($AE211*9.76%,2)+ROUND($AE211*6.5%,2)+ROUND($AE211*$E$5%,2))-($AG211-$AH211)+$AF211)/(100+$E$5+9.76+6.5))*100)),2))))*2.45%,2))+(ROUND((($AE211+ROUND($AE211*9.76%,2)+ROUND($AE211*6.5%,2)+ROUND($AE211*$E$5%,2))-(($AG211+$AH211)-$AF211)-(IF(ROUND(((($AE211+ROUND($AE211*9.76%,2)+ROUND($AE211*6.5%,2)+ROUND($AE211*$E$5%,2))-($AG211-$AH211)+$AF211)-(((($AE211+ROUND($AE211*9.76%,2)+ROUND($AE211*6.5%,2)+ROUND($AE211*$E$5%,2))-($AG211-$AH211)+$AF211)/(100+$E$5+9.76+6.5))*100))*$E$8,2)&gt;=ROUND((ROUND(IF($AE211&gt;=2600,2600,$AE211)*9.76%,2)+ROUND(IF($AE211&gt;=2600,2600,$AE211)*6.5%,2)+ROUND(IF($AE211&gt;=2600,2600,$AE211)*$E$5%,2))*$E$8,2),ROUND((ROUND(IF($AE211&gt;=2600,2600,$AE211)*9.76%,2)+ROUND(IF($AE211&gt;=2600,2600,$AE211)*6.5%,2)+ROUND(IF($AE211&gt;=2600,2600,$AE211)*$E$5%,2))*$E$8,2),ROUND(((($AE211+ROUND($AE211*9.76%,2)+ROUND($AE211*6.5%,2)+ROUND($AE211*$E$5%,2))-($AG211-$AH211)+$AF211)-(((($AE211+ROUND($AE211*9.76%,2)+ROUND($AE211*6.5%,2)+ROUND($AE211*$E$5%,2))-($AG211-$AH211)+$AF211)/(100+$E$5+9.76+6.5))*100)),2))))*1.5%,2))+(ROUND((($AE211+ROUND($AE211*9.76%,2)+ROUND($AE211*6.5%,2)+ROUND($AE211*$E$5%,2))-(($AG211+$AH211)-$AF211)-(IF(ROUND(((($AE211+ROUND($AE211*9.76%,2)+ROUND($AE211*6.5%,2)+ROUND($AE211*$E$5%,2))-($AG211-$AH211)+$AF211)-(((($AE211+ROUND($AE211*9.76%,2)+ROUND($AE211*6.5%,2)+ROUND($AE211*$E$5%,2))-($AG211-$AH211)+$AF211)/(100+$E$5+9.76+6.5))*100))*$E$8,2)&gt;=ROUND((ROUND(IF($AE211&gt;=2600,2600,$AE211)*9.76%,2)+ROUND(IF($AE211&gt;=2600,2600,$AE211)*6.5%,2)+ROUND(IF($AE211&gt;=2600,2600,$AE211)*$E$5%,2))*$E$8,2),ROUND((ROUND(IF($AE211&gt;=2600,2600,$AE211)*9.76%,2)+ROUND(IF($AE211&gt;=2600,2600,$AE211)*6.5%,2)+ROUND(IF($AE211&gt;=2600,2600,$AE211)*$E$5%,2))*$E$8,2),ROUND(((($AE211+ROUND($AE211*9.76%,2)+ROUND($AE211*6.5%,2)+ROUND($AE211*$E$5%,2))-($AG211-$AH211)+$AF211)-(((($AE211+ROUND($AE211*9.76%,2)+ROUND($AE211*6.5%,2)+ROUND($AE211*$E$5%,2))-($AG211-$AH211)+$AF211)/(100+$E$5+9.76+6.5))*100)),2))))*((1-13.71%)*9%),2)))*$E$8,2),0),0),0)</f>
        <v>0</v>
      </c>
      <c r="AN211" s="32">
        <f t="shared" si="158"/>
        <v>0</v>
      </c>
      <c r="AO211" s="45">
        <f t="shared" si="159"/>
        <v>0</v>
      </c>
      <c r="AP211" s="45">
        <f t="shared" si="160"/>
        <v>0</v>
      </c>
      <c r="AQ211" s="46">
        <f t="shared" si="161"/>
        <v>0</v>
      </c>
      <c r="AR211" s="46">
        <f t="shared" si="162"/>
        <v>0</v>
      </c>
      <c r="AS211" s="46">
        <f t="shared" si="163"/>
        <v>0</v>
      </c>
      <c r="AT211" s="32">
        <f t="shared" si="164"/>
        <v>0</v>
      </c>
      <c r="AU211" s="35" t="str">
        <f t="shared" si="165"/>
        <v/>
      </c>
      <c r="AV211" s="35" t="str">
        <f t="shared" si="166"/>
        <v/>
      </c>
      <c r="AW211" s="65" t="str">
        <f t="shared" si="167"/>
        <v/>
      </c>
      <c r="AX211" s="47">
        <f t="shared" ref="AX211:AX267" si="189">IF($E$6&lt;3,1,$J211)</f>
        <v>1</v>
      </c>
      <c r="AY211" s="48">
        <f t="shared" ref="AY211:AY267" si="190">IF($E$6&lt;3,0,$K211)</f>
        <v>0</v>
      </c>
      <c r="AZ211" s="48">
        <f t="shared" ref="AZ211:AZ267" si="191">IF($E$6&lt;3,0,$L211)</f>
        <v>0</v>
      </c>
      <c r="BA211" s="43">
        <f t="shared" ref="BA211:BA267" si="192">IF($E$6&lt;3,0,$M211)</f>
        <v>0</v>
      </c>
      <c r="BB211" s="43">
        <f t="shared" ref="BB211:BB267" si="193">IF($E$6&lt;3,0,$N211)</f>
        <v>0</v>
      </c>
      <c r="BC211" s="49">
        <f t="shared" ref="BC211:BC267" si="194">IF(OR($AX211=0,AND($AX211=1,$H211=0)),IF(AND($AZ211=0,$BA211=0),ROUND(ROUND(IF($AY211&gt;=2600,2600*$E$8,$AY211*$E$8),2)-ROUND(ROUND(ROUND(IF($AY211&gt;=2600,2600,$AY211)*9.76%,2)+ROUND(IF($AY211&gt;=2600,2600,$AY211)*2.45%,2)+ROUND(IF($AY211&gt;=2600,2600,$AY211)*1.5%,2)+ROUND(IF($AY211&gt;=2600,2600,$AY211)*((1-13.71%)*9%),2),2),2)*$E$8,2),IF(AND($AZ211&gt;0,$BA211=0),IF(ROUND(IF($AY211+$AZ211&lt;=2600,ROUND($AY211*$E$8,2)+ROUND($AZ211*$E$8,2),0)-ROUND(ROUND(ROUND($AY211*9.76%,2)+ROUND($AY211*2.45%,2)+ROUND($AY211*1.5%,2)+ROUND($AY211*((1-13.71%)*9%),2)+ROUND($AZ211*9%,2),2),2)*$E$8,2)&gt;0,ROUND(IF($AY211+$AZ211&lt;=2600,ROUND($AY211*$E$8,2)+ROUND($AZ211*$E$8,2),0)-ROUND(ROUND(ROUND($AY211*9.76%,2)+ROUND($AY211*2.45%,2)+ROUND($AY211*1.5%,2)+ROUND($AY211*((1-13.71%)*9%),2)+ROUND($AZ211*9%,2),2),2)*$E$8,2),IF(ROUND(IF($AY211+$AZ211&gt;=2600,IF($AZ211&gt;2600,ROUND(2600*$E$8,2),ROUND($AZ211*$E$8,2)+ROUND((2600-$AZ211)*$E$8,2)),0)-ROUND(ROUND(ROUND(IF($AZ211&gt;2600,0,2600-$AZ211)*9.76%,2)+ROUND(IF($AZ211&gt;2600,0,2600-$AZ211)*2.45%,2)+ROUND(IF($AZ211&gt;2600,0,2600-$AZ211)*1.5%,2)+ROUND(IF($AZ211&gt;2600,0,2600-$AZ211)*((1-13.71%)*9%),2)+ROUND(IF($AZ211&gt;2600,2600,$AZ211)*9%,2),2),2)*$E$8,2)&gt;0,ROUND(IF($AY211+$AZ211&gt;=2600,IF($AZ211&gt;2600,ROUND(2600*$E$8,2),ROUND($AZ211*$E$8,2)+ROUND((2600-$AZ211)*$E$8,2)),0)-ROUND(ROUND(ROUND(IF($AZ211&gt;2600,0,2600-$AZ211)*9.76%,2)+ROUND(IF($AZ211&gt;2600,0,2600-$AZ211)*2.45%,2)+ROUND(IF($AZ211&gt;2600,0,2600-$AZ211)*1.5%,2)+ROUND(IF($AZ211&gt;2600,0,2600-$AZ211)*((1-13.71%)*9%),2)+ROUND(IF($AZ211&gt;2600,2600,$AZ211)*9%,2),2),2)*$E$8,2),0)),IF(AND($H211=0,$AX211=1,$AZ211=0,$BA211&gt;0),IF((($AY211+ROUND($AY211*9.76%,2)+ROUND($AY211*6.5%,2)+ROUND($AY211*$E$5%,2))-($BA211-$BB211))&gt;2600+ROUND(2600*9.76%,2)+ROUND(2600*6.5%,2)+ROUND(2600*$E$5%,2),ROUND((2600-ROUND(2600*9.76%,2)-ROUND(2600*1.5%,2)-ROUND(2600*2.45%,2)-ROUND((2600*(1-13.71%))*9%,2))*$E$8,2),IF($BA211&lt;$BB211+($AY211-2600)+(ROUND($AY211*9.76%,2)+ROUND($AY211*6.5%,2)+ROUND($AY211*$E$5%,2))+(ROUND($AY211*9.76%,2)+ROUND($AY211*1.5%,2)+ROUND($AY211*2.45%,2)+ROUND(($AY211*(1-13.71%))*9%,2)),ROUND((2600-ROUND(2600*9.76%,2)-ROUND(2600*1.5%,2)-ROUND(2600*2.45%,2)-ROUND((2600*(1-13.71%))*9%,2))*$E$8,2),IF(ROUND(ROUND(ROUND($AY211-ROUND($AY211*9.76%,2)-ROUND($AY211*1.5%,2)-ROUND($AY211*2.45%,2)-ROUND(($AY211*(1-13.71%))*9%,2),2)-($BA211-($BB211+(ROUND($AY211*9.76%,2)+ROUND($AY211*6.5%,2)+ROUND($AY211*$E$5%,2))+(ROUND($AY211*9.76%,2)+ROUND($AY211*1.5%,2)+ROUND($AY211*2.45%,2)+ROUND(($AY211*(1-13.71%))*9%,2)))),2)*$E$8,2)&gt;0,ROUND(ROUND(ROUND($AY211-ROUND($AY211*9.76%,2)-ROUND($AY211*1.5%,2)-ROUND($AY211*2.45%,2)-ROUND(($AY211*(1-13.71%))*9%,2),2)-($BA211-($BB211+(ROUND($AY211*9.76%,2)+ROUND($AY211*6.5%,2)+ROUND($AY211*$E$5%,2))+(ROUND($AY211*9.76%,2)+ROUND($AY211*1.5%,2)+ROUND($AY211*2.45%,2)+ROUND(($AY211*(1-13.71%))*9%,2)))),2)*$E$8,2),0))),IF(IF(AND($AZ211=0,$BA211&gt;0),ROUND(IF(ROUND(($AY211-ROUND(ROUND(ROUND($AY211*9.76%,2)+ROUND($AY211*2.45%,2)+ROUND($AY211*1.5%,2)+ROUND($AY211*((1-13.71%)*9%),2),2),2)+($AZ211-ROUND($AZ211*9%,2))-$BA211)*$E$8,2)&gt;=IF(IF(AND($AZ211=0,$BA211&gt;0),ROUND(((IF($AY211&gt;=2600,2600,$AY211)-ROUND(ROUND(ROUND(IF($AY211&gt;=2600,2600,$AY211)*9.76%,2)+ROUND(IF($AY211&gt;=2600,2600,$AY211)*2.45%,2)+ROUND(IF($AY211&gt;=2600,2600,$AY211)*1.5%,2)+ROUND(IF($AY211&gt;=2600,2600,$AY211)*((1-13.71%)*9%),2),2),2))-$BA211)*$E$8,2),0)&gt;0,IF(AND($AZ211=0,$BA211&gt;0),ROUND(((IF($AY211&gt;=2600,2600,$AY211)-ROUND(ROUND(ROUND(IF($AY211&gt;=2600,2600,$AY211)*9.76%,2)+ROUND(IF($AY211&gt;=2600,2600,$AY211)*2.45%,2)+ROUND(IF($AY211&gt;=2600,2600,$AY211)*1.5%,2)+ROUND(IF($AY211&gt;=2600,2600,$AY211)*((1-13.71%)*9%),2),2),2)))*$E$8,2),0),0),IF(IF(AND($AZ211=0,$BA211&gt;0),ROUND(((IF($AY211&gt;=2600,2600,$AY211)-ROUND(ROUND(ROUND(IF($AY211&gt;=2600,2600,$AY211)*9.76%,2)+ROUND(IF($AY211&gt;=2600,2600,$AY211)*2.45%,2)+ROUND(IF($AY211&gt;=2600,2600,$AY211)*1.5%,2)+ROUND(IF($AY211&gt;=2600,2600,$AY211)*((1-13.71%)*9%),2),2),2))-$BA211)*$E$8,2),0)&gt;0,IF(AND($AZ211=0,$BA211&gt;0),ROUND(((IF($AY211&gt;=2600,2600,$AY211)-ROUND(ROUND(ROUND(IF($AY211&gt;=2600,2600,$AY211)*9.76%,2)+ROUND(IF($AY211&gt;=2600,2600,$AY211)*2.45%,2)+ROUND(IF($AY211&gt;=2600,2600,$AY211)*1.5%,2)+ROUND(IF($AY211&gt;=2600,2600,$AY211)*((1-13.71%)*9%),2),2),2)))*$E$8,2),0),0),ROUND(($AY211-ROUND(ROUND(ROUND($AY211*9.76%,2)+ROUND($AY211*2.45%,2)+ROUND($AY211*1.5%,2)+ROUND($AY211*((1-13.71%)*9%),2),2),2)+($AZ211-ROUND($AZ211*9%,2))-$BA211)*$E$8,2)),2),0)&gt;0,IF(AND($AZ211=0,$BA211&gt;0),ROUND(IF(ROUND(($AY211-ROUND(ROUND(ROUND($AY211*9.76%,2)+ROUND($AY211*2.45%,2)+ROUND($AY211*1.5%,2)+ROUND($AY211*((1-13.71%)*9%),2),2),2)+($AZ211-ROUND($AZ211*9%,2))-$BA211)*$E$8,2)&gt;=IF(IF(AND($AZ211=0,$BA211&gt;0),ROUND(((IF($AY211&gt;=2600,2600,$AY211)-ROUND(ROUND(ROUND(IF($AY211&gt;=2600,2600,$AY211)*9.76%,2)+ROUND(IF($AY211&gt;=2600,2600,$AY211)*2.45%,2)+ROUND(IF($AY211&gt;=2600,2600,$AY211)*1.5%,2)+ROUND(IF($AY211&gt;=2600,2600,$AY211)*((1-13.71%)*9%),2),2),2))-$BA211)*$E$8,2),0)&gt;0,IF(AND($AZ211=0,$BA211&gt;0),ROUND(((IF($AY211&gt;=2600,2600,$AY211)-ROUND(ROUND(ROUND(IF($AY211&gt;=2600,2600,$AY211)*9.76%,2)+ROUND(IF($AY211&gt;=2600,2600,$AY211)*2.45%,2)+ROUND(IF($AY211&gt;=2600,2600,$AY211)*1.5%,2)+ROUND(IF($AY211&gt;=2600,2600,$AY211)*((1-13.71%)*9%),2),2),2)))*$E$8,2),0),0),IF(IF(AND($AZ211=0,$BA211&gt;0),ROUND(((IF($AY211&gt;=2600,2600,$AY211)-ROUND(ROUND(ROUND(IF($AY211&gt;=2600,2600,$AY211)*9.76%,2)+ROUND(IF($AY211&gt;=2600,2600,$AY211)*2.45%,2)+ROUND(IF($AY211&gt;=2600,2600,$AY211)*1.5%,2)+ROUND(IF($AY211&gt;=2600,2600,$AY211)*((1-13.71%)*9%),2),2),2))-$BA211)*$E$8,2),0)&gt;0,IF(AND($AZ211=0,$BA211&gt;0),ROUND(((IF($AY211&gt;=2600,2600,$AY211)-ROUND(ROUND(ROUND(IF($AY211&gt;=2600,2600,$AY211)*9.76%,2)+ROUND(IF($AY211&gt;=2600,2600,$AY211)*2.45%,2)+ROUND(IF($AY211&gt;=2600,2600,$AY211)*1.5%,2)+ROUND(IF($AY211&gt;=2600,2600,$AY211)*((1-13.71%)*9%),2),2),2)))*$E$8,2),0),0),ROUND(($AY211-ROUND(ROUND(ROUND($AY211*9.76%,2)+ROUND($AY211*2.45%,2)+ROUND($AY211*1.5%,2)+ROUND($AY211*((1-13.71%)*9%),2),2),2)+($AZ211-ROUND($AZ211*9%,2))-$BA211)*$E$8,2)),2),0),0)))),0)</f>
        <v>0</v>
      </c>
      <c r="BD211" s="49">
        <f t="shared" ref="BD211:BD267" si="195">IF(OR($AX211=0,AND($AX211=1,OR($H211=0,$H211=""))),IF(AND($H211=0,$AX211=1,$AZ211&gt;0,$BA211&gt;0),IF($BA211&lt;=($BB211+(ROUND($AY211*9.76%,2)+ROUND($AY211*1.5%,2)+ROUND($AY211*2.45%,2)+ROUND(($AY211*(1-13.71%))*9%,2))+ROUND($AY211*9.76%,2)+(ROUND($AY211*6.5%,2)+ROUND($AY211*$E$5%,2))+(ROUND(AZ211*9%,2))+($AY211-2600)),IF(ROUND(IF($AY211+$AZ211&lt;=2600,ROUND($AY211*$E$8,2)+ROUND($AZ211*$E$8,2),0)-ROUND(ROUND(ROUND($AY211*9.76%,2)+ROUND($AY211*2.45%,2)+ROUND($AY211*1.5%,2)+ROUND($AY211*((1-13.71%)*9%),2)+ROUND($AZ211*9%,2),2),2)*$E$8,2)&gt;0,ROUND(IF($AY211+$AZ211&lt;=2600,ROUND($AY211*$E$8,2)+ROUND($AZ211*$E$8,2),0)-ROUND(ROUND(ROUND($AY211*9.76%,2)+ROUND($AY211*2.45%,2)+ROUND($AY211*1.5%,2)+ROUND($AY211*((1-13.71%)*9%),2)+ROUND($AZ211*9%,2),2),2)*$E$8,2),IF(ROUND(IF($AY211+$AZ211&gt;=2600,IF($AZ211&gt;2600,ROUND(2600*$E$8,2),ROUND($AZ211*$E$8,2)+ROUND((2600-$AZ211)*$E$8,2)),0)-ROUND(ROUND(ROUND(IF($AZ211&gt;2600,0,2600-$AZ211)*9.76%,2)+ROUND(IF($AZ211&gt;2600,0,2600-$AZ211)*2.45%,2)+ROUND(IF($AZ211&gt;2600,0,2600-$AZ211)*1.5%,2)+ROUND(IF($AZ211&gt;2600,0,2600-$AZ211)*((1-13.71%)*9%),2)+ROUND(IF($AZ211&gt;2600,2600,$AZ211)*9%,2),2),2)*$E$8,2)&gt;0,ROUND(IF($AY211+$AZ211&gt;=2600,IF($AZ211&gt;2600,ROUND(2600*$E$8,2),ROUND($AZ211*$E$8,2)+ROUND((2600-$AZ211)*$E$8,2)),0)-ROUND(ROUND(ROUND(IF($AZ211&gt;2600,0,2600-$AZ211)*9.76%,2)+ROUND(IF($AZ211&gt;2600,0,2600-$AZ211)*2.45%,2)+ROUND(IF($AZ211&gt;2600,0,2600-$AZ211)*1.5%,2)+ROUND(IF($AZ211&gt;2600,0,2600-$AZ211)*((1-13.71%)*9%),2)+ROUND(IF($AZ211&gt;2600,2600,$AZ211)*9%,2),2),2)*$E$8,2),0)),IF($BA211&gt;($BB211+(ROUND($AY211*9.76%,2)+ROUND($AY211*1.5%,2)+ROUND($AY211*2.45%,2)+ROUND(($AY211*(1-13.71%))*9%,2))+ROUND($AY211*9.76%,2)+(ROUND($AY211*6.5%,2)+ROUND($AY211*$E$5%,2))+(ROUND(AZ211*9%,2))+($AY211-2600)),IF($AY211-ROUND($AY211*9.76%,2)-ROUND($AY211*1.5%,2)-ROUND($AY211*2.45%,2)-ROUND(($AY211*(1-13.71%))*9%,2)&gt;($BA211-($BB211+(ROUND($AY211*9.76%,2)+ROUND($AY211*1.5%,2)+ROUND($AY211*2.45%,2)+ROUND(($AY211*(1-13.71%))*9%,2))+ROUND($AY211*9.76%,2)+(ROUND($AY211*6.5%,2)+ROUND($AY211*$E$5%,2))+(ROUND(AZ211*9%,2)))),ROUND((($AY211-(ROUND($AY211*9.76%,2)+ROUND($AY211*1.5%,2)+ROUND($AY211*2.45%,2)+ROUND(($AY211*(1-13.71%))*9%,2))-($BA211-($BB211+(ROUND($AY211*9.76%,2)+ROUND($AY211*1.5%,2)+ROUND($AY211*2.45%,2)+ROUND(($AY211*(1-13.71%))*9%,2))+ROUND($AY211*9.76%,2)+(ROUND($AY211*6.5%,2)+ROUND($AY211*$E$5%,2))+(ROUND(AZ211*9%,2)))))+$AZ211)*$E$8,2),ROUND(($AZ211-(($BA211-($BB211+(ROUND($AY211*9.76%,2)+ROUND($AY211*1.5%,2)+ROUND($AY211*2.45%,2)+ROUND(($AY211*(1-13.71%))*9%,2))+ROUND($AY211*9.76%,2)+(ROUND($AY211*6.5%,2)+ROUND($AY211*$E$5%,2))+(ROUND(AZ211*9%,2))))-($AY211-ROUND($AY211*9.76%,2)-ROUND($AY211*1.5%,2)-ROUND($AY211*2.45%,2)-ROUND(($AY211*(1-13.71%))*9%,2))))*$E$8,2)),0)),IF(AND($AZ211&gt;0,$BA211&gt;0),IF(ROUND(($AY211-ROUND(ROUND(ROUND($AY211*9.76%,2)+ROUND($AY211*2.45%,2)+ROUND($AY211*1.5%,2)+ROUND($AY211*((1-13.71%)*9%),2),2),2)+($AZ211-ROUND($AZ211*9%,2))-$BA211)*$E$8,2)&gt;=ROUND((IF($AY211-$AZ211&gt;=2600-$AZ211,IF(2600-$AZ211&gt;0,2600-$AZ211,0),IF($AY211-$AZ211&gt;=0,IF($AY211&lt;2600,$AY211,$AY211-$AZ211),IF($AY211-(ROUND($AY211*9.76%,2)+ROUND($AY211*2.45%,2)+ROUND($AY211*1.5%,2)+($AY211*(1-13.71%)*9%))-$BA211&gt;0,IF(AND(2600-$AZ211&gt;0,2600-$AZ211&gt;$AY211-(ROUND($AY211*9.76%,2)+ROUND($AY211*2.45%,2)+ROUND($AY211*1.5%,2)+($AY211*(1-13.71%)*9%))-$BA211),$AY211,IF(2600-$AZ211&gt;0,2600-$AZ211,0)),0)))-ROUND(ROUND(ROUND(IF($AY211-$AZ211&gt;=2600-$AZ211,IF(2600-$AZ211&gt;0,2600-$AZ211,0),IF($AY211-$AZ211&gt;=0,IF($AY211&lt;2600,$AY211,$AY211-$AZ211),IF($AY211-(ROUND($AY211*9.76%,2)+ROUND($AY211*2.45%,2)+ROUND($AY211*1.5%,2)+($AY211*(1-13.71%)*9%))-$BA211&gt;0,IF(AND(2600-$AZ211&gt;0,2600-$AZ211&gt;$AY211-(ROUND($AY211*9.76%,2)+ROUND($AY211*2.45%,2)+ROUND($AY211*1.5%,2)+($AY211*(1-13.71%)*9%))-$BA211),$AY211,IF(2600-$AZ211&gt;0,2600-$AZ211,0)),0)))*9.76%,2)+ROUND(IF($AY211-$AZ211&gt;=2600-$AZ211,IF(2600-$AZ211&gt;0,2600-$AZ211,0),IF($AY211-$AZ211&gt;=0,IF($AY211&lt;2600,$AY211,$AY211-$AZ211),IF($AY211-(ROUND($AY211*9.76%,2)+ROUND($AY211*2.45%,2)+ROUND($AY211*1.5%,2)+($AY211*(1-13.71%)*9%))-$BA211&gt;0,IF(AND(2600-$AZ211&gt;0,2600-$AZ211&gt;$AY211-(ROUND($AY211*9.76%,2)+ROUND($AY211*2.45%,2)+ROUND($AY211*1.5%,2)+($AY211*(1-13.71%)*9%))-$BA211),$AY211,IF(2600-$AZ211&gt;0,2600-$AZ211,0)),0)))*2.45%,2)+ROUND(IF($AY211-$AZ211&gt;=2600-$AZ211,IF(2600-$AZ211&gt;0,2600-$AZ211,0),IF($AY211-$AZ211&gt;=0,IF($AY211&lt;2600,$AY211,$AY211-$AZ211),IF($AY211-(ROUND($AY211*9.76%,2)+ROUND($AY211*2.45%,2)+ROUND($AY211*1.5%,2)+($AY211*(1-13.71%)*9%))-$BA211&gt;0,IF(AND(2600-$AZ211&gt;0,2600-$AZ211&gt;$AY211-(ROUND($AY211*9.76%,2)+ROUND($AY211*2.45%,2)+ROUND($AY211*1.5%,2)+($AY211*(1-13.71%)*9%))-$BA211),$AY211,IF(2600-$AZ211&gt;0,2600-$AZ211,0)),0)))*1.5%,2)+ROUND(IF($AY211-$AZ211&gt;=2600-$AZ211,IF(2600-$AZ211&gt;0,2600-$AZ211,0),IF($AY211-$AZ211&gt;=0,IF($AY211&lt;2600,$AY211,$AY211-$AZ211),IF($AY211-(ROUND($AY211*9.76%,2)+ROUND($AY211*2.45%,2)+ROUND($AY211*1.5%,2)+($AY211*(1-13.71%)*9%))-$BA211&gt;0,IF(AND(2600-$AZ211&gt;0,2600-$AZ211&gt;$AY211-(ROUND($AY211*9.76%,2)+ROUND($AY211*2.45%,2)+ROUND($AY211*1.5%,2)+($AY211*(1-13.71%)*9%))-$BA211),$AY211,IF(2600-$AZ211&gt;0,2600-$AZ211,0)),0)))*((1-13.71%)*9%),2),2),2)+IF($AZ211&gt;2600,2600-(2600*9%),$AZ211-($AZ211*9%)))*$E$8,2),ROUND((IF($AY211-$AZ211&gt;=2600-$AZ211,IF(2600-$AZ211&gt;0,2600-$AZ211,0),IF($AY211-$AZ211&gt;=0,IF($AY211&lt;2600,$AY211,$AY211-$AZ211),IF($AY211-(ROUND($AY211*9.76%,2)+ROUND($AY211*2.45%,2)+ROUND($AY211*1.5%,2)+($AY211*(1-13.71%)*9%))-$BA211&gt;0,IF(AND(2600-$AZ211&gt;0,2600-$AZ211&gt;$AY211-(ROUND($AY211*9.76%,2)+ROUND($AY211*2.45%,2)+ROUND($AY211*1.5%,2)+($AY211*(1-13.71%)*9%))-$BA211),$AY211,IF(2600-$AZ211&gt;0,2600-$AZ211,0)),0)))-ROUND(ROUND(ROUND(IF($AY211-$AZ211&gt;=2600-$AZ211,IF(2600-$AZ211&gt;0,2600-$AZ211,0),IF($AY211-$AZ211&gt;=0,IF($AY211&lt;2600,$AY211,$AY211-$AZ211),IF($AY211-(ROUND($AY211*9.76%,2)+ROUND($AY211*2.45%,2)+ROUND($AY211*1.5%,2)+($AY211*(1-13.71%)*9%))-$BA211&gt;0,IF(AND(2600-$AZ211&gt;0,2600-$AZ211&gt;$AY211-(ROUND($AY211*9.76%,2)+ROUND($AY211*2.45%,2)+ROUND($AY211*1.5%,2)+($AY211*(1-13.71%)*9%))-$BA211),$AY211,IF(2600-$AZ211&gt;0,2600-$AZ211,0)),0)))*9.76%,2)+ROUND(IF($AY211-$AZ211&gt;=2600-$AZ211,IF(2600-$AZ211&gt;0,2600-$AZ211,0),IF($AY211-$AZ211&gt;=0,IF($AY211&lt;2600,$AY211,$AY211-$AZ211),IF($AY211-(ROUND($AY211*9.76%,2)+ROUND($AY211*2.45%,2)+ROUND($AY211*1.5%,2)+($AY211*(1-13.71%)*9%))-$BA211&gt;0,IF(AND(2600-$AZ211&gt;0,2600-$AZ211&gt;$AY211-(ROUND($AY211*9.76%,2)+ROUND($AY211*2.45%,2)+ROUND($AY211*1.5%,2)+($AY211*(1-13.71%)*9%))-$BA211),$AY211,IF(2600-$AZ211&gt;0,2600-$AZ211,0)),0)))*2.45%,2)+ROUND(IF($AY211-$AZ211&gt;=2600-$AZ211,IF(2600-$AZ211&gt;0,2600-$AZ211,0),IF($AY211-$AZ211&gt;=0,IF($AY211&lt;2600,$AY211,$AY211-$AZ211),IF($AY211-(ROUND($AY211*9.76%,2)+ROUND($AY211*2.45%,2)+ROUND($AY211*1.5%,2)+($AY211*(1-13.71%)*9%))-$BA211&gt;0,IF(AND(2600-$AZ211&gt;0,2600-$AZ211&gt;$AY211-(ROUND($AY211*9.76%,2)+ROUND($AY211*2.45%,2)+ROUND($AY211*1.5%,2)+($AY211*(1-13.71%)*9%))-$BA211),$AY211,IF(2600-$AZ211&gt;0,2600-$AZ211,0)),0)))*1.5%,2)+ROUND(IF($AY211-$AZ211&gt;=2600-$AZ211,IF(2600-$AZ211&gt;0,2600-$AZ211,0),IF($AY211-$AZ211&gt;=0,IF($AY211&lt;2600,$AY211,$AY211-$AZ211),IF($AY211-(ROUND($AY211*9.76%,2)+ROUND($AY211*2.45%,2)+ROUND($AY211*1.5%,2)+($AY211*(1-13.71%)*9%))-$BA211&gt;0,IF(AND(2600-$AZ211&gt;0,2600-$AZ211&gt;$AY211-(ROUND($AY211*9.76%,2)+ROUND($AY211*2.45%,2)+ROUND($AY211*1.5%,2)+($AY211*(1-13.71%)*9%))-$BA211),$AY211,IF(2600-$AZ211&gt;0,2600-$AZ211,0)),0)))*((1-13.71%)*9%),2),2),2)+IF($AZ211&gt;2600,2600-(2600*9%),$AZ211-($AZ211*9%)))*$E$8,2),ROUND(($AY211-ROUND(ROUND(ROUND($AY211*9.76%,2)+ROUND($AY211*2.45%,2)+ROUND($AY211*1.5%,2)+ROUND($AY211*((1-13.71%)*9%),2),2),2)+($AZ211-ROUND($AZ211*9%,2))-$BA211)*$E$8,2)),0)),0)</f>
        <v>0</v>
      </c>
      <c r="BE211" s="49">
        <f t="shared" ref="BE211:BE267" si="196">IF($AX211=1,IF(AND($BA211=0,$AZ211=0),(IF($AY211&gt;2600,2600,$AY211)*$E$8)+ROUND((ROUND(IF($AY211&gt;=2600,2600,$AY211)*9.76%,2)+ROUND(IF($AY211&gt;=2600,2600,$AY211)*6.5%,2)+ROUND(IF($AY211&gt;=2600,2600,$AY211)*$E$5%,2))*$E$8,2),IF(AND($AZ211&gt;0,$BA211=0),IF($AY211+$AZ211&gt;=2600,ROUND(2600*$E$8,2),ROUND(($AY211+$AZ211)*$E$8,2))+IF($AY211&gt;=2600,ROUND((ROUND(2600*9.76%,2)+ROUND(2600*6.5%,2)+ROUND(2600*$E$5%,2))*$E$8,2),ROUND((ROUND($AY211*9.76%,2)+ROUND($AY211*6.5%,2)+ROUND($AY211*$E$5%,2))*$E$8,2)),IF(AND($AZ211=0,$BA211&gt;0),IF((($AY211+ROUND($AY211*9.76%,2)+ROUND($AY211*6.5%,2)+ROUND($AY211*$E$5%,2))-($BA211-$BB211))&gt;2600+ROUND(2600*9.76%,2)+ROUND(2600*6.5%,2)+ROUND(2600*$E$5%,2),ROUND((2600+ROUND(2600*9.76%,2)+ROUND(2600*6.5%,2)+ROUND(2600*$E$5%,2))*$E$8,2),ROUND((($AY211+ROUND($AY211*9.76%,2)+ROUND($AY211*6.5%,2)+ROUND($AY211*$E$5%,2))-($BA211-$BB211))*$E$8,2)),IF(AND($BA211&gt;0,$AZ211&gt;0),IF(AND($AZ211&lt;=$BA211-$BB211,$AZ211&lt;=$AY211,(($AY211+ROUND($AY211*9.76%,2)+ROUND($AY211*6.5%,2)+ROUND($AY211*$E$5%,2))+$AZ211)-($BA211-$BB211)&gt;2600+(ROUND(IF($AY211&gt;2600,2600,$AY211)*9.76%,2)+ROUND(IF($AY211&gt;2600,2600,$AY211)*6.5%,2)+ROUND(IF($AY211&gt;2600,2600,$AY211)*$E$5%,2))),ROUND((2600+ROUND(IF($AY211&gt;2600,2600,$AY211)*9.76%,2)+ROUND(IF($AY211&gt;2600,2600,$AY211)*6.5%,2)+ROUND(IF($AY211&gt;2600,2600,AY211)*$E$5%,2))*$E$8,2),IF(AND($AZ211&gt;=$BA211-$BB211,$AZ211&lt;=$AY211,(($AY211+ROUND($AY211*9.76%,2)+ROUND($AY211*6.5%,2)+ROUND($AY211*$E$5%,2))+$AZ211)-($BA211-$BB211)&gt;2600+(ROUND(IF($AY211&gt;2600,2600,$AY211)*9.76%,2)+ROUND(IF($AY211&gt;2600,2600,$AY211)*6.5%,2)+ROUND(IF($AY211&gt;2600,2600,$AY211)*$E$5%,2))),ROUND((2600+ROUND(IF($AY211&gt;2600,2600,$AY211)*9.76%,2)+ROUND(IF($AY211&gt;2600,2600,$AY211)*6.5%,2)+ROUND(IF($AY211&gt;2600,2600,$AY211)*$E$5%,2))*$E$8,2),IF(AND($AZ211&gt;=$BA211-$BB211,$AZ211&gt;=$AY211,(($AY211+ROUND($AY211*9.76%,2)+ROUND($AY211*6.5%,2)+ROUND($AY211*$E$5%,2))+$AZ211)-($BA211-$BB211)&gt;2600+(ROUND(IF($AY211&gt;2600,2600,$AY211)*9.76%,2)+ROUND(IF($AY211&gt;2600,2600,$AY211)*6.5%,2)+ROUND(IF($AY211&gt;2600,2600,$AY211)*$E$5%,2))),IF($AY211&gt;=2600,ROUND((2600+ROUND(2600*9.76%,2)+ROUND(2600*6.5%,2)+ROUND(2600*$E$5%,2))*$E$8,2),ROUND(($AY211+ROUND($AY211*9.76%,2)+ROUND($AY211*6.5%,2)+ROUND($AY211*$E$5%,2))*$E$8,2)+ROUND((2600-$AY211)*$E$8,2)),IF(AND($AZ211&lt;=$BA211-$BB211,$AZ211&lt;=$AY211,(($AY211+ROUND($AY211*9.76%,2)+ROUND($AY211*6.5%,2)+ROUND($AY211*$E$5%,2))+$AZ211)-($BA211-$BB211)&lt;2600+(ROUND(IF($AY211&gt;2600,2600,$AY211)*9.76%,2)+ROUND(IF($AY211&gt;2600,2600,$AY211)*6.5%,2)+ROUND(IF($AY211&gt;2600,2600,$AY211)*$E$5%,2))),ROUND(((($AY211+ROUND($AY211*9.76%,2)+ROUND($AY211*6.5%,2)+ROUND($AY211*$E$5%,2))+$AZ211)-($BA211-$BB211))*$E$8,2),IF(AND($AZ211&gt;=$BA211-$BB211,$AZ211&lt;=$AY211,(($AY211+ROUND($AY211*9.76%,2)+ROUND($AY211*6.5%,2)+ROUND($AY211*$E$5%,2))+$AZ211)-($BA211-$BB211)&lt;2600+(ROUND(IF($AY211&gt;2600,2600,$AY211)*9.76%,2)+ROUND(IF($AY211&gt;2600,2600,$AY211)*6.5%,2)+ROUND(IF($AY211&gt;2600,2600,$AY211)*$E$5%,2))),ROUND((($AZ211)-($BA211-$BB211)+$AY211)*$E$8,2)+ROUND((ROUND($AY211*9.76%,2)+ROUND($AY211*6.5%,2)+ROUND($AY211*$E$5%,2))*$E$8,2),IF(AND($AZ211&lt;=$BA211-$BB211,$AZ211&gt;=$AY211,(($AY211+ROUND($AY211*9.76%,2)+ROUND($AY211*6.5%,2)+ROUND($AY211*$E$5%,2))+$AZ211)-($BA211-$BB211)&lt;2600+(ROUND(IF($AY211&gt;2600,2600,$AY211)*9.76%,2)+ROUND(IF($AY211&gt;2600,2600,$AY211)*6.5%,2)+ROUND(IF($AY211&gt;2600,2600,$AY211)*$E$5%,2))),ROUND(($AY211)*$E$8,2)+ROUND((ROUND(($AY211)*9.76%,2)+ROUND(($AY211)*6.5%,2)+ROUND(($AY211)*$E$5%,2)-(($BA211-$BB211)-($AZ211)))*$E$8,2),IF(AND($AZ211&gt;=$BA211-$BB211,$AZ211&gt;=$AY211,(($AY211+ROUND($AY211*9.76%,2)+ROUND($AY211*6.5%,2)+ROUND($AY211*$E$5%,2))+$AZ211)-($BA211-$BB211)&lt;2600+(ROUND(IF($AY211&gt;2600,2600,$AY211)*9.76%,2)+ROUND(IF($AY211&gt;2600,2600,$AY211)*6.5%,2)+ROUND(IF($AY211&gt;2600,2600,$AY211)*$E$5%,2))),ROUND((($AZ211)-($BA211-$BB211)+$AY211)*$E$8,2)+ROUND((ROUND($AY211*9.76%,2)+ROUND($AY211*6.5%,2)+ROUND($AY211*$E$5%,2))*$E$8,2),IF(AND($AY211&gt;=2600,$AZ211&lt;=$BA211),IF((($AY211+ROUND($AY211*9.76%,2)+ROUND($AY211*6.5%,2)+ROUND($AY211*$E$5%,2))-($BA211-$AZ211))&gt;(2600+ROUND(2600*9.76%,2)+ROUND(2600*6.5%,2)+ROUND(2600*$E$5%,2)),ROUND((2600+ROUND(2600*9.76%,2)+ROUND(2600*6.5%,2)+ROUND(2600*$E$5%,2))*$E$8,2),ROUND((($AY211+ROUND($AY211*9.76%,2)+ROUND($AY211*6.5%,2)+ROUND($AY211*$E$5%,2))-($BA211-$AZ211))*$E$8,2)),0)))))))),0)))),0)</f>
        <v>0</v>
      </c>
      <c r="BF211" s="49">
        <f t="shared" si="168"/>
        <v>0</v>
      </c>
      <c r="BG211" s="49">
        <f t="shared" ref="BG211:BG267" si="197">IF($AX211=1,IF(AND($AZ211&gt;0,$BA211&gt;0),IF(AND($AY211+ROUND($AY211*9.76%,2)+ROUND($AY211*6.5%,2)+ROUND($AY211*$E$5%,2)+($AZ211)-($BA211-$BB211)&lt;2600+ROUND(2600*9.76%,2)+ROUND(2600*6.5%,2)+ROUND(2600*$E$5%,2),$AY211+ROUND($AY211*9.76%,2)+ROUND($AY211*6.5%,2)+ROUND($AY211*$E$5%,2)&gt;=2600+ROUND(2600*9.76%,2)+ROUND(2600*6.5%,2)+ROUND(2600*$E$5%,2),$AZ211&lt;$BA211-$BB211),ROUND(((ROUND((($AY211+ROUND($AY211*9.76%,2)+ROUND($AY211*6.5%,2)+ROUND($AY211*$E$5%,2))-(($BA211+$BB211)-$AZ211)-(IF(ROUND(((($AY211+ROUND($AY211*9.76%,2)+ROUND($AY211*6.5%,2)+ROUND($AY211*$E$5%,2))-($BA211-$BB211)+$AZ211)-(((($AY211+ROUND($AY211*9.76%,2)+ROUND($AY211*6.5%,2)+ROUND($AY211*$E$5%,2))-($BA211-$BB211)+$AZ211)/(100+$E$5+9.76+6.5))*100))*$E$8,2)&gt;=ROUND((ROUND(IF($AY211&gt;=2600,2600,$AY211)*9.76%,2)+ROUND(IF($AY211&gt;=2600,2600,$AY211)*6.5%,2)+ROUND(IF($AY211&gt;=2600,2600,$AY211)*$E$5%,2))*$E$8,2),ROUND((ROUND(IF($AY211&gt;=2600,2600,$AY211)*9.76%,2)+ROUND(IF($AY211&gt;=2600,2600,$AY211)*6.5%,2)+ROUND(IF($AY211&gt;=2600,2600,$AY211)*$E$5%,2))*$E$8,2),ROUND(((($AY211+ROUND($AY211*9.76%,2)+ROUND($AY211*6.5%,2)+ROUND($AY211*$E$5%,2))-($BA211-$BB211)+$AZ211)-(((($AY211+ROUND($AY211*9.76%,2)+ROUND($AY211*6.5%,2)+ROUND($AY211*$E$5%,2))-($BA211-$BB211)+$AZ211)/(100+$E$5+9.76+6.5))*100)),2))))*9.76%,2))+(ROUND((($AY211+ROUND($AY211*9.76%,2)+ROUND($AY211*6.5%,2)+ROUND($AY211*$E$5%,2))-(($BA211+$BB211)-$AZ211)-(IF(ROUND(((($AY211+ROUND($AY211*9.76%,2)+ROUND($AY211*6.5%,2)+ROUND($AY211*$E$5%,2))-($BA211-$BB211)+$AZ211)-(((($AY211+ROUND($AY211*9.76%,2)+ROUND($AY211*6.5%,2)+ROUND($AY211*$E$5%,2))-($BA211-$BB211)+$AZ211)/(100+$E$5+9.76+6.5))*100))*$E$8,2)&gt;=ROUND((ROUND(IF($AY211&gt;=2600,2600,$AY211)*9.76%,2)+ROUND(IF($AY211&gt;=2600,2600,$AY211)*6.5%,2)+ROUND(IF($AY211&gt;=2600,2600,$AY211)*$E$5%,2))*$E$8,2),ROUND((ROUND(IF($AY211&gt;=2600,2600,$AY211)*9.76%,2)+ROUND(IF($AY211&gt;=2600,2600,$AY211)*6.5%,2)+ROUND(IF($AY211&gt;=2600,2600,$AY211)*$E$5%,2))*$E$8,2),ROUND(((($AY211+ROUND($AY211*9.76%,2)+ROUND($AY211*6.5%,2)+ROUND($AY211*$E$5%,2))-($BA211-$BB211)+$AZ211)-(((($AY211+ROUND($AY211*9.76%,2)+ROUND($AY211*6.5%,2)+ROUND($AY211*$E$5%,2))-($BA211-$BB211)+$AZ211)/(100+$E$5+9.76+6.5))*100)),2))))*2.45%,2))+(ROUND((($AY211+ROUND($AY211*9.76%,2)+ROUND($AY211*6.5%,2)+ROUND($AY211*$E$5%,2))-(($BA211+$BB211)-$AZ211)-(IF(ROUND(((($AY211+ROUND($AY211*9.76%,2)+ROUND($AY211*6.5%,2)+ROUND($AY211*$E$5%,2))-($BA211-$BB211)+$AZ211)-(((($AY211+ROUND($AY211*9.76%,2)+ROUND($AY211*6.5%,2)+ROUND($AY211*$E$5%,2))-($BA211-$BB211)+$AZ211)/(100+$E$5+9.76+6.5))*100))*$E$8,2)&gt;=ROUND((ROUND(IF($AY211&gt;=2600,2600,$AY211)*9.76%,2)+ROUND(IF($AY211&gt;=2600,2600,$AY211)*6.5%,2)+ROUND(IF($AY211&gt;=2600,2600,$AY211)*$E$5%,2))*$E$8,2),ROUND((ROUND(IF($AY211&gt;=2600,2600,$AY211)*9.76%,2)+ROUND(IF($AY211&gt;=2600,2600,$AY211)*6.5%,2)+ROUND(IF($AY211&gt;=2600,2600,$AY211)*$E$5%,2))*$E$8,2),ROUND(((($AY211+ROUND($AY211*9.76%,2)+ROUND($AY211*6.5%,2)+ROUND($AY211*$E$5%,2))-($BA211-$BB211)+$AZ211)-(((($AY211+ROUND($AY211*9.76%,2)+ROUND($AY211*6.5%,2)+ROUND($AY211*$E$5%,2))-($BA211-$BB211)+$AZ211)/(100+$E$5+9.76+6.5))*100)),2))))*1.5%,2))+(ROUND((($AY211+ROUND($AY211*9.76%,2)+ROUND($AY211*6.5%,2)+ROUND($AY211*$E$5%,2))-(($BA211+$BB211)-$AZ211)-(IF(ROUND(((($AY211+ROUND($AY211*9.76%,2)+ROUND($AY211*6.5%,2)+ROUND($AY211*$E$5%,2))-($BA211-$BB211)+$AZ211)-(((($AY211+ROUND($AY211*9.76%,2)+ROUND($AY211*6.5%,2)+ROUND($AY211*$E$5%,2))-($BA211-$BB211)+$AZ211)/(100+$E$5+9.76+6.5))*100))*$E$8,2)&gt;=ROUND((ROUND(IF($AY211&gt;=2600,2600,$AY211)*9.76%,2)+ROUND(IF($AY211&gt;=2600,2600,$AY211)*6.5%,2)+ROUND(IF($AY211&gt;=2600,2600,$AY211)*$E$5%,2))*$E$8,2),ROUND((ROUND(IF($AY211&gt;=2600,2600,$AY211)*9.76%,2)+ROUND(IF($AY211&gt;=2600,2600,$AY211)*6.5%,2)+ROUND(IF($AY211&gt;=2600,2600,$AY211)*$E$5%,2))*$E$8,2),ROUND(((($AY211+ROUND($AY211*9.76%,2)+ROUND($AY211*6.5%,2)+ROUND($AY211*$E$5%,2))-($BA211-$BB211)+$AZ211)-(((($AY211+ROUND($AY211*9.76%,2)+ROUND($AY211*6.5%,2)+ROUND($AY211*$E$5%,2))-($BA211-$BB211)+$AZ211)/(100+$E$5+9.76+6.5))*100)),2))))*((1-13.71%)*9%),2)))*$E$8,2),0),0),0)</f>
        <v>0</v>
      </c>
      <c r="BH211" s="32">
        <f t="shared" si="169"/>
        <v>0</v>
      </c>
      <c r="BI211" s="49">
        <f t="shared" si="170"/>
        <v>0</v>
      </c>
      <c r="BJ211" s="49">
        <f t="shared" si="171"/>
        <v>0</v>
      </c>
      <c r="BK211" s="49">
        <f t="shared" si="172"/>
        <v>0</v>
      </c>
      <c r="BL211" s="49">
        <f t="shared" si="173"/>
        <v>0</v>
      </c>
      <c r="BM211" s="49">
        <f t="shared" si="174"/>
        <v>0</v>
      </c>
      <c r="BN211" s="32">
        <f t="shared" si="175"/>
        <v>0</v>
      </c>
      <c r="BO211" s="32" t="str">
        <f t="shared" si="176"/>
        <v/>
      </c>
      <c r="BP211" s="32" t="str">
        <f t="shared" si="177"/>
        <v/>
      </c>
      <c r="BQ211" s="56" t="str">
        <f t="shared" si="178"/>
        <v/>
      </c>
      <c r="BR211" s="250">
        <f t="shared" si="179"/>
        <v>0</v>
      </c>
      <c r="BS211" s="19"/>
      <c r="BT211" s="19"/>
      <c r="BU211" s="19"/>
      <c r="BV211" s="19"/>
      <c r="BW211" s="19"/>
      <c r="BX211" s="19"/>
      <c r="BY211" s="19"/>
      <c r="BZ211" s="19"/>
      <c r="CA211" s="19">
        <f t="shared" ref="CA211:CA267" si="198">IFERROR(MOD(9*MID(D211,1,1)+7*MID(D211,2,1)+3*MID(D211,3,1)+MID(D211,4,1)+9*MID(D211,5,1)+7*MID(D211,6,1)+3*MID(D211,7,1)+MID(D211,8,1)+9*MID(D211,9,1)+7*MID(D211,10,1),10),10)</f>
        <v>10</v>
      </c>
      <c r="CB211" s="19"/>
      <c r="CC211" s="19"/>
      <c r="CD211" s="19"/>
      <c r="CE211" s="19"/>
      <c r="CF211" s="19"/>
      <c r="CG211" s="19"/>
      <c r="CH211" s="19"/>
      <c r="CI211" s="19"/>
      <c r="CJ211" s="19"/>
      <c r="CK211" s="19"/>
      <c r="CL211" s="19"/>
      <c r="CM211" s="19"/>
      <c r="CN211" s="19"/>
      <c r="CO211" s="18"/>
      <c r="CP211" s="18"/>
      <c r="CQ211" s="18"/>
    </row>
    <row r="212" spans="1:95" ht="15.75" customHeight="1" x14ac:dyDescent="0.25">
      <c r="A212" s="129">
        <v>194</v>
      </c>
      <c r="B212" s="50"/>
      <c r="C212" s="50"/>
      <c r="D212" s="36"/>
      <c r="E212" s="36"/>
      <c r="F212" s="37">
        <v>1</v>
      </c>
      <c r="G212" s="61">
        <v>0</v>
      </c>
      <c r="H212" s="62">
        <v>0</v>
      </c>
      <c r="I212" s="63">
        <v>0</v>
      </c>
      <c r="J212" s="38">
        <v>1</v>
      </c>
      <c r="K212" s="39">
        <v>0</v>
      </c>
      <c r="L212" s="39">
        <v>0</v>
      </c>
      <c r="M212" s="39">
        <v>0</v>
      </c>
      <c r="N212" s="40">
        <v>0</v>
      </c>
      <c r="O212" s="41">
        <f t="shared" ref="O212:O267" si="199">IF(OR($J212=0,AND($J212=1,$H212=0)),IF(AND($L212=0,$M212=0),ROUND(ROUND(IF($K212&gt;=2600,2600*$E$8,$K212*$E$8),2)-ROUND(ROUND(ROUND(IF($K212&gt;=2600,2600,$K212)*9.76%,2)+ROUND(IF($K212&gt;=2600,2600,$K212)*2.45%,2)+ROUND(IF($K212&gt;=2600,2600,$K212)*1.5%,2)+ROUND(IF($K212&gt;=2600,2600,$K212)*((1-13.71%)*9%),2),2),2)*$E$8,2),IF(AND($L212&gt;0,$M212=0),IF(ROUND(IF($K212+$L212&lt;=2600,ROUND($K212*$E$8,2)+ROUND($L212*$E$8,2),0)-ROUND(ROUND(ROUND($K212*9.76%,2)+ROUND($K212*2.45%,2)+ROUND($K212*1.5%,2)+ROUND($K212*((1-13.71%)*9%),2)+ROUND($L212*9%,2),2),2)*$E$8,2)&gt;0,ROUND(IF($K212+$L212&lt;=2600,ROUND($K212*$E$8,2)+ROUND($L212*$E$8,2),0)-ROUND(ROUND(ROUND($K212*9.76%,2)+ROUND($K212*2.45%,2)+ROUND($K212*1.5%,2)+ROUND($K212*((1-13.71%)*9%),2)+ROUND($L212*9%,2),2),2)*$E$8,2),IF(ROUND(IF($K212+$L212&gt;=2600,IF($L212&gt;2600,ROUND(2600*$E$8,2),ROUND($L212*$E$8,2)+ROUND((2600-$L212)*$E$8,2)),0)-ROUND(ROUND(ROUND(IF($L212&gt;2600,0,2600-$L212)*9.76%,2)+ROUND(IF($L212&gt;2600,0,2600-$L212)*2.45%,2)+ROUND(IF($L212&gt;2600,0,2600-$L212)*1.5%,2)+ROUND(IF($L212&gt;2600,0,2600-$L212)*((1-13.71%)*9%),2)+ROUND(IF($L212&gt;2600,2600,$L212)*9%,2),2),2)*$E$8,2)&gt;0,ROUND(IF($K212+$L212&gt;=2600,IF($L212&gt;2600,ROUND(2600*$E$8,2),ROUND($L212*$E$8,2)+ROUND((2600-$L212)*$E$8,2)),0)-ROUND(ROUND(ROUND(IF($L212&gt;2600,0,2600-$L212)*9.76%,2)+ROUND(IF($L212&gt;2600,0,2600-$L212)*2.45%,2)+ROUND(IF($L212&gt;2600,0,2600-$L212)*1.5%,2)+ROUND(IF($L212&gt;2600,0,2600-$L212)*((1-13.71%)*9%),2)+ROUND(IF($L212&gt;2600,2600,$L212)*9%,2),2),2)*$E$8,2),0)),IF(AND($H212=0,$J212=1,$L212=0,$M212&gt;0),IF((($K212+ROUND($K212*9.76%,2)+ROUND($K212*6.5%,2)+ROUND($K212*$E$5%,2))-($M212-$N212))&gt;2600+ROUND(2600*9.76%,2)+ROUND(2600*6.5%,2)+ROUND(2600*$E$5%,2),ROUND((2600-ROUND(2600*9.76%,2)-ROUND(2600*1.5%,2)-ROUND(2600*2.45%,2)-ROUND((2600*(1-13.71%))*9%,2))*$E$8,2),IF($M212&lt;$N212+($K212-2600)+(ROUND($K212*9.76%,2)+ROUND($K212*6.5%,2)+ROUND($K212*$E$5%,2))+(ROUND($K212*9.76%,2)+ROUND($K212*1.5%,2)+ROUND($K212*2.45%,2)+ROUND(($K212*(1-13.71%))*9%,2)),ROUND((2600-ROUND(2600*9.76%,2)-ROUND(2600*1.5%,2)-ROUND(2600*2.45%,2)-ROUND((2600*(1-13.71%))*9%,2))*$E$8,2),IF(ROUND(ROUND(ROUND($K212-ROUND($K212*9.76%,2)-ROUND($K212*1.5%,2)-ROUND($K212*2.45%,2)-ROUND(($K212*(1-13.71%))*9%,2),2)-($M212-($N212+(ROUND($K212*9.76%,2)+ROUND($K212*6.5%,2)+ROUND($K212*$E$5%,2))+(ROUND($K212*9.76%,2)+ROUND($K212*1.5%,2)+ROUND($K212*2.45%,2)+ROUND(($K212*(1-13.71%))*9%,2)))),2)*$E$8,2)&gt;0,ROUND(ROUND(ROUND($K212-ROUND($K212*9.76%,2)-ROUND($K212*1.5%,2)-ROUND($K212*2.45%,2)-ROUND(($K212*(1-13.71%))*9%,2),2)-($M212-($N212+(ROUND($K212*9.76%,2)+ROUND($K212*6.5%,2)+ROUND($K212*$E$5%,2))+(ROUND($K212*9.76%,2)+ROUND($K212*1.5%,2)+ROUND($K212*2.45%,2)+ROUND(($K212*(1-13.71%))*9%,2)))),2)*$E$8,2),0))),IF(IF(AND($L212=0,$M212&gt;0),ROUND(IF(ROUND(($K212-ROUND(ROUND(ROUND($K212*9.76%,2)+ROUND($K212*2.45%,2)+ROUND($K212*1.5%,2)+ROUND($K212*((1-13.71%)*9%),2),2),2)+($L212-ROUND($L212*9%,2))-$M212)*$E$8,2)&gt;=IF(IF(AND($L212=0,$M212&gt;0),ROUND(((IF($K212&gt;=2600,2600,$K212)-ROUND(ROUND(ROUND(IF($K212&gt;=2600,2600,$K212)*9.76%,2)+ROUND(IF($K212&gt;=2600,2600,$K212)*2.45%,2)+ROUND(IF($K212&gt;=2600,2600,$K212)*1.5%,2)+ROUND(IF($K212&gt;=2600,2600,$K212)*((1-13.71%)*9%),2),2),2))-$M212)*$E$8,2),0)&gt;0,IF(AND($L212=0,$M212&gt;0),ROUND(((IF($K212&gt;=2600,2600,$K212)-ROUND(ROUND(ROUND(IF($K212&gt;=2600,2600,$K212)*9.76%,2)+ROUND(IF($K212&gt;=2600,2600,$K212)*2.45%,2)+ROUND(IF($K212&gt;=2600,2600,$K212)*1.5%,2)+ROUND(IF($K212&gt;=2600,2600,$K212)*((1-13.71%)*9%),2),2),2)))*$E$8,2),0),0),IF(IF(AND($L212=0,$M212&gt;0),ROUND(((IF($K212&gt;=2600,2600,$K212)-ROUND(ROUND(ROUND(IF($K212&gt;=2600,2600,$K212)*9.76%,2)+ROUND(IF($K212&gt;=2600,2600,$K212)*2.45%,2)+ROUND(IF($K212&gt;=2600,2600,$K212)*1.5%,2)+ROUND(IF($K212&gt;=2600,2600,$K212)*((1-13.71%)*9%),2),2),2))-$M212)*$E$8,2),0)&gt;0,IF(AND($L212=0,$M212&gt;0),ROUND(((IF($K212&gt;=2600,2600,$K212)-ROUND(ROUND(ROUND(IF($K212&gt;=2600,2600,$K212)*9.76%,2)+ROUND(IF($K212&gt;=2600,2600,$K212)*2.45%,2)+ROUND(IF($K212&gt;=2600,2600,$K212)*1.5%,2)+ROUND(IF($K212&gt;=2600,2600,$K212)*((1-13.71%)*9%),2),2),2)))*$E$8,2),0),0),ROUND(($K212-ROUND(ROUND(ROUND($K212*9.76%,2)+ROUND($K212*2.45%,2)+ROUND($K212*1.5%,2)+ROUND($K212*((1-13.71%)*9%),2),2),2)+($L212-ROUND($L212*9%,2))-$M212)*$E$8,2)),2),0)&gt;0,IF(AND($L212=0,$M212&gt;0),ROUND(IF(ROUND(($K212-ROUND(ROUND(ROUND($K212*9.76%,2)+ROUND($K212*2.45%,2)+ROUND($K212*1.5%,2)+ROUND($K212*((1-13.71%)*9%),2),2),2)+($L212-ROUND($L212*9%,2))-$M212)*$E$8,2)&gt;=IF(IF(AND($L212=0,$M212&gt;0),ROUND(((IF($K212&gt;=2600,2600,$K212)-ROUND(ROUND(ROUND(IF($K212&gt;=2600,2600,$K212)*9.76%,2)+ROUND(IF($K212&gt;=2600,2600,$K212)*2.45%,2)+ROUND(IF($K212&gt;=2600,2600,$K212)*1.5%,2)+ROUND(IF($K212&gt;=2600,2600,$K212)*((1-13.71%)*9%),2),2),2))-$M212)*$E$8,2),0)&gt;0,IF(AND($L212=0,$M212&gt;0),ROUND(((IF($K212&gt;=2600,2600,$K212)-ROUND(ROUND(ROUND(IF($K212&gt;=2600,2600,$K212)*9.76%,2)+ROUND(IF($K212&gt;=2600,2600,$K212)*2.45%,2)+ROUND(IF($K212&gt;=2600,2600,$K212)*1.5%,2)+ROUND(IF($K212&gt;=2600,2600,$K212)*((1-13.71%)*9%),2),2),2)))*$E$8,2),0),0),IF(IF(AND($L212=0,$M212&gt;0),ROUND(((IF($K212&gt;=2600,2600,$K212)-ROUND(ROUND(ROUND(IF($K212&gt;=2600,2600,$K212)*9.76%,2)+ROUND(IF($K212&gt;=2600,2600,$K212)*2.45%,2)+ROUND(IF($K212&gt;=2600,2600,$K212)*1.5%,2)+ROUND(IF($K212&gt;=2600,2600,$K212)*((1-13.71%)*9%),2),2),2))-$M212)*$E$8,2),0)&gt;0,IF(AND($L212=0,$M212&gt;0),ROUND(((IF($K212&gt;=2600,2600,$K212)-ROUND(ROUND(ROUND(IF($K212&gt;=2600,2600,$K212)*9.76%,2)+ROUND(IF($K212&gt;=2600,2600,$K212)*2.45%,2)+ROUND(IF($K212&gt;=2600,2600,$K212)*1.5%,2)+ROUND(IF($K212&gt;=2600,2600,$K212)*((1-13.71%)*9%),2),2),2)))*$E$8,2),0),0),ROUND(($K212-ROUND(ROUND(ROUND($K212*9.76%,2)+ROUND($K212*2.45%,2)+ROUND($K212*1.5%,2)+ROUND($K212*((1-13.71%)*9%),2),2),2)+($L212-ROUND($L212*9%,2))-$M212)*$E$8,2)),2),0),0)))),0)</f>
        <v>0</v>
      </c>
      <c r="P212" s="41">
        <f t="shared" ref="P212:P267" si="200">IF(OR($J212=0,AND($J212=1,OR($H212=0,$H212=""))),IF(AND($H212=0,$J212=1,$L212&gt;0,$M212&gt;0),IF($M212&lt;=($N212+(ROUND($K212*9.76%,2)+ROUND($K212*1.5%,2)+ROUND($K212*2.45%,2)+ROUND(($K212*(1-13.71%))*9%,2))+ROUND($K212*9.76%,2)+(ROUND($K212*6.5%,2)+ROUND($K212*$E$5%,2))+(ROUND(L212*9%,2))+($K212-2600)),IF(ROUND(IF($K212+$L212&lt;=2600,ROUND($K212*$E$8,2)+ROUND($L212*$E$8,2),0)-ROUND(ROUND(ROUND($K212*9.76%,2)+ROUND($K212*2.45%,2)+ROUND($K212*1.5%,2)+ROUND($K212*((1-13.71%)*9%),2)+ROUND($L212*9%,2),2),2)*$E$8,2)&gt;0,ROUND(IF($K212+$L212&lt;=2600,ROUND($K212*$E$8,2)+ROUND($L212*$E$8,2),0)-ROUND(ROUND(ROUND($K212*9.76%,2)+ROUND($K212*2.45%,2)+ROUND($K212*1.5%,2)+ROUND($K212*((1-13.71%)*9%),2)+ROUND($L212*9%,2),2),2)*$E$8,2),IF(ROUND(IF($K212+$L212&gt;=2600,IF($L212&gt;2600,ROUND(2600*$E$8,2),ROUND($L212*$E$8,2)+ROUND((2600-$L212)*$E$8,2)),0)-ROUND(ROUND(ROUND(IF($L212&gt;2600,0,2600-$L212)*9.76%,2)+ROUND(IF($L212&gt;2600,0,2600-$L212)*2.45%,2)+ROUND(IF($L212&gt;2600,0,2600-$L212)*1.5%,2)+ROUND(IF($L212&gt;2600,0,2600-$L212)*((1-13.71%)*9%),2)+ROUND(IF($L212&gt;2600,2600,$L212)*9%,2),2),2)*$E$8,2)&gt;0,ROUND(IF($K212+$L212&gt;=2600,IF($L212&gt;2600,ROUND(2600*$E$8,2),ROUND($L212*$E$8,2)+ROUND((2600-$L212)*$E$8,2)),0)-ROUND(ROUND(ROUND(IF($L212&gt;2600,0,2600-$L212)*9.76%,2)+ROUND(IF($L212&gt;2600,0,2600-$L212)*2.45%,2)+ROUND(IF($L212&gt;2600,0,2600-$L212)*1.5%,2)+ROUND(IF($L212&gt;2600,0,2600-$L212)*((1-13.71%)*9%),2)+ROUND(IF($L212&gt;2600,2600,$L212)*9%,2),2),2)*$E$8,2),0)),IF($M212&gt;($N212+(ROUND($K212*9.76%,2)+ROUND($K212*1.5%,2)+ROUND($K212*2.45%,2)+ROUND(($K212*(1-13.71%))*9%,2))+ROUND($K212*9.76%,2)+(ROUND($K212*6.5%,2)+ROUND($K212*$E$5%,2))+(ROUND(L212*9%,2))+($K212-2600)),IF($K212-ROUND($K212*9.76%,2)-ROUND($K212*1.5%,2)-ROUND($K212*2.45%,2)-ROUND(($K212*(1-13.71%))*9%,2)&gt;($M212-($N212+(ROUND($K212*9.76%,2)+ROUND($K212*1.5%,2)+ROUND($K212*2.45%,2)+ROUND(($K212*(1-13.71%))*9%,2))+ROUND($K212*9.76%,2)+(ROUND($K212*6.5%,2)+ROUND($K212*$E$5%,2))+(ROUND(L212*9%,2)))),ROUND((($K212-(ROUND($K212*9.76%,2)+ROUND($K212*1.5%,2)+ROUND($K212*2.45%,2)+ROUND(($K212*(1-13.71%))*9%,2))-($M212-($N212+(ROUND($K212*9.76%,2)+ROUND($K212*1.5%,2)+ROUND($K212*2.45%,2)+ROUND(($K212*(1-13.71%))*9%,2))+ROUND($K212*9.76%,2)+(ROUND($K212*6.5%,2)+ROUND($K212*$E$5%,2))+(ROUND(L212*9%,2)))))+$L212)*$E$8,2),ROUND(($L212-(($M212-($N212+(ROUND($K212*9.76%,2)+ROUND($K212*1.5%,2)+ROUND($K212*2.45%,2)+ROUND(($K212*(1-13.71%))*9%,2))+ROUND($K212*9.76%,2)+(ROUND($K212*6.5%,2)+ROUND($K212*$E$5%,2))+(ROUND(L212*9%,2))))-($K212-ROUND($K212*9.76%,2)-ROUND($K212*1.5%,2)-ROUND($K212*2.45%,2)-ROUND(($K212*(1-13.71%))*9%,2))))*$E$8,2)),0)),IF(AND($L212&gt;0,$M212&gt;0),IF(ROUND(($K212-ROUND(ROUND(ROUND($K212*9.76%,2)+ROUND($K212*2.45%,2)+ROUND($K212*1.5%,2)+ROUND($K212*((1-13.71%)*9%),2),2),2)+($L212-ROUND($L212*9%,2))-$M212)*$E$8,2)&gt;=ROUND((IF($K212-$L212&gt;=2600-$L212,IF(2600-$L212&gt;0,2600-$L212,0),IF($K212-$L212&gt;=0,IF($K212&lt;2600,$K212,$K212-$L212),IF($K212-(ROUND($K212*9.76%,2)+ROUND($K212*2.45%,2)+ROUND($K212*1.5%,2)+($K212*(1-13.71%)*9%))-$M212&gt;0,IF(AND(2600-$L212&gt;0,2600-$L212&gt;$K212-(ROUND($K212*9.76%,2)+ROUND($K212*2.45%,2)+ROUND($K212*1.5%,2)+($K212*(1-13.71%)*9%))-$M212),$K212,IF(2600-$L212&gt;0,2600-$L212,0)),0)))-ROUND(ROUND(ROUND(IF($K212-$L212&gt;=2600-$L212,IF(2600-$L212&gt;0,2600-$L212,0),IF($K212-$L212&gt;=0,IF($K212&lt;2600,$K212,$K212-$L212),IF($K212-(ROUND($K212*9.76%,2)+ROUND($K212*2.45%,2)+ROUND($K212*1.5%,2)+($K212*(1-13.71%)*9%))-$M212&gt;0,IF(AND(2600-$L212&gt;0,2600-$L212&gt;$K212-(ROUND($K212*9.76%,2)+ROUND($K212*2.45%,2)+ROUND($K212*1.5%,2)+($K212*(1-13.71%)*9%))-$M212),$K212,IF(2600-$L212&gt;0,2600-$L212,0)),0)))*9.76%,2)+ROUND(IF($K212-$L212&gt;=2600-$L212,IF(2600-$L212&gt;0,2600-$L212,0),IF($K212-$L212&gt;=0,IF($K212&lt;2600,$K212,$K212-$L212),IF($K212-(ROUND($K212*9.76%,2)+ROUND($K212*2.45%,2)+ROUND($K212*1.5%,2)+($K212*(1-13.71%)*9%))-$M212&gt;0,IF(AND(2600-$L212&gt;0,2600-$L212&gt;$K212-(ROUND($K212*9.76%,2)+ROUND($K212*2.45%,2)+ROUND($K212*1.5%,2)+($K212*(1-13.71%)*9%))-$M212),$K212,IF(2600-$L212&gt;0,2600-$L212,0)),0)))*2.45%,2)+ROUND(IF($K212-$L212&gt;=2600-$L212,IF(2600-$L212&gt;0,2600-$L212,0),IF($K212-$L212&gt;=0,IF($K212&lt;2600,$K212,$K212-$L212),IF($K212-(ROUND($K212*9.76%,2)+ROUND($K212*2.45%,2)+ROUND($K212*1.5%,2)+($K212*(1-13.71%)*9%))-$M212&gt;0,IF(AND(2600-$L212&gt;0,2600-$L212&gt;$K212-(ROUND($K212*9.76%,2)+ROUND($K212*2.45%,2)+ROUND($K212*1.5%,2)+($K212*(1-13.71%)*9%))-$M212),$K212,IF(2600-$L212&gt;0,2600-$L212,0)),0)))*1.5%,2)+ROUND(IF($K212-$L212&gt;=2600-$L212,IF(2600-$L212&gt;0,2600-$L212,0),IF($K212-$L212&gt;=0,IF($K212&lt;2600,$K212,$K212-$L212),IF($K212-(ROUND($K212*9.76%,2)+ROUND($K212*2.45%,2)+ROUND($K212*1.5%,2)+($K212*(1-13.71%)*9%))-$M212&gt;0,IF(AND(2600-$L212&gt;0,2600-$L212&gt;$K212-(ROUND($K212*9.76%,2)+ROUND($K212*2.45%,2)+ROUND($K212*1.5%,2)+($K212*(1-13.71%)*9%))-$M212),$K212,IF(2600-$L212&gt;0,2600-$L212,0)),0)))*((1-13.71%)*9%),2),2),2)+IF($L212&gt;2600,2600-(2600*9%),$L212-($L212*9%)))*$E$8,2),ROUND((IF($K212-$L212&gt;=2600-$L212,IF(2600-$L212&gt;0,2600-$L212,0),IF($K212-$L212&gt;=0,IF($K212&lt;2600,$K212,$K212-$L212),IF($K212-(ROUND($K212*9.76%,2)+ROUND($K212*2.45%,2)+ROUND($K212*1.5%,2)+($K212*(1-13.71%)*9%))-$M212&gt;0,IF(AND(2600-$L212&gt;0,2600-$L212&gt;$K212-(ROUND($K212*9.76%,2)+ROUND($K212*2.45%,2)+ROUND($K212*1.5%,2)+($K212*(1-13.71%)*9%))-$M212),$K212,IF(2600-$L212&gt;0,2600-$L212,0)),0)))-ROUND(ROUND(ROUND(IF($K212-$L212&gt;=2600-$L212,IF(2600-$L212&gt;0,2600-$L212,0),IF($K212-$L212&gt;=0,IF($K212&lt;2600,$K212,$K212-$L212),IF($K212-(ROUND($K212*9.76%,2)+ROUND($K212*2.45%,2)+ROUND($K212*1.5%,2)+($K212*(1-13.71%)*9%))-$M212&gt;0,IF(AND(2600-$L212&gt;0,2600-$L212&gt;$K212-(ROUND($K212*9.76%,2)+ROUND($K212*2.45%,2)+ROUND($K212*1.5%,2)+($K212*(1-13.71%)*9%))-$M212),$K212,IF(2600-$L212&gt;0,2600-$L212,0)),0)))*9.76%,2)+ROUND(IF($K212-$L212&gt;=2600-$L212,IF(2600-$L212&gt;0,2600-$L212,0),IF($K212-$L212&gt;=0,IF($K212&lt;2600,$K212,$K212-$L212),IF($K212-(ROUND($K212*9.76%,2)+ROUND($K212*2.45%,2)+ROUND($K212*1.5%,2)+($K212*(1-13.71%)*9%))-$M212&gt;0,IF(AND(2600-$L212&gt;0,2600-$L212&gt;$K212-(ROUND($K212*9.76%,2)+ROUND($K212*2.45%,2)+ROUND($K212*1.5%,2)+($K212*(1-13.71%)*9%))-$M212),$K212,IF(2600-$L212&gt;0,2600-$L212,0)),0)))*2.45%,2)+ROUND(IF($K212-$L212&gt;=2600-$L212,IF(2600-$L212&gt;0,2600-$L212,0),IF($K212-$L212&gt;=0,IF($K212&lt;2600,$K212,$K212-$L212),IF($K212-(ROUND($K212*9.76%,2)+ROUND($K212*2.45%,2)+ROUND($K212*1.5%,2)+($K212*(1-13.71%)*9%))-$M212&gt;0,IF(AND(2600-$L212&gt;0,2600-$L212&gt;$K212-(ROUND($K212*9.76%,2)+ROUND($K212*2.45%,2)+ROUND($K212*1.5%,2)+($K212*(1-13.71%)*9%))-$M212),$K212,IF(2600-$L212&gt;0,2600-$L212,0)),0)))*1.5%,2)+ROUND(IF($K212-$L212&gt;=2600-$L212,IF(2600-$L212&gt;0,2600-$L212,0),IF($K212-$L212&gt;=0,IF($K212&lt;2600,$K212,$K212-$L212),IF($K212-(ROUND($K212*9.76%,2)+ROUND($K212*2.45%,2)+ROUND($K212*1.5%,2)+($K212*(1-13.71%)*9%))-$M212&gt;0,IF(AND(2600-$L212&gt;0,2600-$L212&gt;$K212-(ROUND($K212*9.76%,2)+ROUND($K212*2.45%,2)+ROUND($K212*1.5%,2)+($K212*(1-13.71%)*9%))-$M212),$K212,IF(2600-$L212&gt;0,2600-$L212,0)),0)))*((1-13.71%)*9%),2),2),2)+IF($L212&gt;2600,2600-(2600*9%),$L212-($L212*9%)))*$E$8,2),ROUND(($K212-ROUND(ROUND(ROUND($K212*9.76%,2)+ROUND($K212*2.45%,2)+ROUND($K212*1.5%,2)+ROUND($K212*((1-13.71%)*9%),2),2),2)+($L212-ROUND($L212*9%,2))-$M212)*$E$8,2)),0)),0)</f>
        <v>0</v>
      </c>
      <c r="Q212" s="41">
        <f t="shared" ref="Q212:Q267" si="201">IF($J212=1,IF(AND($M212=0,$L212=0),(IF($K212&gt;2600,2600,$K212)*$E$8)+ROUND((ROUND(IF($K212&gt;=2600,2600,$K212)*9.76%,2)+ROUND(IF($K212&gt;=2600,2600,$K212)*6.5%,2)+ROUND(IF($K212&gt;=2600,2600,$K212)*$E$5%,2))*$E$8,2),IF(AND($L212&gt;0,$M212=0),IF($K212+$L212&gt;=2600,ROUND(2600*$E$8,2),ROUND(($K212+$L212)*$E$8,2))+IF($K212&gt;=2600,ROUND((ROUND(2600*9.76%,2)+ROUND(2600*6.5%,2)+ROUND(2600*$E$5%,2))*$E$8,2),ROUND((ROUND($K212*9.76%,2)+ROUND($K212*6.5%,2)+ROUND($K212*$E$5%,2))*$E$8,2)),IF(AND($L212=0,$M212&gt;0),IF((($K212+ROUND($K212*9.76%,2)+ROUND($K212*6.5%,2)+ROUND($K212*$E$5%,2))-($M212-$N212))&gt;2600+ROUND(2600*9.76%,2)+ROUND(2600*6.5%,2)+ROUND(2600*$E$5%,2),ROUND((2600+ROUND(2600*9.76%,2)+ROUND(2600*6.5%,2)+ROUND(2600*$E$5%,2))*$E$8,2),ROUND((($K212+ROUND($K212*9.76%,2)+ROUND($K212*6.5%,2)+ROUND($K212*$E$5%,2))-($M212-$N212))*$E$8,2)),IF(AND($M212&gt;0,$L212&gt;0),IF(AND($L212&lt;=$M212-$N212,$L212&lt;=$K212,(($K212+ROUND($K212*9.76%,2)+ROUND($K212*6.5%,2)+ROUND($K212*$E$5%,2))+$L212)-($M212-$N212)&gt;2600+(ROUND(IF($K212&gt;2600,2600,$K212)*9.76%,2)+ROUND(IF($K212&gt;2600,2600,$K212)*6.5%,2)+ROUND(IF($K212&gt;2600,2600,$K212)*$E$5%,2))),ROUND((2600+ROUND(IF($K212&gt;2600,2600,$K212)*9.76%,2)+ROUND(IF($K212&gt;2600,2600,$K212)*6.5%,2)+ROUND(IF($K212&gt;2600,2600,K212)*$E$5%,2))*$E$8,2),IF(AND($L212&gt;=$M212-$N212,$L212&lt;=$K212,(($K212+ROUND($K212*9.76%,2)+ROUND($K212*6.5%,2)+ROUND($K212*$E$5%,2))+$L212)-($M212-$N212)&gt;2600+(ROUND(IF($K212&gt;2600,2600,$K212)*9.76%,2)+ROUND(IF($K212&gt;2600,2600,$K212)*6.5%,2)+ROUND(IF($K212&gt;2600,2600,$K212)*$E$5%,2))),ROUND((2600+ROUND(IF($K212&gt;2600,2600,$K212)*9.76%,2)+ROUND(IF($K212&gt;2600,2600,$K212)*6.5%,2)+ROUND(IF($K212&gt;2600,2600,$K212)*$E$5%,2))*$E$8,2),IF(AND($L212&gt;=$M212-$N212,$L212&gt;=$K212,(($K212+ROUND($K212*9.76%,2)+ROUND($K212*6.5%,2)+ROUND($K212*$E$5%,2))+$L212)-($M212-$N212)&gt;2600+(ROUND(IF($K212&gt;2600,2600,$K212)*9.76%,2)+ROUND(IF($K212&gt;2600,2600,$K212)*6.5%,2)+ROUND(IF($K212&gt;2600,2600,$K212)*$E$5%,2))),IF($K212&gt;=2600,ROUND((2600+ROUND(2600*9.76%,2)+ROUND(2600*6.5%,2)+ROUND(2600*$E$5%,2))*$E$8,2),ROUND(($K212+ROUND($K212*9.76%,2)+ROUND($K212*6.5%,2)+ROUND($K212*$E$5%,2))*$E$8,2)+ROUND((2600-$K212)*$E$8,2)),IF(AND($L212&lt;=$M212-$N212,$L212&lt;=$K212,(($K212+ROUND($K212*9.76%,2)+ROUND($K212*6.5%,2)+ROUND($K212*$E$5%,2))+$L212)-($M212-$N212)&lt;2600+(ROUND(IF($K212&gt;2600,2600,$K212)*9.76%,2)+ROUND(IF($K212&gt;2600,2600,$K212)*6.5%,2)+ROUND(IF($K212&gt;2600,2600,$K212)*$E$5%,2))),ROUND(((($K212+ROUND($K212*9.76%,2)+ROUND($K212*6.5%,2)+ROUND($K212*$E$5%,2))+$L212)-($M212-$N212))*$E$8,2),IF(AND($L212&gt;=$M212-$N212,$L212&lt;=$K212,(($K212+ROUND($K212*9.76%,2)+ROUND($K212*6.5%,2)+ROUND($K212*$E$5%,2))+$L212)-($M212-$N212)&lt;2600+(ROUND(IF($K212&gt;2600,2600,$K212)*9.76%,2)+ROUND(IF($K212&gt;2600,2600,$K212)*6.5%,2)+ROUND(IF($K212&gt;2600,2600,$K212)*$E$5%,2))),ROUND((($L212)-($M212-$N212)+$K212)*$E$8,2)+ROUND((ROUND($K212*9.76%,2)+ROUND($K212*6.5%,2)+ROUND($K212*$E$5%,2))*$E$8,2),IF(AND($L212&lt;=$M212-$N212,$L212&gt;=$K212,(($K212+ROUND($K212*9.76%,2)+ROUND($K212*6.5%,2)+ROUND($K212*$E$5%,2))+$L212)-($M212-$N212)&lt;2600+(ROUND(IF($K212&gt;2600,2600,$K212)*9.76%,2)+ROUND(IF($K212&gt;2600,2600,$K212)*6.5%,2)+ROUND(IF($K212&gt;2600,2600,$K212)*$E$5%,2))),ROUND(($K212)*$E$8,2)+ROUND((ROUND(($K212)*9.76%,2)+ROUND(($K212)*6.5%,2)+ROUND(($K212)*$E$5%,2)-(($M212-$N212)-($L212)))*$E$8,2),IF(AND($L212&gt;=$M212-$N212,$L212&gt;=$K212,(($K212+ROUND($K212*9.76%,2)+ROUND($K212*6.5%,2)+ROUND($K212*$E$5%,2))+$L212)-($M212-$N212)&lt;2600+(ROUND(IF($K212&gt;2600,2600,$K212)*9.76%,2)+ROUND(IF($K212&gt;2600,2600,$K212)*6.5%,2)+ROUND(IF($K212&gt;2600,2600,$K212)*$E$5%,2))),ROUND((($L212)-($M212-$N212)+$K212)*$E$8,2)+ROUND((ROUND($K212*9.76%,2)+ROUND($K212*6.5%,2)+ROUND($K212*$E$5%,2))*$E$8,2),IF(AND($K212&gt;=2600,$L212&lt;=$M212),IF((($K212+ROUND($K212*9.76%,2)+ROUND($K212*6.5%,2)+ROUND($K212*$E$5%,2))-($M212-$L212))&gt;(2600+ROUND(2600*9.76%,2)+ROUND(2600*6.5%,2)+ROUND(2600*$E$5%,2)),ROUND((2600+ROUND(2600*9.76%,2)+ROUND(2600*6.5%,2)+ROUND(2600*$E$5%,2))*$E$8,2),ROUND((($K212+ROUND($K212*9.76%,2)+ROUND($K212*6.5%,2)+ROUND($K212*$E$5%,2))-($M212-$L212))*$E$8,2)),0)))))))),0)))),0)</f>
        <v>0</v>
      </c>
      <c r="R212" s="41">
        <f t="shared" ref="R212:R267" si="202">IF(AND($J212=1,$G212&gt;0),IF(AND($L212=0,$M212=0),ROUND((ROUND(IF($K212&gt;=2600,2600,$K212)*9.76%,2)+ROUND(IF($K212&gt;=2600,2600,$K212)*1.5%,2)+ROUND(IF($K212&gt;=2600,2600,$K212)*2.45%,2)+ROUND(IF($K212&gt;=2600,2600,$K212)*((1-13.71%)*9%),2))*$E$8,2),IF(AND($L212&gt;0,$M212=0),ROUND(IF(AND($K212&gt;=2600,$L212&lt;=2600,$K212+$L212&gt;=2600),ROUND((2600-$L212)*9.76%,2)+ROUND((2600-$L212)*2.45%,2)+ROUND((2600-$L212)*1.5%,2)+ROUND((2600-$L212)*((1-13.71%)*9%),2)+ROUND($L212*9%,2),ROUND(IF(AND($K212&lt;=2600,$L212+$K212&lt;=2600),ROUND($K212*9.76%,2)+ROUND($K212*1.5%,2)+ROUND($K212*2.45%,2)+ROUND($K212*((1-13.71%)*9%),2)+ROUND($L212*9%,2),IF(AND($K212&lt;2600,$L212+$K212&gt;2600,$L212&lt;=2600),ROUND((2600-$L212)*9.76%,2)+ROUND((2600-$L212)*1.5%,2)+ROUND((2600-$L212)*2.45%,2)+ROUND((2600-$L212)*((1-13.71%)*9%),2)+ROUND($L212*9%,2),IF($L212&gt;2600,ROUND(2600*9%,2),2))),2))*$E$8,2),IF(AND($L212=0,$M212&gt;0),ROUND((ROUND(IF($K212-($M212+$N212)&gt;=2600,2600,$K212-($M212+$N212))*9.76%,2)+ROUND(IF($K212-($M212+$N212)&gt;=2600,2600,$K212-($M212+$N212))*1.5%,2)+ROUND(IF($K212-($M212+$N212)&gt;=2600,2600,$K212-($M212+$N212))*2.45%,2)+ROUND(IF($K212-($M212+$N212)&gt;=2600,2600,$K212-($M212+$N212))*((1-13.71%)*9%),2))*$E$8,2),IF(AND($L212&gt;0,$M212&gt;0),IF(AND($K212+ROUND($K212*9.76%,2)+ROUND($K212*6.5%,2)+ROUND($K212*$E$5%,2)+($L212)-($M212-$N212)&gt;=2600+ROUND(2600*9.76%,2)+ROUND(2600*6.5%,2)+ROUND(2600*$E$5%,2),K212+ROUND($K212*9.76%,2)+ROUND($K212*6.5%,2)+ROUND($K212*$E$5%,2)&lt;2600+ROUND(2600*9.76%,2)+ROUND(2600*6.5%,2)+ROUND(2600*$E$5%,2),$L212&gt;=$M212-$N212),ROUND((ROUND($K212*9.76%,2)+ROUND($K212*2.45%,2)+ROUND($K212*1.5%,2)+ROUND($K212*((1-13.71%)*9%),2))*$E$8,2),IF(AND($K212+ROUND($K212*9.76%,2)+ROUND($K212*6.5%,2)+ROUND($K212*$E$5%,2)+($L212)-($M212-$N212)&gt;=2600+ROUND(2600*9.76%,2)+ROUND(2600*6.5%,2)+ROUND(2600*$E$5%,2),K212+ROUND($K212*9.76%,2)+ROUND($K212*6.5%,2)+ROUND($K212*$E$5%,2)&gt;=2600+ROUND(2600*9.76%,2)+ROUND(2600*6.5%,2)+ROUND(2600*$E$5%,2),$L212&gt;=$M212-$N212),ROUND((ROUND(2600*9.76%,2)+ROUND(2600*2.45%,2)+ROUND(2600*1.5%,2)+ROUND(2600*((1-13.71%)*9%),2))*$E$8,2),IF(AND($K212+ROUND($K212*9.76%,2)+ROUND($K212*6.5%,2)+ROUND($K212*$E$5%,2)+($L212)-($M212-$N212)&gt;=2600+ROUND(2600*9.76%,2)+ROUND(2600*6.5%,2)+ROUND(2600*$E$5%,2),$K212+ROUND($K212*9.76%,2)+ROUND($K212*6.5%,2)+ROUND($K212*$E$5%,2)&gt;=2600+ROUND(2600*9.76%,2)+ROUND(2600*6.5%,2)+ROUND(2600*$E$5%,2),$L212&lt;=$M212-$N212),ROUND((ROUND(2600*9.76%,2)+ROUND(2600*2.45%,2)+ROUND(2600*1.5%,2)+ROUND(2600*((1-13.71%)*9%),2))*$E$8,2),IF(AND($K212+ROUND($K212*9.76%,2)+ROUND($K212*6.5%,2)+ROUND($K212*$E$5%,2)+($L212)-($M212-$N212)&lt;2600+ROUND(2600*9.76%,2)+ROUND(2600*6.5%,2)+ROUND(2600*$E$5%,2),$K212+ROUND($K212*9.76%,2)+ROUND($K212*6.5%,2)+ROUND($K212*$E$5%,2)&lt;2600+ROUND(2600*9.76%,2)+ROUND(2600*6.5%,2)+ROUND(2600*$E$5%,2),$L212&gt;=$M212-$N212),ROUND((ROUND($K212*9.76%,2)+ROUND($K212*2.45%,2)+ROUND($K212*1.5%,2)+ROUND($K212*((1-13.71%)*9%),2))*$E$8,2),IF(AND($K212+ROUND($K212*9.76%,2)+ROUND($K212*6.5%,2)+ROUND($K212*$E$5%,2)+($L212)-($M212-$N212)&lt;2600+ROUND(2600*9.76%,2)+ROUND(2600*6.5%,2)+ROUND(2600*$E$5%,2),$K212+ROUND($K212*9.76%,2)+ROUND($K212*6.5%,2)+ROUND($K212*$E$5%,2)&lt;2600+ROUND(2600*9.76%,2)+ROUND(2600*6.5%,2)+ROUND(2600*$E$5%,2),$L212&lt;=$M212-$N212),ROUND(((ROUND((($K212+ROUND($K212*9.76%,2)+ROUND($K212*6.5%,2)+ROUND($K212*$E$5%,2))-(($M212+$N212)-$L212)-(IF(ROUND(((($K212+ROUND($K212*9.76%,2)+ROUND($K212*6.5%,2)+ROUND($K212*$E$5%,2))-($M212-$N212)+$L212)-(((($K212+ROUND($K212*9.76%,2)+ROUND($K212*6.5%,2)+ROUND($K212*$E$5%,2))-($M212-$N212)+$L212)/(100+$E$5+9.76+6.5))*100))*$E$8,2)&gt;=ROUND((ROUND(IF($K212&gt;=2600,2600,$K212)*9.76%,2)+ROUND(IF($K212&gt;=2600,2600,$K212)*6.5%,2)+ROUND(IF($K212&gt;=2600,2600,$K212)*$E$5%,2))*$E$8,2),ROUND((ROUND(IF($K212&gt;=2600,2600,$K212)*9.76%,2)+ROUND(IF($K212&gt;=2600,2600,$K212)*6.5%,2)+ROUND(IF($K212&gt;=2600,2600,$K212)*$E$5%,2))*$E$8,2),ROUND(((($K212+ROUND($K212*9.76%,2)+ROUND($K212*6.5%,2)+ROUND($K212*$E$5%,2))-($M212-$N212)+$L212)-(((($K212+ROUND($K212*9.76%,2)+ROUND($K212*6.5%,2)+ROUND($K212*$E$5%,2))-($M212-$N212)+$L212)/(100+$E$5+9.76+6.5))*100)),2))))*9.76%,2))+(ROUND((($K212+ROUND($K212*9.76%,2)+ROUND($K212*6.5%,2)+ROUND($K212*$E$5%,2))-(($M212+$N212)-$L212)-(IF(ROUND(((($K212+ROUND($K212*9.76%,2)+ROUND($K212*6.5%,2)+ROUND($K212*$E$5%,2))-($M212-$N212)+$L212)-(((($K212+ROUND($K212*9.76%,2)+ROUND($K212*6.5%,2)+ROUND($K212*$E$5%,2))-($M212-$N212)+$L212)/(100+$E$5+9.76+6.5))*100))*$E$8,2)&gt;=ROUND((ROUND(IF($K212&gt;=2600,2600,$K212)*9.76%,2)+ROUND(IF($K212&gt;=2600,2600,$K212)*6.5%,2)+ROUND(IF($K212&gt;=2600,2600,$K212)*$E$5%,2))*$E$8,2),ROUND((ROUND(IF($K212&gt;=2600,2600,$K212)*9.76%,2)+ROUND(IF($K212&gt;=2600,2600,$K212)*6.5%,2)+ROUND(IF($K212&gt;=2600,2600,$K212)*$E$5%,2))*$E$8,2),ROUND(((($K212+ROUND($K212*9.76%,2)+ROUND($K212*6.5%,2)+ROUND($K212*$E$5%,2))-($M212-$N212)+$L212)-(((($K212+ROUND($K212*9.76%,2)+ROUND($K212*6.5%,2)+ROUND($K212*$E$5%,2))-($M212-$N212)+$L212)/(100+$E$5+9.76+6.5))*100)),2))))*2.45%,2))+(ROUND((($K212+ROUND($K212*9.76%,2)+ROUND($K212*6.5%,2)+ROUND($K212*$E$5%,2))-(($M212+$N212)-$L212)-(IF(ROUND(((($K212+ROUND($K212*9.76%,2)+ROUND($K212*6.5%,2)+ROUND($K212*$E$5%,2))-($M212-$N212)+$L212)-(((($K212+ROUND($K212*9.76%,2)+ROUND($K212*6.5%,2)+ROUND($K212*$E$5%,2))-($M212-$N212)+$L212)/(100+$E$5+9.76+6.5))*100))*$E$8,2)&gt;=ROUND((ROUND(IF($K212&gt;=2600,2600,$K212)*9.76%,2)+ROUND(IF($K212&gt;=2600,2600,$K212)*6.5%,2)+ROUND(IF($K212&gt;=2600,2600,$K212)*$E$5%,2))*$E$8,2),ROUND((ROUND(IF($K212&gt;=2600,2600,$K212)*9.76%,2)+ROUND(IF($K212&gt;=2600,2600,$K212)*6.5%,2)+ROUND(IF($K212&gt;=2600,2600,$K212)*$E$5%,2))*$E$8,2),ROUND(((($K212+ROUND($K212*9.76%,2)+ROUND($K212*6.5%,2)+ROUND($K212*$E$5%,2))-($M212-$N212)+$L212)-(((($K212+ROUND($K212*9.76%,2)+ROUND($K212*6.5%,2)+ROUND($K212*$E$5%,2))-($M212-$N212)+$L212)/(100+$E$5+9.76+6.5))*100)),2))))*1.5%,2))+(ROUND((($K212+ROUND($K212*9.76%,2)+ROUND($K212*6.5%,2)+ROUND($K212*$E$5%,2))-(($M212+$N212)-$L212)-(IF(ROUND(((($K212+ROUND($K212*9.76%,2)+ROUND($K212*6.5%,2)+ROUND($K212*$E$5%,2))-($M212-$N212)+$L212)-(((($K212+ROUND($K212*9.76%,2)+ROUND($K212*6.5%,2)+ROUND($K212*$E$5%,2))-($M212-$N212)+$L212)/(100+$E$5+9.76+6.5))*100))*$E$8,2)&gt;=ROUND((ROUND(IF($K212&gt;=2600,2600,$K212)*9.76%,2)+ROUND(IF($K212&gt;=2600,2600,$K212)*6.5%,2)+ROUND(IF($K212&gt;=2600,2600,$K212)*$E$5%,2))*$E$8,2),ROUND((ROUND(IF($K212&gt;=2600,2600,$K212)*9.76%,2)+ROUND(IF($K212&gt;=2600,2600,$K212)*6.5%,2)+ROUND(IF($K212&gt;=2600,2600,$K212)*$E$5%,2))*$E$8,2),ROUND(((($K212+ROUND($K212*9.76%,2)+ROUND($K212*6.5%,2)+ROUND($K212*$E$5%,2))-($M212-$N212)+$L212)-(((($K212+ROUND($K212*9.76%,2)+ROUND($K212*6.5%,2)+ROUND($K212*$E$5%,2))-($M212-$N212)+$L212)/(100+$E$5+9.76+6.5))*100)),2))))*((1-13.71%)*9%),2)))*$E$8,2),0))))),0)))),0)</f>
        <v>0</v>
      </c>
      <c r="S212" s="41">
        <f t="shared" ref="S212:S267" si="203">IF($J212=1,IF(AND($L212&gt;0,$M212&gt;0),IF(AND($K212+ROUND($K212*9.76%,2)+ROUND($K212*6.5%,2)+ROUND($K212*$E$5%,2)+($L212)-($M212-$N212)&lt;2600+ROUND(2600*9.76%,2)+ROUND(2600*6.5%,2)+ROUND(2600*$E$5%,2),$K212+ROUND($K212*9.76%,2)+ROUND($K212*6.5%,2)+ROUND($K212*$E$5%,2)&gt;=2600+ROUND(2600*9.76%,2)+ROUND(2600*6.5%,2)+ROUND(2600*$E$5%,2),$L212&lt;$M212-$N212),ROUND(((ROUND((($K212+ROUND($K212*9.76%,2)+ROUND($K212*6.5%,2)+ROUND($K212*$E$5%,2))-(($M212+$N212)-$L212)-(IF(ROUND(((($K212+ROUND($K212*9.76%,2)+ROUND($K212*6.5%,2)+ROUND($K212*$E$5%,2))-($M212-$N212)+$L212)-(((($K212+ROUND($K212*9.76%,2)+ROUND($K212*6.5%,2)+ROUND($K212*$E$5%,2))-($M212-$N212)+$L212)/(100+$E$5+9.76+6.5))*100))*$E$8,2)&gt;=ROUND((ROUND(IF($K212&gt;=2600,2600,$K212)*9.76%,2)+ROUND(IF($K212&gt;=2600,2600,$K212)*6.5%,2)+ROUND(IF($K212&gt;=2600,2600,$K212)*$E$5%,2))*$E$8,2),ROUND((ROUND(IF($K212&gt;=2600,2600,$K212)*9.76%,2)+ROUND(IF($K212&gt;=2600,2600,$K212)*6.5%,2)+ROUND(IF($K212&gt;=2600,2600,$K212)*$E$5%,2))*$E$8,2),ROUND(((($K212+ROUND($K212*9.76%,2)+ROUND($K212*6.5%,2)+ROUND($K212*$E$5%,2))-($M212-$N212)+$L212)-(((($K212+ROUND($K212*9.76%,2)+ROUND($K212*6.5%,2)+ROUND($K212*$E$5%,2))-($M212-$N212)+$L212)/(100+$E$5+9.76+6.5))*100)),2))))*9.76%,2))+(ROUND((($K212+ROUND($K212*9.76%,2)+ROUND($K212*6.5%,2)+ROUND($K212*$E$5%,2))-(($M212+$N212)-$L212)-(IF(ROUND(((($K212+ROUND($K212*9.76%,2)+ROUND($K212*6.5%,2)+ROUND($K212*$E$5%,2))-($M212-$N212)+$L212)-(((($K212+ROUND($K212*9.76%,2)+ROUND($K212*6.5%,2)+ROUND($K212*$E$5%,2))-($M212-$N212)+$L212)/(100+$E$5+9.76+6.5))*100))*$E$8,2)&gt;=ROUND((ROUND(IF($K212&gt;=2600,2600,$K212)*9.76%,2)+ROUND(IF($K212&gt;=2600,2600,$K212)*6.5%,2)+ROUND(IF($K212&gt;=2600,2600,$K212)*$E$5%,2))*$E$8,2),ROUND((ROUND(IF($K212&gt;=2600,2600,$K212)*9.76%,2)+ROUND(IF($K212&gt;=2600,2600,$K212)*6.5%,2)+ROUND(IF($K212&gt;=2600,2600,$K212)*$E$5%,2))*$E$8,2),ROUND(((($K212+ROUND($K212*9.76%,2)+ROUND($K212*6.5%,2)+ROUND($K212*$E$5%,2))-($M212-$N212)+$L212)-(((($K212+ROUND($K212*9.76%,2)+ROUND($K212*6.5%,2)+ROUND($K212*$E$5%,2))-($M212-$N212)+$L212)/(100+$E$5+9.76+6.5))*100)),2))))*2.45%,2))+(ROUND((($K212+ROUND($K212*9.76%,2)+ROUND($K212*6.5%,2)+ROUND($K212*$E$5%,2))-(($M212+$N212)-$L212)-(IF(ROUND(((($K212+ROUND($K212*9.76%,2)+ROUND($K212*6.5%,2)+ROUND($K212*$E$5%,2))-($M212-$N212)+$L212)-(((($K212+ROUND($K212*9.76%,2)+ROUND($K212*6.5%,2)+ROUND($K212*$E$5%,2))-($M212-$N212)+$L212)/(100+$E$5+9.76+6.5))*100))*$E$8,2)&gt;=ROUND((ROUND(IF($K212&gt;=2600,2600,$K212)*9.76%,2)+ROUND(IF($K212&gt;=2600,2600,$K212)*6.5%,2)+ROUND(IF($K212&gt;=2600,2600,$K212)*$E$5%,2))*$E$8,2),ROUND((ROUND(IF($K212&gt;=2600,2600,$K212)*9.76%,2)+ROUND(IF($K212&gt;=2600,2600,$K212)*6.5%,2)+ROUND(IF($K212&gt;=2600,2600,$K212)*$E$5%,2))*$E$8,2),ROUND(((($K212+ROUND($K212*9.76%,2)+ROUND($K212*6.5%,2)+ROUND($K212*$E$5%,2))-($M212-$N212)+$L212)-(((($K212+ROUND($K212*9.76%,2)+ROUND($K212*6.5%,2)+ROUND($K212*$E$5%,2))-($M212-$N212)+$L212)/(100+$E$5+9.76+6.5))*100)),2))))*1.5%,2))+(ROUND((($K212+ROUND($K212*9.76%,2)+ROUND($K212*6.5%,2)+ROUND($K212*$E$5%,2))-(($M212+$N212)-$L212)-(IF(ROUND(((($K212+ROUND($K212*9.76%,2)+ROUND($K212*6.5%,2)+ROUND($K212*$E$5%,2))-($M212-$N212)+$L212)-(((($K212+ROUND($K212*9.76%,2)+ROUND($K212*6.5%,2)+ROUND($K212*$E$5%,2))-($M212-$N212)+$L212)/(100+$E$5+9.76+6.5))*100))*$E$8,2)&gt;=ROUND((ROUND(IF($K212&gt;=2600,2600,$K212)*9.76%,2)+ROUND(IF($K212&gt;=2600,2600,$K212)*6.5%,2)+ROUND(IF($K212&gt;=2600,2600,$K212)*$E$5%,2))*$E$8,2),ROUND((ROUND(IF($K212&gt;=2600,2600,$K212)*9.76%,2)+ROUND(IF($K212&gt;=2600,2600,$K212)*6.5%,2)+ROUND(IF($K212&gt;=2600,2600,$K212)*$E$5%,2))*$E$8,2),ROUND(((($K212+ROUND($K212*9.76%,2)+ROUND($K212*6.5%,2)+ROUND($K212*$E$5%,2))-($M212-$N212)+$L212)-(((($K212+ROUND($K212*9.76%,2)+ROUND($K212*6.5%,2)+ROUND($K212*$E$5%,2))-($M212-$N212)+$L212)/(100+$E$5+9.76+6.5))*100)),2))))*((1-13.71%)*9%),2)))*$E$8,2),0),0),0)</f>
        <v>0</v>
      </c>
      <c r="T212" s="32">
        <f t="shared" si="180"/>
        <v>0</v>
      </c>
      <c r="U212" s="41">
        <f t="shared" ref="U212:U267" si="204">IF(OR($J212=0,AND($J212=1,$H212=0)),IF(AND($L212=0,$M212=0),ROUND(ROUND(IF($K212&gt;=2800,2800*$E$8,$K212*$E$8),2)-ROUND(ROUND(ROUND(IF($K212&gt;=2800,2800,$K212)*9.76%,2)+ROUND(IF($K212&gt;=2800,2800,$K212)*2.45%,2)+ROUND(IF($K212&gt;=2800,2800,$K212)*1.5%,2)+ROUND(IF($K212&gt;=2800,2800,$K212)*((1-13.71%)*9%),2),2),2)*$E$8,2),IF(AND($L212&gt;0,$M212=0),IF(ROUND(IF($K212+$L212&lt;=2800,ROUND($K212*$E$8,2)+ROUND($L212*$E$8,2),0)-ROUND(ROUND(ROUND($K212*9.76%,2)+ROUND($K212*2.45%,2)+ROUND($K212*1.5%,2)+ROUND($K212*((1-13.71%)*9%),2)+ROUND($L212*9%,2),2),2)*$E$8,2)&gt;0,ROUND(IF($K212+$L212&lt;=2800,ROUND($K212*$E$8,2)+ROUND($L212*$E$8,2),0)-ROUND(ROUND(ROUND($K212*9.76%,2)+ROUND($K212*2.45%,2)+ROUND($K212*1.5%,2)+ROUND($K212*((1-13.71%)*9%),2)+ROUND($L212*9%,2),2),2)*$E$8,2),IF(ROUND(IF($K212+$L212&gt;=2800,IF($L212&gt;2800,ROUND(2800*$E$8,2),ROUND($L212*$E$8,V385)+ROUND((2800-$L212)*$E$8,2)),0)-ROUND(ROUND(ROUND(IF($L212&gt;2800,0,2800-$L212)*9.76%,2)+ROUND(IF($L212&gt;2800,0,2800-$L212)*2.45%,2)+ROUND(IF($L212&gt;2800,0,2800-$L212)*1.5%,2)+ROUND(IF($L212&gt;2800,0,2800-$L212)*((1-13.71%)*9%),2)+ROUND(IF($L212&gt;2800,2800,$L212)*9%,2),2),2)*$E$8,2)&gt;0,ROUND(IF($K212+$L212&gt;=2800,IF($L212&gt;2800,ROUND(2800*$E$8,2),ROUND($L212*$E$8,2)+ROUND((2800-$L212)*$E$8,2)),0)-ROUND(ROUND(ROUND(IF($L212&gt;2800,0,2800-$L212)*9.76%,2)+ROUND(IF($L212&gt;2800,0,2800-$L212)*2.45%,2)+ROUND(IF($L212&gt;2800,0,2800-$L212)*1.5%,2)+ROUND(IF($L212&gt;2800,0,2800-$L212)*((1-13.71%)*9%),2)+ROUND(IF($L212&gt;2800,2800,$L212)*9%,2),2),2)*$E$8,2),0)),IF(AND($H212=0,$J212=1,$L212=0,$M212&gt;0),IF((($K212+ROUND($K212*9.76%,2)+ROUND($K212*6.5%,2)+ROUND($K212*$E$5%,2))-($M212-$N212))&gt;2800+ROUND(2800*9.76%,2)+ROUND(2800*6.5%,2)+ROUND(2800*$E$5%,2),ROUND((2800-ROUND(2800*9.76%,2)-ROUND(2800*1.5%,2)-ROUND(2800*2.45%,2)-ROUND((2800*(1-13.71%))*9%,2))*$E$8,2),IF($M212&lt;$N212+($K212-2800)+(ROUND($K212*9.76%,2)+ROUND($K212*6.5%,2)+ROUND($K212*$E$5%,2))+(ROUND($K212*9.76%,2)+ROUND($K212*1.5%,2)+ROUND($K212*2.45%,2)+ROUND(($K212*(1-13.71%))*9%,2)),ROUND((2800-ROUND(2800*9.76%,2)-ROUND(2800*1.5%,2)-ROUND(2800*2.45%,2)-ROUND((2800*(1-13.71%))*9%,2))*$E$8,2),IF(ROUND(ROUND(ROUND($K212-ROUND($K212*9.76%,2)-ROUND($K212*1.5%,2)-ROUND($K212*2.45%,2)-ROUND(($K212*(1-13.71%))*9%,2),2)-($M212-($N212+(ROUND($K212*9.76%,2)+ROUND($K212*6.5%,2)+ROUND($K212*$E$5%,2))+(ROUND($K212*9.76%,2)+ROUND($K212*1.5%,2)+ROUND($K212*2.45%,2)+ROUND(($K212*(1-13.71%))*9%,2)))),2)*$E$8,2)&gt;0,ROUND(ROUND(ROUND($K212-ROUND($K212*9.76%,2)-ROUND($K212*1.5%,2)-ROUND($K212*2.45%,2)-ROUND(($K212*(1-13.71%))*9%,2),2)-($M212-($N212+(ROUND($K212*9.76%,2)+ROUND($K212*6.5%,2)+ROUND($K212*$E$5%,2))+(ROUND($K212*9.76%,2)+ROUND($K212*1.5%,2)+ROUND($K212*2.45%,2)+ROUND(($K212*(1-13.71%))*9%,2)))),2)*$E$8,2),0))),IF(IF(AND($L212=0,$M212&gt;0),ROUND(IF(ROUND(($K212-ROUND(ROUND(ROUND($K212*9.76%,2)+ROUND($K212*2.45%,2)+ROUND($K212*1.5%,2)+ROUND($K212*((1-13.71%)*9%),2),2),2)+($L212-ROUND($L212*9%,2))-$M212)*$E$8,2)&gt;=IF(IF(AND($L212=0,$M212&gt;0),ROUND(((IF($K212&gt;=2800,2800,$K212)-ROUND(ROUND(ROUND(IF($K212&gt;=2800,2800,$K212)*9.76%,2)+ROUND(IF($K212&gt;=2800,2800,$K212)*2.45%,2)+ROUND(IF($K212&gt;=2800,2800,$K212)*1.5%,2)+ROUND(IF($K212&gt;=2800,2800,$K212)*((1-13.71%)*9%),2),2),2))-$M212)*$E$8,2),0)&gt;0,IF(AND($L212=0,$M212&gt;0),ROUND(((IF($K212&gt;=2800,2800,$K212)-ROUND(ROUND(ROUND(IF($K212&gt;=2800,2800,$K212)*9.76%,2)+ROUND(IF($K212&gt;=2800,2800,$K212)*2.45%,2)+ROUND(IF($K212&gt;=2800,2800,$K212)*1.5%,2)+ROUND(IF($K212&gt;=2800,2800,$K212)*((1-13.71%)*9%),2),2),2)))*$E$8,2),0),0),IF(IF(AND($L212=0,$M212&gt;0),ROUND(((IF($K212&gt;=2800,2800,$K212)-ROUND(ROUND(ROUND(IF($K212&gt;=2800,2800,$K212)*9.76%,2)+ROUND(IF($K212&gt;=2800,2800,$K212)*2.45%,2)+ROUND(IF($K212&gt;=2800,2800,$K212)*1.5%,2)+ROUND(IF($K212&gt;=2800,2800,$K212)*((1-13.71%)*9%),2),2),2))-$M212)*$E$8,2),0)&gt;0,IF(AND($L212=0,$M212&gt;0),ROUND(((IF($K212&gt;=2800,2800,$K212)-ROUND(ROUND(ROUND(IF($K212&gt;=2800,2800,$K212)*9.76%,2)+ROUND(IF($K212&gt;=2800,2800,$K212)*2.45%,2)+ROUND(IF($K212&gt;=2800,2800,$K212)*1.5%,2)+ROUND(IF($K212&gt;=2800,2800,$K212)*((1-13.71%)*9%),2),2),2)))*$E$8,2),0),0),ROUND(($K212-ROUND(ROUND(ROUND($K212*9.76%,2)+ROUND($K212*2.45%,2)+ROUND($K212*1.5%,2)+ROUND($K212*((1-13.71%)*9%),2),2),2)+($L212-ROUND($L212*9%,2))-$M212)*$E$8,2)),2),0)&gt;0,IF(AND($L212=0,$M212&gt;0),ROUND(IF(ROUND(($K212-ROUND(ROUND(ROUND($K212*9.76%,2)+ROUND($K212*2.45%,2)+ROUND($K212*1.5%,2)+ROUND($K212*((1-13.71%)*9%),2),2),2)+($L212-ROUND($L212*9%,2))-$M212)*$E$8,2)&gt;=IF(IF(AND($L212=0,$M212&gt;0),ROUND(((IF($K212&gt;=2800,2800,$K212)-ROUND(ROUND(ROUND(IF($K212&gt;=2800,2800,$K212)*9.76%,2)+ROUND(IF($K212&gt;=2800,2800,$K212)*2.45%,2)+ROUND(IF($K212&gt;=2800,2800,$K212)*1.5%,2)+ROUND(IF($K212&gt;=2800,2800,$K212)*((1-13.71%)*9%),2),2),2))-$M212)*$E$8,2),0)&gt;0,IF(AND($L212=0,$M212&gt;0),ROUND(((IF($K212&gt;=2800,2800,$K212)-ROUND(ROUND(ROUND(IF($K212&gt;=2800,2800,$K212)*9.76%,2)+ROUND(IF($K212&gt;=2800,2800,$K212)*2.45%,2)+ROUND(IF($K212&gt;=2800,2800,$K212)*1.5%,2)+ROUND(IF($K212&gt;=2800,2800,$K212)*((1-13.71%)*9%),2),2),2)))*$E$8,2),0),0),IF(IF(AND($L212=0,$M212&gt;0),ROUND(((IF($K212&gt;=2800,2800,$K212)-ROUND(ROUND(ROUND(IF($K212&gt;=2800,2800,$K212)*9.76%,2)+ROUND(IF($K212&gt;=2800,2800,$K212)*2.45%,2)+ROUND(IF($K212&gt;=2800,2800,$K212)*1.5%,2)+ROUND(IF($K212&gt;=2800,2800,$K212)*((1-13.71%)*9%),2),2),2))-$M212)*$E$8,2),0)&gt;0,IF(AND($L212=0,$M212&gt;0),ROUND(((IF($K212&gt;=2800,2800,$K212)-ROUND(ROUND(ROUND(IF($K212&gt;=2800,2800,$K212)*9.76%,2)+ROUND(IF($K212&gt;=2800,2800,$K212)*2.45%,2)+ROUND(IF($K212&gt;=2800,2800,$K212)*1.5%,2)+ROUND(IF($K212&gt;=2800,2800,$K212)*((1-13.71%)*9%),2),2),2)))*$E$8,2),0),0),ROUND(($K212-ROUND(ROUND(ROUND($K212*9.76%,2)+ROUND($K212*2.45%,2)+ROUND($K212*1.5%,2)+ROUND($K212*((1-13.71%)*9%),2),2),2)+($L212-ROUND($L212*9%,2))-$M212)*$E$8,2)),2),0),0)))),0)</f>
        <v>0</v>
      </c>
      <c r="V212" s="41">
        <f t="shared" ref="V212:V267" si="205">IF(OR($J212=0,AND($J212=1,OR($H212=0,$H212=""))),IF(AND($H212=0,$J212=1,$L212&gt;0,$M212&gt;0),IF($M212&lt;=($N212+(ROUND($K212*9.76%,2)+ROUND($K212*1.5%,2)+ROUND($K212*2.45%,2)+ROUND(($K212*(1-13.71%))*9%,2))+ROUND($K212*9.76%,2)+(ROUND($K212*6.5%,2)+ROUND($K212*$E$5%,2))+(ROUND(Q212*9%,2))+($K212-2800)),IF(ROUND(IF($K212+$L212&lt;=2800,ROUND($K212*$E$8,2)+ROUND($L212*$E$8,2),0)-ROUND(ROUND(ROUND($K212*9.76%,2)+ROUND($K212*2.45%,2)+ROUND($K212*1.5%,2)+ROUND($K212*((1-13.71%)*9%),2)+ROUND($L212*9%,2),2),2)*$E$8,2)&gt;0,ROUND(IF($K212+$L212&lt;=2800,ROUND($K212*$E$8,2)+ROUND($L212*$E$8,2),0)-ROUND(ROUND(ROUND($K212*9.76%,2)+ROUND($K212*2.45%,2)+ROUND($K212*1.5%,2)+ROUND($K212*((1-13.71%)*9%),2)+ROUND($L212*9%,2),2),2)*$E$8,2),IF(ROUND(IF($K212+$L212&gt;=2800,IF($L212&gt;2800,ROUND(2800*$E$8,2),ROUND($L212*$E$8,2)+ROUND((2800-$L212)*$E$8,2)),0)-ROUND(ROUND(ROUND(IF($L212&gt;2800,0,2800-$L212)*9.76%,2)+ROUND(IF($L212&gt;2800,0,2800-$L212)*2.45%,2)+ROUND(IF($L212&gt;2800,0,2800-$L212)*1.5%,2)+ROUND(IF($L212&gt;2800,0,2800-$L212)*((1-13.71%)*9%),2)+ROUND(IF($L212&gt;2800,2800,$L212)*9%,2),2),2)*$E$8,2)&gt;0,ROUND(IF($K212+$L212&gt;=2800,IF($L212&gt;2800,ROUND(2800*$E$8,2),ROUND($L212*$E$8,2)+ROUND((2800-$L212)*$E$8,2)),0)-ROUND(ROUND(ROUND(IF($L212&gt;2800,0,2800-$L212)*9.76%,2)+ROUND(IF($L212&gt;2800,0,2800-$L212)*2.45%,2)+ROUND(IF($L212&gt;2800,0,2800-$L212)*1.5%,2)+ROUND(IF($L212&gt;2800,0,2800-$L212)*((1-13.71%)*9%),2)+ROUND(IF($L212&gt;2800,2800,$L212)*9%,2),2),2)*$E$8,2),0)),IF($M212&gt;($N212+(ROUND($K212*9.76%,2)+ROUND($K212*1.5%,2)+ROUND($K212*2.45%,2)+ROUND(($K212*(1-13.71%))*9%,2))+ROUND($K212*9.76%,2)+(ROUND($K212*6.5%,2)+ROUND($K212*$E$5%,2))+(ROUND(Q212*9%,2))+($K212-2800)),IF($K212-ROUND($K212*9.76%,2)-ROUND($K212*1.5%,2)-ROUND($K212*2.45%,2)-ROUND(($K212*(1-13.71%))*9%,2)&gt;($M212-($N212+(ROUND($K212*9.76%,2)+ROUND($K212*1.5%,2)+ROUND($K212*2.45%,2)+ROUND(($K212*(1-13.71%))*9%,2))+ROUND($K212*9.76%,2)+(ROUND($K212*6.5%,2)+ROUND($K212*$E$5%,2))+(ROUND(Q212*9%,2)))),ROUND((($K212-(ROUND($K212*9.76%,2)+ROUND($K212*1.5%,2)+ROUND($K212*2.45%,2)+ROUND(($K212*(1-13.71%))*9%,2))-($M212-($N212+(ROUND($K212*9.76%,2)+ROUND($K212*1.5%,2)+ROUND($K212*2.45%,2)+ROUND(($K212*(1-13.71%))*9%,2))+ROUND($K212*9.76%,2)+(ROUND($K212*6.5%,2)+ROUND($K212*$E$5%,2))+(ROUND(Q212*9%,2)))))+$L212)*$E$8,2),ROUND(($L212-(($M212-($N212+(ROUND($K212*9.76%,2)+ROUND($K212*1.5%,2)+ROUND($K212*2.45%,2)+ROUND(($K212*(1-13.71%))*9%,2))+ROUND($K212*9.76%,2)+(ROUND($K212*6.5%,2)+ROUND($K212*$E$5%,2))+(ROUND(Q212*9%,2))))-($K212-ROUND($K212*9.76%,2)-ROUND($K212*1.5%,2)-ROUND($K212*2.45%,2)-ROUND(($K212*(1-13.71%))*9%,2))))*$E$8,2)),0)),IF(AND($L212&gt;0,$M212&gt;0),IF(ROUND(($K212-ROUND(ROUND(ROUND($K212*9.76%,2)+ROUND($K212*2.45%,2)+ROUND($K212*1.5%,2)+ROUND($K212*((1-13.71%)*9%),2),2),2)+($L212-ROUND($L212*9%,2))-$M212)*$E$8,2)&gt;=ROUND((IF($K212-$L212&gt;=2800-$L212,IF(2800-$L212&gt;0,2800-$L212,0),IF($K212-$L212&gt;=0,IF($K212&lt;2800,$K212,$K212-$L212),IF($K212-(ROUND($K212*9.76%,2)+ROUND($K212*2.45%,2)+ROUND($K212*1.5%,2)+($K212*(1-13.71%)*9%))-$M212&gt;0,IF(AND(2800-$L212&gt;0,2800-$L212&gt;$K212-(ROUND($K212*9.76%,2)+ROUND($K212*2.45%,2)+ROUND($K212*1.5%,2)+($K212*(1-13.71%)*9%))-$M212),$K212,IF(2800-$L212&gt;0,2800-$L212,0)),0)))-ROUND(ROUND(ROUND(IF($K212-$L212&gt;=2800-$L212,IF(2800-$L212&gt;0,2800-$L212,0),IF($K212-$L212&gt;=0,IF($K212&lt;2800,$K212,$K212-$L212),IF($K212-(ROUND($K212*9.76%,2)+ROUND($K212*2.45%,2)+ROUND($K212*1.5%,2)+($K212*(1-13.71%)*9%))-$M212&gt;0,IF(AND(2800-$L212&gt;0,2800-$L212&gt;$K212-(ROUND($K212*9.76%,2)+ROUND($K212*2.45%,2)+ROUND($K212*1.5%,2)+($K212*(1-13.71%)*9%))-$M212),$K212,IF(2800-$L212&gt;0,2800-$L212,0)),0)))*9.76%,2)+ROUND(IF($K212-$L212&gt;=2800-$L212,IF(2800-$L212&gt;0,2800-$L212,0),IF($K212-$L212&gt;=0,IF($K212&lt;2800,$K212,$K212-$L212),IF($K212-(ROUND($K212*9.76%,2)+ROUND($K212*2.45%,2)+ROUND($K212*1.5%,2)+($K212*(1-13.71%)*9%))-$M212&gt;0,IF(AND(2800-$L212&gt;0,2800-$L212&gt;$K212-(ROUND($K212*9.76%,2)+ROUND($K212*2.45%,2)+ROUND($K212*1.5%,2)+($K212*(1-13.71%)*9%))-$M212),$K212,IF(2800-$L212&gt;0,2800-$L212,0)),0)))*2.45%,2)+ROUND(IF($K212-$L212&gt;=2800-$L212,IF(2800-$L212&gt;0,2800-$L212,0),IF($K212-$L212&gt;=0,IF($K212&lt;2800,$K212,$K212-$L212),IF($K212-(ROUND($K212*9.76%,2)+ROUND($K212*2.45%,2)+ROUND($K212*1.5%,2)+($K212*(1-13.71%)*9%))-$M212&gt;0,IF(AND(2800-$L212&gt;0,2800-$L212&gt;$K212-(ROUND($K212*9.76%,2)+ROUND($K212*2.45%,2)+ROUND($K212*1.5%,2)+($K212*(1-13.71%)*9%))-$M212),$K212,IF(2800-$L212&gt;0,2800-$L212,0)),0)))*1.5%,2)+ROUND(IF($K212-$L212&gt;=2800-$L212,IF(2800-$L212&gt;0,2800-$L212,0),IF($K212-$L212&gt;=0,IF($K212&lt;2800,$K212,$K212-$L212),IF($K212-(ROUND($K212*9.76%,2)+ROUND($K212*2.45%,2)+ROUND($K212*1.5%,2)+($K212*(1-13.71%)*9%))-$M212&gt;0,IF(AND(2800-$L212&gt;0,2800-$L212&gt;$K212-(ROUND($K212*9.76%,2)+ROUND($K212*2.45%,2)+ROUND($K212*1.5%,2)+($K212*(1-13.71%)*9%))-$M212),$K212,IF(2800-$L212&gt;0,2800-$L212,0)),0)))*((1-13.71%)*9%),2),2),2)+IF($L212&gt;2800,2800-(2800*9%),$L212-($L212*9%)))*$E$8,2),ROUND((IF($K212-$L212&gt;=2800-$L212,IF(2800-$L212&gt;0,2800-$L212,0),IF($K212-$L212&gt;=0,IF($K212&lt;2800,$K212,$K212-$L212),IF($K212-(ROUND($K212*9.76%,2)+ROUND($K212*2.45%,2)+ROUND($K212*1.5%,2)+($K212*(1-13.71%)*9%))-$M212&gt;0,IF(AND(2800-$L212&gt;0,2800-$L212&gt;$K212-(ROUND($K212*9.76%,2)+ROUND($K212*2.45%,2)+ROUND($K212*1.5%,2)+($K212*(1-13.71%)*9%))-$M212),$K212,IF(2800-$L212&gt;0,2800-$L212,0)),0)))-ROUND(ROUND(ROUND(IF($K212-$L212&gt;=2800-$L212,IF(2800-$L212&gt;0,2800-$L212,0),IF($K212-$L212&gt;=0,IF($K212&lt;2800,$K212,$K212-$L212),IF($K212-(ROUND($K212*9.76%,2)+ROUND($K212*2.45%,2)+ROUND($K212*1.5%,2)+($K212*(1-13.71%)*9%))-$M212&gt;0,IF(AND(2800-$L212&gt;0,2800-$L212&gt;$K212-(ROUND($K212*9.76%,2)+ROUND($K212*2.45%,2)+ROUND($K212*1.5%,2)+($K212*(1-13.71%)*9%))-$M212),$K212,IF(2800-$L212&gt;0,2800-$L212,0)),0)))*9.76%,2)+ROUND(IF($K212-$L212&gt;=2800-$L212,IF(2800-$L212&gt;0,2800-$L212,0),IF($K212-$L212&gt;=0,IF($K212&lt;2800,$K212,$K212-$L212),IF($K212-(ROUND($K212*9.76%,2)+ROUND($K212*2.45%,2)+ROUND($K212*1.5%,2)+($K212*(1-13.71%)*9%))-$M212&gt;0,IF(AND(2800-$L212&gt;0,2800-$L212&gt;$K212-(ROUND($K212*9.76%,2)+ROUND($K212*2.45%,2)+ROUND($K212*1.5%,2)+($K212*(1-13.71%)*9%))-$M212),$K212,IF(2800-$L212&gt;0,2800-$L212,0)),0)))*2.45%,2)+ROUND(IF($K212-$L212&gt;=2800-$L212,IF(2800-$L212&gt;0,2800-$L212,0),IF($K212-$L212&gt;=0,IF($K212&lt;2800,$K212,$K212-$L212),IF($K212-(ROUND($K212*9.76%,2)+ROUND($K212*2.45%,2)+ROUND($K212*1.5%,2)+($K212*(1-13.71%)*9%))-$M212&gt;0,IF(AND(2800-$L212&gt;0,2800-$L212&gt;$K212-(ROUND($K212*9.76%,2)+ROUND($K212*2.45%,2)+ROUND($K212*1.5%,2)+($K212*(1-13.71%)*9%))-$M212),$K212,IF(2800-$L212&gt;0,2800-$L212,0)),0)))*1.5%,2)+ROUND(IF($K212-$L212&gt;=2800-$L212,IF(2800-$L212&gt;0,2800-$L212,0),IF($K212-$L212&gt;=0,IF($K212&lt;2800,$K212,$K212-$L212),IF($K212-(ROUND($K212*9.76%,2)+ROUND($K212*2.45%,2)+ROUND($K212*1.5%,2)+($K212*(1-13.71%)*9%))-$M212&gt;0,IF(AND(2800-$L212&gt;0,2800-$L212&gt;$K212-(ROUND($K212*9.76%,2)+ROUND($K212*2.45%,2)+ROUND($K212*1.5%,2)+($K212*(1-13.71%)*9%))-$M212),$K212,IF(2800-$L212&gt;0,2800-$L212,0)),0)))*((1-13.71%)*9%),2),2),2)+IF($L212&gt;2800,2800-(2800*9%),$L212-($L212*9%)))*$E$8,2),ROUND(($K212-ROUND(ROUND(ROUND($K212*9.76%,2)+ROUND($K212*2.45%,2)+ROUND($K212*1.5%,2)+ROUND($K212*((1-13.71%)*9%),2),2),2)+($L212-ROUND($L212*9%,2))-$M212)*$E$8,2)),0)),0)</f>
        <v>0</v>
      </c>
      <c r="W212" s="41">
        <f t="shared" ref="W212:W267" si="206">IF($J212=1,IF(AND($M212=0,$L212=0),(IF($K212&gt;2800,2800,$K212)*$E$8)+ROUND((ROUND(IF($K212&gt;=2800,2800,$K212)*9.76%,2)+ROUND(IF($K212&gt;=2800,2800,$K212)*6.5%,2)+ROUND(IF($K212&gt;=2800,2800,$K212)*$E$5%,2))*$E$8,2),IF(AND($L212&gt;0,$M212=0),IF($K212+$L212&gt;=2800,ROUND(2800*$E$8,2),ROUND(($K212+$L212)*$E$8,2))+IF($K212&gt;=2800,ROUND((ROUND(2800*9.76%,2)+ROUND(2800*6.5%,2)+ROUND(2800*$E$5%,2))*$E$8,2),ROUND((ROUND($K212*9.76%,2)+ROUND($K212*6.5%,2)+ROUND($K212*$E$5%,2))*$E$8,2)),IF(AND($L212=0,$M212&gt;0),IF((($K212+ROUND($K212*9.76%,2)+ROUND($K212*6.5%,2)+ROUND($K212*$E$5%,2))-($M212-$N212))&gt;2800+ROUND(2800*9.76%,2)+ROUND(2800*6.5%,2)+ROUND(2800*$E$5%,2),ROUND((2800+ROUND(2800*9.76%,2)+ROUND(2800*6.5%,2)+ROUND(2800*$E$5%,2))*$E$8,2),ROUND((($K212+ROUND($K212*9.76%,2)+ROUND($K212*6.5%,2)+ROUND($K212*$E$5%,2))-($M212-$N212))*$E$8,2)),IF(AND($M212&gt;0,$L212&gt;0),IF(AND($L212&lt;=$M212-$N212,$L212&lt;=$K212,(($K212+ROUND($K212*9.76%,2)+ROUND($K212*6.5%,2)+ROUND($K212*$E$5%,2))+$L212)-($M212-$N212)&gt;2800+(ROUND(IF($K212&gt;2800,2800,$K212)*9.76%,2)+ROUND(IF($K212&gt;2800,2800,$K212)*6.5%,2)+ROUND(IF($K212&gt;2800,2800,$K212)*$E$5%,2))),ROUND((2800+ROUND(IF($K212&gt;2800,2800,$K212)*9.76%,2)+ROUND(IF($K212&gt;2800,2800,$K212)*6.5%,2)+ROUND(IF($K212&gt;2800,2800,P212)*$E$5%,2))*$E$8,2),IF(AND($L212&gt;=$M212-$N212,$L212&lt;=$K212,(($K212+ROUND($K212*9.76%,2)+ROUND($K212*6.5%,2)+ROUND($K212*$E$5%,2))+$L212)-($M212-$N212)&gt;2800+(ROUND(IF($K212&gt;2800,2800,$K212)*9.76%,2)+ROUND(IF($K212&gt;2800,2800,$K212)*6.5%,2)+ROUND(IF($K212&gt;2800,2800,$K212)*$E$5%,2))),ROUND((2800+ROUND(IF($K212&gt;2800,2800,$K212)*9.76%,2)+ROUND(IF($K212&gt;2800,2800,$K212)*6.5%,2)+ROUND(IF($K212&gt;2800,2800,$K212)*$E$5%,2))*$E$8,2),IF(AND($L212&gt;=$M212-$N212,$L212&gt;=$K212,(($K212+ROUND($K212*9.76%,2)+ROUND($K212*6.5%,2)+ROUND($K212*$E$5%,2))+$L212)-($M212-$N212)&gt;2800+(ROUND(IF($K212&gt;2800,2800,$K212)*9.76%,2)+ROUND(IF($K212&gt;2800,2800,$K212)*6.5%,2)+ROUND(IF($K212&gt;2800,2800,$K212)*$E$5%,2))),IF($K212&gt;=2800,ROUND((2800+ROUND(2800*9.76%,2)+ROUND(2800*6.5%,2)+ROUND(2800*$E$5%,2))*$E$8,2),ROUND(($K212+ROUND($K212*9.76%,2)+ROUND($K212*6.5%,2)+ROUND($K212*$E$5%,2))*$E$8,2)+ROUND((2800-$K212)*$E$8,2)),IF(AND($L212&lt;=$M212-$N212,$L212&lt;=$K212,(($K212+ROUND($K212*9.76%,2)+ROUND($K212*6.5%,2)+ROUND($K212*$E$5%,2))+$L212)-($M212-$N212)&lt;2800+(ROUND(IF($K212&gt;2800,2800,$K212)*9.76%,2)+ROUND(IF($K212&gt;2800,2800,$K212)*6.5%,2)+ROUND(IF($K212&gt;2800,2800,$K212)*$E$5%,2))),ROUND(((($K212+ROUND($K212*9.76%,2)+ROUND($K212*6.5%,2)+ROUND($K212*$E$5%,2))+$L212)-($M212-$N212))*$E$8,2),IF(AND($L212&gt;=$M212-$N212,$L212&lt;=$K212,(($K212+ROUND($K212*9.76%,2)+ROUND($K212*6.5%,2)+ROUND($K212*$E$5%,2))+$L212)-($M212-$N212)&lt;2800+(ROUND(IF($K212&gt;2800,2800,$K212)*9.76%,2)+ROUND(IF($K212&gt;2800,2800,$K212)*6.5%,2)+ROUND(IF($K212&gt;2800,2800,$K212)*$E$5%,2))),ROUND((($L212)-($M212-$N212)+$K212)*$E$8,2)+ROUND((ROUND($K212*9.76%,2)+ROUND($K212*6.5%,2)+ROUND($K212*$E$5%,2))*$E$8,2),IF(AND($L212&lt;=$M212-$N212,$L212&gt;=$K212,(($K212+ROUND($K212*9.76%,2)+ROUND($K212*6.5%,2)+ROUND($K212*$E$5%,2))+$L212)-($M212-$N212)&lt;2800+(ROUND(IF($K212&gt;2800,2800,$K212)*9.76%,2)+ROUND(IF($K212&gt;2800,2800,$K212)*6.5%,2)+ROUND(IF($K212&gt;2800,2800,$K212)*$E$5%,2))),ROUND(($K212)*$E$8,2)+ROUND((ROUND(($K212)*9.76%,2)+ROUND(($K212)*6.5%,2)+ROUND(($K212)*$E$5%,2)-(($M212-$N212)-($L212)))*$E$8,2),IF(AND($L212&gt;=$M212-$N212,$L212&gt;=$K212,(($K212+ROUND($K212*9.76%,2)+ROUND($K212*6.5%,2)+ROUND($K212*$E$5%,2))+$L212)-($M212-$N212)&lt;2800+(ROUND(IF($K212&gt;2800,2800,$K212)*9.76%,2)+ROUND(IF($K212&gt;2800,2800,$K212)*6.5%,2)+ROUND(IF($K212&gt;2800,2800,$K212)*$E$5%,2))),ROUND((($L212)-($M212-$N212)+$K212)*$E$8,2)+ROUND((ROUND($K212*9.76%,2)+ROUND($K212*6.5%,2)+ROUND($K212*$E$5%,2))*$E$8,2),IF(AND($K212&gt;=2800,$L212&lt;=$M212),IF((($K212+ROUND($K212*9.76%,2)+ROUND($K212*6.5%,2)+ROUND($K212*$E$5%,2))-($M212-$L212))&gt;(2800+ROUND(2800*9.76%,2)+ROUND(2800*6.5%,2)+ROUND(2800*$E$5%,2)),ROUND((2800+ROUND(2800*9.76%,2)+ROUND(2800*6.5%,2)+ROUND(2800*$E$5%,2))*$E$8,2),ROUND((($K212+ROUND($K212*9.76%,2)+ROUND($K212*6.5%,2)+ROUND($K212*$E$5%,2))-($M212-$L212))*$E$8,2)),0)))))))),0)))),0)</f>
        <v>0</v>
      </c>
      <c r="X212" s="41">
        <f t="shared" ref="X212:X267" si="207">IF(AND($J212=1,$G212&gt;0),IF(AND($L212=0,$M212=0),ROUND((ROUND(IF($K212&gt;=2800,2800,$K212)*9.76%,2)+ROUND(IF($K212&gt;=2800,2800,$K212)*1.5%,2)+ROUND(IF($K212&gt;=2800,2800,$K212)*2.45%,2)+ROUND(IF($K212&gt;=2800,2800,$K212)*((1-13.71%)*9%),2))*$E$8,2),IF(AND($L212&gt;0,$M212=0),ROUND(IF(AND($K212&gt;=2800,$L212&lt;=2800,$K212+$L212&gt;=2800),ROUND((2800-$L212)*9.76%,2)+ROUND((2800-$L212)*2.45%,2)+ROUND((2800-$L212)*1.5%,2)+ROUND((2800-$L212)*((1-13.71%)*9%),2)+ROUND($L212*9%,2),ROUND(IF(AND($K212&lt;=2800,$L212+$K212&lt;=2800),ROUND($K212*9.76%,2)+ROUND($K212*1.5%,2)+ROUND($K212*2.45%,2)+ROUND($K212*((1-13.71%)*9%),2)+ROUND($L212*9%,2),IF(AND($K212&lt;2800,$L212+$K212&gt;2800,$L212&lt;=2800),ROUND((2800-$L212)*9.76%,2)+ROUND((2800-$L212)*1.5%,2)+ROUND((2800-$L212)*2.45%,2)+ROUND((2800-$L212)*((1-13.71%)*9%),2)+ROUND($L212*9%,2),IF($L212&gt;2800,ROUND(2800*9%,2),2))),2))*$E$8,2),IF(AND($L212=0,$M212&gt;0),ROUND((ROUND(IF($K212-($M212+$N212)&gt;=2800,2800,$K212-($M212+$N212))*9.76%,2)+ROUND(IF($K212-($M212+$N212)&gt;=2800,2800,$K212-($M212+$N212))*1.5%,2)+ROUND(IF($K212-($M212+$N212)&gt;=2800,2800,$K212-($M212+$N212))*2.45%,2)+ROUND(IF($K212-($M212+$N212)&gt;=2800,2800,$K212-($M212+$N212))*((1-13.71%)*9%),2))*$E$8,2),IF(AND($L212&gt;0,$M212&gt;0),IF(AND($K212+ROUND($K212*9.76%,2)+ROUND($K212*6.5%,2)+ROUND($K212*$E$5%,2)+($L212)-($M212-$N212)&gt;=2800+ROUND(2800*9.76%,2)+ROUND(2800*6.5%,2)+ROUND(2800*$E$5%,2),P212+ROUND($K212*9.76%,2)+ROUND($K212*6.5%,2)+ROUND($K212*$E$5%,2)&lt;2800+ROUND(2800*9.76%,2)+ROUND(2800*6.5%,2)+ROUND(2800*$E$5%,2),$L212&gt;=$M212-$N212),ROUND((ROUND($K212*9.76%,2)+ROUND($K212*2.45%,2)+ROUND($K212*1.5%,2)+ROUND($K212*((1-13.71%)*9%),2))*$E$8,2),IF(AND($K212+ROUND($K212*9.76%,2)+ROUND($K212*6.5%,2)+ROUND($K212*$E$5%,2)+($L212)-($M212-$N212)&gt;=2800+ROUND(2800*9.76%,2)+ROUND(2800*6.5%,2)+ROUND(2800*$E$5%,2),P212+ROUND($K212*9.76%,2)+ROUND($K212*6.5%,2)+ROUND($K212*$E$5%,2)&gt;=2800+ROUND(2800*9.76%,2)+ROUND(2800*6.5%,2)+ROUND(2800*$E$5%,2),$L212&gt;=$M212-$N212),ROUND((ROUND(2800*9.76%,2)+ROUND(2800*2.45%,2)+ROUND(2800*1.5%,2)+ROUND(2800*((1-13.71%)*9%),2))*$E$8,2),IF(AND($K212+ROUND($K212*9.76%,2)+ROUND($K212*6.5%,2)+ROUND($K212*$E$5%,2)+($L212)-($M212-$N212)&gt;=2800+ROUND(2800*9.76%,2)+ROUND(2800*6.5%,2)+ROUND(2800*$E$5%,2),$K212+ROUND($K212*9.76%,2)+ROUND($K212*6.5%,2)+ROUND($K212*$E$5%,2)&gt;=2800+ROUND(2800*9.76%,2)+ROUND(2800*6.5%,2)+ROUND(2800*$E$5%,2),$L212&lt;=$M212-$N212),ROUND((ROUND(2800*9.76%,2)+ROUND(2800*2.45%,2)+ROUND(2800*1.5%,2)+ROUND(2800*((1-13.71%)*9%),2))*$E$8,2),IF(AND($K212+ROUND($K212*9.76%,2)+ROUND($K212*6.5%,2)+ROUND($K212*$E$5%,2)+($L212)-($M212-$N212)&lt;2800+ROUND(2800*9.76%,2)+ROUND(2800*6.5%,2)+ROUND(2800*$E$5%,2),$K212+ROUND($K212*9.76%,2)+ROUND($K212*6.5%,2)+ROUND($K212*$E$5%,2)&lt;2800+ROUND(2800*9.76%,2)+ROUND(2800*6.5%,2)+ROUND(2800*$E$5%,2),$L212&gt;=$M212-$N212),ROUND((ROUND($K212*9.76%,2)+ROUND($K212*2.45%,2)+ROUND($K212*1.5%,2)+ROUND($K212*((1-13.71%)*9%),2))*$E$8,2),IF(AND($K212+ROUND($K212*9.76%,2)+ROUND($K212*6.5%,2)+ROUND($K212*$E$5%,2)+($L212)-($M212-$N212)&lt;2800+ROUND(2800*9.76%,2)+ROUND(2800*6.5%,2)+ROUND(2800*$E$5%,2),$K212+ROUND($K212*9.76%,2)+ROUND($K212*6.5%,2)+ROUND($K212*$E$5%,2)&lt;2800+ROUND(2800*9.76%,2)+ROUND(2800*6.5%,2)+ROUND(2800*$E$5%,2),$L212&lt;=$M212-$N212),ROUND(((ROUND((($K212+ROUND($K212*9.76%,2)+ROUND($K212*6.5%,2)+ROUND($K212*$E$5%,2))-(($M212+$N212)-$L212)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2))))*9.76%,2))+(ROUND((($K212+ROUND($K212*9.76%,2)+ROUND($K212*6.5%,2)+ROUND($K212*$E$5%,2))-(($M212+$N212)-$L212)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2))))*2.45%,2))+(ROUND((($K212+ROUND($K212*9.76%,2)+ROUND($K212*6.5%,2)+ROUND($K212*$E$5%,2))-(($M212+$N212)-$L212)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2))))*1.5%,2))+(ROUND((($K212+ROUND($K212*9.76%,2)+ROUND($K212*6.5%,2)+ROUND($K212*$E$5%,2))-(($M212+$N212)-$L212)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2))))*((1-13.71%)*9%),2)))*$E$8,2),0))))),0)))),0)</f>
        <v>0</v>
      </c>
      <c r="Y212" s="41">
        <f t="shared" ref="Y212:Y267" si="208">IF($J212=1,IF(AND($L212&gt;0,$M212&gt;0),IF(AND($K212+ROUND($K212*9.76%,2)+ROUND($K212*6.5%,2)+ROUND($K212*$E$5%,2)+($L212)-($M212-$N212)&lt;2800+ROUND(2800*9.76%,2)+ROUND(2800*6.5%,2)+ROUND(2800*$E$5%,2),$K212+ROUND($K212*9.76%,2)+ROUND($K212*6.5%,2)+ROUND($K212*$E$5%,2)&gt;=2800+ROUND(2800*9.76%,2)+ROUND(2800*6.5%,2)+ROUND(2800*$E$5%,2),$L212&lt;$M212-$N212),ROUND(((ROUND((($K212+ROUND($K212*9.76%,2)+ROUND($K212*6.5%,2)+ROUND($K212*$E$5%,2))-(($M212+$N212)-$L212)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2))))*9.76%,2))+(ROUND((($K212+ROUND($K212*9.76%,2)+ROUND($K212*6.5%,2)+ROUND($K212*$E$5%,2))-(($M212+$N212)-$L212)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2))))*2.45%,2))+(ROUND((($K212+ROUND($K212*9.76%,2)+ROUND($K212*6.5%,2)+ROUND($K212*$E$5%,2))-(($M212+$N212)-$L212)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2))))*1.5%,2))+(ROUND((($K212+ROUND($K212*9.76%,2)+ROUND($K212*6.5%,2)+ROUND($K212*$E$5%,2))-(($M212+$N212)-$L212)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2))))*((1-13.71%)*9%),2)))*$E$8,2),0),0),0)</f>
        <v>0</v>
      </c>
      <c r="Z212" s="32">
        <f t="shared" ref="Z212:Z267" si="209">IF(IF(IF($J212=0,0,IF(AND(OR($H212=0,$H212=""),OR($M212=0,$M212=""),$J212=1),0,IF(AND($L212=0,$M212=0),ROUND((ROUND(IF($K212&gt;=2800,2800,$K212)*9.76%,2)+ROUND(IF($K212&gt;=2800,2800,$K212)*6.5%,2)+ROUND(IF($K212&gt;=2800,2800,$K212)*$E$5%,2))*$E$8,2),IF(AND($L212&gt;0,$M212=0),IF($K212&gt;=2800,ROUND((ROUND(2800*9.76%,2)+ROUND(2800*6.5%,2)+ROUND(2800*$E$5%,2))*$E$8,2),ROUND((ROUND($K212*9.76%,2)+ROUND($K212*6.5%,2)+ROUND($K212*$E$5%,2))*$E$8,2)),IF(AND($L212=0,$M212&gt;0),IF(ROUND(((($K212+ROUND($K212*9.76%,2)+ROUND($K212*6.5%,2)+ROUND($K212*$E$5%,2))-($M212-$N212))-(((($K212+ROUND($K212*9.76%,2)+ROUND($K212*6.5%,2)+ROUND($K212*$E$5%,2))-($M212-$N212))/(100+$E$5+9.76+6.5))*100))*$E$8,2)&gt;=ROUND((ROUND(IF($K212&gt;=2800,2800,$K212)*9.76%,2)+ROUND(IF($K212&gt;=2800,2800,$K212)*6.5%,2)+ROUND(IF($K212&gt;=2800,2800,$K212)*$E$5%,2))*$E$8,2),ROUND((ROUND(IF($K212&gt;=2800,2800,$K212)*9.76%,2)+ROUND(IF($K212&gt;=2800,2800,$K212)*6.5%,2)+ROUND(IF($K212&gt;=2800,2800,$K212)*$E$5%,2))*$E$8,2),ROUND(((($K212+ROUND($K212*9.76%,2)+ROUND($K212*6.5%,2)+ROUND($K212*$E$5%,2))-($M212-$N212))-(((($K212+ROUND($K212*9.76%,2)+ROUND($K212*6.5%,2)+ROUND($K212*$E$5%,2))-($M212-$N212))/(100+$E$5+9.76+6.5))*100))*$E$8,2)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E$8,2)))))))&gt;0,IF($J212=0,0,IF(AND(OR($H212=0,$H212=""),OR($M212=0,$M212=""),$J212=1),0,IF(AND($L212=0,$M212=0),ROUND((ROUND(IF($K212&gt;=2800,2800,$K212)*9.76%,2)+ROUND(IF($K212&gt;=2800,2800,$K212)*6.5%,2)+ROUND(IF($K212&gt;=2800,2800,$K212)*$E$5%,2))*$E$8,2),IF(AND($L212&gt;0,$M212=0),IF($K212&gt;=2800,ROUND((ROUND(2800*9.76%,2)+ROUND(2800*6.5%,2)+ROUND(2800*$E$5%,2))*$E$8,2),ROUND((ROUND($K212*9.76%,2)+ROUND($K212*6.5%,2)+ROUND($K212*$E$5%,2))*$E$8,2)),IF(AND($L212=0,$M212&gt;0),IF(ROUND(((($K212+ROUND($K212*9.76%,2)+ROUND($K212*6.5%,2)+ROUND($K212*$E$5%,2))-($M212-$N212))-(((($K212+ROUND($K212*9.76%,2)+ROUND($K212*6.5%,2)+ROUND($K212*$E$5%,2))-($M212-$N212))/(100+$E$5+9.76+6.5))*100))*$E$8,2)&gt;=ROUND((ROUND(IF($K212&gt;=2800,2800,$K212)*9.76%,2)+ROUND(IF($K212&gt;=2800,2800,$K212)*6.5%,2)+ROUND(IF($K212&gt;=2800,2800,$K212)*$E$5%,2))*$E$8,2),ROUND((ROUND(IF($K212&gt;=2800,2800,$K212)*9.76%,2)+ROUND(IF($K212&gt;=2800,2800,$K212)*6.5%,2)+ROUND(IF($K212&gt;=2800,2800,$K212)*$E$5%,2))*$E$8,2),ROUND(((($K212+ROUND($K212*9.76%,2)+ROUND($K212*6.5%,2)+ROUND($K212*$E$5%,2))-($M212-$N212))-(((($K212+ROUND($K212*9.76%,2)+ROUND($K212*6.5%,2)+ROUND($K212*$E$5%,2))-($M212-$N212))/(100+$E$5+9.76+6.5))*100))*$E$8,2)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E$8,2))))))),0)&gt;$H212,$H212,IF(IF($J212=0,0,IF(AND(OR($H212=0,$H212=""),OR($M212=0,$M212=""),$J212=1),0,IF(AND($L212=0,$M212=0),ROUND((ROUND(IF($K212&gt;=2800,2800,$K212)*9.76%,2)+ROUND(IF($K212&gt;=2800,2800,$K212)*6.5%,2)+ROUND(IF($K212&gt;=2800,2800,$K212)*$E$5%,2))*$E$8,2),IF(AND($L212&gt;0,$M212=0),IF($K212&gt;=2800,ROUND((ROUND(2800*9.76%,2)+ROUND(2800*6.5%,2)+ROUND(2800*$E$5%,2))*$E$8,2),ROUND((ROUND($K212*9.76%,2)+ROUND($K212*6.5%,2)+ROUND($K212*$E$5%,2))*$E$8,2)),IF(AND($L212=0,$M212&gt;0),IF(ROUND(((($K212+ROUND($K212*9.76%,2)+ROUND($K212*6.5%,2)+ROUND($K212*$E$5%,2))-($M212-$N212))-(((($K212+ROUND($K212*9.76%,2)+ROUND($K212*6.5%,2)+ROUND($K212*$E$5%,2))-($M212-$N212))/(100+$E$5+9.76+6.5))*100))*$E$8,2)&gt;=ROUND((ROUND(IF($K212&gt;=2800,2800,$K212)*9.76%,2)+ROUND(IF($K212&gt;=2800,2800,$K212)*6.5%,2)+ROUND(IF($K212&gt;=2800,2800,$K212)*$E$5%,2))*$E$8,2),ROUND((ROUND(IF($K212&gt;=2800,2800,$K212)*9.76%,2)+ROUND(IF($K212&gt;=2800,2800,$K212)*6.5%,2)+ROUND(IF($K212&gt;=2800,2800,$K212)*$E$5%,2))*$E$8,2),ROUND(((($K212+ROUND($K212*9.76%,2)+ROUND($K212*6.5%,2)+ROUND($K212*$E$5%,2))-($M212-$N212))-(((($K212+ROUND($K212*9.76%,2)+ROUND($K212*6.5%,2)+ROUND($K212*$E$5%,2))-($M212-$N212))/(100+$E$5+9.76+6.5))*100))*$E$8,2)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E$8,2)))))))&gt;0,IF($J212=0,0,IF(AND(OR($H212=0,$H212=""),OR($M212=0,$M212=""),$J212=1),0,IF(AND($L212=0,$M212=0),ROUND((ROUND(IF($K212&gt;=2800,2800,$K212)*9.76%,2)+ROUND(IF($K212&gt;=2800,2800,$K212)*6.5%,2)+ROUND(IF($K212&gt;=2800,2800,$K212)*$E$5%,2))*$E$8,2),IF(AND($L212&gt;0,$M212=0),IF($K212&gt;=2800,ROUND((ROUND(2800*9.76%,2)+ROUND(2800*6.5%,2)+ROUND(2800*$E$5%,2))*$E$8,2),ROUND((ROUND($K212*9.76%,2)+ROUND($K212*6.5%,2)+ROUND($K212*$E$5%,2))*$E$8,2)),IF(AND($L212=0,$M212&gt;0),IF(ROUND(((($K212+ROUND($K212*9.76%,2)+ROUND($K212*6.5%,2)+ROUND($K212*$E$5%,2))-($M212-$N212))-(((($K212+ROUND($K212*9.76%,2)+ROUND($K212*6.5%,2)+ROUND($K212*$E$5%,2))-($M212-$N212))/(100+$E$5+9.76+6.5))*100))*$E$8,2)&gt;=ROUND((ROUND(IF($K212&gt;=2800,2800,$K212)*9.76%,2)+ROUND(IF($K212&gt;=2800,2800,$K212)*6.5%,2)+ROUND(IF($K212&gt;=2800,2800,$K212)*$E$5%,2))*$E$8,2),ROUND((ROUND(IF($K212&gt;=2800,2800,$K212)*9.76%,2)+ROUND(IF($K212&gt;=2800,2800,$K212)*6.5%,2)+ROUND(IF($K212&gt;=2800,2800,$K212)*$E$5%,2))*$E$8,2),ROUND(((($K212+ROUND($K212*9.76%,2)+ROUND($K212*6.5%,2)+ROUND($K212*$E$5%,2))-($M212-$N212))-(((($K212+ROUND($K212*9.76%,2)+ROUND($K212*6.5%,2)+ROUND($K212*$E$5%,2))-($M212-$N212))/(100+$E$5+9.76+6.5))*100))*$E$8,2)),IF(ROUND(((($K212+ROUND($K212*9.76%,2)+ROUND($K212*6.5%,2)+ROUND($K212*$E$5%,2))-($M212-$N212)+$L212)-(((($K212+ROUND($K212*9.76%,2)+ROUND($K212*6.5%,2)+ROUND($K212*$E$5%,2))-($M212-$N212)+$L212)/(100+$E$5+9.76+6.5))*100))*$E$8,2)&gt;=ROUND((ROUND(IF($K212&gt;=2800,2800,$K212)*9.76%,2)+ROUND(IF($K212&gt;=2800,2800,$K212)*6.5%,2)+ROUND(IF($K212&gt;=2800,2800,$K212)*$E$5%,2))*$E$8,2),ROUND((ROUND(IF($K212&gt;=2800,2800,$K212)*9.76%,2)+ROUND(IF($K212&gt;=2800,2800,$K212)*6.5%,2)+ROUND(IF($K212&gt;=2800,2800,$K212)*$E$5%,2))*$E$8,2),ROUND(((($K212+ROUND($K212*9.76%,2)+ROUND($K212*6.5%,2)+ROUND($K212*$E$5%,2))-($M212-$N212)+$L212)-(((($K212+ROUND($K212*9.76%,2)+ROUND($K212*6.5%,2)+ROUND($K212*$E$5%,2))-($M212-$N212)+$L212)/(100+$E$5+9.76+6.5))*100))*$E$8,2))))))),0))</f>
        <v>0</v>
      </c>
      <c r="AA212" s="32" t="str">
        <f t="shared" ref="AA212:AA267" si="210">IF($E$7=2020,IF(IF(OR($J212=0,$H212=0),0,IF($R212&gt;0,$R212,$S212))&gt;$G212,$G212,IF(OR($J212=0,$H212=0),0,IF($R212&gt;0,$R212,$S212))),IF($E$7=2021,IF(IF(OR($J212=0,$H212=0),0,IF($X212&gt;0,$X212,$Y212))&gt;$G212,$G212,IF(OR($J212=0,$H212=0),0,IF($X212&gt;0,$X212,$Y212))),""))</f>
        <v/>
      </c>
      <c r="AB212" s="32" t="str">
        <f t="shared" ref="AB212:AB267" si="211">IF($E$7=2020,IF(IF(OR($J212=0,$H212=0),0,$T212)&gt;$H212,$H212,IF(OR($J212=0,$H212=0),0,$T212)),IF($E$7=2021,IF(IF(OR($J212=0,$H212=0),0,$Z212)&gt;$H212,$H212,IF(OR($J212=0,$H212=0),0,$Z212)),""))</f>
        <v/>
      </c>
      <c r="AC212" s="56" t="str">
        <f t="shared" ref="AC212:AC267" si="212">IF($E$7=2020,ROUND(IF(IF($O212&gt;0,$O212,IF($P212&gt;0,$P212,IF($Q212&gt;0,$Q212,0)))&gt;$I212,$I212,IF($O212&gt;0,$O212,IF($P212&gt;0,$P212,IF($Q212&gt;0,$Q212,0)))),2),IF($E$7=2021,ROUND(IF(IF($U212&gt;0,$U212,IF($V212&gt;0,$V212,IF($W212&gt;0,$W212,0)))&gt;$I212,$I212,IF($U212&gt;0,$U212,IF($V212&gt;0,$V212,IF($W212&gt;0,$W212,0)))),2),""))</f>
        <v/>
      </c>
      <c r="AD212" s="42">
        <f t="shared" ref="AD212:AD267" si="213">IF($E$6&lt;2,1,$J212)</f>
        <v>1</v>
      </c>
      <c r="AE212" s="43">
        <f t="shared" si="181"/>
        <v>0</v>
      </c>
      <c r="AF212" s="43">
        <f t="shared" si="182"/>
        <v>0</v>
      </c>
      <c r="AG212" s="43">
        <f t="shared" si="183"/>
        <v>0</v>
      </c>
      <c r="AH212" s="44">
        <f t="shared" si="184"/>
        <v>0</v>
      </c>
      <c r="AI212" s="45">
        <f t="shared" si="185"/>
        <v>0</v>
      </c>
      <c r="AJ212" s="45">
        <f t="shared" si="186"/>
        <v>0</v>
      </c>
      <c r="AK212" s="46">
        <f t="shared" si="187"/>
        <v>0</v>
      </c>
      <c r="AL212" s="46">
        <f t="shared" ref="AL212:AL267" si="214">IF(AND($AD212=1,$G212&gt;0),IF(AND($AF212=0,$AG212=0),ROUND((ROUND(IF($AE212&gt;=2600,2600,$AE212)*9.76%,2)+ROUND(IF($AE212&gt;=2600,2600,$AE212)*1.5%,2)+ROUND(IF($AE212&gt;=2600,2600,$AE212)*2.45%,2)+ROUND(IF($AE212&gt;=2600,2600,$AE212)*((1-13.71%)*9%),2))*$E$8,2),IF(AND($AF212&gt;0,$AG212=0),ROUND(IF(AND($AE212&gt;=2600,$AF212&lt;=2600,$AE212+$AF212&gt;=2600),ROUND((2600-$AF212)*9.76%,2)+ROUND((2600-$AF212)*2.45%,2)+ROUND((2600-$AF212)*1.5%,2)+ROUND((2600-$AF212)*((1-13.71%)*9%),2)+ROUND($AF212*9%,2),ROUND(IF(AND($AE212&lt;=2600,$AF212+$AE212&lt;=2600),ROUND($AE212*9.76%,2)+ROUND($AE212*1.5%,2)+ROUND($AE212*2.45%,2)+ROUND($AE212*((1-13.71%)*9%),2)+ROUND($AF212*9%,2),IF(AND($AE212&lt;2600,$AF212+$AE212&gt;2600,$AF212&lt;=2600),ROUND((2600-$AF212)*9.76%,2)+ROUND((2600-$AF212)*1.5%,2)+ROUND((2600-$AF212)*2.45%,2)+ROUND((2600-$AF212)*((1-13.71%)*9%),2)+ROUND($AF212*9%,2),IF($AF212&gt;2600,ROUND(2600*9%,2),2))),2))*$E$8,2),IF(AND($AF212=0,$AG212&gt;0),ROUND((ROUND(IF($AE212-($AG212+$AH212)&gt;=2600,2600,$AE212-($AG212+$AH212))*9.76%,2)+ROUND(IF($AE212-($AG212+$AH212)&gt;=2600,2600,$AE212-($AG212+$AH212))*1.5%,2)+ROUND(IF($AE212-($AG212+$AH212)&gt;=2600,2600,$AE212-($AG212+$AH212))*2.45%,2)+ROUND(IF($AE212-($AG212+$AH212)&gt;=2600,2600,$AE212-($AG212+$AH212))*((1-13.71%)*9%),2))*$E$8,2),IF(AND($AF212&gt;0,$AG212&gt;0),IF(AND($AE212+ROUND($AE212*9.76%,2)+ROUND($AE212*6.5%,2)+ROUND($AE212*$E$5%,2)+($AF212)-($AG212-$AH212)&gt;=2600+ROUND(2600*9.76%,2)+ROUND(2600*6.5%,2)+ROUND(2600*$E$5%,2),AE212+ROUND($AE212*9.76%,2)+ROUND($AE212*6.5%,2)+ROUND($AE212*$E$5%,2)&lt;2600+ROUND(2600*9.76%,2)+ROUND(2600*6.5%,2)+ROUND(2600*$E$5%,2),$AF212&gt;=$AG212-$AH212),ROUND((ROUND($AE212*9.76%,2)+ROUND($AE212*2.45%,2)+ROUND($AE212*1.5%,2)+ROUND($AE212*((1-13.71%)*9%),2))*$E$8,2),IF(AND($AE212+ROUND($AE212*9.76%,2)+ROUND($AE212*6.5%,2)+ROUND($AE212*$E$5%,2)+($AF212)-($AG212-$AH212)&gt;=2600+ROUND(2600*9.76%,2)+ROUND(2600*6.5%,2)+ROUND(2600*$E$5%,2),AE212+ROUND($AE212*9.76%,2)+ROUND($AE212*6.5%,2)+ROUND($AE212*$E$5%,2)&gt;=2600+ROUND(2600*9.76%,2)+ROUND(2600*6.5%,2)+ROUND(2600*$E$5%,2),$AF212&gt;=$AG212-$AH212),ROUND((ROUND(2600*9.76%,2)+ROUND(2600*2.45%,2)+ROUND(2600*1.5%,2)+ROUND(2600*((1-13.71%)*9%),2))*$E$8,2),IF(AND($AE212+ROUND($AE212*9.76%,2)+ROUND($AE212*6.5%,2)+ROUND($AE212*$E$5%,2)+($AF212)-($AG212-$AH212)&gt;=2600+ROUND(2600*9.76%,2)+ROUND(2600*6.5%,2)+ROUND(2600*$E$5%,2),$AE212+ROUND($AE212*9.76%,2)+ROUND($AE212*6.5%,2)+ROUND($AE212*$E$5%,2)&gt;=2600+ROUND(2600*9.76%,2)+ROUND(2600*6.5%,2)+ROUND(2600*$E$5%,2),$AF212&lt;=$AG212-$AH212),ROUND((ROUND(2600*9.76%,2)+ROUND(2600*2.45%,2)+ROUND(2600*1.5%,2)+ROUND(2600*((1-13.71%)*9%),2))*$E$8,2),IF(AND($AE212+ROUND($AE212*9.76%,2)+ROUND($AE212*6.5%,2)+ROUND($AE212*$E$5%,2)+($AF212)-($AG212-$AH212)&lt;2600+ROUND(2600*9.76%,2)+ROUND(2600*6.5%,2)+ROUND(2600*$E$5%,2),$AE212+ROUND($AE212*9.76%,2)+ROUND($AE212*6.5%,2)+ROUND($AE212*$E$5%,2)&lt;2600+ROUND(2600*9.76%,2)+ROUND(2600*6.5%,2)+ROUND(2600*$E$5%,2),$AF212&gt;=$AG212-$AH212),ROUND((ROUND($AE212*9.76%,2)+ROUND($AE212*2.45%,2)+ROUND($AE212*1.5%,2)+ROUND($AE212*((1-13.71%)*9%),2))*$E$8,2),IF(AND($AE212+ROUND($AE212*9.76%,2)+ROUND($AE212*6.5%,2)+ROUND($AE212*$E$5%,2)+($AF212)-($AG212-$AH212)&lt;2600+ROUND(2600*9.76%,2)+ROUND(2600*6.5%,2)+ROUND(2600*$E$5%,2),$AE212+ROUND($AE212*9.76%,2)+ROUND($AE212*6.5%,2)+ROUND($AE212*$E$5%,2)&lt;2600+ROUND(2600*9.76%,2)+ROUND(2600*6.5%,2)+ROUND(2600*$E$5%,2),$AF212&lt;=$AG212-$AH212),ROUND(((ROUND((($AE212+ROUND($AE212*9.76%,2)+ROUND($AE212*6.5%,2)+ROUND($AE212*$E$5%,2))-(($AG212+$AH212)-$AF212)-(IF(ROUND(((($AE212+ROUND($AE212*9.76%,2)+ROUND($AE212*6.5%,2)+ROUND($AE212*$E$5%,2))-($AG212-$AH212)+$AF212)-(((($AE212+ROUND($AE212*9.76%,2)+ROUND($AE212*6.5%,2)+ROUND($AE212*$E$5%,2))-($AG212-$AH212)+$AF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F212)-(((($AE212+ROUND($AE212*9.76%,2)+ROUND($AE212*6.5%,2)+ROUND($AE212*$E$5%,2))-($AG212-$AH212)+$AF212)/(100+$E$5+9.76+6.5))*100)),2))))*9.76%,2))+(ROUND((($AE212+ROUND($AE212*9.76%,2)+ROUND($AE212*6.5%,2)+ROUND($AE212*$E$5%,2))-(($AG212+$AH212)-$AF212)-(IF(ROUND(((($AE212+ROUND($AE212*9.76%,2)+ROUND($AE212*6.5%,2)+ROUND($AE212*$E$5%,2))-($AG212-$AH212)+$AF212)-(((($AE212+ROUND($AE212*9.76%,2)+ROUND($AE212*6.5%,2)+ROUND($AE212*$E$5%,2))-($AG212-$AH212)+$AF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F212)-(((($AE212+ROUND($AE212*9.76%,2)+ROUND($AE212*6.5%,2)+ROUND($AE212*$E$5%,2))-($AG212-$AH212)+$AF212)/(100+$E$5+9.76+6.5))*100)),2))))*2.45%,2))+(ROUND((($AE212+ROUND($AE212*9.76%,2)+ROUND($AE212*6.5%,2)+ROUND($AE212*$E$5%,2))-(($AG212+$AH212)-$AF212)-(IF(ROUND(((($AE212+ROUND($AE212*9.76%,2)+ROUND($AE212*6.5%,2)+ROUND($AE212*$E$5%,2))-($AG212-$AH212)+$AF212)-(((($AE212+ROUND($AE212*9.76%,2)+ROUND($AE212*6.5%,2)+ROUND($AE212*$E$5%,2))-($AG212-$AH212)+$AF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F212)-(((($AE212+ROUND($AE212*9.76%,2)+ROUND($AE212*6.5%,2)+ROUND($AE212*$E$5%,2))-($AG212-$AH212)+$AF212)/(100+$E$5+9.76+6.5))*100)),2))))*1.5%,2))+(ROUND((($AE212+ROUND($AE212*9.76%,2)+ROUND($AE212*6.5%,2)+ROUND($AE212*$E$5%,2))-(($AG212+$AH212)-$AF212)-(IF(ROUND(((($AE212+ROUND($AE212*9.76%,2)+ROUND($AE212*6.5%,2)+ROUND($AE212*$E$5%,2))-($AG212-$AH212)+$AF212)-(((($AE212+ROUND($AE212*9.76%,2)+ROUND($AE212*6.5%,2)+ROUND($AE212*$E$5%,2))-($AG212-$AH212)+$AF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F212)-(((($AE212+ROUND($AE212*9.76%,2)+ROUND($AE212*6.5%,2)+ROUND($AE212*$E$5%,2))-($AG212-$AH212)+$AF212)/(100+$E$5+9.76+6.5))*100)),2))))*((1-13.71%)*9%),2)))*$E$8,2),0))))),0)))),0)</f>
        <v>0</v>
      </c>
      <c r="AM212" s="46">
        <f t="shared" si="188"/>
        <v>0</v>
      </c>
      <c r="AN212" s="32">
        <f t="shared" ref="AN212:AN267" si="215">IF(IF(IF($AD212=0,0,IF(AND(OR($H212=0,$H212=""),OR($AG212=0,$AG212=""),$AD212=1),0,IF(AND($AF212=0,$AG212=0),ROUND((ROUND(IF($AE212&gt;=2600,2600,$AE212)*9.76%,2)+ROUND(IF($AE212&gt;=2600,2600,$AE212)*6.5%,2)+ROUND(IF($AE212&gt;=2600,2600,$AE212)*$E$5%,2))*$E$8,2),IF(AND($AF212&gt;0,$AG212=0),IF($AE212&gt;=2600,ROUND((ROUND(2600*9.76%,2)+ROUND(2600*6.5%,2)+ROUND(2600*$E$5%,2))*$E$8,2),ROUND((ROUND($AE212*9.76%,2)+ROUND($AE212*6.5%,2)+ROUND($AE212*$E$5%,2))*$E$8,2)),IF(AND($AF212=0,$AG212&gt;0),IF(ROUND(((($AE212+ROUND($AE212*9.76%,2)+ROUND($AE212*6.5%,2)+ROUND($AE212*$E$5%,2))-($AG212-$AH212))-(((($AE212+ROUND($AE212*9.76%,2)+ROUND($AE212*6.5%,2)+ROUND($AE212*$E$5%,2))-($AG212-$AH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E212+ROUND($AE212*9.76%,2)+ROUND($AE212*6.5%,2)+ROUND($AE212*$E$5%,2))-($AG212-$AH212))/(100+$E$5+9.76+6.5))*100))*$E$8,2)),IF(ROUND(((($AE212+ROUND($AE212*9.76%,2)+ROUND($AE212*6.5%,2)+ROUND($AE212*$E$5%,2))-($AG212-$AH212)+$AF212)-(((($AE212+ROUND($AE212*9.76%,2)+ROUND($AE212*6.5%,2)+ROUND($AE212*$E$5%,2))-($AG212-$AH212)+$AF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F212)-(((($AE212+ROUND($AE212*9.76%,2)+ROUND($AE212*6.5%,2)+ROUND($AE212*$E$5%,2))-($AG212-$AH212)+$AF212)/(100+$E$5+9.76+6.5))*100))*$E$8,2)))))))&gt;0,IF($AD212=0,0,IF(AND(OR($H212=0,$H212=""),OR($AG212=0,$AG212=""),$AD212=1),0,IF(AND($AF212=0,$AG212=0),ROUND((ROUND(IF($AE212&gt;=2600,2600,$AE212)*9.76%,2)+ROUND(IF($AE212&gt;=2600,2600,$AE212)*6.5%,2)+ROUND(IF($AE212&gt;=2600,2600,$AE212)*$E$5%,2))*$E$8,2),IF(AND($AF212&gt;0,$AG212=0),IF($AE212&gt;=2600,ROUND((ROUND(2600*9.76%,2)+ROUND(2600*6.5%,2)+ROUND(2600*$E$5%,2))*$E$8,2),ROUND((ROUND($AE212*9.76%,2)+ROUND($AE212*6.5%,2)+ROUND($AE212*$E$5%,2))*$E$8,2)),IF(AND($AF212=0,$AG212&gt;0),IF(ROUND(((($AE212+ROUND($AE212*9.76%,2)+ROUND($AE212*6.5%,2)+ROUND($AE212*$E$5%,2))-($AG212-$AH212))-(((($AE212+ROUND($AE212*9.76%,2)+ROUND($AE212*6.5%,2)+ROUND($AE212*$E$5%,2))-($AG212-$AH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E212+ROUND($AE212*9.76%,2)+ROUND($AE212*6.5%,2)+ROUND($AE212*$E$5%,2))-($AG212-$AH212))/(100+$E$5+9.76+6.5))*100))*$E$8,2)),IF(ROUND(((($AE212+ROUND($AE212*9.76%,2)+ROUND($AE212*6.5%,2)+ROUND($AE212*$E$5%,2))-($AG212-$AH212)+$AF212)-(((($AE212+ROUND($AE212*9.76%,2)+ROUND($AE212*6.5%,2)+ROUND($AE212*$E$5%,2))-($AG212-$AH212)+$AF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F212)-(((($AE212+ROUND($AE212*9.76%,2)+ROUND($AE212*6.5%,2)+ROUND($AE212*$E$5%,2))-($AG212-$AH212)+$AF212)/(100+$E$5+9.76+6.5))*100))*$E$8,2))))))),0)&gt;$H212,$H212,IF(IF($AD212=0,0,IF(AND(OR($H212=0,$H212=""),OR($AG212=0,$AG212=""),$AD212=1),0,IF(AND($AF212=0,$AG212=0),ROUND((ROUND(IF($AE212&gt;=2600,2600,$AE212)*9.76%,2)+ROUND(IF($AE212&gt;=2600,2600,$AE212)*6.5%,2)+ROUND(IF($AE212&gt;=2600,2600,$AE212)*$E$5%,2))*$E$8,2),IF(AND($AF212&gt;0,$AG212=0),IF($AE212&gt;=2600,ROUND((ROUND(2600*9.76%,2)+ROUND(2600*6.5%,2)+ROUND(2600*$E$5%,2))*$E$8,2),ROUND((ROUND($AE212*9.76%,2)+ROUND($AE212*6.5%,2)+ROUND($AE212*$E$5%,2))*$E$8,2)),IF(AND($AF212=0,$AG212&gt;0),IF(ROUND(((($AE212+ROUND($AE212*9.76%,2)+ROUND($AE212*6.5%,2)+ROUND($AE212*$E$5%,2))-($AG212-$AH212))-(((($AE212+ROUND($AE212*9.76%,2)+ROUND($AE212*6.5%,2)+ROUND($AE212*$E$5%,2))-($AG212-$AH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E212+ROUND($AE212*9.76%,2)+ROUND($AE212*6.5%,2)+ROUND($AE212*$E$5%,2))-($AG212-$AH212))/(100+$E$5+9.76+6.5))*100))*$E$8,2)),IF(ROUND(((($AE212+ROUND($AE212*9.76%,2)+ROUND($AE212*6.5%,2)+ROUND($AE212*$E$5%,2))-($AG212-$AH212)+$AF212)-(((($AE212+ROUND($AE212*9.76%,2)+ROUND($AE212*6.5%,2)+ROUND($AE212*$E$5%,2))-($AG212-$AH212)+$AF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F212)-(((($AE212+ROUND($AE212*9.76%,2)+ROUND($AE212*6.5%,2)+ROUND($AE212*$E$5%,2))-($AG212-$AH212)+$AF212)/(100+$E$5+9.76+6.5))*100))*$E$8,2)))))))&gt;0,IF($AD212=0,0,IF(AND(OR($H212=0,$H212=""),OR($AG212=0,$AG212=""),$AD212=1),0,IF(AND($AF212=0,$AG212=0),ROUND((ROUND(IF($AE212&gt;=2600,2600,$AE212)*9.76%,2)+ROUND(IF($AE212&gt;=2600,2600,$AE212)*6.5%,2)+ROUND(IF($AE212&gt;=2600,2600,$AE212)*$E$5%,2))*$E$8,2),IF(AND($AF212&gt;0,$AG212=0),IF($AE212&gt;=2600,ROUND((ROUND(2600*9.76%,2)+ROUND(2600*6.5%,2)+ROUND(2600*$E$5%,2))*$E$8,2),ROUND((ROUND($AE212*9.76%,2)+ROUND($AE212*6.5%,2)+ROUND($AE212*$E$5%,2))*$E$8,2)),IF(AND($AF212=0,$AG212&gt;0),IF(ROUND(((($AE212+ROUND($AE212*9.76%,2)+ROUND($AE212*6.5%,2)+ROUND($AE212*$E$5%,2))-($AG212-$AH212))-(((($AE212+ROUND($AE212*9.76%,2)+ROUND($AE212*6.5%,2)+ROUND($AE212*$E$5%,2))-($AG212-$AH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E212+ROUND($AE212*9.76%,2)+ROUND($AE212*6.5%,2)+ROUND($AE212*$E$5%,2))-($AG212-$AH212))/(100+$E$5+9.76+6.5))*100))*$E$8,2)),IF(ROUND(((($AE212+ROUND($AE212*9.76%,2)+ROUND($AE212*6.5%,2)+ROUND($AE212*$E$5%,2))-($AG212-$AH212)+$AF212)-(((($AE212+ROUND($AE212*9.76%,2)+ROUND($AE212*6.5%,2)+ROUND($AE212*$E$5%,2))-($AG212-$AH212)+$AF212)/(100+$E$5+9.76+6.5))*100))*$E$8,2)&gt;=ROUND((ROUND(IF($AE212&gt;=2600,2600,$AE212)*9.76%,2)+ROUND(IF($AE212&gt;=2600,2600,$AE212)*6.5%,2)+ROUND(IF($AE212&gt;=2600,2600,$AE212)*$E$5%,2))*$E$8,2),ROUND((ROUND(IF($AE212&gt;=2600,2600,$AE212)*9.76%,2)+ROUND(IF($AE212&gt;=2600,2600,$AE212)*6.5%,2)+ROUND(IF($AE212&gt;=2600,2600,$AE212)*$E$5%,2))*$E$8,2),ROUND(((($AE212+ROUND($AE212*9.76%,2)+ROUND($AE212*6.5%,2)+ROUND($AE212*$E$5%,2))-($AG212-$AH212)+$AF212)-(((($AE212+ROUND($AE212*9.76%,2)+ROUND($AE212*6.5%,2)+ROUND($AE212*$E$5%,2))-($AG212-$AH212)+$AF212)/(100+$E$5+9.76+6.5))*100))*$E$8,2))))))),0))</f>
        <v>0</v>
      </c>
      <c r="AO212" s="45">
        <f t="shared" ref="AO212:AO267" si="216">IF(OR($AD212=0,AND($AD212=1,$H212=0)),IF(AND($AF212=0,$AG212=0),ROUND(ROUND(IF($AE212&gt;=2800,2800*$E$8,$AE212*$E$8),2)-ROUND(ROUND(ROUND(IF($AE212&gt;=2800,2800,$AE212)*9.76%,2)+ROUND(IF($AE212&gt;=2800,2800,$AE212)*2.45%,2)+ROUND(IF($AE212&gt;=2800,2800,$AE212)*1.5%,2)+ROUND(IF($AE212&gt;=2800,2800,$AE212)*((1-13.71%)*9%),2),2),2)*$E$8,2),IF(AND($AF212&gt;0,$AG212=0),IF(ROUND(IF($AE212+$AF212&lt;=2800,ROUND($AE212*$E$8,2)+ROUND($AF212*$E$8,2),0)-ROUND(ROUND(ROUND($AE212*9.76%,2)+ROUND($AE212*2.45%,2)+ROUND($AE212*1.5%,2)+ROUND($AE212*((1-13.71%)*9%),2)+ROUND($AF212*9%,2),2),2)*$E$8,2)&gt;0,ROUND(IF($AE212+$AF212&lt;=2800,ROUND($AE212*$E$8,2)+ROUND($AF212*$E$8,2),0)-ROUND(ROUND(ROUND($AE212*9.76%,2)+ROUND($AE212*2.45%,2)+ROUND($AE212*1.5%,2)+ROUND($AE212*((1-13.71%)*9%),2)+ROUND($AF212*9%,2),2),2)*$E$8,2),IF(ROUND(IF($AE212+$AF212&gt;=2800,IF($AF212&gt;2800,ROUND(2800*$E$8,2),ROUND($AF212*$E$8,2)+ROUND((2800-$AF212)*$E$8,2)),0)-ROUND(ROUND(ROUND(IF($AF212&gt;2800,0,2800-$AF212)*9.76%,2)+ROUND(IF($AF212&gt;2800,0,2800-$AF212)*2.45%,2)+ROUND(IF($AF212&gt;2800,0,2800-$AF212)*1.5%,2)+ROUND(IF($AF212&gt;2800,0,2800-$AF212)*((1-13.71%)*9%),2)+ROUND(IF($AF212&gt;2800,2800,$AF212)*9%,2),2),2)*$E$8,2)&gt;0,ROUND(IF($AE212+$AF212&gt;=2800,IF($AF212&gt;2800,ROUND(2800*$E$8,2),ROUND($AF212*$E$8,2)+ROUND((2800-$AF212)*$E$8,2)),0)-ROUND(ROUND(ROUND(IF($AF212&gt;2800,0,2800-$AF212)*9.76%,2)+ROUND(IF($AF212&gt;2800,0,2800-$AF212)*2.45%,2)+ROUND(IF($AF212&gt;2800,0,2800-$AF212)*1.5%,2)+ROUND(IF($AF212&gt;2800,0,2800-$AF212)*((1-13.71%)*9%),2)+ROUND(IF($AF212&gt;2800,2800,$AF212)*9%,2),2),2)*$E$8,2),0)),IF(AND($H212=0,$AD212=1,$AF212=0,$AG212&gt;0),IF((($AE212+ROUND($AE212*9.76%,2)+ROUND($AE212*6.5%,2)+ROUND($AE212*$E$5%,2))-($AG212-$AH212))&gt;2800+ROUND(2800*9.76%,2)+ROUND(2800*6.5%,2)+ROUND(2800*$E$5%,2),ROUND((2800-ROUND(2800*9.76%,2)-ROUND(2800*1.5%,2)-ROUND(2800*2.45%,2)-ROUND((2800*(1-13.71%))*9%,2))*$E$8,2),IF($AG212&lt;$AH212+($AE212-2800)+(ROUND($AE212*9.76%,2)+ROUND($AE212*6.5%,2)+ROUND($AE212*$E$5%,2))+(ROUND($AE212*9.76%,2)+ROUND($AE212*1.5%,2)+ROUND($AE212*2.45%,2)+ROUND(($AE212*(1-13.71%))*9%,2)),ROUND((2800-ROUND(2800*9.76%,2)-ROUND(2800*1.5%,2)-ROUND(2800*2.45%,2)-ROUND((2800*(1-13.71%))*9%,2))*$E$8,2),IF(ROUND(ROUND(ROUND($AE212-ROUND($AE212*9.76%,2)-ROUND($AE212*1.5%,2)-ROUND($AE212*2.45%,2)-ROUND(($AE212*(1-13.71%))*9%,2),2)-($AG212-($AH212+(ROUND($AE212*9.76%,2)+ROUND($AE212*6.5%,2)+ROUND($AE212*$E$5%,2))+(ROUND($AE212*9.76%,2)+ROUND($AE212*1.5%,2)+ROUND($AE212*2.45%,2)+ROUND(($AE212*(1-13.71%))*9%,2)))),2)*$E$8,2)&gt;0,ROUND(ROUND(ROUND($AE212-ROUND($AE212*9.76%,2)-ROUND($AE212*1.5%,2)-ROUND($AE212*2.45%,2)-ROUND(($AE212*(1-13.71%))*9%,2),2)-($AG212-($AH212+(ROUND($AE212*9.76%,2)+ROUND($AE212*6.5%,2)+ROUND($AE212*$E$5%,2))+(ROUND($AE212*9.76%,2)+ROUND($AE212*1.5%,2)+ROUND($AE212*2.45%,2)+ROUND(($AE212*(1-13.71%))*9%,2)))),2)*$E$8,2),0))),IF(IF(AND($AF212=0,$AG212&gt;0),ROUND(IF(ROUND(($AE212-ROUND(ROUND(ROUND($AE212*9.76%,2)+ROUND($AE212*2.45%,2)+ROUND($AE212*1.5%,2)+ROUND($AE212*((1-13.71%)*9%),2),2),2)+($AF212-ROUND($AF212*9%,2))-$AG212)*$E$8,2)&gt;=IF(IF(AND($AF212=0,$AG212&gt;0),ROUND(((IF($AE212&gt;=2800,2800,$AE212)-ROUND(ROUND(ROUND(IF($AE212&gt;=2800,2800,$AE212)*9.76%,2)+ROUND(IF($AE212&gt;=2800,2800,$AE212)*2.45%,2)+ROUND(IF($AE212&gt;=2800,2800,$AE212)*1.5%,2)+ROUND(IF($AE212&gt;=2800,2800,$AE212)*((1-13.71%)*9%),2),2),2))-$AG212)*$E$8,2),0)&gt;0,IF(AND($AF212=0,$AG212&gt;0),ROUND(((IF($AE212&gt;=2800,2800,$AE212)-ROUND(ROUND(ROUND(IF($AE212&gt;=2800,2800,$AE212)*9.76%,2)+ROUND(IF($AE212&gt;=2800,2800,$AE212)*2.45%,2)+ROUND(IF($AE212&gt;=2800,2800,$AE212)*1.5%,2)+ROUND(IF($AE212&gt;=2800,2800,$AE212)*((1-13.71%)*9%),2),2),2)))*$E$8,2),0),0),IF(IF(AND($AF212=0,$AG212&gt;0),ROUND(((IF($AE212&gt;=2800,2800,$AE212)-ROUND(ROUND(ROUND(IF($AE212&gt;=2800,2800,$AE212)*9.76%,2)+ROUND(IF($AE212&gt;=2800,2800,$AE212)*2.45%,2)+ROUND(IF($AE212&gt;=2800,2800,$AE212)*1.5%,2)+ROUND(IF($AE212&gt;=2800,2800,$AE212)*((1-13.71%)*9%),2),2),2))-$AG212)*$E$8,2),0)&gt;0,IF(AND($AF212=0,$AG212&gt;0),ROUND(((IF($AE212&gt;=2800,2800,$AE212)-ROUND(ROUND(ROUND(IF($AE212&gt;=2800,2800,$AE212)*9.76%,2)+ROUND(IF($AE212&gt;=2800,2800,$AE212)*2.45%,2)+ROUND(IF($AE212&gt;=2800,2800,$AE212)*1.5%,2)+ROUND(IF($AE212&gt;=2800,2800,$AE212)*((1-13.71%)*9%),2),2),2)))*$E$8,2),0),0),ROUND(($AE212-ROUND(ROUND(ROUND($AE212*9.76%,2)+ROUND($AE212*2.45%,2)+ROUND($AE212*1.5%,2)+ROUND($AE212*((1-13.71%)*9%),2),2),2)+($AF212-ROUND($AF212*9%,2))-$AG212)*$E$8,2)),2),0)&gt;0,IF(AND($AF212=0,$AG212&gt;0),ROUND(IF(ROUND(($AE212-ROUND(ROUND(ROUND($AE212*9.76%,2)+ROUND($AE212*2.45%,2)+ROUND($AE212*1.5%,2)+ROUND($AE212*((1-13.71%)*9%),2),2),2)+($AF212-ROUND($AF212*9%,2))-$AG212)*$E$8,2)&gt;=IF(IF(AND($AF212=0,$AG212&gt;0),ROUND(((IF($AE212&gt;=2800,2800,$AE212)-ROUND(ROUND(ROUND(IF($AE212&gt;=2800,2800,$AE212)*9.76%,2)+ROUND(IF($AE212&gt;=2800,2800,$AE212)*2.45%,2)+ROUND(IF($AE212&gt;=2800,2800,$AE212)*1.5%,2)+ROUND(IF($AE212&gt;=2800,2800,$AE212)*((1-13.71%)*9%),2),2),2))-$AG212)*$E$8,2),0)&gt;0,IF(AND($AF212=0,$AG212&gt;0),ROUND(((IF($AE212&gt;=2800,2800,$AE212)-ROUND(ROUND(ROUND(IF($AE212&gt;=2800,2800,$AE212)*9.76%,2)+ROUND(IF($AE212&gt;=2800,2800,$AE212)*2.45%,2)+ROUND(IF($AE212&gt;=2800,2800,$AE212)*1.5%,2)+ROUND(IF($AE212&gt;=2800,2800,$AE212)*((1-13.71%)*9%),2),2),2)))*$E$8,2),0),0),IF(IF(AND($AF212=0,$AG212&gt;0),ROUND(((IF($AE212&gt;=2800,2800,$AE212)-ROUND(ROUND(ROUND(IF($AE212&gt;=2800,2800,$AE212)*9.76%,2)+ROUND(IF($AE212&gt;=2800,2800,$AE212)*2.45%,2)+ROUND(IF($AE212&gt;=2800,2800,$AE212)*1.5%,2)+ROUND(IF($AE212&gt;=2800,2800,$AE212)*((1-13.71%)*9%),2),2),2))-$AG212)*$E$8,2),0)&gt;0,IF(AND($AF212=0,$AG212&gt;0),ROUND(((IF($AE212&gt;=2800,2800,$AE212)-ROUND(ROUND(ROUND(IF($AE212&gt;=2800,2800,$AE212)*9.76%,2)+ROUND(IF($AE212&gt;=2800,2800,$AE212)*2.45%,2)+ROUND(IF($AE212&gt;=2800,2800,$AE212)*1.5%,2)+ROUND(IF($AE212&gt;=2800,2800,$AE212)*((1-13.71%)*9%),2),2),2)))*$E$8,2),0),0),ROUND(($AE212-ROUND(ROUND(ROUND($AE212*9.76%,2)+ROUND($AE212*2.45%,2)+ROUND($AE212*1.5%,2)+ROUND($AE212*((1-13.71%)*9%),2),2),2)+($AF212-ROUND($AF212*9%,2))-$AG212)*$E$8,2)),2),0),0)))),0)</f>
        <v>0</v>
      </c>
      <c r="AP212" s="45">
        <f t="shared" ref="AP212:AP267" si="217">IF(OR($AD212=0,AND($AD212=1,OR($H212=0,$H212=""))),IF(AND($H212=0,$AD212=1,$AF212&gt;0,$AG212&gt;0),IF($AG212&lt;=($AH212+(ROUND($AE212*9.76%,2)+ROUND($AE212*1.5%,2)+ROUND($AE212*2.45%,2)+ROUND(($AE212*(1-13.71%))*9%,2))+ROUND($AE212*9.76%,2)+(ROUND($AE212*6.5%,2)+ROUND($AE212*$E$5%,2))+(ROUND(AL212*9%,2))+($AE212-2800)),IF(ROUND(IF($AE212+$AF212&lt;=2800,ROUND($AE212*$E$8,2)+ROUND($AF212*$E$8,2),0)-ROUND(ROUND(ROUND($AE212*9.76%,2)+ROUND($AE212*2.45%,2)+ROUND($AE212*1.5%,2)+ROUND($AE212*((1-13.71%)*9%),2)+ROUND($AF212*9%,2),2),2)*$E$8,2)&gt;0,ROUND(IF($AE212+$AF212&lt;=2800,ROUND($AE212*$E$8,2)+ROUND($AF212*$E$8,2),0)-ROUND(ROUND(ROUND($AE212*9.76%,2)+ROUND($AE212*2.45%,2)+ROUND($AE212*1.5%,2)+ROUND($AE212*((1-13.71%)*9%),2)+ROUND($AF212*9%,2),2),2)*$E$8,2),IF(ROUND(IF($AE212+$AF212&gt;=2800,IF($AF212&gt;2800,ROUND(2800*$E$8,2),ROUND($AF212*$E$8,2)+ROUND((2800-$AF212)*$E$8,2)),0)-ROUND(ROUND(ROUND(IF($AF212&gt;2800,0,2800-$AF212)*9.76%,2)+ROUND(IF($AF212&gt;2800,0,2800-$AF212)*2.45%,2)+ROUND(IF($AF212&gt;2800,0,2800-$AF212)*1.5%,2)+ROUND(IF($AF212&gt;2800,0,2800-$AF212)*((1-13.71%)*9%),2)+ROUND(IF($AF212&gt;2800,2800,$AF212)*9%,2),2),2)*$E$8,2)&gt;0,ROUND(IF($AE212+$AF212&gt;=2800,IF($AF212&gt;2800,ROUND(2800*$E$8,2),ROUND($AF212*$E$8,2)+ROUND((2800-$AF212)*$E$8,2)),0)-ROUND(ROUND(ROUND(IF($AF212&gt;2800,0,2800-$AF212)*9.76%,2)+ROUND(IF($AF212&gt;2800,0,2800-$AF212)*2.45%,2)+ROUND(IF($AF212&gt;2800,0,2800-$AF212)*1.5%,2)+ROUND(IF($AF212&gt;2800,0,2800-$AF212)*((1-13.71%)*9%),2)+ROUND(IF($AF212&gt;2800,2800,$AF212)*9%,2),2),2)*$E$8,2),0)),IF($AG212&gt;($AH212+(ROUND($AE212*9.76%,2)+ROUND($AE212*1.5%,2)+ROUND($AE212*2.45%,2)+ROUND(($AE212*(1-13.71%))*9%,2))+ROUND($AE212*9.76%,2)+(ROUND($AE212*6.5%,2)+ROUND($AE212*$E$5%,2))+(ROUND(AL212*9%,2))+($AE212-2800)),IF($AE212-ROUND($AE212*9.76%,2)-ROUND($AE212*1.5%,2)-ROUND($AE212*2.45%,2)-ROUND(($AE212*(1-13.71%))*9%,2)&gt;($AG212-($AH212+(ROUND($AE212*9.76%,2)+ROUND($AE212*1.5%,2)+ROUND($AE212*2.45%,2)+ROUND(($AE212*(1-13.71%))*9%,2))+ROUND($AE212*9.76%,2)+(ROUND($AE212*6.5%,2)+ROUND($AE212*$E$5%,2))+(ROUND(AL212*9%,2)))),ROUND((($AE212-(ROUND($AE212*9.76%,2)+ROUND($AE212*1.5%,2)+ROUND($AE212*2.45%,2)+ROUND(($AE212*(1-13.71%))*9%,2))-($AG212-($AH212+(ROUND($AE212*9.76%,2)+ROUND($AE212*1.5%,2)+ROUND($AE212*2.45%,2)+ROUND(($AE212*(1-13.71%))*9%,2))+ROUND($AE212*9.76%,2)+(ROUND($AE212*6.5%,2)+ROUND($AE212*$E$5%,2))+(ROUND(AL212*9%,2)))))+$AF212)*$E$8,2),ROUND(($AF212-(($AG212-($AH212+(ROUND($AE212*9.76%,2)+ROUND($AE212*1.5%,2)+ROUND($AE212*2.45%,2)+ROUND(($AE212*(1-13.71%))*9%,2))+ROUND($AE212*9.76%,2)+(ROUND($AE212*6.5%,2)+ROUND($AE212*$E$5%,2))+(ROUND(AL212*9%,2))))-($AE212-ROUND($AE212*9.76%,2)-ROUND($AE212*1.5%,2)-ROUND($AE212*2.45%,2)-ROUND(($AE212*(1-13.71%))*9%,2))))*$E$8,2)),0)),IF(AND($AF212&gt;0,$AG212&gt;0),IF(ROUND(($AE212-ROUND(ROUND(ROUND($AE212*9.76%,2)+ROUND($AE212*2.45%,2)+ROUND($AE212*1.5%,2)+ROUND($AE212*((1-13.71%)*9%),2),2),2)+($AF212-ROUND($AF212*9%,2))-$AG212)*$E$8,2)&gt;=ROUND((IF($AE212-$AF212&gt;=2800-$AF212,IF(2800-$AF212&gt;0,2800-$AF212,0),IF($AE212-$AF212&gt;=0,IF($AE212&lt;2800,$AE212,$AE212-$AF212),IF($AE212-(ROUND($AE212*9.76%,2)+ROUND($AE212*2.45%,2)+ROUND($AE212*1.5%,2)+($AE212*(1-13.71%)*9%))-$AG212&gt;0,IF(AND(2800-$AF212&gt;0,2800-$AF212&gt;$AE212-(ROUND($AE212*9.76%,2)+ROUND($AE212*2.45%,2)+ROUND($AE212*1.5%,2)+($AE212*(1-13.71%)*9%))-$AG212),$AE212,IF(2800-$AF212&gt;0,2800-$AF212,0)),0)))-ROUND(ROUND(ROUND(IF($AE212-$AF212&gt;=2800-$AF212,IF(2800-$AF212&gt;0,2800-$AF212,0),IF($AE212-$AF212&gt;=0,IF($AE212&lt;2800,$AE212,$AE212-$AF212),IF($AE212-(ROUND($AE212*9.76%,2)+ROUND($AE212*2.45%,2)+ROUND($AE212*1.5%,2)+($AE212*(1-13.71%)*9%))-$AG212&gt;0,IF(AND(2800-$AF212&gt;0,2800-$AF212&gt;$AE212-(ROUND($AE212*9.76%,2)+ROUND($AE212*2.45%,2)+ROUND($AE212*1.5%,2)+($AE212*(1-13.71%)*9%))-$AG212),$AE212,IF(2800-$AF212&gt;0,2800-$AF212,0)),0)))*9.76%,2)+ROUND(IF($AE212-$AF212&gt;=2800-$AF212,IF(2800-$AF212&gt;0,2800-$AF212,0),IF($AE212-$AF212&gt;=0,IF($AE212&lt;2800,$AE212,$AE212-$AF212),IF($AE212-(ROUND($AE212*9.76%,2)+ROUND($AE212*2.45%,2)+ROUND($AE212*1.5%,2)+($AE212*(1-13.71%)*9%))-$AG212&gt;0,IF(AND(2800-$AF212&gt;0,2800-$AF212&gt;$AE212-(ROUND($AE212*9.76%,2)+ROUND($AE212*2.45%,2)+ROUND($AE212*1.5%,2)+($AE212*(1-13.71%)*9%))-$AG212),$AE212,IF(2800-$AF212&gt;0,2800-$AF212,0)),0)))*2.45%,2)+ROUND(IF($AE212-$AF212&gt;=2800-$AF212,IF(2800-$AF212&gt;0,2800-$AF212,0),IF($AE212-$AF212&gt;=0,IF($AE212&lt;2800,$AE212,$AE212-$AF212),IF($AE212-(ROUND($AE212*9.76%,2)+ROUND($AE212*2.45%,2)+ROUND($AE212*1.5%,2)+($AE212*(1-13.71%)*9%))-$AG212&gt;0,IF(AND(2800-$AF212&gt;0,2800-$AF212&gt;$AE212-(ROUND($AE212*9.76%,2)+ROUND($AE212*2.45%,2)+ROUND($AE212*1.5%,2)+($AE212*(1-13.71%)*9%))-$AG212),$AE212,IF(2800-$AF212&gt;0,2800-$AF212,0)),0)))*1.5%,2)+ROUND(IF($AE212-$AF212&gt;=2800-$AF212,IF(2800-$AF212&gt;0,2800-$AF212,0),IF($AE212-$AF212&gt;=0,IF($AE212&lt;2800,$AE212,$AE212-$AF212),IF($AE212-(ROUND($AE212*9.76%,2)+ROUND($AE212*2.45%,2)+ROUND($AE212*1.5%,2)+($AE212*(1-13.71%)*9%))-$AG212&gt;0,IF(AND(2800-$AF212&gt;0,2800-$AF212&gt;$AE212-(ROUND($AE212*9.76%,2)+ROUND($AE212*2.45%,2)+ROUND($AE212*1.5%,2)+($AE212*(1-13.71%)*9%))-$AG212),$AE212,IF(2800-$AF212&gt;0,2800-$AF212,0)),0)))*((1-13.71%)*9%),2),2),2)+IF($AF212&gt;2800,2800-(2800*9%),$AF212-($AF212*9%)))*$E$8,2),ROUND((IF($AE212-$AF212&gt;=2800-$AF212,IF(2800-$AF212&gt;0,2800-$AF212,0),IF($AE212-$AF212&gt;=0,IF($AE212&lt;2800,$AE212,$AE212-$AF212),IF($AE212-(ROUND($AE212*9.76%,2)+ROUND($AE212*2.45%,2)+ROUND($AE212*1.5%,2)+($AE212*(1-13.71%)*9%))-$AG212&gt;0,IF(AND(2800-$AF212&gt;0,2800-$AF212&gt;$AE212-(ROUND($AE212*9.76%,2)+ROUND($AE212*2.45%,2)+ROUND($AE212*1.5%,2)+($AE212*(1-13.71%)*9%))-$AG212),$AE212,IF(2800-$AF212&gt;0,2800-$AF212,0)),0)))-ROUND(ROUND(ROUND(IF($AE212-$AF212&gt;=2800-$AF212,IF(2800-$AF212&gt;0,2800-$AF212,0),IF($AE212-$AF212&gt;=0,IF($AE212&lt;2800,$AE212,$AE212-$AF212),IF($AE212-(ROUND($AE212*9.76%,2)+ROUND($AE212*2.45%,2)+ROUND($AE212*1.5%,2)+($AE212*(1-13.71%)*9%))-$AG212&gt;0,IF(AND(2800-$AF212&gt;0,2800-$AF212&gt;$AE212-(ROUND($AE212*9.76%,2)+ROUND($AE212*2.45%,2)+ROUND($AE212*1.5%,2)+($AE212*(1-13.71%)*9%))-$AG212),$AE212,IF(2800-$AF212&gt;0,2800-$AF212,0)),0)))*9.76%,2)+ROUND(IF($AE212-$AF212&gt;=2800-$AF212,IF(2800-$AF212&gt;0,2800-$AF212,0),IF($AE212-$AF212&gt;=0,IF($AE212&lt;2800,$AE212,$AE212-$AF212),IF($AE212-(ROUND($AE212*9.76%,2)+ROUND($AE212*2.45%,2)+ROUND($AE212*1.5%,2)+($AE212*(1-13.71%)*9%))-$AG212&gt;0,IF(AND(2800-$AF212&gt;0,2800-$AF212&gt;$AE212-(ROUND($AE212*9.76%,2)+ROUND($AE212*2.45%,2)+ROUND($AE212*1.5%,2)+($AE212*(1-13.71%)*9%))-$AG212),$AE212,IF(2800-$AF212&gt;0,2800-$AF212,0)),0)))*2.45%,2)+ROUND(IF($AE212-$AF212&gt;=2800-$AF212,IF(2800-$AF212&gt;0,2800-$AF212,0),IF($AE212-$AF212&gt;=0,IF($AE212&lt;2800,$AE212,$AE212-$AF212),IF($AE212-(ROUND($AE212*9.76%,2)+ROUND($AE212*2.45%,2)+ROUND($AE212*1.5%,2)+($AE212*(1-13.71%)*9%))-$AG212&gt;0,IF(AND(2800-$AF212&gt;0,2800-$AF212&gt;$AE212-(ROUND($AE212*9.76%,2)+ROUND($AE212*2.45%,2)+ROUND($AE212*1.5%,2)+($AE212*(1-13.71%)*9%))-$AG212),$AE212,IF(2800-$AF212&gt;0,2800-$AF212,0)),0)))*1.5%,2)+ROUND(IF($AE212-$AF212&gt;=2800-$AF212,IF(2800-$AF212&gt;0,2800-$AF212,0),IF($AE212-$AF212&gt;=0,IF($AE212&lt;2800,$AE212,$AE212-$AF212),IF($AE212-(ROUND($AE212*9.76%,2)+ROUND($AE212*2.45%,2)+ROUND($AE212*1.5%,2)+($AE212*(1-13.71%)*9%))-$AG212&gt;0,IF(AND(2800-$AF212&gt;0,2800-$AF212&gt;$AE212-(ROUND($AE212*9.76%,2)+ROUND($AE212*2.45%,2)+ROUND($AE212*1.5%,2)+($AE212*(1-13.71%)*9%))-$AG212),$AE212,IF(2800-$AF212&gt;0,2800-$AF212,0)),0)))*((1-13.71%)*9%),2),2),2)+IF($AF212&gt;2800,2800-(2800*9%),$AF212-($AF212*9%)))*$E$8,2),ROUND(($AE212-ROUND(ROUND(ROUND($AE212*9.76%,2)+ROUND($AE212*2.45%,2)+ROUND($AE212*1.5%,2)+ROUND($AE212*((1-13.71%)*9%),2),2),2)+($AF212-ROUND($AF212*9%,2))-$AG212)*$E$8,2)),0)),0)</f>
        <v>0</v>
      </c>
      <c r="AQ212" s="46">
        <f t="shared" ref="AQ212:AQ267" si="218">IF($AD212=1,IF(AND($AG212=0,$AF212=0),(IF($AE212&gt;2800,2800,$AE212)*$E$8)+ROUND((ROUND(IF($AE212&gt;=2800,2800,$AE212)*9.76%,2)+ROUND(IF($AE212&gt;=2800,2800,$AE212)*6.5%,2)+ROUND(IF($AE212&gt;=2800,2800,$AE212)*$E$5%,2))*$E$8,2),IF(AND($AF212&gt;0,$AG212=0),IF($AE212+$AF212&gt;=2800,ROUND(2800*$E$8,2),ROUND(($AE212+$AF212)*$E$8,2))+IF($AE212&gt;=2800,ROUND((ROUND(2800*9.76%,2)+ROUND(2800*6.5%,2)+ROUND(2800*$E$5%,2))*$E$8,2),ROUND((ROUND($AE212*9.76%,2)+ROUND($AE212*6.5%,2)+ROUND($AE212*$E$5%,2))*$E$8,2)),IF(AND($AF212=0,$AG212&gt;0),IF((($AE212+ROUND($AE212*9.76%,2)+ROUND($AE212*6.5%,2)+ROUND($AE212*$E$5%,2))-($AG212-$AH212))&gt;2800+ROUND(2800*9.76%,2)+ROUND(2800*6.5%,2)+ROUND(2800*$E$5%,2),ROUND((2800+ROUND(2800*9.76%,2)+ROUND(2800*6.5%,2)+ROUND(2800*$E$5%,2))*$E$8,2),ROUND((($AE212+ROUND($AE212*9.76%,2)+ROUND($AE212*6.5%,2)+ROUND($AE212*$E$5%,2))-($AG212-$AH212))*$E$8,2)),IF(AND($AG212&gt;0,$AF212&gt;0),IF(AND($AF212&lt;=$AG212-$AH212,$AF212&lt;=$AE212,(($AE212+ROUND($AE212*9.76%,2)+ROUND($AE212*6.5%,2)+ROUND($AE212*$E$5%,2))+$AF212)-($AG212-$AH212)&gt;2800+(ROUND(IF($AE212&gt;2800,2800,$AE212)*9.76%,2)+ROUND(IF($AE212&gt;2800,2800,$AE212)*6.5%,2)+ROUND(IF($AE212&gt;2800,2800,$AE212)*$E$5%,2))),ROUND((2800+ROUND(IF($AE212&gt;2800,2800,$AE212)*9.76%,2)+ROUND(IF($AE212&gt;2800,2800,$AE212)*6.5%,2)+ROUND(IF($AE212&gt;2800,2800,AK212)*$E$5%,2))*$E$8,2),IF(AND($AF212&gt;=$AG212-$AH212,$AF212&lt;=$AE212,(($AE212+ROUND($AE212*9.76%,2)+ROUND($AE212*6.5%,2)+ROUND($AE212*$E$5%,2))+$AF212)-($AG212-$AH212)&gt;2800+(ROUND(IF($AE212&gt;2800,2800,$AE212)*9.76%,2)+ROUND(IF($AE212&gt;2800,2800,$AE212)*6.5%,2)+ROUND(IF($AE212&gt;2800,2800,$AE212)*$E$5%,2))),ROUND((2800+ROUND(IF($AE212&gt;2800,2800,$AE212)*9.76%,2)+ROUND(IF($AE212&gt;2800,2800,$AE212)*6.5%,2)+ROUND(IF($AE212&gt;2800,2800,$AE212)*$E$5%,2))*$E$8,2),IF(AND($AF212&gt;=$AG212-$AH212,$AF212&gt;=$AE212,(($AE212+ROUND($AE212*9.76%,2)+ROUND($AE212*6.5%,2)+ROUND($AE212*$E$5%,2))+$AF212)-($AG212-$AH212)&gt;2800+(ROUND(IF($AE212&gt;2800,2800,$AE212)*9.76%,2)+ROUND(IF($AE212&gt;2800,2800,$AE212)*6.5%,2)+ROUND(IF($AE212&gt;2800,2800,$AE212)*$E$5%,2))),IF($AE212&gt;=2800,ROUND((2800+ROUND(2800*9.76%,2)+ROUND(2800*6.5%,2)+ROUND(2800*$E$5%,2))*$E$8,2),ROUND(($AE212+ROUND($AE212*9.76%,2)+ROUND($AE212*6.5%,2)+ROUND($AE212*$E$5%,2))*$E$8,2)+ROUND((2800-$AE212)*$E$8,2)),IF(AND($AF212&lt;=$AG212-$AH212,$AF212&lt;=$AE212,(($AE212+ROUND($AE212*9.76%,2)+ROUND($AE212*6.5%,2)+ROUND($AE212*$E$5%,2))+$AF212)-($AG212-$AH212)&lt;2800+(ROUND(IF($AE212&gt;2800,2800,$AE212)*9.76%,2)+ROUND(IF($AE212&gt;2800,2800,$AE212)*6.5%,2)+ROUND(IF($AE212&gt;2800,2800,$AE212)*$E$5%,2))),ROUND(((($AE212+ROUND($AE212*9.76%,2)+ROUND($AE212*6.5%,2)+ROUND($AE212*$E$5%,2))+$AF212)-($AG212-$AH212))*$E$8,2),IF(AND($AF212&gt;=$AG212-$AH212,$AF212&lt;=$AE212,(($AE212+ROUND($AE212*9.76%,2)+ROUND($AE212*6.5%,2)+ROUND($AE212*$E$5%,2))+$AF212)-($AG212-$AH212)&lt;2800+(ROUND(IF($AE212&gt;2800,2800,$AE212)*9.76%,2)+ROUND(IF($AE212&gt;2800,2800,$AE212)*6.5%,2)+ROUND(IF($AE212&gt;2800,2800,$AE212)*$E$5%,2))),ROUND((($AF212)-($AG212-$AH212)+$AE212)*$E$8,2)+ROUND((ROUND($AE212*9.76%,2)+ROUND($AE212*6.5%,2)+ROUND($AE212*$E$5%,2))*$E$8,2),IF(AND($AF212&lt;=$AG212-$AH212,$AF212&gt;=$AE212,(($AE212+ROUND($AE212*9.76%,2)+ROUND($AE212*6.5%,2)+ROUND($AE212*$E$5%,2))+$AF212)-($AG212-$AH212)&lt;2800+(ROUND(IF($AE212&gt;2800,2800,$AE212)*9.76%,2)+ROUND(IF($AE212&gt;2800,2800,$AE212)*6.5%,2)+ROUND(IF($AE212&gt;2800,2800,$AE212)*$E$5%,2))),ROUND(($AE212)*$E$8,2)+ROUND((ROUND(($AE212)*9.76%,2)+ROUND(($AE212)*6.5%,2)+ROUND(($AE212)*$E$5%,2)-(($AG212-$AH212)-($AF212)))*$E$8,2),IF(AND($AF212&gt;=$AG212-$AH212,$AF212&gt;=$AE212,(($AE212+ROUND($AE212*9.76%,2)+ROUND($AE212*6.5%,2)+ROUND($AE212*$E$5%,2))+$AF212)-($AG212-$AH212)&lt;2800+(ROUND(IF($AE212&gt;2800,2800,$AE212)*9.76%,2)+ROUND(IF($AE212&gt;2800,2800,$AE212)*6.5%,2)+ROUND(IF($AE212&gt;2800,2800,$AE212)*$E$5%,2))),ROUND((($AF212)-($AG212-$AH212)+$AE212)*$E$8,2)+ROUND((ROUND($AE212*9.76%,2)+ROUND($AE212*6.5%,2)+ROUND($AE212*$E$5%,2))*$E$8,2),IF(AND($AE212&gt;=2800,$AF212&lt;=$AG212),IF((($AE212+ROUND($AE212*9.76%,2)+ROUND($AE212*6.5%,2)+ROUND($AE212*$E$5%,2))-($AG212-$AF212))&gt;(2800+ROUND(2800*9.76%,2)+ROUND(2800*6.5%,2)+ROUND(2800*$E$5%,2)),ROUND((2800+ROUND(2800*9.76%,2)+ROUND(2800*6.5%,2)+ROUND(2800*$E$5%,2))*$E$8,2),ROUND((($AE212+ROUND($AE212*9.76%,2)+ROUND($AE212*6.5%,2)+ROUND($AE212*$E$5%,2))-($AG212-$AF212))*$E$8,2)),0)))))))),0)))),0)</f>
        <v>0</v>
      </c>
      <c r="AR212" s="46">
        <f t="shared" ref="AR212:AR267" si="219">IF(AND($AD212=1,$G212&gt;0),IF(AND($AF212=0,$AG212=0),ROUND((ROUND(IF($AE212&gt;=2800,2800,$AE212)*9.76%,2)+ROUND(IF($AE212&gt;=2800,2800,$AE212)*1.5%,2)+ROUND(IF($AE212&gt;=2800,2800,$AE212)*2.45%,2)+ROUND(IF($AE212&gt;=2800,2800,$AE212)*((1-13.71%)*9%),2))*$E$8,2),IF(AND($AF212&gt;0,$AG212=0),ROUND(IF(AND($AE212&gt;=2800,$AF212&lt;=2800,$AE212+$AF212&gt;=2800),ROUND((2800-$AF212)*9.76%,2)+ROUND((2800-$AF212)*2.45%,2)+ROUND((2800-$AF212)*1.5%,2)+ROUND((2800-$AF212)*((1-13.71%)*9%),2)+ROUND($AF212*9%,2),ROUND(IF(AND($AE212&lt;=2800,$AF212+$AE212&lt;=2800),ROUND($AE212*9.76%,2)+ROUND($AE212*1.5%,2)+ROUND($AE212*2.45%,2)+ROUND($AE212*((1-13.71%)*9%),2)+ROUND($AF212*9%,2),IF(AND($AE212&lt;2800,$AF212+$AE212&gt;2800,$AF212&lt;=2800),ROUND((2800-$AF212)*9.76%,2)+ROUND((2800-$AF212)*1.5%,2)+ROUND((2800-$AF212)*2.45%,2)+ROUND((2800-$AF212)*((1-13.71%)*9%),2)+ROUND($AF212*9%,2),IF($AF212&gt;2800,ROUND(2800*9%,2),2))),2))*$E$8,2),IF(AND($AF212=0,$AG212&gt;0),ROUND((ROUND(IF($AE212-($AG212+$AH212)&gt;=2800,2800,$AE212-($AG212+$AH212))*9.76%,2)+ROUND(IF($AE212-($AG212+$AH212)&gt;=2800,2800,$AE212-($AG212+$AH212))*1.5%,2)+ROUND(IF($AE212-($AG212+$AH212)&gt;=2800,2800,$AE212-($AG212+$AH212))*2.45%,2)+ROUND(IF($AE212-($AG212+$AH212)&gt;=2800,2800,$AE212-($AG212+$AH212))*((1-13.71%)*9%),2))*$E$8,2),IF(AND($AF212&gt;0,$AG212&gt;0),IF(AND($AE212+ROUND($AE212*9.76%,2)+ROUND($AE212*6.5%,2)+ROUND($AE212*$E$5%,2)+($AF212)-($AG212-$AH212)&gt;=2800+ROUND(2800*9.76%,2)+ROUND(2800*6.5%,2)+ROUND(2800*$E$5%,2),AK212+ROUND($AE212*9.76%,2)+ROUND($AE212*6.5%,2)+ROUND($AE212*$E$5%,2)&lt;2800+ROUND(2800*9.76%,2)+ROUND(2800*6.5%,2)+ROUND(2800*$E$5%,2),$AF212&gt;=$AG212-$AH212),ROUND((ROUND($AE212*9.76%,2)+ROUND($AE212*2.45%,2)+ROUND($AE212*1.5%,2)+ROUND($AE212*((1-13.71%)*9%),2))*$E$8,2),IF(AND($AE212+ROUND($AE212*9.76%,2)+ROUND($AE212*6.5%,2)+ROUND($AE212*$E$5%,2)+($AF212)-($AG212-$AH212)&gt;=2800+ROUND(2800*9.76%,2)+ROUND(2800*6.5%,2)+ROUND(2800*$E$5%,2),AK212+ROUND($AE212*9.76%,2)+ROUND($AE212*6.5%,2)+ROUND($AE212*$E$5%,2)&gt;=2800+ROUND(2800*9.76%,2)+ROUND(2800*6.5%,2)+ROUND(2800*$E$5%,2),$AF212&gt;=$AG212-$AH212),ROUND((ROUND(2800*9.76%,2)+ROUND(2800*2.45%,2)+ROUND(2800*1.5%,2)+ROUND(2800*((1-13.71%)*9%),2))*$E$8,2),IF(AND($AE212+ROUND($AE212*9.76%,2)+ROUND($AE212*6.5%,2)+ROUND($AE212*$E$5%,2)+($AF212)-($AG212-$AH212)&gt;=2800+ROUND(2800*9.76%,2)+ROUND(2800*6.5%,2)+ROUND(2800*$E$5%,2),$AE212+ROUND($AE212*9.76%,2)+ROUND($AE212*6.5%,2)+ROUND($AE212*$E$5%,2)&gt;=2800+ROUND(2800*9.76%,2)+ROUND(2800*6.5%,2)+ROUND(2800*$E$5%,2),$AF212&lt;=$AG212-$AH212),ROUND((ROUND(2800*9.76%,2)+ROUND(2800*2.45%,2)+ROUND(2800*1.5%,2)+ROUND(2800*((1-13.71%)*9%),2))*$E$8,2),IF(AND($AE212+ROUND($AE212*9.76%,2)+ROUND($AE212*6.5%,2)+ROUND($AE212*$E$5%,2)+($AF212)-($AG212-$AH212)&lt;2800+ROUND(2800*9.76%,2)+ROUND(2800*6.5%,2)+ROUND(2800*$E$5%,2),$AE212+ROUND($AE212*9.76%,2)+ROUND($AE212*6.5%,2)+ROUND($AE212*$E$5%,2)&lt;2800+ROUND(2800*9.76%,2)+ROUND(2800*6.5%,2)+ROUND(2800*$E$5%,2),$AF212&gt;=$AG212-$AH212),ROUND((ROUND($AE212*9.76%,2)+ROUND($AE212*2.45%,2)+ROUND($AE212*1.5%,2)+ROUND($AE212*((1-13.71%)*9%),2))*$E$8,2),IF(AND($AE212+ROUND($AE212*9.76%,2)+ROUND($AE212*6.5%,2)+ROUND($AE212*$E$5%,2)+($AF212)-($AG212-$AH212)&lt;2800+ROUND(2800*9.76%,2)+ROUND(2800*6.5%,2)+ROUND(2800*$E$5%,2),$AE212+ROUND($AE212*9.76%,2)+ROUND($AE212*6.5%,2)+ROUND($AE212*$E$5%,2)&lt;2800+ROUND(2800*9.76%,2)+ROUND(2800*6.5%,2)+ROUND(2800*$E$5%,2),$AF212&lt;=$AG212-$AH212),ROUND(((ROUND((($AE212+ROUND($AE212*9.76%,2)+ROUND($AE212*6.5%,2)+ROUND($AE212*$E$5%,2))-(($AG212+$AH212)-$AF212)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2))))*9.76%,2))+(ROUND((($AE212+ROUND($AE212*9.76%,2)+ROUND($AE212*6.5%,2)+ROUND($AE212*$E$5%,2))-(($AG212+$AH212)-$AF212)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2))))*2.45%,2))+(ROUND((($AE212+ROUND($AE212*9.76%,2)+ROUND($AE212*6.5%,2)+ROUND($AE212*$E$5%,2))-(($AG212+$AH212)-$AF212)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2))))*1.5%,2))+(ROUND((($AE212+ROUND($AE212*9.76%,2)+ROUND($AE212*6.5%,2)+ROUND($AE212*$E$5%,2))-(($AG212+$AH212)-$AF212)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2))))*((1-13.71%)*9%),2)))*$E$8,2),0))))),0)))),0)</f>
        <v>0</v>
      </c>
      <c r="AS212" s="46">
        <f t="shared" ref="AS212:AS267" si="220">IF(AND($AD212=1,$H212&gt;0),IF(AND($AF212&gt;0,$AG212&gt;0),IF(AND($AE212+ROUND($AE212*9.76%,2)+ROUND($AE212*6.5%,2)+ROUND($AE212*$E$5%,2)+($AF212)-($AG212-$AH212)&lt;2800+ROUND(2800*9.76%,2)+ROUND(2800*6.5%,2)+ROUND(2800*$E$5%,2),$AE212+ROUND($AE212*9.76%,2)+ROUND($AE212*6.5%,2)+ROUND($AE212*$E$5%,2)&gt;=2800+ROUND(2800*9.76%,2)+ROUND(2800*6.5%,2)+ROUND(2800*$E$5%,2),$AF212&lt;$AG212-$AH212),ROUND(((ROUND((($AE212+ROUND($AE212*9.76%,2)+ROUND($AE212*6.5%,2)+ROUND($AE212*$E$5%,2))-(($AG212+$AH212)-$AF212)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2))))*9.76%,2))+(ROUND((($AE212+ROUND($AE212*9.76%,2)+ROUND($AE212*6.5%,2)+ROUND($AE212*$E$5%,2))-(($AG212+$AH212)-$AF212)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2))))*2.45%,2))+(ROUND((($AE212+ROUND($AE212*9.76%,2)+ROUND($AE212*6.5%,2)+ROUND($AE212*$E$5%,2))-(($AG212+$AH212)-$AF212)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2))))*1.5%,2))+(ROUND((($AE212+ROUND($AE212*9.76%,2)+ROUND($AE212*6.5%,2)+ROUND($AE212*$E$5%,2))-(($AG212+$AH212)-$AF212)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2))))*((1-13.71%)*9%),2)))*$E$8,2),0),0),0)</f>
        <v>0</v>
      </c>
      <c r="AT212" s="32">
        <f t="shared" ref="AT212:AT267" si="221">IF(IF(IF($AD212=0,0,IF(AND(OR($H212=0,$H212=""),OR($AG212=0,$AG212=""),$AD212=1),0,IF(AND($AF212=0,$AG212=0),ROUND((ROUND(IF($AE212&gt;=2800,2800,$AE212)*9.76%,2)+ROUND(IF($AE212&gt;=2800,2800,$AE212)*6.5%,2)+ROUND(IF($AE212&gt;=2800,2800,$AE212)*$E$5%,2))*$E$8,2),IF(AND($AF212&gt;0,$AG212=0),IF($AE212&gt;=2800,ROUND((ROUND(2800*9.76%,2)+ROUND(2800*6.5%,2)+ROUND(2800*$E$5%,2))*$E$8,2),ROUND((ROUND($AE212*9.76%,2)+ROUND($AE212*6.5%,2)+ROUND($AE212*$E$5%,2))*$E$8,2)),IF(AND($AF212=0,$AG212&gt;0),IF(ROUND(((($AE212+ROUND($AE212*9.76%,2)+ROUND($AE212*6.5%,2)+ROUND($AE212*$E$5%,2))-($AG212-$AH212))-(((($AE212+ROUND($AE212*9.76%,2)+ROUND($AE212*6.5%,2)+ROUND($AE212*$E$5%,2))-($AG212-$AH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E212+ROUND($AE212*9.76%,2)+ROUND($AE212*6.5%,2)+ROUND($AE212*$E$5%,2))-($AG212-$AH212))/(100+$E$5+9.76+6.5))*100))*$E$8,2)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E$8,2)))))))&gt;0,IF($AD212=0,0,IF(AND(OR($H212=0,$H212=""),OR($AG212=0,$AG212=""),$AD212=1),0,IF(AND($AF212=0,$AG212=0),ROUND((ROUND(IF($AE212&gt;=2800,2800,$AE212)*9.76%,2)+ROUND(IF($AE212&gt;=2800,2800,$AE212)*6.5%,2)+ROUND(IF($AE212&gt;=2800,2800,$AE212)*$E$5%,2))*$E$8,2),IF(AND($AF212&gt;0,$AG212=0),IF($AE212&gt;=2800,ROUND((ROUND(2800*9.76%,2)+ROUND(2800*6.5%,2)+ROUND(2800*$E$5%,2))*$E$8,2),ROUND((ROUND($AE212*9.76%,2)+ROUND($AE212*6.5%,2)+ROUND($AE212*$E$5%,2))*$E$8,2)),IF(AND($AF212=0,$AG212&gt;0),IF(ROUND(((($AE212+ROUND($AE212*9.76%,2)+ROUND($AE212*6.5%,2)+ROUND($AE212*$E$5%,2))-($AG212-$AH212))-(((($AE212+ROUND($AE212*9.76%,2)+ROUND($AE212*6.5%,2)+ROUND($AE212*$E$5%,2))-($AG212-$AH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E212+ROUND($AE212*9.76%,2)+ROUND($AE212*6.5%,2)+ROUND($AE212*$E$5%,2))-($AG212-$AH212))/(100+$E$5+9.76+6.5))*100))*$E$8,2)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E$8,2))))))),0)&gt;$H212,$H212,IF(IF($AD212=0,0,IF(AND(OR($H212=0,$H212=""),OR($AG212=0,$AG212=""),$AD212=1),0,IF(AND($AF212=0,$AG212=0),ROUND((ROUND(IF($AE212&gt;=2800,2800,$AE212)*9.76%,2)+ROUND(IF($AE212&gt;=2800,2800,$AE212)*6.5%,2)+ROUND(IF($AE212&gt;=2800,2800,$AE212)*$E$5%,2))*$E$8,2),IF(AND($AF212&gt;0,$AG212=0),IF($AE212&gt;=2800,ROUND((ROUND(2800*9.76%,2)+ROUND(2800*6.5%,2)+ROUND(2800*$E$5%,2))*$E$8,2),ROUND((ROUND($AE212*9.76%,2)+ROUND($AE212*6.5%,2)+ROUND($AE212*$E$5%,2))*$E$8,2)),IF(AND($AF212=0,$AG212&gt;0),IF(ROUND(((($AE212+ROUND($AE212*9.76%,2)+ROUND($AE212*6.5%,2)+ROUND($AE212*$E$5%,2))-($AG212-$AH212))-(((($AE212+ROUND($AE212*9.76%,2)+ROUND($AE212*6.5%,2)+ROUND($AE212*$E$5%,2))-($AG212-$AH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E212+ROUND($AE212*9.76%,2)+ROUND($AE212*6.5%,2)+ROUND($AE212*$E$5%,2))-($AG212-$AH212))/(100+$E$5+9.76+6.5))*100))*$E$8,2)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E$8,2)))))))&gt;0,IF($AD212=0,0,IF(AND(OR($H212=0,$H212=""),OR($AG212=0,$AG212=""),$AD212=1),0,IF(AND($AF212=0,$AG212=0),ROUND((ROUND(IF($AE212&gt;=2800,2800,$AE212)*9.76%,2)+ROUND(IF($AE212&gt;=2800,2800,$AE212)*6.5%,2)+ROUND(IF($AE212&gt;=2800,2800,$AE212)*$E$5%,2))*$E$8,2),IF(AND($AF212&gt;0,$AG212=0),IF($AE212&gt;=2800,ROUND((ROUND(2800*9.76%,2)+ROUND(2800*6.5%,2)+ROUND(2800*$E$5%,2))*$E$8,2),ROUND((ROUND($AE212*9.76%,2)+ROUND($AE212*6.5%,2)+ROUND($AE212*$E$5%,2))*$E$8,2)),IF(AND($AF212=0,$AG212&gt;0),IF(ROUND(((($AE212+ROUND($AE212*9.76%,2)+ROUND($AE212*6.5%,2)+ROUND($AE212*$E$5%,2))-($AG212-$AH212))-(((($AE212+ROUND($AE212*9.76%,2)+ROUND($AE212*6.5%,2)+ROUND($AE212*$E$5%,2))-($AG212-$AH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E212+ROUND($AE212*9.76%,2)+ROUND($AE212*6.5%,2)+ROUND($AE212*$E$5%,2))-($AG212-$AH212))/(100+$E$5+9.76+6.5))*100))*$E$8,2)),IF(ROUND(((($AE212+ROUND($AE212*9.76%,2)+ROUND($AE212*6.5%,2)+ROUND($AE212*$E$5%,2))-($AG212-$AH212)+$AF212)-(((($AE212+ROUND($AE212*9.76%,2)+ROUND($AE212*6.5%,2)+ROUND($AE212*$E$5%,2))-($AG212-$AH212)+$AF212)/(100+$E$5+9.76+6.5))*100))*$E$8,2)&gt;=ROUND((ROUND(IF($AE212&gt;=2800,2800,$AE212)*9.76%,2)+ROUND(IF($AE212&gt;=2800,2800,$AE212)*6.5%,2)+ROUND(IF($AE212&gt;=2800,2800,$AE212)*$E$5%,2))*$E$8,2),ROUND((ROUND(IF($AE212&gt;=2800,2800,$AE212)*9.76%,2)+ROUND(IF($AE212&gt;=2800,2800,$AE212)*6.5%,2)+ROUND(IF($AE212&gt;=2800,2800,$AE212)*$E$5%,2))*$E$8,2),ROUND(((($AE212+ROUND($AE212*9.76%,2)+ROUND($AE212*6.5%,2)+ROUND($AE212*$E$5%,2))-($AG212-$AH212)+$AF212)-(((($AE212+ROUND($AE212*9.76%,2)+ROUND($AE212*6.5%,2)+ROUND($AE212*$E$5%,2))-($AG212-$AH212)+$AF212)/(100+$E$5+9.76+6.5))*100))*$E$8,2))))))),0))</f>
        <v>0</v>
      </c>
      <c r="AU212" s="35" t="str">
        <f t="shared" ref="AU212:AU267" si="222">IF($E$7=2020,IF(IF(OR($AD212=0,$H212=0),0,IF($AL212&gt;0,$AL212,$AM212))&gt;$G212,$G212,IF(OR($AD212=0,$H212=0),0,IF($AL212&gt;0,$AL212,$AM212))),IF($E$7=2021,IF(IF(OR($AD212=0,$H212=0),0,IF($AR212&gt;0,$AR212,$AS212))&gt;$G212,$G212,IF(OR($AD212=0,$H212=0),0,IF($AR212&gt;0,$AR212,$AS212))),""))</f>
        <v/>
      </c>
      <c r="AV212" s="35" t="str">
        <f t="shared" ref="AV212:AV267" si="223">IF($E$7=2020,IF(IF(OR($AD212=0,$H212=0),0,$AN212)&gt;$H212,$H212,IF(OR($AD212=0,$H212=0),0,$AN212)),IF($E$7=2021,IF(IF(OR($AD212=0,$H212=0),0,$AT212)&gt;$H212,$H212,IF(OR($AD212=0,$H212=0),0,$AT212)),""))</f>
        <v/>
      </c>
      <c r="AW212" s="65" t="str">
        <f t="shared" ref="AW212:AW267" si="224">IF($E$7=2020,ROUND(IF(IF($AI212&gt;0,$AI212,IF($AJ212&gt;0,$AJ212,IF($AK212&gt;0,$AK212,0)))&gt;$I212,$I212,IF($AI212&gt;0,$AI212,IF($AJ212&gt;0,$AJ212,IF($AK212&gt;0,$AK212,0)))),2),IF($E$7=2021,ROUND(IF(IF($AO212&gt;0,$AO212,IF($AP212&gt;0,$AP212,IF($AQ212&gt;0,$AQ212,0)))&gt;$I212,$I212,IF($AO212&gt;0,$AO212,IF($AP212&gt;0,$AP212,IF($AQ212&gt;0,$AQ212,0)))),2),""))</f>
        <v/>
      </c>
      <c r="AX212" s="47">
        <f t="shared" si="189"/>
        <v>1</v>
      </c>
      <c r="AY212" s="48">
        <f t="shared" si="190"/>
        <v>0</v>
      </c>
      <c r="AZ212" s="48">
        <f t="shared" si="191"/>
        <v>0</v>
      </c>
      <c r="BA212" s="43">
        <f t="shared" si="192"/>
        <v>0</v>
      </c>
      <c r="BB212" s="43">
        <f t="shared" si="193"/>
        <v>0</v>
      </c>
      <c r="BC212" s="49">
        <f t="shared" si="194"/>
        <v>0</v>
      </c>
      <c r="BD212" s="49">
        <f t="shared" si="195"/>
        <v>0</v>
      </c>
      <c r="BE212" s="49">
        <f t="shared" si="196"/>
        <v>0</v>
      </c>
      <c r="BF212" s="49">
        <f t="shared" ref="BF212:BF267" si="225">IF(AND($AX212=1,$G212&gt;0),IF(AND($AZ212=0,$BA212=0),ROUND((ROUND(IF($AY212&gt;=2600,2600,$AY212)*9.76%,2)+ROUND(IF($AY212&gt;=2600,2600,$AY212)*1.5%,2)+ROUND(IF($AY212&gt;=2600,2600,$AY212)*2.45%,2)+ROUND(IF($AY212&gt;=2600,2600,$AY212)*((1-13.71%)*9%),2))*$E$8,2),IF(AND($AZ212&gt;0,$BA212=0),ROUND(IF(AND($AY212&gt;=2600,$AZ212&lt;=2600,$AY212+$AZ212&gt;=2600),ROUND((2600-$AZ212)*9.76%,2)+ROUND((2600-$AZ212)*2.45%,2)+ROUND((2600-$AZ212)*1.5%,2)+ROUND((2600-$AZ212)*((1-13.71%)*9%),2)+ROUND($AZ212*9%,2),ROUND(IF(AND($AY212&lt;=2600,$AZ212+$AY212&lt;=2600),ROUND($AY212*9.76%,2)+ROUND($AY212*1.5%,2)+ROUND($AY212*2.45%,2)+ROUND($AY212*((1-13.71%)*9%),2)+ROUND($AZ212*9%,2),IF(AND($AY212&lt;2600,$AZ212+$AY212&gt;2600,$AZ212&lt;=2600),ROUND((2600-$AZ212)*9.76%,2)+ROUND((2600-$AZ212)*1.5%,2)+ROUND((2600-$AZ212)*2.45%,2)+ROUND((2600-$AZ212)*((1-13.71%)*9%),2)+ROUND($AZ212*9%,2),IF($AZ212&gt;2600,ROUND(2600*9%,2),2))),2))*$E$8,2),IF(AND($AZ212=0,$BA212&gt;0),ROUND((ROUND(IF($AY212-($BA212+$BB212)&gt;=2600,2600,$AY212-($BA212+$BB212))*9.76%,2)+ROUND(IF($AY212-($BA212+$BB212)&gt;=2600,2600,$AY212-($BA212+$BB212))*1.5%,2)+ROUND(IF($AY212-($BA212+$BB212)&gt;=2600,2600,$AY212-($BA212+$BB212))*2.45%,2)+ROUND(IF($AY212-($BA212+$BB212)&gt;=2600,2600,$AY212-($BA212+$BB212))*((1-13.71%)*9%),2))*$E$8,2),IF(AND($AZ212&gt;0,$BA212&gt;0),IF(AND($AY212+ROUND($AY212*9.76%,2)+ROUND($AY212*6.5%,2)+ROUND($AY212*$E$5%,2)+($AZ212)-($BA212-$BB212)&gt;=2600+ROUND(2600*9.76%,2)+ROUND(2600*6.5%,2)+ROUND(2600*$E$5%,2),AY212+ROUND($AY212*9.76%,2)+ROUND($AY212*6.5%,2)+ROUND($AY212*$E$5%,2)&lt;2600+ROUND(2600*9.76%,2)+ROUND(2600*6.5%,2)+ROUND(2600*$E$5%,2),$AZ212&gt;=$BA212-$BB212),ROUND((ROUND($AY212*9.76%,2)+ROUND($AY212*2.45%,2)+ROUND($AY212*1.5%,2)+ROUND($AY212*((1-13.71%)*9%),2))*$E$8,2),IF(AND($AY212+ROUND($AY212*9.76%,2)+ROUND($AY212*6.5%,2)+ROUND($AY212*$E$5%,2)+($AZ212)-($BA212-$BB212)&gt;=2600+ROUND(2600*9.76%,2)+ROUND(2600*6.5%,2)+ROUND(2600*$E$5%,2),AY212+ROUND($AY212*9.76%,2)+ROUND($AY212*6.5%,2)+ROUND($AY212*$E$5%,2)&gt;=2600+ROUND(2600*9.76%,2)+ROUND(2600*6.5%,2)+ROUND(2600*$E$5%,2),$AZ212&gt;=$BA212-$BB212),ROUND((ROUND(2600*9.76%,2)+ROUND(2600*2.45%,2)+ROUND(2600*1.5%,2)+ROUND(2600*((1-13.71%)*9%),2))*$E$8,2),IF(AND($AY212+ROUND($AY212*9.76%,2)+ROUND($AY212*6.5%,2)+ROUND($AY212*$E$5%,2)+($AZ212)-($BA212-$BB212)&gt;=2600+ROUND(2600*9.76%,2)+ROUND(2600*6.5%,2)+ROUND(2600*$E$5%,2),$AY212+ROUND($AY212*9.76%,2)+ROUND($AY212*6.5%,2)+ROUND($AY212*$E$5%,2)&gt;=2600+ROUND(2600*9.76%,2)+ROUND(2600*6.5%,2)+ROUND(2600*$E$5%,2),$AZ212&lt;=$BA212-$BB212),ROUND((ROUND(2600*9.76%,2)+ROUND(2600*2.45%,2)+ROUND(2600*1.5%,2)+ROUND(2600*((1-13.71%)*9%),2))*$E$8,2),IF(AND($AY212+ROUND($AY212*9.76%,2)+ROUND($AY212*6.5%,2)+ROUND($AY212*$E$5%,2)+($AZ212)-($BA212-$BB212)&lt;2600+ROUND(2600*9.76%,2)+ROUND(2600*6.5%,2)+ROUND(2600*$E$5%,2),$AY212+ROUND($AY212*9.76%,2)+ROUND($AY212*6.5%,2)+ROUND($AY212*$E$5%,2)&lt;2600+ROUND(2600*9.76%,2)+ROUND(2600*6.5%,2)+ROUND(2600*$E$5%,2),$AZ212&gt;=$BA212-$BB212),ROUND((ROUND($AY212*9.76%,2)+ROUND($AY212*2.45%,2)+ROUND($AY212*1.5%,2)+ROUND($AY212*((1-13.71%)*9%),2))*$E$8,2),IF(AND($AY212+ROUND($AY212*9.76%,2)+ROUND($AY212*6.5%,2)+ROUND($AY212*$E$5%,2)+($AZ212)-($BA212-$BB212)&lt;2600+ROUND(2600*9.76%,2)+ROUND(2600*6.5%,2)+ROUND(2600*$E$5%,2),$AY212+ROUND($AY212*9.76%,2)+ROUND($AY212*6.5%,2)+ROUND($AY212*$E$5%,2)&lt;2600+ROUND(2600*9.76%,2)+ROUND(2600*6.5%,2)+ROUND(2600*$E$5%,2),$AZ212&lt;=$BA212-$BB212),ROUND(((ROUND((($AY212+ROUND($AY212*9.76%,2)+ROUND($AY212*6.5%,2)+ROUND($AY212*$E$5%,2))-(($BA212+$BB212)-$AZ212)-(IF(ROUND(((($AY212+ROUND($AY212*9.76%,2)+ROUND($AY212*6.5%,2)+ROUND($AY212*$E$5%,2))-($BA212-$BB212)+$AZ212)-(((($AY212+ROUND($AY212*9.76%,2)+ROUND($AY212*6.5%,2)+ROUND($AY212*$E$5%,2))-($BA212-$BB212)+$AZ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Z212)-(((($AY212+ROUND($AY212*9.76%,2)+ROUND($AY212*6.5%,2)+ROUND($AY212*$E$5%,2))-($BA212-$BB212)+$AZ212)/(100+$E$5+9.76+6.5))*100)),2))))*9.76%,2))+(ROUND((($AY212+ROUND($AY212*9.76%,2)+ROUND($AY212*6.5%,2)+ROUND($AY212*$E$5%,2))-(($BA212+$BB212)-$AZ212)-(IF(ROUND(((($AY212+ROUND($AY212*9.76%,2)+ROUND($AY212*6.5%,2)+ROUND($AY212*$E$5%,2))-($BA212-$BB212)+$AZ212)-(((($AY212+ROUND($AY212*9.76%,2)+ROUND($AY212*6.5%,2)+ROUND($AY212*$E$5%,2))-($BA212-$BB212)+$AZ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Z212)-(((($AY212+ROUND($AY212*9.76%,2)+ROUND($AY212*6.5%,2)+ROUND($AY212*$E$5%,2))-($BA212-$BB212)+$AZ212)/(100+$E$5+9.76+6.5))*100)),2))))*2.45%,2))+(ROUND((($AY212+ROUND($AY212*9.76%,2)+ROUND($AY212*6.5%,2)+ROUND($AY212*$E$5%,2))-(($BA212+$BB212)-$AZ212)-(IF(ROUND(((($AY212+ROUND($AY212*9.76%,2)+ROUND($AY212*6.5%,2)+ROUND($AY212*$E$5%,2))-($BA212-$BB212)+$AZ212)-(((($AY212+ROUND($AY212*9.76%,2)+ROUND($AY212*6.5%,2)+ROUND($AY212*$E$5%,2))-($BA212-$BB212)+$AZ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Z212)-(((($AY212+ROUND($AY212*9.76%,2)+ROUND($AY212*6.5%,2)+ROUND($AY212*$E$5%,2))-($BA212-$BB212)+$AZ212)/(100+$E$5+9.76+6.5))*100)),2))))*1.5%,2))+(ROUND((($AY212+ROUND($AY212*9.76%,2)+ROUND($AY212*6.5%,2)+ROUND($AY212*$E$5%,2))-(($BA212+$BB212)-$AZ212)-(IF(ROUND(((($AY212+ROUND($AY212*9.76%,2)+ROUND($AY212*6.5%,2)+ROUND($AY212*$E$5%,2))-($BA212-$BB212)+$AZ212)-(((($AY212+ROUND($AY212*9.76%,2)+ROUND($AY212*6.5%,2)+ROUND($AY212*$E$5%,2))-($BA212-$BB212)+$AZ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Z212)-(((($AY212+ROUND($AY212*9.76%,2)+ROUND($AY212*6.5%,2)+ROUND($AY212*$E$5%,2))-($BA212-$BB212)+$AZ212)/(100+$E$5+9.76+6.5))*100)),2))))*((1-13.71%)*9%),2)))*$E$8,2),0))))),0)))),0)</f>
        <v>0</v>
      </c>
      <c r="BG212" s="49">
        <f t="shared" si="197"/>
        <v>0</v>
      </c>
      <c r="BH212" s="32">
        <f t="shared" ref="BH212:BH267" si="226">IF(IF(IF($AX212=0,0,IF(AND(OR($H212=0,$H212=""),OR($BA212=0,$BA212=""),$AX212=1),0,IF(AND($AZ212=0,$BA212=0),ROUND((ROUND(IF($AY212&gt;=2600,2600,$AY212)*9.76%,2)+ROUND(IF($AY212&gt;=2600,2600,$AY212)*6.5%,2)+ROUND(IF($AY212&gt;=2600,2600,$AY212)*$E$5%,2))*$E$8,2),IF(AND($AZ212&gt;0,$BA212=0),IF($AY212&gt;=2600,ROUND((ROUND(2600*9.76%,2)+ROUND(2600*6.5%,2)+ROUND(2600*$E$5%,2))*$E$8,2),ROUND((ROUND($AY212*9.76%,2)+ROUND($AY212*6.5%,2)+ROUND($AY212*$E$5%,2))*$E$8,2)),IF(AND($AZ212=0,$BA212&gt;0),IF(ROUND(((($AY212+ROUND($AY212*9.76%,2)+ROUND($AY212*6.5%,2)+ROUND($AY212*$E$5%,2))-($BA212-$BB212))-(((($AY212+ROUND($AY212*9.76%,2)+ROUND($AY212*6.5%,2)+ROUND($AY212*$E$5%,2))-($BA212-$BB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Y212+ROUND($AY212*9.76%,2)+ROUND($AY212*6.5%,2)+ROUND($AY212*$E$5%,2))-($BA212-$BB212))/(100+$E$5+9.76+6.5))*100))*$E$8,2)),IF(ROUND(((($AY212+ROUND($AY212*9.76%,2)+ROUND($AY212*6.5%,2)+ROUND($AY212*$E$5%,2))-($BA212-$BB212)+$AZ212)-(((($AY212+ROUND($AY212*9.76%,2)+ROUND($AY212*6.5%,2)+ROUND($AY212*$E$5%,2))-($BA212-$BB212)+$AZ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Z212)-(((($AY212+ROUND($AY212*9.76%,2)+ROUND($AY212*6.5%,2)+ROUND($AY212*$E$5%,2))-($BA212-$BB212)+$AZ212)/(100+$E$5+9.76+6.5))*100))*$E$8,2)))))))&gt;0,IF($AX212=0,0,IF(AND(OR($H212=0,$H212=""),OR($BA212=0,$BA212=""),$AX212=1),0,IF(AND($AZ212=0,$BA212=0),ROUND((ROUND(IF($AY212&gt;=2600,2600,$AY212)*9.76%,2)+ROUND(IF($AY212&gt;=2600,2600,$AY212)*6.5%,2)+ROUND(IF($AY212&gt;=2600,2600,$AY212)*$E$5%,2))*$E$8,2),IF(AND($AZ212&gt;0,$BA212=0),IF($AY212&gt;=2600,ROUND((ROUND(2600*9.76%,2)+ROUND(2600*6.5%,2)+ROUND(2600*$E$5%,2))*$E$8,2),ROUND((ROUND($AY212*9.76%,2)+ROUND($AY212*6.5%,2)+ROUND($AY212*$E$5%,2))*$E$8,2)),IF(AND($AZ212=0,$BA212&gt;0),IF(ROUND(((($AY212+ROUND($AY212*9.76%,2)+ROUND($AY212*6.5%,2)+ROUND($AY212*$E$5%,2))-($BA212-$BB212))-(((($AY212+ROUND($AY212*9.76%,2)+ROUND($AY212*6.5%,2)+ROUND($AY212*$E$5%,2))-($BA212-$BB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Y212+ROUND($AY212*9.76%,2)+ROUND($AY212*6.5%,2)+ROUND($AY212*$E$5%,2))-($BA212-$BB212))/(100+$E$5+9.76+6.5))*100))*$E$8,2)),IF(ROUND(((($AY212+ROUND($AY212*9.76%,2)+ROUND($AY212*6.5%,2)+ROUND($AY212*$E$5%,2))-($BA212-$BB212)+$AZ212)-(((($AY212+ROUND($AY212*9.76%,2)+ROUND($AY212*6.5%,2)+ROUND($AY212*$E$5%,2))-($BA212-$BB212)+$AZ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Z212)-(((($AY212+ROUND($AY212*9.76%,2)+ROUND($AY212*6.5%,2)+ROUND($AY212*$E$5%,2))-($BA212-$BB212)+$AZ212)/(100+$E$5+9.76+6.5))*100))*$E$8,2))))))),0)&gt;$H212,$H212,IF(IF($AX212=0,0,IF(AND(OR($H212=0,$H212=""),OR($BA212=0,$BA212=""),$AX212=1),0,IF(AND($AZ212=0,$BA212=0),ROUND((ROUND(IF($AY212&gt;=2600,2600,$AY212)*9.76%,2)+ROUND(IF($AY212&gt;=2600,2600,$AY212)*6.5%,2)+ROUND(IF($AY212&gt;=2600,2600,$AY212)*$E$5%,2))*$E$8,2),IF(AND($AZ212&gt;0,$BA212=0),IF($AY212&gt;=2600,ROUND((ROUND(2600*9.76%,2)+ROUND(2600*6.5%,2)+ROUND(2600*$E$5%,2))*$E$8,2),ROUND((ROUND($AY212*9.76%,2)+ROUND($AY212*6.5%,2)+ROUND($AY212*$E$5%,2))*$E$8,2)),IF(AND($AZ212=0,$BA212&gt;0),IF(ROUND(((($AY212+ROUND($AY212*9.76%,2)+ROUND($AY212*6.5%,2)+ROUND($AY212*$E$5%,2))-($BA212-$BB212))-(((($AY212+ROUND($AY212*9.76%,2)+ROUND($AY212*6.5%,2)+ROUND($AY212*$E$5%,2))-($BA212-$BB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Y212+ROUND($AY212*9.76%,2)+ROUND($AY212*6.5%,2)+ROUND($AY212*$E$5%,2))-($BA212-$BB212))/(100+$E$5+9.76+6.5))*100))*$E$8,2)),IF(ROUND(((($AY212+ROUND($AY212*9.76%,2)+ROUND($AY212*6.5%,2)+ROUND($AY212*$E$5%,2))-($BA212-$BB212)+$AZ212)-(((($AY212+ROUND($AY212*9.76%,2)+ROUND($AY212*6.5%,2)+ROUND($AY212*$E$5%,2))-($BA212-$BB212)+$AZ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Z212)-(((($AY212+ROUND($AY212*9.76%,2)+ROUND($AY212*6.5%,2)+ROUND($AY212*$E$5%,2))-($BA212-$BB212)+$AZ212)/(100+$E$5+9.76+6.5))*100))*$E$8,2)))))))&gt;0,IF($AX212=0,0,IF(AND(OR($H212=0,$H212=""),OR($BA212=0,$BA212=""),$AX212=1),0,IF(AND($AZ212=0,$BA212=0),ROUND((ROUND(IF($AY212&gt;=2600,2600,$AY212)*9.76%,2)+ROUND(IF($AY212&gt;=2600,2600,$AY212)*6.5%,2)+ROUND(IF($AY212&gt;=2600,2600,$AY212)*$E$5%,2))*$E$8,2),IF(AND($AZ212&gt;0,$BA212=0),IF($AY212&gt;=2600,ROUND((ROUND(2600*9.76%,2)+ROUND(2600*6.5%,2)+ROUND(2600*$E$5%,2))*$E$8,2),ROUND((ROUND($AY212*9.76%,2)+ROUND($AY212*6.5%,2)+ROUND($AY212*$E$5%,2))*$E$8,2)),IF(AND($AZ212=0,$BA212&gt;0),IF(ROUND(((($AY212+ROUND($AY212*9.76%,2)+ROUND($AY212*6.5%,2)+ROUND($AY212*$E$5%,2))-($BA212-$BB212))-(((($AY212+ROUND($AY212*9.76%,2)+ROUND($AY212*6.5%,2)+ROUND($AY212*$E$5%,2))-($BA212-$BB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Y212+ROUND($AY212*9.76%,2)+ROUND($AY212*6.5%,2)+ROUND($AY212*$E$5%,2))-($BA212-$BB212))/(100+$E$5+9.76+6.5))*100))*$E$8,2)),IF(ROUND(((($AY212+ROUND($AY212*9.76%,2)+ROUND($AY212*6.5%,2)+ROUND($AY212*$E$5%,2))-($BA212-$BB212)+$AZ212)-(((($AY212+ROUND($AY212*9.76%,2)+ROUND($AY212*6.5%,2)+ROUND($AY212*$E$5%,2))-($BA212-$BB212)+$AZ212)/(100+$E$5+9.76+6.5))*100))*$E$8,2)&gt;=ROUND((ROUND(IF($AY212&gt;=2600,2600,$AY212)*9.76%,2)+ROUND(IF($AY212&gt;=2600,2600,$AY212)*6.5%,2)+ROUND(IF($AY212&gt;=2600,2600,$AY212)*$E$5%,2))*$E$8,2),ROUND((ROUND(IF($AY212&gt;=2600,2600,$AY212)*9.76%,2)+ROUND(IF($AY212&gt;=2600,2600,$AY212)*6.5%,2)+ROUND(IF($AY212&gt;=2600,2600,$AY212)*$E$5%,2))*$E$8,2),ROUND(((($AY212+ROUND($AY212*9.76%,2)+ROUND($AY212*6.5%,2)+ROUND($AY212*$E$5%,2))-($BA212-$BB212)+$AZ212)-(((($AY212+ROUND($AY212*9.76%,2)+ROUND($AY212*6.5%,2)+ROUND($AY212*$E$5%,2))-($BA212-$BB212)+$AZ212)/(100+$E$5+9.76+6.5))*100))*$E$8,2))))))),0))</f>
        <v>0</v>
      </c>
      <c r="BI212" s="49">
        <f t="shared" ref="BI212:BI267" si="227">IF(OR($AX212=0,AND($AX212=1,$H212=0)),IF(AND($AZ212=0,$BA212=0),ROUND(ROUND(IF($AY212&gt;=2800,2800*$E$8,$AY212*$E$8),2)-ROUND(ROUND(ROUND(IF($AY212&gt;=2800,2800,$AY212)*9.76%,2)+ROUND(IF($AY212&gt;=2800,2800,$AY212)*2.45%,2)+ROUND(IF($AY212&gt;=2800,2800,$AY212)*1.5%,2)+ROUND(IF($AY212&gt;=2800,2800,$AY212)*((1-13.71%)*9%),2),2),2)*$E$8,2),IF(AND($AZ212&gt;0,$BA212=0),IF(ROUND(IF($AY212+$AZ212&lt;=2800,ROUND($AY212*$E$8,2)+ROUND($AZ212*$E$8,2),0)-ROUND(ROUND(ROUND($AY212*9.76%,2)+ROUND($AY212*2.45%,2)+ROUND($AY212*1.5%,2)+ROUND($AY212*((1-13.71%)*9%),2)+ROUND($AZ212*9%,2),2),2)*$E$8,2)&gt;0,ROUND(IF($AY212+$AZ212&lt;=2800,ROUND($AY212*$E$8,2)+ROUND($AZ212*$E$8,2),0)-ROUND(ROUND(ROUND($AY212*9.76%,2)+ROUND($AY212*2.45%,2)+ROUND($AY212*1.5%,2)+ROUND($AY212*((1-13.71%)*9%),2)+ROUND($AZ212*9%,2),2),2)*$E$8,2),IF(ROUND(IF($AY212+$AZ212&gt;=2800,IF($AZ212&gt;2800,ROUND(2800*$E$8,2),ROUND($AZ212*$E$8,2)+ROUND((2800-$AZ212)*$E$8,2)),0)-ROUND(ROUND(ROUND(IF($AZ212&gt;2800,0,2800-$AZ212)*9.76%,2)+ROUND(IF($AZ212&gt;2800,0,2800-$AZ212)*2.45%,2)+ROUND(IF($AZ212&gt;2800,0,2800-$AZ212)*1.5%,2)+ROUND(IF($AZ212&gt;2800,0,2800-$AZ212)*((1-13.71%)*9%),2)+ROUND(IF($AZ212&gt;2800,2800,$AZ212)*9%,2),2),2)*$E$8,2)&gt;0,ROUND(IF($AY212+$AZ212&gt;=2800,IF($AZ212&gt;2800,ROUND(2800*$E$8,2),ROUND($AZ212*$E$8,2)+ROUND((2800-$AZ212)*$E$8,2)),0)-ROUND(ROUND(ROUND(IF($AZ212&gt;2800,0,2800-$AZ212)*9.76%,2)+ROUND(IF($AZ212&gt;2800,0,2800-$AZ212)*2.45%,2)+ROUND(IF($AZ212&gt;2800,0,2800-$AZ212)*1.5%,2)+ROUND(IF($AZ212&gt;2800,0,2800-$AZ212)*((1-13.71%)*9%),2)+ROUND(IF($AZ212&gt;2800,2800,$AZ212)*9%,2),2),2)*$E$8,2),0)),IF(AND($H212=0,$AX212=1,$AZ212=0,$BA212&gt;0),IF((($AY212+ROUND($AY212*9.76%,2)+ROUND($AY212*6.5%,2)+ROUND($AY212*$E$5%,2))-($BA212-$BB212))&gt;2800+ROUND(2800*9.76%,2)+ROUND(2800*6.5%,2)+ROUND(2800*$E$5%,2),ROUND((2800-ROUND(2800*9.76%,2)-ROUND(2800*1.5%,2)-ROUND(2800*2.45%,2)-ROUND((2800*(1-13.71%))*9%,2))*$E$8,2),IF($BA212&lt;$BB212+($AY212-2800)+(ROUND($AY212*9.76%,2)+ROUND($AY212*6.5%,2)+ROUND($AY212*$E$5%,2))+(ROUND($AY212*9.76%,2)+ROUND($AY212*1.5%,2)+ROUND($AY212*2.45%,2)+ROUND(($AY212*(1-13.71%))*9%,2)),ROUND((2800-ROUND(2800*9.76%,2)-ROUND(2800*1.5%,2)-ROUND(2800*2.45%,2)-ROUND((2800*(1-13.71%))*9%,2))*$E$8,2),IF(ROUND(ROUND(ROUND($AY212-ROUND($AY212*9.76%,2)-ROUND($AY212*1.5%,2)-ROUND($AY212*2.45%,2)-ROUND(($AY212*(1-13.71%))*9%,2),2)-($BA212-($BB212+(ROUND($AY212*9.76%,2)+ROUND($AY212*6.5%,2)+ROUND($AY212*$E$5%,2))+(ROUND($AY212*9.76%,2)+ROUND($AY212*1.5%,2)+ROUND($AY212*2.45%,2)+ROUND(($AY212*(1-13.71%))*9%,2)))),2)*$E$8,2)&gt;0,ROUND(ROUND(ROUND($AY212-ROUND($AY212*9.76%,2)-ROUND($AY212*1.5%,2)-ROUND($AY212*2.45%,2)-ROUND(($AY212*(1-13.71%))*9%,2),2)-($BA212-($BB212+(ROUND($AY212*9.76%,2)+ROUND($AY212*6.5%,2)+ROUND($AY212*$E$5%,2))+(ROUND($AY212*9.76%,2)+ROUND($AY212*1.5%,2)+ROUND($AY212*2.45%,2)+ROUND(($AY212*(1-13.71%))*9%,2)))),2)*$E$8,2),0))),IF(IF(AND($AZ212=0,$BA212&gt;0),ROUND(IF(ROUND(($AY212-ROUND(ROUND(ROUND($AY212*9.76%,2)+ROUND($AY212*2.45%,2)+ROUND($AY212*1.5%,2)+ROUND($AY212*((1-13.71%)*9%),2),2),2)+($AZ212-ROUND($AZ212*9%,2))-$BA212)*$E$8,2)&gt;=IF(IF(AND($AZ212=0,$BA212&gt;0),ROUND(((IF($AY212&gt;=2800,2800,$AY212)-ROUND(ROUND(ROUND(IF($AY212&gt;=2800,2800,$AY212)*9.76%,2)+ROUND(IF($AY212&gt;=2800,2800,$AY212)*2.45%,2)+ROUND(IF($AY212&gt;=2800,2800,$AY212)*1.5%,2)+ROUND(IF($AY212&gt;=2800,2800,$AY212)*((1-13.71%)*9%),2),2),2))-$BA212)*$E$8,2),0)&gt;0,IF(AND($AZ212=0,$BA212&gt;0),ROUND(((IF($AY212&gt;=2800,2800,$AY212)-ROUND(ROUND(ROUND(IF($AY212&gt;=2800,2800,$AY212)*9.76%,2)+ROUND(IF($AY212&gt;=2800,2800,$AY212)*2.45%,2)+ROUND(IF($AY212&gt;=2800,2800,$AY212)*1.5%,2)+ROUND(IF($AY212&gt;=2800,2800,$AY212)*((1-13.71%)*9%),2),2),2)))*$E$8,2),0),0),IF(IF(AND($AZ212=0,$BA212&gt;0),ROUND(((IF($AY212&gt;=2800,2800,$AY212)-ROUND(ROUND(ROUND(IF($AY212&gt;=2800,2800,$AY212)*9.76%,2)+ROUND(IF($AY212&gt;=2800,2800,$AY212)*2.45%,2)+ROUND(IF($AY212&gt;=2800,2800,$AY212)*1.5%,2)+ROUND(IF($AY212&gt;=2800,2800,$AY212)*((1-13.71%)*9%),2),2),2))-$BA212)*$E$8,2),0)&gt;0,IF(AND($AZ212=0,$BA212&gt;0),ROUND(((IF($AY212&gt;=2800,2800,$AY212)-ROUND(ROUND(ROUND(IF($AY212&gt;=2800,2800,$AY212)*9.76%,2)+ROUND(IF($AY212&gt;=2800,2800,$AY212)*2.45%,2)+ROUND(IF($AY212&gt;=2800,2800,$AY212)*1.5%,2)+ROUND(IF($AY212&gt;=2800,2800,$AY212)*((1-13.71%)*9%),2),2),2)))*$E$8,2),0),0),ROUND(($AY212-ROUND(ROUND(ROUND($AY212*9.76%,2)+ROUND($AY212*2.45%,2)+ROUND($AY212*1.5%,2)+ROUND($AY212*((1-13.71%)*9%),2),2),2)+($AZ212-ROUND($AZ212*9%,2))-$BA212)*$E$8,2)),2),0)&gt;0,IF(AND($AZ212=0,$BA212&gt;0),ROUND(IF(ROUND(($AY212-ROUND(ROUND(ROUND($AY212*9.76%,2)+ROUND($AY212*2.45%,2)+ROUND($AY212*1.5%,2)+ROUND($AY212*((1-13.71%)*9%),2),2),2)+($AZ212-ROUND($AZ212*9%,2))-$BA212)*$E$8,2)&gt;=IF(IF(AND($AZ212=0,$BA212&gt;0),ROUND(((IF($AY212&gt;=2800,2800,$AY212)-ROUND(ROUND(ROUND(IF($AY212&gt;=2800,2800,$AY212)*9.76%,2)+ROUND(IF($AY212&gt;=2800,2800,$AY212)*2.45%,2)+ROUND(IF($AY212&gt;=2800,2800,$AY212)*1.5%,2)+ROUND(IF($AY212&gt;=2800,2800,$AY212)*((1-13.71%)*9%),2),2),2))-$BA212)*$E$8,2),0)&gt;0,IF(AND($AZ212=0,$BA212&gt;0),ROUND(((IF($AY212&gt;=2800,2800,$AY212)-ROUND(ROUND(ROUND(IF($AY212&gt;=2800,2800,$AY212)*9.76%,2)+ROUND(IF($AY212&gt;=2800,2800,$AY212)*2.45%,2)+ROUND(IF($AY212&gt;=2800,2800,$AY212)*1.5%,2)+ROUND(IF($AY212&gt;=2800,2800,$AY212)*((1-13.71%)*9%),2),2),2)))*$E$8,2),0),0),IF(IF(AND($AZ212=0,$BA212&gt;0),ROUND(((IF($AY212&gt;=2800,2800,$AY212)-ROUND(ROUND(ROUND(IF($AY212&gt;=2800,2800,$AY212)*9.76%,2)+ROUND(IF($AY212&gt;=2800,2800,$AY212)*2.45%,2)+ROUND(IF($AY212&gt;=2800,2800,$AY212)*1.5%,2)+ROUND(IF($AY212&gt;=2800,2800,$AY212)*((1-13.71%)*9%),2),2),2))-$BA212)*$E$8,2),0)&gt;0,IF(AND($AZ212=0,$BA212&gt;0),ROUND(((IF($AY212&gt;=2800,2800,$AY212)-ROUND(ROUND(ROUND(IF($AY212&gt;=2800,2800,$AY212)*9.76%,2)+ROUND(IF($AY212&gt;=2800,2800,$AY212)*2.45%,2)+ROUND(IF($AY212&gt;=2800,2800,$AY212)*1.5%,2)+ROUND(IF($AY212&gt;=2800,2800,$AY212)*((1-13.71%)*9%),2),2),2)))*$E$8,2),0),0),ROUND(($AY212-ROUND(ROUND(ROUND($AY212*9.76%,2)+ROUND($AY212*2.45%,2)+ROUND($AY212*1.5%,2)+ROUND($AY212*((1-13.71%)*9%),2),2),2)+($AZ212-ROUND($AZ212*9%,2))-$BA212)*$E$8,2)),2),0),0)))),0)</f>
        <v>0</v>
      </c>
      <c r="BJ212" s="49">
        <f t="shared" ref="BJ212:BJ267" si="228">IF(OR($AX212=0,AND($AX212=1,OR($H212=0,$H212=""))),IF(AND($H212=0,$AX212=1,$AZ212&gt;0,$BA212&gt;0),IF($BA212&lt;=($BB212+(ROUND($AY212*9.76%,2)+ROUND($AY212*1.5%,2)+ROUND($AY212*2.45%,2)+ROUND(($AY212*(1-13.71%))*9%,2))+ROUND($AY212*9.76%,2)+(ROUND($AY212*6.5%,2)+ROUND($AY212*$E$5%,2))+(ROUND(BF212*9%,2))+($AY212-2800)),IF(ROUND(IF($AY212+$AZ212&lt;=2800,ROUND($AY212*$E$8,2)+ROUND($AZ212*$E$8,2),0)-ROUND(ROUND(ROUND($AY212*9.76%,2)+ROUND($AY212*2.45%,2)+ROUND($AY212*1.5%,2)+ROUND($AY212*((1-13.71%)*9%),2)+ROUND($AZ212*9%,2),2),2)*$E$8,2)&gt;0,ROUND(IF($AY212+$AZ212&lt;=2800,ROUND($AY212*$E$8,2)+ROUND($AZ212*$E$8,2),0)-ROUND(ROUND(ROUND($AY212*9.76%,2)+ROUND($AY212*2.45%,2)+ROUND($AY212*1.5%,2)+ROUND($AY212*((1-13.71%)*9%),2)+ROUND($AZ212*9%,2),2),2)*$E$8,2),IF(ROUND(IF($AY212+$AZ212&gt;=2800,IF($AZ212&gt;2800,ROUND(2800*$E$8,2),ROUND($AZ212*$E$8,2)+ROUND((2800-$AZ212)*$E$8,2)),0)-ROUND(ROUND(ROUND(IF($AZ212&gt;2800,0,2800-$AZ212)*9.76%,2)+ROUND(IF($AZ212&gt;2800,0,2800-$AZ212)*2.45%,2)+ROUND(IF($AZ212&gt;2800,0,2800-$AZ212)*1.5%,2)+ROUND(IF($AZ212&gt;2800,0,2800-$AZ212)*((1-13.71%)*9%),2)+ROUND(IF($AZ212&gt;2800,2800,$AZ212)*9%,2),2),2)*$E$8,2)&gt;0,ROUND(IF($AY212+$AZ212&gt;=2800,IF($AZ212&gt;2800,ROUND(2800*$E$8,2),ROUND($AZ212*$E$8,2)+ROUND((2800-$AZ212)*$E$8,2)),0)-ROUND(ROUND(ROUND(IF($AZ212&gt;2800,0,2800-$AZ212)*9.76%,2)+ROUND(IF($AZ212&gt;2800,0,2800-$AZ212)*2.45%,2)+ROUND(IF($AZ212&gt;2800,0,2800-$AZ212)*1.5%,2)+ROUND(IF($AZ212&gt;2800,0,2800-$AZ212)*((1-13.71%)*9%),2)+ROUND(IF($AZ212&gt;2800,2800,$AZ212)*9%,2),2),2)*$E$8,2),0)),IF($BA212&gt;($BB212+(ROUND($AY212*9.76%,2)+ROUND($AY212*1.5%,2)+ROUND($AY212*2.45%,2)+ROUND(($AY212*(1-13.71%))*9%,2))+ROUND($AY212*9.76%,2)+(ROUND($AY212*6.5%,2)+ROUND($AY212*$E$5%,2))+(ROUND(BF212*9%,2))+($AY212-2800)),IF($AY212-ROUND($AY212*9.76%,2)-ROUND($AY212*1.5%,2)-ROUND($AY212*2.45%,2)-ROUND(($AY212*(1-13.71%))*9%,2)&gt;($BA212-($BB212+(ROUND($AY212*9.76%,2)+ROUND($AY212*1.5%,2)+ROUND($AY212*2.45%,2)+ROUND(($AY212*(1-13.71%))*9%,2))+ROUND($AY212*9.76%,2)+(ROUND($AY212*6.5%,2)+ROUND($AY212*$E$5%,2))+(ROUND(BF212*9%,2)))),ROUND((($AY212-(ROUND($AY212*9.76%,2)+ROUND($AY212*1.5%,2)+ROUND($AY212*2.45%,2)+ROUND(($AY212*(1-13.71%))*9%,2))-($BA212-($BB212+(ROUND($AY212*9.76%,2)+ROUND($AY212*1.5%,2)+ROUND($AY212*2.45%,2)+ROUND(($AY212*(1-13.71%))*9%,2))+ROUND($AY212*9.76%,2)+(ROUND($AY212*6.5%,2)+ROUND($AY212*$E$5%,2))+(ROUND(BF212*9%,2)))))+$AZ212)*$E$8,2),ROUND(($AZ212-(($BA212-($BB212+(ROUND($AY212*9.76%,2)+ROUND($AY212*1.5%,2)+ROUND($AY212*2.45%,2)+ROUND(($AY212*(1-13.71%))*9%,2))+ROUND($AY212*9.76%,2)+(ROUND($AY212*6.5%,2)+ROUND($AY212*$E$5%,2))+(ROUND(BF212*9%,2))))-($AY212-ROUND($AY212*9.76%,2)-ROUND($AY212*1.5%,2)-ROUND($AY212*2.45%,2)-ROUND(($AY212*(1-13.71%))*9%,2))))*$E$8,2)),0)),IF(AND($AZ212&gt;0,$BA212&gt;0),IF(ROUND(($AY212-ROUND(ROUND(ROUND($AY212*9.76%,2)+ROUND($AY212*2.45%,2)+ROUND($AY212*1.5%,2)+ROUND($AY212*((1-13.71%)*9%),2),2),2)+($AZ212-ROUND($AZ212*9%,2))-$BA212)*$E$8,2)&gt;=ROUND((IF($AY212-$AZ212&gt;=2800-$AZ212,IF(2800-$AZ212&gt;0,2800-$AZ212,0),IF($AY212-$AZ212&gt;=0,IF($AY212&lt;2800,$AY212,$AY212-$AZ212),IF($AY212-(ROUND($AY212*9.76%,2)+ROUND($AY212*2.45%,2)+ROUND($AY212*1.5%,2)+($AY212*(1-13.71%)*9%))-$BA212&gt;0,IF(AND(2800-$AZ212&gt;0,2800-$AZ212&gt;$AY212-(ROUND($AY212*9.76%,2)+ROUND($AY212*2.45%,2)+ROUND($AY212*1.5%,2)+($AY212*(1-13.71%)*9%))-$BA212),$AY212,IF(2800-$AZ212&gt;0,2800-$AZ212,0)),0)))-ROUND(ROUND(ROUND(IF($AY212-$AZ212&gt;=2800-$AZ212,IF(2800-$AZ212&gt;0,2800-$AZ212,0),IF($AY212-$AZ212&gt;=0,IF($AY212&lt;2800,$AY212,$AY212-$AZ212),IF($AY212-(ROUND($AY212*9.76%,2)+ROUND($AY212*2.45%,2)+ROUND($AY212*1.5%,2)+($AY212*(1-13.71%)*9%))-$BA212&gt;0,IF(AND(2800-$AZ212&gt;0,2800-$AZ212&gt;$AY212-(ROUND($AY212*9.76%,2)+ROUND($AY212*2.45%,2)+ROUND($AY212*1.5%,2)+($AY212*(1-13.71%)*9%))-$BA212),$AY212,IF(2800-$AZ212&gt;0,2800-$AZ212,0)),0)))*9.76%,2)+ROUND(IF($AY212-$AZ212&gt;=2800-$AZ212,IF(2800-$AZ212&gt;0,2800-$AZ212,0),IF($AY212-$AZ212&gt;=0,IF($AY212&lt;2800,$AY212,$AY212-$AZ212),IF($AY212-(ROUND($AY212*9.76%,2)+ROUND($AY212*2.45%,2)+ROUND($AY212*1.5%,2)+($AY212*(1-13.71%)*9%))-$BA212&gt;0,IF(AND(2800-$AZ212&gt;0,2800-$AZ212&gt;$AY212-(ROUND($AY212*9.76%,2)+ROUND($AY212*2.45%,2)+ROUND($AY212*1.5%,2)+($AY212*(1-13.71%)*9%))-$BA212),$AY212,IF(2800-$AZ212&gt;0,2800-$AZ212,0)),0)))*2.45%,2)+ROUND(IF($AY212-$AZ212&gt;=2800-$AZ212,IF(2800-$AZ212&gt;0,2800-$AZ212,0),IF($AY212-$AZ212&gt;=0,IF($AY212&lt;2800,$AY212,$AY212-$AZ212),IF($AY212-(ROUND($AY212*9.76%,2)+ROUND($AY212*2.45%,2)+ROUND($AY212*1.5%,2)+($AY212*(1-13.71%)*9%))-$BA212&gt;0,IF(AND(2800-$AZ212&gt;0,2800-$AZ212&gt;$AY212-(ROUND($AY212*9.76%,2)+ROUND($AY212*2.45%,2)+ROUND($AY212*1.5%,2)+($AY212*(1-13.71%)*9%))-$BA212),$AY212,IF(2800-$AZ212&gt;0,2800-$AZ212,0)),0)))*1.5%,2)+ROUND(IF($AY212-$AZ212&gt;=2800-$AZ212,IF(2800-$AZ212&gt;0,2800-$AZ212,0),IF($AY212-$AZ212&gt;=0,IF($AY212&lt;2800,$AY212,$AY212-$AZ212),IF($AY212-(ROUND($AY212*9.76%,2)+ROUND($AY212*2.45%,2)+ROUND($AY212*1.5%,2)+($AY212*(1-13.71%)*9%))-$BA212&gt;0,IF(AND(2800-$AZ212&gt;0,2800-$AZ212&gt;$AY212-(ROUND($AY212*9.76%,2)+ROUND($AY212*2.45%,2)+ROUND($AY212*1.5%,2)+($AY212*(1-13.71%)*9%))-$BA212),$AY212,IF(2800-$AZ212&gt;0,2800-$AZ212,0)),0)))*((1-13.71%)*9%),2),2),2)+IF($AZ212&gt;2800,2800-(2800*9%),$AZ212-($AZ212*9%)))*$E$8,2),ROUND((IF($AY212-$AZ212&gt;=2800-$AZ212,IF(2800-$AZ212&gt;0,2800-$AZ212,0),IF($AY212-$AZ212&gt;=0,IF($AY212&lt;2800,$AY212,$AY212-$AZ212),IF($AY212-(ROUND($AY212*9.76%,2)+ROUND($AY212*2.45%,2)+ROUND($AY212*1.5%,2)+($AY212*(1-13.71%)*9%))-$BA212&gt;0,IF(AND(2800-$AZ212&gt;0,2800-$AZ212&gt;$AY212-(ROUND($AY212*9.76%,2)+ROUND($AY212*2.45%,2)+ROUND($AY212*1.5%,2)+($AY212*(1-13.71%)*9%))-$BA212),$AY212,IF(2800-$AZ212&gt;0,2800-$AZ212,0)),0)))-ROUND(ROUND(ROUND(IF($AY212-$AZ212&gt;=2800-$AZ212,IF(2800-$AZ212&gt;0,2800-$AZ212,0),IF($AY212-$AZ212&gt;=0,IF($AY212&lt;2800,$AY212,$AY212-$AZ212),IF($AY212-(ROUND($AY212*9.76%,2)+ROUND($AY212*2.45%,2)+ROUND($AY212*1.5%,2)+($AY212*(1-13.71%)*9%))-$BA212&gt;0,IF(AND(2800-$AZ212&gt;0,2800-$AZ212&gt;$AY212-(ROUND($AY212*9.76%,2)+ROUND($AY212*2.45%,2)+ROUND($AY212*1.5%,2)+($AY212*(1-13.71%)*9%))-$BA212),$AY212,IF(2800-$AZ212&gt;0,2800-$AZ212,0)),0)))*9.76%,2)+ROUND(IF($AY212-$AZ212&gt;=2800-$AZ212,IF(2800-$AZ212&gt;0,2800-$AZ212,0),IF($AY212-$AZ212&gt;=0,IF($AY212&lt;2800,$AY212,$AY212-$AZ212),IF($AY212-(ROUND($AY212*9.76%,2)+ROUND($AY212*2.45%,2)+ROUND($AY212*1.5%,2)+($AY212*(1-13.71%)*9%))-$BA212&gt;0,IF(AND(2800-$AZ212&gt;0,2800-$AZ212&gt;$AY212-(ROUND($AY212*9.76%,2)+ROUND($AY212*2.45%,2)+ROUND($AY212*1.5%,2)+($AY212*(1-13.71%)*9%))-$BA212),$AY212,IF(2800-$AZ212&gt;0,2800-$AZ212,0)),0)))*2.45%,2)+ROUND(IF($AY212-$AZ212&gt;=2800-$AZ212,IF(2800-$AZ212&gt;0,2800-$AZ212,0),IF($AY212-$AZ212&gt;=0,IF($AY212&lt;2800,$AY212,$AY212-$AZ212),IF($AY212-(ROUND($AY212*9.76%,2)+ROUND($AY212*2.45%,2)+ROUND($AY212*1.5%,2)+($AY212*(1-13.71%)*9%))-$BA212&gt;0,IF(AND(2800-$AZ212&gt;0,2800-$AZ212&gt;$AY212-(ROUND($AY212*9.76%,2)+ROUND($AY212*2.45%,2)+ROUND($AY212*1.5%,2)+($AY212*(1-13.71%)*9%))-$BA212),$AY212,IF(2800-$AZ212&gt;0,2800-$AZ212,0)),0)))*1.5%,2)+ROUND(IF($AY212-$AZ212&gt;=2800-$AZ212,IF(2800-$AZ212&gt;0,2800-$AZ212,0),IF($AY212-$AZ212&gt;=0,IF($AY212&lt;2800,$AY212,$AY212-$AZ212),IF($AY212-(ROUND($AY212*9.76%,2)+ROUND($AY212*2.45%,2)+ROUND($AY212*1.5%,2)+($AY212*(1-13.71%)*9%))-$BA212&gt;0,IF(AND(2800-$AZ212&gt;0,2800-$AZ212&gt;$AY212-(ROUND($AY212*9.76%,2)+ROUND($AY212*2.45%,2)+ROUND($AY212*1.5%,2)+($AY212*(1-13.71%)*9%))-$BA212),$AY212,IF(2800-$AZ212&gt;0,2800-$AZ212,0)),0)))*((1-13.71%)*9%),2),2),2)+IF($AZ212&gt;2800,2800-(2800*9%),$AZ212-($AZ212*9%)))*$E$8,2),ROUND(($AY212-ROUND(ROUND(ROUND($AY212*9.76%,2)+ROUND($AY212*2.45%,2)+ROUND($AY212*1.5%,2)+ROUND($AY212*((1-13.71%)*9%),2),2),2)+($AZ212-ROUND($AZ212*9%,2))-$BA212)*$E$8,2)),0)),0)</f>
        <v>0</v>
      </c>
      <c r="BK212" s="49">
        <f t="shared" ref="BK212:BK267" si="229">IF($AX212=1,IF(AND($BA212=0,$AZ212=0),(IF($AY212&gt;2800,2800,$AY212)*$E$8)+ROUND((ROUND(IF($AY212&gt;=2800,2800,$AY212)*9.76%,2)+ROUND(IF($AY212&gt;=2800,2800,$AY212)*6.5%,2)+ROUND(IF($AY212&gt;=2800,2800,$AY212)*$E$5%,2))*$E$8,2),IF(AND($AZ212&gt;0,$BA212=0),IF($AY212+$AZ212&gt;=2800,ROUND(2800*$E$8,2),ROUND(($AY212+$AZ212)*$E$8,2))+IF($AY212&gt;=2800,ROUND((ROUND(2800*9.76%,2)+ROUND(2800*6.5%,2)+ROUND(2800*$E$5%,2))*$E$8,2),ROUND((ROUND($AY212*9.76%,2)+ROUND($AY212*6.5%,2)+ROUND($AY212*$E$5%,2))*$E$8,2)),IF(AND($AZ212=0,$BA212&gt;0),IF((($AY212+ROUND($AY212*9.76%,2)+ROUND($AY212*6.5%,2)+ROUND($AY212*$E$5%,2))-($BA212-$BB212))&gt;2800+ROUND(2800*9.76%,2)+ROUND(2800*6.5%,2)+ROUND(2800*$E$5%,2),ROUND((2800+ROUND(2800*9.76%,2)+ROUND(2800*6.5%,2)+ROUND(2800*$E$5%,2))*$E$8,2),ROUND((($AY212+ROUND($AY212*9.76%,2)+ROUND($AY212*6.5%,2)+ROUND($AY212*$E$5%,2))-($BA212-$BB212))*$E$8,2)),IF(AND($BA212&gt;0,$AZ212&gt;0),IF(AND($AZ212&lt;=$BA212-$BB212,$AZ212&lt;=$AY212,(($AY212+ROUND($AY212*9.76%,2)+ROUND($AY212*6.5%,2)+ROUND($AY212*$E$5%,2))+$AZ212)-($BA212-$BB212)&gt;2800+(ROUND(IF($AY212&gt;2800,2800,$AY212)*9.76%,2)+ROUND(IF($AY212&gt;2800,2800,$AY212)*6.5%,2)+ROUND(IF($AY212&gt;2800,2800,$AY212)*$E$5%,2))),ROUND((2800+ROUND(IF($AY212&gt;2800,2800,$AY212)*9.76%,2)+ROUND(IF($AY212&gt;2800,2800,$AY212)*6.5%,2)+ROUND(IF($AY212&gt;2800,2800,BE212)*$E$5%,2))*$E$8,2),IF(AND($AZ212&gt;=$BA212-$BB212,$AZ212&lt;=$AY212,(($AY212+ROUND($AY212*9.76%,2)+ROUND($AY212*6.5%,2)+ROUND($AY212*$E$5%,2))+$AZ212)-($BA212-$BB212)&gt;2800+(ROUND(IF($AY212&gt;2800,2800,$AY212)*9.76%,2)+ROUND(IF($AY212&gt;2800,2800,$AY212)*6.5%,2)+ROUND(IF($AY212&gt;2800,2800,$AY212)*$E$5%,2))),ROUND((2800+ROUND(IF($AY212&gt;2800,2800,$AY212)*9.76%,2)+ROUND(IF($AY212&gt;2800,2800,$AY212)*6.5%,2)+ROUND(IF($AY212&gt;2800,2800,$AY212)*$E$5%,2))*$E$8,2),IF(AND($AZ212&gt;=$BA212-$BB212,$AZ212&gt;=$AY212,(($AY212+ROUND($AY212*9.76%,2)+ROUND($AY212*6.5%,2)+ROUND($AY212*$E$5%,2))+$AZ212)-($BA212-$BB212)&gt;2800+(ROUND(IF($AY212&gt;2800,2800,$AY212)*9.76%,2)+ROUND(IF($AY212&gt;2800,2800,$AY212)*6.5%,2)+ROUND(IF($AY212&gt;2800,2800,$AY212)*$E$5%,2))),IF($AY212&gt;=2800,ROUND((2800+ROUND(2800*9.76%,2)+ROUND(2800*6.5%,2)+ROUND(2800*$E$5%,2))*$E$8,2),ROUND(($AY212+ROUND($AY212*9.76%,2)+ROUND($AY212*6.5%,2)+ROUND($AY212*$E$5%,2))*$E$8,2)+ROUND((2800-$AY212)*$E$8,2)),IF(AND($AZ212&lt;=$BA212-$BB212,$AZ212&lt;=$AY212,(($AY212+ROUND($AY212*9.76%,2)+ROUND($AY212*6.5%,2)+ROUND($AY212*$E$5%,2))+$AZ212)-($BA212-$BB212)&lt;2800+(ROUND(IF($AY212&gt;2800,2800,$AY212)*9.76%,2)+ROUND(IF($AY212&gt;2800,2800,$AY212)*6.5%,2)+ROUND(IF($AY212&gt;2800,2800,$AY212)*$E$5%,2))),ROUND(((($AY212+ROUND($AY212*9.76%,2)+ROUND($AY212*6.5%,2)+ROUND($AY212*$E$5%,2))+$AZ212)-($BA212-$BB212))*$E$8,2),IF(AND($AZ212&gt;=$BA212-$BB212,$AZ212&lt;=$AY212,(($AY212+ROUND($AY212*9.76%,2)+ROUND($AY212*6.5%,2)+ROUND($AY212*$E$5%,2))+$AZ212)-($BA212-$BB212)&lt;2800+(ROUND(IF($AY212&gt;2800,2800,$AY212)*9.76%,2)+ROUND(IF($AY212&gt;2800,2800,$AY212)*6.5%,2)+ROUND(IF($AY212&gt;2800,2800,$AY212)*$E$5%,2))),ROUND((($AZ212)-($BA212-$BB212)+$AY212)*$E$8,2)+ROUND((ROUND($AY212*9.76%,2)+ROUND($AY212*6.5%,2)+ROUND($AY212*$E$5%,2))*$E$8,2),IF(AND($AZ212&lt;=$BA212-$BB212,$AZ212&gt;=$AY212,(($AY212+ROUND($AY212*9.76%,2)+ROUND($AY212*6.5%,2)+ROUND($AY212*$E$5%,2))+$AZ212)-($BA212-$BB212)&lt;2800+(ROUND(IF($AY212&gt;2800,2800,$AY212)*9.76%,2)+ROUND(IF($AY212&gt;2800,2800,$AY212)*6.5%,2)+ROUND(IF($AY212&gt;2800,2800,$AY212)*$E$5%,2))),ROUND(($AY212)*$E$8,2)+ROUND((ROUND(($AY212)*9.76%,2)+ROUND(($AY212)*6.5%,2)+ROUND(($AY212)*$E$5%,2)-(($BA212-$BB212)-($AZ212)))*$E$8,2),IF(AND($AZ212&gt;=$BA212-$BB212,$AZ212&gt;=$AY212,(($AY212+ROUND($AY212*9.76%,2)+ROUND($AY212*6.5%,2)+ROUND($AY212*$E$5%,2))+$AZ212)-($BA212-$BB212)&lt;2800+(ROUND(IF($AY212&gt;2800,2800,$AY212)*9.76%,2)+ROUND(IF($AY212&gt;2800,2800,$AY212)*6.5%,2)+ROUND(IF($AY212&gt;2800,2800,$AY212)*$E$5%,2))),ROUND((($AZ212)-($BA212-$BB212)+$AY212)*$E$8,2)+ROUND((ROUND($AY212*9.76%,2)+ROUND($AY212*6.5%,2)+ROUND($AY212*$E$5%,2))*$E$8,2),IF(AND($AY212&gt;=2800,$AZ212&lt;=$BA212),IF((($AY212+ROUND($AY212*9.76%,2)+ROUND($AY212*6.5%,2)+ROUND($AY212*$E$5%,2))-($BA212-$AZ212))&gt;(2800+ROUND(2800*9.76%,2)+ROUND(2800*6.5%,2)+ROUND(2800*$E$5%,2)),ROUND((2800+ROUND(2800*9.76%,2)+ROUND(2800*6.5%,2)+ROUND(2800*$E$5%,2))*$E$8,2),ROUND((($AY212+ROUND($AY212*9.76%,2)+ROUND($AY212*6.5%,2)+ROUND($AY212*$E$5%,2))-($BA212-$AZ212))*$E$8,2)),0)))))))),0)))),0)</f>
        <v>0</v>
      </c>
      <c r="BL212" s="49">
        <f t="shared" ref="BL212:BL267" si="230">IF(AND($AX212=1,$G212&gt;0),IF(AND($AZ212=0,$BA212=0),ROUND((ROUND(IF($AY212&gt;=2800,2800,$AY212)*9.76%,2)+ROUND(IF($AY212&gt;=2800,2800,$AY212)*1.5%,2)+ROUND(IF($AY212&gt;=2800,2800,$AY212)*2.45%,2)+ROUND(IF($AY212&gt;=2800,2800,$AY212)*((1-13.71%)*9%),2))*$E$8,2),IF(AND($AZ212&gt;0,$BA212=0),ROUND(IF(AND($AY212&gt;=2800,$AZ212&lt;=2800,$AY212+$AZ212&gt;=2800),ROUND((2800-$AZ212)*9.76%,2)+ROUND((2800-$AZ212)*2.45%,2)+ROUND((2800-$AZ212)*1.5%,2)+ROUND((2800-$AZ212)*((1-13.71%)*9%),2)+ROUND($AZ212*9%,2),ROUND(IF(AND($AY212&lt;=2800,$AZ212+$AY212&lt;=2800),ROUND($AY212*9.76%,2)+ROUND($AY212*1.5%,2)+ROUND($AY212*2.45%,2)+ROUND($AY212*((1-13.71%)*9%),2)+ROUND($AZ212*9%,2),IF(AND($AY212&lt;2800,$AZ212+$AY212&gt;2800,$AZ212&lt;=2800),ROUND((2800-$AZ212)*9.76%,2)+ROUND((2800-$AZ212)*1.5%,2)+ROUND((2800-$AZ212)*2.45%,2)+ROUND((2800-$AZ212)*((1-13.71%)*9%),2)+ROUND($AZ212*9%,2),IF($AZ212&gt;2800,ROUND(2800*9%,2),2))),2))*$E$8,2),IF(AND($AZ212=0,$BA212&gt;0),ROUND((ROUND(IF($AY212-($BA212+$BB212)&gt;=2800,2800,$AY212-($BA212+$BB212))*9.76%,2)+ROUND(IF($AY212-($BA212+$BB212)&gt;=2800,2800,$AY212-($BA212+$BB212))*1.5%,2)+ROUND(IF($AY212-($BA212+$BB212)&gt;=2800,2800,$AY212-($BA212+$BB212))*2.45%,2)+ROUND(IF($AY212-($BA212+$BB212)&gt;=2800,2800,$AY212-($BA212+$BB212))*((1-13.71%)*9%),2))*$E$8,2),IF(AND($AZ212&gt;0,$BA212&gt;0),IF(AND($AY212+ROUND($AY212*9.76%,2)+ROUND($AY212*6.5%,2)+ROUND($AY212*$E$5%,2)+($AZ212)-($BA212-$BB212)&gt;=2800+ROUND(2800*9.76%,2)+ROUND(2800*6.5%,2)+ROUND(2800*$E$5%,2),BE212+ROUND($AY212*9.76%,2)+ROUND($AY212*6.5%,2)+ROUND($AY212*$E$5%,2)&lt;2800+ROUND(2800*9.76%,2)+ROUND(2800*6.5%,2)+ROUND(2800*$E$5%,2),$AZ212&gt;=$BA212-$BB212),ROUND((ROUND($AY212*9.76%,2)+ROUND($AY212*2.45%,2)+ROUND($AY212*1.5%,2)+ROUND($AY212*((1-13.71%)*9%),2))*$E$8,2),IF(AND($AY212+ROUND($AY212*9.76%,2)+ROUND($AY212*6.5%,2)+ROUND($AY212*$E$5%,2)+($AZ212)-($BA212-$BB212)&gt;=2800+ROUND(2800*9.76%,2)+ROUND(2800*6.5%,2)+ROUND(2800*$E$5%,2),BE212+ROUND($AY212*9.76%,2)+ROUND($AY212*6.5%,2)+ROUND($AY212*$E$5%,2)&gt;=2800+ROUND(2800*9.76%,2)+ROUND(2800*6.5%,2)+ROUND(2800*$E$5%,2),$AZ212&gt;=$BA212-$BB212),ROUND((ROUND(2800*9.76%,2)+ROUND(2800*2.45%,2)+ROUND(2800*1.5%,2)+ROUND(2800*((1-13.71%)*9%),2))*$E$8,2),IF(AND($AY212+ROUND($AY212*9.76%,2)+ROUND($AY212*6.5%,2)+ROUND($AY212*$E$5%,2)+($AZ212)-($BA212-$BB212)&gt;=2800+ROUND(2800*9.76%,2)+ROUND(2800*6.5%,2)+ROUND(2800*$E$5%,2),$AY212+ROUND($AY212*9.76%,2)+ROUND($AY212*6.5%,2)+ROUND($AY212*$E$5%,2)&gt;=2800+ROUND(2800*9.76%,2)+ROUND(2800*6.5%,2)+ROUND(2800*$E$5%,2),$AZ212&lt;=$BA212-$BB212),ROUND((ROUND(2800*9.76%,2)+ROUND(2800*2.45%,2)+ROUND(2800*1.5%,2)+ROUND(2800*((1-13.71%)*9%),2))*$E$8,2),IF(AND($AY212+ROUND($AY212*9.76%,2)+ROUND($AY212*6.5%,2)+ROUND($AY212*$E$5%,2)+($AZ212)-($BA212-$BB212)&lt;2800+ROUND(2800*9.76%,2)+ROUND(2800*6.5%,2)+ROUND(2800*$E$5%,2),$AY212+ROUND($AY212*9.76%,2)+ROUND($AY212*6.5%,2)+ROUND($AY212*$E$5%,2)&lt;2800+ROUND(2800*9.76%,2)+ROUND(2800*6.5%,2)+ROUND(2800*$E$5%,2),$AZ212&gt;=$BA212-$BB212),ROUND((ROUND($AY212*9.76%,2)+ROUND($AY212*2.45%,2)+ROUND($AY212*1.5%,2)+ROUND($AY212*((1-13.71%)*9%),2))*$E$8,2),IF(AND($AY212+ROUND($AY212*9.76%,2)+ROUND($AY212*6.5%,2)+ROUND($AY212*$E$5%,2)+($AZ212)-($BA212-$BB212)&lt;2800+ROUND(2800*9.76%,2)+ROUND(2800*6.5%,2)+ROUND(2800*$E$5%,2),$AY212+ROUND($AY212*9.76%,2)+ROUND($AY212*6.5%,2)+ROUND($AY212*$E$5%,2)&lt;2800+ROUND(2800*9.76%,2)+ROUND(2800*6.5%,2)+ROUND(2800*$E$5%,2),$AZ212&lt;=$BA212-$BB212),ROUND(((ROUND((($AY212+ROUND($AY212*9.76%,2)+ROUND($AY212*6.5%,2)+ROUND($AY212*$E$5%,2))-(($BA212+$BB212)-$AZ212)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2))))*9.76%,2))+(ROUND((($AY212+ROUND($AY212*9.76%,2)+ROUND($AY212*6.5%,2)+ROUND($AY212*$E$5%,2))-(($BA212+$BB212)-$AZ212)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2))))*2.45%,2))+(ROUND((($AY212+ROUND($AY212*9.76%,2)+ROUND($AY212*6.5%,2)+ROUND($AY212*$E$5%,2))-(($BA212+$BB212)-$AZ212)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2))))*1.5%,2))+(ROUND((($AY212+ROUND($AY212*9.76%,2)+ROUND($AY212*6.5%,2)+ROUND($AY212*$E$5%,2))-(($BA212+$BB212)-$AZ212)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2))))*((1-13.71%)*9%),2)))*$E$8,2),0))))),0)))),0)</f>
        <v>0</v>
      </c>
      <c r="BM212" s="49">
        <f t="shared" ref="BM212:BM267" si="231">IF($AX212=1,IF(AND($AZ212&gt;0,$BA212&gt;0),IF(AND($AY212+ROUND($AY212*9.76%,2)+ROUND($AY212*6.5%,2)+ROUND($AY212*$E$5%,2)+($AZ212)-($BA212-$BB212)&lt;2800+ROUND(2800*9.76%,2)+ROUND(2800*6.5%,2)+ROUND(2800*$E$5%,2),$AY212+ROUND($AY212*9.76%,2)+ROUND($AY212*6.5%,2)+ROUND($AY212*$E$5%,2)&gt;=2800+ROUND(2800*9.76%,2)+ROUND(2800*6.5%,2)+ROUND(2800*$E$5%,2),$AZ212&lt;$BA212-$BB212),ROUND(((ROUND((($AY212+ROUND($AY212*9.76%,2)+ROUND($AY212*6.5%,2)+ROUND($AY212*$E$5%,2))-(($BA212+$BB212)-$AZ212)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2))))*9.76%,2))+(ROUND((($AY212+ROUND($AY212*9.76%,2)+ROUND($AY212*6.5%,2)+ROUND($AY212*$E$5%,2))-(($BA212+$BB212)-$AZ212)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2))))*2.45%,2))+(ROUND((($AY212+ROUND($AY212*9.76%,2)+ROUND($AY212*6.5%,2)+ROUND($AY212*$E$5%,2))-(($BA212+$BB212)-$AZ212)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2))))*1.5%,2))+(ROUND((($AY212+ROUND($AY212*9.76%,2)+ROUND($AY212*6.5%,2)+ROUND($AY212*$E$5%,2))-(($BA212+$BB212)-$AZ212)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2))))*((1-13.71%)*9%),2)))*$E$8,2),0),0),0)</f>
        <v>0</v>
      </c>
      <c r="BN212" s="32">
        <f t="shared" ref="BN212:BN267" si="232">IF(IF(IF($AX212=0,0,IF(AND(OR($H212=0,$H212=""),OR($BA212=0,$BA212=""),$AX212=1),0,IF(AND($AZ212=0,$BA212=0),ROUND((ROUND(IF($AY212&gt;=2800,2800,$AY212)*9.76%,2)+ROUND(IF($AY212&gt;=2800,2800,$AY212)*6.5%,2)+ROUND(IF($AY212&gt;=2800,2800,$AY212)*$E$5%,2))*$E$8,2),IF(AND($AZ212&gt;0,$BA212=0),IF($AY212&gt;=2800,ROUND((ROUND(2800*9.76%,2)+ROUND(2800*6.5%,2)+ROUND(2800*$E$5%,2))*$E$8,2),ROUND((ROUND($AY212*9.76%,2)+ROUND($AY212*6.5%,2)+ROUND($AY212*$E$5%,2))*$E$8,2)),IF(AND($AZ212=0,$BA212&gt;0),IF(ROUND(((($AY212+ROUND($AY212*9.76%,2)+ROUND($AY212*6.5%,2)+ROUND($AY212*$E$5%,2))-($BA212-$BB212))-(((($AY212+ROUND($AY212*9.76%,2)+ROUND($AY212*6.5%,2)+ROUND($AY212*$E$5%,2))-($BA212-$BB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Y212+ROUND($AY212*9.76%,2)+ROUND($AY212*6.5%,2)+ROUND($AY212*$E$5%,2))-($BA212-$BB212))/(100+$E$5+9.76+6.5))*100))*$E$8,2)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E$8,2)))))))&gt;0,IF($AX212=0,0,IF(AND(OR($H212=0,$H212=""),OR($BA212=0,$BA212=""),$AX212=1),0,IF(AND($AZ212=0,$BA212=0),ROUND((ROUND(IF($AY212&gt;=2800,2800,$AY212)*9.76%,2)+ROUND(IF($AY212&gt;=2800,2800,$AY212)*6.5%,2)+ROUND(IF($AY212&gt;=2800,2800,$AY212)*$E$5%,2))*$E$8,2),IF(AND($AZ212&gt;0,$BA212=0),IF($AY212&gt;=2800,ROUND((ROUND(2800*9.76%,2)+ROUND(2800*6.5%,2)+ROUND(2800*$E$5%,2))*$E$8,2),ROUND((ROUND($AY212*9.76%,2)+ROUND($AY212*6.5%,2)+ROUND($AY212*$E$5%,2))*$E$8,2)),IF(AND($AZ212=0,$BA212&gt;0),IF(ROUND(((($AY212+ROUND($AY212*9.76%,2)+ROUND($AY212*6.5%,2)+ROUND($AY212*$E$5%,2))-($BA212-$BB212))-(((($AY212+ROUND($AY212*9.76%,2)+ROUND($AY212*6.5%,2)+ROUND($AY212*$E$5%,2))-($BA212-$BB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Y212+ROUND($AY212*9.76%,2)+ROUND($AY212*6.5%,2)+ROUND($AY212*$E$5%,2))-($BA212-$BB212))/(100+$E$5+9.76+6.5))*100))*$E$8,2)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E$8,2))))))),0)&gt;$H212,$H212,IF(IF($AX212=0,0,IF(AND(OR($H212=0,$H212=""),OR($BA212=0,$BA212=""),$AX212=1),0,IF(AND($AZ212=0,$BA212=0),ROUND((ROUND(IF($AY212&gt;=2800,2800,$AY212)*9.76%,2)+ROUND(IF($AY212&gt;=2800,2800,$AY212)*6.5%,2)+ROUND(IF($AY212&gt;=2800,2800,$AY212)*$E$5%,2))*$E$8,2),IF(AND($AZ212&gt;0,$BA212=0),IF($AY212&gt;=2800,ROUND((ROUND(2800*9.76%,2)+ROUND(2800*6.5%,2)+ROUND(2800*$E$5%,2))*$E$8,2),ROUND((ROUND($AY212*9.76%,2)+ROUND($AY212*6.5%,2)+ROUND($AY212*$E$5%,2))*$E$8,2)),IF(AND($AZ212=0,$BA212&gt;0),IF(ROUND(((($AY212+ROUND($AY212*9.76%,2)+ROUND($AY212*6.5%,2)+ROUND($AY212*$E$5%,2))-($BA212-$BB212))-(((($AY212+ROUND($AY212*9.76%,2)+ROUND($AY212*6.5%,2)+ROUND($AY212*$E$5%,2))-($BA212-$BB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Y212+ROUND($AY212*9.76%,2)+ROUND($AY212*6.5%,2)+ROUND($AY212*$E$5%,2))-($BA212-$BB212))/(100+$E$5+9.76+6.5))*100))*$E$8,2)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E$8,2)))))))&gt;0,IF($AX212=0,0,IF(AND(OR($H212=0,$H212=""),OR($BA212=0,$BA212=""),$AX212=1),0,IF(AND($AZ212=0,$BA212=0),ROUND((ROUND(IF($AY212&gt;=2800,2800,$AY212)*9.76%,2)+ROUND(IF($AY212&gt;=2800,2800,$AY212)*6.5%,2)+ROUND(IF($AY212&gt;=2800,2800,$AY212)*$E$5%,2))*$E$8,2),IF(AND($AZ212&gt;0,$BA212=0),IF($AY212&gt;=2800,ROUND((ROUND(2800*9.76%,2)+ROUND(2800*6.5%,2)+ROUND(2800*$E$5%,2))*$E$8,2),ROUND((ROUND($AY212*9.76%,2)+ROUND($AY212*6.5%,2)+ROUND($AY212*$E$5%,2))*$E$8,2)),IF(AND($AZ212=0,$BA212&gt;0),IF(ROUND(((($AY212+ROUND($AY212*9.76%,2)+ROUND($AY212*6.5%,2)+ROUND($AY212*$E$5%,2))-($BA212-$BB212))-(((($AY212+ROUND($AY212*9.76%,2)+ROUND($AY212*6.5%,2)+ROUND($AY212*$E$5%,2))-($BA212-$BB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Y212+ROUND($AY212*9.76%,2)+ROUND($AY212*6.5%,2)+ROUND($AY212*$E$5%,2))-($BA212-$BB212))/(100+$E$5+9.76+6.5))*100))*$E$8,2)),IF(ROUND(((($AY212+ROUND($AY212*9.76%,2)+ROUND($AY212*6.5%,2)+ROUND($AY212*$E$5%,2))-($BA212-$BB212)+$AZ212)-(((($AY212+ROUND($AY212*9.76%,2)+ROUND($AY212*6.5%,2)+ROUND($AY212*$E$5%,2))-($BA212-$BB212)+$AZ212)/(100+$E$5+9.76+6.5))*100))*$E$8,2)&gt;=ROUND((ROUND(IF($AY212&gt;=2800,2800,$AY212)*9.76%,2)+ROUND(IF($AY212&gt;=2800,2800,$AY212)*6.5%,2)+ROUND(IF($AY212&gt;=2800,2800,$AY212)*$E$5%,2))*$E$8,2),ROUND((ROUND(IF($AY212&gt;=2800,2800,$AY212)*9.76%,2)+ROUND(IF($AY212&gt;=2800,2800,$AY212)*6.5%,2)+ROUND(IF($AY212&gt;=2800,2800,$AY212)*$E$5%,2))*$E$8,2),ROUND(((($AY212+ROUND($AY212*9.76%,2)+ROUND($AY212*6.5%,2)+ROUND($AY212*$E$5%,2))-($BA212-$BB212)+$AZ212)-(((($AY212+ROUND($AY212*9.76%,2)+ROUND($AY212*6.5%,2)+ROUND($AY212*$E$5%,2))-($BA212-$BB212)+$AZ212)/(100+$E$5+9.76+6.5))*100))*$E$8,2))))))),0))</f>
        <v>0</v>
      </c>
      <c r="BO212" s="32" t="str">
        <f t="shared" ref="BO212:BO267" si="233">IF($E$7=2020,IF(IF(OR($AX212=0,$H212=0),0,IF($BF212&gt;0,$BF212,$BG212))&gt;$G212,$G212,IF(OR($AX212=0,$H212=0),0,IF($BF212&gt;0,$BF212,$BG212))),IF($E$7=2021,IF(IF(OR($AX212=0,$H212=0),0,IF($BL212&gt;0,$BL212,$BM212))&gt;$G212,$G212,IF(OR($AX212=0,$H212=0),0,IF($BL212&gt;0,$BL212,$BM212))),""))</f>
        <v/>
      </c>
      <c r="BP212" s="32" t="str">
        <f t="shared" ref="BP212:BP267" si="234">IF($E$7=2020,IF(IF(OR($AX212=0,$H212=0),0,$BH212)&gt;$H212,$H212,IF(OR($AX212=0,$H212=0),0,$BH212)),IF($E$7=2021,IF(IF(OR($AX212=0,$H212=0),0,$BN212)&gt;$H212,$H212,IF(OR($AX212=0,$H212=0),0,$BN212)),""))</f>
        <v/>
      </c>
      <c r="BQ212" s="56" t="str">
        <f t="shared" ref="BQ212:BQ267" si="235">IF($E$7=2020,ROUND(IF(IF($BC212&gt;0,$BC212,IF($BD212&gt;0,$BD212,IF($BE212&gt;0,$BE212,0)))&gt;$I212,$I212,IF($BC212&gt;0,$BC212,IF($BD212&gt;0,$BD212,IF($BE212&gt;0,$BE212,0)))),2),IF($E$7=2021,ROUND(IF(IF($BI212&gt;0,$BI212,IF($BJ212&gt;0,$BJ212,IF($BK212&gt;0,$BK212,0)))&gt;$I212,$I212,IF($BI212&gt;0,$BI212,IF($BJ212&gt;0,$BJ212,IF($BK212&gt;0,$BK212,0)))),2),""))</f>
        <v/>
      </c>
      <c r="BR212" s="250">
        <f t="shared" ref="BR212:BR267" si="236">IF($E$7=0,0,$AC212+$AW212+$BQ212)</f>
        <v>0</v>
      </c>
      <c r="BS212" s="19"/>
      <c r="BT212" s="19"/>
      <c r="BU212" s="19"/>
      <c r="BV212" s="19"/>
      <c r="BW212" s="19"/>
      <c r="BX212" s="19"/>
      <c r="BY212" s="19"/>
      <c r="BZ212" s="19"/>
      <c r="CA212" s="19">
        <f t="shared" si="198"/>
        <v>10</v>
      </c>
      <c r="CB212" s="19"/>
      <c r="CC212" s="19"/>
      <c r="CD212" s="19"/>
      <c r="CE212" s="19"/>
      <c r="CF212" s="19"/>
      <c r="CG212" s="19"/>
      <c r="CH212" s="19"/>
      <c r="CI212" s="19"/>
      <c r="CJ212" s="19"/>
      <c r="CK212" s="19"/>
      <c r="CL212" s="19"/>
      <c r="CM212" s="19"/>
      <c r="CN212" s="19"/>
      <c r="CO212" s="18"/>
      <c r="CP212" s="18"/>
      <c r="CQ212" s="18"/>
    </row>
    <row r="213" spans="1:95" ht="15.75" customHeight="1" x14ac:dyDescent="0.25">
      <c r="A213" s="129">
        <v>195</v>
      </c>
      <c r="B213" s="50"/>
      <c r="C213" s="50"/>
      <c r="D213" s="36"/>
      <c r="E213" s="36"/>
      <c r="F213" s="37">
        <v>1</v>
      </c>
      <c r="G213" s="61">
        <v>0</v>
      </c>
      <c r="H213" s="62">
        <v>0</v>
      </c>
      <c r="I213" s="63">
        <v>0</v>
      </c>
      <c r="J213" s="38">
        <v>1</v>
      </c>
      <c r="K213" s="39">
        <v>0</v>
      </c>
      <c r="L213" s="39">
        <v>0</v>
      </c>
      <c r="M213" s="39">
        <v>0</v>
      </c>
      <c r="N213" s="40">
        <v>0</v>
      </c>
      <c r="O213" s="41">
        <f t="shared" si="199"/>
        <v>0</v>
      </c>
      <c r="P213" s="41">
        <f t="shared" si="200"/>
        <v>0</v>
      </c>
      <c r="Q213" s="41">
        <f t="shared" si="201"/>
        <v>0</v>
      </c>
      <c r="R213" s="41">
        <f t="shared" si="202"/>
        <v>0</v>
      </c>
      <c r="S213" s="41">
        <f t="shared" si="203"/>
        <v>0</v>
      </c>
      <c r="T213" s="32">
        <f t="shared" si="180"/>
        <v>0</v>
      </c>
      <c r="U213" s="41">
        <f t="shared" si="204"/>
        <v>0</v>
      </c>
      <c r="V213" s="41">
        <f t="shared" si="205"/>
        <v>0</v>
      </c>
      <c r="W213" s="41">
        <f t="shared" si="206"/>
        <v>0</v>
      </c>
      <c r="X213" s="41">
        <f t="shared" si="207"/>
        <v>0</v>
      </c>
      <c r="Y213" s="41">
        <f t="shared" si="208"/>
        <v>0</v>
      </c>
      <c r="Z213" s="32">
        <f t="shared" si="209"/>
        <v>0</v>
      </c>
      <c r="AA213" s="32" t="str">
        <f t="shared" si="210"/>
        <v/>
      </c>
      <c r="AB213" s="32" t="str">
        <f t="shared" si="211"/>
        <v/>
      </c>
      <c r="AC213" s="56" t="str">
        <f t="shared" si="212"/>
        <v/>
      </c>
      <c r="AD213" s="42">
        <f t="shared" si="213"/>
        <v>1</v>
      </c>
      <c r="AE213" s="43">
        <f t="shared" si="181"/>
        <v>0</v>
      </c>
      <c r="AF213" s="43">
        <f t="shared" si="182"/>
        <v>0</v>
      </c>
      <c r="AG213" s="43">
        <f t="shared" si="183"/>
        <v>0</v>
      </c>
      <c r="AH213" s="44">
        <f t="shared" si="184"/>
        <v>0</v>
      </c>
      <c r="AI213" s="45">
        <f t="shared" si="185"/>
        <v>0</v>
      </c>
      <c r="AJ213" s="45">
        <f t="shared" si="186"/>
        <v>0</v>
      </c>
      <c r="AK213" s="46">
        <f t="shared" si="187"/>
        <v>0</v>
      </c>
      <c r="AL213" s="46">
        <f t="shared" si="214"/>
        <v>0</v>
      </c>
      <c r="AM213" s="46">
        <f t="shared" si="188"/>
        <v>0</v>
      </c>
      <c r="AN213" s="32">
        <f t="shared" si="215"/>
        <v>0</v>
      </c>
      <c r="AO213" s="45">
        <f t="shared" si="216"/>
        <v>0</v>
      </c>
      <c r="AP213" s="45">
        <f t="shared" si="217"/>
        <v>0</v>
      </c>
      <c r="AQ213" s="46">
        <f t="shared" si="218"/>
        <v>0</v>
      </c>
      <c r="AR213" s="46">
        <f t="shared" si="219"/>
        <v>0</v>
      </c>
      <c r="AS213" s="46">
        <f t="shared" si="220"/>
        <v>0</v>
      </c>
      <c r="AT213" s="32">
        <f t="shared" si="221"/>
        <v>0</v>
      </c>
      <c r="AU213" s="35" t="str">
        <f t="shared" si="222"/>
        <v/>
      </c>
      <c r="AV213" s="35" t="str">
        <f t="shared" si="223"/>
        <v/>
      </c>
      <c r="AW213" s="65" t="str">
        <f t="shared" si="224"/>
        <v/>
      </c>
      <c r="AX213" s="47">
        <f t="shared" si="189"/>
        <v>1</v>
      </c>
      <c r="AY213" s="48">
        <f t="shared" si="190"/>
        <v>0</v>
      </c>
      <c r="AZ213" s="48">
        <f t="shared" si="191"/>
        <v>0</v>
      </c>
      <c r="BA213" s="43">
        <f t="shared" si="192"/>
        <v>0</v>
      </c>
      <c r="BB213" s="43">
        <f t="shared" si="193"/>
        <v>0</v>
      </c>
      <c r="BC213" s="49">
        <f t="shared" si="194"/>
        <v>0</v>
      </c>
      <c r="BD213" s="49">
        <f t="shared" si="195"/>
        <v>0</v>
      </c>
      <c r="BE213" s="49">
        <f t="shared" si="196"/>
        <v>0</v>
      </c>
      <c r="BF213" s="49">
        <f t="shared" si="225"/>
        <v>0</v>
      </c>
      <c r="BG213" s="49">
        <f t="shared" si="197"/>
        <v>0</v>
      </c>
      <c r="BH213" s="32">
        <f t="shared" si="226"/>
        <v>0</v>
      </c>
      <c r="BI213" s="49">
        <f t="shared" si="227"/>
        <v>0</v>
      </c>
      <c r="BJ213" s="49">
        <f t="shared" si="228"/>
        <v>0</v>
      </c>
      <c r="BK213" s="49">
        <f t="shared" si="229"/>
        <v>0</v>
      </c>
      <c r="BL213" s="49">
        <f t="shared" si="230"/>
        <v>0</v>
      </c>
      <c r="BM213" s="49">
        <f t="shared" si="231"/>
        <v>0</v>
      </c>
      <c r="BN213" s="32">
        <f t="shared" si="232"/>
        <v>0</v>
      </c>
      <c r="BO213" s="32" t="str">
        <f t="shared" si="233"/>
        <v/>
      </c>
      <c r="BP213" s="32" t="str">
        <f t="shared" si="234"/>
        <v/>
      </c>
      <c r="BQ213" s="56" t="str">
        <f t="shared" si="235"/>
        <v/>
      </c>
      <c r="BR213" s="250">
        <f t="shared" si="236"/>
        <v>0</v>
      </c>
      <c r="BS213" s="19"/>
      <c r="BT213" s="19"/>
      <c r="BU213" s="19"/>
      <c r="BV213" s="19"/>
      <c r="BW213" s="19"/>
      <c r="BX213" s="19"/>
      <c r="BY213" s="19"/>
      <c r="BZ213" s="19"/>
      <c r="CA213" s="19">
        <f t="shared" si="198"/>
        <v>10</v>
      </c>
      <c r="CB213" s="19"/>
      <c r="CC213" s="19"/>
      <c r="CD213" s="19"/>
      <c r="CE213" s="19"/>
      <c r="CF213" s="19"/>
      <c r="CG213" s="19"/>
      <c r="CH213" s="19"/>
      <c r="CI213" s="19"/>
      <c r="CJ213" s="19"/>
      <c r="CK213" s="19"/>
      <c r="CL213" s="19"/>
      <c r="CM213" s="19"/>
      <c r="CN213" s="19"/>
      <c r="CO213" s="18"/>
      <c r="CP213" s="18"/>
      <c r="CQ213" s="18"/>
    </row>
    <row r="214" spans="1:95" ht="15.75" customHeight="1" x14ac:dyDescent="0.25">
      <c r="A214" s="129">
        <v>196</v>
      </c>
      <c r="B214" s="50"/>
      <c r="C214" s="50"/>
      <c r="D214" s="36"/>
      <c r="E214" s="36"/>
      <c r="F214" s="37">
        <v>1</v>
      </c>
      <c r="G214" s="61">
        <v>0</v>
      </c>
      <c r="H214" s="62">
        <v>0</v>
      </c>
      <c r="I214" s="63">
        <v>0</v>
      </c>
      <c r="J214" s="38">
        <v>1</v>
      </c>
      <c r="K214" s="39">
        <v>0</v>
      </c>
      <c r="L214" s="39">
        <v>0</v>
      </c>
      <c r="M214" s="39">
        <v>0</v>
      </c>
      <c r="N214" s="40">
        <v>0</v>
      </c>
      <c r="O214" s="41">
        <f t="shared" si="199"/>
        <v>0</v>
      </c>
      <c r="P214" s="41">
        <f t="shared" si="200"/>
        <v>0</v>
      </c>
      <c r="Q214" s="41">
        <f t="shared" si="201"/>
        <v>0</v>
      </c>
      <c r="R214" s="41">
        <f t="shared" si="202"/>
        <v>0</v>
      </c>
      <c r="S214" s="41">
        <f t="shared" si="203"/>
        <v>0</v>
      </c>
      <c r="T214" s="32">
        <f t="shared" si="180"/>
        <v>0</v>
      </c>
      <c r="U214" s="41">
        <f t="shared" si="204"/>
        <v>0</v>
      </c>
      <c r="V214" s="41">
        <f t="shared" si="205"/>
        <v>0</v>
      </c>
      <c r="W214" s="41">
        <f t="shared" si="206"/>
        <v>0</v>
      </c>
      <c r="X214" s="41">
        <f t="shared" si="207"/>
        <v>0</v>
      </c>
      <c r="Y214" s="41">
        <f t="shared" si="208"/>
        <v>0</v>
      </c>
      <c r="Z214" s="32">
        <f t="shared" si="209"/>
        <v>0</v>
      </c>
      <c r="AA214" s="32" t="str">
        <f t="shared" si="210"/>
        <v/>
      </c>
      <c r="AB214" s="32" t="str">
        <f t="shared" si="211"/>
        <v/>
      </c>
      <c r="AC214" s="56" t="str">
        <f t="shared" si="212"/>
        <v/>
      </c>
      <c r="AD214" s="42">
        <f t="shared" si="213"/>
        <v>1</v>
      </c>
      <c r="AE214" s="43">
        <f t="shared" si="181"/>
        <v>0</v>
      </c>
      <c r="AF214" s="43">
        <f t="shared" si="182"/>
        <v>0</v>
      </c>
      <c r="AG214" s="43">
        <f t="shared" si="183"/>
        <v>0</v>
      </c>
      <c r="AH214" s="44">
        <f t="shared" si="184"/>
        <v>0</v>
      </c>
      <c r="AI214" s="45">
        <f t="shared" si="185"/>
        <v>0</v>
      </c>
      <c r="AJ214" s="45">
        <f t="shared" si="186"/>
        <v>0</v>
      </c>
      <c r="AK214" s="46">
        <f t="shared" si="187"/>
        <v>0</v>
      </c>
      <c r="AL214" s="46">
        <f t="shared" si="214"/>
        <v>0</v>
      </c>
      <c r="AM214" s="46">
        <f t="shared" si="188"/>
        <v>0</v>
      </c>
      <c r="AN214" s="32">
        <f t="shared" si="215"/>
        <v>0</v>
      </c>
      <c r="AO214" s="45">
        <f t="shared" si="216"/>
        <v>0</v>
      </c>
      <c r="AP214" s="45">
        <f t="shared" si="217"/>
        <v>0</v>
      </c>
      <c r="AQ214" s="46">
        <f t="shared" si="218"/>
        <v>0</v>
      </c>
      <c r="AR214" s="46">
        <f t="shared" si="219"/>
        <v>0</v>
      </c>
      <c r="AS214" s="46">
        <f t="shared" si="220"/>
        <v>0</v>
      </c>
      <c r="AT214" s="32">
        <f t="shared" si="221"/>
        <v>0</v>
      </c>
      <c r="AU214" s="35" t="str">
        <f t="shared" si="222"/>
        <v/>
      </c>
      <c r="AV214" s="35" t="str">
        <f t="shared" si="223"/>
        <v/>
      </c>
      <c r="AW214" s="65" t="str">
        <f t="shared" si="224"/>
        <v/>
      </c>
      <c r="AX214" s="47">
        <f t="shared" si="189"/>
        <v>1</v>
      </c>
      <c r="AY214" s="48">
        <f t="shared" si="190"/>
        <v>0</v>
      </c>
      <c r="AZ214" s="48">
        <f t="shared" si="191"/>
        <v>0</v>
      </c>
      <c r="BA214" s="43">
        <f t="shared" si="192"/>
        <v>0</v>
      </c>
      <c r="BB214" s="43">
        <f t="shared" si="193"/>
        <v>0</v>
      </c>
      <c r="BC214" s="49">
        <f t="shared" si="194"/>
        <v>0</v>
      </c>
      <c r="BD214" s="49">
        <f t="shared" si="195"/>
        <v>0</v>
      </c>
      <c r="BE214" s="49">
        <f t="shared" si="196"/>
        <v>0</v>
      </c>
      <c r="BF214" s="49">
        <f t="shared" si="225"/>
        <v>0</v>
      </c>
      <c r="BG214" s="49">
        <f t="shared" si="197"/>
        <v>0</v>
      </c>
      <c r="BH214" s="32">
        <f t="shared" si="226"/>
        <v>0</v>
      </c>
      <c r="BI214" s="49">
        <f t="shared" si="227"/>
        <v>0</v>
      </c>
      <c r="BJ214" s="49">
        <f t="shared" si="228"/>
        <v>0</v>
      </c>
      <c r="BK214" s="49">
        <f t="shared" si="229"/>
        <v>0</v>
      </c>
      <c r="BL214" s="49">
        <f t="shared" si="230"/>
        <v>0</v>
      </c>
      <c r="BM214" s="49">
        <f t="shared" si="231"/>
        <v>0</v>
      </c>
      <c r="BN214" s="32">
        <f t="shared" si="232"/>
        <v>0</v>
      </c>
      <c r="BO214" s="32" t="str">
        <f t="shared" si="233"/>
        <v/>
      </c>
      <c r="BP214" s="32" t="str">
        <f t="shared" si="234"/>
        <v/>
      </c>
      <c r="BQ214" s="56" t="str">
        <f t="shared" si="235"/>
        <v/>
      </c>
      <c r="BR214" s="250">
        <f t="shared" si="236"/>
        <v>0</v>
      </c>
      <c r="BS214" s="19"/>
      <c r="BT214" s="19"/>
      <c r="BU214" s="19"/>
      <c r="BV214" s="19"/>
      <c r="BW214" s="19"/>
      <c r="BX214" s="19"/>
      <c r="BY214" s="19"/>
      <c r="BZ214" s="19"/>
      <c r="CA214" s="19">
        <f t="shared" si="198"/>
        <v>10</v>
      </c>
      <c r="CB214" s="19"/>
      <c r="CC214" s="19"/>
      <c r="CD214" s="19"/>
      <c r="CE214" s="19"/>
      <c r="CF214" s="19"/>
      <c r="CG214" s="19"/>
      <c r="CH214" s="19"/>
      <c r="CI214" s="19"/>
      <c r="CJ214" s="19"/>
      <c r="CK214" s="19"/>
      <c r="CL214" s="19"/>
      <c r="CM214" s="19"/>
      <c r="CN214" s="19"/>
      <c r="CO214" s="18"/>
      <c r="CP214" s="18"/>
      <c r="CQ214" s="18"/>
    </row>
    <row r="215" spans="1:95" ht="15.75" customHeight="1" x14ac:dyDescent="0.25">
      <c r="A215" s="129">
        <v>197</v>
      </c>
      <c r="B215" s="50"/>
      <c r="C215" s="50"/>
      <c r="D215" s="36"/>
      <c r="E215" s="36"/>
      <c r="F215" s="37">
        <v>1</v>
      </c>
      <c r="G215" s="61">
        <v>0</v>
      </c>
      <c r="H215" s="62">
        <v>0</v>
      </c>
      <c r="I215" s="63">
        <v>0</v>
      </c>
      <c r="J215" s="38">
        <v>1</v>
      </c>
      <c r="K215" s="39">
        <v>0</v>
      </c>
      <c r="L215" s="39">
        <v>0</v>
      </c>
      <c r="M215" s="39">
        <v>0</v>
      </c>
      <c r="N215" s="40">
        <v>0</v>
      </c>
      <c r="O215" s="41">
        <f t="shared" si="199"/>
        <v>0</v>
      </c>
      <c r="P215" s="41">
        <f t="shared" si="200"/>
        <v>0</v>
      </c>
      <c r="Q215" s="41">
        <f t="shared" si="201"/>
        <v>0</v>
      </c>
      <c r="R215" s="41">
        <f t="shared" si="202"/>
        <v>0</v>
      </c>
      <c r="S215" s="41">
        <f t="shared" si="203"/>
        <v>0</v>
      </c>
      <c r="T215" s="32">
        <f t="shared" si="180"/>
        <v>0</v>
      </c>
      <c r="U215" s="41">
        <f t="shared" si="204"/>
        <v>0</v>
      </c>
      <c r="V215" s="41">
        <f t="shared" si="205"/>
        <v>0</v>
      </c>
      <c r="W215" s="41">
        <f t="shared" si="206"/>
        <v>0</v>
      </c>
      <c r="X215" s="41">
        <f t="shared" si="207"/>
        <v>0</v>
      </c>
      <c r="Y215" s="41">
        <f t="shared" si="208"/>
        <v>0</v>
      </c>
      <c r="Z215" s="32">
        <f t="shared" si="209"/>
        <v>0</v>
      </c>
      <c r="AA215" s="32" t="str">
        <f t="shared" si="210"/>
        <v/>
      </c>
      <c r="AB215" s="32" t="str">
        <f t="shared" si="211"/>
        <v/>
      </c>
      <c r="AC215" s="56" t="str">
        <f t="shared" si="212"/>
        <v/>
      </c>
      <c r="AD215" s="42">
        <f t="shared" si="213"/>
        <v>1</v>
      </c>
      <c r="AE215" s="43">
        <f t="shared" si="181"/>
        <v>0</v>
      </c>
      <c r="AF215" s="43">
        <f t="shared" si="182"/>
        <v>0</v>
      </c>
      <c r="AG215" s="43">
        <f t="shared" si="183"/>
        <v>0</v>
      </c>
      <c r="AH215" s="44">
        <f t="shared" si="184"/>
        <v>0</v>
      </c>
      <c r="AI215" s="45">
        <f t="shared" si="185"/>
        <v>0</v>
      </c>
      <c r="AJ215" s="45">
        <f t="shared" si="186"/>
        <v>0</v>
      </c>
      <c r="AK215" s="46">
        <f t="shared" si="187"/>
        <v>0</v>
      </c>
      <c r="AL215" s="46">
        <f t="shared" si="214"/>
        <v>0</v>
      </c>
      <c r="AM215" s="46">
        <f t="shared" si="188"/>
        <v>0</v>
      </c>
      <c r="AN215" s="32">
        <f t="shared" si="215"/>
        <v>0</v>
      </c>
      <c r="AO215" s="45">
        <f t="shared" si="216"/>
        <v>0</v>
      </c>
      <c r="AP215" s="45">
        <f t="shared" si="217"/>
        <v>0</v>
      </c>
      <c r="AQ215" s="46">
        <f t="shared" si="218"/>
        <v>0</v>
      </c>
      <c r="AR215" s="46">
        <f t="shared" si="219"/>
        <v>0</v>
      </c>
      <c r="AS215" s="46">
        <f t="shared" si="220"/>
        <v>0</v>
      </c>
      <c r="AT215" s="32">
        <f t="shared" si="221"/>
        <v>0</v>
      </c>
      <c r="AU215" s="35" t="str">
        <f t="shared" si="222"/>
        <v/>
      </c>
      <c r="AV215" s="35" t="str">
        <f t="shared" si="223"/>
        <v/>
      </c>
      <c r="AW215" s="65" t="str">
        <f t="shared" si="224"/>
        <v/>
      </c>
      <c r="AX215" s="47">
        <f t="shared" si="189"/>
        <v>1</v>
      </c>
      <c r="AY215" s="48">
        <f t="shared" si="190"/>
        <v>0</v>
      </c>
      <c r="AZ215" s="48">
        <f t="shared" si="191"/>
        <v>0</v>
      </c>
      <c r="BA215" s="43">
        <f t="shared" si="192"/>
        <v>0</v>
      </c>
      <c r="BB215" s="43">
        <f t="shared" si="193"/>
        <v>0</v>
      </c>
      <c r="BC215" s="49">
        <f t="shared" si="194"/>
        <v>0</v>
      </c>
      <c r="BD215" s="49">
        <f t="shared" si="195"/>
        <v>0</v>
      </c>
      <c r="BE215" s="49">
        <f t="shared" si="196"/>
        <v>0</v>
      </c>
      <c r="BF215" s="49">
        <f t="shared" si="225"/>
        <v>0</v>
      </c>
      <c r="BG215" s="49">
        <f t="shared" si="197"/>
        <v>0</v>
      </c>
      <c r="BH215" s="32">
        <f t="shared" si="226"/>
        <v>0</v>
      </c>
      <c r="BI215" s="49">
        <f t="shared" si="227"/>
        <v>0</v>
      </c>
      <c r="BJ215" s="49">
        <f t="shared" si="228"/>
        <v>0</v>
      </c>
      <c r="BK215" s="49">
        <f t="shared" si="229"/>
        <v>0</v>
      </c>
      <c r="BL215" s="49">
        <f t="shared" si="230"/>
        <v>0</v>
      </c>
      <c r="BM215" s="49">
        <f t="shared" si="231"/>
        <v>0</v>
      </c>
      <c r="BN215" s="32">
        <f t="shared" si="232"/>
        <v>0</v>
      </c>
      <c r="BO215" s="32" t="str">
        <f t="shared" si="233"/>
        <v/>
      </c>
      <c r="BP215" s="32" t="str">
        <f t="shared" si="234"/>
        <v/>
      </c>
      <c r="BQ215" s="56" t="str">
        <f t="shared" si="235"/>
        <v/>
      </c>
      <c r="BR215" s="250">
        <f t="shared" si="236"/>
        <v>0</v>
      </c>
      <c r="BS215" s="19"/>
      <c r="BT215" s="19"/>
      <c r="BU215" s="19"/>
      <c r="BV215" s="19"/>
      <c r="BW215" s="19"/>
      <c r="BX215" s="19"/>
      <c r="BY215" s="19"/>
      <c r="BZ215" s="19"/>
      <c r="CA215" s="19">
        <f t="shared" si="198"/>
        <v>10</v>
      </c>
      <c r="CB215" s="19"/>
      <c r="CC215" s="19"/>
      <c r="CD215" s="19"/>
      <c r="CE215" s="19"/>
      <c r="CF215" s="19"/>
      <c r="CG215" s="19"/>
      <c r="CH215" s="19"/>
      <c r="CI215" s="19"/>
      <c r="CJ215" s="19"/>
      <c r="CK215" s="19"/>
      <c r="CL215" s="19"/>
      <c r="CM215" s="19"/>
      <c r="CN215" s="19"/>
      <c r="CO215" s="18"/>
      <c r="CP215" s="18"/>
      <c r="CQ215" s="18"/>
    </row>
    <row r="216" spans="1:95" ht="15.75" customHeight="1" x14ac:dyDescent="0.25">
      <c r="A216" s="129">
        <v>198</v>
      </c>
      <c r="B216" s="50"/>
      <c r="C216" s="50"/>
      <c r="D216" s="36"/>
      <c r="E216" s="36"/>
      <c r="F216" s="37">
        <v>1</v>
      </c>
      <c r="G216" s="61">
        <v>0</v>
      </c>
      <c r="H216" s="62">
        <v>0</v>
      </c>
      <c r="I216" s="63">
        <v>0</v>
      </c>
      <c r="J216" s="38">
        <v>1</v>
      </c>
      <c r="K216" s="39">
        <v>0</v>
      </c>
      <c r="L216" s="39">
        <v>0</v>
      </c>
      <c r="M216" s="39">
        <v>0</v>
      </c>
      <c r="N216" s="40">
        <v>0</v>
      </c>
      <c r="O216" s="41">
        <f t="shared" si="199"/>
        <v>0</v>
      </c>
      <c r="P216" s="41">
        <f t="shared" si="200"/>
        <v>0</v>
      </c>
      <c r="Q216" s="41">
        <f t="shared" si="201"/>
        <v>0</v>
      </c>
      <c r="R216" s="41">
        <f t="shared" si="202"/>
        <v>0</v>
      </c>
      <c r="S216" s="41">
        <f t="shared" si="203"/>
        <v>0</v>
      </c>
      <c r="T216" s="32">
        <f t="shared" si="180"/>
        <v>0</v>
      </c>
      <c r="U216" s="41">
        <f t="shared" si="204"/>
        <v>0</v>
      </c>
      <c r="V216" s="41">
        <f t="shared" si="205"/>
        <v>0</v>
      </c>
      <c r="W216" s="41">
        <f t="shared" si="206"/>
        <v>0</v>
      </c>
      <c r="X216" s="41">
        <f t="shared" si="207"/>
        <v>0</v>
      </c>
      <c r="Y216" s="41">
        <f t="shared" si="208"/>
        <v>0</v>
      </c>
      <c r="Z216" s="32">
        <f t="shared" si="209"/>
        <v>0</v>
      </c>
      <c r="AA216" s="32" t="str">
        <f t="shared" si="210"/>
        <v/>
      </c>
      <c r="AB216" s="32" t="str">
        <f t="shared" si="211"/>
        <v/>
      </c>
      <c r="AC216" s="56" t="str">
        <f t="shared" si="212"/>
        <v/>
      </c>
      <c r="AD216" s="42">
        <f t="shared" si="213"/>
        <v>1</v>
      </c>
      <c r="AE216" s="43">
        <f t="shared" si="181"/>
        <v>0</v>
      </c>
      <c r="AF216" s="43">
        <f t="shared" si="182"/>
        <v>0</v>
      </c>
      <c r="AG216" s="43">
        <f t="shared" si="183"/>
        <v>0</v>
      </c>
      <c r="AH216" s="44">
        <f t="shared" si="184"/>
        <v>0</v>
      </c>
      <c r="AI216" s="45">
        <f t="shared" si="185"/>
        <v>0</v>
      </c>
      <c r="AJ216" s="45">
        <f t="shared" si="186"/>
        <v>0</v>
      </c>
      <c r="AK216" s="46">
        <f t="shared" si="187"/>
        <v>0</v>
      </c>
      <c r="AL216" s="46">
        <f t="shared" si="214"/>
        <v>0</v>
      </c>
      <c r="AM216" s="46">
        <f t="shared" si="188"/>
        <v>0</v>
      </c>
      <c r="AN216" s="32">
        <f t="shared" si="215"/>
        <v>0</v>
      </c>
      <c r="AO216" s="45">
        <f t="shared" si="216"/>
        <v>0</v>
      </c>
      <c r="AP216" s="45">
        <f t="shared" si="217"/>
        <v>0</v>
      </c>
      <c r="AQ216" s="46">
        <f t="shared" si="218"/>
        <v>0</v>
      </c>
      <c r="AR216" s="46">
        <f t="shared" si="219"/>
        <v>0</v>
      </c>
      <c r="AS216" s="46">
        <f t="shared" si="220"/>
        <v>0</v>
      </c>
      <c r="AT216" s="32">
        <f t="shared" si="221"/>
        <v>0</v>
      </c>
      <c r="AU216" s="35" t="str">
        <f t="shared" si="222"/>
        <v/>
      </c>
      <c r="AV216" s="35" t="str">
        <f t="shared" si="223"/>
        <v/>
      </c>
      <c r="AW216" s="65" t="str">
        <f t="shared" si="224"/>
        <v/>
      </c>
      <c r="AX216" s="47">
        <f t="shared" si="189"/>
        <v>1</v>
      </c>
      <c r="AY216" s="48">
        <f t="shared" si="190"/>
        <v>0</v>
      </c>
      <c r="AZ216" s="48">
        <f t="shared" si="191"/>
        <v>0</v>
      </c>
      <c r="BA216" s="43">
        <f t="shared" si="192"/>
        <v>0</v>
      </c>
      <c r="BB216" s="43">
        <f t="shared" si="193"/>
        <v>0</v>
      </c>
      <c r="BC216" s="49">
        <f t="shared" si="194"/>
        <v>0</v>
      </c>
      <c r="BD216" s="49">
        <f t="shared" si="195"/>
        <v>0</v>
      </c>
      <c r="BE216" s="49">
        <f t="shared" si="196"/>
        <v>0</v>
      </c>
      <c r="BF216" s="49">
        <f t="shared" si="225"/>
        <v>0</v>
      </c>
      <c r="BG216" s="49">
        <f t="shared" si="197"/>
        <v>0</v>
      </c>
      <c r="BH216" s="32">
        <f t="shared" si="226"/>
        <v>0</v>
      </c>
      <c r="BI216" s="49">
        <f t="shared" si="227"/>
        <v>0</v>
      </c>
      <c r="BJ216" s="49">
        <f t="shared" si="228"/>
        <v>0</v>
      </c>
      <c r="BK216" s="49">
        <f t="shared" si="229"/>
        <v>0</v>
      </c>
      <c r="BL216" s="49">
        <f t="shared" si="230"/>
        <v>0</v>
      </c>
      <c r="BM216" s="49">
        <f t="shared" si="231"/>
        <v>0</v>
      </c>
      <c r="BN216" s="32">
        <f t="shared" si="232"/>
        <v>0</v>
      </c>
      <c r="BO216" s="32" t="str">
        <f t="shared" si="233"/>
        <v/>
      </c>
      <c r="BP216" s="32" t="str">
        <f t="shared" si="234"/>
        <v/>
      </c>
      <c r="BQ216" s="56" t="str">
        <f t="shared" si="235"/>
        <v/>
      </c>
      <c r="BR216" s="250">
        <f t="shared" si="236"/>
        <v>0</v>
      </c>
      <c r="BS216" s="19"/>
      <c r="BT216" s="19"/>
      <c r="BU216" s="19"/>
      <c r="BV216" s="19"/>
      <c r="BW216" s="19"/>
      <c r="BX216" s="19"/>
      <c r="BY216" s="19"/>
      <c r="BZ216" s="19"/>
      <c r="CA216" s="19">
        <f t="shared" si="198"/>
        <v>10</v>
      </c>
      <c r="CB216" s="19"/>
      <c r="CC216" s="19"/>
      <c r="CD216" s="19"/>
      <c r="CE216" s="19"/>
      <c r="CF216" s="19"/>
      <c r="CG216" s="19"/>
      <c r="CH216" s="19"/>
      <c r="CI216" s="19"/>
      <c r="CJ216" s="19"/>
      <c r="CK216" s="19"/>
      <c r="CL216" s="19"/>
      <c r="CM216" s="19"/>
      <c r="CN216" s="19"/>
      <c r="CO216" s="18"/>
      <c r="CP216" s="18"/>
      <c r="CQ216" s="18"/>
    </row>
    <row r="217" spans="1:95" ht="15.75" customHeight="1" x14ac:dyDescent="0.25">
      <c r="A217" s="129">
        <v>199</v>
      </c>
      <c r="B217" s="50"/>
      <c r="C217" s="50"/>
      <c r="D217" s="36"/>
      <c r="E217" s="36"/>
      <c r="F217" s="37">
        <v>1</v>
      </c>
      <c r="G217" s="61">
        <v>0</v>
      </c>
      <c r="H217" s="62">
        <v>0</v>
      </c>
      <c r="I217" s="63">
        <v>0</v>
      </c>
      <c r="J217" s="38">
        <v>1</v>
      </c>
      <c r="K217" s="39">
        <v>0</v>
      </c>
      <c r="L217" s="39">
        <v>0</v>
      </c>
      <c r="M217" s="39">
        <v>0</v>
      </c>
      <c r="N217" s="40">
        <v>0</v>
      </c>
      <c r="O217" s="41">
        <f t="shared" si="199"/>
        <v>0</v>
      </c>
      <c r="P217" s="41">
        <f t="shared" si="200"/>
        <v>0</v>
      </c>
      <c r="Q217" s="41">
        <f t="shared" si="201"/>
        <v>0</v>
      </c>
      <c r="R217" s="41">
        <f t="shared" si="202"/>
        <v>0</v>
      </c>
      <c r="S217" s="41">
        <f t="shared" si="203"/>
        <v>0</v>
      </c>
      <c r="T217" s="32">
        <f t="shared" si="180"/>
        <v>0</v>
      </c>
      <c r="U217" s="41">
        <f t="shared" si="204"/>
        <v>0</v>
      </c>
      <c r="V217" s="41">
        <f t="shared" si="205"/>
        <v>0</v>
      </c>
      <c r="W217" s="41">
        <f t="shared" si="206"/>
        <v>0</v>
      </c>
      <c r="X217" s="41">
        <f t="shared" si="207"/>
        <v>0</v>
      </c>
      <c r="Y217" s="41">
        <f t="shared" si="208"/>
        <v>0</v>
      </c>
      <c r="Z217" s="32">
        <f t="shared" si="209"/>
        <v>0</v>
      </c>
      <c r="AA217" s="32" t="str">
        <f t="shared" si="210"/>
        <v/>
      </c>
      <c r="AB217" s="32" t="str">
        <f t="shared" si="211"/>
        <v/>
      </c>
      <c r="AC217" s="56" t="str">
        <f t="shared" si="212"/>
        <v/>
      </c>
      <c r="AD217" s="42">
        <f t="shared" si="213"/>
        <v>1</v>
      </c>
      <c r="AE217" s="43">
        <f t="shared" si="181"/>
        <v>0</v>
      </c>
      <c r="AF217" s="43">
        <f t="shared" si="182"/>
        <v>0</v>
      </c>
      <c r="AG217" s="43">
        <f t="shared" si="183"/>
        <v>0</v>
      </c>
      <c r="AH217" s="44">
        <f t="shared" si="184"/>
        <v>0</v>
      </c>
      <c r="AI217" s="45">
        <f t="shared" si="185"/>
        <v>0</v>
      </c>
      <c r="AJ217" s="45">
        <f t="shared" si="186"/>
        <v>0</v>
      </c>
      <c r="AK217" s="46">
        <f t="shared" si="187"/>
        <v>0</v>
      </c>
      <c r="AL217" s="46">
        <f t="shared" si="214"/>
        <v>0</v>
      </c>
      <c r="AM217" s="46">
        <f t="shared" si="188"/>
        <v>0</v>
      </c>
      <c r="AN217" s="32">
        <f t="shared" si="215"/>
        <v>0</v>
      </c>
      <c r="AO217" s="45">
        <f t="shared" si="216"/>
        <v>0</v>
      </c>
      <c r="AP217" s="45">
        <f t="shared" si="217"/>
        <v>0</v>
      </c>
      <c r="AQ217" s="46">
        <f t="shared" si="218"/>
        <v>0</v>
      </c>
      <c r="AR217" s="46">
        <f t="shared" si="219"/>
        <v>0</v>
      </c>
      <c r="AS217" s="46">
        <f t="shared" si="220"/>
        <v>0</v>
      </c>
      <c r="AT217" s="32">
        <f t="shared" si="221"/>
        <v>0</v>
      </c>
      <c r="AU217" s="35" t="str">
        <f t="shared" si="222"/>
        <v/>
      </c>
      <c r="AV217" s="35" t="str">
        <f t="shared" si="223"/>
        <v/>
      </c>
      <c r="AW217" s="65" t="str">
        <f t="shared" si="224"/>
        <v/>
      </c>
      <c r="AX217" s="47">
        <f t="shared" si="189"/>
        <v>1</v>
      </c>
      <c r="AY217" s="48">
        <f t="shared" si="190"/>
        <v>0</v>
      </c>
      <c r="AZ217" s="48">
        <f t="shared" si="191"/>
        <v>0</v>
      </c>
      <c r="BA217" s="43">
        <f t="shared" si="192"/>
        <v>0</v>
      </c>
      <c r="BB217" s="43">
        <f t="shared" si="193"/>
        <v>0</v>
      </c>
      <c r="BC217" s="49">
        <f t="shared" si="194"/>
        <v>0</v>
      </c>
      <c r="BD217" s="49">
        <f t="shared" si="195"/>
        <v>0</v>
      </c>
      <c r="BE217" s="49">
        <f t="shared" si="196"/>
        <v>0</v>
      </c>
      <c r="BF217" s="49">
        <f t="shared" si="225"/>
        <v>0</v>
      </c>
      <c r="BG217" s="49">
        <f t="shared" si="197"/>
        <v>0</v>
      </c>
      <c r="BH217" s="32">
        <f t="shared" si="226"/>
        <v>0</v>
      </c>
      <c r="BI217" s="49">
        <f t="shared" si="227"/>
        <v>0</v>
      </c>
      <c r="BJ217" s="49">
        <f t="shared" si="228"/>
        <v>0</v>
      </c>
      <c r="BK217" s="49">
        <f t="shared" si="229"/>
        <v>0</v>
      </c>
      <c r="BL217" s="49">
        <f t="shared" si="230"/>
        <v>0</v>
      </c>
      <c r="BM217" s="49">
        <f t="shared" si="231"/>
        <v>0</v>
      </c>
      <c r="BN217" s="32">
        <f t="shared" si="232"/>
        <v>0</v>
      </c>
      <c r="BO217" s="32" t="str">
        <f t="shared" si="233"/>
        <v/>
      </c>
      <c r="BP217" s="32" t="str">
        <f t="shared" si="234"/>
        <v/>
      </c>
      <c r="BQ217" s="56" t="str">
        <f t="shared" si="235"/>
        <v/>
      </c>
      <c r="BR217" s="250">
        <f t="shared" si="236"/>
        <v>0</v>
      </c>
      <c r="BS217" s="19"/>
      <c r="BT217" s="19"/>
      <c r="BU217" s="19"/>
      <c r="BV217" s="19"/>
      <c r="BW217" s="19"/>
      <c r="BX217" s="19"/>
      <c r="BY217" s="19"/>
      <c r="BZ217" s="19"/>
      <c r="CA217" s="19">
        <f t="shared" si="198"/>
        <v>10</v>
      </c>
      <c r="CB217" s="19"/>
      <c r="CC217" s="19"/>
      <c r="CD217" s="19"/>
      <c r="CE217" s="19"/>
      <c r="CF217" s="19"/>
      <c r="CG217" s="19"/>
      <c r="CH217" s="19"/>
      <c r="CI217" s="19"/>
      <c r="CJ217" s="19"/>
      <c r="CK217" s="19"/>
      <c r="CL217" s="19"/>
      <c r="CM217" s="19"/>
      <c r="CN217" s="19"/>
      <c r="CO217" s="18"/>
      <c r="CP217" s="18"/>
      <c r="CQ217" s="18"/>
    </row>
    <row r="218" spans="1:95" ht="15.75" customHeight="1" x14ac:dyDescent="0.25">
      <c r="A218" s="129">
        <v>200</v>
      </c>
      <c r="B218" s="50"/>
      <c r="C218" s="50"/>
      <c r="D218" s="36"/>
      <c r="E218" s="36"/>
      <c r="F218" s="37">
        <v>1</v>
      </c>
      <c r="G218" s="61">
        <v>0</v>
      </c>
      <c r="H218" s="62">
        <v>0</v>
      </c>
      <c r="I218" s="63">
        <v>0</v>
      </c>
      <c r="J218" s="38">
        <v>1</v>
      </c>
      <c r="K218" s="39">
        <v>0</v>
      </c>
      <c r="L218" s="39">
        <v>0</v>
      </c>
      <c r="M218" s="39">
        <v>0</v>
      </c>
      <c r="N218" s="40">
        <v>0</v>
      </c>
      <c r="O218" s="41">
        <f t="shared" si="199"/>
        <v>0</v>
      </c>
      <c r="P218" s="41">
        <f t="shared" si="200"/>
        <v>0</v>
      </c>
      <c r="Q218" s="41">
        <f t="shared" si="201"/>
        <v>0</v>
      </c>
      <c r="R218" s="41">
        <f t="shared" si="202"/>
        <v>0</v>
      </c>
      <c r="S218" s="41">
        <f t="shared" si="203"/>
        <v>0</v>
      </c>
      <c r="T218" s="32">
        <f t="shared" si="180"/>
        <v>0</v>
      </c>
      <c r="U218" s="41">
        <f t="shared" si="204"/>
        <v>0</v>
      </c>
      <c r="V218" s="41">
        <f t="shared" si="205"/>
        <v>0</v>
      </c>
      <c r="W218" s="41">
        <f t="shared" si="206"/>
        <v>0</v>
      </c>
      <c r="X218" s="41">
        <f t="shared" si="207"/>
        <v>0</v>
      </c>
      <c r="Y218" s="41">
        <f t="shared" si="208"/>
        <v>0</v>
      </c>
      <c r="Z218" s="32">
        <f t="shared" si="209"/>
        <v>0</v>
      </c>
      <c r="AA218" s="32" t="str">
        <f t="shared" si="210"/>
        <v/>
      </c>
      <c r="AB218" s="32" t="str">
        <f t="shared" si="211"/>
        <v/>
      </c>
      <c r="AC218" s="56" t="str">
        <f t="shared" si="212"/>
        <v/>
      </c>
      <c r="AD218" s="42">
        <f t="shared" si="213"/>
        <v>1</v>
      </c>
      <c r="AE218" s="43">
        <f t="shared" si="181"/>
        <v>0</v>
      </c>
      <c r="AF218" s="43">
        <f t="shared" si="182"/>
        <v>0</v>
      </c>
      <c r="AG218" s="43">
        <f t="shared" si="183"/>
        <v>0</v>
      </c>
      <c r="AH218" s="44">
        <f t="shared" si="184"/>
        <v>0</v>
      </c>
      <c r="AI218" s="45">
        <f t="shared" si="185"/>
        <v>0</v>
      </c>
      <c r="AJ218" s="45">
        <f t="shared" si="186"/>
        <v>0</v>
      </c>
      <c r="AK218" s="46">
        <f t="shared" si="187"/>
        <v>0</v>
      </c>
      <c r="AL218" s="46">
        <f t="shared" si="214"/>
        <v>0</v>
      </c>
      <c r="AM218" s="46">
        <f t="shared" si="188"/>
        <v>0</v>
      </c>
      <c r="AN218" s="32">
        <f t="shared" si="215"/>
        <v>0</v>
      </c>
      <c r="AO218" s="45">
        <f t="shared" si="216"/>
        <v>0</v>
      </c>
      <c r="AP218" s="45">
        <f t="shared" si="217"/>
        <v>0</v>
      </c>
      <c r="AQ218" s="46">
        <f t="shared" si="218"/>
        <v>0</v>
      </c>
      <c r="AR218" s="46">
        <f t="shared" si="219"/>
        <v>0</v>
      </c>
      <c r="AS218" s="46">
        <f t="shared" si="220"/>
        <v>0</v>
      </c>
      <c r="AT218" s="32">
        <f t="shared" si="221"/>
        <v>0</v>
      </c>
      <c r="AU218" s="35" t="str">
        <f t="shared" si="222"/>
        <v/>
      </c>
      <c r="AV218" s="35" t="str">
        <f t="shared" si="223"/>
        <v/>
      </c>
      <c r="AW218" s="65" t="str">
        <f t="shared" si="224"/>
        <v/>
      </c>
      <c r="AX218" s="47">
        <f t="shared" si="189"/>
        <v>1</v>
      </c>
      <c r="AY218" s="48">
        <f t="shared" si="190"/>
        <v>0</v>
      </c>
      <c r="AZ218" s="48">
        <f t="shared" si="191"/>
        <v>0</v>
      </c>
      <c r="BA218" s="43">
        <f t="shared" si="192"/>
        <v>0</v>
      </c>
      <c r="BB218" s="43">
        <f t="shared" si="193"/>
        <v>0</v>
      </c>
      <c r="BC218" s="49">
        <f t="shared" si="194"/>
        <v>0</v>
      </c>
      <c r="BD218" s="49">
        <f t="shared" si="195"/>
        <v>0</v>
      </c>
      <c r="BE218" s="49">
        <f t="shared" si="196"/>
        <v>0</v>
      </c>
      <c r="BF218" s="49">
        <f t="shared" si="225"/>
        <v>0</v>
      </c>
      <c r="BG218" s="49">
        <f t="shared" si="197"/>
        <v>0</v>
      </c>
      <c r="BH218" s="32">
        <f t="shared" si="226"/>
        <v>0</v>
      </c>
      <c r="BI218" s="49">
        <f t="shared" si="227"/>
        <v>0</v>
      </c>
      <c r="BJ218" s="49">
        <f t="shared" si="228"/>
        <v>0</v>
      </c>
      <c r="BK218" s="49">
        <f t="shared" si="229"/>
        <v>0</v>
      </c>
      <c r="BL218" s="49">
        <f t="shared" si="230"/>
        <v>0</v>
      </c>
      <c r="BM218" s="49">
        <f t="shared" si="231"/>
        <v>0</v>
      </c>
      <c r="BN218" s="32">
        <f t="shared" si="232"/>
        <v>0</v>
      </c>
      <c r="BO218" s="32" t="str">
        <f t="shared" si="233"/>
        <v/>
      </c>
      <c r="BP218" s="32" t="str">
        <f t="shared" si="234"/>
        <v/>
      </c>
      <c r="BQ218" s="56" t="str">
        <f t="shared" si="235"/>
        <v/>
      </c>
      <c r="BR218" s="250">
        <f t="shared" si="236"/>
        <v>0</v>
      </c>
      <c r="BS218" s="19"/>
      <c r="BT218" s="19"/>
      <c r="BU218" s="19"/>
      <c r="BV218" s="19"/>
      <c r="BW218" s="19"/>
      <c r="BX218" s="19"/>
      <c r="BY218" s="19"/>
      <c r="BZ218" s="19"/>
      <c r="CA218" s="19">
        <f t="shared" si="198"/>
        <v>10</v>
      </c>
      <c r="CB218" s="19"/>
      <c r="CC218" s="19"/>
      <c r="CD218" s="19"/>
      <c r="CE218" s="19"/>
      <c r="CF218" s="19"/>
      <c r="CG218" s="19"/>
      <c r="CH218" s="19"/>
      <c r="CI218" s="19"/>
      <c r="CJ218" s="19"/>
      <c r="CK218" s="19"/>
      <c r="CL218" s="19"/>
      <c r="CM218" s="19"/>
      <c r="CN218" s="19"/>
      <c r="CO218" s="18"/>
      <c r="CP218" s="18"/>
      <c r="CQ218" s="18"/>
    </row>
    <row r="219" spans="1:95" ht="15.75" customHeight="1" x14ac:dyDescent="0.25">
      <c r="A219" s="129">
        <v>201</v>
      </c>
      <c r="B219" s="50"/>
      <c r="C219" s="50"/>
      <c r="D219" s="36"/>
      <c r="E219" s="36"/>
      <c r="F219" s="37">
        <v>1</v>
      </c>
      <c r="G219" s="61">
        <v>0</v>
      </c>
      <c r="H219" s="62">
        <v>0</v>
      </c>
      <c r="I219" s="63">
        <v>0</v>
      </c>
      <c r="J219" s="38">
        <v>1</v>
      </c>
      <c r="K219" s="39">
        <v>0</v>
      </c>
      <c r="L219" s="39">
        <v>0</v>
      </c>
      <c r="M219" s="39">
        <v>0</v>
      </c>
      <c r="N219" s="40">
        <v>0</v>
      </c>
      <c r="O219" s="41">
        <f t="shared" si="199"/>
        <v>0</v>
      </c>
      <c r="P219" s="41">
        <f t="shared" si="200"/>
        <v>0</v>
      </c>
      <c r="Q219" s="41">
        <f t="shared" si="201"/>
        <v>0</v>
      </c>
      <c r="R219" s="41">
        <f t="shared" si="202"/>
        <v>0</v>
      </c>
      <c r="S219" s="41">
        <f t="shared" si="203"/>
        <v>0</v>
      </c>
      <c r="T219" s="32">
        <f t="shared" si="180"/>
        <v>0</v>
      </c>
      <c r="U219" s="41">
        <f t="shared" si="204"/>
        <v>0</v>
      </c>
      <c r="V219" s="41">
        <f t="shared" si="205"/>
        <v>0</v>
      </c>
      <c r="W219" s="41">
        <f t="shared" si="206"/>
        <v>0</v>
      </c>
      <c r="X219" s="41">
        <f t="shared" si="207"/>
        <v>0</v>
      </c>
      <c r="Y219" s="41">
        <f t="shared" si="208"/>
        <v>0</v>
      </c>
      <c r="Z219" s="32">
        <f t="shared" si="209"/>
        <v>0</v>
      </c>
      <c r="AA219" s="32" t="str">
        <f t="shared" si="210"/>
        <v/>
      </c>
      <c r="AB219" s="32" t="str">
        <f t="shared" si="211"/>
        <v/>
      </c>
      <c r="AC219" s="56" t="str">
        <f t="shared" si="212"/>
        <v/>
      </c>
      <c r="AD219" s="42">
        <f t="shared" si="213"/>
        <v>1</v>
      </c>
      <c r="AE219" s="43">
        <f t="shared" si="181"/>
        <v>0</v>
      </c>
      <c r="AF219" s="43">
        <f t="shared" si="182"/>
        <v>0</v>
      </c>
      <c r="AG219" s="43">
        <f t="shared" si="183"/>
        <v>0</v>
      </c>
      <c r="AH219" s="44">
        <f t="shared" si="184"/>
        <v>0</v>
      </c>
      <c r="AI219" s="45">
        <f t="shared" si="185"/>
        <v>0</v>
      </c>
      <c r="AJ219" s="45">
        <f t="shared" si="186"/>
        <v>0</v>
      </c>
      <c r="AK219" s="46">
        <f t="shared" si="187"/>
        <v>0</v>
      </c>
      <c r="AL219" s="46">
        <f t="shared" si="214"/>
        <v>0</v>
      </c>
      <c r="AM219" s="46">
        <f t="shared" si="188"/>
        <v>0</v>
      </c>
      <c r="AN219" s="32">
        <f t="shared" si="215"/>
        <v>0</v>
      </c>
      <c r="AO219" s="45">
        <f t="shared" si="216"/>
        <v>0</v>
      </c>
      <c r="AP219" s="45">
        <f t="shared" si="217"/>
        <v>0</v>
      </c>
      <c r="AQ219" s="46">
        <f t="shared" si="218"/>
        <v>0</v>
      </c>
      <c r="AR219" s="46">
        <f t="shared" si="219"/>
        <v>0</v>
      </c>
      <c r="AS219" s="46">
        <f t="shared" si="220"/>
        <v>0</v>
      </c>
      <c r="AT219" s="32">
        <f t="shared" si="221"/>
        <v>0</v>
      </c>
      <c r="AU219" s="35" t="str">
        <f t="shared" si="222"/>
        <v/>
      </c>
      <c r="AV219" s="35" t="str">
        <f t="shared" si="223"/>
        <v/>
      </c>
      <c r="AW219" s="65" t="str">
        <f t="shared" si="224"/>
        <v/>
      </c>
      <c r="AX219" s="47">
        <f t="shared" si="189"/>
        <v>1</v>
      </c>
      <c r="AY219" s="48">
        <f t="shared" si="190"/>
        <v>0</v>
      </c>
      <c r="AZ219" s="48">
        <f t="shared" si="191"/>
        <v>0</v>
      </c>
      <c r="BA219" s="43">
        <f t="shared" si="192"/>
        <v>0</v>
      </c>
      <c r="BB219" s="43">
        <f t="shared" si="193"/>
        <v>0</v>
      </c>
      <c r="BC219" s="49">
        <f t="shared" si="194"/>
        <v>0</v>
      </c>
      <c r="BD219" s="49">
        <f t="shared" si="195"/>
        <v>0</v>
      </c>
      <c r="BE219" s="49">
        <f t="shared" si="196"/>
        <v>0</v>
      </c>
      <c r="BF219" s="49">
        <f t="shared" si="225"/>
        <v>0</v>
      </c>
      <c r="BG219" s="49">
        <f t="shared" si="197"/>
        <v>0</v>
      </c>
      <c r="BH219" s="32">
        <f t="shared" si="226"/>
        <v>0</v>
      </c>
      <c r="BI219" s="49">
        <f t="shared" si="227"/>
        <v>0</v>
      </c>
      <c r="BJ219" s="49">
        <f t="shared" si="228"/>
        <v>0</v>
      </c>
      <c r="BK219" s="49">
        <f t="shared" si="229"/>
        <v>0</v>
      </c>
      <c r="BL219" s="49">
        <f t="shared" si="230"/>
        <v>0</v>
      </c>
      <c r="BM219" s="49">
        <f t="shared" si="231"/>
        <v>0</v>
      </c>
      <c r="BN219" s="32">
        <f t="shared" si="232"/>
        <v>0</v>
      </c>
      <c r="BO219" s="32" t="str">
        <f t="shared" si="233"/>
        <v/>
      </c>
      <c r="BP219" s="32" t="str">
        <f t="shared" si="234"/>
        <v/>
      </c>
      <c r="BQ219" s="56" t="str">
        <f t="shared" si="235"/>
        <v/>
      </c>
      <c r="BR219" s="250">
        <f t="shared" si="236"/>
        <v>0</v>
      </c>
      <c r="BS219" s="19"/>
      <c r="BT219" s="19"/>
      <c r="BU219" s="19"/>
      <c r="BV219" s="19"/>
      <c r="BW219" s="19"/>
      <c r="BX219" s="19"/>
      <c r="BY219" s="19"/>
      <c r="BZ219" s="19"/>
      <c r="CA219" s="19">
        <f t="shared" si="198"/>
        <v>10</v>
      </c>
      <c r="CB219" s="19"/>
      <c r="CC219" s="19"/>
      <c r="CD219" s="19"/>
      <c r="CE219" s="19"/>
      <c r="CF219" s="19"/>
      <c r="CG219" s="19"/>
      <c r="CH219" s="19"/>
      <c r="CI219" s="19"/>
      <c r="CJ219" s="19"/>
      <c r="CK219" s="19"/>
      <c r="CL219" s="19"/>
      <c r="CM219" s="19"/>
      <c r="CN219" s="19"/>
      <c r="CO219" s="18"/>
      <c r="CP219" s="18"/>
      <c r="CQ219" s="18"/>
    </row>
    <row r="220" spans="1:95" ht="15.75" customHeight="1" x14ac:dyDescent="0.25">
      <c r="A220" s="129">
        <v>202</v>
      </c>
      <c r="B220" s="50"/>
      <c r="C220" s="50"/>
      <c r="D220" s="36"/>
      <c r="E220" s="36"/>
      <c r="F220" s="37">
        <v>1</v>
      </c>
      <c r="G220" s="61">
        <v>0</v>
      </c>
      <c r="H220" s="62">
        <v>0</v>
      </c>
      <c r="I220" s="63">
        <v>0</v>
      </c>
      <c r="J220" s="38">
        <v>1</v>
      </c>
      <c r="K220" s="39">
        <v>0</v>
      </c>
      <c r="L220" s="39">
        <v>0</v>
      </c>
      <c r="M220" s="39">
        <v>0</v>
      </c>
      <c r="N220" s="40">
        <v>0</v>
      </c>
      <c r="O220" s="41">
        <f t="shared" si="199"/>
        <v>0</v>
      </c>
      <c r="P220" s="41">
        <f t="shared" si="200"/>
        <v>0</v>
      </c>
      <c r="Q220" s="41">
        <f t="shared" si="201"/>
        <v>0</v>
      </c>
      <c r="R220" s="41">
        <f t="shared" si="202"/>
        <v>0</v>
      </c>
      <c r="S220" s="41">
        <f t="shared" si="203"/>
        <v>0</v>
      </c>
      <c r="T220" s="32">
        <f t="shared" si="180"/>
        <v>0</v>
      </c>
      <c r="U220" s="41">
        <f t="shared" si="204"/>
        <v>0</v>
      </c>
      <c r="V220" s="41">
        <f t="shared" si="205"/>
        <v>0</v>
      </c>
      <c r="W220" s="41">
        <f t="shared" si="206"/>
        <v>0</v>
      </c>
      <c r="X220" s="41">
        <f t="shared" si="207"/>
        <v>0</v>
      </c>
      <c r="Y220" s="41">
        <f t="shared" si="208"/>
        <v>0</v>
      </c>
      <c r="Z220" s="32">
        <f t="shared" si="209"/>
        <v>0</v>
      </c>
      <c r="AA220" s="32" t="str">
        <f t="shared" si="210"/>
        <v/>
      </c>
      <c r="AB220" s="32" t="str">
        <f t="shared" si="211"/>
        <v/>
      </c>
      <c r="AC220" s="56" t="str">
        <f t="shared" si="212"/>
        <v/>
      </c>
      <c r="AD220" s="42">
        <f t="shared" si="213"/>
        <v>1</v>
      </c>
      <c r="AE220" s="43">
        <f t="shared" si="181"/>
        <v>0</v>
      </c>
      <c r="AF220" s="43">
        <f t="shared" si="182"/>
        <v>0</v>
      </c>
      <c r="AG220" s="43">
        <f t="shared" si="183"/>
        <v>0</v>
      </c>
      <c r="AH220" s="44">
        <f t="shared" si="184"/>
        <v>0</v>
      </c>
      <c r="AI220" s="45">
        <f t="shared" si="185"/>
        <v>0</v>
      </c>
      <c r="AJ220" s="45">
        <f t="shared" si="186"/>
        <v>0</v>
      </c>
      <c r="AK220" s="46">
        <f t="shared" si="187"/>
        <v>0</v>
      </c>
      <c r="AL220" s="46">
        <f t="shared" si="214"/>
        <v>0</v>
      </c>
      <c r="AM220" s="46">
        <f t="shared" si="188"/>
        <v>0</v>
      </c>
      <c r="AN220" s="32">
        <f t="shared" si="215"/>
        <v>0</v>
      </c>
      <c r="AO220" s="45">
        <f t="shared" si="216"/>
        <v>0</v>
      </c>
      <c r="AP220" s="45">
        <f t="shared" si="217"/>
        <v>0</v>
      </c>
      <c r="AQ220" s="46">
        <f t="shared" si="218"/>
        <v>0</v>
      </c>
      <c r="AR220" s="46">
        <f t="shared" si="219"/>
        <v>0</v>
      </c>
      <c r="AS220" s="46">
        <f t="shared" si="220"/>
        <v>0</v>
      </c>
      <c r="AT220" s="32">
        <f t="shared" si="221"/>
        <v>0</v>
      </c>
      <c r="AU220" s="35" t="str">
        <f t="shared" si="222"/>
        <v/>
      </c>
      <c r="AV220" s="35" t="str">
        <f t="shared" si="223"/>
        <v/>
      </c>
      <c r="AW220" s="65" t="str">
        <f t="shared" si="224"/>
        <v/>
      </c>
      <c r="AX220" s="47">
        <f t="shared" si="189"/>
        <v>1</v>
      </c>
      <c r="AY220" s="48">
        <f t="shared" si="190"/>
        <v>0</v>
      </c>
      <c r="AZ220" s="48">
        <f t="shared" si="191"/>
        <v>0</v>
      </c>
      <c r="BA220" s="43">
        <f t="shared" si="192"/>
        <v>0</v>
      </c>
      <c r="BB220" s="43">
        <f t="shared" si="193"/>
        <v>0</v>
      </c>
      <c r="BC220" s="49">
        <f t="shared" si="194"/>
        <v>0</v>
      </c>
      <c r="BD220" s="49">
        <f t="shared" si="195"/>
        <v>0</v>
      </c>
      <c r="BE220" s="49">
        <f t="shared" si="196"/>
        <v>0</v>
      </c>
      <c r="BF220" s="49">
        <f t="shared" si="225"/>
        <v>0</v>
      </c>
      <c r="BG220" s="49">
        <f t="shared" si="197"/>
        <v>0</v>
      </c>
      <c r="BH220" s="32">
        <f t="shared" si="226"/>
        <v>0</v>
      </c>
      <c r="BI220" s="49">
        <f t="shared" si="227"/>
        <v>0</v>
      </c>
      <c r="BJ220" s="49">
        <f t="shared" si="228"/>
        <v>0</v>
      </c>
      <c r="BK220" s="49">
        <f t="shared" si="229"/>
        <v>0</v>
      </c>
      <c r="BL220" s="49">
        <f t="shared" si="230"/>
        <v>0</v>
      </c>
      <c r="BM220" s="49">
        <f t="shared" si="231"/>
        <v>0</v>
      </c>
      <c r="BN220" s="32">
        <f t="shared" si="232"/>
        <v>0</v>
      </c>
      <c r="BO220" s="32" t="str">
        <f t="shared" si="233"/>
        <v/>
      </c>
      <c r="BP220" s="32" t="str">
        <f t="shared" si="234"/>
        <v/>
      </c>
      <c r="BQ220" s="56" t="str">
        <f t="shared" si="235"/>
        <v/>
      </c>
      <c r="BR220" s="250">
        <f t="shared" si="236"/>
        <v>0</v>
      </c>
      <c r="BS220" s="19"/>
      <c r="BT220" s="19"/>
      <c r="BU220" s="19"/>
      <c r="BV220" s="19"/>
      <c r="BW220" s="19"/>
      <c r="BX220" s="19"/>
      <c r="BY220" s="19"/>
      <c r="BZ220" s="19"/>
      <c r="CA220" s="19">
        <f t="shared" si="198"/>
        <v>10</v>
      </c>
      <c r="CB220" s="19"/>
      <c r="CC220" s="19"/>
      <c r="CD220" s="19"/>
      <c r="CE220" s="19"/>
      <c r="CF220" s="19"/>
      <c r="CG220" s="19"/>
      <c r="CH220" s="19"/>
      <c r="CI220" s="19"/>
      <c r="CJ220" s="19"/>
      <c r="CK220" s="19"/>
      <c r="CL220" s="19"/>
      <c r="CM220" s="19"/>
      <c r="CN220" s="19"/>
      <c r="CO220" s="18"/>
      <c r="CP220" s="18"/>
      <c r="CQ220" s="18"/>
    </row>
    <row r="221" spans="1:95" ht="15.75" customHeight="1" x14ac:dyDescent="0.25">
      <c r="A221" s="129">
        <v>203</v>
      </c>
      <c r="B221" s="50"/>
      <c r="C221" s="50"/>
      <c r="D221" s="36"/>
      <c r="E221" s="36"/>
      <c r="F221" s="37">
        <v>1</v>
      </c>
      <c r="G221" s="61">
        <v>0</v>
      </c>
      <c r="H221" s="62">
        <v>0</v>
      </c>
      <c r="I221" s="63">
        <v>0</v>
      </c>
      <c r="J221" s="38">
        <v>1</v>
      </c>
      <c r="K221" s="39">
        <v>0</v>
      </c>
      <c r="L221" s="39">
        <v>0</v>
      </c>
      <c r="M221" s="39">
        <v>0</v>
      </c>
      <c r="N221" s="40">
        <v>0</v>
      </c>
      <c r="O221" s="41">
        <f t="shared" si="199"/>
        <v>0</v>
      </c>
      <c r="P221" s="41">
        <f t="shared" si="200"/>
        <v>0</v>
      </c>
      <c r="Q221" s="41">
        <f t="shared" si="201"/>
        <v>0</v>
      </c>
      <c r="R221" s="41">
        <f t="shared" si="202"/>
        <v>0</v>
      </c>
      <c r="S221" s="41">
        <f t="shared" si="203"/>
        <v>0</v>
      </c>
      <c r="T221" s="32">
        <f t="shared" si="180"/>
        <v>0</v>
      </c>
      <c r="U221" s="41">
        <f t="shared" si="204"/>
        <v>0</v>
      </c>
      <c r="V221" s="41">
        <f t="shared" si="205"/>
        <v>0</v>
      </c>
      <c r="W221" s="41">
        <f t="shared" si="206"/>
        <v>0</v>
      </c>
      <c r="X221" s="41">
        <f t="shared" si="207"/>
        <v>0</v>
      </c>
      <c r="Y221" s="41">
        <f t="shared" si="208"/>
        <v>0</v>
      </c>
      <c r="Z221" s="32">
        <f t="shared" si="209"/>
        <v>0</v>
      </c>
      <c r="AA221" s="32" t="str">
        <f t="shared" si="210"/>
        <v/>
      </c>
      <c r="AB221" s="32" t="str">
        <f t="shared" si="211"/>
        <v/>
      </c>
      <c r="AC221" s="56" t="str">
        <f t="shared" si="212"/>
        <v/>
      </c>
      <c r="AD221" s="42">
        <f t="shared" si="213"/>
        <v>1</v>
      </c>
      <c r="AE221" s="43">
        <f t="shared" si="181"/>
        <v>0</v>
      </c>
      <c r="AF221" s="43">
        <f t="shared" si="182"/>
        <v>0</v>
      </c>
      <c r="AG221" s="43">
        <f t="shared" si="183"/>
        <v>0</v>
      </c>
      <c r="AH221" s="44">
        <f t="shared" si="184"/>
        <v>0</v>
      </c>
      <c r="AI221" s="45">
        <f t="shared" si="185"/>
        <v>0</v>
      </c>
      <c r="AJ221" s="45">
        <f t="shared" si="186"/>
        <v>0</v>
      </c>
      <c r="AK221" s="46">
        <f t="shared" si="187"/>
        <v>0</v>
      </c>
      <c r="AL221" s="46">
        <f t="shared" si="214"/>
        <v>0</v>
      </c>
      <c r="AM221" s="46">
        <f t="shared" si="188"/>
        <v>0</v>
      </c>
      <c r="AN221" s="32">
        <f t="shared" si="215"/>
        <v>0</v>
      </c>
      <c r="AO221" s="45">
        <f t="shared" si="216"/>
        <v>0</v>
      </c>
      <c r="AP221" s="45">
        <f t="shared" si="217"/>
        <v>0</v>
      </c>
      <c r="AQ221" s="46">
        <f t="shared" si="218"/>
        <v>0</v>
      </c>
      <c r="AR221" s="46">
        <f t="shared" si="219"/>
        <v>0</v>
      </c>
      <c r="AS221" s="46">
        <f t="shared" si="220"/>
        <v>0</v>
      </c>
      <c r="AT221" s="32">
        <f t="shared" si="221"/>
        <v>0</v>
      </c>
      <c r="AU221" s="35" t="str">
        <f t="shared" si="222"/>
        <v/>
      </c>
      <c r="AV221" s="35" t="str">
        <f t="shared" si="223"/>
        <v/>
      </c>
      <c r="AW221" s="65" t="str">
        <f t="shared" si="224"/>
        <v/>
      </c>
      <c r="AX221" s="47">
        <f t="shared" si="189"/>
        <v>1</v>
      </c>
      <c r="AY221" s="48">
        <f t="shared" si="190"/>
        <v>0</v>
      </c>
      <c r="AZ221" s="48">
        <f t="shared" si="191"/>
        <v>0</v>
      </c>
      <c r="BA221" s="43">
        <f t="shared" si="192"/>
        <v>0</v>
      </c>
      <c r="BB221" s="43">
        <f t="shared" si="193"/>
        <v>0</v>
      </c>
      <c r="BC221" s="49">
        <f t="shared" si="194"/>
        <v>0</v>
      </c>
      <c r="BD221" s="49">
        <f t="shared" si="195"/>
        <v>0</v>
      </c>
      <c r="BE221" s="49">
        <f t="shared" si="196"/>
        <v>0</v>
      </c>
      <c r="BF221" s="49">
        <f t="shared" si="225"/>
        <v>0</v>
      </c>
      <c r="BG221" s="49">
        <f t="shared" si="197"/>
        <v>0</v>
      </c>
      <c r="BH221" s="32">
        <f t="shared" si="226"/>
        <v>0</v>
      </c>
      <c r="BI221" s="49">
        <f t="shared" si="227"/>
        <v>0</v>
      </c>
      <c r="BJ221" s="49">
        <f t="shared" si="228"/>
        <v>0</v>
      </c>
      <c r="BK221" s="49">
        <f t="shared" si="229"/>
        <v>0</v>
      </c>
      <c r="BL221" s="49">
        <f t="shared" si="230"/>
        <v>0</v>
      </c>
      <c r="BM221" s="49">
        <f t="shared" si="231"/>
        <v>0</v>
      </c>
      <c r="BN221" s="32">
        <f t="shared" si="232"/>
        <v>0</v>
      </c>
      <c r="BO221" s="32" t="str">
        <f t="shared" si="233"/>
        <v/>
      </c>
      <c r="BP221" s="32" t="str">
        <f t="shared" si="234"/>
        <v/>
      </c>
      <c r="BQ221" s="56" t="str">
        <f t="shared" si="235"/>
        <v/>
      </c>
      <c r="BR221" s="250">
        <f t="shared" si="236"/>
        <v>0</v>
      </c>
      <c r="BS221" s="19"/>
      <c r="BT221" s="19"/>
      <c r="BU221" s="19"/>
      <c r="BV221" s="19"/>
      <c r="BW221" s="19"/>
      <c r="BX221" s="19"/>
      <c r="BY221" s="19"/>
      <c r="BZ221" s="19"/>
      <c r="CA221" s="19">
        <f t="shared" si="198"/>
        <v>10</v>
      </c>
      <c r="CB221" s="19"/>
      <c r="CC221" s="19"/>
      <c r="CD221" s="19"/>
      <c r="CE221" s="19"/>
      <c r="CF221" s="19"/>
      <c r="CG221" s="19"/>
      <c r="CH221" s="19"/>
      <c r="CI221" s="19"/>
      <c r="CJ221" s="19"/>
      <c r="CK221" s="19"/>
      <c r="CL221" s="19"/>
      <c r="CM221" s="19"/>
      <c r="CN221" s="19"/>
      <c r="CO221" s="18"/>
      <c r="CP221" s="18"/>
      <c r="CQ221" s="18"/>
    </row>
    <row r="222" spans="1:95" ht="15.75" customHeight="1" x14ac:dyDescent="0.25">
      <c r="A222" s="129">
        <v>204</v>
      </c>
      <c r="B222" s="50"/>
      <c r="C222" s="50"/>
      <c r="D222" s="36"/>
      <c r="E222" s="36"/>
      <c r="F222" s="37">
        <v>1</v>
      </c>
      <c r="G222" s="61">
        <v>0</v>
      </c>
      <c r="H222" s="62">
        <v>0</v>
      </c>
      <c r="I222" s="63">
        <v>0</v>
      </c>
      <c r="J222" s="38">
        <v>1</v>
      </c>
      <c r="K222" s="39">
        <v>0</v>
      </c>
      <c r="L222" s="39">
        <v>0</v>
      </c>
      <c r="M222" s="39">
        <v>0</v>
      </c>
      <c r="N222" s="40">
        <v>0</v>
      </c>
      <c r="O222" s="41">
        <f t="shared" si="199"/>
        <v>0</v>
      </c>
      <c r="P222" s="41">
        <f t="shared" si="200"/>
        <v>0</v>
      </c>
      <c r="Q222" s="41">
        <f t="shared" si="201"/>
        <v>0</v>
      </c>
      <c r="R222" s="41">
        <f t="shared" si="202"/>
        <v>0</v>
      </c>
      <c r="S222" s="41">
        <f t="shared" si="203"/>
        <v>0</v>
      </c>
      <c r="T222" s="32">
        <f t="shared" si="180"/>
        <v>0</v>
      </c>
      <c r="U222" s="41">
        <f t="shared" si="204"/>
        <v>0</v>
      </c>
      <c r="V222" s="41">
        <f t="shared" si="205"/>
        <v>0</v>
      </c>
      <c r="W222" s="41">
        <f t="shared" si="206"/>
        <v>0</v>
      </c>
      <c r="X222" s="41">
        <f t="shared" si="207"/>
        <v>0</v>
      </c>
      <c r="Y222" s="41">
        <f t="shared" si="208"/>
        <v>0</v>
      </c>
      <c r="Z222" s="32">
        <f t="shared" si="209"/>
        <v>0</v>
      </c>
      <c r="AA222" s="32" t="str">
        <f t="shared" si="210"/>
        <v/>
      </c>
      <c r="AB222" s="32" t="str">
        <f t="shared" si="211"/>
        <v/>
      </c>
      <c r="AC222" s="56" t="str">
        <f t="shared" si="212"/>
        <v/>
      </c>
      <c r="AD222" s="42">
        <f t="shared" si="213"/>
        <v>1</v>
      </c>
      <c r="AE222" s="43">
        <f t="shared" si="181"/>
        <v>0</v>
      </c>
      <c r="AF222" s="43">
        <f t="shared" si="182"/>
        <v>0</v>
      </c>
      <c r="AG222" s="43">
        <f t="shared" si="183"/>
        <v>0</v>
      </c>
      <c r="AH222" s="44">
        <f t="shared" si="184"/>
        <v>0</v>
      </c>
      <c r="AI222" s="45">
        <f t="shared" si="185"/>
        <v>0</v>
      </c>
      <c r="AJ222" s="45">
        <f t="shared" si="186"/>
        <v>0</v>
      </c>
      <c r="AK222" s="46">
        <f t="shared" si="187"/>
        <v>0</v>
      </c>
      <c r="AL222" s="46">
        <f t="shared" si="214"/>
        <v>0</v>
      </c>
      <c r="AM222" s="46">
        <f t="shared" si="188"/>
        <v>0</v>
      </c>
      <c r="AN222" s="32">
        <f t="shared" si="215"/>
        <v>0</v>
      </c>
      <c r="AO222" s="45">
        <f t="shared" si="216"/>
        <v>0</v>
      </c>
      <c r="AP222" s="45">
        <f t="shared" si="217"/>
        <v>0</v>
      </c>
      <c r="AQ222" s="46">
        <f t="shared" si="218"/>
        <v>0</v>
      </c>
      <c r="AR222" s="46">
        <f t="shared" si="219"/>
        <v>0</v>
      </c>
      <c r="AS222" s="46">
        <f t="shared" si="220"/>
        <v>0</v>
      </c>
      <c r="AT222" s="32">
        <f t="shared" si="221"/>
        <v>0</v>
      </c>
      <c r="AU222" s="35" t="str">
        <f t="shared" si="222"/>
        <v/>
      </c>
      <c r="AV222" s="35" t="str">
        <f t="shared" si="223"/>
        <v/>
      </c>
      <c r="AW222" s="65" t="str">
        <f t="shared" si="224"/>
        <v/>
      </c>
      <c r="AX222" s="47">
        <f t="shared" si="189"/>
        <v>1</v>
      </c>
      <c r="AY222" s="48">
        <f t="shared" si="190"/>
        <v>0</v>
      </c>
      <c r="AZ222" s="48">
        <f t="shared" si="191"/>
        <v>0</v>
      </c>
      <c r="BA222" s="43">
        <f t="shared" si="192"/>
        <v>0</v>
      </c>
      <c r="BB222" s="43">
        <f t="shared" si="193"/>
        <v>0</v>
      </c>
      <c r="BC222" s="49">
        <f t="shared" si="194"/>
        <v>0</v>
      </c>
      <c r="BD222" s="49">
        <f t="shared" si="195"/>
        <v>0</v>
      </c>
      <c r="BE222" s="49">
        <f t="shared" si="196"/>
        <v>0</v>
      </c>
      <c r="BF222" s="49">
        <f t="shared" si="225"/>
        <v>0</v>
      </c>
      <c r="BG222" s="49">
        <f t="shared" si="197"/>
        <v>0</v>
      </c>
      <c r="BH222" s="32">
        <f t="shared" si="226"/>
        <v>0</v>
      </c>
      <c r="BI222" s="49">
        <f t="shared" si="227"/>
        <v>0</v>
      </c>
      <c r="BJ222" s="49">
        <f t="shared" si="228"/>
        <v>0</v>
      </c>
      <c r="BK222" s="49">
        <f t="shared" si="229"/>
        <v>0</v>
      </c>
      <c r="BL222" s="49">
        <f t="shared" si="230"/>
        <v>0</v>
      </c>
      <c r="BM222" s="49">
        <f t="shared" si="231"/>
        <v>0</v>
      </c>
      <c r="BN222" s="32">
        <f t="shared" si="232"/>
        <v>0</v>
      </c>
      <c r="BO222" s="32" t="str">
        <f t="shared" si="233"/>
        <v/>
      </c>
      <c r="BP222" s="32" t="str">
        <f t="shared" si="234"/>
        <v/>
      </c>
      <c r="BQ222" s="56" t="str">
        <f t="shared" si="235"/>
        <v/>
      </c>
      <c r="BR222" s="250">
        <f t="shared" si="236"/>
        <v>0</v>
      </c>
      <c r="BS222" s="19"/>
      <c r="BT222" s="19"/>
      <c r="BU222" s="19"/>
      <c r="BV222" s="19"/>
      <c r="BW222" s="19"/>
      <c r="BX222" s="19"/>
      <c r="BY222" s="19"/>
      <c r="BZ222" s="19"/>
      <c r="CA222" s="19">
        <f t="shared" si="198"/>
        <v>10</v>
      </c>
      <c r="CB222" s="19"/>
      <c r="CC222" s="19"/>
      <c r="CD222" s="19"/>
      <c r="CE222" s="19"/>
      <c r="CF222" s="19"/>
      <c r="CG222" s="19"/>
      <c r="CH222" s="19"/>
      <c r="CI222" s="19"/>
      <c r="CJ222" s="19"/>
      <c r="CK222" s="19"/>
      <c r="CL222" s="19"/>
      <c r="CM222" s="19"/>
      <c r="CN222" s="19"/>
      <c r="CO222" s="18"/>
      <c r="CP222" s="18"/>
      <c r="CQ222" s="18"/>
    </row>
    <row r="223" spans="1:95" ht="15.75" customHeight="1" x14ac:dyDescent="0.25">
      <c r="A223" s="129">
        <v>205</v>
      </c>
      <c r="B223" s="50"/>
      <c r="C223" s="50"/>
      <c r="D223" s="36"/>
      <c r="E223" s="36"/>
      <c r="F223" s="37">
        <v>1</v>
      </c>
      <c r="G223" s="61">
        <v>0</v>
      </c>
      <c r="H223" s="62">
        <v>0</v>
      </c>
      <c r="I223" s="63">
        <v>0</v>
      </c>
      <c r="J223" s="38">
        <v>1</v>
      </c>
      <c r="K223" s="39">
        <v>0</v>
      </c>
      <c r="L223" s="39">
        <v>0</v>
      </c>
      <c r="M223" s="39">
        <v>0</v>
      </c>
      <c r="N223" s="40">
        <v>0</v>
      </c>
      <c r="O223" s="41">
        <f t="shared" si="199"/>
        <v>0</v>
      </c>
      <c r="P223" s="41">
        <f t="shared" si="200"/>
        <v>0</v>
      </c>
      <c r="Q223" s="41">
        <f t="shared" si="201"/>
        <v>0</v>
      </c>
      <c r="R223" s="41">
        <f t="shared" si="202"/>
        <v>0</v>
      </c>
      <c r="S223" s="41">
        <f t="shared" si="203"/>
        <v>0</v>
      </c>
      <c r="T223" s="32">
        <f t="shared" si="180"/>
        <v>0</v>
      </c>
      <c r="U223" s="41">
        <f t="shared" si="204"/>
        <v>0</v>
      </c>
      <c r="V223" s="41">
        <f t="shared" si="205"/>
        <v>0</v>
      </c>
      <c r="W223" s="41">
        <f t="shared" si="206"/>
        <v>0</v>
      </c>
      <c r="X223" s="41">
        <f t="shared" si="207"/>
        <v>0</v>
      </c>
      <c r="Y223" s="41">
        <f t="shared" si="208"/>
        <v>0</v>
      </c>
      <c r="Z223" s="32">
        <f t="shared" si="209"/>
        <v>0</v>
      </c>
      <c r="AA223" s="32" t="str">
        <f t="shared" si="210"/>
        <v/>
      </c>
      <c r="AB223" s="32" t="str">
        <f t="shared" si="211"/>
        <v/>
      </c>
      <c r="AC223" s="56" t="str">
        <f t="shared" si="212"/>
        <v/>
      </c>
      <c r="AD223" s="42">
        <f t="shared" si="213"/>
        <v>1</v>
      </c>
      <c r="AE223" s="43">
        <f t="shared" si="181"/>
        <v>0</v>
      </c>
      <c r="AF223" s="43">
        <f t="shared" si="182"/>
        <v>0</v>
      </c>
      <c r="AG223" s="43">
        <f t="shared" si="183"/>
        <v>0</v>
      </c>
      <c r="AH223" s="44">
        <f t="shared" si="184"/>
        <v>0</v>
      </c>
      <c r="AI223" s="45">
        <f t="shared" si="185"/>
        <v>0</v>
      </c>
      <c r="AJ223" s="45">
        <f t="shared" si="186"/>
        <v>0</v>
      </c>
      <c r="AK223" s="46">
        <f t="shared" si="187"/>
        <v>0</v>
      </c>
      <c r="AL223" s="46">
        <f t="shared" si="214"/>
        <v>0</v>
      </c>
      <c r="AM223" s="46">
        <f t="shared" si="188"/>
        <v>0</v>
      </c>
      <c r="AN223" s="32">
        <f t="shared" si="215"/>
        <v>0</v>
      </c>
      <c r="AO223" s="45">
        <f t="shared" si="216"/>
        <v>0</v>
      </c>
      <c r="AP223" s="45">
        <f t="shared" si="217"/>
        <v>0</v>
      </c>
      <c r="AQ223" s="46">
        <f t="shared" si="218"/>
        <v>0</v>
      </c>
      <c r="AR223" s="46">
        <f t="shared" si="219"/>
        <v>0</v>
      </c>
      <c r="AS223" s="46">
        <f t="shared" si="220"/>
        <v>0</v>
      </c>
      <c r="AT223" s="32">
        <f t="shared" si="221"/>
        <v>0</v>
      </c>
      <c r="AU223" s="35" t="str">
        <f t="shared" si="222"/>
        <v/>
      </c>
      <c r="AV223" s="35" t="str">
        <f t="shared" si="223"/>
        <v/>
      </c>
      <c r="AW223" s="65" t="str">
        <f t="shared" si="224"/>
        <v/>
      </c>
      <c r="AX223" s="47">
        <f t="shared" si="189"/>
        <v>1</v>
      </c>
      <c r="AY223" s="48">
        <f t="shared" si="190"/>
        <v>0</v>
      </c>
      <c r="AZ223" s="48">
        <f t="shared" si="191"/>
        <v>0</v>
      </c>
      <c r="BA223" s="43">
        <f t="shared" si="192"/>
        <v>0</v>
      </c>
      <c r="BB223" s="43">
        <f t="shared" si="193"/>
        <v>0</v>
      </c>
      <c r="BC223" s="49">
        <f t="shared" si="194"/>
        <v>0</v>
      </c>
      <c r="BD223" s="49">
        <f t="shared" si="195"/>
        <v>0</v>
      </c>
      <c r="BE223" s="49">
        <f t="shared" si="196"/>
        <v>0</v>
      </c>
      <c r="BF223" s="49">
        <f t="shared" si="225"/>
        <v>0</v>
      </c>
      <c r="BG223" s="49">
        <f t="shared" si="197"/>
        <v>0</v>
      </c>
      <c r="BH223" s="32">
        <f t="shared" si="226"/>
        <v>0</v>
      </c>
      <c r="BI223" s="49">
        <f t="shared" si="227"/>
        <v>0</v>
      </c>
      <c r="BJ223" s="49">
        <f t="shared" si="228"/>
        <v>0</v>
      </c>
      <c r="BK223" s="49">
        <f t="shared" si="229"/>
        <v>0</v>
      </c>
      <c r="BL223" s="49">
        <f t="shared" si="230"/>
        <v>0</v>
      </c>
      <c r="BM223" s="49">
        <f t="shared" si="231"/>
        <v>0</v>
      </c>
      <c r="BN223" s="32">
        <f t="shared" si="232"/>
        <v>0</v>
      </c>
      <c r="BO223" s="32" t="str">
        <f t="shared" si="233"/>
        <v/>
      </c>
      <c r="BP223" s="32" t="str">
        <f t="shared" si="234"/>
        <v/>
      </c>
      <c r="BQ223" s="56" t="str">
        <f t="shared" si="235"/>
        <v/>
      </c>
      <c r="BR223" s="250">
        <f t="shared" si="236"/>
        <v>0</v>
      </c>
      <c r="BS223" s="19"/>
      <c r="BT223" s="19"/>
      <c r="BU223" s="19"/>
      <c r="BV223" s="19"/>
      <c r="BW223" s="19"/>
      <c r="BX223" s="19"/>
      <c r="BY223" s="19"/>
      <c r="BZ223" s="19"/>
      <c r="CA223" s="19">
        <f t="shared" si="198"/>
        <v>10</v>
      </c>
      <c r="CB223" s="19"/>
      <c r="CC223" s="19"/>
      <c r="CD223" s="19"/>
      <c r="CE223" s="19"/>
      <c r="CF223" s="19"/>
      <c r="CG223" s="19"/>
      <c r="CH223" s="19"/>
      <c r="CI223" s="19"/>
      <c r="CJ223" s="19"/>
      <c r="CK223" s="19"/>
      <c r="CL223" s="19"/>
      <c r="CM223" s="19"/>
      <c r="CN223" s="19"/>
      <c r="CO223" s="18"/>
      <c r="CP223" s="18"/>
      <c r="CQ223" s="18"/>
    </row>
    <row r="224" spans="1:95" ht="15.75" customHeight="1" x14ac:dyDescent="0.25">
      <c r="A224" s="129">
        <v>206</v>
      </c>
      <c r="B224" s="50"/>
      <c r="C224" s="50"/>
      <c r="D224" s="36"/>
      <c r="E224" s="36"/>
      <c r="F224" s="37">
        <v>1</v>
      </c>
      <c r="G224" s="61">
        <v>0</v>
      </c>
      <c r="H224" s="62">
        <v>0</v>
      </c>
      <c r="I224" s="63">
        <v>0</v>
      </c>
      <c r="J224" s="38">
        <v>1</v>
      </c>
      <c r="K224" s="39">
        <v>0</v>
      </c>
      <c r="L224" s="39">
        <v>0</v>
      </c>
      <c r="M224" s="39">
        <v>0</v>
      </c>
      <c r="N224" s="40">
        <v>0</v>
      </c>
      <c r="O224" s="41">
        <f t="shared" si="199"/>
        <v>0</v>
      </c>
      <c r="P224" s="41">
        <f t="shared" si="200"/>
        <v>0</v>
      </c>
      <c r="Q224" s="41">
        <f t="shared" si="201"/>
        <v>0</v>
      </c>
      <c r="R224" s="41">
        <f t="shared" si="202"/>
        <v>0</v>
      </c>
      <c r="S224" s="41">
        <f t="shared" si="203"/>
        <v>0</v>
      </c>
      <c r="T224" s="32">
        <f t="shared" si="180"/>
        <v>0</v>
      </c>
      <c r="U224" s="41">
        <f t="shared" si="204"/>
        <v>0</v>
      </c>
      <c r="V224" s="41">
        <f t="shared" si="205"/>
        <v>0</v>
      </c>
      <c r="W224" s="41">
        <f t="shared" si="206"/>
        <v>0</v>
      </c>
      <c r="X224" s="41">
        <f t="shared" si="207"/>
        <v>0</v>
      </c>
      <c r="Y224" s="41">
        <f t="shared" si="208"/>
        <v>0</v>
      </c>
      <c r="Z224" s="32">
        <f t="shared" si="209"/>
        <v>0</v>
      </c>
      <c r="AA224" s="32" t="str">
        <f t="shared" si="210"/>
        <v/>
      </c>
      <c r="AB224" s="32" t="str">
        <f t="shared" si="211"/>
        <v/>
      </c>
      <c r="AC224" s="56" t="str">
        <f t="shared" si="212"/>
        <v/>
      </c>
      <c r="AD224" s="42">
        <f t="shared" si="213"/>
        <v>1</v>
      </c>
      <c r="AE224" s="43">
        <f t="shared" si="181"/>
        <v>0</v>
      </c>
      <c r="AF224" s="43">
        <f t="shared" si="182"/>
        <v>0</v>
      </c>
      <c r="AG224" s="43">
        <f t="shared" si="183"/>
        <v>0</v>
      </c>
      <c r="AH224" s="44">
        <f t="shared" si="184"/>
        <v>0</v>
      </c>
      <c r="AI224" s="45">
        <f t="shared" si="185"/>
        <v>0</v>
      </c>
      <c r="AJ224" s="45">
        <f t="shared" si="186"/>
        <v>0</v>
      </c>
      <c r="AK224" s="46">
        <f t="shared" si="187"/>
        <v>0</v>
      </c>
      <c r="AL224" s="46">
        <f t="shared" si="214"/>
        <v>0</v>
      </c>
      <c r="AM224" s="46">
        <f t="shared" si="188"/>
        <v>0</v>
      </c>
      <c r="AN224" s="32">
        <f t="shared" si="215"/>
        <v>0</v>
      </c>
      <c r="AO224" s="45">
        <f t="shared" si="216"/>
        <v>0</v>
      </c>
      <c r="AP224" s="45">
        <f t="shared" si="217"/>
        <v>0</v>
      </c>
      <c r="AQ224" s="46">
        <f t="shared" si="218"/>
        <v>0</v>
      </c>
      <c r="AR224" s="46">
        <f t="shared" si="219"/>
        <v>0</v>
      </c>
      <c r="AS224" s="46">
        <f t="shared" si="220"/>
        <v>0</v>
      </c>
      <c r="AT224" s="32">
        <f t="shared" si="221"/>
        <v>0</v>
      </c>
      <c r="AU224" s="35" t="str">
        <f t="shared" si="222"/>
        <v/>
      </c>
      <c r="AV224" s="35" t="str">
        <f t="shared" si="223"/>
        <v/>
      </c>
      <c r="AW224" s="65" t="str">
        <f t="shared" si="224"/>
        <v/>
      </c>
      <c r="AX224" s="47">
        <f t="shared" si="189"/>
        <v>1</v>
      </c>
      <c r="AY224" s="48">
        <f t="shared" si="190"/>
        <v>0</v>
      </c>
      <c r="AZ224" s="48">
        <f t="shared" si="191"/>
        <v>0</v>
      </c>
      <c r="BA224" s="43">
        <f t="shared" si="192"/>
        <v>0</v>
      </c>
      <c r="BB224" s="43">
        <f t="shared" si="193"/>
        <v>0</v>
      </c>
      <c r="BC224" s="49">
        <f t="shared" si="194"/>
        <v>0</v>
      </c>
      <c r="BD224" s="49">
        <f t="shared" si="195"/>
        <v>0</v>
      </c>
      <c r="BE224" s="49">
        <f t="shared" si="196"/>
        <v>0</v>
      </c>
      <c r="BF224" s="49">
        <f t="shared" si="225"/>
        <v>0</v>
      </c>
      <c r="BG224" s="49">
        <f t="shared" si="197"/>
        <v>0</v>
      </c>
      <c r="BH224" s="32">
        <f t="shared" si="226"/>
        <v>0</v>
      </c>
      <c r="BI224" s="49">
        <f t="shared" si="227"/>
        <v>0</v>
      </c>
      <c r="BJ224" s="49">
        <f t="shared" si="228"/>
        <v>0</v>
      </c>
      <c r="BK224" s="49">
        <f t="shared" si="229"/>
        <v>0</v>
      </c>
      <c r="BL224" s="49">
        <f t="shared" si="230"/>
        <v>0</v>
      </c>
      <c r="BM224" s="49">
        <f t="shared" si="231"/>
        <v>0</v>
      </c>
      <c r="BN224" s="32">
        <f t="shared" si="232"/>
        <v>0</v>
      </c>
      <c r="BO224" s="32" t="str">
        <f t="shared" si="233"/>
        <v/>
      </c>
      <c r="BP224" s="32" t="str">
        <f t="shared" si="234"/>
        <v/>
      </c>
      <c r="BQ224" s="56" t="str">
        <f t="shared" si="235"/>
        <v/>
      </c>
      <c r="BR224" s="250">
        <f t="shared" si="236"/>
        <v>0</v>
      </c>
      <c r="BS224" s="19"/>
      <c r="BT224" s="19"/>
      <c r="BU224" s="19"/>
      <c r="BV224" s="19"/>
      <c r="BW224" s="19"/>
      <c r="BX224" s="19"/>
      <c r="BY224" s="19"/>
      <c r="BZ224" s="19"/>
      <c r="CA224" s="19">
        <f t="shared" si="198"/>
        <v>10</v>
      </c>
      <c r="CB224" s="19"/>
      <c r="CC224" s="19"/>
      <c r="CD224" s="19"/>
      <c r="CE224" s="19"/>
      <c r="CF224" s="19"/>
      <c r="CG224" s="19"/>
      <c r="CH224" s="19"/>
      <c r="CI224" s="19"/>
      <c r="CJ224" s="19"/>
      <c r="CK224" s="19"/>
      <c r="CL224" s="19"/>
      <c r="CM224" s="19"/>
      <c r="CN224" s="19"/>
      <c r="CO224" s="18"/>
      <c r="CP224" s="18"/>
      <c r="CQ224" s="18"/>
    </row>
    <row r="225" spans="1:95" ht="15.75" customHeight="1" x14ac:dyDescent="0.25">
      <c r="A225" s="129">
        <v>207</v>
      </c>
      <c r="B225" s="50"/>
      <c r="C225" s="50"/>
      <c r="D225" s="36"/>
      <c r="E225" s="36"/>
      <c r="F225" s="37">
        <v>1</v>
      </c>
      <c r="G225" s="61">
        <v>0</v>
      </c>
      <c r="H225" s="62">
        <v>0</v>
      </c>
      <c r="I225" s="63">
        <v>0</v>
      </c>
      <c r="J225" s="38">
        <v>1</v>
      </c>
      <c r="K225" s="39">
        <v>0</v>
      </c>
      <c r="L225" s="39">
        <v>0</v>
      </c>
      <c r="M225" s="39">
        <v>0</v>
      </c>
      <c r="N225" s="40">
        <v>0</v>
      </c>
      <c r="O225" s="41">
        <f t="shared" si="199"/>
        <v>0</v>
      </c>
      <c r="P225" s="41">
        <f t="shared" si="200"/>
        <v>0</v>
      </c>
      <c r="Q225" s="41">
        <f t="shared" si="201"/>
        <v>0</v>
      </c>
      <c r="R225" s="41">
        <f t="shared" si="202"/>
        <v>0</v>
      </c>
      <c r="S225" s="41">
        <f t="shared" si="203"/>
        <v>0</v>
      </c>
      <c r="T225" s="32">
        <f t="shared" si="180"/>
        <v>0</v>
      </c>
      <c r="U225" s="41">
        <f t="shared" si="204"/>
        <v>0</v>
      </c>
      <c r="V225" s="41">
        <f t="shared" si="205"/>
        <v>0</v>
      </c>
      <c r="W225" s="41">
        <f t="shared" si="206"/>
        <v>0</v>
      </c>
      <c r="X225" s="41">
        <f t="shared" si="207"/>
        <v>0</v>
      </c>
      <c r="Y225" s="41">
        <f t="shared" si="208"/>
        <v>0</v>
      </c>
      <c r="Z225" s="32">
        <f t="shared" si="209"/>
        <v>0</v>
      </c>
      <c r="AA225" s="32" t="str">
        <f t="shared" si="210"/>
        <v/>
      </c>
      <c r="AB225" s="32" t="str">
        <f t="shared" si="211"/>
        <v/>
      </c>
      <c r="AC225" s="56" t="str">
        <f t="shared" si="212"/>
        <v/>
      </c>
      <c r="AD225" s="42">
        <f t="shared" si="213"/>
        <v>1</v>
      </c>
      <c r="AE225" s="43">
        <f t="shared" si="181"/>
        <v>0</v>
      </c>
      <c r="AF225" s="43">
        <f t="shared" si="182"/>
        <v>0</v>
      </c>
      <c r="AG225" s="43">
        <f t="shared" si="183"/>
        <v>0</v>
      </c>
      <c r="AH225" s="44">
        <f t="shared" si="184"/>
        <v>0</v>
      </c>
      <c r="AI225" s="45">
        <f t="shared" si="185"/>
        <v>0</v>
      </c>
      <c r="AJ225" s="45">
        <f t="shared" si="186"/>
        <v>0</v>
      </c>
      <c r="AK225" s="46">
        <f t="shared" si="187"/>
        <v>0</v>
      </c>
      <c r="AL225" s="46">
        <f t="shared" si="214"/>
        <v>0</v>
      </c>
      <c r="AM225" s="46">
        <f t="shared" si="188"/>
        <v>0</v>
      </c>
      <c r="AN225" s="32">
        <f t="shared" si="215"/>
        <v>0</v>
      </c>
      <c r="AO225" s="45">
        <f t="shared" si="216"/>
        <v>0</v>
      </c>
      <c r="AP225" s="45">
        <f t="shared" si="217"/>
        <v>0</v>
      </c>
      <c r="AQ225" s="46">
        <f t="shared" si="218"/>
        <v>0</v>
      </c>
      <c r="AR225" s="46">
        <f t="shared" si="219"/>
        <v>0</v>
      </c>
      <c r="AS225" s="46">
        <f t="shared" si="220"/>
        <v>0</v>
      </c>
      <c r="AT225" s="32">
        <f t="shared" si="221"/>
        <v>0</v>
      </c>
      <c r="AU225" s="35" t="str">
        <f t="shared" si="222"/>
        <v/>
      </c>
      <c r="AV225" s="35" t="str">
        <f t="shared" si="223"/>
        <v/>
      </c>
      <c r="AW225" s="65" t="str">
        <f t="shared" si="224"/>
        <v/>
      </c>
      <c r="AX225" s="47">
        <f t="shared" si="189"/>
        <v>1</v>
      </c>
      <c r="AY225" s="48">
        <f t="shared" si="190"/>
        <v>0</v>
      </c>
      <c r="AZ225" s="48">
        <f t="shared" si="191"/>
        <v>0</v>
      </c>
      <c r="BA225" s="43">
        <f t="shared" si="192"/>
        <v>0</v>
      </c>
      <c r="BB225" s="43">
        <f t="shared" si="193"/>
        <v>0</v>
      </c>
      <c r="BC225" s="49">
        <f t="shared" si="194"/>
        <v>0</v>
      </c>
      <c r="BD225" s="49">
        <f t="shared" si="195"/>
        <v>0</v>
      </c>
      <c r="BE225" s="49">
        <f t="shared" si="196"/>
        <v>0</v>
      </c>
      <c r="BF225" s="49">
        <f t="shared" si="225"/>
        <v>0</v>
      </c>
      <c r="BG225" s="49">
        <f t="shared" si="197"/>
        <v>0</v>
      </c>
      <c r="BH225" s="32">
        <f t="shared" si="226"/>
        <v>0</v>
      </c>
      <c r="BI225" s="49">
        <f t="shared" si="227"/>
        <v>0</v>
      </c>
      <c r="BJ225" s="49">
        <f t="shared" si="228"/>
        <v>0</v>
      </c>
      <c r="BK225" s="49">
        <f t="shared" si="229"/>
        <v>0</v>
      </c>
      <c r="BL225" s="49">
        <f t="shared" si="230"/>
        <v>0</v>
      </c>
      <c r="BM225" s="49">
        <f t="shared" si="231"/>
        <v>0</v>
      </c>
      <c r="BN225" s="32">
        <f t="shared" si="232"/>
        <v>0</v>
      </c>
      <c r="BO225" s="32" t="str">
        <f t="shared" si="233"/>
        <v/>
      </c>
      <c r="BP225" s="32" t="str">
        <f t="shared" si="234"/>
        <v/>
      </c>
      <c r="BQ225" s="56" t="str">
        <f t="shared" si="235"/>
        <v/>
      </c>
      <c r="BR225" s="250">
        <f t="shared" si="236"/>
        <v>0</v>
      </c>
      <c r="BS225" s="19"/>
      <c r="BT225" s="19"/>
      <c r="BU225" s="19"/>
      <c r="BV225" s="19"/>
      <c r="BW225" s="19"/>
      <c r="BX225" s="19"/>
      <c r="BY225" s="19"/>
      <c r="BZ225" s="19"/>
      <c r="CA225" s="19">
        <f t="shared" si="198"/>
        <v>10</v>
      </c>
      <c r="CB225" s="19"/>
      <c r="CC225" s="19"/>
      <c r="CD225" s="19"/>
      <c r="CE225" s="19"/>
      <c r="CF225" s="19"/>
      <c r="CG225" s="19"/>
      <c r="CH225" s="19"/>
      <c r="CI225" s="19"/>
      <c r="CJ225" s="19"/>
      <c r="CK225" s="19"/>
      <c r="CL225" s="19"/>
      <c r="CM225" s="19"/>
      <c r="CN225" s="19"/>
      <c r="CO225" s="18"/>
      <c r="CP225" s="18"/>
      <c r="CQ225" s="18"/>
    </row>
    <row r="226" spans="1:95" ht="15.75" customHeight="1" x14ac:dyDescent="0.25">
      <c r="A226" s="129">
        <v>208</v>
      </c>
      <c r="B226" s="50"/>
      <c r="C226" s="50"/>
      <c r="D226" s="36"/>
      <c r="E226" s="36"/>
      <c r="F226" s="37">
        <v>1</v>
      </c>
      <c r="G226" s="61">
        <v>0</v>
      </c>
      <c r="H226" s="62">
        <v>0</v>
      </c>
      <c r="I226" s="63">
        <v>0</v>
      </c>
      <c r="J226" s="38">
        <v>1</v>
      </c>
      <c r="K226" s="39">
        <v>0</v>
      </c>
      <c r="L226" s="39">
        <v>0</v>
      </c>
      <c r="M226" s="39">
        <v>0</v>
      </c>
      <c r="N226" s="40">
        <v>0</v>
      </c>
      <c r="O226" s="41">
        <f t="shared" si="199"/>
        <v>0</v>
      </c>
      <c r="P226" s="41">
        <f t="shared" si="200"/>
        <v>0</v>
      </c>
      <c r="Q226" s="41">
        <f t="shared" si="201"/>
        <v>0</v>
      </c>
      <c r="R226" s="41">
        <f t="shared" si="202"/>
        <v>0</v>
      </c>
      <c r="S226" s="41">
        <f t="shared" si="203"/>
        <v>0</v>
      </c>
      <c r="T226" s="32">
        <f t="shared" si="180"/>
        <v>0</v>
      </c>
      <c r="U226" s="41">
        <f t="shared" si="204"/>
        <v>0</v>
      </c>
      <c r="V226" s="41">
        <f t="shared" si="205"/>
        <v>0</v>
      </c>
      <c r="W226" s="41">
        <f t="shared" si="206"/>
        <v>0</v>
      </c>
      <c r="X226" s="41">
        <f t="shared" si="207"/>
        <v>0</v>
      </c>
      <c r="Y226" s="41">
        <f t="shared" si="208"/>
        <v>0</v>
      </c>
      <c r="Z226" s="32">
        <f t="shared" si="209"/>
        <v>0</v>
      </c>
      <c r="AA226" s="32" t="str">
        <f t="shared" si="210"/>
        <v/>
      </c>
      <c r="AB226" s="32" t="str">
        <f t="shared" si="211"/>
        <v/>
      </c>
      <c r="AC226" s="56" t="str">
        <f t="shared" si="212"/>
        <v/>
      </c>
      <c r="AD226" s="42">
        <f t="shared" si="213"/>
        <v>1</v>
      </c>
      <c r="AE226" s="43">
        <f t="shared" si="181"/>
        <v>0</v>
      </c>
      <c r="AF226" s="43">
        <f t="shared" si="182"/>
        <v>0</v>
      </c>
      <c r="AG226" s="43">
        <f t="shared" si="183"/>
        <v>0</v>
      </c>
      <c r="AH226" s="44">
        <f t="shared" si="184"/>
        <v>0</v>
      </c>
      <c r="AI226" s="45">
        <f t="shared" si="185"/>
        <v>0</v>
      </c>
      <c r="AJ226" s="45">
        <f t="shared" si="186"/>
        <v>0</v>
      </c>
      <c r="AK226" s="46">
        <f t="shared" si="187"/>
        <v>0</v>
      </c>
      <c r="AL226" s="46">
        <f t="shared" si="214"/>
        <v>0</v>
      </c>
      <c r="AM226" s="46">
        <f t="shared" si="188"/>
        <v>0</v>
      </c>
      <c r="AN226" s="32">
        <f t="shared" si="215"/>
        <v>0</v>
      </c>
      <c r="AO226" s="45">
        <f t="shared" si="216"/>
        <v>0</v>
      </c>
      <c r="AP226" s="45">
        <f t="shared" si="217"/>
        <v>0</v>
      </c>
      <c r="AQ226" s="46">
        <f t="shared" si="218"/>
        <v>0</v>
      </c>
      <c r="AR226" s="46">
        <f t="shared" si="219"/>
        <v>0</v>
      </c>
      <c r="AS226" s="46">
        <f t="shared" si="220"/>
        <v>0</v>
      </c>
      <c r="AT226" s="32">
        <f t="shared" si="221"/>
        <v>0</v>
      </c>
      <c r="AU226" s="35" t="str">
        <f t="shared" si="222"/>
        <v/>
      </c>
      <c r="AV226" s="35" t="str">
        <f t="shared" si="223"/>
        <v/>
      </c>
      <c r="AW226" s="65" t="str">
        <f t="shared" si="224"/>
        <v/>
      </c>
      <c r="AX226" s="47">
        <f t="shared" si="189"/>
        <v>1</v>
      </c>
      <c r="AY226" s="48">
        <f t="shared" si="190"/>
        <v>0</v>
      </c>
      <c r="AZ226" s="48">
        <f t="shared" si="191"/>
        <v>0</v>
      </c>
      <c r="BA226" s="43">
        <f t="shared" si="192"/>
        <v>0</v>
      </c>
      <c r="BB226" s="43">
        <f t="shared" si="193"/>
        <v>0</v>
      </c>
      <c r="BC226" s="49">
        <f t="shared" si="194"/>
        <v>0</v>
      </c>
      <c r="BD226" s="49">
        <f t="shared" si="195"/>
        <v>0</v>
      </c>
      <c r="BE226" s="49">
        <f t="shared" si="196"/>
        <v>0</v>
      </c>
      <c r="BF226" s="49">
        <f t="shared" si="225"/>
        <v>0</v>
      </c>
      <c r="BG226" s="49">
        <f t="shared" si="197"/>
        <v>0</v>
      </c>
      <c r="BH226" s="32">
        <f t="shared" si="226"/>
        <v>0</v>
      </c>
      <c r="BI226" s="49">
        <f t="shared" si="227"/>
        <v>0</v>
      </c>
      <c r="BJ226" s="49">
        <f t="shared" si="228"/>
        <v>0</v>
      </c>
      <c r="BK226" s="49">
        <f t="shared" si="229"/>
        <v>0</v>
      </c>
      <c r="BL226" s="49">
        <f t="shared" si="230"/>
        <v>0</v>
      </c>
      <c r="BM226" s="49">
        <f t="shared" si="231"/>
        <v>0</v>
      </c>
      <c r="BN226" s="32">
        <f t="shared" si="232"/>
        <v>0</v>
      </c>
      <c r="BO226" s="32" t="str">
        <f t="shared" si="233"/>
        <v/>
      </c>
      <c r="BP226" s="32" t="str">
        <f t="shared" si="234"/>
        <v/>
      </c>
      <c r="BQ226" s="56" t="str">
        <f t="shared" si="235"/>
        <v/>
      </c>
      <c r="BR226" s="250">
        <f t="shared" si="236"/>
        <v>0</v>
      </c>
      <c r="BS226" s="19"/>
      <c r="BT226" s="19"/>
      <c r="BU226" s="19"/>
      <c r="BV226" s="19"/>
      <c r="BW226" s="19"/>
      <c r="BX226" s="19"/>
      <c r="BY226" s="19"/>
      <c r="BZ226" s="19"/>
      <c r="CA226" s="19">
        <f t="shared" si="198"/>
        <v>10</v>
      </c>
      <c r="CB226" s="19"/>
      <c r="CC226" s="19"/>
      <c r="CD226" s="19"/>
      <c r="CE226" s="19"/>
      <c r="CF226" s="19"/>
      <c r="CG226" s="19"/>
      <c r="CH226" s="19"/>
      <c r="CI226" s="19"/>
      <c r="CJ226" s="19"/>
      <c r="CK226" s="19"/>
      <c r="CL226" s="19"/>
      <c r="CM226" s="19"/>
      <c r="CN226" s="19"/>
      <c r="CO226" s="18"/>
      <c r="CP226" s="18"/>
      <c r="CQ226" s="18"/>
    </row>
    <row r="227" spans="1:95" ht="15.75" customHeight="1" x14ac:dyDescent="0.25">
      <c r="A227" s="129">
        <v>209</v>
      </c>
      <c r="B227" s="50"/>
      <c r="C227" s="50"/>
      <c r="D227" s="36"/>
      <c r="E227" s="36"/>
      <c r="F227" s="37">
        <v>1</v>
      </c>
      <c r="G227" s="61">
        <v>0</v>
      </c>
      <c r="H227" s="62">
        <v>0</v>
      </c>
      <c r="I227" s="63">
        <v>0</v>
      </c>
      <c r="J227" s="38">
        <v>1</v>
      </c>
      <c r="K227" s="39">
        <v>0</v>
      </c>
      <c r="L227" s="39">
        <v>0</v>
      </c>
      <c r="M227" s="39">
        <v>0</v>
      </c>
      <c r="N227" s="40">
        <v>0</v>
      </c>
      <c r="O227" s="41">
        <f t="shared" si="199"/>
        <v>0</v>
      </c>
      <c r="P227" s="41">
        <f t="shared" si="200"/>
        <v>0</v>
      </c>
      <c r="Q227" s="41">
        <f t="shared" si="201"/>
        <v>0</v>
      </c>
      <c r="R227" s="41">
        <f t="shared" si="202"/>
        <v>0</v>
      </c>
      <c r="S227" s="41">
        <f t="shared" si="203"/>
        <v>0</v>
      </c>
      <c r="T227" s="32">
        <f t="shared" si="180"/>
        <v>0</v>
      </c>
      <c r="U227" s="41">
        <f t="shared" si="204"/>
        <v>0</v>
      </c>
      <c r="V227" s="41">
        <f t="shared" si="205"/>
        <v>0</v>
      </c>
      <c r="W227" s="41">
        <f t="shared" si="206"/>
        <v>0</v>
      </c>
      <c r="X227" s="41">
        <f t="shared" si="207"/>
        <v>0</v>
      </c>
      <c r="Y227" s="41">
        <f t="shared" si="208"/>
        <v>0</v>
      </c>
      <c r="Z227" s="32">
        <f t="shared" si="209"/>
        <v>0</v>
      </c>
      <c r="AA227" s="32" t="str">
        <f t="shared" si="210"/>
        <v/>
      </c>
      <c r="AB227" s="32" t="str">
        <f t="shared" si="211"/>
        <v/>
      </c>
      <c r="AC227" s="56" t="str">
        <f t="shared" si="212"/>
        <v/>
      </c>
      <c r="AD227" s="42">
        <f t="shared" si="213"/>
        <v>1</v>
      </c>
      <c r="AE227" s="43">
        <f t="shared" si="181"/>
        <v>0</v>
      </c>
      <c r="AF227" s="43">
        <f t="shared" si="182"/>
        <v>0</v>
      </c>
      <c r="AG227" s="43">
        <f t="shared" si="183"/>
        <v>0</v>
      </c>
      <c r="AH227" s="44">
        <f t="shared" si="184"/>
        <v>0</v>
      </c>
      <c r="AI227" s="45">
        <f t="shared" si="185"/>
        <v>0</v>
      </c>
      <c r="AJ227" s="45">
        <f t="shared" si="186"/>
        <v>0</v>
      </c>
      <c r="AK227" s="46">
        <f t="shared" si="187"/>
        <v>0</v>
      </c>
      <c r="AL227" s="46">
        <f t="shared" si="214"/>
        <v>0</v>
      </c>
      <c r="AM227" s="46">
        <f t="shared" si="188"/>
        <v>0</v>
      </c>
      <c r="AN227" s="32">
        <f t="shared" si="215"/>
        <v>0</v>
      </c>
      <c r="AO227" s="45">
        <f t="shared" si="216"/>
        <v>0</v>
      </c>
      <c r="AP227" s="45">
        <f t="shared" si="217"/>
        <v>0</v>
      </c>
      <c r="AQ227" s="46">
        <f t="shared" si="218"/>
        <v>0</v>
      </c>
      <c r="AR227" s="46">
        <f t="shared" si="219"/>
        <v>0</v>
      </c>
      <c r="AS227" s="46">
        <f t="shared" si="220"/>
        <v>0</v>
      </c>
      <c r="AT227" s="32">
        <f t="shared" si="221"/>
        <v>0</v>
      </c>
      <c r="AU227" s="35" t="str">
        <f t="shared" si="222"/>
        <v/>
      </c>
      <c r="AV227" s="35" t="str">
        <f t="shared" si="223"/>
        <v/>
      </c>
      <c r="AW227" s="65" t="str">
        <f t="shared" si="224"/>
        <v/>
      </c>
      <c r="AX227" s="47">
        <f t="shared" si="189"/>
        <v>1</v>
      </c>
      <c r="AY227" s="48">
        <f t="shared" si="190"/>
        <v>0</v>
      </c>
      <c r="AZ227" s="48">
        <f t="shared" si="191"/>
        <v>0</v>
      </c>
      <c r="BA227" s="43">
        <f t="shared" si="192"/>
        <v>0</v>
      </c>
      <c r="BB227" s="43">
        <f t="shared" si="193"/>
        <v>0</v>
      </c>
      <c r="BC227" s="49">
        <f t="shared" si="194"/>
        <v>0</v>
      </c>
      <c r="BD227" s="49">
        <f t="shared" si="195"/>
        <v>0</v>
      </c>
      <c r="BE227" s="49">
        <f t="shared" si="196"/>
        <v>0</v>
      </c>
      <c r="BF227" s="49">
        <f t="shared" si="225"/>
        <v>0</v>
      </c>
      <c r="BG227" s="49">
        <f t="shared" si="197"/>
        <v>0</v>
      </c>
      <c r="BH227" s="32">
        <f t="shared" si="226"/>
        <v>0</v>
      </c>
      <c r="BI227" s="49">
        <f t="shared" si="227"/>
        <v>0</v>
      </c>
      <c r="BJ227" s="49">
        <f t="shared" si="228"/>
        <v>0</v>
      </c>
      <c r="BK227" s="49">
        <f t="shared" si="229"/>
        <v>0</v>
      </c>
      <c r="BL227" s="49">
        <f t="shared" si="230"/>
        <v>0</v>
      </c>
      <c r="BM227" s="49">
        <f t="shared" si="231"/>
        <v>0</v>
      </c>
      <c r="BN227" s="32">
        <f t="shared" si="232"/>
        <v>0</v>
      </c>
      <c r="BO227" s="32" t="str">
        <f t="shared" si="233"/>
        <v/>
      </c>
      <c r="BP227" s="32" t="str">
        <f t="shared" si="234"/>
        <v/>
      </c>
      <c r="BQ227" s="56" t="str">
        <f t="shared" si="235"/>
        <v/>
      </c>
      <c r="BR227" s="250">
        <f t="shared" si="236"/>
        <v>0</v>
      </c>
      <c r="BS227" s="19"/>
      <c r="BT227" s="19"/>
      <c r="BU227" s="19"/>
      <c r="BV227" s="19"/>
      <c r="BW227" s="19"/>
      <c r="BX227" s="19"/>
      <c r="BY227" s="19"/>
      <c r="BZ227" s="19"/>
      <c r="CA227" s="19">
        <f t="shared" si="198"/>
        <v>10</v>
      </c>
      <c r="CB227" s="19"/>
      <c r="CC227" s="19"/>
      <c r="CD227" s="19"/>
      <c r="CE227" s="19"/>
      <c r="CF227" s="19"/>
      <c r="CG227" s="19"/>
      <c r="CH227" s="19"/>
      <c r="CI227" s="19"/>
      <c r="CJ227" s="19"/>
      <c r="CK227" s="19"/>
      <c r="CL227" s="19"/>
      <c r="CM227" s="19"/>
      <c r="CN227" s="19"/>
      <c r="CO227" s="18"/>
      <c r="CP227" s="18"/>
      <c r="CQ227" s="18"/>
    </row>
    <row r="228" spans="1:95" ht="15.75" customHeight="1" x14ac:dyDescent="0.25">
      <c r="A228" s="129">
        <v>210</v>
      </c>
      <c r="B228" s="50"/>
      <c r="C228" s="50"/>
      <c r="D228" s="36"/>
      <c r="E228" s="36"/>
      <c r="F228" s="37">
        <v>1</v>
      </c>
      <c r="G228" s="61">
        <v>0</v>
      </c>
      <c r="H228" s="62">
        <v>0</v>
      </c>
      <c r="I228" s="63">
        <v>0</v>
      </c>
      <c r="J228" s="38">
        <v>1</v>
      </c>
      <c r="K228" s="39">
        <v>0</v>
      </c>
      <c r="L228" s="39">
        <v>0</v>
      </c>
      <c r="M228" s="39">
        <v>0</v>
      </c>
      <c r="N228" s="40">
        <v>0</v>
      </c>
      <c r="O228" s="41">
        <f t="shared" si="199"/>
        <v>0</v>
      </c>
      <c r="P228" s="41">
        <f t="shared" si="200"/>
        <v>0</v>
      </c>
      <c r="Q228" s="41">
        <f t="shared" si="201"/>
        <v>0</v>
      </c>
      <c r="R228" s="41">
        <f t="shared" si="202"/>
        <v>0</v>
      </c>
      <c r="S228" s="41">
        <f t="shared" si="203"/>
        <v>0</v>
      </c>
      <c r="T228" s="32">
        <f t="shared" si="180"/>
        <v>0</v>
      </c>
      <c r="U228" s="41">
        <f t="shared" si="204"/>
        <v>0</v>
      </c>
      <c r="V228" s="41">
        <f t="shared" si="205"/>
        <v>0</v>
      </c>
      <c r="W228" s="41">
        <f t="shared" si="206"/>
        <v>0</v>
      </c>
      <c r="X228" s="41">
        <f t="shared" si="207"/>
        <v>0</v>
      </c>
      <c r="Y228" s="41">
        <f t="shared" si="208"/>
        <v>0</v>
      </c>
      <c r="Z228" s="32">
        <f t="shared" si="209"/>
        <v>0</v>
      </c>
      <c r="AA228" s="32" t="str">
        <f t="shared" si="210"/>
        <v/>
      </c>
      <c r="AB228" s="32" t="str">
        <f t="shared" si="211"/>
        <v/>
      </c>
      <c r="AC228" s="56" t="str">
        <f t="shared" si="212"/>
        <v/>
      </c>
      <c r="AD228" s="42">
        <f t="shared" si="213"/>
        <v>1</v>
      </c>
      <c r="AE228" s="43">
        <f t="shared" si="181"/>
        <v>0</v>
      </c>
      <c r="AF228" s="43">
        <f t="shared" si="182"/>
        <v>0</v>
      </c>
      <c r="AG228" s="43">
        <f t="shared" si="183"/>
        <v>0</v>
      </c>
      <c r="AH228" s="44">
        <f t="shared" si="184"/>
        <v>0</v>
      </c>
      <c r="AI228" s="45">
        <f t="shared" si="185"/>
        <v>0</v>
      </c>
      <c r="AJ228" s="45">
        <f t="shared" si="186"/>
        <v>0</v>
      </c>
      <c r="AK228" s="46">
        <f t="shared" si="187"/>
        <v>0</v>
      </c>
      <c r="AL228" s="46">
        <f t="shared" si="214"/>
        <v>0</v>
      </c>
      <c r="AM228" s="46">
        <f t="shared" si="188"/>
        <v>0</v>
      </c>
      <c r="AN228" s="32">
        <f t="shared" si="215"/>
        <v>0</v>
      </c>
      <c r="AO228" s="45">
        <f t="shared" si="216"/>
        <v>0</v>
      </c>
      <c r="AP228" s="45">
        <f t="shared" si="217"/>
        <v>0</v>
      </c>
      <c r="AQ228" s="46">
        <f t="shared" si="218"/>
        <v>0</v>
      </c>
      <c r="AR228" s="46">
        <f t="shared" si="219"/>
        <v>0</v>
      </c>
      <c r="AS228" s="46">
        <f t="shared" si="220"/>
        <v>0</v>
      </c>
      <c r="AT228" s="32">
        <f t="shared" si="221"/>
        <v>0</v>
      </c>
      <c r="AU228" s="35" t="str">
        <f t="shared" si="222"/>
        <v/>
      </c>
      <c r="AV228" s="35" t="str">
        <f t="shared" si="223"/>
        <v/>
      </c>
      <c r="AW228" s="65" t="str">
        <f t="shared" si="224"/>
        <v/>
      </c>
      <c r="AX228" s="47">
        <f t="shared" si="189"/>
        <v>1</v>
      </c>
      <c r="AY228" s="48">
        <f t="shared" si="190"/>
        <v>0</v>
      </c>
      <c r="AZ228" s="48">
        <f t="shared" si="191"/>
        <v>0</v>
      </c>
      <c r="BA228" s="43">
        <f t="shared" si="192"/>
        <v>0</v>
      </c>
      <c r="BB228" s="43">
        <f t="shared" si="193"/>
        <v>0</v>
      </c>
      <c r="BC228" s="49">
        <f t="shared" si="194"/>
        <v>0</v>
      </c>
      <c r="BD228" s="49">
        <f t="shared" si="195"/>
        <v>0</v>
      </c>
      <c r="BE228" s="49">
        <f t="shared" si="196"/>
        <v>0</v>
      </c>
      <c r="BF228" s="49">
        <f t="shared" si="225"/>
        <v>0</v>
      </c>
      <c r="BG228" s="49">
        <f t="shared" si="197"/>
        <v>0</v>
      </c>
      <c r="BH228" s="32">
        <f t="shared" si="226"/>
        <v>0</v>
      </c>
      <c r="BI228" s="49">
        <f t="shared" si="227"/>
        <v>0</v>
      </c>
      <c r="BJ228" s="49">
        <f t="shared" si="228"/>
        <v>0</v>
      </c>
      <c r="BK228" s="49">
        <f t="shared" si="229"/>
        <v>0</v>
      </c>
      <c r="BL228" s="49">
        <f t="shared" si="230"/>
        <v>0</v>
      </c>
      <c r="BM228" s="49">
        <f t="shared" si="231"/>
        <v>0</v>
      </c>
      <c r="BN228" s="32">
        <f t="shared" si="232"/>
        <v>0</v>
      </c>
      <c r="BO228" s="32" t="str">
        <f t="shared" si="233"/>
        <v/>
      </c>
      <c r="BP228" s="32" t="str">
        <f t="shared" si="234"/>
        <v/>
      </c>
      <c r="BQ228" s="56" t="str">
        <f t="shared" si="235"/>
        <v/>
      </c>
      <c r="BR228" s="250">
        <f t="shared" si="236"/>
        <v>0</v>
      </c>
      <c r="BS228" s="19"/>
      <c r="BT228" s="19"/>
      <c r="BU228" s="19"/>
      <c r="BV228" s="19"/>
      <c r="BW228" s="19"/>
      <c r="BX228" s="19"/>
      <c r="BY228" s="19"/>
      <c r="BZ228" s="19"/>
      <c r="CA228" s="19">
        <f t="shared" si="198"/>
        <v>10</v>
      </c>
      <c r="CB228" s="19"/>
      <c r="CC228" s="19"/>
      <c r="CD228" s="19"/>
      <c r="CE228" s="19"/>
      <c r="CF228" s="19"/>
      <c r="CG228" s="19"/>
      <c r="CH228" s="19"/>
      <c r="CI228" s="19"/>
      <c r="CJ228" s="19"/>
      <c r="CK228" s="19"/>
      <c r="CL228" s="19"/>
      <c r="CM228" s="19"/>
      <c r="CN228" s="19"/>
      <c r="CO228" s="18"/>
      <c r="CP228" s="18"/>
      <c r="CQ228" s="18"/>
    </row>
    <row r="229" spans="1:95" ht="15.75" customHeight="1" x14ac:dyDescent="0.25">
      <c r="A229" s="129">
        <v>211</v>
      </c>
      <c r="B229" s="50"/>
      <c r="C229" s="50"/>
      <c r="D229" s="36"/>
      <c r="E229" s="36"/>
      <c r="F229" s="37">
        <v>1</v>
      </c>
      <c r="G229" s="61">
        <v>0</v>
      </c>
      <c r="H229" s="62">
        <v>0</v>
      </c>
      <c r="I229" s="63">
        <v>0</v>
      </c>
      <c r="J229" s="38">
        <v>1</v>
      </c>
      <c r="K229" s="39">
        <v>0</v>
      </c>
      <c r="L229" s="39">
        <v>0</v>
      </c>
      <c r="M229" s="39">
        <v>0</v>
      </c>
      <c r="N229" s="40">
        <v>0</v>
      </c>
      <c r="O229" s="41">
        <f t="shared" si="199"/>
        <v>0</v>
      </c>
      <c r="P229" s="41">
        <f t="shared" si="200"/>
        <v>0</v>
      </c>
      <c r="Q229" s="41">
        <f t="shared" si="201"/>
        <v>0</v>
      </c>
      <c r="R229" s="41">
        <f t="shared" si="202"/>
        <v>0</v>
      </c>
      <c r="S229" s="41">
        <f t="shared" si="203"/>
        <v>0</v>
      </c>
      <c r="T229" s="32">
        <f t="shared" si="180"/>
        <v>0</v>
      </c>
      <c r="U229" s="41">
        <f t="shared" si="204"/>
        <v>0</v>
      </c>
      <c r="V229" s="41">
        <f t="shared" si="205"/>
        <v>0</v>
      </c>
      <c r="W229" s="41">
        <f t="shared" si="206"/>
        <v>0</v>
      </c>
      <c r="X229" s="41">
        <f t="shared" si="207"/>
        <v>0</v>
      </c>
      <c r="Y229" s="41">
        <f t="shared" si="208"/>
        <v>0</v>
      </c>
      <c r="Z229" s="32">
        <f t="shared" si="209"/>
        <v>0</v>
      </c>
      <c r="AA229" s="32" t="str">
        <f t="shared" si="210"/>
        <v/>
      </c>
      <c r="AB229" s="32" t="str">
        <f t="shared" si="211"/>
        <v/>
      </c>
      <c r="AC229" s="56" t="str">
        <f t="shared" si="212"/>
        <v/>
      </c>
      <c r="AD229" s="42">
        <f t="shared" si="213"/>
        <v>1</v>
      </c>
      <c r="AE229" s="43">
        <f t="shared" si="181"/>
        <v>0</v>
      </c>
      <c r="AF229" s="43">
        <f t="shared" si="182"/>
        <v>0</v>
      </c>
      <c r="AG229" s="43">
        <f t="shared" si="183"/>
        <v>0</v>
      </c>
      <c r="AH229" s="44">
        <f t="shared" si="184"/>
        <v>0</v>
      </c>
      <c r="AI229" s="45">
        <f t="shared" si="185"/>
        <v>0</v>
      </c>
      <c r="AJ229" s="45">
        <f t="shared" si="186"/>
        <v>0</v>
      </c>
      <c r="AK229" s="46">
        <f t="shared" si="187"/>
        <v>0</v>
      </c>
      <c r="AL229" s="46">
        <f t="shared" si="214"/>
        <v>0</v>
      </c>
      <c r="AM229" s="46">
        <f t="shared" si="188"/>
        <v>0</v>
      </c>
      <c r="AN229" s="32">
        <f t="shared" si="215"/>
        <v>0</v>
      </c>
      <c r="AO229" s="45">
        <f t="shared" si="216"/>
        <v>0</v>
      </c>
      <c r="AP229" s="45">
        <f t="shared" si="217"/>
        <v>0</v>
      </c>
      <c r="AQ229" s="46">
        <f t="shared" si="218"/>
        <v>0</v>
      </c>
      <c r="AR229" s="46">
        <f t="shared" si="219"/>
        <v>0</v>
      </c>
      <c r="AS229" s="46">
        <f t="shared" si="220"/>
        <v>0</v>
      </c>
      <c r="AT229" s="32">
        <f t="shared" si="221"/>
        <v>0</v>
      </c>
      <c r="AU229" s="35" t="str">
        <f t="shared" si="222"/>
        <v/>
      </c>
      <c r="AV229" s="35" t="str">
        <f t="shared" si="223"/>
        <v/>
      </c>
      <c r="AW229" s="65" t="str">
        <f t="shared" si="224"/>
        <v/>
      </c>
      <c r="AX229" s="47">
        <f t="shared" si="189"/>
        <v>1</v>
      </c>
      <c r="AY229" s="48">
        <f t="shared" si="190"/>
        <v>0</v>
      </c>
      <c r="AZ229" s="48">
        <f t="shared" si="191"/>
        <v>0</v>
      </c>
      <c r="BA229" s="43">
        <f t="shared" si="192"/>
        <v>0</v>
      </c>
      <c r="BB229" s="43">
        <f t="shared" si="193"/>
        <v>0</v>
      </c>
      <c r="BC229" s="49">
        <f t="shared" si="194"/>
        <v>0</v>
      </c>
      <c r="BD229" s="49">
        <f t="shared" si="195"/>
        <v>0</v>
      </c>
      <c r="BE229" s="49">
        <f t="shared" si="196"/>
        <v>0</v>
      </c>
      <c r="BF229" s="49">
        <f t="shared" si="225"/>
        <v>0</v>
      </c>
      <c r="BG229" s="49">
        <f t="shared" si="197"/>
        <v>0</v>
      </c>
      <c r="BH229" s="32">
        <f t="shared" si="226"/>
        <v>0</v>
      </c>
      <c r="BI229" s="49">
        <f t="shared" si="227"/>
        <v>0</v>
      </c>
      <c r="BJ229" s="49">
        <f t="shared" si="228"/>
        <v>0</v>
      </c>
      <c r="BK229" s="49">
        <f t="shared" si="229"/>
        <v>0</v>
      </c>
      <c r="BL229" s="49">
        <f t="shared" si="230"/>
        <v>0</v>
      </c>
      <c r="BM229" s="49">
        <f t="shared" si="231"/>
        <v>0</v>
      </c>
      <c r="BN229" s="32">
        <f t="shared" si="232"/>
        <v>0</v>
      </c>
      <c r="BO229" s="32" t="str">
        <f t="shared" si="233"/>
        <v/>
      </c>
      <c r="BP229" s="32" t="str">
        <f t="shared" si="234"/>
        <v/>
      </c>
      <c r="BQ229" s="56" t="str">
        <f t="shared" si="235"/>
        <v/>
      </c>
      <c r="BR229" s="250">
        <f t="shared" si="236"/>
        <v>0</v>
      </c>
      <c r="BS229" s="19"/>
      <c r="BT229" s="19"/>
      <c r="BU229" s="19"/>
      <c r="BV229" s="19"/>
      <c r="BW229" s="19"/>
      <c r="BX229" s="19"/>
      <c r="BY229" s="19"/>
      <c r="BZ229" s="19"/>
      <c r="CA229" s="19">
        <f t="shared" si="198"/>
        <v>10</v>
      </c>
      <c r="CB229" s="19"/>
      <c r="CC229" s="19"/>
      <c r="CD229" s="19"/>
      <c r="CE229" s="19"/>
      <c r="CF229" s="19"/>
      <c r="CG229" s="19"/>
      <c r="CH229" s="19"/>
      <c r="CI229" s="19"/>
      <c r="CJ229" s="19"/>
      <c r="CK229" s="19"/>
      <c r="CL229" s="19"/>
      <c r="CM229" s="19"/>
      <c r="CN229" s="19"/>
      <c r="CO229" s="18"/>
      <c r="CP229" s="18"/>
      <c r="CQ229" s="18"/>
    </row>
    <row r="230" spans="1:95" ht="15.75" customHeight="1" x14ac:dyDescent="0.25">
      <c r="A230" s="129">
        <v>212</v>
      </c>
      <c r="B230" s="50"/>
      <c r="C230" s="50"/>
      <c r="D230" s="36"/>
      <c r="E230" s="36"/>
      <c r="F230" s="37">
        <v>1</v>
      </c>
      <c r="G230" s="61">
        <v>0</v>
      </c>
      <c r="H230" s="62">
        <v>0</v>
      </c>
      <c r="I230" s="63">
        <v>0</v>
      </c>
      <c r="J230" s="38">
        <v>1</v>
      </c>
      <c r="K230" s="39">
        <v>0</v>
      </c>
      <c r="L230" s="39">
        <v>0</v>
      </c>
      <c r="M230" s="39">
        <v>0</v>
      </c>
      <c r="N230" s="40">
        <v>0</v>
      </c>
      <c r="O230" s="41">
        <f t="shared" si="199"/>
        <v>0</v>
      </c>
      <c r="P230" s="41">
        <f t="shared" si="200"/>
        <v>0</v>
      </c>
      <c r="Q230" s="41">
        <f t="shared" si="201"/>
        <v>0</v>
      </c>
      <c r="R230" s="41">
        <f t="shared" si="202"/>
        <v>0</v>
      </c>
      <c r="S230" s="41">
        <f t="shared" si="203"/>
        <v>0</v>
      </c>
      <c r="T230" s="32">
        <f t="shared" si="180"/>
        <v>0</v>
      </c>
      <c r="U230" s="41">
        <f t="shared" si="204"/>
        <v>0</v>
      </c>
      <c r="V230" s="41">
        <f t="shared" si="205"/>
        <v>0</v>
      </c>
      <c r="W230" s="41">
        <f t="shared" si="206"/>
        <v>0</v>
      </c>
      <c r="X230" s="41">
        <f t="shared" si="207"/>
        <v>0</v>
      </c>
      <c r="Y230" s="41">
        <f t="shared" si="208"/>
        <v>0</v>
      </c>
      <c r="Z230" s="32">
        <f t="shared" si="209"/>
        <v>0</v>
      </c>
      <c r="AA230" s="32" t="str">
        <f t="shared" si="210"/>
        <v/>
      </c>
      <c r="AB230" s="32" t="str">
        <f t="shared" si="211"/>
        <v/>
      </c>
      <c r="AC230" s="56" t="str">
        <f t="shared" si="212"/>
        <v/>
      </c>
      <c r="AD230" s="42">
        <f t="shared" si="213"/>
        <v>1</v>
      </c>
      <c r="AE230" s="43">
        <f t="shared" si="181"/>
        <v>0</v>
      </c>
      <c r="AF230" s="43">
        <f t="shared" si="182"/>
        <v>0</v>
      </c>
      <c r="AG230" s="43">
        <f t="shared" si="183"/>
        <v>0</v>
      </c>
      <c r="AH230" s="44">
        <f t="shared" si="184"/>
        <v>0</v>
      </c>
      <c r="AI230" s="45">
        <f t="shared" si="185"/>
        <v>0</v>
      </c>
      <c r="AJ230" s="45">
        <f t="shared" si="186"/>
        <v>0</v>
      </c>
      <c r="AK230" s="46">
        <f t="shared" si="187"/>
        <v>0</v>
      </c>
      <c r="AL230" s="46">
        <f t="shared" si="214"/>
        <v>0</v>
      </c>
      <c r="AM230" s="46">
        <f t="shared" si="188"/>
        <v>0</v>
      </c>
      <c r="AN230" s="32">
        <f t="shared" si="215"/>
        <v>0</v>
      </c>
      <c r="AO230" s="45">
        <f t="shared" si="216"/>
        <v>0</v>
      </c>
      <c r="AP230" s="45">
        <f t="shared" si="217"/>
        <v>0</v>
      </c>
      <c r="AQ230" s="46">
        <f t="shared" si="218"/>
        <v>0</v>
      </c>
      <c r="AR230" s="46">
        <f t="shared" si="219"/>
        <v>0</v>
      </c>
      <c r="AS230" s="46">
        <f t="shared" si="220"/>
        <v>0</v>
      </c>
      <c r="AT230" s="32">
        <f t="shared" si="221"/>
        <v>0</v>
      </c>
      <c r="AU230" s="35" t="str">
        <f t="shared" si="222"/>
        <v/>
      </c>
      <c r="AV230" s="35" t="str">
        <f t="shared" si="223"/>
        <v/>
      </c>
      <c r="AW230" s="65" t="str">
        <f t="shared" si="224"/>
        <v/>
      </c>
      <c r="AX230" s="47">
        <f t="shared" si="189"/>
        <v>1</v>
      </c>
      <c r="AY230" s="48">
        <f t="shared" si="190"/>
        <v>0</v>
      </c>
      <c r="AZ230" s="48">
        <f t="shared" si="191"/>
        <v>0</v>
      </c>
      <c r="BA230" s="43">
        <f t="shared" si="192"/>
        <v>0</v>
      </c>
      <c r="BB230" s="43">
        <f t="shared" si="193"/>
        <v>0</v>
      </c>
      <c r="BC230" s="49">
        <f t="shared" si="194"/>
        <v>0</v>
      </c>
      <c r="BD230" s="49">
        <f t="shared" si="195"/>
        <v>0</v>
      </c>
      <c r="BE230" s="49">
        <f t="shared" si="196"/>
        <v>0</v>
      </c>
      <c r="BF230" s="49">
        <f t="shared" si="225"/>
        <v>0</v>
      </c>
      <c r="BG230" s="49">
        <f t="shared" si="197"/>
        <v>0</v>
      </c>
      <c r="BH230" s="32">
        <f t="shared" si="226"/>
        <v>0</v>
      </c>
      <c r="BI230" s="49">
        <f t="shared" si="227"/>
        <v>0</v>
      </c>
      <c r="BJ230" s="49">
        <f t="shared" si="228"/>
        <v>0</v>
      </c>
      <c r="BK230" s="49">
        <f t="shared" si="229"/>
        <v>0</v>
      </c>
      <c r="BL230" s="49">
        <f t="shared" si="230"/>
        <v>0</v>
      </c>
      <c r="BM230" s="49">
        <f t="shared" si="231"/>
        <v>0</v>
      </c>
      <c r="BN230" s="32">
        <f t="shared" si="232"/>
        <v>0</v>
      </c>
      <c r="BO230" s="32" t="str">
        <f t="shared" si="233"/>
        <v/>
      </c>
      <c r="BP230" s="32" t="str">
        <f t="shared" si="234"/>
        <v/>
      </c>
      <c r="BQ230" s="56" t="str">
        <f t="shared" si="235"/>
        <v/>
      </c>
      <c r="BR230" s="250">
        <f t="shared" si="236"/>
        <v>0</v>
      </c>
      <c r="BS230" s="19"/>
      <c r="BT230" s="19"/>
      <c r="BU230" s="19"/>
      <c r="BV230" s="19"/>
      <c r="BW230" s="19"/>
      <c r="BX230" s="19"/>
      <c r="BY230" s="19"/>
      <c r="BZ230" s="19"/>
      <c r="CA230" s="19">
        <f t="shared" si="198"/>
        <v>10</v>
      </c>
      <c r="CB230" s="19"/>
      <c r="CC230" s="19"/>
      <c r="CD230" s="19"/>
      <c r="CE230" s="19"/>
      <c r="CF230" s="19"/>
      <c r="CG230" s="19"/>
      <c r="CH230" s="19"/>
      <c r="CI230" s="19"/>
      <c r="CJ230" s="19"/>
      <c r="CK230" s="19"/>
      <c r="CL230" s="19"/>
      <c r="CM230" s="19"/>
      <c r="CN230" s="19"/>
      <c r="CO230" s="18"/>
      <c r="CP230" s="18"/>
      <c r="CQ230" s="18"/>
    </row>
    <row r="231" spans="1:95" ht="15.75" customHeight="1" x14ac:dyDescent="0.25">
      <c r="A231" s="129">
        <v>213</v>
      </c>
      <c r="B231" s="50"/>
      <c r="C231" s="50"/>
      <c r="D231" s="36"/>
      <c r="E231" s="36"/>
      <c r="F231" s="37">
        <v>1</v>
      </c>
      <c r="G231" s="61">
        <v>0</v>
      </c>
      <c r="H231" s="62">
        <v>0</v>
      </c>
      <c r="I231" s="63">
        <v>0</v>
      </c>
      <c r="J231" s="38">
        <v>1</v>
      </c>
      <c r="K231" s="39">
        <v>0</v>
      </c>
      <c r="L231" s="39">
        <v>0</v>
      </c>
      <c r="M231" s="39">
        <v>0</v>
      </c>
      <c r="N231" s="40">
        <v>0</v>
      </c>
      <c r="O231" s="41">
        <f t="shared" si="199"/>
        <v>0</v>
      </c>
      <c r="P231" s="41">
        <f t="shared" si="200"/>
        <v>0</v>
      </c>
      <c r="Q231" s="41">
        <f t="shared" si="201"/>
        <v>0</v>
      </c>
      <c r="R231" s="41">
        <f t="shared" si="202"/>
        <v>0</v>
      </c>
      <c r="S231" s="41">
        <f t="shared" si="203"/>
        <v>0</v>
      </c>
      <c r="T231" s="32">
        <f t="shared" si="180"/>
        <v>0</v>
      </c>
      <c r="U231" s="41">
        <f t="shared" si="204"/>
        <v>0</v>
      </c>
      <c r="V231" s="41">
        <f t="shared" si="205"/>
        <v>0</v>
      </c>
      <c r="W231" s="41">
        <f t="shared" si="206"/>
        <v>0</v>
      </c>
      <c r="X231" s="41">
        <f t="shared" si="207"/>
        <v>0</v>
      </c>
      <c r="Y231" s="41">
        <f t="shared" si="208"/>
        <v>0</v>
      </c>
      <c r="Z231" s="32">
        <f t="shared" si="209"/>
        <v>0</v>
      </c>
      <c r="AA231" s="32" t="str">
        <f t="shared" si="210"/>
        <v/>
      </c>
      <c r="AB231" s="32" t="str">
        <f t="shared" si="211"/>
        <v/>
      </c>
      <c r="AC231" s="56" t="str">
        <f t="shared" si="212"/>
        <v/>
      </c>
      <c r="AD231" s="42">
        <f t="shared" si="213"/>
        <v>1</v>
      </c>
      <c r="AE231" s="43">
        <f t="shared" si="181"/>
        <v>0</v>
      </c>
      <c r="AF231" s="43">
        <f t="shared" si="182"/>
        <v>0</v>
      </c>
      <c r="AG231" s="43">
        <f t="shared" si="183"/>
        <v>0</v>
      </c>
      <c r="AH231" s="44">
        <f t="shared" si="184"/>
        <v>0</v>
      </c>
      <c r="AI231" s="45">
        <f t="shared" si="185"/>
        <v>0</v>
      </c>
      <c r="AJ231" s="45">
        <f t="shared" si="186"/>
        <v>0</v>
      </c>
      <c r="AK231" s="46">
        <f t="shared" si="187"/>
        <v>0</v>
      </c>
      <c r="AL231" s="46">
        <f t="shared" si="214"/>
        <v>0</v>
      </c>
      <c r="AM231" s="46">
        <f t="shared" si="188"/>
        <v>0</v>
      </c>
      <c r="AN231" s="32">
        <f t="shared" si="215"/>
        <v>0</v>
      </c>
      <c r="AO231" s="45">
        <f t="shared" si="216"/>
        <v>0</v>
      </c>
      <c r="AP231" s="45">
        <f t="shared" si="217"/>
        <v>0</v>
      </c>
      <c r="AQ231" s="46">
        <f t="shared" si="218"/>
        <v>0</v>
      </c>
      <c r="AR231" s="46">
        <f t="shared" si="219"/>
        <v>0</v>
      </c>
      <c r="AS231" s="46">
        <f t="shared" si="220"/>
        <v>0</v>
      </c>
      <c r="AT231" s="32">
        <f t="shared" si="221"/>
        <v>0</v>
      </c>
      <c r="AU231" s="35" t="str">
        <f t="shared" si="222"/>
        <v/>
      </c>
      <c r="AV231" s="35" t="str">
        <f t="shared" si="223"/>
        <v/>
      </c>
      <c r="AW231" s="65" t="str">
        <f t="shared" si="224"/>
        <v/>
      </c>
      <c r="AX231" s="47">
        <f t="shared" si="189"/>
        <v>1</v>
      </c>
      <c r="AY231" s="48">
        <f t="shared" si="190"/>
        <v>0</v>
      </c>
      <c r="AZ231" s="48">
        <f t="shared" si="191"/>
        <v>0</v>
      </c>
      <c r="BA231" s="43">
        <f t="shared" si="192"/>
        <v>0</v>
      </c>
      <c r="BB231" s="43">
        <f t="shared" si="193"/>
        <v>0</v>
      </c>
      <c r="BC231" s="49">
        <f t="shared" si="194"/>
        <v>0</v>
      </c>
      <c r="BD231" s="49">
        <f t="shared" si="195"/>
        <v>0</v>
      </c>
      <c r="BE231" s="49">
        <f t="shared" si="196"/>
        <v>0</v>
      </c>
      <c r="BF231" s="49">
        <f t="shared" si="225"/>
        <v>0</v>
      </c>
      <c r="BG231" s="49">
        <f t="shared" si="197"/>
        <v>0</v>
      </c>
      <c r="BH231" s="32">
        <f t="shared" si="226"/>
        <v>0</v>
      </c>
      <c r="BI231" s="49">
        <f t="shared" si="227"/>
        <v>0</v>
      </c>
      <c r="BJ231" s="49">
        <f t="shared" si="228"/>
        <v>0</v>
      </c>
      <c r="BK231" s="49">
        <f t="shared" si="229"/>
        <v>0</v>
      </c>
      <c r="BL231" s="49">
        <f t="shared" si="230"/>
        <v>0</v>
      </c>
      <c r="BM231" s="49">
        <f t="shared" si="231"/>
        <v>0</v>
      </c>
      <c r="BN231" s="32">
        <f t="shared" si="232"/>
        <v>0</v>
      </c>
      <c r="BO231" s="32" t="str">
        <f t="shared" si="233"/>
        <v/>
      </c>
      <c r="BP231" s="32" t="str">
        <f t="shared" si="234"/>
        <v/>
      </c>
      <c r="BQ231" s="56" t="str">
        <f t="shared" si="235"/>
        <v/>
      </c>
      <c r="BR231" s="250">
        <f t="shared" si="236"/>
        <v>0</v>
      </c>
      <c r="BS231" s="19"/>
      <c r="BT231" s="19"/>
      <c r="BU231" s="19"/>
      <c r="BV231" s="19"/>
      <c r="BW231" s="19"/>
      <c r="BX231" s="19"/>
      <c r="BY231" s="19"/>
      <c r="BZ231" s="19"/>
      <c r="CA231" s="19">
        <f t="shared" si="198"/>
        <v>10</v>
      </c>
      <c r="CB231" s="19"/>
      <c r="CC231" s="19"/>
      <c r="CD231" s="19"/>
      <c r="CE231" s="19"/>
      <c r="CF231" s="19"/>
      <c r="CG231" s="19"/>
      <c r="CH231" s="19"/>
      <c r="CI231" s="19"/>
      <c r="CJ231" s="19"/>
      <c r="CK231" s="19"/>
      <c r="CL231" s="19"/>
      <c r="CM231" s="19"/>
      <c r="CN231" s="19"/>
      <c r="CO231" s="18"/>
      <c r="CP231" s="18"/>
      <c r="CQ231" s="18"/>
    </row>
    <row r="232" spans="1:95" ht="15.75" customHeight="1" x14ac:dyDescent="0.25">
      <c r="A232" s="129">
        <v>214</v>
      </c>
      <c r="B232" s="50"/>
      <c r="C232" s="50"/>
      <c r="D232" s="36"/>
      <c r="E232" s="36"/>
      <c r="F232" s="37">
        <v>1</v>
      </c>
      <c r="G232" s="61">
        <v>0</v>
      </c>
      <c r="H232" s="62">
        <v>0</v>
      </c>
      <c r="I232" s="63">
        <v>0</v>
      </c>
      <c r="J232" s="38">
        <v>1</v>
      </c>
      <c r="K232" s="39">
        <v>0</v>
      </c>
      <c r="L232" s="39">
        <v>0</v>
      </c>
      <c r="M232" s="39">
        <v>0</v>
      </c>
      <c r="N232" s="40">
        <v>0</v>
      </c>
      <c r="O232" s="41">
        <f t="shared" si="199"/>
        <v>0</v>
      </c>
      <c r="P232" s="41">
        <f t="shared" si="200"/>
        <v>0</v>
      </c>
      <c r="Q232" s="41">
        <f t="shared" si="201"/>
        <v>0</v>
      </c>
      <c r="R232" s="41">
        <f t="shared" si="202"/>
        <v>0</v>
      </c>
      <c r="S232" s="41">
        <f t="shared" si="203"/>
        <v>0</v>
      </c>
      <c r="T232" s="32">
        <f t="shared" si="180"/>
        <v>0</v>
      </c>
      <c r="U232" s="41">
        <f t="shared" si="204"/>
        <v>0</v>
      </c>
      <c r="V232" s="41">
        <f t="shared" si="205"/>
        <v>0</v>
      </c>
      <c r="W232" s="41">
        <f t="shared" si="206"/>
        <v>0</v>
      </c>
      <c r="X232" s="41">
        <f t="shared" si="207"/>
        <v>0</v>
      </c>
      <c r="Y232" s="41">
        <f t="shared" si="208"/>
        <v>0</v>
      </c>
      <c r="Z232" s="32">
        <f t="shared" si="209"/>
        <v>0</v>
      </c>
      <c r="AA232" s="32" t="str">
        <f t="shared" si="210"/>
        <v/>
      </c>
      <c r="AB232" s="32" t="str">
        <f t="shared" si="211"/>
        <v/>
      </c>
      <c r="AC232" s="56" t="str">
        <f t="shared" si="212"/>
        <v/>
      </c>
      <c r="AD232" s="42">
        <f t="shared" si="213"/>
        <v>1</v>
      </c>
      <c r="AE232" s="43">
        <f t="shared" si="181"/>
        <v>0</v>
      </c>
      <c r="AF232" s="43">
        <f t="shared" si="182"/>
        <v>0</v>
      </c>
      <c r="AG232" s="43">
        <f t="shared" si="183"/>
        <v>0</v>
      </c>
      <c r="AH232" s="44">
        <f t="shared" si="184"/>
        <v>0</v>
      </c>
      <c r="AI232" s="45">
        <f t="shared" si="185"/>
        <v>0</v>
      </c>
      <c r="AJ232" s="45">
        <f t="shared" si="186"/>
        <v>0</v>
      </c>
      <c r="AK232" s="46">
        <f t="shared" si="187"/>
        <v>0</v>
      </c>
      <c r="AL232" s="46">
        <f t="shared" si="214"/>
        <v>0</v>
      </c>
      <c r="AM232" s="46">
        <f t="shared" si="188"/>
        <v>0</v>
      </c>
      <c r="AN232" s="32">
        <f t="shared" si="215"/>
        <v>0</v>
      </c>
      <c r="AO232" s="45">
        <f t="shared" si="216"/>
        <v>0</v>
      </c>
      <c r="AP232" s="45">
        <f t="shared" si="217"/>
        <v>0</v>
      </c>
      <c r="AQ232" s="46">
        <f t="shared" si="218"/>
        <v>0</v>
      </c>
      <c r="AR232" s="46">
        <f t="shared" si="219"/>
        <v>0</v>
      </c>
      <c r="AS232" s="46">
        <f t="shared" si="220"/>
        <v>0</v>
      </c>
      <c r="AT232" s="32">
        <f t="shared" si="221"/>
        <v>0</v>
      </c>
      <c r="AU232" s="35" t="str">
        <f t="shared" si="222"/>
        <v/>
      </c>
      <c r="AV232" s="35" t="str">
        <f t="shared" si="223"/>
        <v/>
      </c>
      <c r="AW232" s="65" t="str">
        <f t="shared" si="224"/>
        <v/>
      </c>
      <c r="AX232" s="47">
        <f t="shared" si="189"/>
        <v>1</v>
      </c>
      <c r="AY232" s="48">
        <f t="shared" si="190"/>
        <v>0</v>
      </c>
      <c r="AZ232" s="48">
        <f t="shared" si="191"/>
        <v>0</v>
      </c>
      <c r="BA232" s="43">
        <f t="shared" si="192"/>
        <v>0</v>
      </c>
      <c r="BB232" s="43">
        <f t="shared" si="193"/>
        <v>0</v>
      </c>
      <c r="BC232" s="49">
        <f t="shared" si="194"/>
        <v>0</v>
      </c>
      <c r="BD232" s="49">
        <f t="shared" si="195"/>
        <v>0</v>
      </c>
      <c r="BE232" s="49">
        <f t="shared" si="196"/>
        <v>0</v>
      </c>
      <c r="BF232" s="49">
        <f t="shared" si="225"/>
        <v>0</v>
      </c>
      <c r="BG232" s="49">
        <f t="shared" si="197"/>
        <v>0</v>
      </c>
      <c r="BH232" s="32">
        <f t="shared" si="226"/>
        <v>0</v>
      </c>
      <c r="BI232" s="49">
        <f t="shared" si="227"/>
        <v>0</v>
      </c>
      <c r="BJ232" s="49">
        <f t="shared" si="228"/>
        <v>0</v>
      </c>
      <c r="BK232" s="49">
        <f t="shared" si="229"/>
        <v>0</v>
      </c>
      <c r="BL232" s="49">
        <f t="shared" si="230"/>
        <v>0</v>
      </c>
      <c r="BM232" s="49">
        <f t="shared" si="231"/>
        <v>0</v>
      </c>
      <c r="BN232" s="32">
        <f t="shared" si="232"/>
        <v>0</v>
      </c>
      <c r="BO232" s="32" t="str">
        <f t="shared" si="233"/>
        <v/>
      </c>
      <c r="BP232" s="32" t="str">
        <f t="shared" si="234"/>
        <v/>
      </c>
      <c r="BQ232" s="56" t="str">
        <f t="shared" si="235"/>
        <v/>
      </c>
      <c r="BR232" s="250">
        <f t="shared" si="236"/>
        <v>0</v>
      </c>
      <c r="BS232" s="19"/>
      <c r="BT232" s="19"/>
      <c r="BU232" s="19"/>
      <c r="BV232" s="19"/>
      <c r="BW232" s="19"/>
      <c r="BX232" s="19"/>
      <c r="BY232" s="19"/>
      <c r="BZ232" s="19"/>
      <c r="CA232" s="19">
        <f t="shared" si="198"/>
        <v>10</v>
      </c>
      <c r="CB232" s="19"/>
      <c r="CC232" s="19"/>
      <c r="CD232" s="19"/>
      <c r="CE232" s="19"/>
      <c r="CF232" s="19"/>
      <c r="CG232" s="19"/>
      <c r="CH232" s="19"/>
      <c r="CI232" s="19"/>
      <c r="CJ232" s="19"/>
      <c r="CK232" s="19"/>
      <c r="CL232" s="19"/>
      <c r="CM232" s="19"/>
      <c r="CN232" s="19"/>
      <c r="CO232" s="18"/>
      <c r="CP232" s="18"/>
      <c r="CQ232" s="18"/>
    </row>
    <row r="233" spans="1:95" ht="15.75" customHeight="1" x14ac:dyDescent="0.25">
      <c r="A233" s="129">
        <v>215</v>
      </c>
      <c r="B233" s="50"/>
      <c r="C233" s="50"/>
      <c r="D233" s="36"/>
      <c r="E233" s="36"/>
      <c r="F233" s="37">
        <v>1</v>
      </c>
      <c r="G233" s="61">
        <v>0</v>
      </c>
      <c r="H233" s="62">
        <v>0</v>
      </c>
      <c r="I233" s="63">
        <v>0</v>
      </c>
      <c r="J233" s="38">
        <v>1</v>
      </c>
      <c r="K233" s="39">
        <v>0</v>
      </c>
      <c r="L233" s="39">
        <v>0</v>
      </c>
      <c r="M233" s="39">
        <v>0</v>
      </c>
      <c r="N233" s="40">
        <v>0</v>
      </c>
      <c r="O233" s="41">
        <f t="shared" si="199"/>
        <v>0</v>
      </c>
      <c r="P233" s="41">
        <f t="shared" si="200"/>
        <v>0</v>
      </c>
      <c r="Q233" s="41">
        <f t="shared" si="201"/>
        <v>0</v>
      </c>
      <c r="R233" s="41">
        <f t="shared" si="202"/>
        <v>0</v>
      </c>
      <c r="S233" s="41">
        <f t="shared" si="203"/>
        <v>0</v>
      </c>
      <c r="T233" s="32">
        <f t="shared" si="180"/>
        <v>0</v>
      </c>
      <c r="U233" s="41">
        <f t="shared" si="204"/>
        <v>0</v>
      </c>
      <c r="V233" s="41">
        <f t="shared" si="205"/>
        <v>0</v>
      </c>
      <c r="W233" s="41">
        <f t="shared" si="206"/>
        <v>0</v>
      </c>
      <c r="X233" s="41">
        <f t="shared" si="207"/>
        <v>0</v>
      </c>
      <c r="Y233" s="41">
        <f t="shared" si="208"/>
        <v>0</v>
      </c>
      <c r="Z233" s="32">
        <f t="shared" si="209"/>
        <v>0</v>
      </c>
      <c r="AA233" s="32" t="str">
        <f t="shared" si="210"/>
        <v/>
      </c>
      <c r="AB233" s="32" t="str">
        <f t="shared" si="211"/>
        <v/>
      </c>
      <c r="AC233" s="56" t="str">
        <f t="shared" si="212"/>
        <v/>
      </c>
      <c r="AD233" s="42">
        <f t="shared" si="213"/>
        <v>1</v>
      </c>
      <c r="AE233" s="43">
        <f t="shared" si="181"/>
        <v>0</v>
      </c>
      <c r="AF233" s="43">
        <f t="shared" si="182"/>
        <v>0</v>
      </c>
      <c r="AG233" s="43">
        <f t="shared" si="183"/>
        <v>0</v>
      </c>
      <c r="AH233" s="44">
        <f t="shared" si="184"/>
        <v>0</v>
      </c>
      <c r="AI233" s="45">
        <f t="shared" si="185"/>
        <v>0</v>
      </c>
      <c r="AJ233" s="45">
        <f t="shared" si="186"/>
        <v>0</v>
      </c>
      <c r="AK233" s="46">
        <f t="shared" si="187"/>
        <v>0</v>
      </c>
      <c r="AL233" s="46">
        <f t="shared" si="214"/>
        <v>0</v>
      </c>
      <c r="AM233" s="46">
        <f t="shared" si="188"/>
        <v>0</v>
      </c>
      <c r="AN233" s="32">
        <f t="shared" si="215"/>
        <v>0</v>
      </c>
      <c r="AO233" s="45">
        <f t="shared" si="216"/>
        <v>0</v>
      </c>
      <c r="AP233" s="45">
        <f t="shared" si="217"/>
        <v>0</v>
      </c>
      <c r="AQ233" s="46">
        <f t="shared" si="218"/>
        <v>0</v>
      </c>
      <c r="AR233" s="46">
        <f t="shared" si="219"/>
        <v>0</v>
      </c>
      <c r="AS233" s="46">
        <f t="shared" si="220"/>
        <v>0</v>
      </c>
      <c r="AT233" s="32">
        <f t="shared" si="221"/>
        <v>0</v>
      </c>
      <c r="AU233" s="35" t="str">
        <f t="shared" si="222"/>
        <v/>
      </c>
      <c r="AV233" s="35" t="str">
        <f t="shared" si="223"/>
        <v/>
      </c>
      <c r="AW233" s="65" t="str">
        <f t="shared" si="224"/>
        <v/>
      </c>
      <c r="AX233" s="47">
        <f t="shared" si="189"/>
        <v>1</v>
      </c>
      <c r="AY233" s="48">
        <f t="shared" si="190"/>
        <v>0</v>
      </c>
      <c r="AZ233" s="48">
        <f t="shared" si="191"/>
        <v>0</v>
      </c>
      <c r="BA233" s="43">
        <f t="shared" si="192"/>
        <v>0</v>
      </c>
      <c r="BB233" s="43">
        <f t="shared" si="193"/>
        <v>0</v>
      </c>
      <c r="BC233" s="49">
        <f t="shared" si="194"/>
        <v>0</v>
      </c>
      <c r="BD233" s="49">
        <f t="shared" si="195"/>
        <v>0</v>
      </c>
      <c r="BE233" s="49">
        <f t="shared" si="196"/>
        <v>0</v>
      </c>
      <c r="BF233" s="49">
        <f t="shared" si="225"/>
        <v>0</v>
      </c>
      <c r="BG233" s="49">
        <f t="shared" si="197"/>
        <v>0</v>
      </c>
      <c r="BH233" s="32">
        <f t="shared" si="226"/>
        <v>0</v>
      </c>
      <c r="BI233" s="49">
        <f t="shared" si="227"/>
        <v>0</v>
      </c>
      <c r="BJ233" s="49">
        <f t="shared" si="228"/>
        <v>0</v>
      </c>
      <c r="BK233" s="49">
        <f t="shared" si="229"/>
        <v>0</v>
      </c>
      <c r="BL233" s="49">
        <f t="shared" si="230"/>
        <v>0</v>
      </c>
      <c r="BM233" s="49">
        <f t="shared" si="231"/>
        <v>0</v>
      </c>
      <c r="BN233" s="32">
        <f t="shared" si="232"/>
        <v>0</v>
      </c>
      <c r="BO233" s="32" t="str">
        <f t="shared" si="233"/>
        <v/>
      </c>
      <c r="BP233" s="32" t="str">
        <f t="shared" si="234"/>
        <v/>
      </c>
      <c r="BQ233" s="56" t="str">
        <f t="shared" si="235"/>
        <v/>
      </c>
      <c r="BR233" s="250">
        <f t="shared" si="236"/>
        <v>0</v>
      </c>
      <c r="BS233" s="19"/>
      <c r="BT233" s="19"/>
      <c r="BU233" s="19"/>
      <c r="BV233" s="19"/>
      <c r="BW233" s="19"/>
      <c r="BX233" s="19"/>
      <c r="BY233" s="19"/>
      <c r="BZ233" s="19"/>
      <c r="CA233" s="19">
        <f t="shared" si="198"/>
        <v>10</v>
      </c>
      <c r="CB233" s="19"/>
      <c r="CC233" s="19"/>
      <c r="CD233" s="19"/>
      <c r="CE233" s="19"/>
      <c r="CF233" s="19"/>
      <c r="CG233" s="19"/>
      <c r="CH233" s="19"/>
      <c r="CI233" s="19"/>
      <c r="CJ233" s="19"/>
      <c r="CK233" s="19"/>
      <c r="CL233" s="19"/>
      <c r="CM233" s="19"/>
      <c r="CN233" s="19"/>
      <c r="CO233" s="18"/>
      <c r="CP233" s="18"/>
      <c r="CQ233" s="18"/>
    </row>
    <row r="234" spans="1:95" ht="15.75" customHeight="1" x14ac:dyDescent="0.25">
      <c r="A234" s="129">
        <v>216</v>
      </c>
      <c r="B234" s="50"/>
      <c r="C234" s="50"/>
      <c r="D234" s="36"/>
      <c r="E234" s="36"/>
      <c r="F234" s="37">
        <v>1</v>
      </c>
      <c r="G234" s="61">
        <v>0</v>
      </c>
      <c r="H234" s="62">
        <v>0</v>
      </c>
      <c r="I234" s="63">
        <v>0</v>
      </c>
      <c r="J234" s="38">
        <v>1</v>
      </c>
      <c r="K234" s="39">
        <v>0</v>
      </c>
      <c r="L234" s="39">
        <v>0</v>
      </c>
      <c r="M234" s="39">
        <v>0</v>
      </c>
      <c r="N234" s="40">
        <v>0</v>
      </c>
      <c r="O234" s="41">
        <f t="shared" si="199"/>
        <v>0</v>
      </c>
      <c r="P234" s="41">
        <f t="shared" si="200"/>
        <v>0</v>
      </c>
      <c r="Q234" s="41">
        <f t="shared" si="201"/>
        <v>0</v>
      </c>
      <c r="R234" s="41">
        <f t="shared" si="202"/>
        <v>0</v>
      </c>
      <c r="S234" s="41">
        <f t="shared" si="203"/>
        <v>0</v>
      </c>
      <c r="T234" s="32">
        <f t="shared" si="180"/>
        <v>0</v>
      </c>
      <c r="U234" s="41">
        <f t="shared" si="204"/>
        <v>0</v>
      </c>
      <c r="V234" s="41">
        <f t="shared" si="205"/>
        <v>0</v>
      </c>
      <c r="W234" s="41">
        <f t="shared" si="206"/>
        <v>0</v>
      </c>
      <c r="X234" s="41">
        <f t="shared" si="207"/>
        <v>0</v>
      </c>
      <c r="Y234" s="41">
        <f t="shared" si="208"/>
        <v>0</v>
      </c>
      <c r="Z234" s="32">
        <f t="shared" si="209"/>
        <v>0</v>
      </c>
      <c r="AA234" s="32" t="str">
        <f t="shared" si="210"/>
        <v/>
      </c>
      <c r="AB234" s="32" t="str">
        <f t="shared" si="211"/>
        <v/>
      </c>
      <c r="AC234" s="56" t="str">
        <f t="shared" si="212"/>
        <v/>
      </c>
      <c r="AD234" s="42">
        <f t="shared" si="213"/>
        <v>1</v>
      </c>
      <c r="AE234" s="43">
        <f t="shared" si="181"/>
        <v>0</v>
      </c>
      <c r="AF234" s="43">
        <f t="shared" si="182"/>
        <v>0</v>
      </c>
      <c r="AG234" s="43">
        <f t="shared" si="183"/>
        <v>0</v>
      </c>
      <c r="AH234" s="44">
        <f t="shared" si="184"/>
        <v>0</v>
      </c>
      <c r="AI234" s="45">
        <f t="shared" si="185"/>
        <v>0</v>
      </c>
      <c r="AJ234" s="45">
        <f t="shared" si="186"/>
        <v>0</v>
      </c>
      <c r="AK234" s="46">
        <f t="shared" si="187"/>
        <v>0</v>
      </c>
      <c r="AL234" s="46">
        <f t="shared" si="214"/>
        <v>0</v>
      </c>
      <c r="AM234" s="46">
        <f t="shared" si="188"/>
        <v>0</v>
      </c>
      <c r="AN234" s="32">
        <f t="shared" si="215"/>
        <v>0</v>
      </c>
      <c r="AO234" s="45">
        <f t="shared" si="216"/>
        <v>0</v>
      </c>
      <c r="AP234" s="45">
        <f t="shared" si="217"/>
        <v>0</v>
      </c>
      <c r="AQ234" s="46">
        <f t="shared" si="218"/>
        <v>0</v>
      </c>
      <c r="AR234" s="46">
        <f t="shared" si="219"/>
        <v>0</v>
      </c>
      <c r="AS234" s="46">
        <f t="shared" si="220"/>
        <v>0</v>
      </c>
      <c r="AT234" s="32">
        <f t="shared" si="221"/>
        <v>0</v>
      </c>
      <c r="AU234" s="35" t="str">
        <f t="shared" si="222"/>
        <v/>
      </c>
      <c r="AV234" s="35" t="str">
        <f t="shared" si="223"/>
        <v/>
      </c>
      <c r="AW234" s="65" t="str">
        <f t="shared" si="224"/>
        <v/>
      </c>
      <c r="AX234" s="47">
        <f t="shared" si="189"/>
        <v>1</v>
      </c>
      <c r="AY234" s="48">
        <f t="shared" si="190"/>
        <v>0</v>
      </c>
      <c r="AZ234" s="48">
        <f t="shared" si="191"/>
        <v>0</v>
      </c>
      <c r="BA234" s="43">
        <f t="shared" si="192"/>
        <v>0</v>
      </c>
      <c r="BB234" s="43">
        <f t="shared" si="193"/>
        <v>0</v>
      </c>
      <c r="BC234" s="49">
        <f t="shared" si="194"/>
        <v>0</v>
      </c>
      <c r="BD234" s="49">
        <f t="shared" si="195"/>
        <v>0</v>
      </c>
      <c r="BE234" s="49">
        <f t="shared" si="196"/>
        <v>0</v>
      </c>
      <c r="BF234" s="49">
        <f t="shared" si="225"/>
        <v>0</v>
      </c>
      <c r="BG234" s="49">
        <f t="shared" si="197"/>
        <v>0</v>
      </c>
      <c r="BH234" s="32">
        <f t="shared" si="226"/>
        <v>0</v>
      </c>
      <c r="BI234" s="49">
        <f t="shared" si="227"/>
        <v>0</v>
      </c>
      <c r="BJ234" s="49">
        <f t="shared" si="228"/>
        <v>0</v>
      </c>
      <c r="BK234" s="49">
        <f t="shared" si="229"/>
        <v>0</v>
      </c>
      <c r="BL234" s="49">
        <f t="shared" si="230"/>
        <v>0</v>
      </c>
      <c r="BM234" s="49">
        <f t="shared" si="231"/>
        <v>0</v>
      </c>
      <c r="BN234" s="32">
        <f t="shared" si="232"/>
        <v>0</v>
      </c>
      <c r="BO234" s="32" t="str">
        <f t="shared" si="233"/>
        <v/>
      </c>
      <c r="BP234" s="32" t="str">
        <f t="shared" si="234"/>
        <v/>
      </c>
      <c r="BQ234" s="56" t="str">
        <f t="shared" si="235"/>
        <v/>
      </c>
      <c r="BR234" s="250">
        <f t="shared" si="236"/>
        <v>0</v>
      </c>
      <c r="BS234" s="19"/>
      <c r="BT234" s="19"/>
      <c r="BU234" s="19"/>
      <c r="BV234" s="19"/>
      <c r="BW234" s="19"/>
      <c r="BX234" s="19"/>
      <c r="BY234" s="19"/>
      <c r="BZ234" s="19"/>
      <c r="CA234" s="19">
        <f t="shared" si="198"/>
        <v>10</v>
      </c>
      <c r="CB234" s="19"/>
      <c r="CC234" s="19"/>
      <c r="CD234" s="19"/>
      <c r="CE234" s="19"/>
      <c r="CF234" s="19"/>
      <c r="CG234" s="19"/>
      <c r="CH234" s="19"/>
      <c r="CI234" s="19"/>
      <c r="CJ234" s="19"/>
      <c r="CK234" s="19"/>
      <c r="CL234" s="19"/>
      <c r="CM234" s="19"/>
      <c r="CN234" s="19"/>
      <c r="CO234" s="18"/>
      <c r="CP234" s="18"/>
      <c r="CQ234" s="18"/>
    </row>
    <row r="235" spans="1:95" ht="15.75" customHeight="1" x14ac:dyDescent="0.25">
      <c r="A235" s="129">
        <v>217</v>
      </c>
      <c r="B235" s="50"/>
      <c r="C235" s="50"/>
      <c r="D235" s="36"/>
      <c r="E235" s="36"/>
      <c r="F235" s="37">
        <v>1</v>
      </c>
      <c r="G235" s="61">
        <v>0</v>
      </c>
      <c r="H235" s="62">
        <v>0</v>
      </c>
      <c r="I235" s="63">
        <v>0</v>
      </c>
      <c r="J235" s="38">
        <v>1</v>
      </c>
      <c r="K235" s="39">
        <v>0</v>
      </c>
      <c r="L235" s="39">
        <v>0</v>
      </c>
      <c r="M235" s="39">
        <v>0</v>
      </c>
      <c r="N235" s="40">
        <v>0</v>
      </c>
      <c r="O235" s="41">
        <f t="shared" si="199"/>
        <v>0</v>
      </c>
      <c r="P235" s="41">
        <f t="shared" si="200"/>
        <v>0</v>
      </c>
      <c r="Q235" s="41">
        <f t="shared" si="201"/>
        <v>0</v>
      </c>
      <c r="R235" s="41">
        <f t="shared" si="202"/>
        <v>0</v>
      </c>
      <c r="S235" s="41">
        <f t="shared" si="203"/>
        <v>0</v>
      </c>
      <c r="T235" s="32">
        <f t="shared" si="180"/>
        <v>0</v>
      </c>
      <c r="U235" s="41">
        <f t="shared" si="204"/>
        <v>0</v>
      </c>
      <c r="V235" s="41">
        <f t="shared" si="205"/>
        <v>0</v>
      </c>
      <c r="W235" s="41">
        <f t="shared" si="206"/>
        <v>0</v>
      </c>
      <c r="X235" s="41">
        <f t="shared" si="207"/>
        <v>0</v>
      </c>
      <c r="Y235" s="41">
        <f t="shared" si="208"/>
        <v>0</v>
      </c>
      <c r="Z235" s="32">
        <f t="shared" si="209"/>
        <v>0</v>
      </c>
      <c r="AA235" s="32" t="str">
        <f t="shared" si="210"/>
        <v/>
      </c>
      <c r="AB235" s="32" t="str">
        <f t="shared" si="211"/>
        <v/>
      </c>
      <c r="AC235" s="56" t="str">
        <f t="shared" si="212"/>
        <v/>
      </c>
      <c r="AD235" s="42">
        <f t="shared" si="213"/>
        <v>1</v>
      </c>
      <c r="AE235" s="43">
        <f t="shared" si="181"/>
        <v>0</v>
      </c>
      <c r="AF235" s="43">
        <f t="shared" si="182"/>
        <v>0</v>
      </c>
      <c r="AG235" s="43">
        <f t="shared" si="183"/>
        <v>0</v>
      </c>
      <c r="AH235" s="44">
        <f t="shared" si="184"/>
        <v>0</v>
      </c>
      <c r="AI235" s="45">
        <f t="shared" si="185"/>
        <v>0</v>
      </c>
      <c r="AJ235" s="45">
        <f t="shared" si="186"/>
        <v>0</v>
      </c>
      <c r="AK235" s="46">
        <f t="shared" si="187"/>
        <v>0</v>
      </c>
      <c r="AL235" s="46">
        <f t="shared" si="214"/>
        <v>0</v>
      </c>
      <c r="AM235" s="46">
        <f t="shared" si="188"/>
        <v>0</v>
      </c>
      <c r="AN235" s="32">
        <f t="shared" si="215"/>
        <v>0</v>
      </c>
      <c r="AO235" s="45">
        <f t="shared" si="216"/>
        <v>0</v>
      </c>
      <c r="AP235" s="45">
        <f t="shared" si="217"/>
        <v>0</v>
      </c>
      <c r="AQ235" s="46">
        <f t="shared" si="218"/>
        <v>0</v>
      </c>
      <c r="AR235" s="46">
        <f t="shared" si="219"/>
        <v>0</v>
      </c>
      <c r="AS235" s="46">
        <f t="shared" si="220"/>
        <v>0</v>
      </c>
      <c r="AT235" s="32">
        <f t="shared" si="221"/>
        <v>0</v>
      </c>
      <c r="AU235" s="35" t="str">
        <f t="shared" si="222"/>
        <v/>
      </c>
      <c r="AV235" s="35" t="str">
        <f t="shared" si="223"/>
        <v/>
      </c>
      <c r="AW235" s="65" t="str">
        <f t="shared" si="224"/>
        <v/>
      </c>
      <c r="AX235" s="47">
        <f t="shared" si="189"/>
        <v>1</v>
      </c>
      <c r="AY235" s="48">
        <f t="shared" si="190"/>
        <v>0</v>
      </c>
      <c r="AZ235" s="48">
        <f t="shared" si="191"/>
        <v>0</v>
      </c>
      <c r="BA235" s="43">
        <f t="shared" si="192"/>
        <v>0</v>
      </c>
      <c r="BB235" s="43">
        <f t="shared" si="193"/>
        <v>0</v>
      </c>
      <c r="BC235" s="49">
        <f t="shared" si="194"/>
        <v>0</v>
      </c>
      <c r="BD235" s="49">
        <f t="shared" si="195"/>
        <v>0</v>
      </c>
      <c r="BE235" s="49">
        <f t="shared" si="196"/>
        <v>0</v>
      </c>
      <c r="BF235" s="49">
        <f t="shared" si="225"/>
        <v>0</v>
      </c>
      <c r="BG235" s="49">
        <f t="shared" si="197"/>
        <v>0</v>
      </c>
      <c r="BH235" s="32">
        <f t="shared" si="226"/>
        <v>0</v>
      </c>
      <c r="BI235" s="49">
        <f t="shared" si="227"/>
        <v>0</v>
      </c>
      <c r="BJ235" s="49">
        <f t="shared" si="228"/>
        <v>0</v>
      </c>
      <c r="BK235" s="49">
        <f t="shared" si="229"/>
        <v>0</v>
      </c>
      <c r="BL235" s="49">
        <f t="shared" si="230"/>
        <v>0</v>
      </c>
      <c r="BM235" s="49">
        <f t="shared" si="231"/>
        <v>0</v>
      </c>
      <c r="BN235" s="32">
        <f t="shared" si="232"/>
        <v>0</v>
      </c>
      <c r="BO235" s="32" t="str">
        <f t="shared" si="233"/>
        <v/>
      </c>
      <c r="BP235" s="32" t="str">
        <f t="shared" si="234"/>
        <v/>
      </c>
      <c r="BQ235" s="56" t="str">
        <f t="shared" si="235"/>
        <v/>
      </c>
      <c r="BR235" s="250">
        <f t="shared" si="236"/>
        <v>0</v>
      </c>
      <c r="BS235" s="19"/>
      <c r="BT235" s="19"/>
      <c r="BU235" s="19"/>
      <c r="BV235" s="19"/>
      <c r="BW235" s="19"/>
      <c r="BX235" s="19"/>
      <c r="BY235" s="19"/>
      <c r="BZ235" s="19"/>
      <c r="CA235" s="19">
        <f t="shared" si="198"/>
        <v>10</v>
      </c>
      <c r="CB235" s="19"/>
      <c r="CC235" s="19"/>
      <c r="CD235" s="19"/>
      <c r="CE235" s="19"/>
      <c r="CF235" s="19"/>
      <c r="CG235" s="19"/>
      <c r="CH235" s="19"/>
      <c r="CI235" s="19"/>
      <c r="CJ235" s="19"/>
      <c r="CK235" s="19"/>
      <c r="CL235" s="19"/>
      <c r="CM235" s="19"/>
      <c r="CN235" s="19"/>
      <c r="CO235" s="18"/>
      <c r="CP235" s="18"/>
      <c r="CQ235" s="18"/>
    </row>
    <row r="236" spans="1:95" ht="15.75" customHeight="1" x14ac:dyDescent="0.25">
      <c r="A236" s="129">
        <v>218</v>
      </c>
      <c r="B236" s="50"/>
      <c r="C236" s="50"/>
      <c r="D236" s="36"/>
      <c r="E236" s="36"/>
      <c r="F236" s="37">
        <v>1</v>
      </c>
      <c r="G236" s="61">
        <v>0</v>
      </c>
      <c r="H236" s="62">
        <v>0</v>
      </c>
      <c r="I236" s="63">
        <v>0</v>
      </c>
      <c r="J236" s="38">
        <v>1</v>
      </c>
      <c r="K236" s="39">
        <v>0</v>
      </c>
      <c r="L236" s="39">
        <v>0</v>
      </c>
      <c r="M236" s="39">
        <v>0</v>
      </c>
      <c r="N236" s="40">
        <v>0</v>
      </c>
      <c r="O236" s="41">
        <f t="shared" si="199"/>
        <v>0</v>
      </c>
      <c r="P236" s="41">
        <f t="shared" si="200"/>
        <v>0</v>
      </c>
      <c r="Q236" s="41">
        <f t="shared" si="201"/>
        <v>0</v>
      </c>
      <c r="R236" s="41">
        <f t="shared" si="202"/>
        <v>0</v>
      </c>
      <c r="S236" s="41">
        <f t="shared" si="203"/>
        <v>0</v>
      </c>
      <c r="T236" s="32">
        <f t="shared" si="180"/>
        <v>0</v>
      </c>
      <c r="U236" s="41">
        <f t="shared" si="204"/>
        <v>0</v>
      </c>
      <c r="V236" s="41">
        <f t="shared" si="205"/>
        <v>0</v>
      </c>
      <c r="W236" s="41">
        <f t="shared" si="206"/>
        <v>0</v>
      </c>
      <c r="X236" s="41">
        <f t="shared" si="207"/>
        <v>0</v>
      </c>
      <c r="Y236" s="41">
        <f t="shared" si="208"/>
        <v>0</v>
      </c>
      <c r="Z236" s="32">
        <f t="shared" si="209"/>
        <v>0</v>
      </c>
      <c r="AA236" s="32" t="str">
        <f t="shared" si="210"/>
        <v/>
      </c>
      <c r="AB236" s="32" t="str">
        <f t="shared" si="211"/>
        <v/>
      </c>
      <c r="AC236" s="56" t="str">
        <f t="shared" si="212"/>
        <v/>
      </c>
      <c r="AD236" s="42">
        <f t="shared" si="213"/>
        <v>1</v>
      </c>
      <c r="AE236" s="43">
        <f t="shared" si="181"/>
        <v>0</v>
      </c>
      <c r="AF236" s="43">
        <f t="shared" si="182"/>
        <v>0</v>
      </c>
      <c r="AG236" s="43">
        <f t="shared" si="183"/>
        <v>0</v>
      </c>
      <c r="AH236" s="44">
        <f t="shared" si="184"/>
        <v>0</v>
      </c>
      <c r="AI236" s="45">
        <f t="shared" si="185"/>
        <v>0</v>
      </c>
      <c r="AJ236" s="45">
        <f t="shared" si="186"/>
        <v>0</v>
      </c>
      <c r="AK236" s="46">
        <f t="shared" si="187"/>
        <v>0</v>
      </c>
      <c r="AL236" s="46">
        <f t="shared" si="214"/>
        <v>0</v>
      </c>
      <c r="AM236" s="46">
        <f t="shared" si="188"/>
        <v>0</v>
      </c>
      <c r="AN236" s="32">
        <f t="shared" si="215"/>
        <v>0</v>
      </c>
      <c r="AO236" s="45">
        <f t="shared" si="216"/>
        <v>0</v>
      </c>
      <c r="AP236" s="45">
        <f t="shared" si="217"/>
        <v>0</v>
      </c>
      <c r="AQ236" s="46">
        <f t="shared" si="218"/>
        <v>0</v>
      </c>
      <c r="AR236" s="46">
        <f t="shared" si="219"/>
        <v>0</v>
      </c>
      <c r="AS236" s="46">
        <f t="shared" si="220"/>
        <v>0</v>
      </c>
      <c r="AT236" s="32">
        <f t="shared" si="221"/>
        <v>0</v>
      </c>
      <c r="AU236" s="35" t="str">
        <f t="shared" si="222"/>
        <v/>
      </c>
      <c r="AV236" s="35" t="str">
        <f t="shared" si="223"/>
        <v/>
      </c>
      <c r="AW236" s="65" t="str">
        <f t="shared" si="224"/>
        <v/>
      </c>
      <c r="AX236" s="47">
        <f t="shared" si="189"/>
        <v>1</v>
      </c>
      <c r="AY236" s="48">
        <f t="shared" si="190"/>
        <v>0</v>
      </c>
      <c r="AZ236" s="48">
        <f t="shared" si="191"/>
        <v>0</v>
      </c>
      <c r="BA236" s="43">
        <f t="shared" si="192"/>
        <v>0</v>
      </c>
      <c r="BB236" s="43">
        <f t="shared" si="193"/>
        <v>0</v>
      </c>
      <c r="BC236" s="49">
        <f t="shared" si="194"/>
        <v>0</v>
      </c>
      <c r="BD236" s="49">
        <f t="shared" si="195"/>
        <v>0</v>
      </c>
      <c r="BE236" s="49">
        <f t="shared" si="196"/>
        <v>0</v>
      </c>
      <c r="BF236" s="49">
        <f t="shared" si="225"/>
        <v>0</v>
      </c>
      <c r="BG236" s="49">
        <f t="shared" si="197"/>
        <v>0</v>
      </c>
      <c r="BH236" s="32">
        <f t="shared" si="226"/>
        <v>0</v>
      </c>
      <c r="BI236" s="49">
        <f t="shared" si="227"/>
        <v>0</v>
      </c>
      <c r="BJ236" s="49">
        <f t="shared" si="228"/>
        <v>0</v>
      </c>
      <c r="BK236" s="49">
        <f t="shared" si="229"/>
        <v>0</v>
      </c>
      <c r="BL236" s="49">
        <f t="shared" si="230"/>
        <v>0</v>
      </c>
      <c r="BM236" s="49">
        <f t="shared" si="231"/>
        <v>0</v>
      </c>
      <c r="BN236" s="32">
        <f t="shared" si="232"/>
        <v>0</v>
      </c>
      <c r="BO236" s="32" t="str">
        <f t="shared" si="233"/>
        <v/>
      </c>
      <c r="BP236" s="32" t="str">
        <f t="shared" si="234"/>
        <v/>
      </c>
      <c r="BQ236" s="56" t="str">
        <f t="shared" si="235"/>
        <v/>
      </c>
      <c r="BR236" s="250">
        <f t="shared" si="236"/>
        <v>0</v>
      </c>
      <c r="BS236" s="19"/>
      <c r="BT236" s="19"/>
      <c r="BU236" s="19"/>
      <c r="BV236" s="19"/>
      <c r="BW236" s="19"/>
      <c r="BX236" s="19"/>
      <c r="BY236" s="19"/>
      <c r="BZ236" s="19"/>
      <c r="CA236" s="19">
        <f t="shared" si="198"/>
        <v>10</v>
      </c>
      <c r="CB236" s="19"/>
      <c r="CC236" s="19"/>
      <c r="CD236" s="19"/>
      <c r="CE236" s="19"/>
      <c r="CF236" s="19"/>
      <c r="CG236" s="19"/>
      <c r="CH236" s="19"/>
      <c r="CI236" s="19"/>
      <c r="CJ236" s="19"/>
      <c r="CK236" s="19"/>
      <c r="CL236" s="19"/>
      <c r="CM236" s="19"/>
      <c r="CN236" s="19"/>
      <c r="CO236" s="18"/>
      <c r="CP236" s="18"/>
      <c r="CQ236" s="18"/>
    </row>
    <row r="237" spans="1:95" ht="15.75" customHeight="1" x14ac:dyDescent="0.25">
      <c r="A237" s="129">
        <v>219</v>
      </c>
      <c r="B237" s="50"/>
      <c r="C237" s="50"/>
      <c r="D237" s="36"/>
      <c r="E237" s="36"/>
      <c r="F237" s="37">
        <v>1</v>
      </c>
      <c r="G237" s="61">
        <v>0</v>
      </c>
      <c r="H237" s="62">
        <v>0</v>
      </c>
      <c r="I237" s="63">
        <v>0</v>
      </c>
      <c r="J237" s="38">
        <v>1</v>
      </c>
      <c r="K237" s="39">
        <v>0</v>
      </c>
      <c r="L237" s="39">
        <v>0</v>
      </c>
      <c r="M237" s="39">
        <v>0</v>
      </c>
      <c r="N237" s="40">
        <v>0</v>
      </c>
      <c r="O237" s="41">
        <f t="shared" si="199"/>
        <v>0</v>
      </c>
      <c r="P237" s="41">
        <f t="shared" si="200"/>
        <v>0</v>
      </c>
      <c r="Q237" s="41">
        <f t="shared" si="201"/>
        <v>0</v>
      </c>
      <c r="R237" s="41">
        <f t="shared" si="202"/>
        <v>0</v>
      </c>
      <c r="S237" s="41">
        <f t="shared" si="203"/>
        <v>0</v>
      </c>
      <c r="T237" s="32">
        <f t="shared" si="180"/>
        <v>0</v>
      </c>
      <c r="U237" s="41">
        <f t="shared" si="204"/>
        <v>0</v>
      </c>
      <c r="V237" s="41">
        <f t="shared" si="205"/>
        <v>0</v>
      </c>
      <c r="W237" s="41">
        <f t="shared" si="206"/>
        <v>0</v>
      </c>
      <c r="X237" s="41">
        <f t="shared" si="207"/>
        <v>0</v>
      </c>
      <c r="Y237" s="41">
        <f t="shared" si="208"/>
        <v>0</v>
      </c>
      <c r="Z237" s="32">
        <f t="shared" si="209"/>
        <v>0</v>
      </c>
      <c r="AA237" s="32" t="str">
        <f t="shared" si="210"/>
        <v/>
      </c>
      <c r="AB237" s="32" t="str">
        <f t="shared" si="211"/>
        <v/>
      </c>
      <c r="AC237" s="56" t="str">
        <f t="shared" si="212"/>
        <v/>
      </c>
      <c r="AD237" s="42">
        <f t="shared" si="213"/>
        <v>1</v>
      </c>
      <c r="AE237" s="43">
        <f t="shared" si="181"/>
        <v>0</v>
      </c>
      <c r="AF237" s="43">
        <f t="shared" si="182"/>
        <v>0</v>
      </c>
      <c r="AG237" s="43">
        <f t="shared" si="183"/>
        <v>0</v>
      </c>
      <c r="AH237" s="44">
        <f t="shared" si="184"/>
        <v>0</v>
      </c>
      <c r="AI237" s="45">
        <f t="shared" si="185"/>
        <v>0</v>
      </c>
      <c r="AJ237" s="45">
        <f t="shared" si="186"/>
        <v>0</v>
      </c>
      <c r="AK237" s="46">
        <f t="shared" si="187"/>
        <v>0</v>
      </c>
      <c r="AL237" s="46">
        <f t="shared" si="214"/>
        <v>0</v>
      </c>
      <c r="AM237" s="46">
        <f t="shared" si="188"/>
        <v>0</v>
      </c>
      <c r="AN237" s="32">
        <f t="shared" si="215"/>
        <v>0</v>
      </c>
      <c r="AO237" s="45">
        <f t="shared" si="216"/>
        <v>0</v>
      </c>
      <c r="AP237" s="45">
        <f t="shared" si="217"/>
        <v>0</v>
      </c>
      <c r="AQ237" s="46">
        <f t="shared" si="218"/>
        <v>0</v>
      </c>
      <c r="AR237" s="46">
        <f t="shared" si="219"/>
        <v>0</v>
      </c>
      <c r="AS237" s="46">
        <f t="shared" si="220"/>
        <v>0</v>
      </c>
      <c r="AT237" s="32">
        <f t="shared" si="221"/>
        <v>0</v>
      </c>
      <c r="AU237" s="35" t="str">
        <f t="shared" si="222"/>
        <v/>
      </c>
      <c r="AV237" s="35" t="str">
        <f t="shared" si="223"/>
        <v/>
      </c>
      <c r="AW237" s="65" t="str">
        <f t="shared" si="224"/>
        <v/>
      </c>
      <c r="AX237" s="47">
        <f t="shared" si="189"/>
        <v>1</v>
      </c>
      <c r="AY237" s="48">
        <f t="shared" si="190"/>
        <v>0</v>
      </c>
      <c r="AZ237" s="48">
        <f t="shared" si="191"/>
        <v>0</v>
      </c>
      <c r="BA237" s="43">
        <f t="shared" si="192"/>
        <v>0</v>
      </c>
      <c r="BB237" s="43">
        <f t="shared" si="193"/>
        <v>0</v>
      </c>
      <c r="BC237" s="49">
        <f t="shared" si="194"/>
        <v>0</v>
      </c>
      <c r="BD237" s="49">
        <f t="shared" si="195"/>
        <v>0</v>
      </c>
      <c r="BE237" s="49">
        <f t="shared" si="196"/>
        <v>0</v>
      </c>
      <c r="BF237" s="49">
        <f t="shared" si="225"/>
        <v>0</v>
      </c>
      <c r="BG237" s="49">
        <f t="shared" si="197"/>
        <v>0</v>
      </c>
      <c r="BH237" s="32">
        <f t="shared" si="226"/>
        <v>0</v>
      </c>
      <c r="BI237" s="49">
        <f t="shared" si="227"/>
        <v>0</v>
      </c>
      <c r="BJ237" s="49">
        <f t="shared" si="228"/>
        <v>0</v>
      </c>
      <c r="BK237" s="49">
        <f t="shared" si="229"/>
        <v>0</v>
      </c>
      <c r="BL237" s="49">
        <f t="shared" si="230"/>
        <v>0</v>
      </c>
      <c r="BM237" s="49">
        <f t="shared" si="231"/>
        <v>0</v>
      </c>
      <c r="BN237" s="32">
        <f t="shared" si="232"/>
        <v>0</v>
      </c>
      <c r="BO237" s="32" t="str">
        <f t="shared" si="233"/>
        <v/>
      </c>
      <c r="BP237" s="32" t="str">
        <f t="shared" si="234"/>
        <v/>
      </c>
      <c r="BQ237" s="56" t="str">
        <f t="shared" si="235"/>
        <v/>
      </c>
      <c r="BR237" s="250">
        <f t="shared" si="236"/>
        <v>0</v>
      </c>
      <c r="BS237" s="19"/>
      <c r="BT237" s="19"/>
      <c r="BU237" s="19"/>
      <c r="BV237" s="19"/>
      <c r="BW237" s="19"/>
      <c r="BX237" s="19"/>
      <c r="BY237" s="19"/>
      <c r="BZ237" s="19"/>
      <c r="CA237" s="19">
        <f t="shared" si="198"/>
        <v>10</v>
      </c>
      <c r="CB237" s="19"/>
      <c r="CC237" s="19"/>
      <c r="CD237" s="19"/>
      <c r="CE237" s="19"/>
      <c r="CF237" s="19"/>
      <c r="CG237" s="19"/>
      <c r="CH237" s="19"/>
      <c r="CI237" s="19"/>
      <c r="CJ237" s="19"/>
      <c r="CK237" s="19"/>
      <c r="CL237" s="19"/>
      <c r="CM237" s="19"/>
      <c r="CN237" s="19"/>
      <c r="CO237" s="18"/>
      <c r="CP237" s="18"/>
      <c r="CQ237" s="18"/>
    </row>
    <row r="238" spans="1:95" ht="15.75" customHeight="1" x14ac:dyDescent="0.25">
      <c r="A238" s="129">
        <v>220</v>
      </c>
      <c r="B238" s="50"/>
      <c r="C238" s="50"/>
      <c r="D238" s="36"/>
      <c r="E238" s="36"/>
      <c r="F238" s="37">
        <v>1</v>
      </c>
      <c r="G238" s="61">
        <v>0</v>
      </c>
      <c r="H238" s="62">
        <v>0</v>
      </c>
      <c r="I238" s="63">
        <v>0</v>
      </c>
      <c r="J238" s="38">
        <v>1</v>
      </c>
      <c r="K238" s="39">
        <v>0</v>
      </c>
      <c r="L238" s="39">
        <v>0</v>
      </c>
      <c r="M238" s="39">
        <v>0</v>
      </c>
      <c r="N238" s="40">
        <v>0</v>
      </c>
      <c r="O238" s="41">
        <f t="shared" si="199"/>
        <v>0</v>
      </c>
      <c r="P238" s="41">
        <f t="shared" si="200"/>
        <v>0</v>
      </c>
      <c r="Q238" s="41">
        <f t="shared" si="201"/>
        <v>0</v>
      </c>
      <c r="R238" s="41">
        <f t="shared" si="202"/>
        <v>0</v>
      </c>
      <c r="S238" s="41">
        <f t="shared" si="203"/>
        <v>0</v>
      </c>
      <c r="T238" s="32">
        <f t="shared" si="180"/>
        <v>0</v>
      </c>
      <c r="U238" s="41">
        <f t="shared" si="204"/>
        <v>0</v>
      </c>
      <c r="V238" s="41">
        <f t="shared" si="205"/>
        <v>0</v>
      </c>
      <c r="W238" s="41">
        <f t="shared" si="206"/>
        <v>0</v>
      </c>
      <c r="X238" s="41">
        <f t="shared" si="207"/>
        <v>0</v>
      </c>
      <c r="Y238" s="41">
        <f t="shared" si="208"/>
        <v>0</v>
      </c>
      <c r="Z238" s="32">
        <f t="shared" si="209"/>
        <v>0</v>
      </c>
      <c r="AA238" s="32" t="str">
        <f t="shared" si="210"/>
        <v/>
      </c>
      <c r="AB238" s="32" t="str">
        <f t="shared" si="211"/>
        <v/>
      </c>
      <c r="AC238" s="56" t="str">
        <f t="shared" si="212"/>
        <v/>
      </c>
      <c r="AD238" s="42">
        <f t="shared" si="213"/>
        <v>1</v>
      </c>
      <c r="AE238" s="43">
        <f t="shared" si="181"/>
        <v>0</v>
      </c>
      <c r="AF238" s="43">
        <f t="shared" si="182"/>
        <v>0</v>
      </c>
      <c r="AG238" s="43">
        <f t="shared" si="183"/>
        <v>0</v>
      </c>
      <c r="AH238" s="44">
        <f t="shared" si="184"/>
        <v>0</v>
      </c>
      <c r="AI238" s="45">
        <f t="shared" si="185"/>
        <v>0</v>
      </c>
      <c r="AJ238" s="45">
        <f t="shared" si="186"/>
        <v>0</v>
      </c>
      <c r="AK238" s="46">
        <f t="shared" si="187"/>
        <v>0</v>
      </c>
      <c r="AL238" s="46">
        <f t="shared" si="214"/>
        <v>0</v>
      </c>
      <c r="AM238" s="46">
        <f t="shared" si="188"/>
        <v>0</v>
      </c>
      <c r="AN238" s="32">
        <f t="shared" si="215"/>
        <v>0</v>
      </c>
      <c r="AO238" s="45">
        <f t="shared" si="216"/>
        <v>0</v>
      </c>
      <c r="AP238" s="45">
        <f t="shared" si="217"/>
        <v>0</v>
      </c>
      <c r="AQ238" s="46">
        <f t="shared" si="218"/>
        <v>0</v>
      </c>
      <c r="AR238" s="46">
        <f t="shared" si="219"/>
        <v>0</v>
      </c>
      <c r="AS238" s="46">
        <f t="shared" si="220"/>
        <v>0</v>
      </c>
      <c r="AT238" s="32">
        <f t="shared" si="221"/>
        <v>0</v>
      </c>
      <c r="AU238" s="35" t="str">
        <f t="shared" si="222"/>
        <v/>
      </c>
      <c r="AV238" s="35" t="str">
        <f t="shared" si="223"/>
        <v/>
      </c>
      <c r="AW238" s="65" t="str">
        <f t="shared" si="224"/>
        <v/>
      </c>
      <c r="AX238" s="47">
        <f t="shared" si="189"/>
        <v>1</v>
      </c>
      <c r="AY238" s="48">
        <f t="shared" si="190"/>
        <v>0</v>
      </c>
      <c r="AZ238" s="48">
        <f t="shared" si="191"/>
        <v>0</v>
      </c>
      <c r="BA238" s="43">
        <f t="shared" si="192"/>
        <v>0</v>
      </c>
      <c r="BB238" s="43">
        <f t="shared" si="193"/>
        <v>0</v>
      </c>
      <c r="BC238" s="49">
        <f t="shared" si="194"/>
        <v>0</v>
      </c>
      <c r="BD238" s="49">
        <f t="shared" si="195"/>
        <v>0</v>
      </c>
      <c r="BE238" s="49">
        <f t="shared" si="196"/>
        <v>0</v>
      </c>
      <c r="BF238" s="49">
        <f t="shared" si="225"/>
        <v>0</v>
      </c>
      <c r="BG238" s="49">
        <f t="shared" si="197"/>
        <v>0</v>
      </c>
      <c r="BH238" s="32">
        <f t="shared" si="226"/>
        <v>0</v>
      </c>
      <c r="BI238" s="49">
        <f t="shared" si="227"/>
        <v>0</v>
      </c>
      <c r="BJ238" s="49">
        <f t="shared" si="228"/>
        <v>0</v>
      </c>
      <c r="BK238" s="49">
        <f t="shared" si="229"/>
        <v>0</v>
      </c>
      <c r="BL238" s="49">
        <f t="shared" si="230"/>
        <v>0</v>
      </c>
      <c r="BM238" s="49">
        <f t="shared" si="231"/>
        <v>0</v>
      </c>
      <c r="BN238" s="32">
        <f t="shared" si="232"/>
        <v>0</v>
      </c>
      <c r="BO238" s="32" t="str">
        <f t="shared" si="233"/>
        <v/>
      </c>
      <c r="BP238" s="32" t="str">
        <f t="shared" si="234"/>
        <v/>
      </c>
      <c r="BQ238" s="56" t="str">
        <f t="shared" si="235"/>
        <v/>
      </c>
      <c r="BR238" s="250">
        <f t="shared" si="236"/>
        <v>0</v>
      </c>
      <c r="BS238" s="19"/>
      <c r="BT238" s="19"/>
      <c r="BU238" s="19"/>
      <c r="BV238" s="19"/>
      <c r="BW238" s="19"/>
      <c r="BX238" s="19"/>
      <c r="BY238" s="19"/>
      <c r="BZ238" s="19"/>
      <c r="CA238" s="19">
        <f t="shared" si="198"/>
        <v>10</v>
      </c>
      <c r="CB238" s="19"/>
      <c r="CC238" s="19"/>
      <c r="CD238" s="19"/>
      <c r="CE238" s="19"/>
      <c r="CF238" s="19"/>
      <c r="CG238" s="19"/>
      <c r="CH238" s="19"/>
      <c r="CI238" s="19"/>
      <c r="CJ238" s="19"/>
      <c r="CK238" s="19"/>
      <c r="CL238" s="19"/>
      <c r="CM238" s="19"/>
      <c r="CN238" s="19"/>
      <c r="CO238" s="18"/>
      <c r="CP238" s="18"/>
      <c r="CQ238" s="18"/>
    </row>
    <row r="239" spans="1:95" ht="15.75" customHeight="1" x14ac:dyDescent="0.25">
      <c r="A239" s="129">
        <v>221</v>
      </c>
      <c r="B239" s="50"/>
      <c r="C239" s="50"/>
      <c r="D239" s="36"/>
      <c r="E239" s="36"/>
      <c r="F239" s="37">
        <v>1</v>
      </c>
      <c r="G239" s="61">
        <v>0</v>
      </c>
      <c r="H239" s="62">
        <v>0</v>
      </c>
      <c r="I239" s="63">
        <v>0</v>
      </c>
      <c r="J239" s="38">
        <v>1</v>
      </c>
      <c r="K239" s="39">
        <v>0</v>
      </c>
      <c r="L239" s="39">
        <v>0</v>
      </c>
      <c r="M239" s="39">
        <v>0</v>
      </c>
      <c r="N239" s="40">
        <v>0</v>
      </c>
      <c r="O239" s="41">
        <f t="shared" si="199"/>
        <v>0</v>
      </c>
      <c r="P239" s="41">
        <f t="shared" si="200"/>
        <v>0</v>
      </c>
      <c r="Q239" s="41">
        <f t="shared" si="201"/>
        <v>0</v>
      </c>
      <c r="R239" s="41">
        <f t="shared" si="202"/>
        <v>0</v>
      </c>
      <c r="S239" s="41">
        <f t="shared" si="203"/>
        <v>0</v>
      </c>
      <c r="T239" s="32">
        <f t="shared" si="180"/>
        <v>0</v>
      </c>
      <c r="U239" s="41">
        <f t="shared" si="204"/>
        <v>0</v>
      </c>
      <c r="V239" s="41">
        <f t="shared" si="205"/>
        <v>0</v>
      </c>
      <c r="W239" s="41">
        <f t="shared" si="206"/>
        <v>0</v>
      </c>
      <c r="X239" s="41">
        <f t="shared" si="207"/>
        <v>0</v>
      </c>
      <c r="Y239" s="41">
        <f t="shared" si="208"/>
        <v>0</v>
      </c>
      <c r="Z239" s="32">
        <f t="shared" si="209"/>
        <v>0</v>
      </c>
      <c r="AA239" s="32" t="str">
        <f t="shared" si="210"/>
        <v/>
      </c>
      <c r="AB239" s="32" t="str">
        <f t="shared" si="211"/>
        <v/>
      </c>
      <c r="AC239" s="56" t="str">
        <f t="shared" si="212"/>
        <v/>
      </c>
      <c r="AD239" s="42">
        <f t="shared" si="213"/>
        <v>1</v>
      </c>
      <c r="AE239" s="43">
        <f t="shared" si="181"/>
        <v>0</v>
      </c>
      <c r="AF239" s="43">
        <f t="shared" si="182"/>
        <v>0</v>
      </c>
      <c r="AG239" s="43">
        <f t="shared" si="183"/>
        <v>0</v>
      </c>
      <c r="AH239" s="44">
        <f t="shared" si="184"/>
        <v>0</v>
      </c>
      <c r="AI239" s="45">
        <f t="shared" si="185"/>
        <v>0</v>
      </c>
      <c r="AJ239" s="45">
        <f t="shared" si="186"/>
        <v>0</v>
      </c>
      <c r="AK239" s="46">
        <f t="shared" si="187"/>
        <v>0</v>
      </c>
      <c r="AL239" s="46">
        <f t="shared" si="214"/>
        <v>0</v>
      </c>
      <c r="AM239" s="46">
        <f t="shared" si="188"/>
        <v>0</v>
      </c>
      <c r="AN239" s="32">
        <f t="shared" si="215"/>
        <v>0</v>
      </c>
      <c r="AO239" s="45">
        <f t="shared" si="216"/>
        <v>0</v>
      </c>
      <c r="AP239" s="45">
        <f t="shared" si="217"/>
        <v>0</v>
      </c>
      <c r="AQ239" s="46">
        <f t="shared" si="218"/>
        <v>0</v>
      </c>
      <c r="AR239" s="46">
        <f t="shared" si="219"/>
        <v>0</v>
      </c>
      <c r="AS239" s="46">
        <f t="shared" si="220"/>
        <v>0</v>
      </c>
      <c r="AT239" s="32">
        <f t="shared" si="221"/>
        <v>0</v>
      </c>
      <c r="AU239" s="35" t="str">
        <f t="shared" si="222"/>
        <v/>
      </c>
      <c r="AV239" s="35" t="str">
        <f t="shared" si="223"/>
        <v/>
      </c>
      <c r="AW239" s="65" t="str">
        <f t="shared" si="224"/>
        <v/>
      </c>
      <c r="AX239" s="47">
        <f t="shared" si="189"/>
        <v>1</v>
      </c>
      <c r="AY239" s="48">
        <f t="shared" si="190"/>
        <v>0</v>
      </c>
      <c r="AZ239" s="48">
        <f t="shared" si="191"/>
        <v>0</v>
      </c>
      <c r="BA239" s="43">
        <f t="shared" si="192"/>
        <v>0</v>
      </c>
      <c r="BB239" s="43">
        <f t="shared" si="193"/>
        <v>0</v>
      </c>
      <c r="BC239" s="49">
        <f t="shared" si="194"/>
        <v>0</v>
      </c>
      <c r="BD239" s="49">
        <f t="shared" si="195"/>
        <v>0</v>
      </c>
      <c r="BE239" s="49">
        <f t="shared" si="196"/>
        <v>0</v>
      </c>
      <c r="BF239" s="49">
        <f t="shared" si="225"/>
        <v>0</v>
      </c>
      <c r="BG239" s="49">
        <f t="shared" si="197"/>
        <v>0</v>
      </c>
      <c r="BH239" s="32">
        <f t="shared" si="226"/>
        <v>0</v>
      </c>
      <c r="BI239" s="49">
        <f t="shared" si="227"/>
        <v>0</v>
      </c>
      <c r="BJ239" s="49">
        <f t="shared" si="228"/>
        <v>0</v>
      </c>
      <c r="BK239" s="49">
        <f t="shared" si="229"/>
        <v>0</v>
      </c>
      <c r="BL239" s="49">
        <f t="shared" si="230"/>
        <v>0</v>
      </c>
      <c r="BM239" s="49">
        <f t="shared" si="231"/>
        <v>0</v>
      </c>
      <c r="BN239" s="32">
        <f t="shared" si="232"/>
        <v>0</v>
      </c>
      <c r="BO239" s="32" t="str">
        <f t="shared" si="233"/>
        <v/>
      </c>
      <c r="BP239" s="32" t="str">
        <f t="shared" si="234"/>
        <v/>
      </c>
      <c r="BQ239" s="56" t="str">
        <f t="shared" si="235"/>
        <v/>
      </c>
      <c r="BR239" s="250">
        <f t="shared" si="236"/>
        <v>0</v>
      </c>
      <c r="BS239" s="19"/>
      <c r="BT239" s="19"/>
      <c r="BU239" s="19"/>
      <c r="BV239" s="19"/>
      <c r="BW239" s="19"/>
      <c r="BX239" s="19"/>
      <c r="BY239" s="19"/>
      <c r="BZ239" s="19"/>
      <c r="CA239" s="19">
        <f t="shared" si="198"/>
        <v>10</v>
      </c>
      <c r="CB239" s="19"/>
      <c r="CC239" s="19"/>
      <c r="CD239" s="19"/>
      <c r="CE239" s="19"/>
      <c r="CF239" s="19"/>
      <c r="CG239" s="19"/>
      <c r="CH239" s="19"/>
      <c r="CI239" s="19"/>
      <c r="CJ239" s="19"/>
      <c r="CK239" s="19"/>
      <c r="CL239" s="19"/>
      <c r="CM239" s="19"/>
      <c r="CN239" s="19"/>
      <c r="CO239" s="18"/>
      <c r="CP239" s="18"/>
      <c r="CQ239" s="18"/>
    </row>
    <row r="240" spans="1:95" ht="15.75" customHeight="1" x14ac:dyDescent="0.25">
      <c r="A240" s="129">
        <v>222</v>
      </c>
      <c r="B240" s="50"/>
      <c r="C240" s="50"/>
      <c r="D240" s="36"/>
      <c r="E240" s="36"/>
      <c r="F240" s="37">
        <v>1</v>
      </c>
      <c r="G240" s="61">
        <v>0</v>
      </c>
      <c r="H240" s="62">
        <v>0</v>
      </c>
      <c r="I240" s="63">
        <v>0</v>
      </c>
      <c r="J240" s="38">
        <v>1</v>
      </c>
      <c r="K240" s="39">
        <v>0</v>
      </c>
      <c r="L240" s="39">
        <v>0</v>
      </c>
      <c r="M240" s="39">
        <v>0</v>
      </c>
      <c r="N240" s="40">
        <v>0</v>
      </c>
      <c r="O240" s="41">
        <f t="shared" si="199"/>
        <v>0</v>
      </c>
      <c r="P240" s="41">
        <f t="shared" si="200"/>
        <v>0</v>
      </c>
      <c r="Q240" s="41">
        <f t="shared" si="201"/>
        <v>0</v>
      </c>
      <c r="R240" s="41">
        <f t="shared" si="202"/>
        <v>0</v>
      </c>
      <c r="S240" s="41">
        <f t="shared" si="203"/>
        <v>0</v>
      </c>
      <c r="T240" s="32">
        <f t="shared" si="180"/>
        <v>0</v>
      </c>
      <c r="U240" s="41">
        <f t="shared" si="204"/>
        <v>0</v>
      </c>
      <c r="V240" s="41">
        <f t="shared" si="205"/>
        <v>0</v>
      </c>
      <c r="W240" s="41">
        <f t="shared" si="206"/>
        <v>0</v>
      </c>
      <c r="X240" s="41">
        <f t="shared" si="207"/>
        <v>0</v>
      </c>
      <c r="Y240" s="41">
        <f t="shared" si="208"/>
        <v>0</v>
      </c>
      <c r="Z240" s="32">
        <f t="shared" si="209"/>
        <v>0</v>
      </c>
      <c r="AA240" s="32" t="str">
        <f t="shared" si="210"/>
        <v/>
      </c>
      <c r="AB240" s="32" t="str">
        <f t="shared" si="211"/>
        <v/>
      </c>
      <c r="AC240" s="56" t="str">
        <f t="shared" si="212"/>
        <v/>
      </c>
      <c r="AD240" s="42">
        <f t="shared" si="213"/>
        <v>1</v>
      </c>
      <c r="AE240" s="43">
        <f t="shared" si="181"/>
        <v>0</v>
      </c>
      <c r="AF240" s="43">
        <f t="shared" si="182"/>
        <v>0</v>
      </c>
      <c r="AG240" s="43">
        <f t="shared" si="183"/>
        <v>0</v>
      </c>
      <c r="AH240" s="44">
        <f t="shared" si="184"/>
        <v>0</v>
      </c>
      <c r="AI240" s="45">
        <f t="shared" si="185"/>
        <v>0</v>
      </c>
      <c r="AJ240" s="45">
        <f t="shared" si="186"/>
        <v>0</v>
      </c>
      <c r="AK240" s="46">
        <f t="shared" si="187"/>
        <v>0</v>
      </c>
      <c r="AL240" s="46">
        <f t="shared" si="214"/>
        <v>0</v>
      </c>
      <c r="AM240" s="46">
        <f t="shared" si="188"/>
        <v>0</v>
      </c>
      <c r="AN240" s="32">
        <f t="shared" si="215"/>
        <v>0</v>
      </c>
      <c r="AO240" s="45">
        <f t="shared" si="216"/>
        <v>0</v>
      </c>
      <c r="AP240" s="45">
        <f t="shared" si="217"/>
        <v>0</v>
      </c>
      <c r="AQ240" s="46">
        <f t="shared" si="218"/>
        <v>0</v>
      </c>
      <c r="AR240" s="46">
        <f t="shared" si="219"/>
        <v>0</v>
      </c>
      <c r="AS240" s="46">
        <f t="shared" si="220"/>
        <v>0</v>
      </c>
      <c r="AT240" s="32">
        <f t="shared" si="221"/>
        <v>0</v>
      </c>
      <c r="AU240" s="35" t="str">
        <f t="shared" si="222"/>
        <v/>
      </c>
      <c r="AV240" s="35" t="str">
        <f t="shared" si="223"/>
        <v/>
      </c>
      <c r="AW240" s="65" t="str">
        <f t="shared" si="224"/>
        <v/>
      </c>
      <c r="AX240" s="47">
        <f t="shared" si="189"/>
        <v>1</v>
      </c>
      <c r="AY240" s="48">
        <f t="shared" si="190"/>
        <v>0</v>
      </c>
      <c r="AZ240" s="48">
        <f t="shared" si="191"/>
        <v>0</v>
      </c>
      <c r="BA240" s="43">
        <f t="shared" si="192"/>
        <v>0</v>
      </c>
      <c r="BB240" s="43">
        <f t="shared" si="193"/>
        <v>0</v>
      </c>
      <c r="BC240" s="49">
        <f t="shared" si="194"/>
        <v>0</v>
      </c>
      <c r="BD240" s="49">
        <f t="shared" si="195"/>
        <v>0</v>
      </c>
      <c r="BE240" s="49">
        <f t="shared" si="196"/>
        <v>0</v>
      </c>
      <c r="BF240" s="49">
        <f t="shared" si="225"/>
        <v>0</v>
      </c>
      <c r="BG240" s="49">
        <f t="shared" si="197"/>
        <v>0</v>
      </c>
      <c r="BH240" s="32">
        <f t="shared" si="226"/>
        <v>0</v>
      </c>
      <c r="BI240" s="49">
        <f t="shared" si="227"/>
        <v>0</v>
      </c>
      <c r="BJ240" s="49">
        <f t="shared" si="228"/>
        <v>0</v>
      </c>
      <c r="BK240" s="49">
        <f t="shared" si="229"/>
        <v>0</v>
      </c>
      <c r="BL240" s="49">
        <f t="shared" si="230"/>
        <v>0</v>
      </c>
      <c r="BM240" s="49">
        <f t="shared" si="231"/>
        <v>0</v>
      </c>
      <c r="BN240" s="32">
        <f t="shared" si="232"/>
        <v>0</v>
      </c>
      <c r="BO240" s="32" t="str">
        <f t="shared" si="233"/>
        <v/>
      </c>
      <c r="BP240" s="32" t="str">
        <f t="shared" si="234"/>
        <v/>
      </c>
      <c r="BQ240" s="56" t="str">
        <f t="shared" si="235"/>
        <v/>
      </c>
      <c r="BR240" s="250">
        <f t="shared" si="236"/>
        <v>0</v>
      </c>
      <c r="BS240" s="19"/>
      <c r="BT240" s="19"/>
      <c r="BU240" s="19"/>
      <c r="BV240" s="19"/>
      <c r="BW240" s="19"/>
      <c r="BX240" s="19"/>
      <c r="BY240" s="19"/>
      <c r="BZ240" s="19"/>
      <c r="CA240" s="19">
        <f t="shared" si="198"/>
        <v>10</v>
      </c>
      <c r="CB240" s="19"/>
      <c r="CC240" s="19"/>
      <c r="CD240" s="19"/>
      <c r="CE240" s="19"/>
      <c r="CF240" s="19"/>
      <c r="CG240" s="19"/>
      <c r="CH240" s="19"/>
      <c r="CI240" s="19"/>
      <c r="CJ240" s="19"/>
      <c r="CK240" s="19"/>
      <c r="CL240" s="19"/>
      <c r="CM240" s="19"/>
      <c r="CN240" s="19"/>
      <c r="CO240" s="18"/>
      <c r="CP240" s="18"/>
      <c r="CQ240" s="18"/>
    </row>
    <row r="241" spans="1:95" ht="15.75" customHeight="1" x14ac:dyDescent="0.25">
      <c r="A241" s="129">
        <v>223</v>
      </c>
      <c r="B241" s="50"/>
      <c r="C241" s="50"/>
      <c r="D241" s="36"/>
      <c r="E241" s="36"/>
      <c r="F241" s="37">
        <v>1</v>
      </c>
      <c r="G241" s="61">
        <v>0</v>
      </c>
      <c r="H241" s="62">
        <v>0</v>
      </c>
      <c r="I241" s="63">
        <v>0</v>
      </c>
      <c r="J241" s="38">
        <v>1</v>
      </c>
      <c r="K241" s="39">
        <v>0</v>
      </c>
      <c r="L241" s="39">
        <v>0</v>
      </c>
      <c r="M241" s="39">
        <v>0</v>
      </c>
      <c r="N241" s="40">
        <v>0</v>
      </c>
      <c r="O241" s="41">
        <f t="shared" si="199"/>
        <v>0</v>
      </c>
      <c r="P241" s="41">
        <f t="shared" si="200"/>
        <v>0</v>
      </c>
      <c r="Q241" s="41">
        <f t="shared" si="201"/>
        <v>0</v>
      </c>
      <c r="R241" s="41">
        <f t="shared" si="202"/>
        <v>0</v>
      </c>
      <c r="S241" s="41">
        <f t="shared" si="203"/>
        <v>0</v>
      </c>
      <c r="T241" s="32">
        <f t="shared" si="180"/>
        <v>0</v>
      </c>
      <c r="U241" s="41">
        <f t="shared" si="204"/>
        <v>0</v>
      </c>
      <c r="V241" s="41">
        <f t="shared" si="205"/>
        <v>0</v>
      </c>
      <c r="W241" s="41">
        <f t="shared" si="206"/>
        <v>0</v>
      </c>
      <c r="X241" s="41">
        <f t="shared" si="207"/>
        <v>0</v>
      </c>
      <c r="Y241" s="41">
        <f t="shared" si="208"/>
        <v>0</v>
      </c>
      <c r="Z241" s="32">
        <f t="shared" si="209"/>
        <v>0</v>
      </c>
      <c r="AA241" s="32" t="str">
        <f t="shared" si="210"/>
        <v/>
      </c>
      <c r="AB241" s="32" t="str">
        <f t="shared" si="211"/>
        <v/>
      </c>
      <c r="AC241" s="56" t="str">
        <f t="shared" si="212"/>
        <v/>
      </c>
      <c r="AD241" s="42">
        <f t="shared" si="213"/>
        <v>1</v>
      </c>
      <c r="AE241" s="43">
        <f t="shared" si="181"/>
        <v>0</v>
      </c>
      <c r="AF241" s="43">
        <f t="shared" si="182"/>
        <v>0</v>
      </c>
      <c r="AG241" s="43">
        <f t="shared" si="183"/>
        <v>0</v>
      </c>
      <c r="AH241" s="44">
        <f t="shared" si="184"/>
        <v>0</v>
      </c>
      <c r="AI241" s="45">
        <f t="shared" si="185"/>
        <v>0</v>
      </c>
      <c r="AJ241" s="45">
        <f t="shared" si="186"/>
        <v>0</v>
      </c>
      <c r="AK241" s="46">
        <f t="shared" si="187"/>
        <v>0</v>
      </c>
      <c r="AL241" s="46">
        <f t="shared" si="214"/>
        <v>0</v>
      </c>
      <c r="AM241" s="46">
        <f t="shared" si="188"/>
        <v>0</v>
      </c>
      <c r="AN241" s="32">
        <f t="shared" si="215"/>
        <v>0</v>
      </c>
      <c r="AO241" s="45">
        <f t="shared" si="216"/>
        <v>0</v>
      </c>
      <c r="AP241" s="45">
        <f t="shared" si="217"/>
        <v>0</v>
      </c>
      <c r="AQ241" s="46">
        <f t="shared" si="218"/>
        <v>0</v>
      </c>
      <c r="AR241" s="46">
        <f t="shared" si="219"/>
        <v>0</v>
      </c>
      <c r="AS241" s="46">
        <f t="shared" si="220"/>
        <v>0</v>
      </c>
      <c r="AT241" s="32">
        <f t="shared" si="221"/>
        <v>0</v>
      </c>
      <c r="AU241" s="35" t="str">
        <f t="shared" si="222"/>
        <v/>
      </c>
      <c r="AV241" s="35" t="str">
        <f t="shared" si="223"/>
        <v/>
      </c>
      <c r="AW241" s="65" t="str">
        <f t="shared" si="224"/>
        <v/>
      </c>
      <c r="AX241" s="47">
        <f t="shared" si="189"/>
        <v>1</v>
      </c>
      <c r="AY241" s="48">
        <f t="shared" si="190"/>
        <v>0</v>
      </c>
      <c r="AZ241" s="48">
        <f t="shared" si="191"/>
        <v>0</v>
      </c>
      <c r="BA241" s="43">
        <f t="shared" si="192"/>
        <v>0</v>
      </c>
      <c r="BB241" s="43">
        <f t="shared" si="193"/>
        <v>0</v>
      </c>
      <c r="BC241" s="49">
        <f t="shared" si="194"/>
        <v>0</v>
      </c>
      <c r="BD241" s="49">
        <f t="shared" si="195"/>
        <v>0</v>
      </c>
      <c r="BE241" s="49">
        <f t="shared" si="196"/>
        <v>0</v>
      </c>
      <c r="BF241" s="49">
        <f t="shared" si="225"/>
        <v>0</v>
      </c>
      <c r="BG241" s="49">
        <f t="shared" si="197"/>
        <v>0</v>
      </c>
      <c r="BH241" s="32">
        <f t="shared" si="226"/>
        <v>0</v>
      </c>
      <c r="BI241" s="49">
        <f t="shared" si="227"/>
        <v>0</v>
      </c>
      <c r="BJ241" s="49">
        <f t="shared" si="228"/>
        <v>0</v>
      </c>
      <c r="BK241" s="49">
        <f t="shared" si="229"/>
        <v>0</v>
      </c>
      <c r="BL241" s="49">
        <f t="shared" si="230"/>
        <v>0</v>
      </c>
      <c r="BM241" s="49">
        <f t="shared" si="231"/>
        <v>0</v>
      </c>
      <c r="BN241" s="32">
        <f t="shared" si="232"/>
        <v>0</v>
      </c>
      <c r="BO241" s="32" t="str">
        <f t="shared" si="233"/>
        <v/>
      </c>
      <c r="BP241" s="32" t="str">
        <f t="shared" si="234"/>
        <v/>
      </c>
      <c r="BQ241" s="56" t="str">
        <f t="shared" si="235"/>
        <v/>
      </c>
      <c r="BR241" s="250">
        <f t="shared" si="236"/>
        <v>0</v>
      </c>
      <c r="BS241" s="19"/>
      <c r="BT241" s="19"/>
      <c r="BU241" s="19"/>
      <c r="BV241" s="19"/>
      <c r="BW241" s="19"/>
      <c r="BX241" s="19"/>
      <c r="BY241" s="19"/>
      <c r="BZ241" s="19"/>
      <c r="CA241" s="19">
        <f t="shared" si="198"/>
        <v>10</v>
      </c>
      <c r="CB241" s="19"/>
      <c r="CC241" s="19"/>
      <c r="CD241" s="19"/>
      <c r="CE241" s="19"/>
      <c r="CF241" s="19"/>
      <c r="CG241" s="19"/>
      <c r="CH241" s="19"/>
      <c r="CI241" s="19"/>
      <c r="CJ241" s="19"/>
      <c r="CK241" s="19"/>
      <c r="CL241" s="19"/>
      <c r="CM241" s="19"/>
      <c r="CN241" s="19"/>
      <c r="CO241" s="18"/>
      <c r="CP241" s="18"/>
      <c r="CQ241" s="18"/>
    </row>
    <row r="242" spans="1:95" ht="15.75" customHeight="1" x14ac:dyDescent="0.25">
      <c r="A242" s="129">
        <v>224</v>
      </c>
      <c r="B242" s="50"/>
      <c r="C242" s="50"/>
      <c r="D242" s="36"/>
      <c r="E242" s="36"/>
      <c r="F242" s="37">
        <v>1</v>
      </c>
      <c r="G242" s="61">
        <v>0</v>
      </c>
      <c r="H242" s="62">
        <v>0</v>
      </c>
      <c r="I242" s="63">
        <v>0</v>
      </c>
      <c r="J242" s="38">
        <v>1</v>
      </c>
      <c r="K242" s="39">
        <v>0</v>
      </c>
      <c r="L242" s="39">
        <v>0</v>
      </c>
      <c r="M242" s="39">
        <v>0</v>
      </c>
      <c r="N242" s="40">
        <v>0</v>
      </c>
      <c r="O242" s="41">
        <f t="shared" si="199"/>
        <v>0</v>
      </c>
      <c r="P242" s="41">
        <f t="shared" si="200"/>
        <v>0</v>
      </c>
      <c r="Q242" s="41">
        <f t="shared" si="201"/>
        <v>0</v>
      </c>
      <c r="R242" s="41">
        <f t="shared" si="202"/>
        <v>0</v>
      </c>
      <c r="S242" s="41">
        <f t="shared" si="203"/>
        <v>0</v>
      </c>
      <c r="T242" s="32">
        <f t="shared" si="180"/>
        <v>0</v>
      </c>
      <c r="U242" s="41">
        <f t="shared" si="204"/>
        <v>0</v>
      </c>
      <c r="V242" s="41">
        <f t="shared" si="205"/>
        <v>0</v>
      </c>
      <c r="W242" s="41">
        <f t="shared" si="206"/>
        <v>0</v>
      </c>
      <c r="X242" s="41">
        <f t="shared" si="207"/>
        <v>0</v>
      </c>
      <c r="Y242" s="41">
        <f t="shared" si="208"/>
        <v>0</v>
      </c>
      <c r="Z242" s="32">
        <f t="shared" si="209"/>
        <v>0</v>
      </c>
      <c r="AA242" s="32" t="str">
        <f t="shared" si="210"/>
        <v/>
      </c>
      <c r="AB242" s="32" t="str">
        <f t="shared" si="211"/>
        <v/>
      </c>
      <c r="AC242" s="56" t="str">
        <f t="shared" si="212"/>
        <v/>
      </c>
      <c r="AD242" s="42">
        <f t="shared" si="213"/>
        <v>1</v>
      </c>
      <c r="AE242" s="43">
        <f t="shared" si="181"/>
        <v>0</v>
      </c>
      <c r="AF242" s="43">
        <f t="shared" si="182"/>
        <v>0</v>
      </c>
      <c r="AG242" s="43">
        <f t="shared" si="183"/>
        <v>0</v>
      </c>
      <c r="AH242" s="44">
        <f t="shared" si="184"/>
        <v>0</v>
      </c>
      <c r="AI242" s="45">
        <f t="shared" si="185"/>
        <v>0</v>
      </c>
      <c r="AJ242" s="45">
        <f t="shared" si="186"/>
        <v>0</v>
      </c>
      <c r="AK242" s="46">
        <f t="shared" si="187"/>
        <v>0</v>
      </c>
      <c r="AL242" s="46">
        <f t="shared" si="214"/>
        <v>0</v>
      </c>
      <c r="AM242" s="46">
        <f t="shared" si="188"/>
        <v>0</v>
      </c>
      <c r="AN242" s="32">
        <f t="shared" si="215"/>
        <v>0</v>
      </c>
      <c r="AO242" s="45">
        <f t="shared" si="216"/>
        <v>0</v>
      </c>
      <c r="AP242" s="45">
        <f t="shared" si="217"/>
        <v>0</v>
      </c>
      <c r="AQ242" s="46">
        <f t="shared" si="218"/>
        <v>0</v>
      </c>
      <c r="AR242" s="46">
        <f t="shared" si="219"/>
        <v>0</v>
      </c>
      <c r="AS242" s="46">
        <f t="shared" si="220"/>
        <v>0</v>
      </c>
      <c r="AT242" s="32">
        <f t="shared" si="221"/>
        <v>0</v>
      </c>
      <c r="AU242" s="35" t="str">
        <f t="shared" si="222"/>
        <v/>
      </c>
      <c r="AV242" s="35" t="str">
        <f t="shared" si="223"/>
        <v/>
      </c>
      <c r="AW242" s="65" t="str">
        <f t="shared" si="224"/>
        <v/>
      </c>
      <c r="AX242" s="47">
        <f t="shared" si="189"/>
        <v>1</v>
      </c>
      <c r="AY242" s="48">
        <f t="shared" si="190"/>
        <v>0</v>
      </c>
      <c r="AZ242" s="48">
        <f t="shared" si="191"/>
        <v>0</v>
      </c>
      <c r="BA242" s="43">
        <f t="shared" si="192"/>
        <v>0</v>
      </c>
      <c r="BB242" s="43">
        <f t="shared" si="193"/>
        <v>0</v>
      </c>
      <c r="BC242" s="49">
        <f t="shared" si="194"/>
        <v>0</v>
      </c>
      <c r="BD242" s="49">
        <f t="shared" si="195"/>
        <v>0</v>
      </c>
      <c r="BE242" s="49">
        <f t="shared" si="196"/>
        <v>0</v>
      </c>
      <c r="BF242" s="49">
        <f t="shared" si="225"/>
        <v>0</v>
      </c>
      <c r="BG242" s="49">
        <f t="shared" si="197"/>
        <v>0</v>
      </c>
      <c r="BH242" s="32">
        <f t="shared" si="226"/>
        <v>0</v>
      </c>
      <c r="BI242" s="49">
        <f t="shared" si="227"/>
        <v>0</v>
      </c>
      <c r="BJ242" s="49">
        <f t="shared" si="228"/>
        <v>0</v>
      </c>
      <c r="BK242" s="49">
        <f t="shared" si="229"/>
        <v>0</v>
      </c>
      <c r="BL242" s="49">
        <f t="shared" si="230"/>
        <v>0</v>
      </c>
      <c r="BM242" s="49">
        <f t="shared" si="231"/>
        <v>0</v>
      </c>
      <c r="BN242" s="32">
        <f t="shared" si="232"/>
        <v>0</v>
      </c>
      <c r="BO242" s="32" t="str">
        <f t="shared" si="233"/>
        <v/>
      </c>
      <c r="BP242" s="32" t="str">
        <f t="shared" si="234"/>
        <v/>
      </c>
      <c r="BQ242" s="56" t="str">
        <f t="shared" si="235"/>
        <v/>
      </c>
      <c r="BR242" s="250">
        <f t="shared" si="236"/>
        <v>0</v>
      </c>
      <c r="BS242" s="19"/>
      <c r="BT242" s="19"/>
      <c r="BU242" s="19"/>
      <c r="BV242" s="19"/>
      <c r="BW242" s="19"/>
      <c r="BX242" s="19"/>
      <c r="BY242" s="19"/>
      <c r="BZ242" s="19"/>
      <c r="CA242" s="19">
        <f t="shared" si="198"/>
        <v>10</v>
      </c>
      <c r="CB242" s="19"/>
      <c r="CC242" s="19"/>
      <c r="CD242" s="19"/>
      <c r="CE242" s="19"/>
      <c r="CF242" s="19"/>
      <c r="CG242" s="19"/>
      <c r="CH242" s="19"/>
      <c r="CI242" s="19"/>
      <c r="CJ242" s="19"/>
      <c r="CK242" s="19"/>
      <c r="CL242" s="19"/>
      <c r="CM242" s="19"/>
      <c r="CN242" s="19"/>
      <c r="CO242" s="18"/>
      <c r="CP242" s="18"/>
      <c r="CQ242" s="18"/>
    </row>
    <row r="243" spans="1:95" ht="15.75" customHeight="1" x14ac:dyDescent="0.25">
      <c r="A243" s="129">
        <v>225</v>
      </c>
      <c r="B243" s="50"/>
      <c r="C243" s="50"/>
      <c r="D243" s="36"/>
      <c r="E243" s="36"/>
      <c r="F243" s="37">
        <v>1</v>
      </c>
      <c r="G243" s="61">
        <v>0</v>
      </c>
      <c r="H243" s="62">
        <v>0</v>
      </c>
      <c r="I243" s="63">
        <v>0</v>
      </c>
      <c r="J243" s="38">
        <v>1</v>
      </c>
      <c r="K243" s="39">
        <v>0</v>
      </c>
      <c r="L243" s="39">
        <v>0</v>
      </c>
      <c r="M243" s="39">
        <v>0</v>
      </c>
      <c r="N243" s="40">
        <v>0</v>
      </c>
      <c r="O243" s="41">
        <f t="shared" si="199"/>
        <v>0</v>
      </c>
      <c r="P243" s="41">
        <f t="shared" si="200"/>
        <v>0</v>
      </c>
      <c r="Q243" s="41">
        <f t="shared" si="201"/>
        <v>0</v>
      </c>
      <c r="R243" s="41">
        <f t="shared" si="202"/>
        <v>0</v>
      </c>
      <c r="S243" s="41">
        <f t="shared" si="203"/>
        <v>0</v>
      </c>
      <c r="T243" s="32">
        <f t="shared" si="180"/>
        <v>0</v>
      </c>
      <c r="U243" s="41">
        <f t="shared" si="204"/>
        <v>0</v>
      </c>
      <c r="V243" s="41">
        <f t="shared" si="205"/>
        <v>0</v>
      </c>
      <c r="W243" s="41">
        <f t="shared" si="206"/>
        <v>0</v>
      </c>
      <c r="X243" s="41">
        <f t="shared" si="207"/>
        <v>0</v>
      </c>
      <c r="Y243" s="41">
        <f t="shared" si="208"/>
        <v>0</v>
      </c>
      <c r="Z243" s="32">
        <f t="shared" si="209"/>
        <v>0</v>
      </c>
      <c r="AA243" s="32" t="str">
        <f t="shared" si="210"/>
        <v/>
      </c>
      <c r="AB243" s="32" t="str">
        <f t="shared" si="211"/>
        <v/>
      </c>
      <c r="AC243" s="56" t="str">
        <f t="shared" si="212"/>
        <v/>
      </c>
      <c r="AD243" s="42">
        <f t="shared" si="213"/>
        <v>1</v>
      </c>
      <c r="AE243" s="43">
        <f t="shared" si="181"/>
        <v>0</v>
      </c>
      <c r="AF243" s="43">
        <f t="shared" si="182"/>
        <v>0</v>
      </c>
      <c r="AG243" s="43">
        <f t="shared" si="183"/>
        <v>0</v>
      </c>
      <c r="AH243" s="44">
        <f t="shared" si="184"/>
        <v>0</v>
      </c>
      <c r="AI243" s="45">
        <f t="shared" si="185"/>
        <v>0</v>
      </c>
      <c r="AJ243" s="45">
        <f t="shared" si="186"/>
        <v>0</v>
      </c>
      <c r="AK243" s="46">
        <f t="shared" si="187"/>
        <v>0</v>
      </c>
      <c r="AL243" s="46">
        <f t="shared" si="214"/>
        <v>0</v>
      </c>
      <c r="AM243" s="46">
        <f t="shared" si="188"/>
        <v>0</v>
      </c>
      <c r="AN243" s="32">
        <f t="shared" si="215"/>
        <v>0</v>
      </c>
      <c r="AO243" s="45">
        <f t="shared" si="216"/>
        <v>0</v>
      </c>
      <c r="AP243" s="45">
        <f t="shared" si="217"/>
        <v>0</v>
      </c>
      <c r="AQ243" s="46">
        <f t="shared" si="218"/>
        <v>0</v>
      </c>
      <c r="AR243" s="46">
        <f t="shared" si="219"/>
        <v>0</v>
      </c>
      <c r="AS243" s="46">
        <f t="shared" si="220"/>
        <v>0</v>
      </c>
      <c r="AT243" s="32">
        <f t="shared" si="221"/>
        <v>0</v>
      </c>
      <c r="AU243" s="35" t="str">
        <f t="shared" si="222"/>
        <v/>
      </c>
      <c r="AV243" s="35" t="str">
        <f t="shared" si="223"/>
        <v/>
      </c>
      <c r="AW243" s="65" t="str">
        <f t="shared" si="224"/>
        <v/>
      </c>
      <c r="AX243" s="47">
        <f t="shared" si="189"/>
        <v>1</v>
      </c>
      <c r="AY243" s="48">
        <f t="shared" si="190"/>
        <v>0</v>
      </c>
      <c r="AZ243" s="48">
        <f t="shared" si="191"/>
        <v>0</v>
      </c>
      <c r="BA243" s="43">
        <f t="shared" si="192"/>
        <v>0</v>
      </c>
      <c r="BB243" s="43">
        <f t="shared" si="193"/>
        <v>0</v>
      </c>
      <c r="BC243" s="49">
        <f t="shared" si="194"/>
        <v>0</v>
      </c>
      <c r="BD243" s="49">
        <f t="shared" si="195"/>
        <v>0</v>
      </c>
      <c r="BE243" s="49">
        <f t="shared" si="196"/>
        <v>0</v>
      </c>
      <c r="BF243" s="49">
        <f t="shared" si="225"/>
        <v>0</v>
      </c>
      <c r="BG243" s="49">
        <f t="shared" si="197"/>
        <v>0</v>
      </c>
      <c r="BH243" s="32">
        <f t="shared" si="226"/>
        <v>0</v>
      </c>
      <c r="BI243" s="49">
        <f t="shared" si="227"/>
        <v>0</v>
      </c>
      <c r="BJ243" s="49">
        <f t="shared" si="228"/>
        <v>0</v>
      </c>
      <c r="BK243" s="49">
        <f t="shared" si="229"/>
        <v>0</v>
      </c>
      <c r="BL243" s="49">
        <f t="shared" si="230"/>
        <v>0</v>
      </c>
      <c r="BM243" s="49">
        <f t="shared" si="231"/>
        <v>0</v>
      </c>
      <c r="BN243" s="32">
        <f t="shared" si="232"/>
        <v>0</v>
      </c>
      <c r="BO243" s="32" t="str">
        <f t="shared" si="233"/>
        <v/>
      </c>
      <c r="BP243" s="32" t="str">
        <f t="shared" si="234"/>
        <v/>
      </c>
      <c r="BQ243" s="56" t="str">
        <f t="shared" si="235"/>
        <v/>
      </c>
      <c r="BR243" s="250">
        <f t="shared" si="236"/>
        <v>0</v>
      </c>
      <c r="BS243" s="19"/>
      <c r="BT243" s="19"/>
      <c r="BU243" s="19"/>
      <c r="BV243" s="19"/>
      <c r="BW243" s="19"/>
      <c r="BX243" s="19"/>
      <c r="BY243" s="19"/>
      <c r="BZ243" s="19"/>
      <c r="CA243" s="19">
        <f t="shared" si="198"/>
        <v>10</v>
      </c>
      <c r="CB243" s="19"/>
      <c r="CC243" s="19"/>
      <c r="CD243" s="19"/>
      <c r="CE243" s="19"/>
      <c r="CF243" s="19"/>
      <c r="CG243" s="19"/>
      <c r="CH243" s="19"/>
      <c r="CI243" s="19"/>
      <c r="CJ243" s="19"/>
      <c r="CK243" s="19"/>
      <c r="CL243" s="19"/>
      <c r="CM243" s="19"/>
      <c r="CN243" s="19"/>
      <c r="CO243" s="18"/>
      <c r="CP243" s="18"/>
      <c r="CQ243" s="18"/>
    </row>
    <row r="244" spans="1:95" ht="15.75" customHeight="1" x14ac:dyDescent="0.25">
      <c r="A244" s="129">
        <v>226</v>
      </c>
      <c r="B244" s="50"/>
      <c r="C244" s="50"/>
      <c r="D244" s="36"/>
      <c r="E244" s="36"/>
      <c r="F244" s="37">
        <v>1</v>
      </c>
      <c r="G244" s="61">
        <v>0</v>
      </c>
      <c r="H244" s="62">
        <v>0</v>
      </c>
      <c r="I244" s="63">
        <v>0</v>
      </c>
      <c r="J244" s="38">
        <v>1</v>
      </c>
      <c r="K244" s="39">
        <v>0</v>
      </c>
      <c r="L244" s="39">
        <v>0</v>
      </c>
      <c r="M244" s="39">
        <v>0</v>
      </c>
      <c r="N244" s="40">
        <v>0</v>
      </c>
      <c r="O244" s="41">
        <f t="shared" si="199"/>
        <v>0</v>
      </c>
      <c r="P244" s="41">
        <f t="shared" si="200"/>
        <v>0</v>
      </c>
      <c r="Q244" s="41">
        <f t="shared" si="201"/>
        <v>0</v>
      </c>
      <c r="R244" s="41">
        <f t="shared" si="202"/>
        <v>0</v>
      </c>
      <c r="S244" s="41">
        <f t="shared" si="203"/>
        <v>0</v>
      </c>
      <c r="T244" s="32">
        <f t="shared" si="180"/>
        <v>0</v>
      </c>
      <c r="U244" s="41">
        <f t="shared" si="204"/>
        <v>0</v>
      </c>
      <c r="V244" s="41">
        <f t="shared" si="205"/>
        <v>0</v>
      </c>
      <c r="W244" s="41">
        <f t="shared" si="206"/>
        <v>0</v>
      </c>
      <c r="X244" s="41">
        <f t="shared" si="207"/>
        <v>0</v>
      </c>
      <c r="Y244" s="41">
        <f t="shared" si="208"/>
        <v>0</v>
      </c>
      <c r="Z244" s="32">
        <f t="shared" si="209"/>
        <v>0</v>
      </c>
      <c r="AA244" s="32" t="str">
        <f t="shared" si="210"/>
        <v/>
      </c>
      <c r="AB244" s="32" t="str">
        <f t="shared" si="211"/>
        <v/>
      </c>
      <c r="AC244" s="56" t="str">
        <f t="shared" si="212"/>
        <v/>
      </c>
      <c r="AD244" s="42">
        <f t="shared" si="213"/>
        <v>1</v>
      </c>
      <c r="AE244" s="43">
        <f t="shared" si="181"/>
        <v>0</v>
      </c>
      <c r="AF244" s="43">
        <f t="shared" si="182"/>
        <v>0</v>
      </c>
      <c r="AG244" s="43">
        <f t="shared" si="183"/>
        <v>0</v>
      </c>
      <c r="AH244" s="44">
        <f t="shared" si="184"/>
        <v>0</v>
      </c>
      <c r="AI244" s="45">
        <f t="shared" si="185"/>
        <v>0</v>
      </c>
      <c r="AJ244" s="45">
        <f t="shared" si="186"/>
        <v>0</v>
      </c>
      <c r="AK244" s="46">
        <f t="shared" si="187"/>
        <v>0</v>
      </c>
      <c r="AL244" s="46">
        <f t="shared" si="214"/>
        <v>0</v>
      </c>
      <c r="AM244" s="46">
        <f t="shared" si="188"/>
        <v>0</v>
      </c>
      <c r="AN244" s="32">
        <f t="shared" si="215"/>
        <v>0</v>
      </c>
      <c r="AO244" s="45">
        <f t="shared" si="216"/>
        <v>0</v>
      </c>
      <c r="AP244" s="45">
        <f t="shared" si="217"/>
        <v>0</v>
      </c>
      <c r="AQ244" s="46">
        <f t="shared" si="218"/>
        <v>0</v>
      </c>
      <c r="AR244" s="46">
        <f t="shared" si="219"/>
        <v>0</v>
      </c>
      <c r="AS244" s="46">
        <f t="shared" si="220"/>
        <v>0</v>
      </c>
      <c r="AT244" s="32">
        <f t="shared" si="221"/>
        <v>0</v>
      </c>
      <c r="AU244" s="35" t="str">
        <f t="shared" si="222"/>
        <v/>
      </c>
      <c r="AV244" s="35" t="str">
        <f t="shared" si="223"/>
        <v/>
      </c>
      <c r="AW244" s="65" t="str">
        <f t="shared" si="224"/>
        <v/>
      </c>
      <c r="AX244" s="47">
        <f t="shared" si="189"/>
        <v>1</v>
      </c>
      <c r="AY244" s="48">
        <f t="shared" si="190"/>
        <v>0</v>
      </c>
      <c r="AZ244" s="48">
        <f t="shared" si="191"/>
        <v>0</v>
      </c>
      <c r="BA244" s="43">
        <f t="shared" si="192"/>
        <v>0</v>
      </c>
      <c r="BB244" s="43">
        <f t="shared" si="193"/>
        <v>0</v>
      </c>
      <c r="BC244" s="49">
        <f t="shared" si="194"/>
        <v>0</v>
      </c>
      <c r="BD244" s="49">
        <f t="shared" si="195"/>
        <v>0</v>
      </c>
      <c r="BE244" s="49">
        <f t="shared" si="196"/>
        <v>0</v>
      </c>
      <c r="BF244" s="49">
        <f t="shared" si="225"/>
        <v>0</v>
      </c>
      <c r="BG244" s="49">
        <f t="shared" si="197"/>
        <v>0</v>
      </c>
      <c r="BH244" s="32">
        <f t="shared" si="226"/>
        <v>0</v>
      </c>
      <c r="BI244" s="49">
        <f t="shared" si="227"/>
        <v>0</v>
      </c>
      <c r="BJ244" s="49">
        <f t="shared" si="228"/>
        <v>0</v>
      </c>
      <c r="BK244" s="49">
        <f t="shared" si="229"/>
        <v>0</v>
      </c>
      <c r="BL244" s="49">
        <f t="shared" si="230"/>
        <v>0</v>
      </c>
      <c r="BM244" s="49">
        <f t="shared" si="231"/>
        <v>0</v>
      </c>
      <c r="BN244" s="32">
        <f t="shared" si="232"/>
        <v>0</v>
      </c>
      <c r="BO244" s="32" t="str">
        <f t="shared" si="233"/>
        <v/>
      </c>
      <c r="BP244" s="32" t="str">
        <f t="shared" si="234"/>
        <v/>
      </c>
      <c r="BQ244" s="56" t="str">
        <f t="shared" si="235"/>
        <v/>
      </c>
      <c r="BR244" s="250">
        <f t="shared" si="236"/>
        <v>0</v>
      </c>
      <c r="BS244" s="19"/>
      <c r="BT244" s="19"/>
      <c r="BU244" s="19"/>
      <c r="BV244" s="19"/>
      <c r="BW244" s="19"/>
      <c r="BX244" s="19"/>
      <c r="BY244" s="19"/>
      <c r="BZ244" s="19"/>
      <c r="CA244" s="19">
        <f t="shared" si="198"/>
        <v>10</v>
      </c>
      <c r="CB244" s="19"/>
      <c r="CC244" s="19"/>
      <c r="CD244" s="19"/>
      <c r="CE244" s="19"/>
      <c r="CF244" s="19"/>
      <c r="CG244" s="19"/>
      <c r="CH244" s="19"/>
      <c r="CI244" s="19"/>
      <c r="CJ244" s="19"/>
      <c r="CK244" s="19"/>
      <c r="CL244" s="19"/>
      <c r="CM244" s="19"/>
      <c r="CN244" s="19"/>
      <c r="CO244" s="18"/>
      <c r="CP244" s="18"/>
      <c r="CQ244" s="18"/>
    </row>
    <row r="245" spans="1:95" ht="15.75" customHeight="1" x14ac:dyDescent="0.25">
      <c r="A245" s="129">
        <v>227</v>
      </c>
      <c r="B245" s="50"/>
      <c r="C245" s="50"/>
      <c r="D245" s="36"/>
      <c r="E245" s="36"/>
      <c r="F245" s="37">
        <v>1</v>
      </c>
      <c r="G245" s="61">
        <v>0</v>
      </c>
      <c r="H245" s="62">
        <v>0</v>
      </c>
      <c r="I245" s="63">
        <v>0</v>
      </c>
      <c r="J245" s="38">
        <v>1</v>
      </c>
      <c r="K245" s="39">
        <v>0</v>
      </c>
      <c r="L245" s="39">
        <v>0</v>
      </c>
      <c r="M245" s="39">
        <v>0</v>
      </c>
      <c r="N245" s="40">
        <v>0</v>
      </c>
      <c r="O245" s="41">
        <f t="shared" si="199"/>
        <v>0</v>
      </c>
      <c r="P245" s="41">
        <f t="shared" si="200"/>
        <v>0</v>
      </c>
      <c r="Q245" s="41">
        <f t="shared" si="201"/>
        <v>0</v>
      </c>
      <c r="R245" s="41">
        <f t="shared" si="202"/>
        <v>0</v>
      </c>
      <c r="S245" s="41">
        <f t="shared" si="203"/>
        <v>0</v>
      </c>
      <c r="T245" s="32">
        <f t="shared" si="180"/>
        <v>0</v>
      </c>
      <c r="U245" s="41">
        <f t="shared" si="204"/>
        <v>0</v>
      </c>
      <c r="V245" s="41">
        <f t="shared" si="205"/>
        <v>0</v>
      </c>
      <c r="W245" s="41">
        <f t="shared" si="206"/>
        <v>0</v>
      </c>
      <c r="X245" s="41">
        <f t="shared" si="207"/>
        <v>0</v>
      </c>
      <c r="Y245" s="41">
        <f t="shared" si="208"/>
        <v>0</v>
      </c>
      <c r="Z245" s="32">
        <f t="shared" si="209"/>
        <v>0</v>
      </c>
      <c r="AA245" s="32" t="str">
        <f t="shared" si="210"/>
        <v/>
      </c>
      <c r="AB245" s="32" t="str">
        <f t="shared" si="211"/>
        <v/>
      </c>
      <c r="AC245" s="56" t="str">
        <f t="shared" si="212"/>
        <v/>
      </c>
      <c r="AD245" s="42">
        <f t="shared" si="213"/>
        <v>1</v>
      </c>
      <c r="AE245" s="43">
        <f t="shared" si="181"/>
        <v>0</v>
      </c>
      <c r="AF245" s="43">
        <f t="shared" si="182"/>
        <v>0</v>
      </c>
      <c r="AG245" s="43">
        <f t="shared" si="183"/>
        <v>0</v>
      </c>
      <c r="AH245" s="44">
        <f t="shared" si="184"/>
        <v>0</v>
      </c>
      <c r="AI245" s="45">
        <f t="shared" si="185"/>
        <v>0</v>
      </c>
      <c r="AJ245" s="45">
        <f t="shared" si="186"/>
        <v>0</v>
      </c>
      <c r="AK245" s="46">
        <f t="shared" si="187"/>
        <v>0</v>
      </c>
      <c r="AL245" s="46">
        <f t="shared" si="214"/>
        <v>0</v>
      </c>
      <c r="AM245" s="46">
        <f t="shared" si="188"/>
        <v>0</v>
      </c>
      <c r="AN245" s="32">
        <f t="shared" si="215"/>
        <v>0</v>
      </c>
      <c r="AO245" s="45">
        <f t="shared" si="216"/>
        <v>0</v>
      </c>
      <c r="AP245" s="45">
        <f t="shared" si="217"/>
        <v>0</v>
      </c>
      <c r="AQ245" s="46">
        <f t="shared" si="218"/>
        <v>0</v>
      </c>
      <c r="AR245" s="46">
        <f t="shared" si="219"/>
        <v>0</v>
      </c>
      <c r="AS245" s="46">
        <f t="shared" si="220"/>
        <v>0</v>
      </c>
      <c r="AT245" s="32">
        <f t="shared" si="221"/>
        <v>0</v>
      </c>
      <c r="AU245" s="35" t="str">
        <f t="shared" si="222"/>
        <v/>
      </c>
      <c r="AV245" s="35" t="str">
        <f t="shared" si="223"/>
        <v/>
      </c>
      <c r="AW245" s="65" t="str">
        <f t="shared" si="224"/>
        <v/>
      </c>
      <c r="AX245" s="47">
        <f t="shared" si="189"/>
        <v>1</v>
      </c>
      <c r="AY245" s="48">
        <f t="shared" si="190"/>
        <v>0</v>
      </c>
      <c r="AZ245" s="48">
        <f t="shared" si="191"/>
        <v>0</v>
      </c>
      <c r="BA245" s="43">
        <f t="shared" si="192"/>
        <v>0</v>
      </c>
      <c r="BB245" s="43">
        <f t="shared" si="193"/>
        <v>0</v>
      </c>
      <c r="BC245" s="49">
        <f t="shared" si="194"/>
        <v>0</v>
      </c>
      <c r="BD245" s="49">
        <f t="shared" si="195"/>
        <v>0</v>
      </c>
      <c r="BE245" s="49">
        <f t="shared" si="196"/>
        <v>0</v>
      </c>
      <c r="BF245" s="49">
        <f t="shared" si="225"/>
        <v>0</v>
      </c>
      <c r="BG245" s="49">
        <f t="shared" si="197"/>
        <v>0</v>
      </c>
      <c r="BH245" s="32">
        <f t="shared" si="226"/>
        <v>0</v>
      </c>
      <c r="BI245" s="49">
        <f t="shared" si="227"/>
        <v>0</v>
      </c>
      <c r="BJ245" s="49">
        <f t="shared" si="228"/>
        <v>0</v>
      </c>
      <c r="BK245" s="49">
        <f t="shared" si="229"/>
        <v>0</v>
      </c>
      <c r="BL245" s="49">
        <f t="shared" si="230"/>
        <v>0</v>
      </c>
      <c r="BM245" s="49">
        <f t="shared" si="231"/>
        <v>0</v>
      </c>
      <c r="BN245" s="32">
        <f t="shared" si="232"/>
        <v>0</v>
      </c>
      <c r="BO245" s="32" t="str">
        <f t="shared" si="233"/>
        <v/>
      </c>
      <c r="BP245" s="32" t="str">
        <f t="shared" si="234"/>
        <v/>
      </c>
      <c r="BQ245" s="56" t="str">
        <f t="shared" si="235"/>
        <v/>
      </c>
      <c r="BR245" s="250">
        <f t="shared" si="236"/>
        <v>0</v>
      </c>
      <c r="BS245" s="19"/>
      <c r="BT245" s="19"/>
      <c r="BU245" s="19"/>
      <c r="BV245" s="19"/>
      <c r="BW245" s="19"/>
      <c r="BX245" s="19"/>
      <c r="BY245" s="19"/>
      <c r="BZ245" s="19"/>
      <c r="CA245" s="19">
        <f t="shared" si="198"/>
        <v>10</v>
      </c>
      <c r="CB245" s="19"/>
      <c r="CC245" s="19"/>
      <c r="CD245" s="19"/>
      <c r="CE245" s="19"/>
      <c r="CF245" s="19"/>
      <c r="CG245" s="19"/>
      <c r="CH245" s="19"/>
      <c r="CI245" s="19"/>
      <c r="CJ245" s="19"/>
      <c r="CK245" s="19"/>
      <c r="CL245" s="19"/>
      <c r="CM245" s="19"/>
      <c r="CN245" s="19"/>
      <c r="CO245" s="18"/>
      <c r="CP245" s="18"/>
      <c r="CQ245" s="18"/>
    </row>
    <row r="246" spans="1:95" ht="15.75" customHeight="1" x14ac:dyDescent="0.25">
      <c r="A246" s="129">
        <v>228</v>
      </c>
      <c r="B246" s="50"/>
      <c r="C246" s="50"/>
      <c r="D246" s="36"/>
      <c r="E246" s="36"/>
      <c r="F246" s="37">
        <v>1</v>
      </c>
      <c r="G246" s="61">
        <v>0</v>
      </c>
      <c r="H246" s="62">
        <v>0</v>
      </c>
      <c r="I246" s="63">
        <v>0</v>
      </c>
      <c r="J246" s="38">
        <v>1</v>
      </c>
      <c r="K246" s="39">
        <v>0</v>
      </c>
      <c r="L246" s="39">
        <v>0</v>
      </c>
      <c r="M246" s="39">
        <v>0</v>
      </c>
      <c r="N246" s="40">
        <v>0</v>
      </c>
      <c r="O246" s="41">
        <f t="shared" si="199"/>
        <v>0</v>
      </c>
      <c r="P246" s="41">
        <f t="shared" si="200"/>
        <v>0</v>
      </c>
      <c r="Q246" s="41">
        <f t="shared" si="201"/>
        <v>0</v>
      </c>
      <c r="R246" s="41">
        <f t="shared" si="202"/>
        <v>0</v>
      </c>
      <c r="S246" s="41">
        <f t="shared" si="203"/>
        <v>0</v>
      </c>
      <c r="T246" s="32">
        <f t="shared" si="180"/>
        <v>0</v>
      </c>
      <c r="U246" s="41">
        <f t="shared" si="204"/>
        <v>0</v>
      </c>
      <c r="V246" s="41">
        <f t="shared" si="205"/>
        <v>0</v>
      </c>
      <c r="W246" s="41">
        <f t="shared" si="206"/>
        <v>0</v>
      </c>
      <c r="X246" s="41">
        <f t="shared" si="207"/>
        <v>0</v>
      </c>
      <c r="Y246" s="41">
        <f t="shared" si="208"/>
        <v>0</v>
      </c>
      <c r="Z246" s="32">
        <f t="shared" si="209"/>
        <v>0</v>
      </c>
      <c r="AA246" s="32" t="str">
        <f t="shared" si="210"/>
        <v/>
      </c>
      <c r="AB246" s="32" t="str">
        <f t="shared" si="211"/>
        <v/>
      </c>
      <c r="AC246" s="56" t="str">
        <f t="shared" si="212"/>
        <v/>
      </c>
      <c r="AD246" s="42">
        <f t="shared" si="213"/>
        <v>1</v>
      </c>
      <c r="AE246" s="43">
        <f t="shared" si="181"/>
        <v>0</v>
      </c>
      <c r="AF246" s="43">
        <f t="shared" si="182"/>
        <v>0</v>
      </c>
      <c r="AG246" s="43">
        <f t="shared" si="183"/>
        <v>0</v>
      </c>
      <c r="AH246" s="44">
        <f t="shared" si="184"/>
        <v>0</v>
      </c>
      <c r="AI246" s="45">
        <f t="shared" si="185"/>
        <v>0</v>
      </c>
      <c r="AJ246" s="45">
        <f t="shared" si="186"/>
        <v>0</v>
      </c>
      <c r="AK246" s="46">
        <f t="shared" si="187"/>
        <v>0</v>
      </c>
      <c r="AL246" s="46">
        <f t="shared" si="214"/>
        <v>0</v>
      </c>
      <c r="AM246" s="46">
        <f t="shared" si="188"/>
        <v>0</v>
      </c>
      <c r="AN246" s="32">
        <f t="shared" si="215"/>
        <v>0</v>
      </c>
      <c r="AO246" s="45">
        <f t="shared" si="216"/>
        <v>0</v>
      </c>
      <c r="AP246" s="45">
        <f t="shared" si="217"/>
        <v>0</v>
      </c>
      <c r="AQ246" s="46">
        <f t="shared" si="218"/>
        <v>0</v>
      </c>
      <c r="AR246" s="46">
        <f t="shared" si="219"/>
        <v>0</v>
      </c>
      <c r="AS246" s="46">
        <f t="shared" si="220"/>
        <v>0</v>
      </c>
      <c r="AT246" s="32">
        <f t="shared" si="221"/>
        <v>0</v>
      </c>
      <c r="AU246" s="35" t="str">
        <f t="shared" si="222"/>
        <v/>
      </c>
      <c r="AV246" s="35" t="str">
        <f t="shared" si="223"/>
        <v/>
      </c>
      <c r="AW246" s="65" t="str">
        <f t="shared" si="224"/>
        <v/>
      </c>
      <c r="AX246" s="47">
        <f t="shared" si="189"/>
        <v>1</v>
      </c>
      <c r="AY246" s="48">
        <f t="shared" si="190"/>
        <v>0</v>
      </c>
      <c r="AZ246" s="48">
        <f t="shared" si="191"/>
        <v>0</v>
      </c>
      <c r="BA246" s="43">
        <f t="shared" si="192"/>
        <v>0</v>
      </c>
      <c r="BB246" s="43">
        <f t="shared" si="193"/>
        <v>0</v>
      </c>
      <c r="BC246" s="49">
        <f t="shared" si="194"/>
        <v>0</v>
      </c>
      <c r="BD246" s="49">
        <f t="shared" si="195"/>
        <v>0</v>
      </c>
      <c r="BE246" s="49">
        <f t="shared" si="196"/>
        <v>0</v>
      </c>
      <c r="BF246" s="49">
        <f t="shared" si="225"/>
        <v>0</v>
      </c>
      <c r="BG246" s="49">
        <f t="shared" si="197"/>
        <v>0</v>
      </c>
      <c r="BH246" s="32">
        <f t="shared" si="226"/>
        <v>0</v>
      </c>
      <c r="BI246" s="49">
        <f t="shared" si="227"/>
        <v>0</v>
      </c>
      <c r="BJ246" s="49">
        <f t="shared" si="228"/>
        <v>0</v>
      </c>
      <c r="BK246" s="49">
        <f t="shared" si="229"/>
        <v>0</v>
      </c>
      <c r="BL246" s="49">
        <f t="shared" si="230"/>
        <v>0</v>
      </c>
      <c r="BM246" s="49">
        <f t="shared" si="231"/>
        <v>0</v>
      </c>
      <c r="BN246" s="32">
        <f t="shared" si="232"/>
        <v>0</v>
      </c>
      <c r="BO246" s="32" t="str">
        <f t="shared" si="233"/>
        <v/>
      </c>
      <c r="BP246" s="32" t="str">
        <f t="shared" si="234"/>
        <v/>
      </c>
      <c r="BQ246" s="56" t="str">
        <f t="shared" si="235"/>
        <v/>
      </c>
      <c r="BR246" s="250">
        <f t="shared" si="236"/>
        <v>0</v>
      </c>
      <c r="BS246" s="19"/>
      <c r="BT246" s="19"/>
      <c r="BU246" s="19"/>
      <c r="BV246" s="19"/>
      <c r="BW246" s="19"/>
      <c r="BX246" s="19"/>
      <c r="BY246" s="19"/>
      <c r="BZ246" s="19"/>
      <c r="CA246" s="19">
        <f t="shared" si="198"/>
        <v>10</v>
      </c>
      <c r="CB246" s="19"/>
      <c r="CC246" s="19"/>
      <c r="CD246" s="19"/>
      <c r="CE246" s="19"/>
      <c r="CF246" s="19"/>
      <c r="CG246" s="19"/>
      <c r="CH246" s="19"/>
      <c r="CI246" s="19"/>
      <c r="CJ246" s="19"/>
      <c r="CK246" s="19"/>
      <c r="CL246" s="19"/>
      <c r="CM246" s="19"/>
      <c r="CN246" s="19"/>
      <c r="CO246" s="18"/>
      <c r="CP246" s="18"/>
      <c r="CQ246" s="18"/>
    </row>
    <row r="247" spans="1:95" ht="15.75" customHeight="1" x14ac:dyDescent="0.25">
      <c r="A247" s="129">
        <v>229</v>
      </c>
      <c r="B247" s="50"/>
      <c r="C247" s="50"/>
      <c r="D247" s="36"/>
      <c r="E247" s="36"/>
      <c r="F247" s="37">
        <v>1</v>
      </c>
      <c r="G247" s="61">
        <v>0</v>
      </c>
      <c r="H247" s="62">
        <v>0</v>
      </c>
      <c r="I247" s="63">
        <v>0</v>
      </c>
      <c r="J247" s="38">
        <v>1</v>
      </c>
      <c r="K247" s="39">
        <v>0</v>
      </c>
      <c r="L247" s="39">
        <v>0</v>
      </c>
      <c r="M247" s="39">
        <v>0</v>
      </c>
      <c r="N247" s="40">
        <v>0</v>
      </c>
      <c r="O247" s="41">
        <f t="shared" si="199"/>
        <v>0</v>
      </c>
      <c r="P247" s="41">
        <f t="shared" si="200"/>
        <v>0</v>
      </c>
      <c r="Q247" s="41">
        <f t="shared" si="201"/>
        <v>0</v>
      </c>
      <c r="R247" s="41">
        <f t="shared" si="202"/>
        <v>0</v>
      </c>
      <c r="S247" s="41">
        <f t="shared" si="203"/>
        <v>0</v>
      </c>
      <c r="T247" s="32">
        <f t="shared" si="180"/>
        <v>0</v>
      </c>
      <c r="U247" s="41">
        <f t="shared" si="204"/>
        <v>0</v>
      </c>
      <c r="V247" s="41">
        <f t="shared" si="205"/>
        <v>0</v>
      </c>
      <c r="W247" s="41">
        <f t="shared" si="206"/>
        <v>0</v>
      </c>
      <c r="X247" s="41">
        <f t="shared" si="207"/>
        <v>0</v>
      </c>
      <c r="Y247" s="41">
        <f t="shared" si="208"/>
        <v>0</v>
      </c>
      <c r="Z247" s="32">
        <f t="shared" si="209"/>
        <v>0</v>
      </c>
      <c r="AA247" s="32" t="str">
        <f t="shared" si="210"/>
        <v/>
      </c>
      <c r="AB247" s="32" t="str">
        <f t="shared" si="211"/>
        <v/>
      </c>
      <c r="AC247" s="56" t="str">
        <f t="shared" si="212"/>
        <v/>
      </c>
      <c r="AD247" s="42">
        <f t="shared" si="213"/>
        <v>1</v>
      </c>
      <c r="AE247" s="43">
        <f t="shared" si="181"/>
        <v>0</v>
      </c>
      <c r="AF247" s="43">
        <f t="shared" si="182"/>
        <v>0</v>
      </c>
      <c r="AG247" s="43">
        <f t="shared" si="183"/>
        <v>0</v>
      </c>
      <c r="AH247" s="44">
        <f t="shared" si="184"/>
        <v>0</v>
      </c>
      <c r="AI247" s="45">
        <f t="shared" si="185"/>
        <v>0</v>
      </c>
      <c r="AJ247" s="45">
        <f t="shared" si="186"/>
        <v>0</v>
      </c>
      <c r="AK247" s="46">
        <f t="shared" si="187"/>
        <v>0</v>
      </c>
      <c r="AL247" s="46">
        <f t="shared" si="214"/>
        <v>0</v>
      </c>
      <c r="AM247" s="46">
        <f t="shared" si="188"/>
        <v>0</v>
      </c>
      <c r="AN247" s="32">
        <f t="shared" si="215"/>
        <v>0</v>
      </c>
      <c r="AO247" s="45">
        <f t="shared" si="216"/>
        <v>0</v>
      </c>
      <c r="AP247" s="45">
        <f t="shared" si="217"/>
        <v>0</v>
      </c>
      <c r="AQ247" s="46">
        <f t="shared" si="218"/>
        <v>0</v>
      </c>
      <c r="AR247" s="46">
        <f t="shared" si="219"/>
        <v>0</v>
      </c>
      <c r="AS247" s="46">
        <f t="shared" si="220"/>
        <v>0</v>
      </c>
      <c r="AT247" s="32">
        <f t="shared" si="221"/>
        <v>0</v>
      </c>
      <c r="AU247" s="35" t="str">
        <f t="shared" si="222"/>
        <v/>
      </c>
      <c r="AV247" s="35" t="str">
        <f t="shared" si="223"/>
        <v/>
      </c>
      <c r="AW247" s="65" t="str">
        <f t="shared" si="224"/>
        <v/>
      </c>
      <c r="AX247" s="47">
        <f t="shared" si="189"/>
        <v>1</v>
      </c>
      <c r="AY247" s="48">
        <f t="shared" si="190"/>
        <v>0</v>
      </c>
      <c r="AZ247" s="48">
        <f t="shared" si="191"/>
        <v>0</v>
      </c>
      <c r="BA247" s="43">
        <f t="shared" si="192"/>
        <v>0</v>
      </c>
      <c r="BB247" s="43">
        <f t="shared" si="193"/>
        <v>0</v>
      </c>
      <c r="BC247" s="49">
        <f t="shared" si="194"/>
        <v>0</v>
      </c>
      <c r="BD247" s="49">
        <f t="shared" si="195"/>
        <v>0</v>
      </c>
      <c r="BE247" s="49">
        <f t="shared" si="196"/>
        <v>0</v>
      </c>
      <c r="BF247" s="49">
        <f t="shared" si="225"/>
        <v>0</v>
      </c>
      <c r="BG247" s="49">
        <f t="shared" si="197"/>
        <v>0</v>
      </c>
      <c r="BH247" s="32">
        <f t="shared" si="226"/>
        <v>0</v>
      </c>
      <c r="BI247" s="49">
        <f t="shared" si="227"/>
        <v>0</v>
      </c>
      <c r="BJ247" s="49">
        <f t="shared" si="228"/>
        <v>0</v>
      </c>
      <c r="BK247" s="49">
        <f t="shared" si="229"/>
        <v>0</v>
      </c>
      <c r="BL247" s="49">
        <f t="shared" si="230"/>
        <v>0</v>
      </c>
      <c r="BM247" s="49">
        <f t="shared" si="231"/>
        <v>0</v>
      </c>
      <c r="BN247" s="32">
        <f t="shared" si="232"/>
        <v>0</v>
      </c>
      <c r="BO247" s="32" t="str">
        <f t="shared" si="233"/>
        <v/>
      </c>
      <c r="BP247" s="32" t="str">
        <f t="shared" si="234"/>
        <v/>
      </c>
      <c r="BQ247" s="56" t="str">
        <f t="shared" si="235"/>
        <v/>
      </c>
      <c r="BR247" s="250">
        <f t="shared" si="236"/>
        <v>0</v>
      </c>
      <c r="BS247" s="19"/>
      <c r="BT247" s="19"/>
      <c r="BU247" s="19"/>
      <c r="BV247" s="19"/>
      <c r="BW247" s="19"/>
      <c r="BX247" s="19"/>
      <c r="BY247" s="19"/>
      <c r="BZ247" s="19"/>
      <c r="CA247" s="19">
        <f t="shared" si="198"/>
        <v>10</v>
      </c>
      <c r="CB247" s="19"/>
      <c r="CC247" s="19"/>
      <c r="CD247" s="19"/>
      <c r="CE247" s="19"/>
      <c r="CF247" s="19"/>
      <c r="CG247" s="19"/>
      <c r="CH247" s="19"/>
      <c r="CI247" s="19"/>
      <c r="CJ247" s="19"/>
      <c r="CK247" s="19"/>
      <c r="CL247" s="19"/>
      <c r="CM247" s="19"/>
      <c r="CN247" s="19"/>
      <c r="CO247" s="18"/>
      <c r="CP247" s="18"/>
      <c r="CQ247" s="18"/>
    </row>
    <row r="248" spans="1:95" ht="15.75" customHeight="1" x14ac:dyDescent="0.25">
      <c r="A248" s="129">
        <v>230</v>
      </c>
      <c r="B248" s="50"/>
      <c r="C248" s="50"/>
      <c r="D248" s="36"/>
      <c r="E248" s="36"/>
      <c r="F248" s="37">
        <v>1</v>
      </c>
      <c r="G248" s="61">
        <v>0</v>
      </c>
      <c r="H248" s="62">
        <v>0</v>
      </c>
      <c r="I248" s="63">
        <v>0</v>
      </c>
      <c r="J248" s="38">
        <v>1</v>
      </c>
      <c r="K248" s="39">
        <v>0</v>
      </c>
      <c r="L248" s="39">
        <v>0</v>
      </c>
      <c r="M248" s="39">
        <v>0</v>
      </c>
      <c r="N248" s="40">
        <v>0</v>
      </c>
      <c r="O248" s="41">
        <f t="shared" si="199"/>
        <v>0</v>
      </c>
      <c r="P248" s="41">
        <f t="shared" si="200"/>
        <v>0</v>
      </c>
      <c r="Q248" s="41">
        <f t="shared" si="201"/>
        <v>0</v>
      </c>
      <c r="R248" s="41">
        <f t="shared" si="202"/>
        <v>0</v>
      </c>
      <c r="S248" s="41">
        <f t="shared" si="203"/>
        <v>0</v>
      </c>
      <c r="T248" s="32">
        <f t="shared" si="180"/>
        <v>0</v>
      </c>
      <c r="U248" s="41">
        <f t="shared" si="204"/>
        <v>0</v>
      </c>
      <c r="V248" s="41">
        <f t="shared" si="205"/>
        <v>0</v>
      </c>
      <c r="W248" s="41">
        <f t="shared" si="206"/>
        <v>0</v>
      </c>
      <c r="X248" s="41">
        <f t="shared" si="207"/>
        <v>0</v>
      </c>
      <c r="Y248" s="41">
        <f t="shared" si="208"/>
        <v>0</v>
      </c>
      <c r="Z248" s="32">
        <f t="shared" si="209"/>
        <v>0</v>
      </c>
      <c r="AA248" s="32" t="str">
        <f t="shared" si="210"/>
        <v/>
      </c>
      <c r="AB248" s="32" t="str">
        <f t="shared" si="211"/>
        <v/>
      </c>
      <c r="AC248" s="56" t="str">
        <f t="shared" si="212"/>
        <v/>
      </c>
      <c r="AD248" s="42">
        <f t="shared" si="213"/>
        <v>1</v>
      </c>
      <c r="AE248" s="43">
        <f t="shared" si="181"/>
        <v>0</v>
      </c>
      <c r="AF248" s="43">
        <f t="shared" si="182"/>
        <v>0</v>
      </c>
      <c r="AG248" s="43">
        <f t="shared" si="183"/>
        <v>0</v>
      </c>
      <c r="AH248" s="44">
        <f t="shared" si="184"/>
        <v>0</v>
      </c>
      <c r="AI248" s="45">
        <f t="shared" si="185"/>
        <v>0</v>
      </c>
      <c r="AJ248" s="45">
        <f t="shared" si="186"/>
        <v>0</v>
      </c>
      <c r="AK248" s="46">
        <f t="shared" si="187"/>
        <v>0</v>
      </c>
      <c r="AL248" s="46">
        <f t="shared" si="214"/>
        <v>0</v>
      </c>
      <c r="AM248" s="46">
        <f t="shared" si="188"/>
        <v>0</v>
      </c>
      <c r="AN248" s="32">
        <f t="shared" si="215"/>
        <v>0</v>
      </c>
      <c r="AO248" s="45">
        <f t="shared" si="216"/>
        <v>0</v>
      </c>
      <c r="AP248" s="45">
        <f t="shared" si="217"/>
        <v>0</v>
      </c>
      <c r="AQ248" s="46">
        <f t="shared" si="218"/>
        <v>0</v>
      </c>
      <c r="AR248" s="46">
        <f t="shared" si="219"/>
        <v>0</v>
      </c>
      <c r="AS248" s="46">
        <f t="shared" si="220"/>
        <v>0</v>
      </c>
      <c r="AT248" s="32">
        <f t="shared" si="221"/>
        <v>0</v>
      </c>
      <c r="AU248" s="35" t="str">
        <f t="shared" si="222"/>
        <v/>
      </c>
      <c r="AV248" s="35" t="str">
        <f t="shared" si="223"/>
        <v/>
      </c>
      <c r="AW248" s="65" t="str">
        <f t="shared" si="224"/>
        <v/>
      </c>
      <c r="AX248" s="47">
        <f t="shared" si="189"/>
        <v>1</v>
      </c>
      <c r="AY248" s="48">
        <f t="shared" si="190"/>
        <v>0</v>
      </c>
      <c r="AZ248" s="48">
        <f t="shared" si="191"/>
        <v>0</v>
      </c>
      <c r="BA248" s="43">
        <f t="shared" si="192"/>
        <v>0</v>
      </c>
      <c r="BB248" s="43">
        <f t="shared" si="193"/>
        <v>0</v>
      </c>
      <c r="BC248" s="49">
        <f t="shared" si="194"/>
        <v>0</v>
      </c>
      <c r="BD248" s="49">
        <f t="shared" si="195"/>
        <v>0</v>
      </c>
      <c r="BE248" s="49">
        <f t="shared" si="196"/>
        <v>0</v>
      </c>
      <c r="BF248" s="49">
        <f t="shared" si="225"/>
        <v>0</v>
      </c>
      <c r="BG248" s="49">
        <f t="shared" si="197"/>
        <v>0</v>
      </c>
      <c r="BH248" s="32">
        <f t="shared" si="226"/>
        <v>0</v>
      </c>
      <c r="BI248" s="49">
        <f t="shared" si="227"/>
        <v>0</v>
      </c>
      <c r="BJ248" s="49">
        <f t="shared" si="228"/>
        <v>0</v>
      </c>
      <c r="BK248" s="49">
        <f t="shared" si="229"/>
        <v>0</v>
      </c>
      <c r="BL248" s="49">
        <f t="shared" si="230"/>
        <v>0</v>
      </c>
      <c r="BM248" s="49">
        <f t="shared" si="231"/>
        <v>0</v>
      </c>
      <c r="BN248" s="32">
        <f t="shared" si="232"/>
        <v>0</v>
      </c>
      <c r="BO248" s="32" t="str">
        <f t="shared" si="233"/>
        <v/>
      </c>
      <c r="BP248" s="32" t="str">
        <f t="shared" si="234"/>
        <v/>
      </c>
      <c r="BQ248" s="56" t="str">
        <f t="shared" si="235"/>
        <v/>
      </c>
      <c r="BR248" s="250">
        <f t="shared" si="236"/>
        <v>0</v>
      </c>
      <c r="BS248" s="19"/>
      <c r="BT248" s="19"/>
      <c r="BU248" s="19"/>
      <c r="BV248" s="19"/>
      <c r="BW248" s="19"/>
      <c r="BX248" s="19"/>
      <c r="BY248" s="19"/>
      <c r="BZ248" s="19"/>
      <c r="CA248" s="19">
        <f t="shared" si="198"/>
        <v>10</v>
      </c>
      <c r="CB248" s="19"/>
      <c r="CC248" s="19"/>
      <c r="CD248" s="19"/>
      <c r="CE248" s="19"/>
      <c r="CF248" s="19"/>
      <c r="CG248" s="19"/>
      <c r="CH248" s="19"/>
      <c r="CI248" s="19"/>
      <c r="CJ248" s="19"/>
      <c r="CK248" s="19"/>
      <c r="CL248" s="19"/>
      <c r="CM248" s="19"/>
      <c r="CN248" s="19"/>
      <c r="CO248" s="18"/>
      <c r="CP248" s="18"/>
      <c r="CQ248" s="18"/>
    </row>
    <row r="249" spans="1:95" ht="15.75" customHeight="1" x14ac:dyDescent="0.25">
      <c r="A249" s="129">
        <v>231</v>
      </c>
      <c r="B249" s="50"/>
      <c r="C249" s="50"/>
      <c r="D249" s="36"/>
      <c r="E249" s="36"/>
      <c r="F249" s="37">
        <v>1</v>
      </c>
      <c r="G249" s="61">
        <v>0</v>
      </c>
      <c r="H249" s="62">
        <v>0</v>
      </c>
      <c r="I249" s="63">
        <v>0</v>
      </c>
      <c r="J249" s="38">
        <v>1</v>
      </c>
      <c r="K249" s="39">
        <v>0</v>
      </c>
      <c r="L249" s="39">
        <v>0</v>
      </c>
      <c r="M249" s="39">
        <v>0</v>
      </c>
      <c r="N249" s="40">
        <v>0</v>
      </c>
      <c r="O249" s="41">
        <f t="shared" si="199"/>
        <v>0</v>
      </c>
      <c r="P249" s="41">
        <f t="shared" si="200"/>
        <v>0</v>
      </c>
      <c r="Q249" s="41">
        <f t="shared" si="201"/>
        <v>0</v>
      </c>
      <c r="R249" s="41">
        <f t="shared" si="202"/>
        <v>0</v>
      </c>
      <c r="S249" s="41">
        <f t="shared" si="203"/>
        <v>0</v>
      </c>
      <c r="T249" s="32">
        <f t="shared" si="180"/>
        <v>0</v>
      </c>
      <c r="U249" s="41">
        <f t="shared" si="204"/>
        <v>0</v>
      </c>
      <c r="V249" s="41">
        <f t="shared" si="205"/>
        <v>0</v>
      </c>
      <c r="W249" s="41">
        <f t="shared" si="206"/>
        <v>0</v>
      </c>
      <c r="X249" s="41">
        <f t="shared" si="207"/>
        <v>0</v>
      </c>
      <c r="Y249" s="41">
        <f t="shared" si="208"/>
        <v>0</v>
      </c>
      <c r="Z249" s="32">
        <f t="shared" si="209"/>
        <v>0</v>
      </c>
      <c r="AA249" s="32" t="str">
        <f t="shared" si="210"/>
        <v/>
      </c>
      <c r="AB249" s="32" t="str">
        <f t="shared" si="211"/>
        <v/>
      </c>
      <c r="AC249" s="56" t="str">
        <f t="shared" si="212"/>
        <v/>
      </c>
      <c r="AD249" s="42">
        <f t="shared" si="213"/>
        <v>1</v>
      </c>
      <c r="AE249" s="43">
        <f t="shared" si="181"/>
        <v>0</v>
      </c>
      <c r="AF249" s="43">
        <f t="shared" si="182"/>
        <v>0</v>
      </c>
      <c r="AG249" s="43">
        <f t="shared" si="183"/>
        <v>0</v>
      </c>
      <c r="AH249" s="44">
        <f t="shared" si="184"/>
        <v>0</v>
      </c>
      <c r="AI249" s="45">
        <f t="shared" si="185"/>
        <v>0</v>
      </c>
      <c r="AJ249" s="45">
        <f t="shared" si="186"/>
        <v>0</v>
      </c>
      <c r="AK249" s="46">
        <f t="shared" si="187"/>
        <v>0</v>
      </c>
      <c r="AL249" s="46">
        <f t="shared" si="214"/>
        <v>0</v>
      </c>
      <c r="AM249" s="46">
        <f t="shared" si="188"/>
        <v>0</v>
      </c>
      <c r="AN249" s="32">
        <f t="shared" si="215"/>
        <v>0</v>
      </c>
      <c r="AO249" s="45">
        <f t="shared" si="216"/>
        <v>0</v>
      </c>
      <c r="AP249" s="45">
        <f t="shared" si="217"/>
        <v>0</v>
      </c>
      <c r="AQ249" s="46">
        <f t="shared" si="218"/>
        <v>0</v>
      </c>
      <c r="AR249" s="46">
        <f t="shared" si="219"/>
        <v>0</v>
      </c>
      <c r="AS249" s="46">
        <f t="shared" si="220"/>
        <v>0</v>
      </c>
      <c r="AT249" s="32">
        <f t="shared" si="221"/>
        <v>0</v>
      </c>
      <c r="AU249" s="35" t="str">
        <f t="shared" si="222"/>
        <v/>
      </c>
      <c r="AV249" s="35" t="str">
        <f t="shared" si="223"/>
        <v/>
      </c>
      <c r="AW249" s="65" t="str">
        <f t="shared" si="224"/>
        <v/>
      </c>
      <c r="AX249" s="47">
        <f t="shared" si="189"/>
        <v>1</v>
      </c>
      <c r="AY249" s="48">
        <f t="shared" si="190"/>
        <v>0</v>
      </c>
      <c r="AZ249" s="48">
        <f t="shared" si="191"/>
        <v>0</v>
      </c>
      <c r="BA249" s="43">
        <f t="shared" si="192"/>
        <v>0</v>
      </c>
      <c r="BB249" s="43">
        <f t="shared" si="193"/>
        <v>0</v>
      </c>
      <c r="BC249" s="49">
        <f t="shared" si="194"/>
        <v>0</v>
      </c>
      <c r="BD249" s="49">
        <f t="shared" si="195"/>
        <v>0</v>
      </c>
      <c r="BE249" s="49">
        <f t="shared" si="196"/>
        <v>0</v>
      </c>
      <c r="BF249" s="49">
        <f t="shared" si="225"/>
        <v>0</v>
      </c>
      <c r="BG249" s="49">
        <f t="shared" si="197"/>
        <v>0</v>
      </c>
      <c r="BH249" s="32">
        <f t="shared" si="226"/>
        <v>0</v>
      </c>
      <c r="BI249" s="49">
        <f t="shared" si="227"/>
        <v>0</v>
      </c>
      <c r="BJ249" s="49">
        <f t="shared" si="228"/>
        <v>0</v>
      </c>
      <c r="BK249" s="49">
        <f t="shared" si="229"/>
        <v>0</v>
      </c>
      <c r="BL249" s="49">
        <f t="shared" si="230"/>
        <v>0</v>
      </c>
      <c r="BM249" s="49">
        <f t="shared" si="231"/>
        <v>0</v>
      </c>
      <c r="BN249" s="32">
        <f t="shared" si="232"/>
        <v>0</v>
      </c>
      <c r="BO249" s="32" t="str">
        <f t="shared" si="233"/>
        <v/>
      </c>
      <c r="BP249" s="32" t="str">
        <f t="shared" si="234"/>
        <v/>
      </c>
      <c r="BQ249" s="56" t="str">
        <f t="shared" si="235"/>
        <v/>
      </c>
      <c r="BR249" s="250">
        <f t="shared" si="236"/>
        <v>0</v>
      </c>
      <c r="BS249" s="19"/>
      <c r="BT249" s="19"/>
      <c r="BU249" s="19"/>
      <c r="BV249" s="19"/>
      <c r="BW249" s="19"/>
      <c r="BX249" s="19"/>
      <c r="BY249" s="19"/>
      <c r="BZ249" s="19"/>
      <c r="CA249" s="19">
        <f t="shared" si="198"/>
        <v>10</v>
      </c>
      <c r="CB249" s="19"/>
      <c r="CC249" s="19"/>
      <c r="CD249" s="19"/>
      <c r="CE249" s="19"/>
      <c r="CF249" s="19"/>
      <c r="CG249" s="19"/>
      <c r="CH249" s="19"/>
      <c r="CI249" s="19"/>
      <c r="CJ249" s="19"/>
      <c r="CK249" s="19"/>
      <c r="CL249" s="19"/>
      <c r="CM249" s="19"/>
      <c r="CN249" s="19"/>
      <c r="CO249" s="18"/>
      <c r="CP249" s="18"/>
      <c r="CQ249" s="18"/>
    </row>
    <row r="250" spans="1:95" ht="15.75" customHeight="1" x14ac:dyDescent="0.25">
      <c r="A250" s="129">
        <v>232</v>
      </c>
      <c r="B250" s="50"/>
      <c r="C250" s="50"/>
      <c r="D250" s="36"/>
      <c r="E250" s="36"/>
      <c r="F250" s="37">
        <v>1</v>
      </c>
      <c r="G250" s="61">
        <v>0</v>
      </c>
      <c r="H250" s="62">
        <v>0</v>
      </c>
      <c r="I250" s="63">
        <v>0</v>
      </c>
      <c r="J250" s="38">
        <v>1</v>
      </c>
      <c r="K250" s="39">
        <v>0</v>
      </c>
      <c r="L250" s="39">
        <v>0</v>
      </c>
      <c r="M250" s="39">
        <v>0</v>
      </c>
      <c r="N250" s="40">
        <v>0</v>
      </c>
      <c r="O250" s="41">
        <f t="shared" si="199"/>
        <v>0</v>
      </c>
      <c r="P250" s="41">
        <f t="shared" si="200"/>
        <v>0</v>
      </c>
      <c r="Q250" s="41">
        <f t="shared" si="201"/>
        <v>0</v>
      </c>
      <c r="R250" s="41">
        <f t="shared" si="202"/>
        <v>0</v>
      </c>
      <c r="S250" s="41">
        <f t="shared" si="203"/>
        <v>0</v>
      </c>
      <c r="T250" s="32">
        <f t="shared" si="180"/>
        <v>0</v>
      </c>
      <c r="U250" s="41">
        <f t="shared" si="204"/>
        <v>0</v>
      </c>
      <c r="V250" s="41">
        <f t="shared" si="205"/>
        <v>0</v>
      </c>
      <c r="W250" s="41">
        <f t="shared" si="206"/>
        <v>0</v>
      </c>
      <c r="X250" s="41">
        <f t="shared" si="207"/>
        <v>0</v>
      </c>
      <c r="Y250" s="41">
        <f t="shared" si="208"/>
        <v>0</v>
      </c>
      <c r="Z250" s="32">
        <f t="shared" si="209"/>
        <v>0</v>
      </c>
      <c r="AA250" s="32" t="str">
        <f t="shared" si="210"/>
        <v/>
      </c>
      <c r="AB250" s="32" t="str">
        <f t="shared" si="211"/>
        <v/>
      </c>
      <c r="AC250" s="56" t="str">
        <f t="shared" si="212"/>
        <v/>
      </c>
      <c r="AD250" s="42">
        <f t="shared" si="213"/>
        <v>1</v>
      </c>
      <c r="AE250" s="43">
        <f t="shared" si="181"/>
        <v>0</v>
      </c>
      <c r="AF250" s="43">
        <f t="shared" si="182"/>
        <v>0</v>
      </c>
      <c r="AG250" s="43">
        <f t="shared" si="183"/>
        <v>0</v>
      </c>
      <c r="AH250" s="44">
        <f t="shared" si="184"/>
        <v>0</v>
      </c>
      <c r="AI250" s="45">
        <f t="shared" si="185"/>
        <v>0</v>
      </c>
      <c r="AJ250" s="45">
        <f t="shared" si="186"/>
        <v>0</v>
      </c>
      <c r="AK250" s="46">
        <f t="shared" si="187"/>
        <v>0</v>
      </c>
      <c r="AL250" s="46">
        <f t="shared" si="214"/>
        <v>0</v>
      </c>
      <c r="AM250" s="46">
        <f t="shared" si="188"/>
        <v>0</v>
      </c>
      <c r="AN250" s="32">
        <f t="shared" si="215"/>
        <v>0</v>
      </c>
      <c r="AO250" s="45">
        <f t="shared" si="216"/>
        <v>0</v>
      </c>
      <c r="AP250" s="45">
        <f t="shared" si="217"/>
        <v>0</v>
      </c>
      <c r="AQ250" s="46">
        <f t="shared" si="218"/>
        <v>0</v>
      </c>
      <c r="AR250" s="46">
        <f t="shared" si="219"/>
        <v>0</v>
      </c>
      <c r="AS250" s="46">
        <f t="shared" si="220"/>
        <v>0</v>
      </c>
      <c r="AT250" s="32">
        <f t="shared" si="221"/>
        <v>0</v>
      </c>
      <c r="AU250" s="35" t="str">
        <f t="shared" si="222"/>
        <v/>
      </c>
      <c r="AV250" s="35" t="str">
        <f t="shared" si="223"/>
        <v/>
      </c>
      <c r="AW250" s="65" t="str">
        <f t="shared" si="224"/>
        <v/>
      </c>
      <c r="AX250" s="47">
        <f t="shared" si="189"/>
        <v>1</v>
      </c>
      <c r="AY250" s="48">
        <f t="shared" si="190"/>
        <v>0</v>
      </c>
      <c r="AZ250" s="48">
        <f t="shared" si="191"/>
        <v>0</v>
      </c>
      <c r="BA250" s="43">
        <f t="shared" si="192"/>
        <v>0</v>
      </c>
      <c r="BB250" s="43">
        <f t="shared" si="193"/>
        <v>0</v>
      </c>
      <c r="BC250" s="49">
        <f t="shared" si="194"/>
        <v>0</v>
      </c>
      <c r="BD250" s="49">
        <f t="shared" si="195"/>
        <v>0</v>
      </c>
      <c r="BE250" s="49">
        <f t="shared" si="196"/>
        <v>0</v>
      </c>
      <c r="BF250" s="49">
        <f t="shared" si="225"/>
        <v>0</v>
      </c>
      <c r="BG250" s="49">
        <f t="shared" si="197"/>
        <v>0</v>
      </c>
      <c r="BH250" s="32">
        <f t="shared" si="226"/>
        <v>0</v>
      </c>
      <c r="BI250" s="49">
        <f t="shared" si="227"/>
        <v>0</v>
      </c>
      <c r="BJ250" s="49">
        <f t="shared" si="228"/>
        <v>0</v>
      </c>
      <c r="BK250" s="49">
        <f t="shared" si="229"/>
        <v>0</v>
      </c>
      <c r="BL250" s="49">
        <f t="shared" si="230"/>
        <v>0</v>
      </c>
      <c r="BM250" s="49">
        <f t="shared" si="231"/>
        <v>0</v>
      </c>
      <c r="BN250" s="32">
        <f t="shared" si="232"/>
        <v>0</v>
      </c>
      <c r="BO250" s="32" t="str">
        <f t="shared" si="233"/>
        <v/>
      </c>
      <c r="BP250" s="32" t="str">
        <f t="shared" si="234"/>
        <v/>
      </c>
      <c r="BQ250" s="56" t="str">
        <f t="shared" si="235"/>
        <v/>
      </c>
      <c r="BR250" s="250">
        <f t="shared" si="236"/>
        <v>0</v>
      </c>
      <c r="BS250" s="19"/>
      <c r="BT250" s="19"/>
      <c r="BU250" s="19"/>
      <c r="BV250" s="19"/>
      <c r="BW250" s="19"/>
      <c r="BX250" s="19"/>
      <c r="BY250" s="19"/>
      <c r="BZ250" s="19"/>
      <c r="CA250" s="19">
        <f t="shared" si="198"/>
        <v>10</v>
      </c>
      <c r="CB250" s="19"/>
      <c r="CC250" s="19"/>
      <c r="CD250" s="19"/>
      <c r="CE250" s="19"/>
      <c r="CF250" s="19"/>
      <c r="CG250" s="19"/>
      <c r="CH250" s="19"/>
      <c r="CI250" s="19"/>
      <c r="CJ250" s="19"/>
      <c r="CK250" s="19"/>
      <c r="CL250" s="19"/>
      <c r="CM250" s="19"/>
      <c r="CN250" s="19"/>
      <c r="CO250" s="18"/>
      <c r="CP250" s="18"/>
      <c r="CQ250" s="18"/>
    </row>
    <row r="251" spans="1:95" ht="15.75" customHeight="1" x14ac:dyDescent="0.25">
      <c r="A251" s="129">
        <v>233</v>
      </c>
      <c r="B251" s="50"/>
      <c r="C251" s="50"/>
      <c r="D251" s="36"/>
      <c r="E251" s="36"/>
      <c r="F251" s="37">
        <v>1</v>
      </c>
      <c r="G251" s="61">
        <v>0</v>
      </c>
      <c r="H251" s="62">
        <v>0</v>
      </c>
      <c r="I251" s="63">
        <v>0</v>
      </c>
      <c r="J251" s="38">
        <v>1</v>
      </c>
      <c r="K251" s="39">
        <v>0</v>
      </c>
      <c r="L251" s="39">
        <v>0</v>
      </c>
      <c r="M251" s="39">
        <v>0</v>
      </c>
      <c r="N251" s="40">
        <v>0</v>
      </c>
      <c r="O251" s="41">
        <f t="shared" si="199"/>
        <v>0</v>
      </c>
      <c r="P251" s="41">
        <f t="shared" si="200"/>
        <v>0</v>
      </c>
      <c r="Q251" s="41">
        <f t="shared" si="201"/>
        <v>0</v>
      </c>
      <c r="R251" s="41">
        <f t="shared" si="202"/>
        <v>0</v>
      </c>
      <c r="S251" s="41">
        <f t="shared" si="203"/>
        <v>0</v>
      </c>
      <c r="T251" s="32">
        <f t="shared" si="180"/>
        <v>0</v>
      </c>
      <c r="U251" s="41">
        <f t="shared" si="204"/>
        <v>0</v>
      </c>
      <c r="V251" s="41">
        <f t="shared" si="205"/>
        <v>0</v>
      </c>
      <c r="W251" s="41">
        <f t="shared" si="206"/>
        <v>0</v>
      </c>
      <c r="X251" s="41">
        <f t="shared" si="207"/>
        <v>0</v>
      </c>
      <c r="Y251" s="41">
        <f t="shared" si="208"/>
        <v>0</v>
      </c>
      <c r="Z251" s="32">
        <f t="shared" si="209"/>
        <v>0</v>
      </c>
      <c r="AA251" s="32" t="str">
        <f t="shared" si="210"/>
        <v/>
      </c>
      <c r="AB251" s="32" t="str">
        <f t="shared" si="211"/>
        <v/>
      </c>
      <c r="AC251" s="56" t="str">
        <f t="shared" si="212"/>
        <v/>
      </c>
      <c r="AD251" s="42">
        <f t="shared" si="213"/>
        <v>1</v>
      </c>
      <c r="AE251" s="43">
        <f t="shared" si="181"/>
        <v>0</v>
      </c>
      <c r="AF251" s="43">
        <f t="shared" si="182"/>
        <v>0</v>
      </c>
      <c r="AG251" s="43">
        <f t="shared" si="183"/>
        <v>0</v>
      </c>
      <c r="AH251" s="44">
        <f t="shared" si="184"/>
        <v>0</v>
      </c>
      <c r="AI251" s="45">
        <f t="shared" si="185"/>
        <v>0</v>
      </c>
      <c r="AJ251" s="45">
        <f t="shared" si="186"/>
        <v>0</v>
      </c>
      <c r="AK251" s="46">
        <f t="shared" si="187"/>
        <v>0</v>
      </c>
      <c r="AL251" s="46">
        <f t="shared" si="214"/>
        <v>0</v>
      </c>
      <c r="AM251" s="46">
        <f t="shared" si="188"/>
        <v>0</v>
      </c>
      <c r="AN251" s="32">
        <f t="shared" si="215"/>
        <v>0</v>
      </c>
      <c r="AO251" s="45">
        <f t="shared" si="216"/>
        <v>0</v>
      </c>
      <c r="AP251" s="45">
        <f t="shared" si="217"/>
        <v>0</v>
      </c>
      <c r="AQ251" s="46">
        <f t="shared" si="218"/>
        <v>0</v>
      </c>
      <c r="AR251" s="46">
        <f t="shared" si="219"/>
        <v>0</v>
      </c>
      <c r="AS251" s="46">
        <f t="shared" si="220"/>
        <v>0</v>
      </c>
      <c r="AT251" s="32">
        <f t="shared" si="221"/>
        <v>0</v>
      </c>
      <c r="AU251" s="35" t="str">
        <f t="shared" si="222"/>
        <v/>
      </c>
      <c r="AV251" s="35" t="str">
        <f t="shared" si="223"/>
        <v/>
      </c>
      <c r="AW251" s="65" t="str">
        <f t="shared" si="224"/>
        <v/>
      </c>
      <c r="AX251" s="47">
        <f t="shared" si="189"/>
        <v>1</v>
      </c>
      <c r="AY251" s="48">
        <f t="shared" si="190"/>
        <v>0</v>
      </c>
      <c r="AZ251" s="48">
        <f t="shared" si="191"/>
        <v>0</v>
      </c>
      <c r="BA251" s="43">
        <f t="shared" si="192"/>
        <v>0</v>
      </c>
      <c r="BB251" s="43">
        <f t="shared" si="193"/>
        <v>0</v>
      </c>
      <c r="BC251" s="49">
        <f t="shared" si="194"/>
        <v>0</v>
      </c>
      <c r="BD251" s="49">
        <f t="shared" si="195"/>
        <v>0</v>
      </c>
      <c r="BE251" s="49">
        <f t="shared" si="196"/>
        <v>0</v>
      </c>
      <c r="BF251" s="49">
        <f t="shared" si="225"/>
        <v>0</v>
      </c>
      <c r="BG251" s="49">
        <f t="shared" si="197"/>
        <v>0</v>
      </c>
      <c r="BH251" s="32">
        <f t="shared" si="226"/>
        <v>0</v>
      </c>
      <c r="BI251" s="49">
        <f t="shared" si="227"/>
        <v>0</v>
      </c>
      <c r="BJ251" s="49">
        <f t="shared" si="228"/>
        <v>0</v>
      </c>
      <c r="BK251" s="49">
        <f t="shared" si="229"/>
        <v>0</v>
      </c>
      <c r="BL251" s="49">
        <f t="shared" si="230"/>
        <v>0</v>
      </c>
      <c r="BM251" s="49">
        <f t="shared" si="231"/>
        <v>0</v>
      </c>
      <c r="BN251" s="32">
        <f t="shared" si="232"/>
        <v>0</v>
      </c>
      <c r="BO251" s="32" t="str">
        <f t="shared" si="233"/>
        <v/>
      </c>
      <c r="BP251" s="32" t="str">
        <f t="shared" si="234"/>
        <v/>
      </c>
      <c r="BQ251" s="56" t="str">
        <f t="shared" si="235"/>
        <v/>
      </c>
      <c r="BR251" s="250">
        <f t="shared" si="236"/>
        <v>0</v>
      </c>
      <c r="BS251" s="19"/>
      <c r="BT251" s="19"/>
      <c r="BU251" s="19"/>
      <c r="BV251" s="19"/>
      <c r="BW251" s="19"/>
      <c r="BX251" s="19"/>
      <c r="BY251" s="19"/>
      <c r="BZ251" s="19"/>
      <c r="CA251" s="19">
        <f t="shared" si="198"/>
        <v>10</v>
      </c>
      <c r="CB251" s="19"/>
      <c r="CC251" s="19"/>
      <c r="CD251" s="19"/>
      <c r="CE251" s="19"/>
      <c r="CF251" s="19"/>
      <c r="CG251" s="19"/>
      <c r="CH251" s="19"/>
      <c r="CI251" s="19"/>
      <c r="CJ251" s="19"/>
      <c r="CK251" s="19"/>
      <c r="CL251" s="19"/>
      <c r="CM251" s="19"/>
      <c r="CN251" s="19"/>
      <c r="CO251" s="18"/>
      <c r="CP251" s="18"/>
      <c r="CQ251" s="18"/>
    </row>
    <row r="252" spans="1:95" ht="15.75" customHeight="1" x14ac:dyDescent="0.25">
      <c r="A252" s="129">
        <v>234</v>
      </c>
      <c r="B252" s="50"/>
      <c r="C252" s="50"/>
      <c r="D252" s="36"/>
      <c r="E252" s="36"/>
      <c r="F252" s="37">
        <v>1</v>
      </c>
      <c r="G252" s="61">
        <v>0</v>
      </c>
      <c r="H252" s="62">
        <v>0</v>
      </c>
      <c r="I252" s="63">
        <v>0</v>
      </c>
      <c r="J252" s="38">
        <v>1</v>
      </c>
      <c r="K252" s="39">
        <v>0</v>
      </c>
      <c r="L252" s="39">
        <v>0</v>
      </c>
      <c r="M252" s="39">
        <v>0</v>
      </c>
      <c r="N252" s="40">
        <v>0</v>
      </c>
      <c r="O252" s="41">
        <f t="shared" si="199"/>
        <v>0</v>
      </c>
      <c r="P252" s="41">
        <f t="shared" si="200"/>
        <v>0</v>
      </c>
      <c r="Q252" s="41">
        <f t="shared" si="201"/>
        <v>0</v>
      </c>
      <c r="R252" s="41">
        <f t="shared" si="202"/>
        <v>0</v>
      </c>
      <c r="S252" s="41">
        <f t="shared" si="203"/>
        <v>0</v>
      </c>
      <c r="T252" s="32">
        <f t="shared" si="180"/>
        <v>0</v>
      </c>
      <c r="U252" s="41">
        <f t="shared" si="204"/>
        <v>0</v>
      </c>
      <c r="V252" s="41">
        <f t="shared" si="205"/>
        <v>0</v>
      </c>
      <c r="W252" s="41">
        <f t="shared" si="206"/>
        <v>0</v>
      </c>
      <c r="X252" s="41">
        <f t="shared" si="207"/>
        <v>0</v>
      </c>
      <c r="Y252" s="41">
        <f t="shared" si="208"/>
        <v>0</v>
      </c>
      <c r="Z252" s="32">
        <f t="shared" si="209"/>
        <v>0</v>
      </c>
      <c r="AA252" s="32" t="str">
        <f t="shared" si="210"/>
        <v/>
      </c>
      <c r="AB252" s="32" t="str">
        <f t="shared" si="211"/>
        <v/>
      </c>
      <c r="AC252" s="56" t="str">
        <f t="shared" si="212"/>
        <v/>
      </c>
      <c r="AD252" s="42">
        <f t="shared" si="213"/>
        <v>1</v>
      </c>
      <c r="AE252" s="43">
        <f t="shared" si="181"/>
        <v>0</v>
      </c>
      <c r="AF252" s="43">
        <f t="shared" si="182"/>
        <v>0</v>
      </c>
      <c r="AG252" s="43">
        <f t="shared" si="183"/>
        <v>0</v>
      </c>
      <c r="AH252" s="44">
        <f t="shared" si="184"/>
        <v>0</v>
      </c>
      <c r="AI252" s="45">
        <f t="shared" si="185"/>
        <v>0</v>
      </c>
      <c r="AJ252" s="45">
        <f t="shared" si="186"/>
        <v>0</v>
      </c>
      <c r="AK252" s="46">
        <f t="shared" si="187"/>
        <v>0</v>
      </c>
      <c r="AL252" s="46">
        <f t="shared" si="214"/>
        <v>0</v>
      </c>
      <c r="AM252" s="46">
        <f t="shared" si="188"/>
        <v>0</v>
      </c>
      <c r="AN252" s="32">
        <f t="shared" si="215"/>
        <v>0</v>
      </c>
      <c r="AO252" s="45">
        <f t="shared" si="216"/>
        <v>0</v>
      </c>
      <c r="AP252" s="45">
        <f t="shared" si="217"/>
        <v>0</v>
      </c>
      <c r="AQ252" s="46">
        <f t="shared" si="218"/>
        <v>0</v>
      </c>
      <c r="AR252" s="46">
        <f t="shared" si="219"/>
        <v>0</v>
      </c>
      <c r="AS252" s="46">
        <f t="shared" si="220"/>
        <v>0</v>
      </c>
      <c r="AT252" s="32">
        <f t="shared" si="221"/>
        <v>0</v>
      </c>
      <c r="AU252" s="35" t="str">
        <f t="shared" si="222"/>
        <v/>
      </c>
      <c r="AV252" s="35" t="str">
        <f t="shared" si="223"/>
        <v/>
      </c>
      <c r="AW252" s="65" t="str">
        <f t="shared" si="224"/>
        <v/>
      </c>
      <c r="AX252" s="47">
        <f t="shared" si="189"/>
        <v>1</v>
      </c>
      <c r="AY252" s="48">
        <f t="shared" si="190"/>
        <v>0</v>
      </c>
      <c r="AZ252" s="48">
        <f t="shared" si="191"/>
        <v>0</v>
      </c>
      <c r="BA252" s="43">
        <f t="shared" si="192"/>
        <v>0</v>
      </c>
      <c r="BB252" s="43">
        <f t="shared" si="193"/>
        <v>0</v>
      </c>
      <c r="BC252" s="49">
        <f t="shared" si="194"/>
        <v>0</v>
      </c>
      <c r="BD252" s="49">
        <f t="shared" si="195"/>
        <v>0</v>
      </c>
      <c r="BE252" s="49">
        <f t="shared" si="196"/>
        <v>0</v>
      </c>
      <c r="BF252" s="49">
        <f t="shared" si="225"/>
        <v>0</v>
      </c>
      <c r="BG252" s="49">
        <f t="shared" si="197"/>
        <v>0</v>
      </c>
      <c r="BH252" s="32">
        <f t="shared" si="226"/>
        <v>0</v>
      </c>
      <c r="BI252" s="49">
        <f t="shared" si="227"/>
        <v>0</v>
      </c>
      <c r="BJ252" s="49">
        <f t="shared" si="228"/>
        <v>0</v>
      </c>
      <c r="BK252" s="49">
        <f t="shared" si="229"/>
        <v>0</v>
      </c>
      <c r="BL252" s="49">
        <f t="shared" si="230"/>
        <v>0</v>
      </c>
      <c r="BM252" s="49">
        <f t="shared" si="231"/>
        <v>0</v>
      </c>
      <c r="BN252" s="32">
        <f t="shared" si="232"/>
        <v>0</v>
      </c>
      <c r="BO252" s="32" t="str">
        <f t="shared" si="233"/>
        <v/>
      </c>
      <c r="BP252" s="32" t="str">
        <f t="shared" si="234"/>
        <v/>
      </c>
      <c r="BQ252" s="56" t="str">
        <f t="shared" si="235"/>
        <v/>
      </c>
      <c r="BR252" s="250">
        <f t="shared" si="236"/>
        <v>0</v>
      </c>
      <c r="BS252" s="19"/>
      <c r="BT252" s="19"/>
      <c r="BU252" s="19"/>
      <c r="BV252" s="19"/>
      <c r="BW252" s="19"/>
      <c r="BX252" s="19"/>
      <c r="BY252" s="19"/>
      <c r="BZ252" s="19"/>
      <c r="CA252" s="19">
        <f t="shared" si="198"/>
        <v>10</v>
      </c>
      <c r="CB252" s="19"/>
      <c r="CC252" s="19"/>
      <c r="CD252" s="19"/>
      <c r="CE252" s="19"/>
      <c r="CF252" s="19"/>
      <c r="CG252" s="19"/>
      <c r="CH252" s="19"/>
      <c r="CI252" s="19"/>
      <c r="CJ252" s="19"/>
      <c r="CK252" s="19"/>
      <c r="CL252" s="19"/>
      <c r="CM252" s="19"/>
      <c r="CN252" s="19"/>
      <c r="CO252" s="18"/>
      <c r="CP252" s="18"/>
      <c r="CQ252" s="18"/>
    </row>
    <row r="253" spans="1:95" ht="15.75" customHeight="1" x14ac:dyDescent="0.25">
      <c r="A253" s="129">
        <v>235</v>
      </c>
      <c r="B253" s="50"/>
      <c r="C253" s="50"/>
      <c r="D253" s="36"/>
      <c r="E253" s="36"/>
      <c r="F253" s="37">
        <v>1</v>
      </c>
      <c r="G253" s="61">
        <v>0</v>
      </c>
      <c r="H253" s="62">
        <v>0</v>
      </c>
      <c r="I253" s="63">
        <v>0</v>
      </c>
      <c r="J253" s="38">
        <v>1</v>
      </c>
      <c r="K253" s="39">
        <v>0</v>
      </c>
      <c r="L253" s="39">
        <v>0</v>
      </c>
      <c r="M253" s="39">
        <v>0</v>
      </c>
      <c r="N253" s="40">
        <v>0</v>
      </c>
      <c r="O253" s="41">
        <f t="shared" si="199"/>
        <v>0</v>
      </c>
      <c r="P253" s="41">
        <f t="shared" si="200"/>
        <v>0</v>
      </c>
      <c r="Q253" s="41">
        <f t="shared" si="201"/>
        <v>0</v>
      </c>
      <c r="R253" s="41">
        <f t="shared" si="202"/>
        <v>0</v>
      </c>
      <c r="S253" s="41">
        <f t="shared" si="203"/>
        <v>0</v>
      </c>
      <c r="T253" s="32">
        <f t="shared" si="180"/>
        <v>0</v>
      </c>
      <c r="U253" s="41">
        <f t="shared" si="204"/>
        <v>0</v>
      </c>
      <c r="V253" s="41">
        <f t="shared" si="205"/>
        <v>0</v>
      </c>
      <c r="W253" s="41">
        <f t="shared" si="206"/>
        <v>0</v>
      </c>
      <c r="X253" s="41">
        <f t="shared" si="207"/>
        <v>0</v>
      </c>
      <c r="Y253" s="41">
        <f t="shared" si="208"/>
        <v>0</v>
      </c>
      <c r="Z253" s="32">
        <f t="shared" si="209"/>
        <v>0</v>
      </c>
      <c r="AA253" s="32" t="str">
        <f t="shared" si="210"/>
        <v/>
      </c>
      <c r="AB253" s="32" t="str">
        <f t="shared" si="211"/>
        <v/>
      </c>
      <c r="AC253" s="56" t="str">
        <f t="shared" si="212"/>
        <v/>
      </c>
      <c r="AD253" s="42">
        <f t="shared" si="213"/>
        <v>1</v>
      </c>
      <c r="AE253" s="43">
        <f t="shared" si="181"/>
        <v>0</v>
      </c>
      <c r="AF253" s="43">
        <f t="shared" si="182"/>
        <v>0</v>
      </c>
      <c r="AG253" s="43">
        <f t="shared" si="183"/>
        <v>0</v>
      </c>
      <c r="AH253" s="44">
        <f t="shared" si="184"/>
        <v>0</v>
      </c>
      <c r="AI253" s="45">
        <f t="shared" si="185"/>
        <v>0</v>
      </c>
      <c r="AJ253" s="45">
        <f t="shared" si="186"/>
        <v>0</v>
      </c>
      <c r="AK253" s="46">
        <f t="shared" si="187"/>
        <v>0</v>
      </c>
      <c r="AL253" s="46">
        <f t="shared" si="214"/>
        <v>0</v>
      </c>
      <c r="AM253" s="46">
        <f t="shared" si="188"/>
        <v>0</v>
      </c>
      <c r="AN253" s="32">
        <f t="shared" si="215"/>
        <v>0</v>
      </c>
      <c r="AO253" s="45">
        <f t="shared" si="216"/>
        <v>0</v>
      </c>
      <c r="AP253" s="45">
        <f t="shared" si="217"/>
        <v>0</v>
      </c>
      <c r="AQ253" s="46">
        <f t="shared" si="218"/>
        <v>0</v>
      </c>
      <c r="AR253" s="46">
        <f t="shared" si="219"/>
        <v>0</v>
      </c>
      <c r="AS253" s="46">
        <f t="shared" si="220"/>
        <v>0</v>
      </c>
      <c r="AT253" s="32">
        <f t="shared" si="221"/>
        <v>0</v>
      </c>
      <c r="AU253" s="35" t="str">
        <f t="shared" si="222"/>
        <v/>
      </c>
      <c r="AV253" s="35" t="str">
        <f t="shared" si="223"/>
        <v/>
      </c>
      <c r="AW253" s="65" t="str">
        <f t="shared" si="224"/>
        <v/>
      </c>
      <c r="AX253" s="47">
        <f t="shared" si="189"/>
        <v>1</v>
      </c>
      <c r="AY253" s="48">
        <f t="shared" si="190"/>
        <v>0</v>
      </c>
      <c r="AZ253" s="48">
        <f t="shared" si="191"/>
        <v>0</v>
      </c>
      <c r="BA253" s="43">
        <f t="shared" si="192"/>
        <v>0</v>
      </c>
      <c r="BB253" s="43">
        <f t="shared" si="193"/>
        <v>0</v>
      </c>
      <c r="BC253" s="49">
        <f t="shared" si="194"/>
        <v>0</v>
      </c>
      <c r="BD253" s="49">
        <f t="shared" si="195"/>
        <v>0</v>
      </c>
      <c r="BE253" s="49">
        <f t="shared" si="196"/>
        <v>0</v>
      </c>
      <c r="BF253" s="49">
        <f t="shared" si="225"/>
        <v>0</v>
      </c>
      <c r="BG253" s="49">
        <f t="shared" si="197"/>
        <v>0</v>
      </c>
      <c r="BH253" s="32">
        <f t="shared" si="226"/>
        <v>0</v>
      </c>
      <c r="BI253" s="49">
        <f t="shared" si="227"/>
        <v>0</v>
      </c>
      <c r="BJ253" s="49">
        <f t="shared" si="228"/>
        <v>0</v>
      </c>
      <c r="BK253" s="49">
        <f t="shared" si="229"/>
        <v>0</v>
      </c>
      <c r="BL253" s="49">
        <f t="shared" si="230"/>
        <v>0</v>
      </c>
      <c r="BM253" s="49">
        <f t="shared" si="231"/>
        <v>0</v>
      </c>
      <c r="BN253" s="32">
        <f t="shared" si="232"/>
        <v>0</v>
      </c>
      <c r="BO253" s="32" t="str">
        <f t="shared" si="233"/>
        <v/>
      </c>
      <c r="BP253" s="32" t="str">
        <f t="shared" si="234"/>
        <v/>
      </c>
      <c r="BQ253" s="56" t="str">
        <f t="shared" si="235"/>
        <v/>
      </c>
      <c r="BR253" s="250">
        <f t="shared" si="236"/>
        <v>0</v>
      </c>
      <c r="BS253" s="19"/>
      <c r="BT253" s="19"/>
      <c r="BU253" s="19"/>
      <c r="BV253" s="19"/>
      <c r="BW253" s="19"/>
      <c r="BX253" s="19"/>
      <c r="BY253" s="19"/>
      <c r="BZ253" s="19"/>
      <c r="CA253" s="19">
        <f t="shared" si="198"/>
        <v>10</v>
      </c>
      <c r="CB253" s="19"/>
      <c r="CC253" s="19"/>
      <c r="CD253" s="19"/>
      <c r="CE253" s="19"/>
      <c r="CF253" s="19"/>
      <c r="CG253" s="19"/>
      <c r="CH253" s="19"/>
      <c r="CI253" s="19"/>
      <c r="CJ253" s="19"/>
      <c r="CK253" s="19"/>
      <c r="CL253" s="19"/>
      <c r="CM253" s="19"/>
      <c r="CN253" s="19"/>
      <c r="CO253" s="18"/>
      <c r="CP253" s="18"/>
      <c r="CQ253" s="18"/>
    </row>
    <row r="254" spans="1:95" ht="15.75" customHeight="1" x14ac:dyDescent="0.25">
      <c r="A254" s="129">
        <v>236</v>
      </c>
      <c r="B254" s="50"/>
      <c r="C254" s="50"/>
      <c r="D254" s="36"/>
      <c r="E254" s="36"/>
      <c r="F254" s="37">
        <v>1</v>
      </c>
      <c r="G254" s="61">
        <v>0</v>
      </c>
      <c r="H254" s="62">
        <v>0</v>
      </c>
      <c r="I254" s="63">
        <v>0</v>
      </c>
      <c r="J254" s="38">
        <v>1</v>
      </c>
      <c r="K254" s="39">
        <v>0</v>
      </c>
      <c r="L254" s="39">
        <v>0</v>
      </c>
      <c r="M254" s="39">
        <v>0</v>
      </c>
      <c r="N254" s="40">
        <v>0</v>
      </c>
      <c r="O254" s="41">
        <f t="shared" si="199"/>
        <v>0</v>
      </c>
      <c r="P254" s="41">
        <f t="shared" si="200"/>
        <v>0</v>
      </c>
      <c r="Q254" s="41">
        <f t="shared" si="201"/>
        <v>0</v>
      </c>
      <c r="R254" s="41">
        <f t="shared" si="202"/>
        <v>0</v>
      </c>
      <c r="S254" s="41">
        <f t="shared" si="203"/>
        <v>0</v>
      </c>
      <c r="T254" s="32">
        <f t="shared" si="180"/>
        <v>0</v>
      </c>
      <c r="U254" s="41">
        <f t="shared" si="204"/>
        <v>0</v>
      </c>
      <c r="V254" s="41">
        <f t="shared" si="205"/>
        <v>0</v>
      </c>
      <c r="W254" s="41">
        <f t="shared" si="206"/>
        <v>0</v>
      </c>
      <c r="X254" s="41">
        <f t="shared" si="207"/>
        <v>0</v>
      </c>
      <c r="Y254" s="41">
        <f t="shared" si="208"/>
        <v>0</v>
      </c>
      <c r="Z254" s="32">
        <f t="shared" si="209"/>
        <v>0</v>
      </c>
      <c r="AA254" s="32" t="str">
        <f t="shared" si="210"/>
        <v/>
      </c>
      <c r="AB254" s="32" t="str">
        <f t="shared" si="211"/>
        <v/>
      </c>
      <c r="AC254" s="56" t="str">
        <f t="shared" si="212"/>
        <v/>
      </c>
      <c r="AD254" s="42">
        <f t="shared" si="213"/>
        <v>1</v>
      </c>
      <c r="AE254" s="43">
        <f t="shared" si="181"/>
        <v>0</v>
      </c>
      <c r="AF254" s="43">
        <f t="shared" si="182"/>
        <v>0</v>
      </c>
      <c r="AG254" s="43">
        <f t="shared" si="183"/>
        <v>0</v>
      </c>
      <c r="AH254" s="44">
        <f t="shared" si="184"/>
        <v>0</v>
      </c>
      <c r="AI254" s="45">
        <f t="shared" si="185"/>
        <v>0</v>
      </c>
      <c r="AJ254" s="45">
        <f t="shared" si="186"/>
        <v>0</v>
      </c>
      <c r="AK254" s="46">
        <f t="shared" si="187"/>
        <v>0</v>
      </c>
      <c r="AL254" s="46">
        <f t="shared" si="214"/>
        <v>0</v>
      </c>
      <c r="AM254" s="46">
        <f t="shared" si="188"/>
        <v>0</v>
      </c>
      <c r="AN254" s="32">
        <f t="shared" si="215"/>
        <v>0</v>
      </c>
      <c r="AO254" s="45">
        <f t="shared" si="216"/>
        <v>0</v>
      </c>
      <c r="AP254" s="45">
        <f t="shared" si="217"/>
        <v>0</v>
      </c>
      <c r="AQ254" s="46">
        <f t="shared" si="218"/>
        <v>0</v>
      </c>
      <c r="AR254" s="46">
        <f t="shared" si="219"/>
        <v>0</v>
      </c>
      <c r="AS254" s="46">
        <f t="shared" si="220"/>
        <v>0</v>
      </c>
      <c r="AT254" s="32">
        <f t="shared" si="221"/>
        <v>0</v>
      </c>
      <c r="AU254" s="35" t="str">
        <f t="shared" si="222"/>
        <v/>
      </c>
      <c r="AV254" s="35" t="str">
        <f t="shared" si="223"/>
        <v/>
      </c>
      <c r="AW254" s="65" t="str">
        <f t="shared" si="224"/>
        <v/>
      </c>
      <c r="AX254" s="47">
        <f t="shared" si="189"/>
        <v>1</v>
      </c>
      <c r="AY254" s="48">
        <f t="shared" si="190"/>
        <v>0</v>
      </c>
      <c r="AZ254" s="48">
        <f t="shared" si="191"/>
        <v>0</v>
      </c>
      <c r="BA254" s="43">
        <f t="shared" si="192"/>
        <v>0</v>
      </c>
      <c r="BB254" s="43">
        <f t="shared" si="193"/>
        <v>0</v>
      </c>
      <c r="BC254" s="49">
        <f t="shared" si="194"/>
        <v>0</v>
      </c>
      <c r="BD254" s="49">
        <f t="shared" si="195"/>
        <v>0</v>
      </c>
      <c r="BE254" s="49">
        <f t="shared" si="196"/>
        <v>0</v>
      </c>
      <c r="BF254" s="49">
        <f t="shared" si="225"/>
        <v>0</v>
      </c>
      <c r="BG254" s="49">
        <f t="shared" si="197"/>
        <v>0</v>
      </c>
      <c r="BH254" s="32">
        <f t="shared" si="226"/>
        <v>0</v>
      </c>
      <c r="BI254" s="49">
        <f t="shared" si="227"/>
        <v>0</v>
      </c>
      <c r="BJ254" s="49">
        <f t="shared" si="228"/>
        <v>0</v>
      </c>
      <c r="BK254" s="49">
        <f t="shared" si="229"/>
        <v>0</v>
      </c>
      <c r="BL254" s="49">
        <f t="shared" si="230"/>
        <v>0</v>
      </c>
      <c r="BM254" s="49">
        <f t="shared" si="231"/>
        <v>0</v>
      </c>
      <c r="BN254" s="32">
        <f t="shared" si="232"/>
        <v>0</v>
      </c>
      <c r="BO254" s="32" t="str">
        <f t="shared" si="233"/>
        <v/>
      </c>
      <c r="BP254" s="32" t="str">
        <f t="shared" si="234"/>
        <v/>
      </c>
      <c r="BQ254" s="56" t="str">
        <f t="shared" si="235"/>
        <v/>
      </c>
      <c r="BR254" s="250">
        <f t="shared" si="236"/>
        <v>0</v>
      </c>
      <c r="BS254" s="19"/>
      <c r="BT254" s="19"/>
      <c r="BU254" s="19"/>
      <c r="BV254" s="19"/>
      <c r="BW254" s="19"/>
      <c r="BX254" s="19"/>
      <c r="BY254" s="19"/>
      <c r="BZ254" s="19"/>
      <c r="CA254" s="19">
        <f t="shared" si="198"/>
        <v>10</v>
      </c>
      <c r="CB254" s="19"/>
      <c r="CC254" s="19"/>
      <c r="CD254" s="19"/>
      <c r="CE254" s="19"/>
      <c r="CF254" s="19"/>
      <c r="CG254" s="19"/>
      <c r="CH254" s="19"/>
      <c r="CI254" s="19"/>
      <c r="CJ254" s="19"/>
      <c r="CK254" s="19"/>
      <c r="CL254" s="19"/>
      <c r="CM254" s="19"/>
      <c r="CN254" s="19"/>
      <c r="CO254" s="18"/>
      <c r="CP254" s="18"/>
      <c r="CQ254" s="18"/>
    </row>
    <row r="255" spans="1:95" ht="15.75" customHeight="1" x14ac:dyDescent="0.25">
      <c r="A255" s="129">
        <v>237</v>
      </c>
      <c r="B255" s="50"/>
      <c r="C255" s="50"/>
      <c r="D255" s="36"/>
      <c r="E255" s="36"/>
      <c r="F255" s="37">
        <v>1</v>
      </c>
      <c r="G255" s="61">
        <v>0</v>
      </c>
      <c r="H255" s="62">
        <v>0</v>
      </c>
      <c r="I255" s="63">
        <v>0</v>
      </c>
      <c r="J255" s="38">
        <v>1</v>
      </c>
      <c r="K255" s="39">
        <v>0</v>
      </c>
      <c r="L255" s="39">
        <v>0</v>
      </c>
      <c r="M255" s="39">
        <v>0</v>
      </c>
      <c r="N255" s="40">
        <v>0</v>
      </c>
      <c r="O255" s="41">
        <f t="shared" si="199"/>
        <v>0</v>
      </c>
      <c r="P255" s="41">
        <f t="shared" si="200"/>
        <v>0</v>
      </c>
      <c r="Q255" s="41">
        <f t="shared" si="201"/>
        <v>0</v>
      </c>
      <c r="R255" s="41">
        <f t="shared" si="202"/>
        <v>0</v>
      </c>
      <c r="S255" s="41">
        <f t="shared" si="203"/>
        <v>0</v>
      </c>
      <c r="T255" s="32">
        <f t="shared" si="180"/>
        <v>0</v>
      </c>
      <c r="U255" s="41">
        <f t="shared" si="204"/>
        <v>0</v>
      </c>
      <c r="V255" s="41">
        <f t="shared" si="205"/>
        <v>0</v>
      </c>
      <c r="W255" s="41">
        <f t="shared" si="206"/>
        <v>0</v>
      </c>
      <c r="X255" s="41">
        <f t="shared" si="207"/>
        <v>0</v>
      </c>
      <c r="Y255" s="41">
        <f t="shared" si="208"/>
        <v>0</v>
      </c>
      <c r="Z255" s="32">
        <f t="shared" si="209"/>
        <v>0</v>
      </c>
      <c r="AA255" s="32" t="str">
        <f t="shared" si="210"/>
        <v/>
      </c>
      <c r="AB255" s="32" t="str">
        <f t="shared" si="211"/>
        <v/>
      </c>
      <c r="AC255" s="56" t="str">
        <f t="shared" si="212"/>
        <v/>
      </c>
      <c r="AD255" s="42">
        <f t="shared" si="213"/>
        <v>1</v>
      </c>
      <c r="AE255" s="43">
        <f t="shared" si="181"/>
        <v>0</v>
      </c>
      <c r="AF255" s="43">
        <f t="shared" si="182"/>
        <v>0</v>
      </c>
      <c r="AG255" s="43">
        <f t="shared" si="183"/>
        <v>0</v>
      </c>
      <c r="AH255" s="44">
        <f t="shared" si="184"/>
        <v>0</v>
      </c>
      <c r="AI255" s="45">
        <f t="shared" si="185"/>
        <v>0</v>
      </c>
      <c r="AJ255" s="45">
        <f t="shared" si="186"/>
        <v>0</v>
      </c>
      <c r="AK255" s="46">
        <f t="shared" si="187"/>
        <v>0</v>
      </c>
      <c r="AL255" s="46">
        <f t="shared" si="214"/>
        <v>0</v>
      </c>
      <c r="AM255" s="46">
        <f t="shared" si="188"/>
        <v>0</v>
      </c>
      <c r="AN255" s="32">
        <f t="shared" si="215"/>
        <v>0</v>
      </c>
      <c r="AO255" s="45">
        <f t="shared" si="216"/>
        <v>0</v>
      </c>
      <c r="AP255" s="45">
        <f t="shared" si="217"/>
        <v>0</v>
      </c>
      <c r="AQ255" s="46">
        <f t="shared" si="218"/>
        <v>0</v>
      </c>
      <c r="AR255" s="46">
        <f t="shared" si="219"/>
        <v>0</v>
      </c>
      <c r="AS255" s="46">
        <f t="shared" si="220"/>
        <v>0</v>
      </c>
      <c r="AT255" s="32">
        <f t="shared" si="221"/>
        <v>0</v>
      </c>
      <c r="AU255" s="35" t="str">
        <f t="shared" si="222"/>
        <v/>
      </c>
      <c r="AV255" s="35" t="str">
        <f t="shared" si="223"/>
        <v/>
      </c>
      <c r="AW255" s="65" t="str">
        <f t="shared" si="224"/>
        <v/>
      </c>
      <c r="AX255" s="47">
        <f t="shared" si="189"/>
        <v>1</v>
      </c>
      <c r="AY255" s="48">
        <f t="shared" si="190"/>
        <v>0</v>
      </c>
      <c r="AZ255" s="48">
        <f t="shared" si="191"/>
        <v>0</v>
      </c>
      <c r="BA255" s="43">
        <f t="shared" si="192"/>
        <v>0</v>
      </c>
      <c r="BB255" s="43">
        <f t="shared" si="193"/>
        <v>0</v>
      </c>
      <c r="BC255" s="49">
        <f t="shared" si="194"/>
        <v>0</v>
      </c>
      <c r="BD255" s="49">
        <f t="shared" si="195"/>
        <v>0</v>
      </c>
      <c r="BE255" s="49">
        <f t="shared" si="196"/>
        <v>0</v>
      </c>
      <c r="BF255" s="49">
        <f t="shared" si="225"/>
        <v>0</v>
      </c>
      <c r="BG255" s="49">
        <f t="shared" si="197"/>
        <v>0</v>
      </c>
      <c r="BH255" s="32">
        <f t="shared" si="226"/>
        <v>0</v>
      </c>
      <c r="BI255" s="49">
        <f t="shared" si="227"/>
        <v>0</v>
      </c>
      <c r="BJ255" s="49">
        <f t="shared" si="228"/>
        <v>0</v>
      </c>
      <c r="BK255" s="49">
        <f t="shared" si="229"/>
        <v>0</v>
      </c>
      <c r="BL255" s="49">
        <f t="shared" si="230"/>
        <v>0</v>
      </c>
      <c r="BM255" s="49">
        <f t="shared" si="231"/>
        <v>0</v>
      </c>
      <c r="BN255" s="32">
        <f t="shared" si="232"/>
        <v>0</v>
      </c>
      <c r="BO255" s="32" t="str">
        <f t="shared" si="233"/>
        <v/>
      </c>
      <c r="BP255" s="32" t="str">
        <f t="shared" si="234"/>
        <v/>
      </c>
      <c r="BQ255" s="56" t="str">
        <f t="shared" si="235"/>
        <v/>
      </c>
      <c r="BR255" s="250">
        <f t="shared" si="236"/>
        <v>0</v>
      </c>
      <c r="BS255" s="19"/>
      <c r="BT255" s="19"/>
      <c r="BU255" s="19"/>
      <c r="BV255" s="19"/>
      <c r="BW255" s="19"/>
      <c r="BX255" s="19"/>
      <c r="BY255" s="19"/>
      <c r="BZ255" s="19"/>
      <c r="CA255" s="19">
        <f t="shared" si="198"/>
        <v>10</v>
      </c>
      <c r="CB255" s="19"/>
      <c r="CC255" s="19"/>
      <c r="CD255" s="19"/>
      <c r="CE255" s="19"/>
      <c r="CF255" s="19"/>
      <c r="CG255" s="19"/>
      <c r="CH255" s="19"/>
      <c r="CI255" s="19"/>
      <c r="CJ255" s="19"/>
      <c r="CK255" s="19"/>
      <c r="CL255" s="19"/>
      <c r="CM255" s="19"/>
      <c r="CN255" s="19"/>
      <c r="CO255" s="18"/>
      <c r="CP255" s="18"/>
      <c r="CQ255" s="18"/>
    </row>
    <row r="256" spans="1:95" ht="15.75" customHeight="1" x14ac:dyDescent="0.25">
      <c r="A256" s="129">
        <v>238</v>
      </c>
      <c r="B256" s="50"/>
      <c r="C256" s="50"/>
      <c r="D256" s="36"/>
      <c r="E256" s="36"/>
      <c r="F256" s="37">
        <v>1</v>
      </c>
      <c r="G256" s="61">
        <v>0</v>
      </c>
      <c r="H256" s="62">
        <v>0</v>
      </c>
      <c r="I256" s="63">
        <v>0</v>
      </c>
      <c r="J256" s="38">
        <v>1</v>
      </c>
      <c r="K256" s="39">
        <v>0</v>
      </c>
      <c r="L256" s="39">
        <v>0</v>
      </c>
      <c r="M256" s="39">
        <v>0</v>
      </c>
      <c r="N256" s="40">
        <v>0</v>
      </c>
      <c r="O256" s="41">
        <f t="shared" si="199"/>
        <v>0</v>
      </c>
      <c r="P256" s="41">
        <f t="shared" si="200"/>
        <v>0</v>
      </c>
      <c r="Q256" s="41">
        <f t="shared" si="201"/>
        <v>0</v>
      </c>
      <c r="R256" s="41">
        <f t="shared" si="202"/>
        <v>0</v>
      </c>
      <c r="S256" s="41">
        <f t="shared" si="203"/>
        <v>0</v>
      </c>
      <c r="T256" s="32">
        <f t="shared" si="180"/>
        <v>0</v>
      </c>
      <c r="U256" s="41">
        <f t="shared" si="204"/>
        <v>0</v>
      </c>
      <c r="V256" s="41">
        <f t="shared" si="205"/>
        <v>0</v>
      </c>
      <c r="W256" s="41">
        <f t="shared" si="206"/>
        <v>0</v>
      </c>
      <c r="X256" s="41">
        <f t="shared" si="207"/>
        <v>0</v>
      </c>
      <c r="Y256" s="41">
        <f t="shared" si="208"/>
        <v>0</v>
      </c>
      <c r="Z256" s="32">
        <f t="shared" si="209"/>
        <v>0</v>
      </c>
      <c r="AA256" s="32" t="str">
        <f t="shared" si="210"/>
        <v/>
      </c>
      <c r="AB256" s="32" t="str">
        <f t="shared" si="211"/>
        <v/>
      </c>
      <c r="AC256" s="56" t="str">
        <f t="shared" si="212"/>
        <v/>
      </c>
      <c r="AD256" s="42">
        <f t="shared" si="213"/>
        <v>1</v>
      </c>
      <c r="AE256" s="43">
        <f t="shared" si="181"/>
        <v>0</v>
      </c>
      <c r="AF256" s="43">
        <f t="shared" si="182"/>
        <v>0</v>
      </c>
      <c r="AG256" s="43">
        <f t="shared" si="183"/>
        <v>0</v>
      </c>
      <c r="AH256" s="44">
        <f t="shared" si="184"/>
        <v>0</v>
      </c>
      <c r="AI256" s="45">
        <f t="shared" si="185"/>
        <v>0</v>
      </c>
      <c r="AJ256" s="45">
        <f t="shared" si="186"/>
        <v>0</v>
      </c>
      <c r="AK256" s="46">
        <f t="shared" si="187"/>
        <v>0</v>
      </c>
      <c r="AL256" s="46">
        <f t="shared" si="214"/>
        <v>0</v>
      </c>
      <c r="AM256" s="46">
        <f t="shared" si="188"/>
        <v>0</v>
      </c>
      <c r="AN256" s="32">
        <f t="shared" si="215"/>
        <v>0</v>
      </c>
      <c r="AO256" s="45">
        <f t="shared" si="216"/>
        <v>0</v>
      </c>
      <c r="AP256" s="45">
        <f t="shared" si="217"/>
        <v>0</v>
      </c>
      <c r="AQ256" s="46">
        <f t="shared" si="218"/>
        <v>0</v>
      </c>
      <c r="AR256" s="46">
        <f t="shared" si="219"/>
        <v>0</v>
      </c>
      <c r="AS256" s="46">
        <f t="shared" si="220"/>
        <v>0</v>
      </c>
      <c r="AT256" s="32">
        <f t="shared" si="221"/>
        <v>0</v>
      </c>
      <c r="AU256" s="35" t="str">
        <f t="shared" si="222"/>
        <v/>
      </c>
      <c r="AV256" s="35" t="str">
        <f t="shared" si="223"/>
        <v/>
      </c>
      <c r="AW256" s="65" t="str">
        <f t="shared" si="224"/>
        <v/>
      </c>
      <c r="AX256" s="47">
        <f t="shared" si="189"/>
        <v>1</v>
      </c>
      <c r="AY256" s="48">
        <f t="shared" si="190"/>
        <v>0</v>
      </c>
      <c r="AZ256" s="48">
        <f t="shared" si="191"/>
        <v>0</v>
      </c>
      <c r="BA256" s="43">
        <f t="shared" si="192"/>
        <v>0</v>
      </c>
      <c r="BB256" s="43">
        <f t="shared" si="193"/>
        <v>0</v>
      </c>
      <c r="BC256" s="49">
        <f t="shared" si="194"/>
        <v>0</v>
      </c>
      <c r="BD256" s="49">
        <f t="shared" si="195"/>
        <v>0</v>
      </c>
      <c r="BE256" s="49">
        <f t="shared" si="196"/>
        <v>0</v>
      </c>
      <c r="BF256" s="49">
        <f t="shared" si="225"/>
        <v>0</v>
      </c>
      <c r="BG256" s="49">
        <f t="shared" si="197"/>
        <v>0</v>
      </c>
      <c r="BH256" s="32">
        <f t="shared" si="226"/>
        <v>0</v>
      </c>
      <c r="BI256" s="49">
        <f t="shared" si="227"/>
        <v>0</v>
      </c>
      <c r="BJ256" s="49">
        <f t="shared" si="228"/>
        <v>0</v>
      </c>
      <c r="BK256" s="49">
        <f t="shared" si="229"/>
        <v>0</v>
      </c>
      <c r="BL256" s="49">
        <f t="shared" si="230"/>
        <v>0</v>
      </c>
      <c r="BM256" s="49">
        <f t="shared" si="231"/>
        <v>0</v>
      </c>
      <c r="BN256" s="32">
        <f t="shared" si="232"/>
        <v>0</v>
      </c>
      <c r="BO256" s="32" t="str">
        <f t="shared" si="233"/>
        <v/>
      </c>
      <c r="BP256" s="32" t="str">
        <f t="shared" si="234"/>
        <v/>
      </c>
      <c r="BQ256" s="56" t="str">
        <f t="shared" si="235"/>
        <v/>
      </c>
      <c r="BR256" s="250">
        <f t="shared" si="236"/>
        <v>0</v>
      </c>
      <c r="BS256" s="19"/>
      <c r="BT256" s="19"/>
      <c r="BU256" s="19"/>
      <c r="BV256" s="19"/>
      <c r="BW256" s="19"/>
      <c r="BX256" s="19"/>
      <c r="BY256" s="19"/>
      <c r="BZ256" s="19"/>
      <c r="CA256" s="19">
        <f t="shared" si="198"/>
        <v>10</v>
      </c>
      <c r="CB256" s="19"/>
      <c r="CC256" s="19"/>
      <c r="CD256" s="19"/>
      <c r="CE256" s="19"/>
      <c r="CF256" s="19"/>
      <c r="CG256" s="19"/>
      <c r="CH256" s="19"/>
      <c r="CI256" s="19"/>
      <c r="CJ256" s="19"/>
      <c r="CK256" s="19"/>
      <c r="CL256" s="19"/>
      <c r="CM256" s="19"/>
      <c r="CN256" s="19"/>
      <c r="CO256" s="18"/>
      <c r="CP256" s="18"/>
      <c r="CQ256" s="18"/>
    </row>
    <row r="257" spans="1:95" ht="15.75" customHeight="1" x14ac:dyDescent="0.25">
      <c r="A257" s="129">
        <v>239</v>
      </c>
      <c r="B257" s="50"/>
      <c r="C257" s="50"/>
      <c r="D257" s="36"/>
      <c r="E257" s="36"/>
      <c r="F257" s="37">
        <v>1</v>
      </c>
      <c r="G257" s="61">
        <v>0</v>
      </c>
      <c r="H257" s="62">
        <v>0</v>
      </c>
      <c r="I257" s="63">
        <v>0</v>
      </c>
      <c r="J257" s="38">
        <v>1</v>
      </c>
      <c r="K257" s="39">
        <v>0</v>
      </c>
      <c r="L257" s="39">
        <v>0</v>
      </c>
      <c r="M257" s="39">
        <v>0</v>
      </c>
      <c r="N257" s="40">
        <v>0</v>
      </c>
      <c r="O257" s="41">
        <f t="shared" si="199"/>
        <v>0</v>
      </c>
      <c r="P257" s="41">
        <f t="shared" si="200"/>
        <v>0</v>
      </c>
      <c r="Q257" s="41">
        <f t="shared" si="201"/>
        <v>0</v>
      </c>
      <c r="R257" s="41">
        <f t="shared" si="202"/>
        <v>0</v>
      </c>
      <c r="S257" s="41">
        <f t="shared" si="203"/>
        <v>0</v>
      </c>
      <c r="T257" s="32">
        <f t="shared" si="180"/>
        <v>0</v>
      </c>
      <c r="U257" s="41">
        <f t="shared" si="204"/>
        <v>0</v>
      </c>
      <c r="V257" s="41">
        <f t="shared" si="205"/>
        <v>0</v>
      </c>
      <c r="W257" s="41">
        <f t="shared" si="206"/>
        <v>0</v>
      </c>
      <c r="X257" s="41">
        <f t="shared" si="207"/>
        <v>0</v>
      </c>
      <c r="Y257" s="41">
        <f t="shared" si="208"/>
        <v>0</v>
      </c>
      <c r="Z257" s="32">
        <f t="shared" si="209"/>
        <v>0</v>
      </c>
      <c r="AA257" s="32" t="str">
        <f t="shared" si="210"/>
        <v/>
      </c>
      <c r="AB257" s="32" t="str">
        <f t="shared" si="211"/>
        <v/>
      </c>
      <c r="AC257" s="56" t="str">
        <f t="shared" si="212"/>
        <v/>
      </c>
      <c r="AD257" s="42">
        <f t="shared" si="213"/>
        <v>1</v>
      </c>
      <c r="AE257" s="43">
        <f t="shared" si="181"/>
        <v>0</v>
      </c>
      <c r="AF257" s="43">
        <f t="shared" si="182"/>
        <v>0</v>
      </c>
      <c r="AG257" s="43">
        <f t="shared" si="183"/>
        <v>0</v>
      </c>
      <c r="AH257" s="44">
        <f t="shared" si="184"/>
        <v>0</v>
      </c>
      <c r="AI257" s="45">
        <f t="shared" si="185"/>
        <v>0</v>
      </c>
      <c r="AJ257" s="45">
        <f t="shared" si="186"/>
        <v>0</v>
      </c>
      <c r="AK257" s="46">
        <f t="shared" si="187"/>
        <v>0</v>
      </c>
      <c r="AL257" s="46">
        <f t="shared" si="214"/>
        <v>0</v>
      </c>
      <c r="AM257" s="46">
        <f t="shared" si="188"/>
        <v>0</v>
      </c>
      <c r="AN257" s="32">
        <f t="shared" si="215"/>
        <v>0</v>
      </c>
      <c r="AO257" s="45">
        <f t="shared" si="216"/>
        <v>0</v>
      </c>
      <c r="AP257" s="45">
        <f t="shared" si="217"/>
        <v>0</v>
      </c>
      <c r="AQ257" s="46">
        <f t="shared" si="218"/>
        <v>0</v>
      </c>
      <c r="AR257" s="46">
        <f t="shared" si="219"/>
        <v>0</v>
      </c>
      <c r="AS257" s="46">
        <f t="shared" si="220"/>
        <v>0</v>
      </c>
      <c r="AT257" s="32">
        <f t="shared" si="221"/>
        <v>0</v>
      </c>
      <c r="AU257" s="35" t="str">
        <f t="shared" si="222"/>
        <v/>
      </c>
      <c r="AV257" s="35" t="str">
        <f t="shared" si="223"/>
        <v/>
      </c>
      <c r="AW257" s="65" t="str">
        <f t="shared" si="224"/>
        <v/>
      </c>
      <c r="AX257" s="47">
        <f t="shared" si="189"/>
        <v>1</v>
      </c>
      <c r="AY257" s="48">
        <f t="shared" si="190"/>
        <v>0</v>
      </c>
      <c r="AZ257" s="48">
        <f t="shared" si="191"/>
        <v>0</v>
      </c>
      <c r="BA257" s="43">
        <f t="shared" si="192"/>
        <v>0</v>
      </c>
      <c r="BB257" s="43">
        <f t="shared" si="193"/>
        <v>0</v>
      </c>
      <c r="BC257" s="49">
        <f t="shared" si="194"/>
        <v>0</v>
      </c>
      <c r="BD257" s="49">
        <f t="shared" si="195"/>
        <v>0</v>
      </c>
      <c r="BE257" s="49">
        <f t="shared" si="196"/>
        <v>0</v>
      </c>
      <c r="BF257" s="49">
        <f t="shared" si="225"/>
        <v>0</v>
      </c>
      <c r="BG257" s="49">
        <f t="shared" si="197"/>
        <v>0</v>
      </c>
      <c r="BH257" s="32">
        <f t="shared" si="226"/>
        <v>0</v>
      </c>
      <c r="BI257" s="49">
        <f t="shared" si="227"/>
        <v>0</v>
      </c>
      <c r="BJ257" s="49">
        <f t="shared" si="228"/>
        <v>0</v>
      </c>
      <c r="BK257" s="49">
        <f t="shared" si="229"/>
        <v>0</v>
      </c>
      <c r="BL257" s="49">
        <f t="shared" si="230"/>
        <v>0</v>
      </c>
      <c r="BM257" s="49">
        <f t="shared" si="231"/>
        <v>0</v>
      </c>
      <c r="BN257" s="32">
        <f t="shared" si="232"/>
        <v>0</v>
      </c>
      <c r="BO257" s="32" t="str">
        <f t="shared" si="233"/>
        <v/>
      </c>
      <c r="BP257" s="32" t="str">
        <f t="shared" si="234"/>
        <v/>
      </c>
      <c r="BQ257" s="56" t="str">
        <f t="shared" si="235"/>
        <v/>
      </c>
      <c r="BR257" s="250">
        <f t="shared" si="236"/>
        <v>0</v>
      </c>
      <c r="BS257" s="19"/>
      <c r="BT257" s="19"/>
      <c r="BU257" s="19"/>
      <c r="BV257" s="19"/>
      <c r="BW257" s="19"/>
      <c r="BX257" s="19"/>
      <c r="BY257" s="19"/>
      <c r="BZ257" s="19"/>
      <c r="CA257" s="19">
        <f t="shared" si="198"/>
        <v>10</v>
      </c>
      <c r="CB257" s="19"/>
      <c r="CC257" s="19"/>
      <c r="CD257" s="19"/>
      <c r="CE257" s="19"/>
      <c r="CF257" s="19"/>
      <c r="CG257" s="19"/>
      <c r="CH257" s="19"/>
      <c r="CI257" s="19"/>
      <c r="CJ257" s="19"/>
      <c r="CK257" s="19"/>
      <c r="CL257" s="19"/>
      <c r="CM257" s="19"/>
      <c r="CN257" s="19"/>
      <c r="CO257" s="18"/>
      <c r="CP257" s="18"/>
      <c r="CQ257" s="18"/>
    </row>
    <row r="258" spans="1:95" ht="15.75" customHeight="1" x14ac:dyDescent="0.25">
      <c r="A258" s="129">
        <v>240</v>
      </c>
      <c r="B258" s="50"/>
      <c r="C258" s="50"/>
      <c r="D258" s="36"/>
      <c r="E258" s="36"/>
      <c r="F258" s="37">
        <v>1</v>
      </c>
      <c r="G258" s="61">
        <v>0</v>
      </c>
      <c r="H258" s="62">
        <v>0</v>
      </c>
      <c r="I258" s="63">
        <v>0</v>
      </c>
      <c r="J258" s="38">
        <v>1</v>
      </c>
      <c r="K258" s="39">
        <v>0</v>
      </c>
      <c r="L258" s="39">
        <v>0</v>
      </c>
      <c r="M258" s="39">
        <v>0</v>
      </c>
      <c r="N258" s="40">
        <v>0</v>
      </c>
      <c r="O258" s="41">
        <f t="shared" si="199"/>
        <v>0</v>
      </c>
      <c r="P258" s="41">
        <f t="shared" si="200"/>
        <v>0</v>
      </c>
      <c r="Q258" s="41">
        <f t="shared" si="201"/>
        <v>0</v>
      </c>
      <c r="R258" s="41">
        <f t="shared" si="202"/>
        <v>0</v>
      </c>
      <c r="S258" s="41">
        <f t="shared" si="203"/>
        <v>0</v>
      </c>
      <c r="T258" s="32">
        <f t="shared" si="180"/>
        <v>0</v>
      </c>
      <c r="U258" s="41">
        <f t="shared" si="204"/>
        <v>0</v>
      </c>
      <c r="V258" s="41">
        <f t="shared" si="205"/>
        <v>0</v>
      </c>
      <c r="W258" s="41">
        <f t="shared" si="206"/>
        <v>0</v>
      </c>
      <c r="X258" s="41">
        <f t="shared" si="207"/>
        <v>0</v>
      </c>
      <c r="Y258" s="41">
        <f t="shared" si="208"/>
        <v>0</v>
      </c>
      <c r="Z258" s="32">
        <f t="shared" si="209"/>
        <v>0</v>
      </c>
      <c r="AA258" s="32" t="str">
        <f t="shared" si="210"/>
        <v/>
      </c>
      <c r="AB258" s="32" t="str">
        <f t="shared" si="211"/>
        <v/>
      </c>
      <c r="AC258" s="56" t="str">
        <f t="shared" si="212"/>
        <v/>
      </c>
      <c r="AD258" s="42">
        <f t="shared" si="213"/>
        <v>1</v>
      </c>
      <c r="AE258" s="43">
        <f t="shared" si="181"/>
        <v>0</v>
      </c>
      <c r="AF258" s="43">
        <f t="shared" si="182"/>
        <v>0</v>
      </c>
      <c r="AG258" s="43">
        <f t="shared" si="183"/>
        <v>0</v>
      </c>
      <c r="AH258" s="44">
        <f t="shared" si="184"/>
        <v>0</v>
      </c>
      <c r="AI258" s="45">
        <f t="shared" si="185"/>
        <v>0</v>
      </c>
      <c r="AJ258" s="45">
        <f t="shared" si="186"/>
        <v>0</v>
      </c>
      <c r="AK258" s="46">
        <f t="shared" si="187"/>
        <v>0</v>
      </c>
      <c r="AL258" s="46">
        <f t="shared" si="214"/>
        <v>0</v>
      </c>
      <c r="AM258" s="46">
        <f t="shared" si="188"/>
        <v>0</v>
      </c>
      <c r="AN258" s="32">
        <f t="shared" si="215"/>
        <v>0</v>
      </c>
      <c r="AO258" s="45">
        <f t="shared" si="216"/>
        <v>0</v>
      </c>
      <c r="AP258" s="45">
        <f t="shared" si="217"/>
        <v>0</v>
      </c>
      <c r="AQ258" s="46">
        <f t="shared" si="218"/>
        <v>0</v>
      </c>
      <c r="AR258" s="46">
        <f t="shared" si="219"/>
        <v>0</v>
      </c>
      <c r="AS258" s="46">
        <f t="shared" si="220"/>
        <v>0</v>
      </c>
      <c r="AT258" s="32">
        <f t="shared" si="221"/>
        <v>0</v>
      </c>
      <c r="AU258" s="35" t="str">
        <f t="shared" si="222"/>
        <v/>
      </c>
      <c r="AV258" s="35" t="str">
        <f t="shared" si="223"/>
        <v/>
      </c>
      <c r="AW258" s="65" t="str">
        <f t="shared" si="224"/>
        <v/>
      </c>
      <c r="AX258" s="47">
        <f t="shared" si="189"/>
        <v>1</v>
      </c>
      <c r="AY258" s="48">
        <f t="shared" si="190"/>
        <v>0</v>
      </c>
      <c r="AZ258" s="48">
        <f t="shared" si="191"/>
        <v>0</v>
      </c>
      <c r="BA258" s="43">
        <f t="shared" si="192"/>
        <v>0</v>
      </c>
      <c r="BB258" s="43">
        <f t="shared" si="193"/>
        <v>0</v>
      </c>
      <c r="BC258" s="49">
        <f t="shared" si="194"/>
        <v>0</v>
      </c>
      <c r="BD258" s="49">
        <f t="shared" si="195"/>
        <v>0</v>
      </c>
      <c r="BE258" s="49">
        <f t="shared" si="196"/>
        <v>0</v>
      </c>
      <c r="BF258" s="49">
        <f t="shared" si="225"/>
        <v>0</v>
      </c>
      <c r="BG258" s="49">
        <f t="shared" si="197"/>
        <v>0</v>
      </c>
      <c r="BH258" s="32">
        <f t="shared" si="226"/>
        <v>0</v>
      </c>
      <c r="BI258" s="49">
        <f t="shared" si="227"/>
        <v>0</v>
      </c>
      <c r="BJ258" s="49">
        <f t="shared" si="228"/>
        <v>0</v>
      </c>
      <c r="BK258" s="49">
        <f t="shared" si="229"/>
        <v>0</v>
      </c>
      <c r="BL258" s="49">
        <f t="shared" si="230"/>
        <v>0</v>
      </c>
      <c r="BM258" s="49">
        <f t="shared" si="231"/>
        <v>0</v>
      </c>
      <c r="BN258" s="32">
        <f t="shared" si="232"/>
        <v>0</v>
      </c>
      <c r="BO258" s="32" t="str">
        <f t="shared" si="233"/>
        <v/>
      </c>
      <c r="BP258" s="32" t="str">
        <f t="shared" si="234"/>
        <v/>
      </c>
      <c r="BQ258" s="56" t="str">
        <f t="shared" si="235"/>
        <v/>
      </c>
      <c r="BR258" s="250">
        <f t="shared" si="236"/>
        <v>0</v>
      </c>
      <c r="BS258" s="19"/>
      <c r="BT258" s="19"/>
      <c r="BU258" s="19"/>
      <c r="BV258" s="19"/>
      <c r="BW258" s="19"/>
      <c r="BX258" s="19"/>
      <c r="BY258" s="19"/>
      <c r="BZ258" s="19"/>
      <c r="CA258" s="19">
        <f t="shared" si="198"/>
        <v>10</v>
      </c>
      <c r="CB258" s="19"/>
      <c r="CC258" s="19"/>
      <c r="CD258" s="19"/>
      <c r="CE258" s="19"/>
      <c r="CF258" s="19"/>
      <c r="CG258" s="19"/>
      <c r="CH258" s="19"/>
      <c r="CI258" s="19"/>
      <c r="CJ258" s="19"/>
      <c r="CK258" s="19"/>
      <c r="CL258" s="19"/>
      <c r="CM258" s="19"/>
      <c r="CN258" s="19"/>
      <c r="CO258" s="18"/>
      <c r="CP258" s="18"/>
      <c r="CQ258" s="18"/>
    </row>
    <row r="259" spans="1:95" ht="15.75" customHeight="1" x14ac:dyDescent="0.25">
      <c r="A259" s="129">
        <v>241</v>
      </c>
      <c r="B259" s="50"/>
      <c r="C259" s="50"/>
      <c r="D259" s="36"/>
      <c r="E259" s="36"/>
      <c r="F259" s="37">
        <v>1</v>
      </c>
      <c r="G259" s="61">
        <v>0</v>
      </c>
      <c r="H259" s="62">
        <v>0</v>
      </c>
      <c r="I259" s="63">
        <v>0</v>
      </c>
      <c r="J259" s="38">
        <v>1</v>
      </c>
      <c r="K259" s="39">
        <v>0</v>
      </c>
      <c r="L259" s="39">
        <v>0</v>
      </c>
      <c r="M259" s="39">
        <v>0</v>
      </c>
      <c r="N259" s="40">
        <v>0</v>
      </c>
      <c r="O259" s="41">
        <f t="shared" si="199"/>
        <v>0</v>
      </c>
      <c r="P259" s="41">
        <f t="shared" si="200"/>
        <v>0</v>
      </c>
      <c r="Q259" s="41">
        <f t="shared" si="201"/>
        <v>0</v>
      </c>
      <c r="R259" s="41">
        <f t="shared" si="202"/>
        <v>0</v>
      </c>
      <c r="S259" s="41">
        <f t="shared" si="203"/>
        <v>0</v>
      </c>
      <c r="T259" s="32">
        <f t="shared" si="180"/>
        <v>0</v>
      </c>
      <c r="U259" s="41">
        <f t="shared" si="204"/>
        <v>0</v>
      </c>
      <c r="V259" s="41">
        <f t="shared" si="205"/>
        <v>0</v>
      </c>
      <c r="W259" s="41">
        <f t="shared" si="206"/>
        <v>0</v>
      </c>
      <c r="X259" s="41">
        <f t="shared" si="207"/>
        <v>0</v>
      </c>
      <c r="Y259" s="41">
        <f t="shared" si="208"/>
        <v>0</v>
      </c>
      <c r="Z259" s="32">
        <f t="shared" si="209"/>
        <v>0</v>
      </c>
      <c r="AA259" s="32" t="str">
        <f t="shared" si="210"/>
        <v/>
      </c>
      <c r="AB259" s="32" t="str">
        <f t="shared" si="211"/>
        <v/>
      </c>
      <c r="AC259" s="56" t="str">
        <f t="shared" si="212"/>
        <v/>
      </c>
      <c r="AD259" s="42">
        <f t="shared" si="213"/>
        <v>1</v>
      </c>
      <c r="AE259" s="43">
        <f t="shared" si="181"/>
        <v>0</v>
      </c>
      <c r="AF259" s="43">
        <f t="shared" si="182"/>
        <v>0</v>
      </c>
      <c r="AG259" s="43">
        <f t="shared" si="183"/>
        <v>0</v>
      </c>
      <c r="AH259" s="44">
        <f t="shared" si="184"/>
        <v>0</v>
      </c>
      <c r="AI259" s="45">
        <f t="shared" si="185"/>
        <v>0</v>
      </c>
      <c r="AJ259" s="45">
        <f t="shared" si="186"/>
        <v>0</v>
      </c>
      <c r="AK259" s="46">
        <f t="shared" si="187"/>
        <v>0</v>
      </c>
      <c r="AL259" s="46">
        <f t="shared" si="214"/>
        <v>0</v>
      </c>
      <c r="AM259" s="46">
        <f t="shared" si="188"/>
        <v>0</v>
      </c>
      <c r="AN259" s="32">
        <f t="shared" si="215"/>
        <v>0</v>
      </c>
      <c r="AO259" s="45">
        <f t="shared" si="216"/>
        <v>0</v>
      </c>
      <c r="AP259" s="45">
        <f t="shared" si="217"/>
        <v>0</v>
      </c>
      <c r="AQ259" s="46">
        <f t="shared" si="218"/>
        <v>0</v>
      </c>
      <c r="AR259" s="46">
        <f t="shared" si="219"/>
        <v>0</v>
      </c>
      <c r="AS259" s="46">
        <f t="shared" si="220"/>
        <v>0</v>
      </c>
      <c r="AT259" s="32">
        <f t="shared" si="221"/>
        <v>0</v>
      </c>
      <c r="AU259" s="35" t="str">
        <f t="shared" si="222"/>
        <v/>
      </c>
      <c r="AV259" s="35" t="str">
        <f t="shared" si="223"/>
        <v/>
      </c>
      <c r="AW259" s="65" t="str">
        <f t="shared" si="224"/>
        <v/>
      </c>
      <c r="AX259" s="47">
        <f t="shared" si="189"/>
        <v>1</v>
      </c>
      <c r="AY259" s="48">
        <f t="shared" si="190"/>
        <v>0</v>
      </c>
      <c r="AZ259" s="48">
        <f t="shared" si="191"/>
        <v>0</v>
      </c>
      <c r="BA259" s="43">
        <f t="shared" si="192"/>
        <v>0</v>
      </c>
      <c r="BB259" s="43">
        <f t="shared" si="193"/>
        <v>0</v>
      </c>
      <c r="BC259" s="49">
        <f t="shared" si="194"/>
        <v>0</v>
      </c>
      <c r="BD259" s="49">
        <f t="shared" si="195"/>
        <v>0</v>
      </c>
      <c r="BE259" s="49">
        <f t="shared" si="196"/>
        <v>0</v>
      </c>
      <c r="BF259" s="49">
        <f t="shared" si="225"/>
        <v>0</v>
      </c>
      <c r="BG259" s="49">
        <f t="shared" si="197"/>
        <v>0</v>
      </c>
      <c r="BH259" s="32">
        <f t="shared" si="226"/>
        <v>0</v>
      </c>
      <c r="BI259" s="49">
        <f t="shared" si="227"/>
        <v>0</v>
      </c>
      <c r="BJ259" s="49">
        <f t="shared" si="228"/>
        <v>0</v>
      </c>
      <c r="BK259" s="49">
        <f t="shared" si="229"/>
        <v>0</v>
      </c>
      <c r="BL259" s="49">
        <f t="shared" si="230"/>
        <v>0</v>
      </c>
      <c r="BM259" s="49">
        <f t="shared" si="231"/>
        <v>0</v>
      </c>
      <c r="BN259" s="32">
        <f t="shared" si="232"/>
        <v>0</v>
      </c>
      <c r="BO259" s="32" t="str">
        <f t="shared" si="233"/>
        <v/>
      </c>
      <c r="BP259" s="32" t="str">
        <f t="shared" si="234"/>
        <v/>
      </c>
      <c r="BQ259" s="56" t="str">
        <f t="shared" si="235"/>
        <v/>
      </c>
      <c r="BR259" s="250">
        <f t="shared" si="236"/>
        <v>0</v>
      </c>
      <c r="BS259" s="19"/>
      <c r="BT259" s="19"/>
      <c r="BU259" s="19"/>
      <c r="BV259" s="19"/>
      <c r="BW259" s="19"/>
      <c r="BX259" s="19"/>
      <c r="BY259" s="19"/>
      <c r="BZ259" s="19"/>
      <c r="CA259" s="19">
        <f t="shared" si="198"/>
        <v>10</v>
      </c>
      <c r="CB259" s="19"/>
      <c r="CC259" s="19"/>
      <c r="CD259" s="19"/>
      <c r="CE259" s="19"/>
      <c r="CF259" s="19"/>
      <c r="CG259" s="19"/>
      <c r="CH259" s="19"/>
      <c r="CI259" s="19"/>
      <c r="CJ259" s="19"/>
      <c r="CK259" s="19"/>
      <c r="CL259" s="19"/>
      <c r="CM259" s="19"/>
      <c r="CN259" s="19"/>
      <c r="CO259" s="18"/>
      <c r="CP259" s="18"/>
      <c r="CQ259" s="18"/>
    </row>
    <row r="260" spans="1:95" ht="15.75" customHeight="1" x14ac:dyDescent="0.25">
      <c r="A260" s="129">
        <v>242</v>
      </c>
      <c r="B260" s="50"/>
      <c r="C260" s="50"/>
      <c r="D260" s="36"/>
      <c r="E260" s="36"/>
      <c r="F260" s="37">
        <v>1</v>
      </c>
      <c r="G260" s="61">
        <v>0</v>
      </c>
      <c r="H260" s="62">
        <v>0</v>
      </c>
      <c r="I260" s="63">
        <v>0</v>
      </c>
      <c r="J260" s="38">
        <v>1</v>
      </c>
      <c r="K260" s="39">
        <v>0</v>
      </c>
      <c r="L260" s="39">
        <v>0</v>
      </c>
      <c r="M260" s="39">
        <v>0</v>
      </c>
      <c r="N260" s="40">
        <v>0</v>
      </c>
      <c r="O260" s="41">
        <f t="shared" si="199"/>
        <v>0</v>
      </c>
      <c r="P260" s="41">
        <f t="shared" si="200"/>
        <v>0</v>
      </c>
      <c r="Q260" s="41">
        <f t="shared" si="201"/>
        <v>0</v>
      </c>
      <c r="R260" s="41">
        <f t="shared" si="202"/>
        <v>0</v>
      </c>
      <c r="S260" s="41">
        <f t="shared" si="203"/>
        <v>0</v>
      </c>
      <c r="T260" s="32">
        <f t="shared" si="180"/>
        <v>0</v>
      </c>
      <c r="U260" s="41">
        <f t="shared" si="204"/>
        <v>0</v>
      </c>
      <c r="V260" s="41">
        <f t="shared" si="205"/>
        <v>0</v>
      </c>
      <c r="W260" s="41">
        <f t="shared" si="206"/>
        <v>0</v>
      </c>
      <c r="X260" s="41">
        <f t="shared" si="207"/>
        <v>0</v>
      </c>
      <c r="Y260" s="41">
        <f t="shared" si="208"/>
        <v>0</v>
      </c>
      <c r="Z260" s="32">
        <f t="shared" si="209"/>
        <v>0</v>
      </c>
      <c r="AA260" s="32" t="str">
        <f t="shared" si="210"/>
        <v/>
      </c>
      <c r="AB260" s="32" t="str">
        <f t="shared" si="211"/>
        <v/>
      </c>
      <c r="AC260" s="56" t="str">
        <f t="shared" si="212"/>
        <v/>
      </c>
      <c r="AD260" s="42">
        <f t="shared" si="213"/>
        <v>1</v>
      </c>
      <c r="AE260" s="43">
        <f t="shared" si="181"/>
        <v>0</v>
      </c>
      <c r="AF260" s="43">
        <f t="shared" si="182"/>
        <v>0</v>
      </c>
      <c r="AG260" s="43">
        <f t="shared" si="183"/>
        <v>0</v>
      </c>
      <c r="AH260" s="44">
        <f t="shared" si="184"/>
        <v>0</v>
      </c>
      <c r="AI260" s="45">
        <f t="shared" si="185"/>
        <v>0</v>
      </c>
      <c r="AJ260" s="45">
        <f t="shared" si="186"/>
        <v>0</v>
      </c>
      <c r="AK260" s="46">
        <f t="shared" si="187"/>
        <v>0</v>
      </c>
      <c r="AL260" s="46">
        <f t="shared" si="214"/>
        <v>0</v>
      </c>
      <c r="AM260" s="46">
        <f t="shared" si="188"/>
        <v>0</v>
      </c>
      <c r="AN260" s="32">
        <f t="shared" si="215"/>
        <v>0</v>
      </c>
      <c r="AO260" s="45">
        <f t="shared" si="216"/>
        <v>0</v>
      </c>
      <c r="AP260" s="45">
        <f t="shared" si="217"/>
        <v>0</v>
      </c>
      <c r="AQ260" s="46">
        <f t="shared" si="218"/>
        <v>0</v>
      </c>
      <c r="AR260" s="46">
        <f t="shared" si="219"/>
        <v>0</v>
      </c>
      <c r="AS260" s="46">
        <f t="shared" si="220"/>
        <v>0</v>
      </c>
      <c r="AT260" s="32">
        <f t="shared" si="221"/>
        <v>0</v>
      </c>
      <c r="AU260" s="35" t="str">
        <f t="shared" si="222"/>
        <v/>
      </c>
      <c r="AV260" s="35" t="str">
        <f t="shared" si="223"/>
        <v/>
      </c>
      <c r="AW260" s="65" t="str">
        <f t="shared" si="224"/>
        <v/>
      </c>
      <c r="AX260" s="47">
        <f t="shared" si="189"/>
        <v>1</v>
      </c>
      <c r="AY260" s="48">
        <f t="shared" si="190"/>
        <v>0</v>
      </c>
      <c r="AZ260" s="48">
        <f t="shared" si="191"/>
        <v>0</v>
      </c>
      <c r="BA260" s="43">
        <f t="shared" si="192"/>
        <v>0</v>
      </c>
      <c r="BB260" s="43">
        <f t="shared" si="193"/>
        <v>0</v>
      </c>
      <c r="BC260" s="49">
        <f t="shared" si="194"/>
        <v>0</v>
      </c>
      <c r="BD260" s="49">
        <f t="shared" si="195"/>
        <v>0</v>
      </c>
      <c r="BE260" s="49">
        <f t="shared" si="196"/>
        <v>0</v>
      </c>
      <c r="BF260" s="49">
        <f t="shared" si="225"/>
        <v>0</v>
      </c>
      <c r="BG260" s="49">
        <f t="shared" si="197"/>
        <v>0</v>
      </c>
      <c r="BH260" s="32">
        <f t="shared" si="226"/>
        <v>0</v>
      </c>
      <c r="BI260" s="49">
        <f t="shared" si="227"/>
        <v>0</v>
      </c>
      <c r="BJ260" s="49">
        <f t="shared" si="228"/>
        <v>0</v>
      </c>
      <c r="BK260" s="49">
        <f t="shared" si="229"/>
        <v>0</v>
      </c>
      <c r="BL260" s="49">
        <f t="shared" si="230"/>
        <v>0</v>
      </c>
      <c r="BM260" s="49">
        <f t="shared" si="231"/>
        <v>0</v>
      </c>
      <c r="BN260" s="32">
        <f t="shared" si="232"/>
        <v>0</v>
      </c>
      <c r="BO260" s="32" t="str">
        <f t="shared" si="233"/>
        <v/>
      </c>
      <c r="BP260" s="32" t="str">
        <f t="shared" si="234"/>
        <v/>
      </c>
      <c r="BQ260" s="56" t="str">
        <f t="shared" si="235"/>
        <v/>
      </c>
      <c r="BR260" s="250">
        <f t="shared" si="236"/>
        <v>0</v>
      </c>
      <c r="BS260" s="19"/>
      <c r="BT260" s="19"/>
      <c r="BU260" s="19"/>
      <c r="BV260" s="19"/>
      <c r="BW260" s="19"/>
      <c r="BX260" s="19"/>
      <c r="BY260" s="19"/>
      <c r="BZ260" s="19"/>
      <c r="CA260" s="19">
        <f t="shared" si="198"/>
        <v>10</v>
      </c>
      <c r="CB260" s="19"/>
      <c r="CC260" s="19"/>
      <c r="CD260" s="19"/>
      <c r="CE260" s="19"/>
      <c r="CF260" s="19"/>
      <c r="CG260" s="19"/>
      <c r="CH260" s="19"/>
      <c r="CI260" s="19"/>
      <c r="CJ260" s="19"/>
      <c r="CK260" s="19"/>
      <c r="CL260" s="19"/>
      <c r="CM260" s="19"/>
      <c r="CN260" s="19"/>
      <c r="CO260" s="18"/>
      <c r="CP260" s="18"/>
      <c r="CQ260" s="18"/>
    </row>
    <row r="261" spans="1:95" ht="15.75" customHeight="1" x14ac:dyDescent="0.25">
      <c r="A261" s="129">
        <v>243</v>
      </c>
      <c r="B261" s="50"/>
      <c r="C261" s="50"/>
      <c r="D261" s="36"/>
      <c r="E261" s="36"/>
      <c r="F261" s="37">
        <v>1</v>
      </c>
      <c r="G261" s="61">
        <v>0</v>
      </c>
      <c r="H261" s="62">
        <v>0</v>
      </c>
      <c r="I261" s="63">
        <v>0</v>
      </c>
      <c r="J261" s="38">
        <v>1</v>
      </c>
      <c r="K261" s="39">
        <v>0</v>
      </c>
      <c r="L261" s="39">
        <v>0</v>
      </c>
      <c r="M261" s="39">
        <v>0</v>
      </c>
      <c r="N261" s="40">
        <v>0</v>
      </c>
      <c r="O261" s="41">
        <f t="shared" si="199"/>
        <v>0</v>
      </c>
      <c r="P261" s="41">
        <f t="shared" si="200"/>
        <v>0</v>
      </c>
      <c r="Q261" s="41">
        <f t="shared" si="201"/>
        <v>0</v>
      </c>
      <c r="R261" s="41">
        <f t="shared" si="202"/>
        <v>0</v>
      </c>
      <c r="S261" s="41">
        <f t="shared" si="203"/>
        <v>0</v>
      </c>
      <c r="T261" s="32">
        <f t="shared" si="180"/>
        <v>0</v>
      </c>
      <c r="U261" s="41">
        <f t="shared" si="204"/>
        <v>0</v>
      </c>
      <c r="V261" s="41">
        <f t="shared" si="205"/>
        <v>0</v>
      </c>
      <c r="W261" s="41">
        <f t="shared" si="206"/>
        <v>0</v>
      </c>
      <c r="X261" s="41">
        <f t="shared" si="207"/>
        <v>0</v>
      </c>
      <c r="Y261" s="41">
        <f t="shared" si="208"/>
        <v>0</v>
      </c>
      <c r="Z261" s="32">
        <f t="shared" si="209"/>
        <v>0</v>
      </c>
      <c r="AA261" s="32" t="str">
        <f t="shared" si="210"/>
        <v/>
      </c>
      <c r="AB261" s="32" t="str">
        <f t="shared" si="211"/>
        <v/>
      </c>
      <c r="AC261" s="56" t="str">
        <f t="shared" si="212"/>
        <v/>
      </c>
      <c r="AD261" s="42">
        <f t="shared" si="213"/>
        <v>1</v>
      </c>
      <c r="AE261" s="43">
        <f t="shared" si="181"/>
        <v>0</v>
      </c>
      <c r="AF261" s="43">
        <f t="shared" si="182"/>
        <v>0</v>
      </c>
      <c r="AG261" s="43">
        <f t="shared" si="183"/>
        <v>0</v>
      </c>
      <c r="AH261" s="44">
        <f t="shared" si="184"/>
        <v>0</v>
      </c>
      <c r="AI261" s="45">
        <f t="shared" si="185"/>
        <v>0</v>
      </c>
      <c r="AJ261" s="45">
        <f t="shared" si="186"/>
        <v>0</v>
      </c>
      <c r="AK261" s="46">
        <f t="shared" si="187"/>
        <v>0</v>
      </c>
      <c r="AL261" s="46">
        <f t="shared" si="214"/>
        <v>0</v>
      </c>
      <c r="AM261" s="46">
        <f t="shared" si="188"/>
        <v>0</v>
      </c>
      <c r="AN261" s="32">
        <f t="shared" si="215"/>
        <v>0</v>
      </c>
      <c r="AO261" s="45">
        <f t="shared" si="216"/>
        <v>0</v>
      </c>
      <c r="AP261" s="45">
        <f t="shared" si="217"/>
        <v>0</v>
      </c>
      <c r="AQ261" s="46">
        <f t="shared" si="218"/>
        <v>0</v>
      </c>
      <c r="AR261" s="46">
        <f t="shared" si="219"/>
        <v>0</v>
      </c>
      <c r="AS261" s="46">
        <f t="shared" si="220"/>
        <v>0</v>
      </c>
      <c r="AT261" s="32">
        <f t="shared" si="221"/>
        <v>0</v>
      </c>
      <c r="AU261" s="35" t="str">
        <f t="shared" si="222"/>
        <v/>
      </c>
      <c r="AV261" s="35" t="str">
        <f t="shared" si="223"/>
        <v/>
      </c>
      <c r="AW261" s="65" t="str">
        <f t="shared" si="224"/>
        <v/>
      </c>
      <c r="AX261" s="47">
        <f t="shared" si="189"/>
        <v>1</v>
      </c>
      <c r="AY261" s="48">
        <f t="shared" si="190"/>
        <v>0</v>
      </c>
      <c r="AZ261" s="48">
        <f t="shared" si="191"/>
        <v>0</v>
      </c>
      <c r="BA261" s="43">
        <f t="shared" si="192"/>
        <v>0</v>
      </c>
      <c r="BB261" s="43">
        <f t="shared" si="193"/>
        <v>0</v>
      </c>
      <c r="BC261" s="49">
        <f t="shared" si="194"/>
        <v>0</v>
      </c>
      <c r="BD261" s="49">
        <f t="shared" si="195"/>
        <v>0</v>
      </c>
      <c r="BE261" s="49">
        <f t="shared" si="196"/>
        <v>0</v>
      </c>
      <c r="BF261" s="49">
        <f t="shared" si="225"/>
        <v>0</v>
      </c>
      <c r="BG261" s="49">
        <f t="shared" si="197"/>
        <v>0</v>
      </c>
      <c r="BH261" s="32">
        <f t="shared" si="226"/>
        <v>0</v>
      </c>
      <c r="BI261" s="49">
        <f t="shared" si="227"/>
        <v>0</v>
      </c>
      <c r="BJ261" s="49">
        <f t="shared" si="228"/>
        <v>0</v>
      </c>
      <c r="BK261" s="49">
        <f t="shared" si="229"/>
        <v>0</v>
      </c>
      <c r="BL261" s="49">
        <f t="shared" si="230"/>
        <v>0</v>
      </c>
      <c r="BM261" s="49">
        <f t="shared" si="231"/>
        <v>0</v>
      </c>
      <c r="BN261" s="32">
        <f t="shared" si="232"/>
        <v>0</v>
      </c>
      <c r="BO261" s="32" t="str">
        <f t="shared" si="233"/>
        <v/>
      </c>
      <c r="BP261" s="32" t="str">
        <f t="shared" si="234"/>
        <v/>
      </c>
      <c r="BQ261" s="56" t="str">
        <f t="shared" si="235"/>
        <v/>
      </c>
      <c r="BR261" s="250">
        <f t="shared" si="236"/>
        <v>0</v>
      </c>
      <c r="BS261" s="19"/>
      <c r="BT261" s="19"/>
      <c r="BU261" s="19"/>
      <c r="BV261" s="19"/>
      <c r="BW261" s="19"/>
      <c r="BX261" s="19"/>
      <c r="BY261" s="19"/>
      <c r="BZ261" s="19"/>
      <c r="CA261" s="19">
        <f t="shared" si="198"/>
        <v>10</v>
      </c>
      <c r="CB261" s="19"/>
      <c r="CC261" s="19"/>
      <c r="CD261" s="19"/>
      <c r="CE261" s="19"/>
      <c r="CF261" s="19"/>
      <c r="CG261" s="19"/>
      <c r="CH261" s="19"/>
      <c r="CI261" s="19"/>
      <c r="CJ261" s="19"/>
      <c r="CK261" s="19"/>
      <c r="CL261" s="19"/>
      <c r="CM261" s="19"/>
      <c r="CN261" s="19"/>
      <c r="CO261" s="18"/>
      <c r="CP261" s="18"/>
      <c r="CQ261" s="18"/>
    </row>
    <row r="262" spans="1:95" ht="15.75" customHeight="1" x14ac:dyDescent="0.25">
      <c r="A262" s="129">
        <v>244</v>
      </c>
      <c r="B262" s="50"/>
      <c r="C262" s="50"/>
      <c r="D262" s="36"/>
      <c r="E262" s="36"/>
      <c r="F262" s="37">
        <v>1</v>
      </c>
      <c r="G262" s="61">
        <v>0</v>
      </c>
      <c r="H262" s="62">
        <v>0</v>
      </c>
      <c r="I262" s="63">
        <v>0</v>
      </c>
      <c r="J262" s="38">
        <v>1</v>
      </c>
      <c r="K262" s="39">
        <v>0</v>
      </c>
      <c r="L262" s="39">
        <v>0</v>
      </c>
      <c r="M262" s="39">
        <v>0</v>
      </c>
      <c r="N262" s="40">
        <v>0</v>
      </c>
      <c r="O262" s="41">
        <f t="shared" si="199"/>
        <v>0</v>
      </c>
      <c r="P262" s="41">
        <f t="shared" si="200"/>
        <v>0</v>
      </c>
      <c r="Q262" s="41">
        <f t="shared" si="201"/>
        <v>0</v>
      </c>
      <c r="R262" s="41">
        <f t="shared" si="202"/>
        <v>0</v>
      </c>
      <c r="S262" s="41">
        <f t="shared" si="203"/>
        <v>0</v>
      </c>
      <c r="T262" s="32">
        <f t="shared" si="180"/>
        <v>0</v>
      </c>
      <c r="U262" s="41">
        <f t="shared" si="204"/>
        <v>0</v>
      </c>
      <c r="V262" s="41">
        <f t="shared" si="205"/>
        <v>0</v>
      </c>
      <c r="W262" s="41">
        <f t="shared" si="206"/>
        <v>0</v>
      </c>
      <c r="X262" s="41">
        <f t="shared" si="207"/>
        <v>0</v>
      </c>
      <c r="Y262" s="41">
        <f t="shared" si="208"/>
        <v>0</v>
      </c>
      <c r="Z262" s="32">
        <f t="shared" si="209"/>
        <v>0</v>
      </c>
      <c r="AA262" s="32" t="str">
        <f t="shared" si="210"/>
        <v/>
      </c>
      <c r="AB262" s="32" t="str">
        <f t="shared" si="211"/>
        <v/>
      </c>
      <c r="AC262" s="56" t="str">
        <f t="shared" si="212"/>
        <v/>
      </c>
      <c r="AD262" s="42">
        <f t="shared" si="213"/>
        <v>1</v>
      </c>
      <c r="AE262" s="43">
        <f t="shared" si="181"/>
        <v>0</v>
      </c>
      <c r="AF262" s="43">
        <f t="shared" si="182"/>
        <v>0</v>
      </c>
      <c r="AG262" s="43">
        <f t="shared" si="183"/>
        <v>0</v>
      </c>
      <c r="AH262" s="44">
        <f t="shared" si="184"/>
        <v>0</v>
      </c>
      <c r="AI262" s="45">
        <f t="shared" si="185"/>
        <v>0</v>
      </c>
      <c r="AJ262" s="45">
        <f t="shared" si="186"/>
        <v>0</v>
      </c>
      <c r="AK262" s="46">
        <f t="shared" si="187"/>
        <v>0</v>
      </c>
      <c r="AL262" s="46">
        <f t="shared" si="214"/>
        <v>0</v>
      </c>
      <c r="AM262" s="46">
        <f t="shared" si="188"/>
        <v>0</v>
      </c>
      <c r="AN262" s="32">
        <f t="shared" si="215"/>
        <v>0</v>
      </c>
      <c r="AO262" s="45">
        <f t="shared" si="216"/>
        <v>0</v>
      </c>
      <c r="AP262" s="45">
        <f t="shared" si="217"/>
        <v>0</v>
      </c>
      <c r="AQ262" s="46">
        <f t="shared" si="218"/>
        <v>0</v>
      </c>
      <c r="AR262" s="46">
        <f t="shared" si="219"/>
        <v>0</v>
      </c>
      <c r="AS262" s="46">
        <f t="shared" si="220"/>
        <v>0</v>
      </c>
      <c r="AT262" s="32">
        <f t="shared" si="221"/>
        <v>0</v>
      </c>
      <c r="AU262" s="35" t="str">
        <f t="shared" si="222"/>
        <v/>
      </c>
      <c r="AV262" s="35" t="str">
        <f t="shared" si="223"/>
        <v/>
      </c>
      <c r="AW262" s="65" t="str">
        <f t="shared" si="224"/>
        <v/>
      </c>
      <c r="AX262" s="47">
        <f t="shared" si="189"/>
        <v>1</v>
      </c>
      <c r="AY262" s="48">
        <f t="shared" si="190"/>
        <v>0</v>
      </c>
      <c r="AZ262" s="48">
        <f>IF($E$6&lt;3,0,$L262)</f>
        <v>0</v>
      </c>
      <c r="BA262" s="43">
        <f t="shared" si="192"/>
        <v>0</v>
      </c>
      <c r="BB262" s="43">
        <f t="shared" si="193"/>
        <v>0</v>
      </c>
      <c r="BC262" s="49">
        <f t="shared" si="194"/>
        <v>0</v>
      </c>
      <c r="BD262" s="49">
        <f t="shared" si="195"/>
        <v>0</v>
      </c>
      <c r="BE262" s="49">
        <f t="shared" si="196"/>
        <v>0</v>
      </c>
      <c r="BF262" s="49">
        <f t="shared" si="225"/>
        <v>0</v>
      </c>
      <c r="BG262" s="49">
        <f t="shared" si="197"/>
        <v>0</v>
      </c>
      <c r="BH262" s="32">
        <f t="shared" si="226"/>
        <v>0</v>
      </c>
      <c r="BI262" s="49">
        <f t="shared" si="227"/>
        <v>0</v>
      </c>
      <c r="BJ262" s="49">
        <f t="shared" si="228"/>
        <v>0</v>
      </c>
      <c r="BK262" s="49">
        <f t="shared" si="229"/>
        <v>0</v>
      </c>
      <c r="BL262" s="49">
        <f t="shared" si="230"/>
        <v>0</v>
      </c>
      <c r="BM262" s="49">
        <f t="shared" si="231"/>
        <v>0</v>
      </c>
      <c r="BN262" s="32">
        <f t="shared" si="232"/>
        <v>0</v>
      </c>
      <c r="BO262" s="32" t="str">
        <f t="shared" si="233"/>
        <v/>
      </c>
      <c r="BP262" s="32" t="str">
        <f t="shared" si="234"/>
        <v/>
      </c>
      <c r="BQ262" s="56" t="str">
        <f t="shared" si="235"/>
        <v/>
      </c>
      <c r="BR262" s="250">
        <f t="shared" si="236"/>
        <v>0</v>
      </c>
      <c r="BS262" s="19"/>
      <c r="BT262" s="19"/>
      <c r="BU262" s="19"/>
      <c r="BV262" s="19"/>
      <c r="BW262" s="19"/>
      <c r="BX262" s="19"/>
      <c r="BY262" s="19"/>
      <c r="BZ262" s="19"/>
      <c r="CA262" s="19">
        <f t="shared" si="198"/>
        <v>10</v>
      </c>
      <c r="CB262" s="19"/>
      <c r="CC262" s="19"/>
      <c r="CD262" s="19"/>
      <c r="CE262" s="19"/>
      <c r="CF262" s="19"/>
      <c r="CG262" s="19"/>
      <c r="CH262" s="19"/>
      <c r="CI262" s="19"/>
      <c r="CJ262" s="19"/>
      <c r="CK262" s="19"/>
      <c r="CL262" s="19"/>
      <c r="CM262" s="19"/>
      <c r="CN262" s="19"/>
      <c r="CO262" s="18"/>
      <c r="CP262" s="18"/>
      <c r="CQ262" s="18"/>
    </row>
    <row r="263" spans="1:95" ht="15.75" customHeight="1" x14ac:dyDescent="0.25">
      <c r="A263" s="129">
        <v>245</v>
      </c>
      <c r="B263" s="50"/>
      <c r="C263" s="50"/>
      <c r="D263" s="36"/>
      <c r="E263" s="36"/>
      <c r="F263" s="37">
        <v>1</v>
      </c>
      <c r="G263" s="61">
        <v>0</v>
      </c>
      <c r="H263" s="62">
        <v>0</v>
      </c>
      <c r="I263" s="63">
        <v>0</v>
      </c>
      <c r="J263" s="38">
        <v>1</v>
      </c>
      <c r="K263" s="39">
        <v>0</v>
      </c>
      <c r="L263" s="39">
        <v>0</v>
      </c>
      <c r="M263" s="39">
        <v>0</v>
      </c>
      <c r="N263" s="40">
        <v>0</v>
      </c>
      <c r="O263" s="41">
        <f t="shared" si="199"/>
        <v>0</v>
      </c>
      <c r="P263" s="41">
        <f t="shared" si="200"/>
        <v>0</v>
      </c>
      <c r="Q263" s="41">
        <f t="shared" si="201"/>
        <v>0</v>
      </c>
      <c r="R263" s="41">
        <f t="shared" si="202"/>
        <v>0</v>
      </c>
      <c r="S263" s="41">
        <f t="shared" si="203"/>
        <v>0</v>
      </c>
      <c r="T263" s="32">
        <f t="shared" si="180"/>
        <v>0</v>
      </c>
      <c r="U263" s="41">
        <f t="shared" si="204"/>
        <v>0</v>
      </c>
      <c r="V263" s="41">
        <f t="shared" si="205"/>
        <v>0</v>
      </c>
      <c r="W263" s="41">
        <f t="shared" si="206"/>
        <v>0</v>
      </c>
      <c r="X263" s="41">
        <f t="shared" si="207"/>
        <v>0</v>
      </c>
      <c r="Y263" s="41">
        <f t="shared" si="208"/>
        <v>0</v>
      </c>
      <c r="Z263" s="32">
        <f t="shared" si="209"/>
        <v>0</v>
      </c>
      <c r="AA263" s="32" t="str">
        <f t="shared" si="210"/>
        <v/>
      </c>
      <c r="AB263" s="32" t="str">
        <f t="shared" si="211"/>
        <v/>
      </c>
      <c r="AC263" s="56" t="str">
        <f t="shared" si="212"/>
        <v/>
      </c>
      <c r="AD263" s="42">
        <f t="shared" si="213"/>
        <v>1</v>
      </c>
      <c r="AE263" s="43">
        <f t="shared" si="181"/>
        <v>0</v>
      </c>
      <c r="AF263" s="43">
        <f t="shared" si="182"/>
        <v>0</v>
      </c>
      <c r="AG263" s="43">
        <f t="shared" si="183"/>
        <v>0</v>
      </c>
      <c r="AH263" s="44">
        <f t="shared" si="184"/>
        <v>0</v>
      </c>
      <c r="AI263" s="45">
        <f t="shared" si="185"/>
        <v>0</v>
      </c>
      <c r="AJ263" s="45">
        <f t="shared" si="186"/>
        <v>0</v>
      </c>
      <c r="AK263" s="46">
        <f t="shared" si="187"/>
        <v>0</v>
      </c>
      <c r="AL263" s="46">
        <f t="shared" si="214"/>
        <v>0</v>
      </c>
      <c r="AM263" s="46">
        <f t="shared" si="188"/>
        <v>0</v>
      </c>
      <c r="AN263" s="32">
        <f t="shared" si="215"/>
        <v>0</v>
      </c>
      <c r="AO263" s="45">
        <f t="shared" si="216"/>
        <v>0</v>
      </c>
      <c r="AP263" s="45">
        <f t="shared" si="217"/>
        <v>0</v>
      </c>
      <c r="AQ263" s="46">
        <f t="shared" si="218"/>
        <v>0</v>
      </c>
      <c r="AR263" s="46">
        <f t="shared" si="219"/>
        <v>0</v>
      </c>
      <c r="AS263" s="46">
        <f t="shared" si="220"/>
        <v>0</v>
      </c>
      <c r="AT263" s="32">
        <f t="shared" si="221"/>
        <v>0</v>
      </c>
      <c r="AU263" s="35" t="str">
        <f t="shared" si="222"/>
        <v/>
      </c>
      <c r="AV263" s="35" t="str">
        <f t="shared" si="223"/>
        <v/>
      </c>
      <c r="AW263" s="65" t="str">
        <f t="shared" si="224"/>
        <v/>
      </c>
      <c r="AX263" s="47">
        <f t="shared" si="189"/>
        <v>1</v>
      </c>
      <c r="AY263" s="48">
        <f t="shared" si="190"/>
        <v>0</v>
      </c>
      <c r="AZ263" s="48">
        <f t="shared" si="191"/>
        <v>0</v>
      </c>
      <c r="BA263" s="43">
        <f t="shared" si="192"/>
        <v>0</v>
      </c>
      <c r="BB263" s="43">
        <f t="shared" si="193"/>
        <v>0</v>
      </c>
      <c r="BC263" s="49">
        <f t="shared" si="194"/>
        <v>0</v>
      </c>
      <c r="BD263" s="49">
        <f t="shared" si="195"/>
        <v>0</v>
      </c>
      <c r="BE263" s="49">
        <f t="shared" si="196"/>
        <v>0</v>
      </c>
      <c r="BF263" s="49">
        <f t="shared" si="225"/>
        <v>0</v>
      </c>
      <c r="BG263" s="49">
        <f t="shared" si="197"/>
        <v>0</v>
      </c>
      <c r="BH263" s="32">
        <f t="shared" si="226"/>
        <v>0</v>
      </c>
      <c r="BI263" s="49">
        <f t="shared" si="227"/>
        <v>0</v>
      </c>
      <c r="BJ263" s="49">
        <f t="shared" si="228"/>
        <v>0</v>
      </c>
      <c r="BK263" s="49">
        <f t="shared" si="229"/>
        <v>0</v>
      </c>
      <c r="BL263" s="49">
        <f t="shared" si="230"/>
        <v>0</v>
      </c>
      <c r="BM263" s="49">
        <f t="shared" si="231"/>
        <v>0</v>
      </c>
      <c r="BN263" s="32">
        <f t="shared" si="232"/>
        <v>0</v>
      </c>
      <c r="BO263" s="32" t="str">
        <f t="shared" si="233"/>
        <v/>
      </c>
      <c r="BP263" s="32" t="str">
        <f t="shared" si="234"/>
        <v/>
      </c>
      <c r="BQ263" s="56" t="str">
        <f t="shared" si="235"/>
        <v/>
      </c>
      <c r="BR263" s="250">
        <f t="shared" si="236"/>
        <v>0</v>
      </c>
      <c r="BS263" s="19"/>
      <c r="BT263" s="19"/>
      <c r="BU263" s="19"/>
      <c r="BV263" s="19"/>
      <c r="BW263" s="19"/>
      <c r="BX263" s="19"/>
      <c r="BY263" s="19"/>
      <c r="BZ263" s="19"/>
      <c r="CA263" s="19">
        <f t="shared" si="198"/>
        <v>10</v>
      </c>
      <c r="CB263" s="19"/>
      <c r="CC263" s="19"/>
      <c r="CD263" s="19"/>
      <c r="CE263" s="19"/>
      <c r="CF263" s="19"/>
      <c r="CG263" s="19"/>
      <c r="CH263" s="19"/>
      <c r="CI263" s="19"/>
      <c r="CJ263" s="19"/>
      <c r="CK263" s="19"/>
      <c r="CL263" s="19"/>
      <c r="CM263" s="19"/>
      <c r="CN263" s="19"/>
      <c r="CO263" s="18"/>
      <c r="CP263" s="18"/>
      <c r="CQ263" s="18"/>
    </row>
    <row r="264" spans="1:95" ht="15.75" customHeight="1" x14ac:dyDescent="0.25">
      <c r="A264" s="129">
        <v>246</v>
      </c>
      <c r="B264" s="50"/>
      <c r="C264" s="50"/>
      <c r="D264" s="36"/>
      <c r="E264" s="36"/>
      <c r="F264" s="37">
        <v>1</v>
      </c>
      <c r="G264" s="61">
        <v>0</v>
      </c>
      <c r="H264" s="62">
        <v>0</v>
      </c>
      <c r="I264" s="63">
        <v>0</v>
      </c>
      <c r="J264" s="38">
        <v>1</v>
      </c>
      <c r="K264" s="39">
        <v>0</v>
      </c>
      <c r="L264" s="39">
        <v>0</v>
      </c>
      <c r="M264" s="39">
        <v>0</v>
      </c>
      <c r="N264" s="40">
        <v>0</v>
      </c>
      <c r="O264" s="41">
        <f t="shared" si="199"/>
        <v>0</v>
      </c>
      <c r="P264" s="41">
        <f t="shared" si="200"/>
        <v>0</v>
      </c>
      <c r="Q264" s="41">
        <f t="shared" si="201"/>
        <v>0</v>
      </c>
      <c r="R264" s="41">
        <f t="shared" si="202"/>
        <v>0</v>
      </c>
      <c r="S264" s="41">
        <f t="shared" si="203"/>
        <v>0</v>
      </c>
      <c r="T264" s="32">
        <f t="shared" si="180"/>
        <v>0</v>
      </c>
      <c r="U264" s="41">
        <f t="shared" si="204"/>
        <v>0</v>
      </c>
      <c r="V264" s="41">
        <f t="shared" si="205"/>
        <v>0</v>
      </c>
      <c r="W264" s="41">
        <f t="shared" si="206"/>
        <v>0</v>
      </c>
      <c r="X264" s="41">
        <f t="shared" si="207"/>
        <v>0</v>
      </c>
      <c r="Y264" s="41">
        <f t="shared" si="208"/>
        <v>0</v>
      </c>
      <c r="Z264" s="32">
        <f t="shared" si="209"/>
        <v>0</v>
      </c>
      <c r="AA264" s="32" t="str">
        <f t="shared" si="210"/>
        <v/>
      </c>
      <c r="AB264" s="32" t="str">
        <f t="shared" si="211"/>
        <v/>
      </c>
      <c r="AC264" s="56" t="str">
        <f t="shared" si="212"/>
        <v/>
      </c>
      <c r="AD264" s="42">
        <f t="shared" si="213"/>
        <v>1</v>
      </c>
      <c r="AE264" s="43">
        <f t="shared" si="181"/>
        <v>0</v>
      </c>
      <c r="AF264" s="43">
        <f t="shared" si="182"/>
        <v>0</v>
      </c>
      <c r="AG264" s="43">
        <f t="shared" si="183"/>
        <v>0</v>
      </c>
      <c r="AH264" s="44">
        <f t="shared" si="184"/>
        <v>0</v>
      </c>
      <c r="AI264" s="45">
        <f t="shared" si="185"/>
        <v>0</v>
      </c>
      <c r="AJ264" s="45">
        <f t="shared" si="186"/>
        <v>0</v>
      </c>
      <c r="AK264" s="46">
        <f t="shared" si="187"/>
        <v>0</v>
      </c>
      <c r="AL264" s="46">
        <f t="shared" si="214"/>
        <v>0</v>
      </c>
      <c r="AM264" s="46">
        <f t="shared" si="188"/>
        <v>0</v>
      </c>
      <c r="AN264" s="32">
        <f t="shared" si="215"/>
        <v>0</v>
      </c>
      <c r="AO264" s="45">
        <f t="shared" si="216"/>
        <v>0</v>
      </c>
      <c r="AP264" s="45">
        <f t="shared" si="217"/>
        <v>0</v>
      </c>
      <c r="AQ264" s="46">
        <f t="shared" si="218"/>
        <v>0</v>
      </c>
      <c r="AR264" s="46">
        <f t="shared" si="219"/>
        <v>0</v>
      </c>
      <c r="AS264" s="46">
        <f t="shared" si="220"/>
        <v>0</v>
      </c>
      <c r="AT264" s="32">
        <f t="shared" si="221"/>
        <v>0</v>
      </c>
      <c r="AU264" s="35" t="str">
        <f t="shared" si="222"/>
        <v/>
      </c>
      <c r="AV264" s="35" t="str">
        <f t="shared" si="223"/>
        <v/>
      </c>
      <c r="AW264" s="65" t="str">
        <f t="shared" si="224"/>
        <v/>
      </c>
      <c r="AX264" s="47">
        <f t="shared" si="189"/>
        <v>1</v>
      </c>
      <c r="AY264" s="48">
        <f t="shared" si="190"/>
        <v>0</v>
      </c>
      <c r="AZ264" s="48">
        <f t="shared" si="191"/>
        <v>0</v>
      </c>
      <c r="BA264" s="43">
        <f t="shared" si="192"/>
        <v>0</v>
      </c>
      <c r="BB264" s="43">
        <f t="shared" si="193"/>
        <v>0</v>
      </c>
      <c r="BC264" s="49">
        <f t="shared" si="194"/>
        <v>0</v>
      </c>
      <c r="BD264" s="49">
        <f t="shared" si="195"/>
        <v>0</v>
      </c>
      <c r="BE264" s="49">
        <f t="shared" si="196"/>
        <v>0</v>
      </c>
      <c r="BF264" s="49">
        <f t="shared" si="225"/>
        <v>0</v>
      </c>
      <c r="BG264" s="49">
        <f t="shared" si="197"/>
        <v>0</v>
      </c>
      <c r="BH264" s="32">
        <f t="shared" si="226"/>
        <v>0</v>
      </c>
      <c r="BI264" s="49">
        <f t="shared" si="227"/>
        <v>0</v>
      </c>
      <c r="BJ264" s="49">
        <f t="shared" si="228"/>
        <v>0</v>
      </c>
      <c r="BK264" s="49">
        <f t="shared" si="229"/>
        <v>0</v>
      </c>
      <c r="BL264" s="49">
        <f t="shared" si="230"/>
        <v>0</v>
      </c>
      <c r="BM264" s="49">
        <f t="shared" si="231"/>
        <v>0</v>
      </c>
      <c r="BN264" s="32">
        <f t="shared" si="232"/>
        <v>0</v>
      </c>
      <c r="BO264" s="32" t="str">
        <f t="shared" si="233"/>
        <v/>
      </c>
      <c r="BP264" s="32" t="str">
        <f t="shared" si="234"/>
        <v/>
      </c>
      <c r="BQ264" s="56" t="str">
        <f t="shared" si="235"/>
        <v/>
      </c>
      <c r="BR264" s="250">
        <f t="shared" si="236"/>
        <v>0</v>
      </c>
      <c r="BS264" s="19"/>
      <c r="BT264" s="19"/>
      <c r="BU264" s="19"/>
      <c r="BV264" s="19"/>
      <c r="BW264" s="19"/>
      <c r="BX264" s="19"/>
      <c r="BY264" s="19"/>
      <c r="BZ264" s="19"/>
      <c r="CA264" s="19">
        <f t="shared" si="198"/>
        <v>10</v>
      </c>
      <c r="CB264" s="19"/>
      <c r="CC264" s="19"/>
      <c r="CD264" s="19"/>
      <c r="CE264" s="19"/>
      <c r="CF264" s="19"/>
      <c r="CG264" s="19"/>
      <c r="CH264" s="19"/>
      <c r="CI264" s="19"/>
      <c r="CJ264" s="19"/>
      <c r="CK264" s="19"/>
      <c r="CL264" s="19"/>
      <c r="CM264" s="19"/>
      <c r="CN264" s="19"/>
      <c r="CO264" s="18"/>
      <c r="CP264" s="18"/>
      <c r="CQ264" s="18"/>
    </row>
    <row r="265" spans="1:95" ht="15.75" customHeight="1" x14ac:dyDescent="0.25">
      <c r="A265" s="129">
        <v>247</v>
      </c>
      <c r="B265" s="50"/>
      <c r="C265" s="50"/>
      <c r="D265" s="36"/>
      <c r="E265" s="36"/>
      <c r="F265" s="37">
        <v>1</v>
      </c>
      <c r="G265" s="61">
        <v>0</v>
      </c>
      <c r="H265" s="62">
        <v>0</v>
      </c>
      <c r="I265" s="63">
        <v>0</v>
      </c>
      <c r="J265" s="38">
        <v>1</v>
      </c>
      <c r="K265" s="39">
        <v>0</v>
      </c>
      <c r="L265" s="39">
        <v>0</v>
      </c>
      <c r="M265" s="39">
        <v>0</v>
      </c>
      <c r="N265" s="40">
        <v>0</v>
      </c>
      <c r="O265" s="41">
        <f t="shared" si="199"/>
        <v>0</v>
      </c>
      <c r="P265" s="41">
        <f t="shared" si="200"/>
        <v>0</v>
      </c>
      <c r="Q265" s="41">
        <f t="shared" si="201"/>
        <v>0</v>
      </c>
      <c r="R265" s="41">
        <f t="shared" si="202"/>
        <v>0</v>
      </c>
      <c r="S265" s="41">
        <f t="shared" si="203"/>
        <v>0</v>
      </c>
      <c r="T265" s="32">
        <f t="shared" si="180"/>
        <v>0</v>
      </c>
      <c r="U265" s="41">
        <f t="shared" si="204"/>
        <v>0</v>
      </c>
      <c r="V265" s="41">
        <f t="shared" si="205"/>
        <v>0</v>
      </c>
      <c r="W265" s="41">
        <f t="shared" si="206"/>
        <v>0</v>
      </c>
      <c r="X265" s="41">
        <f t="shared" si="207"/>
        <v>0</v>
      </c>
      <c r="Y265" s="41">
        <f t="shared" si="208"/>
        <v>0</v>
      </c>
      <c r="Z265" s="32">
        <f t="shared" si="209"/>
        <v>0</v>
      </c>
      <c r="AA265" s="32" t="str">
        <f t="shared" si="210"/>
        <v/>
      </c>
      <c r="AB265" s="32" t="str">
        <f t="shared" si="211"/>
        <v/>
      </c>
      <c r="AC265" s="56" t="str">
        <f t="shared" si="212"/>
        <v/>
      </c>
      <c r="AD265" s="42">
        <f t="shared" si="213"/>
        <v>1</v>
      </c>
      <c r="AE265" s="43">
        <f t="shared" si="181"/>
        <v>0</v>
      </c>
      <c r="AF265" s="43">
        <f t="shared" si="182"/>
        <v>0</v>
      </c>
      <c r="AG265" s="43">
        <f t="shared" si="183"/>
        <v>0</v>
      </c>
      <c r="AH265" s="44">
        <f t="shared" si="184"/>
        <v>0</v>
      </c>
      <c r="AI265" s="45">
        <f t="shared" si="185"/>
        <v>0</v>
      </c>
      <c r="AJ265" s="45">
        <f t="shared" si="186"/>
        <v>0</v>
      </c>
      <c r="AK265" s="46">
        <f t="shared" si="187"/>
        <v>0</v>
      </c>
      <c r="AL265" s="46">
        <f t="shared" si="214"/>
        <v>0</v>
      </c>
      <c r="AM265" s="46">
        <f t="shared" si="188"/>
        <v>0</v>
      </c>
      <c r="AN265" s="32">
        <f t="shared" si="215"/>
        <v>0</v>
      </c>
      <c r="AO265" s="45">
        <f t="shared" si="216"/>
        <v>0</v>
      </c>
      <c r="AP265" s="45">
        <f t="shared" si="217"/>
        <v>0</v>
      </c>
      <c r="AQ265" s="46">
        <f t="shared" si="218"/>
        <v>0</v>
      </c>
      <c r="AR265" s="46">
        <f t="shared" si="219"/>
        <v>0</v>
      </c>
      <c r="AS265" s="46">
        <f t="shared" si="220"/>
        <v>0</v>
      </c>
      <c r="AT265" s="32">
        <f t="shared" si="221"/>
        <v>0</v>
      </c>
      <c r="AU265" s="35" t="str">
        <f t="shared" si="222"/>
        <v/>
      </c>
      <c r="AV265" s="35" t="str">
        <f t="shared" si="223"/>
        <v/>
      </c>
      <c r="AW265" s="65" t="str">
        <f t="shared" si="224"/>
        <v/>
      </c>
      <c r="AX265" s="47">
        <f t="shared" si="189"/>
        <v>1</v>
      </c>
      <c r="AY265" s="48">
        <f t="shared" si="190"/>
        <v>0</v>
      </c>
      <c r="AZ265" s="48">
        <f t="shared" si="191"/>
        <v>0</v>
      </c>
      <c r="BA265" s="43">
        <f t="shared" si="192"/>
        <v>0</v>
      </c>
      <c r="BB265" s="43">
        <f t="shared" si="193"/>
        <v>0</v>
      </c>
      <c r="BC265" s="49">
        <f t="shared" si="194"/>
        <v>0</v>
      </c>
      <c r="BD265" s="49">
        <f t="shared" si="195"/>
        <v>0</v>
      </c>
      <c r="BE265" s="49">
        <f t="shared" si="196"/>
        <v>0</v>
      </c>
      <c r="BF265" s="49">
        <f t="shared" si="225"/>
        <v>0</v>
      </c>
      <c r="BG265" s="49">
        <f t="shared" si="197"/>
        <v>0</v>
      </c>
      <c r="BH265" s="32">
        <f t="shared" si="226"/>
        <v>0</v>
      </c>
      <c r="BI265" s="49">
        <f t="shared" si="227"/>
        <v>0</v>
      </c>
      <c r="BJ265" s="49">
        <f t="shared" si="228"/>
        <v>0</v>
      </c>
      <c r="BK265" s="49">
        <f t="shared" si="229"/>
        <v>0</v>
      </c>
      <c r="BL265" s="49">
        <f t="shared" si="230"/>
        <v>0</v>
      </c>
      <c r="BM265" s="49">
        <f t="shared" si="231"/>
        <v>0</v>
      </c>
      <c r="BN265" s="32">
        <f t="shared" si="232"/>
        <v>0</v>
      </c>
      <c r="BO265" s="32" t="str">
        <f t="shared" si="233"/>
        <v/>
      </c>
      <c r="BP265" s="32" t="str">
        <f t="shared" si="234"/>
        <v/>
      </c>
      <c r="BQ265" s="56" t="str">
        <f t="shared" si="235"/>
        <v/>
      </c>
      <c r="BR265" s="250">
        <f t="shared" si="236"/>
        <v>0</v>
      </c>
      <c r="BS265" s="19"/>
      <c r="BT265" s="19"/>
      <c r="BU265" s="19"/>
      <c r="BV265" s="19"/>
      <c r="BW265" s="19"/>
      <c r="BX265" s="19"/>
      <c r="BY265" s="19"/>
      <c r="BZ265" s="19"/>
      <c r="CA265" s="19">
        <f t="shared" si="198"/>
        <v>10</v>
      </c>
      <c r="CB265" s="19"/>
      <c r="CC265" s="19"/>
      <c r="CD265" s="19"/>
      <c r="CE265" s="19"/>
      <c r="CF265" s="19"/>
      <c r="CG265" s="19"/>
      <c r="CH265" s="19"/>
      <c r="CI265" s="19"/>
      <c r="CJ265" s="19"/>
      <c r="CK265" s="19"/>
      <c r="CL265" s="19"/>
      <c r="CM265" s="19"/>
      <c r="CN265" s="19"/>
      <c r="CO265" s="18"/>
      <c r="CP265" s="18"/>
      <c r="CQ265" s="18"/>
    </row>
    <row r="266" spans="1:95" ht="15.75" customHeight="1" x14ac:dyDescent="0.25">
      <c r="A266" s="129">
        <v>248</v>
      </c>
      <c r="B266" s="50"/>
      <c r="C266" s="50"/>
      <c r="D266" s="36"/>
      <c r="E266" s="36"/>
      <c r="F266" s="37">
        <v>1</v>
      </c>
      <c r="G266" s="61">
        <v>0</v>
      </c>
      <c r="H266" s="62">
        <v>0</v>
      </c>
      <c r="I266" s="63">
        <v>0</v>
      </c>
      <c r="J266" s="38">
        <v>1</v>
      </c>
      <c r="K266" s="39">
        <v>0</v>
      </c>
      <c r="L266" s="39">
        <v>0</v>
      </c>
      <c r="M266" s="39">
        <v>0</v>
      </c>
      <c r="N266" s="40">
        <v>0</v>
      </c>
      <c r="O266" s="41">
        <f t="shared" si="199"/>
        <v>0</v>
      </c>
      <c r="P266" s="41">
        <f t="shared" si="200"/>
        <v>0</v>
      </c>
      <c r="Q266" s="41">
        <f t="shared" si="201"/>
        <v>0</v>
      </c>
      <c r="R266" s="41">
        <f t="shared" si="202"/>
        <v>0</v>
      </c>
      <c r="S266" s="41">
        <f t="shared" si="203"/>
        <v>0</v>
      </c>
      <c r="T266" s="32">
        <f t="shared" si="180"/>
        <v>0</v>
      </c>
      <c r="U266" s="41">
        <f t="shared" si="204"/>
        <v>0</v>
      </c>
      <c r="V266" s="41">
        <f t="shared" si="205"/>
        <v>0</v>
      </c>
      <c r="W266" s="41">
        <f t="shared" si="206"/>
        <v>0</v>
      </c>
      <c r="X266" s="41">
        <f t="shared" si="207"/>
        <v>0</v>
      </c>
      <c r="Y266" s="41">
        <f t="shared" si="208"/>
        <v>0</v>
      </c>
      <c r="Z266" s="32">
        <f t="shared" si="209"/>
        <v>0</v>
      </c>
      <c r="AA266" s="32" t="str">
        <f t="shared" si="210"/>
        <v/>
      </c>
      <c r="AB266" s="32" t="str">
        <f t="shared" si="211"/>
        <v/>
      </c>
      <c r="AC266" s="56" t="str">
        <f t="shared" si="212"/>
        <v/>
      </c>
      <c r="AD266" s="42">
        <f t="shared" si="213"/>
        <v>1</v>
      </c>
      <c r="AE266" s="43">
        <f t="shared" si="181"/>
        <v>0</v>
      </c>
      <c r="AF266" s="43">
        <f t="shared" si="182"/>
        <v>0</v>
      </c>
      <c r="AG266" s="43">
        <f t="shared" si="183"/>
        <v>0</v>
      </c>
      <c r="AH266" s="44">
        <f t="shared" si="184"/>
        <v>0</v>
      </c>
      <c r="AI266" s="45">
        <f t="shared" si="185"/>
        <v>0</v>
      </c>
      <c r="AJ266" s="45">
        <f t="shared" si="186"/>
        <v>0</v>
      </c>
      <c r="AK266" s="46">
        <f t="shared" si="187"/>
        <v>0</v>
      </c>
      <c r="AL266" s="46">
        <f t="shared" si="214"/>
        <v>0</v>
      </c>
      <c r="AM266" s="46">
        <f t="shared" si="188"/>
        <v>0</v>
      </c>
      <c r="AN266" s="32">
        <f t="shared" si="215"/>
        <v>0</v>
      </c>
      <c r="AO266" s="45">
        <f t="shared" si="216"/>
        <v>0</v>
      </c>
      <c r="AP266" s="45">
        <f t="shared" si="217"/>
        <v>0</v>
      </c>
      <c r="AQ266" s="46">
        <f t="shared" si="218"/>
        <v>0</v>
      </c>
      <c r="AR266" s="46">
        <f t="shared" si="219"/>
        <v>0</v>
      </c>
      <c r="AS266" s="46">
        <f t="shared" si="220"/>
        <v>0</v>
      </c>
      <c r="AT266" s="32">
        <f t="shared" si="221"/>
        <v>0</v>
      </c>
      <c r="AU266" s="35" t="str">
        <f t="shared" si="222"/>
        <v/>
      </c>
      <c r="AV266" s="35" t="str">
        <f t="shared" si="223"/>
        <v/>
      </c>
      <c r="AW266" s="65" t="str">
        <f t="shared" si="224"/>
        <v/>
      </c>
      <c r="AX266" s="47">
        <f t="shared" si="189"/>
        <v>1</v>
      </c>
      <c r="AY266" s="48">
        <f t="shared" si="190"/>
        <v>0</v>
      </c>
      <c r="AZ266" s="48">
        <f t="shared" si="191"/>
        <v>0</v>
      </c>
      <c r="BA266" s="43">
        <f t="shared" si="192"/>
        <v>0</v>
      </c>
      <c r="BB266" s="43">
        <f t="shared" si="193"/>
        <v>0</v>
      </c>
      <c r="BC266" s="49">
        <f t="shared" si="194"/>
        <v>0</v>
      </c>
      <c r="BD266" s="49">
        <f t="shared" si="195"/>
        <v>0</v>
      </c>
      <c r="BE266" s="49">
        <f t="shared" si="196"/>
        <v>0</v>
      </c>
      <c r="BF266" s="49">
        <f t="shared" si="225"/>
        <v>0</v>
      </c>
      <c r="BG266" s="49">
        <f t="shared" si="197"/>
        <v>0</v>
      </c>
      <c r="BH266" s="32">
        <f t="shared" si="226"/>
        <v>0</v>
      </c>
      <c r="BI266" s="49">
        <f t="shared" si="227"/>
        <v>0</v>
      </c>
      <c r="BJ266" s="49">
        <f t="shared" si="228"/>
        <v>0</v>
      </c>
      <c r="BK266" s="49">
        <f t="shared" si="229"/>
        <v>0</v>
      </c>
      <c r="BL266" s="49">
        <f t="shared" si="230"/>
        <v>0</v>
      </c>
      <c r="BM266" s="49">
        <f t="shared" si="231"/>
        <v>0</v>
      </c>
      <c r="BN266" s="32">
        <f t="shared" si="232"/>
        <v>0</v>
      </c>
      <c r="BO266" s="32" t="str">
        <f t="shared" si="233"/>
        <v/>
      </c>
      <c r="BP266" s="32" t="str">
        <f t="shared" si="234"/>
        <v/>
      </c>
      <c r="BQ266" s="56" t="str">
        <f t="shared" si="235"/>
        <v/>
      </c>
      <c r="BR266" s="250">
        <f t="shared" si="236"/>
        <v>0</v>
      </c>
      <c r="BS266" s="19"/>
      <c r="BT266" s="19"/>
      <c r="BU266" s="19"/>
      <c r="BV266" s="19"/>
      <c r="BW266" s="19"/>
      <c r="BX266" s="19"/>
      <c r="BY266" s="19"/>
      <c r="BZ266" s="19"/>
      <c r="CA266" s="19">
        <f t="shared" si="198"/>
        <v>10</v>
      </c>
      <c r="CB266" s="19"/>
      <c r="CC266" s="19"/>
      <c r="CD266" s="19"/>
      <c r="CE266" s="19"/>
      <c r="CF266" s="19"/>
      <c r="CG266" s="19"/>
      <c r="CH266" s="19"/>
      <c r="CI266" s="19"/>
      <c r="CJ266" s="19"/>
      <c r="CK266" s="19"/>
      <c r="CL266" s="19"/>
      <c r="CM266" s="19"/>
      <c r="CN266" s="19"/>
      <c r="CO266" s="18"/>
      <c r="CP266" s="18"/>
      <c r="CQ266" s="18"/>
    </row>
    <row r="267" spans="1:95" ht="15.75" customHeight="1" thickBot="1" x14ac:dyDescent="0.3">
      <c r="A267" s="130">
        <v>249</v>
      </c>
      <c r="B267" s="131"/>
      <c r="C267" s="131"/>
      <c r="D267" s="132"/>
      <c r="E267" s="132"/>
      <c r="F267" s="133">
        <v>1</v>
      </c>
      <c r="G267" s="134">
        <v>0</v>
      </c>
      <c r="H267" s="135">
        <v>0</v>
      </c>
      <c r="I267" s="136">
        <v>0</v>
      </c>
      <c r="J267" s="137">
        <v>1</v>
      </c>
      <c r="K267" s="138">
        <v>0</v>
      </c>
      <c r="L267" s="138">
        <v>0</v>
      </c>
      <c r="M267" s="138">
        <v>0</v>
      </c>
      <c r="N267" s="139">
        <v>0</v>
      </c>
      <c r="O267" s="240">
        <f t="shared" si="199"/>
        <v>0</v>
      </c>
      <c r="P267" s="240">
        <f t="shared" si="200"/>
        <v>0</v>
      </c>
      <c r="Q267" s="240">
        <f t="shared" si="201"/>
        <v>0</v>
      </c>
      <c r="R267" s="240">
        <f t="shared" si="202"/>
        <v>0</v>
      </c>
      <c r="S267" s="240">
        <f t="shared" si="203"/>
        <v>0</v>
      </c>
      <c r="T267" s="140">
        <f t="shared" si="180"/>
        <v>0</v>
      </c>
      <c r="U267" s="240">
        <f t="shared" si="204"/>
        <v>0</v>
      </c>
      <c r="V267" s="240">
        <f t="shared" si="205"/>
        <v>0</v>
      </c>
      <c r="W267" s="240">
        <f t="shared" si="206"/>
        <v>0</v>
      </c>
      <c r="X267" s="240">
        <f t="shared" si="207"/>
        <v>0</v>
      </c>
      <c r="Y267" s="240">
        <f t="shared" si="208"/>
        <v>0</v>
      </c>
      <c r="Z267" s="140">
        <f t="shared" si="209"/>
        <v>0</v>
      </c>
      <c r="AA267" s="140" t="str">
        <f t="shared" si="210"/>
        <v/>
      </c>
      <c r="AB267" s="140" t="str">
        <f t="shared" si="211"/>
        <v/>
      </c>
      <c r="AC267" s="166" t="str">
        <f t="shared" si="212"/>
        <v/>
      </c>
      <c r="AD267" s="141">
        <f t="shared" si="213"/>
        <v>1</v>
      </c>
      <c r="AE267" s="142">
        <f t="shared" si="181"/>
        <v>0</v>
      </c>
      <c r="AF267" s="142">
        <f t="shared" si="182"/>
        <v>0</v>
      </c>
      <c r="AG267" s="142">
        <f t="shared" si="183"/>
        <v>0</v>
      </c>
      <c r="AH267" s="143">
        <f t="shared" si="184"/>
        <v>0</v>
      </c>
      <c r="AI267" s="144">
        <f t="shared" si="185"/>
        <v>0</v>
      </c>
      <c r="AJ267" s="144">
        <f t="shared" si="186"/>
        <v>0</v>
      </c>
      <c r="AK267" s="145">
        <f t="shared" si="187"/>
        <v>0</v>
      </c>
      <c r="AL267" s="145">
        <f t="shared" si="214"/>
        <v>0</v>
      </c>
      <c r="AM267" s="145">
        <f t="shared" si="188"/>
        <v>0</v>
      </c>
      <c r="AN267" s="140">
        <f t="shared" si="215"/>
        <v>0</v>
      </c>
      <c r="AO267" s="144">
        <f t="shared" si="216"/>
        <v>0</v>
      </c>
      <c r="AP267" s="144">
        <f t="shared" si="217"/>
        <v>0</v>
      </c>
      <c r="AQ267" s="145">
        <f t="shared" si="218"/>
        <v>0</v>
      </c>
      <c r="AR267" s="145">
        <f t="shared" si="219"/>
        <v>0</v>
      </c>
      <c r="AS267" s="145">
        <f t="shared" si="220"/>
        <v>0</v>
      </c>
      <c r="AT267" s="140">
        <f t="shared" si="221"/>
        <v>0</v>
      </c>
      <c r="AU267" s="146" t="str">
        <f t="shared" si="222"/>
        <v/>
      </c>
      <c r="AV267" s="146" t="str">
        <f t="shared" si="223"/>
        <v/>
      </c>
      <c r="AW267" s="147" t="str">
        <f t="shared" si="224"/>
        <v/>
      </c>
      <c r="AX267" s="148">
        <f t="shared" si="189"/>
        <v>1</v>
      </c>
      <c r="AY267" s="149">
        <f t="shared" si="190"/>
        <v>0</v>
      </c>
      <c r="AZ267" s="149">
        <f t="shared" si="191"/>
        <v>0</v>
      </c>
      <c r="BA267" s="142">
        <f t="shared" si="192"/>
        <v>0</v>
      </c>
      <c r="BB267" s="142">
        <f t="shared" si="193"/>
        <v>0</v>
      </c>
      <c r="BC267" s="150">
        <f t="shared" si="194"/>
        <v>0</v>
      </c>
      <c r="BD267" s="150">
        <f t="shared" si="195"/>
        <v>0</v>
      </c>
      <c r="BE267" s="150">
        <f t="shared" si="196"/>
        <v>0</v>
      </c>
      <c r="BF267" s="150">
        <f t="shared" si="225"/>
        <v>0</v>
      </c>
      <c r="BG267" s="150">
        <f t="shared" si="197"/>
        <v>0</v>
      </c>
      <c r="BH267" s="140">
        <f t="shared" si="226"/>
        <v>0</v>
      </c>
      <c r="BI267" s="150">
        <f t="shared" si="227"/>
        <v>0</v>
      </c>
      <c r="BJ267" s="150">
        <f t="shared" si="228"/>
        <v>0</v>
      </c>
      <c r="BK267" s="150">
        <f t="shared" si="229"/>
        <v>0</v>
      </c>
      <c r="BL267" s="150">
        <f t="shared" si="230"/>
        <v>0</v>
      </c>
      <c r="BM267" s="150">
        <f t="shared" si="231"/>
        <v>0</v>
      </c>
      <c r="BN267" s="140">
        <f t="shared" si="232"/>
        <v>0</v>
      </c>
      <c r="BO267" s="140" t="str">
        <f t="shared" si="233"/>
        <v/>
      </c>
      <c r="BP267" s="140" t="str">
        <f t="shared" si="234"/>
        <v/>
      </c>
      <c r="BQ267" s="166" t="str">
        <f t="shared" si="235"/>
        <v/>
      </c>
      <c r="BR267" s="251">
        <f t="shared" si="236"/>
        <v>0</v>
      </c>
      <c r="BS267" s="19"/>
      <c r="BT267" s="19"/>
      <c r="BU267" s="19"/>
      <c r="BV267" s="19"/>
      <c r="BW267" s="19"/>
      <c r="BX267" s="19"/>
      <c r="BY267" s="19"/>
      <c r="BZ267" s="19"/>
      <c r="CA267" s="19">
        <f t="shared" si="198"/>
        <v>10</v>
      </c>
      <c r="CB267" s="19"/>
      <c r="CC267" s="19"/>
      <c r="CD267" s="19"/>
      <c r="CE267" s="19"/>
      <c r="CF267" s="19"/>
      <c r="CG267" s="19"/>
      <c r="CH267" s="19"/>
      <c r="CI267" s="19"/>
      <c r="CJ267" s="19"/>
      <c r="CK267" s="19"/>
      <c r="CL267" s="19"/>
      <c r="CM267" s="19"/>
      <c r="CN267" s="19"/>
      <c r="CO267" s="18"/>
      <c r="CP267" s="18"/>
      <c r="CQ267" s="18"/>
    </row>
    <row r="268" spans="1:95" ht="15.75" customHeight="1" thickTop="1" x14ac:dyDescent="0.25">
      <c r="A268" s="1"/>
      <c r="B268" s="7"/>
      <c r="C268" s="7"/>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9"/>
      <c r="BT268" s="19"/>
      <c r="BU268" s="6"/>
      <c r="BV268" s="6"/>
      <c r="BW268" s="6"/>
      <c r="BX268" s="6"/>
      <c r="BY268" s="6"/>
      <c r="BZ268" s="6"/>
      <c r="CA268" s="6"/>
      <c r="CB268" s="6"/>
      <c r="CC268" s="19"/>
      <c r="CD268" s="19"/>
      <c r="CE268" s="19"/>
      <c r="CF268" s="19"/>
      <c r="CG268" s="19"/>
      <c r="CH268" s="19"/>
      <c r="CI268" s="19"/>
      <c r="CJ268" s="19"/>
      <c r="CK268" s="19"/>
      <c r="CL268" s="19"/>
      <c r="CM268" s="19"/>
      <c r="CN268" s="19"/>
      <c r="CO268" s="18"/>
      <c r="CP268" s="18"/>
      <c r="CQ268" s="18"/>
    </row>
    <row r="269" spans="1:95" ht="15.75" customHeight="1" x14ac:dyDescent="0.25">
      <c r="A269" s="1"/>
      <c r="B269" s="7"/>
      <c r="C269" s="7"/>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9"/>
      <c r="BT269" s="19"/>
      <c r="BU269" s="6"/>
      <c r="BV269" s="6"/>
      <c r="BW269" s="6"/>
      <c r="BX269" s="6"/>
      <c r="BY269" s="6"/>
      <c r="BZ269" s="6"/>
      <c r="CA269" s="6"/>
      <c r="CB269" s="6"/>
      <c r="CC269" s="19"/>
      <c r="CD269" s="19"/>
      <c r="CE269" s="19"/>
      <c r="CF269" s="19"/>
      <c r="CG269" s="19"/>
      <c r="CH269" s="19"/>
      <c r="CI269" s="19"/>
      <c r="CJ269" s="19"/>
      <c r="CK269" s="19"/>
      <c r="CL269" s="19"/>
      <c r="CM269" s="19"/>
      <c r="CN269" s="19"/>
      <c r="CO269" s="18"/>
      <c r="CP269" s="18"/>
      <c r="CQ269" s="18"/>
    </row>
    <row r="270" spans="1:95" ht="15.75" customHeight="1" x14ac:dyDescent="0.25">
      <c r="A270" s="1"/>
      <c r="B270" s="7"/>
      <c r="C270" s="7"/>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9"/>
      <c r="BT270" s="19"/>
      <c r="BU270" s="6"/>
      <c r="BV270" s="6"/>
      <c r="BW270" s="6"/>
      <c r="BX270" s="6"/>
      <c r="BY270" s="6"/>
      <c r="BZ270" s="6"/>
      <c r="CA270" s="6"/>
      <c r="CB270" s="6"/>
      <c r="CC270" s="19"/>
      <c r="CD270" s="19"/>
      <c r="CE270" s="19"/>
      <c r="CF270" s="19"/>
      <c r="CG270" s="19"/>
      <c r="CH270" s="19"/>
      <c r="CI270" s="19"/>
      <c r="CJ270" s="19"/>
      <c r="CK270" s="19"/>
      <c r="CL270" s="19"/>
      <c r="CM270" s="19"/>
      <c r="CN270" s="19"/>
      <c r="CO270" s="18"/>
      <c r="CP270" s="18"/>
      <c r="CQ270" s="18"/>
    </row>
    <row r="271" spans="1:95" ht="15.75" customHeight="1" x14ac:dyDescent="0.25">
      <c r="A271" s="1"/>
      <c r="B271" s="7"/>
      <c r="C271" s="7"/>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9"/>
      <c r="BT271" s="19"/>
      <c r="BU271" s="6"/>
      <c r="BV271" s="6"/>
      <c r="BW271" s="6"/>
      <c r="BX271" s="6"/>
      <c r="BY271" s="6"/>
      <c r="BZ271" s="6"/>
      <c r="CA271" s="6"/>
      <c r="CB271" s="6"/>
      <c r="CC271" s="19"/>
      <c r="CD271" s="19"/>
      <c r="CE271" s="19"/>
      <c r="CF271" s="19"/>
      <c r="CG271" s="19"/>
      <c r="CH271" s="19"/>
      <c r="CI271" s="19"/>
      <c r="CJ271" s="19"/>
      <c r="CK271" s="19"/>
      <c r="CL271" s="19"/>
      <c r="CM271" s="19"/>
      <c r="CN271" s="19"/>
      <c r="CO271" s="18"/>
      <c r="CP271" s="18"/>
      <c r="CQ271" s="18"/>
    </row>
    <row r="272" spans="1:95" ht="15.75" customHeight="1" x14ac:dyDescent="0.25">
      <c r="A272" s="1"/>
      <c r="B272" s="7"/>
      <c r="C272" s="7"/>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9"/>
      <c r="BT272" s="19"/>
      <c r="BU272" s="6"/>
      <c r="BV272" s="6"/>
      <c r="BW272" s="6"/>
      <c r="BX272" s="6"/>
      <c r="BY272" s="6"/>
      <c r="BZ272" s="6"/>
      <c r="CA272" s="6"/>
      <c r="CB272" s="6"/>
      <c r="CC272" s="19"/>
      <c r="CD272" s="19"/>
      <c r="CE272" s="19"/>
      <c r="CF272" s="19"/>
      <c r="CG272" s="19"/>
      <c r="CH272" s="19"/>
      <c r="CI272" s="19"/>
      <c r="CJ272" s="19"/>
      <c r="CK272" s="19"/>
      <c r="CL272" s="19"/>
      <c r="CM272" s="19"/>
      <c r="CN272" s="19"/>
      <c r="CO272" s="18"/>
      <c r="CP272" s="18"/>
      <c r="CQ272" s="18"/>
    </row>
    <row r="273" spans="1:95" ht="15.75" customHeight="1" x14ac:dyDescent="0.25">
      <c r="A273" s="1"/>
      <c r="B273" s="7"/>
      <c r="C273" s="7"/>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9"/>
      <c r="BT273" s="19"/>
      <c r="BU273" s="6"/>
      <c r="BV273" s="6"/>
      <c r="BW273" s="6"/>
      <c r="BX273" s="6"/>
      <c r="BY273" s="6"/>
      <c r="BZ273" s="6"/>
      <c r="CA273" s="6"/>
      <c r="CB273" s="6"/>
      <c r="CC273" s="19"/>
      <c r="CD273" s="19"/>
      <c r="CE273" s="19"/>
      <c r="CF273" s="19"/>
      <c r="CG273" s="19"/>
      <c r="CH273" s="19"/>
      <c r="CI273" s="19"/>
      <c r="CJ273" s="19"/>
      <c r="CK273" s="19"/>
      <c r="CL273" s="19"/>
      <c r="CM273" s="19"/>
      <c r="CN273" s="19"/>
      <c r="CO273" s="18"/>
      <c r="CP273" s="18"/>
      <c r="CQ273" s="18"/>
    </row>
    <row r="274" spans="1:95" ht="15.75" customHeight="1" x14ac:dyDescent="0.25">
      <c r="A274" s="1"/>
      <c r="B274" s="7"/>
      <c r="C274" s="7"/>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9"/>
      <c r="BT274" s="19"/>
      <c r="BU274" s="6"/>
      <c r="BV274" s="6"/>
      <c r="BW274" s="6"/>
      <c r="BX274" s="6"/>
      <c r="BY274" s="6"/>
      <c r="BZ274" s="6"/>
      <c r="CA274" s="6"/>
      <c r="CB274" s="6"/>
      <c r="CC274" s="19"/>
      <c r="CD274" s="19"/>
      <c r="CE274" s="19"/>
      <c r="CF274" s="19"/>
      <c r="CG274" s="19"/>
      <c r="CH274" s="19"/>
      <c r="CI274" s="19"/>
      <c r="CJ274" s="19"/>
      <c r="CK274" s="19"/>
      <c r="CL274" s="19"/>
      <c r="CM274" s="19"/>
      <c r="CN274" s="19"/>
      <c r="CO274" s="18"/>
      <c r="CP274" s="18"/>
      <c r="CQ274" s="18"/>
    </row>
    <row r="275" spans="1:95" ht="15.75" customHeight="1" x14ac:dyDescent="0.25">
      <c r="A275" s="1"/>
      <c r="B275" s="7"/>
      <c r="C275" s="7"/>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9"/>
      <c r="BT275" s="19"/>
      <c r="BU275" s="6"/>
      <c r="BV275" s="6"/>
      <c r="BW275" s="6"/>
      <c r="BX275" s="6"/>
      <c r="BY275" s="6"/>
      <c r="BZ275" s="6"/>
      <c r="CA275" s="6"/>
      <c r="CB275" s="6"/>
      <c r="CC275" s="19"/>
      <c r="CD275" s="19"/>
      <c r="CE275" s="19"/>
      <c r="CF275" s="19"/>
      <c r="CG275" s="19"/>
      <c r="CH275" s="19"/>
      <c r="CI275" s="19"/>
      <c r="CJ275" s="19"/>
      <c r="CK275" s="19"/>
      <c r="CL275" s="19"/>
      <c r="CM275" s="19"/>
      <c r="CN275" s="19"/>
      <c r="CO275" s="18"/>
      <c r="CP275" s="18"/>
      <c r="CQ275" s="18"/>
    </row>
    <row r="276" spans="1:95" ht="15.75" customHeight="1" x14ac:dyDescent="0.25">
      <c r="A276" s="1"/>
      <c r="B276" s="7"/>
      <c r="C276" s="7"/>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9"/>
      <c r="BT276" s="19"/>
      <c r="BU276" s="6"/>
      <c r="BV276" s="6"/>
      <c r="BW276" s="6"/>
      <c r="BX276" s="6"/>
      <c r="BY276" s="6"/>
      <c r="BZ276" s="6"/>
      <c r="CA276" s="6"/>
      <c r="CB276" s="6"/>
      <c r="CC276" s="19"/>
      <c r="CD276" s="19"/>
      <c r="CE276" s="19"/>
      <c r="CF276" s="19"/>
      <c r="CG276" s="19"/>
      <c r="CH276" s="19"/>
      <c r="CI276" s="19"/>
      <c r="CJ276" s="19"/>
      <c r="CK276" s="19"/>
      <c r="CL276" s="19"/>
      <c r="CM276" s="19"/>
      <c r="CN276" s="19"/>
      <c r="CO276" s="18"/>
      <c r="CP276" s="18"/>
      <c r="CQ276" s="18"/>
    </row>
    <row r="277" spans="1:95" ht="15.75" customHeight="1" x14ac:dyDescent="0.25">
      <c r="A277" s="1"/>
      <c r="B277" s="7"/>
      <c r="C277" s="7"/>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9"/>
      <c r="BT277" s="19"/>
      <c r="BU277" s="6"/>
      <c r="BV277" s="6"/>
      <c r="BW277" s="6"/>
      <c r="BX277" s="6"/>
      <c r="BY277" s="6"/>
      <c r="BZ277" s="6"/>
      <c r="CA277" s="6"/>
      <c r="CB277" s="6"/>
      <c r="CC277" s="19"/>
      <c r="CD277" s="19"/>
      <c r="CE277" s="19"/>
      <c r="CF277" s="19"/>
      <c r="CG277" s="19"/>
      <c r="CH277" s="19"/>
      <c r="CI277" s="19"/>
      <c r="CJ277" s="19"/>
      <c r="CK277" s="19"/>
      <c r="CL277" s="19"/>
      <c r="CM277" s="19"/>
      <c r="CN277" s="19"/>
      <c r="CO277" s="18"/>
      <c r="CP277" s="18"/>
      <c r="CQ277" s="18"/>
    </row>
    <row r="278" spans="1:95" ht="15.75" customHeight="1" x14ac:dyDescent="0.25">
      <c r="A278" s="1"/>
      <c r="B278" s="7"/>
      <c r="C278" s="7"/>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9"/>
      <c r="BT278" s="19"/>
      <c r="BU278" s="6"/>
      <c r="BV278" s="6"/>
      <c r="BW278" s="6"/>
      <c r="BX278" s="6"/>
      <c r="BY278" s="6"/>
      <c r="BZ278" s="6"/>
      <c r="CA278" s="6"/>
      <c r="CB278" s="6"/>
      <c r="CC278" s="19"/>
      <c r="CD278" s="19"/>
      <c r="CE278" s="19"/>
      <c r="CF278" s="19"/>
      <c r="CG278" s="19"/>
      <c r="CH278" s="19"/>
      <c r="CI278" s="19"/>
      <c r="CJ278" s="19"/>
      <c r="CK278" s="19"/>
      <c r="CL278" s="19"/>
      <c r="CM278" s="19"/>
      <c r="CN278" s="19"/>
      <c r="CO278" s="18"/>
      <c r="CP278" s="18"/>
      <c r="CQ278" s="18"/>
    </row>
    <row r="279" spans="1:95" ht="15.75" customHeight="1" x14ac:dyDescent="0.25">
      <c r="A279" s="1"/>
      <c r="B279" s="7"/>
      <c r="C279" s="7"/>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9"/>
      <c r="BT279" s="19"/>
      <c r="BU279" s="6"/>
      <c r="BV279" s="6"/>
      <c r="BW279" s="6"/>
      <c r="BX279" s="6"/>
      <c r="BY279" s="6"/>
      <c r="BZ279" s="6"/>
      <c r="CA279" s="6"/>
      <c r="CB279" s="6"/>
      <c r="CC279" s="19"/>
      <c r="CD279" s="19"/>
      <c r="CE279" s="19"/>
      <c r="CF279" s="19"/>
      <c r="CG279" s="19"/>
      <c r="CH279" s="19"/>
      <c r="CI279" s="19"/>
      <c r="CJ279" s="19"/>
      <c r="CK279" s="19"/>
      <c r="CL279" s="19"/>
      <c r="CM279" s="19"/>
      <c r="CN279" s="19"/>
      <c r="CO279" s="18"/>
      <c r="CP279" s="18"/>
      <c r="CQ279" s="18"/>
    </row>
    <row r="280" spans="1:95" ht="15.75" customHeight="1" x14ac:dyDescent="0.25">
      <c r="A280" s="1"/>
      <c r="B280" s="7"/>
      <c r="C280" s="7"/>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9"/>
      <c r="BT280" s="19"/>
      <c r="BU280" s="6"/>
      <c r="BV280" s="6"/>
      <c r="BW280" s="6"/>
      <c r="BX280" s="6"/>
      <c r="BY280" s="6"/>
      <c r="BZ280" s="6"/>
      <c r="CA280" s="6"/>
      <c r="CB280" s="6"/>
      <c r="CC280" s="19"/>
      <c r="CD280" s="19"/>
      <c r="CE280" s="19"/>
      <c r="CF280" s="19"/>
      <c r="CG280" s="19"/>
      <c r="CH280" s="19"/>
      <c r="CI280" s="19"/>
      <c r="CJ280" s="19"/>
      <c r="CK280" s="19"/>
      <c r="CL280" s="19"/>
      <c r="CM280" s="19"/>
      <c r="CN280" s="19"/>
      <c r="CO280" s="18"/>
      <c r="CP280" s="18"/>
      <c r="CQ280" s="18"/>
    </row>
    <row r="281" spans="1:95" ht="15.75" customHeight="1" x14ac:dyDescent="0.25">
      <c r="A281" s="1"/>
      <c r="B281" s="7"/>
      <c r="C281" s="7"/>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9"/>
      <c r="BT281" s="19"/>
      <c r="BU281" s="6"/>
      <c r="BV281" s="6"/>
      <c r="BW281" s="6"/>
      <c r="BX281" s="6"/>
      <c r="BY281" s="6"/>
      <c r="BZ281" s="6"/>
      <c r="CA281" s="6"/>
      <c r="CB281" s="6"/>
      <c r="CC281" s="19"/>
      <c r="CD281" s="19"/>
      <c r="CE281" s="19"/>
      <c r="CF281" s="19"/>
      <c r="CG281" s="19"/>
      <c r="CH281" s="19"/>
      <c r="CI281" s="19"/>
      <c r="CJ281" s="19"/>
      <c r="CK281" s="19"/>
      <c r="CL281" s="19"/>
      <c r="CM281" s="19"/>
      <c r="CN281" s="19"/>
      <c r="CO281" s="18"/>
      <c r="CP281" s="18"/>
      <c r="CQ281" s="18"/>
    </row>
    <row r="282" spans="1:95" ht="15.75" customHeight="1" x14ac:dyDescent="0.25">
      <c r="A282" s="1"/>
      <c r="B282" s="7"/>
      <c r="C282" s="7"/>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9"/>
      <c r="BT282" s="19"/>
      <c r="BU282" s="6"/>
      <c r="BV282" s="6"/>
      <c r="BW282" s="6"/>
      <c r="BX282" s="6"/>
      <c r="BY282" s="6"/>
      <c r="BZ282" s="6"/>
      <c r="CA282" s="6"/>
      <c r="CB282" s="6"/>
      <c r="CC282" s="19"/>
      <c r="CD282" s="19"/>
      <c r="CE282" s="19"/>
      <c r="CF282" s="19"/>
      <c r="CG282" s="19"/>
      <c r="CH282" s="19"/>
      <c r="CI282" s="19"/>
      <c r="CJ282" s="19"/>
      <c r="CK282" s="19"/>
      <c r="CL282" s="19"/>
      <c r="CM282" s="19"/>
      <c r="CN282" s="19"/>
      <c r="CO282" s="18"/>
      <c r="CP282" s="18"/>
      <c r="CQ282" s="18"/>
    </row>
    <row r="283" spans="1:95" ht="15.75" customHeight="1" x14ac:dyDescent="0.25">
      <c r="A283" s="1"/>
      <c r="B283" s="7"/>
      <c r="C283" s="7"/>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9"/>
      <c r="BT283" s="19"/>
      <c r="BU283" s="6"/>
      <c r="BV283" s="6"/>
      <c r="BW283" s="6"/>
      <c r="BX283" s="6"/>
      <c r="BY283" s="6"/>
      <c r="BZ283" s="6"/>
      <c r="CA283" s="6"/>
      <c r="CB283" s="6"/>
      <c r="CC283" s="19"/>
      <c r="CD283" s="19"/>
      <c r="CE283" s="19"/>
      <c r="CF283" s="19"/>
      <c r="CG283" s="19"/>
      <c r="CH283" s="19"/>
      <c r="CI283" s="19"/>
      <c r="CJ283" s="19"/>
      <c r="CK283" s="19"/>
      <c r="CL283" s="19"/>
      <c r="CM283" s="19"/>
      <c r="CN283" s="19"/>
      <c r="CO283" s="18"/>
      <c r="CP283" s="18"/>
      <c r="CQ283" s="18"/>
    </row>
    <row r="284" spans="1:95" ht="15.75" customHeight="1" x14ac:dyDescent="0.25">
      <c r="A284" s="1"/>
      <c r="B284" s="7"/>
      <c r="C284" s="7"/>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9"/>
      <c r="BT284" s="19"/>
      <c r="BU284" s="6"/>
      <c r="BV284" s="6"/>
      <c r="BW284" s="6"/>
      <c r="BX284" s="6"/>
      <c r="BY284" s="6"/>
      <c r="BZ284" s="6"/>
      <c r="CA284" s="6"/>
      <c r="CB284" s="6"/>
      <c r="CC284" s="19"/>
      <c r="CD284" s="19"/>
      <c r="CE284" s="19"/>
      <c r="CF284" s="19"/>
      <c r="CG284" s="19"/>
      <c r="CH284" s="19"/>
      <c r="CI284" s="19"/>
      <c r="CJ284" s="19"/>
      <c r="CK284" s="19"/>
      <c r="CL284" s="19"/>
      <c r="CM284" s="19"/>
      <c r="CN284" s="19"/>
      <c r="CO284" s="18"/>
      <c r="CP284" s="18"/>
      <c r="CQ284" s="18"/>
    </row>
    <row r="285" spans="1:95" ht="15.75" customHeight="1" x14ac:dyDescent="0.25">
      <c r="A285" s="1"/>
      <c r="B285" s="7"/>
      <c r="C285" s="7"/>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9"/>
      <c r="BT285" s="19"/>
      <c r="BU285" s="6"/>
      <c r="BV285" s="6"/>
      <c r="BW285" s="6"/>
      <c r="BX285" s="6"/>
      <c r="BY285" s="6"/>
      <c r="BZ285" s="6"/>
      <c r="CA285" s="6"/>
      <c r="CB285" s="6"/>
      <c r="CC285" s="19"/>
      <c r="CD285" s="19"/>
      <c r="CE285" s="19"/>
      <c r="CF285" s="19"/>
      <c r="CG285" s="19"/>
      <c r="CH285" s="19"/>
      <c r="CI285" s="19"/>
      <c r="CJ285" s="19"/>
      <c r="CK285" s="19"/>
      <c r="CL285" s="19"/>
      <c r="CM285" s="19"/>
      <c r="CN285" s="19"/>
      <c r="CO285" s="18"/>
      <c r="CP285" s="18"/>
      <c r="CQ285" s="18"/>
    </row>
    <row r="286" spans="1:95" ht="15.75" customHeight="1" x14ac:dyDescent="0.25">
      <c r="A286" s="1"/>
      <c r="B286" s="7"/>
      <c r="C286" s="7"/>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9"/>
      <c r="BT286" s="19"/>
      <c r="BU286" s="6"/>
      <c r="BV286" s="6"/>
      <c r="BW286" s="6"/>
      <c r="BX286" s="6"/>
      <c r="BY286" s="6"/>
      <c r="BZ286" s="6"/>
      <c r="CA286" s="6"/>
      <c r="CB286" s="6"/>
      <c r="CC286" s="19"/>
      <c r="CD286" s="19"/>
      <c r="CE286" s="19"/>
      <c r="CF286" s="19"/>
      <c r="CG286" s="19"/>
      <c r="CH286" s="19"/>
      <c r="CI286" s="19"/>
      <c r="CJ286" s="19"/>
      <c r="CK286" s="19"/>
      <c r="CL286" s="19"/>
      <c r="CM286" s="19"/>
      <c r="CN286" s="19"/>
      <c r="CO286" s="18"/>
      <c r="CP286" s="18"/>
      <c r="CQ286" s="18"/>
    </row>
    <row r="287" spans="1:95" ht="15.75" customHeight="1" x14ac:dyDescent="0.25">
      <c r="A287" s="1"/>
      <c r="B287" s="7"/>
      <c r="C287" s="7"/>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9"/>
      <c r="BT287" s="19"/>
      <c r="BU287" s="6"/>
      <c r="BV287" s="6"/>
      <c r="BW287" s="6"/>
      <c r="BX287" s="6"/>
      <c r="BY287" s="6"/>
      <c r="BZ287" s="6"/>
      <c r="CA287" s="6"/>
      <c r="CB287" s="6"/>
      <c r="CC287" s="19"/>
      <c r="CD287" s="19"/>
      <c r="CE287" s="19"/>
      <c r="CF287" s="19"/>
      <c r="CG287" s="19"/>
      <c r="CH287" s="19"/>
      <c r="CI287" s="19"/>
      <c r="CJ287" s="19"/>
      <c r="CK287" s="19"/>
      <c r="CL287" s="19"/>
      <c r="CM287" s="19"/>
      <c r="CN287" s="19"/>
      <c r="CO287" s="18"/>
      <c r="CP287" s="18"/>
      <c r="CQ287" s="18"/>
    </row>
    <row r="288" spans="1:95" ht="15.75" customHeight="1" x14ac:dyDescent="0.25">
      <c r="A288" s="1"/>
      <c r="B288" s="7"/>
      <c r="C288" s="7"/>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9"/>
      <c r="BT288" s="19"/>
      <c r="BU288" s="6"/>
      <c r="BV288" s="6"/>
      <c r="BW288" s="6"/>
      <c r="BX288" s="6"/>
      <c r="BY288" s="6"/>
      <c r="BZ288" s="6"/>
      <c r="CA288" s="6"/>
      <c r="CB288" s="6"/>
      <c r="CC288" s="19"/>
      <c r="CD288" s="19"/>
      <c r="CE288" s="19"/>
      <c r="CF288" s="19"/>
      <c r="CG288" s="19"/>
      <c r="CH288" s="19"/>
      <c r="CI288" s="19"/>
      <c r="CJ288" s="19"/>
      <c r="CK288" s="19"/>
      <c r="CL288" s="19"/>
      <c r="CM288" s="19"/>
      <c r="CN288" s="19"/>
      <c r="CO288" s="18"/>
      <c r="CP288" s="18"/>
      <c r="CQ288" s="18"/>
    </row>
    <row r="289" spans="1:95" ht="15.75" customHeight="1" x14ac:dyDescent="0.25">
      <c r="A289" s="1"/>
      <c r="B289" s="7"/>
      <c r="C289" s="7"/>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9"/>
      <c r="BT289" s="19"/>
      <c r="BU289" s="6"/>
      <c r="BV289" s="6"/>
      <c r="BW289" s="6"/>
      <c r="BX289" s="6"/>
      <c r="BY289" s="6"/>
      <c r="BZ289" s="6"/>
      <c r="CA289" s="6"/>
      <c r="CB289" s="6"/>
      <c r="CC289" s="19"/>
      <c r="CD289" s="19"/>
      <c r="CE289" s="19"/>
      <c r="CF289" s="19"/>
      <c r="CG289" s="19"/>
      <c r="CH289" s="19"/>
      <c r="CI289" s="19"/>
      <c r="CJ289" s="19"/>
      <c r="CK289" s="19"/>
      <c r="CL289" s="19"/>
      <c r="CM289" s="19"/>
      <c r="CN289" s="19"/>
      <c r="CO289" s="18"/>
      <c r="CP289" s="18"/>
      <c r="CQ289" s="18"/>
    </row>
    <row r="290" spans="1:95" ht="15.75" customHeight="1" x14ac:dyDescent="0.25">
      <c r="A290" s="1"/>
      <c r="B290" s="7"/>
      <c r="C290" s="7"/>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9"/>
      <c r="BT290" s="19"/>
      <c r="BU290" s="6"/>
      <c r="BV290" s="6"/>
      <c r="BW290" s="6"/>
      <c r="BX290" s="6"/>
      <c r="BY290" s="6"/>
      <c r="BZ290" s="6"/>
      <c r="CA290" s="6"/>
      <c r="CB290" s="6"/>
      <c r="CC290" s="19"/>
      <c r="CD290" s="19"/>
      <c r="CE290" s="19"/>
      <c r="CF290" s="19"/>
      <c r="CG290" s="19"/>
      <c r="CH290" s="19"/>
      <c r="CI290" s="19"/>
      <c r="CJ290" s="19"/>
      <c r="CK290" s="19"/>
      <c r="CL290" s="19"/>
      <c r="CM290" s="19"/>
      <c r="CN290" s="19"/>
      <c r="CO290" s="18"/>
      <c r="CP290" s="18"/>
      <c r="CQ290" s="18"/>
    </row>
    <row r="291" spans="1:95" ht="15.75" customHeight="1" x14ac:dyDescent="0.25">
      <c r="A291" s="1"/>
      <c r="B291" s="7"/>
      <c r="C291" s="7"/>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9"/>
      <c r="BT291" s="19"/>
      <c r="BU291" s="6"/>
      <c r="BV291" s="6"/>
      <c r="BW291" s="6"/>
      <c r="BX291" s="6"/>
      <c r="BY291" s="6"/>
      <c r="BZ291" s="6"/>
      <c r="CA291" s="6"/>
      <c r="CB291" s="6"/>
      <c r="CC291" s="19"/>
      <c r="CD291" s="19"/>
      <c r="CE291" s="19"/>
      <c r="CF291" s="19"/>
      <c r="CG291" s="19"/>
      <c r="CH291" s="19"/>
      <c r="CI291" s="19"/>
      <c r="CJ291" s="19"/>
      <c r="CK291" s="19"/>
      <c r="CL291" s="19"/>
      <c r="CM291" s="19"/>
      <c r="CN291" s="19"/>
      <c r="CO291" s="18"/>
      <c r="CP291" s="18"/>
      <c r="CQ291" s="18"/>
    </row>
    <row r="292" spans="1:95" ht="15.75" customHeight="1" x14ac:dyDescent="0.25">
      <c r="A292" s="1"/>
      <c r="B292" s="7"/>
      <c r="C292" s="7"/>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9"/>
      <c r="BT292" s="19"/>
      <c r="BU292" s="6"/>
      <c r="BV292" s="6"/>
      <c r="BW292" s="6"/>
      <c r="BX292" s="6"/>
      <c r="BY292" s="6"/>
      <c r="BZ292" s="6"/>
      <c r="CA292" s="6"/>
      <c r="CB292" s="6"/>
      <c r="CC292" s="19"/>
      <c r="CD292" s="19"/>
      <c r="CE292" s="19"/>
      <c r="CF292" s="19"/>
      <c r="CG292" s="19"/>
      <c r="CH292" s="19"/>
      <c r="CI292" s="19"/>
      <c r="CJ292" s="19"/>
      <c r="CK292" s="19"/>
      <c r="CL292" s="19"/>
      <c r="CM292" s="19"/>
      <c r="CN292" s="19"/>
      <c r="CO292" s="18"/>
      <c r="CP292" s="18"/>
      <c r="CQ292" s="18"/>
    </row>
    <row r="293" spans="1:95" ht="15.75" customHeight="1" x14ac:dyDescent="0.25">
      <c r="A293" s="1"/>
      <c r="B293" s="7"/>
      <c r="C293" s="7"/>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9"/>
      <c r="BT293" s="19"/>
      <c r="BU293" s="6"/>
      <c r="BV293" s="6"/>
      <c r="BW293" s="6"/>
      <c r="BX293" s="6"/>
      <c r="BY293" s="6"/>
      <c r="BZ293" s="6"/>
      <c r="CA293" s="6"/>
      <c r="CB293" s="6"/>
      <c r="CC293" s="19"/>
      <c r="CD293" s="19"/>
      <c r="CE293" s="19"/>
      <c r="CF293" s="19"/>
      <c r="CG293" s="19"/>
      <c r="CH293" s="19"/>
      <c r="CI293" s="19"/>
      <c r="CJ293" s="19"/>
      <c r="CK293" s="19"/>
      <c r="CL293" s="19"/>
      <c r="CM293" s="19"/>
      <c r="CN293" s="19"/>
      <c r="CO293" s="18"/>
      <c r="CP293" s="18"/>
      <c r="CQ293" s="18"/>
    </row>
    <row r="294" spans="1:95" ht="15.75" customHeight="1" x14ac:dyDescent="0.25">
      <c r="A294" s="1"/>
      <c r="B294" s="7"/>
      <c r="C294" s="7"/>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9"/>
      <c r="BT294" s="19"/>
      <c r="BU294" s="6"/>
      <c r="BV294" s="6"/>
      <c r="BW294" s="6"/>
      <c r="BX294" s="6"/>
      <c r="BY294" s="6"/>
      <c r="BZ294" s="6"/>
      <c r="CA294" s="6"/>
      <c r="CB294" s="6"/>
      <c r="CC294" s="19"/>
      <c r="CD294" s="19"/>
      <c r="CE294" s="19"/>
      <c r="CF294" s="19"/>
      <c r="CG294" s="19"/>
      <c r="CH294" s="19"/>
      <c r="CI294" s="19"/>
      <c r="CJ294" s="19"/>
      <c r="CK294" s="19"/>
      <c r="CL294" s="19"/>
      <c r="CM294" s="19"/>
      <c r="CN294" s="19"/>
      <c r="CO294" s="18"/>
      <c r="CP294" s="18"/>
      <c r="CQ294" s="18"/>
    </row>
    <row r="295" spans="1:95" ht="15.75" customHeight="1" x14ac:dyDescent="0.25">
      <c r="A295" s="1"/>
      <c r="B295" s="7"/>
      <c r="C295" s="7"/>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9"/>
      <c r="BT295" s="19"/>
      <c r="BU295" s="6"/>
      <c r="BV295" s="6"/>
      <c r="BW295" s="6"/>
      <c r="BX295" s="6"/>
      <c r="BY295" s="6"/>
      <c r="BZ295" s="6"/>
      <c r="CA295" s="6"/>
      <c r="CB295" s="6"/>
      <c r="CC295" s="19"/>
      <c r="CD295" s="19"/>
      <c r="CE295" s="19"/>
      <c r="CF295" s="19"/>
      <c r="CG295" s="19"/>
      <c r="CH295" s="19"/>
      <c r="CI295" s="19"/>
      <c r="CJ295" s="19"/>
      <c r="CK295" s="19"/>
      <c r="CL295" s="19"/>
      <c r="CM295" s="19"/>
      <c r="CN295" s="19"/>
      <c r="CO295" s="18"/>
      <c r="CP295" s="18"/>
      <c r="CQ295" s="18"/>
    </row>
    <row r="296" spans="1:95" ht="15.75" customHeight="1" x14ac:dyDescent="0.25">
      <c r="A296" s="1"/>
      <c r="B296" s="7"/>
      <c r="C296" s="7"/>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9"/>
      <c r="BT296" s="19"/>
      <c r="BU296" s="6"/>
      <c r="BV296" s="6"/>
      <c r="BW296" s="6"/>
      <c r="BX296" s="6"/>
      <c r="BY296" s="6"/>
      <c r="BZ296" s="6"/>
      <c r="CA296" s="6"/>
      <c r="CB296" s="6"/>
      <c r="CC296" s="19"/>
      <c r="CD296" s="19"/>
      <c r="CE296" s="19"/>
      <c r="CF296" s="19"/>
      <c r="CG296" s="19"/>
      <c r="CH296" s="19"/>
      <c r="CI296" s="19"/>
      <c r="CJ296" s="19"/>
      <c r="CK296" s="19"/>
      <c r="CL296" s="19"/>
      <c r="CM296" s="19"/>
      <c r="CN296" s="19"/>
      <c r="CO296" s="18"/>
      <c r="CP296" s="18"/>
      <c r="CQ296" s="18"/>
    </row>
    <row r="297" spans="1:95" ht="15.75" customHeight="1" x14ac:dyDescent="0.25">
      <c r="A297" s="1"/>
      <c r="B297" s="7"/>
      <c r="C297" s="7"/>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9"/>
      <c r="BT297" s="19"/>
      <c r="BU297" s="6"/>
      <c r="BV297" s="6"/>
      <c r="BW297" s="6"/>
      <c r="BX297" s="6"/>
      <c r="BY297" s="6"/>
      <c r="BZ297" s="6"/>
      <c r="CA297" s="6"/>
      <c r="CB297" s="6"/>
      <c r="CC297" s="19"/>
      <c r="CD297" s="19"/>
      <c r="CE297" s="19"/>
      <c r="CF297" s="19"/>
      <c r="CG297" s="19"/>
      <c r="CH297" s="19"/>
      <c r="CI297" s="19"/>
      <c r="CJ297" s="19"/>
      <c r="CK297" s="19"/>
      <c r="CL297" s="19"/>
      <c r="CM297" s="19"/>
      <c r="CN297" s="19"/>
      <c r="CO297" s="18"/>
      <c r="CP297" s="18"/>
      <c r="CQ297" s="18"/>
    </row>
    <row r="298" spans="1:95" ht="15.75" customHeight="1" x14ac:dyDescent="0.25">
      <c r="A298" s="1"/>
      <c r="B298" s="7"/>
      <c r="C298" s="7"/>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9"/>
      <c r="BT298" s="19"/>
      <c r="BU298" s="6"/>
      <c r="BV298" s="6"/>
      <c r="BW298" s="6"/>
      <c r="BX298" s="6"/>
      <c r="BY298" s="6"/>
      <c r="BZ298" s="6"/>
      <c r="CA298" s="6"/>
      <c r="CB298" s="6"/>
      <c r="CC298" s="19"/>
      <c r="CD298" s="19"/>
      <c r="CE298" s="19"/>
      <c r="CF298" s="19"/>
      <c r="CG298" s="19"/>
      <c r="CH298" s="19"/>
      <c r="CI298" s="19"/>
      <c r="CJ298" s="19"/>
      <c r="CK298" s="19"/>
      <c r="CL298" s="19"/>
      <c r="CM298" s="19"/>
      <c r="CN298" s="19"/>
      <c r="CO298" s="18"/>
      <c r="CP298" s="18"/>
      <c r="CQ298" s="18"/>
    </row>
    <row r="299" spans="1:95" ht="15.75" customHeight="1" x14ac:dyDescent="0.25">
      <c r="A299" s="1"/>
      <c r="B299" s="7"/>
      <c r="C299" s="7"/>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9"/>
      <c r="BT299" s="19"/>
      <c r="BU299" s="6"/>
      <c r="BV299" s="6"/>
      <c r="BW299" s="6"/>
      <c r="BX299" s="6"/>
      <c r="BY299" s="6"/>
      <c r="BZ299" s="6"/>
      <c r="CA299" s="6"/>
      <c r="CB299" s="6"/>
      <c r="CC299" s="19"/>
      <c r="CD299" s="19"/>
      <c r="CE299" s="19"/>
      <c r="CF299" s="19"/>
      <c r="CG299" s="19"/>
      <c r="CH299" s="19"/>
      <c r="CI299" s="19"/>
      <c r="CJ299" s="19"/>
      <c r="CK299" s="19"/>
      <c r="CL299" s="19"/>
      <c r="CM299" s="19"/>
      <c r="CN299" s="19"/>
      <c r="CO299" s="18"/>
      <c r="CP299" s="18"/>
      <c r="CQ299" s="18"/>
    </row>
    <row r="300" spans="1:95" ht="15.75" customHeight="1" x14ac:dyDescent="0.25">
      <c r="A300" s="1"/>
      <c r="B300" s="7"/>
      <c r="C300" s="7"/>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9"/>
      <c r="BT300" s="19"/>
      <c r="BU300" s="6"/>
      <c r="BV300" s="6"/>
      <c r="BW300" s="6"/>
      <c r="BX300" s="6"/>
      <c r="BY300" s="6"/>
      <c r="BZ300" s="6"/>
      <c r="CA300" s="6"/>
      <c r="CB300" s="6"/>
      <c r="CC300" s="19"/>
      <c r="CD300" s="19"/>
      <c r="CE300" s="19"/>
      <c r="CF300" s="19"/>
      <c r="CG300" s="19"/>
      <c r="CH300" s="19"/>
      <c r="CI300" s="19"/>
      <c r="CJ300" s="19"/>
      <c r="CK300" s="19"/>
      <c r="CL300" s="19"/>
      <c r="CM300" s="19"/>
      <c r="CN300" s="19"/>
      <c r="CO300" s="18"/>
      <c r="CP300" s="18"/>
      <c r="CQ300" s="18"/>
    </row>
    <row r="301" spans="1:95" ht="15.75" customHeight="1" x14ac:dyDescent="0.25">
      <c r="A301" s="1"/>
      <c r="B301" s="7"/>
      <c r="C301" s="7"/>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9"/>
      <c r="BT301" s="19"/>
      <c r="BU301" s="6"/>
      <c r="BV301" s="6"/>
      <c r="BW301" s="6"/>
      <c r="BX301" s="6"/>
      <c r="BY301" s="6"/>
      <c r="BZ301" s="6"/>
      <c r="CA301" s="6"/>
      <c r="CB301" s="6"/>
      <c r="CC301" s="19"/>
      <c r="CD301" s="19"/>
      <c r="CE301" s="19"/>
      <c r="CF301" s="19"/>
      <c r="CG301" s="19"/>
      <c r="CH301" s="19"/>
      <c r="CI301" s="19"/>
      <c r="CJ301" s="19"/>
      <c r="CK301" s="19"/>
      <c r="CL301" s="19"/>
      <c r="CM301" s="19"/>
      <c r="CN301" s="19"/>
      <c r="CO301" s="18"/>
      <c r="CP301" s="18"/>
      <c r="CQ301" s="18"/>
    </row>
    <row r="302" spans="1:95" ht="15.75" customHeight="1" x14ac:dyDescent="0.25">
      <c r="A302" s="1"/>
      <c r="B302" s="7"/>
      <c r="C302" s="7"/>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9"/>
      <c r="BT302" s="19"/>
      <c r="BU302" s="6"/>
      <c r="BV302" s="6"/>
      <c r="BW302" s="6"/>
      <c r="BX302" s="6"/>
      <c r="BY302" s="6"/>
      <c r="BZ302" s="6"/>
      <c r="CA302" s="6"/>
      <c r="CB302" s="6"/>
      <c r="CC302" s="19"/>
      <c r="CD302" s="19"/>
      <c r="CE302" s="19"/>
      <c r="CF302" s="19"/>
      <c r="CG302" s="19"/>
      <c r="CH302" s="19"/>
      <c r="CI302" s="19"/>
      <c r="CJ302" s="19"/>
      <c r="CK302" s="19"/>
      <c r="CL302" s="19"/>
      <c r="CM302" s="19"/>
      <c r="CN302" s="19"/>
      <c r="CO302" s="18"/>
      <c r="CP302" s="18"/>
      <c r="CQ302" s="18"/>
    </row>
    <row r="303" spans="1:95" ht="15.75" customHeight="1" x14ac:dyDescent="0.25">
      <c r="A303" s="1"/>
      <c r="B303" s="7"/>
      <c r="C303" s="7"/>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9"/>
      <c r="BT303" s="19"/>
      <c r="BU303" s="6"/>
      <c r="BV303" s="6"/>
      <c r="BW303" s="6"/>
      <c r="BX303" s="6"/>
      <c r="BY303" s="6"/>
      <c r="BZ303" s="6"/>
      <c r="CA303" s="6"/>
      <c r="CB303" s="6"/>
      <c r="CC303" s="19"/>
      <c r="CD303" s="19"/>
      <c r="CE303" s="19"/>
      <c r="CF303" s="19"/>
      <c r="CG303" s="19"/>
      <c r="CH303" s="19"/>
      <c r="CI303" s="19"/>
      <c r="CJ303" s="19"/>
      <c r="CK303" s="19"/>
      <c r="CL303" s="19"/>
      <c r="CM303" s="19"/>
      <c r="CN303" s="19"/>
      <c r="CO303" s="18"/>
      <c r="CP303" s="18"/>
      <c r="CQ303" s="18"/>
    </row>
    <row r="304" spans="1:95" ht="15.75" customHeight="1" x14ac:dyDescent="0.25">
      <c r="A304" s="1"/>
      <c r="B304" s="7"/>
      <c r="C304" s="7"/>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9"/>
      <c r="BT304" s="19"/>
      <c r="BU304" s="6"/>
      <c r="BV304" s="6"/>
      <c r="BW304" s="6"/>
      <c r="BX304" s="6"/>
      <c r="BY304" s="6"/>
      <c r="BZ304" s="6"/>
      <c r="CA304" s="6"/>
      <c r="CB304" s="6"/>
      <c r="CC304" s="19"/>
      <c r="CD304" s="19"/>
      <c r="CE304" s="19"/>
      <c r="CF304" s="19"/>
      <c r="CG304" s="19"/>
      <c r="CH304" s="19"/>
      <c r="CI304" s="19"/>
      <c r="CJ304" s="19"/>
      <c r="CK304" s="19"/>
      <c r="CL304" s="19"/>
      <c r="CM304" s="19"/>
      <c r="CN304" s="19"/>
      <c r="CO304" s="18"/>
      <c r="CP304" s="18"/>
      <c r="CQ304" s="18"/>
    </row>
    <row r="305" spans="1:95" ht="15.75" customHeight="1" x14ac:dyDescent="0.25">
      <c r="A305" s="1"/>
      <c r="B305" s="7"/>
      <c r="C305" s="7"/>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9"/>
      <c r="BT305" s="19"/>
      <c r="BU305" s="6"/>
      <c r="BV305" s="6"/>
      <c r="BW305" s="6"/>
      <c r="BX305" s="6"/>
      <c r="BY305" s="6"/>
      <c r="BZ305" s="6"/>
      <c r="CA305" s="6"/>
      <c r="CB305" s="6"/>
      <c r="CC305" s="19"/>
      <c r="CD305" s="19"/>
      <c r="CE305" s="19"/>
      <c r="CF305" s="19"/>
      <c r="CG305" s="19"/>
      <c r="CH305" s="19"/>
      <c r="CI305" s="19"/>
      <c r="CJ305" s="19"/>
      <c r="CK305" s="19"/>
      <c r="CL305" s="19"/>
      <c r="CM305" s="19"/>
      <c r="CN305" s="19"/>
      <c r="CO305" s="18"/>
      <c r="CP305" s="18"/>
      <c r="CQ305" s="18"/>
    </row>
    <row r="306" spans="1:95" ht="15.75" customHeight="1" x14ac:dyDescent="0.25">
      <c r="A306" s="1"/>
      <c r="B306" s="7"/>
      <c r="C306" s="7"/>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9"/>
      <c r="BT306" s="19"/>
      <c r="BU306" s="6"/>
      <c r="BV306" s="6"/>
      <c r="BW306" s="6"/>
      <c r="BX306" s="6"/>
      <c r="BY306" s="6"/>
      <c r="BZ306" s="6"/>
      <c r="CA306" s="6"/>
      <c r="CB306" s="6"/>
      <c r="CC306" s="19"/>
      <c r="CD306" s="19"/>
      <c r="CE306" s="19"/>
      <c r="CF306" s="19"/>
      <c r="CG306" s="19"/>
      <c r="CH306" s="19"/>
      <c r="CI306" s="19"/>
      <c r="CJ306" s="19"/>
      <c r="CK306" s="19"/>
      <c r="CL306" s="19"/>
      <c r="CM306" s="19"/>
      <c r="CN306" s="19"/>
      <c r="CO306" s="18"/>
      <c r="CP306" s="18"/>
      <c r="CQ306" s="18"/>
    </row>
    <row r="307" spans="1:95" ht="15.75" customHeight="1" x14ac:dyDescent="0.25">
      <c r="A307" s="1"/>
      <c r="B307" s="7"/>
      <c r="C307" s="7"/>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9"/>
      <c r="BT307" s="19"/>
      <c r="BU307" s="6"/>
      <c r="BV307" s="6"/>
      <c r="BW307" s="6"/>
      <c r="BX307" s="6"/>
      <c r="BY307" s="6"/>
      <c r="BZ307" s="6"/>
      <c r="CA307" s="6"/>
      <c r="CB307" s="6"/>
      <c r="CC307" s="19"/>
      <c r="CD307" s="19"/>
      <c r="CE307" s="19"/>
      <c r="CF307" s="19"/>
      <c r="CG307" s="19"/>
      <c r="CH307" s="19"/>
      <c r="CI307" s="19"/>
      <c r="CJ307" s="19"/>
      <c r="CK307" s="19"/>
      <c r="CL307" s="19"/>
      <c r="CM307" s="19"/>
      <c r="CN307" s="19"/>
      <c r="CO307" s="18"/>
      <c r="CP307" s="18"/>
      <c r="CQ307" s="18"/>
    </row>
    <row r="308" spans="1:95" ht="15.75" customHeight="1" x14ac:dyDescent="0.25">
      <c r="A308" s="1"/>
      <c r="B308" s="7"/>
      <c r="C308" s="7"/>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9"/>
      <c r="BT308" s="19"/>
      <c r="BU308" s="6"/>
      <c r="BV308" s="6"/>
      <c r="BW308" s="6"/>
      <c r="BX308" s="6"/>
      <c r="BY308" s="6"/>
      <c r="BZ308" s="6"/>
      <c r="CA308" s="6"/>
      <c r="CB308" s="6"/>
      <c r="CC308" s="19"/>
      <c r="CD308" s="19"/>
      <c r="CE308" s="19"/>
      <c r="CF308" s="19"/>
      <c r="CG308" s="19"/>
      <c r="CH308" s="19"/>
      <c r="CI308" s="19"/>
      <c r="CJ308" s="19"/>
      <c r="CK308" s="19"/>
      <c r="CL308" s="19"/>
      <c r="CM308" s="19"/>
      <c r="CN308" s="19"/>
      <c r="CO308" s="18"/>
      <c r="CP308" s="18"/>
      <c r="CQ308" s="18"/>
    </row>
    <row r="309" spans="1:95" ht="15.75" customHeight="1" x14ac:dyDescent="0.25">
      <c r="A309" s="1"/>
      <c r="B309" s="7"/>
      <c r="C309" s="7"/>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9"/>
      <c r="BT309" s="19"/>
      <c r="BU309" s="6"/>
      <c r="BV309" s="6"/>
      <c r="BW309" s="6"/>
      <c r="BX309" s="6"/>
      <c r="BY309" s="6"/>
      <c r="BZ309" s="6"/>
      <c r="CA309" s="6"/>
      <c r="CB309" s="6"/>
      <c r="CC309" s="19"/>
      <c r="CD309" s="19"/>
      <c r="CE309" s="19"/>
      <c r="CF309" s="19"/>
      <c r="CG309" s="19"/>
      <c r="CH309" s="19"/>
      <c r="CI309" s="19"/>
      <c r="CJ309" s="19"/>
      <c r="CK309" s="19"/>
      <c r="CL309" s="19"/>
      <c r="CM309" s="19"/>
      <c r="CN309" s="19"/>
      <c r="CO309" s="18"/>
      <c r="CP309" s="18"/>
      <c r="CQ309" s="18"/>
    </row>
    <row r="310" spans="1:95" ht="15.75" customHeight="1" x14ac:dyDescent="0.25">
      <c r="A310" s="1"/>
      <c r="B310" s="7"/>
      <c r="C310" s="7"/>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9"/>
      <c r="BT310" s="19"/>
      <c r="BU310" s="6"/>
      <c r="BV310" s="6"/>
      <c r="BW310" s="6"/>
      <c r="BX310" s="6"/>
      <c r="BY310" s="6"/>
      <c r="BZ310" s="6"/>
      <c r="CA310" s="6"/>
      <c r="CB310" s="6"/>
      <c r="CC310" s="19"/>
      <c r="CD310" s="19"/>
      <c r="CE310" s="19"/>
      <c r="CF310" s="19"/>
      <c r="CG310" s="19"/>
      <c r="CH310" s="19"/>
      <c r="CI310" s="19"/>
      <c r="CJ310" s="19"/>
      <c r="CK310" s="19"/>
      <c r="CL310" s="19"/>
      <c r="CM310" s="19"/>
      <c r="CN310" s="19"/>
      <c r="CO310" s="18"/>
      <c r="CP310" s="18"/>
      <c r="CQ310" s="18"/>
    </row>
    <row r="311" spans="1:95" ht="15.75" customHeight="1" x14ac:dyDescent="0.25">
      <c r="A311" s="1"/>
      <c r="B311" s="7"/>
      <c r="C311" s="7"/>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9"/>
      <c r="BT311" s="19"/>
      <c r="BU311" s="6"/>
      <c r="BV311" s="6"/>
      <c r="BW311" s="6"/>
      <c r="BX311" s="6"/>
      <c r="BY311" s="6"/>
      <c r="BZ311" s="6"/>
      <c r="CA311" s="6"/>
      <c r="CB311" s="6"/>
      <c r="CC311" s="19"/>
      <c r="CD311" s="19"/>
      <c r="CE311" s="19"/>
      <c r="CF311" s="19"/>
      <c r="CG311" s="19"/>
      <c r="CH311" s="19"/>
      <c r="CI311" s="19"/>
      <c r="CJ311" s="19"/>
      <c r="CK311" s="19"/>
      <c r="CL311" s="19"/>
      <c r="CM311" s="19"/>
      <c r="CN311" s="19"/>
      <c r="CO311" s="18"/>
      <c r="CP311" s="18"/>
      <c r="CQ311" s="18"/>
    </row>
    <row r="312" spans="1:95" ht="15.75" customHeight="1" x14ac:dyDescent="0.25">
      <c r="A312" s="1"/>
      <c r="B312" s="7"/>
      <c r="C312" s="7"/>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9"/>
      <c r="BT312" s="19"/>
      <c r="BU312" s="6"/>
      <c r="BV312" s="6"/>
      <c r="BW312" s="6"/>
      <c r="BX312" s="6"/>
      <c r="BY312" s="6"/>
      <c r="BZ312" s="6"/>
      <c r="CA312" s="6"/>
      <c r="CB312" s="6"/>
      <c r="CC312" s="19"/>
      <c r="CD312" s="19"/>
      <c r="CE312" s="19"/>
      <c r="CF312" s="19"/>
      <c r="CG312" s="19"/>
      <c r="CH312" s="19"/>
      <c r="CI312" s="19"/>
      <c r="CJ312" s="19"/>
      <c r="CK312" s="19"/>
      <c r="CL312" s="19"/>
      <c r="CM312" s="19"/>
      <c r="CN312" s="19"/>
      <c r="CO312" s="18"/>
      <c r="CP312" s="18"/>
      <c r="CQ312" s="18"/>
    </row>
    <row r="313" spans="1:95" ht="15.75" customHeight="1" x14ac:dyDescent="0.25">
      <c r="A313" s="1"/>
      <c r="B313" s="7"/>
      <c r="C313" s="7"/>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9"/>
      <c r="BT313" s="19"/>
      <c r="BU313" s="6"/>
      <c r="BV313" s="6"/>
      <c r="BW313" s="6"/>
      <c r="BX313" s="6"/>
      <c r="BY313" s="6"/>
      <c r="BZ313" s="6"/>
      <c r="CA313" s="6"/>
      <c r="CB313" s="6"/>
      <c r="CC313" s="19"/>
      <c r="CD313" s="19"/>
      <c r="CE313" s="19"/>
      <c r="CF313" s="19"/>
      <c r="CG313" s="19"/>
      <c r="CH313" s="19"/>
      <c r="CI313" s="19"/>
      <c r="CJ313" s="19"/>
      <c r="CK313" s="19"/>
      <c r="CL313" s="19"/>
      <c r="CM313" s="19"/>
      <c r="CN313" s="19"/>
      <c r="CO313" s="18"/>
      <c r="CP313" s="18"/>
      <c r="CQ313" s="18"/>
    </row>
    <row r="314" spans="1:95" ht="15.75" customHeight="1" x14ac:dyDescent="0.25">
      <c r="A314" s="1"/>
      <c r="B314" s="7"/>
      <c r="C314" s="7"/>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9"/>
      <c r="BT314" s="19"/>
      <c r="BU314" s="6"/>
      <c r="BV314" s="6"/>
      <c r="BW314" s="6"/>
      <c r="BX314" s="6"/>
      <c r="BY314" s="6"/>
      <c r="BZ314" s="6"/>
      <c r="CA314" s="6"/>
      <c r="CB314" s="6"/>
      <c r="CC314" s="19"/>
      <c r="CD314" s="19"/>
      <c r="CE314" s="19"/>
      <c r="CF314" s="19"/>
      <c r="CG314" s="19"/>
      <c r="CH314" s="19"/>
      <c r="CI314" s="19"/>
      <c r="CJ314" s="19"/>
      <c r="CK314" s="19"/>
      <c r="CL314" s="19"/>
      <c r="CM314" s="19"/>
      <c r="CN314" s="19"/>
      <c r="CO314" s="18"/>
      <c r="CP314" s="18"/>
      <c r="CQ314" s="18"/>
    </row>
    <row r="315" spans="1:95" ht="15.75" customHeight="1" x14ac:dyDescent="0.25">
      <c r="A315" s="1"/>
      <c r="B315" s="7"/>
      <c r="C315" s="7"/>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9"/>
      <c r="BT315" s="19"/>
      <c r="BU315" s="6"/>
      <c r="BV315" s="6"/>
      <c r="BW315" s="6"/>
      <c r="BX315" s="6"/>
      <c r="BY315" s="6"/>
      <c r="BZ315" s="6"/>
      <c r="CA315" s="6"/>
      <c r="CB315" s="6"/>
      <c r="CC315" s="19"/>
      <c r="CD315" s="19"/>
      <c r="CE315" s="19"/>
      <c r="CF315" s="19"/>
      <c r="CG315" s="19"/>
      <c r="CH315" s="19"/>
      <c r="CI315" s="19"/>
      <c r="CJ315" s="19"/>
      <c r="CK315" s="19"/>
      <c r="CL315" s="19"/>
      <c r="CM315" s="19"/>
      <c r="CN315" s="19"/>
      <c r="CO315" s="18"/>
      <c r="CP315" s="18"/>
      <c r="CQ315" s="18"/>
    </row>
    <row r="316" spans="1:95" ht="15.75" customHeight="1" x14ac:dyDescent="0.25">
      <c r="A316" s="1"/>
      <c r="B316" s="7"/>
      <c r="C316" s="7"/>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9"/>
      <c r="BT316" s="19"/>
      <c r="BU316" s="6"/>
      <c r="BV316" s="6"/>
      <c r="BW316" s="6"/>
      <c r="BX316" s="6"/>
      <c r="BY316" s="6"/>
      <c r="BZ316" s="6"/>
      <c r="CA316" s="6"/>
      <c r="CB316" s="6"/>
      <c r="CC316" s="19"/>
      <c r="CD316" s="19"/>
      <c r="CE316" s="19"/>
      <c r="CF316" s="19"/>
      <c r="CG316" s="19"/>
      <c r="CH316" s="19"/>
      <c r="CI316" s="19"/>
      <c r="CJ316" s="19"/>
      <c r="CK316" s="19"/>
      <c r="CL316" s="19"/>
      <c r="CM316" s="19"/>
      <c r="CN316" s="19"/>
      <c r="CO316" s="18"/>
      <c r="CP316" s="18"/>
      <c r="CQ316" s="18"/>
    </row>
    <row r="317" spans="1:95" ht="15.75" customHeight="1" x14ac:dyDescent="0.25">
      <c r="A317" s="1"/>
      <c r="B317" s="7"/>
      <c r="C317" s="7"/>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9"/>
      <c r="BT317" s="19"/>
      <c r="BU317" s="6"/>
      <c r="BV317" s="6"/>
      <c r="BW317" s="6"/>
      <c r="BX317" s="6"/>
      <c r="BY317" s="6"/>
      <c r="BZ317" s="6"/>
      <c r="CA317" s="6"/>
      <c r="CB317" s="6"/>
      <c r="CC317" s="19"/>
      <c r="CD317" s="19"/>
      <c r="CE317" s="19"/>
      <c r="CF317" s="19"/>
      <c r="CG317" s="19"/>
      <c r="CH317" s="19"/>
      <c r="CI317" s="19"/>
      <c r="CJ317" s="19"/>
      <c r="CK317" s="19"/>
      <c r="CL317" s="19"/>
      <c r="CM317" s="19"/>
      <c r="CN317" s="19"/>
      <c r="CO317" s="18"/>
      <c r="CP317" s="18"/>
      <c r="CQ317" s="18"/>
    </row>
    <row r="318" spans="1:95" ht="15.75" customHeight="1" x14ac:dyDescent="0.25">
      <c r="A318" s="1"/>
      <c r="B318" s="7"/>
      <c r="C318" s="7"/>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9"/>
      <c r="BT318" s="19"/>
      <c r="BU318" s="6"/>
      <c r="BV318" s="6"/>
      <c r="BW318" s="6"/>
      <c r="BX318" s="6"/>
      <c r="BY318" s="6"/>
      <c r="BZ318" s="6"/>
      <c r="CA318" s="6"/>
      <c r="CB318" s="6"/>
      <c r="CC318" s="19"/>
      <c r="CD318" s="19"/>
      <c r="CE318" s="19"/>
      <c r="CF318" s="19"/>
      <c r="CG318" s="19"/>
      <c r="CH318" s="19"/>
      <c r="CI318" s="19"/>
      <c r="CJ318" s="19"/>
      <c r="CK318" s="19"/>
      <c r="CL318" s="19"/>
      <c r="CM318" s="19"/>
      <c r="CN318" s="19"/>
      <c r="CO318" s="18"/>
      <c r="CP318" s="18"/>
      <c r="CQ318" s="18"/>
    </row>
    <row r="319" spans="1:95" ht="15.75" customHeight="1" x14ac:dyDescent="0.25">
      <c r="A319" s="1"/>
      <c r="B319" s="7"/>
      <c r="C319" s="7"/>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9"/>
      <c r="BT319" s="19"/>
      <c r="BU319" s="6"/>
      <c r="BV319" s="6"/>
      <c r="BW319" s="6"/>
      <c r="BX319" s="6"/>
      <c r="BY319" s="6"/>
      <c r="BZ319" s="6"/>
      <c r="CA319" s="6"/>
      <c r="CB319" s="6"/>
      <c r="CC319" s="19"/>
      <c r="CD319" s="19"/>
      <c r="CE319" s="19"/>
      <c r="CF319" s="19"/>
      <c r="CG319" s="19"/>
      <c r="CH319" s="19"/>
      <c r="CI319" s="19"/>
      <c r="CJ319" s="19"/>
      <c r="CK319" s="19"/>
      <c r="CL319" s="19"/>
      <c r="CM319" s="19"/>
      <c r="CN319" s="19"/>
      <c r="CO319" s="18"/>
      <c r="CP319" s="18"/>
      <c r="CQ319" s="18"/>
    </row>
    <row r="320" spans="1:95" ht="15.75" customHeight="1" x14ac:dyDescent="0.25">
      <c r="A320" s="1"/>
      <c r="B320" s="7"/>
      <c r="C320" s="7"/>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9"/>
      <c r="BT320" s="19"/>
      <c r="BU320" s="6"/>
      <c r="BV320" s="6"/>
      <c r="BW320" s="6"/>
      <c r="BX320" s="6"/>
      <c r="BY320" s="6"/>
      <c r="BZ320" s="6"/>
      <c r="CA320" s="6"/>
      <c r="CB320" s="6"/>
      <c r="CC320" s="19"/>
      <c r="CD320" s="19"/>
      <c r="CE320" s="19"/>
      <c r="CF320" s="19"/>
      <c r="CG320" s="19"/>
      <c r="CH320" s="19"/>
      <c r="CI320" s="19"/>
      <c r="CJ320" s="19"/>
      <c r="CK320" s="19"/>
      <c r="CL320" s="19"/>
      <c r="CM320" s="19"/>
      <c r="CN320" s="19"/>
      <c r="CO320" s="18"/>
      <c r="CP320" s="18"/>
      <c r="CQ320" s="18"/>
    </row>
    <row r="321" spans="1:95" ht="15.75" customHeight="1" x14ac:dyDescent="0.25">
      <c r="A321" s="1"/>
      <c r="B321" s="7"/>
      <c r="C321" s="7"/>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9"/>
      <c r="BT321" s="19"/>
      <c r="BU321" s="6"/>
      <c r="BV321" s="6"/>
      <c r="BW321" s="6"/>
      <c r="BX321" s="6"/>
      <c r="BY321" s="6"/>
      <c r="BZ321" s="6"/>
      <c r="CA321" s="6"/>
      <c r="CB321" s="6"/>
      <c r="CC321" s="19"/>
      <c r="CD321" s="19"/>
      <c r="CE321" s="19"/>
      <c r="CF321" s="19"/>
      <c r="CG321" s="19"/>
      <c r="CH321" s="19"/>
      <c r="CI321" s="19"/>
      <c r="CJ321" s="19"/>
      <c r="CK321" s="19"/>
      <c r="CL321" s="19"/>
      <c r="CM321" s="19"/>
      <c r="CN321" s="19"/>
      <c r="CO321" s="18"/>
      <c r="CP321" s="18"/>
      <c r="CQ321" s="18"/>
    </row>
    <row r="322" spans="1:95" ht="15.75" customHeight="1" x14ac:dyDescent="0.25">
      <c r="A322" s="1"/>
      <c r="B322" s="7"/>
      <c r="C322" s="7"/>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9"/>
      <c r="BT322" s="19"/>
      <c r="BU322" s="6"/>
      <c r="BV322" s="6"/>
      <c r="BW322" s="6"/>
      <c r="BX322" s="6"/>
      <c r="BY322" s="6"/>
      <c r="BZ322" s="6"/>
      <c r="CA322" s="6"/>
      <c r="CB322" s="6"/>
      <c r="CC322" s="19"/>
      <c r="CD322" s="19"/>
      <c r="CE322" s="19"/>
      <c r="CF322" s="19"/>
      <c r="CG322" s="19"/>
      <c r="CH322" s="19"/>
      <c r="CI322" s="19"/>
      <c r="CJ322" s="19"/>
      <c r="CK322" s="19"/>
      <c r="CL322" s="19"/>
      <c r="CM322" s="19"/>
      <c r="CN322" s="19"/>
      <c r="CO322" s="18"/>
      <c r="CP322" s="18"/>
      <c r="CQ322" s="18"/>
    </row>
    <row r="323" spans="1:95" ht="15.75" customHeight="1" x14ac:dyDescent="0.25">
      <c r="A323" s="1"/>
      <c r="B323" s="7"/>
      <c r="C323" s="7"/>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9"/>
      <c r="BT323" s="19"/>
      <c r="BU323" s="6"/>
      <c r="BV323" s="6"/>
      <c r="BW323" s="6"/>
      <c r="BX323" s="6"/>
      <c r="BY323" s="6"/>
      <c r="BZ323" s="6"/>
      <c r="CA323" s="6"/>
      <c r="CB323" s="6"/>
      <c r="CC323" s="19"/>
      <c r="CD323" s="19"/>
      <c r="CE323" s="19"/>
      <c r="CF323" s="19"/>
      <c r="CG323" s="19"/>
      <c r="CH323" s="19"/>
      <c r="CI323" s="19"/>
      <c r="CJ323" s="19"/>
      <c r="CK323" s="19"/>
      <c r="CL323" s="19"/>
      <c r="CM323" s="19"/>
      <c r="CN323" s="19"/>
      <c r="CO323" s="18"/>
      <c r="CP323" s="18"/>
      <c r="CQ323" s="18"/>
    </row>
    <row r="324" spans="1:95" ht="15.75" customHeight="1" x14ac:dyDescent="0.25">
      <c r="A324" s="1"/>
      <c r="B324" s="7"/>
      <c r="C324" s="7"/>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9"/>
      <c r="BT324" s="19"/>
      <c r="BU324" s="6"/>
      <c r="BV324" s="6"/>
      <c r="BW324" s="6"/>
      <c r="BX324" s="6"/>
      <c r="BY324" s="6"/>
      <c r="BZ324" s="6"/>
      <c r="CA324" s="6"/>
      <c r="CB324" s="6"/>
      <c r="CC324" s="19"/>
      <c r="CD324" s="19"/>
      <c r="CE324" s="19"/>
      <c r="CF324" s="19"/>
      <c r="CG324" s="19"/>
      <c r="CH324" s="19"/>
      <c r="CI324" s="19"/>
      <c r="CJ324" s="19"/>
      <c r="CK324" s="19"/>
      <c r="CL324" s="19"/>
      <c r="CM324" s="19"/>
      <c r="CN324" s="19"/>
      <c r="CO324" s="18"/>
      <c r="CP324" s="18"/>
      <c r="CQ324" s="18"/>
    </row>
    <row r="325" spans="1:95" ht="15.75" customHeight="1" x14ac:dyDescent="0.25">
      <c r="A325" s="1"/>
      <c r="B325" s="7"/>
      <c r="C325" s="7"/>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9"/>
      <c r="BT325" s="19"/>
      <c r="BU325" s="6"/>
      <c r="BV325" s="6"/>
      <c r="BW325" s="6"/>
      <c r="BX325" s="6"/>
      <c r="BY325" s="6"/>
      <c r="BZ325" s="6"/>
      <c r="CA325" s="6"/>
      <c r="CB325" s="6"/>
      <c r="CC325" s="19"/>
      <c r="CD325" s="19"/>
      <c r="CE325" s="19"/>
      <c r="CF325" s="19"/>
      <c r="CG325" s="19"/>
      <c r="CH325" s="19"/>
      <c r="CI325" s="19"/>
      <c r="CJ325" s="19"/>
      <c r="CK325" s="19"/>
      <c r="CL325" s="19"/>
      <c r="CM325" s="19"/>
      <c r="CN325" s="19"/>
      <c r="CO325" s="18"/>
      <c r="CP325" s="18"/>
      <c r="CQ325" s="18"/>
    </row>
    <row r="326" spans="1:95" ht="15.75" customHeight="1" x14ac:dyDescent="0.25">
      <c r="A326" s="1"/>
      <c r="B326" s="7"/>
      <c r="C326" s="7"/>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9"/>
      <c r="BT326" s="19"/>
      <c r="BU326" s="6"/>
      <c r="BV326" s="6"/>
      <c r="BW326" s="6"/>
      <c r="BX326" s="6"/>
      <c r="BY326" s="6"/>
      <c r="BZ326" s="6"/>
      <c r="CA326" s="6"/>
      <c r="CB326" s="6"/>
      <c r="CC326" s="19"/>
      <c r="CD326" s="19"/>
      <c r="CE326" s="19"/>
      <c r="CF326" s="19"/>
      <c r="CG326" s="19"/>
      <c r="CH326" s="19"/>
      <c r="CI326" s="19"/>
      <c r="CJ326" s="19"/>
      <c r="CK326" s="19"/>
      <c r="CL326" s="19"/>
      <c r="CM326" s="19"/>
      <c r="CN326" s="19"/>
      <c r="CO326" s="18"/>
      <c r="CP326" s="18"/>
      <c r="CQ326" s="18"/>
    </row>
    <row r="327" spans="1:95" ht="15.75" customHeight="1" x14ac:dyDescent="0.25">
      <c r="A327" s="1"/>
      <c r="B327" s="7"/>
      <c r="C327" s="7"/>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9"/>
      <c r="BT327" s="19"/>
      <c r="BU327" s="6"/>
      <c r="BV327" s="6"/>
      <c r="BW327" s="6"/>
      <c r="BX327" s="6"/>
      <c r="BY327" s="6"/>
      <c r="BZ327" s="6"/>
      <c r="CA327" s="6"/>
      <c r="CB327" s="6"/>
      <c r="CC327" s="19"/>
      <c r="CD327" s="19"/>
      <c r="CE327" s="19"/>
      <c r="CF327" s="19"/>
      <c r="CG327" s="19"/>
      <c r="CH327" s="19"/>
      <c r="CI327" s="19"/>
      <c r="CJ327" s="19"/>
      <c r="CK327" s="19"/>
      <c r="CL327" s="19"/>
      <c r="CM327" s="19"/>
      <c r="CN327" s="19"/>
      <c r="CO327" s="18"/>
      <c r="CP327" s="18"/>
      <c r="CQ327" s="18"/>
    </row>
    <row r="328" spans="1:95" ht="15.75" customHeight="1" x14ac:dyDescent="0.25">
      <c r="A328" s="1"/>
      <c r="B328" s="7"/>
      <c r="C328" s="7"/>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9"/>
      <c r="BT328" s="19"/>
      <c r="BU328" s="6"/>
      <c r="BV328" s="6"/>
      <c r="BW328" s="6"/>
      <c r="BX328" s="6"/>
      <c r="BY328" s="6"/>
      <c r="BZ328" s="6"/>
      <c r="CA328" s="6"/>
      <c r="CB328" s="6"/>
      <c r="CC328" s="19"/>
      <c r="CD328" s="19"/>
      <c r="CE328" s="19"/>
      <c r="CF328" s="19"/>
      <c r="CG328" s="19"/>
      <c r="CH328" s="19"/>
      <c r="CI328" s="19"/>
      <c r="CJ328" s="19"/>
      <c r="CK328" s="19"/>
      <c r="CL328" s="19"/>
      <c r="CM328" s="19"/>
      <c r="CN328" s="19"/>
      <c r="CO328" s="18"/>
      <c r="CP328" s="18"/>
      <c r="CQ328" s="18"/>
    </row>
    <row r="329" spans="1:95" ht="15.75" customHeight="1" x14ac:dyDescent="0.25">
      <c r="A329" s="1"/>
      <c r="B329" s="7"/>
      <c r="C329" s="7"/>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9"/>
      <c r="BT329" s="19"/>
      <c r="BU329" s="6"/>
      <c r="BV329" s="6"/>
      <c r="BW329" s="6"/>
      <c r="BX329" s="6"/>
      <c r="BY329" s="6"/>
      <c r="BZ329" s="6"/>
      <c r="CA329" s="6"/>
      <c r="CB329" s="6"/>
      <c r="CC329" s="19"/>
      <c r="CD329" s="19"/>
      <c r="CE329" s="19"/>
      <c r="CF329" s="19"/>
      <c r="CG329" s="19"/>
      <c r="CH329" s="19"/>
      <c r="CI329" s="19"/>
      <c r="CJ329" s="19"/>
      <c r="CK329" s="19"/>
      <c r="CL329" s="19"/>
      <c r="CM329" s="19"/>
      <c r="CN329" s="19"/>
      <c r="CO329" s="18"/>
      <c r="CP329" s="18"/>
      <c r="CQ329" s="18"/>
    </row>
    <row r="330" spans="1:95" ht="15.75" customHeight="1" x14ac:dyDescent="0.25">
      <c r="A330" s="1"/>
      <c r="B330" s="7"/>
      <c r="C330" s="7"/>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9"/>
      <c r="BT330" s="19"/>
      <c r="BU330" s="6"/>
      <c r="BV330" s="6"/>
      <c r="BW330" s="6"/>
      <c r="BX330" s="6"/>
      <c r="BY330" s="6"/>
      <c r="BZ330" s="6"/>
      <c r="CA330" s="6"/>
      <c r="CB330" s="6"/>
      <c r="CC330" s="19"/>
      <c r="CD330" s="19"/>
      <c r="CE330" s="19"/>
      <c r="CF330" s="19"/>
      <c r="CG330" s="19"/>
      <c r="CH330" s="19"/>
      <c r="CI330" s="19"/>
      <c r="CJ330" s="19"/>
      <c r="CK330" s="19"/>
      <c r="CL330" s="19"/>
      <c r="CM330" s="19"/>
      <c r="CN330" s="19"/>
      <c r="CO330" s="18"/>
      <c r="CP330" s="18"/>
      <c r="CQ330" s="18"/>
    </row>
    <row r="331" spans="1:95" ht="15.75" customHeight="1" x14ac:dyDescent="0.25">
      <c r="A331" s="1"/>
      <c r="B331" s="7"/>
      <c r="C331" s="7"/>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9"/>
      <c r="BT331" s="19"/>
      <c r="BU331" s="6"/>
      <c r="BV331" s="6"/>
      <c r="BW331" s="6"/>
      <c r="BX331" s="6"/>
      <c r="BY331" s="6"/>
      <c r="BZ331" s="6"/>
      <c r="CA331" s="6"/>
      <c r="CB331" s="6"/>
      <c r="CC331" s="19"/>
      <c r="CD331" s="19"/>
      <c r="CE331" s="19"/>
      <c r="CF331" s="19"/>
      <c r="CG331" s="19"/>
      <c r="CH331" s="19"/>
      <c r="CI331" s="19"/>
      <c r="CJ331" s="19"/>
      <c r="CK331" s="19"/>
      <c r="CL331" s="19"/>
      <c r="CM331" s="19"/>
      <c r="CN331" s="19"/>
      <c r="CO331" s="18"/>
      <c r="CP331" s="18"/>
      <c r="CQ331" s="18"/>
    </row>
    <row r="332" spans="1:95" ht="15.75" customHeight="1" x14ac:dyDescent="0.25">
      <c r="A332" s="1"/>
      <c r="B332" s="7"/>
      <c r="C332" s="7"/>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9"/>
      <c r="BT332" s="19"/>
      <c r="BU332" s="6"/>
      <c r="BV332" s="6"/>
      <c r="BW332" s="6"/>
      <c r="BX332" s="6"/>
      <c r="BY332" s="6"/>
      <c r="BZ332" s="6"/>
      <c r="CA332" s="6"/>
      <c r="CB332" s="6"/>
      <c r="CC332" s="19"/>
      <c r="CD332" s="19"/>
      <c r="CE332" s="19"/>
      <c r="CF332" s="19"/>
      <c r="CG332" s="19"/>
      <c r="CH332" s="19"/>
      <c r="CI332" s="19"/>
      <c r="CJ332" s="19"/>
      <c r="CK332" s="19"/>
      <c r="CL332" s="19"/>
      <c r="CM332" s="19"/>
      <c r="CN332" s="19"/>
      <c r="CO332" s="18"/>
      <c r="CP332" s="18"/>
      <c r="CQ332" s="18"/>
    </row>
    <row r="333" spans="1:95" ht="15.75" customHeight="1" x14ac:dyDescent="0.25">
      <c r="A333" s="1"/>
      <c r="B333" s="7"/>
      <c r="C333" s="7"/>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9"/>
      <c r="BT333" s="19"/>
      <c r="BU333" s="6"/>
      <c r="BV333" s="6"/>
      <c r="BW333" s="6"/>
      <c r="BX333" s="6"/>
      <c r="BY333" s="6"/>
      <c r="BZ333" s="6"/>
      <c r="CA333" s="6"/>
      <c r="CB333" s="6"/>
      <c r="CC333" s="19"/>
      <c r="CD333" s="19"/>
      <c r="CE333" s="19"/>
      <c r="CF333" s="19"/>
      <c r="CG333" s="19"/>
      <c r="CH333" s="19"/>
      <c r="CI333" s="19"/>
      <c r="CJ333" s="19"/>
      <c r="CK333" s="19"/>
      <c r="CL333" s="19"/>
      <c r="CM333" s="19"/>
      <c r="CN333" s="19"/>
      <c r="CO333" s="18"/>
      <c r="CP333" s="18"/>
      <c r="CQ333" s="18"/>
    </row>
    <row r="334" spans="1:95" ht="15.75" customHeight="1" x14ac:dyDescent="0.25">
      <c r="A334" s="1"/>
      <c r="B334" s="7"/>
      <c r="C334" s="7"/>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9"/>
      <c r="BT334" s="19"/>
      <c r="BU334" s="6"/>
      <c r="BV334" s="6"/>
      <c r="BW334" s="6"/>
      <c r="BX334" s="6"/>
      <c r="BY334" s="6"/>
      <c r="BZ334" s="6"/>
      <c r="CA334" s="6"/>
      <c r="CB334" s="6"/>
      <c r="CC334" s="19"/>
      <c r="CD334" s="19"/>
      <c r="CE334" s="19"/>
      <c r="CF334" s="19"/>
      <c r="CG334" s="19"/>
      <c r="CH334" s="19"/>
      <c r="CI334" s="19"/>
      <c r="CJ334" s="19"/>
      <c r="CK334" s="19"/>
      <c r="CL334" s="19"/>
      <c r="CM334" s="19"/>
      <c r="CN334" s="19"/>
      <c r="CO334" s="18"/>
      <c r="CP334" s="18"/>
      <c r="CQ334" s="18"/>
    </row>
    <row r="335" spans="1:95" ht="15.75" customHeight="1" x14ac:dyDescent="0.25">
      <c r="A335" s="1"/>
      <c r="B335" s="7"/>
      <c r="C335" s="7"/>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9"/>
      <c r="BT335" s="19"/>
      <c r="BU335" s="6"/>
      <c r="BV335" s="6"/>
      <c r="BW335" s="6"/>
      <c r="BX335" s="6"/>
      <c r="BY335" s="6"/>
      <c r="BZ335" s="6"/>
      <c r="CA335" s="6"/>
      <c r="CB335" s="6"/>
      <c r="CC335" s="19"/>
      <c r="CD335" s="19"/>
      <c r="CE335" s="19"/>
      <c r="CF335" s="19"/>
      <c r="CG335" s="19"/>
      <c r="CH335" s="19"/>
      <c r="CI335" s="19"/>
      <c r="CJ335" s="19"/>
      <c r="CK335" s="19"/>
      <c r="CL335" s="19"/>
      <c r="CM335" s="19"/>
      <c r="CN335" s="19"/>
      <c r="CO335" s="18"/>
      <c r="CP335" s="18"/>
      <c r="CQ335" s="18"/>
    </row>
    <row r="336" spans="1:95" ht="15.75" customHeight="1" x14ac:dyDescent="0.25">
      <c r="A336" s="1"/>
      <c r="B336" s="7"/>
      <c r="C336" s="7"/>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9"/>
      <c r="BT336" s="19"/>
      <c r="BU336" s="6"/>
      <c r="BV336" s="6"/>
      <c r="BW336" s="6"/>
      <c r="BX336" s="6"/>
      <c r="BY336" s="6"/>
      <c r="BZ336" s="6"/>
      <c r="CA336" s="6"/>
      <c r="CB336" s="6"/>
      <c r="CC336" s="19"/>
      <c r="CD336" s="19"/>
      <c r="CE336" s="19"/>
      <c r="CF336" s="19"/>
      <c r="CG336" s="19"/>
      <c r="CH336" s="19"/>
      <c r="CI336" s="19"/>
      <c r="CJ336" s="19"/>
      <c r="CK336" s="19"/>
      <c r="CL336" s="19"/>
      <c r="CM336" s="19"/>
      <c r="CN336" s="19"/>
      <c r="CO336" s="18"/>
      <c r="CP336" s="18"/>
      <c r="CQ336" s="18"/>
    </row>
    <row r="337" spans="1:95" ht="15.75" customHeight="1" x14ac:dyDescent="0.25">
      <c r="A337" s="1"/>
      <c r="B337" s="7"/>
      <c r="C337" s="7"/>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9"/>
      <c r="BT337" s="19"/>
      <c r="BU337" s="6"/>
      <c r="BV337" s="6"/>
      <c r="BW337" s="6"/>
      <c r="BX337" s="6"/>
      <c r="BY337" s="6"/>
      <c r="BZ337" s="6"/>
      <c r="CA337" s="6"/>
      <c r="CB337" s="6"/>
      <c r="CC337" s="19"/>
      <c r="CD337" s="19"/>
      <c r="CE337" s="19"/>
      <c r="CF337" s="19"/>
      <c r="CG337" s="19"/>
      <c r="CH337" s="19"/>
      <c r="CI337" s="19"/>
      <c r="CJ337" s="19"/>
      <c r="CK337" s="19"/>
      <c r="CL337" s="19"/>
      <c r="CM337" s="19"/>
      <c r="CN337" s="19"/>
      <c r="CO337" s="18"/>
      <c r="CP337" s="18"/>
      <c r="CQ337" s="18"/>
    </row>
    <row r="338" spans="1:95" ht="15.75" customHeight="1" x14ac:dyDescent="0.25">
      <c r="A338" s="1"/>
      <c r="B338" s="7"/>
      <c r="C338" s="7"/>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9"/>
      <c r="BT338" s="19"/>
      <c r="BU338" s="6"/>
      <c r="BV338" s="6"/>
      <c r="BW338" s="6"/>
      <c r="BX338" s="6"/>
      <c r="BY338" s="6"/>
      <c r="BZ338" s="6"/>
      <c r="CA338" s="6"/>
      <c r="CB338" s="6"/>
      <c r="CC338" s="19"/>
      <c r="CD338" s="19"/>
      <c r="CE338" s="19"/>
      <c r="CF338" s="19"/>
      <c r="CG338" s="19"/>
      <c r="CH338" s="19"/>
      <c r="CI338" s="19"/>
      <c r="CJ338" s="19"/>
      <c r="CK338" s="19"/>
      <c r="CL338" s="19"/>
      <c r="CM338" s="19"/>
      <c r="CN338" s="19"/>
      <c r="CO338" s="18"/>
      <c r="CP338" s="18"/>
      <c r="CQ338" s="18"/>
    </row>
    <row r="339" spans="1:95" ht="15.75" customHeight="1" x14ac:dyDescent="0.25">
      <c r="A339" s="1"/>
      <c r="B339" s="7"/>
      <c r="C339" s="7"/>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9"/>
      <c r="BT339" s="19"/>
      <c r="BU339" s="6"/>
      <c r="BV339" s="6"/>
      <c r="BW339" s="6"/>
      <c r="BX339" s="6"/>
      <c r="BY339" s="6"/>
      <c r="BZ339" s="6"/>
      <c r="CA339" s="6"/>
      <c r="CB339" s="6"/>
      <c r="CC339" s="19"/>
      <c r="CD339" s="19"/>
      <c r="CE339" s="19"/>
      <c r="CF339" s="19"/>
      <c r="CG339" s="19"/>
      <c r="CH339" s="19"/>
      <c r="CI339" s="19"/>
      <c r="CJ339" s="19"/>
      <c r="CK339" s="19"/>
      <c r="CL339" s="19"/>
      <c r="CM339" s="19"/>
      <c r="CN339" s="19"/>
      <c r="CO339" s="18"/>
      <c r="CP339" s="18"/>
      <c r="CQ339" s="18"/>
    </row>
    <row r="340" spans="1:95" ht="15.75" customHeight="1" x14ac:dyDescent="0.25">
      <c r="A340" s="1"/>
      <c r="B340" s="7"/>
      <c r="C340" s="7"/>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9"/>
      <c r="BT340" s="19"/>
      <c r="BU340" s="6"/>
      <c r="BV340" s="6"/>
      <c r="BW340" s="6"/>
      <c r="BX340" s="6"/>
      <c r="BY340" s="6"/>
      <c r="BZ340" s="6"/>
      <c r="CA340" s="6"/>
      <c r="CB340" s="6"/>
      <c r="CC340" s="19"/>
      <c r="CD340" s="19"/>
      <c r="CE340" s="19"/>
      <c r="CF340" s="19"/>
      <c r="CG340" s="19"/>
      <c r="CH340" s="19"/>
      <c r="CI340" s="19"/>
      <c r="CJ340" s="19"/>
      <c r="CK340" s="19"/>
      <c r="CL340" s="19"/>
      <c r="CM340" s="19"/>
      <c r="CN340" s="19"/>
      <c r="CO340" s="18"/>
      <c r="CP340" s="18"/>
      <c r="CQ340" s="18"/>
    </row>
    <row r="341" spans="1:95" ht="15.75" customHeight="1" x14ac:dyDescent="0.25">
      <c r="A341" s="1"/>
      <c r="B341" s="7"/>
      <c r="C341" s="7"/>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9"/>
      <c r="BT341" s="19"/>
      <c r="BU341" s="6"/>
      <c r="BV341" s="6"/>
      <c r="BW341" s="6"/>
      <c r="BX341" s="6"/>
      <c r="BY341" s="6"/>
      <c r="BZ341" s="6"/>
      <c r="CA341" s="6"/>
      <c r="CB341" s="6"/>
      <c r="CC341" s="19"/>
      <c r="CD341" s="19"/>
      <c r="CE341" s="19"/>
      <c r="CF341" s="19"/>
      <c r="CG341" s="19"/>
      <c r="CH341" s="19"/>
      <c r="CI341" s="19"/>
      <c r="CJ341" s="19"/>
      <c r="CK341" s="19"/>
      <c r="CL341" s="19"/>
      <c r="CM341" s="19"/>
      <c r="CN341" s="19"/>
      <c r="CO341" s="18"/>
      <c r="CP341" s="18"/>
      <c r="CQ341" s="18"/>
    </row>
    <row r="342" spans="1:95" ht="15.75" customHeight="1" x14ac:dyDescent="0.25">
      <c r="A342" s="1"/>
      <c r="B342" s="7"/>
      <c r="C342" s="7"/>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9"/>
      <c r="BT342" s="19"/>
      <c r="BU342" s="6"/>
      <c r="BV342" s="6"/>
      <c r="BW342" s="6"/>
      <c r="BX342" s="6"/>
      <c r="BY342" s="6"/>
      <c r="BZ342" s="6"/>
      <c r="CA342" s="6"/>
      <c r="CB342" s="6"/>
      <c r="CC342" s="19"/>
      <c r="CD342" s="19"/>
      <c r="CE342" s="19"/>
      <c r="CF342" s="19"/>
      <c r="CG342" s="19"/>
      <c r="CH342" s="19"/>
      <c r="CI342" s="19"/>
      <c r="CJ342" s="19"/>
      <c r="CK342" s="19"/>
      <c r="CL342" s="19"/>
      <c r="CM342" s="19"/>
      <c r="CN342" s="19"/>
      <c r="CO342" s="18"/>
      <c r="CP342" s="18"/>
      <c r="CQ342" s="18"/>
    </row>
    <row r="343" spans="1:95" ht="15.75" customHeight="1" x14ac:dyDescent="0.25">
      <c r="A343" s="1"/>
      <c r="B343" s="7"/>
      <c r="C343" s="7"/>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9"/>
      <c r="BT343" s="19"/>
      <c r="BU343" s="6"/>
      <c r="BV343" s="6"/>
      <c r="BW343" s="6"/>
      <c r="BX343" s="6"/>
      <c r="BY343" s="6"/>
      <c r="BZ343" s="6"/>
      <c r="CA343" s="6"/>
      <c r="CB343" s="6"/>
      <c r="CC343" s="19"/>
      <c r="CD343" s="19"/>
      <c r="CE343" s="19"/>
      <c r="CF343" s="19"/>
      <c r="CG343" s="19"/>
      <c r="CH343" s="19"/>
      <c r="CI343" s="19"/>
      <c r="CJ343" s="19"/>
      <c r="CK343" s="19"/>
      <c r="CL343" s="19"/>
      <c r="CM343" s="19"/>
      <c r="CN343" s="19"/>
      <c r="CO343" s="18"/>
      <c r="CP343" s="18"/>
      <c r="CQ343" s="18"/>
    </row>
    <row r="344" spans="1:95" ht="15.75" customHeight="1" x14ac:dyDescent="0.25">
      <c r="A344" s="1"/>
      <c r="B344" s="7"/>
      <c r="C344" s="7"/>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9"/>
      <c r="BT344" s="19"/>
      <c r="BU344" s="6"/>
      <c r="BV344" s="6"/>
      <c r="BW344" s="6"/>
      <c r="BX344" s="6"/>
      <c r="BY344" s="6"/>
      <c r="BZ344" s="6"/>
      <c r="CA344" s="6"/>
      <c r="CB344" s="6"/>
      <c r="CC344" s="19"/>
      <c r="CD344" s="19"/>
      <c r="CE344" s="19"/>
      <c r="CF344" s="19"/>
      <c r="CG344" s="19"/>
      <c r="CH344" s="19"/>
      <c r="CI344" s="19"/>
      <c r="CJ344" s="19"/>
      <c r="CK344" s="19"/>
      <c r="CL344" s="19"/>
      <c r="CM344" s="19"/>
      <c r="CN344" s="19"/>
      <c r="CO344" s="18"/>
      <c r="CP344" s="18"/>
      <c r="CQ344" s="18"/>
    </row>
    <row r="345" spans="1:95" ht="15.75" customHeight="1" x14ac:dyDescent="0.25">
      <c r="A345" s="1"/>
      <c r="B345" s="7"/>
      <c r="C345" s="7"/>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9"/>
      <c r="BT345" s="19"/>
      <c r="BU345" s="6"/>
      <c r="BV345" s="6"/>
      <c r="BW345" s="6"/>
      <c r="BX345" s="6"/>
      <c r="BY345" s="6"/>
      <c r="BZ345" s="6"/>
      <c r="CA345" s="6"/>
      <c r="CB345" s="6"/>
      <c r="CC345" s="19"/>
      <c r="CD345" s="19"/>
      <c r="CE345" s="19"/>
      <c r="CF345" s="19"/>
      <c r="CG345" s="19"/>
      <c r="CH345" s="19"/>
      <c r="CI345" s="19"/>
      <c r="CJ345" s="19"/>
      <c r="CK345" s="19"/>
      <c r="CL345" s="19"/>
      <c r="CM345" s="19"/>
      <c r="CN345" s="19"/>
      <c r="CO345" s="18"/>
      <c r="CP345" s="18"/>
      <c r="CQ345" s="18"/>
    </row>
    <row r="346" spans="1:95" ht="15.75" customHeight="1" x14ac:dyDescent="0.25">
      <c r="A346" s="1"/>
      <c r="B346" s="7"/>
      <c r="C346" s="7"/>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9"/>
      <c r="BT346" s="19"/>
      <c r="BU346" s="6"/>
      <c r="BV346" s="6"/>
      <c r="BW346" s="6"/>
      <c r="BX346" s="6"/>
      <c r="BY346" s="6"/>
      <c r="BZ346" s="6"/>
      <c r="CA346" s="6"/>
      <c r="CB346" s="6"/>
      <c r="CC346" s="19"/>
      <c r="CD346" s="19"/>
      <c r="CE346" s="19"/>
      <c r="CF346" s="19"/>
      <c r="CG346" s="19"/>
      <c r="CH346" s="19"/>
      <c r="CI346" s="19"/>
      <c r="CJ346" s="19"/>
      <c r="CK346" s="19"/>
      <c r="CL346" s="19"/>
      <c r="CM346" s="19"/>
      <c r="CN346" s="19"/>
      <c r="CO346" s="18"/>
      <c r="CP346" s="18"/>
      <c r="CQ346" s="18"/>
    </row>
    <row r="347" spans="1:95" ht="15.75" customHeight="1" x14ac:dyDescent="0.25">
      <c r="A347" s="1"/>
      <c r="B347" s="7"/>
      <c r="C347" s="7"/>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9"/>
      <c r="BT347" s="19"/>
      <c r="BU347" s="6"/>
      <c r="BV347" s="6"/>
      <c r="BW347" s="6"/>
      <c r="BX347" s="6"/>
      <c r="BY347" s="6"/>
      <c r="BZ347" s="6"/>
      <c r="CA347" s="6"/>
      <c r="CB347" s="6"/>
      <c r="CC347" s="19"/>
      <c r="CD347" s="19"/>
      <c r="CE347" s="19"/>
      <c r="CF347" s="19"/>
      <c r="CG347" s="19"/>
      <c r="CH347" s="19"/>
      <c r="CI347" s="19"/>
      <c r="CJ347" s="19"/>
      <c r="CK347" s="19"/>
      <c r="CL347" s="19"/>
      <c r="CM347" s="19"/>
      <c r="CN347" s="19"/>
      <c r="CO347" s="18"/>
      <c r="CP347" s="18"/>
      <c r="CQ347" s="18"/>
    </row>
    <row r="348" spans="1:95" ht="15.75" customHeight="1" x14ac:dyDescent="0.25">
      <c r="A348" s="1"/>
      <c r="B348" s="7"/>
      <c r="C348" s="7"/>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9"/>
      <c r="BT348" s="19"/>
      <c r="BU348" s="6"/>
      <c r="BV348" s="6"/>
      <c r="BW348" s="6"/>
      <c r="BX348" s="6"/>
      <c r="BY348" s="6"/>
      <c r="BZ348" s="6"/>
      <c r="CA348" s="6"/>
      <c r="CB348" s="6"/>
      <c r="CC348" s="19"/>
      <c r="CD348" s="19"/>
      <c r="CE348" s="19"/>
      <c r="CF348" s="19"/>
      <c r="CG348" s="19"/>
      <c r="CH348" s="19"/>
      <c r="CI348" s="19"/>
      <c r="CJ348" s="19"/>
      <c r="CK348" s="19"/>
      <c r="CL348" s="19"/>
      <c r="CM348" s="19"/>
      <c r="CN348" s="19"/>
      <c r="CO348" s="18"/>
      <c r="CP348" s="18"/>
      <c r="CQ348" s="18"/>
    </row>
    <row r="349" spans="1:95" ht="15.75" customHeight="1" x14ac:dyDescent="0.25">
      <c r="A349" s="1"/>
      <c r="B349" s="7"/>
      <c r="C349" s="7"/>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9"/>
      <c r="BT349" s="19"/>
      <c r="BU349" s="6"/>
      <c r="BV349" s="6"/>
      <c r="BW349" s="6"/>
      <c r="BX349" s="6"/>
      <c r="BY349" s="6"/>
      <c r="BZ349" s="6"/>
      <c r="CA349" s="6"/>
      <c r="CB349" s="6"/>
      <c r="CC349" s="19"/>
      <c r="CD349" s="19"/>
      <c r="CE349" s="19"/>
      <c r="CF349" s="19"/>
      <c r="CG349" s="19"/>
      <c r="CH349" s="19"/>
      <c r="CI349" s="19"/>
      <c r="CJ349" s="19"/>
      <c r="CK349" s="19"/>
      <c r="CL349" s="19"/>
      <c r="CM349" s="19"/>
      <c r="CN349" s="19"/>
      <c r="CO349" s="18"/>
      <c r="CP349" s="18"/>
      <c r="CQ349" s="18"/>
    </row>
    <row r="350" spans="1:95" ht="15.75" customHeight="1" x14ac:dyDescent="0.25">
      <c r="A350" s="1"/>
      <c r="B350" s="7"/>
      <c r="C350" s="7"/>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9"/>
      <c r="BT350" s="19"/>
      <c r="BU350" s="6"/>
      <c r="BV350" s="6"/>
      <c r="BW350" s="6"/>
      <c r="BX350" s="6"/>
      <c r="BY350" s="6"/>
      <c r="BZ350" s="6"/>
      <c r="CA350" s="6"/>
      <c r="CB350" s="6"/>
      <c r="CC350" s="19"/>
      <c r="CD350" s="19"/>
      <c r="CE350" s="19"/>
      <c r="CF350" s="19"/>
      <c r="CG350" s="19"/>
      <c r="CH350" s="19"/>
      <c r="CI350" s="19"/>
      <c r="CJ350" s="19"/>
      <c r="CK350" s="19"/>
      <c r="CL350" s="19"/>
      <c r="CM350" s="19"/>
      <c r="CN350" s="19"/>
      <c r="CO350" s="18"/>
      <c r="CP350" s="18"/>
      <c r="CQ350" s="18"/>
    </row>
    <row r="351" spans="1:95" ht="15.75" customHeight="1" x14ac:dyDescent="0.25">
      <c r="A351" s="1"/>
      <c r="B351" s="7"/>
      <c r="C351" s="7"/>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9"/>
      <c r="BT351" s="19"/>
      <c r="BU351" s="6"/>
      <c r="BV351" s="6"/>
      <c r="BW351" s="6"/>
      <c r="BX351" s="6"/>
      <c r="BY351" s="6"/>
      <c r="BZ351" s="6"/>
      <c r="CA351" s="6"/>
      <c r="CB351" s="6"/>
      <c r="CC351" s="19"/>
      <c r="CD351" s="19"/>
      <c r="CE351" s="19"/>
      <c r="CF351" s="19"/>
      <c r="CG351" s="19"/>
      <c r="CH351" s="19"/>
      <c r="CI351" s="19"/>
      <c r="CJ351" s="19"/>
      <c r="CK351" s="19"/>
      <c r="CL351" s="19"/>
      <c r="CM351" s="19"/>
      <c r="CN351" s="19"/>
      <c r="CO351" s="18"/>
      <c r="CP351" s="18"/>
      <c r="CQ351" s="18"/>
    </row>
    <row r="352" spans="1:95" ht="15.75" customHeight="1" x14ac:dyDescent="0.25">
      <c r="A352" s="1"/>
      <c r="B352" s="7"/>
      <c r="C352" s="7"/>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9"/>
      <c r="BT352" s="19"/>
      <c r="BU352" s="6"/>
      <c r="BV352" s="6"/>
      <c r="BW352" s="6"/>
      <c r="BX352" s="6"/>
      <c r="BY352" s="6"/>
      <c r="BZ352" s="6"/>
      <c r="CA352" s="6"/>
      <c r="CB352" s="6"/>
      <c r="CC352" s="19"/>
      <c r="CD352" s="19"/>
      <c r="CE352" s="19"/>
      <c r="CF352" s="19"/>
      <c r="CG352" s="19"/>
      <c r="CH352" s="19"/>
      <c r="CI352" s="19"/>
      <c r="CJ352" s="19"/>
      <c r="CK352" s="19"/>
      <c r="CL352" s="19"/>
      <c r="CM352" s="19"/>
      <c r="CN352" s="19"/>
      <c r="CO352" s="18"/>
      <c r="CP352" s="18"/>
      <c r="CQ352" s="18"/>
    </row>
    <row r="353" spans="1:95" ht="15.75" customHeight="1" x14ac:dyDescent="0.25">
      <c r="A353" s="1"/>
      <c r="B353" s="7"/>
      <c r="C353" s="7"/>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9"/>
      <c r="BT353" s="19"/>
      <c r="BU353" s="6"/>
      <c r="BV353" s="6"/>
      <c r="BW353" s="6"/>
      <c r="BX353" s="6"/>
      <c r="BY353" s="6"/>
      <c r="BZ353" s="6"/>
      <c r="CA353" s="6"/>
      <c r="CB353" s="6"/>
      <c r="CC353" s="19"/>
      <c r="CD353" s="19"/>
      <c r="CE353" s="19"/>
      <c r="CF353" s="19"/>
      <c r="CG353" s="19"/>
      <c r="CH353" s="19"/>
      <c r="CI353" s="19"/>
      <c r="CJ353" s="19"/>
      <c r="CK353" s="19"/>
      <c r="CL353" s="19"/>
      <c r="CM353" s="19"/>
      <c r="CN353" s="19"/>
      <c r="CO353" s="18"/>
      <c r="CP353" s="18"/>
      <c r="CQ353" s="18"/>
    </row>
    <row r="354" spans="1:95" ht="15.75" customHeight="1" x14ac:dyDescent="0.25">
      <c r="A354" s="1"/>
      <c r="B354" s="7"/>
      <c r="C354" s="7"/>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9"/>
      <c r="BT354" s="19"/>
      <c r="BU354" s="6"/>
      <c r="BV354" s="6"/>
      <c r="BW354" s="6"/>
      <c r="BX354" s="6"/>
      <c r="BY354" s="6"/>
      <c r="BZ354" s="6"/>
      <c r="CA354" s="6"/>
      <c r="CB354" s="6"/>
      <c r="CC354" s="19"/>
      <c r="CD354" s="19"/>
      <c r="CE354" s="19"/>
      <c r="CF354" s="19"/>
      <c r="CG354" s="19"/>
      <c r="CH354" s="19"/>
      <c r="CI354" s="19"/>
      <c r="CJ354" s="19"/>
      <c r="CK354" s="19"/>
      <c r="CL354" s="19"/>
      <c r="CM354" s="19"/>
      <c r="CN354" s="19"/>
      <c r="CO354" s="18"/>
      <c r="CP354" s="18"/>
      <c r="CQ354" s="18"/>
    </row>
    <row r="355" spans="1:95" ht="15.75" customHeight="1" x14ac:dyDescent="0.25">
      <c r="A355" s="1"/>
      <c r="B355" s="7"/>
      <c r="C355" s="7"/>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9"/>
      <c r="BT355" s="19"/>
      <c r="BU355" s="6"/>
      <c r="BV355" s="6"/>
      <c r="BW355" s="6"/>
      <c r="BX355" s="6"/>
      <c r="BY355" s="6"/>
      <c r="BZ355" s="6"/>
      <c r="CA355" s="6"/>
      <c r="CB355" s="6"/>
      <c r="CC355" s="19"/>
      <c r="CD355" s="19"/>
      <c r="CE355" s="19"/>
      <c r="CF355" s="19"/>
      <c r="CG355" s="19"/>
      <c r="CH355" s="19"/>
      <c r="CI355" s="19"/>
      <c r="CJ355" s="19"/>
      <c r="CK355" s="19"/>
      <c r="CL355" s="19"/>
      <c r="CM355" s="19"/>
      <c r="CN355" s="19"/>
      <c r="CO355" s="18"/>
      <c r="CP355" s="18"/>
      <c r="CQ355" s="18"/>
    </row>
    <row r="356" spans="1:95" ht="15.75" customHeight="1" x14ac:dyDescent="0.25">
      <c r="A356" s="1"/>
      <c r="B356" s="7"/>
      <c r="C356" s="7"/>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9"/>
      <c r="BT356" s="19"/>
      <c r="BU356" s="6"/>
      <c r="BV356" s="6"/>
      <c r="BW356" s="6"/>
      <c r="BX356" s="6"/>
      <c r="BY356" s="6"/>
      <c r="BZ356" s="6"/>
      <c r="CA356" s="6"/>
      <c r="CB356" s="6"/>
      <c r="CC356" s="19"/>
      <c r="CD356" s="19"/>
      <c r="CE356" s="19"/>
      <c r="CF356" s="19"/>
      <c r="CG356" s="19"/>
      <c r="CH356" s="19"/>
      <c r="CI356" s="19"/>
      <c r="CJ356" s="19"/>
      <c r="CK356" s="19"/>
      <c r="CL356" s="19"/>
      <c r="CM356" s="19"/>
      <c r="CN356" s="19"/>
      <c r="CO356" s="18"/>
      <c r="CP356" s="18"/>
      <c r="CQ356" s="18"/>
    </row>
    <row r="357" spans="1:95" ht="15.75" customHeight="1" x14ac:dyDescent="0.25">
      <c r="A357" s="1"/>
      <c r="B357" s="7"/>
      <c r="C357" s="7"/>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9"/>
      <c r="BT357" s="19"/>
      <c r="BU357" s="6"/>
      <c r="BV357" s="6"/>
      <c r="BW357" s="6"/>
      <c r="BX357" s="6"/>
      <c r="BY357" s="6"/>
      <c r="BZ357" s="6"/>
      <c r="CA357" s="6"/>
      <c r="CB357" s="6"/>
      <c r="CC357" s="19"/>
      <c r="CD357" s="19"/>
      <c r="CE357" s="19"/>
      <c r="CF357" s="19"/>
      <c r="CG357" s="19"/>
      <c r="CH357" s="19"/>
      <c r="CI357" s="19"/>
      <c r="CJ357" s="19"/>
      <c r="CK357" s="19"/>
      <c r="CL357" s="19"/>
      <c r="CM357" s="19"/>
      <c r="CN357" s="19"/>
      <c r="CO357" s="18"/>
      <c r="CP357" s="18"/>
      <c r="CQ357" s="18"/>
    </row>
    <row r="358" spans="1:95" ht="15.75" customHeight="1" x14ac:dyDescent="0.25">
      <c r="A358" s="1"/>
      <c r="B358" s="7"/>
      <c r="C358" s="7"/>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9"/>
      <c r="BT358" s="19"/>
      <c r="BU358" s="6"/>
      <c r="BV358" s="6"/>
      <c r="BW358" s="6"/>
      <c r="BX358" s="6"/>
      <c r="BY358" s="6"/>
      <c r="BZ358" s="6"/>
      <c r="CA358" s="6"/>
      <c r="CB358" s="6"/>
      <c r="CC358" s="19"/>
      <c r="CD358" s="19"/>
      <c r="CE358" s="19"/>
      <c r="CF358" s="19"/>
      <c r="CG358" s="19"/>
      <c r="CH358" s="19"/>
      <c r="CI358" s="19"/>
      <c r="CJ358" s="19"/>
      <c r="CK358" s="19"/>
      <c r="CL358" s="19"/>
      <c r="CM358" s="19"/>
      <c r="CN358" s="19"/>
      <c r="CO358" s="18"/>
      <c r="CP358" s="18"/>
      <c r="CQ358" s="18"/>
    </row>
    <row r="359" spans="1:95" ht="15.75" customHeight="1" x14ac:dyDescent="0.25">
      <c r="A359" s="1"/>
      <c r="B359" s="7"/>
      <c r="C359" s="7"/>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9"/>
      <c r="BT359" s="19"/>
      <c r="BU359" s="6"/>
      <c r="BV359" s="6"/>
      <c r="BW359" s="6"/>
      <c r="BX359" s="6"/>
      <c r="BY359" s="6"/>
      <c r="BZ359" s="6"/>
      <c r="CA359" s="6"/>
      <c r="CB359" s="6"/>
      <c r="CC359" s="19"/>
      <c r="CD359" s="19"/>
      <c r="CE359" s="19"/>
      <c r="CF359" s="19"/>
      <c r="CG359" s="19"/>
      <c r="CH359" s="19"/>
      <c r="CI359" s="19"/>
      <c r="CJ359" s="19"/>
      <c r="CK359" s="19"/>
      <c r="CL359" s="19"/>
      <c r="CM359" s="19"/>
      <c r="CN359" s="19"/>
      <c r="CO359" s="18"/>
      <c r="CP359" s="18"/>
      <c r="CQ359" s="18"/>
    </row>
    <row r="360" spans="1:95" ht="15.75" customHeight="1" x14ac:dyDescent="0.25">
      <c r="A360" s="1"/>
      <c r="B360" s="7"/>
      <c r="C360" s="7"/>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9"/>
      <c r="BT360" s="19"/>
      <c r="BU360" s="6"/>
      <c r="BV360" s="6"/>
      <c r="BW360" s="6"/>
      <c r="BX360" s="6"/>
      <c r="BY360" s="6"/>
      <c r="BZ360" s="6"/>
      <c r="CA360" s="6"/>
      <c r="CB360" s="6"/>
      <c r="CC360" s="19"/>
      <c r="CD360" s="19"/>
      <c r="CE360" s="19"/>
      <c r="CF360" s="19"/>
      <c r="CG360" s="19"/>
      <c r="CH360" s="19"/>
      <c r="CI360" s="19"/>
      <c r="CJ360" s="19"/>
      <c r="CK360" s="19"/>
      <c r="CL360" s="19"/>
      <c r="CM360" s="19"/>
      <c r="CN360" s="19"/>
      <c r="CO360" s="18"/>
      <c r="CP360" s="18"/>
      <c r="CQ360" s="18"/>
    </row>
    <row r="361" spans="1:95" ht="15.75" customHeight="1" x14ac:dyDescent="0.25">
      <c r="A361" s="1"/>
      <c r="B361" s="7"/>
      <c r="C361" s="7"/>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9"/>
      <c r="BT361" s="19"/>
      <c r="BU361" s="6"/>
      <c r="BV361" s="6"/>
      <c r="BW361" s="6"/>
      <c r="BX361" s="6"/>
      <c r="BY361" s="6"/>
      <c r="BZ361" s="6"/>
      <c r="CA361" s="6"/>
      <c r="CB361" s="6"/>
      <c r="CC361" s="19"/>
      <c r="CD361" s="19"/>
      <c r="CE361" s="19"/>
      <c r="CF361" s="19"/>
      <c r="CG361" s="19"/>
      <c r="CH361" s="19"/>
      <c r="CI361" s="19"/>
      <c r="CJ361" s="19"/>
      <c r="CK361" s="19"/>
      <c r="CL361" s="19"/>
      <c r="CM361" s="19"/>
      <c r="CN361" s="19"/>
      <c r="CO361" s="18"/>
      <c r="CP361" s="18"/>
      <c r="CQ361" s="18"/>
    </row>
    <row r="362" spans="1:95" ht="15.75" customHeight="1" x14ac:dyDescent="0.25">
      <c r="A362" s="1"/>
      <c r="B362" s="7"/>
      <c r="C362" s="7"/>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9"/>
      <c r="BT362" s="19"/>
      <c r="BU362" s="6"/>
      <c r="BV362" s="6"/>
      <c r="BW362" s="6"/>
      <c r="BX362" s="6"/>
      <c r="BY362" s="6"/>
      <c r="BZ362" s="6"/>
      <c r="CA362" s="6"/>
      <c r="CB362" s="6"/>
      <c r="CC362" s="19"/>
      <c r="CD362" s="19"/>
      <c r="CE362" s="19"/>
      <c r="CF362" s="19"/>
      <c r="CG362" s="19"/>
      <c r="CH362" s="19"/>
      <c r="CI362" s="19"/>
      <c r="CJ362" s="19"/>
      <c r="CK362" s="19"/>
      <c r="CL362" s="19"/>
      <c r="CM362" s="19"/>
      <c r="CN362" s="19"/>
      <c r="CO362" s="18"/>
      <c r="CP362" s="18"/>
      <c r="CQ362" s="18"/>
    </row>
    <row r="363" spans="1:95" ht="15.75" customHeight="1" x14ac:dyDescent="0.25">
      <c r="A363" s="1"/>
      <c r="B363" s="7"/>
      <c r="C363" s="7"/>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9"/>
      <c r="BT363" s="19"/>
      <c r="BU363" s="6"/>
      <c r="BV363" s="6"/>
      <c r="BW363" s="6"/>
      <c r="BX363" s="6"/>
      <c r="BY363" s="6"/>
      <c r="BZ363" s="6"/>
      <c r="CA363" s="6"/>
      <c r="CB363" s="6"/>
      <c r="CC363" s="19"/>
      <c r="CD363" s="19"/>
      <c r="CE363" s="19"/>
      <c r="CF363" s="19"/>
      <c r="CG363" s="19"/>
      <c r="CH363" s="19"/>
      <c r="CI363" s="19"/>
      <c r="CJ363" s="19"/>
      <c r="CK363" s="19"/>
      <c r="CL363" s="19"/>
      <c r="CM363" s="19"/>
      <c r="CN363" s="19"/>
      <c r="CO363" s="18"/>
      <c r="CP363" s="18"/>
      <c r="CQ363" s="18"/>
    </row>
    <row r="364" spans="1:95" ht="15.75" customHeight="1" x14ac:dyDescent="0.25">
      <c r="A364" s="1"/>
      <c r="B364" s="7"/>
      <c r="C364" s="7"/>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9"/>
      <c r="BT364" s="19"/>
      <c r="BU364" s="6"/>
      <c r="BV364" s="6"/>
      <c r="BW364" s="6"/>
      <c r="BX364" s="6"/>
      <c r="BY364" s="6"/>
      <c r="BZ364" s="6"/>
      <c r="CA364" s="6"/>
      <c r="CB364" s="6"/>
      <c r="CC364" s="19"/>
      <c r="CD364" s="19"/>
      <c r="CE364" s="19"/>
      <c r="CF364" s="19"/>
      <c r="CG364" s="19"/>
      <c r="CH364" s="19"/>
      <c r="CI364" s="19"/>
      <c r="CJ364" s="19"/>
      <c r="CK364" s="19"/>
      <c r="CL364" s="19"/>
      <c r="CM364" s="19"/>
      <c r="CN364" s="19"/>
      <c r="CO364" s="18"/>
      <c r="CP364" s="18"/>
      <c r="CQ364" s="18"/>
    </row>
    <row r="365" spans="1:95" ht="15.75" customHeight="1" x14ac:dyDescent="0.25">
      <c r="A365" s="1"/>
      <c r="B365" s="7"/>
      <c r="C365" s="7"/>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9"/>
      <c r="BT365" s="19"/>
      <c r="BU365" s="6"/>
      <c r="BV365" s="6"/>
      <c r="BW365" s="6"/>
      <c r="BX365" s="6"/>
      <c r="BY365" s="6"/>
      <c r="BZ365" s="6"/>
      <c r="CA365" s="6"/>
      <c r="CB365" s="6"/>
      <c r="CC365" s="19"/>
      <c r="CD365" s="19"/>
      <c r="CE365" s="19"/>
      <c r="CF365" s="19"/>
      <c r="CG365" s="19"/>
      <c r="CH365" s="19"/>
      <c r="CI365" s="19"/>
      <c r="CJ365" s="19"/>
      <c r="CK365" s="19"/>
      <c r="CL365" s="19"/>
      <c r="CM365" s="19"/>
      <c r="CN365" s="19"/>
      <c r="CO365" s="18"/>
      <c r="CP365" s="18"/>
      <c r="CQ365" s="18"/>
    </row>
    <row r="366" spans="1:95" ht="15.75" customHeight="1" x14ac:dyDescent="0.25">
      <c r="A366" s="1"/>
      <c r="B366" s="7"/>
      <c r="C366" s="7"/>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9"/>
      <c r="BT366" s="19"/>
      <c r="BU366" s="6"/>
      <c r="BV366" s="6"/>
      <c r="BW366" s="6"/>
      <c r="BX366" s="6"/>
      <c r="BY366" s="6"/>
      <c r="BZ366" s="6"/>
      <c r="CA366" s="6"/>
      <c r="CB366" s="6"/>
      <c r="CC366" s="19"/>
      <c r="CD366" s="19"/>
      <c r="CE366" s="19"/>
      <c r="CF366" s="19"/>
      <c r="CG366" s="19"/>
      <c r="CH366" s="19"/>
      <c r="CI366" s="19"/>
      <c r="CJ366" s="19"/>
      <c r="CK366" s="19"/>
      <c r="CL366" s="19"/>
      <c r="CM366" s="19"/>
      <c r="CN366" s="19"/>
      <c r="CO366" s="18"/>
      <c r="CP366" s="18"/>
      <c r="CQ366" s="18"/>
    </row>
    <row r="367" spans="1:95" ht="15.75" customHeight="1" x14ac:dyDescent="0.25">
      <c r="A367" s="1"/>
      <c r="B367" s="7"/>
      <c r="C367" s="7"/>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9"/>
      <c r="BT367" s="19"/>
      <c r="BU367" s="6"/>
      <c r="BV367" s="6"/>
      <c r="BW367" s="6"/>
      <c r="BX367" s="6"/>
      <c r="BY367" s="6"/>
      <c r="BZ367" s="6"/>
      <c r="CA367" s="6"/>
      <c r="CB367" s="6"/>
      <c r="CC367" s="19"/>
      <c r="CD367" s="19"/>
      <c r="CE367" s="19"/>
      <c r="CF367" s="19"/>
      <c r="CG367" s="19"/>
      <c r="CH367" s="19"/>
      <c r="CI367" s="19"/>
      <c r="CJ367" s="19"/>
      <c r="CK367" s="19"/>
      <c r="CL367" s="19"/>
      <c r="CM367" s="19"/>
      <c r="CN367" s="19"/>
      <c r="CO367" s="18"/>
      <c r="CP367" s="18"/>
      <c r="CQ367" s="18"/>
    </row>
    <row r="368" spans="1:95" ht="15.75" customHeight="1" x14ac:dyDescent="0.25">
      <c r="A368" s="1"/>
      <c r="B368" s="7"/>
      <c r="C368" s="7"/>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9"/>
      <c r="BT368" s="19"/>
      <c r="BU368" s="6"/>
      <c r="BV368" s="6"/>
      <c r="BW368" s="6"/>
      <c r="BX368" s="6"/>
      <c r="BY368" s="6"/>
      <c r="BZ368" s="6"/>
      <c r="CA368" s="6"/>
      <c r="CB368" s="6"/>
      <c r="CC368" s="19"/>
      <c r="CD368" s="19"/>
      <c r="CE368" s="19"/>
      <c r="CF368" s="19"/>
      <c r="CG368" s="19"/>
      <c r="CH368" s="19"/>
      <c r="CI368" s="19"/>
      <c r="CJ368" s="19"/>
      <c r="CK368" s="19"/>
      <c r="CL368" s="19"/>
      <c r="CM368" s="19"/>
      <c r="CN368" s="19"/>
      <c r="CO368" s="18"/>
      <c r="CP368" s="18"/>
      <c r="CQ368" s="18"/>
    </row>
    <row r="369" spans="1:95" ht="15.75" customHeight="1" x14ac:dyDescent="0.25">
      <c r="A369" s="1"/>
      <c r="B369" s="7"/>
      <c r="C369" s="7"/>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9"/>
      <c r="BT369" s="19"/>
      <c r="BU369" s="6"/>
      <c r="BV369" s="6"/>
      <c r="BW369" s="6"/>
      <c r="BX369" s="6"/>
      <c r="BY369" s="6"/>
      <c r="BZ369" s="6"/>
      <c r="CA369" s="6"/>
      <c r="CB369" s="6"/>
      <c r="CC369" s="19"/>
      <c r="CD369" s="19"/>
      <c r="CE369" s="19"/>
      <c r="CF369" s="19"/>
      <c r="CG369" s="19"/>
      <c r="CH369" s="19"/>
      <c r="CI369" s="19"/>
      <c r="CJ369" s="19"/>
      <c r="CK369" s="19"/>
      <c r="CL369" s="19"/>
      <c r="CM369" s="19"/>
      <c r="CN369" s="19"/>
      <c r="CO369" s="18"/>
      <c r="CP369" s="18"/>
      <c r="CQ369" s="18"/>
    </row>
    <row r="370" spans="1:95" ht="15.75" customHeight="1" x14ac:dyDescent="0.25">
      <c r="A370" s="1"/>
      <c r="B370" s="7"/>
      <c r="C370" s="7"/>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9"/>
      <c r="BT370" s="19"/>
      <c r="BU370" s="6"/>
      <c r="BV370" s="6"/>
      <c r="BW370" s="6"/>
      <c r="BX370" s="6"/>
      <c r="BY370" s="6"/>
      <c r="BZ370" s="6"/>
      <c r="CA370" s="6"/>
      <c r="CB370" s="6"/>
      <c r="CC370" s="19"/>
      <c r="CD370" s="19"/>
      <c r="CE370" s="19"/>
      <c r="CF370" s="19"/>
      <c r="CG370" s="19"/>
      <c r="CH370" s="19"/>
      <c r="CI370" s="19"/>
      <c r="CJ370" s="19"/>
      <c r="CK370" s="19"/>
      <c r="CL370" s="19"/>
      <c r="CM370" s="19"/>
      <c r="CN370" s="19"/>
      <c r="CO370" s="18"/>
      <c r="CP370" s="18"/>
      <c r="CQ370" s="18"/>
    </row>
    <row r="371" spans="1:95" ht="15.75" customHeight="1" x14ac:dyDescent="0.25">
      <c r="A371" s="1"/>
      <c r="B371" s="7"/>
      <c r="C371" s="7"/>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9"/>
      <c r="BT371" s="19"/>
      <c r="BU371" s="6"/>
      <c r="BV371" s="6"/>
      <c r="BW371" s="6"/>
      <c r="BX371" s="6"/>
      <c r="BY371" s="6"/>
      <c r="BZ371" s="6"/>
      <c r="CA371" s="6"/>
      <c r="CB371" s="6"/>
      <c r="CC371" s="19"/>
      <c r="CD371" s="19"/>
      <c r="CE371" s="19"/>
      <c r="CF371" s="19"/>
      <c r="CG371" s="19"/>
      <c r="CH371" s="19"/>
      <c r="CI371" s="19"/>
      <c r="CJ371" s="19"/>
      <c r="CK371" s="19"/>
      <c r="CL371" s="19"/>
      <c r="CM371" s="19"/>
      <c r="CN371" s="19"/>
      <c r="CO371" s="18"/>
      <c r="CP371" s="18"/>
      <c r="CQ371" s="18"/>
    </row>
    <row r="372" spans="1:95" ht="15.75" customHeight="1" x14ac:dyDescent="0.25">
      <c r="A372" s="1"/>
      <c r="B372" s="7"/>
      <c r="C372" s="7"/>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9"/>
      <c r="BT372" s="19"/>
      <c r="BU372" s="6"/>
      <c r="BV372" s="6"/>
      <c r="BW372" s="6"/>
      <c r="BX372" s="6"/>
      <c r="BY372" s="6"/>
      <c r="BZ372" s="6"/>
      <c r="CA372" s="6"/>
      <c r="CB372" s="6"/>
      <c r="CC372" s="19"/>
      <c r="CD372" s="19"/>
      <c r="CE372" s="19"/>
      <c r="CF372" s="19"/>
      <c r="CG372" s="19"/>
      <c r="CH372" s="19"/>
      <c r="CI372" s="19"/>
      <c r="CJ372" s="19"/>
      <c r="CK372" s="19"/>
      <c r="CL372" s="19"/>
      <c r="CM372" s="19"/>
      <c r="CN372" s="19"/>
      <c r="CO372" s="18"/>
      <c r="CP372" s="18"/>
      <c r="CQ372" s="18"/>
    </row>
    <row r="373" spans="1:95" ht="15.75" customHeight="1" x14ac:dyDescent="0.25">
      <c r="A373" s="1"/>
      <c r="B373" s="7"/>
      <c r="C373" s="7"/>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9"/>
      <c r="BT373" s="19"/>
      <c r="BU373" s="6"/>
      <c r="BV373" s="6"/>
      <c r="BW373" s="6"/>
      <c r="BX373" s="6"/>
      <c r="BY373" s="6"/>
      <c r="BZ373" s="6"/>
      <c r="CA373" s="6"/>
      <c r="CB373" s="6"/>
      <c r="CC373" s="19"/>
      <c r="CD373" s="19"/>
      <c r="CE373" s="19"/>
      <c r="CF373" s="19"/>
      <c r="CG373" s="19"/>
      <c r="CH373" s="19"/>
      <c r="CI373" s="19"/>
      <c r="CJ373" s="19"/>
      <c r="CK373" s="19"/>
      <c r="CL373" s="19"/>
      <c r="CM373" s="19"/>
      <c r="CN373" s="19"/>
      <c r="CO373" s="18"/>
      <c r="CP373" s="18"/>
      <c r="CQ373" s="18"/>
    </row>
    <row r="374" spans="1:95" ht="15.75" customHeight="1" x14ac:dyDescent="0.25">
      <c r="A374" s="1"/>
      <c r="B374" s="7"/>
      <c r="C374" s="7"/>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9"/>
      <c r="BT374" s="19"/>
      <c r="BU374" s="6"/>
      <c r="BV374" s="6"/>
      <c r="BW374" s="6"/>
      <c r="BX374" s="6"/>
      <c r="BY374" s="6"/>
      <c r="BZ374" s="6"/>
      <c r="CA374" s="6"/>
      <c r="CB374" s="6"/>
      <c r="CC374" s="19"/>
      <c r="CD374" s="19"/>
      <c r="CE374" s="19"/>
      <c r="CF374" s="19"/>
      <c r="CG374" s="19"/>
      <c r="CH374" s="19"/>
      <c r="CI374" s="19"/>
      <c r="CJ374" s="19"/>
      <c r="CK374" s="19"/>
      <c r="CL374" s="19"/>
      <c r="CM374" s="19"/>
      <c r="CN374" s="19"/>
      <c r="CO374" s="18"/>
      <c r="CP374" s="18"/>
      <c r="CQ374" s="18"/>
    </row>
    <row r="375" spans="1:95" ht="15.75" customHeight="1" x14ac:dyDescent="0.25">
      <c r="A375" s="1"/>
      <c r="B375" s="7"/>
      <c r="C375" s="7"/>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9"/>
      <c r="BT375" s="19"/>
      <c r="BU375" s="6"/>
      <c r="BV375" s="6"/>
      <c r="BW375" s="6"/>
      <c r="BX375" s="6"/>
      <c r="BY375" s="6"/>
      <c r="BZ375" s="6"/>
      <c r="CA375" s="6"/>
      <c r="CB375" s="6"/>
      <c r="CC375" s="19"/>
      <c r="CD375" s="19"/>
      <c r="CE375" s="19"/>
      <c r="CF375" s="19"/>
      <c r="CG375" s="19"/>
      <c r="CH375" s="19"/>
      <c r="CI375" s="19"/>
      <c r="CJ375" s="19"/>
      <c r="CK375" s="19"/>
      <c r="CL375" s="19"/>
      <c r="CM375" s="19"/>
      <c r="CN375" s="19"/>
      <c r="CO375" s="18"/>
      <c r="CP375" s="18"/>
      <c r="CQ375" s="18"/>
    </row>
    <row r="376" spans="1:95" ht="15.75" customHeight="1" x14ac:dyDescent="0.25">
      <c r="A376" s="1"/>
      <c r="B376" s="7"/>
      <c r="C376" s="7"/>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9"/>
      <c r="BT376" s="19"/>
      <c r="BU376" s="6"/>
      <c r="BV376" s="6"/>
      <c r="BW376" s="6"/>
      <c r="BX376" s="6"/>
      <c r="BY376" s="6"/>
      <c r="BZ376" s="6"/>
      <c r="CA376" s="6"/>
      <c r="CB376" s="6"/>
      <c r="CC376" s="19"/>
      <c r="CD376" s="19"/>
      <c r="CE376" s="19"/>
      <c r="CF376" s="19"/>
      <c r="CG376" s="19"/>
      <c r="CH376" s="19"/>
      <c r="CI376" s="19"/>
      <c r="CJ376" s="19"/>
      <c r="CK376" s="19"/>
      <c r="CL376" s="19"/>
      <c r="CM376" s="19"/>
      <c r="CN376" s="19"/>
      <c r="CO376" s="18"/>
      <c r="CP376" s="18"/>
      <c r="CQ376" s="18"/>
    </row>
    <row r="377" spans="1:95" ht="15.75" customHeight="1" x14ac:dyDescent="0.25">
      <c r="A377" s="1"/>
      <c r="B377" s="7"/>
      <c r="C377" s="7"/>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9"/>
      <c r="BT377" s="19"/>
      <c r="BU377" s="6"/>
      <c r="BV377" s="6"/>
      <c r="BW377" s="6"/>
      <c r="BX377" s="6"/>
      <c r="BY377" s="6"/>
      <c r="BZ377" s="6"/>
      <c r="CA377" s="6"/>
      <c r="CB377" s="6"/>
      <c r="CC377" s="19"/>
      <c r="CD377" s="19"/>
      <c r="CE377" s="19"/>
      <c r="CF377" s="19"/>
      <c r="CG377" s="19"/>
      <c r="CH377" s="19"/>
      <c r="CI377" s="19"/>
      <c r="CJ377" s="19"/>
      <c r="CK377" s="19"/>
      <c r="CL377" s="19"/>
      <c r="CM377" s="19"/>
      <c r="CN377" s="19"/>
      <c r="CO377" s="18"/>
      <c r="CP377" s="18"/>
      <c r="CQ377" s="18"/>
    </row>
    <row r="378" spans="1:95" ht="15.75" customHeight="1" x14ac:dyDescent="0.25">
      <c r="A378" s="1"/>
      <c r="B378" s="7"/>
      <c r="C378" s="7"/>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9"/>
      <c r="BT378" s="19"/>
      <c r="BU378" s="6"/>
      <c r="BV378" s="6"/>
      <c r="BW378" s="6"/>
      <c r="BX378" s="6"/>
      <c r="BY378" s="6"/>
      <c r="BZ378" s="6"/>
      <c r="CA378" s="6"/>
      <c r="CB378" s="6"/>
      <c r="CC378" s="19"/>
      <c r="CD378" s="19"/>
      <c r="CE378" s="19"/>
      <c r="CF378" s="19"/>
      <c r="CG378" s="19"/>
      <c r="CH378" s="19"/>
      <c r="CI378" s="19"/>
      <c r="CJ378" s="19"/>
      <c r="CK378" s="19"/>
      <c r="CL378" s="19"/>
      <c r="CM378" s="19"/>
      <c r="CN378" s="19"/>
      <c r="CO378" s="18"/>
      <c r="CP378" s="18"/>
      <c r="CQ378" s="18"/>
    </row>
    <row r="379" spans="1:95" ht="15.75" customHeight="1" x14ac:dyDescent="0.25">
      <c r="A379" s="1"/>
      <c r="B379" s="7"/>
      <c r="C379" s="7"/>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9"/>
      <c r="BT379" s="19"/>
      <c r="BU379" s="6"/>
      <c r="BV379" s="6"/>
      <c r="BW379" s="6"/>
      <c r="BX379" s="6"/>
      <c r="BY379" s="6"/>
      <c r="BZ379" s="6"/>
      <c r="CA379" s="6"/>
      <c r="CB379" s="6"/>
      <c r="CC379" s="19"/>
      <c r="CD379" s="19"/>
      <c r="CE379" s="19"/>
      <c r="CF379" s="19"/>
      <c r="CG379" s="19"/>
      <c r="CH379" s="19"/>
      <c r="CI379" s="19"/>
      <c r="CJ379" s="19"/>
      <c r="CK379" s="19"/>
      <c r="CL379" s="19"/>
      <c r="CM379" s="19"/>
      <c r="CN379" s="19"/>
      <c r="CO379" s="18"/>
      <c r="CP379" s="18"/>
      <c r="CQ379" s="18"/>
    </row>
    <row r="380" spans="1:95" ht="15.75" customHeight="1" x14ac:dyDescent="0.25">
      <c r="A380" s="1"/>
      <c r="B380" s="7"/>
      <c r="C380" s="7"/>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6"/>
      <c r="BV380" s="6"/>
      <c r="BW380" s="6"/>
      <c r="BX380" s="6"/>
      <c r="BY380" s="6"/>
      <c r="BZ380" s="6"/>
      <c r="CA380" s="6"/>
      <c r="CB380" s="6"/>
      <c r="CC380" s="1"/>
      <c r="CD380" s="1"/>
      <c r="CE380" s="1"/>
      <c r="CF380" s="1"/>
      <c r="CG380" s="1"/>
      <c r="CH380" s="1"/>
      <c r="CI380" s="1"/>
      <c r="CJ380" s="1"/>
      <c r="CK380" s="1"/>
      <c r="CL380" s="1"/>
      <c r="CM380" s="1"/>
      <c r="CN380" s="1"/>
    </row>
    <row r="381" spans="1:95" ht="15.75" customHeight="1" x14ac:dyDescent="0.25">
      <c r="A381" s="1"/>
      <c r="B381" s="7"/>
      <c r="C381" s="7"/>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6"/>
      <c r="BV381" s="6"/>
      <c r="BW381" s="6"/>
      <c r="BX381" s="6"/>
      <c r="BY381" s="6"/>
      <c r="BZ381" s="6"/>
      <c r="CA381" s="6"/>
      <c r="CB381" s="6"/>
      <c r="CC381" s="1"/>
      <c r="CD381" s="1"/>
      <c r="CE381" s="1"/>
      <c r="CF381" s="1"/>
      <c r="CG381" s="1"/>
      <c r="CH381" s="1"/>
      <c r="CI381" s="1"/>
      <c r="CJ381" s="1"/>
      <c r="CK381" s="1"/>
      <c r="CL381" s="1"/>
      <c r="CM381" s="1"/>
      <c r="CN381" s="1"/>
    </row>
    <row r="382" spans="1:95" ht="15.75" customHeight="1" x14ac:dyDescent="0.25">
      <c r="A382" s="1"/>
      <c r="B382" s="7"/>
      <c r="C382" s="7"/>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6"/>
      <c r="BV382" s="6"/>
      <c r="BW382" s="6"/>
      <c r="BX382" s="6"/>
      <c r="BY382" s="6"/>
      <c r="BZ382" s="6"/>
      <c r="CA382" s="6"/>
      <c r="CB382" s="6"/>
      <c r="CC382" s="1"/>
      <c r="CD382" s="1"/>
      <c r="CE382" s="1"/>
      <c r="CF382" s="1"/>
      <c r="CG382" s="1"/>
      <c r="CH382" s="1"/>
      <c r="CI382" s="1"/>
      <c r="CJ382" s="1"/>
      <c r="CK382" s="1"/>
      <c r="CL382" s="1"/>
      <c r="CM382" s="1"/>
      <c r="CN382" s="1"/>
    </row>
    <row r="383" spans="1:95" ht="15.75" customHeight="1" x14ac:dyDescent="0.25">
      <c r="A383" s="1"/>
      <c r="B383" s="7"/>
      <c r="C383" s="7"/>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6"/>
      <c r="BV383" s="6"/>
      <c r="BW383" s="6"/>
      <c r="BX383" s="6"/>
      <c r="BY383" s="6"/>
      <c r="BZ383" s="6"/>
      <c r="CA383" s="6"/>
      <c r="CB383" s="6"/>
      <c r="CC383" s="1"/>
      <c r="CD383" s="1"/>
      <c r="CE383" s="1"/>
      <c r="CF383" s="1"/>
      <c r="CG383" s="1"/>
      <c r="CH383" s="1"/>
      <c r="CI383" s="1"/>
      <c r="CJ383" s="1"/>
      <c r="CK383" s="1"/>
      <c r="CL383" s="1"/>
      <c r="CM383" s="1"/>
      <c r="CN383" s="1"/>
    </row>
    <row r="384" spans="1:95" ht="15.75" customHeight="1" x14ac:dyDescent="0.25">
      <c r="A384" s="1"/>
      <c r="B384" s="7"/>
      <c r="C384" s="7"/>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6"/>
      <c r="BV384" s="6"/>
      <c r="BW384" s="6"/>
      <c r="BX384" s="6"/>
      <c r="BY384" s="6"/>
      <c r="BZ384" s="6"/>
      <c r="CA384" s="6"/>
      <c r="CB384" s="6"/>
      <c r="CC384" s="1"/>
      <c r="CD384" s="1"/>
      <c r="CE384" s="1"/>
      <c r="CF384" s="1"/>
      <c r="CG384" s="1"/>
      <c r="CH384" s="1"/>
      <c r="CI384" s="1"/>
      <c r="CJ384" s="1"/>
      <c r="CK384" s="1"/>
      <c r="CL384" s="1"/>
      <c r="CM384" s="1"/>
      <c r="CN384" s="1"/>
    </row>
    <row r="385" spans="1:92" ht="15.75" customHeight="1" x14ac:dyDescent="0.25">
      <c r="A385" s="1"/>
      <c r="B385" s="7"/>
      <c r="C385" s="7"/>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6"/>
      <c r="BV385" s="6"/>
      <c r="BW385" s="6"/>
      <c r="BX385" s="6"/>
      <c r="BY385" s="6"/>
      <c r="BZ385" s="6"/>
      <c r="CA385" s="6"/>
      <c r="CB385" s="6"/>
      <c r="CC385" s="1"/>
      <c r="CD385" s="1"/>
      <c r="CE385" s="1"/>
      <c r="CF385" s="1"/>
      <c r="CG385" s="1"/>
      <c r="CH385" s="1"/>
      <c r="CI385" s="1"/>
      <c r="CJ385" s="1"/>
      <c r="CK385" s="1"/>
      <c r="CL385" s="1"/>
      <c r="CM385" s="1"/>
      <c r="CN385" s="1"/>
    </row>
    <row r="386" spans="1:92" ht="15.75" customHeight="1" x14ac:dyDescent="0.25">
      <c r="A386" s="1"/>
      <c r="B386" s="7"/>
      <c r="C386" s="7"/>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6"/>
      <c r="BV386" s="6"/>
      <c r="BW386" s="6"/>
      <c r="BX386" s="6"/>
      <c r="BY386" s="6"/>
      <c r="BZ386" s="6"/>
      <c r="CA386" s="6"/>
      <c r="CB386" s="6"/>
      <c r="CC386" s="1"/>
      <c r="CD386" s="1"/>
      <c r="CE386" s="1"/>
      <c r="CF386" s="1"/>
      <c r="CG386" s="1"/>
      <c r="CH386" s="1"/>
      <c r="CI386" s="1"/>
      <c r="CJ386" s="1"/>
      <c r="CK386" s="1"/>
      <c r="CL386" s="1"/>
      <c r="CM386" s="1"/>
      <c r="CN386" s="1"/>
    </row>
    <row r="387" spans="1:92" ht="15.75" customHeight="1" x14ac:dyDescent="0.25">
      <c r="A387" s="1"/>
      <c r="B387" s="7"/>
      <c r="C387" s="7"/>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6"/>
      <c r="BV387" s="6"/>
      <c r="BW387" s="6"/>
      <c r="BX387" s="6"/>
      <c r="BY387" s="6"/>
      <c r="BZ387" s="6"/>
      <c r="CA387" s="6"/>
      <c r="CB387" s="6"/>
      <c r="CC387" s="1"/>
      <c r="CD387" s="1"/>
      <c r="CE387" s="1"/>
      <c r="CF387" s="1"/>
      <c r="CG387" s="1"/>
      <c r="CH387" s="1"/>
      <c r="CI387" s="1"/>
      <c r="CJ387" s="1"/>
      <c r="CK387" s="1"/>
      <c r="CL387" s="1"/>
      <c r="CM387" s="1"/>
      <c r="CN387" s="1"/>
    </row>
    <row r="388" spans="1:92" ht="15.75" customHeight="1" x14ac:dyDescent="0.25">
      <c r="A388" s="1"/>
      <c r="B388" s="7"/>
      <c r="C388" s="7"/>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6"/>
      <c r="BV388" s="6"/>
      <c r="BW388" s="6"/>
      <c r="BX388" s="6"/>
      <c r="BY388" s="6"/>
      <c r="BZ388" s="6"/>
      <c r="CA388" s="6"/>
      <c r="CB388" s="6"/>
      <c r="CC388" s="1"/>
      <c r="CD388" s="1"/>
      <c r="CE388" s="1"/>
      <c r="CF388" s="1"/>
      <c r="CG388" s="1"/>
      <c r="CH388" s="1"/>
      <c r="CI388" s="1"/>
      <c r="CJ388" s="1"/>
      <c r="CK388" s="1"/>
      <c r="CL388" s="1"/>
      <c r="CM388" s="1"/>
      <c r="CN388" s="1"/>
    </row>
    <row r="389" spans="1:92" ht="15.75" customHeight="1" x14ac:dyDescent="0.25">
      <c r="A389" s="1"/>
      <c r="B389" s="7"/>
      <c r="C389" s="7"/>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6"/>
      <c r="BV389" s="6"/>
      <c r="BW389" s="6"/>
      <c r="BX389" s="6"/>
      <c r="BY389" s="6"/>
      <c r="BZ389" s="6"/>
      <c r="CA389" s="6"/>
      <c r="CB389" s="6"/>
      <c r="CC389" s="1"/>
      <c r="CD389" s="1"/>
      <c r="CE389" s="1"/>
      <c r="CF389" s="1"/>
      <c r="CG389" s="1"/>
      <c r="CH389" s="1"/>
      <c r="CI389" s="1"/>
      <c r="CJ389" s="1"/>
      <c r="CK389" s="1"/>
      <c r="CL389" s="1"/>
      <c r="CM389" s="1"/>
      <c r="CN389" s="1"/>
    </row>
    <row r="390" spans="1:92" ht="15.75" customHeight="1" x14ac:dyDescent="0.25">
      <c r="A390" s="1"/>
      <c r="B390" s="7"/>
      <c r="C390" s="7"/>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6"/>
      <c r="BV390" s="6"/>
      <c r="BW390" s="6"/>
      <c r="BX390" s="6"/>
      <c r="BY390" s="6"/>
      <c r="BZ390" s="6"/>
      <c r="CA390" s="6"/>
      <c r="CB390" s="6"/>
      <c r="CC390" s="1"/>
      <c r="CD390" s="1"/>
      <c r="CE390" s="1"/>
      <c r="CF390" s="1"/>
      <c r="CG390" s="1"/>
      <c r="CH390" s="1"/>
      <c r="CI390" s="1"/>
      <c r="CJ390" s="1"/>
      <c r="CK390" s="1"/>
      <c r="CL390" s="1"/>
      <c r="CM390" s="1"/>
      <c r="CN390" s="1"/>
    </row>
    <row r="391" spans="1:92" ht="15.75" customHeight="1" x14ac:dyDescent="0.25">
      <c r="A391" s="1"/>
      <c r="B391" s="7"/>
      <c r="C391" s="7"/>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6"/>
      <c r="BV391" s="6"/>
      <c r="BW391" s="6"/>
      <c r="BX391" s="6"/>
      <c r="BY391" s="6"/>
      <c r="BZ391" s="6"/>
      <c r="CA391" s="6"/>
      <c r="CB391" s="6"/>
      <c r="CC391" s="1"/>
      <c r="CD391" s="1"/>
      <c r="CE391" s="1"/>
      <c r="CF391" s="1"/>
      <c r="CG391" s="1"/>
      <c r="CH391" s="1"/>
      <c r="CI391" s="1"/>
      <c r="CJ391" s="1"/>
      <c r="CK391" s="1"/>
      <c r="CL391" s="1"/>
      <c r="CM391" s="1"/>
      <c r="CN391" s="1"/>
    </row>
    <row r="392" spans="1:92" ht="15.75" customHeight="1" x14ac:dyDescent="0.25">
      <c r="A392" s="1"/>
      <c r="B392" s="7"/>
      <c r="C392" s="7"/>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6"/>
      <c r="BV392" s="6"/>
      <c r="BW392" s="6"/>
      <c r="BX392" s="6"/>
      <c r="BY392" s="6"/>
      <c r="BZ392" s="6"/>
      <c r="CA392" s="6"/>
      <c r="CB392" s="6"/>
      <c r="CC392" s="1"/>
      <c r="CD392" s="1"/>
      <c r="CE392" s="1"/>
      <c r="CF392" s="1"/>
      <c r="CG392" s="1"/>
      <c r="CH392" s="1"/>
      <c r="CI392" s="1"/>
      <c r="CJ392" s="1"/>
      <c r="CK392" s="1"/>
      <c r="CL392" s="1"/>
      <c r="CM392" s="1"/>
      <c r="CN392" s="1"/>
    </row>
    <row r="393" spans="1:92" ht="15.75" customHeight="1" x14ac:dyDescent="0.25">
      <c r="A393" s="1"/>
      <c r="B393" s="7"/>
      <c r="C393" s="7"/>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6"/>
      <c r="BV393" s="6"/>
      <c r="BW393" s="6"/>
      <c r="BX393" s="6"/>
      <c r="BY393" s="6"/>
      <c r="BZ393" s="6"/>
      <c r="CA393" s="6"/>
      <c r="CB393" s="6"/>
      <c r="CC393" s="1"/>
      <c r="CD393" s="1"/>
      <c r="CE393" s="1"/>
      <c r="CF393" s="1"/>
      <c r="CG393" s="1"/>
      <c r="CH393" s="1"/>
      <c r="CI393" s="1"/>
      <c r="CJ393" s="1"/>
      <c r="CK393" s="1"/>
      <c r="CL393" s="1"/>
      <c r="CM393" s="1"/>
      <c r="CN393" s="1"/>
    </row>
    <row r="394" spans="1:92" ht="15.75" customHeight="1" x14ac:dyDescent="0.25">
      <c r="A394" s="1"/>
      <c r="B394" s="7"/>
      <c r="C394" s="7"/>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6"/>
      <c r="BV394" s="6"/>
      <c r="BW394" s="6"/>
      <c r="BX394" s="6"/>
      <c r="BY394" s="6"/>
      <c r="BZ394" s="6"/>
      <c r="CA394" s="6"/>
      <c r="CB394" s="6"/>
      <c r="CC394" s="1"/>
      <c r="CD394" s="1"/>
      <c r="CE394" s="1"/>
      <c r="CF394" s="1"/>
      <c r="CG394" s="1"/>
      <c r="CH394" s="1"/>
      <c r="CI394" s="1"/>
      <c r="CJ394" s="1"/>
      <c r="CK394" s="1"/>
      <c r="CL394" s="1"/>
      <c r="CM394" s="1"/>
      <c r="CN394" s="1"/>
    </row>
    <row r="395" spans="1:92" ht="15.75" customHeight="1" x14ac:dyDescent="0.25">
      <c r="A395" s="1"/>
      <c r="B395" s="7"/>
      <c r="C395" s="7"/>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6"/>
      <c r="BV395" s="6"/>
      <c r="BW395" s="6"/>
      <c r="BX395" s="6"/>
      <c r="BY395" s="6"/>
      <c r="BZ395" s="6"/>
      <c r="CA395" s="6"/>
      <c r="CB395" s="6"/>
      <c r="CC395" s="1"/>
      <c r="CD395" s="1"/>
      <c r="CE395" s="1"/>
      <c r="CF395" s="1"/>
      <c r="CG395" s="1"/>
      <c r="CH395" s="1"/>
      <c r="CI395" s="1"/>
      <c r="CJ395" s="1"/>
      <c r="CK395" s="1"/>
      <c r="CL395" s="1"/>
      <c r="CM395" s="1"/>
      <c r="CN395" s="1"/>
    </row>
    <row r="396" spans="1:92" ht="15.75" customHeight="1" x14ac:dyDescent="0.25">
      <c r="A396" s="1"/>
      <c r="B396" s="7"/>
      <c r="C396" s="7"/>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6"/>
      <c r="BV396" s="6"/>
      <c r="BW396" s="6"/>
      <c r="BX396" s="6"/>
      <c r="BY396" s="6"/>
      <c r="BZ396" s="6"/>
      <c r="CA396" s="6"/>
      <c r="CB396" s="6"/>
      <c r="CC396" s="1"/>
      <c r="CD396" s="1"/>
      <c r="CE396" s="1"/>
      <c r="CF396" s="1"/>
      <c r="CG396" s="1"/>
      <c r="CH396" s="1"/>
      <c r="CI396" s="1"/>
      <c r="CJ396" s="1"/>
      <c r="CK396" s="1"/>
      <c r="CL396" s="1"/>
      <c r="CM396" s="1"/>
      <c r="CN396" s="1"/>
    </row>
    <row r="397" spans="1:92" ht="15.75" customHeight="1" x14ac:dyDescent="0.25">
      <c r="A397" s="1"/>
      <c r="B397" s="7"/>
      <c r="C397" s="7"/>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6"/>
      <c r="BV397" s="6"/>
      <c r="BW397" s="6"/>
      <c r="BX397" s="6"/>
      <c r="BY397" s="6"/>
      <c r="BZ397" s="6"/>
      <c r="CA397" s="6"/>
      <c r="CB397" s="6"/>
      <c r="CC397" s="1"/>
      <c r="CD397" s="1"/>
      <c r="CE397" s="1"/>
      <c r="CF397" s="1"/>
      <c r="CG397" s="1"/>
      <c r="CH397" s="1"/>
      <c r="CI397" s="1"/>
      <c r="CJ397" s="1"/>
      <c r="CK397" s="1"/>
      <c r="CL397" s="1"/>
      <c r="CM397" s="1"/>
      <c r="CN397" s="1"/>
    </row>
    <row r="398" spans="1:92" ht="15.75" customHeight="1" x14ac:dyDescent="0.25">
      <c r="A398" s="1"/>
      <c r="B398" s="7"/>
      <c r="C398" s="7"/>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6"/>
      <c r="BV398" s="6"/>
      <c r="BW398" s="6"/>
      <c r="BX398" s="6"/>
      <c r="BY398" s="6"/>
      <c r="BZ398" s="6"/>
      <c r="CA398" s="6"/>
      <c r="CB398" s="6"/>
      <c r="CC398" s="1"/>
      <c r="CD398" s="1"/>
      <c r="CE398" s="1"/>
      <c r="CF398" s="1"/>
      <c r="CG398" s="1"/>
      <c r="CH398" s="1"/>
      <c r="CI398" s="1"/>
      <c r="CJ398" s="1"/>
      <c r="CK398" s="1"/>
      <c r="CL398" s="1"/>
      <c r="CM398" s="1"/>
      <c r="CN398" s="1"/>
    </row>
    <row r="399" spans="1:92" ht="15.75" customHeight="1" x14ac:dyDescent="0.25">
      <c r="A399" s="1"/>
      <c r="B399" s="7"/>
      <c r="C399" s="7"/>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6"/>
      <c r="BV399" s="6"/>
      <c r="BW399" s="6"/>
      <c r="BX399" s="6"/>
      <c r="BY399" s="6"/>
      <c r="BZ399" s="6"/>
      <c r="CA399" s="6"/>
      <c r="CB399" s="6"/>
      <c r="CC399" s="1"/>
      <c r="CD399" s="1"/>
      <c r="CE399" s="1"/>
      <c r="CF399" s="1"/>
      <c r="CG399" s="1"/>
      <c r="CH399" s="1"/>
      <c r="CI399" s="1"/>
      <c r="CJ399" s="1"/>
      <c r="CK399" s="1"/>
      <c r="CL399" s="1"/>
      <c r="CM399" s="1"/>
      <c r="CN399" s="1"/>
    </row>
    <row r="400" spans="1:92" ht="15.75" customHeight="1" x14ac:dyDescent="0.25">
      <c r="A400" s="1"/>
      <c r="B400" s="7"/>
      <c r="C400" s="7"/>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6"/>
      <c r="BV400" s="6"/>
      <c r="BW400" s="6"/>
      <c r="BX400" s="6"/>
      <c r="BY400" s="6"/>
      <c r="BZ400" s="6"/>
      <c r="CA400" s="6"/>
      <c r="CB400" s="6"/>
      <c r="CC400" s="1"/>
      <c r="CD400" s="1"/>
      <c r="CE400" s="1"/>
      <c r="CF400" s="1"/>
      <c r="CG400" s="1"/>
      <c r="CH400" s="1"/>
      <c r="CI400" s="1"/>
      <c r="CJ400" s="1"/>
      <c r="CK400" s="1"/>
      <c r="CL400" s="1"/>
      <c r="CM400" s="1"/>
      <c r="CN400" s="1"/>
    </row>
    <row r="401" spans="1:92" ht="15.75" customHeight="1" x14ac:dyDescent="0.25">
      <c r="A401" s="1"/>
      <c r="B401" s="7"/>
      <c r="C401" s="7"/>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6"/>
      <c r="BV401" s="6"/>
      <c r="BW401" s="6"/>
      <c r="BX401" s="6"/>
      <c r="BY401" s="6"/>
      <c r="BZ401" s="6"/>
      <c r="CA401" s="6"/>
      <c r="CB401" s="6"/>
      <c r="CC401" s="1"/>
      <c r="CD401" s="1"/>
      <c r="CE401" s="1"/>
      <c r="CF401" s="1"/>
      <c r="CG401" s="1"/>
      <c r="CH401" s="1"/>
      <c r="CI401" s="1"/>
      <c r="CJ401" s="1"/>
      <c r="CK401" s="1"/>
      <c r="CL401" s="1"/>
      <c r="CM401" s="1"/>
      <c r="CN401" s="1"/>
    </row>
    <row r="402" spans="1:92" ht="15.75" customHeight="1" x14ac:dyDescent="0.25">
      <c r="A402" s="1"/>
      <c r="B402" s="7"/>
      <c r="C402" s="7"/>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6"/>
      <c r="BV402" s="6"/>
      <c r="BW402" s="6"/>
      <c r="BX402" s="6"/>
      <c r="BY402" s="6"/>
      <c r="BZ402" s="6"/>
      <c r="CA402" s="6"/>
      <c r="CB402" s="6"/>
      <c r="CC402" s="1"/>
      <c r="CD402" s="1"/>
      <c r="CE402" s="1"/>
      <c r="CF402" s="1"/>
      <c r="CG402" s="1"/>
      <c r="CH402" s="1"/>
      <c r="CI402" s="1"/>
      <c r="CJ402" s="1"/>
      <c r="CK402" s="1"/>
      <c r="CL402" s="1"/>
      <c r="CM402" s="1"/>
      <c r="CN402" s="1"/>
    </row>
    <row r="403" spans="1:92" ht="15.75" customHeight="1" x14ac:dyDescent="0.25">
      <c r="A403" s="1"/>
      <c r="B403" s="7"/>
      <c r="C403" s="7"/>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6"/>
      <c r="BV403" s="6"/>
      <c r="BW403" s="6"/>
      <c r="BX403" s="6"/>
      <c r="BY403" s="6"/>
      <c r="BZ403" s="6"/>
      <c r="CA403" s="6"/>
      <c r="CB403" s="6"/>
      <c r="CC403" s="1"/>
      <c r="CD403" s="1"/>
      <c r="CE403" s="1"/>
      <c r="CF403" s="1"/>
      <c r="CG403" s="1"/>
      <c r="CH403" s="1"/>
      <c r="CI403" s="1"/>
      <c r="CJ403" s="1"/>
      <c r="CK403" s="1"/>
      <c r="CL403" s="1"/>
      <c r="CM403" s="1"/>
      <c r="CN403" s="1"/>
    </row>
    <row r="404" spans="1:92" ht="15.75" customHeight="1" x14ac:dyDescent="0.25">
      <c r="A404" s="1"/>
      <c r="B404" s="7"/>
      <c r="C404" s="7"/>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row>
    <row r="405" spans="1:92" ht="15.75" customHeight="1" x14ac:dyDescent="0.25">
      <c r="A405" s="1"/>
      <c r="B405" s="7"/>
      <c r="C405" s="7"/>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row>
    <row r="406" spans="1:92" ht="15.75" customHeight="1" x14ac:dyDescent="0.25">
      <c r="A406" s="1"/>
      <c r="B406" s="7"/>
      <c r="C406" s="7"/>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row>
    <row r="407" spans="1:92" ht="15.75" customHeight="1" x14ac:dyDescent="0.25">
      <c r="A407" s="1"/>
      <c r="B407" s="7"/>
      <c r="C407" s="7"/>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row>
    <row r="408" spans="1:92" ht="15.75" customHeight="1" x14ac:dyDescent="0.25">
      <c r="A408" s="1"/>
      <c r="B408" s="7"/>
      <c r="C408" s="7"/>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row>
    <row r="409" spans="1:92" ht="15.75" customHeight="1" x14ac:dyDescent="0.25">
      <c r="A409" s="1"/>
      <c r="B409" s="7"/>
      <c r="C409" s="7"/>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row>
    <row r="410" spans="1:92" ht="15.75" customHeight="1" x14ac:dyDescent="0.25">
      <c r="A410" s="1"/>
      <c r="B410" s="7"/>
      <c r="C410" s="7"/>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row>
    <row r="411" spans="1:92" ht="15.75" customHeight="1" x14ac:dyDescent="0.25">
      <c r="A411" s="1"/>
      <c r="B411" s="7"/>
      <c r="C411" s="7"/>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row>
    <row r="412" spans="1:92" ht="15.75" customHeight="1" x14ac:dyDescent="0.25">
      <c r="A412" s="1"/>
      <c r="B412" s="7"/>
      <c r="C412" s="7"/>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row>
    <row r="413" spans="1:92" ht="15.75" customHeight="1" x14ac:dyDescent="0.25">
      <c r="A413" s="1"/>
      <c r="B413" s="7"/>
      <c r="C413" s="7"/>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row>
    <row r="414" spans="1:92" ht="15.75" customHeight="1" x14ac:dyDescent="0.25">
      <c r="A414" s="1"/>
      <c r="B414" s="7"/>
      <c r="C414" s="7"/>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row>
    <row r="415" spans="1:92" ht="15.75" customHeight="1" x14ac:dyDescent="0.25">
      <c r="A415" s="1"/>
      <c r="B415" s="7"/>
      <c r="C415" s="7"/>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row>
    <row r="416" spans="1:92" ht="15.75" customHeight="1" x14ac:dyDescent="0.25">
      <c r="A416" s="1"/>
      <c r="B416" s="7"/>
      <c r="C416" s="7"/>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row>
    <row r="417" spans="1:92" ht="15.75" customHeight="1" x14ac:dyDescent="0.25">
      <c r="A417" s="1"/>
      <c r="B417" s="7"/>
      <c r="C417" s="7"/>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row>
    <row r="418" spans="1:92" ht="15.75" customHeight="1" x14ac:dyDescent="0.25">
      <c r="A418" s="1"/>
      <c r="B418" s="7"/>
      <c r="C418" s="7"/>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row>
    <row r="419" spans="1:92" ht="15.75" customHeight="1" x14ac:dyDescent="0.25">
      <c r="A419" s="1"/>
      <c r="B419" s="7"/>
      <c r="C419" s="7"/>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row>
    <row r="420" spans="1:92" ht="15.75" customHeight="1" x14ac:dyDescent="0.25">
      <c r="A420" s="1"/>
      <c r="B420" s="7"/>
      <c r="C420" s="7"/>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row>
    <row r="421" spans="1:92" ht="15.75" customHeight="1" x14ac:dyDescent="0.25">
      <c r="A421" s="1"/>
      <c r="B421" s="7"/>
      <c r="C421" s="7"/>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row>
    <row r="422" spans="1:92" ht="15.75" customHeight="1" x14ac:dyDescent="0.25">
      <c r="A422" s="1"/>
      <c r="B422" s="7"/>
      <c r="C422" s="7"/>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row>
    <row r="423" spans="1:92" ht="15.75" customHeight="1" x14ac:dyDescent="0.25">
      <c r="A423" s="1"/>
      <c r="B423" s="7"/>
      <c r="C423" s="7"/>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row>
    <row r="424" spans="1:92" ht="15.75" customHeight="1" x14ac:dyDescent="0.25">
      <c r="A424" s="1"/>
      <c r="B424" s="7"/>
      <c r="C424" s="7"/>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row>
    <row r="425" spans="1:92" ht="15.75" customHeight="1" x14ac:dyDescent="0.25">
      <c r="A425" s="1"/>
      <c r="B425" s="7"/>
      <c r="C425" s="7"/>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row>
    <row r="426" spans="1:92" ht="15.75" customHeight="1" x14ac:dyDescent="0.25">
      <c r="A426" s="1"/>
      <c r="B426" s="7"/>
      <c r="C426" s="7"/>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row>
    <row r="427" spans="1:92" ht="15.75" customHeight="1" x14ac:dyDescent="0.25">
      <c r="A427" s="1"/>
      <c r="B427" s="7"/>
      <c r="C427" s="7"/>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row>
    <row r="428" spans="1:92" ht="15.75" customHeight="1" x14ac:dyDescent="0.25">
      <c r="A428" s="1"/>
      <c r="B428" s="7"/>
      <c r="C428" s="7"/>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row>
    <row r="429" spans="1:92" ht="15.75" customHeight="1" x14ac:dyDescent="0.25">
      <c r="A429" s="1"/>
      <c r="B429" s="7"/>
      <c r="C429" s="7"/>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row>
    <row r="430" spans="1:92" ht="15.75" customHeight="1" x14ac:dyDescent="0.25">
      <c r="A430" s="1"/>
      <c r="B430" s="7"/>
      <c r="C430" s="7"/>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row>
    <row r="431" spans="1:92" ht="15.75" customHeight="1" x14ac:dyDescent="0.25">
      <c r="A431" s="1"/>
      <c r="B431" s="7"/>
      <c r="C431" s="7"/>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row>
    <row r="432" spans="1:92" ht="15.75" customHeight="1" x14ac:dyDescent="0.25">
      <c r="A432" s="1"/>
      <c r="B432" s="7"/>
      <c r="C432" s="7"/>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row>
    <row r="433" spans="1:92" ht="15.75" customHeight="1" x14ac:dyDescent="0.25">
      <c r="A433" s="1"/>
      <c r="B433" s="7"/>
      <c r="C433" s="7"/>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row>
    <row r="434" spans="1:92" ht="15.75" customHeight="1" x14ac:dyDescent="0.25">
      <c r="A434" s="1"/>
      <c r="B434" s="7"/>
      <c r="C434" s="7"/>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row>
    <row r="435" spans="1:92" ht="15.75" customHeight="1" x14ac:dyDescent="0.25">
      <c r="A435" s="1"/>
      <c r="B435" s="7"/>
      <c r="C435" s="7"/>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row>
    <row r="436" spans="1:92" ht="15.75" customHeight="1" x14ac:dyDescent="0.25">
      <c r="A436" s="1"/>
      <c r="B436" s="7"/>
      <c r="C436" s="7"/>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row>
    <row r="437" spans="1:92" ht="15.75" customHeight="1" x14ac:dyDescent="0.25">
      <c r="A437" s="1"/>
      <c r="B437" s="7"/>
      <c r="C437" s="7"/>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row>
    <row r="438" spans="1:92" ht="15.75" customHeight="1" x14ac:dyDescent="0.25">
      <c r="A438" s="1"/>
      <c r="B438" s="7"/>
      <c r="C438" s="7"/>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row>
    <row r="439" spans="1:92" ht="15.75" customHeight="1" x14ac:dyDescent="0.25">
      <c r="A439" s="1"/>
      <c r="B439" s="7"/>
      <c r="C439" s="7"/>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row>
    <row r="440" spans="1:92" ht="15.75" customHeight="1" x14ac:dyDescent="0.25">
      <c r="A440" s="1"/>
      <c r="B440" s="7"/>
      <c r="C440" s="7"/>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row>
    <row r="441" spans="1:92" ht="15.75" customHeight="1" x14ac:dyDescent="0.25">
      <c r="A441" s="1"/>
      <c r="B441" s="7"/>
      <c r="C441" s="7"/>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row>
    <row r="442" spans="1:92" ht="15.75" customHeight="1" x14ac:dyDescent="0.25">
      <c r="A442" s="1"/>
      <c r="B442" s="7"/>
      <c r="C442" s="7"/>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row>
    <row r="443" spans="1:92" ht="15.75" customHeight="1" x14ac:dyDescent="0.25">
      <c r="A443" s="1"/>
      <c r="B443" s="7"/>
      <c r="C443" s="7"/>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row>
    <row r="444" spans="1:92" ht="15.75" customHeight="1" x14ac:dyDescent="0.25">
      <c r="A444" s="1"/>
      <c r="B444" s="7"/>
      <c r="C444" s="7"/>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row>
    <row r="445" spans="1:92" ht="15.75" customHeight="1" x14ac:dyDescent="0.25">
      <c r="A445" s="1"/>
      <c r="B445" s="7"/>
      <c r="C445" s="7"/>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row>
    <row r="446" spans="1:92" ht="15.75" customHeight="1" x14ac:dyDescent="0.25">
      <c r="A446" s="1"/>
      <c r="B446" s="7"/>
      <c r="C446" s="7"/>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row>
    <row r="447" spans="1:92" ht="15.75" customHeight="1" x14ac:dyDescent="0.25">
      <c r="A447" s="1"/>
      <c r="B447" s="7"/>
      <c r="C447" s="7"/>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row>
    <row r="448" spans="1:92" ht="15.75" customHeight="1" x14ac:dyDescent="0.25">
      <c r="A448" s="1"/>
      <c r="B448" s="7"/>
      <c r="C448" s="7"/>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row>
    <row r="449" spans="1:92" ht="15.75" customHeight="1" x14ac:dyDescent="0.25">
      <c r="A449" s="1"/>
      <c r="B449" s="7"/>
      <c r="C449" s="7"/>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row>
    <row r="450" spans="1:92" ht="15.75" customHeight="1" x14ac:dyDescent="0.25">
      <c r="A450" s="1"/>
      <c r="B450" s="7"/>
      <c r="C450" s="7"/>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row>
    <row r="451" spans="1:92" ht="15.75" customHeight="1" x14ac:dyDescent="0.25">
      <c r="A451" s="1"/>
      <c r="B451" s="7"/>
      <c r="C451" s="7"/>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row>
    <row r="452" spans="1:92" ht="15.75" customHeight="1" x14ac:dyDescent="0.25">
      <c r="A452" s="1"/>
      <c r="B452" s="7"/>
      <c r="C452" s="7"/>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row>
    <row r="453" spans="1:92" ht="15.75" customHeight="1" x14ac:dyDescent="0.25">
      <c r="A453" s="1"/>
      <c r="B453" s="7"/>
      <c r="C453" s="7"/>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row>
    <row r="454" spans="1:92" ht="15.75" customHeight="1" x14ac:dyDescent="0.25">
      <c r="A454" s="1"/>
      <c r="B454" s="7"/>
      <c r="C454" s="7"/>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row>
    <row r="455" spans="1:92" ht="15.75" customHeight="1" x14ac:dyDescent="0.25">
      <c r="A455" s="1"/>
      <c r="B455" s="7"/>
      <c r="C455" s="7"/>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row>
    <row r="456" spans="1:92" ht="15.75" customHeight="1" x14ac:dyDescent="0.25">
      <c r="A456" s="1"/>
      <c r="B456" s="7"/>
      <c r="C456" s="7"/>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row>
    <row r="457" spans="1:92" ht="15.75" customHeight="1" x14ac:dyDescent="0.25">
      <c r="A457" s="1"/>
      <c r="B457" s="7"/>
      <c r="C457" s="7"/>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row>
    <row r="458" spans="1:92" ht="15.75" customHeight="1" x14ac:dyDescent="0.25">
      <c r="A458" s="1"/>
      <c r="B458" s="7"/>
      <c r="C458" s="7"/>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row>
    <row r="459" spans="1:92" ht="15.75" customHeight="1" x14ac:dyDescent="0.25">
      <c r="A459" s="1"/>
      <c r="B459" s="7"/>
      <c r="C459" s="7"/>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row>
    <row r="460" spans="1:92" ht="15.75" customHeight="1" x14ac:dyDescent="0.25">
      <c r="A460" s="1"/>
      <c r="B460" s="7"/>
      <c r="C460" s="7"/>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row>
    <row r="461" spans="1:92" ht="15.75" customHeight="1" x14ac:dyDescent="0.25">
      <c r="A461" s="1"/>
      <c r="B461" s="7"/>
      <c r="C461" s="7"/>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row>
    <row r="462" spans="1:92" ht="15.75" customHeight="1" x14ac:dyDescent="0.25">
      <c r="A462" s="1"/>
      <c r="B462" s="7"/>
      <c r="C462" s="7"/>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row>
    <row r="463" spans="1:92" ht="15.75" customHeight="1" x14ac:dyDescent="0.25">
      <c r="A463" s="1"/>
      <c r="B463" s="7"/>
      <c r="C463" s="7"/>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row>
    <row r="464" spans="1:92" ht="15.75" customHeight="1" x14ac:dyDescent="0.25">
      <c r="A464" s="1"/>
      <c r="B464" s="7"/>
      <c r="C464" s="7"/>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row>
    <row r="465" spans="1:92" ht="15.75" customHeight="1" x14ac:dyDescent="0.25">
      <c r="A465" s="1"/>
      <c r="B465" s="7"/>
      <c r="C465" s="7"/>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row>
    <row r="466" spans="1:92" ht="15.75" customHeight="1" x14ac:dyDescent="0.25">
      <c r="A466" s="1"/>
      <c r="B466" s="7"/>
      <c r="C466" s="7"/>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row>
    <row r="467" spans="1:92" ht="15.75" customHeight="1" x14ac:dyDescent="0.25">
      <c r="A467" s="1"/>
      <c r="B467" s="7"/>
      <c r="C467" s="7"/>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row>
    <row r="468" spans="1:92" ht="15.75" customHeight="1" x14ac:dyDescent="0.25">
      <c r="A468" s="1"/>
      <c r="B468" s="7"/>
      <c r="C468" s="7"/>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row>
    <row r="469" spans="1:92" ht="15.75" customHeight="1" x14ac:dyDescent="0.25">
      <c r="A469" s="1"/>
      <c r="B469" s="7"/>
      <c r="C469" s="7"/>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row>
    <row r="470" spans="1:92" ht="15.75" customHeight="1" x14ac:dyDescent="0.25">
      <c r="A470" s="1"/>
      <c r="B470" s="7"/>
      <c r="C470" s="7"/>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row>
    <row r="471" spans="1:92" ht="15.75" customHeight="1" x14ac:dyDescent="0.25">
      <c r="A471" s="1"/>
      <c r="B471" s="7"/>
      <c r="C471" s="7"/>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row>
    <row r="472" spans="1:92" ht="15.75" customHeight="1" x14ac:dyDescent="0.25">
      <c r="A472" s="1"/>
      <c r="B472" s="7"/>
      <c r="C472" s="7"/>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row>
    <row r="473" spans="1:92" ht="15.75" customHeight="1" x14ac:dyDescent="0.25">
      <c r="A473" s="1"/>
      <c r="B473" s="7"/>
      <c r="C473" s="7"/>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row>
    <row r="474" spans="1:92" ht="15.75" customHeight="1" x14ac:dyDescent="0.25">
      <c r="A474" s="1"/>
      <c r="B474" s="7"/>
      <c r="C474" s="7"/>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row>
    <row r="475" spans="1:92" ht="15.75" customHeight="1" x14ac:dyDescent="0.25">
      <c r="A475" s="1"/>
      <c r="B475" s="7"/>
      <c r="C475" s="7"/>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row>
    <row r="476" spans="1:92" ht="15.75" customHeight="1" x14ac:dyDescent="0.25">
      <c r="A476" s="1"/>
      <c r="B476" s="7"/>
      <c r="C476" s="7"/>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row>
    <row r="477" spans="1:92" ht="15.75" customHeight="1" x14ac:dyDescent="0.25">
      <c r="A477" s="1"/>
      <c r="B477" s="7"/>
      <c r="C477" s="7"/>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row>
    <row r="478" spans="1:92" ht="15.75" customHeight="1" x14ac:dyDescent="0.25">
      <c r="A478" s="1"/>
      <c r="B478" s="7"/>
      <c r="C478" s="7"/>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row>
    <row r="479" spans="1:92" ht="15.75" customHeight="1" x14ac:dyDescent="0.25">
      <c r="A479" s="1"/>
      <c r="B479" s="7"/>
      <c r="C479" s="7"/>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row>
    <row r="480" spans="1:92" ht="15.75" customHeight="1" x14ac:dyDescent="0.25">
      <c r="A480" s="1"/>
      <c r="B480" s="7"/>
      <c r="C480" s="7"/>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row>
    <row r="481" spans="1:92" ht="15.75" customHeight="1" x14ac:dyDescent="0.25">
      <c r="A481" s="1"/>
      <c r="B481" s="7"/>
      <c r="C481" s="7"/>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row>
    <row r="482" spans="1:92" ht="15.75" customHeight="1" x14ac:dyDescent="0.25">
      <c r="A482" s="1"/>
      <c r="B482" s="7"/>
      <c r="C482" s="7"/>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row>
    <row r="483" spans="1:92" ht="15.75" customHeight="1" x14ac:dyDescent="0.25">
      <c r="A483" s="1"/>
      <c r="B483" s="7"/>
      <c r="C483" s="7"/>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row>
    <row r="484" spans="1:92" ht="15.75" customHeight="1" x14ac:dyDescent="0.25">
      <c r="A484" s="1"/>
      <c r="B484" s="7"/>
      <c r="C484" s="7"/>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row>
    <row r="485" spans="1:92" ht="15.75" customHeight="1" x14ac:dyDescent="0.25">
      <c r="A485" s="1"/>
      <c r="B485" s="7"/>
      <c r="C485" s="7"/>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row>
    <row r="486" spans="1:92" ht="15.75" customHeight="1" x14ac:dyDescent="0.25">
      <c r="A486" s="1"/>
      <c r="B486" s="7"/>
      <c r="C486" s="7"/>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row>
    <row r="487" spans="1:92" ht="15.75" customHeight="1" x14ac:dyDescent="0.25">
      <c r="A487" s="1"/>
      <c r="B487" s="7"/>
      <c r="C487" s="7"/>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row>
    <row r="488" spans="1:92" ht="15.75" customHeight="1" x14ac:dyDescent="0.25">
      <c r="A488" s="1"/>
      <c r="B488" s="7"/>
      <c r="C488" s="7"/>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row>
    <row r="489" spans="1:92" ht="15.75" customHeight="1" x14ac:dyDescent="0.25">
      <c r="A489" s="1"/>
      <c r="B489" s="7"/>
      <c r="C489" s="7"/>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row>
    <row r="490" spans="1:92" ht="15.75" customHeight="1" x14ac:dyDescent="0.25">
      <c r="A490" s="1"/>
      <c r="B490" s="7"/>
      <c r="C490" s="7"/>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row>
    <row r="491" spans="1:92" ht="15.75" customHeight="1" x14ac:dyDescent="0.25">
      <c r="A491" s="1"/>
      <c r="B491" s="7"/>
      <c r="C491" s="7"/>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row>
    <row r="492" spans="1:92" ht="15.75" customHeight="1" x14ac:dyDescent="0.25">
      <c r="A492" s="1"/>
      <c r="B492" s="7"/>
      <c r="C492" s="7"/>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row>
    <row r="493" spans="1:92" ht="15.75" customHeight="1" x14ac:dyDescent="0.25">
      <c r="A493" s="1"/>
      <c r="B493" s="7"/>
      <c r="C493" s="7"/>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row>
    <row r="494" spans="1:92" ht="15.75" customHeight="1" x14ac:dyDescent="0.25">
      <c r="A494" s="1"/>
      <c r="B494" s="7"/>
      <c r="C494" s="7"/>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row>
    <row r="495" spans="1:92" ht="15.75" customHeight="1" x14ac:dyDescent="0.25">
      <c r="A495" s="1"/>
      <c r="B495" s="7"/>
      <c r="C495" s="7"/>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row>
    <row r="496" spans="1:92" ht="15.75" customHeight="1" x14ac:dyDescent="0.25">
      <c r="A496" s="1"/>
      <c r="B496" s="7"/>
      <c r="C496" s="7"/>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row>
    <row r="497" spans="1:92" ht="15.75" customHeight="1" x14ac:dyDescent="0.25">
      <c r="A497" s="1"/>
      <c r="B497" s="7"/>
      <c r="C497" s="7"/>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row>
    <row r="498" spans="1:92" ht="15.75" customHeight="1" x14ac:dyDescent="0.25">
      <c r="A498" s="1"/>
      <c r="B498" s="7"/>
      <c r="C498" s="7"/>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row>
    <row r="499" spans="1:92" ht="15.75" customHeight="1" x14ac:dyDescent="0.25">
      <c r="A499" s="1"/>
      <c r="B499" s="7"/>
      <c r="C499" s="7"/>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row>
    <row r="500" spans="1:92" ht="15.75" customHeight="1" x14ac:dyDescent="0.25">
      <c r="A500" s="1"/>
      <c r="B500" s="7"/>
      <c r="C500" s="7"/>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row>
    <row r="501" spans="1:92" ht="15.75" customHeight="1" x14ac:dyDescent="0.25">
      <c r="A501" s="1"/>
      <c r="B501" s="7"/>
      <c r="C501" s="7"/>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row>
    <row r="502" spans="1:92" ht="15.75" customHeight="1" x14ac:dyDescent="0.25">
      <c r="A502" s="1"/>
      <c r="B502" s="7"/>
      <c r="C502" s="7"/>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row>
    <row r="503" spans="1:92" ht="15.75" customHeight="1" x14ac:dyDescent="0.25">
      <c r="A503" s="1"/>
      <c r="B503" s="7"/>
      <c r="C503" s="7"/>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row>
    <row r="504" spans="1:92" ht="15.75" customHeight="1" x14ac:dyDescent="0.25">
      <c r="A504" s="1"/>
      <c r="B504" s="7"/>
      <c r="C504" s="7"/>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row>
    <row r="505" spans="1:92" ht="15.75" customHeight="1" x14ac:dyDescent="0.25">
      <c r="A505" s="1"/>
      <c r="B505" s="7"/>
      <c r="C505" s="7"/>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row>
    <row r="506" spans="1:92" ht="15.75" customHeight="1" x14ac:dyDescent="0.25">
      <c r="A506" s="1"/>
      <c r="B506" s="7"/>
      <c r="C506" s="7"/>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row>
    <row r="507" spans="1:92" ht="15.75" customHeight="1" x14ac:dyDescent="0.25">
      <c r="A507" s="1"/>
      <c r="B507" s="7"/>
      <c r="C507" s="7"/>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row>
    <row r="508" spans="1:92" ht="15.75" customHeight="1" x14ac:dyDescent="0.25">
      <c r="A508" s="1"/>
      <c r="B508" s="7"/>
      <c r="C508" s="7"/>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row>
    <row r="509" spans="1:92" ht="15.75" customHeight="1" x14ac:dyDescent="0.25">
      <c r="A509" s="1"/>
      <c r="B509" s="7"/>
      <c r="C509" s="7"/>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row>
    <row r="510" spans="1:92" ht="15.75" customHeight="1" x14ac:dyDescent="0.25">
      <c r="A510" s="1"/>
      <c r="B510" s="7"/>
      <c r="C510" s="7"/>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row>
    <row r="511" spans="1:92" ht="15.75" customHeight="1" x14ac:dyDescent="0.25">
      <c r="A511" s="1"/>
      <c r="B511" s="7"/>
      <c r="C511" s="7"/>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row>
    <row r="512" spans="1:92" ht="15.75" customHeight="1" x14ac:dyDescent="0.25">
      <c r="A512" s="1"/>
      <c r="B512" s="7"/>
      <c r="C512" s="7"/>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row>
    <row r="513" spans="1:92" ht="15.75" customHeight="1" x14ac:dyDescent="0.25">
      <c r="A513" s="1"/>
      <c r="B513" s="7"/>
      <c r="C513" s="7"/>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row>
    <row r="514" spans="1:92" ht="15.75" customHeight="1" x14ac:dyDescent="0.25">
      <c r="A514" s="1"/>
      <c r="B514" s="7"/>
      <c r="C514" s="7"/>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row>
    <row r="515" spans="1:92" ht="15.75" customHeight="1" x14ac:dyDescent="0.25">
      <c r="A515" s="1"/>
      <c r="B515" s="7"/>
      <c r="C515" s="7"/>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row>
    <row r="516" spans="1:92" ht="15.75" customHeight="1" x14ac:dyDescent="0.25">
      <c r="A516" s="1"/>
      <c r="B516" s="7"/>
      <c r="C516" s="7"/>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row>
    <row r="517" spans="1:92" ht="15.75" customHeight="1" x14ac:dyDescent="0.25">
      <c r="A517" s="1"/>
      <c r="B517" s="7"/>
      <c r="C517" s="7"/>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row>
    <row r="518" spans="1:92" ht="15.75" customHeight="1" x14ac:dyDescent="0.25">
      <c r="A518" s="1"/>
      <c r="B518" s="7"/>
      <c r="C518" s="7"/>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row>
    <row r="519" spans="1:92" ht="15.75" customHeight="1" x14ac:dyDescent="0.25">
      <c r="A519" s="1"/>
      <c r="B519" s="7"/>
      <c r="C519" s="7"/>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row>
    <row r="520" spans="1:92" ht="15.75" customHeight="1" x14ac:dyDescent="0.25">
      <c r="A520" s="1"/>
      <c r="B520" s="7"/>
      <c r="C520" s="7"/>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row>
    <row r="521" spans="1:92" ht="15.75" customHeight="1" x14ac:dyDescent="0.25">
      <c r="A521" s="1"/>
      <c r="B521" s="7"/>
      <c r="C521" s="7"/>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row>
    <row r="522" spans="1:92" ht="15.75" customHeight="1" x14ac:dyDescent="0.25">
      <c r="A522" s="1"/>
      <c r="B522" s="7"/>
      <c r="C522" s="7"/>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row>
    <row r="523" spans="1:92" ht="15.75" customHeight="1" x14ac:dyDescent="0.25">
      <c r="A523" s="1"/>
      <c r="B523" s="7"/>
      <c r="C523" s="7"/>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row>
    <row r="524" spans="1:92" ht="15.75" customHeight="1" x14ac:dyDescent="0.25">
      <c r="A524" s="1"/>
      <c r="B524" s="7"/>
      <c r="C524" s="7"/>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row>
    <row r="525" spans="1:92" ht="15.75" customHeight="1" x14ac:dyDescent="0.25">
      <c r="A525" s="1"/>
      <c r="B525" s="7"/>
      <c r="C525" s="7"/>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row>
    <row r="526" spans="1:92" ht="15.75" customHeight="1" x14ac:dyDescent="0.25">
      <c r="A526" s="1"/>
      <c r="B526" s="7"/>
      <c r="C526" s="7"/>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row>
    <row r="527" spans="1:92" ht="15.75" customHeight="1" x14ac:dyDescent="0.25">
      <c r="A527" s="1"/>
      <c r="B527" s="7"/>
      <c r="C527" s="7"/>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row>
    <row r="528" spans="1:92" ht="15.75" customHeight="1" x14ac:dyDescent="0.25">
      <c r="A528" s="1"/>
      <c r="B528" s="7"/>
      <c r="C528" s="7"/>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row>
    <row r="529" spans="1:92" ht="15.75" customHeight="1" x14ac:dyDescent="0.25">
      <c r="A529" s="1"/>
      <c r="B529" s="7"/>
      <c r="C529" s="7"/>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row>
    <row r="530" spans="1:92" ht="15.75" customHeight="1" x14ac:dyDescent="0.25">
      <c r="A530" s="1"/>
      <c r="B530" s="7"/>
      <c r="C530" s="7"/>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row>
    <row r="531" spans="1:92" ht="15.75" customHeight="1" x14ac:dyDescent="0.25">
      <c r="A531" s="1"/>
      <c r="B531" s="7"/>
      <c r="C531" s="7"/>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row>
    <row r="532" spans="1:92" ht="15.75" customHeight="1" x14ac:dyDescent="0.25">
      <c r="A532" s="1"/>
      <c r="B532" s="7"/>
      <c r="C532" s="7"/>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row>
    <row r="533" spans="1:92" ht="15.75" customHeight="1" x14ac:dyDescent="0.25">
      <c r="A533" s="1"/>
      <c r="B533" s="7"/>
      <c r="C533" s="7"/>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row>
    <row r="534" spans="1:92" ht="15.75" customHeight="1" x14ac:dyDescent="0.25">
      <c r="A534" s="1"/>
      <c r="B534" s="7"/>
      <c r="C534" s="7"/>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row>
    <row r="535" spans="1:92" ht="15.75" customHeight="1" x14ac:dyDescent="0.25">
      <c r="A535" s="1"/>
      <c r="B535" s="7"/>
      <c r="C535" s="7"/>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row>
    <row r="536" spans="1:92" ht="15.75" customHeight="1" x14ac:dyDescent="0.25">
      <c r="A536" s="1"/>
      <c r="B536" s="7"/>
      <c r="C536" s="7"/>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row>
    <row r="537" spans="1:92" ht="15.75" customHeight="1" x14ac:dyDescent="0.25">
      <c r="A537" s="1"/>
      <c r="B537" s="7"/>
      <c r="C537" s="7"/>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row>
    <row r="538" spans="1:92" ht="15.75" customHeight="1" x14ac:dyDescent="0.25">
      <c r="A538" s="1"/>
      <c r="B538" s="7"/>
      <c r="C538" s="7"/>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row>
    <row r="539" spans="1:92" ht="15.75" customHeight="1" x14ac:dyDescent="0.25">
      <c r="A539" s="1"/>
      <c r="B539" s="7"/>
      <c r="C539" s="7"/>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row>
    <row r="540" spans="1:92" ht="15.75" customHeight="1" x14ac:dyDescent="0.25">
      <c r="A540" s="1"/>
      <c r="B540" s="7"/>
      <c r="C540" s="7"/>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row>
    <row r="541" spans="1:92" ht="15.75" customHeight="1" x14ac:dyDescent="0.25">
      <c r="A541" s="1"/>
      <c r="B541" s="7"/>
      <c r="C541" s="7"/>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row>
    <row r="542" spans="1:92" ht="15.75" customHeight="1" x14ac:dyDescent="0.25">
      <c r="A542" s="1"/>
      <c r="B542" s="7"/>
      <c r="C542" s="7"/>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row>
    <row r="543" spans="1:92" ht="15.75" customHeight="1" x14ac:dyDescent="0.25">
      <c r="A543" s="1"/>
      <c r="B543" s="7"/>
      <c r="C543" s="7"/>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row>
    <row r="544" spans="1:92" ht="15.75" customHeight="1" x14ac:dyDescent="0.25">
      <c r="A544" s="1"/>
      <c r="B544" s="7"/>
      <c r="C544" s="7"/>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row>
    <row r="545" spans="1:92" ht="15.75" customHeight="1" x14ac:dyDescent="0.25">
      <c r="A545" s="1"/>
      <c r="B545" s="7"/>
      <c r="C545" s="7"/>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row>
    <row r="546" spans="1:92" ht="15.75" customHeight="1" x14ac:dyDescent="0.25">
      <c r="A546" s="1"/>
      <c r="B546" s="7"/>
      <c r="C546" s="7"/>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row>
    <row r="547" spans="1:92" ht="15.75" customHeight="1" x14ac:dyDescent="0.25">
      <c r="A547" s="1"/>
      <c r="B547" s="7"/>
      <c r="C547" s="7"/>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row>
    <row r="548" spans="1:92" ht="15.75" customHeight="1" x14ac:dyDescent="0.25">
      <c r="A548" s="1"/>
      <c r="B548" s="7"/>
      <c r="C548" s="7"/>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row>
    <row r="549" spans="1:92" ht="15.75" customHeight="1" x14ac:dyDescent="0.25">
      <c r="A549" s="1"/>
      <c r="B549" s="7"/>
      <c r="C549" s="7"/>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row>
    <row r="550" spans="1:92" ht="15.75" customHeight="1" x14ac:dyDescent="0.25">
      <c r="A550" s="1"/>
      <c r="B550" s="7"/>
      <c r="C550" s="7"/>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row>
    <row r="551" spans="1:92" ht="15.75" customHeight="1" x14ac:dyDescent="0.25">
      <c r="A551" s="1"/>
      <c r="B551" s="7"/>
      <c r="C551" s="7"/>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row>
    <row r="552" spans="1:92" ht="15.75" customHeight="1" x14ac:dyDescent="0.25">
      <c r="A552" s="1"/>
      <c r="B552" s="7"/>
      <c r="C552" s="7"/>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row>
    <row r="553" spans="1:92" ht="15.75" customHeight="1" x14ac:dyDescent="0.25">
      <c r="A553" s="1"/>
      <c r="B553" s="7"/>
      <c r="C553" s="7"/>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row>
    <row r="554" spans="1:92" ht="15.75" customHeight="1" x14ac:dyDescent="0.25">
      <c r="A554" s="1"/>
      <c r="B554" s="7"/>
      <c r="C554" s="7"/>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row>
    <row r="555" spans="1:92" ht="15.75" customHeight="1" x14ac:dyDescent="0.25">
      <c r="A555" s="1"/>
      <c r="B555" s="7"/>
      <c r="C555" s="7"/>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row>
    <row r="556" spans="1:92" ht="15.75" customHeight="1" x14ac:dyDescent="0.25">
      <c r="A556" s="1"/>
      <c r="B556" s="7"/>
      <c r="C556" s="7"/>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row>
    <row r="557" spans="1:92" ht="15.75" customHeight="1" x14ac:dyDescent="0.25">
      <c r="A557" s="1"/>
      <c r="B557" s="7"/>
      <c r="C557" s="7"/>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row>
    <row r="558" spans="1:92" ht="15.75" customHeight="1" x14ac:dyDescent="0.25">
      <c r="A558" s="1"/>
      <c r="B558" s="7"/>
      <c r="C558" s="7"/>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row>
    <row r="559" spans="1:92" ht="15.75" customHeight="1" x14ac:dyDescent="0.25">
      <c r="A559" s="1"/>
      <c r="B559" s="7"/>
      <c r="C559" s="7"/>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row>
    <row r="560" spans="1:92" ht="15.75" customHeight="1" x14ac:dyDescent="0.25">
      <c r="A560" s="1"/>
      <c r="B560" s="7"/>
      <c r="C560" s="7"/>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row>
    <row r="561" spans="1:92" ht="15.75" customHeight="1" x14ac:dyDescent="0.25">
      <c r="A561" s="1"/>
      <c r="B561" s="7"/>
      <c r="C561" s="7"/>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row>
    <row r="562" spans="1:92" ht="15.75" customHeight="1" x14ac:dyDescent="0.25">
      <c r="A562" s="1"/>
      <c r="B562" s="7"/>
      <c r="C562" s="7"/>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row>
    <row r="563" spans="1:92" ht="15.75" customHeight="1" x14ac:dyDescent="0.25">
      <c r="A563" s="1"/>
      <c r="B563" s="7"/>
      <c r="C563" s="7"/>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row>
    <row r="564" spans="1:92" ht="15.75" customHeight="1" x14ac:dyDescent="0.25">
      <c r="A564" s="1"/>
      <c r="B564" s="7"/>
      <c r="C564" s="7"/>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row>
    <row r="565" spans="1:92" ht="15.75" customHeight="1" x14ac:dyDescent="0.25">
      <c r="A565" s="1"/>
      <c r="B565" s="7"/>
      <c r="C565" s="7"/>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row>
    <row r="566" spans="1:92" ht="15.75" customHeight="1" x14ac:dyDescent="0.25">
      <c r="A566" s="1"/>
      <c r="B566" s="7"/>
      <c r="C566" s="7"/>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row>
    <row r="567" spans="1:92" ht="15.75" customHeight="1" x14ac:dyDescent="0.25">
      <c r="A567" s="1"/>
      <c r="B567" s="7"/>
      <c r="C567" s="7"/>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row>
    <row r="568" spans="1:92" ht="15.75" customHeight="1" x14ac:dyDescent="0.25">
      <c r="A568" s="1"/>
      <c r="B568" s="7"/>
      <c r="C568" s="7"/>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row>
    <row r="569" spans="1:92" ht="15.75" customHeight="1" x14ac:dyDescent="0.25">
      <c r="A569" s="1"/>
      <c r="B569" s="7"/>
      <c r="C569" s="7"/>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row>
    <row r="570" spans="1:92" ht="15.75" customHeight="1" x14ac:dyDescent="0.25">
      <c r="A570" s="1"/>
      <c r="B570" s="7"/>
      <c r="C570" s="7"/>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row>
    <row r="571" spans="1:92" ht="15.75" customHeight="1" x14ac:dyDescent="0.25">
      <c r="A571" s="1"/>
      <c r="B571" s="7"/>
      <c r="C571" s="7"/>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row>
    <row r="572" spans="1:92" ht="15.75" customHeight="1" x14ac:dyDescent="0.25">
      <c r="A572" s="1"/>
      <c r="B572" s="7"/>
      <c r="C572" s="7"/>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row>
    <row r="573" spans="1:92" ht="15.75" customHeight="1" x14ac:dyDescent="0.25">
      <c r="A573" s="1"/>
      <c r="B573" s="7"/>
      <c r="C573" s="7"/>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row>
    <row r="574" spans="1:92" ht="15.75" customHeight="1" x14ac:dyDescent="0.25">
      <c r="A574" s="1"/>
      <c r="B574" s="7"/>
      <c r="C574" s="7"/>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row>
    <row r="575" spans="1:92" ht="15.75" customHeight="1" x14ac:dyDescent="0.25">
      <c r="A575" s="1"/>
      <c r="B575" s="7"/>
      <c r="C575" s="7"/>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row>
    <row r="576" spans="1:92" ht="15.75" customHeight="1" x14ac:dyDescent="0.25">
      <c r="A576" s="1"/>
      <c r="B576" s="7"/>
      <c r="C576" s="7"/>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row>
    <row r="577" spans="1:92" ht="15.75" customHeight="1" x14ac:dyDescent="0.25">
      <c r="A577" s="1"/>
      <c r="B577" s="7"/>
      <c r="C577" s="7"/>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row>
    <row r="578" spans="1:92" ht="15.75" customHeight="1" x14ac:dyDescent="0.25">
      <c r="A578" s="1"/>
      <c r="B578" s="7"/>
      <c r="C578" s="7"/>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row>
    <row r="579" spans="1:92" ht="15.75" customHeight="1" x14ac:dyDescent="0.25">
      <c r="A579" s="1"/>
      <c r="B579" s="7"/>
      <c r="C579" s="7"/>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row>
    <row r="580" spans="1:92" ht="15.75" customHeight="1" x14ac:dyDescent="0.25">
      <c r="A580" s="1"/>
      <c r="B580" s="7"/>
      <c r="C580" s="7"/>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row>
    <row r="581" spans="1:92" ht="15.75" customHeight="1" x14ac:dyDescent="0.25">
      <c r="A581" s="1"/>
      <c r="B581" s="7"/>
      <c r="C581" s="7"/>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row>
    <row r="582" spans="1:92" ht="15.75" customHeight="1" x14ac:dyDescent="0.25">
      <c r="A582" s="1"/>
      <c r="B582" s="7"/>
      <c r="C582" s="7"/>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row>
    <row r="583" spans="1:92" ht="15.75" customHeight="1" x14ac:dyDescent="0.25">
      <c r="A583" s="1"/>
      <c r="B583" s="7"/>
      <c r="C583" s="7"/>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row>
    <row r="584" spans="1:92" ht="15.75" customHeight="1" x14ac:dyDescent="0.25">
      <c r="A584" s="1"/>
      <c r="B584" s="7"/>
      <c r="C584" s="7"/>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row>
    <row r="585" spans="1:92" ht="15.75" customHeight="1" x14ac:dyDescent="0.25">
      <c r="A585" s="1"/>
      <c r="B585" s="7"/>
      <c r="C585" s="7"/>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row>
    <row r="586" spans="1:92" ht="15.75" customHeight="1" x14ac:dyDescent="0.25">
      <c r="A586" s="1"/>
      <c r="B586" s="7"/>
      <c r="C586" s="7"/>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row>
    <row r="587" spans="1:92" ht="15.75" customHeight="1" x14ac:dyDescent="0.25">
      <c r="A587" s="1"/>
      <c r="B587" s="7"/>
      <c r="C587" s="7"/>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row>
    <row r="588" spans="1:92" ht="15.75" customHeight="1" x14ac:dyDescent="0.25">
      <c r="A588" s="1"/>
      <c r="B588" s="7"/>
      <c r="C588" s="7"/>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row>
    <row r="589" spans="1:92" ht="15.75" customHeight="1" x14ac:dyDescent="0.25">
      <c r="A589" s="1"/>
      <c r="B589" s="7"/>
      <c r="C589" s="7"/>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row>
    <row r="590" spans="1:92" ht="15.75" customHeight="1" x14ac:dyDescent="0.25">
      <c r="A590" s="1"/>
      <c r="B590" s="7"/>
      <c r="C590" s="7"/>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row>
    <row r="591" spans="1:92" ht="15.75" customHeight="1" x14ac:dyDescent="0.25">
      <c r="A591" s="1"/>
      <c r="B591" s="7"/>
      <c r="C591" s="7"/>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row>
    <row r="592" spans="1:92" ht="15.75" customHeight="1" x14ac:dyDescent="0.25">
      <c r="A592" s="1"/>
      <c r="B592" s="7"/>
      <c r="C592" s="7"/>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row>
    <row r="593" spans="1:92" ht="15.75" customHeight="1" x14ac:dyDescent="0.25">
      <c r="A593" s="1"/>
      <c r="B593" s="7"/>
      <c r="C593" s="7"/>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row>
    <row r="594" spans="1:92" ht="15.75" customHeight="1" x14ac:dyDescent="0.25">
      <c r="A594" s="1"/>
      <c r="B594" s="7"/>
      <c r="C594" s="7"/>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row>
    <row r="595" spans="1:92" ht="15.75" customHeight="1" x14ac:dyDescent="0.25">
      <c r="A595" s="1"/>
      <c r="B595" s="7"/>
      <c r="C595" s="7"/>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row>
    <row r="596" spans="1:92" ht="15.75" customHeight="1" x14ac:dyDescent="0.25">
      <c r="A596" s="1"/>
      <c r="B596" s="7"/>
      <c r="C596" s="7"/>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row>
    <row r="597" spans="1:92" ht="15.75" customHeight="1" x14ac:dyDescent="0.25">
      <c r="A597" s="1"/>
      <c r="B597" s="7"/>
      <c r="C597" s="7"/>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row>
    <row r="598" spans="1:92" ht="15.75" customHeight="1" x14ac:dyDescent="0.25">
      <c r="A598" s="1"/>
      <c r="B598" s="7"/>
      <c r="C598" s="7"/>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row>
    <row r="599" spans="1:92" ht="15.75" customHeight="1" x14ac:dyDescent="0.25">
      <c r="A599" s="1"/>
      <c r="B599" s="7"/>
      <c r="C599" s="7"/>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row>
    <row r="600" spans="1:92" ht="15.75" customHeight="1" x14ac:dyDescent="0.25">
      <c r="A600" s="1"/>
      <c r="B600" s="7"/>
      <c r="C600" s="7"/>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row>
    <row r="601" spans="1:92" ht="15.75" customHeight="1" x14ac:dyDescent="0.25">
      <c r="A601" s="1"/>
      <c r="B601" s="7"/>
      <c r="C601" s="7"/>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row>
    <row r="602" spans="1:92" ht="15.75" customHeight="1" x14ac:dyDescent="0.25">
      <c r="A602" s="1"/>
      <c r="B602" s="7"/>
      <c r="C602" s="7"/>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row>
    <row r="603" spans="1:92" ht="15.75" customHeight="1" x14ac:dyDescent="0.25">
      <c r="A603" s="1"/>
      <c r="B603" s="7"/>
      <c r="C603" s="7"/>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row>
    <row r="604" spans="1:92" ht="15.75" customHeight="1" x14ac:dyDescent="0.25">
      <c r="A604" s="1"/>
      <c r="B604" s="7"/>
      <c r="C604" s="7"/>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row>
    <row r="605" spans="1:92" ht="15.75" customHeight="1" x14ac:dyDescent="0.25">
      <c r="A605" s="1"/>
      <c r="B605" s="7"/>
      <c r="C605" s="7"/>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row>
    <row r="606" spans="1:92" ht="15.75" customHeight="1" x14ac:dyDescent="0.25">
      <c r="A606" s="1"/>
      <c r="B606" s="7"/>
      <c r="C606" s="7"/>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row>
    <row r="607" spans="1:92" ht="15.75" customHeight="1" x14ac:dyDescent="0.25">
      <c r="A607" s="1"/>
      <c r="B607" s="7"/>
      <c r="C607" s="7"/>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row>
    <row r="608" spans="1:92" ht="15.75" customHeight="1" x14ac:dyDescent="0.25">
      <c r="A608" s="1"/>
      <c r="B608" s="7"/>
      <c r="C608" s="7"/>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row>
    <row r="609" spans="1:92" ht="15.75" customHeight="1" x14ac:dyDescent="0.25">
      <c r="A609" s="1"/>
      <c r="B609" s="7"/>
      <c r="C609" s="7"/>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row>
    <row r="610" spans="1:92" ht="15.75" customHeight="1" x14ac:dyDescent="0.25">
      <c r="A610" s="1"/>
      <c r="B610" s="7"/>
      <c r="C610" s="7"/>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row>
    <row r="611" spans="1:92" ht="15.75" customHeight="1" x14ac:dyDescent="0.25">
      <c r="A611" s="1"/>
      <c r="B611" s="7"/>
      <c r="C611" s="7"/>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row>
    <row r="612" spans="1:92" ht="15.75" customHeight="1" x14ac:dyDescent="0.25">
      <c r="A612" s="1"/>
      <c r="B612" s="7"/>
      <c r="C612" s="7"/>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row>
    <row r="613" spans="1:92" ht="15.75" customHeight="1" x14ac:dyDescent="0.25">
      <c r="A613" s="1"/>
      <c r="B613" s="7"/>
      <c r="C613" s="7"/>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row>
    <row r="614" spans="1:92" ht="15.75" customHeight="1" x14ac:dyDescent="0.25">
      <c r="A614" s="1"/>
      <c r="B614" s="7"/>
      <c r="C614" s="7"/>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row>
    <row r="615" spans="1:92" ht="15.75" customHeight="1" x14ac:dyDescent="0.25">
      <c r="A615" s="1"/>
      <c r="B615" s="7"/>
      <c r="C615" s="7"/>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row>
    <row r="616" spans="1:92" ht="15.75" customHeight="1" x14ac:dyDescent="0.25">
      <c r="A616" s="1"/>
      <c r="B616" s="7"/>
      <c r="C616" s="7"/>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row>
    <row r="617" spans="1:92" ht="15.75" customHeight="1" x14ac:dyDescent="0.25">
      <c r="A617" s="1"/>
      <c r="B617" s="7"/>
      <c r="C617" s="7"/>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row>
    <row r="618" spans="1:92" ht="15.75" customHeight="1" x14ac:dyDescent="0.25">
      <c r="A618" s="1"/>
      <c r="B618" s="7"/>
      <c r="C618" s="7"/>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row>
    <row r="619" spans="1:92" ht="15.75" customHeight="1" x14ac:dyDescent="0.25">
      <c r="A619" s="1"/>
      <c r="B619" s="7"/>
      <c r="C619" s="7"/>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row>
    <row r="620" spans="1:92" ht="15.75" customHeight="1" x14ac:dyDescent="0.25">
      <c r="A620" s="1"/>
      <c r="B620" s="7"/>
      <c r="C620" s="7"/>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row>
    <row r="621" spans="1:92" ht="15.75" customHeight="1" x14ac:dyDescent="0.25">
      <c r="A621" s="1"/>
      <c r="B621" s="7"/>
      <c r="C621" s="7"/>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row>
    <row r="622" spans="1:92" ht="15.75" customHeight="1" x14ac:dyDescent="0.25">
      <c r="A622" s="1"/>
      <c r="B622" s="7"/>
      <c r="C622" s="7"/>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row>
    <row r="623" spans="1:92" ht="15.75" customHeight="1" x14ac:dyDescent="0.25">
      <c r="A623" s="1"/>
      <c r="B623" s="7"/>
      <c r="C623" s="7"/>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row>
    <row r="624" spans="1:92" ht="15.75" customHeight="1" x14ac:dyDescent="0.25">
      <c r="A624" s="1"/>
      <c r="B624" s="7"/>
      <c r="C624" s="7"/>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row>
    <row r="625" spans="1:92" ht="15.75" customHeight="1" x14ac:dyDescent="0.25">
      <c r="A625" s="1"/>
      <c r="B625" s="7"/>
      <c r="C625" s="7"/>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row>
    <row r="626" spans="1:92" ht="15.75" customHeight="1" x14ac:dyDescent="0.25">
      <c r="A626" s="1"/>
      <c r="B626" s="7"/>
      <c r="C626" s="7"/>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row>
    <row r="627" spans="1:92" ht="15.75" customHeight="1" x14ac:dyDescent="0.25">
      <c r="A627" s="1"/>
      <c r="B627" s="7"/>
      <c r="C627" s="7"/>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row>
    <row r="628" spans="1:92" ht="15.75" customHeight="1" x14ac:dyDescent="0.25">
      <c r="A628" s="1"/>
      <c r="B628" s="7"/>
      <c r="C628" s="7"/>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row>
    <row r="629" spans="1:92" ht="15.75" customHeight="1" x14ac:dyDescent="0.25">
      <c r="A629" s="1"/>
      <c r="B629" s="7"/>
      <c r="C629" s="7"/>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row>
    <row r="630" spans="1:92" ht="15.75" customHeight="1" x14ac:dyDescent="0.25">
      <c r="A630" s="1"/>
      <c r="B630" s="7"/>
      <c r="C630" s="7"/>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row>
    <row r="631" spans="1:92" ht="15.75" customHeight="1" x14ac:dyDescent="0.25">
      <c r="A631" s="1"/>
      <c r="B631" s="7"/>
      <c r="C631" s="7"/>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row>
    <row r="632" spans="1:92" ht="15.75" customHeight="1" x14ac:dyDescent="0.25">
      <c r="A632" s="1"/>
      <c r="B632" s="7"/>
      <c r="C632" s="7"/>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row>
    <row r="633" spans="1:92" ht="15.75" customHeight="1" x14ac:dyDescent="0.25">
      <c r="A633" s="1"/>
      <c r="B633" s="7"/>
      <c r="C633" s="7"/>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row>
    <row r="634" spans="1:92" ht="15.75" customHeight="1" x14ac:dyDescent="0.25">
      <c r="A634" s="1"/>
      <c r="B634" s="7"/>
      <c r="C634" s="7"/>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row>
    <row r="635" spans="1:92" ht="15.75" customHeight="1" x14ac:dyDescent="0.25">
      <c r="A635" s="1"/>
      <c r="B635" s="7"/>
      <c r="C635" s="7"/>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row>
    <row r="636" spans="1:92" ht="15.75" customHeight="1" x14ac:dyDescent="0.25">
      <c r="A636" s="1"/>
      <c r="B636" s="7"/>
      <c r="C636" s="7"/>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row>
    <row r="637" spans="1:92" ht="15.75" customHeight="1" x14ac:dyDescent="0.25">
      <c r="A637" s="1"/>
      <c r="B637" s="7"/>
      <c r="C637" s="7"/>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row>
    <row r="638" spans="1:92" ht="15.75" customHeight="1" x14ac:dyDescent="0.25">
      <c r="A638" s="1"/>
      <c r="B638" s="7"/>
      <c r="C638" s="7"/>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row>
    <row r="639" spans="1:92" ht="15.75" customHeight="1" x14ac:dyDescent="0.25">
      <c r="A639" s="1"/>
      <c r="B639" s="7"/>
      <c r="C639" s="7"/>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row>
    <row r="640" spans="1:92" ht="15.75" customHeight="1" x14ac:dyDescent="0.25">
      <c r="A640" s="1"/>
      <c r="B640" s="7"/>
      <c r="C640" s="7"/>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row>
    <row r="641" spans="1:92" ht="15.75" customHeight="1" x14ac:dyDescent="0.25">
      <c r="A641" s="1"/>
      <c r="B641" s="7"/>
      <c r="C641" s="7"/>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row>
    <row r="642" spans="1:92" ht="15.75" customHeight="1" x14ac:dyDescent="0.25">
      <c r="A642" s="1"/>
      <c r="B642" s="7"/>
      <c r="C642" s="7"/>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row>
    <row r="643" spans="1:92" ht="15.75" customHeight="1" x14ac:dyDescent="0.25">
      <c r="A643" s="1"/>
      <c r="B643" s="7"/>
      <c r="C643" s="7"/>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row>
    <row r="644" spans="1:92" ht="15.75" customHeight="1" x14ac:dyDescent="0.25">
      <c r="A644" s="1"/>
      <c r="B644" s="7"/>
      <c r="C644" s="7"/>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row>
    <row r="645" spans="1:92" ht="15.75" customHeight="1" x14ac:dyDescent="0.25">
      <c r="A645" s="1"/>
      <c r="B645" s="7"/>
      <c r="C645" s="7"/>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row>
    <row r="646" spans="1:92" ht="15.75" customHeight="1" x14ac:dyDescent="0.25">
      <c r="A646" s="1"/>
      <c r="B646" s="7"/>
      <c r="C646" s="7"/>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row>
    <row r="647" spans="1:92" ht="15.75" customHeight="1" x14ac:dyDescent="0.25">
      <c r="A647" s="1"/>
      <c r="B647" s="7"/>
      <c r="C647" s="7"/>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row>
    <row r="648" spans="1:92" ht="15.75" customHeight="1" x14ac:dyDescent="0.25">
      <c r="A648" s="1"/>
      <c r="B648" s="7"/>
      <c r="C648" s="7"/>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row>
    <row r="649" spans="1:92" ht="15.75" customHeight="1" x14ac:dyDescent="0.25">
      <c r="A649" s="1"/>
      <c r="B649" s="7"/>
      <c r="C649" s="7"/>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row>
    <row r="650" spans="1:92" ht="15.75" customHeight="1" x14ac:dyDescent="0.25">
      <c r="A650" s="1"/>
      <c r="B650" s="7"/>
      <c r="C650" s="7"/>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row>
    <row r="651" spans="1:92" ht="15.75" customHeight="1" x14ac:dyDescent="0.25">
      <c r="A651" s="1"/>
      <c r="B651" s="7"/>
      <c r="C651" s="7"/>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row>
    <row r="652" spans="1:92" ht="15.75" customHeight="1" x14ac:dyDescent="0.25">
      <c r="A652" s="1"/>
      <c r="B652" s="7"/>
      <c r="C652" s="7"/>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row>
    <row r="653" spans="1:92" ht="15.75" customHeight="1" x14ac:dyDescent="0.25">
      <c r="A653" s="1"/>
      <c r="B653" s="7"/>
      <c r="C653" s="7"/>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row>
    <row r="654" spans="1:92" ht="15.75" customHeight="1" x14ac:dyDescent="0.25">
      <c r="A654" s="1"/>
      <c r="B654" s="7"/>
      <c r="C654" s="7"/>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row>
    <row r="655" spans="1:92" ht="15.75" customHeight="1" x14ac:dyDescent="0.25">
      <c r="A655" s="1"/>
      <c r="B655" s="7"/>
      <c r="C655" s="7"/>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row>
    <row r="656" spans="1:92" ht="15.75" customHeight="1" x14ac:dyDescent="0.25">
      <c r="A656" s="1"/>
      <c r="B656" s="7"/>
      <c r="C656" s="7"/>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row>
    <row r="657" spans="1:92" ht="15.75" customHeight="1" x14ac:dyDescent="0.25">
      <c r="A657" s="1"/>
      <c r="B657" s="7"/>
      <c r="C657" s="7"/>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row>
    <row r="658" spans="1:92" ht="15.75" customHeight="1" x14ac:dyDescent="0.25">
      <c r="A658" s="1"/>
      <c r="B658" s="7"/>
      <c r="C658" s="7"/>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row>
    <row r="659" spans="1:92" ht="15.75" customHeight="1" x14ac:dyDescent="0.25">
      <c r="A659" s="1"/>
      <c r="B659" s="7"/>
      <c r="C659" s="7"/>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row>
    <row r="660" spans="1:92" ht="15.75" customHeight="1" x14ac:dyDescent="0.25">
      <c r="A660" s="1"/>
      <c r="B660" s="7"/>
      <c r="C660" s="7"/>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row>
    <row r="661" spans="1:92" ht="15.75" customHeight="1" x14ac:dyDescent="0.25">
      <c r="A661" s="1"/>
      <c r="B661" s="7"/>
      <c r="C661" s="7"/>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row>
    <row r="662" spans="1:92" ht="15.75" customHeight="1" x14ac:dyDescent="0.25">
      <c r="A662" s="1"/>
      <c r="B662" s="7"/>
      <c r="C662" s="7"/>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row>
    <row r="663" spans="1:92" ht="15.75" customHeight="1" x14ac:dyDescent="0.25">
      <c r="A663" s="1"/>
      <c r="B663" s="7"/>
      <c r="C663" s="7"/>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row>
    <row r="664" spans="1:92" ht="15.75" customHeight="1" x14ac:dyDescent="0.25">
      <c r="A664" s="1"/>
      <c r="B664" s="7"/>
      <c r="C664" s="7"/>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row>
    <row r="665" spans="1:92" ht="15.75" customHeight="1" x14ac:dyDescent="0.25">
      <c r="A665" s="1"/>
      <c r="B665" s="7"/>
      <c r="C665" s="7"/>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row>
    <row r="666" spans="1:92" ht="15.75" customHeight="1" x14ac:dyDescent="0.25">
      <c r="A666" s="1"/>
      <c r="B666" s="7"/>
      <c r="C666" s="7"/>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row>
    <row r="667" spans="1:92" ht="15.75" customHeight="1" x14ac:dyDescent="0.25">
      <c r="A667" s="1"/>
      <c r="B667" s="7"/>
      <c r="C667" s="7"/>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row>
    <row r="668" spans="1:92" ht="15.75" customHeight="1" x14ac:dyDescent="0.25">
      <c r="A668" s="1"/>
      <c r="B668" s="7"/>
      <c r="C668" s="7"/>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row>
    <row r="669" spans="1:92" ht="15.75" customHeight="1" x14ac:dyDescent="0.25">
      <c r="A669" s="1"/>
      <c r="B669" s="7"/>
      <c r="C669" s="7"/>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row>
    <row r="670" spans="1:92" ht="15.75" customHeight="1" x14ac:dyDescent="0.25">
      <c r="A670" s="1"/>
      <c r="B670" s="7"/>
      <c r="C670" s="7"/>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row>
    <row r="671" spans="1:92" ht="15.75" customHeight="1" x14ac:dyDescent="0.25">
      <c r="A671" s="1"/>
      <c r="B671" s="7"/>
      <c r="C671" s="7"/>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row>
    <row r="672" spans="1:92" ht="15.75" customHeight="1" x14ac:dyDescent="0.25">
      <c r="A672" s="1"/>
      <c r="B672" s="7"/>
      <c r="C672" s="7"/>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row>
    <row r="673" spans="1:92" ht="15.75" customHeight="1" x14ac:dyDescent="0.25">
      <c r="A673" s="1"/>
      <c r="B673" s="7"/>
      <c r="C673" s="7"/>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row>
    <row r="674" spans="1:92" ht="15.75" customHeight="1" x14ac:dyDescent="0.25">
      <c r="A674" s="1"/>
      <c r="B674" s="7"/>
      <c r="C674" s="7"/>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row>
    <row r="675" spans="1:92" ht="15.75" customHeight="1" x14ac:dyDescent="0.25">
      <c r="A675" s="1"/>
      <c r="B675" s="7"/>
      <c r="C675" s="7"/>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row>
    <row r="676" spans="1:92" ht="15.75" customHeight="1" x14ac:dyDescent="0.25">
      <c r="A676" s="1"/>
      <c r="B676" s="7"/>
      <c r="C676" s="7"/>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row>
    <row r="677" spans="1:92" ht="15.75" customHeight="1" x14ac:dyDescent="0.25">
      <c r="A677" s="1"/>
      <c r="B677" s="7"/>
      <c r="C677" s="7"/>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row>
    <row r="678" spans="1:92" ht="15.75" customHeight="1" x14ac:dyDescent="0.25">
      <c r="A678" s="1"/>
      <c r="B678" s="7"/>
      <c r="C678" s="7"/>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row>
    <row r="679" spans="1:92" ht="15.75" customHeight="1" x14ac:dyDescent="0.25">
      <c r="A679" s="1"/>
      <c r="B679" s="7"/>
      <c r="C679" s="7"/>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row>
    <row r="680" spans="1:92" ht="15.75" customHeight="1" x14ac:dyDescent="0.25">
      <c r="A680" s="1"/>
      <c r="B680" s="7"/>
      <c r="C680" s="7"/>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row>
    <row r="681" spans="1:92" ht="15.75" customHeight="1" x14ac:dyDescent="0.25">
      <c r="A681" s="1"/>
      <c r="B681" s="7"/>
      <c r="C681" s="7"/>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row>
    <row r="682" spans="1:92" ht="15.75" customHeight="1" x14ac:dyDescent="0.25">
      <c r="A682" s="1"/>
      <c r="B682" s="7"/>
      <c r="C682" s="7"/>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row>
    <row r="683" spans="1:92" ht="15.75" customHeight="1" x14ac:dyDescent="0.25">
      <c r="A683" s="1"/>
      <c r="B683" s="7"/>
      <c r="C683" s="7"/>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row>
    <row r="684" spans="1:92" ht="15.75" customHeight="1" x14ac:dyDescent="0.25">
      <c r="A684" s="1"/>
      <c r="B684" s="7"/>
      <c r="C684" s="7"/>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row>
    <row r="685" spans="1:92" ht="15.75" customHeight="1" x14ac:dyDescent="0.25">
      <c r="A685" s="1"/>
      <c r="B685" s="7"/>
      <c r="C685" s="7"/>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row>
    <row r="686" spans="1:92" ht="15.75" customHeight="1" x14ac:dyDescent="0.25">
      <c r="A686" s="1"/>
      <c r="B686" s="7"/>
      <c r="C686" s="7"/>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row>
    <row r="687" spans="1:92" ht="15.75" customHeight="1" x14ac:dyDescent="0.25">
      <c r="A687" s="1"/>
      <c r="B687" s="7"/>
      <c r="C687" s="7"/>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row>
    <row r="688" spans="1:92" ht="15.75" customHeight="1" x14ac:dyDescent="0.25">
      <c r="A688" s="1"/>
      <c r="B688" s="7"/>
      <c r="C688" s="7"/>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row>
    <row r="689" spans="1:92" ht="15.75" customHeight="1" x14ac:dyDescent="0.25">
      <c r="A689" s="1"/>
      <c r="B689" s="7"/>
      <c r="C689" s="7"/>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row>
    <row r="690" spans="1:92" ht="15.75" customHeight="1" x14ac:dyDescent="0.25">
      <c r="A690" s="1"/>
      <c r="B690" s="7"/>
      <c r="C690" s="7"/>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row>
    <row r="691" spans="1:92" ht="15.75" customHeight="1" x14ac:dyDescent="0.25">
      <c r="A691" s="1"/>
      <c r="B691" s="7"/>
      <c r="C691" s="7"/>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row>
    <row r="692" spans="1:92" ht="15.75" customHeight="1" x14ac:dyDescent="0.25">
      <c r="A692" s="1"/>
      <c r="B692" s="7"/>
      <c r="C692" s="7"/>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row>
    <row r="693" spans="1:92" ht="15.75" customHeight="1" x14ac:dyDescent="0.25">
      <c r="A693" s="1"/>
      <c r="B693" s="7"/>
      <c r="C693" s="7"/>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row>
    <row r="694" spans="1:92" ht="15.75" customHeight="1" x14ac:dyDescent="0.25">
      <c r="A694" s="1"/>
      <c r="B694" s="7"/>
      <c r="C694" s="7"/>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row>
    <row r="695" spans="1:92" ht="15.75" customHeight="1" x14ac:dyDescent="0.25">
      <c r="A695" s="1"/>
      <c r="B695" s="7"/>
      <c r="C695" s="7"/>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row>
    <row r="696" spans="1:92" ht="15.75" customHeight="1" x14ac:dyDescent="0.25">
      <c r="A696" s="1"/>
      <c r="B696" s="7"/>
      <c r="C696" s="7"/>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row>
    <row r="697" spans="1:92" ht="15.75" customHeight="1" x14ac:dyDescent="0.25">
      <c r="A697" s="1"/>
      <c r="B697" s="7"/>
      <c r="C697" s="7"/>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row>
    <row r="698" spans="1:92" ht="15.75" customHeight="1" x14ac:dyDescent="0.25">
      <c r="A698" s="1"/>
      <c r="B698" s="7"/>
      <c r="C698" s="7"/>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row>
    <row r="699" spans="1:92" ht="15.75" customHeight="1" x14ac:dyDescent="0.25">
      <c r="A699" s="1"/>
      <c r="B699" s="7"/>
      <c r="C699" s="7"/>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row>
    <row r="700" spans="1:92" ht="15.75" customHeight="1" x14ac:dyDescent="0.25">
      <c r="A700" s="1"/>
      <c r="B700" s="7"/>
      <c r="C700" s="7"/>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row>
    <row r="701" spans="1:92" ht="15.75" customHeight="1" x14ac:dyDescent="0.25">
      <c r="A701" s="1"/>
      <c r="B701" s="7"/>
      <c r="C701" s="7"/>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row>
    <row r="702" spans="1:92" ht="15.75" customHeight="1" x14ac:dyDescent="0.25">
      <c r="A702" s="1"/>
      <c r="B702" s="7"/>
      <c r="C702" s="7"/>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row>
    <row r="703" spans="1:92" ht="15.75" customHeight="1" x14ac:dyDescent="0.25">
      <c r="A703" s="1"/>
      <c r="B703" s="7"/>
      <c r="C703" s="7"/>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row>
    <row r="704" spans="1:92" ht="15.75" customHeight="1" x14ac:dyDescent="0.25">
      <c r="A704" s="1"/>
      <c r="B704" s="7"/>
      <c r="C704" s="7"/>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row>
    <row r="705" spans="1:92" ht="15.75" customHeight="1" x14ac:dyDescent="0.25">
      <c r="A705" s="1"/>
      <c r="B705" s="7"/>
      <c r="C705" s="7"/>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row>
    <row r="706" spans="1:92" ht="15.75" customHeight="1" x14ac:dyDescent="0.25">
      <c r="A706" s="1"/>
      <c r="B706" s="7"/>
      <c r="C706" s="7"/>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row>
    <row r="707" spans="1:92" ht="15.75" customHeight="1" x14ac:dyDescent="0.25">
      <c r="A707" s="1"/>
      <c r="B707" s="7"/>
      <c r="C707" s="7"/>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row>
    <row r="708" spans="1:92" ht="15.75" customHeight="1" x14ac:dyDescent="0.25">
      <c r="A708" s="1"/>
      <c r="B708" s="7"/>
      <c r="C708" s="7"/>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row>
    <row r="709" spans="1:92" ht="15.75" customHeight="1" x14ac:dyDescent="0.25">
      <c r="A709" s="1"/>
      <c r="B709" s="7"/>
      <c r="C709" s="7"/>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row>
    <row r="710" spans="1:92" ht="15.75" customHeight="1" x14ac:dyDescent="0.25">
      <c r="A710" s="1"/>
      <c r="B710" s="7"/>
      <c r="C710" s="7"/>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row>
    <row r="711" spans="1:92" ht="15.75" customHeight="1" x14ac:dyDescent="0.25">
      <c r="A711" s="1"/>
      <c r="B711" s="7"/>
      <c r="C711" s="7"/>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row>
    <row r="712" spans="1:92" ht="15.75" customHeight="1" x14ac:dyDescent="0.25">
      <c r="A712" s="1"/>
      <c r="B712" s="7"/>
      <c r="C712" s="7"/>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row>
    <row r="713" spans="1:92" ht="15.75" customHeight="1" x14ac:dyDescent="0.25">
      <c r="A713" s="1"/>
      <c r="B713" s="7"/>
      <c r="C713" s="7"/>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row>
    <row r="714" spans="1:92" ht="15.75" customHeight="1" x14ac:dyDescent="0.25">
      <c r="A714" s="1"/>
      <c r="B714" s="7"/>
      <c r="C714" s="7"/>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row>
    <row r="715" spans="1:92" ht="15.75" customHeight="1" x14ac:dyDescent="0.25">
      <c r="A715" s="1"/>
      <c r="B715" s="7"/>
      <c r="C715" s="7"/>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row>
    <row r="716" spans="1:92" ht="15.75" customHeight="1" x14ac:dyDescent="0.25">
      <c r="A716" s="1"/>
      <c r="B716" s="7"/>
      <c r="C716" s="7"/>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row>
    <row r="717" spans="1:92" ht="15.75" customHeight="1" x14ac:dyDescent="0.25">
      <c r="A717" s="1"/>
      <c r="B717" s="7"/>
      <c r="C717" s="7"/>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row>
    <row r="718" spans="1:92" ht="15.75" customHeight="1" x14ac:dyDescent="0.25">
      <c r="A718" s="1"/>
      <c r="B718" s="7"/>
      <c r="C718" s="7"/>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row>
    <row r="719" spans="1:92" ht="15.75" customHeight="1" x14ac:dyDescent="0.25">
      <c r="A719" s="1"/>
      <c r="B719" s="7"/>
      <c r="C719" s="7"/>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row>
    <row r="720" spans="1:92" ht="15.75" customHeight="1" x14ac:dyDescent="0.25">
      <c r="A720" s="1"/>
      <c r="B720" s="7"/>
      <c r="C720" s="7"/>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row>
    <row r="721" spans="1:92" ht="15.75" customHeight="1" x14ac:dyDescent="0.25">
      <c r="A721" s="1"/>
      <c r="B721" s="7"/>
      <c r="C721" s="7"/>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row>
    <row r="722" spans="1:92" ht="15.75" customHeight="1" x14ac:dyDescent="0.25">
      <c r="A722" s="1"/>
      <c r="B722" s="7"/>
      <c r="C722" s="7"/>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row>
    <row r="723" spans="1:92" ht="15.75" customHeight="1" x14ac:dyDescent="0.25">
      <c r="A723" s="1"/>
      <c r="B723" s="7"/>
      <c r="C723" s="7"/>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row>
    <row r="724" spans="1:92" ht="15.75" customHeight="1" x14ac:dyDescent="0.25">
      <c r="A724" s="1"/>
      <c r="B724" s="7"/>
      <c r="C724" s="7"/>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row>
    <row r="725" spans="1:92" ht="15.75" customHeight="1" x14ac:dyDescent="0.25">
      <c r="A725" s="1"/>
      <c r="B725" s="7"/>
      <c r="C725" s="7"/>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row>
    <row r="726" spans="1:92" ht="15.75" customHeight="1" x14ac:dyDescent="0.25">
      <c r="A726" s="1"/>
      <c r="B726" s="7"/>
      <c r="C726" s="7"/>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row>
    <row r="727" spans="1:92" ht="15.75" customHeight="1" x14ac:dyDescent="0.25">
      <c r="A727" s="1"/>
      <c r="B727" s="7"/>
      <c r="C727" s="7"/>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row>
    <row r="728" spans="1:92" ht="15.75" customHeight="1" x14ac:dyDescent="0.25">
      <c r="A728" s="1"/>
      <c r="B728" s="7"/>
      <c r="C728" s="7"/>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row>
    <row r="729" spans="1:92" ht="15.75" customHeight="1" x14ac:dyDescent="0.25">
      <c r="A729" s="1"/>
      <c r="B729" s="7"/>
      <c r="C729" s="7"/>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row>
    <row r="730" spans="1:92" ht="15.75" customHeight="1" x14ac:dyDescent="0.25">
      <c r="A730" s="1"/>
      <c r="B730" s="7"/>
      <c r="C730" s="7"/>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row>
    <row r="731" spans="1:92" ht="15.75" customHeight="1" x14ac:dyDescent="0.25">
      <c r="A731" s="1"/>
      <c r="B731" s="7"/>
      <c r="C731" s="7"/>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row>
    <row r="732" spans="1:92" ht="15.75" customHeight="1" x14ac:dyDescent="0.25">
      <c r="A732" s="1"/>
      <c r="B732" s="7"/>
      <c r="C732" s="7"/>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row>
    <row r="733" spans="1:92" ht="15.75" customHeight="1" x14ac:dyDescent="0.25">
      <c r="A733" s="1"/>
      <c r="B733" s="7"/>
      <c r="C733" s="7"/>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row>
    <row r="734" spans="1:92" ht="15.75" customHeight="1" x14ac:dyDescent="0.25">
      <c r="A734" s="1"/>
      <c r="B734" s="7"/>
      <c r="C734" s="7"/>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row>
    <row r="735" spans="1:92" ht="15.75" customHeight="1" x14ac:dyDescent="0.25">
      <c r="A735" s="1"/>
      <c r="B735" s="7"/>
      <c r="C735" s="7"/>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row>
    <row r="736" spans="1:92" ht="15.75" customHeight="1" x14ac:dyDescent="0.25">
      <c r="A736" s="1"/>
      <c r="B736" s="7"/>
      <c r="C736" s="7"/>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row>
    <row r="737" spans="1:92" ht="15.75" customHeight="1" x14ac:dyDescent="0.25">
      <c r="A737" s="1"/>
      <c r="B737" s="7"/>
      <c r="C737" s="7"/>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row>
    <row r="738" spans="1:92" ht="15.75" customHeight="1" x14ac:dyDescent="0.25">
      <c r="A738" s="1"/>
      <c r="B738" s="7"/>
      <c r="C738" s="7"/>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row>
    <row r="739" spans="1:92" ht="15.75" customHeight="1" x14ac:dyDescent="0.25">
      <c r="A739" s="1"/>
      <c r="B739" s="7"/>
      <c r="C739" s="7"/>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row>
    <row r="740" spans="1:92" ht="15.75" customHeight="1" x14ac:dyDescent="0.25">
      <c r="A740" s="1"/>
      <c r="B740" s="7"/>
      <c r="C740" s="7"/>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row>
    <row r="741" spans="1:92" ht="15.75" customHeight="1" x14ac:dyDescent="0.25">
      <c r="A741" s="1"/>
      <c r="B741" s="7"/>
      <c r="C741" s="7"/>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row>
    <row r="742" spans="1:92" ht="15.75" customHeight="1" x14ac:dyDescent="0.25">
      <c r="A742" s="1"/>
      <c r="B742" s="7"/>
      <c r="C742" s="7"/>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row>
    <row r="743" spans="1:92" ht="15.75" customHeight="1" x14ac:dyDescent="0.25">
      <c r="A743" s="1"/>
      <c r="B743" s="7"/>
      <c r="C743" s="7"/>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row>
    <row r="744" spans="1:92" ht="15.75" customHeight="1" x14ac:dyDescent="0.25">
      <c r="A744" s="1"/>
      <c r="B744" s="7"/>
      <c r="C744" s="7"/>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row>
    <row r="745" spans="1:92" ht="15.75" customHeight="1" x14ac:dyDescent="0.25">
      <c r="A745" s="1"/>
      <c r="B745" s="7"/>
      <c r="C745" s="7"/>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row>
    <row r="746" spans="1:92" ht="15.75" customHeight="1" x14ac:dyDescent="0.25">
      <c r="A746" s="1"/>
      <c r="B746" s="7"/>
      <c r="C746" s="7"/>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row>
    <row r="747" spans="1:92" ht="15.75" customHeight="1" x14ac:dyDescent="0.25">
      <c r="A747" s="1"/>
      <c r="B747" s="7"/>
      <c r="C747" s="7"/>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row>
    <row r="748" spans="1:92" ht="15.75" customHeight="1" x14ac:dyDescent="0.25">
      <c r="A748" s="1"/>
      <c r="B748" s="7"/>
      <c r="C748" s="7"/>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row>
    <row r="749" spans="1:92" ht="15.75" customHeight="1" x14ac:dyDescent="0.25">
      <c r="A749" s="1"/>
      <c r="B749" s="7"/>
      <c r="C749" s="7"/>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row>
    <row r="750" spans="1:92" ht="15.75" customHeight="1" x14ac:dyDescent="0.25">
      <c r="A750" s="1"/>
      <c r="B750" s="7"/>
      <c r="C750" s="7"/>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row>
    <row r="751" spans="1:92" ht="15.75" customHeight="1" x14ac:dyDescent="0.25">
      <c r="A751" s="1"/>
      <c r="B751" s="7"/>
      <c r="C751" s="7"/>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row>
    <row r="752" spans="1:92" ht="15.75" customHeight="1" x14ac:dyDescent="0.25">
      <c r="A752" s="1"/>
      <c r="B752" s="7"/>
      <c r="C752" s="7"/>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row>
    <row r="753" spans="1:92" ht="15.75" customHeight="1" x14ac:dyDescent="0.25">
      <c r="A753" s="1"/>
      <c r="B753" s="7"/>
      <c r="C753" s="7"/>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row>
    <row r="754" spans="1:92" ht="15.75" customHeight="1" x14ac:dyDescent="0.25">
      <c r="A754" s="1"/>
      <c r="B754" s="7"/>
      <c r="C754" s="7"/>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row>
    <row r="755" spans="1:92" ht="15.75" customHeight="1" x14ac:dyDescent="0.25">
      <c r="A755" s="1"/>
      <c r="B755" s="7"/>
      <c r="C755" s="7"/>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row>
    <row r="756" spans="1:92" ht="15.75" customHeight="1" x14ac:dyDescent="0.25">
      <c r="A756" s="1"/>
      <c r="B756" s="7"/>
      <c r="C756" s="7"/>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row>
    <row r="757" spans="1:92" ht="15.75" customHeight="1" x14ac:dyDescent="0.25">
      <c r="A757" s="1"/>
      <c r="B757" s="7"/>
      <c r="C757" s="7"/>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row>
    <row r="758" spans="1:92" ht="15.75" customHeight="1" x14ac:dyDescent="0.25">
      <c r="A758" s="1"/>
      <c r="B758" s="7"/>
      <c r="C758" s="7"/>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row>
    <row r="759" spans="1:92" ht="15.75" customHeight="1" x14ac:dyDescent="0.25">
      <c r="A759" s="1"/>
      <c r="B759" s="7"/>
      <c r="C759" s="7"/>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row>
    <row r="760" spans="1:92" ht="15.75" customHeight="1" x14ac:dyDescent="0.25">
      <c r="A760" s="1"/>
      <c r="B760" s="7"/>
      <c r="C760" s="7"/>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row>
    <row r="761" spans="1:92" ht="15.75" customHeight="1" x14ac:dyDescent="0.25">
      <c r="A761" s="1"/>
      <c r="B761" s="7"/>
      <c r="C761" s="7"/>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row>
    <row r="762" spans="1:92" ht="15.75" customHeight="1" x14ac:dyDescent="0.25">
      <c r="A762" s="1"/>
      <c r="B762" s="7"/>
      <c r="C762" s="7"/>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row>
    <row r="763" spans="1:92" ht="15.75" customHeight="1" x14ac:dyDescent="0.25">
      <c r="A763" s="1"/>
      <c r="B763" s="7"/>
      <c r="C763" s="7"/>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row>
    <row r="764" spans="1:92" ht="15.75" customHeight="1" x14ac:dyDescent="0.25">
      <c r="A764" s="1"/>
      <c r="B764" s="7"/>
      <c r="C764" s="7"/>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row>
    <row r="765" spans="1:92" ht="15.75" customHeight="1" x14ac:dyDescent="0.25">
      <c r="A765" s="1"/>
      <c r="B765" s="7"/>
      <c r="C765" s="7"/>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row>
    <row r="766" spans="1:92" ht="15.75" customHeight="1" x14ac:dyDescent="0.25">
      <c r="A766" s="1"/>
      <c r="B766" s="7"/>
      <c r="C766" s="7"/>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row>
    <row r="767" spans="1:92" ht="15.75" customHeight="1" x14ac:dyDescent="0.25">
      <c r="A767" s="1"/>
      <c r="B767" s="7"/>
      <c r="C767" s="7"/>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row>
    <row r="768" spans="1:92" ht="15.75" customHeight="1" x14ac:dyDescent="0.25">
      <c r="A768" s="1"/>
      <c r="B768" s="7"/>
      <c r="C768" s="7"/>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row>
    <row r="769" spans="1:92" ht="15.75" customHeight="1" x14ac:dyDescent="0.25">
      <c r="A769" s="1"/>
      <c r="B769" s="7"/>
      <c r="C769" s="7"/>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row>
    <row r="770" spans="1:92" ht="15.75" customHeight="1" x14ac:dyDescent="0.25">
      <c r="A770" s="1"/>
      <c r="B770" s="7"/>
      <c r="C770" s="7"/>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row>
    <row r="771" spans="1:92" ht="15.75" customHeight="1" x14ac:dyDescent="0.25">
      <c r="A771" s="1"/>
      <c r="B771" s="7"/>
      <c r="C771" s="7"/>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row>
    <row r="772" spans="1:92" ht="15.75" customHeight="1" x14ac:dyDescent="0.25">
      <c r="A772" s="1"/>
      <c r="B772" s="7"/>
      <c r="C772" s="7"/>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row>
    <row r="773" spans="1:92" ht="15.75" customHeight="1" x14ac:dyDescent="0.25">
      <c r="A773" s="1"/>
      <c r="B773" s="7"/>
      <c r="C773" s="7"/>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row>
    <row r="774" spans="1:92" ht="15.75" customHeight="1" x14ac:dyDescent="0.25">
      <c r="A774" s="1"/>
      <c r="B774" s="7"/>
      <c r="C774" s="7"/>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row>
    <row r="775" spans="1:92" ht="15.75" customHeight="1" x14ac:dyDescent="0.25">
      <c r="A775" s="1"/>
      <c r="B775" s="7"/>
      <c r="C775" s="7"/>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row>
    <row r="776" spans="1:92" ht="15.75" customHeight="1" x14ac:dyDescent="0.25">
      <c r="A776" s="1"/>
      <c r="B776" s="7"/>
      <c r="C776" s="7"/>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row>
    <row r="777" spans="1:92" ht="15.75" customHeight="1" x14ac:dyDescent="0.25">
      <c r="A777" s="1"/>
      <c r="B777" s="7"/>
      <c r="C777" s="7"/>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row>
    <row r="778" spans="1:92" ht="15.75" customHeight="1" x14ac:dyDescent="0.25">
      <c r="A778" s="1"/>
      <c r="B778" s="7"/>
      <c r="C778" s="7"/>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row>
    <row r="779" spans="1:92" ht="15.75" customHeight="1" x14ac:dyDescent="0.25">
      <c r="A779" s="1"/>
      <c r="B779" s="7"/>
      <c r="C779" s="7"/>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row>
    <row r="780" spans="1:92" ht="15.75" customHeight="1" x14ac:dyDescent="0.25">
      <c r="A780" s="1"/>
      <c r="B780" s="7"/>
      <c r="C780" s="7"/>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row>
    <row r="781" spans="1:92" ht="15.75" customHeight="1" x14ac:dyDescent="0.25">
      <c r="A781" s="1"/>
      <c r="B781" s="7"/>
      <c r="C781" s="7"/>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row>
    <row r="782" spans="1:92" ht="15.75" customHeight="1" x14ac:dyDescent="0.25">
      <c r="A782" s="1"/>
      <c r="B782" s="7"/>
      <c r="C782" s="7"/>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row>
    <row r="783" spans="1:92" ht="15.75" customHeight="1" x14ac:dyDescent="0.25">
      <c r="A783" s="1"/>
      <c r="B783" s="7"/>
      <c r="C783" s="7"/>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row>
    <row r="784" spans="1:92" ht="15.75" customHeight="1" x14ac:dyDescent="0.25">
      <c r="A784" s="1"/>
      <c r="B784" s="7"/>
      <c r="C784" s="7"/>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row>
    <row r="785" spans="1:92" ht="15.75" customHeight="1" x14ac:dyDescent="0.25">
      <c r="A785" s="1"/>
      <c r="B785" s="7"/>
      <c r="C785" s="7"/>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row>
    <row r="786" spans="1:92" ht="15.75" customHeight="1" x14ac:dyDescent="0.25">
      <c r="A786" s="1"/>
      <c r="B786" s="7"/>
      <c r="C786" s="7"/>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row>
    <row r="787" spans="1:92" ht="15.75" customHeight="1" x14ac:dyDescent="0.25">
      <c r="A787" s="1"/>
      <c r="B787" s="7"/>
      <c r="C787" s="7"/>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row>
    <row r="788" spans="1:92" ht="15.75" customHeight="1" x14ac:dyDescent="0.25">
      <c r="A788" s="1"/>
      <c r="B788" s="7"/>
      <c r="C788" s="7"/>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row>
    <row r="789" spans="1:92" ht="15.75" customHeight="1" x14ac:dyDescent="0.25">
      <c r="A789" s="1"/>
      <c r="B789" s="7"/>
      <c r="C789" s="7"/>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row>
    <row r="790" spans="1:92" ht="15.75" customHeight="1" x14ac:dyDescent="0.25">
      <c r="A790" s="1"/>
      <c r="B790" s="7"/>
      <c r="C790" s="7"/>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row>
    <row r="791" spans="1:92" ht="15.75" customHeight="1" x14ac:dyDescent="0.25">
      <c r="A791" s="1"/>
      <c r="B791" s="7"/>
      <c r="C791" s="7"/>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row>
    <row r="792" spans="1:92" ht="15.75" customHeight="1" x14ac:dyDescent="0.25">
      <c r="A792" s="1"/>
      <c r="B792" s="7"/>
      <c r="C792" s="7"/>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row>
    <row r="793" spans="1:92" ht="15.75" customHeight="1" x14ac:dyDescent="0.25">
      <c r="A793" s="1"/>
      <c r="B793" s="7"/>
      <c r="C793" s="7"/>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row>
    <row r="794" spans="1:92" ht="15.75" customHeight="1" x14ac:dyDescent="0.25">
      <c r="A794" s="1"/>
      <c r="B794" s="7"/>
      <c r="C794" s="7"/>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row>
    <row r="795" spans="1:92" ht="15.75" customHeight="1" x14ac:dyDescent="0.25">
      <c r="A795" s="1"/>
      <c r="B795" s="7"/>
      <c r="C795" s="7"/>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row>
    <row r="796" spans="1:92" ht="15.75" customHeight="1" x14ac:dyDescent="0.25">
      <c r="A796" s="1"/>
      <c r="B796" s="7"/>
      <c r="C796" s="7"/>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row>
    <row r="797" spans="1:92" ht="15.75" customHeight="1" x14ac:dyDescent="0.25">
      <c r="A797" s="1"/>
      <c r="B797" s="7"/>
      <c r="C797" s="7"/>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row>
    <row r="798" spans="1:92" ht="15.75" customHeight="1" x14ac:dyDescent="0.25">
      <c r="A798" s="1"/>
      <c r="B798" s="7"/>
      <c r="C798" s="7"/>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row>
    <row r="799" spans="1:92" ht="15.75" customHeight="1" x14ac:dyDescent="0.25">
      <c r="A799" s="1"/>
      <c r="B799" s="7"/>
      <c r="C799" s="7"/>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row>
    <row r="800" spans="1:92" ht="15.75" customHeight="1" x14ac:dyDescent="0.25">
      <c r="A800" s="1"/>
      <c r="B800" s="7"/>
      <c r="C800" s="7"/>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row>
    <row r="801" spans="1:92" ht="15.75" customHeight="1" x14ac:dyDescent="0.25">
      <c r="A801" s="1"/>
      <c r="B801" s="7"/>
      <c r="C801" s="7"/>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row>
    <row r="802" spans="1:92" ht="15.75" customHeight="1" x14ac:dyDescent="0.25">
      <c r="A802" s="1"/>
      <c r="B802" s="7"/>
      <c r="C802" s="7"/>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row>
    <row r="803" spans="1:92" ht="15.75" customHeight="1" x14ac:dyDescent="0.25">
      <c r="A803" s="1"/>
      <c r="B803" s="7"/>
      <c r="C803" s="7"/>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row>
    <row r="804" spans="1:92" ht="15.75" customHeight="1" x14ac:dyDescent="0.25">
      <c r="A804" s="1"/>
      <c r="B804" s="7"/>
      <c r="C804" s="7"/>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row>
    <row r="805" spans="1:92" ht="15.75" customHeight="1" x14ac:dyDescent="0.25">
      <c r="A805" s="1"/>
      <c r="B805" s="7"/>
      <c r="C805" s="7"/>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row>
    <row r="806" spans="1:92" ht="15.75" customHeight="1" x14ac:dyDescent="0.25">
      <c r="A806" s="1"/>
      <c r="B806" s="7"/>
      <c r="C806" s="7"/>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row>
    <row r="807" spans="1:92" ht="15.75" customHeight="1" x14ac:dyDescent="0.25">
      <c r="A807" s="1"/>
      <c r="B807" s="7"/>
      <c r="C807" s="7"/>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row>
    <row r="808" spans="1:92" ht="15.75" customHeight="1" x14ac:dyDescent="0.25">
      <c r="A808" s="1"/>
      <c r="B808" s="7"/>
      <c r="C808" s="7"/>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row>
    <row r="809" spans="1:92" ht="15.75" customHeight="1" x14ac:dyDescent="0.25">
      <c r="A809" s="1"/>
      <c r="B809" s="7"/>
      <c r="C809" s="7"/>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row>
    <row r="810" spans="1:92" ht="15.75" customHeight="1" x14ac:dyDescent="0.25">
      <c r="A810" s="1"/>
      <c r="B810" s="7"/>
      <c r="C810" s="7"/>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row>
    <row r="811" spans="1:92" ht="15.75" customHeight="1" x14ac:dyDescent="0.25">
      <c r="A811" s="1"/>
      <c r="B811" s="7"/>
      <c r="C811" s="7"/>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row>
    <row r="812" spans="1:92" ht="15.75" customHeight="1" x14ac:dyDescent="0.25">
      <c r="A812" s="1"/>
      <c r="B812" s="7"/>
      <c r="C812" s="7"/>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row>
    <row r="813" spans="1:92" ht="15.75" customHeight="1" x14ac:dyDescent="0.25">
      <c r="A813" s="1"/>
      <c r="B813" s="7"/>
      <c r="C813" s="7"/>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row>
    <row r="814" spans="1:92" ht="15.75" customHeight="1" x14ac:dyDescent="0.25">
      <c r="A814" s="1"/>
      <c r="B814" s="7"/>
      <c r="C814" s="7"/>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row>
    <row r="815" spans="1:92" ht="15.75" customHeight="1" x14ac:dyDescent="0.25">
      <c r="A815" s="1"/>
      <c r="B815" s="7"/>
      <c r="C815" s="7"/>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row>
    <row r="816" spans="1:92" ht="15.75" customHeight="1" x14ac:dyDescent="0.25">
      <c r="A816" s="1"/>
      <c r="B816" s="7"/>
      <c r="C816" s="7"/>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row>
    <row r="817" spans="1:92" ht="15.75" customHeight="1" x14ac:dyDescent="0.25">
      <c r="A817" s="1"/>
      <c r="B817" s="7"/>
      <c r="C817" s="7"/>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row>
    <row r="818" spans="1:92" ht="15.75" customHeight="1" x14ac:dyDescent="0.25">
      <c r="A818" s="1"/>
      <c r="B818" s="7"/>
      <c r="C818" s="7"/>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row>
    <row r="819" spans="1:92" ht="15.75" customHeight="1" x14ac:dyDescent="0.25">
      <c r="A819" s="1"/>
      <c r="B819" s="7"/>
      <c r="C819" s="7"/>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row>
    <row r="820" spans="1:92" ht="15.75" customHeight="1" x14ac:dyDescent="0.25">
      <c r="A820" s="1"/>
      <c r="B820" s="7"/>
      <c r="C820" s="7"/>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row>
    <row r="821" spans="1:92" ht="15.75" customHeight="1" x14ac:dyDescent="0.25">
      <c r="A821" s="1"/>
      <c r="B821" s="7"/>
      <c r="C821" s="7"/>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row>
    <row r="822" spans="1:92" ht="15.75" customHeight="1" x14ac:dyDescent="0.25">
      <c r="A822" s="1"/>
      <c r="B822" s="7"/>
      <c r="C822" s="7"/>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row>
    <row r="823" spans="1:92" ht="15.75" customHeight="1" x14ac:dyDescent="0.25">
      <c r="A823" s="1"/>
      <c r="B823" s="7"/>
      <c r="C823" s="7"/>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row>
    <row r="824" spans="1:92" ht="15.75" customHeight="1" x14ac:dyDescent="0.25">
      <c r="A824" s="1"/>
      <c r="B824" s="7"/>
      <c r="C824" s="7"/>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row>
    <row r="825" spans="1:92" ht="15.75" customHeight="1" x14ac:dyDescent="0.25">
      <c r="A825" s="1"/>
      <c r="B825" s="7"/>
      <c r="C825" s="7"/>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row>
    <row r="826" spans="1:92" ht="15.75" customHeight="1" x14ac:dyDescent="0.25">
      <c r="A826" s="1"/>
      <c r="B826" s="7"/>
      <c r="C826" s="7"/>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row>
    <row r="827" spans="1:92" ht="15.75" customHeight="1" x14ac:dyDescent="0.25">
      <c r="A827" s="1"/>
      <c r="B827" s="7"/>
      <c r="C827" s="7"/>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row>
    <row r="828" spans="1:92" ht="15.75" customHeight="1" x14ac:dyDescent="0.25">
      <c r="A828" s="1"/>
      <c r="B828" s="7"/>
      <c r="C828" s="7"/>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row>
    <row r="829" spans="1:92" ht="15.75" customHeight="1" x14ac:dyDescent="0.25">
      <c r="A829" s="1"/>
      <c r="B829" s="7"/>
      <c r="C829" s="7"/>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row>
    <row r="830" spans="1:92" ht="15.75" customHeight="1" x14ac:dyDescent="0.25">
      <c r="A830" s="1"/>
      <c r="B830" s="7"/>
      <c r="C830" s="7"/>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row>
    <row r="831" spans="1:92" ht="15.75" customHeight="1" x14ac:dyDescent="0.25">
      <c r="A831" s="1"/>
      <c r="B831" s="7"/>
      <c r="C831" s="7"/>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row>
    <row r="832" spans="1:92" ht="15.75" customHeight="1" x14ac:dyDescent="0.25">
      <c r="A832" s="1"/>
      <c r="B832" s="7"/>
      <c r="C832" s="7"/>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row>
    <row r="833" spans="1:92" ht="15.75" customHeight="1" x14ac:dyDescent="0.25">
      <c r="A833" s="1"/>
      <c r="B833" s="7"/>
      <c r="C833" s="7"/>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row>
    <row r="834" spans="1:92" ht="15.75" customHeight="1" x14ac:dyDescent="0.25">
      <c r="A834" s="1"/>
      <c r="B834" s="7"/>
      <c r="C834" s="7"/>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row>
    <row r="835" spans="1:92" ht="15.75" customHeight="1" x14ac:dyDescent="0.25">
      <c r="A835" s="1"/>
      <c r="B835" s="7"/>
      <c r="C835" s="7"/>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row>
    <row r="836" spans="1:92" ht="15.75" customHeight="1" x14ac:dyDescent="0.25">
      <c r="A836" s="1"/>
      <c r="B836" s="7"/>
      <c r="C836" s="7"/>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row>
    <row r="837" spans="1:92" ht="15.75" customHeight="1" x14ac:dyDescent="0.25">
      <c r="A837" s="1"/>
      <c r="B837" s="7"/>
      <c r="C837" s="7"/>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row>
    <row r="838" spans="1:92" ht="15.75" customHeight="1" x14ac:dyDescent="0.25">
      <c r="A838" s="1"/>
      <c r="B838" s="7"/>
      <c r="C838" s="7"/>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row>
    <row r="839" spans="1:92" ht="15.75" customHeight="1" x14ac:dyDescent="0.25">
      <c r="A839" s="1"/>
      <c r="B839" s="7"/>
      <c r="C839" s="7"/>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row>
    <row r="840" spans="1:92" ht="15.75" customHeight="1" x14ac:dyDescent="0.25">
      <c r="A840" s="1"/>
      <c r="B840" s="7"/>
      <c r="C840" s="7"/>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row>
    <row r="841" spans="1:92" ht="15.75" customHeight="1" x14ac:dyDescent="0.25">
      <c r="A841" s="1"/>
      <c r="B841" s="7"/>
      <c r="C841" s="7"/>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row>
    <row r="842" spans="1:92" ht="15.75" customHeight="1" x14ac:dyDescent="0.25">
      <c r="A842" s="1"/>
      <c r="B842" s="7"/>
      <c r="C842" s="7"/>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row>
    <row r="843" spans="1:92" ht="15.75" customHeight="1" x14ac:dyDescent="0.25">
      <c r="A843" s="1"/>
      <c r="B843" s="7"/>
      <c r="C843" s="7"/>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row>
    <row r="844" spans="1:92" ht="15.75" customHeight="1" x14ac:dyDescent="0.25">
      <c r="A844" s="1"/>
      <c r="B844" s="7"/>
      <c r="C844" s="7"/>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row>
    <row r="845" spans="1:92" ht="15.75" customHeight="1" x14ac:dyDescent="0.25">
      <c r="A845" s="1"/>
      <c r="B845" s="7"/>
      <c r="C845" s="7"/>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row>
    <row r="846" spans="1:92" ht="15.75" customHeight="1" x14ac:dyDescent="0.25">
      <c r="A846" s="1"/>
      <c r="B846" s="7"/>
      <c r="C846" s="7"/>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row>
    <row r="847" spans="1:92" ht="15.75" customHeight="1" x14ac:dyDescent="0.25">
      <c r="A847" s="1"/>
      <c r="B847" s="7"/>
      <c r="C847" s="7"/>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row>
    <row r="848" spans="1:92" ht="15.75" customHeight="1" x14ac:dyDescent="0.25">
      <c r="A848" s="1"/>
      <c r="B848" s="7"/>
      <c r="C848" s="7"/>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row>
    <row r="849" spans="1:92" ht="15.75" customHeight="1" x14ac:dyDescent="0.25">
      <c r="A849" s="1"/>
      <c r="B849" s="7"/>
      <c r="C849" s="7"/>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row>
    <row r="850" spans="1:92" ht="15.75" customHeight="1" x14ac:dyDescent="0.25">
      <c r="A850" s="1"/>
      <c r="B850" s="7"/>
      <c r="C850" s="7"/>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row>
    <row r="851" spans="1:92" ht="15.75" customHeight="1" x14ac:dyDescent="0.25">
      <c r="A851" s="1"/>
      <c r="B851" s="7"/>
      <c r="C851" s="7"/>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row>
    <row r="852" spans="1:92" ht="15.75" customHeight="1" x14ac:dyDescent="0.25">
      <c r="A852" s="1"/>
      <c r="B852" s="7"/>
      <c r="C852" s="7"/>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row>
    <row r="853" spans="1:92" ht="15.75" customHeight="1" x14ac:dyDescent="0.25">
      <c r="A853" s="1"/>
      <c r="B853" s="7"/>
      <c r="C853" s="7"/>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row>
    <row r="854" spans="1:92" ht="15.75" customHeight="1" x14ac:dyDescent="0.25">
      <c r="A854" s="1"/>
      <c r="B854" s="7"/>
      <c r="C854" s="7"/>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row>
    <row r="855" spans="1:92" ht="15.75" customHeight="1" x14ac:dyDescent="0.25">
      <c r="A855" s="1"/>
      <c r="B855" s="7"/>
      <c r="C855" s="7"/>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row>
    <row r="856" spans="1:92" ht="15.75" customHeight="1" x14ac:dyDescent="0.25">
      <c r="A856" s="1"/>
      <c r="B856" s="7"/>
      <c r="C856" s="7"/>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row>
    <row r="857" spans="1:92" ht="15.75" customHeight="1" x14ac:dyDescent="0.25">
      <c r="A857" s="1"/>
      <c r="B857" s="7"/>
      <c r="C857" s="7"/>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row>
    <row r="858" spans="1:92" ht="15.75" customHeight="1" x14ac:dyDescent="0.25">
      <c r="A858" s="1"/>
      <c r="B858" s="7"/>
      <c r="C858" s="7"/>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row>
    <row r="859" spans="1:92" ht="15.75" customHeight="1" x14ac:dyDescent="0.25">
      <c r="A859" s="1"/>
      <c r="B859" s="7"/>
      <c r="C859" s="7"/>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row>
    <row r="860" spans="1:92" ht="15.75" customHeight="1" x14ac:dyDescent="0.25">
      <c r="A860" s="1"/>
      <c r="B860" s="7"/>
      <c r="C860" s="7"/>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row>
    <row r="861" spans="1:92" ht="15.75" customHeight="1" x14ac:dyDescent="0.25">
      <c r="A861" s="1"/>
      <c r="B861" s="7"/>
      <c r="C861" s="7"/>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row>
    <row r="862" spans="1:92" ht="15.75" customHeight="1" x14ac:dyDescent="0.25">
      <c r="A862" s="1"/>
      <c r="B862" s="7"/>
      <c r="C862" s="7"/>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row>
    <row r="863" spans="1:92" ht="15.75" customHeight="1" x14ac:dyDescent="0.25">
      <c r="A863" s="1"/>
      <c r="B863" s="7"/>
      <c r="C863" s="7"/>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row>
    <row r="864" spans="1:92" ht="15.75" customHeight="1" x14ac:dyDescent="0.25">
      <c r="A864" s="1"/>
      <c r="B864" s="7"/>
      <c r="C864" s="7"/>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row>
    <row r="865" spans="1:92" ht="15.75" customHeight="1" x14ac:dyDescent="0.25">
      <c r="A865" s="1"/>
      <c r="B865" s="7"/>
      <c r="C865" s="7"/>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row>
    <row r="866" spans="1:92" ht="15.75" customHeight="1" x14ac:dyDescent="0.25">
      <c r="A866" s="1"/>
      <c r="B866" s="7"/>
      <c r="C866" s="7"/>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row>
    <row r="867" spans="1:92" ht="15.75" customHeight="1" x14ac:dyDescent="0.25">
      <c r="A867" s="1"/>
      <c r="B867" s="7"/>
      <c r="C867" s="7"/>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row>
    <row r="868" spans="1:92" ht="15.75" customHeight="1" x14ac:dyDescent="0.25">
      <c r="A868" s="1"/>
      <c r="B868" s="7"/>
      <c r="C868" s="7"/>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row>
    <row r="869" spans="1:92" ht="15.75" customHeight="1" x14ac:dyDescent="0.25">
      <c r="A869" s="1"/>
      <c r="B869" s="7"/>
      <c r="C869" s="7"/>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row>
    <row r="870" spans="1:92" ht="15.75" customHeight="1" x14ac:dyDescent="0.25">
      <c r="A870" s="1"/>
      <c r="B870" s="7"/>
      <c r="C870" s="7"/>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row>
    <row r="871" spans="1:92" ht="15.75" customHeight="1" x14ac:dyDescent="0.25">
      <c r="A871" s="1"/>
      <c r="B871" s="7"/>
      <c r="C871" s="7"/>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row>
    <row r="872" spans="1:92" ht="15.75" customHeight="1" x14ac:dyDescent="0.25">
      <c r="A872" s="1"/>
      <c r="B872" s="7"/>
      <c r="C872" s="7"/>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row>
    <row r="873" spans="1:92" ht="15.75" customHeight="1" x14ac:dyDescent="0.25">
      <c r="A873" s="1"/>
      <c r="B873" s="7"/>
      <c r="C873" s="7"/>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row>
    <row r="874" spans="1:92" ht="15.75" customHeight="1" x14ac:dyDescent="0.25">
      <c r="A874" s="1"/>
      <c r="B874" s="7"/>
      <c r="C874" s="7"/>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row>
    <row r="875" spans="1:92" ht="15.75" customHeight="1" x14ac:dyDescent="0.25">
      <c r="A875" s="1"/>
      <c r="B875" s="7"/>
      <c r="C875" s="7"/>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row>
    <row r="876" spans="1:92" ht="15.75" customHeight="1" x14ac:dyDescent="0.25">
      <c r="A876" s="1"/>
      <c r="B876" s="7"/>
      <c r="C876" s="7"/>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row>
    <row r="877" spans="1:92" ht="15.75" customHeight="1" x14ac:dyDescent="0.25">
      <c r="A877" s="1"/>
      <c r="B877" s="7"/>
      <c r="C877" s="7"/>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row>
    <row r="878" spans="1:92" ht="15.75" customHeight="1" x14ac:dyDescent="0.25">
      <c r="A878" s="1"/>
      <c r="B878" s="7"/>
      <c r="C878" s="7"/>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row>
    <row r="879" spans="1:92" ht="15.75" customHeight="1" x14ac:dyDescent="0.25">
      <c r="A879" s="1"/>
      <c r="B879" s="7"/>
      <c r="C879" s="7"/>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row>
    <row r="880" spans="1:92" ht="15.75" customHeight="1" x14ac:dyDescent="0.25">
      <c r="A880" s="1"/>
      <c r="B880" s="7"/>
      <c r="C880" s="7"/>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row>
    <row r="881" spans="1:92" ht="15.75" customHeight="1" x14ac:dyDescent="0.25">
      <c r="A881" s="1"/>
      <c r="B881" s="7"/>
      <c r="C881" s="7"/>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row>
    <row r="882" spans="1:92" ht="15.75" customHeight="1" x14ac:dyDescent="0.25">
      <c r="A882" s="1"/>
      <c r="B882" s="7"/>
      <c r="C882" s="7"/>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row>
    <row r="883" spans="1:92" ht="15.75" customHeight="1" x14ac:dyDescent="0.25">
      <c r="A883" s="1"/>
      <c r="B883" s="7"/>
      <c r="C883" s="7"/>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row>
    <row r="884" spans="1:92" ht="15.75" customHeight="1" x14ac:dyDescent="0.25">
      <c r="A884" s="1"/>
      <c r="B884" s="7"/>
      <c r="C884" s="7"/>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row>
    <row r="885" spans="1:92" ht="15.75" customHeight="1" x14ac:dyDescent="0.25">
      <c r="A885" s="1"/>
      <c r="B885" s="7"/>
      <c r="C885" s="7"/>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row>
    <row r="886" spans="1:92" ht="15.75" customHeight="1" x14ac:dyDescent="0.25">
      <c r="A886" s="1"/>
      <c r="B886" s="7"/>
      <c r="C886" s="7"/>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row>
    <row r="887" spans="1:92" ht="15.75" customHeight="1" x14ac:dyDescent="0.25">
      <c r="A887" s="1"/>
      <c r="B887" s="7"/>
      <c r="C887" s="7"/>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row>
    <row r="888" spans="1:92" ht="15.75" customHeight="1" x14ac:dyDescent="0.25">
      <c r="A888" s="1"/>
      <c r="B888" s="7"/>
      <c r="C888" s="7"/>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row>
    <row r="889" spans="1:92" ht="15.75" customHeight="1" x14ac:dyDescent="0.25">
      <c r="A889" s="1"/>
      <c r="B889" s="7"/>
      <c r="C889" s="7"/>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row>
    <row r="890" spans="1:92" ht="15.75" customHeight="1" x14ac:dyDescent="0.25">
      <c r="A890" s="1"/>
      <c r="B890" s="7"/>
      <c r="C890" s="7"/>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row>
    <row r="891" spans="1:92" ht="15.75" customHeight="1" x14ac:dyDescent="0.25">
      <c r="A891" s="1"/>
      <c r="B891" s="7"/>
      <c r="C891" s="7"/>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row>
    <row r="892" spans="1:92" ht="15.75" customHeight="1" x14ac:dyDescent="0.25">
      <c r="A892" s="1"/>
      <c r="B892" s="7"/>
      <c r="C892" s="7"/>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row>
    <row r="893" spans="1:92" ht="15.75" customHeight="1" x14ac:dyDescent="0.25">
      <c r="A893" s="1"/>
      <c r="B893" s="7"/>
      <c r="C893" s="7"/>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row>
    <row r="894" spans="1:92" ht="15.75" customHeight="1" x14ac:dyDescent="0.25">
      <c r="A894" s="1"/>
      <c r="B894" s="7"/>
      <c r="C894" s="7"/>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row>
    <row r="895" spans="1:92" ht="15.75" customHeight="1" x14ac:dyDescent="0.25">
      <c r="A895" s="1"/>
      <c r="B895" s="7"/>
      <c r="C895" s="7"/>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row>
    <row r="896" spans="1:92" ht="15.75" customHeight="1" x14ac:dyDescent="0.25">
      <c r="A896" s="1"/>
      <c r="B896" s="7"/>
      <c r="C896" s="7"/>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row>
    <row r="897" spans="1:92" ht="15.75" customHeight="1" x14ac:dyDescent="0.25">
      <c r="A897" s="1"/>
      <c r="B897" s="7"/>
      <c r="C897" s="7"/>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row>
    <row r="898" spans="1:92" ht="15.75" customHeight="1" x14ac:dyDescent="0.25">
      <c r="A898" s="1"/>
      <c r="B898" s="7"/>
      <c r="C898" s="7"/>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row>
    <row r="899" spans="1:92" ht="15.75" customHeight="1" x14ac:dyDescent="0.25">
      <c r="A899" s="1"/>
      <c r="B899" s="7"/>
      <c r="C899" s="7"/>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row>
    <row r="900" spans="1:92" ht="15.75" customHeight="1" x14ac:dyDescent="0.25">
      <c r="A900" s="1"/>
      <c r="B900" s="7"/>
      <c r="C900" s="7"/>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row>
    <row r="901" spans="1:92" ht="15.75" customHeight="1" x14ac:dyDescent="0.25">
      <c r="A901" s="1"/>
      <c r="B901" s="7"/>
      <c r="C901" s="7"/>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row>
    <row r="902" spans="1:92" ht="15.75" customHeight="1" x14ac:dyDescent="0.25">
      <c r="A902" s="1"/>
      <c r="B902" s="7"/>
      <c r="C902" s="7"/>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row>
    <row r="903" spans="1:92" ht="15.75" customHeight="1" x14ac:dyDescent="0.25">
      <c r="A903" s="1"/>
      <c r="B903" s="7"/>
      <c r="C903" s="7"/>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row>
    <row r="904" spans="1:92" ht="15.75" customHeight="1" x14ac:dyDescent="0.25">
      <c r="A904" s="1"/>
      <c r="B904" s="7"/>
      <c r="C904" s="7"/>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row>
    <row r="905" spans="1:92" ht="15.75" customHeight="1" x14ac:dyDescent="0.25">
      <c r="A905" s="1"/>
      <c r="B905" s="7"/>
      <c r="C905" s="7"/>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row>
    <row r="906" spans="1:92" ht="15.75" customHeight="1" x14ac:dyDescent="0.25">
      <c r="A906" s="1"/>
      <c r="B906" s="7"/>
      <c r="C906" s="7"/>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row>
    <row r="907" spans="1:92" ht="15.75" customHeight="1" x14ac:dyDescent="0.25">
      <c r="A907" s="1"/>
      <c r="B907" s="7"/>
      <c r="C907" s="7"/>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row>
    <row r="908" spans="1:92" ht="15.75" customHeight="1" x14ac:dyDescent="0.25">
      <c r="A908" s="1"/>
      <c r="B908" s="7"/>
      <c r="C908" s="7"/>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row>
    <row r="909" spans="1:92" ht="15.75" customHeight="1" x14ac:dyDescent="0.25">
      <c r="A909" s="1"/>
      <c r="B909" s="7"/>
      <c r="C909" s="7"/>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row>
    <row r="910" spans="1:92" ht="15.75" customHeight="1" x14ac:dyDescent="0.25">
      <c r="A910" s="1"/>
      <c r="B910" s="7"/>
      <c r="C910" s="7"/>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row>
    <row r="911" spans="1:92" ht="15.75" customHeight="1" x14ac:dyDescent="0.25">
      <c r="A911" s="1"/>
      <c r="B911" s="7"/>
      <c r="C911" s="7"/>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row>
    <row r="912" spans="1:92" ht="15.75" customHeight="1" x14ac:dyDescent="0.25">
      <c r="A912" s="1"/>
      <c r="B912" s="7"/>
      <c r="C912" s="7"/>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row>
    <row r="913" spans="1:92" ht="15.75" customHeight="1" x14ac:dyDescent="0.25">
      <c r="A913" s="1"/>
      <c r="B913" s="7"/>
      <c r="C913" s="7"/>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row>
    <row r="914" spans="1:92" ht="15.75" customHeight="1" x14ac:dyDescent="0.25">
      <c r="A914" s="1"/>
      <c r="B914" s="7"/>
      <c r="C914" s="7"/>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row>
    <row r="915" spans="1:92" ht="15.75" customHeight="1" x14ac:dyDescent="0.25">
      <c r="A915" s="1"/>
      <c r="B915" s="7"/>
      <c r="C915" s="7"/>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row>
    <row r="916" spans="1:92" ht="15.75" customHeight="1" x14ac:dyDescent="0.25">
      <c r="A916" s="1"/>
      <c r="B916" s="7"/>
      <c r="C916" s="7"/>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row>
    <row r="917" spans="1:92" ht="15.75" customHeight="1" x14ac:dyDescent="0.25">
      <c r="A917" s="1"/>
      <c r="B917" s="7"/>
      <c r="C917" s="7"/>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row>
    <row r="918" spans="1:92" ht="15.75" customHeight="1" x14ac:dyDescent="0.25">
      <c r="A918" s="1"/>
      <c r="B918" s="7"/>
      <c r="C918" s="7"/>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row>
    <row r="919" spans="1:92" ht="15.75" customHeight="1" x14ac:dyDescent="0.25">
      <c r="A919" s="1"/>
      <c r="B919" s="7"/>
      <c r="C919" s="7"/>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row>
    <row r="920" spans="1:92" ht="15.75" customHeight="1" x14ac:dyDescent="0.25">
      <c r="A920" s="1"/>
      <c r="B920" s="7"/>
      <c r="C920" s="7"/>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row>
    <row r="921" spans="1:92" ht="15.75" customHeight="1" x14ac:dyDescent="0.25">
      <c r="A921" s="1"/>
      <c r="B921" s="7"/>
      <c r="C921" s="7"/>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row>
    <row r="922" spans="1:92" ht="15.75" customHeight="1" x14ac:dyDescent="0.25">
      <c r="A922" s="1"/>
      <c r="B922" s="7"/>
      <c r="C922" s="7"/>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row>
    <row r="923" spans="1:92" ht="15.75" customHeight="1" x14ac:dyDescent="0.25">
      <c r="A923" s="1"/>
      <c r="B923" s="7"/>
      <c r="C923" s="7"/>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row>
    <row r="924" spans="1:92" ht="15.75" customHeight="1" x14ac:dyDescent="0.25">
      <c r="A924" s="1"/>
      <c r="B924" s="7"/>
      <c r="C924" s="7"/>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row>
    <row r="925" spans="1:92" ht="15.75" customHeight="1" x14ac:dyDescent="0.25">
      <c r="A925" s="1"/>
      <c r="B925" s="7"/>
      <c r="C925" s="7"/>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row>
    <row r="926" spans="1:92" ht="15.75" customHeight="1" x14ac:dyDescent="0.25">
      <c r="A926" s="1"/>
      <c r="B926" s="7"/>
      <c r="C926" s="7"/>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row>
    <row r="927" spans="1:92" ht="15.75" customHeight="1" x14ac:dyDescent="0.25">
      <c r="A927" s="1"/>
      <c r="B927" s="7"/>
      <c r="C927" s="7"/>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row>
    <row r="928" spans="1:92" ht="15.75" customHeight="1" x14ac:dyDescent="0.25">
      <c r="A928" s="1"/>
      <c r="B928" s="7"/>
      <c r="C928" s="7"/>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row>
    <row r="929" spans="1:92" ht="15.75" customHeight="1" x14ac:dyDescent="0.25">
      <c r="A929" s="1"/>
      <c r="B929" s="7"/>
      <c r="C929" s="7"/>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row>
    <row r="930" spans="1:92" ht="15.75" customHeight="1" x14ac:dyDescent="0.25">
      <c r="A930" s="1"/>
      <c r="B930" s="7"/>
      <c r="C930" s="7"/>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row>
    <row r="931" spans="1:92" ht="15.75" customHeight="1" x14ac:dyDescent="0.25">
      <c r="A931" s="1"/>
      <c r="B931" s="7"/>
      <c r="C931" s="7"/>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row>
    <row r="932" spans="1:92" ht="15.75" customHeight="1" x14ac:dyDescent="0.25">
      <c r="A932" s="1"/>
      <c r="B932" s="7"/>
      <c r="C932" s="7"/>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row>
    <row r="933" spans="1:92" ht="15.75" customHeight="1" x14ac:dyDescent="0.25">
      <c r="A933" s="1"/>
      <c r="B933" s="7"/>
      <c r="C933" s="7"/>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row>
    <row r="934" spans="1:92" ht="15.75" customHeight="1" x14ac:dyDescent="0.25">
      <c r="A934" s="1"/>
      <c r="B934" s="7"/>
      <c r="C934" s="7"/>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row>
    <row r="935" spans="1:92" ht="15.75" customHeight="1" x14ac:dyDescent="0.25">
      <c r="A935" s="1"/>
      <c r="B935" s="7"/>
      <c r="C935" s="7"/>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row>
    <row r="936" spans="1:92" ht="15.75" customHeight="1" x14ac:dyDescent="0.25">
      <c r="A936" s="1"/>
      <c r="B936" s="7"/>
      <c r="C936" s="7"/>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row>
    <row r="937" spans="1:92" ht="15.75" customHeight="1" x14ac:dyDescent="0.25">
      <c r="A937" s="1"/>
      <c r="B937" s="7"/>
      <c r="C937" s="7"/>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row>
    <row r="938" spans="1:92" ht="15.75" customHeight="1" x14ac:dyDescent="0.25">
      <c r="A938" s="1"/>
      <c r="B938" s="7"/>
      <c r="C938" s="7"/>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row>
    <row r="939" spans="1:92" ht="15.75" customHeight="1" x14ac:dyDescent="0.25">
      <c r="A939" s="1"/>
      <c r="B939" s="7"/>
      <c r="C939" s="7"/>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row>
    <row r="940" spans="1:92" ht="15.75" customHeight="1" x14ac:dyDescent="0.25">
      <c r="A940" s="1"/>
      <c r="B940" s="7"/>
      <c r="C940" s="7"/>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row>
    <row r="941" spans="1:92" ht="15.75" customHeight="1" x14ac:dyDescent="0.25">
      <c r="A941" s="1"/>
      <c r="B941" s="7"/>
      <c r="C941" s="7"/>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row>
    <row r="942" spans="1:92" ht="15.75" customHeight="1" x14ac:dyDescent="0.25">
      <c r="A942" s="1"/>
      <c r="B942" s="7"/>
      <c r="C942" s="7"/>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row>
    <row r="943" spans="1:92" ht="15.75" customHeight="1" x14ac:dyDescent="0.25">
      <c r="A943" s="1"/>
      <c r="B943" s="7"/>
      <c r="C943" s="7"/>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row>
    <row r="944" spans="1:92" ht="15.75" customHeight="1" x14ac:dyDescent="0.25">
      <c r="A944" s="1"/>
      <c r="B944" s="7"/>
      <c r="C944" s="7"/>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row>
    <row r="945" spans="1:92" ht="15.75" customHeight="1" x14ac:dyDescent="0.25">
      <c r="A945" s="1"/>
      <c r="B945" s="7"/>
      <c r="C945" s="7"/>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row>
    <row r="946" spans="1:92" ht="15.75" customHeight="1" x14ac:dyDescent="0.25">
      <c r="A946" s="1"/>
      <c r="B946" s="7"/>
      <c r="C946" s="7"/>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row>
    <row r="947" spans="1:92" ht="15.75" customHeight="1" x14ac:dyDescent="0.25">
      <c r="A947" s="1"/>
      <c r="B947" s="7"/>
      <c r="C947" s="7"/>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row>
    <row r="948" spans="1:92" ht="15.75" customHeight="1" x14ac:dyDescent="0.25">
      <c r="A948" s="1"/>
      <c r="B948" s="7"/>
      <c r="C948" s="7"/>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row>
    <row r="949" spans="1:92" ht="15.75" customHeight="1" x14ac:dyDescent="0.25">
      <c r="A949" s="1"/>
      <c r="B949" s="7"/>
      <c r="C949" s="7"/>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row>
    <row r="950" spans="1:92" ht="15.75" customHeight="1" x14ac:dyDescent="0.25">
      <c r="A950" s="1"/>
      <c r="B950" s="7"/>
      <c r="C950" s="7"/>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row>
    <row r="951" spans="1:92" ht="15.75" customHeight="1" x14ac:dyDescent="0.25">
      <c r="A951" s="1"/>
      <c r="B951" s="7"/>
      <c r="C951" s="7"/>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row>
    <row r="952" spans="1:92" ht="15.75" customHeight="1" x14ac:dyDescent="0.25">
      <c r="A952" s="1"/>
      <c r="B952" s="7"/>
      <c r="C952" s="7"/>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row>
    <row r="953" spans="1:92" ht="15.75" customHeight="1" x14ac:dyDescent="0.25">
      <c r="A953" s="1"/>
      <c r="B953" s="7"/>
      <c r="C953" s="7"/>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row>
    <row r="954" spans="1:92" ht="15.75" customHeight="1" x14ac:dyDescent="0.25">
      <c r="A954" s="1"/>
      <c r="B954" s="7"/>
      <c r="C954" s="7"/>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row>
    <row r="955" spans="1:92" ht="15.75" customHeight="1" x14ac:dyDescent="0.25">
      <c r="A955" s="1"/>
      <c r="B955" s="7"/>
      <c r="C955" s="7"/>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row>
    <row r="956" spans="1:92" ht="15.75" customHeight="1" x14ac:dyDescent="0.25">
      <c r="A956" s="1"/>
      <c r="B956" s="7"/>
      <c r="C956" s="7"/>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row>
    <row r="957" spans="1:92" ht="15.75" customHeight="1" x14ac:dyDescent="0.25">
      <c r="A957" s="1"/>
      <c r="B957" s="7"/>
      <c r="C957" s="7"/>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row>
    <row r="958" spans="1:92" ht="15.75" customHeight="1" x14ac:dyDescent="0.25">
      <c r="A958" s="1"/>
      <c r="B958" s="7"/>
      <c r="C958" s="7"/>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row>
    <row r="959" spans="1:92" ht="15.75" customHeight="1" x14ac:dyDescent="0.25">
      <c r="A959" s="1"/>
      <c r="B959" s="7"/>
      <c r="C959" s="7"/>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row>
    <row r="960" spans="1:92" ht="15.75" customHeight="1" x14ac:dyDescent="0.25">
      <c r="A960" s="1"/>
      <c r="B960" s="7"/>
      <c r="C960" s="7"/>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row>
    <row r="961" spans="1:92" ht="15.75" customHeight="1" x14ac:dyDescent="0.25">
      <c r="A961" s="1"/>
      <c r="B961" s="7"/>
      <c r="C961" s="7"/>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row>
    <row r="962" spans="1:92" ht="15.75" customHeight="1" x14ac:dyDescent="0.25">
      <c r="A962" s="1"/>
      <c r="B962" s="7"/>
      <c r="C962" s="7"/>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row>
    <row r="963" spans="1:92" ht="15.75" customHeight="1" x14ac:dyDescent="0.25">
      <c r="A963" s="1"/>
      <c r="B963" s="7"/>
      <c r="C963" s="7"/>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row>
    <row r="964" spans="1:92" ht="15.75" customHeight="1" x14ac:dyDescent="0.25">
      <c r="A964" s="1"/>
      <c r="B964" s="7"/>
      <c r="C964" s="7"/>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row>
    <row r="965" spans="1:92" ht="15.75" customHeight="1" x14ac:dyDescent="0.25">
      <c r="A965" s="1"/>
      <c r="B965" s="7"/>
      <c r="C965" s="7"/>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row>
    <row r="966" spans="1:92" ht="15.75" customHeight="1" x14ac:dyDescent="0.25">
      <c r="A966" s="1"/>
      <c r="B966" s="7"/>
      <c r="C966" s="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row>
    <row r="967" spans="1:92" ht="15.75" customHeight="1" x14ac:dyDescent="0.25">
      <c r="A967" s="1"/>
      <c r="B967" s="7"/>
      <c r="C967" s="7"/>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row>
    <row r="968" spans="1:92" ht="15.75" customHeight="1" x14ac:dyDescent="0.25">
      <c r="A968" s="1"/>
      <c r="B968" s="7"/>
      <c r="C968" s="7"/>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row>
    <row r="969" spans="1:92" ht="15.75" customHeight="1" x14ac:dyDescent="0.25">
      <c r="A969" s="1"/>
      <c r="B969" s="7"/>
      <c r="C969" s="7"/>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row>
    <row r="970" spans="1:92" ht="15.75" customHeight="1" x14ac:dyDescent="0.25">
      <c r="A970" s="1"/>
      <c r="B970" s="7"/>
      <c r="C970" s="7"/>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row>
    <row r="971" spans="1:92" ht="15.75" customHeight="1" x14ac:dyDescent="0.25">
      <c r="A971" s="1"/>
      <c r="B971" s="7"/>
      <c r="C971" s="7"/>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row>
    <row r="972" spans="1:92" ht="15.75" customHeight="1" x14ac:dyDescent="0.25">
      <c r="A972" s="1"/>
      <c r="B972" s="7"/>
      <c r="C972" s="7"/>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row>
    <row r="973" spans="1:92" ht="15.75" customHeight="1" x14ac:dyDescent="0.25">
      <c r="A973" s="1"/>
      <c r="B973" s="7"/>
      <c r="C973" s="7"/>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row>
    <row r="974" spans="1:92" ht="15.75" customHeight="1" x14ac:dyDescent="0.25">
      <c r="A974" s="1"/>
      <c r="B974" s="7"/>
      <c r="C974" s="7"/>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row>
    <row r="975" spans="1:92" ht="15.75" customHeight="1" x14ac:dyDescent="0.25">
      <c r="A975" s="1"/>
      <c r="B975" s="7"/>
      <c r="C975" s="7"/>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row>
    <row r="976" spans="1:92" ht="15.75" customHeight="1" x14ac:dyDescent="0.25">
      <c r="A976" s="1"/>
      <c r="B976" s="7"/>
      <c r="C976" s="7"/>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row>
    <row r="977" spans="1:92" ht="15.75" customHeight="1" x14ac:dyDescent="0.25">
      <c r="A977" s="1"/>
      <c r="B977" s="7"/>
      <c r="C977" s="7"/>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row>
    <row r="978" spans="1:92" ht="15.75" customHeight="1" x14ac:dyDescent="0.25">
      <c r="A978" s="1"/>
      <c r="B978" s="7"/>
      <c r="C978" s="7"/>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row>
    <row r="979" spans="1:92" ht="15.75" customHeight="1" x14ac:dyDescent="0.25">
      <c r="A979" s="1"/>
      <c r="B979" s="7"/>
      <c r="C979" s="7"/>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row>
    <row r="980" spans="1:92" ht="15.75" customHeight="1" x14ac:dyDescent="0.25">
      <c r="A980" s="1"/>
      <c r="B980" s="7"/>
      <c r="C980" s="7"/>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row>
    <row r="981" spans="1:92" ht="15.75" customHeight="1" x14ac:dyDescent="0.25">
      <c r="A981" s="1"/>
      <c r="B981" s="7"/>
      <c r="C981" s="7"/>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row>
    <row r="982" spans="1:92" ht="15.75" customHeight="1" x14ac:dyDescent="0.25">
      <c r="A982" s="1"/>
      <c r="B982" s="7"/>
      <c r="C982" s="7"/>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row>
    <row r="983" spans="1:92" ht="15.75" customHeight="1" x14ac:dyDescent="0.25">
      <c r="A983" s="1"/>
      <c r="B983" s="7"/>
      <c r="C983" s="7"/>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row>
    <row r="984" spans="1:92" ht="15.75" customHeight="1" x14ac:dyDescent="0.25">
      <c r="A984" s="1"/>
      <c r="B984" s="7"/>
      <c r="C984" s="7"/>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row>
    <row r="985" spans="1:92" ht="15.75" customHeight="1" x14ac:dyDescent="0.25">
      <c r="A985" s="1"/>
      <c r="B985" s="7"/>
      <c r="C985" s="7"/>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row>
    <row r="986" spans="1:92" ht="15.75" customHeight="1" x14ac:dyDescent="0.25">
      <c r="A986" s="1"/>
      <c r="B986" s="7"/>
      <c r="C986" s="7"/>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row>
    <row r="987" spans="1:92" ht="15.75" customHeight="1" x14ac:dyDescent="0.25">
      <c r="A987" s="1"/>
      <c r="B987" s="7"/>
      <c r="C987" s="7"/>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row>
    <row r="988" spans="1:92" ht="15.75" customHeight="1" x14ac:dyDescent="0.25">
      <c r="A988" s="1"/>
      <c r="B988" s="7"/>
      <c r="C988" s="7"/>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row>
    <row r="989" spans="1:92" ht="15.75" customHeight="1" x14ac:dyDescent="0.25">
      <c r="A989" s="1"/>
      <c r="B989" s="7"/>
      <c r="C989" s="7"/>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row>
    <row r="990" spans="1:92" ht="15.75" customHeight="1" x14ac:dyDescent="0.25">
      <c r="A990" s="1"/>
      <c r="B990" s="7"/>
      <c r="C990" s="7"/>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row>
    <row r="991" spans="1:92" ht="15.75" customHeight="1" x14ac:dyDescent="0.25">
      <c r="A991" s="1"/>
      <c r="B991" s="7"/>
      <c r="C991" s="7"/>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row>
    <row r="992" spans="1:92" ht="15.75" customHeight="1" x14ac:dyDescent="0.25">
      <c r="A992" s="1"/>
      <c r="B992" s="7"/>
      <c r="C992" s="7"/>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row>
    <row r="993" spans="1:92" ht="15.75" customHeight="1" x14ac:dyDescent="0.25">
      <c r="A993" s="1"/>
      <c r="B993" s="7"/>
      <c r="C993" s="7"/>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row>
    <row r="994" spans="1:92" ht="15.75" customHeight="1" x14ac:dyDescent="0.25">
      <c r="A994" s="1"/>
      <c r="B994" s="7"/>
      <c r="C994" s="7"/>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row>
    <row r="995" spans="1:92" ht="15.75" customHeight="1" x14ac:dyDescent="0.25">
      <c r="A995" s="1"/>
      <c r="B995" s="7"/>
      <c r="C995" s="7"/>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row>
    <row r="996" spans="1:92" ht="15.75" customHeight="1" x14ac:dyDescent="0.25">
      <c r="A996" s="1"/>
      <c r="B996" s="7"/>
      <c r="C996" s="7"/>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row>
    <row r="997" spans="1:92" ht="15.75" customHeight="1" x14ac:dyDescent="0.25">
      <c r="A997" s="1"/>
      <c r="B997" s="7"/>
      <c r="C997" s="7"/>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row>
    <row r="998" spans="1:92" ht="15.75" customHeight="1" x14ac:dyDescent="0.25">
      <c r="A998" s="1"/>
      <c r="B998" s="7"/>
      <c r="C998" s="7"/>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row>
    <row r="999" spans="1:92" ht="15.75" customHeight="1" x14ac:dyDescent="0.25">
      <c r="A999" s="1"/>
      <c r="B999" s="7"/>
      <c r="C999" s="7"/>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row>
    <row r="1000" spans="1:92" ht="15.75" customHeight="1" x14ac:dyDescent="0.25">
      <c r="A1000" s="1"/>
      <c r="B1000" s="7"/>
      <c r="C1000" s="7"/>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row>
    <row r="1001" spans="1:92" ht="15.75" customHeight="1" x14ac:dyDescent="0.25">
      <c r="A1001" s="1"/>
      <c r="B1001" s="7"/>
      <c r="C1001" s="7"/>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row>
    <row r="1002" spans="1:92" ht="15.75" customHeight="1" x14ac:dyDescent="0.25">
      <c r="A1002" s="1"/>
      <c r="B1002" s="7"/>
      <c r="C1002" s="7"/>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row>
    <row r="1003" spans="1:92" ht="15.75" customHeight="1" x14ac:dyDescent="0.25">
      <c r="A1003" s="1"/>
      <c r="B1003" s="7"/>
      <c r="C1003" s="7"/>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row>
    <row r="1004" spans="1:92" ht="15.75" customHeight="1" x14ac:dyDescent="0.25">
      <c r="A1004" s="1"/>
      <c r="B1004" s="7"/>
      <c r="C1004" s="7"/>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row>
    <row r="1005" spans="1:92" ht="15.75" customHeight="1" x14ac:dyDescent="0.25">
      <c r="A1005" s="1"/>
      <c r="B1005" s="7"/>
      <c r="C1005" s="7"/>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row>
  </sheetData>
  <sheetProtection algorithmName="SHA-512" hashValue="pKoMK6BEUEYVOkmxsf8z/1gnniBD2W2xmoy00+835N0RJrvLeFJYu17gG390C3bvd9qNCEW3VOLF9A+WBcVamw==" saltValue="MG9NXJTIaJlrL1aIxXS36A==" spinCount="100000" sheet="1" objects="1" scenarios="1"/>
  <dataConsolidate/>
  <mergeCells count="125">
    <mergeCell ref="A7:D7"/>
    <mergeCell ref="U14:U15"/>
    <mergeCell ref="V14:V15"/>
    <mergeCell ref="W14:W15"/>
    <mergeCell ref="X14:X15"/>
    <mergeCell ref="Y14:Y15"/>
    <mergeCell ref="A17:F17"/>
    <mergeCell ref="A18:F18"/>
    <mergeCell ref="G5:AB5"/>
    <mergeCell ref="G7:G9"/>
    <mergeCell ref="G10:G12"/>
    <mergeCell ref="H7:J7"/>
    <mergeCell ref="A16:F16"/>
    <mergeCell ref="E8:E9"/>
    <mergeCell ref="K7:L7"/>
    <mergeCell ref="K8:L8"/>
    <mergeCell ref="K9:L9"/>
    <mergeCell ref="K10:L10"/>
    <mergeCell ref="K11:L11"/>
    <mergeCell ref="K12:L12"/>
    <mergeCell ref="H8:J8"/>
    <mergeCell ref="H9:J9"/>
    <mergeCell ref="H10:J10"/>
    <mergeCell ref="AC5:AF5"/>
    <mergeCell ref="AE7:AF9"/>
    <mergeCell ref="AE10:AF12"/>
    <mergeCell ref="AC6:AF6"/>
    <mergeCell ref="M10:N10"/>
    <mergeCell ref="M11:N11"/>
    <mergeCell ref="M12:N12"/>
    <mergeCell ref="AA8:AB8"/>
    <mergeCell ref="AA9:AB9"/>
    <mergeCell ref="M6:N6"/>
    <mergeCell ref="AA6:AB6"/>
    <mergeCell ref="M7:N7"/>
    <mergeCell ref="M8:N8"/>
    <mergeCell ref="M9:N9"/>
    <mergeCell ref="AA10:AB10"/>
    <mergeCell ref="AA11:AB11"/>
    <mergeCell ref="AA12:AB12"/>
    <mergeCell ref="AC7:AD9"/>
    <mergeCell ref="AC14:AC15"/>
    <mergeCell ref="AD14:AD15"/>
    <mergeCell ref="AE14:AE15"/>
    <mergeCell ref="AF14:AF15"/>
    <mergeCell ref="H11:J11"/>
    <mergeCell ref="H12:J12"/>
    <mergeCell ref="H14:H15"/>
    <mergeCell ref="I14:I15"/>
    <mergeCell ref="G13:I13"/>
    <mergeCell ref="AD13:AW13"/>
    <mergeCell ref="T14:T15"/>
    <mergeCell ref="Z14:Z15"/>
    <mergeCell ref="AC10:AD12"/>
    <mergeCell ref="BR14:BR15"/>
    <mergeCell ref="AG6:AH6"/>
    <mergeCell ref="AG5:AH5"/>
    <mergeCell ref="BO14:BO15"/>
    <mergeCell ref="AM14:AM15"/>
    <mergeCell ref="AU14:AU15"/>
    <mergeCell ref="AV14:AV15"/>
    <mergeCell ref="AW14:AW15"/>
    <mergeCell ref="AX14:AX15"/>
    <mergeCell ref="AI14:AI15"/>
    <mergeCell ref="AJ14:AJ15"/>
    <mergeCell ref="AK14:AK15"/>
    <mergeCell ref="AU5:AV5"/>
    <mergeCell ref="AX7:BQ11"/>
    <mergeCell ref="AU6:AV6"/>
    <mergeCell ref="AG7:AH9"/>
    <mergeCell ref="AG10:AH12"/>
    <mergeCell ref="AU10:AV12"/>
    <mergeCell ref="AU7:AV9"/>
    <mergeCell ref="AG14:AG15"/>
    <mergeCell ref="AH14:AH15"/>
    <mergeCell ref="AX13:BQ13"/>
    <mergeCell ref="BP14:BP15"/>
    <mergeCell ref="BQ14:BQ15"/>
    <mergeCell ref="A1:BR1"/>
    <mergeCell ref="A2:BR2"/>
    <mergeCell ref="A3:BR3"/>
    <mergeCell ref="A5:D5"/>
    <mergeCell ref="A6:D6"/>
    <mergeCell ref="AA7:AB7"/>
    <mergeCell ref="A8:D9"/>
    <mergeCell ref="A14:F14"/>
    <mergeCell ref="J14:J15"/>
    <mergeCell ref="K14:K15"/>
    <mergeCell ref="L14:L15"/>
    <mergeCell ref="M14:M15"/>
    <mergeCell ref="N14:N15"/>
    <mergeCell ref="O14:O15"/>
    <mergeCell ref="A10:F13"/>
    <mergeCell ref="AL14:AL15"/>
    <mergeCell ref="P14:P15"/>
    <mergeCell ref="Q14:Q15"/>
    <mergeCell ref="R14:R15"/>
    <mergeCell ref="S14:S15"/>
    <mergeCell ref="AA14:AA15"/>
    <mergeCell ref="AB14:AB15"/>
    <mergeCell ref="J13:AC13"/>
    <mergeCell ref="G14:G15"/>
    <mergeCell ref="BJ14:BJ15"/>
    <mergeCell ref="BK14:BK15"/>
    <mergeCell ref="BL14:BL15"/>
    <mergeCell ref="BM14:BM15"/>
    <mergeCell ref="BN14:BN15"/>
    <mergeCell ref="AN14:AN15"/>
    <mergeCell ref="AO14:AO15"/>
    <mergeCell ref="AP14:AP15"/>
    <mergeCell ref="AQ14:AQ15"/>
    <mergeCell ref="AR14:AR15"/>
    <mergeCell ref="AS14:AS15"/>
    <mergeCell ref="AT14:AT15"/>
    <mergeCell ref="BH14:BH15"/>
    <mergeCell ref="BI14:BI15"/>
    <mergeCell ref="BC14:BC15"/>
    <mergeCell ref="BD14:BD15"/>
    <mergeCell ref="BE14:BE15"/>
    <mergeCell ref="BF14:BF15"/>
    <mergeCell ref="BG14:BG15"/>
    <mergeCell ref="AZ14:AZ15"/>
    <mergeCell ref="BA14:BA15"/>
    <mergeCell ref="BB14:BB15"/>
    <mergeCell ref="AY14:AY15"/>
  </mergeCells>
  <dataValidations count="12">
    <dataValidation type="custom" allowBlank="1" showInputMessage="1" showErrorMessage="1" errorTitle="Błąd" error="Wpisano nieprawidłową wartość. Liczba musi się mieścić w zakresie pomiędzy 0,4 a 8,12 " prompt="Wpisywana wartość musi mieścić się między 0,4 a 8,12" sqref="E5" xr:uid="{00000000-0002-0000-0000-000000000000}">
      <formula1>AND(E5&gt;=0.4,E5&lt;=8.12)</formula1>
    </dataValidation>
    <dataValidation type="list" allowBlank="1" showInputMessage="1" showErrorMessage="1" errorTitle="Błąd" error="Można wpisać wyłącznie liczby 1, 2 i 3, odpowiadające długości trwania dofinansowania." prompt="Wybierz z listy: 1, 2 lub 3." sqref="E6" xr:uid="{00000000-0002-0000-0000-000001000000}">
      <formula1>$BU$21:$BU$23</formula1>
    </dataValidation>
    <dataValidation type="list" allowBlank="1" showInputMessage="1" showErrorMessage="1" errorTitle="Błąd" error="Można wpisać wyłącznie liczby 50, 70 i 90, odpowiadające wysokości otrzymanego dofinansowania." prompt="Wybierz z listy: 50%, 70% lub 90%." sqref="E8:E9" xr:uid="{00000000-0002-0000-0000-000002000000}">
      <formula1>$BW$25:$BW$27</formula1>
    </dataValidation>
    <dataValidation type="custom" allowBlank="1" showInputMessage="1" showErrorMessage="1" errorTitle="Błąd" error="Pole wypełniane jest tylko w przypadku braku numeru PESEL. Upewnij się że w kolumnie D nie jest wpisana żadna wartość i spróbuj ponownie." prompt="Pole wypełniane jest tylko w przypadku braku numeru PESEL." sqref="E19:E267" xr:uid="{00000000-0002-0000-0000-000003000000}">
      <formula1>AND(LEN($E19)+LEN($D19)=LEN($E19))</formula1>
    </dataValidation>
    <dataValidation type="list" allowBlank="1" showInputMessage="1" showErrorMessage="1" errorTitle="Błąd" error="Wybierz 0 lub 1. " prompt="Wybierz:_x000a_0 gdy pracownik ma mniej niż 30 lat, _x000a_1 gdy pracownik ma więcej niż 30 lat." sqref="F19:F267" xr:uid="{00000000-0002-0000-0000-000004000000}">
      <formula1>$BU$20:$BU$21</formula1>
    </dataValidation>
    <dataValidation type="list" allowBlank="1" showInputMessage="1" showErrorMessage="1" errorTitle="Błąd" error="Wybierz 0 lub 1." prompt="Wybierz:_x000a_0 gdy pracownik objęty jest zwolnieniem ze składek z art. 31zo ustway COVID19,_x000a_1 gdy pracownik nie jest objęty zwolnieniem z art. 31zo ustawy COVID19." sqref="AD19:AD267 J19:J267" xr:uid="{00000000-0002-0000-0000-000005000000}">
      <formula1>$BU$20:$BU$21</formula1>
    </dataValidation>
    <dataValidation allowBlank="1" showInputMessage="1" showErrorMessage="1" prompt="Należy wpisać kwotę z kolumny M kalkulatora stanowiącego załącznik nr 2 do wniosku." sqref="I19:I267" xr:uid="{00000000-0002-0000-0000-000006000000}"/>
    <dataValidation type="list" allowBlank="1" showInputMessage="1" showErrorMessage="1" sqref="AX19:AX267" xr:uid="{00000000-0002-0000-0000-000007000000}">
      <formula1>$BU$20:$BU$21</formula1>
    </dataValidation>
    <dataValidation type="decimal" operator="lessThan" allowBlank="1" showInputMessage="1" showErrorMessage="1" errorTitle="Błąd" error="Wpisana kwota jest za wysoka. Proszę się upewnić, że wpisywana kwota dotyczy składek pracownika - kolumna K kalkulatora stanowiącego załącznik nr 2 do wniosku!" prompt="Należy wpisać kwotę z kolumny K kalkulatora stanowiącego załącznik nr 2 do wniosku, czyli kwotę składek pracownika." sqref="G19:G267" xr:uid="{00000000-0002-0000-0000-000008000000}">
      <formula1>600</formula1>
    </dataValidation>
    <dataValidation type="decimal" operator="lessThan" allowBlank="1" showInputMessage="1" showErrorMessage="1" errorTitle="Błąd" error="Wpisana kwota jest za wysoka. Proszę się upewnić, że wpisywana kwota dotyczy składek pracodawcy - kolumna L kalkulatora stanowiącego załącznik nr 2 do wniosku!" prompt="Należy wpisać kwotę z kolumny L kalkulatora stanowiącego załącznik nr 2 do wniosku, czyli kwotę składek pracodawcy." sqref="H19:H267" xr:uid="{00000000-0002-0000-0000-000009000000}">
      <formula1>700</formula1>
    </dataValidation>
    <dataValidation type="custom" allowBlank="1" showInputMessage="1" showErrorMessage="1" errorTitle="Błąd" error="Wprowadzono niepoprawny numer PESEL. Spróbuj ponownie i zaakceptuj wpisany numer enterem." prompt="Numer PESEL musi składać się z dokładnie 11 cyfr i spełniać wewnętrzne reguły tego numeru." sqref="D19:D267" xr:uid="{00000000-0002-0000-0000-00000A000000}">
      <formula1>AND(LEN($D19)=11,VALUE(MID($D19,11,1))=$CA19)</formula1>
    </dataValidation>
    <dataValidation type="list" allowBlank="1" showInputMessage="1" showErrorMessage="1" errorTitle="Błąd" error="Można wpisać wyłącznie rok 2020 lub 2021." prompt="Wybierz z listy: 2020 lub 2021" sqref="E7" xr:uid="{00000000-0002-0000-0000-00000B000000}">
      <formula1>$BW$33:$BW$34</formula1>
    </dataValidation>
  </dataValidations>
  <pageMargins left="0.25" right="0.25" top="0.75" bottom="0.75" header="0.3" footer="0.3"/>
  <pageSetup paperSize="9" scale="29"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M1003"/>
  <sheetViews>
    <sheetView showGridLines="0" zoomScale="70" zoomScaleNormal="70" workbookViewId="0">
      <selection activeCell="B12" sqref="B12"/>
    </sheetView>
  </sheetViews>
  <sheetFormatPr defaultColWidth="12.625" defaultRowHeight="15" customHeight="1" x14ac:dyDescent="0.2"/>
  <cols>
    <col min="1" max="1" width="6.25" style="22" customWidth="1"/>
    <col min="2" max="2" width="13.125" style="22" customWidth="1"/>
    <col min="3" max="3" width="23.625" style="22" customWidth="1"/>
    <col min="4" max="4" width="16.75" style="22" customWidth="1"/>
    <col min="5" max="5" width="17.375" style="22" customWidth="1"/>
    <col min="6" max="6" width="18.125" style="22" customWidth="1"/>
    <col min="7" max="7" width="11.375" style="22" customWidth="1"/>
    <col min="8" max="8" width="12.625" style="22" customWidth="1"/>
    <col min="9" max="15" width="12.5" style="22" customWidth="1"/>
    <col min="16" max="18" width="12.5" style="22" hidden="1" customWidth="1"/>
    <col min="19" max="26" width="12.5" style="22" customWidth="1"/>
    <col min="27" max="29" width="12.5" style="22" hidden="1" customWidth="1"/>
    <col min="30" max="37" width="12.5" style="22" customWidth="1"/>
    <col min="38" max="40" width="12.5" style="22" hidden="1" customWidth="1"/>
    <col min="41" max="43" width="12.5" style="22" customWidth="1"/>
    <col min="44" max="44" width="18.25" style="22" customWidth="1"/>
    <col min="45" max="45" width="13.25" style="18" customWidth="1"/>
    <col min="46" max="47" width="7.75" style="18" hidden="1" customWidth="1"/>
    <col min="48" max="48" width="14.375" style="18" hidden="1" customWidth="1"/>
    <col min="49" max="49" width="20" style="18" hidden="1" customWidth="1"/>
    <col min="50" max="51" width="7.75" style="18" hidden="1" customWidth="1"/>
    <col min="52" max="52" width="10.25" style="18" hidden="1" customWidth="1"/>
    <col min="53" max="53" width="11.5" style="18" hidden="1" customWidth="1"/>
    <col min="54" max="54" width="11.25" style="18" hidden="1" customWidth="1"/>
    <col min="55" max="55" width="11" style="22" hidden="1" customWidth="1"/>
    <col min="56" max="56" width="10.25" style="22" hidden="1" customWidth="1"/>
    <col min="57" max="57" width="12.375" style="22" hidden="1" customWidth="1"/>
    <col min="58" max="58" width="11.25" style="22" hidden="1" customWidth="1"/>
    <col min="59" max="59" width="10.25" style="22" hidden="1" customWidth="1"/>
    <col min="60" max="60" width="11.375" style="22" hidden="1" customWidth="1"/>
    <col min="61" max="61" width="15.25" style="22" hidden="1" customWidth="1"/>
    <col min="62" max="63" width="7.75" style="22" hidden="1" customWidth="1"/>
    <col min="64" max="65" width="12.625" style="22" hidden="1" customWidth="1"/>
    <col min="66" max="67" width="0" style="22" hidden="1" customWidth="1"/>
    <col min="68" max="16384" width="12.625" style="22"/>
  </cols>
  <sheetData>
    <row r="1" spans="1:64" ht="30.75" customHeight="1" thickBot="1" x14ac:dyDescent="0.3">
      <c r="A1" s="446" t="s">
        <v>0</v>
      </c>
      <c r="B1" s="447"/>
      <c r="C1" s="447"/>
      <c r="D1" s="447"/>
      <c r="E1" s="447"/>
      <c r="F1" s="448"/>
      <c r="G1" s="447"/>
      <c r="H1" s="448"/>
      <c r="I1" s="448"/>
      <c r="J1" s="448"/>
      <c r="K1" s="448"/>
      <c r="L1" s="447"/>
      <c r="M1" s="448"/>
      <c r="N1" s="447"/>
      <c r="O1" s="447"/>
      <c r="P1" s="447"/>
      <c r="Q1" s="448"/>
      <c r="R1" s="448"/>
      <c r="S1" s="447"/>
      <c r="T1" s="447"/>
      <c r="U1" s="447"/>
      <c r="V1" s="448"/>
      <c r="W1" s="448"/>
      <c r="X1" s="448"/>
      <c r="Y1" s="448"/>
      <c r="Z1" s="448"/>
      <c r="AA1" s="448"/>
      <c r="AB1" s="448"/>
      <c r="AC1" s="448"/>
      <c r="AD1" s="448"/>
      <c r="AE1" s="448"/>
      <c r="AF1" s="448"/>
      <c r="AG1" s="448"/>
      <c r="AH1" s="448"/>
      <c r="AI1" s="448"/>
      <c r="AJ1" s="448"/>
      <c r="AK1" s="448"/>
      <c r="AL1" s="448"/>
      <c r="AM1" s="448"/>
      <c r="AN1" s="448"/>
      <c r="AO1" s="448"/>
      <c r="AP1" s="448"/>
      <c r="AQ1" s="448"/>
      <c r="AR1" s="449"/>
      <c r="AS1" s="19"/>
      <c r="AT1" s="19"/>
      <c r="AU1" s="19"/>
      <c r="AV1" s="19"/>
      <c r="AW1" s="19"/>
      <c r="AX1" s="19"/>
      <c r="AY1" s="19"/>
      <c r="AZ1" s="19"/>
      <c r="BA1" s="19"/>
      <c r="BB1" s="19"/>
      <c r="BC1" s="1"/>
      <c r="BD1" s="1"/>
      <c r="BE1" s="1"/>
      <c r="BF1" s="1"/>
      <c r="BG1" s="1"/>
      <c r="BH1" s="1"/>
      <c r="BI1" s="1"/>
      <c r="BJ1" s="1"/>
      <c r="BK1" s="1"/>
    </row>
    <row r="2" spans="1:64" ht="31.5" customHeight="1" thickBot="1" x14ac:dyDescent="0.3">
      <c r="A2" s="262" t="s">
        <v>1</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1"/>
      <c r="AS2" s="19"/>
      <c r="AT2" s="19"/>
      <c r="AU2" s="19"/>
      <c r="AV2" s="19"/>
      <c r="AW2" s="19"/>
      <c r="AX2" s="19"/>
      <c r="AY2" s="19"/>
      <c r="AZ2" s="19"/>
      <c r="BA2" s="19"/>
      <c r="BB2" s="19"/>
      <c r="BC2" s="1"/>
      <c r="BD2" s="1"/>
      <c r="BE2" s="1"/>
      <c r="BF2" s="1"/>
      <c r="BG2" s="1"/>
      <c r="BH2" s="1"/>
      <c r="BI2" s="1"/>
      <c r="BJ2" s="1"/>
      <c r="BK2" s="1"/>
    </row>
    <row r="3" spans="1:64" ht="31.5" customHeight="1" thickBot="1" x14ac:dyDescent="0.3">
      <c r="A3" s="265" t="s">
        <v>33</v>
      </c>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1"/>
      <c r="AS3" s="19"/>
      <c r="AT3" s="19"/>
      <c r="AU3" s="19"/>
      <c r="AV3" s="19"/>
      <c r="AW3" s="19"/>
      <c r="AX3" s="19"/>
      <c r="AY3" s="19"/>
      <c r="AZ3" s="19"/>
      <c r="BA3" s="19"/>
      <c r="BB3" s="19"/>
      <c r="BC3" s="1"/>
      <c r="BD3" s="1"/>
      <c r="BE3" s="1"/>
      <c r="BF3" s="1"/>
      <c r="BG3" s="1"/>
      <c r="BH3" s="1"/>
      <c r="BI3" s="1"/>
      <c r="BJ3" s="1"/>
      <c r="BK3" s="1"/>
    </row>
    <row r="4" spans="1:64" ht="12" customHeight="1" thickBot="1" x14ac:dyDescent="0.3">
      <c r="A4" s="3"/>
      <c r="B4" s="3"/>
      <c r="C4" s="3"/>
      <c r="D4" s="3"/>
      <c r="E4" s="3"/>
      <c r="F4" s="3"/>
      <c r="G4" s="3"/>
      <c r="H4" s="3"/>
      <c r="I4" s="3"/>
      <c r="J4" s="3"/>
      <c r="K4" s="452" t="s">
        <v>32</v>
      </c>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4"/>
      <c r="AS4" s="19"/>
      <c r="AT4" s="19"/>
      <c r="AU4" s="19"/>
      <c r="AV4" s="19"/>
      <c r="AW4" s="19"/>
      <c r="AX4" s="19"/>
      <c r="AY4" s="19"/>
      <c r="AZ4" s="19"/>
      <c r="BA4" s="19"/>
      <c r="BB4" s="19"/>
      <c r="BC4" s="1"/>
      <c r="BD4" s="1"/>
      <c r="BE4" s="1"/>
      <c r="BF4" s="1"/>
      <c r="BG4" s="1"/>
      <c r="BH4" s="1"/>
      <c r="BI4" s="1"/>
      <c r="BJ4" s="1"/>
      <c r="BK4" s="1"/>
    </row>
    <row r="5" spans="1:64" ht="76.5" customHeight="1" thickBot="1" x14ac:dyDescent="0.3">
      <c r="A5" s="285" t="s">
        <v>106</v>
      </c>
      <c r="B5" s="457"/>
      <c r="C5" s="457"/>
      <c r="D5" s="457"/>
      <c r="E5" s="457"/>
      <c r="F5" s="286"/>
      <c r="G5" s="458"/>
      <c r="H5" s="8"/>
      <c r="I5" s="8"/>
      <c r="J5" s="8"/>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6"/>
      <c r="AY5" s="19"/>
      <c r="AZ5" s="19"/>
      <c r="BA5" s="19"/>
      <c r="BB5" s="19"/>
      <c r="BC5" s="1"/>
      <c r="BD5" s="1"/>
      <c r="BE5" s="1"/>
      <c r="BF5" s="1"/>
      <c r="BG5" s="1"/>
      <c r="BH5" s="1"/>
      <c r="BI5" s="1"/>
      <c r="BJ5" s="1"/>
      <c r="BK5" s="1"/>
    </row>
    <row r="6" spans="1:64" ht="23.25" customHeight="1" thickTop="1" thickBot="1" x14ac:dyDescent="0.3">
      <c r="A6" s="291"/>
      <c r="B6" s="289"/>
      <c r="C6" s="289"/>
      <c r="D6" s="289"/>
      <c r="E6" s="289"/>
      <c r="F6" s="289"/>
      <c r="G6" s="289"/>
      <c r="H6" s="460" t="s">
        <v>49</v>
      </c>
      <c r="I6" s="461"/>
      <c r="J6" s="462"/>
      <c r="K6" s="459" t="s">
        <v>24</v>
      </c>
      <c r="L6" s="294"/>
      <c r="M6" s="294"/>
      <c r="N6" s="294"/>
      <c r="O6" s="294"/>
      <c r="P6" s="294"/>
      <c r="Q6" s="294"/>
      <c r="R6" s="294"/>
      <c r="S6" s="294"/>
      <c r="T6" s="294"/>
      <c r="U6" s="295"/>
      <c r="V6" s="347" t="s">
        <v>25</v>
      </c>
      <c r="W6" s="348"/>
      <c r="X6" s="348"/>
      <c r="Y6" s="348"/>
      <c r="Z6" s="348"/>
      <c r="AA6" s="348"/>
      <c r="AB6" s="348"/>
      <c r="AC6" s="348"/>
      <c r="AD6" s="348"/>
      <c r="AE6" s="348"/>
      <c r="AF6" s="350"/>
      <c r="AG6" s="325" t="s">
        <v>31</v>
      </c>
      <c r="AH6" s="326"/>
      <c r="AI6" s="326"/>
      <c r="AJ6" s="326"/>
      <c r="AK6" s="326"/>
      <c r="AL6" s="326"/>
      <c r="AM6" s="326"/>
      <c r="AN6" s="326"/>
      <c r="AO6" s="326"/>
      <c r="AP6" s="326"/>
      <c r="AQ6" s="327"/>
      <c r="AR6" s="64" t="s">
        <v>30</v>
      </c>
      <c r="AS6" s="19"/>
      <c r="AT6" s="19"/>
      <c r="AU6" s="19"/>
      <c r="AV6" s="19"/>
      <c r="AW6" s="19"/>
      <c r="AX6" s="19"/>
      <c r="AY6" s="19"/>
      <c r="AZ6" s="19"/>
      <c r="BA6" s="19"/>
      <c r="BB6" s="19"/>
      <c r="BC6" s="1"/>
      <c r="BD6" s="1"/>
      <c r="BE6" s="1"/>
      <c r="BF6" s="1"/>
      <c r="BG6" s="1"/>
      <c r="BH6" s="1"/>
      <c r="BI6" s="1"/>
      <c r="BJ6" s="1"/>
      <c r="BK6" s="1"/>
    </row>
    <row r="7" spans="1:64" ht="20.25" customHeight="1" thickTop="1" x14ac:dyDescent="0.3">
      <c r="A7" s="278" t="s">
        <v>51</v>
      </c>
      <c r="B7" s="279"/>
      <c r="C7" s="279"/>
      <c r="D7" s="279"/>
      <c r="E7" s="279"/>
      <c r="F7" s="279"/>
      <c r="G7" s="280"/>
      <c r="H7" s="440" t="s">
        <v>56</v>
      </c>
      <c r="I7" s="442" t="s">
        <v>28</v>
      </c>
      <c r="J7" s="444" t="s">
        <v>50</v>
      </c>
      <c r="K7" s="436" t="s">
        <v>34</v>
      </c>
      <c r="L7" s="438" t="s">
        <v>54</v>
      </c>
      <c r="M7" s="438" t="s">
        <v>42</v>
      </c>
      <c r="N7" s="438" t="s">
        <v>45</v>
      </c>
      <c r="O7" s="438" t="s">
        <v>44</v>
      </c>
      <c r="P7" s="474" t="s">
        <v>2</v>
      </c>
      <c r="Q7" s="480" t="s">
        <v>118</v>
      </c>
      <c r="R7" s="480" t="s">
        <v>119</v>
      </c>
      <c r="S7" s="438" t="s">
        <v>48</v>
      </c>
      <c r="T7" s="438" t="s">
        <v>46</v>
      </c>
      <c r="U7" s="476" t="s">
        <v>47</v>
      </c>
      <c r="V7" s="478" t="s">
        <v>21</v>
      </c>
      <c r="W7" s="305" t="s">
        <v>54</v>
      </c>
      <c r="X7" s="305" t="s">
        <v>42</v>
      </c>
      <c r="Y7" s="305" t="s">
        <v>45</v>
      </c>
      <c r="Z7" s="305" t="s">
        <v>44</v>
      </c>
      <c r="AA7" s="254" t="s">
        <v>2</v>
      </c>
      <c r="AB7" s="427" t="s">
        <v>118</v>
      </c>
      <c r="AC7" s="254" t="s">
        <v>119</v>
      </c>
      <c r="AD7" s="430" t="s">
        <v>48</v>
      </c>
      <c r="AE7" s="305" t="s">
        <v>46</v>
      </c>
      <c r="AF7" s="432" t="s">
        <v>47</v>
      </c>
      <c r="AG7" s="309" t="s">
        <v>21</v>
      </c>
      <c r="AH7" s="257" t="s">
        <v>54</v>
      </c>
      <c r="AI7" s="257" t="s">
        <v>42</v>
      </c>
      <c r="AJ7" s="257" t="s">
        <v>45</v>
      </c>
      <c r="AK7" s="257" t="s">
        <v>44</v>
      </c>
      <c r="AL7" s="254" t="s">
        <v>2</v>
      </c>
      <c r="AM7" s="434" t="s">
        <v>118</v>
      </c>
      <c r="AN7" s="254" t="s">
        <v>119</v>
      </c>
      <c r="AO7" s="472" t="s">
        <v>48</v>
      </c>
      <c r="AP7" s="257" t="s">
        <v>46</v>
      </c>
      <c r="AQ7" s="328" t="s">
        <v>47</v>
      </c>
      <c r="AR7" s="298" t="s">
        <v>4</v>
      </c>
      <c r="AS7" s="19"/>
      <c r="AT7" s="19"/>
      <c r="AU7" s="19"/>
      <c r="AV7" s="19"/>
      <c r="AW7" s="19"/>
      <c r="AX7" s="19"/>
      <c r="AY7" s="19"/>
      <c r="AZ7" s="19"/>
      <c r="BA7" s="19"/>
      <c r="BB7" s="19"/>
      <c r="BC7" s="1"/>
      <c r="BD7" s="1"/>
      <c r="BE7" s="1"/>
      <c r="BF7" s="1"/>
      <c r="BG7" s="1"/>
      <c r="BH7" s="1"/>
      <c r="BI7" s="1"/>
      <c r="BJ7" s="1"/>
      <c r="BK7" s="1"/>
    </row>
    <row r="8" spans="1:64" ht="128.25" customHeight="1" thickBot="1" x14ac:dyDescent="0.3">
      <c r="A8" s="113" t="s">
        <v>5</v>
      </c>
      <c r="B8" s="91" t="s">
        <v>57</v>
      </c>
      <c r="C8" s="91" t="s">
        <v>58</v>
      </c>
      <c r="D8" s="89" t="s">
        <v>59</v>
      </c>
      <c r="E8" s="90" t="s">
        <v>60</v>
      </c>
      <c r="F8" s="89" t="s">
        <v>89</v>
      </c>
      <c r="G8" s="114" t="s">
        <v>22</v>
      </c>
      <c r="H8" s="441"/>
      <c r="I8" s="443"/>
      <c r="J8" s="445"/>
      <c r="K8" s="437"/>
      <c r="L8" s="439"/>
      <c r="M8" s="439"/>
      <c r="N8" s="439"/>
      <c r="O8" s="439"/>
      <c r="P8" s="475"/>
      <c r="Q8" s="481"/>
      <c r="R8" s="481"/>
      <c r="S8" s="439"/>
      <c r="T8" s="439"/>
      <c r="U8" s="477"/>
      <c r="V8" s="479"/>
      <c r="W8" s="324"/>
      <c r="X8" s="324"/>
      <c r="Y8" s="324"/>
      <c r="Z8" s="324"/>
      <c r="AA8" s="255"/>
      <c r="AB8" s="428"/>
      <c r="AC8" s="256"/>
      <c r="AD8" s="431"/>
      <c r="AE8" s="324"/>
      <c r="AF8" s="433"/>
      <c r="AG8" s="310"/>
      <c r="AH8" s="258"/>
      <c r="AI8" s="258"/>
      <c r="AJ8" s="258"/>
      <c r="AK8" s="258"/>
      <c r="AL8" s="255"/>
      <c r="AM8" s="435"/>
      <c r="AN8" s="256"/>
      <c r="AO8" s="473"/>
      <c r="AP8" s="258"/>
      <c r="AQ8" s="429"/>
      <c r="AR8" s="299"/>
      <c r="AS8" s="19"/>
      <c r="AT8" s="19"/>
      <c r="AU8" s="19"/>
      <c r="AV8" s="19"/>
      <c r="AW8" s="19"/>
      <c r="AX8" s="19"/>
      <c r="AY8" s="19"/>
      <c r="AZ8" s="19"/>
      <c r="BA8" s="19"/>
      <c r="BB8" s="19"/>
      <c r="BC8" s="19"/>
      <c r="BD8" s="19"/>
      <c r="BE8" s="2"/>
      <c r="BF8" s="1"/>
      <c r="BG8" s="1"/>
      <c r="BH8" s="1"/>
      <c r="BI8" s="1"/>
      <c r="BJ8" s="1"/>
      <c r="BK8" s="1"/>
    </row>
    <row r="9" spans="1:64" ht="15.75" customHeight="1" thickTop="1" x14ac:dyDescent="0.25">
      <c r="A9" s="416" t="s">
        <v>30</v>
      </c>
      <c r="B9" s="417"/>
      <c r="C9" s="417"/>
      <c r="D9" s="417"/>
      <c r="E9" s="417"/>
      <c r="F9" s="417"/>
      <c r="G9" s="418"/>
      <c r="H9" s="182">
        <f>SUM($H12:$H260)</f>
        <v>0</v>
      </c>
      <c r="I9" s="183">
        <f>SUM($I12:$I260)</f>
        <v>0</v>
      </c>
      <c r="J9" s="184">
        <f>SUM($J12:$J260)</f>
        <v>0</v>
      </c>
      <c r="K9" s="185" t="s">
        <v>64</v>
      </c>
      <c r="L9" s="186">
        <f>SUM($L12:$L260)</f>
        <v>0</v>
      </c>
      <c r="M9" s="186">
        <f>SUM($M12:$M260)</f>
        <v>0</v>
      </c>
      <c r="N9" s="186">
        <f>SUM($N12:$N260)</f>
        <v>0</v>
      </c>
      <c r="O9" s="186">
        <f>SUM($O12:$O260)</f>
        <v>0</v>
      </c>
      <c r="P9" s="186"/>
      <c r="Q9" s="187">
        <f>SUM($Q12:$Q260)</f>
        <v>0</v>
      </c>
      <c r="R9" s="187">
        <f>SUM($R12:$R260)</f>
        <v>0</v>
      </c>
      <c r="S9" s="186">
        <f>SUM($S12:$S260)</f>
        <v>0</v>
      </c>
      <c r="T9" s="186">
        <f>SUM($T12:$T260)</f>
        <v>0</v>
      </c>
      <c r="U9" s="187">
        <f>SUM($U12:$U260)</f>
        <v>0</v>
      </c>
      <c r="V9" s="188" t="s">
        <v>64</v>
      </c>
      <c r="W9" s="183">
        <f>SUM($W12:$W260)</f>
        <v>0</v>
      </c>
      <c r="X9" s="183">
        <f>SUM($X12:$X260)</f>
        <v>0</v>
      </c>
      <c r="Y9" s="183">
        <f>SUM($Y12:$Y260)</f>
        <v>0</v>
      </c>
      <c r="Z9" s="183">
        <f>SUM($Z12:$Z260)</f>
        <v>0</v>
      </c>
      <c r="AA9" s="183"/>
      <c r="AB9" s="190">
        <f>SUM($AB12:$AB260)</f>
        <v>0</v>
      </c>
      <c r="AC9" s="183">
        <f>SUM($AC12:$AC260)</f>
        <v>0</v>
      </c>
      <c r="AD9" s="189">
        <f>SUM($AD12:$AD260)</f>
        <v>0</v>
      </c>
      <c r="AE9" s="183">
        <f>SUM($AE12:$AE260)</f>
        <v>0</v>
      </c>
      <c r="AF9" s="184">
        <f>SUM($AF12:$AF260)</f>
        <v>0</v>
      </c>
      <c r="AG9" s="189" t="s">
        <v>64</v>
      </c>
      <c r="AH9" s="183">
        <f>SUM($AH12:$AH260)</f>
        <v>0</v>
      </c>
      <c r="AI9" s="183">
        <f>SUM($AI12:$AI260)</f>
        <v>0</v>
      </c>
      <c r="AJ9" s="183">
        <f>SUM($AJ12:$AJ260)</f>
        <v>0</v>
      </c>
      <c r="AK9" s="183">
        <f>SUM($AK12:$AK260)</f>
        <v>0</v>
      </c>
      <c r="AL9" s="183"/>
      <c r="AM9" s="190">
        <f>SUM($AM12:$AM260)</f>
        <v>0</v>
      </c>
      <c r="AN9" s="190">
        <f>SUM($AN12:$AN260)</f>
        <v>0</v>
      </c>
      <c r="AO9" s="183">
        <f>SUM($AO12:$AO260)</f>
        <v>0</v>
      </c>
      <c r="AP9" s="183">
        <f>SUM($AP12:$AP260)</f>
        <v>0</v>
      </c>
      <c r="AQ9" s="190">
        <f>SUM($AQ12:$AQ260)</f>
        <v>0</v>
      </c>
      <c r="AR9" s="229">
        <f>SUM($AR12:$AR260)</f>
        <v>0</v>
      </c>
      <c r="AS9" s="19"/>
      <c r="AT9" s="19"/>
      <c r="AU9" s="19"/>
      <c r="AV9" s="19"/>
      <c r="AW9" s="19"/>
      <c r="AX9" s="19"/>
      <c r="AY9" s="19"/>
      <c r="AZ9" s="19"/>
      <c r="BA9" s="19"/>
      <c r="BB9" s="19"/>
      <c r="BC9" s="19"/>
      <c r="BD9" s="19"/>
      <c r="BE9" s="2"/>
      <c r="BF9" s="1"/>
      <c r="BG9" s="1"/>
      <c r="BH9" s="1"/>
      <c r="BI9" s="1"/>
      <c r="BJ9" s="1"/>
      <c r="BK9" s="1"/>
    </row>
    <row r="10" spans="1:64" ht="15.75" customHeight="1" x14ac:dyDescent="0.25">
      <c r="A10" s="399" t="s">
        <v>62</v>
      </c>
      <c r="B10" s="400"/>
      <c r="C10" s="400"/>
      <c r="D10" s="400"/>
      <c r="E10" s="400"/>
      <c r="F10" s="400"/>
      <c r="G10" s="401"/>
      <c r="H10" s="191">
        <f>SUMPRODUCT($G12:$G260,$H12:$H260)</f>
        <v>0</v>
      </c>
      <c r="I10" s="192">
        <f>SUMPRODUCT($G12:$G260,$I12:$I260)</f>
        <v>0</v>
      </c>
      <c r="J10" s="193">
        <f>SUMPRODUCT($G12:$G260,$J12:$J260)</f>
        <v>0</v>
      </c>
      <c r="K10" s="194" t="s">
        <v>64</v>
      </c>
      <c r="L10" s="195">
        <f>SUMPRODUCT($G12:$G260,$L12:$L260)</f>
        <v>0</v>
      </c>
      <c r="M10" s="195">
        <f>SUMPRODUCT($G12:$G260,$M12:$M260)</f>
        <v>0</v>
      </c>
      <c r="N10" s="195">
        <f>SUMPRODUCT($G12:$G260,$N12:$N260)</f>
        <v>0</v>
      </c>
      <c r="O10" s="195">
        <f>SUMPRODUCT($G12:$G260,$O12:$O260)</f>
        <v>0</v>
      </c>
      <c r="P10" s="195"/>
      <c r="Q10" s="196">
        <f>SUMPRODUCT($G12:$G260,$Q12:$Q260)</f>
        <v>0</v>
      </c>
      <c r="R10" s="196">
        <f>SUMPRODUCT($G12:$G260,$R12:$R260)</f>
        <v>0</v>
      </c>
      <c r="S10" s="195">
        <f>SUMPRODUCT($G12:$G260,$S12:$S260)</f>
        <v>0</v>
      </c>
      <c r="T10" s="195">
        <f>SUMPRODUCT($G12:$G260,$T12:$T260)</f>
        <v>0</v>
      </c>
      <c r="U10" s="196">
        <f>SUMPRODUCT($G12:$G260,$U12:$U260)</f>
        <v>0</v>
      </c>
      <c r="V10" s="197" t="s">
        <v>64</v>
      </c>
      <c r="W10" s="192">
        <f>SUMPRODUCT($G12:$G260,$W12:$W260)</f>
        <v>0</v>
      </c>
      <c r="X10" s="192">
        <f>SUMPRODUCT($G12:$G260,$X12:$X260)</f>
        <v>0</v>
      </c>
      <c r="Y10" s="192">
        <f>SUMPRODUCT($G12:$G260,$Y12:$Y260)</f>
        <v>0</v>
      </c>
      <c r="Z10" s="192">
        <f>SUMPRODUCT($G12:$G260,$Z12:$Z260)</f>
        <v>0</v>
      </c>
      <c r="AA10" s="192"/>
      <c r="AB10" s="199">
        <f>SUMPRODUCT($G12:$G260,$AB12:$AB260)</f>
        <v>0</v>
      </c>
      <c r="AC10" s="192">
        <f>SUMPRODUCT($G12:$G260,$AC12:$AC260)</f>
        <v>0</v>
      </c>
      <c r="AD10" s="198">
        <f>SUMPRODUCT($G12:$G260,$AD12:$AD260)</f>
        <v>0</v>
      </c>
      <c r="AE10" s="192">
        <f>SUMPRODUCT($G12:$G260,$AE12:$AE260)</f>
        <v>0</v>
      </c>
      <c r="AF10" s="193">
        <f>SUMPRODUCT($G12:$G260,$AF12:$AF260)</f>
        <v>0</v>
      </c>
      <c r="AG10" s="198" t="s">
        <v>64</v>
      </c>
      <c r="AH10" s="192">
        <f>SUMPRODUCT($G12:$G260,$AH12:$AH260)</f>
        <v>0</v>
      </c>
      <c r="AI10" s="192">
        <f>SUMPRODUCT($G12:$G260,$AI12:$AI260)</f>
        <v>0</v>
      </c>
      <c r="AJ10" s="192">
        <f>SUMPRODUCT($G12:$G260,$AJ12:$AJ260)</f>
        <v>0</v>
      </c>
      <c r="AK10" s="192">
        <f>SUMPRODUCT($G12:$G260,$AK12:$AK260)</f>
        <v>0</v>
      </c>
      <c r="AL10" s="192"/>
      <c r="AM10" s="199">
        <f>SUMPRODUCT($G12:$G260,$AM12:$AM260)</f>
        <v>0</v>
      </c>
      <c r="AN10" s="199">
        <f>SUMPRODUCT($G12:$G260,$AN12:$AN260)</f>
        <v>0</v>
      </c>
      <c r="AO10" s="192">
        <f>SUMPRODUCT($G12:$G260,$AO12:$AO260)</f>
        <v>0</v>
      </c>
      <c r="AP10" s="192">
        <f>SUMPRODUCT($G12:$G260,$AP12:$AP260)</f>
        <v>0</v>
      </c>
      <c r="AQ10" s="193">
        <f>SUMPRODUCT($G12:$G260,$AQ12:$AQ260)</f>
        <v>0</v>
      </c>
      <c r="AR10" s="230">
        <f>SUMPRODUCT($G12:$G260,$AR12:$AR260)</f>
        <v>0</v>
      </c>
      <c r="AS10" s="19"/>
      <c r="AT10" s="19"/>
      <c r="AU10" s="19"/>
      <c r="AV10" s="19"/>
      <c r="AW10" s="19"/>
      <c r="AX10" s="19"/>
      <c r="AY10" s="19"/>
      <c r="AZ10" s="466" t="s">
        <v>91</v>
      </c>
      <c r="BA10" s="467"/>
      <c r="BB10" s="467"/>
      <c r="BC10" s="467"/>
      <c r="BD10" s="467"/>
      <c r="BE10" s="467"/>
      <c r="BF10" s="467"/>
      <c r="BG10" s="467"/>
      <c r="BH10" s="467"/>
      <c r="BI10" s="468"/>
      <c r="BJ10" s="236"/>
      <c r="BK10" s="236"/>
      <c r="BL10" s="237"/>
    </row>
    <row r="11" spans="1:64" ht="15.75" customHeight="1" thickBot="1" x14ac:dyDescent="0.3">
      <c r="A11" s="402" t="s">
        <v>63</v>
      </c>
      <c r="B11" s="403"/>
      <c r="C11" s="403"/>
      <c r="D11" s="403"/>
      <c r="E11" s="403"/>
      <c r="F11" s="403"/>
      <c r="G11" s="404"/>
      <c r="H11" s="200">
        <f>SUM($H$9-$H$10)</f>
        <v>0</v>
      </c>
      <c r="I11" s="201">
        <f>SUM($I$9-$I$10)</f>
        <v>0</v>
      </c>
      <c r="J11" s="202">
        <f>SUM($J$9-$J$10)</f>
        <v>0</v>
      </c>
      <c r="K11" s="203" t="s">
        <v>64</v>
      </c>
      <c r="L11" s="204">
        <f>SUM($L$9-$L$10)</f>
        <v>0</v>
      </c>
      <c r="M11" s="204">
        <f>SUM($M$9-$M$10)</f>
        <v>0</v>
      </c>
      <c r="N11" s="204">
        <f>SUM($N$9-$N$10)</f>
        <v>0</v>
      </c>
      <c r="O11" s="204">
        <f>SUM($O$9-$O$10)</f>
        <v>0</v>
      </c>
      <c r="P11" s="204"/>
      <c r="Q11" s="205">
        <f>SUM($Q$9-$Q$10)</f>
        <v>0</v>
      </c>
      <c r="R11" s="205">
        <f>SUM($R$9-$R$10)</f>
        <v>0</v>
      </c>
      <c r="S11" s="204">
        <f>SUM($S$9-$S$10)</f>
        <v>0</v>
      </c>
      <c r="T11" s="204">
        <f>SUM($T$9-$T$10)</f>
        <v>0</v>
      </c>
      <c r="U11" s="205">
        <f>SUM($U$9-$U$10)</f>
        <v>0</v>
      </c>
      <c r="V11" s="206" t="s">
        <v>64</v>
      </c>
      <c r="W11" s="201">
        <f>SUM($W$9-$W$10)</f>
        <v>0</v>
      </c>
      <c r="X11" s="201">
        <f>SUM($X$9-$X$10)</f>
        <v>0</v>
      </c>
      <c r="Y11" s="201">
        <f>SUM($Y$9-$Y$10)</f>
        <v>0</v>
      </c>
      <c r="Z11" s="201">
        <f>SUM($Z$9-$Z$10)</f>
        <v>0</v>
      </c>
      <c r="AA11" s="201"/>
      <c r="AB11" s="208">
        <f>SUM($AB$9-$AB$10)</f>
        <v>0</v>
      </c>
      <c r="AC11" s="201">
        <f>SUM($AC$9-$AC$10)</f>
        <v>0</v>
      </c>
      <c r="AD11" s="207">
        <f>SUM($AD$9-$AD$10)</f>
        <v>0</v>
      </c>
      <c r="AE11" s="201">
        <f>SUM($AE$9-$AE$10)</f>
        <v>0</v>
      </c>
      <c r="AF11" s="202">
        <f>SUM($AF$9-$AF$10)</f>
        <v>0</v>
      </c>
      <c r="AG11" s="207" t="s">
        <v>64</v>
      </c>
      <c r="AH11" s="201">
        <f>SUM($AH$9-$AH$10)</f>
        <v>0</v>
      </c>
      <c r="AI11" s="201">
        <f>SUM($AI$9-$AI$10)</f>
        <v>0</v>
      </c>
      <c r="AJ11" s="201">
        <f>SUM($AJ$9-$AJ$10)</f>
        <v>0</v>
      </c>
      <c r="AK11" s="201">
        <f>SUM($AK$9-$AK$10)</f>
        <v>0</v>
      </c>
      <c r="AL11" s="201"/>
      <c r="AM11" s="208">
        <f>SUM($AM$9-$AM$10)</f>
        <v>0</v>
      </c>
      <c r="AN11" s="208">
        <f>SUM($AN$9-$AN$10)</f>
        <v>0</v>
      </c>
      <c r="AO11" s="201">
        <f>SUM($AO$9-$AO$10)</f>
        <v>0</v>
      </c>
      <c r="AP11" s="201">
        <f>SUM($AP$9-$AP$10)</f>
        <v>0</v>
      </c>
      <c r="AQ11" s="202">
        <f>SUM($AQ$9-$AQ$10)</f>
        <v>0</v>
      </c>
      <c r="AR11" s="231">
        <f>SUM($AR$9-$AR$10)</f>
        <v>0</v>
      </c>
      <c r="AS11" s="19"/>
      <c r="AT11" s="19"/>
      <c r="AU11" s="19"/>
      <c r="AV11" s="19"/>
      <c r="AW11" s="19"/>
      <c r="AX11" s="19"/>
      <c r="AY11" s="19"/>
      <c r="AZ11" s="463" t="s">
        <v>94</v>
      </c>
      <c r="BA11" s="464"/>
      <c r="BB11" s="465"/>
      <c r="BC11" s="466" t="s">
        <v>95</v>
      </c>
      <c r="BD11" s="467"/>
      <c r="BE11" s="468"/>
      <c r="BF11" s="469" t="s">
        <v>96</v>
      </c>
      <c r="BG11" s="470"/>
      <c r="BH11" s="471"/>
      <c r="BI11" s="236" t="s">
        <v>30</v>
      </c>
      <c r="BJ11" s="236"/>
      <c r="BK11" s="236"/>
      <c r="BL11" s="237"/>
    </row>
    <row r="12" spans="1:64" ht="16.5" thickTop="1" x14ac:dyDescent="0.25">
      <c r="A12" s="115">
        <v>1</v>
      </c>
      <c r="B12" s="151"/>
      <c r="C12" s="152"/>
      <c r="D12" s="118"/>
      <c r="E12" s="118"/>
      <c r="F12" s="241"/>
      <c r="G12" s="119">
        <v>1</v>
      </c>
      <c r="H12" s="153">
        <v>0</v>
      </c>
      <c r="I12" s="154">
        <v>0</v>
      </c>
      <c r="J12" s="60">
        <v>0</v>
      </c>
      <c r="K12" s="155">
        <v>1</v>
      </c>
      <c r="L12" s="120">
        <v>0</v>
      </c>
      <c r="M12" s="120">
        <v>0</v>
      </c>
      <c r="N12" s="112">
        <v>0</v>
      </c>
      <c r="O12" s="112">
        <v>0</v>
      </c>
      <c r="P12" s="247">
        <f>IF('umowa o pracę'!$E$7=2020,ROUND(IF($L12&gt;=2600,2600*'umowa o pracę'!$E$8,$L12*'umowa o pracę'!$E$8),2),IF('umowa o pracę'!$E$7=2021,ROUND(IF($L12&gt;=2800,2800*'umowa o pracę'!$E$8,$L12*'umowa o pracę'!$E$8),2),0))</f>
        <v>0</v>
      </c>
      <c r="Q12" s="252">
        <f>IF(IF(IF(AND($K12=1,$I12&gt;0),ROUND(IF($L12+$M12&gt;=2600,2600*'umowa o pracę'!$E$8,($L12+$M12)*'umowa o pracę'!$E$8),2)+IF($M12=0,ROUND(IF($L12&gt;2600,ROUND($O12/$L12*2600,2),$O12)*'umowa o pracę'!$E$8,2),ROUND(IF($L12&gt;2600,ROUND($O12/$L12*2600,2),$O12)*'umowa o pracę'!$E$8,2)),ROUND(IF($L12+$M12&gt;=2600,2600*'umowa o pracę'!$E$8,($L12+$M12)*'umowa o pracę'!$E$8),2)-IF($M12=0,ROUND(ROUND(IF($L12&gt;2600,ROUND($N12/$L12*2600,2),$N12),2)*'umowa o pracę'!$E$8,2),IF($M12&gt;0,IF($L12+$M12&lt;2600,ROUND(ROUND($N12+ROUND($M12*9%,2),2)*'umowa o pracę'!$E$8,2),IF(AND($L12+$M12&gt;=2600,$M12&lt;2600,$L12&lt;2600),ROUND((ROUND(((2600-$M12)/$L12)*$N12,2)+ROUND($M12*9%,2))*'umowa o pracę'!$E$8,2),IF(AND($L12+$M12&gt;=2600,$M12&gt;=2600),ROUND((ROUND(2600*9%,2))*'umowa o pracę'!$E$8,2),IF(AND($L12+$M12&gt;=2600,$L12&gt;=2600,$M12&lt;2600),ROUND((ROUND($M12*9%,2)+ROUND(((2600-$M12)/$L12)*$N12,2))*'umowa o pracę'!$E$8,2),0)))),0)))&gt;$J12,$J12,IF(AND($K12=1,$I12&gt;0),ROUND(IF($L12+$M12&gt;=2600,2600*'umowa o pracę'!$E$8,($L12+$M12)*'umowa o pracę'!$E$8),2)+IF($M12=0,ROUND(IF($L12&gt;2600,ROUND($O12/$L12*2600,2),$O12)*'umowa o pracę'!$E$8,2),ROUND(IF($L12&gt;2600,ROUND($O12/$L12*2600,2),$O12)*'umowa o pracę'!$E$8,2)),ROUND(IF($L12+$M12&gt;=2600,2600*'umowa o pracę'!$E$8,($L12+$M12)*'umowa o pracę'!$E$8),2)-IF($M12=0,ROUND(ROUND(IF($L12&gt;2600,ROUND($N12/$L12*2600,2),$N12),2)*'umowa o pracę'!$E$8,2),IF($M12&gt;0,IF($L12+$M12&lt;2600,ROUND(ROUND($N12+ROUND($M12*9%,2),2)*'umowa o pracę'!$E$8,2),IF(AND($L12+$M12&gt;=2600,$M12&lt;2600,$L12&lt;2600),ROUND((ROUND(((2600-$M12)/$L12)*$N12,2)+ROUND($M12*9%,2))*'umowa o pracę'!$E$8,2),IF(AND($L12+$M12&gt;=2600,$M12&gt;=2600),ROUND((ROUND(2600*9%,2))*'umowa o pracę'!$E$8,2),IF(AND($L12+$M12&gt;=2600,$L12&gt;=2600,$M12&lt;2600),ROUND((ROUND($M12*9%,2)+ROUND(((2600-$M12)/$L12)*$N12,2))*'umowa o pracę'!$E$8,2),0)))),0))))&gt;$J12,$J12,IF(IF(AND($K12=1,$I12&gt;0),ROUND(IF($L12+$M12&gt;=2600,2600*'umowa o pracę'!$E$8,($L12+$M12)*'umowa o pracę'!$E$8),2)+IF($M12=0,ROUND(IF($L12&gt;2600,ROUND($O12/$L12*2600,2),$O12)*'umowa o pracę'!$E$8,2),ROUND(IF($L12&gt;2600,ROUND($O12/$L12*2600,2),$O12)*'umowa o pracę'!$E$8,2)),ROUND(IF($L12+$M12&gt;=2600,2600*'umowa o pracę'!$E$8,($L12+$M12)*'umowa o pracę'!$E$8),2)-IF($M12=0,ROUND(ROUND(IF($L12&gt;2600,ROUND($N12/$L12*2600,2),$N12),2)*'umowa o pracę'!$E$8,2),IF($M12&gt;0,IF($L12+$M12&lt;2600,ROUND(ROUND($N12+ROUND($M12*9%,2),2)*'umowa o pracę'!$E$8,2),IF(AND($L12+$M12&gt;=2600,$M12&lt;2600,$L12&lt;2600),ROUND((ROUND(((2600-$M12)/$L12)*$N12,2)+ROUND($M12*9%,2))*'umowa o pracę'!$E$8,2),IF(AND($L12+$M12&gt;=2600,$M12&gt;=2600),ROUND((ROUND(2600*9%,2))*'umowa o pracę'!$E$8,2),IF(AND($L12+$M12&gt;=2600,$L12&gt;=2600,$M12&lt;2600),ROUND((ROUND($M12*9%,2)+ROUND(((2600-$M12)/$L12)*$N12,2))*'umowa o pracę'!$E$8,2),0)))),0)))&gt;$J12,$J12,IF(AND($K12=1,$I12&gt;0),ROUND(IF($L12+$M12&gt;=2600,2600*'umowa o pracę'!$E$8,($L12+$M12)*'umowa o pracę'!$E$8),2)+IF($M12=0,ROUND(IF($L12&gt;2600,ROUND($O12/$L12*2600,2),$O12)*'umowa o pracę'!$E$8,2),ROUND(IF($L12&gt;2600,ROUND($O12/$L12*2600,2),$O12)*'umowa o pracę'!$E$8,2)),ROUND(IF($L12+$M12&gt;=2600,2600*'umowa o pracę'!$E$8,($L12+$M12)*'umowa o pracę'!$E$8),2)-IF(AND($M12=0,I12&gt;0),ROUND(ROUND(IF($L12&gt;2600,ROUND($N12/$L12*2600,2),$N12),2)*'umowa o pracę'!$E$8,2),IF($M12&gt;0,IF($L12+$M12&lt;2600,ROUND(ROUND($N12+ROUND($M12*9%,2),2)*'umowa o pracę'!$E$8,2),IF(AND($L12+$M12&gt;=2600,$M12&lt;2600,$L12&lt;2600),ROUND((ROUND(((2600-$M12)/$L12)*$N12,2)+ROUND($M12*9%,2))*'umowa o pracę'!$E$8,2),IF(AND($L12+$M12&gt;=2600,$M12&gt;=2600),ROUND((ROUND(2600*9%,2))*'umowa o pracę'!$E$8,2),IF(AND($L12+$M12&gt;=2600,$L12&gt;=2600,$M12&lt;2600),ROUND((ROUND($M12*9%,2)+ROUND(((2600-$M12)/$L12)*$N12,2))*'umowa o pracę'!$E$8,2),0)))),0)))))</f>
        <v>0</v>
      </c>
      <c r="R12" s="252">
        <f>IF(IF(IF(AND($K12=1,$I12&gt;0),ROUND(IF($L12+$M12&gt;=2800,2800*'umowa o pracę'!$E$8,($L12+$M12)*'umowa o pracę'!$E$8),2)+IF($M12=0,ROUND(IF($L12&gt;2800,ROUND($O12/$L12*2800,2),$O12)*'umowa o pracę'!$E$8,2),ROUND(IF($L12&gt;2800,ROUND($O12/$L12*2800,2),$O12)*'umowa o pracę'!$E$8,2)),ROUND(IF($L12+$M12&gt;=2800,2800*'umowa o pracę'!$E$8,($L12+$M12)*'umowa o pracę'!$E$8),2)-IF($M12=0,ROUND(ROUND(IF($L12&gt;2800,ROUND($N12/$L12*2800,2),$N12),2)*'umowa o pracę'!$E$8,2),IF($M12&gt;0,IF($L12+$M12&lt;2800,ROUND(ROUND($N12+ROUND($M12*9%,2),2)*'umowa o pracę'!$E$8,2),IF(AND($L12+$M12&gt;=2800,$M12&lt;2800,$L12&lt;2800),ROUND((ROUND(((2800-$M12)/$L12)*$N12,2)+ROUND($M12*9%,2))*'umowa o pracę'!$E$8,2),IF(AND($L12+$M12&gt;=2800,$M12&gt;=2800),ROUND((ROUND(2800*9%,2))*'umowa o pracę'!$E$8,2),IF(AND($L12+$M12&gt;=2800,$L12&gt;=2800,$M12&lt;2800),ROUND((ROUND($M12*9%,2)+ROUND(((2800-$M12)/$L12)*$N12,2))*'umowa o pracę'!$E$8,2),0)))),0)))&gt;$J12,$J12,IF(AND($K12=1,$I12&gt;0),ROUND(IF($L12+$M12&gt;=2800,2800*'umowa o pracę'!$E$8,($L12+$M12)*'umowa o pracę'!$E$8),2)+IF($M12=0,ROUND(IF($L12&gt;2800,ROUND($O12/$L12*2800,2),$O12)*'umowa o pracę'!$E$8,2),ROUND(IF($L12&gt;2800,ROUND($O12/$L12*2800,2),$O12)*'umowa o pracę'!$E$8,2)),ROUND(IF($L12+$M12&gt;=2800,2800*'umowa o pracę'!$E$8,($L12+$M12)*'umowa o pracę'!$E$8),2)-IF($M12=0,ROUND(ROUND(IF($L12&gt;2800,ROUND($N12/$L12*2800,2),$N12),2)*'umowa o pracę'!$E$8,2),IF($M12&gt;0,IF($L12+$M12&lt;2800,ROUND(ROUND($N12+ROUND($M12*9%,2),2)*'umowa o pracę'!$E$8,2),IF(AND($L12+$M12&gt;=2800,$M12&lt;2800,$L12&lt;2800),ROUND((ROUND(((2800-$M12)/$L12)*$N12,2)+ROUND($M12*9%,2))*'umowa o pracę'!$E$8,2),IF(AND($L12+$M12&gt;=2800,$M12&gt;=2800),ROUND((ROUND(2800*9%,2))*'umowa o pracę'!$E$8,2),IF(AND($L12+$M12&gt;=2800,$L12&gt;=2800,$M12&lt;2800),ROUND((ROUND($M12*9%,2)+ROUND(((2800-$M12)/$L12)*$N12,2))*'umowa o pracę'!$E$8,2),0)))),0))))&gt;$J12,$J12,IF(IF(AND($K12=1,$I12&gt;0),ROUND(IF($L12+$M12&gt;=2800,2800*'umowa o pracę'!$E$8,($L12+$M12)*'umowa o pracę'!$E$8),2)+IF($M12=0,ROUND(IF($L12&gt;2800,ROUND($O12/$L12*2800,2),$O12)*'umowa o pracę'!$E$8,2),ROUND(IF($L12&gt;2800,ROUND($O12/$L12*2800,2),$O12)*'umowa o pracę'!$E$8,2)),ROUND(IF($L12+$M12&gt;=2800,2800*'umowa o pracę'!$E$8,($L12+$M12)*'umowa o pracę'!$E$8),2)-IF($M12=0,ROUND(ROUND(IF($L12&gt;2800,ROUND($N12/$L12*2800,2),$N12),2)*'umowa o pracę'!$E$8,2),IF($M12&gt;0,IF($L12+$M12&lt;2800,ROUND(ROUND($N12+ROUND($M12*9%,2),2)*'umowa o pracę'!$E$8,2),IF(AND($L12+$M12&gt;=2800,$M12&lt;2800,$L12&lt;2800),ROUND((ROUND(((2800-$M12)/$L12)*$N12,2)+ROUND($M12*9%,2))*'umowa o pracę'!$E$8,2),IF(AND($L12+$M12&gt;=2800,$M12&gt;=2800),ROUND((ROUND(2800*9%,2))*'umowa o pracę'!$E$8,2),IF(AND($L12+$M12&gt;=2800,$L12&gt;=2800,$M12&lt;2800),ROUND((ROUND($M12*9%,2)+ROUND(((2800-$M12)/$L12)*$N12,2))*'umowa o pracę'!$E$8,2),0)))),0)))&gt;$J12,$J12,IF(AND($K12=1,$I12&gt;0),ROUND(IF($L12+$M12&gt;=2800,2800*'umowa o pracę'!$E$8,($L12+$M12)*'umowa o pracę'!$E$8),2)+IF($M12=0,ROUND(IF($L12&gt;2800,ROUND($O12/$L12*2800,2),$O12)*'umowa o pracę'!$E$8,2),ROUND(IF($L12&gt;2800,ROUND($O12/$L12*2800,2),$O12)*'umowa o pracę'!$E$8,2)),ROUND(IF($L12+$M12&gt;=2800,2800*'umowa o pracę'!$E$8,($L12+$M12)*'umowa o pracę'!$E$8),2)-IF(AND($M12=0,I12&gt;0),ROUND(ROUND(IF($L12&gt;2800,ROUND($N12/$L12*2800,2),$N12),2)*'umowa o pracę'!$E$8,2),IF($M12&gt;0,IF($L12+$M12&lt;2800,ROUND(ROUND($N12+ROUND($M12*9%,2),2)*'umowa o pracę'!$E$8,2),IF(AND($L12+$M12&gt;=2800,$M12&lt;2800,$L12&lt;2800),ROUND((ROUND(((2800-$M12)/$L12)*$N12,2)+ROUND($M12*9%,2))*'umowa o pracę'!$E$8,2),IF(AND($L12+$M12&gt;=2800,$M12&gt;=2800),ROUND((ROUND(2800*9%,2))*'umowa o pracę'!$E$8,2),IF(AND($L12+$M12&gt;=2800,$L12&gt;=2800,$M12&lt;2800),ROUND((ROUND($M12*9%,2)+ROUND(((2800-$M12)/$L12)*$N12,2))*'umowa o pracę'!$E$8,2),0)))),0)))))</f>
        <v>0</v>
      </c>
      <c r="S12" s="122">
        <f>IF('umowa o pracę'!$E$7=2020,IF(IF($K12=1,IF($M12=0,ROUND(IF($L12&gt;2600,ROUND($N12/$L12*2600,2),$N12)*'umowa o pracę'!$E$8,2),IF($L12+$M12&lt;2600,ROUND(ROUND($N12+ROUND($M12*9%,2),2)*'umowa o pracę'!$E$8,2),IF(AND($L12+$M12&gt;=2600,$L12&lt;2600),ROUND((ROUND($N12+ROUND((2600-$L12)*9%,2),2))*'umowa o pracę'!$E$8,2),IF(AND($L12+$M12&gt;=2600,$L12&gt;=2600),ROUND(ROUND($N12/$L12*2600,2)*'umowa o pracę'!$E$8,2),0)))),0)&gt;$H12,$H12,IF($K12=1,IF($M12=0,ROUND(IF($L12&gt;2600,ROUND($N12/$L12*2600,2),$N12)*'umowa o pracę'!$E$8,2),IF($L12+$M12&lt;2600,ROUND(ROUND($N12+ROUND($M12*9%,2),2)*'umowa o pracę'!$E$8,2),IF(AND($L12+$M12&gt;=2600,$L12&lt;2600),ROUND((ROUND($N12+ROUND((2600-$L12)*9%,2),2))*'umowa o pracę'!$E$8,2),IF(AND($L12+$M12&gt;=2600,$L12&gt;=2600),ROUND(ROUND($N12/$L12*2600,2)*'umowa o pracę'!$E$8,2),0)))),0)),IF('umowa o pracę'!$E$7=2021,IF(IF($K12=1,IF($M12=0,ROUND(IF($L12&gt;2800,ROUND($N12/$L12*2800,2),$N12)*'umowa o pracę'!$E$8,2),IF($L12+$M12&lt;2800,ROUND(ROUND($N12+ROUND($M12*9%,2),2)*'umowa o pracę'!$E$8,2),IF(AND($L12+$M12&gt;=2800,$L12&lt;2800),ROUND((ROUND($N12+ROUND((2800-$L12)*9%,2),2))*'umowa o pracę'!$E$8,2),IF(AND($L12+$M12&gt;=2800,$L12&gt;=2800),ROUND(ROUND($N12/$L12*2800,2)*'umowa o pracę'!$E$8,2),0)))),0)&gt;$H12,$H12,IF($K12=1,IF($M12=0,ROUND(IF($L12&gt;2800,ROUND($N12/$L12*2800,2),$N12)*'umowa o pracę'!$E$8,2),IF($L12+$M12&lt;2800,ROUND(ROUND($N12+ROUND($M12*9%,2),2)*'umowa o pracę'!$E$8,2),IF(AND($L12+$M12&gt;=2800,$L12&lt;2800),ROUND((ROUND($N12+ROUND((2800-$L12)*9%,2),2))*'umowa o pracę'!$E$8,2),IF(AND($L12+$M12&gt;=2800,$L12&gt;=2800),ROUND(ROUND($N12/$L12*2800,2)*'umowa o pracę'!$E$8,2),0)))),0)),0))</f>
        <v>0</v>
      </c>
      <c r="T12" s="122">
        <f>IF('umowa o pracę'!$E$7=2020,IF(IF($K12=1,IF($M12=0,ROUND(IF($L12&gt;2600,ROUND($O12/$L12*2600,2),$O12)*'umowa o pracę'!$E$8,2),ROUND(IF($L12&gt;2600,ROUND($O12/$L12*2600,2),$O12)*'umowa o pracę'!$E$8,2)),0)&gt;$I12,$I12,IF($K12=1,IF($M12=0,ROUND(IF($L12&gt;2600,ROUND($O12/$L12*2600,2),$O12)*'umowa o pracę'!$E$8,2),ROUND(IF($L12&gt;2600,ROUND($O12/$L12*2600,2),$O12)*'umowa o pracę'!$E$8,2)),0)),IF('umowa o pracę'!$E$7=2021,IF(IF($K12=1,IF($M12=0,ROUND(IF($L12&gt;2800,ROUND($O12/$L12*2800,2),$O12)*'umowa o pracę'!$E$8,2),ROUND(IF($L12&gt;2800,ROUND($O12/$L12*2800,2),$O12)*'umowa o pracę'!$E$8,2)),0)&gt;$I12,$I12,IF($K12=1,IF($M12=0,ROUND(IF($L12&gt;2800,ROUND($O12/$L12*2800,2),$O12)*'umowa o pracę'!$E$8,2),ROUND(IF($L12&gt;2800,ROUND($O12/$L12*2800,2),$O12)*'umowa o pracę'!$E$8,2)),0)),0))</f>
        <v>0</v>
      </c>
      <c r="U12" s="156">
        <f>IF('umowa o pracę'!$E$7=2020,$Q12,IF('umowa o pracę'!$E$7=2021,$R12,0))</f>
        <v>0</v>
      </c>
      <c r="V12" s="53">
        <f t="shared" ref="V12:V76" si="0">$K12</f>
        <v>1</v>
      </c>
      <c r="W12" s="54">
        <f>IF('umowa o pracę'!$E$6&lt;2,0,$L12)</f>
        <v>0</v>
      </c>
      <c r="X12" s="54">
        <f>IF('umowa o pracę'!$E$6&lt;2,0,$M12)</f>
        <v>0</v>
      </c>
      <c r="Y12" s="55">
        <f>IF('umowa o pracę'!$E$6&lt;2,0,$N12)</f>
        <v>0</v>
      </c>
      <c r="Z12" s="55">
        <f>IF('umowa o pracę'!$E$6&lt;2,0,$O12)</f>
        <v>0</v>
      </c>
      <c r="AA12" s="122">
        <f>IF('umowa o pracę'!$E$7=2020,ROUND(IF($W12&gt;=2600,2600*'umowa o pracę'!$E$8,$W12*'umowa o pracę'!$E$8),2),IF('umowa o pracę'!$E$7=2021,ROUND(IF($W12&gt;=2800,2800*'umowa o pracę'!$E$8,$W12*'umowa o pracę'!$E$8),2),0))</f>
        <v>0</v>
      </c>
      <c r="AB12" s="32">
        <f>IF(IF(IF(AND($V12=1,$I12&gt;0),ROUND(IF($W12+$X12&gt;=2600,2600*'umowa o pracę'!$E$8,($W12+$X12)*'umowa o pracę'!$E$8),2)+IF($X12=0,ROUND(IF($W12&gt;2600,ROUND($Z12/$W12*2600,2),$Z12)*'umowa o pracę'!$E$8,2),ROUND(IF($W12&gt;2600,ROUND($Z12/$W12*2600,2),$Z12)*'umowa o pracę'!$E$8,2)),ROUND(IF($W12+$X12&gt;=2600,2600*'umowa o pracę'!$E$8,($W12+$X12)*'umowa o pracę'!$E$8),2)-IF($X12=0,ROUND(ROUND(IF($W12&gt;2600,ROUND($Y12/$W12*2600,2),$Y12),2)*'umowa o pracę'!$E$8,2),IF($X12&gt;0,IF($W12+$X12&lt;2600,ROUND(ROUND($Y12+ROUND($X12*9%,2),2)*'umowa o pracę'!$E$8,2),IF(AND($W12+$X12&gt;=2600,$X12&lt;2600,$W12&lt;2600),ROUND((ROUND(((2600-$X12)/$W12)*$Y12,2)+ROUND($X12*9%,2))*'umowa o pracę'!$E$8,2),IF(AND($W12+$X12&gt;=2600,$X12&gt;=2600),ROUND((ROUND(2600*9%,2))*'umowa o pracę'!$E$8,2),IF(AND($W12+$X12&gt;=2600,$W12&gt;=2600,$X12&lt;2600),ROUND((ROUND($X12*9%,2)+ROUND(((2600-$X12)/$W12)*$Y12,2))*'umowa o pracę'!$E$8,2),0)))),0)))&gt;$J12,$J12,IF(AND($V12=1,$I12&gt;0),ROUND(IF($W12+$X12&gt;=2600,2600*'umowa o pracę'!$E$8,($W12+$X12)*'umowa o pracę'!$E$8),2)+IF($X12=0,ROUND(IF($W12&gt;2600,ROUND($Z12/$W12*2600,2),$Z12)*'umowa o pracę'!$E$8,2),ROUND(IF($W12&gt;2600,ROUND($Z12/$W12*2600,2),$Z12)*'umowa o pracę'!$E$8,2)),ROUND(IF($W12+$X12&gt;=2600,2600*'umowa o pracę'!$E$8,($W12+$X12)*'umowa o pracę'!$E$8),2)-IF($X12=0,ROUND(ROUND(IF($W12&gt;2600,ROUND($Y12/$W12*2600,2),$Y12),2)*'umowa o pracę'!$E$8,2),IF($X12&gt;0,IF($W12+$X12&lt;2600,ROUND(ROUND($Y12+ROUND($X12*9%,2),2)*'umowa o pracę'!$E$8,2),IF(AND($W12+$X12&gt;=2600,$X12&lt;2600,$W12&lt;2600),ROUND((ROUND(((2600-$X12)/$W12)*$Y12,2)+ROUND($X12*9%,2))*'umowa o pracę'!$E$8,2),IF(AND($W12+$X12&gt;=2600,$X12&gt;=2600),ROUND((ROUND(2600*9%,2))*'umowa o pracę'!$E$8,2),IF(AND($W12+$X12&gt;=2600,$W12&gt;=2600,$X12&lt;2600),ROUND((ROUND($X12*9%,2)+ROUND(((2600-$X12)/$W12)*$Y12,2))*'umowa o pracę'!$E$8,2),0)))),0))))&gt;$J12,$J12,IF(IF(AND($V12=1,$I12&gt;0),ROUND(IF($W12+$X12&gt;=2600,2600*'umowa o pracę'!$E$8,($W12+$X12)*'umowa o pracę'!$E$8),2)+IF($X12=0,ROUND(IF($W12&gt;2600,ROUND($Z12/$W12*2600,2),$Z12)*'umowa o pracę'!$E$8,2),ROUND(IF($W12&gt;2600,ROUND($Z12/$W12*2600,2),$Z12)*'umowa o pracę'!$E$8,2)),ROUND(IF($W12+$X12&gt;=2600,2600*'umowa o pracę'!$E$8,($W12+$X12)*'umowa o pracę'!$E$8),2)-IF($X12=0,ROUND(ROUND(IF($W12&gt;2600,ROUND($Y12/$W12*2600,2),$Y12),2)*'umowa o pracę'!$E$8,2),IF($X12&gt;0,IF($W12+$X12&lt;2600,ROUND(ROUND($Y12+ROUND($X12*9%,2),2)*'umowa o pracę'!$E$8,2),IF(AND($W12+$X12&gt;=2600,$X12&lt;2600,$W12&lt;2600),ROUND((ROUND(((2600-$X12)/$W12)*$Y12,2)+ROUND($X12*9%,2))*'umowa o pracę'!$E$8,2),IF(AND($W12+$X12&gt;=2600,$X12&gt;=2600),ROUND((ROUND(2600*9%,2))*'umowa o pracę'!$E$8,2),IF(AND($W12+$X12&gt;=2600,$W12&gt;=2600,$X12&lt;2600),ROUND((ROUND($X12*9%,2)+ROUND(((2600-$X12)/$W12)*$Y12,2))*'umowa o pracę'!$E$8,2),0)))),0)))&gt;$J12,$J12,IF(AND($V12=1,$I12&gt;0),ROUND(IF($W12+$X12&gt;=2600,2600*'umowa o pracę'!$E$8,($W12+$X12)*'umowa o pracę'!$E$8),2)+IF($X12=0,ROUND(IF($W12&gt;2600,ROUND($Z12/$W12*2600,2),$Z12)*'umowa o pracę'!$E$8,2),ROUND(IF($W12&gt;2600,ROUND($Z12/$W12*2600,2),$Z12)*'umowa o pracę'!$E$8,2)),ROUND(IF($W12+$X12&gt;=2600,2600*'umowa o pracę'!$E$8,($W12+$X12)*'umowa o pracę'!$E$8),2)-IF(AND($X12=0,I12&gt;0),ROUND(ROUND(IF($W12&gt;2600,ROUND($Y12/$W12*2600,2),$Y12),2)*'umowa o pracę'!$E$8,2),IF($X12&gt;0,IF($W12+$X12&lt;2600,ROUND(ROUND($Y12+ROUND($X12*9%,2),2)*'umowa o pracę'!$E$8,2),IF(AND($W12+$X12&gt;=2600,$X12&lt;2600,$W12&lt;2600),ROUND((ROUND(((2600-$X12)/$W12)*$Y12,2)+ROUND($X12*9%,2))*'umowa o pracę'!$E$8,2),IF(AND($W12+$X12&gt;=2600,$X12&gt;=2600),ROUND((ROUND(2600*9%,2))*'umowa o pracę'!$E$8,2),IF(AND($W12+$X12&gt;=2600,$W12&gt;=2600,$X12&lt;2600),ROUND((ROUND($X12*9%,2)+ROUND(((2600-$X12)/$W12)*$Y12,2))*'umowa o pracę'!$E$8,2),0)))),0)))))</f>
        <v>0</v>
      </c>
      <c r="AC12" s="32">
        <f>IF(IF(IF(AND($V12=1,$I12&gt;0),ROUND(IF($W12+$X12&gt;=2800,2800*'umowa o pracę'!$E$8,($W12+$X12)*'umowa o pracę'!$E$8),2)+IF($X12=0,ROUND(IF($W12&gt;2800,ROUND($Z12/$W12*2800,2),$Z12)*'umowa o pracę'!$E$8,2),ROUND(IF($W12&gt;2800,ROUND($Z12/$W12*2800,2),$Z12)*'umowa o pracę'!$E$8,2)),ROUND(IF($W12+$X12&gt;=2800,2800*'umowa o pracę'!$E$8,($W12+$X12)*'umowa o pracę'!$E$8),2)-IF($X12=0,ROUND(ROUND(IF($W12&gt;2800,ROUND($Y12/$W12*2800,2),$Y12),2)*'umowa o pracę'!$E$8,2),IF($X12&gt;0,IF($W12+$X12&lt;2800,ROUND(ROUND($Y12+ROUND($X12*9%,2),2)*'umowa o pracę'!$E$8,2),IF(AND($W12+$X12&gt;=2800,$X12&lt;2800,$W12&lt;2800),ROUND((ROUND(((2800-$X12)/$W12)*$Y12,2)+ROUND($X12*9%,2))*'umowa o pracę'!$E$8,2),IF(AND($W12+$X12&gt;=2800,$X12&gt;=2800),ROUND((ROUND(2800*9%,2))*'umowa o pracę'!$E$8,2),IF(AND($W12+$X12&gt;=2800,$W12&gt;=2800,$X12&lt;2800),ROUND((ROUND($X12*9%,2)+ROUND(((2800-$X12)/$W12)*$Y12,2))*'umowa o pracę'!$E$8,2),0)))),0)))&gt;$J12,$J12,IF(AND($V12=1,$I12&gt;0),ROUND(IF($W12+$X12&gt;=2800,2800*'umowa o pracę'!$E$8,($W12+$X12)*'umowa o pracę'!$E$8),2)+IF($X12=0,ROUND(IF($W12&gt;2800,ROUND($Z12/$W12*2800,2),$Z12)*'umowa o pracę'!$E$8,2),ROUND(IF($W12&gt;2800,ROUND($Z12/$W12*2800,2),$Z12)*'umowa o pracę'!$E$8,2)),ROUND(IF($W12+$X12&gt;=2800,2800*'umowa o pracę'!$E$8,($W12+$X12)*'umowa o pracę'!$E$8),2)-IF($X12=0,ROUND(ROUND(IF($W12&gt;2800,ROUND($Y12/$W12*2800,2),$Y12),2)*'umowa o pracę'!$E$8,2),IF($X12&gt;0,IF($W12+$X12&lt;2800,ROUND(ROUND($Y12+ROUND($X12*9%,2),2)*'umowa o pracę'!$E$8,2),IF(AND($W12+$X12&gt;=2800,$X12&lt;2800,$W12&lt;2800),ROUND((ROUND(((2800-$X12)/$W12)*$Y12,2)+ROUND($X12*9%,2))*'umowa o pracę'!$E$8,2),IF(AND($W12+$X12&gt;=2800,$X12&gt;=2800),ROUND((ROUND(2800*9%,2))*'umowa o pracę'!$E$8,2),IF(AND($W12+$X12&gt;=2800,$W12&gt;=2800,$X12&lt;2800),ROUND((ROUND($X12*9%,2)+ROUND(((2800-$X12)/$W12)*$Y12,2))*'umowa o pracę'!$E$8,2),0)))),0))))&gt;$J12,$J12,IF(IF(AND($V12=1,$I12&gt;0),ROUND(IF($W12+$X12&gt;=2800,2800*'umowa o pracę'!$E$8,($W12+$X12)*'umowa o pracę'!$E$8),2)+IF($X12=0,ROUND(IF($W12&gt;2800,ROUND($Z12/$W12*2800,2),$Z12)*'umowa o pracę'!$E$8,2),ROUND(IF($W12&gt;2800,ROUND($Z12/$W12*2800,2),$Z12)*'umowa o pracę'!$E$8,2)),ROUND(IF($W12+$X12&gt;=2800,2800*'umowa o pracę'!$E$8,($W12+$X12)*'umowa o pracę'!$E$8),2)-IF($X12=0,ROUND(ROUND(IF($W12&gt;2800,ROUND($Y12/$W12*2800,2),$Y12),2)*'umowa o pracę'!$E$8,2),IF($X12&gt;0,IF($W12+$X12&lt;2800,ROUND(ROUND($Y12+ROUND($X12*9%,2),2)*'umowa o pracę'!$E$8,2),IF(AND($W12+$X12&gt;=2800,$X12&lt;2800,$W12&lt;2800),ROUND((ROUND(((2800-$X12)/$W12)*$Y12,2)+ROUND($X12*9%,2))*'umowa o pracę'!$E$8,2),IF(AND($W12+$X12&gt;=2800,$X12&gt;=2800),ROUND((ROUND(2800*9%,2))*'umowa o pracę'!$E$8,2),IF(AND($W12+$X12&gt;=2800,$W12&gt;=2800,$X12&lt;2800),ROUND((ROUND($X12*9%,2)+ROUND(((2800-$X12)/$W12)*$Y12,2))*'umowa o pracę'!$E$8,2),0)))),0)))&gt;$J12,$J12,IF(AND($V12=1,$I12&gt;0),ROUND(IF($W12+$X12&gt;=2800,2800*'umowa o pracę'!$E$8,($W12+$X12)*'umowa o pracę'!$E$8),2)+IF($X12=0,ROUND(IF($W12&gt;2800,ROUND($Z12/$W12*2800,2),$Z12)*'umowa o pracę'!$E$8,2),ROUND(IF($W12&gt;2800,ROUND($Z12/$W12*2800,2),$Z12)*'umowa o pracę'!$E$8,2)),ROUND(IF($W12+$X12&gt;=2800,2800*'umowa o pracę'!$E$8,($W12+$X12)*'umowa o pracę'!$E$8),2)-IF(AND($X12=0,I12&gt;0),ROUND(ROUND(IF($W12&gt;2800,ROUND($Y12/$W12*2800,2),$Y12),2)*'umowa o pracę'!$E$8,2),IF($X12&gt;0,IF($W12+$X12&lt;2800,ROUND(ROUND($Y12+ROUND($X12*9%,2),2)*'umowa o pracę'!$E$8,2),IF(AND($W12+$X12&gt;=2800,$X12&lt;2800,$W12&lt;2800),ROUND((ROUND(((2800-$X12)/$W12)*$Y12,2)+ROUND($X12*9%,2))*'umowa o pracę'!$E$8,2),IF(AND($W12+$X12&gt;=2800,$X12&gt;=2800),ROUND((ROUND(2800*9%,2))*'umowa o pracę'!$E$8,2),IF(AND($W12+$X12&gt;=2800,$W12&gt;=2800,$X12&lt;2800),ROUND((ROUND($X12*9%,2)+ROUND(((2800-$X12)/$W12)*$Y12,2))*'umowa o pracę'!$E$8,2),0)))),0)))))</f>
        <v>0</v>
      </c>
      <c r="AD12" s="122">
        <f>IF('umowa o pracę'!$E$7=2020,IF(IF($V12=1,IF($X12=0,ROUND(IF($W12&gt;2600,ROUND($Y12/$W12*2600,2),$Y12)*'umowa o pracę'!$E$8,2),IF($W12+$X12&lt;2600,ROUND(ROUND($Y12+ROUND($X12*9%,2),2)*'umowa o pracę'!$E$8,2),IF(AND($W12+$X12&gt;=2600,$W12&lt;2600),ROUND((ROUND($Y12+ROUND((2600-$W12)*9%,2),2))*'umowa o pracę'!$E$8,2),IF(AND($W12+$X12&gt;=2600,$W12&gt;=2600),ROUND(ROUND($Y12/$W12*2600,2)*'umowa o pracę'!$E$8,2),0)))),0)&gt;$H12,$H12,IF($V12=1,IF($X12=0,ROUND(IF($W12&gt;2600,ROUND($Y12/$W12*2600,2),$Y12)*'umowa o pracę'!$E$8,2),IF($W12+$X12&lt;2600,ROUND(ROUND($Y12+ROUND($X12*9%,2),2)*'umowa o pracę'!$E$8,2),IF(AND($W12+$X12&gt;=2600,$W12&lt;2600),ROUND((ROUND($Y12+ROUND((2600-$W12)*9%,2),2))*'umowa o pracę'!$E$8,2),IF(AND($W12+$X12&gt;=2600,$W12&gt;=2600),ROUND(ROUND($Y12/$W12*2600,2)*'umowa o pracę'!$E$8,2),0)))),0)),IF('umowa o pracę'!$E$7=2021,IF(IF($V12=1,IF($X12=0,ROUND(IF($W12&gt;2800,ROUND($Y12/$W12*2800,2),$Y12)*'umowa o pracę'!$E$8,2),IF($W12+$X12&lt;2800,ROUND(ROUND($Y12+ROUND($X12*9%,2),2)*'umowa o pracę'!$E$8,2),IF(AND($W12+$X12&gt;=2800,$W12&lt;2800),ROUND((ROUND($Y12+ROUND((2800-$W12)*9%,2),2))*'umowa o pracę'!$E$8,2),IF(AND($W12+$X12&gt;=2800,$W12&gt;=2800),ROUND(ROUND($Y12/$W12*2800,2)*'umowa o pracę'!$E$8,2),0)))),0)&gt;$H12,$H12,IF($V12=1,IF($X12=0,ROUND(IF($W12&gt;2800,ROUND($Y12/$W12*2800,2),$Y12)*'umowa o pracę'!$E$8,2),IF($W12+$X12&lt;2800,ROUND(ROUND($Y12+ROUND($X12*9%,2),2)*'umowa o pracę'!$E$8,2),IF(AND($W12+$X12&gt;=2800,$W12&lt;2800),ROUND((ROUND($Y12+ROUND((2800-$W12)*9%,2),2))*'umowa o pracę'!$E$8,2),IF(AND($W12+$X12&gt;=2800,$W12&gt;=2800),ROUND(ROUND($Y12/$W12*2800,2)*'umowa o pracę'!$E$8,2),0)))),0)),0))</f>
        <v>0</v>
      </c>
      <c r="AE12" s="122">
        <f>IF('umowa o pracę'!$E$7=2020,IF(IF($V12=1,IF($X12=0,ROUND(IF($W12&gt;2600,ROUND($Z12/$W12*2600,2),$Z12)*'umowa o pracę'!$E$8,2),ROUND(IF($W12&gt;2600,ROUND($Z12/$W12*2600,2),$Z12)*'umowa o pracę'!$E$8,2)),0)&gt;$I12,$I12,IF($V12=1,IF($X12=0,ROUND(IF($W12&gt;2600,ROUND($Z12/$W12*2600,2),$Z12)*'umowa o pracę'!$E$8,2),ROUND(IF($W12&gt;2600,ROUND($Z12/$W12*2600,2),$Z12)*'umowa o pracę'!$E$8,2)),0)),IF('umowa o pracę'!$E$7=2021,IF(IF($V12=1,IF($X12=0,ROUND(IF($W12&gt;2800,ROUND($Z12/$W12*2800,2),$Z12)*'umowa o pracę'!$E$8,2),ROUND(IF($W12&gt;2800,ROUND($Z12/$W12*2800,2),$Z12)*'umowa o pracę'!$E$8,2)),0)&gt;$I12,$I12,IF($V12=1,IF($X12=0,ROUND(IF($W12&gt;2800,ROUND($Z12/$W12*2800,2),$Z12)*'umowa o pracę'!$E$8,2),ROUND(IF($W12&gt;2800,ROUND($Z12/$W12*2800,2),$Z12)*'umowa o pracę'!$E$8,2)),0)),0))</f>
        <v>0</v>
      </c>
      <c r="AF12" s="157">
        <f>IF('umowa o pracę'!$E$7=2020,$AB12,IF('umowa o pracę'!$E$7=2021,$AC12,0))</f>
        <v>0</v>
      </c>
      <c r="AG12" s="53">
        <f t="shared" ref="AG12:AG76" si="1">$K12</f>
        <v>1</v>
      </c>
      <c r="AH12" s="39">
        <f>IF('umowa o pracę'!$E$6&lt;3,0,$L12)</f>
        <v>0</v>
      </c>
      <c r="AI12" s="39">
        <f>IF('umowa o pracę'!$E$6&lt;3,0,$M12)</f>
        <v>0</v>
      </c>
      <c r="AJ12" s="55">
        <f>IF('umowa o pracę'!$E$6&lt;3,0,$N12)</f>
        <v>0</v>
      </c>
      <c r="AK12" s="55">
        <f>IF('umowa o pracę'!$E$6&lt;3,0,$O12)</f>
        <v>0</v>
      </c>
      <c r="AL12" s="122">
        <f>IF('umowa o pracę'!$E$7=2020,ROUND(IF($AH12&gt;=2600,2600*'umowa o pracę'!$E$8,$AH12*'umowa o pracę'!$E$8),2),IF('umowa o pracę'!$E$7=2021,ROUND(IF($AH12&gt;=2800,2800*'umowa o pracę'!$E$8,$AH12*'umowa o pracę'!$E$8),2),0))</f>
        <v>0</v>
      </c>
      <c r="AM12" s="32">
        <f>IF(IF(IF(AND($AG12=1,$I12&gt;0),ROUND(IF($AH12+$AI12&gt;=2600,2600*'umowa o pracę'!$E$8,($AH12+$AI12)*'umowa o pracę'!$E$8),2)+IF($AI12=0,ROUND(IF($AH12&gt;2600,ROUND($AK12/$AH12*2600,2),$AK12)*'umowa o pracę'!$E$8,2),ROUND(IF($AH12&gt;2600,ROUND($AK12/$AH12*2600,2),$AK12)*'umowa o pracę'!$E$8,2)),ROUND(IF($AH12+$AI12&gt;=2600,2600*'umowa o pracę'!$E$8,($AH12+$AI12)*'umowa o pracę'!$E$8),2)-IF($AI12=0,ROUND(ROUND(IF($AH12&gt;2600,ROUND($AJ12/$AH12*2600,2),$AJ12),2)*'umowa o pracę'!$E$8,2),IF($AI12&gt;0,IF($AH12+$AI12&lt;2600,ROUND(ROUND($AJ12+ROUND($AI12*9%,2),2)*'umowa o pracę'!$E$8,2),IF(AND($AH12+$AI12&gt;=2600,$AI12&lt;2600,$AH12&lt;2600),ROUND((ROUND(((2600-$AI12)/$AH12)*$AJ12,2)+ROUND($AI12*9%,2))*'umowa o pracę'!$E$8,2),IF(AND($AH12+$AI12&gt;=2600,$AI12&gt;=2600),ROUND((ROUND(2600*9%,2))*'umowa o pracę'!$E$8,2),IF(AND($AH12+$AI12&gt;=2600,$AH12&gt;=2600,$AI12&lt;2600),ROUND((ROUND($AI12*9%,2)+ROUND(((2600-$AI12)/$AH12)*$AJ12,2))*'umowa o pracę'!$E$8,2),0)))),0)))&gt;$J12,$J12,IF(AND($AG12=1,$I12&gt;0),ROUND(IF($AH12+$AI12&gt;=2600,2600*'umowa o pracę'!$E$8,($AH12+$AI12)*'umowa o pracę'!$E$8),2)+IF($AI12=0,ROUND(IF($AH12&gt;2600,ROUND($AK12/$AH12*2600,2),$AK12)*'umowa o pracę'!$E$8,2),ROUND(IF($AH12&gt;2600,ROUND($AK12/$AH12*2600,2),$AK12)*'umowa o pracę'!$E$8,2)),ROUND(IF($AH12+$AI12&gt;=2600,2600*'umowa o pracę'!$E$8,($AH12+$AI12)*'umowa o pracę'!$E$8),2)-IF($AI12=0,ROUND(ROUND(IF($AH12&gt;2600,ROUND($AJ12/$AH12*2600,2),$AJ12),2)*'umowa o pracę'!$E$8,2),IF($AI12&gt;0,IF($AH12+$AI12&lt;2600,ROUND(ROUND($AJ12+ROUND($AI12*9%,2),2)*'umowa o pracę'!$E$8,2),IF(AND($AH12+$AI12&gt;=2600,$AI12&lt;2600,$AH12&lt;2600),ROUND((ROUND(((2600-$AI12)/$AH12)*$AJ12,2)+ROUND($AI12*9%,2))*'umowa o pracę'!$E$8,2),IF(AND($AH12+$AI12&gt;=2600,$AI12&gt;=2600),ROUND((ROUND(2600*9%,2))*'umowa o pracę'!$E$8,2),IF(AND($AH12+$AI12&gt;=2600,$AH12&gt;=2600,$AI12&lt;2600),ROUND((ROUND($AI12*9%,2)+ROUND(((2600-$AI12)/$AH12)*$AJ12,2))*'umowa o pracę'!$E$8,2),0)))),0))))&gt;$J12,$J12,IF(IF(AND($AG12=1,$I12&gt;0),ROUND(IF($AH12+$AI12&gt;=2600,2600*'umowa o pracę'!$E$8,($AH12+$AI12)*'umowa o pracę'!$E$8),2)+IF($AI12=0,ROUND(IF($AH12&gt;2600,ROUND($AK12/$AH12*2600,2),$AK12)*'umowa o pracę'!$E$8,2),ROUND(IF($AH12&gt;2600,ROUND($AK12/$AH12*2600,2),$AK12)*'umowa o pracę'!$E$8,2)),ROUND(IF($AH12+$AI12&gt;=2600,2600*'umowa o pracę'!$E$8,($AH12+$AI12)*'umowa o pracę'!$E$8),2)-IF($AI12=0,ROUND(ROUND(IF($AH12&gt;2600,ROUND($AJ12/$AH12*2600,2),$AJ12),2)*'umowa o pracę'!$E$8,2),IF($AI12&gt;0,IF($AH12+$AI12&lt;2600,ROUND(ROUND($AJ12+ROUND($AI12*9%,2),2)*'umowa o pracę'!$E$8,2),IF(AND($AH12+$AI12&gt;=2600,$AI12&lt;2600,$AH12&lt;2600),ROUND((ROUND(((2600-$AI12)/$AH12)*$AJ12,2)+ROUND($AI12*9%,2))*'umowa o pracę'!$E$8,2),IF(AND($AH12+$AI12&gt;=2600,$AI12&gt;=2600),ROUND((ROUND(2600*9%,2))*'umowa o pracę'!$E$8,2),IF(AND($AH12+$AI12&gt;=2600,$AH12&gt;=2600,$AI12&lt;2600),ROUND((ROUND($AI12*9%,2)+ROUND(((2600-$AI12)/$AH12)*$AJ12,2))*'umowa o pracę'!$E$8,2),0)))),0)))&gt;$J12,$J12,IF(AND($AG12=1,$I12&gt;0),ROUND(IF($AH12+$AI12&gt;=2600,2600*'umowa o pracę'!$E$8,($AH12+$AI12)*'umowa o pracę'!$E$8),2)+IF($AI12=0,ROUND(IF($AH12&gt;2600,ROUND($AK12/$AH12*2600,2),$AK12)*'umowa o pracę'!$E$8,2),ROUND(IF($AH12&gt;2600,ROUND($AK12/$AH12*2600,2),$AK12)*'umowa o pracę'!$E$8,2)),ROUND(IF($AH12+$AI12&gt;=2600,2600*'umowa o pracę'!$E$8,($AH12+$AI12)*'umowa o pracę'!$E$8),2)-IF(AND($AI12=0,I12&gt;0),ROUND(ROUND(IF($AH12&gt;2600,ROUND($AJ12/$AH12*2600,2),$AJ12),2)*'umowa o pracę'!$E$8,2),IF($AI12&gt;0,IF($AH12+$AI12&lt;2600,ROUND(ROUND($AJ12+ROUND($AI12*9%,2),2)*'umowa o pracę'!$E$8,2),IF(AND($AH12+$AI12&gt;=2600,$AI12&lt;2600,$AH12&lt;2600),ROUND((ROUND(((2600-$AI12)/$AH12)*$AJ12,2)+ROUND($AI12*9%,2))*'umowa o pracę'!$E$8,2),IF(AND($AH12+$AI12&gt;=2600,$AI12&gt;=2600),ROUND((ROUND(2600*9%,2))*'umowa o pracę'!$E$8,2),IF(AND($AH12+$AI12&gt;=2600,$AH12&gt;=2600,$AI12&lt;2600),ROUND((ROUND($AI12*9%,2)+ROUND(((2600-$AI12)/$AH12)*$AJ12,2))*'umowa o pracę'!$E$8,2),0)))),0)))))</f>
        <v>0</v>
      </c>
      <c r="AN12" s="32">
        <f>IF(IF(IF(AND($AG12=1,$I12&gt;0),ROUND(IF($AH12+$AI12&gt;=2800,2800*'umowa o pracę'!$E$8,($AH12+$AI12)*'umowa o pracę'!$E$8),2)+IF($AI12=0,ROUND(IF($AH12&gt;2800,ROUND($AK12/$AH12*2800,2),$AK12)*'umowa o pracę'!$E$8,2),ROUND(IF($AH12&gt;2800,ROUND($AK12/$AH12*2800,2),$AK12)*'umowa o pracę'!$E$8,2)),ROUND(IF($AH12+$AI12&gt;=2800,2800*'umowa o pracę'!$E$8,($AH12+$AI12)*'umowa o pracę'!$E$8),2)-IF($AI12=0,ROUND(ROUND(IF($AH12&gt;2800,ROUND($AJ12/$AH12*2800,2),$AJ12),2)*'umowa o pracę'!$E$8,2),IF($AI12&gt;0,IF($AH12+$AI12&lt;2800,ROUND(ROUND($AJ12+ROUND($AI12*9%,2),2)*'umowa o pracę'!$E$8,2),IF(AND($AH12+$AI12&gt;=2800,$AI12&lt;2800,$AH12&lt;2800),ROUND((ROUND(((2800-$AI12)/$AH12)*$AJ12,2)+ROUND($AI12*9%,2))*'umowa o pracę'!$E$8,2),IF(AND($AH12+$AI12&gt;=2800,$AI12&gt;=2800),ROUND((ROUND(2800*9%,2))*'umowa o pracę'!$E$8,2),IF(AND($AH12+$AI12&gt;=2800,$AH12&gt;=2800,$AI12&lt;2800),ROUND((ROUND($AI12*9%,2)+ROUND(((2800-$AI12)/$AH12)*$AJ12,2))*'umowa o pracę'!$E$8,2),0)))),0)))&gt;$J12,$J12,IF(AND($AG12=1,$I12&gt;0),ROUND(IF($AH12+$AI12&gt;=2800,2800*'umowa o pracę'!$E$8,($AH12+$AI12)*'umowa o pracę'!$E$8),2)+IF($AI12=0,ROUND(IF($AH12&gt;2800,ROUND($AK12/$AH12*2800,2),$AK12)*'umowa o pracę'!$E$8,2),ROUND(IF($AH12&gt;2800,ROUND($AK12/$AH12*2800,2),$AK12)*'umowa o pracę'!$E$8,2)),ROUND(IF($AH12+$AI12&gt;=2800,2800*'umowa o pracę'!$E$8,($AH12+$AI12)*'umowa o pracę'!$E$8),2)-IF($AI12=0,ROUND(ROUND(IF($AH12&gt;2800,ROUND($AJ12/$AH12*2800,2),$AJ12),2)*'umowa o pracę'!$E$8,2),IF($AI12&gt;0,IF($AH12+$AI12&lt;2800,ROUND(ROUND($AJ12+ROUND($AI12*9%,2),2)*'umowa o pracę'!$E$8,2),IF(AND($AH12+$AI12&gt;=2800,$AI12&lt;2800,$AH12&lt;2800),ROUND((ROUND(((2800-$AI12)/$AH12)*$AJ12,2)+ROUND($AI12*9%,2))*'umowa o pracę'!$E$8,2),IF(AND($AH12+$AI12&gt;=2800,$AI12&gt;=2800),ROUND((ROUND(2800*9%,2))*'umowa o pracę'!$E$8,2),IF(AND($AH12+$AI12&gt;=2800,$AH12&gt;=2800,$AI12&lt;2800),ROUND((ROUND($AI12*9%,2)+ROUND(((2800-$AI12)/$AH12)*$AJ12,2))*'umowa o pracę'!$E$8,2),0)))),0))))&gt;$J12,$J12,IF(IF(AND($AG12=1,$I12&gt;0),ROUND(IF($AH12+$AI12&gt;=2800,2800*'umowa o pracę'!$E$8,($AH12+$AI12)*'umowa o pracę'!$E$8),2)+IF($AI12=0,ROUND(IF($AH12&gt;2800,ROUND($AK12/$AH12*2800,2),$AK12)*'umowa o pracę'!$E$8,2),ROUND(IF($AH12&gt;2800,ROUND($AK12/$AH12*2800,2),$AK12)*'umowa o pracę'!$E$8,2)),ROUND(IF($AH12+$AI12&gt;=2800,2800*'umowa o pracę'!$E$8,($AH12+$AI12)*'umowa o pracę'!$E$8),2)-IF($AI12=0,ROUND(ROUND(IF($AH12&gt;2800,ROUND($AJ12/$AH12*2800,2),$AJ12),2)*'umowa o pracę'!$E$8,2),IF($AI12&gt;0,IF($AH12+$AI12&lt;2800,ROUND(ROUND($AJ12+ROUND($AI12*9%,2),2)*'umowa o pracę'!$E$8,2),IF(AND($AH12+$AI12&gt;=2800,$AI12&lt;2800,$AH12&lt;2800),ROUND((ROUND(((2800-$AI12)/$AH12)*$AJ12,2)+ROUND($AI12*9%,2))*'umowa o pracę'!$E$8,2),IF(AND($AH12+$AI12&gt;=2800,$AI12&gt;=2800),ROUND((ROUND(2800*9%,2))*'umowa o pracę'!$E$8,2),IF(AND($AH12+$AI12&gt;=2800,$AH12&gt;=2800,$AI12&lt;2800),ROUND((ROUND($AI12*9%,2)+ROUND(((2800-$AI12)/$AH12)*$AJ12,2))*'umowa o pracę'!$E$8,2),0)))),0)))&gt;$J12,$J12,IF(AND($AG12=1,$I12&gt;0),ROUND(IF($AH12+$AI12&gt;=2800,2800*'umowa o pracę'!$E$8,($AH12+$AI12)*'umowa o pracę'!$E$8),2)+IF($AI12=0,ROUND(IF($AH12&gt;2800,ROUND($AK12/$AH12*2800,2),$AK12)*'umowa o pracę'!$E$8,2),ROUND(IF($AH12&gt;2800,ROUND($AK12/$AH12*2800,2),$AK12)*'umowa o pracę'!$E$8,2)),ROUND(IF($AH12+$AI12&gt;=2800,2800*'umowa o pracę'!$E$8,($AH12+$AI12)*'umowa o pracę'!$E$8),2)-IF(AND($AI12=0,I12&gt;0),ROUND(ROUND(IF($AH12&gt;2800,ROUND($AJ12/$AH12*2800,2),$AJ12),2)*'umowa o pracę'!$E$8,2),IF($AI12&gt;0,IF($AH12+$AI12&lt;2800,ROUND(ROUND($AJ12+ROUND($AI12*9%,2),2)*'umowa o pracę'!$E$8,2),IF(AND($AH12+$AI12&gt;=2800,$AI12&lt;2800,$AH12&lt;2800),ROUND((ROUND(((2800-$AI12)/$AH12)*$AJ12,2)+ROUND($AI12*9%,2))*'umowa o pracę'!$E$8,2),IF(AND($AH12+$AI12&gt;=2800,$AI12&gt;=2800),ROUND((ROUND(2800*9%,2))*'umowa o pracę'!$E$8,2),IF(AND($AH12+$AI12&gt;=2800,$AH12&gt;=2800,$AI12&lt;2800),ROUND((ROUND($AI12*9%,2)+ROUND(((2800-$AI12)/$AH12)*$AJ12,2))*'umowa o pracę'!$E$8,2),0)))),0)))))</f>
        <v>0</v>
      </c>
      <c r="AO12" s="122">
        <f>IF('umowa o pracę'!$E$7=2020,IF(IF($AG12=1,IF($AI12=0,ROUND(IF($AH12&gt;2600,ROUND($AJ12/$AH12*2600,2),$AJ12)*'umowa o pracę'!$E$8,2),IF($AH12+$AI12&lt;2600,ROUND(ROUND($AJ12+ROUND($AI12*9%,2),2)*'umowa o pracę'!$E$8,2),IF(AND($AH12+$AI12&gt;=2600,$AH12&lt;2600),ROUND((ROUND($AJ12+ROUND((2600-$AH12)*9%,2),2))*'umowa o pracę'!$E$8,2),IF(AND($AH12+$AI12&gt;=2600,$AH12&gt;=2600),ROUND(ROUND($AJ12/$AH12*2600,2)*'umowa o pracę'!$E$8,2),0)))),0)&gt;$H12,$H12,IF($AG12=1,IF($AI12=0,ROUND(IF($AH12&gt;2600,ROUND($AJ12/$AH12*2600,2),$AJ12)*'umowa o pracę'!$E$8,2),IF($AH12+$AI12&lt;2600,ROUND(ROUND($AJ12+ROUND($AI12*9%,2),2)*'umowa o pracę'!$E$8,2),IF(AND($AH12+$AI12&gt;=2600,$AH12&lt;2600),ROUND((ROUND($AJ12+ROUND((2600-$AH12)*9%,2),2))*'umowa o pracę'!$E$8,2),IF(AND($AH12+$AI12&gt;=2600,$AH12&gt;=2600),ROUND(ROUND($AJ12/$AH12*2600,2)*'umowa o pracę'!$E$8,2),0)))),0)),IF('umowa o pracę'!$E$7=2021,IF(IF($AG12=1,IF($AI12=0,ROUND(IF($AH12&gt;2800,ROUND($AJ12/$AH12*2800,2),$AJ12)*'umowa o pracę'!$E$8,2),IF($AH12+$AI12&lt;2800,ROUND(ROUND($AJ12+ROUND($AI12*9%,2),2)*'umowa o pracę'!$E$8,2),IF(AND($AH12+$AI12&gt;=2800,$AH12&lt;2800),ROUND((ROUND($AJ12+ROUND((2800-$AH12)*9%,2),2))*'umowa o pracę'!$E$8,2),IF(AND($AH12+$AI12&gt;=2800,$AH12&gt;=2800),ROUND(ROUND($AJ12/$AH12*2800,2)*'umowa o pracę'!$E$8,2),0)))),0)&gt;$H12,$H12,IF($AG12=1,IF($AI12=0,ROUND(IF($AH12&gt;2800,ROUND($AJ12/$AH12*2800,2),$AJ12)*'umowa o pracę'!$E$8,2),IF($AH12+$AI12&lt;2800,ROUND(ROUND($AJ12+ROUND($AI12*9%,2),2)*'umowa o pracę'!$E$8,2),IF(AND($AH12+$AI12&gt;=2800,$AH12&lt;2800),ROUND((ROUND($AJ12+ROUND((2800-$AH12)*9%,2),2))*'umowa o pracę'!$E$8,2),IF(AND($AH12+$AI12&gt;=2800,$AH12&gt;=2800),ROUND(ROUND($AJ12/$AH12*2800,2)*'umowa o pracę'!$E$8,2),0)))),0)),0))</f>
        <v>0</v>
      </c>
      <c r="AP12" s="122">
        <f>IF('umowa o pracę'!$E$7=2020,IF(IF($AG12=1,IF($AI12=0,ROUND(IF($AH12&gt;2600,ROUND($AK12/$AH12*2600,2),$AK12)*'umowa o pracę'!$E$8,2),ROUND(IF($AH12&gt;2600,ROUND($AK12/$AH12*2600,2),$AK12)*'umowa o pracę'!$E$8,2)),0)&gt;$I12,$I12,IF($AG12=1,IF($AI12=0,ROUND(IF($AH12&gt;2600,ROUND($AK12/$AH12*2600,2),$AK12)*'umowa o pracę'!$E$8,2),ROUND(IF($AH12&gt;2600,ROUND($AK12/$AH12*2600,2),$AK12)*'umowa o pracę'!$E$8,2)),0)),IF('umowa o pracę'!$E$7=2021,IF(IF($AG12=1,IF($AI12=0,ROUND(IF($AH12&gt;2800,ROUND($AK12/$AH12*2800,2),$AK12)*'umowa o pracę'!$E$8,2),ROUND(IF($AH12&gt;2800,ROUND($AK12/$AH12*2800,2),$AK12)*'umowa o pracę'!$E$8,2)),0)&gt;$I12,$I12,IF($AG12=1,IF($AI12=0,ROUND(IF($AH12&gt;2800,ROUND($AK12/$AH12*2800,2),$AK12)*'umowa o pracę'!$E$8,2),ROUND(IF($AH12&gt;2800,ROUND($AK12/$AH12*2800,2),$AK12)*'umowa o pracę'!$E$8,2)),0)),0))</f>
        <v>0</v>
      </c>
      <c r="AQ12" s="157">
        <f>IF('umowa o pracę'!$E$7=2020,$AM12,IF('umowa o pracę'!$E$7=2021,$AN12,0))</f>
        <v>0</v>
      </c>
      <c r="AR12" s="128">
        <f>IF('umowa o pracę'!$E$7=0,0,U12+AF12+AQ12)</f>
        <v>0</v>
      </c>
      <c r="AS12" s="19"/>
      <c r="AT12" s="19"/>
      <c r="AU12" s="19"/>
      <c r="AV12" s="19"/>
      <c r="AW12" s="19"/>
      <c r="AX12" s="19">
        <f t="shared" ref="AX12:AX75" si="2">IFERROR(MOD(9*MID(D12,1,1)+7*MID(D12,2,1)+3*MID(D12,3,1)+MID(D12,4,1)+9*MID(D12,5,1)+7*MID(D12,6,1)+3*MID(D12,7,1)+MID(D12,8,1)+9*MID(D12,9,1)+7*MID(D12,10,1),10),10)</f>
        <v>10</v>
      </c>
      <c r="AY12" s="19"/>
      <c r="AZ12" s="234">
        <f>IF(OR($F12="umowa o pracę",$F12="umowa o pracę nakładczą"),S12,0)</f>
        <v>0</v>
      </c>
      <c r="BA12" s="234">
        <f>IF(OR($F12="umowa o pracę",$F12="umowa o pracę nakładczą"),T12,0)</f>
        <v>0</v>
      </c>
      <c r="BB12" s="234">
        <f>IF(OR($F12="umowa o pracę",$F12="umowa o pracę nakładczą"),U12,0)</f>
        <v>0</v>
      </c>
      <c r="BC12" s="234">
        <f>IF(OR($F12="umowa o pracę",$F12="umowa o pracę nakładczą"),AD12,0)</f>
        <v>0</v>
      </c>
      <c r="BD12" s="234">
        <f>IF(OR($F12="umowa o pracę",$F12="umowa o pracę nakładczą"),AE12,0)</f>
        <v>0</v>
      </c>
      <c r="BE12" s="234">
        <f>IF(OR($F12="umowa o pracę",$F12="umowa o pracę nakładczą"),AF12,0)</f>
        <v>0</v>
      </c>
      <c r="BF12" s="234">
        <f>IF(OR($F12="umowa o pracę",$F12="umowa o pracę nakładczą"),AO12,0)</f>
        <v>0</v>
      </c>
      <c r="BG12" s="234">
        <f>IF(OR($F12="umowa o pracę",$F12="umowa o pracę nakładczą"),AP12,0)</f>
        <v>0</v>
      </c>
      <c r="BH12" s="234">
        <f>IF(OR($F12="umowa o pracę",$F12="umowa o pracę nakładczą"),AQ12,0)</f>
        <v>0</v>
      </c>
      <c r="BI12" s="238">
        <f>SUM(BB12+BE12+BH12)</f>
        <v>0</v>
      </c>
      <c r="BJ12" s="236"/>
      <c r="BK12" s="236"/>
      <c r="BL12" s="237"/>
    </row>
    <row r="13" spans="1:64" ht="15.75" x14ac:dyDescent="0.25">
      <c r="A13" s="129">
        <v>2</v>
      </c>
      <c r="B13" s="57"/>
      <c r="C13" s="57"/>
      <c r="D13" s="36"/>
      <c r="E13" s="36"/>
      <c r="F13" s="242"/>
      <c r="G13" s="37">
        <v>1</v>
      </c>
      <c r="H13" s="58">
        <v>0</v>
      </c>
      <c r="I13" s="59">
        <v>0</v>
      </c>
      <c r="J13" s="60">
        <v>0</v>
      </c>
      <c r="K13" s="52">
        <v>1</v>
      </c>
      <c r="L13" s="39">
        <v>0</v>
      </c>
      <c r="M13" s="39">
        <v>0</v>
      </c>
      <c r="N13" s="39">
        <v>0</v>
      </c>
      <c r="O13" s="39">
        <v>0</v>
      </c>
      <c r="P13" s="35">
        <f>IF('umowa o pracę'!$E$7=2020,ROUND(IF($L13&gt;=2600,2600*'umowa o pracę'!$E$8,$L13*'umowa o pracę'!$E$8),2),IF('umowa o pracę'!$E$7=2021,ROUND(IF($L13&gt;=2800,2800*'umowa o pracę'!$E$8,$L13*'umowa o pracę'!$E$8),2),0))</f>
        <v>0</v>
      </c>
      <c r="Q13" s="252">
        <f>IF(IF(IF(AND($K13=1,$I13&gt;0),ROUND(IF($L13+$M13&gt;=2600,2600*'umowa o pracę'!$E$8,($L13+$M13)*'umowa o pracę'!$E$8),2)+IF($M13=0,ROUND(IF($L13&gt;2600,ROUND($O13/$L13*2600,2),$O13)*'umowa o pracę'!$E$8,2),ROUND(IF($L13&gt;2600,ROUND($O13/$L13*2600,2),$O13)*'umowa o pracę'!$E$8,2)),ROUND(IF($L13+$M13&gt;=2600,2600*'umowa o pracę'!$E$8,($L13+$M13)*'umowa o pracę'!$E$8),2)-IF($M13=0,ROUND(ROUND(IF($L13&gt;2600,ROUND($N13/$L13*2600,2),$N13),2)*'umowa o pracę'!$E$8,2),IF($M13&gt;0,IF($L13+$M13&lt;2600,ROUND(ROUND($N13+ROUND($M13*9%,2),2)*'umowa o pracę'!$E$8,2),IF(AND($L13+$M13&gt;=2600,$M13&lt;2600,$L13&lt;2600),ROUND((ROUND(((2600-$M13)/$L13)*$N13,2)+ROUND($M13*9%,2))*'umowa o pracę'!$E$8,2),IF(AND($L13+$M13&gt;=2600,$M13&gt;=2600),ROUND((ROUND(2600*9%,2))*'umowa o pracę'!$E$8,2),IF(AND($L13+$M13&gt;=2600,$L13&gt;=2600,$M13&lt;2600),ROUND((ROUND($M13*9%,2)+ROUND(((2600-$M13)/$L13)*$N13,2))*'umowa o pracę'!$E$8,2),0)))),0)))&gt;$J13,$J13,IF(AND($K13=1,$I13&gt;0),ROUND(IF($L13+$M13&gt;=2600,2600*'umowa o pracę'!$E$8,($L13+$M13)*'umowa o pracę'!$E$8),2)+IF($M13=0,ROUND(IF($L13&gt;2600,ROUND($O13/$L13*2600,2),$O13)*'umowa o pracę'!$E$8,2),ROUND(IF($L13&gt;2600,ROUND($O13/$L13*2600,2),$O13)*'umowa o pracę'!$E$8,2)),ROUND(IF($L13+$M13&gt;=2600,2600*'umowa o pracę'!$E$8,($L13+$M13)*'umowa o pracę'!$E$8),2)-IF($M13=0,ROUND(ROUND(IF($L13&gt;2600,ROUND($N13/$L13*2600,2),$N13),2)*'umowa o pracę'!$E$8,2),IF($M13&gt;0,IF($L13+$M13&lt;2600,ROUND(ROUND($N13+ROUND($M13*9%,2),2)*'umowa o pracę'!$E$8,2),IF(AND($L13+$M13&gt;=2600,$M13&lt;2600,$L13&lt;2600),ROUND((ROUND(((2600-$M13)/$L13)*$N13,2)+ROUND($M13*9%,2))*'umowa o pracę'!$E$8,2),IF(AND($L13+$M13&gt;=2600,$M13&gt;=2600),ROUND((ROUND(2600*9%,2))*'umowa o pracę'!$E$8,2),IF(AND($L13+$M13&gt;=2600,$L13&gt;=2600,$M13&lt;2600),ROUND((ROUND($M13*9%,2)+ROUND(((2600-$M13)/$L13)*$N13,2))*'umowa o pracę'!$E$8,2),0)))),0))))&gt;$J13,$J13,IF(IF(AND($K13=1,$I13&gt;0),ROUND(IF($L13+$M13&gt;=2600,2600*'umowa o pracę'!$E$8,($L13+$M13)*'umowa o pracę'!$E$8),2)+IF($M13=0,ROUND(IF($L13&gt;2600,ROUND($O13/$L13*2600,2),$O13)*'umowa o pracę'!$E$8,2),ROUND(IF($L13&gt;2600,ROUND($O13/$L13*2600,2),$O13)*'umowa o pracę'!$E$8,2)),ROUND(IF($L13+$M13&gt;=2600,2600*'umowa o pracę'!$E$8,($L13+$M13)*'umowa o pracę'!$E$8),2)-IF($M13=0,ROUND(ROUND(IF($L13&gt;2600,ROUND($N13/$L13*2600,2),$N13),2)*'umowa o pracę'!$E$8,2),IF($M13&gt;0,IF($L13+$M13&lt;2600,ROUND(ROUND($N13+ROUND($M13*9%,2),2)*'umowa o pracę'!$E$8,2),IF(AND($L13+$M13&gt;=2600,$M13&lt;2600,$L13&lt;2600),ROUND((ROUND(((2600-$M13)/$L13)*$N13,2)+ROUND($M13*9%,2))*'umowa o pracę'!$E$8,2),IF(AND($L13+$M13&gt;=2600,$M13&gt;=2600),ROUND((ROUND(2600*9%,2))*'umowa o pracę'!$E$8,2),IF(AND($L13+$M13&gt;=2600,$L13&gt;=2600,$M13&lt;2600),ROUND((ROUND($M13*9%,2)+ROUND(((2600-$M13)/$L13)*$N13,2))*'umowa o pracę'!$E$8,2),0)))),0)))&gt;$J13,$J13,IF(AND($K13=1,$I13&gt;0),ROUND(IF($L13+$M13&gt;=2600,2600*'umowa o pracę'!$E$8,($L13+$M13)*'umowa o pracę'!$E$8),2)+IF($M13=0,ROUND(IF($L13&gt;2600,ROUND($O13/$L13*2600,2),$O13)*'umowa o pracę'!$E$8,2),ROUND(IF($L13&gt;2600,ROUND($O13/$L13*2600,2),$O13)*'umowa o pracę'!$E$8,2)),ROUND(IF($L13+$M13&gt;=2600,2600*'umowa o pracę'!$E$8,($L13+$M13)*'umowa o pracę'!$E$8),2)-IF(AND($M13=0,I13&gt;0),ROUND(ROUND(IF($L13&gt;2600,ROUND($N13/$L13*2600,2),$N13),2)*'umowa o pracę'!$E$8,2),IF($M13&gt;0,IF($L13+$M13&lt;2600,ROUND(ROUND($N13+ROUND($M13*9%,2),2)*'umowa o pracę'!$E$8,2),IF(AND($L13+$M13&gt;=2600,$M13&lt;2600,$L13&lt;2600),ROUND((ROUND(((2600-$M13)/$L13)*$N13,2)+ROUND($M13*9%,2))*'umowa o pracę'!$E$8,2),IF(AND($L13+$M13&gt;=2600,$M13&gt;=2600),ROUND((ROUND(2600*9%,2))*'umowa o pracę'!$E$8,2),IF(AND($L13+$M13&gt;=2600,$L13&gt;=2600,$M13&lt;2600),ROUND((ROUND($M13*9%,2)+ROUND(((2600-$M13)/$L13)*$N13,2))*'umowa o pracę'!$E$8,2),0)))),0)))))</f>
        <v>0</v>
      </c>
      <c r="R13" s="252">
        <f>IF(IF(IF(AND($K13=1,$I13&gt;0),ROUND(IF($L13+$M13&gt;=2800,2800*'umowa o pracę'!$E$8,($L13+$M13)*'umowa o pracę'!$E$8),2)+IF($M13=0,ROUND(IF($L13&gt;2800,ROUND($O13/$L13*2800,2),$O13)*'umowa o pracę'!$E$8,2),ROUND(IF($L13&gt;2800,ROUND($O13/$L13*2800,2),$O13)*'umowa o pracę'!$E$8,2)),ROUND(IF($L13+$M13&gt;=2800,2800*'umowa o pracę'!$E$8,($L13+$M13)*'umowa o pracę'!$E$8),2)-IF($M13=0,ROUND(ROUND(IF($L13&gt;2800,ROUND($N13/$L13*2800,2),$N13),2)*'umowa o pracę'!$E$8,2),IF($M13&gt;0,IF($L13+$M13&lt;2800,ROUND(ROUND($N13+ROUND($M13*9%,2),2)*'umowa o pracę'!$E$8,2),IF(AND($L13+$M13&gt;=2800,$M13&lt;2800,$L13&lt;2800),ROUND((ROUND(((2800-$M13)/$L13)*$N13,2)+ROUND($M13*9%,2))*'umowa o pracę'!$E$8,2),IF(AND($L13+$M13&gt;=2800,$M13&gt;=2800),ROUND((ROUND(2800*9%,2))*'umowa o pracę'!$E$8,2),IF(AND($L13+$M13&gt;=2800,$L13&gt;=2800,$M13&lt;2800),ROUND((ROUND($M13*9%,2)+ROUND(((2800-$M13)/$L13)*$N13,2))*'umowa o pracę'!$E$8,2),0)))),0)))&gt;$J13,$J13,IF(AND($K13=1,$I13&gt;0),ROUND(IF($L13+$M13&gt;=2800,2800*'umowa o pracę'!$E$8,($L13+$M13)*'umowa o pracę'!$E$8),2)+IF($M13=0,ROUND(IF($L13&gt;2800,ROUND($O13/$L13*2800,2),$O13)*'umowa o pracę'!$E$8,2),ROUND(IF($L13&gt;2800,ROUND($O13/$L13*2800,2),$O13)*'umowa o pracę'!$E$8,2)),ROUND(IF($L13+$M13&gt;=2800,2800*'umowa o pracę'!$E$8,($L13+$M13)*'umowa o pracę'!$E$8),2)-IF($M13=0,ROUND(ROUND(IF($L13&gt;2800,ROUND($N13/$L13*2800,2),$N13),2)*'umowa o pracę'!$E$8,2),IF($M13&gt;0,IF($L13+$M13&lt;2800,ROUND(ROUND($N13+ROUND($M13*9%,2),2)*'umowa o pracę'!$E$8,2),IF(AND($L13+$M13&gt;=2800,$M13&lt;2800,$L13&lt;2800),ROUND((ROUND(((2800-$M13)/$L13)*$N13,2)+ROUND($M13*9%,2))*'umowa o pracę'!$E$8,2),IF(AND($L13+$M13&gt;=2800,$M13&gt;=2800),ROUND((ROUND(2800*9%,2))*'umowa o pracę'!$E$8,2),IF(AND($L13+$M13&gt;=2800,$L13&gt;=2800,$M13&lt;2800),ROUND((ROUND($M13*9%,2)+ROUND(((2800-$M13)/$L13)*$N13,2))*'umowa o pracę'!$E$8,2),0)))),0))))&gt;$J13,$J13,IF(IF(AND($K13=1,$I13&gt;0),ROUND(IF($L13+$M13&gt;=2800,2800*'umowa o pracę'!$E$8,($L13+$M13)*'umowa o pracę'!$E$8),2)+IF($M13=0,ROUND(IF($L13&gt;2800,ROUND($O13/$L13*2800,2),$O13)*'umowa o pracę'!$E$8,2),ROUND(IF($L13&gt;2800,ROUND($O13/$L13*2800,2),$O13)*'umowa o pracę'!$E$8,2)),ROUND(IF($L13+$M13&gt;=2800,2800*'umowa o pracę'!$E$8,($L13+$M13)*'umowa o pracę'!$E$8),2)-IF($M13=0,ROUND(ROUND(IF($L13&gt;2800,ROUND($N13/$L13*2800,2),$N13),2)*'umowa o pracę'!$E$8,2),IF($M13&gt;0,IF($L13+$M13&lt;2800,ROUND(ROUND($N13+ROUND($M13*9%,2),2)*'umowa o pracę'!$E$8,2),IF(AND($L13+$M13&gt;=2800,$M13&lt;2800,$L13&lt;2800),ROUND((ROUND(((2800-$M13)/$L13)*$N13,2)+ROUND($M13*9%,2))*'umowa o pracę'!$E$8,2),IF(AND($L13+$M13&gt;=2800,$M13&gt;=2800),ROUND((ROUND(2800*9%,2))*'umowa o pracę'!$E$8,2),IF(AND($L13+$M13&gt;=2800,$L13&gt;=2800,$M13&lt;2800),ROUND((ROUND($M13*9%,2)+ROUND(((2800-$M13)/$L13)*$N13,2))*'umowa o pracę'!$E$8,2),0)))),0)))&gt;$J13,$J13,IF(AND($K13=1,$I13&gt;0),ROUND(IF($L13+$M13&gt;=2800,2800*'umowa o pracę'!$E$8,($L13+$M13)*'umowa o pracę'!$E$8),2)+IF($M13=0,ROUND(IF($L13&gt;2800,ROUND($O13/$L13*2800,2),$O13)*'umowa o pracę'!$E$8,2),ROUND(IF($L13&gt;2800,ROUND($O13/$L13*2800,2),$O13)*'umowa o pracę'!$E$8,2)),ROUND(IF($L13+$M13&gt;=2800,2800*'umowa o pracę'!$E$8,($L13+$M13)*'umowa o pracę'!$E$8),2)-IF(AND($M13=0,I13&gt;0),ROUND(ROUND(IF($L13&gt;2800,ROUND($N13/$L13*2800,2),$N13),2)*'umowa o pracę'!$E$8,2),IF($M13&gt;0,IF($L13+$M13&lt;2800,ROUND(ROUND($N13+ROUND($M13*9%,2),2)*'umowa o pracę'!$E$8,2),IF(AND($L13+$M13&gt;=2800,$M13&lt;2800,$L13&lt;2800),ROUND((ROUND(((2800-$M13)/$L13)*$N13,2)+ROUND($M13*9%,2))*'umowa o pracę'!$E$8,2),IF(AND($L13+$M13&gt;=2800,$M13&gt;=2800),ROUND((ROUND(2800*9%,2))*'umowa o pracę'!$E$8,2),IF(AND($L13+$M13&gt;=2800,$L13&gt;=2800,$M13&lt;2800),ROUND((ROUND($M13*9%,2)+ROUND(((2800-$M13)/$L13)*$N13,2))*'umowa o pracę'!$E$8,2),0)))),0)))))</f>
        <v>0</v>
      </c>
      <c r="S13" s="32">
        <f>IF('umowa o pracę'!$E$7=2020,IF(IF($K13=1,IF($M13=0,ROUND(IF($L13&gt;2600,ROUND($N13/$L13*2600,2),$N13)*'umowa o pracę'!$E$8,2),IF($L13+$M13&lt;2600,ROUND(ROUND($N13+ROUND($M13*9%,2),2)*'umowa o pracę'!$E$8,2),IF(AND($L13+$M13&gt;=2600,$L13&lt;2600),ROUND((ROUND($N13+ROUND((2600-$L13)*9%,2),2))*'umowa o pracę'!$E$8,2),IF(AND($L13+$M13&gt;=2600,$L13&gt;=2600),ROUND(ROUND($N13/$L13*2600,2)*'umowa o pracę'!$E$8,2),0)))),0)&gt;$H13,$H13,IF($K13=1,IF($M13=0,ROUND(IF($L13&gt;2600,ROUND($N13/$L13*2600,2),$N13)*'umowa o pracę'!$E$8,2),IF($L13+$M13&lt;2600,ROUND(ROUND($N13+ROUND($M13*9%,2),2)*'umowa o pracę'!$E$8,2),IF(AND($L13+$M13&gt;=2600,$L13&lt;2600),ROUND((ROUND($N13+ROUND((2600-$L13)*9%,2),2))*'umowa o pracę'!$E$8,2),IF(AND($L13+$M13&gt;=2600,$L13&gt;=2600),ROUND(ROUND($N13/$L13*2600,2)*'umowa o pracę'!$E$8,2),0)))),0)),IF('umowa o pracę'!$E$7=2021,IF(IF($K13=1,IF($M13=0,ROUND(IF($L13&gt;2800,ROUND($N13/$L13*2800,2),$N13)*'umowa o pracę'!$E$8,2),IF($L13+$M13&lt;2800,ROUND(ROUND($N13+ROUND($M13*9%,2),2)*'umowa o pracę'!$E$8,2),IF(AND($L13+$M13&gt;=2800,$L13&lt;2800),ROUND((ROUND($N13+ROUND((2800-$L13)*9%,2),2))*'umowa o pracę'!$E$8,2),IF(AND($L13+$M13&gt;=2800,$L13&gt;=2800),ROUND(ROUND($N13/$L13*2800,2)*'umowa o pracę'!$E$8,2),0)))),0)&gt;$H13,$H13,IF($K13=1,IF($M13=0,ROUND(IF($L13&gt;2800,ROUND($N13/$L13*2800,2),$N13)*'umowa o pracę'!$E$8,2),IF($L13+$M13&lt;2800,ROUND(ROUND($N13+ROUND($M13*9%,2),2)*'umowa o pracę'!$E$8,2),IF(AND($L13+$M13&gt;=2800,$L13&lt;2800),ROUND((ROUND($N13+ROUND((2800-$L13)*9%,2),2))*'umowa o pracę'!$E$8,2),IF(AND($L13+$M13&gt;=2800,$L13&gt;=2800),ROUND(ROUND($N13/$L13*2800,2)*'umowa o pracę'!$E$8,2),0)))),0)),0))</f>
        <v>0</v>
      </c>
      <c r="T13" s="32">
        <f>IF('umowa o pracę'!$E$7=2020,IF(IF($K13=1,IF($M13=0,ROUND(IF($L13&gt;2600,ROUND($O13/$L13*2600,2),$O13)*'umowa o pracę'!$E$8,2),ROUND(IF($L13&gt;2600,ROUND($O13/$L13*2600,2),$O13)*'umowa o pracę'!$E$8,2)),0)&gt;$I13,$I13,IF($K13=1,IF($M13=0,ROUND(IF($L13&gt;2600,ROUND($O13/$L13*2600,2),$O13)*'umowa o pracę'!$E$8,2),ROUND(IF($L13&gt;2600,ROUND($O13/$L13*2600,2),$O13)*'umowa o pracę'!$E$8,2)),0)),IF('umowa o pracę'!$E$7=2021,IF(IF($K13=1,IF($M13=0,ROUND(IF($L13&gt;2800,ROUND($O13/$L13*2800,2),$O13)*'umowa o pracę'!$E$8,2),ROUND(IF($L13&gt;2800,ROUND($O13/$L13*2800,2),$O13)*'umowa o pracę'!$E$8,2)),0)&gt;$I13,$I13,IF($K13=1,IF($M13=0,ROUND(IF($L13&gt;2800,ROUND($O13/$L13*2800,2),$O13)*'umowa o pracę'!$E$8,2),ROUND(IF($L13&gt;2800,ROUND($O13/$L13*2800,2),$O13)*'umowa o pracę'!$E$8,2)),0)),0))</f>
        <v>0</v>
      </c>
      <c r="U13" s="51">
        <f>IF('umowa o pracę'!$E$7=2020,$Q13,IF('umowa o pracę'!$E$7=2021,$R13,0))</f>
        <v>0</v>
      </c>
      <c r="V13" s="53">
        <f t="shared" si="0"/>
        <v>1</v>
      </c>
      <c r="W13" s="54">
        <f>IF('umowa o pracę'!$E$6&lt;2,0,$L13)</f>
        <v>0</v>
      </c>
      <c r="X13" s="54">
        <f>IF('umowa o pracę'!$E$6&lt;2,0,$M13)</f>
        <v>0</v>
      </c>
      <c r="Y13" s="55">
        <f>IF('umowa o pracę'!$E$6&lt;2,0,$N13)</f>
        <v>0</v>
      </c>
      <c r="Z13" s="55">
        <f>IF('umowa o pracę'!$E$6&lt;2,0,$O13)</f>
        <v>0</v>
      </c>
      <c r="AA13" s="32">
        <f>IF('umowa o pracę'!$E$7=2020,ROUND(IF($W13&gt;=2600,2600*'umowa o pracę'!$E$8,$W13*'umowa o pracę'!$E$8),2),IF('umowa o pracę'!$E$7=2021,ROUND(IF($W13&gt;=2800,2800*'umowa o pracę'!$E$8,$W13*'umowa o pracę'!$E$8),2),0))</f>
        <v>0</v>
      </c>
      <c r="AB13" s="32">
        <f>IF(IF(IF(AND($V13=1,$I13&gt;0),ROUND(IF($W13+$X13&gt;=2600,2600*'umowa o pracę'!$E$8,($W13+$X13)*'umowa o pracę'!$E$8),2)+IF($X13=0,ROUND(IF($W13&gt;2600,ROUND($Z13/$W13*2600,2),$Z13)*'umowa o pracę'!$E$8,2),ROUND(IF($W13&gt;2600,ROUND($Z13/$W13*2600,2),$Z13)*'umowa o pracę'!$E$8,2)),ROUND(IF($W13+$X13&gt;=2600,2600*'umowa o pracę'!$E$8,($W13+$X13)*'umowa o pracę'!$E$8),2)-IF($X13=0,ROUND(ROUND(IF($W13&gt;2600,ROUND($Y13/$W13*2600,2),$Y13),2)*'umowa o pracę'!$E$8,2),IF($X13&gt;0,IF($W13+$X13&lt;2600,ROUND(ROUND($Y13+ROUND($X13*9%,2),2)*'umowa o pracę'!$E$8,2),IF(AND($W13+$X13&gt;=2600,$X13&lt;2600,$W13&lt;2600),ROUND((ROUND(((2600-$X13)/$W13)*$Y13,2)+ROUND($X13*9%,2))*'umowa o pracę'!$E$8,2),IF(AND($W13+$X13&gt;=2600,$X13&gt;=2600),ROUND((ROUND(2600*9%,2))*'umowa o pracę'!$E$8,2),IF(AND($W13+$X13&gt;=2600,$W13&gt;=2600,$X13&lt;2600),ROUND((ROUND($X13*9%,2)+ROUND(((2600-$X13)/$W13)*$Y13,2))*'umowa o pracę'!$E$8,2),0)))),0)))&gt;$J13,$J13,IF(AND($V13=1,$I13&gt;0),ROUND(IF($W13+$X13&gt;=2600,2600*'umowa o pracę'!$E$8,($W13+$X13)*'umowa o pracę'!$E$8),2)+IF($X13=0,ROUND(IF($W13&gt;2600,ROUND($Z13/$W13*2600,2),$Z13)*'umowa o pracę'!$E$8,2),ROUND(IF($W13&gt;2600,ROUND($Z13/$W13*2600,2),$Z13)*'umowa o pracę'!$E$8,2)),ROUND(IF($W13+$X13&gt;=2600,2600*'umowa o pracę'!$E$8,($W13+$X13)*'umowa o pracę'!$E$8),2)-IF($X13=0,ROUND(ROUND(IF($W13&gt;2600,ROUND($Y13/$W13*2600,2),$Y13),2)*'umowa o pracę'!$E$8,2),IF($X13&gt;0,IF($W13+$X13&lt;2600,ROUND(ROUND($Y13+ROUND($X13*9%,2),2)*'umowa o pracę'!$E$8,2),IF(AND($W13+$X13&gt;=2600,$X13&lt;2600,$W13&lt;2600),ROUND((ROUND(((2600-$X13)/$W13)*$Y13,2)+ROUND($X13*9%,2))*'umowa o pracę'!$E$8,2),IF(AND($W13+$X13&gt;=2600,$X13&gt;=2600),ROUND((ROUND(2600*9%,2))*'umowa o pracę'!$E$8,2),IF(AND($W13+$X13&gt;=2600,$W13&gt;=2600,$X13&lt;2600),ROUND((ROUND($X13*9%,2)+ROUND(((2600-$X13)/$W13)*$Y13,2))*'umowa o pracę'!$E$8,2),0)))),0))))&gt;$J13,$J13,IF(IF(AND($V13=1,$I13&gt;0),ROUND(IF($W13+$X13&gt;=2600,2600*'umowa o pracę'!$E$8,($W13+$X13)*'umowa o pracę'!$E$8),2)+IF($X13=0,ROUND(IF($W13&gt;2600,ROUND($Z13/$W13*2600,2),$Z13)*'umowa o pracę'!$E$8,2),ROUND(IF($W13&gt;2600,ROUND($Z13/$W13*2600,2),$Z13)*'umowa o pracę'!$E$8,2)),ROUND(IF($W13+$X13&gt;=2600,2600*'umowa o pracę'!$E$8,($W13+$X13)*'umowa o pracę'!$E$8),2)-IF($X13=0,ROUND(ROUND(IF($W13&gt;2600,ROUND($Y13/$W13*2600,2),$Y13),2)*'umowa o pracę'!$E$8,2),IF($X13&gt;0,IF($W13+$X13&lt;2600,ROUND(ROUND($Y13+ROUND($X13*9%,2),2)*'umowa o pracę'!$E$8,2),IF(AND($W13+$X13&gt;=2600,$X13&lt;2600,$W13&lt;2600),ROUND((ROUND(((2600-$X13)/$W13)*$Y13,2)+ROUND($X13*9%,2))*'umowa o pracę'!$E$8,2),IF(AND($W13+$X13&gt;=2600,$X13&gt;=2600),ROUND((ROUND(2600*9%,2))*'umowa o pracę'!$E$8,2),IF(AND($W13+$X13&gt;=2600,$W13&gt;=2600,$X13&lt;2600),ROUND((ROUND($X13*9%,2)+ROUND(((2600-$X13)/$W13)*$Y13,2))*'umowa o pracę'!$E$8,2),0)))),0)))&gt;$J13,$J13,IF(AND($V13=1,$I13&gt;0),ROUND(IF($W13+$X13&gt;=2600,2600*'umowa o pracę'!$E$8,($W13+$X13)*'umowa o pracę'!$E$8),2)+IF($X13=0,ROUND(IF($W13&gt;2600,ROUND($Z13/$W13*2600,2),$Z13)*'umowa o pracę'!$E$8,2),ROUND(IF($W13&gt;2600,ROUND($Z13/$W13*2600,2),$Z13)*'umowa o pracę'!$E$8,2)),ROUND(IF($W13+$X13&gt;=2600,2600*'umowa o pracę'!$E$8,($W13+$X13)*'umowa o pracę'!$E$8),2)-IF(AND($X13=0,I13&gt;0),ROUND(ROUND(IF($W13&gt;2600,ROUND($Y13/$W13*2600,2),$Y13),2)*'umowa o pracę'!$E$8,2),IF($X13&gt;0,IF($W13+$X13&lt;2600,ROUND(ROUND($Y13+ROUND($X13*9%,2),2)*'umowa o pracę'!$E$8,2),IF(AND($W13+$X13&gt;=2600,$X13&lt;2600,$W13&lt;2600),ROUND((ROUND(((2600-$X13)/$W13)*$Y13,2)+ROUND($X13*9%,2))*'umowa o pracę'!$E$8,2),IF(AND($W13+$X13&gt;=2600,$X13&gt;=2600),ROUND((ROUND(2600*9%,2))*'umowa o pracę'!$E$8,2),IF(AND($W13+$X13&gt;=2600,$W13&gt;=2600,$X13&lt;2600),ROUND((ROUND($X13*9%,2)+ROUND(((2600-$X13)/$W13)*$Y13,2))*'umowa o pracę'!$E$8,2),0)))),0)))))</f>
        <v>0</v>
      </c>
      <c r="AC13" s="32">
        <f>IF(IF(IF(AND($V13=1,$I13&gt;0),ROUND(IF($W13+$X13&gt;=2800,2800*'umowa o pracę'!$E$8,($W13+$X13)*'umowa o pracę'!$E$8),2)+IF($X13=0,ROUND(IF($W13&gt;2800,ROUND($Z13/$W13*2800,2),$Z13)*'umowa o pracę'!$E$8,2),ROUND(IF($W13&gt;2800,ROUND($Z13/$W13*2800,2),$Z13)*'umowa o pracę'!$E$8,2)),ROUND(IF($W13+$X13&gt;=2800,2800*'umowa o pracę'!$E$8,($W13+$X13)*'umowa o pracę'!$E$8),2)-IF($X13=0,ROUND(ROUND(IF($W13&gt;2800,ROUND($Y13/$W13*2800,2),$Y13),2)*'umowa o pracę'!$E$8,2),IF($X13&gt;0,IF($W13+$X13&lt;2800,ROUND(ROUND($Y13+ROUND($X13*9%,2),2)*'umowa o pracę'!$E$8,2),IF(AND($W13+$X13&gt;=2800,$X13&lt;2800,$W13&lt;2800),ROUND((ROUND(((2800-$X13)/$W13)*$Y13,2)+ROUND($X13*9%,2))*'umowa o pracę'!$E$8,2),IF(AND($W13+$X13&gt;=2800,$X13&gt;=2800),ROUND((ROUND(2800*9%,2))*'umowa o pracę'!$E$8,2),IF(AND($W13+$X13&gt;=2800,$W13&gt;=2800,$X13&lt;2800),ROUND((ROUND($X13*9%,2)+ROUND(((2800-$X13)/$W13)*$Y13,2))*'umowa o pracę'!$E$8,2),0)))),0)))&gt;$J13,$J13,IF(AND($V13=1,$I13&gt;0),ROUND(IF($W13+$X13&gt;=2800,2800*'umowa o pracę'!$E$8,($W13+$X13)*'umowa o pracę'!$E$8),2)+IF($X13=0,ROUND(IF($W13&gt;2800,ROUND($Z13/$W13*2800,2),$Z13)*'umowa o pracę'!$E$8,2),ROUND(IF($W13&gt;2800,ROUND($Z13/$W13*2800,2),$Z13)*'umowa o pracę'!$E$8,2)),ROUND(IF($W13+$X13&gt;=2800,2800*'umowa o pracę'!$E$8,($W13+$X13)*'umowa o pracę'!$E$8),2)-IF($X13=0,ROUND(ROUND(IF($W13&gt;2800,ROUND($Y13/$W13*2800,2),$Y13),2)*'umowa o pracę'!$E$8,2),IF($X13&gt;0,IF($W13+$X13&lt;2800,ROUND(ROUND($Y13+ROUND($X13*9%,2),2)*'umowa o pracę'!$E$8,2),IF(AND($W13+$X13&gt;=2800,$X13&lt;2800,$W13&lt;2800),ROUND((ROUND(((2800-$X13)/$W13)*$Y13,2)+ROUND($X13*9%,2))*'umowa o pracę'!$E$8,2),IF(AND($W13+$X13&gt;=2800,$X13&gt;=2800),ROUND((ROUND(2800*9%,2))*'umowa o pracę'!$E$8,2),IF(AND($W13+$X13&gt;=2800,$W13&gt;=2800,$X13&lt;2800),ROUND((ROUND($X13*9%,2)+ROUND(((2800-$X13)/$W13)*$Y13,2))*'umowa o pracę'!$E$8,2),0)))),0))))&gt;$J13,$J13,IF(IF(AND($V13=1,$I13&gt;0),ROUND(IF($W13+$X13&gt;=2800,2800*'umowa o pracę'!$E$8,($W13+$X13)*'umowa o pracę'!$E$8),2)+IF($X13=0,ROUND(IF($W13&gt;2800,ROUND($Z13/$W13*2800,2),$Z13)*'umowa o pracę'!$E$8,2),ROUND(IF($W13&gt;2800,ROUND($Z13/$W13*2800,2),$Z13)*'umowa o pracę'!$E$8,2)),ROUND(IF($W13+$X13&gt;=2800,2800*'umowa o pracę'!$E$8,($W13+$X13)*'umowa o pracę'!$E$8),2)-IF($X13=0,ROUND(ROUND(IF($W13&gt;2800,ROUND($Y13/$W13*2800,2),$Y13),2)*'umowa o pracę'!$E$8,2),IF($X13&gt;0,IF($W13+$X13&lt;2800,ROUND(ROUND($Y13+ROUND($X13*9%,2),2)*'umowa o pracę'!$E$8,2),IF(AND($W13+$X13&gt;=2800,$X13&lt;2800,$W13&lt;2800),ROUND((ROUND(((2800-$X13)/$W13)*$Y13,2)+ROUND($X13*9%,2))*'umowa o pracę'!$E$8,2),IF(AND($W13+$X13&gt;=2800,$X13&gt;=2800),ROUND((ROUND(2800*9%,2))*'umowa o pracę'!$E$8,2),IF(AND($W13+$X13&gt;=2800,$W13&gt;=2800,$X13&lt;2800),ROUND((ROUND($X13*9%,2)+ROUND(((2800-$X13)/$W13)*$Y13,2))*'umowa o pracę'!$E$8,2),0)))),0)))&gt;$J13,$J13,IF(AND($V13=1,$I13&gt;0),ROUND(IF($W13+$X13&gt;=2800,2800*'umowa o pracę'!$E$8,($W13+$X13)*'umowa o pracę'!$E$8),2)+IF($X13=0,ROUND(IF($W13&gt;2800,ROUND($Z13/$W13*2800,2),$Z13)*'umowa o pracę'!$E$8,2),ROUND(IF($W13&gt;2800,ROUND($Z13/$W13*2800,2),$Z13)*'umowa o pracę'!$E$8,2)),ROUND(IF($W13+$X13&gt;=2800,2800*'umowa o pracę'!$E$8,($W13+$X13)*'umowa o pracę'!$E$8),2)-IF(AND($X13=0,I13&gt;0),ROUND(ROUND(IF($W13&gt;2800,ROUND($Y13/$W13*2800,2),$Y13),2)*'umowa o pracę'!$E$8,2),IF($X13&gt;0,IF($W13+$X13&lt;2800,ROUND(ROUND($Y13+ROUND($X13*9%,2),2)*'umowa o pracę'!$E$8,2),IF(AND($W13+$X13&gt;=2800,$X13&lt;2800,$W13&lt;2800),ROUND((ROUND(((2800-$X13)/$W13)*$Y13,2)+ROUND($X13*9%,2))*'umowa o pracę'!$E$8,2),IF(AND($W13+$X13&gt;=2800,$X13&gt;=2800),ROUND((ROUND(2800*9%,2))*'umowa o pracę'!$E$8,2),IF(AND($W13+$X13&gt;=2800,$W13&gt;=2800,$X13&lt;2800),ROUND((ROUND($X13*9%,2)+ROUND(((2800-$X13)/$W13)*$Y13,2))*'umowa o pracę'!$E$8,2),0)))),0)))))</f>
        <v>0</v>
      </c>
      <c r="AD13" s="32">
        <f>IF('umowa o pracę'!$E$7=2020,IF(IF($V13=1,IF($X13=0,ROUND(IF($W13&gt;2600,ROUND($Y13/$W13*2600,2),$Y13)*'umowa o pracę'!$E$8,2),IF($W13+$X13&lt;2600,ROUND(ROUND($Y13+ROUND($X13*9%,2),2)*'umowa o pracę'!$E$8,2),IF(AND($W13+$X13&gt;=2600,$W13&lt;2600),ROUND((ROUND($Y13+ROUND((2600-$W13)*9%,2),2))*'umowa o pracę'!$E$8,2),IF(AND($W13+$X13&gt;=2600,$W13&gt;=2600),ROUND(ROUND($Y13/$W13*2600,2)*'umowa o pracę'!$E$8,2),0)))),0)&gt;$H13,$H13,IF($V13=1,IF($X13=0,ROUND(IF($W13&gt;2600,ROUND($Y13/$W13*2600,2),$Y13)*'umowa o pracę'!$E$8,2),IF($W13+$X13&lt;2600,ROUND(ROUND($Y13+ROUND($X13*9%,2),2)*'umowa o pracę'!$E$8,2),IF(AND($W13+$X13&gt;=2600,$W13&lt;2600),ROUND((ROUND($Y13+ROUND((2600-$W13)*9%,2),2))*'umowa o pracę'!$E$8,2),IF(AND($W13+$X13&gt;=2600,$W13&gt;=2600),ROUND(ROUND($Y13/$W13*2600,2)*'umowa o pracę'!$E$8,2),0)))),0)),IF('umowa o pracę'!$E$7=2021,IF(IF($V13=1,IF($X13=0,ROUND(IF($W13&gt;2800,ROUND($Y13/$W13*2800,2),$Y13)*'umowa o pracę'!$E$8,2),IF($W13+$X13&lt;2800,ROUND(ROUND($Y13+ROUND($X13*9%,2),2)*'umowa o pracę'!$E$8,2),IF(AND($W13+$X13&gt;=2800,$W13&lt;2800),ROUND((ROUND($Y13+ROUND((2800-$W13)*9%,2),2))*'umowa o pracę'!$E$8,2),IF(AND($W13+$X13&gt;=2800,$W13&gt;=2800),ROUND(ROUND($Y13/$W13*2800,2)*'umowa o pracę'!$E$8,2),0)))),0)&gt;$H13,$H13,IF($V13=1,IF($X13=0,ROUND(IF($W13&gt;2800,ROUND($Y13/$W13*2800,2),$Y13)*'umowa o pracę'!$E$8,2),IF($W13+$X13&lt;2800,ROUND(ROUND($Y13+ROUND($X13*9%,2),2)*'umowa o pracę'!$E$8,2),IF(AND($W13+$X13&gt;=2800,$W13&lt;2800),ROUND((ROUND($Y13+ROUND((2800-$W13)*9%,2),2))*'umowa o pracę'!$E$8,2),IF(AND($W13+$X13&gt;=2800,$W13&gt;=2800),ROUND(ROUND($Y13/$W13*2800,2)*'umowa o pracę'!$E$8,2),0)))),0)),0))</f>
        <v>0</v>
      </c>
      <c r="AE13" s="32">
        <f>IF('umowa o pracę'!$E$7=2020,IF(IF($V13=1,IF($X13=0,ROUND(IF($W13&gt;2600,ROUND($Z13/$W13*2600,2),$Z13)*'umowa o pracę'!$E$8,2),ROUND(IF($W13&gt;2600,ROUND($Z13/$W13*2600,2),$Z13)*'umowa o pracę'!$E$8,2)),0)&gt;$I13,$I13,IF($V13=1,IF($X13=0,ROUND(IF($W13&gt;2600,ROUND($Z13/$W13*2600,2),$Z13)*'umowa o pracę'!$E$8,2),ROUND(IF($W13&gt;2600,ROUND($Z13/$W13*2600,2),$Z13)*'umowa o pracę'!$E$8,2)),0)),IF('umowa o pracę'!$E$7=2021,IF(IF($V13=1,IF($X13=0,ROUND(IF($W13&gt;2800,ROUND($Z13/$W13*2800,2),$Z13)*'umowa o pracę'!$E$8,2),ROUND(IF($W13&gt;2800,ROUND($Z13/$W13*2800,2),$Z13)*'umowa o pracę'!$E$8,2)),0)&gt;$I13,$I13,IF($V13=1,IF($X13=0,ROUND(IF($W13&gt;2800,ROUND($Z13/$W13*2800,2),$Z13)*'umowa o pracę'!$E$8,2),ROUND(IF($W13&gt;2800,ROUND($Z13/$W13*2800,2),$Z13)*'umowa o pracę'!$E$8,2)),0)),0))</f>
        <v>0</v>
      </c>
      <c r="AF13" s="56">
        <f>IF('umowa o pracę'!$E$7=2020,$AB13,IF('umowa o pracę'!$E$7=2021,$AC13,0))</f>
        <v>0</v>
      </c>
      <c r="AG13" s="53">
        <f t="shared" si="1"/>
        <v>1</v>
      </c>
      <c r="AH13" s="39">
        <f>IF('umowa o pracę'!$E$6&lt;3,0,$L13)</f>
        <v>0</v>
      </c>
      <c r="AI13" s="39">
        <f>IF('umowa o pracę'!$E$6&lt;3,0,$M13)</f>
        <v>0</v>
      </c>
      <c r="AJ13" s="55">
        <f>IF('umowa o pracę'!$E$6&lt;3,0,$N13)</f>
        <v>0</v>
      </c>
      <c r="AK13" s="55">
        <f>IF('umowa o pracę'!$E$6&lt;3,0,$O13)</f>
        <v>0</v>
      </c>
      <c r="AL13" s="32">
        <f>IF('umowa o pracę'!$E$7=2020,ROUND(IF($AH13&gt;=2600,2600*'umowa o pracę'!$E$8,$AH13*'umowa o pracę'!$E$8),2),IF('umowa o pracę'!$E$7=2021,ROUND(IF($AH13&gt;=2800,2800*'umowa o pracę'!$E$8,$AH13*'umowa o pracę'!$E$8),2),0))</f>
        <v>0</v>
      </c>
      <c r="AM13" s="32">
        <f>IF(IF(IF(AND($AG13=1,$I13&gt;0),ROUND(IF($AH13+$AI13&gt;=2600,2600*'umowa o pracę'!$E$8,($AH13+$AI13)*'umowa o pracę'!$E$8),2)+IF($AI13=0,ROUND(IF($AH13&gt;2600,ROUND($AK13/$AH13*2600,2),$AK13)*'umowa o pracę'!$E$8,2),ROUND(IF($AH13&gt;2600,ROUND($AK13/$AH13*2600,2),$AK13)*'umowa o pracę'!$E$8,2)),ROUND(IF($AH13+$AI13&gt;=2600,2600*'umowa o pracę'!$E$8,($AH13+$AI13)*'umowa o pracę'!$E$8),2)-IF($AI13=0,ROUND(ROUND(IF($AH13&gt;2600,ROUND($AJ13/$AH13*2600,2),$AJ13),2)*'umowa o pracę'!$E$8,2),IF($AI13&gt;0,IF($AH13+$AI13&lt;2600,ROUND(ROUND($AJ13+ROUND($AI13*9%,2),2)*'umowa o pracę'!$E$8,2),IF(AND($AH13+$AI13&gt;=2600,$AI13&lt;2600,$AH13&lt;2600),ROUND((ROUND(((2600-$AI13)/$AH13)*$AJ13,2)+ROUND($AI13*9%,2))*'umowa o pracę'!$E$8,2),IF(AND($AH13+$AI13&gt;=2600,$AI13&gt;=2600),ROUND((ROUND(2600*9%,2))*'umowa o pracę'!$E$8,2),IF(AND($AH13+$AI13&gt;=2600,$AH13&gt;=2600,$AI13&lt;2600),ROUND((ROUND($AI13*9%,2)+ROUND(((2600-$AI13)/$AH13)*$AJ13,2))*'umowa o pracę'!$E$8,2),0)))),0)))&gt;$J13,$J13,IF(AND($AG13=1,$I13&gt;0),ROUND(IF($AH13+$AI13&gt;=2600,2600*'umowa o pracę'!$E$8,($AH13+$AI13)*'umowa o pracę'!$E$8),2)+IF($AI13=0,ROUND(IF($AH13&gt;2600,ROUND($AK13/$AH13*2600,2),$AK13)*'umowa o pracę'!$E$8,2),ROUND(IF($AH13&gt;2600,ROUND($AK13/$AH13*2600,2),$AK13)*'umowa o pracę'!$E$8,2)),ROUND(IF($AH13+$AI13&gt;=2600,2600*'umowa o pracę'!$E$8,($AH13+$AI13)*'umowa o pracę'!$E$8),2)-IF($AI13=0,ROUND(ROUND(IF($AH13&gt;2600,ROUND($AJ13/$AH13*2600,2),$AJ13),2)*'umowa o pracę'!$E$8,2),IF($AI13&gt;0,IF($AH13+$AI13&lt;2600,ROUND(ROUND($AJ13+ROUND($AI13*9%,2),2)*'umowa o pracę'!$E$8,2),IF(AND($AH13+$AI13&gt;=2600,$AI13&lt;2600,$AH13&lt;2600),ROUND((ROUND(((2600-$AI13)/$AH13)*$AJ13,2)+ROUND($AI13*9%,2))*'umowa o pracę'!$E$8,2),IF(AND($AH13+$AI13&gt;=2600,$AI13&gt;=2600),ROUND((ROUND(2600*9%,2))*'umowa o pracę'!$E$8,2),IF(AND($AH13+$AI13&gt;=2600,$AH13&gt;=2600,$AI13&lt;2600),ROUND((ROUND($AI13*9%,2)+ROUND(((2600-$AI13)/$AH13)*$AJ13,2))*'umowa o pracę'!$E$8,2),0)))),0))))&gt;$J13,$J13,IF(IF(AND($AG13=1,$I13&gt;0),ROUND(IF($AH13+$AI13&gt;=2600,2600*'umowa o pracę'!$E$8,($AH13+$AI13)*'umowa o pracę'!$E$8),2)+IF($AI13=0,ROUND(IF($AH13&gt;2600,ROUND($AK13/$AH13*2600,2),$AK13)*'umowa o pracę'!$E$8,2),ROUND(IF($AH13&gt;2600,ROUND($AK13/$AH13*2600,2),$AK13)*'umowa o pracę'!$E$8,2)),ROUND(IF($AH13+$AI13&gt;=2600,2600*'umowa o pracę'!$E$8,($AH13+$AI13)*'umowa o pracę'!$E$8),2)-IF($AI13=0,ROUND(ROUND(IF($AH13&gt;2600,ROUND($AJ13/$AH13*2600,2),$AJ13),2)*'umowa o pracę'!$E$8,2),IF($AI13&gt;0,IF($AH13+$AI13&lt;2600,ROUND(ROUND($AJ13+ROUND($AI13*9%,2),2)*'umowa o pracę'!$E$8,2),IF(AND($AH13+$AI13&gt;=2600,$AI13&lt;2600,$AH13&lt;2600),ROUND((ROUND(((2600-$AI13)/$AH13)*$AJ13,2)+ROUND($AI13*9%,2))*'umowa o pracę'!$E$8,2),IF(AND($AH13+$AI13&gt;=2600,$AI13&gt;=2600),ROUND((ROUND(2600*9%,2))*'umowa o pracę'!$E$8,2),IF(AND($AH13+$AI13&gt;=2600,$AH13&gt;=2600,$AI13&lt;2600),ROUND((ROUND($AI13*9%,2)+ROUND(((2600-$AI13)/$AH13)*$AJ13,2))*'umowa o pracę'!$E$8,2),0)))),0)))&gt;$J13,$J13,IF(AND($AG13=1,$I13&gt;0),ROUND(IF($AH13+$AI13&gt;=2600,2600*'umowa o pracę'!$E$8,($AH13+$AI13)*'umowa o pracę'!$E$8),2)+IF($AI13=0,ROUND(IF($AH13&gt;2600,ROUND($AK13/$AH13*2600,2),$AK13)*'umowa o pracę'!$E$8,2),ROUND(IF($AH13&gt;2600,ROUND($AK13/$AH13*2600,2),$AK13)*'umowa o pracę'!$E$8,2)),ROUND(IF($AH13+$AI13&gt;=2600,2600*'umowa o pracę'!$E$8,($AH13+$AI13)*'umowa o pracę'!$E$8),2)-IF(AND($AI13=0,I13&gt;0),ROUND(ROUND(IF($AH13&gt;2600,ROUND($AJ13/$AH13*2600,2),$AJ13),2)*'umowa o pracę'!$E$8,2),IF($AI13&gt;0,IF($AH13+$AI13&lt;2600,ROUND(ROUND($AJ13+ROUND($AI13*9%,2),2)*'umowa o pracę'!$E$8,2),IF(AND($AH13+$AI13&gt;=2600,$AI13&lt;2600,$AH13&lt;2600),ROUND((ROUND(((2600-$AI13)/$AH13)*$AJ13,2)+ROUND($AI13*9%,2))*'umowa o pracę'!$E$8,2),IF(AND($AH13+$AI13&gt;=2600,$AI13&gt;=2600),ROUND((ROUND(2600*9%,2))*'umowa o pracę'!$E$8,2),IF(AND($AH13+$AI13&gt;=2600,$AH13&gt;=2600,$AI13&lt;2600),ROUND((ROUND($AI13*9%,2)+ROUND(((2600-$AI13)/$AH13)*$AJ13,2))*'umowa o pracę'!$E$8,2),0)))),0)))))</f>
        <v>0</v>
      </c>
      <c r="AN13" s="32">
        <f>IF(IF(IF(AND($AG13=1,$I13&gt;0),ROUND(IF($AH13+$AI13&gt;=2800,2800*'umowa o pracę'!$E$8,($AH13+$AI13)*'umowa o pracę'!$E$8),2)+IF($AI13=0,ROUND(IF($AH13&gt;2800,ROUND($AK13/$AH13*2800,2),$AK13)*'umowa o pracę'!$E$8,2),ROUND(IF($AH13&gt;2800,ROUND($AK13/$AH13*2800,2),$AK13)*'umowa o pracę'!$E$8,2)),ROUND(IF($AH13+$AI13&gt;=2800,2800*'umowa o pracę'!$E$8,($AH13+$AI13)*'umowa o pracę'!$E$8),2)-IF($AI13=0,ROUND(ROUND(IF($AH13&gt;2800,ROUND($AJ13/$AH13*2800,2),$AJ13),2)*'umowa o pracę'!$E$8,2),IF($AI13&gt;0,IF($AH13+$AI13&lt;2800,ROUND(ROUND($AJ13+ROUND($AI13*9%,2),2)*'umowa o pracę'!$E$8,2),IF(AND($AH13+$AI13&gt;=2800,$AI13&lt;2800,$AH13&lt;2800),ROUND((ROUND(((2800-$AI13)/$AH13)*$AJ13,2)+ROUND($AI13*9%,2))*'umowa o pracę'!$E$8,2),IF(AND($AH13+$AI13&gt;=2800,$AI13&gt;=2800),ROUND((ROUND(2800*9%,2))*'umowa o pracę'!$E$8,2),IF(AND($AH13+$AI13&gt;=2800,$AH13&gt;=2800,$AI13&lt;2800),ROUND((ROUND($AI13*9%,2)+ROUND(((2800-$AI13)/$AH13)*$AJ13,2))*'umowa o pracę'!$E$8,2),0)))),0)))&gt;$J13,$J13,IF(AND($AG13=1,$I13&gt;0),ROUND(IF($AH13+$AI13&gt;=2800,2800*'umowa o pracę'!$E$8,($AH13+$AI13)*'umowa o pracę'!$E$8),2)+IF($AI13=0,ROUND(IF($AH13&gt;2800,ROUND($AK13/$AH13*2800,2),$AK13)*'umowa o pracę'!$E$8,2),ROUND(IF($AH13&gt;2800,ROUND($AK13/$AH13*2800,2),$AK13)*'umowa o pracę'!$E$8,2)),ROUND(IF($AH13+$AI13&gt;=2800,2800*'umowa o pracę'!$E$8,($AH13+$AI13)*'umowa o pracę'!$E$8),2)-IF($AI13=0,ROUND(ROUND(IF($AH13&gt;2800,ROUND($AJ13/$AH13*2800,2),$AJ13),2)*'umowa o pracę'!$E$8,2),IF($AI13&gt;0,IF($AH13+$AI13&lt;2800,ROUND(ROUND($AJ13+ROUND($AI13*9%,2),2)*'umowa o pracę'!$E$8,2),IF(AND($AH13+$AI13&gt;=2800,$AI13&lt;2800,$AH13&lt;2800),ROUND((ROUND(((2800-$AI13)/$AH13)*$AJ13,2)+ROUND($AI13*9%,2))*'umowa o pracę'!$E$8,2),IF(AND($AH13+$AI13&gt;=2800,$AI13&gt;=2800),ROUND((ROUND(2800*9%,2))*'umowa o pracę'!$E$8,2),IF(AND($AH13+$AI13&gt;=2800,$AH13&gt;=2800,$AI13&lt;2800),ROUND((ROUND($AI13*9%,2)+ROUND(((2800-$AI13)/$AH13)*$AJ13,2))*'umowa o pracę'!$E$8,2),0)))),0))))&gt;$J13,$J13,IF(IF(AND($AG13=1,$I13&gt;0),ROUND(IF($AH13+$AI13&gt;=2800,2800*'umowa o pracę'!$E$8,($AH13+$AI13)*'umowa o pracę'!$E$8),2)+IF($AI13=0,ROUND(IF($AH13&gt;2800,ROUND($AK13/$AH13*2800,2),$AK13)*'umowa o pracę'!$E$8,2),ROUND(IF($AH13&gt;2800,ROUND($AK13/$AH13*2800,2),$AK13)*'umowa o pracę'!$E$8,2)),ROUND(IF($AH13+$AI13&gt;=2800,2800*'umowa o pracę'!$E$8,($AH13+$AI13)*'umowa o pracę'!$E$8),2)-IF($AI13=0,ROUND(ROUND(IF($AH13&gt;2800,ROUND($AJ13/$AH13*2800,2),$AJ13),2)*'umowa o pracę'!$E$8,2),IF($AI13&gt;0,IF($AH13+$AI13&lt;2800,ROUND(ROUND($AJ13+ROUND($AI13*9%,2),2)*'umowa o pracę'!$E$8,2),IF(AND($AH13+$AI13&gt;=2800,$AI13&lt;2800,$AH13&lt;2800),ROUND((ROUND(((2800-$AI13)/$AH13)*$AJ13,2)+ROUND($AI13*9%,2))*'umowa o pracę'!$E$8,2),IF(AND($AH13+$AI13&gt;=2800,$AI13&gt;=2800),ROUND((ROUND(2800*9%,2))*'umowa o pracę'!$E$8,2),IF(AND($AH13+$AI13&gt;=2800,$AH13&gt;=2800,$AI13&lt;2800),ROUND((ROUND($AI13*9%,2)+ROUND(((2800-$AI13)/$AH13)*$AJ13,2))*'umowa o pracę'!$E$8,2),0)))),0)))&gt;$J13,$J13,IF(AND($AG13=1,$I13&gt;0),ROUND(IF($AH13+$AI13&gt;=2800,2800*'umowa o pracę'!$E$8,($AH13+$AI13)*'umowa o pracę'!$E$8),2)+IF($AI13=0,ROUND(IF($AH13&gt;2800,ROUND($AK13/$AH13*2800,2),$AK13)*'umowa o pracę'!$E$8,2),ROUND(IF($AH13&gt;2800,ROUND($AK13/$AH13*2800,2),$AK13)*'umowa o pracę'!$E$8,2)),ROUND(IF($AH13+$AI13&gt;=2800,2800*'umowa o pracę'!$E$8,($AH13+$AI13)*'umowa o pracę'!$E$8),2)-IF(AND($AI13=0,I13&gt;0),ROUND(ROUND(IF($AH13&gt;2800,ROUND($AJ13/$AH13*2800,2),$AJ13),2)*'umowa o pracę'!$E$8,2),IF($AI13&gt;0,IF($AH13+$AI13&lt;2800,ROUND(ROUND($AJ13+ROUND($AI13*9%,2),2)*'umowa o pracę'!$E$8,2),IF(AND($AH13+$AI13&gt;=2800,$AI13&lt;2800,$AH13&lt;2800),ROUND((ROUND(((2800-$AI13)/$AH13)*$AJ13,2)+ROUND($AI13*9%,2))*'umowa o pracę'!$E$8,2),IF(AND($AH13+$AI13&gt;=2800,$AI13&gt;=2800),ROUND((ROUND(2800*9%,2))*'umowa o pracę'!$E$8,2),IF(AND($AH13+$AI13&gt;=2800,$AH13&gt;=2800,$AI13&lt;2800),ROUND((ROUND($AI13*9%,2)+ROUND(((2800-$AI13)/$AH13)*$AJ13,2))*'umowa o pracę'!$E$8,2),0)))),0)))))</f>
        <v>0</v>
      </c>
      <c r="AO13" s="32">
        <f>IF('umowa o pracę'!$E$7=2020,IF(IF($AG13=1,IF($AI13=0,ROUND(IF($AH13&gt;2600,ROUND($AJ13/$AH13*2600,2),$AJ13)*'umowa o pracę'!$E$8,2),IF($AH13+$AI13&lt;2600,ROUND(ROUND($AJ13+ROUND($AI13*9%,2),2)*'umowa o pracę'!$E$8,2),IF(AND($AH13+$AI13&gt;=2600,$AH13&lt;2600),ROUND((ROUND($AJ13+ROUND((2600-$AH13)*9%,2),2))*'umowa o pracę'!$E$8,2),IF(AND($AH13+$AI13&gt;=2600,$AH13&gt;=2600),ROUND(ROUND($AJ13/$AH13*2600,2)*'umowa o pracę'!$E$8,2),0)))),0)&gt;$H13,$H13,IF($AG13=1,IF($AI13=0,ROUND(IF($AH13&gt;2600,ROUND($AJ13/$AH13*2600,2),$AJ13)*'umowa o pracę'!$E$8,2),IF($AH13+$AI13&lt;2600,ROUND(ROUND($AJ13+ROUND($AI13*9%,2),2)*'umowa o pracę'!$E$8,2),IF(AND($AH13+$AI13&gt;=2600,$AH13&lt;2600),ROUND((ROUND($AJ13+ROUND((2600-$AH13)*9%,2),2))*'umowa o pracę'!$E$8,2),IF(AND($AH13+$AI13&gt;=2600,$AH13&gt;=2600),ROUND(ROUND($AJ13/$AH13*2600,2)*'umowa o pracę'!$E$8,2),0)))),0)),IF('umowa o pracę'!$E$7=2021,IF(IF($AG13=1,IF($AI13=0,ROUND(IF($AH13&gt;2800,ROUND($AJ13/$AH13*2800,2),$AJ13)*'umowa o pracę'!$E$8,2),IF($AH13+$AI13&lt;2800,ROUND(ROUND($AJ13+ROUND($AI13*9%,2),2)*'umowa o pracę'!$E$8,2),IF(AND($AH13+$AI13&gt;=2800,$AH13&lt;2800),ROUND((ROUND($AJ13+ROUND((2800-$AH13)*9%,2),2))*'umowa o pracę'!$E$8,2),IF(AND($AH13+$AI13&gt;=2800,$AH13&gt;=2800),ROUND(ROUND($AJ13/$AH13*2800,2)*'umowa o pracę'!$E$8,2),0)))),0)&gt;$H13,$H13,IF($AG13=1,IF($AI13=0,ROUND(IF($AH13&gt;2800,ROUND($AJ13/$AH13*2800,2),$AJ13)*'umowa o pracę'!$E$8,2),IF($AH13+$AI13&lt;2800,ROUND(ROUND($AJ13+ROUND($AI13*9%,2),2)*'umowa o pracę'!$E$8,2),IF(AND($AH13+$AI13&gt;=2800,$AH13&lt;2800),ROUND((ROUND($AJ13+ROUND((2800-$AH13)*9%,2),2))*'umowa o pracę'!$E$8,2),IF(AND($AH13+$AI13&gt;=2800,$AH13&gt;=2800),ROUND(ROUND($AJ13/$AH13*2800,2)*'umowa o pracę'!$E$8,2),0)))),0)),0))</f>
        <v>0</v>
      </c>
      <c r="AP13" s="32">
        <f>IF('umowa o pracę'!$E$7=2020,IF(IF($AG13=1,IF($AI13=0,ROUND(IF($AH13&gt;2600,ROUND($AK13/$AH13*2600,2),$AK13)*'umowa o pracę'!$E$8,2),ROUND(IF($AH13&gt;2600,ROUND($AK13/$AH13*2600,2),$AK13)*'umowa o pracę'!$E$8,2)),0)&gt;$I13,$I13,IF($AG13=1,IF($AI13=0,ROUND(IF($AH13&gt;2600,ROUND($AK13/$AH13*2600,2),$AK13)*'umowa o pracę'!$E$8,2),ROUND(IF($AH13&gt;2600,ROUND($AK13/$AH13*2600,2),$AK13)*'umowa o pracę'!$E$8,2)),0)),IF('umowa o pracę'!$E$7=2021,IF(IF($AG13=1,IF($AI13=0,ROUND(IF($AH13&gt;2800,ROUND($AK13/$AH13*2800,2),$AK13)*'umowa o pracę'!$E$8,2),ROUND(IF($AH13&gt;2800,ROUND($AK13/$AH13*2800,2),$AK13)*'umowa o pracę'!$E$8,2)),0)&gt;$I13,$I13,IF($AG13=1,IF($AI13=0,ROUND(IF($AH13&gt;2800,ROUND($AK13/$AH13*2800,2),$AK13)*'umowa o pracę'!$E$8,2),ROUND(IF($AH13&gt;2800,ROUND($AK13/$AH13*2800,2),$AK13)*'umowa o pracę'!$E$8,2)),0)),0))</f>
        <v>0</v>
      </c>
      <c r="AQ13" s="56">
        <f>IF('umowa o pracę'!$E$7=2020,$AM13,IF('umowa o pracę'!$E$7=2021,$AN13,0))</f>
        <v>0</v>
      </c>
      <c r="AR13" s="33">
        <f>IF('umowa o pracę'!$E$7=0,0,U13+AF13+AQ13)</f>
        <v>0</v>
      </c>
      <c r="AS13" s="19"/>
      <c r="AT13" s="19"/>
      <c r="AU13" s="19">
        <v>0</v>
      </c>
      <c r="AV13" s="19"/>
      <c r="AW13" s="19" t="s">
        <v>12</v>
      </c>
      <c r="AX13" s="19">
        <f t="shared" si="2"/>
        <v>10</v>
      </c>
      <c r="AY13" s="19"/>
      <c r="AZ13" s="234">
        <f t="shared" ref="AZ13:AZ76" si="3">IF(OR($F13="umowa o pracę",$F13="umowa o pracę nakładczą"),S13,0)</f>
        <v>0</v>
      </c>
      <c r="BA13" s="234">
        <f t="shared" ref="BA13:BA76" si="4">IF(OR($F13="umowa o pracę",$F13="umowa o pracę nakładczą"),T13,0)</f>
        <v>0</v>
      </c>
      <c r="BB13" s="234">
        <f t="shared" ref="BB13:BB76" si="5">IF(OR($F13="umowa o pracę",$F13="umowa o pracę nakładczą"),U13,0)</f>
        <v>0</v>
      </c>
      <c r="BC13" s="234">
        <f t="shared" ref="BC13:BC76" si="6">IF(OR($F13="umowa o pracę",$F13="umowa o pracę nakładczą"),AD13,0)</f>
        <v>0</v>
      </c>
      <c r="BD13" s="234">
        <f t="shared" ref="BD13:BD76" si="7">IF(OR($F13="umowa o pracę",$F13="umowa o pracę nakładczą"),AE13,0)</f>
        <v>0</v>
      </c>
      <c r="BE13" s="234">
        <f t="shared" ref="BE13:BE76" si="8">IF(OR($F13="umowa o pracę",$F13="umowa o pracę nakładczą"),AF13,0)</f>
        <v>0</v>
      </c>
      <c r="BF13" s="234">
        <f t="shared" ref="BF13:BF76" si="9">IF(OR($F13="umowa o pracę",$F13="umowa o pracę nakładczą"),AO13,0)</f>
        <v>0</v>
      </c>
      <c r="BG13" s="234">
        <f t="shared" ref="BG13:BG76" si="10">IF(OR($F13="umowa o pracę",$F13="umowa o pracę nakładczą"),AP13,0)</f>
        <v>0</v>
      </c>
      <c r="BH13" s="234">
        <f t="shared" ref="BH13:BH76" si="11">IF(OR($F13="umowa o pracę",$F13="umowa o pracę nakładczą"),AQ13,0)</f>
        <v>0</v>
      </c>
      <c r="BI13" s="238">
        <f t="shared" ref="BI13:BI76" si="12">SUM(BB13+BE13+BH13)</f>
        <v>0</v>
      </c>
      <c r="BJ13" s="236"/>
      <c r="BK13" s="236"/>
      <c r="BL13" s="237"/>
    </row>
    <row r="14" spans="1:64" ht="15.75" x14ac:dyDescent="0.25">
      <c r="A14" s="129">
        <v>3</v>
      </c>
      <c r="B14" s="57"/>
      <c r="C14" s="57"/>
      <c r="D14" s="36"/>
      <c r="E14" s="36"/>
      <c r="F14" s="242"/>
      <c r="G14" s="37">
        <v>1</v>
      </c>
      <c r="H14" s="58">
        <v>0</v>
      </c>
      <c r="I14" s="59">
        <v>0</v>
      </c>
      <c r="J14" s="60">
        <v>0</v>
      </c>
      <c r="K14" s="52">
        <v>1</v>
      </c>
      <c r="L14" s="39">
        <v>0</v>
      </c>
      <c r="M14" s="39">
        <v>0</v>
      </c>
      <c r="N14" s="39">
        <v>0</v>
      </c>
      <c r="O14" s="39">
        <v>0</v>
      </c>
      <c r="P14" s="35">
        <f>IF('umowa o pracę'!$E$7=2020,ROUND(IF($L14&gt;=2600,2600*'umowa o pracę'!$E$8,$L14*'umowa o pracę'!$E$8),2),IF('umowa o pracę'!$E$7=2021,ROUND(IF($L14&gt;=2800,2800*'umowa o pracę'!$E$8,$L14*'umowa o pracę'!$E$8),2),0))</f>
        <v>0</v>
      </c>
      <c r="Q14" s="252">
        <f>IF(IF(IF(AND($K14=1,$I14&gt;0),ROUND(IF($L14+$M14&gt;=2600,2600*'umowa o pracę'!$E$8,($L14+$M14)*'umowa o pracę'!$E$8),2)+IF($M14=0,ROUND(IF($L14&gt;2600,ROUND($O14/$L14*2600,2),$O14)*'umowa o pracę'!$E$8,2),ROUND(IF($L14&gt;2600,ROUND($O14/$L14*2600,2),$O14)*'umowa o pracę'!$E$8,2)),ROUND(IF($L14+$M14&gt;=2600,2600*'umowa o pracę'!$E$8,($L14+$M14)*'umowa o pracę'!$E$8),2)-IF($M14=0,ROUND(ROUND(IF($L14&gt;2600,ROUND($N14/$L14*2600,2),$N14),2)*'umowa o pracę'!$E$8,2),IF($M14&gt;0,IF($L14+$M14&lt;2600,ROUND(ROUND($N14+ROUND($M14*9%,2),2)*'umowa o pracę'!$E$8,2),IF(AND($L14+$M14&gt;=2600,$M14&lt;2600,$L14&lt;2600),ROUND((ROUND(((2600-$M14)/$L14)*$N14,2)+ROUND($M14*9%,2))*'umowa o pracę'!$E$8,2),IF(AND($L14+$M14&gt;=2600,$M14&gt;=2600),ROUND((ROUND(2600*9%,2))*'umowa o pracę'!$E$8,2),IF(AND($L14+$M14&gt;=2600,$L14&gt;=2600,$M14&lt;2600),ROUND((ROUND($M14*9%,2)+ROUND(((2600-$M14)/$L14)*$N14,2))*'umowa o pracę'!$E$8,2),0)))),0)))&gt;$J14,$J14,IF(AND($K14=1,$I14&gt;0),ROUND(IF($L14+$M14&gt;=2600,2600*'umowa o pracę'!$E$8,($L14+$M14)*'umowa o pracę'!$E$8),2)+IF($M14=0,ROUND(IF($L14&gt;2600,ROUND($O14/$L14*2600,2),$O14)*'umowa o pracę'!$E$8,2),ROUND(IF($L14&gt;2600,ROUND($O14/$L14*2600,2),$O14)*'umowa o pracę'!$E$8,2)),ROUND(IF($L14+$M14&gt;=2600,2600*'umowa o pracę'!$E$8,($L14+$M14)*'umowa o pracę'!$E$8),2)-IF($M14=0,ROUND(ROUND(IF($L14&gt;2600,ROUND($N14/$L14*2600,2),$N14),2)*'umowa o pracę'!$E$8,2),IF($M14&gt;0,IF($L14+$M14&lt;2600,ROUND(ROUND($N14+ROUND($M14*9%,2),2)*'umowa o pracę'!$E$8,2),IF(AND($L14+$M14&gt;=2600,$M14&lt;2600,$L14&lt;2600),ROUND((ROUND(((2600-$M14)/$L14)*$N14,2)+ROUND($M14*9%,2))*'umowa o pracę'!$E$8,2),IF(AND($L14+$M14&gt;=2600,$M14&gt;=2600),ROUND((ROUND(2600*9%,2))*'umowa o pracę'!$E$8,2),IF(AND($L14+$M14&gt;=2600,$L14&gt;=2600,$M14&lt;2600),ROUND((ROUND($M14*9%,2)+ROUND(((2600-$M14)/$L14)*$N14,2))*'umowa o pracę'!$E$8,2),0)))),0))))&gt;$J14,$J14,IF(IF(AND($K14=1,$I14&gt;0),ROUND(IF($L14+$M14&gt;=2600,2600*'umowa o pracę'!$E$8,($L14+$M14)*'umowa o pracę'!$E$8),2)+IF($M14=0,ROUND(IF($L14&gt;2600,ROUND($O14/$L14*2600,2),$O14)*'umowa o pracę'!$E$8,2),ROUND(IF($L14&gt;2600,ROUND($O14/$L14*2600,2),$O14)*'umowa o pracę'!$E$8,2)),ROUND(IF($L14+$M14&gt;=2600,2600*'umowa o pracę'!$E$8,($L14+$M14)*'umowa o pracę'!$E$8),2)-IF($M14=0,ROUND(ROUND(IF($L14&gt;2600,ROUND($N14/$L14*2600,2),$N14),2)*'umowa o pracę'!$E$8,2),IF($M14&gt;0,IF($L14+$M14&lt;2600,ROUND(ROUND($N14+ROUND($M14*9%,2),2)*'umowa o pracę'!$E$8,2),IF(AND($L14+$M14&gt;=2600,$M14&lt;2600,$L14&lt;2600),ROUND((ROUND(((2600-$M14)/$L14)*$N14,2)+ROUND($M14*9%,2))*'umowa o pracę'!$E$8,2),IF(AND($L14+$M14&gt;=2600,$M14&gt;=2600),ROUND((ROUND(2600*9%,2))*'umowa o pracę'!$E$8,2),IF(AND($L14+$M14&gt;=2600,$L14&gt;=2600,$M14&lt;2600),ROUND((ROUND($M14*9%,2)+ROUND(((2600-$M14)/$L14)*$N14,2))*'umowa o pracę'!$E$8,2),0)))),0)))&gt;$J14,$J14,IF(AND($K14=1,$I14&gt;0),ROUND(IF($L14+$M14&gt;=2600,2600*'umowa o pracę'!$E$8,($L14+$M14)*'umowa o pracę'!$E$8),2)+IF($M14=0,ROUND(IF($L14&gt;2600,ROUND($O14/$L14*2600,2),$O14)*'umowa o pracę'!$E$8,2),ROUND(IF($L14&gt;2600,ROUND($O14/$L14*2600,2),$O14)*'umowa o pracę'!$E$8,2)),ROUND(IF($L14+$M14&gt;=2600,2600*'umowa o pracę'!$E$8,($L14+$M14)*'umowa o pracę'!$E$8),2)-IF(AND($M14=0,I14&gt;0),ROUND(ROUND(IF($L14&gt;2600,ROUND($N14/$L14*2600,2),$N14),2)*'umowa o pracę'!$E$8,2),IF($M14&gt;0,IF($L14+$M14&lt;2600,ROUND(ROUND($N14+ROUND($M14*9%,2),2)*'umowa o pracę'!$E$8,2),IF(AND($L14+$M14&gt;=2600,$M14&lt;2600,$L14&lt;2600),ROUND((ROUND(((2600-$M14)/$L14)*$N14,2)+ROUND($M14*9%,2))*'umowa o pracę'!$E$8,2),IF(AND($L14+$M14&gt;=2600,$M14&gt;=2600),ROUND((ROUND(2600*9%,2))*'umowa o pracę'!$E$8,2),IF(AND($L14+$M14&gt;=2600,$L14&gt;=2600,$M14&lt;2600),ROUND((ROUND($M14*9%,2)+ROUND(((2600-$M14)/$L14)*$N14,2))*'umowa o pracę'!$E$8,2),0)))),0)))))</f>
        <v>0</v>
      </c>
      <c r="R14" s="252">
        <f>IF(IF(IF(AND($K14=1,$I14&gt;0),ROUND(IF($L14+$M14&gt;=2800,2800*'umowa o pracę'!$E$8,($L14+$M14)*'umowa o pracę'!$E$8),2)+IF($M14=0,ROUND(IF($L14&gt;2800,ROUND($O14/$L14*2800,2),$O14)*'umowa o pracę'!$E$8,2),ROUND(IF($L14&gt;2800,ROUND($O14/$L14*2800,2),$O14)*'umowa o pracę'!$E$8,2)),ROUND(IF($L14+$M14&gt;=2800,2800*'umowa o pracę'!$E$8,($L14+$M14)*'umowa o pracę'!$E$8),2)-IF($M14=0,ROUND(ROUND(IF($L14&gt;2800,ROUND($N14/$L14*2800,2),$N14),2)*'umowa o pracę'!$E$8,2),IF($M14&gt;0,IF($L14+$M14&lt;2800,ROUND(ROUND($N14+ROUND($M14*9%,2),2)*'umowa o pracę'!$E$8,2),IF(AND($L14+$M14&gt;=2800,$M14&lt;2800,$L14&lt;2800),ROUND((ROUND(((2800-$M14)/$L14)*$N14,2)+ROUND($M14*9%,2))*'umowa o pracę'!$E$8,2),IF(AND($L14+$M14&gt;=2800,$M14&gt;=2800),ROUND((ROUND(2800*9%,2))*'umowa o pracę'!$E$8,2),IF(AND($L14+$M14&gt;=2800,$L14&gt;=2800,$M14&lt;2800),ROUND((ROUND($M14*9%,2)+ROUND(((2800-$M14)/$L14)*$N14,2))*'umowa o pracę'!$E$8,2),0)))),0)))&gt;$J14,$J14,IF(AND($K14=1,$I14&gt;0),ROUND(IF($L14+$M14&gt;=2800,2800*'umowa o pracę'!$E$8,($L14+$M14)*'umowa o pracę'!$E$8),2)+IF($M14=0,ROUND(IF($L14&gt;2800,ROUND($O14/$L14*2800,2),$O14)*'umowa o pracę'!$E$8,2),ROUND(IF($L14&gt;2800,ROUND($O14/$L14*2800,2),$O14)*'umowa o pracę'!$E$8,2)),ROUND(IF($L14+$M14&gt;=2800,2800*'umowa o pracę'!$E$8,($L14+$M14)*'umowa o pracę'!$E$8),2)-IF($M14=0,ROUND(ROUND(IF($L14&gt;2800,ROUND($N14/$L14*2800,2),$N14),2)*'umowa o pracę'!$E$8,2),IF($M14&gt;0,IF($L14+$M14&lt;2800,ROUND(ROUND($N14+ROUND($M14*9%,2),2)*'umowa o pracę'!$E$8,2),IF(AND($L14+$M14&gt;=2800,$M14&lt;2800,$L14&lt;2800),ROUND((ROUND(((2800-$M14)/$L14)*$N14,2)+ROUND($M14*9%,2))*'umowa o pracę'!$E$8,2),IF(AND($L14+$M14&gt;=2800,$M14&gt;=2800),ROUND((ROUND(2800*9%,2))*'umowa o pracę'!$E$8,2),IF(AND($L14+$M14&gt;=2800,$L14&gt;=2800,$M14&lt;2800),ROUND((ROUND($M14*9%,2)+ROUND(((2800-$M14)/$L14)*$N14,2))*'umowa o pracę'!$E$8,2),0)))),0))))&gt;$J14,$J14,IF(IF(AND($K14=1,$I14&gt;0),ROUND(IF($L14+$M14&gt;=2800,2800*'umowa o pracę'!$E$8,($L14+$M14)*'umowa o pracę'!$E$8),2)+IF($M14=0,ROUND(IF($L14&gt;2800,ROUND($O14/$L14*2800,2),$O14)*'umowa o pracę'!$E$8,2),ROUND(IF($L14&gt;2800,ROUND($O14/$L14*2800,2),$O14)*'umowa o pracę'!$E$8,2)),ROUND(IF($L14+$M14&gt;=2800,2800*'umowa o pracę'!$E$8,($L14+$M14)*'umowa o pracę'!$E$8),2)-IF($M14=0,ROUND(ROUND(IF($L14&gt;2800,ROUND($N14/$L14*2800,2),$N14),2)*'umowa o pracę'!$E$8,2),IF($M14&gt;0,IF($L14+$M14&lt;2800,ROUND(ROUND($N14+ROUND($M14*9%,2),2)*'umowa o pracę'!$E$8,2),IF(AND($L14+$M14&gt;=2800,$M14&lt;2800,$L14&lt;2800),ROUND((ROUND(((2800-$M14)/$L14)*$N14,2)+ROUND($M14*9%,2))*'umowa o pracę'!$E$8,2),IF(AND($L14+$M14&gt;=2800,$M14&gt;=2800),ROUND((ROUND(2800*9%,2))*'umowa o pracę'!$E$8,2),IF(AND($L14+$M14&gt;=2800,$L14&gt;=2800,$M14&lt;2800),ROUND((ROUND($M14*9%,2)+ROUND(((2800-$M14)/$L14)*$N14,2))*'umowa o pracę'!$E$8,2),0)))),0)))&gt;$J14,$J14,IF(AND($K14=1,$I14&gt;0),ROUND(IF($L14+$M14&gt;=2800,2800*'umowa o pracę'!$E$8,($L14+$M14)*'umowa o pracę'!$E$8),2)+IF($M14=0,ROUND(IF($L14&gt;2800,ROUND($O14/$L14*2800,2),$O14)*'umowa o pracę'!$E$8,2),ROUND(IF($L14&gt;2800,ROUND($O14/$L14*2800,2),$O14)*'umowa o pracę'!$E$8,2)),ROUND(IF($L14+$M14&gt;=2800,2800*'umowa o pracę'!$E$8,($L14+$M14)*'umowa o pracę'!$E$8),2)-IF(AND($M14=0,I14&gt;0),ROUND(ROUND(IF($L14&gt;2800,ROUND($N14/$L14*2800,2),$N14),2)*'umowa o pracę'!$E$8,2),IF($M14&gt;0,IF($L14+$M14&lt;2800,ROUND(ROUND($N14+ROUND($M14*9%,2),2)*'umowa o pracę'!$E$8,2),IF(AND($L14+$M14&gt;=2800,$M14&lt;2800,$L14&lt;2800),ROUND((ROUND(((2800-$M14)/$L14)*$N14,2)+ROUND($M14*9%,2))*'umowa o pracę'!$E$8,2),IF(AND($L14+$M14&gt;=2800,$M14&gt;=2800),ROUND((ROUND(2800*9%,2))*'umowa o pracę'!$E$8,2),IF(AND($L14+$M14&gt;=2800,$L14&gt;=2800,$M14&lt;2800),ROUND((ROUND($M14*9%,2)+ROUND(((2800-$M14)/$L14)*$N14,2))*'umowa o pracę'!$E$8,2),0)))),0)))))</f>
        <v>0</v>
      </c>
      <c r="S14" s="32">
        <f>IF('umowa o pracę'!$E$7=2020,IF(IF($K14=1,IF($M14=0,ROUND(IF($L14&gt;2600,ROUND($N14/$L14*2600,2),$N14)*'umowa o pracę'!$E$8,2),IF($L14+$M14&lt;2600,ROUND(ROUND($N14+ROUND($M14*9%,2),2)*'umowa o pracę'!$E$8,2),IF(AND($L14+$M14&gt;=2600,$L14&lt;2600),ROUND((ROUND($N14+ROUND((2600-$L14)*9%,2),2))*'umowa o pracę'!$E$8,2),IF(AND($L14+$M14&gt;=2600,$L14&gt;=2600),ROUND(ROUND($N14/$L14*2600,2)*'umowa o pracę'!$E$8,2),0)))),0)&gt;$H14,$H14,IF($K14=1,IF($M14=0,ROUND(IF($L14&gt;2600,ROUND($N14/$L14*2600,2),$N14)*'umowa o pracę'!$E$8,2),IF($L14+$M14&lt;2600,ROUND(ROUND($N14+ROUND($M14*9%,2),2)*'umowa o pracę'!$E$8,2),IF(AND($L14+$M14&gt;=2600,$L14&lt;2600),ROUND((ROUND($N14+ROUND((2600-$L14)*9%,2),2))*'umowa o pracę'!$E$8,2),IF(AND($L14+$M14&gt;=2600,$L14&gt;=2600),ROUND(ROUND($N14/$L14*2600,2)*'umowa o pracę'!$E$8,2),0)))),0)),IF('umowa o pracę'!$E$7=2021,IF(IF($K14=1,IF($M14=0,ROUND(IF($L14&gt;2800,ROUND($N14/$L14*2800,2),$N14)*'umowa o pracę'!$E$8,2),IF($L14+$M14&lt;2800,ROUND(ROUND($N14+ROUND($M14*9%,2),2)*'umowa o pracę'!$E$8,2),IF(AND($L14+$M14&gt;=2800,$L14&lt;2800),ROUND((ROUND($N14+ROUND((2800-$L14)*9%,2),2))*'umowa o pracę'!$E$8,2),IF(AND($L14+$M14&gt;=2800,$L14&gt;=2800),ROUND(ROUND($N14/$L14*2800,2)*'umowa o pracę'!$E$8,2),0)))),0)&gt;$H14,$H14,IF($K14=1,IF($M14=0,ROUND(IF($L14&gt;2800,ROUND($N14/$L14*2800,2),$N14)*'umowa o pracę'!$E$8,2),IF($L14+$M14&lt;2800,ROUND(ROUND($N14+ROUND($M14*9%,2),2)*'umowa o pracę'!$E$8,2),IF(AND($L14+$M14&gt;=2800,$L14&lt;2800),ROUND((ROUND($N14+ROUND((2800-$L14)*9%,2),2))*'umowa o pracę'!$E$8,2),IF(AND($L14+$M14&gt;=2800,$L14&gt;=2800),ROUND(ROUND($N14/$L14*2800,2)*'umowa o pracę'!$E$8,2),0)))),0)),0))</f>
        <v>0</v>
      </c>
      <c r="T14" s="32">
        <f>IF('umowa o pracę'!$E$7=2020,IF(IF($K14=1,IF($M14=0,ROUND(IF($L14&gt;2600,ROUND($O14/$L14*2600,2),$O14)*'umowa o pracę'!$E$8,2),ROUND(IF($L14&gt;2600,ROUND($O14/$L14*2600,2),$O14)*'umowa o pracę'!$E$8,2)),0)&gt;$I14,$I14,IF($K14=1,IF($M14=0,ROUND(IF($L14&gt;2600,ROUND($O14/$L14*2600,2),$O14)*'umowa o pracę'!$E$8,2),ROUND(IF($L14&gt;2600,ROUND($O14/$L14*2600,2),$O14)*'umowa o pracę'!$E$8,2)),0)),IF('umowa o pracę'!$E$7=2021,IF(IF($K14=1,IF($M14=0,ROUND(IF($L14&gt;2800,ROUND($O14/$L14*2800,2),$O14)*'umowa o pracę'!$E$8,2),ROUND(IF($L14&gt;2800,ROUND($O14/$L14*2800,2),$O14)*'umowa o pracę'!$E$8,2)),0)&gt;$I14,$I14,IF($K14=1,IF($M14=0,ROUND(IF($L14&gt;2800,ROUND($O14/$L14*2800,2),$O14)*'umowa o pracę'!$E$8,2),ROUND(IF($L14&gt;2800,ROUND($O14/$L14*2800,2),$O14)*'umowa o pracę'!$E$8,2)),0)),0))</f>
        <v>0</v>
      </c>
      <c r="U14" s="51">
        <f>IF('umowa o pracę'!$E$7=2020,$Q14,IF('umowa o pracę'!$E$7=2021,$R14,0))</f>
        <v>0</v>
      </c>
      <c r="V14" s="53">
        <f t="shared" si="0"/>
        <v>1</v>
      </c>
      <c r="W14" s="54">
        <f>IF('umowa o pracę'!$E$6&lt;2,0,$L14)</f>
        <v>0</v>
      </c>
      <c r="X14" s="54">
        <f>IF('umowa o pracę'!$E$6&lt;2,0,$M14)</f>
        <v>0</v>
      </c>
      <c r="Y14" s="55">
        <f>IF('umowa o pracę'!$E$6&lt;2,0,$N14)</f>
        <v>0</v>
      </c>
      <c r="Z14" s="55">
        <f>IF('umowa o pracę'!$E$6&lt;2,0,$O14)</f>
        <v>0</v>
      </c>
      <c r="AA14" s="32">
        <f>IF('umowa o pracę'!$E$7=2020,ROUND(IF($W14&gt;=2600,2600*'umowa o pracę'!$E$8,$W14*'umowa o pracę'!$E$8),2),IF('umowa o pracę'!$E$7=2021,ROUND(IF($W14&gt;=2800,2800*'umowa o pracę'!$E$8,$W14*'umowa o pracę'!$E$8),2),0))</f>
        <v>0</v>
      </c>
      <c r="AB14" s="32">
        <f>IF(IF(IF(AND($V14=1,$I14&gt;0),ROUND(IF($W14+$X14&gt;=2600,2600*'umowa o pracę'!$E$8,($W14+$X14)*'umowa o pracę'!$E$8),2)+IF($X14=0,ROUND(IF($W14&gt;2600,ROUND($Z14/$W14*2600,2),$Z14)*'umowa o pracę'!$E$8,2),ROUND(IF($W14&gt;2600,ROUND($Z14/$W14*2600,2),$Z14)*'umowa o pracę'!$E$8,2)),ROUND(IF($W14+$X14&gt;=2600,2600*'umowa o pracę'!$E$8,($W14+$X14)*'umowa o pracę'!$E$8),2)-IF($X14=0,ROUND(ROUND(IF($W14&gt;2600,ROUND($Y14/$W14*2600,2),$Y14),2)*'umowa o pracę'!$E$8,2),IF($X14&gt;0,IF($W14+$X14&lt;2600,ROUND(ROUND($Y14+ROUND($X14*9%,2),2)*'umowa o pracę'!$E$8,2),IF(AND($W14+$X14&gt;=2600,$X14&lt;2600,$W14&lt;2600),ROUND((ROUND(((2600-$X14)/$W14)*$Y14,2)+ROUND($X14*9%,2))*'umowa o pracę'!$E$8,2),IF(AND($W14+$X14&gt;=2600,$X14&gt;=2600),ROUND((ROUND(2600*9%,2))*'umowa o pracę'!$E$8,2),IF(AND($W14+$X14&gt;=2600,$W14&gt;=2600,$X14&lt;2600),ROUND((ROUND($X14*9%,2)+ROUND(((2600-$X14)/$W14)*$Y14,2))*'umowa o pracę'!$E$8,2),0)))),0)))&gt;$J14,$J14,IF(AND($V14=1,$I14&gt;0),ROUND(IF($W14+$X14&gt;=2600,2600*'umowa o pracę'!$E$8,($W14+$X14)*'umowa o pracę'!$E$8),2)+IF($X14=0,ROUND(IF($W14&gt;2600,ROUND($Z14/$W14*2600,2),$Z14)*'umowa o pracę'!$E$8,2),ROUND(IF($W14&gt;2600,ROUND($Z14/$W14*2600,2),$Z14)*'umowa o pracę'!$E$8,2)),ROUND(IF($W14+$X14&gt;=2600,2600*'umowa o pracę'!$E$8,($W14+$X14)*'umowa o pracę'!$E$8),2)-IF($X14=0,ROUND(ROUND(IF($W14&gt;2600,ROUND($Y14/$W14*2600,2),$Y14),2)*'umowa o pracę'!$E$8,2),IF($X14&gt;0,IF($W14+$X14&lt;2600,ROUND(ROUND($Y14+ROUND($X14*9%,2),2)*'umowa o pracę'!$E$8,2),IF(AND($W14+$X14&gt;=2600,$X14&lt;2600,$W14&lt;2600),ROUND((ROUND(((2600-$X14)/$W14)*$Y14,2)+ROUND($X14*9%,2))*'umowa o pracę'!$E$8,2),IF(AND($W14+$X14&gt;=2600,$X14&gt;=2600),ROUND((ROUND(2600*9%,2))*'umowa o pracę'!$E$8,2),IF(AND($W14+$X14&gt;=2600,$W14&gt;=2600,$X14&lt;2600),ROUND((ROUND($X14*9%,2)+ROUND(((2600-$X14)/$W14)*$Y14,2))*'umowa o pracę'!$E$8,2),0)))),0))))&gt;$J14,$J14,IF(IF(AND($V14=1,$I14&gt;0),ROUND(IF($W14+$X14&gt;=2600,2600*'umowa o pracę'!$E$8,($W14+$X14)*'umowa o pracę'!$E$8),2)+IF($X14=0,ROUND(IF($W14&gt;2600,ROUND($Z14/$W14*2600,2),$Z14)*'umowa o pracę'!$E$8,2),ROUND(IF($W14&gt;2600,ROUND($Z14/$W14*2600,2),$Z14)*'umowa o pracę'!$E$8,2)),ROUND(IF($W14+$X14&gt;=2600,2600*'umowa o pracę'!$E$8,($W14+$X14)*'umowa o pracę'!$E$8),2)-IF($X14=0,ROUND(ROUND(IF($W14&gt;2600,ROUND($Y14/$W14*2600,2),$Y14),2)*'umowa o pracę'!$E$8,2),IF($X14&gt;0,IF($W14+$X14&lt;2600,ROUND(ROUND($Y14+ROUND($X14*9%,2),2)*'umowa o pracę'!$E$8,2),IF(AND($W14+$X14&gt;=2600,$X14&lt;2600,$W14&lt;2600),ROUND((ROUND(((2600-$X14)/$W14)*$Y14,2)+ROUND($X14*9%,2))*'umowa o pracę'!$E$8,2),IF(AND($W14+$X14&gt;=2600,$X14&gt;=2600),ROUND((ROUND(2600*9%,2))*'umowa o pracę'!$E$8,2),IF(AND($W14+$X14&gt;=2600,$W14&gt;=2600,$X14&lt;2600),ROUND((ROUND($X14*9%,2)+ROUND(((2600-$X14)/$W14)*$Y14,2))*'umowa o pracę'!$E$8,2),0)))),0)))&gt;$J14,$J14,IF(AND($V14=1,$I14&gt;0),ROUND(IF($W14+$X14&gt;=2600,2600*'umowa o pracę'!$E$8,($W14+$X14)*'umowa o pracę'!$E$8),2)+IF($X14=0,ROUND(IF($W14&gt;2600,ROUND($Z14/$W14*2600,2),$Z14)*'umowa o pracę'!$E$8,2),ROUND(IF($W14&gt;2600,ROUND($Z14/$W14*2600,2),$Z14)*'umowa o pracę'!$E$8,2)),ROUND(IF($W14+$X14&gt;=2600,2600*'umowa o pracę'!$E$8,($W14+$X14)*'umowa o pracę'!$E$8),2)-IF(AND($X14=0,I14&gt;0),ROUND(ROUND(IF($W14&gt;2600,ROUND($Y14/$W14*2600,2),$Y14),2)*'umowa o pracę'!$E$8,2),IF($X14&gt;0,IF($W14+$X14&lt;2600,ROUND(ROUND($Y14+ROUND($X14*9%,2),2)*'umowa o pracę'!$E$8,2),IF(AND($W14+$X14&gt;=2600,$X14&lt;2600,$W14&lt;2600),ROUND((ROUND(((2600-$X14)/$W14)*$Y14,2)+ROUND($X14*9%,2))*'umowa o pracę'!$E$8,2),IF(AND($W14+$X14&gt;=2600,$X14&gt;=2600),ROUND((ROUND(2600*9%,2))*'umowa o pracę'!$E$8,2),IF(AND($W14+$X14&gt;=2600,$W14&gt;=2600,$X14&lt;2600),ROUND((ROUND($X14*9%,2)+ROUND(((2600-$X14)/$W14)*$Y14,2))*'umowa o pracę'!$E$8,2),0)))),0)))))</f>
        <v>0</v>
      </c>
      <c r="AC14" s="32">
        <f>IF(IF(IF(AND($V14=1,$I14&gt;0),ROUND(IF($W14+$X14&gt;=2800,2800*'umowa o pracę'!$E$8,($W14+$X14)*'umowa o pracę'!$E$8),2)+IF($X14=0,ROUND(IF($W14&gt;2800,ROUND($Z14/$W14*2800,2),$Z14)*'umowa o pracę'!$E$8,2),ROUND(IF($W14&gt;2800,ROUND($Z14/$W14*2800,2),$Z14)*'umowa o pracę'!$E$8,2)),ROUND(IF($W14+$X14&gt;=2800,2800*'umowa o pracę'!$E$8,($W14+$X14)*'umowa o pracę'!$E$8),2)-IF($X14=0,ROUND(ROUND(IF($W14&gt;2800,ROUND($Y14/$W14*2800,2),$Y14),2)*'umowa o pracę'!$E$8,2),IF($X14&gt;0,IF($W14+$X14&lt;2800,ROUND(ROUND($Y14+ROUND($X14*9%,2),2)*'umowa o pracę'!$E$8,2),IF(AND($W14+$X14&gt;=2800,$X14&lt;2800,$W14&lt;2800),ROUND((ROUND(((2800-$X14)/$W14)*$Y14,2)+ROUND($X14*9%,2))*'umowa o pracę'!$E$8,2),IF(AND($W14+$X14&gt;=2800,$X14&gt;=2800),ROUND((ROUND(2800*9%,2))*'umowa o pracę'!$E$8,2),IF(AND($W14+$X14&gt;=2800,$W14&gt;=2800,$X14&lt;2800),ROUND((ROUND($X14*9%,2)+ROUND(((2800-$X14)/$W14)*$Y14,2))*'umowa o pracę'!$E$8,2),0)))),0)))&gt;$J14,$J14,IF(AND($V14=1,$I14&gt;0),ROUND(IF($W14+$X14&gt;=2800,2800*'umowa o pracę'!$E$8,($W14+$X14)*'umowa o pracę'!$E$8),2)+IF($X14=0,ROUND(IF($W14&gt;2800,ROUND($Z14/$W14*2800,2),$Z14)*'umowa o pracę'!$E$8,2),ROUND(IF($W14&gt;2800,ROUND($Z14/$W14*2800,2),$Z14)*'umowa o pracę'!$E$8,2)),ROUND(IF($W14+$X14&gt;=2800,2800*'umowa o pracę'!$E$8,($W14+$X14)*'umowa o pracę'!$E$8),2)-IF($X14=0,ROUND(ROUND(IF($W14&gt;2800,ROUND($Y14/$W14*2800,2),$Y14),2)*'umowa o pracę'!$E$8,2),IF($X14&gt;0,IF($W14+$X14&lt;2800,ROUND(ROUND($Y14+ROUND($X14*9%,2),2)*'umowa o pracę'!$E$8,2),IF(AND($W14+$X14&gt;=2800,$X14&lt;2800,$W14&lt;2800),ROUND((ROUND(((2800-$X14)/$W14)*$Y14,2)+ROUND($X14*9%,2))*'umowa o pracę'!$E$8,2),IF(AND($W14+$X14&gt;=2800,$X14&gt;=2800),ROUND((ROUND(2800*9%,2))*'umowa o pracę'!$E$8,2),IF(AND($W14+$X14&gt;=2800,$W14&gt;=2800,$X14&lt;2800),ROUND((ROUND($X14*9%,2)+ROUND(((2800-$X14)/$W14)*$Y14,2))*'umowa o pracę'!$E$8,2),0)))),0))))&gt;$J14,$J14,IF(IF(AND($V14=1,$I14&gt;0),ROUND(IF($W14+$X14&gt;=2800,2800*'umowa o pracę'!$E$8,($W14+$X14)*'umowa o pracę'!$E$8),2)+IF($X14=0,ROUND(IF($W14&gt;2800,ROUND($Z14/$W14*2800,2),$Z14)*'umowa o pracę'!$E$8,2),ROUND(IF($W14&gt;2800,ROUND($Z14/$W14*2800,2),$Z14)*'umowa o pracę'!$E$8,2)),ROUND(IF($W14+$X14&gt;=2800,2800*'umowa o pracę'!$E$8,($W14+$X14)*'umowa o pracę'!$E$8),2)-IF($X14=0,ROUND(ROUND(IF($W14&gt;2800,ROUND($Y14/$W14*2800,2),$Y14),2)*'umowa o pracę'!$E$8,2),IF($X14&gt;0,IF($W14+$X14&lt;2800,ROUND(ROUND($Y14+ROUND($X14*9%,2),2)*'umowa o pracę'!$E$8,2),IF(AND($W14+$X14&gt;=2800,$X14&lt;2800,$W14&lt;2800),ROUND((ROUND(((2800-$X14)/$W14)*$Y14,2)+ROUND($X14*9%,2))*'umowa o pracę'!$E$8,2),IF(AND($W14+$X14&gt;=2800,$X14&gt;=2800),ROUND((ROUND(2800*9%,2))*'umowa o pracę'!$E$8,2),IF(AND($W14+$X14&gt;=2800,$W14&gt;=2800,$X14&lt;2800),ROUND((ROUND($X14*9%,2)+ROUND(((2800-$X14)/$W14)*$Y14,2))*'umowa o pracę'!$E$8,2),0)))),0)))&gt;$J14,$J14,IF(AND($V14=1,$I14&gt;0),ROUND(IF($W14+$X14&gt;=2800,2800*'umowa o pracę'!$E$8,($W14+$X14)*'umowa o pracę'!$E$8),2)+IF($X14=0,ROUND(IF($W14&gt;2800,ROUND($Z14/$W14*2800,2),$Z14)*'umowa o pracę'!$E$8,2),ROUND(IF($W14&gt;2800,ROUND($Z14/$W14*2800,2),$Z14)*'umowa o pracę'!$E$8,2)),ROUND(IF($W14+$X14&gt;=2800,2800*'umowa o pracę'!$E$8,($W14+$X14)*'umowa o pracę'!$E$8),2)-IF(AND($X14=0,I14&gt;0),ROUND(ROUND(IF($W14&gt;2800,ROUND($Y14/$W14*2800,2),$Y14),2)*'umowa o pracę'!$E$8,2),IF($X14&gt;0,IF($W14+$X14&lt;2800,ROUND(ROUND($Y14+ROUND($X14*9%,2),2)*'umowa o pracę'!$E$8,2),IF(AND($W14+$X14&gt;=2800,$X14&lt;2800,$W14&lt;2800),ROUND((ROUND(((2800-$X14)/$W14)*$Y14,2)+ROUND($X14*9%,2))*'umowa o pracę'!$E$8,2),IF(AND($W14+$X14&gt;=2800,$X14&gt;=2800),ROUND((ROUND(2800*9%,2))*'umowa o pracę'!$E$8,2),IF(AND($W14+$X14&gt;=2800,$W14&gt;=2800,$X14&lt;2800),ROUND((ROUND($X14*9%,2)+ROUND(((2800-$X14)/$W14)*$Y14,2))*'umowa o pracę'!$E$8,2),0)))),0)))))</f>
        <v>0</v>
      </c>
      <c r="AD14" s="32">
        <f>IF('umowa o pracę'!$E$7=2020,IF(IF($V14=1,IF($X14=0,ROUND(IF($W14&gt;2600,ROUND($Y14/$W14*2600,2),$Y14)*'umowa o pracę'!$E$8,2),IF($W14+$X14&lt;2600,ROUND(ROUND($Y14+ROUND($X14*9%,2),2)*'umowa o pracę'!$E$8,2),IF(AND($W14+$X14&gt;=2600,$W14&lt;2600),ROUND((ROUND($Y14+ROUND((2600-$W14)*9%,2),2))*'umowa o pracę'!$E$8,2),IF(AND($W14+$X14&gt;=2600,$W14&gt;=2600),ROUND(ROUND($Y14/$W14*2600,2)*'umowa o pracę'!$E$8,2),0)))),0)&gt;$H14,$H14,IF($V14=1,IF($X14=0,ROUND(IF($W14&gt;2600,ROUND($Y14/$W14*2600,2),$Y14)*'umowa o pracę'!$E$8,2),IF($W14+$X14&lt;2600,ROUND(ROUND($Y14+ROUND($X14*9%,2),2)*'umowa o pracę'!$E$8,2),IF(AND($W14+$X14&gt;=2600,$W14&lt;2600),ROUND((ROUND($Y14+ROUND((2600-$W14)*9%,2),2))*'umowa o pracę'!$E$8,2),IF(AND($W14+$X14&gt;=2600,$W14&gt;=2600),ROUND(ROUND($Y14/$W14*2600,2)*'umowa o pracę'!$E$8,2),0)))),0)),IF('umowa o pracę'!$E$7=2021,IF(IF($V14=1,IF($X14=0,ROUND(IF($W14&gt;2800,ROUND($Y14/$W14*2800,2),$Y14)*'umowa o pracę'!$E$8,2),IF($W14+$X14&lt;2800,ROUND(ROUND($Y14+ROUND($X14*9%,2),2)*'umowa o pracę'!$E$8,2),IF(AND($W14+$X14&gt;=2800,$W14&lt;2800),ROUND((ROUND($Y14+ROUND((2800-$W14)*9%,2),2))*'umowa o pracę'!$E$8,2),IF(AND($W14+$X14&gt;=2800,$W14&gt;=2800),ROUND(ROUND($Y14/$W14*2800,2)*'umowa o pracę'!$E$8,2),0)))),0)&gt;$H14,$H14,IF($V14=1,IF($X14=0,ROUND(IF($W14&gt;2800,ROUND($Y14/$W14*2800,2),$Y14)*'umowa o pracę'!$E$8,2),IF($W14+$X14&lt;2800,ROUND(ROUND($Y14+ROUND($X14*9%,2),2)*'umowa o pracę'!$E$8,2),IF(AND($W14+$X14&gt;=2800,$W14&lt;2800),ROUND((ROUND($Y14+ROUND((2800-$W14)*9%,2),2))*'umowa o pracę'!$E$8,2),IF(AND($W14+$X14&gt;=2800,$W14&gt;=2800),ROUND(ROUND($Y14/$W14*2800,2)*'umowa o pracę'!$E$8,2),0)))),0)),0))</f>
        <v>0</v>
      </c>
      <c r="AE14" s="32">
        <f>IF('umowa o pracę'!$E$7=2020,IF(IF($V14=1,IF($X14=0,ROUND(IF($W14&gt;2600,ROUND($Z14/$W14*2600,2),$Z14)*'umowa o pracę'!$E$8,2),ROUND(IF($W14&gt;2600,ROUND($Z14/$W14*2600,2),$Z14)*'umowa o pracę'!$E$8,2)),0)&gt;$I14,$I14,IF($V14=1,IF($X14=0,ROUND(IF($W14&gt;2600,ROUND($Z14/$W14*2600,2),$Z14)*'umowa o pracę'!$E$8,2),ROUND(IF($W14&gt;2600,ROUND($Z14/$W14*2600,2),$Z14)*'umowa o pracę'!$E$8,2)),0)),IF('umowa o pracę'!$E$7=2021,IF(IF($V14=1,IF($X14=0,ROUND(IF($W14&gt;2800,ROUND($Z14/$W14*2800,2),$Z14)*'umowa o pracę'!$E$8,2),ROUND(IF($W14&gt;2800,ROUND($Z14/$W14*2800,2),$Z14)*'umowa o pracę'!$E$8,2)),0)&gt;$I14,$I14,IF($V14=1,IF($X14=0,ROUND(IF($W14&gt;2800,ROUND($Z14/$W14*2800,2),$Z14)*'umowa o pracę'!$E$8,2),ROUND(IF($W14&gt;2800,ROUND($Z14/$W14*2800,2),$Z14)*'umowa o pracę'!$E$8,2)),0)),0))</f>
        <v>0</v>
      </c>
      <c r="AF14" s="56">
        <f>IF('umowa o pracę'!$E$7=2020,$AB14,IF('umowa o pracę'!$E$7=2021,$AC14,0))</f>
        <v>0</v>
      </c>
      <c r="AG14" s="53">
        <f t="shared" si="1"/>
        <v>1</v>
      </c>
      <c r="AH14" s="39">
        <f>IF('umowa o pracę'!$E$6&lt;3,0,$L14)</f>
        <v>0</v>
      </c>
      <c r="AI14" s="39">
        <f>IF('umowa o pracę'!$E$6&lt;3,0,$M14)</f>
        <v>0</v>
      </c>
      <c r="AJ14" s="55">
        <f>IF('umowa o pracę'!$E$6&lt;3,0,$N14)</f>
        <v>0</v>
      </c>
      <c r="AK14" s="55">
        <f>IF('umowa o pracę'!$E$6&lt;3,0,$O14)</f>
        <v>0</v>
      </c>
      <c r="AL14" s="32">
        <f>IF('umowa o pracę'!$E$7=2020,ROUND(IF($AH14&gt;=2600,2600*'umowa o pracę'!$E$8,$AH14*'umowa o pracę'!$E$8),2),IF('umowa o pracę'!$E$7=2021,ROUND(IF($AH14&gt;=2800,2800*'umowa o pracę'!$E$8,$AH14*'umowa o pracę'!$E$8),2),0))</f>
        <v>0</v>
      </c>
      <c r="AM14" s="32">
        <f>IF(IF(IF(AND($AG14=1,$I14&gt;0),ROUND(IF($AH14+$AI14&gt;=2600,2600*'umowa o pracę'!$E$8,($AH14+$AI14)*'umowa o pracę'!$E$8),2)+IF($AI14=0,ROUND(IF($AH14&gt;2600,ROUND($AK14/$AH14*2600,2),$AK14)*'umowa o pracę'!$E$8,2),ROUND(IF($AH14&gt;2600,ROUND($AK14/$AH14*2600,2),$AK14)*'umowa o pracę'!$E$8,2)),ROUND(IF($AH14+$AI14&gt;=2600,2600*'umowa o pracę'!$E$8,($AH14+$AI14)*'umowa o pracę'!$E$8),2)-IF($AI14=0,ROUND(ROUND(IF($AH14&gt;2600,ROUND($AJ14/$AH14*2600,2),$AJ14),2)*'umowa o pracę'!$E$8,2),IF($AI14&gt;0,IF($AH14+$AI14&lt;2600,ROUND(ROUND($AJ14+ROUND($AI14*9%,2),2)*'umowa o pracę'!$E$8,2),IF(AND($AH14+$AI14&gt;=2600,$AI14&lt;2600,$AH14&lt;2600),ROUND((ROUND(((2600-$AI14)/$AH14)*$AJ14,2)+ROUND($AI14*9%,2))*'umowa o pracę'!$E$8,2),IF(AND($AH14+$AI14&gt;=2600,$AI14&gt;=2600),ROUND((ROUND(2600*9%,2))*'umowa o pracę'!$E$8,2),IF(AND($AH14+$AI14&gt;=2600,$AH14&gt;=2600,$AI14&lt;2600),ROUND((ROUND($AI14*9%,2)+ROUND(((2600-$AI14)/$AH14)*$AJ14,2))*'umowa o pracę'!$E$8,2),0)))),0)))&gt;$J14,$J14,IF(AND($AG14=1,$I14&gt;0),ROUND(IF($AH14+$AI14&gt;=2600,2600*'umowa o pracę'!$E$8,($AH14+$AI14)*'umowa o pracę'!$E$8),2)+IF($AI14=0,ROUND(IF($AH14&gt;2600,ROUND($AK14/$AH14*2600,2),$AK14)*'umowa o pracę'!$E$8,2),ROUND(IF($AH14&gt;2600,ROUND($AK14/$AH14*2600,2),$AK14)*'umowa o pracę'!$E$8,2)),ROUND(IF($AH14+$AI14&gt;=2600,2600*'umowa o pracę'!$E$8,($AH14+$AI14)*'umowa o pracę'!$E$8),2)-IF($AI14=0,ROUND(ROUND(IF($AH14&gt;2600,ROUND($AJ14/$AH14*2600,2),$AJ14),2)*'umowa o pracę'!$E$8,2),IF($AI14&gt;0,IF($AH14+$AI14&lt;2600,ROUND(ROUND($AJ14+ROUND($AI14*9%,2),2)*'umowa o pracę'!$E$8,2),IF(AND($AH14+$AI14&gt;=2600,$AI14&lt;2600,$AH14&lt;2600),ROUND((ROUND(((2600-$AI14)/$AH14)*$AJ14,2)+ROUND($AI14*9%,2))*'umowa o pracę'!$E$8,2),IF(AND($AH14+$AI14&gt;=2600,$AI14&gt;=2600),ROUND((ROUND(2600*9%,2))*'umowa o pracę'!$E$8,2),IF(AND($AH14+$AI14&gt;=2600,$AH14&gt;=2600,$AI14&lt;2600),ROUND((ROUND($AI14*9%,2)+ROUND(((2600-$AI14)/$AH14)*$AJ14,2))*'umowa o pracę'!$E$8,2),0)))),0))))&gt;$J14,$J14,IF(IF(AND($AG14=1,$I14&gt;0),ROUND(IF($AH14+$AI14&gt;=2600,2600*'umowa o pracę'!$E$8,($AH14+$AI14)*'umowa o pracę'!$E$8),2)+IF($AI14=0,ROUND(IF($AH14&gt;2600,ROUND($AK14/$AH14*2600,2),$AK14)*'umowa o pracę'!$E$8,2),ROUND(IF($AH14&gt;2600,ROUND($AK14/$AH14*2600,2),$AK14)*'umowa o pracę'!$E$8,2)),ROUND(IF($AH14+$AI14&gt;=2600,2600*'umowa o pracę'!$E$8,($AH14+$AI14)*'umowa o pracę'!$E$8),2)-IF($AI14=0,ROUND(ROUND(IF($AH14&gt;2600,ROUND($AJ14/$AH14*2600,2),$AJ14),2)*'umowa o pracę'!$E$8,2),IF($AI14&gt;0,IF($AH14+$AI14&lt;2600,ROUND(ROUND($AJ14+ROUND($AI14*9%,2),2)*'umowa o pracę'!$E$8,2),IF(AND($AH14+$AI14&gt;=2600,$AI14&lt;2600,$AH14&lt;2600),ROUND((ROUND(((2600-$AI14)/$AH14)*$AJ14,2)+ROUND($AI14*9%,2))*'umowa o pracę'!$E$8,2),IF(AND($AH14+$AI14&gt;=2600,$AI14&gt;=2600),ROUND((ROUND(2600*9%,2))*'umowa o pracę'!$E$8,2),IF(AND($AH14+$AI14&gt;=2600,$AH14&gt;=2600,$AI14&lt;2600),ROUND((ROUND($AI14*9%,2)+ROUND(((2600-$AI14)/$AH14)*$AJ14,2))*'umowa o pracę'!$E$8,2),0)))),0)))&gt;$J14,$J14,IF(AND($AG14=1,$I14&gt;0),ROUND(IF($AH14+$AI14&gt;=2600,2600*'umowa o pracę'!$E$8,($AH14+$AI14)*'umowa o pracę'!$E$8),2)+IF($AI14=0,ROUND(IF($AH14&gt;2600,ROUND($AK14/$AH14*2600,2),$AK14)*'umowa o pracę'!$E$8,2),ROUND(IF($AH14&gt;2600,ROUND($AK14/$AH14*2600,2),$AK14)*'umowa o pracę'!$E$8,2)),ROUND(IF($AH14+$AI14&gt;=2600,2600*'umowa o pracę'!$E$8,($AH14+$AI14)*'umowa o pracę'!$E$8),2)-IF(AND($AI14=0,I14&gt;0),ROUND(ROUND(IF($AH14&gt;2600,ROUND($AJ14/$AH14*2600,2),$AJ14),2)*'umowa o pracę'!$E$8,2),IF($AI14&gt;0,IF($AH14+$AI14&lt;2600,ROUND(ROUND($AJ14+ROUND($AI14*9%,2),2)*'umowa o pracę'!$E$8,2),IF(AND($AH14+$AI14&gt;=2600,$AI14&lt;2600,$AH14&lt;2600),ROUND((ROUND(((2600-$AI14)/$AH14)*$AJ14,2)+ROUND($AI14*9%,2))*'umowa o pracę'!$E$8,2),IF(AND($AH14+$AI14&gt;=2600,$AI14&gt;=2600),ROUND((ROUND(2600*9%,2))*'umowa o pracę'!$E$8,2),IF(AND($AH14+$AI14&gt;=2600,$AH14&gt;=2600,$AI14&lt;2600),ROUND((ROUND($AI14*9%,2)+ROUND(((2600-$AI14)/$AH14)*$AJ14,2))*'umowa o pracę'!$E$8,2),0)))),0)))))</f>
        <v>0</v>
      </c>
      <c r="AN14" s="32">
        <f>IF(IF(IF(AND($AG14=1,$I14&gt;0),ROUND(IF($AH14+$AI14&gt;=2800,2800*'umowa o pracę'!$E$8,($AH14+$AI14)*'umowa o pracę'!$E$8),2)+IF($AI14=0,ROUND(IF($AH14&gt;2800,ROUND($AK14/$AH14*2800,2),$AK14)*'umowa o pracę'!$E$8,2),ROUND(IF($AH14&gt;2800,ROUND($AK14/$AH14*2800,2),$AK14)*'umowa o pracę'!$E$8,2)),ROUND(IF($AH14+$AI14&gt;=2800,2800*'umowa o pracę'!$E$8,($AH14+$AI14)*'umowa o pracę'!$E$8),2)-IF($AI14=0,ROUND(ROUND(IF($AH14&gt;2800,ROUND($AJ14/$AH14*2800,2),$AJ14),2)*'umowa o pracę'!$E$8,2),IF($AI14&gt;0,IF($AH14+$AI14&lt;2800,ROUND(ROUND($AJ14+ROUND($AI14*9%,2),2)*'umowa o pracę'!$E$8,2),IF(AND($AH14+$AI14&gt;=2800,$AI14&lt;2800,$AH14&lt;2800),ROUND((ROUND(((2800-$AI14)/$AH14)*$AJ14,2)+ROUND($AI14*9%,2))*'umowa o pracę'!$E$8,2),IF(AND($AH14+$AI14&gt;=2800,$AI14&gt;=2800),ROUND((ROUND(2800*9%,2))*'umowa o pracę'!$E$8,2),IF(AND($AH14+$AI14&gt;=2800,$AH14&gt;=2800,$AI14&lt;2800),ROUND((ROUND($AI14*9%,2)+ROUND(((2800-$AI14)/$AH14)*$AJ14,2))*'umowa o pracę'!$E$8,2),0)))),0)))&gt;$J14,$J14,IF(AND($AG14=1,$I14&gt;0),ROUND(IF($AH14+$AI14&gt;=2800,2800*'umowa o pracę'!$E$8,($AH14+$AI14)*'umowa o pracę'!$E$8),2)+IF($AI14=0,ROUND(IF($AH14&gt;2800,ROUND($AK14/$AH14*2800,2),$AK14)*'umowa o pracę'!$E$8,2),ROUND(IF($AH14&gt;2800,ROUND($AK14/$AH14*2800,2),$AK14)*'umowa o pracę'!$E$8,2)),ROUND(IF($AH14+$AI14&gt;=2800,2800*'umowa o pracę'!$E$8,($AH14+$AI14)*'umowa o pracę'!$E$8),2)-IF($AI14=0,ROUND(ROUND(IF($AH14&gt;2800,ROUND($AJ14/$AH14*2800,2),$AJ14),2)*'umowa o pracę'!$E$8,2),IF($AI14&gt;0,IF($AH14+$AI14&lt;2800,ROUND(ROUND($AJ14+ROUND($AI14*9%,2),2)*'umowa o pracę'!$E$8,2),IF(AND($AH14+$AI14&gt;=2800,$AI14&lt;2800,$AH14&lt;2800),ROUND((ROUND(((2800-$AI14)/$AH14)*$AJ14,2)+ROUND($AI14*9%,2))*'umowa o pracę'!$E$8,2),IF(AND($AH14+$AI14&gt;=2800,$AI14&gt;=2800),ROUND((ROUND(2800*9%,2))*'umowa o pracę'!$E$8,2),IF(AND($AH14+$AI14&gt;=2800,$AH14&gt;=2800,$AI14&lt;2800),ROUND((ROUND($AI14*9%,2)+ROUND(((2800-$AI14)/$AH14)*$AJ14,2))*'umowa o pracę'!$E$8,2),0)))),0))))&gt;$J14,$J14,IF(IF(AND($AG14=1,$I14&gt;0),ROUND(IF($AH14+$AI14&gt;=2800,2800*'umowa o pracę'!$E$8,($AH14+$AI14)*'umowa o pracę'!$E$8),2)+IF($AI14=0,ROUND(IF($AH14&gt;2800,ROUND($AK14/$AH14*2800,2),$AK14)*'umowa o pracę'!$E$8,2),ROUND(IF($AH14&gt;2800,ROUND($AK14/$AH14*2800,2),$AK14)*'umowa o pracę'!$E$8,2)),ROUND(IF($AH14+$AI14&gt;=2800,2800*'umowa o pracę'!$E$8,($AH14+$AI14)*'umowa o pracę'!$E$8),2)-IF($AI14=0,ROUND(ROUND(IF($AH14&gt;2800,ROUND($AJ14/$AH14*2800,2),$AJ14),2)*'umowa o pracę'!$E$8,2),IF($AI14&gt;0,IF($AH14+$AI14&lt;2800,ROUND(ROUND($AJ14+ROUND($AI14*9%,2),2)*'umowa o pracę'!$E$8,2),IF(AND($AH14+$AI14&gt;=2800,$AI14&lt;2800,$AH14&lt;2800),ROUND((ROUND(((2800-$AI14)/$AH14)*$AJ14,2)+ROUND($AI14*9%,2))*'umowa o pracę'!$E$8,2),IF(AND($AH14+$AI14&gt;=2800,$AI14&gt;=2800),ROUND((ROUND(2800*9%,2))*'umowa o pracę'!$E$8,2),IF(AND($AH14+$AI14&gt;=2800,$AH14&gt;=2800,$AI14&lt;2800),ROUND((ROUND($AI14*9%,2)+ROUND(((2800-$AI14)/$AH14)*$AJ14,2))*'umowa o pracę'!$E$8,2),0)))),0)))&gt;$J14,$J14,IF(AND($AG14=1,$I14&gt;0),ROUND(IF($AH14+$AI14&gt;=2800,2800*'umowa o pracę'!$E$8,($AH14+$AI14)*'umowa o pracę'!$E$8),2)+IF($AI14=0,ROUND(IF($AH14&gt;2800,ROUND($AK14/$AH14*2800,2),$AK14)*'umowa o pracę'!$E$8,2),ROUND(IF($AH14&gt;2800,ROUND($AK14/$AH14*2800,2),$AK14)*'umowa o pracę'!$E$8,2)),ROUND(IF($AH14+$AI14&gt;=2800,2800*'umowa o pracę'!$E$8,($AH14+$AI14)*'umowa o pracę'!$E$8),2)-IF(AND($AI14=0,I14&gt;0),ROUND(ROUND(IF($AH14&gt;2800,ROUND($AJ14/$AH14*2800,2),$AJ14),2)*'umowa o pracę'!$E$8,2),IF($AI14&gt;0,IF($AH14+$AI14&lt;2800,ROUND(ROUND($AJ14+ROUND($AI14*9%,2),2)*'umowa o pracę'!$E$8,2),IF(AND($AH14+$AI14&gt;=2800,$AI14&lt;2800,$AH14&lt;2800),ROUND((ROUND(((2800-$AI14)/$AH14)*$AJ14,2)+ROUND($AI14*9%,2))*'umowa o pracę'!$E$8,2),IF(AND($AH14+$AI14&gt;=2800,$AI14&gt;=2800),ROUND((ROUND(2800*9%,2))*'umowa o pracę'!$E$8,2),IF(AND($AH14+$AI14&gt;=2800,$AH14&gt;=2800,$AI14&lt;2800),ROUND((ROUND($AI14*9%,2)+ROUND(((2800-$AI14)/$AH14)*$AJ14,2))*'umowa o pracę'!$E$8,2),0)))),0)))))</f>
        <v>0</v>
      </c>
      <c r="AO14" s="32">
        <f>IF('umowa o pracę'!$E$7=2020,IF(IF($AG14=1,IF($AI14=0,ROUND(IF($AH14&gt;2600,ROUND($AJ14/$AH14*2600,2),$AJ14)*'umowa o pracę'!$E$8,2),IF($AH14+$AI14&lt;2600,ROUND(ROUND($AJ14+ROUND($AI14*9%,2),2)*'umowa o pracę'!$E$8,2),IF(AND($AH14+$AI14&gt;=2600,$AH14&lt;2600),ROUND((ROUND($AJ14+ROUND((2600-$AH14)*9%,2),2))*'umowa o pracę'!$E$8,2),IF(AND($AH14+$AI14&gt;=2600,$AH14&gt;=2600),ROUND(ROUND($AJ14/$AH14*2600,2)*'umowa o pracę'!$E$8,2),0)))),0)&gt;$H14,$H14,IF($AG14=1,IF($AI14=0,ROUND(IF($AH14&gt;2600,ROUND($AJ14/$AH14*2600,2),$AJ14)*'umowa o pracę'!$E$8,2),IF($AH14+$AI14&lt;2600,ROUND(ROUND($AJ14+ROUND($AI14*9%,2),2)*'umowa o pracę'!$E$8,2),IF(AND($AH14+$AI14&gt;=2600,$AH14&lt;2600),ROUND((ROUND($AJ14+ROUND((2600-$AH14)*9%,2),2))*'umowa o pracę'!$E$8,2),IF(AND($AH14+$AI14&gt;=2600,$AH14&gt;=2600),ROUND(ROUND($AJ14/$AH14*2600,2)*'umowa o pracę'!$E$8,2),0)))),0)),IF('umowa o pracę'!$E$7=2021,IF(IF($AG14=1,IF($AI14=0,ROUND(IF($AH14&gt;2800,ROUND($AJ14/$AH14*2800,2),$AJ14)*'umowa o pracę'!$E$8,2),IF($AH14+$AI14&lt;2800,ROUND(ROUND($AJ14+ROUND($AI14*9%,2),2)*'umowa o pracę'!$E$8,2),IF(AND($AH14+$AI14&gt;=2800,$AH14&lt;2800),ROUND((ROUND($AJ14+ROUND((2800-$AH14)*9%,2),2))*'umowa o pracę'!$E$8,2),IF(AND($AH14+$AI14&gt;=2800,$AH14&gt;=2800),ROUND(ROUND($AJ14/$AH14*2800,2)*'umowa o pracę'!$E$8,2),0)))),0)&gt;$H14,$H14,IF($AG14=1,IF($AI14=0,ROUND(IF($AH14&gt;2800,ROUND($AJ14/$AH14*2800,2),$AJ14)*'umowa o pracę'!$E$8,2),IF($AH14+$AI14&lt;2800,ROUND(ROUND($AJ14+ROUND($AI14*9%,2),2)*'umowa o pracę'!$E$8,2),IF(AND($AH14+$AI14&gt;=2800,$AH14&lt;2800),ROUND((ROUND($AJ14+ROUND((2800-$AH14)*9%,2),2))*'umowa o pracę'!$E$8,2),IF(AND($AH14+$AI14&gt;=2800,$AH14&gt;=2800),ROUND(ROUND($AJ14/$AH14*2800,2)*'umowa o pracę'!$E$8,2),0)))),0)),0))</f>
        <v>0</v>
      </c>
      <c r="AP14" s="32">
        <f>IF('umowa o pracę'!$E$7=2020,IF(IF($AG14=1,IF($AI14=0,ROUND(IF($AH14&gt;2600,ROUND($AK14/$AH14*2600,2),$AK14)*'umowa o pracę'!$E$8,2),ROUND(IF($AH14&gt;2600,ROUND($AK14/$AH14*2600,2),$AK14)*'umowa o pracę'!$E$8,2)),0)&gt;$I14,$I14,IF($AG14=1,IF($AI14=0,ROUND(IF($AH14&gt;2600,ROUND($AK14/$AH14*2600,2),$AK14)*'umowa o pracę'!$E$8,2),ROUND(IF($AH14&gt;2600,ROUND($AK14/$AH14*2600,2),$AK14)*'umowa o pracę'!$E$8,2)),0)),IF('umowa o pracę'!$E$7=2021,IF(IF($AG14=1,IF($AI14=0,ROUND(IF($AH14&gt;2800,ROUND($AK14/$AH14*2800,2),$AK14)*'umowa o pracę'!$E$8,2),ROUND(IF($AH14&gt;2800,ROUND($AK14/$AH14*2800,2),$AK14)*'umowa o pracę'!$E$8,2)),0)&gt;$I14,$I14,IF($AG14=1,IF($AI14=0,ROUND(IF($AH14&gt;2800,ROUND($AK14/$AH14*2800,2),$AK14)*'umowa o pracę'!$E$8,2),ROUND(IF($AH14&gt;2800,ROUND($AK14/$AH14*2800,2),$AK14)*'umowa o pracę'!$E$8,2)),0)),0))</f>
        <v>0</v>
      </c>
      <c r="AQ14" s="56">
        <f>IF('umowa o pracę'!$E$7=2020,$AM14,IF('umowa o pracę'!$E$7=2021,$AN14,0))</f>
        <v>0</v>
      </c>
      <c r="AR14" s="33">
        <f>IF('umowa o pracę'!$E$7=0,0,U14+AF14+AQ14)</f>
        <v>0</v>
      </c>
      <c r="AS14" s="19"/>
      <c r="AT14" s="19"/>
      <c r="AU14" s="19">
        <v>1</v>
      </c>
      <c r="AV14" s="19"/>
      <c r="AW14" s="19" t="s">
        <v>13</v>
      </c>
      <c r="AX14" s="19">
        <f t="shared" si="2"/>
        <v>10</v>
      </c>
      <c r="AY14" s="19"/>
      <c r="AZ14" s="234">
        <f t="shared" si="3"/>
        <v>0</v>
      </c>
      <c r="BA14" s="234">
        <f t="shared" si="4"/>
        <v>0</v>
      </c>
      <c r="BB14" s="234">
        <f t="shared" si="5"/>
        <v>0</v>
      </c>
      <c r="BC14" s="234">
        <f t="shared" si="6"/>
        <v>0</v>
      </c>
      <c r="BD14" s="234">
        <f t="shared" si="7"/>
        <v>0</v>
      </c>
      <c r="BE14" s="234">
        <f t="shared" si="8"/>
        <v>0</v>
      </c>
      <c r="BF14" s="234">
        <f t="shared" si="9"/>
        <v>0</v>
      </c>
      <c r="BG14" s="234">
        <f t="shared" si="10"/>
        <v>0</v>
      </c>
      <c r="BH14" s="234">
        <f t="shared" si="11"/>
        <v>0</v>
      </c>
      <c r="BI14" s="238">
        <f t="shared" si="12"/>
        <v>0</v>
      </c>
      <c r="BJ14" s="236"/>
      <c r="BK14" s="236"/>
      <c r="BL14" s="237"/>
    </row>
    <row r="15" spans="1:64" ht="16.5" customHeight="1" x14ac:dyDescent="0.25">
      <c r="A15" s="129">
        <v>4</v>
      </c>
      <c r="B15" s="57"/>
      <c r="C15" s="57"/>
      <c r="D15" s="36"/>
      <c r="E15" s="36"/>
      <c r="F15" s="242"/>
      <c r="G15" s="37">
        <v>1</v>
      </c>
      <c r="H15" s="58">
        <v>0</v>
      </c>
      <c r="I15" s="59">
        <v>0</v>
      </c>
      <c r="J15" s="60">
        <v>0</v>
      </c>
      <c r="K15" s="52">
        <v>1</v>
      </c>
      <c r="L15" s="39">
        <v>0</v>
      </c>
      <c r="M15" s="39">
        <v>0</v>
      </c>
      <c r="N15" s="39">
        <v>0</v>
      </c>
      <c r="O15" s="39">
        <v>0</v>
      </c>
      <c r="P15" s="35">
        <f>IF('umowa o pracę'!$E$7=2020,ROUND(IF($L15&gt;=2600,2600*'umowa o pracę'!$E$8,$L15*'umowa o pracę'!$E$8),2),IF('umowa o pracę'!$E$7=2021,ROUND(IF($L15&gt;=2800,2800*'umowa o pracę'!$E$8,$L15*'umowa o pracę'!$E$8),2),0))</f>
        <v>0</v>
      </c>
      <c r="Q15" s="252">
        <f>IF(IF(IF(AND($K15=1,$I15&gt;0),ROUND(IF($L15+$M15&gt;=2600,2600*'umowa o pracę'!$E$8,($L15+$M15)*'umowa o pracę'!$E$8),2)+IF($M15=0,ROUND(IF($L15&gt;2600,ROUND($O15/$L15*2600,2),$O15)*'umowa o pracę'!$E$8,2),ROUND(IF($L15&gt;2600,ROUND($O15/$L15*2600,2),$O15)*'umowa o pracę'!$E$8,2)),ROUND(IF($L15+$M15&gt;=2600,2600*'umowa o pracę'!$E$8,($L15+$M15)*'umowa o pracę'!$E$8),2)-IF($M15=0,ROUND(ROUND(IF($L15&gt;2600,ROUND($N15/$L15*2600,2),$N15),2)*'umowa o pracę'!$E$8,2),IF($M15&gt;0,IF($L15+$M15&lt;2600,ROUND(ROUND($N15+ROUND($M15*9%,2),2)*'umowa o pracę'!$E$8,2),IF(AND($L15+$M15&gt;=2600,$M15&lt;2600,$L15&lt;2600),ROUND((ROUND(((2600-$M15)/$L15)*$N15,2)+ROUND($M15*9%,2))*'umowa o pracę'!$E$8,2),IF(AND($L15+$M15&gt;=2600,$M15&gt;=2600),ROUND((ROUND(2600*9%,2))*'umowa o pracę'!$E$8,2),IF(AND($L15+$M15&gt;=2600,$L15&gt;=2600,$M15&lt;2600),ROUND((ROUND($M15*9%,2)+ROUND(((2600-$M15)/$L15)*$N15,2))*'umowa o pracę'!$E$8,2),0)))),0)))&gt;$J15,$J15,IF(AND($K15=1,$I15&gt;0),ROUND(IF($L15+$M15&gt;=2600,2600*'umowa o pracę'!$E$8,($L15+$M15)*'umowa o pracę'!$E$8),2)+IF($M15=0,ROUND(IF($L15&gt;2600,ROUND($O15/$L15*2600,2),$O15)*'umowa o pracę'!$E$8,2),ROUND(IF($L15&gt;2600,ROUND($O15/$L15*2600,2),$O15)*'umowa o pracę'!$E$8,2)),ROUND(IF($L15+$M15&gt;=2600,2600*'umowa o pracę'!$E$8,($L15+$M15)*'umowa o pracę'!$E$8),2)-IF($M15=0,ROUND(ROUND(IF($L15&gt;2600,ROUND($N15/$L15*2600,2),$N15),2)*'umowa o pracę'!$E$8,2),IF($M15&gt;0,IF($L15+$M15&lt;2600,ROUND(ROUND($N15+ROUND($M15*9%,2),2)*'umowa o pracę'!$E$8,2),IF(AND($L15+$M15&gt;=2600,$M15&lt;2600,$L15&lt;2600),ROUND((ROUND(((2600-$M15)/$L15)*$N15,2)+ROUND($M15*9%,2))*'umowa o pracę'!$E$8,2),IF(AND($L15+$M15&gt;=2600,$M15&gt;=2600),ROUND((ROUND(2600*9%,2))*'umowa o pracę'!$E$8,2),IF(AND($L15+$M15&gt;=2600,$L15&gt;=2600,$M15&lt;2600),ROUND((ROUND($M15*9%,2)+ROUND(((2600-$M15)/$L15)*$N15,2))*'umowa o pracę'!$E$8,2),0)))),0))))&gt;$J15,$J15,IF(IF(AND($K15=1,$I15&gt;0),ROUND(IF($L15+$M15&gt;=2600,2600*'umowa o pracę'!$E$8,($L15+$M15)*'umowa o pracę'!$E$8),2)+IF($M15=0,ROUND(IF($L15&gt;2600,ROUND($O15/$L15*2600,2),$O15)*'umowa o pracę'!$E$8,2),ROUND(IF($L15&gt;2600,ROUND($O15/$L15*2600,2),$O15)*'umowa o pracę'!$E$8,2)),ROUND(IF($L15+$M15&gt;=2600,2600*'umowa o pracę'!$E$8,($L15+$M15)*'umowa o pracę'!$E$8),2)-IF($M15=0,ROUND(ROUND(IF($L15&gt;2600,ROUND($N15/$L15*2600,2),$N15),2)*'umowa o pracę'!$E$8,2),IF($M15&gt;0,IF($L15+$M15&lt;2600,ROUND(ROUND($N15+ROUND($M15*9%,2),2)*'umowa o pracę'!$E$8,2),IF(AND($L15+$M15&gt;=2600,$M15&lt;2600,$L15&lt;2600),ROUND((ROUND(((2600-$M15)/$L15)*$N15,2)+ROUND($M15*9%,2))*'umowa o pracę'!$E$8,2),IF(AND($L15+$M15&gt;=2600,$M15&gt;=2600),ROUND((ROUND(2600*9%,2))*'umowa o pracę'!$E$8,2),IF(AND($L15+$M15&gt;=2600,$L15&gt;=2600,$M15&lt;2600),ROUND((ROUND($M15*9%,2)+ROUND(((2600-$M15)/$L15)*$N15,2))*'umowa o pracę'!$E$8,2),0)))),0)))&gt;$J15,$J15,IF(AND($K15=1,$I15&gt;0),ROUND(IF($L15+$M15&gt;=2600,2600*'umowa o pracę'!$E$8,($L15+$M15)*'umowa o pracę'!$E$8),2)+IF($M15=0,ROUND(IF($L15&gt;2600,ROUND($O15/$L15*2600,2),$O15)*'umowa o pracę'!$E$8,2),ROUND(IF($L15&gt;2600,ROUND($O15/$L15*2600,2),$O15)*'umowa o pracę'!$E$8,2)),ROUND(IF($L15+$M15&gt;=2600,2600*'umowa o pracę'!$E$8,($L15+$M15)*'umowa o pracę'!$E$8),2)-IF(AND($M15=0,I15&gt;0),ROUND(ROUND(IF($L15&gt;2600,ROUND($N15/$L15*2600,2),$N15),2)*'umowa o pracę'!$E$8,2),IF($M15&gt;0,IF($L15+$M15&lt;2600,ROUND(ROUND($N15+ROUND($M15*9%,2),2)*'umowa o pracę'!$E$8,2),IF(AND($L15+$M15&gt;=2600,$M15&lt;2600,$L15&lt;2600),ROUND((ROUND(((2600-$M15)/$L15)*$N15,2)+ROUND($M15*9%,2))*'umowa o pracę'!$E$8,2),IF(AND($L15+$M15&gt;=2600,$M15&gt;=2600),ROUND((ROUND(2600*9%,2))*'umowa o pracę'!$E$8,2),IF(AND($L15+$M15&gt;=2600,$L15&gt;=2600,$M15&lt;2600),ROUND((ROUND($M15*9%,2)+ROUND(((2600-$M15)/$L15)*$N15,2))*'umowa o pracę'!$E$8,2),0)))),0)))))</f>
        <v>0</v>
      </c>
      <c r="R15" s="252">
        <f>IF(IF(IF(AND($K15=1,$I15&gt;0),ROUND(IF($L15+$M15&gt;=2800,2800*'umowa o pracę'!$E$8,($L15+$M15)*'umowa o pracę'!$E$8),2)+IF($M15=0,ROUND(IF($L15&gt;2800,ROUND($O15/$L15*2800,2),$O15)*'umowa o pracę'!$E$8,2),ROUND(IF($L15&gt;2800,ROUND($O15/$L15*2800,2),$O15)*'umowa o pracę'!$E$8,2)),ROUND(IF($L15+$M15&gt;=2800,2800*'umowa o pracę'!$E$8,($L15+$M15)*'umowa o pracę'!$E$8),2)-IF($M15=0,ROUND(ROUND(IF($L15&gt;2800,ROUND($N15/$L15*2800,2),$N15),2)*'umowa o pracę'!$E$8,2),IF($M15&gt;0,IF($L15+$M15&lt;2800,ROUND(ROUND($N15+ROUND($M15*9%,2),2)*'umowa o pracę'!$E$8,2),IF(AND($L15+$M15&gt;=2800,$M15&lt;2800,$L15&lt;2800),ROUND((ROUND(((2800-$M15)/$L15)*$N15,2)+ROUND($M15*9%,2))*'umowa o pracę'!$E$8,2),IF(AND($L15+$M15&gt;=2800,$M15&gt;=2800),ROUND((ROUND(2800*9%,2))*'umowa o pracę'!$E$8,2),IF(AND($L15+$M15&gt;=2800,$L15&gt;=2800,$M15&lt;2800),ROUND((ROUND($M15*9%,2)+ROUND(((2800-$M15)/$L15)*$N15,2))*'umowa o pracę'!$E$8,2),0)))),0)))&gt;$J15,$J15,IF(AND($K15=1,$I15&gt;0),ROUND(IF($L15+$M15&gt;=2800,2800*'umowa o pracę'!$E$8,($L15+$M15)*'umowa o pracę'!$E$8),2)+IF($M15=0,ROUND(IF($L15&gt;2800,ROUND($O15/$L15*2800,2),$O15)*'umowa o pracę'!$E$8,2),ROUND(IF($L15&gt;2800,ROUND($O15/$L15*2800,2),$O15)*'umowa o pracę'!$E$8,2)),ROUND(IF($L15+$M15&gt;=2800,2800*'umowa o pracę'!$E$8,($L15+$M15)*'umowa o pracę'!$E$8),2)-IF($M15=0,ROUND(ROUND(IF($L15&gt;2800,ROUND($N15/$L15*2800,2),$N15),2)*'umowa o pracę'!$E$8,2),IF($M15&gt;0,IF($L15+$M15&lt;2800,ROUND(ROUND($N15+ROUND($M15*9%,2),2)*'umowa o pracę'!$E$8,2),IF(AND($L15+$M15&gt;=2800,$M15&lt;2800,$L15&lt;2800),ROUND((ROUND(((2800-$M15)/$L15)*$N15,2)+ROUND($M15*9%,2))*'umowa o pracę'!$E$8,2),IF(AND($L15+$M15&gt;=2800,$M15&gt;=2800),ROUND((ROUND(2800*9%,2))*'umowa o pracę'!$E$8,2),IF(AND($L15+$M15&gt;=2800,$L15&gt;=2800,$M15&lt;2800),ROUND((ROUND($M15*9%,2)+ROUND(((2800-$M15)/$L15)*$N15,2))*'umowa o pracę'!$E$8,2),0)))),0))))&gt;$J15,$J15,IF(IF(AND($K15=1,$I15&gt;0),ROUND(IF($L15+$M15&gt;=2800,2800*'umowa o pracę'!$E$8,($L15+$M15)*'umowa o pracę'!$E$8),2)+IF($M15=0,ROUND(IF($L15&gt;2800,ROUND($O15/$L15*2800,2),$O15)*'umowa o pracę'!$E$8,2),ROUND(IF($L15&gt;2800,ROUND($O15/$L15*2800,2),$O15)*'umowa o pracę'!$E$8,2)),ROUND(IF($L15+$M15&gt;=2800,2800*'umowa o pracę'!$E$8,($L15+$M15)*'umowa o pracę'!$E$8),2)-IF($M15=0,ROUND(ROUND(IF($L15&gt;2800,ROUND($N15/$L15*2800,2),$N15),2)*'umowa o pracę'!$E$8,2),IF($M15&gt;0,IF($L15+$M15&lt;2800,ROUND(ROUND($N15+ROUND($M15*9%,2),2)*'umowa o pracę'!$E$8,2),IF(AND($L15+$M15&gt;=2800,$M15&lt;2800,$L15&lt;2800),ROUND((ROUND(((2800-$M15)/$L15)*$N15,2)+ROUND($M15*9%,2))*'umowa o pracę'!$E$8,2),IF(AND($L15+$M15&gt;=2800,$M15&gt;=2800),ROUND((ROUND(2800*9%,2))*'umowa o pracę'!$E$8,2),IF(AND($L15+$M15&gt;=2800,$L15&gt;=2800,$M15&lt;2800),ROUND((ROUND($M15*9%,2)+ROUND(((2800-$M15)/$L15)*$N15,2))*'umowa o pracę'!$E$8,2),0)))),0)))&gt;$J15,$J15,IF(AND($K15=1,$I15&gt;0),ROUND(IF($L15+$M15&gt;=2800,2800*'umowa o pracę'!$E$8,($L15+$M15)*'umowa o pracę'!$E$8),2)+IF($M15=0,ROUND(IF($L15&gt;2800,ROUND($O15/$L15*2800,2),$O15)*'umowa o pracę'!$E$8,2),ROUND(IF($L15&gt;2800,ROUND($O15/$L15*2800,2),$O15)*'umowa o pracę'!$E$8,2)),ROUND(IF($L15+$M15&gt;=2800,2800*'umowa o pracę'!$E$8,($L15+$M15)*'umowa o pracę'!$E$8),2)-IF(AND($M15=0,I15&gt;0),ROUND(ROUND(IF($L15&gt;2800,ROUND($N15/$L15*2800,2),$N15),2)*'umowa o pracę'!$E$8,2),IF($M15&gt;0,IF($L15+$M15&lt;2800,ROUND(ROUND($N15+ROUND($M15*9%,2),2)*'umowa o pracę'!$E$8,2),IF(AND($L15+$M15&gt;=2800,$M15&lt;2800,$L15&lt;2800),ROUND((ROUND(((2800-$M15)/$L15)*$N15,2)+ROUND($M15*9%,2))*'umowa o pracę'!$E$8,2),IF(AND($L15+$M15&gt;=2800,$M15&gt;=2800),ROUND((ROUND(2800*9%,2))*'umowa o pracę'!$E$8,2),IF(AND($L15+$M15&gt;=2800,$L15&gt;=2800,$M15&lt;2800),ROUND((ROUND($M15*9%,2)+ROUND(((2800-$M15)/$L15)*$N15,2))*'umowa o pracę'!$E$8,2),0)))),0)))))</f>
        <v>0</v>
      </c>
      <c r="S15" s="32">
        <f>IF('umowa o pracę'!$E$7=2020,IF(IF($K15=1,IF($M15=0,ROUND(IF($L15&gt;2600,ROUND($N15/$L15*2600,2),$N15)*'umowa o pracę'!$E$8,2),IF($L15+$M15&lt;2600,ROUND(ROUND($N15+ROUND($M15*9%,2),2)*'umowa o pracę'!$E$8,2),IF(AND($L15+$M15&gt;=2600,$L15&lt;2600),ROUND((ROUND($N15+ROUND((2600-$L15)*9%,2),2))*'umowa o pracę'!$E$8,2),IF(AND($L15+$M15&gt;=2600,$L15&gt;=2600),ROUND(ROUND($N15/$L15*2600,2)*'umowa o pracę'!$E$8,2),0)))),0)&gt;$H15,$H15,IF($K15=1,IF($M15=0,ROUND(IF($L15&gt;2600,ROUND($N15/$L15*2600,2),$N15)*'umowa o pracę'!$E$8,2),IF($L15+$M15&lt;2600,ROUND(ROUND($N15+ROUND($M15*9%,2),2)*'umowa o pracę'!$E$8,2),IF(AND($L15+$M15&gt;=2600,$L15&lt;2600),ROUND((ROUND($N15+ROUND((2600-$L15)*9%,2),2))*'umowa o pracę'!$E$8,2),IF(AND($L15+$M15&gt;=2600,$L15&gt;=2600),ROUND(ROUND($N15/$L15*2600,2)*'umowa o pracę'!$E$8,2),0)))),0)),IF('umowa o pracę'!$E$7=2021,IF(IF($K15=1,IF($M15=0,ROUND(IF($L15&gt;2800,ROUND($N15/$L15*2800,2),$N15)*'umowa o pracę'!$E$8,2),IF($L15+$M15&lt;2800,ROUND(ROUND($N15+ROUND($M15*9%,2),2)*'umowa o pracę'!$E$8,2),IF(AND($L15+$M15&gt;=2800,$L15&lt;2800),ROUND((ROUND($N15+ROUND((2800-$L15)*9%,2),2))*'umowa o pracę'!$E$8,2),IF(AND($L15+$M15&gt;=2800,$L15&gt;=2800),ROUND(ROUND($N15/$L15*2800,2)*'umowa o pracę'!$E$8,2),0)))),0)&gt;$H15,$H15,IF($K15=1,IF($M15=0,ROUND(IF($L15&gt;2800,ROUND($N15/$L15*2800,2),$N15)*'umowa o pracę'!$E$8,2),IF($L15+$M15&lt;2800,ROUND(ROUND($N15+ROUND($M15*9%,2),2)*'umowa o pracę'!$E$8,2),IF(AND($L15+$M15&gt;=2800,$L15&lt;2800),ROUND((ROUND($N15+ROUND((2800-$L15)*9%,2),2))*'umowa o pracę'!$E$8,2),IF(AND($L15+$M15&gt;=2800,$L15&gt;=2800),ROUND(ROUND($N15/$L15*2800,2)*'umowa o pracę'!$E$8,2),0)))),0)),0))</f>
        <v>0</v>
      </c>
      <c r="T15" s="32">
        <f>IF('umowa o pracę'!$E$7=2020,IF(IF($K15=1,IF($M15=0,ROUND(IF($L15&gt;2600,ROUND($O15/$L15*2600,2),$O15)*'umowa o pracę'!$E$8,2),ROUND(IF($L15&gt;2600,ROUND($O15/$L15*2600,2),$O15)*'umowa o pracę'!$E$8,2)),0)&gt;$I15,$I15,IF($K15=1,IF($M15=0,ROUND(IF($L15&gt;2600,ROUND($O15/$L15*2600,2),$O15)*'umowa o pracę'!$E$8,2),ROUND(IF($L15&gt;2600,ROUND($O15/$L15*2600,2),$O15)*'umowa o pracę'!$E$8,2)),0)),IF('umowa o pracę'!$E$7=2021,IF(IF($K15=1,IF($M15=0,ROUND(IF($L15&gt;2800,ROUND($O15/$L15*2800,2),$O15)*'umowa o pracę'!$E$8,2),ROUND(IF($L15&gt;2800,ROUND($O15/$L15*2800,2),$O15)*'umowa o pracę'!$E$8,2)),0)&gt;$I15,$I15,IF($K15=1,IF($M15=0,ROUND(IF($L15&gt;2800,ROUND($O15/$L15*2800,2),$O15)*'umowa o pracę'!$E$8,2),ROUND(IF($L15&gt;2800,ROUND($O15/$L15*2800,2),$O15)*'umowa o pracę'!$E$8,2)),0)),0))</f>
        <v>0</v>
      </c>
      <c r="U15" s="51">
        <f>IF('umowa o pracę'!$E$7=2020,$Q15,IF('umowa o pracę'!$E$7=2021,$R15,0))</f>
        <v>0</v>
      </c>
      <c r="V15" s="53">
        <f t="shared" si="0"/>
        <v>1</v>
      </c>
      <c r="W15" s="54">
        <f>IF('umowa o pracę'!$E$6&lt;2,0,$L15)</f>
        <v>0</v>
      </c>
      <c r="X15" s="54">
        <f>IF('umowa o pracę'!$E$6&lt;2,0,$M15)</f>
        <v>0</v>
      </c>
      <c r="Y15" s="55">
        <f>IF('umowa o pracę'!$E$6&lt;2,0,$N15)</f>
        <v>0</v>
      </c>
      <c r="Z15" s="55">
        <f>IF('umowa o pracę'!$E$6&lt;2,0,$O15)</f>
        <v>0</v>
      </c>
      <c r="AA15" s="32">
        <f>IF('umowa o pracę'!$E$7=2020,ROUND(IF($W15&gt;=2600,2600*'umowa o pracę'!$E$8,$W15*'umowa o pracę'!$E$8),2),IF('umowa o pracę'!$E$7=2021,ROUND(IF($W15&gt;=2800,2800*'umowa o pracę'!$E$8,$W15*'umowa o pracę'!$E$8),2),0))</f>
        <v>0</v>
      </c>
      <c r="AB15" s="32">
        <f>IF(IF(IF(AND($V15=1,$I15&gt;0),ROUND(IF($W15+$X15&gt;=2600,2600*'umowa o pracę'!$E$8,($W15+$X15)*'umowa o pracę'!$E$8),2)+IF($X15=0,ROUND(IF($W15&gt;2600,ROUND($Z15/$W15*2600,2),$Z15)*'umowa o pracę'!$E$8,2),ROUND(IF($W15&gt;2600,ROUND($Z15/$W15*2600,2),$Z15)*'umowa o pracę'!$E$8,2)),ROUND(IF($W15+$X15&gt;=2600,2600*'umowa o pracę'!$E$8,($W15+$X15)*'umowa o pracę'!$E$8),2)-IF($X15=0,ROUND(ROUND(IF($W15&gt;2600,ROUND($Y15/$W15*2600,2),$Y15),2)*'umowa o pracę'!$E$8,2),IF($X15&gt;0,IF($W15+$X15&lt;2600,ROUND(ROUND($Y15+ROUND($X15*9%,2),2)*'umowa o pracę'!$E$8,2),IF(AND($W15+$X15&gt;=2600,$X15&lt;2600,$W15&lt;2600),ROUND((ROUND(((2600-$X15)/$W15)*$Y15,2)+ROUND($X15*9%,2))*'umowa o pracę'!$E$8,2),IF(AND($W15+$X15&gt;=2600,$X15&gt;=2600),ROUND((ROUND(2600*9%,2))*'umowa o pracę'!$E$8,2),IF(AND($W15+$X15&gt;=2600,$W15&gt;=2600,$X15&lt;2600),ROUND((ROUND($X15*9%,2)+ROUND(((2600-$X15)/$W15)*$Y15,2))*'umowa o pracę'!$E$8,2),0)))),0)))&gt;$J15,$J15,IF(AND($V15=1,$I15&gt;0),ROUND(IF($W15+$X15&gt;=2600,2600*'umowa o pracę'!$E$8,($W15+$X15)*'umowa o pracę'!$E$8),2)+IF($X15=0,ROUND(IF($W15&gt;2600,ROUND($Z15/$W15*2600,2),$Z15)*'umowa o pracę'!$E$8,2),ROUND(IF($W15&gt;2600,ROUND($Z15/$W15*2600,2),$Z15)*'umowa o pracę'!$E$8,2)),ROUND(IF($W15+$X15&gt;=2600,2600*'umowa o pracę'!$E$8,($W15+$X15)*'umowa o pracę'!$E$8),2)-IF($X15=0,ROUND(ROUND(IF($W15&gt;2600,ROUND($Y15/$W15*2600,2),$Y15),2)*'umowa o pracę'!$E$8,2),IF($X15&gt;0,IF($W15+$X15&lt;2600,ROUND(ROUND($Y15+ROUND($X15*9%,2),2)*'umowa o pracę'!$E$8,2),IF(AND($W15+$X15&gt;=2600,$X15&lt;2600,$W15&lt;2600),ROUND((ROUND(((2600-$X15)/$W15)*$Y15,2)+ROUND($X15*9%,2))*'umowa o pracę'!$E$8,2),IF(AND($W15+$X15&gt;=2600,$X15&gt;=2600),ROUND((ROUND(2600*9%,2))*'umowa o pracę'!$E$8,2),IF(AND($W15+$X15&gt;=2600,$W15&gt;=2600,$X15&lt;2600),ROUND((ROUND($X15*9%,2)+ROUND(((2600-$X15)/$W15)*$Y15,2))*'umowa o pracę'!$E$8,2),0)))),0))))&gt;$J15,$J15,IF(IF(AND($V15=1,$I15&gt;0),ROUND(IF($W15+$X15&gt;=2600,2600*'umowa o pracę'!$E$8,($W15+$X15)*'umowa o pracę'!$E$8),2)+IF($X15=0,ROUND(IF($W15&gt;2600,ROUND($Z15/$W15*2600,2),$Z15)*'umowa o pracę'!$E$8,2),ROUND(IF($W15&gt;2600,ROUND($Z15/$W15*2600,2),$Z15)*'umowa o pracę'!$E$8,2)),ROUND(IF($W15+$X15&gt;=2600,2600*'umowa o pracę'!$E$8,($W15+$X15)*'umowa o pracę'!$E$8),2)-IF($X15=0,ROUND(ROUND(IF($W15&gt;2600,ROUND($Y15/$W15*2600,2),$Y15),2)*'umowa o pracę'!$E$8,2),IF($X15&gt;0,IF($W15+$X15&lt;2600,ROUND(ROUND($Y15+ROUND($X15*9%,2),2)*'umowa o pracę'!$E$8,2),IF(AND($W15+$X15&gt;=2600,$X15&lt;2600,$W15&lt;2600),ROUND((ROUND(((2600-$X15)/$W15)*$Y15,2)+ROUND($X15*9%,2))*'umowa o pracę'!$E$8,2),IF(AND($W15+$X15&gt;=2600,$X15&gt;=2600),ROUND((ROUND(2600*9%,2))*'umowa o pracę'!$E$8,2),IF(AND($W15+$X15&gt;=2600,$W15&gt;=2600,$X15&lt;2600),ROUND((ROUND($X15*9%,2)+ROUND(((2600-$X15)/$W15)*$Y15,2))*'umowa o pracę'!$E$8,2),0)))),0)))&gt;$J15,$J15,IF(AND($V15=1,$I15&gt;0),ROUND(IF($W15+$X15&gt;=2600,2600*'umowa o pracę'!$E$8,($W15+$X15)*'umowa o pracę'!$E$8),2)+IF($X15=0,ROUND(IF($W15&gt;2600,ROUND($Z15/$W15*2600,2),$Z15)*'umowa o pracę'!$E$8,2),ROUND(IF($W15&gt;2600,ROUND($Z15/$W15*2600,2),$Z15)*'umowa o pracę'!$E$8,2)),ROUND(IF($W15+$X15&gt;=2600,2600*'umowa o pracę'!$E$8,($W15+$X15)*'umowa o pracę'!$E$8),2)-IF(AND($X15=0,I15&gt;0),ROUND(ROUND(IF($W15&gt;2600,ROUND($Y15/$W15*2600,2),$Y15),2)*'umowa o pracę'!$E$8,2),IF($X15&gt;0,IF($W15+$X15&lt;2600,ROUND(ROUND($Y15+ROUND($X15*9%,2),2)*'umowa o pracę'!$E$8,2),IF(AND($W15+$X15&gt;=2600,$X15&lt;2600,$W15&lt;2600),ROUND((ROUND(((2600-$X15)/$W15)*$Y15,2)+ROUND($X15*9%,2))*'umowa o pracę'!$E$8,2),IF(AND($W15+$X15&gt;=2600,$X15&gt;=2600),ROUND((ROUND(2600*9%,2))*'umowa o pracę'!$E$8,2),IF(AND($W15+$X15&gt;=2600,$W15&gt;=2600,$X15&lt;2600),ROUND((ROUND($X15*9%,2)+ROUND(((2600-$X15)/$W15)*$Y15,2))*'umowa o pracę'!$E$8,2),0)))),0)))))</f>
        <v>0</v>
      </c>
      <c r="AC15" s="32">
        <f>IF(IF(IF(AND($V15=1,$I15&gt;0),ROUND(IF($W15+$X15&gt;=2800,2800*'umowa o pracę'!$E$8,($W15+$X15)*'umowa o pracę'!$E$8),2)+IF($X15=0,ROUND(IF($W15&gt;2800,ROUND($Z15/$W15*2800,2),$Z15)*'umowa o pracę'!$E$8,2),ROUND(IF($W15&gt;2800,ROUND($Z15/$W15*2800,2),$Z15)*'umowa o pracę'!$E$8,2)),ROUND(IF($W15+$X15&gt;=2800,2800*'umowa o pracę'!$E$8,($W15+$X15)*'umowa o pracę'!$E$8),2)-IF($X15=0,ROUND(ROUND(IF($W15&gt;2800,ROUND($Y15/$W15*2800,2),$Y15),2)*'umowa o pracę'!$E$8,2),IF($X15&gt;0,IF($W15+$X15&lt;2800,ROUND(ROUND($Y15+ROUND($X15*9%,2),2)*'umowa o pracę'!$E$8,2),IF(AND($W15+$X15&gt;=2800,$X15&lt;2800,$W15&lt;2800),ROUND((ROUND(((2800-$X15)/$W15)*$Y15,2)+ROUND($X15*9%,2))*'umowa o pracę'!$E$8,2),IF(AND($W15+$X15&gt;=2800,$X15&gt;=2800),ROUND((ROUND(2800*9%,2))*'umowa o pracę'!$E$8,2),IF(AND($W15+$X15&gt;=2800,$W15&gt;=2800,$X15&lt;2800),ROUND((ROUND($X15*9%,2)+ROUND(((2800-$X15)/$W15)*$Y15,2))*'umowa o pracę'!$E$8,2),0)))),0)))&gt;$J15,$J15,IF(AND($V15=1,$I15&gt;0),ROUND(IF($W15+$X15&gt;=2800,2800*'umowa o pracę'!$E$8,($W15+$X15)*'umowa o pracę'!$E$8),2)+IF($X15=0,ROUND(IF($W15&gt;2800,ROUND($Z15/$W15*2800,2),$Z15)*'umowa o pracę'!$E$8,2),ROUND(IF($W15&gt;2800,ROUND($Z15/$W15*2800,2),$Z15)*'umowa o pracę'!$E$8,2)),ROUND(IF($W15+$X15&gt;=2800,2800*'umowa o pracę'!$E$8,($W15+$X15)*'umowa o pracę'!$E$8),2)-IF($X15=0,ROUND(ROUND(IF($W15&gt;2800,ROUND($Y15/$W15*2800,2),$Y15),2)*'umowa o pracę'!$E$8,2),IF($X15&gt;0,IF($W15+$X15&lt;2800,ROUND(ROUND($Y15+ROUND($X15*9%,2),2)*'umowa o pracę'!$E$8,2),IF(AND($W15+$X15&gt;=2800,$X15&lt;2800,$W15&lt;2800),ROUND((ROUND(((2800-$X15)/$W15)*$Y15,2)+ROUND($X15*9%,2))*'umowa o pracę'!$E$8,2),IF(AND($W15+$X15&gt;=2800,$X15&gt;=2800),ROUND((ROUND(2800*9%,2))*'umowa o pracę'!$E$8,2),IF(AND($W15+$X15&gt;=2800,$W15&gt;=2800,$X15&lt;2800),ROUND((ROUND($X15*9%,2)+ROUND(((2800-$X15)/$W15)*$Y15,2))*'umowa o pracę'!$E$8,2),0)))),0))))&gt;$J15,$J15,IF(IF(AND($V15=1,$I15&gt;0),ROUND(IF($W15+$X15&gt;=2800,2800*'umowa o pracę'!$E$8,($W15+$X15)*'umowa o pracę'!$E$8),2)+IF($X15=0,ROUND(IF($W15&gt;2800,ROUND($Z15/$W15*2800,2),$Z15)*'umowa o pracę'!$E$8,2),ROUND(IF($W15&gt;2800,ROUND($Z15/$W15*2800,2),$Z15)*'umowa o pracę'!$E$8,2)),ROUND(IF($W15+$X15&gt;=2800,2800*'umowa o pracę'!$E$8,($W15+$X15)*'umowa o pracę'!$E$8),2)-IF($X15=0,ROUND(ROUND(IF($W15&gt;2800,ROUND($Y15/$W15*2800,2),$Y15),2)*'umowa o pracę'!$E$8,2),IF($X15&gt;0,IF($W15+$X15&lt;2800,ROUND(ROUND($Y15+ROUND($X15*9%,2),2)*'umowa o pracę'!$E$8,2),IF(AND($W15+$X15&gt;=2800,$X15&lt;2800,$W15&lt;2800),ROUND((ROUND(((2800-$X15)/$W15)*$Y15,2)+ROUND($X15*9%,2))*'umowa o pracę'!$E$8,2),IF(AND($W15+$X15&gt;=2800,$X15&gt;=2800),ROUND((ROUND(2800*9%,2))*'umowa o pracę'!$E$8,2),IF(AND($W15+$X15&gt;=2800,$W15&gt;=2800,$X15&lt;2800),ROUND((ROUND($X15*9%,2)+ROUND(((2800-$X15)/$W15)*$Y15,2))*'umowa o pracę'!$E$8,2),0)))),0)))&gt;$J15,$J15,IF(AND($V15=1,$I15&gt;0),ROUND(IF($W15+$X15&gt;=2800,2800*'umowa o pracę'!$E$8,($W15+$X15)*'umowa o pracę'!$E$8),2)+IF($X15=0,ROUND(IF($W15&gt;2800,ROUND($Z15/$W15*2800,2),$Z15)*'umowa o pracę'!$E$8,2),ROUND(IF($W15&gt;2800,ROUND($Z15/$W15*2800,2),$Z15)*'umowa o pracę'!$E$8,2)),ROUND(IF($W15+$X15&gt;=2800,2800*'umowa o pracę'!$E$8,($W15+$X15)*'umowa o pracę'!$E$8),2)-IF(AND($X15=0,I15&gt;0),ROUND(ROUND(IF($W15&gt;2800,ROUND($Y15/$W15*2800,2),$Y15),2)*'umowa o pracę'!$E$8,2),IF($X15&gt;0,IF($W15+$X15&lt;2800,ROUND(ROUND($Y15+ROUND($X15*9%,2),2)*'umowa o pracę'!$E$8,2),IF(AND($W15+$X15&gt;=2800,$X15&lt;2800,$W15&lt;2800),ROUND((ROUND(((2800-$X15)/$W15)*$Y15,2)+ROUND($X15*9%,2))*'umowa o pracę'!$E$8,2),IF(AND($W15+$X15&gt;=2800,$X15&gt;=2800),ROUND((ROUND(2800*9%,2))*'umowa o pracę'!$E$8,2),IF(AND($W15+$X15&gt;=2800,$W15&gt;=2800,$X15&lt;2800),ROUND((ROUND($X15*9%,2)+ROUND(((2800-$X15)/$W15)*$Y15,2))*'umowa o pracę'!$E$8,2),0)))),0)))))</f>
        <v>0</v>
      </c>
      <c r="AD15" s="32">
        <f>IF('umowa o pracę'!$E$7=2020,IF(IF($V15=1,IF($X15=0,ROUND(IF($W15&gt;2600,ROUND($Y15/$W15*2600,2),$Y15)*'umowa o pracę'!$E$8,2),IF($W15+$X15&lt;2600,ROUND(ROUND($Y15+ROUND($X15*9%,2),2)*'umowa o pracę'!$E$8,2),IF(AND($W15+$X15&gt;=2600,$W15&lt;2600),ROUND((ROUND($Y15+ROUND((2600-$W15)*9%,2),2))*'umowa o pracę'!$E$8,2),IF(AND($W15+$X15&gt;=2600,$W15&gt;=2600),ROUND(ROUND($Y15/$W15*2600,2)*'umowa o pracę'!$E$8,2),0)))),0)&gt;$H15,$H15,IF($V15=1,IF($X15=0,ROUND(IF($W15&gt;2600,ROUND($Y15/$W15*2600,2),$Y15)*'umowa o pracę'!$E$8,2),IF($W15+$X15&lt;2600,ROUND(ROUND($Y15+ROUND($X15*9%,2),2)*'umowa o pracę'!$E$8,2),IF(AND($W15+$X15&gt;=2600,$W15&lt;2600),ROUND((ROUND($Y15+ROUND((2600-$W15)*9%,2),2))*'umowa o pracę'!$E$8,2),IF(AND($W15+$X15&gt;=2600,$W15&gt;=2600),ROUND(ROUND($Y15/$W15*2600,2)*'umowa o pracę'!$E$8,2),0)))),0)),IF('umowa o pracę'!$E$7=2021,IF(IF($V15=1,IF($X15=0,ROUND(IF($W15&gt;2800,ROUND($Y15/$W15*2800,2),$Y15)*'umowa o pracę'!$E$8,2),IF($W15+$X15&lt;2800,ROUND(ROUND($Y15+ROUND($X15*9%,2),2)*'umowa o pracę'!$E$8,2),IF(AND($W15+$X15&gt;=2800,$W15&lt;2800),ROUND((ROUND($Y15+ROUND((2800-$W15)*9%,2),2))*'umowa o pracę'!$E$8,2),IF(AND($W15+$X15&gt;=2800,$W15&gt;=2800),ROUND(ROUND($Y15/$W15*2800,2)*'umowa o pracę'!$E$8,2),0)))),0)&gt;$H15,$H15,IF($V15=1,IF($X15=0,ROUND(IF($W15&gt;2800,ROUND($Y15/$W15*2800,2),$Y15)*'umowa o pracę'!$E$8,2),IF($W15+$X15&lt;2800,ROUND(ROUND($Y15+ROUND($X15*9%,2),2)*'umowa o pracę'!$E$8,2),IF(AND($W15+$X15&gt;=2800,$W15&lt;2800),ROUND((ROUND($Y15+ROUND((2800-$W15)*9%,2),2))*'umowa o pracę'!$E$8,2),IF(AND($W15+$X15&gt;=2800,$W15&gt;=2800),ROUND(ROUND($Y15/$W15*2800,2)*'umowa o pracę'!$E$8,2),0)))),0)),0))</f>
        <v>0</v>
      </c>
      <c r="AE15" s="32">
        <f>IF('umowa o pracę'!$E$7=2020,IF(IF($V15=1,IF($X15=0,ROUND(IF($W15&gt;2600,ROUND($Z15/$W15*2600,2),$Z15)*'umowa o pracę'!$E$8,2),ROUND(IF($W15&gt;2600,ROUND($Z15/$W15*2600,2),$Z15)*'umowa o pracę'!$E$8,2)),0)&gt;$I15,$I15,IF($V15=1,IF($X15=0,ROUND(IF($W15&gt;2600,ROUND($Z15/$W15*2600,2),$Z15)*'umowa o pracę'!$E$8,2),ROUND(IF($W15&gt;2600,ROUND($Z15/$W15*2600,2),$Z15)*'umowa o pracę'!$E$8,2)),0)),IF('umowa o pracę'!$E$7=2021,IF(IF($V15=1,IF($X15=0,ROUND(IF($W15&gt;2800,ROUND($Z15/$W15*2800,2),$Z15)*'umowa o pracę'!$E$8,2),ROUND(IF($W15&gt;2800,ROUND($Z15/$W15*2800,2),$Z15)*'umowa o pracę'!$E$8,2)),0)&gt;$I15,$I15,IF($V15=1,IF($X15=0,ROUND(IF($W15&gt;2800,ROUND($Z15/$W15*2800,2),$Z15)*'umowa o pracę'!$E$8,2),ROUND(IF($W15&gt;2800,ROUND($Z15/$W15*2800,2),$Z15)*'umowa o pracę'!$E$8,2)),0)),0))</f>
        <v>0</v>
      </c>
      <c r="AF15" s="56">
        <f>IF('umowa o pracę'!$E$7=2020,$AB15,IF('umowa o pracę'!$E$7=2021,$AC15,0))</f>
        <v>0</v>
      </c>
      <c r="AG15" s="53">
        <f t="shared" si="1"/>
        <v>1</v>
      </c>
      <c r="AH15" s="39">
        <f>IF('umowa o pracę'!$E$6&lt;3,0,$L15)</f>
        <v>0</v>
      </c>
      <c r="AI15" s="39">
        <f>IF('umowa o pracę'!$E$6&lt;3,0,$M15)</f>
        <v>0</v>
      </c>
      <c r="AJ15" s="55">
        <f>IF('umowa o pracę'!$E$6&lt;3,0,$N15)</f>
        <v>0</v>
      </c>
      <c r="AK15" s="55">
        <f>IF('umowa o pracę'!$E$6&lt;3,0,$O15)</f>
        <v>0</v>
      </c>
      <c r="AL15" s="32">
        <f>IF('umowa o pracę'!$E$7=2020,ROUND(IF($AH15&gt;=2600,2600*'umowa o pracę'!$E$8,$AH15*'umowa o pracę'!$E$8),2),IF('umowa o pracę'!$E$7=2021,ROUND(IF($AH15&gt;=2800,2800*'umowa o pracę'!$E$8,$AH15*'umowa o pracę'!$E$8),2),0))</f>
        <v>0</v>
      </c>
      <c r="AM15" s="32">
        <f>IF(IF(IF(AND($AG15=1,$I15&gt;0),ROUND(IF($AH15+$AI15&gt;=2600,2600*'umowa o pracę'!$E$8,($AH15+$AI15)*'umowa o pracę'!$E$8),2)+IF($AI15=0,ROUND(IF($AH15&gt;2600,ROUND($AK15/$AH15*2600,2),$AK15)*'umowa o pracę'!$E$8,2),ROUND(IF($AH15&gt;2600,ROUND($AK15/$AH15*2600,2),$AK15)*'umowa o pracę'!$E$8,2)),ROUND(IF($AH15+$AI15&gt;=2600,2600*'umowa o pracę'!$E$8,($AH15+$AI15)*'umowa o pracę'!$E$8),2)-IF($AI15=0,ROUND(ROUND(IF($AH15&gt;2600,ROUND($AJ15/$AH15*2600,2),$AJ15),2)*'umowa o pracę'!$E$8,2),IF($AI15&gt;0,IF($AH15+$AI15&lt;2600,ROUND(ROUND($AJ15+ROUND($AI15*9%,2),2)*'umowa o pracę'!$E$8,2),IF(AND($AH15+$AI15&gt;=2600,$AI15&lt;2600,$AH15&lt;2600),ROUND((ROUND(((2600-$AI15)/$AH15)*$AJ15,2)+ROUND($AI15*9%,2))*'umowa o pracę'!$E$8,2),IF(AND($AH15+$AI15&gt;=2600,$AI15&gt;=2600),ROUND((ROUND(2600*9%,2))*'umowa o pracę'!$E$8,2),IF(AND($AH15+$AI15&gt;=2600,$AH15&gt;=2600,$AI15&lt;2600),ROUND((ROUND($AI15*9%,2)+ROUND(((2600-$AI15)/$AH15)*$AJ15,2))*'umowa o pracę'!$E$8,2),0)))),0)))&gt;$J15,$J15,IF(AND($AG15=1,$I15&gt;0),ROUND(IF($AH15+$AI15&gt;=2600,2600*'umowa o pracę'!$E$8,($AH15+$AI15)*'umowa o pracę'!$E$8),2)+IF($AI15=0,ROUND(IF($AH15&gt;2600,ROUND($AK15/$AH15*2600,2),$AK15)*'umowa o pracę'!$E$8,2),ROUND(IF($AH15&gt;2600,ROUND($AK15/$AH15*2600,2),$AK15)*'umowa o pracę'!$E$8,2)),ROUND(IF($AH15+$AI15&gt;=2600,2600*'umowa o pracę'!$E$8,($AH15+$AI15)*'umowa o pracę'!$E$8),2)-IF($AI15=0,ROUND(ROUND(IF($AH15&gt;2600,ROUND($AJ15/$AH15*2600,2),$AJ15),2)*'umowa o pracę'!$E$8,2),IF($AI15&gt;0,IF($AH15+$AI15&lt;2600,ROUND(ROUND($AJ15+ROUND($AI15*9%,2),2)*'umowa o pracę'!$E$8,2),IF(AND($AH15+$AI15&gt;=2600,$AI15&lt;2600,$AH15&lt;2600),ROUND((ROUND(((2600-$AI15)/$AH15)*$AJ15,2)+ROUND($AI15*9%,2))*'umowa o pracę'!$E$8,2),IF(AND($AH15+$AI15&gt;=2600,$AI15&gt;=2600),ROUND((ROUND(2600*9%,2))*'umowa o pracę'!$E$8,2),IF(AND($AH15+$AI15&gt;=2600,$AH15&gt;=2600,$AI15&lt;2600),ROUND((ROUND($AI15*9%,2)+ROUND(((2600-$AI15)/$AH15)*$AJ15,2))*'umowa o pracę'!$E$8,2),0)))),0))))&gt;$J15,$J15,IF(IF(AND($AG15=1,$I15&gt;0),ROUND(IF($AH15+$AI15&gt;=2600,2600*'umowa o pracę'!$E$8,($AH15+$AI15)*'umowa o pracę'!$E$8),2)+IF($AI15=0,ROUND(IF($AH15&gt;2600,ROUND($AK15/$AH15*2600,2),$AK15)*'umowa o pracę'!$E$8,2),ROUND(IF($AH15&gt;2600,ROUND($AK15/$AH15*2600,2),$AK15)*'umowa o pracę'!$E$8,2)),ROUND(IF($AH15+$AI15&gt;=2600,2600*'umowa o pracę'!$E$8,($AH15+$AI15)*'umowa o pracę'!$E$8),2)-IF($AI15=0,ROUND(ROUND(IF($AH15&gt;2600,ROUND($AJ15/$AH15*2600,2),$AJ15),2)*'umowa o pracę'!$E$8,2),IF($AI15&gt;0,IF($AH15+$AI15&lt;2600,ROUND(ROUND($AJ15+ROUND($AI15*9%,2),2)*'umowa o pracę'!$E$8,2),IF(AND($AH15+$AI15&gt;=2600,$AI15&lt;2600,$AH15&lt;2600),ROUND((ROUND(((2600-$AI15)/$AH15)*$AJ15,2)+ROUND($AI15*9%,2))*'umowa o pracę'!$E$8,2),IF(AND($AH15+$AI15&gt;=2600,$AI15&gt;=2600),ROUND((ROUND(2600*9%,2))*'umowa o pracę'!$E$8,2),IF(AND($AH15+$AI15&gt;=2600,$AH15&gt;=2600,$AI15&lt;2600),ROUND((ROUND($AI15*9%,2)+ROUND(((2600-$AI15)/$AH15)*$AJ15,2))*'umowa o pracę'!$E$8,2),0)))),0)))&gt;$J15,$J15,IF(AND($AG15=1,$I15&gt;0),ROUND(IF($AH15+$AI15&gt;=2600,2600*'umowa o pracę'!$E$8,($AH15+$AI15)*'umowa o pracę'!$E$8),2)+IF($AI15=0,ROUND(IF($AH15&gt;2600,ROUND($AK15/$AH15*2600,2),$AK15)*'umowa o pracę'!$E$8,2),ROUND(IF($AH15&gt;2600,ROUND($AK15/$AH15*2600,2),$AK15)*'umowa o pracę'!$E$8,2)),ROUND(IF($AH15+$AI15&gt;=2600,2600*'umowa o pracę'!$E$8,($AH15+$AI15)*'umowa o pracę'!$E$8),2)-IF(AND($AI15=0,I15&gt;0),ROUND(ROUND(IF($AH15&gt;2600,ROUND($AJ15/$AH15*2600,2),$AJ15),2)*'umowa o pracę'!$E$8,2),IF($AI15&gt;0,IF($AH15+$AI15&lt;2600,ROUND(ROUND($AJ15+ROUND($AI15*9%,2),2)*'umowa o pracę'!$E$8,2),IF(AND($AH15+$AI15&gt;=2600,$AI15&lt;2600,$AH15&lt;2600),ROUND((ROUND(((2600-$AI15)/$AH15)*$AJ15,2)+ROUND($AI15*9%,2))*'umowa o pracę'!$E$8,2),IF(AND($AH15+$AI15&gt;=2600,$AI15&gt;=2600),ROUND((ROUND(2600*9%,2))*'umowa o pracę'!$E$8,2),IF(AND($AH15+$AI15&gt;=2600,$AH15&gt;=2600,$AI15&lt;2600),ROUND((ROUND($AI15*9%,2)+ROUND(((2600-$AI15)/$AH15)*$AJ15,2))*'umowa o pracę'!$E$8,2),0)))),0)))))</f>
        <v>0</v>
      </c>
      <c r="AN15" s="32">
        <f>IF(IF(IF(AND($AG15=1,$I15&gt;0),ROUND(IF($AH15+$AI15&gt;=2800,2800*'umowa o pracę'!$E$8,($AH15+$AI15)*'umowa o pracę'!$E$8),2)+IF($AI15=0,ROUND(IF($AH15&gt;2800,ROUND($AK15/$AH15*2800,2),$AK15)*'umowa o pracę'!$E$8,2),ROUND(IF($AH15&gt;2800,ROUND($AK15/$AH15*2800,2),$AK15)*'umowa o pracę'!$E$8,2)),ROUND(IF($AH15+$AI15&gt;=2800,2800*'umowa o pracę'!$E$8,($AH15+$AI15)*'umowa o pracę'!$E$8),2)-IF($AI15=0,ROUND(ROUND(IF($AH15&gt;2800,ROUND($AJ15/$AH15*2800,2),$AJ15),2)*'umowa o pracę'!$E$8,2),IF($AI15&gt;0,IF($AH15+$AI15&lt;2800,ROUND(ROUND($AJ15+ROUND($AI15*9%,2),2)*'umowa o pracę'!$E$8,2),IF(AND($AH15+$AI15&gt;=2800,$AI15&lt;2800,$AH15&lt;2800),ROUND((ROUND(((2800-$AI15)/$AH15)*$AJ15,2)+ROUND($AI15*9%,2))*'umowa o pracę'!$E$8,2),IF(AND($AH15+$AI15&gt;=2800,$AI15&gt;=2800),ROUND((ROUND(2800*9%,2))*'umowa o pracę'!$E$8,2),IF(AND($AH15+$AI15&gt;=2800,$AH15&gt;=2800,$AI15&lt;2800),ROUND((ROUND($AI15*9%,2)+ROUND(((2800-$AI15)/$AH15)*$AJ15,2))*'umowa o pracę'!$E$8,2),0)))),0)))&gt;$J15,$J15,IF(AND($AG15=1,$I15&gt;0),ROUND(IF($AH15+$AI15&gt;=2800,2800*'umowa o pracę'!$E$8,($AH15+$AI15)*'umowa o pracę'!$E$8),2)+IF($AI15=0,ROUND(IF($AH15&gt;2800,ROUND($AK15/$AH15*2800,2),$AK15)*'umowa o pracę'!$E$8,2),ROUND(IF($AH15&gt;2800,ROUND($AK15/$AH15*2800,2),$AK15)*'umowa o pracę'!$E$8,2)),ROUND(IF($AH15+$AI15&gt;=2800,2800*'umowa o pracę'!$E$8,($AH15+$AI15)*'umowa o pracę'!$E$8),2)-IF($AI15=0,ROUND(ROUND(IF($AH15&gt;2800,ROUND($AJ15/$AH15*2800,2),$AJ15),2)*'umowa o pracę'!$E$8,2),IF($AI15&gt;0,IF($AH15+$AI15&lt;2800,ROUND(ROUND($AJ15+ROUND($AI15*9%,2),2)*'umowa o pracę'!$E$8,2),IF(AND($AH15+$AI15&gt;=2800,$AI15&lt;2800,$AH15&lt;2800),ROUND((ROUND(((2800-$AI15)/$AH15)*$AJ15,2)+ROUND($AI15*9%,2))*'umowa o pracę'!$E$8,2),IF(AND($AH15+$AI15&gt;=2800,$AI15&gt;=2800),ROUND((ROUND(2800*9%,2))*'umowa o pracę'!$E$8,2),IF(AND($AH15+$AI15&gt;=2800,$AH15&gt;=2800,$AI15&lt;2800),ROUND((ROUND($AI15*9%,2)+ROUND(((2800-$AI15)/$AH15)*$AJ15,2))*'umowa o pracę'!$E$8,2),0)))),0))))&gt;$J15,$J15,IF(IF(AND($AG15=1,$I15&gt;0),ROUND(IF($AH15+$AI15&gt;=2800,2800*'umowa o pracę'!$E$8,($AH15+$AI15)*'umowa o pracę'!$E$8),2)+IF($AI15=0,ROUND(IF($AH15&gt;2800,ROUND($AK15/$AH15*2800,2),$AK15)*'umowa o pracę'!$E$8,2),ROUND(IF($AH15&gt;2800,ROUND($AK15/$AH15*2800,2),$AK15)*'umowa o pracę'!$E$8,2)),ROUND(IF($AH15+$AI15&gt;=2800,2800*'umowa o pracę'!$E$8,($AH15+$AI15)*'umowa o pracę'!$E$8),2)-IF($AI15=0,ROUND(ROUND(IF($AH15&gt;2800,ROUND($AJ15/$AH15*2800,2),$AJ15),2)*'umowa o pracę'!$E$8,2),IF($AI15&gt;0,IF($AH15+$AI15&lt;2800,ROUND(ROUND($AJ15+ROUND($AI15*9%,2),2)*'umowa o pracę'!$E$8,2),IF(AND($AH15+$AI15&gt;=2800,$AI15&lt;2800,$AH15&lt;2800),ROUND((ROUND(((2800-$AI15)/$AH15)*$AJ15,2)+ROUND($AI15*9%,2))*'umowa o pracę'!$E$8,2),IF(AND($AH15+$AI15&gt;=2800,$AI15&gt;=2800),ROUND((ROUND(2800*9%,2))*'umowa o pracę'!$E$8,2),IF(AND($AH15+$AI15&gt;=2800,$AH15&gt;=2800,$AI15&lt;2800),ROUND((ROUND($AI15*9%,2)+ROUND(((2800-$AI15)/$AH15)*$AJ15,2))*'umowa o pracę'!$E$8,2),0)))),0)))&gt;$J15,$J15,IF(AND($AG15=1,$I15&gt;0),ROUND(IF($AH15+$AI15&gt;=2800,2800*'umowa o pracę'!$E$8,($AH15+$AI15)*'umowa o pracę'!$E$8),2)+IF($AI15=0,ROUND(IF($AH15&gt;2800,ROUND($AK15/$AH15*2800,2),$AK15)*'umowa o pracę'!$E$8,2),ROUND(IF($AH15&gt;2800,ROUND($AK15/$AH15*2800,2),$AK15)*'umowa o pracę'!$E$8,2)),ROUND(IF($AH15+$AI15&gt;=2800,2800*'umowa o pracę'!$E$8,($AH15+$AI15)*'umowa o pracę'!$E$8),2)-IF(AND($AI15=0,I15&gt;0),ROUND(ROUND(IF($AH15&gt;2800,ROUND($AJ15/$AH15*2800,2),$AJ15),2)*'umowa o pracę'!$E$8,2),IF($AI15&gt;0,IF($AH15+$AI15&lt;2800,ROUND(ROUND($AJ15+ROUND($AI15*9%,2),2)*'umowa o pracę'!$E$8,2),IF(AND($AH15+$AI15&gt;=2800,$AI15&lt;2800,$AH15&lt;2800),ROUND((ROUND(((2800-$AI15)/$AH15)*$AJ15,2)+ROUND($AI15*9%,2))*'umowa o pracę'!$E$8,2),IF(AND($AH15+$AI15&gt;=2800,$AI15&gt;=2800),ROUND((ROUND(2800*9%,2))*'umowa o pracę'!$E$8,2),IF(AND($AH15+$AI15&gt;=2800,$AH15&gt;=2800,$AI15&lt;2800),ROUND((ROUND($AI15*9%,2)+ROUND(((2800-$AI15)/$AH15)*$AJ15,2))*'umowa o pracę'!$E$8,2),0)))),0)))))</f>
        <v>0</v>
      </c>
      <c r="AO15" s="32">
        <f>IF('umowa o pracę'!$E$7=2020,IF(IF($AG15=1,IF($AI15=0,ROUND(IF($AH15&gt;2600,ROUND($AJ15/$AH15*2600,2),$AJ15)*'umowa o pracę'!$E$8,2),IF($AH15+$AI15&lt;2600,ROUND(ROUND($AJ15+ROUND($AI15*9%,2),2)*'umowa o pracę'!$E$8,2),IF(AND($AH15+$AI15&gt;=2600,$AH15&lt;2600),ROUND((ROUND($AJ15+ROUND((2600-$AH15)*9%,2),2))*'umowa o pracę'!$E$8,2),IF(AND($AH15+$AI15&gt;=2600,$AH15&gt;=2600),ROUND(ROUND($AJ15/$AH15*2600,2)*'umowa o pracę'!$E$8,2),0)))),0)&gt;$H15,$H15,IF($AG15=1,IF($AI15=0,ROUND(IF($AH15&gt;2600,ROUND($AJ15/$AH15*2600,2),$AJ15)*'umowa o pracę'!$E$8,2),IF($AH15+$AI15&lt;2600,ROUND(ROUND($AJ15+ROUND($AI15*9%,2),2)*'umowa o pracę'!$E$8,2),IF(AND($AH15+$AI15&gt;=2600,$AH15&lt;2600),ROUND((ROUND($AJ15+ROUND((2600-$AH15)*9%,2),2))*'umowa o pracę'!$E$8,2),IF(AND($AH15+$AI15&gt;=2600,$AH15&gt;=2600),ROUND(ROUND($AJ15/$AH15*2600,2)*'umowa o pracę'!$E$8,2),0)))),0)),IF('umowa o pracę'!$E$7=2021,IF(IF($AG15=1,IF($AI15=0,ROUND(IF($AH15&gt;2800,ROUND($AJ15/$AH15*2800,2),$AJ15)*'umowa o pracę'!$E$8,2),IF($AH15+$AI15&lt;2800,ROUND(ROUND($AJ15+ROUND($AI15*9%,2),2)*'umowa o pracę'!$E$8,2),IF(AND($AH15+$AI15&gt;=2800,$AH15&lt;2800),ROUND((ROUND($AJ15+ROUND((2800-$AH15)*9%,2),2))*'umowa o pracę'!$E$8,2),IF(AND($AH15+$AI15&gt;=2800,$AH15&gt;=2800),ROUND(ROUND($AJ15/$AH15*2800,2)*'umowa o pracę'!$E$8,2),0)))),0)&gt;$H15,$H15,IF($AG15=1,IF($AI15=0,ROUND(IF($AH15&gt;2800,ROUND($AJ15/$AH15*2800,2),$AJ15)*'umowa o pracę'!$E$8,2),IF($AH15+$AI15&lt;2800,ROUND(ROUND($AJ15+ROUND($AI15*9%,2),2)*'umowa o pracę'!$E$8,2),IF(AND($AH15+$AI15&gt;=2800,$AH15&lt;2800),ROUND((ROUND($AJ15+ROUND((2800-$AH15)*9%,2),2))*'umowa o pracę'!$E$8,2),IF(AND($AH15+$AI15&gt;=2800,$AH15&gt;=2800),ROUND(ROUND($AJ15/$AH15*2800,2)*'umowa o pracę'!$E$8,2),0)))),0)),0))</f>
        <v>0</v>
      </c>
      <c r="AP15" s="32">
        <f>IF('umowa o pracę'!$E$7=2020,IF(IF($AG15=1,IF($AI15=0,ROUND(IF($AH15&gt;2600,ROUND($AK15/$AH15*2600,2),$AK15)*'umowa o pracę'!$E$8,2),ROUND(IF($AH15&gt;2600,ROUND($AK15/$AH15*2600,2),$AK15)*'umowa o pracę'!$E$8,2)),0)&gt;$I15,$I15,IF($AG15=1,IF($AI15=0,ROUND(IF($AH15&gt;2600,ROUND($AK15/$AH15*2600,2),$AK15)*'umowa o pracę'!$E$8,2),ROUND(IF($AH15&gt;2600,ROUND($AK15/$AH15*2600,2),$AK15)*'umowa o pracę'!$E$8,2)),0)),IF('umowa o pracę'!$E$7=2021,IF(IF($AG15=1,IF($AI15=0,ROUND(IF($AH15&gt;2800,ROUND($AK15/$AH15*2800,2),$AK15)*'umowa o pracę'!$E$8,2),ROUND(IF($AH15&gt;2800,ROUND($AK15/$AH15*2800,2),$AK15)*'umowa o pracę'!$E$8,2)),0)&gt;$I15,$I15,IF($AG15=1,IF($AI15=0,ROUND(IF($AH15&gt;2800,ROUND($AK15/$AH15*2800,2),$AK15)*'umowa o pracę'!$E$8,2),ROUND(IF($AH15&gt;2800,ROUND($AK15/$AH15*2800,2),$AK15)*'umowa o pracę'!$E$8,2)),0)),0))</f>
        <v>0</v>
      </c>
      <c r="AQ15" s="56">
        <f>IF('umowa o pracę'!$E$7=2020,$AM15,IF('umowa o pracę'!$E$7=2021,$AN15,0))</f>
        <v>0</v>
      </c>
      <c r="AR15" s="33">
        <f>IF('umowa o pracę'!$E$7=0,0,U15+AF15+AQ15)</f>
        <v>0</v>
      </c>
      <c r="AS15" s="19"/>
      <c r="AT15" s="19"/>
      <c r="AU15" s="19">
        <v>2</v>
      </c>
      <c r="AV15" s="19"/>
      <c r="AW15" s="19" t="s">
        <v>14</v>
      </c>
      <c r="AX15" s="19">
        <f t="shared" si="2"/>
        <v>10</v>
      </c>
      <c r="AY15" s="19"/>
      <c r="AZ15" s="234">
        <f t="shared" si="3"/>
        <v>0</v>
      </c>
      <c r="BA15" s="234">
        <f t="shared" si="4"/>
        <v>0</v>
      </c>
      <c r="BB15" s="234">
        <f t="shared" si="5"/>
        <v>0</v>
      </c>
      <c r="BC15" s="234">
        <f t="shared" si="6"/>
        <v>0</v>
      </c>
      <c r="BD15" s="234">
        <f t="shared" si="7"/>
        <v>0</v>
      </c>
      <c r="BE15" s="234">
        <f t="shared" si="8"/>
        <v>0</v>
      </c>
      <c r="BF15" s="234">
        <f t="shared" si="9"/>
        <v>0</v>
      </c>
      <c r="BG15" s="234">
        <f t="shared" si="10"/>
        <v>0</v>
      </c>
      <c r="BH15" s="234">
        <f t="shared" si="11"/>
        <v>0</v>
      </c>
      <c r="BI15" s="238">
        <f t="shared" si="12"/>
        <v>0</v>
      </c>
      <c r="BJ15" s="236"/>
      <c r="BK15" s="236"/>
      <c r="BL15" s="237"/>
    </row>
    <row r="16" spans="1:64" ht="15.75" x14ac:dyDescent="0.25">
      <c r="A16" s="129">
        <v>5</v>
      </c>
      <c r="B16" s="57"/>
      <c r="C16" s="57"/>
      <c r="D16" s="36"/>
      <c r="E16" s="36"/>
      <c r="F16" s="242"/>
      <c r="G16" s="37">
        <v>1</v>
      </c>
      <c r="H16" s="58">
        <v>0</v>
      </c>
      <c r="I16" s="59">
        <v>0</v>
      </c>
      <c r="J16" s="60">
        <v>0</v>
      </c>
      <c r="K16" s="52">
        <v>1</v>
      </c>
      <c r="L16" s="39">
        <v>0</v>
      </c>
      <c r="M16" s="39">
        <v>0</v>
      </c>
      <c r="N16" s="39">
        <v>0</v>
      </c>
      <c r="O16" s="39">
        <v>0</v>
      </c>
      <c r="P16" s="35">
        <f>IF('umowa o pracę'!$E$7=2020,ROUND(IF($L16&gt;=2600,2600*'umowa o pracę'!$E$8,$L16*'umowa o pracę'!$E$8),2),IF('umowa o pracę'!$E$7=2021,ROUND(IF($L16&gt;=2800,2800*'umowa o pracę'!$E$8,$L16*'umowa o pracę'!$E$8),2),0))</f>
        <v>0</v>
      </c>
      <c r="Q16" s="252">
        <f>IF(IF(IF(AND($K16=1,$I16&gt;0),ROUND(IF($L16+$M16&gt;=2600,2600*'umowa o pracę'!$E$8,($L16+$M16)*'umowa o pracę'!$E$8),2)+IF($M16=0,ROUND(IF($L16&gt;2600,ROUND($O16/$L16*2600,2),$O16)*'umowa o pracę'!$E$8,2),ROUND(IF($L16&gt;2600,ROUND($O16/$L16*2600,2),$O16)*'umowa o pracę'!$E$8,2)),ROUND(IF($L16+$M16&gt;=2600,2600*'umowa o pracę'!$E$8,($L16+$M16)*'umowa o pracę'!$E$8),2)-IF($M16=0,ROUND(ROUND(IF($L16&gt;2600,ROUND($N16/$L16*2600,2),$N16),2)*'umowa o pracę'!$E$8,2),IF($M16&gt;0,IF($L16+$M16&lt;2600,ROUND(ROUND($N16+ROUND($M16*9%,2),2)*'umowa o pracę'!$E$8,2),IF(AND($L16+$M16&gt;=2600,$M16&lt;2600,$L16&lt;2600),ROUND((ROUND(((2600-$M16)/$L16)*$N16,2)+ROUND($M16*9%,2))*'umowa o pracę'!$E$8,2),IF(AND($L16+$M16&gt;=2600,$M16&gt;=2600),ROUND((ROUND(2600*9%,2))*'umowa o pracę'!$E$8,2),IF(AND($L16+$M16&gt;=2600,$L16&gt;=2600,$M16&lt;2600),ROUND((ROUND($M16*9%,2)+ROUND(((2600-$M16)/$L16)*$N16,2))*'umowa o pracę'!$E$8,2),0)))),0)))&gt;$J16,$J16,IF(AND($K16=1,$I16&gt;0),ROUND(IF($L16+$M16&gt;=2600,2600*'umowa o pracę'!$E$8,($L16+$M16)*'umowa o pracę'!$E$8),2)+IF($M16=0,ROUND(IF($L16&gt;2600,ROUND($O16/$L16*2600,2),$O16)*'umowa o pracę'!$E$8,2),ROUND(IF($L16&gt;2600,ROUND($O16/$L16*2600,2),$O16)*'umowa o pracę'!$E$8,2)),ROUND(IF($L16+$M16&gt;=2600,2600*'umowa o pracę'!$E$8,($L16+$M16)*'umowa o pracę'!$E$8),2)-IF($M16=0,ROUND(ROUND(IF($L16&gt;2600,ROUND($N16/$L16*2600,2),$N16),2)*'umowa o pracę'!$E$8,2),IF($M16&gt;0,IF($L16+$M16&lt;2600,ROUND(ROUND($N16+ROUND($M16*9%,2),2)*'umowa o pracę'!$E$8,2),IF(AND($L16+$M16&gt;=2600,$M16&lt;2600,$L16&lt;2600),ROUND((ROUND(((2600-$M16)/$L16)*$N16,2)+ROUND($M16*9%,2))*'umowa o pracę'!$E$8,2),IF(AND($L16+$M16&gt;=2600,$M16&gt;=2600),ROUND((ROUND(2600*9%,2))*'umowa o pracę'!$E$8,2),IF(AND($L16+$M16&gt;=2600,$L16&gt;=2600,$M16&lt;2600),ROUND((ROUND($M16*9%,2)+ROUND(((2600-$M16)/$L16)*$N16,2))*'umowa o pracę'!$E$8,2),0)))),0))))&gt;$J16,$J16,IF(IF(AND($K16=1,$I16&gt;0),ROUND(IF($L16+$M16&gt;=2600,2600*'umowa o pracę'!$E$8,($L16+$M16)*'umowa o pracę'!$E$8),2)+IF($M16=0,ROUND(IF($L16&gt;2600,ROUND($O16/$L16*2600,2),$O16)*'umowa o pracę'!$E$8,2),ROUND(IF($L16&gt;2600,ROUND($O16/$L16*2600,2),$O16)*'umowa o pracę'!$E$8,2)),ROUND(IF($L16+$M16&gt;=2600,2600*'umowa o pracę'!$E$8,($L16+$M16)*'umowa o pracę'!$E$8),2)-IF($M16=0,ROUND(ROUND(IF($L16&gt;2600,ROUND($N16/$L16*2600,2),$N16),2)*'umowa o pracę'!$E$8,2),IF($M16&gt;0,IF($L16+$M16&lt;2600,ROUND(ROUND($N16+ROUND($M16*9%,2),2)*'umowa o pracę'!$E$8,2),IF(AND($L16+$M16&gt;=2600,$M16&lt;2600,$L16&lt;2600),ROUND((ROUND(((2600-$M16)/$L16)*$N16,2)+ROUND($M16*9%,2))*'umowa o pracę'!$E$8,2),IF(AND($L16+$M16&gt;=2600,$M16&gt;=2600),ROUND((ROUND(2600*9%,2))*'umowa o pracę'!$E$8,2),IF(AND($L16+$M16&gt;=2600,$L16&gt;=2600,$M16&lt;2600),ROUND((ROUND($M16*9%,2)+ROUND(((2600-$M16)/$L16)*$N16,2))*'umowa o pracę'!$E$8,2),0)))),0)))&gt;$J16,$J16,IF(AND($K16=1,$I16&gt;0),ROUND(IF($L16+$M16&gt;=2600,2600*'umowa o pracę'!$E$8,($L16+$M16)*'umowa o pracę'!$E$8),2)+IF($M16=0,ROUND(IF($L16&gt;2600,ROUND($O16/$L16*2600,2),$O16)*'umowa o pracę'!$E$8,2),ROUND(IF($L16&gt;2600,ROUND($O16/$L16*2600,2),$O16)*'umowa o pracę'!$E$8,2)),ROUND(IF($L16+$M16&gt;=2600,2600*'umowa o pracę'!$E$8,($L16+$M16)*'umowa o pracę'!$E$8),2)-IF(AND($M16=0,I16&gt;0),ROUND(ROUND(IF($L16&gt;2600,ROUND($N16/$L16*2600,2),$N16),2)*'umowa o pracę'!$E$8,2),IF($M16&gt;0,IF($L16+$M16&lt;2600,ROUND(ROUND($N16+ROUND($M16*9%,2),2)*'umowa o pracę'!$E$8,2),IF(AND($L16+$M16&gt;=2600,$M16&lt;2600,$L16&lt;2600),ROUND((ROUND(((2600-$M16)/$L16)*$N16,2)+ROUND($M16*9%,2))*'umowa o pracę'!$E$8,2),IF(AND($L16+$M16&gt;=2600,$M16&gt;=2600),ROUND((ROUND(2600*9%,2))*'umowa o pracę'!$E$8,2),IF(AND($L16+$M16&gt;=2600,$L16&gt;=2600,$M16&lt;2600),ROUND((ROUND($M16*9%,2)+ROUND(((2600-$M16)/$L16)*$N16,2))*'umowa o pracę'!$E$8,2),0)))),0)))))</f>
        <v>0</v>
      </c>
      <c r="R16" s="252">
        <f>IF(IF(IF(AND($K16=1,$I16&gt;0),ROUND(IF($L16+$M16&gt;=2800,2800*'umowa o pracę'!$E$8,($L16+$M16)*'umowa o pracę'!$E$8),2)+IF($M16=0,ROUND(IF($L16&gt;2800,ROUND($O16/$L16*2800,2),$O16)*'umowa o pracę'!$E$8,2),ROUND(IF($L16&gt;2800,ROUND($O16/$L16*2800,2),$O16)*'umowa o pracę'!$E$8,2)),ROUND(IF($L16+$M16&gt;=2800,2800*'umowa o pracę'!$E$8,($L16+$M16)*'umowa o pracę'!$E$8),2)-IF($M16=0,ROUND(ROUND(IF($L16&gt;2800,ROUND($N16/$L16*2800,2),$N16),2)*'umowa o pracę'!$E$8,2),IF($M16&gt;0,IF($L16+$M16&lt;2800,ROUND(ROUND($N16+ROUND($M16*9%,2),2)*'umowa o pracę'!$E$8,2),IF(AND($L16+$M16&gt;=2800,$M16&lt;2800,$L16&lt;2800),ROUND((ROUND(((2800-$M16)/$L16)*$N16,2)+ROUND($M16*9%,2))*'umowa o pracę'!$E$8,2),IF(AND($L16+$M16&gt;=2800,$M16&gt;=2800),ROUND((ROUND(2800*9%,2))*'umowa o pracę'!$E$8,2),IF(AND($L16+$M16&gt;=2800,$L16&gt;=2800,$M16&lt;2800),ROUND((ROUND($M16*9%,2)+ROUND(((2800-$M16)/$L16)*$N16,2))*'umowa o pracę'!$E$8,2),0)))),0)))&gt;$J16,$J16,IF(AND($K16=1,$I16&gt;0),ROUND(IF($L16+$M16&gt;=2800,2800*'umowa o pracę'!$E$8,($L16+$M16)*'umowa o pracę'!$E$8),2)+IF($M16=0,ROUND(IF($L16&gt;2800,ROUND($O16/$L16*2800,2),$O16)*'umowa o pracę'!$E$8,2),ROUND(IF($L16&gt;2800,ROUND($O16/$L16*2800,2),$O16)*'umowa o pracę'!$E$8,2)),ROUND(IF($L16+$M16&gt;=2800,2800*'umowa o pracę'!$E$8,($L16+$M16)*'umowa o pracę'!$E$8),2)-IF($M16=0,ROUND(ROUND(IF($L16&gt;2800,ROUND($N16/$L16*2800,2),$N16),2)*'umowa o pracę'!$E$8,2),IF($M16&gt;0,IF($L16+$M16&lt;2800,ROUND(ROUND($N16+ROUND($M16*9%,2),2)*'umowa o pracę'!$E$8,2),IF(AND($L16+$M16&gt;=2800,$M16&lt;2800,$L16&lt;2800),ROUND((ROUND(((2800-$M16)/$L16)*$N16,2)+ROUND($M16*9%,2))*'umowa o pracę'!$E$8,2),IF(AND($L16+$M16&gt;=2800,$M16&gt;=2800),ROUND((ROUND(2800*9%,2))*'umowa o pracę'!$E$8,2),IF(AND($L16+$M16&gt;=2800,$L16&gt;=2800,$M16&lt;2800),ROUND((ROUND($M16*9%,2)+ROUND(((2800-$M16)/$L16)*$N16,2))*'umowa o pracę'!$E$8,2),0)))),0))))&gt;$J16,$J16,IF(IF(AND($K16=1,$I16&gt;0),ROUND(IF($L16+$M16&gt;=2800,2800*'umowa o pracę'!$E$8,($L16+$M16)*'umowa o pracę'!$E$8),2)+IF($M16=0,ROUND(IF($L16&gt;2800,ROUND($O16/$L16*2800,2),$O16)*'umowa o pracę'!$E$8,2),ROUND(IF($L16&gt;2800,ROUND($O16/$L16*2800,2),$O16)*'umowa o pracę'!$E$8,2)),ROUND(IF($L16+$M16&gt;=2800,2800*'umowa o pracę'!$E$8,($L16+$M16)*'umowa o pracę'!$E$8),2)-IF($M16=0,ROUND(ROUND(IF($L16&gt;2800,ROUND($N16/$L16*2800,2),$N16),2)*'umowa o pracę'!$E$8,2),IF($M16&gt;0,IF($L16+$M16&lt;2800,ROUND(ROUND($N16+ROUND($M16*9%,2),2)*'umowa o pracę'!$E$8,2),IF(AND($L16+$M16&gt;=2800,$M16&lt;2800,$L16&lt;2800),ROUND((ROUND(((2800-$M16)/$L16)*$N16,2)+ROUND($M16*9%,2))*'umowa o pracę'!$E$8,2),IF(AND($L16+$M16&gt;=2800,$M16&gt;=2800),ROUND((ROUND(2800*9%,2))*'umowa o pracę'!$E$8,2),IF(AND($L16+$M16&gt;=2800,$L16&gt;=2800,$M16&lt;2800),ROUND((ROUND($M16*9%,2)+ROUND(((2800-$M16)/$L16)*$N16,2))*'umowa o pracę'!$E$8,2),0)))),0)))&gt;$J16,$J16,IF(AND($K16=1,$I16&gt;0),ROUND(IF($L16+$M16&gt;=2800,2800*'umowa o pracę'!$E$8,($L16+$M16)*'umowa o pracę'!$E$8),2)+IF($M16=0,ROUND(IF($L16&gt;2800,ROUND($O16/$L16*2800,2),$O16)*'umowa o pracę'!$E$8,2),ROUND(IF($L16&gt;2800,ROUND($O16/$L16*2800,2),$O16)*'umowa o pracę'!$E$8,2)),ROUND(IF($L16+$M16&gt;=2800,2800*'umowa o pracę'!$E$8,($L16+$M16)*'umowa o pracę'!$E$8),2)-IF(AND($M16=0,I16&gt;0),ROUND(ROUND(IF($L16&gt;2800,ROUND($N16/$L16*2800,2),$N16),2)*'umowa o pracę'!$E$8,2),IF($M16&gt;0,IF($L16+$M16&lt;2800,ROUND(ROUND($N16+ROUND($M16*9%,2),2)*'umowa o pracę'!$E$8,2),IF(AND($L16+$M16&gt;=2800,$M16&lt;2800,$L16&lt;2800),ROUND((ROUND(((2800-$M16)/$L16)*$N16,2)+ROUND($M16*9%,2))*'umowa o pracę'!$E$8,2),IF(AND($L16+$M16&gt;=2800,$M16&gt;=2800),ROUND((ROUND(2800*9%,2))*'umowa o pracę'!$E$8,2),IF(AND($L16+$M16&gt;=2800,$L16&gt;=2800,$M16&lt;2800),ROUND((ROUND($M16*9%,2)+ROUND(((2800-$M16)/$L16)*$N16,2))*'umowa o pracę'!$E$8,2),0)))),0)))))</f>
        <v>0</v>
      </c>
      <c r="S16" s="32">
        <f>IF('umowa o pracę'!$E$7=2020,IF(IF($K16=1,IF($M16=0,ROUND(IF($L16&gt;2600,ROUND($N16/$L16*2600,2),$N16)*'umowa o pracę'!$E$8,2),IF($L16+$M16&lt;2600,ROUND(ROUND($N16+ROUND($M16*9%,2),2)*'umowa o pracę'!$E$8,2),IF(AND($L16+$M16&gt;=2600,$L16&lt;2600),ROUND((ROUND($N16+ROUND((2600-$L16)*9%,2),2))*'umowa o pracę'!$E$8,2),IF(AND($L16+$M16&gt;=2600,$L16&gt;=2600),ROUND(ROUND($N16/$L16*2600,2)*'umowa o pracę'!$E$8,2),0)))),0)&gt;$H16,$H16,IF($K16=1,IF($M16=0,ROUND(IF($L16&gt;2600,ROUND($N16/$L16*2600,2),$N16)*'umowa o pracę'!$E$8,2),IF($L16+$M16&lt;2600,ROUND(ROUND($N16+ROUND($M16*9%,2),2)*'umowa o pracę'!$E$8,2),IF(AND($L16+$M16&gt;=2600,$L16&lt;2600),ROUND((ROUND($N16+ROUND((2600-$L16)*9%,2),2))*'umowa o pracę'!$E$8,2),IF(AND($L16+$M16&gt;=2600,$L16&gt;=2600),ROUND(ROUND($N16/$L16*2600,2)*'umowa o pracę'!$E$8,2),0)))),0)),IF('umowa o pracę'!$E$7=2021,IF(IF($K16=1,IF($M16=0,ROUND(IF($L16&gt;2800,ROUND($N16/$L16*2800,2),$N16)*'umowa o pracę'!$E$8,2),IF($L16+$M16&lt;2800,ROUND(ROUND($N16+ROUND($M16*9%,2),2)*'umowa o pracę'!$E$8,2),IF(AND($L16+$M16&gt;=2800,$L16&lt;2800),ROUND((ROUND($N16+ROUND((2800-$L16)*9%,2),2))*'umowa o pracę'!$E$8,2),IF(AND($L16+$M16&gt;=2800,$L16&gt;=2800),ROUND(ROUND($N16/$L16*2800,2)*'umowa o pracę'!$E$8,2),0)))),0)&gt;$H16,$H16,IF($K16=1,IF($M16=0,ROUND(IF($L16&gt;2800,ROUND($N16/$L16*2800,2),$N16)*'umowa o pracę'!$E$8,2),IF($L16+$M16&lt;2800,ROUND(ROUND($N16+ROUND($M16*9%,2),2)*'umowa o pracę'!$E$8,2),IF(AND($L16+$M16&gt;=2800,$L16&lt;2800),ROUND((ROUND($N16+ROUND((2800-$L16)*9%,2),2))*'umowa o pracę'!$E$8,2),IF(AND($L16+$M16&gt;=2800,$L16&gt;=2800),ROUND(ROUND($N16/$L16*2800,2)*'umowa o pracę'!$E$8,2),0)))),0)),0))</f>
        <v>0</v>
      </c>
      <c r="T16" s="32">
        <f>IF('umowa o pracę'!$E$7=2020,IF(IF($K16=1,IF($M16=0,ROUND(IF($L16&gt;2600,ROUND($O16/$L16*2600,2),$O16)*'umowa o pracę'!$E$8,2),ROUND(IF($L16&gt;2600,ROUND($O16/$L16*2600,2),$O16)*'umowa o pracę'!$E$8,2)),0)&gt;$I16,$I16,IF($K16=1,IF($M16=0,ROUND(IF($L16&gt;2600,ROUND($O16/$L16*2600,2),$O16)*'umowa o pracę'!$E$8,2),ROUND(IF($L16&gt;2600,ROUND($O16/$L16*2600,2),$O16)*'umowa o pracę'!$E$8,2)),0)),IF('umowa o pracę'!$E$7=2021,IF(IF($K16=1,IF($M16=0,ROUND(IF($L16&gt;2800,ROUND($O16/$L16*2800,2),$O16)*'umowa o pracę'!$E$8,2),ROUND(IF($L16&gt;2800,ROUND($O16/$L16*2800,2),$O16)*'umowa o pracę'!$E$8,2)),0)&gt;$I16,$I16,IF($K16=1,IF($M16=0,ROUND(IF($L16&gt;2800,ROUND($O16/$L16*2800,2),$O16)*'umowa o pracę'!$E$8,2),ROUND(IF($L16&gt;2800,ROUND($O16/$L16*2800,2),$O16)*'umowa o pracę'!$E$8,2)),0)),0))</f>
        <v>0</v>
      </c>
      <c r="U16" s="51">
        <f>IF('umowa o pracę'!$E$7=2020,$Q16,IF('umowa o pracę'!$E$7=2021,$R16,0))</f>
        <v>0</v>
      </c>
      <c r="V16" s="53">
        <f t="shared" si="0"/>
        <v>1</v>
      </c>
      <c r="W16" s="54">
        <f>IF('umowa o pracę'!$E$6&lt;2,0,$L16)</f>
        <v>0</v>
      </c>
      <c r="X16" s="54">
        <f>IF('umowa o pracę'!$E$6&lt;2,0,$M16)</f>
        <v>0</v>
      </c>
      <c r="Y16" s="55">
        <f>IF('umowa o pracę'!$E$6&lt;2,0,$N16)</f>
        <v>0</v>
      </c>
      <c r="Z16" s="55">
        <f>IF('umowa o pracę'!$E$6&lt;2,0,$O16)</f>
        <v>0</v>
      </c>
      <c r="AA16" s="32">
        <f>IF('umowa o pracę'!$E$7=2020,ROUND(IF($W16&gt;=2600,2600*'umowa o pracę'!$E$8,$W16*'umowa o pracę'!$E$8),2),IF('umowa o pracę'!$E$7=2021,ROUND(IF($W16&gt;=2800,2800*'umowa o pracę'!$E$8,$W16*'umowa o pracę'!$E$8),2),0))</f>
        <v>0</v>
      </c>
      <c r="AB16" s="32">
        <f>IF(IF(IF(AND($V16=1,$I16&gt;0),ROUND(IF($W16+$X16&gt;=2600,2600*'umowa o pracę'!$E$8,($W16+$X16)*'umowa o pracę'!$E$8),2)+IF($X16=0,ROUND(IF($W16&gt;2600,ROUND($Z16/$W16*2600,2),$Z16)*'umowa o pracę'!$E$8,2),ROUND(IF($W16&gt;2600,ROUND($Z16/$W16*2600,2),$Z16)*'umowa o pracę'!$E$8,2)),ROUND(IF($W16+$X16&gt;=2600,2600*'umowa o pracę'!$E$8,($W16+$X16)*'umowa o pracę'!$E$8),2)-IF($X16=0,ROUND(ROUND(IF($W16&gt;2600,ROUND($Y16/$W16*2600,2),$Y16),2)*'umowa o pracę'!$E$8,2),IF($X16&gt;0,IF($W16+$X16&lt;2600,ROUND(ROUND($Y16+ROUND($X16*9%,2),2)*'umowa o pracę'!$E$8,2),IF(AND($W16+$X16&gt;=2600,$X16&lt;2600,$W16&lt;2600),ROUND((ROUND(((2600-$X16)/$W16)*$Y16,2)+ROUND($X16*9%,2))*'umowa o pracę'!$E$8,2),IF(AND($W16+$X16&gt;=2600,$X16&gt;=2600),ROUND((ROUND(2600*9%,2))*'umowa o pracę'!$E$8,2),IF(AND($W16+$X16&gt;=2600,$W16&gt;=2600,$X16&lt;2600),ROUND((ROUND($X16*9%,2)+ROUND(((2600-$X16)/$W16)*$Y16,2))*'umowa o pracę'!$E$8,2),0)))),0)))&gt;$J16,$J16,IF(AND($V16=1,$I16&gt;0),ROUND(IF($W16+$X16&gt;=2600,2600*'umowa o pracę'!$E$8,($W16+$X16)*'umowa o pracę'!$E$8),2)+IF($X16=0,ROUND(IF($W16&gt;2600,ROUND($Z16/$W16*2600,2),$Z16)*'umowa o pracę'!$E$8,2),ROUND(IF($W16&gt;2600,ROUND($Z16/$W16*2600,2),$Z16)*'umowa o pracę'!$E$8,2)),ROUND(IF($W16+$X16&gt;=2600,2600*'umowa o pracę'!$E$8,($W16+$X16)*'umowa o pracę'!$E$8),2)-IF($X16=0,ROUND(ROUND(IF($W16&gt;2600,ROUND($Y16/$W16*2600,2),$Y16),2)*'umowa o pracę'!$E$8,2),IF($X16&gt;0,IF($W16+$X16&lt;2600,ROUND(ROUND($Y16+ROUND($X16*9%,2),2)*'umowa o pracę'!$E$8,2),IF(AND($W16+$X16&gt;=2600,$X16&lt;2600,$W16&lt;2600),ROUND((ROUND(((2600-$X16)/$W16)*$Y16,2)+ROUND($X16*9%,2))*'umowa o pracę'!$E$8,2),IF(AND($W16+$X16&gt;=2600,$X16&gt;=2600),ROUND((ROUND(2600*9%,2))*'umowa o pracę'!$E$8,2),IF(AND($W16+$X16&gt;=2600,$W16&gt;=2600,$X16&lt;2600),ROUND((ROUND($X16*9%,2)+ROUND(((2600-$X16)/$W16)*$Y16,2))*'umowa o pracę'!$E$8,2),0)))),0))))&gt;$J16,$J16,IF(IF(AND($V16=1,$I16&gt;0),ROUND(IF($W16+$X16&gt;=2600,2600*'umowa o pracę'!$E$8,($W16+$X16)*'umowa o pracę'!$E$8),2)+IF($X16=0,ROUND(IF($W16&gt;2600,ROUND($Z16/$W16*2600,2),$Z16)*'umowa o pracę'!$E$8,2),ROUND(IF($W16&gt;2600,ROUND($Z16/$W16*2600,2),$Z16)*'umowa o pracę'!$E$8,2)),ROUND(IF($W16+$X16&gt;=2600,2600*'umowa o pracę'!$E$8,($W16+$X16)*'umowa o pracę'!$E$8),2)-IF($X16=0,ROUND(ROUND(IF($W16&gt;2600,ROUND($Y16/$W16*2600,2),$Y16),2)*'umowa o pracę'!$E$8,2),IF($X16&gt;0,IF($W16+$X16&lt;2600,ROUND(ROUND($Y16+ROUND($X16*9%,2),2)*'umowa o pracę'!$E$8,2),IF(AND($W16+$X16&gt;=2600,$X16&lt;2600,$W16&lt;2600),ROUND((ROUND(((2600-$X16)/$W16)*$Y16,2)+ROUND($X16*9%,2))*'umowa o pracę'!$E$8,2),IF(AND($W16+$X16&gt;=2600,$X16&gt;=2600),ROUND((ROUND(2600*9%,2))*'umowa o pracę'!$E$8,2),IF(AND($W16+$X16&gt;=2600,$W16&gt;=2600,$X16&lt;2600),ROUND((ROUND($X16*9%,2)+ROUND(((2600-$X16)/$W16)*$Y16,2))*'umowa o pracę'!$E$8,2),0)))),0)))&gt;$J16,$J16,IF(AND($V16=1,$I16&gt;0),ROUND(IF($W16+$X16&gt;=2600,2600*'umowa o pracę'!$E$8,($W16+$X16)*'umowa o pracę'!$E$8),2)+IF($X16=0,ROUND(IF($W16&gt;2600,ROUND($Z16/$W16*2600,2),$Z16)*'umowa o pracę'!$E$8,2),ROUND(IF($W16&gt;2600,ROUND($Z16/$W16*2600,2),$Z16)*'umowa o pracę'!$E$8,2)),ROUND(IF($W16+$X16&gt;=2600,2600*'umowa o pracę'!$E$8,($W16+$X16)*'umowa o pracę'!$E$8),2)-IF(AND($X16=0,I16&gt;0),ROUND(ROUND(IF($W16&gt;2600,ROUND($Y16/$W16*2600,2),$Y16),2)*'umowa o pracę'!$E$8,2),IF($X16&gt;0,IF($W16+$X16&lt;2600,ROUND(ROUND($Y16+ROUND($X16*9%,2),2)*'umowa o pracę'!$E$8,2),IF(AND($W16+$X16&gt;=2600,$X16&lt;2600,$W16&lt;2600),ROUND((ROUND(((2600-$X16)/$W16)*$Y16,2)+ROUND($X16*9%,2))*'umowa o pracę'!$E$8,2),IF(AND($W16+$X16&gt;=2600,$X16&gt;=2600),ROUND((ROUND(2600*9%,2))*'umowa o pracę'!$E$8,2),IF(AND($W16+$X16&gt;=2600,$W16&gt;=2600,$X16&lt;2600),ROUND((ROUND($X16*9%,2)+ROUND(((2600-$X16)/$W16)*$Y16,2))*'umowa o pracę'!$E$8,2),0)))),0)))))</f>
        <v>0</v>
      </c>
      <c r="AC16" s="32">
        <f>IF(IF(IF(AND($V16=1,$I16&gt;0),ROUND(IF($W16+$X16&gt;=2800,2800*'umowa o pracę'!$E$8,($W16+$X16)*'umowa o pracę'!$E$8),2)+IF($X16=0,ROUND(IF($W16&gt;2800,ROUND($Z16/$W16*2800,2),$Z16)*'umowa o pracę'!$E$8,2),ROUND(IF($W16&gt;2800,ROUND($Z16/$W16*2800,2),$Z16)*'umowa o pracę'!$E$8,2)),ROUND(IF($W16+$X16&gt;=2800,2800*'umowa o pracę'!$E$8,($W16+$X16)*'umowa o pracę'!$E$8),2)-IF($X16=0,ROUND(ROUND(IF($W16&gt;2800,ROUND($Y16/$W16*2800,2),$Y16),2)*'umowa o pracę'!$E$8,2),IF($X16&gt;0,IF($W16+$X16&lt;2800,ROUND(ROUND($Y16+ROUND($X16*9%,2),2)*'umowa o pracę'!$E$8,2),IF(AND($W16+$X16&gt;=2800,$X16&lt;2800,$W16&lt;2800),ROUND((ROUND(((2800-$X16)/$W16)*$Y16,2)+ROUND($X16*9%,2))*'umowa o pracę'!$E$8,2),IF(AND($W16+$X16&gt;=2800,$X16&gt;=2800),ROUND((ROUND(2800*9%,2))*'umowa o pracę'!$E$8,2),IF(AND($W16+$X16&gt;=2800,$W16&gt;=2800,$X16&lt;2800),ROUND((ROUND($X16*9%,2)+ROUND(((2800-$X16)/$W16)*$Y16,2))*'umowa o pracę'!$E$8,2),0)))),0)))&gt;$J16,$J16,IF(AND($V16=1,$I16&gt;0),ROUND(IF($W16+$X16&gt;=2800,2800*'umowa o pracę'!$E$8,($W16+$X16)*'umowa o pracę'!$E$8),2)+IF($X16=0,ROUND(IF($W16&gt;2800,ROUND($Z16/$W16*2800,2),$Z16)*'umowa o pracę'!$E$8,2),ROUND(IF($W16&gt;2800,ROUND($Z16/$W16*2800,2),$Z16)*'umowa o pracę'!$E$8,2)),ROUND(IF($W16+$X16&gt;=2800,2800*'umowa o pracę'!$E$8,($W16+$X16)*'umowa o pracę'!$E$8),2)-IF($X16=0,ROUND(ROUND(IF($W16&gt;2800,ROUND($Y16/$W16*2800,2),$Y16),2)*'umowa o pracę'!$E$8,2),IF($X16&gt;0,IF($W16+$X16&lt;2800,ROUND(ROUND($Y16+ROUND($X16*9%,2),2)*'umowa o pracę'!$E$8,2),IF(AND($W16+$X16&gt;=2800,$X16&lt;2800,$W16&lt;2800),ROUND((ROUND(((2800-$X16)/$W16)*$Y16,2)+ROUND($X16*9%,2))*'umowa o pracę'!$E$8,2),IF(AND($W16+$X16&gt;=2800,$X16&gt;=2800),ROUND((ROUND(2800*9%,2))*'umowa o pracę'!$E$8,2),IF(AND($W16+$X16&gt;=2800,$W16&gt;=2800,$X16&lt;2800),ROUND((ROUND($X16*9%,2)+ROUND(((2800-$X16)/$W16)*$Y16,2))*'umowa o pracę'!$E$8,2),0)))),0))))&gt;$J16,$J16,IF(IF(AND($V16=1,$I16&gt;0),ROUND(IF($W16+$X16&gt;=2800,2800*'umowa o pracę'!$E$8,($W16+$X16)*'umowa o pracę'!$E$8),2)+IF($X16=0,ROUND(IF($W16&gt;2800,ROUND($Z16/$W16*2800,2),$Z16)*'umowa o pracę'!$E$8,2),ROUND(IF($W16&gt;2800,ROUND($Z16/$W16*2800,2),$Z16)*'umowa o pracę'!$E$8,2)),ROUND(IF($W16+$X16&gt;=2800,2800*'umowa o pracę'!$E$8,($W16+$X16)*'umowa o pracę'!$E$8),2)-IF($X16=0,ROUND(ROUND(IF($W16&gt;2800,ROUND($Y16/$W16*2800,2),$Y16),2)*'umowa o pracę'!$E$8,2),IF($X16&gt;0,IF($W16+$X16&lt;2800,ROUND(ROUND($Y16+ROUND($X16*9%,2),2)*'umowa o pracę'!$E$8,2),IF(AND($W16+$X16&gt;=2800,$X16&lt;2800,$W16&lt;2800),ROUND((ROUND(((2800-$X16)/$W16)*$Y16,2)+ROUND($X16*9%,2))*'umowa o pracę'!$E$8,2),IF(AND($W16+$X16&gt;=2800,$X16&gt;=2800),ROUND((ROUND(2800*9%,2))*'umowa o pracę'!$E$8,2),IF(AND($W16+$X16&gt;=2800,$W16&gt;=2800,$X16&lt;2800),ROUND((ROUND($X16*9%,2)+ROUND(((2800-$X16)/$W16)*$Y16,2))*'umowa o pracę'!$E$8,2),0)))),0)))&gt;$J16,$J16,IF(AND($V16=1,$I16&gt;0),ROUND(IF($W16+$X16&gt;=2800,2800*'umowa o pracę'!$E$8,($W16+$X16)*'umowa o pracę'!$E$8),2)+IF($X16=0,ROUND(IF($W16&gt;2800,ROUND($Z16/$W16*2800,2),$Z16)*'umowa o pracę'!$E$8,2),ROUND(IF($W16&gt;2800,ROUND($Z16/$W16*2800,2),$Z16)*'umowa o pracę'!$E$8,2)),ROUND(IF($W16+$X16&gt;=2800,2800*'umowa o pracę'!$E$8,($W16+$X16)*'umowa o pracę'!$E$8),2)-IF(AND($X16=0,I16&gt;0),ROUND(ROUND(IF($W16&gt;2800,ROUND($Y16/$W16*2800,2),$Y16),2)*'umowa o pracę'!$E$8,2),IF($X16&gt;0,IF($W16+$X16&lt;2800,ROUND(ROUND($Y16+ROUND($X16*9%,2),2)*'umowa o pracę'!$E$8,2),IF(AND($W16+$X16&gt;=2800,$X16&lt;2800,$W16&lt;2800),ROUND((ROUND(((2800-$X16)/$W16)*$Y16,2)+ROUND($X16*9%,2))*'umowa o pracę'!$E$8,2),IF(AND($W16+$X16&gt;=2800,$X16&gt;=2800),ROUND((ROUND(2800*9%,2))*'umowa o pracę'!$E$8,2),IF(AND($W16+$X16&gt;=2800,$W16&gt;=2800,$X16&lt;2800),ROUND((ROUND($X16*9%,2)+ROUND(((2800-$X16)/$W16)*$Y16,2))*'umowa o pracę'!$E$8,2),0)))),0)))))</f>
        <v>0</v>
      </c>
      <c r="AD16" s="32">
        <f>IF('umowa o pracę'!$E$7=2020,IF(IF($V16=1,IF($X16=0,ROUND(IF($W16&gt;2600,ROUND($Y16/$W16*2600,2),$Y16)*'umowa o pracę'!$E$8,2),IF($W16+$X16&lt;2600,ROUND(ROUND($Y16+ROUND($X16*9%,2),2)*'umowa o pracę'!$E$8,2),IF(AND($W16+$X16&gt;=2600,$W16&lt;2600),ROUND((ROUND($Y16+ROUND((2600-$W16)*9%,2),2))*'umowa o pracę'!$E$8,2),IF(AND($W16+$X16&gt;=2600,$W16&gt;=2600),ROUND(ROUND($Y16/$W16*2600,2)*'umowa o pracę'!$E$8,2),0)))),0)&gt;$H16,$H16,IF($V16=1,IF($X16=0,ROUND(IF($W16&gt;2600,ROUND($Y16/$W16*2600,2),$Y16)*'umowa o pracę'!$E$8,2),IF($W16+$X16&lt;2600,ROUND(ROUND($Y16+ROUND($X16*9%,2),2)*'umowa o pracę'!$E$8,2),IF(AND($W16+$X16&gt;=2600,$W16&lt;2600),ROUND((ROUND($Y16+ROUND((2600-$W16)*9%,2),2))*'umowa o pracę'!$E$8,2),IF(AND($W16+$X16&gt;=2600,$W16&gt;=2600),ROUND(ROUND($Y16/$W16*2600,2)*'umowa o pracę'!$E$8,2),0)))),0)),IF('umowa o pracę'!$E$7=2021,IF(IF($V16=1,IF($X16=0,ROUND(IF($W16&gt;2800,ROUND($Y16/$W16*2800,2),$Y16)*'umowa o pracę'!$E$8,2),IF($W16+$X16&lt;2800,ROUND(ROUND($Y16+ROUND($X16*9%,2),2)*'umowa o pracę'!$E$8,2),IF(AND($W16+$X16&gt;=2800,$W16&lt;2800),ROUND((ROUND($Y16+ROUND((2800-$W16)*9%,2),2))*'umowa o pracę'!$E$8,2),IF(AND($W16+$X16&gt;=2800,$W16&gt;=2800),ROUND(ROUND($Y16/$W16*2800,2)*'umowa o pracę'!$E$8,2),0)))),0)&gt;$H16,$H16,IF($V16=1,IF($X16=0,ROUND(IF($W16&gt;2800,ROUND($Y16/$W16*2800,2),$Y16)*'umowa o pracę'!$E$8,2),IF($W16+$X16&lt;2800,ROUND(ROUND($Y16+ROUND($X16*9%,2),2)*'umowa o pracę'!$E$8,2),IF(AND($W16+$X16&gt;=2800,$W16&lt;2800),ROUND((ROUND($Y16+ROUND((2800-$W16)*9%,2),2))*'umowa o pracę'!$E$8,2),IF(AND($W16+$X16&gt;=2800,$W16&gt;=2800),ROUND(ROUND($Y16/$W16*2800,2)*'umowa o pracę'!$E$8,2),0)))),0)),0))</f>
        <v>0</v>
      </c>
      <c r="AE16" s="32">
        <f>IF('umowa o pracę'!$E$7=2020,IF(IF($V16=1,IF($X16=0,ROUND(IF($W16&gt;2600,ROUND($Z16/$W16*2600,2),$Z16)*'umowa o pracę'!$E$8,2),ROUND(IF($W16&gt;2600,ROUND($Z16/$W16*2600,2),$Z16)*'umowa o pracę'!$E$8,2)),0)&gt;$I16,$I16,IF($V16=1,IF($X16=0,ROUND(IF($W16&gt;2600,ROUND($Z16/$W16*2600,2),$Z16)*'umowa o pracę'!$E$8,2),ROUND(IF($W16&gt;2600,ROUND($Z16/$W16*2600,2),$Z16)*'umowa o pracę'!$E$8,2)),0)),IF('umowa o pracę'!$E$7=2021,IF(IF($V16=1,IF($X16=0,ROUND(IF($W16&gt;2800,ROUND($Z16/$W16*2800,2),$Z16)*'umowa o pracę'!$E$8,2),ROUND(IF($W16&gt;2800,ROUND($Z16/$W16*2800,2),$Z16)*'umowa o pracę'!$E$8,2)),0)&gt;$I16,$I16,IF($V16=1,IF($X16=0,ROUND(IF($W16&gt;2800,ROUND($Z16/$W16*2800,2),$Z16)*'umowa o pracę'!$E$8,2),ROUND(IF($W16&gt;2800,ROUND($Z16/$W16*2800,2),$Z16)*'umowa o pracę'!$E$8,2)),0)),0))</f>
        <v>0</v>
      </c>
      <c r="AF16" s="56">
        <f>IF('umowa o pracę'!$E$7=2020,$AB16,IF('umowa o pracę'!$E$7=2021,$AC16,0))</f>
        <v>0</v>
      </c>
      <c r="AG16" s="53">
        <f t="shared" si="1"/>
        <v>1</v>
      </c>
      <c r="AH16" s="39">
        <f>IF('umowa o pracę'!$E$6&lt;3,0,$L16)</f>
        <v>0</v>
      </c>
      <c r="AI16" s="39">
        <f>IF('umowa o pracę'!$E$6&lt;3,0,$M16)</f>
        <v>0</v>
      </c>
      <c r="AJ16" s="55">
        <f>IF('umowa o pracę'!$E$6&lt;3,0,$N16)</f>
        <v>0</v>
      </c>
      <c r="AK16" s="55">
        <f>IF('umowa o pracę'!$E$6&lt;3,0,$O16)</f>
        <v>0</v>
      </c>
      <c r="AL16" s="32">
        <f>IF('umowa o pracę'!$E$7=2020,ROUND(IF($AH16&gt;=2600,2600*'umowa o pracę'!$E$8,$AH16*'umowa o pracę'!$E$8),2),IF('umowa o pracę'!$E$7=2021,ROUND(IF($AH16&gt;=2800,2800*'umowa o pracę'!$E$8,$AH16*'umowa o pracę'!$E$8),2),0))</f>
        <v>0</v>
      </c>
      <c r="AM16" s="32">
        <f>IF(IF(IF(AND($AG16=1,$I16&gt;0),ROUND(IF($AH16+$AI16&gt;=2600,2600*'umowa o pracę'!$E$8,($AH16+$AI16)*'umowa o pracę'!$E$8),2)+IF($AI16=0,ROUND(IF($AH16&gt;2600,ROUND($AK16/$AH16*2600,2),$AK16)*'umowa o pracę'!$E$8,2),ROUND(IF($AH16&gt;2600,ROUND($AK16/$AH16*2600,2),$AK16)*'umowa o pracę'!$E$8,2)),ROUND(IF($AH16+$AI16&gt;=2600,2600*'umowa o pracę'!$E$8,($AH16+$AI16)*'umowa o pracę'!$E$8),2)-IF($AI16=0,ROUND(ROUND(IF($AH16&gt;2600,ROUND($AJ16/$AH16*2600,2),$AJ16),2)*'umowa o pracę'!$E$8,2),IF($AI16&gt;0,IF($AH16+$AI16&lt;2600,ROUND(ROUND($AJ16+ROUND($AI16*9%,2),2)*'umowa o pracę'!$E$8,2),IF(AND($AH16+$AI16&gt;=2600,$AI16&lt;2600,$AH16&lt;2600),ROUND((ROUND(((2600-$AI16)/$AH16)*$AJ16,2)+ROUND($AI16*9%,2))*'umowa o pracę'!$E$8,2),IF(AND($AH16+$AI16&gt;=2600,$AI16&gt;=2600),ROUND((ROUND(2600*9%,2))*'umowa o pracę'!$E$8,2),IF(AND($AH16+$AI16&gt;=2600,$AH16&gt;=2600,$AI16&lt;2600),ROUND((ROUND($AI16*9%,2)+ROUND(((2600-$AI16)/$AH16)*$AJ16,2))*'umowa o pracę'!$E$8,2),0)))),0)))&gt;$J16,$J16,IF(AND($AG16=1,$I16&gt;0),ROUND(IF($AH16+$AI16&gt;=2600,2600*'umowa o pracę'!$E$8,($AH16+$AI16)*'umowa o pracę'!$E$8),2)+IF($AI16=0,ROUND(IF($AH16&gt;2600,ROUND($AK16/$AH16*2600,2),$AK16)*'umowa o pracę'!$E$8,2),ROUND(IF($AH16&gt;2600,ROUND($AK16/$AH16*2600,2),$AK16)*'umowa o pracę'!$E$8,2)),ROUND(IF($AH16+$AI16&gt;=2600,2600*'umowa o pracę'!$E$8,($AH16+$AI16)*'umowa o pracę'!$E$8),2)-IF($AI16=0,ROUND(ROUND(IF($AH16&gt;2600,ROUND($AJ16/$AH16*2600,2),$AJ16),2)*'umowa o pracę'!$E$8,2),IF($AI16&gt;0,IF($AH16+$AI16&lt;2600,ROUND(ROUND($AJ16+ROUND($AI16*9%,2),2)*'umowa o pracę'!$E$8,2),IF(AND($AH16+$AI16&gt;=2600,$AI16&lt;2600,$AH16&lt;2600),ROUND((ROUND(((2600-$AI16)/$AH16)*$AJ16,2)+ROUND($AI16*9%,2))*'umowa o pracę'!$E$8,2),IF(AND($AH16+$AI16&gt;=2600,$AI16&gt;=2600),ROUND((ROUND(2600*9%,2))*'umowa o pracę'!$E$8,2),IF(AND($AH16+$AI16&gt;=2600,$AH16&gt;=2600,$AI16&lt;2600),ROUND((ROUND($AI16*9%,2)+ROUND(((2600-$AI16)/$AH16)*$AJ16,2))*'umowa o pracę'!$E$8,2),0)))),0))))&gt;$J16,$J16,IF(IF(AND($AG16=1,$I16&gt;0),ROUND(IF($AH16+$AI16&gt;=2600,2600*'umowa o pracę'!$E$8,($AH16+$AI16)*'umowa o pracę'!$E$8),2)+IF($AI16=0,ROUND(IF($AH16&gt;2600,ROUND($AK16/$AH16*2600,2),$AK16)*'umowa o pracę'!$E$8,2),ROUND(IF($AH16&gt;2600,ROUND($AK16/$AH16*2600,2),$AK16)*'umowa o pracę'!$E$8,2)),ROUND(IF($AH16+$AI16&gt;=2600,2600*'umowa o pracę'!$E$8,($AH16+$AI16)*'umowa o pracę'!$E$8),2)-IF($AI16=0,ROUND(ROUND(IF($AH16&gt;2600,ROUND($AJ16/$AH16*2600,2),$AJ16),2)*'umowa o pracę'!$E$8,2),IF($AI16&gt;0,IF($AH16+$AI16&lt;2600,ROUND(ROUND($AJ16+ROUND($AI16*9%,2),2)*'umowa o pracę'!$E$8,2),IF(AND($AH16+$AI16&gt;=2600,$AI16&lt;2600,$AH16&lt;2600),ROUND((ROUND(((2600-$AI16)/$AH16)*$AJ16,2)+ROUND($AI16*9%,2))*'umowa o pracę'!$E$8,2),IF(AND($AH16+$AI16&gt;=2600,$AI16&gt;=2600),ROUND((ROUND(2600*9%,2))*'umowa o pracę'!$E$8,2),IF(AND($AH16+$AI16&gt;=2600,$AH16&gt;=2600,$AI16&lt;2600),ROUND((ROUND($AI16*9%,2)+ROUND(((2600-$AI16)/$AH16)*$AJ16,2))*'umowa o pracę'!$E$8,2),0)))),0)))&gt;$J16,$J16,IF(AND($AG16=1,$I16&gt;0),ROUND(IF($AH16+$AI16&gt;=2600,2600*'umowa o pracę'!$E$8,($AH16+$AI16)*'umowa o pracę'!$E$8),2)+IF($AI16=0,ROUND(IF($AH16&gt;2600,ROUND($AK16/$AH16*2600,2),$AK16)*'umowa o pracę'!$E$8,2),ROUND(IF($AH16&gt;2600,ROUND($AK16/$AH16*2600,2),$AK16)*'umowa o pracę'!$E$8,2)),ROUND(IF($AH16+$AI16&gt;=2600,2600*'umowa o pracę'!$E$8,($AH16+$AI16)*'umowa o pracę'!$E$8),2)-IF(AND($AI16=0,I16&gt;0),ROUND(ROUND(IF($AH16&gt;2600,ROUND($AJ16/$AH16*2600,2),$AJ16),2)*'umowa o pracę'!$E$8,2),IF($AI16&gt;0,IF($AH16+$AI16&lt;2600,ROUND(ROUND($AJ16+ROUND($AI16*9%,2),2)*'umowa o pracę'!$E$8,2),IF(AND($AH16+$AI16&gt;=2600,$AI16&lt;2600,$AH16&lt;2600),ROUND((ROUND(((2600-$AI16)/$AH16)*$AJ16,2)+ROUND($AI16*9%,2))*'umowa o pracę'!$E$8,2),IF(AND($AH16+$AI16&gt;=2600,$AI16&gt;=2600),ROUND((ROUND(2600*9%,2))*'umowa o pracę'!$E$8,2),IF(AND($AH16+$AI16&gt;=2600,$AH16&gt;=2600,$AI16&lt;2600),ROUND((ROUND($AI16*9%,2)+ROUND(((2600-$AI16)/$AH16)*$AJ16,2))*'umowa o pracę'!$E$8,2),0)))),0)))))</f>
        <v>0</v>
      </c>
      <c r="AN16" s="32">
        <f>IF(IF(IF(AND($AG16=1,$I16&gt;0),ROUND(IF($AH16+$AI16&gt;=2800,2800*'umowa o pracę'!$E$8,($AH16+$AI16)*'umowa o pracę'!$E$8),2)+IF($AI16=0,ROUND(IF($AH16&gt;2800,ROUND($AK16/$AH16*2800,2),$AK16)*'umowa o pracę'!$E$8,2),ROUND(IF($AH16&gt;2800,ROUND($AK16/$AH16*2800,2),$AK16)*'umowa o pracę'!$E$8,2)),ROUND(IF($AH16+$AI16&gt;=2800,2800*'umowa o pracę'!$E$8,($AH16+$AI16)*'umowa o pracę'!$E$8),2)-IF($AI16=0,ROUND(ROUND(IF($AH16&gt;2800,ROUND($AJ16/$AH16*2800,2),$AJ16),2)*'umowa o pracę'!$E$8,2),IF($AI16&gt;0,IF($AH16+$AI16&lt;2800,ROUND(ROUND($AJ16+ROUND($AI16*9%,2),2)*'umowa o pracę'!$E$8,2),IF(AND($AH16+$AI16&gt;=2800,$AI16&lt;2800,$AH16&lt;2800),ROUND((ROUND(((2800-$AI16)/$AH16)*$AJ16,2)+ROUND($AI16*9%,2))*'umowa o pracę'!$E$8,2),IF(AND($AH16+$AI16&gt;=2800,$AI16&gt;=2800),ROUND((ROUND(2800*9%,2))*'umowa o pracę'!$E$8,2),IF(AND($AH16+$AI16&gt;=2800,$AH16&gt;=2800,$AI16&lt;2800),ROUND((ROUND($AI16*9%,2)+ROUND(((2800-$AI16)/$AH16)*$AJ16,2))*'umowa o pracę'!$E$8,2),0)))),0)))&gt;$J16,$J16,IF(AND($AG16=1,$I16&gt;0),ROUND(IF($AH16+$AI16&gt;=2800,2800*'umowa o pracę'!$E$8,($AH16+$AI16)*'umowa o pracę'!$E$8),2)+IF($AI16=0,ROUND(IF($AH16&gt;2800,ROUND($AK16/$AH16*2800,2),$AK16)*'umowa o pracę'!$E$8,2),ROUND(IF($AH16&gt;2800,ROUND($AK16/$AH16*2800,2),$AK16)*'umowa o pracę'!$E$8,2)),ROUND(IF($AH16+$AI16&gt;=2800,2800*'umowa o pracę'!$E$8,($AH16+$AI16)*'umowa o pracę'!$E$8),2)-IF($AI16=0,ROUND(ROUND(IF($AH16&gt;2800,ROUND($AJ16/$AH16*2800,2),$AJ16),2)*'umowa o pracę'!$E$8,2),IF($AI16&gt;0,IF($AH16+$AI16&lt;2800,ROUND(ROUND($AJ16+ROUND($AI16*9%,2),2)*'umowa o pracę'!$E$8,2),IF(AND($AH16+$AI16&gt;=2800,$AI16&lt;2800,$AH16&lt;2800),ROUND((ROUND(((2800-$AI16)/$AH16)*$AJ16,2)+ROUND($AI16*9%,2))*'umowa o pracę'!$E$8,2),IF(AND($AH16+$AI16&gt;=2800,$AI16&gt;=2800),ROUND((ROUND(2800*9%,2))*'umowa o pracę'!$E$8,2),IF(AND($AH16+$AI16&gt;=2800,$AH16&gt;=2800,$AI16&lt;2800),ROUND((ROUND($AI16*9%,2)+ROUND(((2800-$AI16)/$AH16)*$AJ16,2))*'umowa o pracę'!$E$8,2),0)))),0))))&gt;$J16,$J16,IF(IF(AND($AG16=1,$I16&gt;0),ROUND(IF($AH16+$AI16&gt;=2800,2800*'umowa o pracę'!$E$8,($AH16+$AI16)*'umowa o pracę'!$E$8),2)+IF($AI16=0,ROUND(IF($AH16&gt;2800,ROUND($AK16/$AH16*2800,2),$AK16)*'umowa o pracę'!$E$8,2),ROUND(IF($AH16&gt;2800,ROUND($AK16/$AH16*2800,2),$AK16)*'umowa o pracę'!$E$8,2)),ROUND(IF($AH16+$AI16&gt;=2800,2800*'umowa o pracę'!$E$8,($AH16+$AI16)*'umowa o pracę'!$E$8),2)-IF($AI16=0,ROUND(ROUND(IF($AH16&gt;2800,ROUND($AJ16/$AH16*2800,2),$AJ16),2)*'umowa o pracę'!$E$8,2),IF($AI16&gt;0,IF($AH16+$AI16&lt;2800,ROUND(ROUND($AJ16+ROUND($AI16*9%,2),2)*'umowa o pracę'!$E$8,2),IF(AND($AH16+$AI16&gt;=2800,$AI16&lt;2800,$AH16&lt;2800),ROUND((ROUND(((2800-$AI16)/$AH16)*$AJ16,2)+ROUND($AI16*9%,2))*'umowa o pracę'!$E$8,2),IF(AND($AH16+$AI16&gt;=2800,$AI16&gt;=2800),ROUND((ROUND(2800*9%,2))*'umowa o pracę'!$E$8,2),IF(AND($AH16+$AI16&gt;=2800,$AH16&gt;=2800,$AI16&lt;2800),ROUND((ROUND($AI16*9%,2)+ROUND(((2800-$AI16)/$AH16)*$AJ16,2))*'umowa o pracę'!$E$8,2),0)))),0)))&gt;$J16,$J16,IF(AND($AG16=1,$I16&gt;0),ROUND(IF($AH16+$AI16&gt;=2800,2800*'umowa o pracę'!$E$8,($AH16+$AI16)*'umowa o pracę'!$E$8),2)+IF($AI16=0,ROUND(IF($AH16&gt;2800,ROUND($AK16/$AH16*2800,2),$AK16)*'umowa o pracę'!$E$8,2),ROUND(IF($AH16&gt;2800,ROUND($AK16/$AH16*2800,2),$AK16)*'umowa o pracę'!$E$8,2)),ROUND(IF($AH16+$AI16&gt;=2800,2800*'umowa o pracę'!$E$8,($AH16+$AI16)*'umowa o pracę'!$E$8),2)-IF(AND($AI16=0,I16&gt;0),ROUND(ROUND(IF($AH16&gt;2800,ROUND($AJ16/$AH16*2800,2),$AJ16),2)*'umowa o pracę'!$E$8,2),IF($AI16&gt;0,IF($AH16+$AI16&lt;2800,ROUND(ROUND($AJ16+ROUND($AI16*9%,2),2)*'umowa o pracę'!$E$8,2),IF(AND($AH16+$AI16&gt;=2800,$AI16&lt;2800,$AH16&lt;2800),ROUND((ROUND(((2800-$AI16)/$AH16)*$AJ16,2)+ROUND($AI16*9%,2))*'umowa o pracę'!$E$8,2),IF(AND($AH16+$AI16&gt;=2800,$AI16&gt;=2800),ROUND((ROUND(2800*9%,2))*'umowa o pracę'!$E$8,2),IF(AND($AH16+$AI16&gt;=2800,$AH16&gt;=2800,$AI16&lt;2800),ROUND((ROUND($AI16*9%,2)+ROUND(((2800-$AI16)/$AH16)*$AJ16,2))*'umowa o pracę'!$E$8,2),0)))),0)))))</f>
        <v>0</v>
      </c>
      <c r="AO16" s="32">
        <f>IF('umowa o pracę'!$E$7=2020,IF(IF($AG16=1,IF($AI16=0,ROUND(IF($AH16&gt;2600,ROUND($AJ16/$AH16*2600,2),$AJ16)*'umowa o pracę'!$E$8,2),IF($AH16+$AI16&lt;2600,ROUND(ROUND($AJ16+ROUND($AI16*9%,2),2)*'umowa o pracę'!$E$8,2),IF(AND($AH16+$AI16&gt;=2600,$AH16&lt;2600),ROUND((ROUND($AJ16+ROUND((2600-$AH16)*9%,2),2))*'umowa o pracę'!$E$8,2),IF(AND($AH16+$AI16&gt;=2600,$AH16&gt;=2600),ROUND(ROUND($AJ16/$AH16*2600,2)*'umowa o pracę'!$E$8,2),0)))),0)&gt;$H16,$H16,IF($AG16=1,IF($AI16=0,ROUND(IF($AH16&gt;2600,ROUND($AJ16/$AH16*2600,2),$AJ16)*'umowa o pracę'!$E$8,2),IF($AH16+$AI16&lt;2600,ROUND(ROUND($AJ16+ROUND($AI16*9%,2),2)*'umowa o pracę'!$E$8,2),IF(AND($AH16+$AI16&gt;=2600,$AH16&lt;2600),ROUND((ROUND($AJ16+ROUND((2600-$AH16)*9%,2),2))*'umowa o pracę'!$E$8,2),IF(AND($AH16+$AI16&gt;=2600,$AH16&gt;=2600),ROUND(ROUND($AJ16/$AH16*2600,2)*'umowa o pracę'!$E$8,2),0)))),0)),IF('umowa o pracę'!$E$7=2021,IF(IF($AG16=1,IF($AI16=0,ROUND(IF($AH16&gt;2800,ROUND($AJ16/$AH16*2800,2),$AJ16)*'umowa o pracę'!$E$8,2),IF($AH16+$AI16&lt;2800,ROUND(ROUND($AJ16+ROUND($AI16*9%,2),2)*'umowa o pracę'!$E$8,2),IF(AND($AH16+$AI16&gt;=2800,$AH16&lt;2800),ROUND((ROUND($AJ16+ROUND((2800-$AH16)*9%,2),2))*'umowa o pracę'!$E$8,2),IF(AND($AH16+$AI16&gt;=2800,$AH16&gt;=2800),ROUND(ROUND($AJ16/$AH16*2800,2)*'umowa o pracę'!$E$8,2),0)))),0)&gt;$H16,$H16,IF($AG16=1,IF($AI16=0,ROUND(IF($AH16&gt;2800,ROUND($AJ16/$AH16*2800,2),$AJ16)*'umowa o pracę'!$E$8,2),IF($AH16+$AI16&lt;2800,ROUND(ROUND($AJ16+ROUND($AI16*9%,2),2)*'umowa o pracę'!$E$8,2),IF(AND($AH16+$AI16&gt;=2800,$AH16&lt;2800),ROUND((ROUND($AJ16+ROUND((2800-$AH16)*9%,2),2))*'umowa o pracę'!$E$8,2),IF(AND($AH16+$AI16&gt;=2800,$AH16&gt;=2800),ROUND(ROUND($AJ16/$AH16*2800,2)*'umowa o pracę'!$E$8,2),0)))),0)),0))</f>
        <v>0</v>
      </c>
      <c r="AP16" s="32">
        <f>IF('umowa o pracę'!$E$7=2020,IF(IF($AG16=1,IF($AI16=0,ROUND(IF($AH16&gt;2600,ROUND($AK16/$AH16*2600,2),$AK16)*'umowa o pracę'!$E$8,2),ROUND(IF($AH16&gt;2600,ROUND($AK16/$AH16*2600,2),$AK16)*'umowa o pracę'!$E$8,2)),0)&gt;$I16,$I16,IF($AG16=1,IF($AI16=0,ROUND(IF($AH16&gt;2600,ROUND($AK16/$AH16*2600,2),$AK16)*'umowa o pracę'!$E$8,2),ROUND(IF($AH16&gt;2600,ROUND($AK16/$AH16*2600,2),$AK16)*'umowa o pracę'!$E$8,2)),0)),IF('umowa o pracę'!$E$7=2021,IF(IF($AG16=1,IF($AI16=0,ROUND(IF($AH16&gt;2800,ROUND($AK16/$AH16*2800,2),$AK16)*'umowa o pracę'!$E$8,2),ROUND(IF($AH16&gt;2800,ROUND($AK16/$AH16*2800,2),$AK16)*'umowa o pracę'!$E$8,2)),0)&gt;$I16,$I16,IF($AG16=1,IF($AI16=0,ROUND(IF($AH16&gt;2800,ROUND($AK16/$AH16*2800,2),$AK16)*'umowa o pracę'!$E$8,2),ROUND(IF($AH16&gt;2800,ROUND($AK16/$AH16*2800,2),$AK16)*'umowa o pracę'!$E$8,2)),0)),0))</f>
        <v>0</v>
      </c>
      <c r="AQ16" s="56">
        <f>IF('umowa o pracę'!$E$7=2020,$AM16,IF('umowa o pracę'!$E$7=2021,$AN16,0))</f>
        <v>0</v>
      </c>
      <c r="AR16" s="33">
        <f>IF('umowa o pracę'!$E$7=0,0,U16+AF16+AQ16)</f>
        <v>0</v>
      </c>
      <c r="AS16" s="19"/>
      <c r="AT16" s="19"/>
      <c r="AU16" s="19">
        <v>3</v>
      </c>
      <c r="AV16" s="19"/>
      <c r="AW16" s="19" t="s">
        <v>15</v>
      </c>
      <c r="AX16" s="19">
        <f t="shared" si="2"/>
        <v>10</v>
      </c>
      <c r="AY16" s="19"/>
      <c r="AZ16" s="234">
        <f t="shared" si="3"/>
        <v>0</v>
      </c>
      <c r="BA16" s="234">
        <f t="shared" si="4"/>
        <v>0</v>
      </c>
      <c r="BB16" s="234">
        <f t="shared" si="5"/>
        <v>0</v>
      </c>
      <c r="BC16" s="234">
        <f t="shared" si="6"/>
        <v>0</v>
      </c>
      <c r="BD16" s="234">
        <f t="shared" si="7"/>
        <v>0</v>
      </c>
      <c r="BE16" s="234">
        <f t="shared" si="8"/>
        <v>0</v>
      </c>
      <c r="BF16" s="234">
        <f t="shared" si="9"/>
        <v>0</v>
      </c>
      <c r="BG16" s="234">
        <f t="shared" si="10"/>
        <v>0</v>
      </c>
      <c r="BH16" s="234">
        <f t="shared" si="11"/>
        <v>0</v>
      </c>
      <c r="BI16" s="238">
        <f t="shared" si="12"/>
        <v>0</v>
      </c>
      <c r="BJ16" s="236"/>
      <c r="BK16" s="236"/>
      <c r="BL16" s="237"/>
    </row>
    <row r="17" spans="1:64" ht="15.75" x14ac:dyDescent="0.25">
      <c r="A17" s="129">
        <v>6</v>
      </c>
      <c r="B17" s="57"/>
      <c r="C17" s="57"/>
      <c r="D17" s="36"/>
      <c r="E17" s="36"/>
      <c r="F17" s="242"/>
      <c r="G17" s="37">
        <v>1</v>
      </c>
      <c r="H17" s="58">
        <v>0</v>
      </c>
      <c r="I17" s="59">
        <v>0</v>
      </c>
      <c r="J17" s="60">
        <v>0</v>
      </c>
      <c r="K17" s="52">
        <v>1</v>
      </c>
      <c r="L17" s="39">
        <v>0</v>
      </c>
      <c r="M17" s="39">
        <v>0</v>
      </c>
      <c r="N17" s="39">
        <v>0</v>
      </c>
      <c r="O17" s="39">
        <v>0</v>
      </c>
      <c r="P17" s="35">
        <f>IF('umowa o pracę'!$E$7=2020,ROUND(IF($L17&gt;=2600,2600*'umowa o pracę'!$E$8,$L17*'umowa o pracę'!$E$8),2),IF('umowa o pracę'!$E$7=2021,ROUND(IF($L17&gt;=2800,2800*'umowa o pracę'!$E$8,$L17*'umowa o pracę'!$E$8),2),0))</f>
        <v>0</v>
      </c>
      <c r="Q17" s="252">
        <f>IF(IF(IF(AND($K17=1,$I17&gt;0),ROUND(IF($L17+$M17&gt;=2600,2600*'umowa o pracę'!$E$8,($L17+$M17)*'umowa o pracę'!$E$8),2)+IF($M17=0,ROUND(IF($L17&gt;2600,ROUND($O17/$L17*2600,2),$O17)*'umowa o pracę'!$E$8,2),ROUND(IF($L17&gt;2600,ROUND($O17/$L17*2600,2),$O17)*'umowa o pracę'!$E$8,2)),ROUND(IF($L17+$M17&gt;=2600,2600*'umowa o pracę'!$E$8,($L17+$M17)*'umowa o pracę'!$E$8),2)-IF($M17=0,ROUND(ROUND(IF($L17&gt;2600,ROUND($N17/$L17*2600,2),$N17),2)*'umowa o pracę'!$E$8,2),IF($M17&gt;0,IF($L17+$M17&lt;2600,ROUND(ROUND($N17+ROUND($M17*9%,2),2)*'umowa o pracę'!$E$8,2),IF(AND($L17+$M17&gt;=2600,$M17&lt;2600,$L17&lt;2600),ROUND((ROUND(((2600-$M17)/$L17)*$N17,2)+ROUND($M17*9%,2))*'umowa o pracę'!$E$8,2),IF(AND($L17+$M17&gt;=2600,$M17&gt;=2600),ROUND((ROUND(2600*9%,2))*'umowa o pracę'!$E$8,2),IF(AND($L17+$M17&gt;=2600,$L17&gt;=2600,$M17&lt;2600),ROUND((ROUND($M17*9%,2)+ROUND(((2600-$M17)/$L17)*$N17,2))*'umowa o pracę'!$E$8,2),0)))),0)))&gt;$J17,$J17,IF(AND($K17=1,$I17&gt;0),ROUND(IF($L17+$M17&gt;=2600,2600*'umowa o pracę'!$E$8,($L17+$M17)*'umowa o pracę'!$E$8),2)+IF($M17=0,ROUND(IF($L17&gt;2600,ROUND($O17/$L17*2600,2),$O17)*'umowa o pracę'!$E$8,2),ROUND(IF($L17&gt;2600,ROUND($O17/$L17*2600,2),$O17)*'umowa o pracę'!$E$8,2)),ROUND(IF($L17+$M17&gt;=2600,2600*'umowa o pracę'!$E$8,($L17+$M17)*'umowa o pracę'!$E$8),2)-IF($M17=0,ROUND(ROUND(IF($L17&gt;2600,ROUND($N17/$L17*2600,2),$N17),2)*'umowa o pracę'!$E$8,2),IF($M17&gt;0,IF($L17+$M17&lt;2600,ROUND(ROUND($N17+ROUND($M17*9%,2),2)*'umowa o pracę'!$E$8,2),IF(AND($L17+$M17&gt;=2600,$M17&lt;2600,$L17&lt;2600),ROUND((ROUND(((2600-$M17)/$L17)*$N17,2)+ROUND($M17*9%,2))*'umowa o pracę'!$E$8,2),IF(AND($L17+$M17&gt;=2600,$M17&gt;=2600),ROUND((ROUND(2600*9%,2))*'umowa o pracę'!$E$8,2),IF(AND($L17+$M17&gt;=2600,$L17&gt;=2600,$M17&lt;2600),ROUND((ROUND($M17*9%,2)+ROUND(((2600-$M17)/$L17)*$N17,2))*'umowa o pracę'!$E$8,2),0)))),0))))&gt;$J17,$J17,IF(IF(AND($K17=1,$I17&gt;0),ROUND(IF($L17+$M17&gt;=2600,2600*'umowa o pracę'!$E$8,($L17+$M17)*'umowa o pracę'!$E$8),2)+IF($M17=0,ROUND(IF($L17&gt;2600,ROUND($O17/$L17*2600,2),$O17)*'umowa o pracę'!$E$8,2),ROUND(IF($L17&gt;2600,ROUND($O17/$L17*2600,2),$O17)*'umowa o pracę'!$E$8,2)),ROUND(IF($L17+$M17&gt;=2600,2600*'umowa o pracę'!$E$8,($L17+$M17)*'umowa o pracę'!$E$8),2)-IF($M17=0,ROUND(ROUND(IF($L17&gt;2600,ROUND($N17/$L17*2600,2),$N17),2)*'umowa o pracę'!$E$8,2),IF($M17&gt;0,IF($L17+$M17&lt;2600,ROUND(ROUND($N17+ROUND($M17*9%,2),2)*'umowa o pracę'!$E$8,2),IF(AND($L17+$M17&gt;=2600,$M17&lt;2600,$L17&lt;2600),ROUND((ROUND(((2600-$M17)/$L17)*$N17,2)+ROUND($M17*9%,2))*'umowa o pracę'!$E$8,2),IF(AND($L17+$M17&gt;=2600,$M17&gt;=2600),ROUND((ROUND(2600*9%,2))*'umowa o pracę'!$E$8,2),IF(AND($L17+$M17&gt;=2600,$L17&gt;=2600,$M17&lt;2600),ROUND((ROUND($M17*9%,2)+ROUND(((2600-$M17)/$L17)*$N17,2))*'umowa o pracę'!$E$8,2),0)))),0)))&gt;$J17,$J17,IF(AND($K17=1,$I17&gt;0),ROUND(IF($L17+$M17&gt;=2600,2600*'umowa o pracę'!$E$8,($L17+$M17)*'umowa o pracę'!$E$8),2)+IF($M17=0,ROUND(IF($L17&gt;2600,ROUND($O17/$L17*2600,2),$O17)*'umowa o pracę'!$E$8,2),ROUND(IF($L17&gt;2600,ROUND($O17/$L17*2600,2),$O17)*'umowa o pracę'!$E$8,2)),ROUND(IF($L17+$M17&gt;=2600,2600*'umowa o pracę'!$E$8,($L17+$M17)*'umowa o pracę'!$E$8),2)-IF(AND($M17=0,I17&gt;0),ROUND(ROUND(IF($L17&gt;2600,ROUND($N17/$L17*2600,2),$N17),2)*'umowa o pracę'!$E$8,2),IF($M17&gt;0,IF($L17+$M17&lt;2600,ROUND(ROUND($N17+ROUND($M17*9%,2),2)*'umowa o pracę'!$E$8,2),IF(AND($L17+$M17&gt;=2600,$M17&lt;2600,$L17&lt;2600),ROUND((ROUND(((2600-$M17)/$L17)*$N17,2)+ROUND($M17*9%,2))*'umowa o pracę'!$E$8,2),IF(AND($L17+$M17&gt;=2600,$M17&gt;=2600),ROUND((ROUND(2600*9%,2))*'umowa o pracę'!$E$8,2),IF(AND($L17+$M17&gt;=2600,$L17&gt;=2600,$M17&lt;2600),ROUND((ROUND($M17*9%,2)+ROUND(((2600-$M17)/$L17)*$N17,2))*'umowa o pracę'!$E$8,2),0)))),0)))))</f>
        <v>0</v>
      </c>
      <c r="R17" s="252">
        <f>IF(IF(IF(AND($K17=1,$I17&gt;0),ROUND(IF($L17+$M17&gt;=2800,2800*'umowa o pracę'!$E$8,($L17+$M17)*'umowa o pracę'!$E$8),2)+IF($M17=0,ROUND(IF($L17&gt;2800,ROUND($O17/$L17*2800,2),$O17)*'umowa o pracę'!$E$8,2),ROUND(IF($L17&gt;2800,ROUND($O17/$L17*2800,2),$O17)*'umowa o pracę'!$E$8,2)),ROUND(IF($L17+$M17&gt;=2800,2800*'umowa o pracę'!$E$8,($L17+$M17)*'umowa o pracę'!$E$8),2)-IF($M17=0,ROUND(ROUND(IF($L17&gt;2800,ROUND($N17/$L17*2800,2),$N17),2)*'umowa o pracę'!$E$8,2),IF($M17&gt;0,IF($L17+$M17&lt;2800,ROUND(ROUND($N17+ROUND($M17*9%,2),2)*'umowa o pracę'!$E$8,2),IF(AND($L17+$M17&gt;=2800,$M17&lt;2800,$L17&lt;2800),ROUND((ROUND(((2800-$M17)/$L17)*$N17,2)+ROUND($M17*9%,2))*'umowa o pracę'!$E$8,2),IF(AND($L17+$M17&gt;=2800,$M17&gt;=2800),ROUND((ROUND(2800*9%,2))*'umowa o pracę'!$E$8,2),IF(AND($L17+$M17&gt;=2800,$L17&gt;=2800,$M17&lt;2800),ROUND((ROUND($M17*9%,2)+ROUND(((2800-$M17)/$L17)*$N17,2))*'umowa o pracę'!$E$8,2),0)))),0)))&gt;$J17,$J17,IF(AND($K17=1,$I17&gt;0),ROUND(IF($L17+$M17&gt;=2800,2800*'umowa o pracę'!$E$8,($L17+$M17)*'umowa o pracę'!$E$8),2)+IF($M17=0,ROUND(IF($L17&gt;2800,ROUND($O17/$L17*2800,2),$O17)*'umowa o pracę'!$E$8,2),ROUND(IF($L17&gt;2800,ROUND($O17/$L17*2800,2),$O17)*'umowa o pracę'!$E$8,2)),ROUND(IF($L17+$M17&gt;=2800,2800*'umowa o pracę'!$E$8,($L17+$M17)*'umowa o pracę'!$E$8),2)-IF($M17=0,ROUND(ROUND(IF($L17&gt;2800,ROUND($N17/$L17*2800,2),$N17),2)*'umowa o pracę'!$E$8,2),IF($M17&gt;0,IF($L17+$M17&lt;2800,ROUND(ROUND($N17+ROUND($M17*9%,2),2)*'umowa o pracę'!$E$8,2),IF(AND($L17+$M17&gt;=2800,$M17&lt;2800,$L17&lt;2800),ROUND((ROUND(((2800-$M17)/$L17)*$N17,2)+ROUND($M17*9%,2))*'umowa o pracę'!$E$8,2),IF(AND($L17+$M17&gt;=2800,$M17&gt;=2800),ROUND((ROUND(2800*9%,2))*'umowa o pracę'!$E$8,2),IF(AND($L17+$M17&gt;=2800,$L17&gt;=2800,$M17&lt;2800),ROUND((ROUND($M17*9%,2)+ROUND(((2800-$M17)/$L17)*$N17,2))*'umowa o pracę'!$E$8,2),0)))),0))))&gt;$J17,$J17,IF(IF(AND($K17=1,$I17&gt;0),ROUND(IF($L17+$M17&gt;=2800,2800*'umowa o pracę'!$E$8,($L17+$M17)*'umowa o pracę'!$E$8),2)+IF($M17=0,ROUND(IF($L17&gt;2800,ROUND($O17/$L17*2800,2),$O17)*'umowa o pracę'!$E$8,2),ROUND(IF($L17&gt;2800,ROUND($O17/$L17*2800,2),$O17)*'umowa o pracę'!$E$8,2)),ROUND(IF($L17+$M17&gt;=2800,2800*'umowa o pracę'!$E$8,($L17+$M17)*'umowa o pracę'!$E$8),2)-IF($M17=0,ROUND(ROUND(IF($L17&gt;2800,ROUND($N17/$L17*2800,2),$N17),2)*'umowa o pracę'!$E$8,2),IF($M17&gt;0,IF($L17+$M17&lt;2800,ROUND(ROUND($N17+ROUND($M17*9%,2),2)*'umowa o pracę'!$E$8,2),IF(AND($L17+$M17&gt;=2800,$M17&lt;2800,$L17&lt;2800),ROUND((ROUND(((2800-$M17)/$L17)*$N17,2)+ROUND($M17*9%,2))*'umowa o pracę'!$E$8,2),IF(AND($L17+$M17&gt;=2800,$M17&gt;=2800),ROUND((ROUND(2800*9%,2))*'umowa o pracę'!$E$8,2),IF(AND($L17+$M17&gt;=2800,$L17&gt;=2800,$M17&lt;2800),ROUND((ROUND($M17*9%,2)+ROUND(((2800-$M17)/$L17)*$N17,2))*'umowa o pracę'!$E$8,2),0)))),0)))&gt;$J17,$J17,IF(AND($K17=1,$I17&gt;0),ROUND(IF($L17+$M17&gt;=2800,2800*'umowa o pracę'!$E$8,($L17+$M17)*'umowa o pracę'!$E$8),2)+IF($M17=0,ROUND(IF($L17&gt;2800,ROUND($O17/$L17*2800,2),$O17)*'umowa o pracę'!$E$8,2),ROUND(IF($L17&gt;2800,ROUND($O17/$L17*2800,2),$O17)*'umowa o pracę'!$E$8,2)),ROUND(IF($L17+$M17&gt;=2800,2800*'umowa o pracę'!$E$8,($L17+$M17)*'umowa o pracę'!$E$8),2)-IF(AND($M17=0,I17&gt;0),ROUND(ROUND(IF($L17&gt;2800,ROUND($N17/$L17*2800,2),$N17),2)*'umowa o pracę'!$E$8,2),IF($M17&gt;0,IF($L17+$M17&lt;2800,ROUND(ROUND($N17+ROUND($M17*9%,2),2)*'umowa o pracę'!$E$8,2),IF(AND($L17+$M17&gt;=2800,$M17&lt;2800,$L17&lt;2800),ROUND((ROUND(((2800-$M17)/$L17)*$N17,2)+ROUND($M17*9%,2))*'umowa o pracę'!$E$8,2),IF(AND($L17+$M17&gt;=2800,$M17&gt;=2800),ROUND((ROUND(2800*9%,2))*'umowa o pracę'!$E$8,2),IF(AND($L17+$M17&gt;=2800,$L17&gt;=2800,$M17&lt;2800),ROUND((ROUND($M17*9%,2)+ROUND(((2800-$M17)/$L17)*$N17,2))*'umowa o pracę'!$E$8,2),0)))),0)))))</f>
        <v>0</v>
      </c>
      <c r="S17" s="32">
        <f>IF('umowa o pracę'!$E$7=2020,IF(IF($K17=1,IF($M17=0,ROUND(IF($L17&gt;2600,ROUND($N17/$L17*2600,2),$N17)*'umowa o pracę'!$E$8,2),IF($L17+$M17&lt;2600,ROUND(ROUND($N17+ROUND($M17*9%,2),2)*'umowa o pracę'!$E$8,2),IF(AND($L17+$M17&gt;=2600,$L17&lt;2600),ROUND((ROUND($N17+ROUND((2600-$L17)*9%,2),2))*'umowa o pracę'!$E$8,2),IF(AND($L17+$M17&gt;=2600,$L17&gt;=2600),ROUND(ROUND($N17/$L17*2600,2)*'umowa o pracę'!$E$8,2),0)))),0)&gt;$H17,$H17,IF($K17=1,IF($M17=0,ROUND(IF($L17&gt;2600,ROUND($N17/$L17*2600,2),$N17)*'umowa o pracę'!$E$8,2),IF($L17+$M17&lt;2600,ROUND(ROUND($N17+ROUND($M17*9%,2),2)*'umowa o pracę'!$E$8,2),IF(AND($L17+$M17&gt;=2600,$L17&lt;2600),ROUND((ROUND($N17+ROUND((2600-$L17)*9%,2),2))*'umowa o pracę'!$E$8,2),IF(AND($L17+$M17&gt;=2600,$L17&gt;=2600),ROUND(ROUND($N17/$L17*2600,2)*'umowa o pracę'!$E$8,2),0)))),0)),IF('umowa o pracę'!$E$7=2021,IF(IF($K17=1,IF($M17=0,ROUND(IF($L17&gt;2800,ROUND($N17/$L17*2800,2),$N17)*'umowa o pracę'!$E$8,2),IF($L17+$M17&lt;2800,ROUND(ROUND($N17+ROUND($M17*9%,2),2)*'umowa o pracę'!$E$8,2),IF(AND($L17+$M17&gt;=2800,$L17&lt;2800),ROUND((ROUND($N17+ROUND((2800-$L17)*9%,2),2))*'umowa o pracę'!$E$8,2),IF(AND($L17+$M17&gt;=2800,$L17&gt;=2800),ROUND(ROUND($N17/$L17*2800,2)*'umowa o pracę'!$E$8,2),0)))),0)&gt;$H17,$H17,IF($K17=1,IF($M17=0,ROUND(IF($L17&gt;2800,ROUND($N17/$L17*2800,2),$N17)*'umowa o pracę'!$E$8,2),IF($L17+$M17&lt;2800,ROUND(ROUND($N17+ROUND($M17*9%,2),2)*'umowa o pracę'!$E$8,2),IF(AND($L17+$M17&gt;=2800,$L17&lt;2800),ROUND((ROUND($N17+ROUND((2800-$L17)*9%,2),2))*'umowa o pracę'!$E$8,2),IF(AND($L17+$M17&gt;=2800,$L17&gt;=2800),ROUND(ROUND($N17/$L17*2800,2)*'umowa o pracę'!$E$8,2),0)))),0)),0))</f>
        <v>0</v>
      </c>
      <c r="T17" s="32">
        <f>IF('umowa o pracę'!$E$7=2020,IF(IF($K17=1,IF($M17=0,ROUND(IF($L17&gt;2600,ROUND($O17/$L17*2600,2),$O17)*'umowa o pracę'!$E$8,2),ROUND(IF($L17&gt;2600,ROUND($O17/$L17*2600,2),$O17)*'umowa o pracę'!$E$8,2)),0)&gt;$I17,$I17,IF($K17=1,IF($M17=0,ROUND(IF($L17&gt;2600,ROUND($O17/$L17*2600,2),$O17)*'umowa o pracę'!$E$8,2),ROUND(IF($L17&gt;2600,ROUND($O17/$L17*2600,2),$O17)*'umowa o pracę'!$E$8,2)),0)),IF('umowa o pracę'!$E$7=2021,IF(IF($K17=1,IF($M17=0,ROUND(IF($L17&gt;2800,ROUND($O17/$L17*2800,2),$O17)*'umowa o pracę'!$E$8,2),ROUND(IF($L17&gt;2800,ROUND($O17/$L17*2800,2),$O17)*'umowa o pracę'!$E$8,2)),0)&gt;$I17,$I17,IF($K17=1,IF($M17=0,ROUND(IF($L17&gt;2800,ROUND($O17/$L17*2800,2),$O17)*'umowa o pracę'!$E$8,2),ROUND(IF($L17&gt;2800,ROUND($O17/$L17*2800,2),$O17)*'umowa o pracę'!$E$8,2)),0)),0))</f>
        <v>0</v>
      </c>
      <c r="U17" s="51">
        <f>IF('umowa o pracę'!$E$7=2020,$Q17,IF('umowa o pracę'!$E$7=2021,$R17,0))</f>
        <v>0</v>
      </c>
      <c r="V17" s="53">
        <f t="shared" si="0"/>
        <v>1</v>
      </c>
      <c r="W17" s="54">
        <f>IF('umowa o pracę'!$E$6&lt;2,0,$L17)</f>
        <v>0</v>
      </c>
      <c r="X17" s="54">
        <f>IF('umowa o pracę'!$E$6&lt;2,0,$M17)</f>
        <v>0</v>
      </c>
      <c r="Y17" s="55">
        <f>IF('umowa o pracę'!$E$6&lt;2,0,$N17)</f>
        <v>0</v>
      </c>
      <c r="Z17" s="55">
        <f>IF('umowa o pracę'!$E$6&lt;2,0,$O17)</f>
        <v>0</v>
      </c>
      <c r="AA17" s="32">
        <f>IF('umowa o pracę'!$E$7=2020,ROUND(IF($W17&gt;=2600,2600*'umowa o pracę'!$E$8,$W17*'umowa o pracę'!$E$8),2),IF('umowa o pracę'!$E$7=2021,ROUND(IF($W17&gt;=2800,2800*'umowa o pracę'!$E$8,$W17*'umowa o pracę'!$E$8),2),0))</f>
        <v>0</v>
      </c>
      <c r="AB17" s="32">
        <f>IF(IF(IF(AND($V17=1,$I17&gt;0),ROUND(IF($W17+$X17&gt;=2600,2600*'umowa o pracę'!$E$8,($W17+$X17)*'umowa o pracę'!$E$8),2)+IF($X17=0,ROUND(IF($W17&gt;2600,ROUND($Z17/$W17*2600,2),$Z17)*'umowa o pracę'!$E$8,2),ROUND(IF($W17&gt;2600,ROUND($Z17/$W17*2600,2),$Z17)*'umowa o pracę'!$E$8,2)),ROUND(IF($W17+$X17&gt;=2600,2600*'umowa o pracę'!$E$8,($W17+$X17)*'umowa o pracę'!$E$8),2)-IF($X17=0,ROUND(ROUND(IF($W17&gt;2600,ROUND($Y17/$W17*2600,2),$Y17),2)*'umowa o pracę'!$E$8,2),IF($X17&gt;0,IF($W17+$X17&lt;2600,ROUND(ROUND($Y17+ROUND($X17*9%,2),2)*'umowa o pracę'!$E$8,2),IF(AND($W17+$X17&gt;=2600,$X17&lt;2600,$W17&lt;2600),ROUND((ROUND(((2600-$X17)/$W17)*$Y17,2)+ROUND($X17*9%,2))*'umowa o pracę'!$E$8,2),IF(AND($W17+$X17&gt;=2600,$X17&gt;=2600),ROUND((ROUND(2600*9%,2))*'umowa o pracę'!$E$8,2),IF(AND($W17+$X17&gt;=2600,$W17&gt;=2600,$X17&lt;2600),ROUND((ROUND($X17*9%,2)+ROUND(((2600-$X17)/$W17)*$Y17,2))*'umowa o pracę'!$E$8,2),0)))),0)))&gt;$J17,$J17,IF(AND($V17=1,$I17&gt;0),ROUND(IF($W17+$X17&gt;=2600,2600*'umowa o pracę'!$E$8,($W17+$X17)*'umowa o pracę'!$E$8),2)+IF($X17=0,ROUND(IF($W17&gt;2600,ROUND($Z17/$W17*2600,2),$Z17)*'umowa o pracę'!$E$8,2),ROUND(IF($W17&gt;2600,ROUND($Z17/$W17*2600,2),$Z17)*'umowa o pracę'!$E$8,2)),ROUND(IF($W17+$X17&gt;=2600,2600*'umowa o pracę'!$E$8,($W17+$X17)*'umowa o pracę'!$E$8),2)-IF($X17=0,ROUND(ROUND(IF($W17&gt;2600,ROUND($Y17/$W17*2600,2),$Y17),2)*'umowa o pracę'!$E$8,2),IF($X17&gt;0,IF($W17+$X17&lt;2600,ROUND(ROUND($Y17+ROUND($X17*9%,2),2)*'umowa o pracę'!$E$8,2),IF(AND($W17+$X17&gt;=2600,$X17&lt;2600,$W17&lt;2600),ROUND((ROUND(((2600-$X17)/$W17)*$Y17,2)+ROUND($X17*9%,2))*'umowa o pracę'!$E$8,2),IF(AND($W17+$X17&gt;=2600,$X17&gt;=2600),ROUND((ROUND(2600*9%,2))*'umowa o pracę'!$E$8,2),IF(AND($W17+$X17&gt;=2600,$W17&gt;=2600,$X17&lt;2600),ROUND((ROUND($X17*9%,2)+ROUND(((2600-$X17)/$W17)*$Y17,2))*'umowa o pracę'!$E$8,2),0)))),0))))&gt;$J17,$J17,IF(IF(AND($V17=1,$I17&gt;0),ROUND(IF($W17+$X17&gt;=2600,2600*'umowa o pracę'!$E$8,($W17+$X17)*'umowa o pracę'!$E$8),2)+IF($X17=0,ROUND(IF($W17&gt;2600,ROUND($Z17/$W17*2600,2),$Z17)*'umowa o pracę'!$E$8,2),ROUND(IF($W17&gt;2600,ROUND($Z17/$W17*2600,2),$Z17)*'umowa o pracę'!$E$8,2)),ROUND(IF($W17+$X17&gt;=2600,2600*'umowa o pracę'!$E$8,($W17+$X17)*'umowa o pracę'!$E$8),2)-IF($X17=0,ROUND(ROUND(IF($W17&gt;2600,ROUND($Y17/$W17*2600,2),$Y17),2)*'umowa o pracę'!$E$8,2),IF($X17&gt;0,IF($W17+$X17&lt;2600,ROUND(ROUND($Y17+ROUND($X17*9%,2),2)*'umowa o pracę'!$E$8,2),IF(AND($W17+$X17&gt;=2600,$X17&lt;2600,$W17&lt;2600),ROUND((ROUND(((2600-$X17)/$W17)*$Y17,2)+ROUND($X17*9%,2))*'umowa o pracę'!$E$8,2),IF(AND($W17+$X17&gt;=2600,$X17&gt;=2600),ROUND((ROUND(2600*9%,2))*'umowa o pracę'!$E$8,2),IF(AND($W17+$X17&gt;=2600,$W17&gt;=2600,$X17&lt;2600),ROUND((ROUND($X17*9%,2)+ROUND(((2600-$X17)/$W17)*$Y17,2))*'umowa o pracę'!$E$8,2),0)))),0)))&gt;$J17,$J17,IF(AND($V17=1,$I17&gt;0),ROUND(IF($W17+$X17&gt;=2600,2600*'umowa o pracę'!$E$8,($W17+$X17)*'umowa o pracę'!$E$8),2)+IF($X17=0,ROUND(IF($W17&gt;2600,ROUND($Z17/$W17*2600,2),$Z17)*'umowa o pracę'!$E$8,2),ROUND(IF($W17&gt;2600,ROUND($Z17/$W17*2600,2),$Z17)*'umowa o pracę'!$E$8,2)),ROUND(IF($W17+$X17&gt;=2600,2600*'umowa o pracę'!$E$8,($W17+$X17)*'umowa o pracę'!$E$8),2)-IF(AND($X17=0,I17&gt;0),ROUND(ROUND(IF($W17&gt;2600,ROUND($Y17/$W17*2600,2),$Y17),2)*'umowa o pracę'!$E$8,2),IF($X17&gt;0,IF($W17+$X17&lt;2600,ROUND(ROUND($Y17+ROUND($X17*9%,2),2)*'umowa o pracę'!$E$8,2),IF(AND($W17+$X17&gt;=2600,$X17&lt;2600,$W17&lt;2600),ROUND((ROUND(((2600-$X17)/$W17)*$Y17,2)+ROUND($X17*9%,2))*'umowa o pracę'!$E$8,2),IF(AND($W17+$X17&gt;=2600,$X17&gt;=2600),ROUND((ROUND(2600*9%,2))*'umowa o pracę'!$E$8,2),IF(AND($W17+$X17&gt;=2600,$W17&gt;=2600,$X17&lt;2600),ROUND((ROUND($X17*9%,2)+ROUND(((2600-$X17)/$W17)*$Y17,2))*'umowa o pracę'!$E$8,2),0)))),0)))))</f>
        <v>0</v>
      </c>
      <c r="AC17" s="32">
        <f>IF(IF(IF(AND($V17=1,$I17&gt;0),ROUND(IF($W17+$X17&gt;=2800,2800*'umowa o pracę'!$E$8,($W17+$X17)*'umowa o pracę'!$E$8),2)+IF($X17=0,ROUND(IF($W17&gt;2800,ROUND($Z17/$W17*2800,2),$Z17)*'umowa o pracę'!$E$8,2),ROUND(IF($W17&gt;2800,ROUND($Z17/$W17*2800,2),$Z17)*'umowa o pracę'!$E$8,2)),ROUND(IF($W17+$X17&gt;=2800,2800*'umowa o pracę'!$E$8,($W17+$X17)*'umowa o pracę'!$E$8),2)-IF($X17=0,ROUND(ROUND(IF($W17&gt;2800,ROUND($Y17/$W17*2800,2),$Y17),2)*'umowa o pracę'!$E$8,2),IF($X17&gt;0,IF($W17+$X17&lt;2800,ROUND(ROUND($Y17+ROUND($X17*9%,2),2)*'umowa o pracę'!$E$8,2),IF(AND($W17+$X17&gt;=2800,$X17&lt;2800,$W17&lt;2800),ROUND((ROUND(((2800-$X17)/$W17)*$Y17,2)+ROUND($X17*9%,2))*'umowa o pracę'!$E$8,2),IF(AND($W17+$X17&gt;=2800,$X17&gt;=2800),ROUND((ROUND(2800*9%,2))*'umowa o pracę'!$E$8,2),IF(AND($W17+$X17&gt;=2800,$W17&gt;=2800,$X17&lt;2800),ROUND((ROUND($X17*9%,2)+ROUND(((2800-$X17)/$W17)*$Y17,2))*'umowa o pracę'!$E$8,2),0)))),0)))&gt;$J17,$J17,IF(AND($V17=1,$I17&gt;0),ROUND(IF($W17+$X17&gt;=2800,2800*'umowa o pracę'!$E$8,($W17+$X17)*'umowa o pracę'!$E$8),2)+IF($X17=0,ROUND(IF($W17&gt;2800,ROUND($Z17/$W17*2800,2),$Z17)*'umowa o pracę'!$E$8,2),ROUND(IF($W17&gt;2800,ROUND($Z17/$W17*2800,2),$Z17)*'umowa o pracę'!$E$8,2)),ROUND(IF($W17+$X17&gt;=2800,2800*'umowa o pracę'!$E$8,($W17+$X17)*'umowa o pracę'!$E$8),2)-IF($X17=0,ROUND(ROUND(IF($W17&gt;2800,ROUND($Y17/$W17*2800,2),$Y17),2)*'umowa o pracę'!$E$8,2),IF($X17&gt;0,IF($W17+$X17&lt;2800,ROUND(ROUND($Y17+ROUND($X17*9%,2),2)*'umowa o pracę'!$E$8,2),IF(AND($W17+$X17&gt;=2800,$X17&lt;2800,$W17&lt;2800),ROUND((ROUND(((2800-$X17)/$W17)*$Y17,2)+ROUND($X17*9%,2))*'umowa o pracę'!$E$8,2),IF(AND($W17+$X17&gt;=2800,$X17&gt;=2800),ROUND((ROUND(2800*9%,2))*'umowa o pracę'!$E$8,2),IF(AND($W17+$X17&gt;=2800,$W17&gt;=2800,$X17&lt;2800),ROUND((ROUND($X17*9%,2)+ROUND(((2800-$X17)/$W17)*$Y17,2))*'umowa o pracę'!$E$8,2),0)))),0))))&gt;$J17,$J17,IF(IF(AND($V17=1,$I17&gt;0),ROUND(IF($W17+$X17&gt;=2800,2800*'umowa o pracę'!$E$8,($W17+$X17)*'umowa o pracę'!$E$8),2)+IF($X17=0,ROUND(IF($W17&gt;2800,ROUND($Z17/$W17*2800,2),$Z17)*'umowa o pracę'!$E$8,2),ROUND(IF($W17&gt;2800,ROUND($Z17/$W17*2800,2),$Z17)*'umowa o pracę'!$E$8,2)),ROUND(IF($W17+$X17&gt;=2800,2800*'umowa o pracę'!$E$8,($W17+$X17)*'umowa o pracę'!$E$8),2)-IF($X17=0,ROUND(ROUND(IF($W17&gt;2800,ROUND($Y17/$W17*2800,2),$Y17),2)*'umowa o pracę'!$E$8,2),IF($X17&gt;0,IF($W17+$X17&lt;2800,ROUND(ROUND($Y17+ROUND($X17*9%,2),2)*'umowa o pracę'!$E$8,2),IF(AND($W17+$X17&gt;=2800,$X17&lt;2800,$W17&lt;2800),ROUND((ROUND(((2800-$X17)/$W17)*$Y17,2)+ROUND($X17*9%,2))*'umowa o pracę'!$E$8,2),IF(AND($W17+$X17&gt;=2800,$X17&gt;=2800),ROUND((ROUND(2800*9%,2))*'umowa o pracę'!$E$8,2),IF(AND($W17+$X17&gt;=2800,$W17&gt;=2800,$X17&lt;2800),ROUND((ROUND($X17*9%,2)+ROUND(((2800-$X17)/$W17)*$Y17,2))*'umowa o pracę'!$E$8,2),0)))),0)))&gt;$J17,$J17,IF(AND($V17=1,$I17&gt;0),ROUND(IF($W17+$X17&gt;=2800,2800*'umowa o pracę'!$E$8,($W17+$X17)*'umowa o pracę'!$E$8),2)+IF($X17=0,ROUND(IF($W17&gt;2800,ROUND($Z17/$W17*2800,2),$Z17)*'umowa o pracę'!$E$8,2),ROUND(IF($W17&gt;2800,ROUND($Z17/$W17*2800,2),$Z17)*'umowa o pracę'!$E$8,2)),ROUND(IF($W17+$X17&gt;=2800,2800*'umowa o pracę'!$E$8,($W17+$X17)*'umowa o pracę'!$E$8),2)-IF(AND($X17=0,I17&gt;0),ROUND(ROUND(IF($W17&gt;2800,ROUND($Y17/$W17*2800,2),$Y17),2)*'umowa o pracę'!$E$8,2),IF($X17&gt;0,IF($W17+$X17&lt;2800,ROUND(ROUND($Y17+ROUND($X17*9%,2),2)*'umowa o pracę'!$E$8,2),IF(AND($W17+$X17&gt;=2800,$X17&lt;2800,$W17&lt;2800),ROUND((ROUND(((2800-$X17)/$W17)*$Y17,2)+ROUND($X17*9%,2))*'umowa o pracę'!$E$8,2),IF(AND($W17+$X17&gt;=2800,$X17&gt;=2800),ROUND((ROUND(2800*9%,2))*'umowa o pracę'!$E$8,2),IF(AND($W17+$X17&gt;=2800,$W17&gt;=2800,$X17&lt;2800),ROUND((ROUND($X17*9%,2)+ROUND(((2800-$X17)/$W17)*$Y17,2))*'umowa o pracę'!$E$8,2),0)))),0)))))</f>
        <v>0</v>
      </c>
      <c r="AD17" s="32">
        <f>IF('umowa o pracę'!$E$7=2020,IF(IF($V17=1,IF($X17=0,ROUND(IF($W17&gt;2600,ROUND($Y17/$W17*2600,2),$Y17)*'umowa o pracę'!$E$8,2),IF($W17+$X17&lt;2600,ROUND(ROUND($Y17+ROUND($X17*9%,2),2)*'umowa o pracę'!$E$8,2),IF(AND($W17+$X17&gt;=2600,$W17&lt;2600),ROUND((ROUND($Y17+ROUND((2600-$W17)*9%,2),2))*'umowa o pracę'!$E$8,2),IF(AND($W17+$X17&gt;=2600,$W17&gt;=2600),ROUND(ROUND($Y17/$W17*2600,2)*'umowa o pracę'!$E$8,2),0)))),0)&gt;$H17,$H17,IF($V17=1,IF($X17=0,ROUND(IF($W17&gt;2600,ROUND($Y17/$W17*2600,2),$Y17)*'umowa o pracę'!$E$8,2),IF($W17+$X17&lt;2600,ROUND(ROUND($Y17+ROUND($X17*9%,2),2)*'umowa o pracę'!$E$8,2),IF(AND($W17+$X17&gt;=2600,$W17&lt;2600),ROUND((ROUND($Y17+ROUND((2600-$W17)*9%,2),2))*'umowa o pracę'!$E$8,2),IF(AND($W17+$X17&gt;=2600,$W17&gt;=2600),ROUND(ROUND($Y17/$W17*2600,2)*'umowa o pracę'!$E$8,2),0)))),0)),IF('umowa o pracę'!$E$7=2021,IF(IF($V17=1,IF($X17=0,ROUND(IF($W17&gt;2800,ROUND($Y17/$W17*2800,2),$Y17)*'umowa o pracę'!$E$8,2),IF($W17+$X17&lt;2800,ROUND(ROUND($Y17+ROUND($X17*9%,2),2)*'umowa o pracę'!$E$8,2),IF(AND($W17+$X17&gt;=2800,$W17&lt;2800),ROUND((ROUND($Y17+ROUND((2800-$W17)*9%,2),2))*'umowa o pracę'!$E$8,2),IF(AND($W17+$X17&gt;=2800,$W17&gt;=2800),ROUND(ROUND($Y17/$W17*2800,2)*'umowa o pracę'!$E$8,2),0)))),0)&gt;$H17,$H17,IF($V17=1,IF($X17=0,ROUND(IF($W17&gt;2800,ROUND($Y17/$W17*2800,2),$Y17)*'umowa o pracę'!$E$8,2),IF($W17+$X17&lt;2800,ROUND(ROUND($Y17+ROUND($X17*9%,2),2)*'umowa o pracę'!$E$8,2),IF(AND($W17+$X17&gt;=2800,$W17&lt;2800),ROUND((ROUND($Y17+ROUND((2800-$W17)*9%,2),2))*'umowa o pracę'!$E$8,2),IF(AND($W17+$X17&gt;=2800,$W17&gt;=2800),ROUND(ROUND($Y17/$W17*2800,2)*'umowa o pracę'!$E$8,2),0)))),0)),0))</f>
        <v>0</v>
      </c>
      <c r="AE17" s="32">
        <f>IF('umowa o pracę'!$E$7=2020,IF(IF($V17=1,IF($X17=0,ROUND(IF($W17&gt;2600,ROUND($Z17/$W17*2600,2),$Z17)*'umowa o pracę'!$E$8,2),ROUND(IF($W17&gt;2600,ROUND($Z17/$W17*2600,2),$Z17)*'umowa o pracę'!$E$8,2)),0)&gt;$I17,$I17,IF($V17=1,IF($X17=0,ROUND(IF($W17&gt;2600,ROUND($Z17/$W17*2600,2),$Z17)*'umowa o pracę'!$E$8,2),ROUND(IF($W17&gt;2600,ROUND($Z17/$W17*2600,2),$Z17)*'umowa o pracę'!$E$8,2)),0)),IF('umowa o pracę'!$E$7=2021,IF(IF($V17=1,IF($X17=0,ROUND(IF($W17&gt;2800,ROUND($Z17/$W17*2800,2),$Z17)*'umowa o pracę'!$E$8,2),ROUND(IF($W17&gt;2800,ROUND($Z17/$W17*2800,2),$Z17)*'umowa o pracę'!$E$8,2)),0)&gt;$I17,$I17,IF($V17=1,IF($X17=0,ROUND(IF($W17&gt;2800,ROUND($Z17/$W17*2800,2),$Z17)*'umowa o pracę'!$E$8,2),ROUND(IF($W17&gt;2800,ROUND($Z17/$W17*2800,2),$Z17)*'umowa o pracę'!$E$8,2)),0)),0))</f>
        <v>0</v>
      </c>
      <c r="AF17" s="56">
        <f>IF('umowa o pracę'!$E$7=2020,$AB17,IF('umowa o pracę'!$E$7=2021,$AC17,0))</f>
        <v>0</v>
      </c>
      <c r="AG17" s="53">
        <f t="shared" si="1"/>
        <v>1</v>
      </c>
      <c r="AH17" s="39">
        <f>IF('umowa o pracę'!$E$6&lt;3,0,$L17)</f>
        <v>0</v>
      </c>
      <c r="AI17" s="39">
        <f>IF('umowa o pracę'!$E$6&lt;3,0,$M17)</f>
        <v>0</v>
      </c>
      <c r="AJ17" s="55">
        <f>IF('umowa o pracę'!$E$6&lt;3,0,$N17)</f>
        <v>0</v>
      </c>
      <c r="AK17" s="55">
        <f>IF('umowa o pracę'!$E$6&lt;3,0,$O17)</f>
        <v>0</v>
      </c>
      <c r="AL17" s="32">
        <f>IF('umowa o pracę'!$E$7=2020,ROUND(IF($AH17&gt;=2600,2600*'umowa o pracę'!$E$8,$AH17*'umowa o pracę'!$E$8),2),IF('umowa o pracę'!$E$7=2021,ROUND(IF($AH17&gt;=2800,2800*'umowa o pracę'!$E$8,$AH17*'umowa o pracę'!$E$8),2),0))</f>
        <v>0</v>
      </c>
      <c r="AM17" s="32">
        <f>IF(IF(IF(AND($AG17=1,$I17&gt;0),ROUND(IF($AH17+$AI17&gt;=2600,2600*'umowa o pracę'!$E$8,($AH17+$AI17)*'umowa o pracę'!$E$8),2)+IF($AI17=0,ROUND(IF($AH17&gt;2600,ROUND($AK17/$AH17*2600,2),$AK17)*'umowa o pracę'!$E$8,2),ROUND(IF($AH17&gt;2600,ROUND($AK17/$AH17*2600,2),$AK17)*'umowa o pracę'!$E$8,2)),ROUND(IF($AH17+$AI17&gt;=2600,2600*'umowa o pracę'!$E$8,($AH17+$AI17)*'umowa o pracę'!$E$8),2)-IF($AI17=0,ROUND(ROUND(IF($AH17&gt;2600,ROUND($AJ17/$AH17*2600,2),$AJ17),2)*'umowa o pracę'!$E$8,2),IF($AI17&gt;0,IF($AH17+$AI17&lt;2600,ROUND(ROUND($AJ17+ROUND($AI17*9%,2),2)*'umowa o pracę'!$E$8,2),IF(AND($AH17+$AI17&gt;=2600,$AI17&lt;2600,$AH17&lt;2600),ROUND((ROUND(((2600-$AI17)/$AH17)*$AJ17,2)+ROUND($AI17*9%,2))*'umowa o pracę'!$E$8,2),IF(AND($AH17+$AI17&gt;=2600,$AI17&gt;=2600),ROUND((ROUND(2600*9%,2))*'umowa o pracę'!$E$8,2),IF(AND($AH17+$AI17&gt;=2600,$AH17&gt;=2600,$AI17&lt;2600),ROUND((ROUND($AI17*9%,2)+ROUND(((2600-$AI17)/$AH17)*$AJ17,2))*'umowa o pracę'!$E$8,2),0)))),0)))&gt;$J17,$J17,IF(AND($AG17=1,$I17&gt;0),ROUND(IF($AH17+$AI17&gt;=2600,2600*'umowa o pracę'!$E$8,($AH17+$AI17)*'umowa o pracę'!$E$8),2)+IF($AI17=0,ROUND(IF($AH17&gt;2600,ROUND($AK17/$AH17*2600,2),$AK17)*'umowa o pracę'!$E$8,2),ROUND(IF($AH17&gt;2600,ROUND($AK17/$AH17*2600,2),$AK17)*'umowa o pracę'!$E$8,2)),ROUND(IF($AH17+$AI17&gt;=2600,2600*'umowa o pracę'!$E$8,($AH17+$AI17)*'umowa o pracę'!$E$8),2)-IF($AI17=0,ROUND(ROUND(IF($AH17&gt;2600,ROUND($AJ17/$AH17*2600,2),$AJ17),2)*'umowa o pracę'!$E$8,2),IF($AI17&gt;0,IF($AH17+$AI17&lt;2600,ROUND(ROUND($AJ17+ROUND($AI17*9%,2),2)*'umowa o pracę'!$E$8,2),IF(AND($AH17+$AI17&gt;=2600,$AI17&lt;2600,$AH17&lt;2600),ROUND((ROUND(((2600-$AI17)/$AH17)*$AJ17,2)+ROUND($AI17*9%,2))*'umowa o pracę'!$E$8,2),IF(AND($AH17+$AI17&gt;=2600,$AI17&gt;=2600),ROUND((ROUND(2600*9%,2))*'umowa o pracę'!$E$8,2),IF(AND($AH17+$AI17&gt;=2600,$AH17&gt;=2600,$AI17&lt;2600),ROUND((ROUND($AI17*9%,2)+ROUND(((2600-$AI17)/$AH17)*$AJ17,2))*'umowa o pracę'!$E$8,2),0)))),0))))&gt;$J17,$J17,IF(IF(AND($AG17=1,$I17&gt;0),ROUND(IF($AH17+$AI17&gt;=2600,2600*'umowa o pracę'!$E$8,($AH17+$AI17)*'umowa o pracę'!$E$8),2)+IF($AI17=0,ROUND(IF($AH17&gt;2600,ROUND($AK17/$AH17*2600,2),$AK17)*'umowa o pracę'!$E$8,2),ROUND(IF($AH17&gt;2600,ROUND($AK17/$AH17*2600,2),$AK17)*'umowa o pracę'!$E$8,2)),ROUND(IF($AH17+$AI17&gt;=2600,2600*'umowa o pracę'!$E$8,($AH17+$AI17)*'umowa o pracę'!$E$8),2)-IF($AI17=0,ROUND(ROUND(IF($AH17&gt;2600,ROUND($AJ17/$AH17*2600,2),$AJ17),2)*'umowa o pracę'!$E$8,2),IF($AI17&gt;0,IF($AH17+$AI17&lt;2600,ROUND(ROUND($AJ17+ROUND($AI17*9%,2),2)*'umowa o pracę'!$E$8,2),IF(AND($AH17+$AI17&gt;=2600,$AI17&lt;2600,$AH17&lt;2600),ROUND((ROUND(((2600-$AI17)/$AH17)*$AJ17,2)+ROUND($AI17*9%,2))*'umowa o pracę'!$E$8,2),IF(AND($AH17+$AI17&gt;=2600,$AI17&gt;=2600),ROUND((ROUND(2600*9%,2))*'umowa o pracę'!$E$8,2),IF(AND($AH17+$AI17&gt;=2600,$AH17&gt;=2600,$AI17&lt;2600),ROUND((ROUND($AI17*9%,2)+ROUND(((2600-$AI17)/$AH17)*$AJ17,2))*'umowa o pracę'!$E$8,2),0)))),0)))&gt;$J17,$J17,IF(AND($AG17=1,$I17&gt;0),ROUND(IF($AH17+$AI17&gt;=2600,2600*'umowa o pracę'!$E$8,($AH17+$AI17)*'umowa o pracę'!$E$8),2)+IF($AI17=0,ROUND(IF($AH17&gt;2600,ROUND($AK17/$AH17*2600,2),$AK17)*'umowa o pracę'!$E$8,2),ROUND(IF($AH17&gt;2600,ROUND($AK17/$AH17*2600,2),$AK17)*'umowa o pracę'!$E$8,2)),ROUND(IF($AH17+$AI17&gt;=2600,2600*'umowa o pracę'!$E$8,($AH17+$AI17)*'umowa o pracę'!$E$8),2)-IF(AND($AI17=0,I17&gt;0),ROUND(ROUND(IF($AH17&gt;2600,ROUND($AJ17/$AH17*2600,2),$AJ17),2)*'umowa o pracę'!$E$8,2),IF($AI17&gt;0,IF($AH17+$AI17&lt;2600,ROUND(ROUND($AJ17+ROUND($AI17*9%,2),2)*'umowa o pracę'!$E$8,2),IF(AND($AH17+$AI17&gt;=2600,$AI17&lt;2600,$AH17&lt;2600),ROUND((ROUND(((2600-$AI17)/$AH17)*$AJ17,2)+ROUND($AI17*9%,2))*'umowa o pracę'!$E$8,2),IF(AND($AH17+$AI17&gt;=2600,$AI17&gt;=2600),ROUND((ROUND(2600*9%,2))*'umowa o pracę'!$E$8,2),IF(AND($AH17+$AI17&gt;=2600,$AH17&gt;=2600,$AI17&lt;2600),ROUND((ROUND($AI17*9%,2)+ROUND(((2600-$AI17)/$AH17)*$AJ17,2))*'umowa o pracę'!$E$8,2),0)))),0)))))</f>
        <v>0</v>
      </c>
      <c r="AN17" s="32">
        <f>IF(IF(IF(AND($AG17=1,$I17&gt;0),ROUND(IF($AH17+$AI17&gt;=2800,2800*'umowa o pracę'!$E$8,($AH17+$AI17)*'umowa o pracę'!$E$8),2)+IF($AI17=0,ROUND(IF($AH17&gt;2800,ROUND($AK17/$AH17*2800,2),$AK17)*'umowa o pracę'!$E$8,2),ROUND(IF($AH17&gt;2800,ROUND($AK17/$AH17*2800,2),$AK17)*'umowa o pracę'!$E$8,2)),ROUND(IF($AH17+$AI17&gt;=2800,2800*'umowa o pracę'!$E$8,($AH17+$AI17)*'umowa o pracę'!$E$8),2)-IF($AI17=0,ROUND(ROUND(IF($AH17&gt;2800,ROUND($AJ17/$AH17*2800,2),$AJ17),2)*'umowa o pracę'!$E$8,2),IF($AI17&gt;0,IF($AH17+$AI17&lt;2800,ROUND(ROUND($AJ17+ROUND($AI17*9%,2),2)*'umowa o pracę'!$E$8,2),IF(AND($AH17+$AI17&gt;=2800,$AI17&lt;2800,$AH17&lt;2800),ROUND((ROUND(((2800-$AI17)/$AH17)*$AJ17,2)+ROUND($AI17*9%,2))*'umowa o pracę'!$E$8,2),IF(AND($AH17+$AI17&gt;=2800,$AI17&gt;=2800),ROUND((ROUND(2800*9%,2))*'umowa o pracę'!$E$8,2),IF(AND($AH17+$AI17&gt;=2800,$AH17&gt;=2800,$AI17&lt;2800),ROUND((ROUND($AI17*9%,2)+ROUND(((2800-$AI17)/$AH17)*$AJ17,2))*'umowa o pracę'!$E$8,2),0)))),0)))&gt;$J17,$J17,IF(AND($AG17=1,$I17&gt;0),ROUND(IF($AH17+$AI17&gt;=2800,2800*'umowa o pracę'!$E$8,($AH17+$AI17)*'umowa o pracę'!$E$8),2)+IF($AI17=0,ROUND(IF($AH17&gt;2800,ROUND($AK17/$AH17*2800,2),$AK17)*'umowa o pracę'!$E$8,2),ROUND(IF($AH17&gt;2800,ROUND($AK17/$AH17*2800,2),$AK17)*'umowa o pracę'!$E$8,2)),ROUND(IF($AH17+$AI17&gt;=2800,2800*'umowa o pracę'!$E$8,($AH17+$AI17)*'umowa o pracę'!$E$8),2)-IF($AI17=0,ROUND(ROUND(IF($AH17&gt;2800,ROUND($AJ17/$AH17*2800,2),$AJ17),2)*'umowa o pracę'!$E$8,2),IF($AI17&gt;0,IF($AH17+$AI17&lt;2800,ROUND(ROUND($AJ17+ROUND($AI17*9%,2),2)*'umowa o pracę'!$E$8,2),IF(AND($AH17+$AI17&gt;=2800,$AI17&lt;2800,$AH17&lt;2800),ROUND((ROUND(((2800-$AI17)/$AH17)*$AJ17,2)+ROUND($AI17*9%,2))*'umowa o pracę'!$E$8,2),IF(AND($AH17+$AI17&gt;=2800,$AI17&gt;=2800),ROUND((ROUND(2800*9%,2))*'umowa o pracę'!$E$8,2),IF(AND($AH17+$AI17&gt;=2800,$AH17&gt;=2800,$AI17&lt;2800),ROUND((ROUND($AI17*9%,2)+ROUND(((2800-$AI17)/$AH17)*$AJ17,2))*'umowa o pracę'!$E$8,2),0)))),0))))&gt;$J17,$J17,IF(IF(AND($AG17=1,$I17&gt;0),ROUND(IF($AH17+$AI17&gt;=2800,2800*'umowa o pracę'!$E$8,($AH17+$AI17)*'umowa o pracę'!$E$8),2)+IF($AI17=0,ROUND(IF($AH17&gt;2800,ROUND($AK17/$AH17*2800,2),$AK17)*'umowa o pracę'!$E$8,2),ROUND(IF($AH17&gt;2800,ROUND($AK17/$AH17*2800,2),$AK17)*'umowa o pracę'!$E$8,2)),ROUND(IF($AH17+$AI17&gt;=2800,2800*'umowa o pracę'!$E$8,($AH17+$AI17)*'umowa o pracę'!$E$8),2)-IF($AI17=0,ROUND(ROUND(IF($AH17&gt;2800,ROUND($AJ17/$AH17*2800,2),$AJ17),2)*'umowa o pracę'!$E$8,2),IF($AI17&gt;0,IF($AH17+$AI17&lt;2800,ROUND(ROUND($AJ17+ROUND($AI17*9%,2),2)*'umowa o pracę'!$E$8,2),IF(AND($AH17+$AI17&gt;=2800,$AI17&lt;2800,$AH17&lt;2800),ROUND((ROUND(((2800-$AI17)/$AH17)*$AJ17,2)+ROUND($AI17*9%,2))*'umowa o pracę'!$E$8,2),IF(AND($AH17+$AI17&gt;=2800,$AI17&gt;=2800),ROUND((ROUND(2800*9%,2))*'umowa o pracę'!$E$8,2),IF(AND($AH17+$AI17&gt;=2800,$AH17&gt;=2800,$AI17&lt;2800),ROUND((ROUND($AI17*9%,2)+ROUND(((2800-$AI17)/$AH17)*$AJ17,2))*'umowa o pracę'!$E$8,2),0)))),0)))&gt;$J17,$J17,IF(AND($AG17=1,$I17&gt;0),ROUND(IF($AH17+$AI17&gt;=2800,2800*'umowa o pracę'!$E$8,($AH17+$AI17)*'umowa o pracę'!$E$8),2)+IF($AI17=0,ROUND(IF($AH17&gt;2800,ROUND($AK17/$AH17*2800,2),$AK17)*'umowa o pracę'!$E$8,2),ROUND(IF($AH17&gt;2800,ROUND($AK17/$AH17*2800,2),$AK17)*'umowa o pracę'!$E$8,2)),ROUND(IF($AH17+$AI17&gt;=2800,2800*'umowa o pracę'!$E$8,($AH17+$AI17)*'umowa o pracę'!$E$8),2)-IF(AND($AI17=0,I17&gt;0),ROUND(ROUND(IF($AH17&gt;2800,ROUND($AJ17/$AH17*2800,2),$AJ17),2)*'umowa o pracę'!$E$8,2),IF($AI17&gt;0,IF($AH17+$AI17&lt;2800,ROUND(ROUND($AJ17+ROUND($AI17*9%,2),2)*'umowa o pracę'!$E$8,2),IF(AND($AH17+$AI17&gt;=2800,$AI17&lt;2800,$AH17&lt;2800),ROUND((ROUND(((2800-$AI17)/$AH17)*$AJ17,2)+ROUND($AI17*9%,2))*'umowa o pracę'!$E$8,2),IF(AND($AH17+$AI17&gt;=2800,$AI17&gt;=2800),ROUND((ROUND(2800*9%,2))*'umowa o pracę'!$E$8,2),IF(AND($AH17+$AI17&gt;=2800,$AH17&gt;=2800,$AI17&lt;2800),ROUND((ROUND($AI17*9%,2)+ROUND(((2800-$AI17)/$AH17)*$AJ17,2))*'umowa o pracę'!$E$8,2),0)))),0)))))</f>
        <v>0</v>
      </c>
      <c r="AO17" s="32">
        <f>IF('umowa o pracę'!$E$7=2020,IF(IF($AG17=1,IF($AI17=0,ROUND(IF($AH17&gt;2600,ROUND($AJ17/$AH17*2600,2),$AJ17)*'umowa o pracę'!$E$8,2),IF($AH17+$AI17&lt;2600,ROUND(ROUND($AJ17+ROUND($AI17*9%,2),2)*'umowa o pracę'!$E$8,2),IF(AND($AH17+$AI17&gt;=2600,$AH17&lt;2600),ROUND((ROUND($AJ17+ROUND((2600-$AH17)*9%,2),2))*'umowa o pracę'!$E$8,2),IF(AND($AH17+$AI17&gt;=2600,$AH17&gt;=2600),ROUND(ROUND($AJ17/$AH17*2600,2)*'umowa o pracę'!$E$8,2),0)))),0)&gt;$H17,$H17,IF($AG17=1,IF($AI17=0,ROUND(IF($AH17&gt;2600,ROUND($AJ17/$AH17*2600,2),$AJ17)*'umowa o pracę'!$E$8,2),IF($AH17+$AI17&lt;2600,ROUND(ROUND($AJ17+ROUND($AI17*9%,2),2)*'umowa o pracę'!$E$8,2),IF(AND($AH17+$AI17&gt;=2600,$AH17&lt;2600),ROUND((ROUND($AJ17+ROUND((2600-$AH17)*9%,2),2))*'umowa o pracę'!$E$8,2),IF(AND($AH17+$AI17&gt;=2600,$AH17&gt;=2600),ROUND(ROUND($AJ17/$AH17*2600,2)*'umowa o pracę'!$E$8,2),0)))),0)),IF('umowa o pracę'!$E$7=2021,IF(IF($AG17=1,IF($AI17=0,ROUND(IF($AH17&gt;2800,ROUND($AJ17/$AH17*2800,2),$AJ17)*'umowa o pracę'!$E$8,2),IF($AH17+$AI17&lt;2800,ROUND(ROUND($AJ17+ROUND($AI17*9%,2),2)*'umowa o pracę'!$E$8,2),IF(AND($AH17+$AI17&gt;=2800,$AH17&lt;2800),ROUND((ROUND($AJ17+ROUND((2800-$AH17)*9%,2),2))*'umowa o pracę'!$E$8,2),IF(AND($AH17+$AI17&gt;=2800,$AH17&gt;=2800),ROUND(ROUND($AJ17/$AH17*2800,2)*'umowa o pracę'!$E$8,2),0)))),0)&gt;$H17,$H17,IF($AG17=1,IF($AI17=0,ROUND(IF($AH17&gt;2800,ROUND($AJ17/$AH17*2800,2),$AJ17)*'umowa o pracę'!$E$8,2),IF($AH17+$AI17&lt;2800,ROUND(ROUND($AJ17+ROUND($AI17*9%,2),2)*'umowa o pracę'!$E$8,2),IF(AND($AH17+$AI17&gt;=2800,$AH17&lt;2800),ROUND((ROUND($AJ17+ROUND((2800-$AH17)*9%,2),2))*'umowa o pracę'!$E$8,2),IF(AND($AH17+$AI17&gt;=2800,$AH17&gt;=2800),ROUND(ROUND($AJ17/$AH17*2800,2)*'umowa o pracę'!$E$8,2),0)))),0)),0))</f>
        <v>0</v>
      </c>
      <c r="AP17" s="32">
        <f>IF('umowa o pracę'!$E$7=2020,IF(IF($AG17=1,IF($AI17=0,ROUND(IF($AH17&gt;2600,ROUND($AK17/$AH17*2600,2),$AK17)*'umowa o pracę'!$E$8,2),ROUND(IF($AH17&gt;2600,ROUND($AK17/$AH17*2600,2),$AK17)*'umowa o pracę'!$E$8,2)),0)&gt;$I17,$I17,IF($AG17=1,IF($AI17=0,ROUND(IF($AH17&gt;2600,ROUND($AK17/$AH17*2600,2),$AK17)*'umowa o pracę'!$E$8,2),ROUND(IF($AH17&gt;2600,ROUND($AK17/$AH17*2600,2),$AK17)*'umowa o pracę'!$E$8,2)),0)),IF('umowa o pracę'!$E$7=2021,IF(IF($AG17=1,IF($AI17=0,ROUND(IF($AH17&gt;2800,ROUND($AK17/$AH17*2800,2),$AK17)*'umowa o pracę'!$E$8,2),ROUND(IF($AH17&gt;2800,ROUND($AK17/$AH17*2800,2),$AK17)*'umowa o pracę'!$E$8,2)),0)&gt;$I17,$I17,IF($AG17=1,IF($AI17=0,ROUND(IF($AH17&gt;2800,ROUND($AK17/$AH17*2800,2),$AK17)*'umowa o pracę'!$E$8,2),ROUND(IF($AH17&gt;2800,ROUND($AK17/$AH17*2800,2),$AK17)*'umowa o pracę'!$E$8,2)),0)),0))</f>
        <v>0</v>
      </c>
      <c r="AQ17" s="56">
        <f>IF('umowa o pracę'!$E$7=2020,$AM17,IF('umowa o pracę'!$E$7=2021,$AN17,0))</f>
        <v>0</v>
      </c>
      <c r="AR17" s="33">
        <f>IF('umowa o pracę'!$E$7=0,0,U17+AF17+AQ17)</f>
        <v>0</v>
      </c>
      <c r="AS17" s="19"/>
      <c r="AT17" s="19"/>
      <c r="AU17" s="19"/>
      <c r="AV17" s="19"/>
      <c r="AW17" s="19"/>
      <c r="AX17" s="19">
        <f t="shared" si="2"/>
        <v>10</v>
      </c>
      <c r="AY17" s="19"/>
      <c r="AZ17" s="234">
        <f t="shared" si="3"/>
        <v>0</v>
      </c>
      <c r="BA17" s="234">
        <f t="shared" si="4"/>
        <v>0</v>
      </c>
      <c r="BB17" s="234">
        <f t="shared" si="5"/>
        <v>0</v>
      </c>
      <c r="BC17" s="234">
        <f t="shared" si="6"/>
        <v>0</v>
      </c>
      <c r="BD17" s="234">
        <f t="shared" si="7"/>
        <v>0</v>
      </c>
      <c r="BE17" s="234">
        <f t="shared" si="8"/>
        <v>0</v>
      </c>
      <c r="BF17" s="234">
        <f t="shared" si="9"/>
        <v>0</v>
      </c>
      <c r="BG17" s="234">
        <f t="shared" si="10"/>
        <v>0</v>
      </c>
      <c r="BH17" s="234">
        <f t="shared" si="11"/>
        <v>0</v>
      </c>
      <c r="BI17" s="238">
        <f t="shared" si="12"/>
        <v>0</v>
      </c>
      <c r="BJ17" s="236"/>
      <c r="BK17" s="236"/>
      <c r="BL17" s="237"/>
    </row>
    <row r="18" spans="1:64" ht="15.75" x14ac:dyDescent="0.25">
      <c r="A18" s="129">
        <v>7</v>
      </c>
      <c r="B18" s="57"/>
      <c r="C18" s="57"/>
      <c r="D18" s="36"/>
      <c r="E18" s="36"/>
      <c r="F18" s="242"/>
      <c r="G18" s="37">
        <v>1</v>
      </c>
      <c r="H18" s="58">
        <v>0</v>
      </c>
      <c r="I18" s="59">
        <v>0</v>
      </c>
      <c r="J18" s="60">
        <v>0</v>
      </c>
      <c r="K18" s="52">
        <v>1</v>
      </c>
      <c r="L18" s="39">
        <v>0</v>
      </c>
      <c r="M18" s="39">
        <v>0</v>
      </c>
      <c r="N18" s="39">
        <v>0</v>
      </c>
      <c r="O18" s="39">
        <v>0</v>
      </c>
      <c r="P18" s="35">
        <f>IF('umowa o pracę'!$E$7=2020,ROUND(IF($L18&gt;=2600,2600*'umowa o pracę'!$E$8,$L18*'umowa o pracę'!$E$8),2),IF('umowa o pracę'!$E$7=2021,ROUND(IF($L18&gt;=2800,2800*'umowa o pracę'!$E$8,$L18*'umowa o pracę'!$E$8),2),0))</f>
        <v>0</v>
      </c>
      <c r="Q18" s="252">
        <f>IF(IF(IF(AND($K18=1,$I18&gt;0),ROUND(IF($L18+$M18&gt;=2600,2600*'umowa o pracę'!$E$8,($L18+$M18)*'umowa o pracę'!$E$8),2)+IF($M18=0,ROUND(IF($L18&gt;2600,ROUND($O18/$L18*2600,2),$O18)*'umowa o pracę'!$E$8,2),ROUND(IF($L18&gt;2600,ROUND($O18/$L18*2600,2),$O18)*'umowa o pracę'!$E$8,2)),ROUND(IF($L18+$M18&gt;=2600,2600*'umowa o pracę'!$E$8,($L18+$M18)*'umowa o pracę'!$E$8),2)-IF($M18=0,ROUND(ROUND(IF($L18&gt;2600,ROUND($N18/$L18*2600,2),$N18),2)*'umowa o pracę'!$E$8,2),IF($M18&gt;0,IF($L18+$M18&lt;2600,ROUND(ROUND($N18+ROUND($M18*9%,2),2)*'umowa o pracę'!$E$8,2),IF(AND($L18+$M18&gt;=2600,$M18&lt;2600,$L18&lt;2600),ROUND((ROUND(((2600-$M18)/$L18)*$N18,2)+ROUND($M18*9%,2))*'umowa o pracę'!$E$8,2),IF(AND($L18+$M18&gt;=2600,$M18&gt;=2600),ROUND((ROUND(2600*9%,2))*'umowa o pracę'!$E$8,2),IF(AND($L18+$M18&gt;=2600,$L18&gt;=2600,$M18&lt;2600),ROUND((ROUND($M18*9%,2)+ROUND(((2600-$M18)/$L18)*$N18,2))*'umowa o pracę'!$E$8,2),0)))),0)))&gt;$J18,$J18,IF(AND($K18=1,$I18&gt;0),ROUND(IF($L18+$M18&gt;=2600,2600*'umowa o pracę'!$E$8,($L18+$M18)*'umowa o pracę'!$E$8),2)+IF($M18=0,ROUND(IF($L18&gt;2600,ROUND($O18/$L18*2600,2),$O18)*'umowa o pracę'!$E$8,2),ROUND(IF($L18&gt;2600,ROUND($O18/$L18*2600,2),$O18)*'umowa o pracę'!$E$8,2)),ROUND(IF($L18+$M18&gt;=2600,2600*'umowa o pracę'!$E$8,($L18+$M18)*'umowa o pracę'!$E$8),2)-IF($M18=0,ROUND(ROUND(IF($L18&gt;2600,ROUND($N18/$L18*2600,2),$N18),2)*'umowa o pracę'!$E$8,2),IF($M18&gt;0,IF($L18+$M18&lt;2600,ROUND(ROUND($N18+ROUND($M18*9%,2),2)*'umowa o pracę'!$E$8,2),IF(AND($L18+$M18&gt;=2600,$M18&lt;2600,$L18&lt;2600),ROUND((ROUND(((2600-$M18)/$L18)*$N18,2)+ROUND($M18*9%,2))*'umowa o pracę'!$E$8,2),IF(AND($L18+$M18&gt;=2600,$M18&gt;=2600),ROUND((ROUND(2600*9%,2))*'umowa o pracę'!$E$8,2),IF(AND($L18+$M18&gt;=2600,$L18&gt;=2600,$M18&lt;2600),ROUND((ROUND($M18*9%,2)+ROUND(((2600-$M18)/$L18)*$N18,2))*'umowa o pracę'!$E$8,2),0)))),0))))&gt;$J18,$J18,IF(IF(AND($K18=1,$I18&gt;0),ROUND(IF($L18+$M18&gt;=2600,2600*'umowa o pracę'!$E$8,($L18+$M18)*'umowa o pracę'!$E$8),2)+IF($M18=0,ROUND(IF($L18&gt;2600,ROUND($O18/$L18*2600,2),$O18)*'umowa o pracę'!$E$8,2),ROUND(IF($L18&gt;2600,ROUND($O18/$L18*2600,2),$O18)*'umowa o pracę'!$E$8,2)),ROUND(IF($L18+$M18&gt;=2600,2600*'umowa o pracę'!$E$8,($L18+$M18)*'umowa o pracę'!$E$8),2)-IF($M18=0,ROUND(ROUND(IF($L18&gt;2600,ROUND($N18/$L18*2600,2),$N18),2)*'umowa o pracę'!$E$8,2),IF($M18&gt;0,IF($L18+$M18&lt;2600,ROUND(ROUND($N18+ROUND($M18*9%,2),2)*'umowa o pracę'!$E$8,2),IF(AND($L18+$M18&gt;=2600,$M18&lt;2600,$L18&lt;2600),ROUND((ROUND(((2600-$M18)/$L18)*$N18,2)+ROUND($M18*9%,2))*'umowa o pracę'!$E$8,2),IF(AND($L18+$M18&gt;=2600,$M18&gt;=2600),ROUND((ROUND(2600*9%,2))*'umowa o pracę'!$E$8,2),IF(AND($L18+$M18&gt;=2600,$L18&gt;=2600,$M18&lt;2600),ROUND((ROUND($M18*9%,2)+ROUND(((2600-$M18)/$L18)*$N18,2))*'umowa o pracę'!$E$8,2),0)))),0)))&gt;$J18,$J18,IF(AND($K18=1,$I18&gt;0),ROUND(IF($L18+$M18&gt;=2600,2600*'umowa o pracę'!$E$8,($L18+$M18)*'umowa o pracę'!$E$8),2)+IF($M18=0,ROUND(IF($L18&gt;2600,ROUND($O18/$L18*2600,2),$O18)*'umowa o pracę'!$E$8,2),ROUND(IF($L18&gt;2600,ROUND($O18/$L18*2600,2),$O18)*'umowa o pracę'!$E$8,2)),ROUND(IF($L18+$M18&gt;=2600,2600*'umowa o pracę'!$E$8,($L18+$M18)*'umowa o pracę'!$E$8),2)-IF(AND($M18=0,I18&gt;0),ROUND(ROUND(IF($L18&gt;2600,ROUND($N18/$L18*2600,2),$N18),2)*'umowa o pracę'!$E$8,2),IF($M18&gt;0,IF($L18+$M18&lt;2600,ROUND(ROUND($N18+ROUND($M18*9%,2),2)*'umowa o pracę'!$E$8,2),IF(AND($L18+$M18&gt;=2600,$M18&lt;2600,$L18&lt;2600),ROUND((ROUND(((2600-$M18)/$L18)*$N18,2)+ROUND($M18*9%,2))*'umowa o pracę'!$E$8,2),IF(AND($L18+$M18&gt;=2600,$M18&gt;=2600),ROUND((ROUND(2600*9%,2))*'umowa o pracę'!$E$8,2),IF(AND($L18+$M18&gt;=2600,$L18&gt;=2600,$M18&lt;2600),ROUND((ROUND($M18*9%,2)+ROUND(((2600-$M18)/$L18)*$N18,2))*'umowa o pracę'!$E$8,2),0)))),0)))))</f>
        <v>0</v>
      </c>
      <c r="R18" s="252">
        <f>IF(IF(IF(AND($K18=1,$I18&gt;0),ROUND(IF($L18+$M18&gt;=2800,2800*'umowa o pracę'!$E$8,($L18+$M18)*'umowa o pracę'!$E$8),2)+IF($M18=0,ROUND(IF($L18&gt;2800,ROUND($O18/$L18*2800,2),$O18)*'umowa o pracę'!$E$8,2),ROUND(IF($L18&gt;2800,ROUND($O18/$L18*2800,2),$O18)*'umowa o pracę'!$E$8,2)),ROUND(IF($L18+$M18&gt;=2800,2800*'umowa o pracę'!$E$8,($L18+$M18)*'umowa o pracę'!$E$8),2)-IF($M18=0,ROUND(ROUND(IF($L18&gt;2800,ROUND($N18/$L18*2800,2),$N18),2)*'umowa o pracę'!$E$8,2),IF($M18&gt;0,IF($L18+$M18&lt;2800,ROUND(ROUND($N18+ROUND($M18*9%,2),2)*'umowa o pracę'!$E$8,2),IF(AND($L18+$M18&gt;=2800,$M18&lt;2800,$L18&lt;2800),ROUND((ROUND(((2800-$M18)/$L18)*$N18,2)+ROUND($M18*9%,2))*'umowa o pracę'!$E$8,2),IF(AND($L18+$M18&gt;=2800,$M18&gt;=2800),ROUND((ROUND(2800*9%,2))*'umowa o pracę'!$E$8,2),IF(AND($L18+$M18&gt;=2800,$L18&gt;=2800,$M18&lt;2800),ROUND((ROUND($M18*9%,2)+ROUND(((2800-$M18)/$L18)*$N18,2))*'umowa o pracę'!$E$8,2),0)))),0)))&gt;$J18,$J18,IF(AND($K18=1,$I18&gt;0),ROUND(IF($L18+$M18&gt;=2800,2800*'umowa o pracę'!$E$8,($L18+$M18)*'umowa o pracę'!$E$8),2)+IF($M18=0,ROUND(IF($L18&gt;2800,ROUND($O18/$L18*2800,2),$O18)*'umowa o pracę'!$E$8,2),ROUND(IF($L18&gt;2800,ROUND($O18/$L18*2800,2),$O18)*'umowa o pracę'!$E$8,2)),ROUND(IF($L18+$M18&gt;=2800,2800*'umowa o pracę'!$E$8,($L18+$M18)*'umowa o pracę'!$E$8),2)-IF($M18=0,ROUND(ROUND(IF($L18&gt;2800,ROUND($N18/$L18*2800,2),$N18),2)*'umowa o pracę'!$E$8,2),IF($M18&gt;0,IF($L18+$M18&lt;2800,ROUND(ROUND($N18+ROUND($M18*9%,2),2)*'umowa o pracę'!$E$8,2),IF(AND($L18+$M18&gt;=2800,$M18&lt;2800,$L18&lt;2800),ROUND((ROUND(((2800-$M18)/$L18)*$N18,2)+ROUND($M18*9%,2))*'umowa o pracę'!$E$8,2),IF(AND($L18+$M18&gt;=2800,$M18&gt;=2800),ROUND((ROUND(2800*9%,2))*'umowa o pracę'!$E$8,2),IF(AND($L18+$M18&gt;=2800,$L18&gt;=2800,$M18&lt;2800),ROUND((ROUND($M18*9%,2)+ROUND(((2800-$M18)/$L18)*$N18,2))*'umowa o pracę'!$E$8,2),0)))),0))))&gt;$J18,$J18,IF(IF(AND($K18=1,$I18&gt;0),ROUND(IF($L18+$M18&gt;=2800,2800*'umowa o pracę'!$E$8,($L18+$M18)*'umowa o pracę'!$E$8),2)+IF($M18=0,ROUND(IF($L18&gt;2800,ROUND($O18/$L18*2800,2),$O18)*'umowa o pracę'!$E$8,2),ROUND(IF($L18&gt;2800,ROUND($O18/$L18*2800,2),$O18)*'umowa o pracę'!$E$8,2)),ROUND(IF($L18+$M18&gt;=2800,2800*'umowa o pracę'!$E$8,($L18+$M18)*'umowa o pracę'!$E$8),2)-IF($M18=0,ROUND(ROUND(IF($L18&gt;2800,ROUND($N18/$L18*2800,2),$N18),2)*'umowa o pracę'!$E$8,2),IF($M18&gt;0,IF($L18+$M18&lt;2800,ROUND(ROUND($N18+ROUND($M18*9%,2),2)*'umowa o pracę'!$E$8,2),IF(AND($L18+$M18&gt;=2800,$M18&lt;2800,$L18&lt;2800),ROUND((ROUND(((2800-$M18)/$L18)*$N18,2)+ROUND($M18*9%,2))*'umowa o pracę'!$E$8,2),IF(AND($L18+$M18&gt;=2800,$M18&gt;=2800),ROUND((ROUND(2800*9%,2))*'umowa o pracę'!$E$8,2),IF(AND($L18+$M18&gt;=2800,$L18&gt;=2800,$M18&lt;2800),ROUND((ROUND($M18*9%,2)+ROUND(((2800-$M18)/$L18)*$N18,2))*'umowa o pracę'!$E$8,2),0)))),0)))&gt;$J18,$J18,IF(AND($K18=1,$I18&gt;0),ROUND(IF($L18+$M18&gt;=2800,2800*'umowa o pracę'!$E$8,($L18+$M18)*'umowa o pracę'!$E$8),2)+IF($M18=0,ROUND(IF($L18&gt;2800,ROUND($O18/$L18*2800,2),$O18)*'umowa o pracę'!$E$8,2),ROUND(IF($L18&gt;2800,ROUND($O18/$L18*2800,2),$O18)*'umowa o pracę'!$E$8,2)),ROUND(IF($L18+$M18&gt;=2800,2800*'umowa o pracę'!$E$8,($L18+$M18)*'umowa o pracę'!$E$8),2)-IF(AND($M18=0,I18&gt;0),ROUND(ROUND(IF($L18&gt;2800,ROUND($N18/$L18*2800,2),$N18),2)*'umowa o pracę'!$E$8,2),IF($M18&gt;0,IF($L18+$M18&lt;2800,ROUND(ROUND($N18+ROUND($M18*9%,2),2)*'umowa o pracę'!$E$8,2),IF(AND($L18+$M18&gt;=2800,$M18&lt;2800,$L18&lt;2800),ROUND((ROUND(((2800-$M18)/$L18)*$N18,2)+ROUND($M18*9%,2))*'umowa o pracę'!$E$8,2),IF(AND($L18+$M18&gt;=2800,$M18&gt;=2800),ROUND((ROUND(2800*9%,2))*'umowa o pracę'!$E$8,2),IF(AND($L18+$M18&gt;=2800,$L18&gt;=2800,$M18&lt;2800),ROUND((ROUND($M18*9%,2)+ROUND(((2800-$M18)/$L18)*$N18,2))*'umowa o pracę'!$E$8,2),0)))),0)))))</f>
        <v>0</v>
      </c>
      <c r="S18" s="32">
        <f>IF('umowa o pracę'!$E$7=2020,IF(IF($K18=1,IF($M18=0,ROUND(IF($L18&gt;2600,ROUND($N18/$L18*2600,2),$N18)*'umowa o pracę'!$E$8,2),IF($L18+$M18&lt;2600,ROUND(ROUND($N18+ROUND($M18*9%,2),2)*'umowa o pracę'!$E$8,2),IF(AND($L18+$M18&gt;=2600,$L18&lt;2600),ROUND((ROUND($N18+ROUND((2600-$L18)*9%,2),2))*'umowa o pracę'!$E$8,2),IF(AND($L18+$M18&gt;=2600,$L18&gt;=2600),ROUND(ROUND($N18/$L18*2600,2)*'umowa o pracę'!$E$8,2),0)))),0)&gt;$H18,$H18,IF($K18=1,IF($M18=0,ROUND(IF($L18&gt;2600,ROUND($N18/$L18*2600,2),$N18)*'umowa o pracę'!$E$8,2),IF($L18+$M18&lt;2600,ROUND(ROUND($N18+ROUND($M18*9%,2),2)*'umowa o pracę'!$E$8,2),IF(AND($L18+$M18&gt;=2600,$L18&lt;2600),ROUND((ROUND($N18+ROUND((2600-$L18)*9%,2),2))*'umowa o pracę'!$E$8,2),IF(AND($L18+$M18&gt;=2600,$L18&gt;=2600),ROUND(ROUND($N18/$L18*2600,2)*'umowa o pracę'!$E$8,2),0)))),0)),IF('umowa o pracę'!$E$7=2021,IF(IF($K18=1,IF($M18=0,ROUND(IF($L18&gt;2800,ROUND($N18/$L18*2800,2),$N18)*'umowa o pracę'!$E$8,2),IF($L18+$M18&lt;2800,ROUND(ROUND($N18+ROUND($M18*9%,2),2)*'umowa o pracę'!$E$8,2),IF(AND($L18+$M18&gt;=2800,$L18&lt;2800),ROUND((ROUND($N18+ROUND((2800-$L18)*9%,2),2))*'umowa o pracę'!$E$8,2),IF(AND($L18+$M18&gt;=2800,$L18&gt;=2800),ROUND(ROUND($N18/$L18*2800,2)*'umowa o pracę'!$E$8,2),0)))),0)&gt;$H18,$H18,IF($K18=1,IF($M18=0,ROUND(IF($L18&gt;2800,ROUND($N18/$L18*2800,2),$N18)*'umowa o pracę'!$E$8,2),IF($L18+$M18&lt;2800,ROUND(ROUND($N18+ROUND($M18*9%,2),2)*'umowa o pracę'!$E$8,2),IF(AND($L18+$M18&gt;=2800,$L18&lt;2800),ROUND((ROUND($N18+ROUND((2800-$L18)*9%,2),2))*'umowa o pracę'!$E$8,2),IF(AND($L18+$M18&gt;=2800,$L18&gt;=2800),ROUND(ROUND($N18/$L18*2800,2)*'umowa o pracę'!$E$8,2),0)))),0)),0))</f>
        <v>0</v>
      </c>
      <c r="T18" s="32">
        <f>IF('umowa o pracę'!$E$7=2020,IF(IF($K18=1,IF($M18=0,ROUND(IF($L18&gt;2600,ROUND($O18/$L18*2600,2),$O18)*'umowa o pracę'!$E$8,2),ROUND(IF($L18&gt;2600,ROUND($O18/$L18*2600,2),$O18)*'umowa o pracę'!$E$8,2)),0)&gt;$I18,$I18,IF($K18=1,IF($M18=0,ROUND(IF($L18&gt;2600,ROUND($O18/$L18*2600,2),$O18)*'umowa o pracę'!$E$8,2),ROUND(IF($L18&gt;2600,ROUND($O18/$L18*2600,2),$O18)*'umowa o pracę'!$E$8,2)),0)),IF('umowa o pracę'!$E$7=2021,IF(IF($K18=1,IF($M18=0,ROUND(IF($L18&gt;2800,ROUND($O18/$L18*2800,2),$O18)*'umowa o pracę'!$E$8,2),ROUND(IF($L18&gt;2800,ROUND($O18/$L18*2800,2),$O18)*'umowa o pracę'!$E$8,2)),0)&gt;$I18,$I18,IF($K18=1,IF($M18=0,ROUND(IF($L18&gt;2800,ROUND($O18/$L18*2800,2),$O18)*'umowa o pracę'!$E$8,2),ROUND(IF($L18&gt;2800,ROUND($O18/$L18*2800,2),$O18)*'umowa o pracę'!$E$8,2)),0)),0))</f>
        <v>0</v>
      </c>
      <c r="U18" s="51">
        <f>IF('umowa o pracę'!$E$7=2020,$Q18,IF('umowa o pracę'!$E$7=2021,$R18,0))</f>
        <v>0</v>
      </c>
      <c r="V18" s="53">
        <f t="shared" si="0"/>
        <v>1</v>
      </c>
      <c r="W18" s="54">
        <f>IF('umowa o pracę'!$E$6&lt;2,0,$L18)</f>
        <v>0</v>
      </c>
      <c r="X18" s="54">
        <f>IF('umowa o pracę'!$E$6&lt;2,0,$M18)</f>
        <v>0</v>
      </c>
      <c r="Y18" s="55">
        <f>IF('umowa o pracę'!$E$6&lt;2,0,$N18)</f>
        <v>0</v>
      </c>
      <c r="Z18" s="55">
        <f>IF('umowa o pracę'!$E$6&lt;2,0,$O18)</f>
        <v>0</v>
      </c>
      <c r="AA18" s="32">
        <f>IF('umowa o pracę'!$E$7=2020,ROUND(IF($W18&gt;=2600,2600*'umowa o pracę'!$E$8,$W18*'umowa o pracę'!$E$8),2),IF('umowa o pracę'!$E$7=2021,ROUND(IF($W18&gt;=2800,2800*'umowa o pracę'!$E$8,$W18*'umowa o pracę'!$E$8),2),0))</f>
        <v>0</v>
      </c>
      <c r="AB18" s="32">
        <f>IF(IF(IF(AND($V18=1,$I18&gt;0),ROUND(IF($W18+$X18&gt;=2600,2600*'umowa o pracę'!$E$8,($W18+$X18)*'umowa o pracę'!$E$8),2)+IF($X18=0,ROUND(IF($W18&gt;2600,ROUND($Z18/$W18*2600,2),$Z18)*'umowa o pracę'!$E$8,2),ROUND(IF($W18&gt;2600,ROUND($Z18/$W18*2600,2),$Z18)*'umowa o pracę'!$E$8,2)),ROUND(IF($W18+$X18&gt;=2600,2600*'umowa o pracę'!$E$8,($W18+$X18)*'umowa o pracę'!$E$8),2)-IF($X18=0,ROUND(ROUND(IF($W18&gt;2600,ROUND($Y18/$W18*2600,2),$Y18),2)*'umowa o pracę'!$E$8,2),IF($X18&gt;0,IF($W18+$X18&lt;2600,ROUND(ROUND($Y18+ROUND($X18*9%,2),2)*'umowa o pracę'!$E$8,2),IF(AND($W18+$X18&gt;=2600,$X18&lt;2600,$W18&lt;2600),ROUND((ROUND(((2600-$X18)/$W18)*$Y18,2)+ROUND($X18*9%,2))*'umowa o pracę'!$E$8,2),IF(AND($W18+$X18&gt;=2600,$X18&gt;=2600),ROUND((ROUND(2600*9%,2))*'umowa o pracę'!$E$8,2),IF(AND($W18+$X18&gt;=2600,$W18&gt;=2600,$X18&lt;2600),ROUND((ROUND($X18*9%,2)+ROUND(((2600-$X18)/$W18)*$Y18,2))*'umowa o pracę'!$E$8,2),0)))),0)))&gt;$J18,$J18,IF(AND($V18=1,$I18&gt;0),ROUND(IF($W18+$X18&gt;=2600,2600*'umowa o pracę'!$E$8,($W18+$X18)*'umowa o pracę'!$E$8),2)+IF($X18=0,ROUND(IF($W18&gt;2600,ROUND($Z18/$W18*2600,2),$Z18)*'umowa o pracę'!$E$8,2),ROUND(IF($W18&gt;2600,ROUND($Z18/$W18*2600,2),$Z18)*'umowa o pracę'!$E$8,2)),ROUND(IF($W18+$X18&gt;=2600,2600*'umowa o pracę'!$E$8,($W18+$X18)*'umowa o pracę'!$E$8),2)-IF($X18=0,ROUND(ROUND(IF($W18&gt;2600,ROUND($Y18/$W18*2600,2),$Y18),2)*'umowa o pracę'!$E$8,2),IF($X18&gt;0,IF($W18+$X18&lt;2600,ROUND(ROUND($Y18+ROUND($X18*9%,2),2)*'umowa o pracę'!$E$8,2),IF(AND($W18+$X18&gt;=2600,$X18&lt;2600,$W18&lt;2600),ROUND((ROUND(((2600-$X18)/$W18)*$Y18,2)+ROUND($X18*9%,2))*'umowa o pracę'!$E$8,2),IF(AND($W18+$X18&gt;=2600,$X18&gt;=2600),ROUND((ROUND(2600*9%,2))*'umowa o pracę'!$E$8,2),IF(AND($W18+$X18&gt;=2600,$W18&gt;=2600,$X18&lt;2600),ROUND((ROUND($X18*9%,2)+ROUND(((2600-$X18)/$W18)*$Y18,2))*'umowa o pracę'!$E$8,2),0)))),0))))&gt;$J18,$J18,IF(IF(AND($V18=1,$I18&gt;0),ROUND(IF($W18+$X18&gt;=2600,2600*'umowa o pracę'!$E$8,($W18+$X18)*'umowa o pracę'!$E$8),2)+IF($X18=0,ROUND(IF($W18&gt;2600,ROUND($Z18/$W18*2600,2),$Z18)*'umowa o pracę'!$E$8,2),ROUND(IF($W18&gt;2600,ROUND($Z18/$W18*2600,2),$Z18)*'umowa o pracę'!$E$8,2)),ROUND(IF($W18+$X18&gt;=2600,2600*'umowa o pracę'!$E$8,($W18+$X18)*'umowa o pracę'!$E$8),2)-IF($X18=0,ROUND(ROUND(IF($W18&gt;2600,ROUND($Y18/$W18*2600,2),$Y18),2)*'umowa o pracę'!$E$8,2),IF($X18&gt;0,IF($W18+$X18&lt;2600,ROUND(ROUND($Y18+ROUND($X18*9%,2),2)*'umowa o pracę'!$E$8,2),IF(AND($W18+$X18&gt;=2600,$X18&lt;2600,$W18&lt;2600),ROUND((ROUND(((2600-$X18)/$W18)*$Y18,2)+ROUND($X18*9%,2))*'umowa o pracę'!$E$8,2),IF(AND($W18+$X18&gt;=2600,$X18&gt;=2600),ROUND((ROUND(2600*9%,2))*'umowa o pracę'!$E$8,2),IF(AND($W18+$X18&gt;=2600,$W18&gt;=2600,$X18&lt;2600),ROUND((ROUND($X18*9%,2)+ROUND(((2600-$X18)/$W18)*$Y18,2))*'umowa o pracę'!$E$8,2),0)))),0)))&gt;$J18,$J18,IF(AND($V18=1,$I18&gt;0),ROUND(IF($W18+$X18&gt;=2600,2600*'umowa o pracę'!$E$8,($W18+$X18)*'umowa o pracę'!$E$8),2)+IF($X18=0,ROUND(IF($W18&gt;2600,ROUND($Z18/$W18*2600,2),$Z18)*'umowa o pracę'!$E$8,2),ROUND(IF($W18&gt;2600,ROUND($Z18/$W18*2600,2),$Z18)*'umowa o pracę'!$E$8,2)),ROUND(IF($W18+$X18&gt;=2600,2600*'umowa o pracę'!$E$8,($W18+$X18)*'umowa o pracę'!$E$8),2)-IF(AND($X18=0,I18&gt;0),ROUND(ROUND(IF($W18&gt;2600,ROUND($Y18/$W18*2600,2),$Y18),2)*'umowa o pracę'!$E$8,2),IF($X18&gt;0,IF($W18+$X18&lt;2600,ROUND(ROUND($Y18+ROUND($X18*9%,2),2)*'umowa o pracę'!$E$8,2),IF(AND($W18+$X18&gt;=2600,$X18&lt;2600,$W18&lt;2600),ROUND((ROUND(((2600-$X18)/$W18)*$Y18,2)+ROUND($X18*9%,2))*'umowa o pracę'!$E$8,2),IF(AND($W18+$X18&gt;=2600,$X18&gt;=2600),ROUND((ROUND(2600*9%,2))*'umowa o pracę'!$E$8,2),IF(AND($W18+$X18&gt;=2600,$W18&gt;=2600,$X18&lt;2600),ROUND((ROUND($X18*9%,2)+ROUND(((2600-$X18)/$W18)*$Y18,2))*'umowa o pracę'!$E$8,2),0)))),0)))))</f>
        <v>0</v>
      </c>
      <c r="AC18" s="32">
        <f>IF(IF(IF(AND($V18=1,$I18&gt;0),ROUND(IF($W18+$X18&gt;=2800,2800*'umowa o pracę'!$E$8,($W18+$X18)*'umowa o pracę'!$E$8),2)+IF($X18=0,ROUND(IF($W18&gt;2800,ROUND($Z18/$W18*2800,2),$Z18)*'umowa o pracę'!$E$8,2),ROUND(IF($W18&gt;2800,ROUND($Z18/$W18*2800,2),$Z18)*'umowa o pracę'!$E$8,2)),ROUND(IF($W18+$X18&gt;=2800,2800*'umowa o pracę'!$E$8,($W18+$X18)*'umowa o pracę'!$E$8),2)-IF($X18=0,ROUND(ROUND(IF($W18&gt;2800,ROUND($Y18/$W18*2800,2),$Y18),2)*'umowa o pracę'!$E$8,2),IF($X18&gt;0,IF($W18+$X18&lt;2800,ROUND(ROUND($Y18+ROUND($X18*9%,2),2)*'umowa o pracę'!$E$8,2),IF(AND($W18+$X18&gt;=2800,$X18&lt;2800,$W18&lt;2800),ROUND((ROUND(((2800-$X18)/$W18)*$Y18,2)+ROUND($X18*9%,2))*'umowa o pracę'!$E$8,2),IF(AND($W18+$X18&gt;=2800,$X18&gt;=2800),ROUND((ROUND(2800*9%,2))*'umowa o pracę'!$E$8,2),IF(AND($W18+$X18&gt;=2800,$W18&gt;=2800,$X18&lt;2800),ROUND((ROUND($X18*9%,2)+ROUND(((2800-$X18)/$W18)*$Y18,2))*'umowa o pracę'!$E$8,2),0)))),0)))&gt;$J18,$J18,IF(AND($V18=1,$I18&gt;0),ROUND(IF($W18+$X18&gt;=2800,2800*'umowa o pracę'!$E$8,($W18+$X18)*'umowa o pracę'!$E$8),2)+IF($X18=0,ROUND(IF($W18&gt;2800,ROUND($Z18/$W18*2800,2),$Z18)*'umowa o pracę'!$E$8,2),ROUND(IF($W18&gt;2800,ROUND($Z18/$W18*2800,2),$Z18)*'umowa o pracę'!$E$8,2)),ROUND(IF($W18+$X18&gt;=2800,2800*'umowa o pracę'!$E$8,($W18+$X18)*'umowa o pracę'!$E$8),2)-IF($X18=0,ROUND(ROUND(IF($W18&gt;2800,ROUND($Y18/$W18*2800,2),$Y18),2)*'umowa o pracę'!$E$8,2),IF($X18&gt;0,IF($W18+$X18&lt;2800,ROUND(ROUND($Y18+ROUND($X18*9%,2),2)*'umowa o pracę'!$E$8,2),IF(AND($W18+$X18&gt;=2800,$X18&lt;2800,$W18&lt;2800),ROUND((ROUND(((2800-$X18)/$W18)*$Y18,2)+ROUND($X18*9%,2))*'umowa o pracę'!$E$8,2),IF(AND($W18+$X18&gt;=2800,$X18&gt;=2800),ROUND((ROUND(2800*9%,2))*'umowa o pracę'!$E$8,2),IF(AND($W18+$X18&gt;=2800,$W18&gt;=2800,$X18&lt;2800),ROUND((ROUND($X18*9%,2)+ROUND(((2800-$X18)/$W18)*$Y18,2))*'umowa o pracę'!$E$8,2),0)))),0))))&gt;$J18,$J18,IF(IF(AND($V18=1,$I18&gt;0),ROUND(IF($W18+$X18&gt;=2800,2800*'umowa o pracę'!$E$8,($W18+$X18)*'umowa o pracę'!$E$8),2)+IF($X18=0,ROUND(IF($W18&gt;2800,ROUND($Z18/$W18*2800,2),$Z18)*'umowa o pracę'!$E$8,2),ROUND(IF($W18&gt;2800,ROUND($Z18/$W18*2800,2),$Z18)*'umowa o pracę'!$E$8,2)),ROUND(IF($W18+$X18&gt;=2800,2800*'umowa o pracę'!$E$8,($W18+$X18)*'umowa o pracę'!$E$8),2)-IF($X18=0,ROUND(ROUND(IF($W18&gt;2800,ROUND($Y18/$W18*2800,2),$Y18),2)*'umowa o pracę'!$E$8,2),IF($X18&gt;0,IF($W18+$X18&lt;2800,ROUND(ROUND($Y18+ROUND($X18*9%,2),2)*'umowa o pracę'!$E$8,2),IF(AND($W18+$X18&gt;=2800,$X18&lt;2800,$W18&lt;2800),ROUND((ROUND(((2800-$X18)/$W18)*$Y18,2)+ROUND($X18*9%,2))*'umowa o pracę'!$E$8,2),IF(AND($W18+$X18&gt;=2800,$X18&gt;=2800),ROUND((ROUND(2800*9%,2))*'umowa o pracę'!$E$8,2),IF(AND($W18+$X18&gt;=2800,$W18&gt;=2800,$X18&lt;2800),ROUND((ROUND($X18*9%,2)+ROUND(((2800-$X18)/$W18)*$Y18,2))*'umowa o pracę'!$E$8,2),0)))),0)))&gt;$J18,$J18,IF(AND($V18=1,$I18&gt;0),ROUND(IF($W18+$X18&gt;=2800,2800*'umowa o pracę'!$E$8,($W18+$X18)*'umowa o pracę'!$E$8),2)+IF($X18=0,ROUND(IF($W18&gt;2800,ROUND($Z18/$W18*2800,2),$Z18)*'umowa o pracę'!$E$8,2),ROUND(IF($W18&gt;2800,ROUND($Z18/$W18*2800,2),$Z18)*'umowa o pracę'!$E$8,2)),ROUND(IF($W18+$X18&gt;=2800,2800*'umowa o pracę'!$E$8,($W18+$X18)*'umowa o pracę'!$E$8),2)-IF(AND($X18=0,I18&gt;0),ROUND(ROUND(IF($W18&gt;2800,ROUND($Y18/$W18*2800,2),$Y18),2)*'umowa o pracę'!$E$8,2),IF($X18&gt;0,IF($W18+$X18&lt;2800,ROUND(ROUND($Y18+ROUND($X18*9%,2),2)*'umowa o pracę'!$E$8,2),IF(AND($W18+$X18&gt;=2800,$X18&lt;2800,$W18&lt;2800),ROUND((ROUND(((2800-$X18)/$W18)*$Y18,2)+ROUND($X18*9%,2))*'umowa o pracę'!$E$8,2),IF(AND($W18+$X18&gt;=2800,$X18&gt;=2800),ROUND((ROUND(2800*9%,2))*'umowa o pracę'!$E$8,2),IF(AND($W18+$X18&gt;=2800,$W18&gt;=2800,$X18&lt;2800),ROUND((ROUND($X18*9%,2)+ROUND(((2800-$X18)/$W18)*$Y18,2))*'umowa o pracę'!$E$8,2),0)))),0)))))</f>
        <v>0</v>
      </c>
      <c r="AD18" s="32">
        <f>IF('umowa o pracę'!$E$7=2020,IF(IF($V18=1,IF($X18=0,ROUND(IF($W18&gt;2600,ROUND($Y18/$W18*2600,2),$Y18)*'umowa o pracę'!$E$8,2),IF($W18+$X18&lt;2600,ROUND(ROUND($Y18+ROUND($X18*9%,2),2)*'umowa o pracę'!$E$8,2),IF(AND($W18+$X18&gt;=2600,$W18&lt;2600),ROUND((ROUND($Y18+ROUND((2600-$W18)*9%,2),2))*'umowa o pracę'!$E$8,2),IF(AND($W18+$X18&gt;=2600,$W18&gt;=2600),ROUND(ROUND($Y18/$W18*2600,2)*'umowa o pracę'!$E$8,2),0)))),0)&gt;$H18,$H18,IF($V18=1,IF($X18=0,ROUND(IF($W18&gt;2600,ROUND($Y18/$W18*2600,2),$Y18)*'umowa o pracę'!$E$8,2),IF($W18+$X18&lt;2600,ROUND(ROUND($Y18+ROUND($X18*9%,2),2)*'umowa o pracę'!$E$8,2),IF(AND($W18+$X18&gt;=2600,$W18&lt;2600),ROUND((ROUND($Y18+ROUND((2600-$W18)*9%,2),2))*'umowa o pracę'!$E$8,2),IF(AND($W18+$X18&gt;=2600,$W18&gt;=2600),ROUND(ROUND($Y18/$W18*2600,2)*'umowa o pracę'!$E$8,2),0)))),0)),IF('umowa o pracę'!$E$7=2021,IF(IF($V18=1,IF($X18=0,ROUND(IF($W18&gt;2800,ROUND($Y18/$W18*2800,2),$Y18)*'umowa o pracę'!$E$8,2),IF($W18+$X18&lt;2800,ROUND(ROUND($Y18+ROUND($X18*9%,2),2)*'umowa o pracę'!$E$8,2),IF(AND($W18+$X18&gt;=2800,$W18&lt;2800),ROUND((ROUND($Y18+ROUND((2800-$W18)*9%,2),2))*'umowa o pracę'!$E$8,2),IF(AND($W18+$X18&gt;=2800,$W18&gt;=2800),ROUND(ROUND($Y18/$W18*2800,2)*'umowa o pracę'!$E$8,2),0)))),0)&gt;$H18,$H18,IF($V18=1,IF($X18=0,ROUND(IF($W18&gt;2800,ROUND($Y18/$W18*2800,2),$Y18)*'umowa o pracę'!$E$8,2),IF($W18+$X18&lt;2800,ROUND(ROUND($Y18+ROUND($X18*9%,2),2)*'umowa o pracę'!$E$8,2),IF(AND($W18+$X18&gt;=2800,$W18&lt;2800),ROUND((ROUND($Y18+ROUND((2800-$W18)*9%,2),2))*'umowa o pracę'!$E$8,2),IF(AND($W18+$X18&gt;=2800,$W18&gt;=2800),ROUND(ROUND($Y18/$W18*2800,2)*'umowa o pracę'!$E$8,2),0)))),0)),0))</f>
        <v>0</v>
      </c>
      <c r="AE18" s="32">
        <f>IF('umowa o pracę'!$E$7=2020,IF(IF($V18=1,IF($X18=0,ROUND(IF($W18&gt;2600,ROUND($Z18/$W18*2600,2),$Z18)*'umowa o pracę'!$E$8,2),ROUND(IF($W18&gt;2600,ROUND($Z18/$W18*2600,2),$Z18)*'umowa o pracę'!$E$8,2)),0)&gt;$I18,$I18,IF($V18=1,IF($X18=0,ROUND(IF($W18&gt;2600,ROUND($Z18/$W18*2600,2),$Z18)*'umowa o pracę'!$E$8,2),ROUND(IF($W18&gt;2600,ROUND($Z18/$W18*2600,2),$Z18)*'umowa o pracę'!$E$8,2)),0)),IF('umowa o pracę'!$E$7=2021,IF(IF($V18=1,IF($X18=0,ROUND(IF($W18&gt;2800,ROUND($Z18/$W18*2800,2),$Z18)*'umowa o pracę'!$E$8,2),ROUND(IF($W18&gt;2800,ROUND($Z18/$W18*2800,2),$Z18)*'umowa o pracę'!$E$8,2)),0)&gt;$I18,$I18,IF($V18=1,IF($X18=0,ROUND(IF($W18&gt;2800,ROUND($Z18/$W18*2800,2),$Z18)*'umowa o pracę'!$E$8,2),ROUND(IF($W18&gt;2800,ROUND($Z18/$W18*2800,2),$Z18)*'umowa o pracę'!$E$8,2)),0)),0))</f>
        <v>0</v>
      </c>
      <c r="AF18" s="56">
        <f>IF('umowa o pracę'!$E$7=2020,$AB18,IF('umowa o pracę'!$E$7=2021,$AC18,0))</f>
        <v>0</v>
      </c>
      <c r="AG18" s="53">
        <f t="shared" si="1"/>
        <v>1</v>
      </c>
      <c r="AH18" s="39">
        <f>IF('umowa o pracę'!$E$6&lt;3,0,$L18)</f>
        <v>0</v>
      </c>
      <c r="AI18" s="39">
        <f>IF('umowa o pracę'!$E$6&lt;3,0,$M18)</f>
        <v>0</v>
      </c>
      <c r="AJ18" s="55">
        <f>IF('umowa o pracę'!$E$6&lt;3,0,$N18)</f>
        <v>0</v>
      </c>
      <c r="AK18" s="55">
        <f>IF('umowa o pracę'!$E$6&lt;3,0,$O18)</f>
        <v>0</v>
      </c>
      <c r="AL18" s="32">
        <f>IF('umowa o pracę'!$E$7=2020,ROUND(IF($AH18&gt;=2600,2600*'umowa o pracę'!$E$8,$AH18*'umowa o pracę'!$E$8),2),IF('umowa o pracę'!$E$7=2021,ROUND(IF($AH18&gt;=2800,2800*'umowa o pracę'!$E$8,$AH18*'umowa o pracę'!$E$8),2),0))</f>
        <v>0</v>
      </c>
      <c r="AM18" s="32">
        <f>IF(IF(IF(AND($AG18=1,$I18&gt;0),ROUND(IF($AH18+$AI18&gt;=2600,2600*'umowa o pracę'!$E$8,($AH18+$AI18)*'umowa o pracę'!$E$8),2)+IF($AI18=0,ROUND(IF($AH18&gt;2600,ROUND($AK18/$AH18*2600,2),$AK18)*'umowa o pracę'!$E$8,2),ROUND(IF($AH18&gt;2600,ROUND($AK18/$AH18*2600,2),$AK18)*'umowa o pracę'!$E$8,2)),ROUND(IF($AH18+$AI18&gt;=2600,2600*'umowa o pracę'!$E$8,($AH18+$AI18)*'umowa o pracę'!$E$8),2)-IF($AI18=0,ROUND(ROUND(IF($AH18&gt;2600,ROUND($AJ18/$AH18*2600,2),$AJ18),2)*'umowa o pracę'!$E$8,2),IF($AI18&gt;0,IF($AH18+$AI18&lt;2600,ROUND(ROUND($AJ18+ROUND($AI18*9%,2),2)*'umowa o pracę'!$E$8,2),IF(AND($AH18+$AI18&gt;=2600,$AI18&lt;2600,$AH18&lt;2600),ROUND((ROUND(((2600-$AI18)/$AH18)*$AJ18,2)+ROUND($AI18*9%,2))*'umowa o pracę'!$E$8,2),IF(AND($AH18+$AI18&gt;=2600,$AI18&gt;=2600),ROUND((ROUND(2600*9%,2))*'umowa o pracę'!$E$8,2),IF(AND($AH18+$AI18&gt;=2600,$AH18&gt;=2600,$AI18&lt;2600),ROUND((ROUND($AI18*9%,2)+ROUND(((2600-$AI18)/$AH18)*$AJ18,2))*'umowa o pracę'!$E$8,2),0)))),0)))&gt;$J18,$J18,IF(AND($AG18=1,$I18&gt;0),ROUND(IF($AH18+$AI18&gt;=2600,2600*'umowa o pracę'!$E$8,($AH18+$AI18)*'umowa o pracę'!$E$8),2)+IF($AI18=0,ROUND(IF($AH18&gt;2600,ROUND($AK18/$AH18*2600,2),$AK18)*'umowa o pracę'!$E$8,2),ROUND(IF($AH18&gt;2600,ROUND($AK18/$AH18*2600,2),$AK18)*'umowa o pracę'!$E$8,2)),ROUND(IF($AH18+$AI18&gt;=2600,2600*'umowa o pracę'!$E$8,($AH18+$AI18)*'umowa o pracę'!$E$8),2)-IF($AI18=0,ROUND(ROUND(IF($AH18&gt;2600,ROUND($AJ18/$AH18*2600,2),$AJ18),2)*'umowa o pracę'!$E$8,2),IF($AI18&gt;0,IF($AH18+$AI18&lt;2600,ROUND(ROUND($AJ18+ROUND($AI18*9%,2),2)*'umowa o pracę'!$E$8,2),IF(AND($AH18+$AI18&gt;=2600,$AI18&lt;2600,$AH18&lt;2600),ROUND((ROUND(((2600-$AI18)/$AH18)*$AJ18,2)+ROUND($AI18*9%,2))*'umowa o pracę'!$E$8,2),IF(AND($AH18+$AI18&gt;=2600,$AI18&gt;=2600),ROUND((ROUND(2600*9%,2))*'umowa o pracę'!$E$8,2),IF(AND($AH18+$AI18&gt;=2600,$AH18&gt;=2600,$AI18&lt;2600),ROUND((ROUND($AI18*9%,2)+ROUND(((2600-$AI18)/$AH18)*$AJ18,2))*'umowa o pracę'!$E$8,2),0)))),0))))&gt;$J18,$J18,IF(IF(AND($AG18=1,$I18&gt;0),ROUND(IF($AH18+$AI18&gt;=2600,2600*'umowa o pracę'!$E$8,($AH18+$AI18)*'umowa o pracę'!$E$8),2)+IF($AI18=0,ROUND(IF($AH18&gt;2600,ROUND($AK18/$AH18*2600,2),$AK18)*'umowa o pracę'!$E$8,2),ROUND(IF($AH18&gt;2600,ROUND($AK18/$AH18*2600,2),$AK18)*'umowa o pracę'!$E$8,2)),ROUND(IF($AH18+$AI18&gt;=2600,2600*'umowa o pracę'!$E$8,($AH18+$AI18)*'umowa o pracę'!$E$8),2)-IF($AI18=0,ROUND(ROUND(IF($AH18&gt;2600,ROUND($AJ18/$AH18*2600,2),$AJ18),2)*'umowa o pracę'!$E$8,2),IF($AI18&gt;0,IF($AH18+$AI18&lt;2600,ROUND(ROUND($AJ18+ROUND($AI18*9%,2),2)*'umowa o pracę'!$E$8,2),IF(AND($AH18+$AI18&gt;=2600,$AI18&lt;2600,$AH18&lt;2600),ROUND((ROUND(((2600-$AI18)/$AH18)*$AJ18,2)+ROUND($AI18*9%,2))*'umowa o pracę'!$E$8,2),IF(AND($AH18+$AI18&gt;=2600,$AI18&gt;=2600),ROUND((ROUND(2600*9%,2))*'umowa o pracę'!$E$8,2),IF(AND($AH18+$AI18&gt;=2600,$AH18&gt;=2600,$AI18&lt;2600),ROUND((ROUND($AI18*9%,2)+ROUND(((2600-$AI18)/$AH18)*$AJ18,2))*'umowa o pracę'!$E$8,2),0)))),0)))&gt;$J18,$J18,IF(AND($AG18=1,$I18&gt;0),ROUND(IF($AH18+$AI18&gt;=2600,2600*'umowa o pracę'!$E$8,($AH18+$AI18)*'umowa o pracę'!$E$8),2)+IF($AI18=0,ROUND(IF($AH18&gt;2600,ROUND($AK18/$AH18*2600,2),$AK18)*'umowa o pracę'!$E$8,2),ROUND(IF($AH18&gt;2600,ROUND($AK18/$AH18*2600,2),$AK18)*'umowa o pracę'!$E$8,2)),ROUND(IF($AH18+$AI18&gt;=2600,2600*'umowa o pracę'!$E$8,($AH18+$AI18)*'umowa o pracę'!$E$8),2)-IF(AND($AI18=0,I18&gt;0),ROUND(ROUND(IF($AH18&gt;2600,ROUND($AJ18/$AH18*2600,2),$AJ18),2)*'umowa o pracę'!$E$8,2),IF($AI18&gt;0,IF($AH18+$AI18&lt;2600,ROUND(ROUND($AJ18+ROUND($AI18*9%,2),2)*'umowa o pracę'!$E$8,2),IF(AND($AH18+$AI18&gt;=2600,$AI18&lt;2600,$AH18&lt;2600),ROUND((ROUND(((2600-$AI18)/$AH18)*$AJ18,2)+ROUND($AI18*9%,2))*'umowa o pracę'!$E$8,2),IF(AND($AH18+$AI18&gt;=2600,$AI18&gt;=2600),ROUND((ROUND(2600*9%,2))*'umowa o pracę'!$E$8,2),IF(AND($AH18+$AI18&gt;=2600,$AH18&gt;=2600,$AI18&lt;2600),ROUND((ROUND($AI18*9%,2)+ROUND(((2600-$AI18)/$AH18)*$AJ18,2))*'umowa o pracę'!$E$8,2),0)))),0)))))</f>
        <v>0</v>
      </c>
      <c r="AN18" s="32">
        <f>IF(IF(IF(AND($AG18=1,$I18&gt;0),ROUND(IF($AH18+$AI18&gt;=2800,2800*'umowa o pracę'!$E$8,($AH18+$AI18)*'umowa o pracę'!$E$8),2)+IF($AI18=0,ROUND(IF($AH18&gt;2800,ROUND($AK18/$AH18*2800,2),$AK18)*'umowa o pracę'!$E$8,2),ROUND(IF($AH18&gt;2800,ROUND($AK18/$AH18*2800,2),$AK18)*'umowa o pracę'!$E$8,2)),ROUND(IF($AH18+$AI18&gt;=2800,2800*'umowa o pracę'!$E$8,($AH18+$AI18)*'umowa o pracę'!$E$8),2)-IF($AI18=0,ROUND(ROUND(IF($AH18&gt;2800,ROUND($AJ18/$AH18*2800,2),$AJ18),2)*'umowa o pracę'!$E$8,2),IF($AI18&gt;0,IF($AH18+$AI18&lt;2800,ROUND(ROUND($AJ18+ROUND($AI18*9%,2),2)*'umowa o pracę'!$E$8,2),IF(AND($AH18+$AI18&gt;=2800,$AI18&lt;2800,$AH18&lt;2800),ROUND((ROUND(((2800-$AI18)/$AH18)*$AJ18,2)+ROUND($AI18*9%,2))*'umowa o pracę'!$E$8,2),IF(AND($AH18+$AI18&gt;=2800,$AI18&gt;=2800),ROUND((ROUND(2800*9%,2))*'umowa o pracę'!$E$8,2),IF(AND($AH18+$AI18&gt;=2800,$AH18&gt;=2800,$AI18&lt;2800),ROUND((ROUND($AI18*9%,2)+ROUND(((2800-$AI18)/$AH18)*$AJ18,2))*'umowa o pracę'!$E$8,2),0)))),0)))&gt;$J18,$J18,IF(AND($AG18=1,$I18&gt;0),ROUND(IF($AH18+$AI18&gt;=2800,2800*'umowa o pracę'!$E$8,($AH18+$AI18)*'umowa o pracę'!$E$8),2)+IF($AI18=0,ROUND(IF($AH18&gt;2800,ROUND($AK18/$AH18*2800,2),$AK18)*'umowa o pracę'!$E$8,2),ROUND(IF($AH18&gt;2800,ROUND($AK18/$AH18*2800,2),$AK18)*'umowa o pracę'!$E$8,2)),ROUND(IF($AH18+$AI18&gt;=2800,2800*'umowa o pracę'!$E$8,($AH18+$AI18)*'umowa o pracę'!$E$8),2)-IF($AI18=0,ROUND(ROUND(IF($AH18&gt;2800,ROUND($AJ18/$AH18*2800,2),$AJ18),2)*'umowa o pracę'!$E$8,2),IF($AI18&gt;0,IF($AH18+$AI18&lt;2800,ROUND(ROUND($AJ18+ROUND($AI18*9%,2),2)*'umowa o pracę'!$E$8,2),IF(AND($AH18+$AI18&gt;=2800,$AI18&lt;2800,$AH18&lt;2800),ROUND((ROUND(((2800-$AI18)/$AH18)*$AJ18,2)+ROUND($AI18*9%,2))*'umowa o pracę'!$E$8,2),IF(AND($AH18+$AI18&gt;=2800,$AI18&gt;=2800),ROUND((ROUND(2800*9%,2))*'umowa o pracę'!$E$8,2),IF(AND($AH18+$AI18&gt;=2800,$AH18&gt;=2800,$AI18&lt;2800),ROUND((ROUND($AI18*9%,2)+ROUND(((2800-$AI18)/$AH18)*$AJ18,2))*'umowa o pracę'!$E$8,2),0)))),0))))&gt;$J18,$J18,IF(IF(AND($AG18=1,$I18&gt;0),ROUND(IF($AH18+$AI18&gt;=2800,2800*'umowa o pracę'!$E$8,($AH18+$AI18)*'umowa o pracę'!$E$8),2)+IF($AI18=0,ROUND(IF($AH18&gt;2800,ROUND($AK18/$AH18*2800,2),$AK18)*'umowa o pracę'!$E$8,2),ROUND(IF($AH18&gt;2800,ROUND($AK18/$AH18*2800,2),$AK18)*'umowa o pracę'!$E$8,2)),ROUND(IF($AH18+$AI18&gt;=2800,2800*'umowa o pracę'!$E$8,($AH18+$AI18)*'umowa o pracę'!$E$8),2)-IF($AI18=0,ROUND(ROUND(IF($AH18&gt;2800,ROUND($AJ18/$AH18*2800,2),$AJ18),2)*'umowa o pracę'!$E$8,2),IF($AI18&gt;0,IF($AH18+$AI18&lt;2800,ROUND(ROUND($AJ18+ROUND($AI18*9%,2),2)*'umowa o pracę'!$E$8,2),IF(AND($AH18+$AI18&gt;=2800,$AI18&lt;2800,$AH18&lt;2800),ROUND((ROUND(((2800-$AI18)/$AH18)*$AJ18,2)+ROUND($AI18*9%,2))*'umowa o pracę'!$E$8,2),IF(AND($AH18+$AI18&gt;=2800,$AI18&gt;=2800),ROUND((ROUND(2800*9%,2))*'umowa o pracę'!$E$8,2),IF(AND($AH18+$AI18&gt;=2800,$AH18&gt;=2800,$AI18&lt;2800),ROUND((ROUND($AI18*9%,2)+ROUND(((2800-$AI18)/$AH18)*$AJ18,2))*'umowa o pracę'!$E$8,2),0)))),0)))&gt;$J18,$J18,IF(AND($AG18=1,$I18&gt;0),ROUND(IF($AH18+$AI18&gt;=2800,2800*'umowa o pracę'!$E$8,($AH18+$AI18)*'umowa o pracę'!$E$8),2)+IF($AI18=0,ROUND(IF($AH18&gt;2800,ROUND($AK18/$AH18*2800,2),$AK18)*'umowa o pracę'!$E$8,2),ROUND(IF($AH18&gt;2800,ROUND($AK18/$AH18*2800,2),$AK18)*'umowa o pracę'!$E$8,2)),ROUND(IF($AH18+$AI18&gt;=2800,2800*'umowa o pracę'!$E$8,($AH18+$AI18)*'umowa o pracę'!$E$8),2)-IF(AND($AI18=0,I18&gt;0),ROUND(ROUND(IF($AH18&gt;2800,ROUND($AJ18/$AH18*2800,2),$AJ18),2)*'umowa o pracę'!$E$8,2),IF($AI18&gt;0,IF($AH18+$AI18&lt;2800,ROUND(ROUND($AJ18+ROUND($AI18*9%,2),2)*'umowa o pracę'!$E$8,2),IF(AND($AH18+$AI18&gt;=2800,$AI18&lt;2800,$AH18&lt;2800),ROUND((ROUND(((2800-$AI18)/$AH18)*$AJ18,2)+ROUND($AI18*9%,2))*'umowa o pracę'!$E$8,2),IF(AND($AH18+$AI18&gt;=2800,$AI18&gt;=2800),ROUND((ROUND(2800*9%,2))*'umowa o pracę'!$E$8,2),IF(AND($AH18+$AI18&gt;=2800,$AH18&gt;=2800,$AI18&lt;2800),ROUND((ROUND($AI18*9%,2)+ROUND(((2800-$AI18)/$AH18)*$AJ18,2))*'umowa o pracę'!$E$8,2),0)))),0)))))</f>
        <v>0</v>
      </c>
      <c r="AO18" s="32">
        <f>IF('umowa o pracę'!$E$7=2020,IF(IF($AG18=1,IF($AI18=0,ROUND(IF($AH18&gt;2600,ROUND($AJ18/$AH18*2600,2),$AJ18)*'umowa o pracę'!$E$8,2),IF($AH18+$AI18&lt;2600,ROUND(ROUND($AJ18+ROUND($AI18*9%,2),2)*'umowa o pracę'!$E$8,2),IF(AND($AH18+$AI18&gt;=2600,$AH18&lt;2600),ROUND((ROUND($AJ18+ROUND((2600-$AH18)*9%,2),2))*'umowa o pracę'!$E$8,2),IF(AND($AH18+$AI18&gt;=2600,$AH18&gt;=2600),ROUND(ROUND($AJ18/$AH18*2600,2)*'umowa o pracę'!$E$8,2),0)))),0)&gt;$H18,$H18,IF($AG18=1,IF($AI18=0,ROUND(IF($AH18&gt;2600,ROUND($AJ18/$AH18*2600,2),$AJ18)*'umowa o pracę'!$E$8,2),IF($AH18+$AI18&lt;2600,ROUND(ROUND($AJ18+ROUND($AI18*9%,2),2)*'umowa o pracę'!$E$8,2),IF(AND($AH18+$AI18&gt;=2600,$AH18&lt;2600),ROUND((ROUND($AJ18+ROUND((2600-$AH18)*9%,2),2))*'umowa o pracę'!$E$8,2),IF(AND($AH18+$AI18&gt;=2600,$AH18&gt;=2600),ROUND(ROUND($AJ18/$AH18*2600,2)*'umowa o pracę'!$E$8,2),0)))),0)),IF('umowa o pracę'!$E$7=2021,IF(IF($AG18=1,IF($AI18=0,ROUND(IF($AH18&gt;2800,ROUND($AJ18/$AH18*2800,2),$AJ18)*'umowa o pracę'!$E$8,2),IF($AH18+$AI18&lt;2800,ROUND(ROUND($AJ18+ROUND($AI18*9%,2),2)*'umowa o pracę'!$E$8,2),IF(AND($AH18+$AI18&gt;=2800,$AH18&lt;2800),ROUND((ROUND($AJ18+ROUND((2800-$AH18)*9%,2),2))*'umowa o pracę'!$E$8,2),IF(AND($AH18+$AI18&gt;=2800,$AH18&gt;=2800),ROUND(ROUND($AJ18/$AH18*2800,2)*'umowa o pracę'!$E$8,2),0)))),0)&gt;$H18,$H18,IF($AG18=1,IF($AI18=0,ROUND(IF($AH18&gt;2800,ROUND($AJ18/$AH18*2800,2),$AJ18)*'umowa o pracę'!$E$8,2),IF($AH18+$AI18&lt;2800,ROUND(ROUND($AJ18+ROUND($AI18*9%,2),2)*'umowa o pracę'!$E$8,2),IF(AND($AH18+$AI18&gt;=2800,$AH18&lt;2800),ROUND((ROUND($AJ18+ROUND((2800-$AH18)*9%,2),2))*'umowa o pracę'!$E$8,2),IF(AND($AH18+$AI18&gt;=2800,$AH18&gt;=2800),ROUND(ROUND($AJ18/$AH18*2800,2)*'umowa o pracę'!$E$8,2),0)))),0)),0))</f>
        <v>0</v>
      </c>
      <c r="AP18" s="32">
        <f>IF('umowa o pracę'!$E$7=2020,IF(IF($AG18=1,IF($AI18=0,ROUND(IF($AH18&gt;2600,ROUND($AK18/$AH18*2600,2),$AK18)*'umowa o pracę'!$E$8,2),ROUND(IF($AH18&gt;2600,ROUND($AK18/$AH18*2600,2),$AK18)*'umowa o pracę'!$E$8,2)),0)&gt;$I18,$I18,IF($AG18=1,IF($AI18=0,ROUND(IF($AH18&gt;2600,ROUND($AK18/$AH18*2600,2),$AK18)*'umowa o pracę'!$E$8,2),ROUND(IF($AH18&gt;2600,ROUND($AK18/$AH18*2600,2),$AK18)*'umowa o pracę'!$E$8,2)),0)),IF('umowa o pracę'!$E$7=2021,IF(IF($AG18=1,IF($AI18=0,ROUND(IF($AH18&gt;2800,ROUND($AK18/$AH18*2800,2),$AK18)*'umowa o pracę'!$E$8,2),ROUND(IF($AH18&gt;2800,ROUND($AK18/$AH18*2800,2),$AK18)*'umowa o pracę'!$E$8,2)),0)&gt;$I18,$I18,IF($AG18=1,IF($AI18=0,ROUND(IF($AH18&gt;2800,ROUND($AK18/$AH18*2800,2),$AK18)*'umowa o pracę'!$E$8,2),ROUND(IF($AH18&gt;2800,ROUND($AK18/$AH18*2800,2),$AK18)*'umowa o pracę'!$E$8,2)),0)),0))</f>
        <v>0</v>
      </c>
      <c r="AQ18" s="56">
        <f>IF('umowa o pracę'!$E$7=2020,$AM18,IF('umowa o pracę'!$E$7=2021,$AN18,0))</f>
        <v>0</v>
      </c>
      <c r="AR18" s="33">
        <f>IF('umowa o pracę'!$E$7=0,0,U18+AF18+AQ18)</f>
        <v>0</v>
      </c>
      <c r="AS18" s="19"/>
      <c r="AT18" s="19"/>
      <c r="AU18" s="19"/>
      <c r="AV18" s="19"/>
      <c r="AW18" s="19"/>
      <c r="AX18" s="19">
        <f t="shared" si="2"/>
        <v>10</v>
      </c>
      <c r="AY18" s="19"/>
      <c r="AZ18" s="234">
        <f t="shared" si="3"/>
        <v>0</v>
      </c>
      <c r="BA18" s="234">
        <f t="shared" si="4"/>
        <v>0</v>
      </c>
      <c r="BB18" s="234">
        <f t="shared" si="5"/>
        <v>0</v>
      </c>
      <c r="BC18" s="234">
        <f t="shared" si="6"/>
        <v>0</v>
      </c>
      <c r="BD18" s="234">
        <f t="shared" si="7"/>
        <v>0</v>
      </c>
      <c r="BE18" s="234">
        <f t="shared" si="8"/>
        <v>0</v>
      </c>
      <c r="BF18" s="234">
        <f t="shared" si="9"/>
        <v>0</v>
      </c>
      <c r="BG18" s="234">
        <f t="shared" si="10"/>
        <v>0</v>
      </c>
      <c r="BH18" s="234">
        <f t="shared" si="11"/>
        <v>0</v>
      </c>
      <c r="BI18" s="238">
        <f t="shared" si="12"/>
        <v>0</v>
      </c>
      <c r="BJ18" s="236"/>
      <c r="BK18" s="236"/>
      <c r="BL18" s="237"/>
    </row>
    <row r="19" spans="1:64" ht="15.75" x14ac:dyDescent="0.25">
      <c r="A19" s="129">
        <v>8</v>
      </c>
      <c r="B19" s="57"/>
      <c r="C19" s="57"/>
      <c r="D19" s="36"/>
      <c r="E19" s="36"/>
      <c r="F19" s="242"/>
      <c r="G19" s="37">
        <v>1</v>
      </c>
      <c r="H19" s="58">
        <v>0</v>
      </c>
      <c r="I19" s="59">
        <v>0</v>
      </c>
      <c r="J19" s="60">
        <v>0</v>
      </c>
      <c r="K19" s="52">
        <v>1</v>
      </c>
      <c r="L19" s="39">
        <v>0</v>
      </c>
      <c r="M19" s="39">
        <v>0</v>
      </c>
      <c r="N19" s="39">
        <v>0</v>
      </c>
      <c r="O19" s="39">
        <v>0</v>
      </c>
      <c r="P19" s="35">
        <f>IF('umowa o pracę'!$E$7=2020,ROUND(IF($L19&gt;=2600,2600*'umowa o pracę'!$E$8,$L19*'umowa o pracę'!$E$8),2),IF('umowa o pracę'!$E$7=2021,ROUND(IF($L19&gt;=2800,2800*'umowa o pracę'!$E$8,$L19*'umowa o pracę'!$E$8),2),0))</f>
        <v>0</v>
      </c>
      <c r="Q19" s="252">
        <f>IF(IF(IF(AND($K19=1,$I19&gt;0),ROUND(IF($L19+$M19&gt;=2600,2600*'umowa o pracę'!$E$8,($L19+$M19)*'umowa o pracę'!$E$8),2)+IF($M19=0,ROUND(IF($L19&gt;2600,ROUND($O19/$L19*2600,2),$O19)*'umowa o pracę'!$E$8,2),ROUND(IF($L19&gt;2600,ROUND($O19/$L19*2600,2),$O19)*'umowa o pracę'!$E$8,2)),ROUND(IF($L19+$M19&gt;=2600,2600*'umowa o pracę'!$E$8,($L19+$M19)*'umowa o pracę'!$E$8),2)-IF($M19=0,ROUND(ROUND(IF($L19&gt;2600,ROUND($N19/$L19*2600,2),$N19),2)*'umowa o pracę'!$E$8,2),IF($M19&gt;0,IF($L19+$M19&lt;2600,ROUND(ROUND($N19+ROUND($M19*9%,2),2)*'umowa o pracę'!$E$8,2),IF(AND($L19+$M19&gt;=2600,$M19&lt;2600,$L19&lt;2600),ROUND((ROUND(((2600-$M19)/$L19)*$N19,2)+ROUND($M19*9%,2))*'umowa o pracę'!$E$8,2),IF(AND($L19+$M19&gt;=2600,$M19&gt;=2600),ROUND((ROUND(2600*9%,2))*'umowa o pracę'!$E$8,2),IF(AND($L19+$M19&gt;=2600,$L19&gt;=2600,$M19&lt;2600),ROUND((ROUND($M19*9%,2)+ROUND(((2600-$M19)/$L19)*$N19,2))*'umowa o pracę'!$E$8,2),0)))),0)))&gt;$J19,$J19,IF(AND($K19=1,$I19&gt;0),ROUND(IF($L19+$M19&gt;=2600,2600*'umowa o pracę'!$E$8,($L19+$M19)*'umowa o pracę'!$E$8),2)+IF($M19=0,ROUND(IF($L19&gt;2600,ROUND($O19/$L19*2600,2),$O19)*'umowa o pracę'!$E$8,2),ROUND(IF($L19&gt;2600,ROUND($O19/$L19*2600,2),$O19)*'umowa o pracę'!$E$8,2)),ROUND(IF($L19+$M19&gt;=2600,2600*'umowa o pracę'!$E$8,($L19+$M19)*'umowa o pracę'!$E$8),2)-IF($M19=0,ROUND(ROUND(IF($L19&gt;2600,ROUND($N19/$L19*2600,2),$N19),2)*'umowa o pracę'!$E$8,2),IF($M19&gt;0,IF($L19+$M19&lt;2600,ROUND(ROUND($N19+ROUND($M19*9%,2),2)*'umowa o pracę'!$E$8,2),IF(AND($L19+$M19&gt;=2600,$M19&lt;2600,$L19&lt;2600),ROUND((ROUND(((2600-$M19)/$L19)*$N19,2)+ROUND($M19*9%,2))*'umowa o pracę'!$E$8,2),IF(AND($L19+$M19&gt;=2600,$M19&gt;=2600),ROUND((ROUND(2600*9%,2))*'umowa o pracę'!$E$8,2),IF(AND($L19+$M19&gt;=2600,$L19&gt;=2600,$M19&lt;2600),ROUND((ROUND($M19*9%,2)+ROUND(((2600-$M19)/$L19)*$N19,2))*'umowa o pracę'!$E$8,2),0)))),0))))&gt;$J19,$J19,IF(IF(AND($K19=1,$I19&gt;0),ROUND(IF($L19+$M19&gt;=2600,2600*'umowa o pracę'!$E$8,($L19+$M19)*'umowa o pracę'!$E$8),2)+IF($M19=0,ROUND(IF($L19&gt;2600,ROUND($O19/$L19*2600,2),$O19)*'umowa o pracę'!$E$8,2),ROUND(IF($L19&gt;2600,ROUND($O19/$L19*2600,2),$O19)*'umowa o pracę'!$E$8,2)),ROUND(IF($L19+$M19&gt;=2600,2600*'umowa o pracę'!$E$8,($L19+$M19)*'umowa o pracę'!$E$8),2)-IF($M19=0,ROUND(ROUND(IF($L19&gt;2600,ROUND($N19/$L19*2600,2),$N19),2)*'umowa o pracę'!$E$8,2),IF($M19&gt;0,IF($L19+$M19&lt;2600,ROUND(ROUND($N19+ROUND($M19*9%,2),2)*'umowa o pracę'!$E$8,2),IF(AND($L19+$M19&gt;=2600,$M19&lt;2600,$L19&lt;2600),ROUND((ROUND(((2600-$M19)/$L19)*$N19,2)+ROUND($M19*9%,2))*'umowa o pracę'!$E$8,2),IF(AND($L19+$M19&gt;=2600,$M19&gt;=2600),ROUND((ROUND(2600*9%,2))*'umowa o pracę'!$E$8,2),IF(AND($L19+$M19&gt;=2600,$L19&gt;=2600,$M19&lt;2600),ROUND((ROUND($M19*9%,2)+ROUND(((2600-$M19)/$L19)*$N19,2))*'umowa o pracę'!$E$8,2),0)))),0)))&gt;$J19,$J19,IF(AND($K19=1,$I19&gt;0),ROUND(IF($L19+$M19&gt;=2600,2600*'umowa o pracę'!$E$8,($L19+$M19)*'umowa o pracę'!$E$8),2)+IF($M19=0,ROUND(IF($L19&gt;2600,ROUND($O19/$L19*2600,2),$O19)*'umowa o pracę'!$E$8,2),ROUND(IF($L19&gt;2600,ROUND($O19/$L19*2600,2),$O19)*'umowa o pracę'!$E$8,2)),ROUND(IF($L19+$M19&gt;=2600,2600*'umowa o pracę'!$E$8,($L19+$M19)*'umowa o pracę'!$E$8),2)-IF(AND($M19=0,I19&gt;0),ROUND(ROUND(IF($L19&gt;2600,ROUND($N19/$L19*2600,2),$N19),2)*'umowa o pracę'!$E$8,2),IF($M19&gt;0,IF($L19+$M19&lt;2600,ROUND(ROUND($N19+ROUND($M19*9%,2),2)*'umowa o pracę'!$E$8,2),IF(AND($L19+$M19&gt;=2600,$M19&lt;2600,$L19&lt;2600),ROUND((ROUND(((2600-$M19)/$L19)*$N19,2)+ROUND($M19*9%,2))*'umowa o pracę'!$E$8,2),IF(AND($L19+$M19&gt;=2600,$M19&gt;=2600),ROUND((ROUND(2600*9%,2))*'umowa o pracę'!$E$8,2),IF(AND($L19+$M19&gt;=2600,$L19&gt;=2600,$M19&lt;2600),ROUND((ROUND($M19*9%,2)+ROUND(((2600-$M19)/$L19)*$N19,2))*'umowa o pracę'!$E$8,2),0)))),0)))))</f>
        <v>0</v>
      </c>
      <c r="R19" s="252">
        <f>IF(IF(IF(AND($K19=1,$I19&gt;0),ROUND(IF($L19+$M19&gt;=2800,2800*'umowa o pracę'!$E$8,($L19+$M19)*'umowa o pracę'!$E$8),2)+IF($M19=0,ROUND(IF($L19&gt;2800,ROUND($O19/$L19*2800,2),$O19)*'umowa o pracę'!$E$8,2),ROUND(IF($L19&gt;2800,ROUND($O19/$L19*2800,2),$O19)*'umowa o pracę'!$E$8,2)),ROUND(IF($L19+$M19&gt;=2800,2800*'umowa o pracę'!$E$8,($L19+$M19)*'umowa o pracę'!$E$8),2)-IF($M19=0,ROUND(ROUND(IF($L19&gt;2800,ROUND($N19/$L19*2800,2),$N19),2)*'umowa o pracę'!$E$8,2),IF($M19&gt;0,IF($L19+$M19&lt;2800,ROUND(ROUND($N19+ROUND($M19*9%,2),2)*'umowa o pracę'!$E$8,2),IF(AND($L19+$M19&gt;=2800,$M19&lt;2800,$L19&lt;2800),ROUND((ROUND(((2800-$M19)/$L19)*$N19,2)+ROUND($M19*9%,2))*'umowa o pracę'!$E$8,2),IF(AND($L19+$M19&gt;=2800,$M19&gt;=2800),ROUND((ROUND(2800*9%,2))*'umowa o pracę'!$E$8,2),IF(AND($L19+$M19&gt;=2800,$L19&gt;=2800,$M19&lt;2800),ROUND((ROUND($M19*9%,2)+ROUND(((2800-$M19)/$L19)*$N19,2))*'umowa o pracę'!$E$8,2),0)))),0)))&gt;$J19,$J19,IF(AND($K19=1,$I19&gt;0),ROUND(IF($L19+$M19&gt;=2800,2800*'umowa o pracę'!$E$8,($L19+$M19)*'umowa o pracę'!$E$8),2)+IF($M19=0,ROUND(IF($L19&gt;2800,ROUND($O19/$L19*2800,2),$O19)*'umowa o pracę'!$E$8,2),ROUND(IF($L19&gt;2800,ROUND($O19/$L19*2800,2),$O19)*'umowa o pracę'!$E$8,2)),ROUND(IF($L19+$M19&gt;=2800,2800*'umowa o pracę'!$E$8,($L19+$M19)*'umowa o pracę'!$E$8),2)-IF($M19=0,ROUND(ROUND(IF($L19&gt;2800,ROUND($N19/$L19*2800,2),$N19),2)*'umowa o pracę'!$E$8,2),IF($M19&gt;0,IF($L19+$M19&lt;2800,ROUND(ROUND($N19+ROUND($M19*9%,2),2)*'umowa o pracę'!$E$8,2),IF(AND($L19+$M19&gt;=2800,$M19&lt;2800,$L19&lt;2800),ROUND((ROUND(((2800-$M19)/$L19)*$N19,2)+ROUND($M19*9%,2))*'umowa o pracę'!$E$8,2),IF(AND($L19+$M19&gt;=2800,$M19&gt;=2800),ROUND((ROUND(2800*9%,2))*'umowa o pracę'!$E$8,2),IF(AND($L19+$M19&gt;=2800,$L19&gt;=2800,$M19&lt;2800),ROUND((ROUND($M19*9%,2)+ROUND(((2800-$M19)/$L19)*$N19,2))*'umowa o pracę'!$E$8,2),0)))),0))))&gt;$J19,$J19,IF(IF(AND($K19=1,$I19&gt;0),ROUND(IF($L19+$M19&gt;=2800,2800*'umowa o pracę'!$E$8,($L19+$M19)*'umowa o pracę'!$E$8),2)+IF($M19=0,ROUND(IF($L19&gt;2800,ROUND($O19/$L19*2800,2),$O19)*'umowa o pracę'!$E$8,2),ROUND(IF($L19&gt;2800,ROUND($O19/$L19*2800,2),$O19)*'umowa o pracę'!$E$8,2)),ROUND(IF($L19+$M19&gt;=2800,2800*'umowa o pracę'!$E$8,($L19+$M19)*'umowa o pracę'!$E$8),2)-IF($M19=0,ROUND(ROUND(IF($L19&gt;2800,ROUND($N19/$L19*2800,2),$N19),2)*'umowa o pracę'!$E$8,2),IF($M19&gt;0,IF($L19+$M19&lt;2800,ROUND(ROUND($N19+ROUND($M19*9%,2),2)*'umowa o pracę'!$E$8,2),IF(AND($L19+$M19&gt;=2800,$M19&lt;2800,$L19&lt;2800),ROUND((ROUND(((2800-$M19)/$L19)*$N19,2)+ROUND($M19*9%,2))*'umowa o pracę'!$E$8,2),IF(AND($L19+$M19&gt;=2800,$M19&gt;=2800),ROUND((ROUND(2800*9%,2))*'umowa o pracę'!$E$8,2),IF(AND($L19+$M19&gt;=2800,$L19&gt;=2800,$M19&lt;2800),ROUND((ROUND($M19*9%,2)+ROUND(((2800-$M19)/$L19)*$N19,2))*'umowa o pracę'!$E$8,2),0)))),0)))&gt;$J19,$J19,IF(AND($K19=1,$I19&gt;0),ROUND(IF($L19+$M19&gt;=2800,2800*'umowa o pracę'!$E$8,($L19+$M19)*'umowa o pracę'!$E$8),2)+IF($M19=0,ROUND(IF($L19&gt;2800,ROUND($O19/$L19*2800,2),$O19)*'umowa o pracę'!$E$8,2),ROUND(IF($L19&gt;2800,ROUND($O19/$L19*2800,2),$O19)*'umowa o pracę'!$E$8,2)),ROUND(IF($L19+$M19&gt;=2800,2800*'umowa o pracę'!$E$8,($L19+$M19)*'umowa o pracę'!$E$8),2)-IF(AND($M19=0,I19&gt;0),ROUND(ROUND(IF($L19&gt;2800,ROUND($N19/$L19*2800,2),$N19),2)*'umowa o pracę'!$E$8,2),IF($M19&gt;0,IF($L19+$M19&lt;2800,ROUND(ROUND($N19+ROUND($M19*9%,2),2)*'umowa o pracę'!$E$8,2),IF(AND($L19+$M19&gt;=2800,$M19&lt;2800,$L19&lt;2800),ROUND((ROUND(((2800-$M19)/$L19)*$N19,2)+ROUND($M19*9%,2))*'umowa o pracę'!$E$8,2),IF(AND($L19+$M19&gt;=2800,$M19&gt;=2800),ROUND((ROUND(2800*9%,2))*'umowa o pracę'!$E$8,2),IF(AND($L19+$M19&gt;=2800,$L19&gt;=2800,$M19&lt;2800),ROUND((ROUND($M19*9%,2)+ROUND(((2800-$M19)/$L19)*$N19,2))*'umowa o pracę'!$E$8,2),0)))),0)))))</f>
        <v>0</v>
      </c>
      <c r="S19" s="32">
        <f>IF('umowa o pracę'!$E$7=2020,IF(IF($K19=1,IF($M19=0,ROUND(IF($L19&gt;2600,ROUND($N19/$L19*2600,2),$N19)*'umowa o pracę'!$E$8,2),IF($L19+$M19&lt;2600,ROUND(ROUND($N19+ROUND($M19*9%,2),2)*'umowa o pracę'!$E$8,2),IF(AND($L19+$M19&gt;=2600,$L19&lt;2600),ROUND((ROUND($N19+ROUND((2600-$L19)*9%,2),2))*'umowa o pracę'!$E$8,2),IF(AND($L19+$M19&gt;=2600,$L19&gt;=2600),ROUND(ROUND($N19/$L19*2600,2)*'umowa o pracę'!$E$8,2),0)))),0)&gt;$H19,$H19,IF($K19=1,IF($M19=0,ROUND(IF($L19&gt;2600,ROUND($N19/$L19*2600,2),$N19)*'umowa o pracę'!$E$8,2),IF($L19+$M19&lt;2600,ROUND(ROUND($N19+ROUND($M19*9%,2),2)*'umowa o pracę'!$E$8,2),IF(AND($L19+$M19&gt;=2600,$L19&lt;2600),ROUND((ROUND($N19+ROUND((2600-$L19)*9%,2),2))*'umowa o pracę'!$E$8,2),IF(AND($L19+$M19&gt;=2600,$L19&gt;=2600),ROUND(ROUND($N19/$L19*2600,2)*'umowa o pracę'!$E$8,2),0)))),0)),IF('umowa o pracę'!$E$7=2021,IF(IF($K19=1,IF($M19=0,ROUND(IF($L19&gt;2800,ROUND($N19/$L19*2800,2),$N19)*'umowa o pracę'!$E$8,2),IF($L19+$M19&lt;2800,ROUND(ROUND($N19+ROUND($M19*9%,2),2)*'umowa o pracę'!$E$8,2),IF(AND($L19+$M19&gt;=2800,$L19&lt;2800),ROUND((ROUND($N19+ROUND((2800-$L19)*9%,2),2))*'umowa o pracę'!$E$8,2),IF(AND($L19+$M19&gt;=2800,$L19&gt;=2800),ROUND(ROUND($N19/$L19*2800,2)*'umowa o pracę'!$E$8,2),0)))),0)&gt;$H19,$H19,IF($K19=1,IF($M19=0,ROUND(IF($L19&gt;2800,ROUND($N19/$L19*2800,2),$N19)*'umowa o pracę'!$E$8,2),IF($L19+$M19&lt;2800,ROUND(ROUND($N19+ROUND($M19*9%,2),2)*'umowa o pracę'!$E$8,2),IF(AND($L19+$M19&gt;=2800,$L19&lt;2800),ROUND((ROUND($N19+ROUND((2800-$L19)*9%,2),2))*'umowa o pracę'!$E$8,2),IF(AND($L19+$M19&gt;=2800,$L19&gt;=2800),ROUND(ROUND($N19/$L19*2800,2)*'umowa o pracę'!$E$8,2),0)))),0)),0))</f>
        <v>0</v>
      </c>
      <c r="T19" s="32">
        <f>IF('umowa o pracę'!$E$7=2020,IF(IF($K19=1,IF($M19=0,ROUND(IF($L19&gt;2600,ROUND($O19/$L19*2600,2),$O19)*'umowa o pracę'!$E$8,2),ROUND(IF($L19&gt;2600,ROUND($O19/$L19*2600,2),$O19)*'umowa o pracę'!$E$8,2)),0)&gt;$I19,$I19,IF($K19=1,IF($M19=0,ROUND(IF($L19&gt;2600,ROUND($O19/$L19*2600,2),$O19)*'umowa o pracę'!$E$8,2),ROUND(IF($L19&gt;2600,ROUND($O19/$L19*2600,2),$O19)*'umowa o pracę'!$E$8,2)),0)),IF('umowa o pracę'!$E$7=2021,IF(IF($K19=1,IF($M19=0,ROUND(IF($L19&gt;2800,ROUND($O19/$L19*2800,2),$O19)*'umowa o pracę'!$E$8,2),ROUND(IF($L19&gt;2800,ROUND($O19/$L19*2800,2),$O19)*'umowa o pracę'!$E$8,2)),0)&gt;$I19,$I19,IF($K19=1,IF($M19=0,ROUND(IF($L19&gt;2800,ROUND($O19/$L19*2800,2),$O19)*'umowa o pracę'!$E$8,2),ROUND(IF($L19&gt;2800,ROUND($O19/$L19*2800,2),$O19)*'umowa o pracę'!$E$8,2)),0)),0))</f>
        <v>0</v>
      </c>
      <c r="U19" s="51">
        <f>IF('umowa o pracę'!$E$7=2020,$Q19,IF('umowa o pracę'!$E$7=2021,$R19,0))</f>
        <v>0</v>
      </c>
      <c r="V19" s="53">
        <f t="shared" si="0"/>
        <v>1</v>
      </c>
      <c r="W19" s="54">
        <f>IF('umowa o pracę'!$E$6&lt;2,0,$L19)</f>
        <v>0</v>
      </c>
      <c r="X19" s="54">
        <f>IF('umowa o pracę'!$E$6&lt;2,0,$M19)</f>
        <v>0</v>
      </c>
      <c r="Y19" s="55">
        <f>IF('umowa o pracę'!$E$6&lt;2,0,$N19)</f>
        <v>0</v>
      </c>
      <c r="Z19" s="55">
        <f>IF('umowa o pracę'!$E$6&lt;2,0,$O19)</f>
        <v>0</v>
      </c>
      <c r="AA19" s="32">
        <f>IF('umowa o pracę'!$E$7=2020,ROUND(IF($W19&gt;=2600,2600*'umowa o pracę'!$E$8,$W19*'umowa o pracę'!$E$8),2),IF('umowa o pracę'!$E$7=2021,ROUND(IF($W19&gt;=2800,2800*'umowa o pracę'!$E$8,$W19*'umowa o pracę'!$E$8),2),0))</f>
        <v>0</v>
      </c>
      <c r="AB19" s="32">
        <f>IF(IF(IF(AND($V19=1,$I19&gt;0),ROUND(IF($W19+$X19&gt;=2600,2600*'umowa o pracę'!$E$8,($W19+$X19)*'umowa o pracę'!$E$8),2)+IF($X19=0,ROUND(IF($W19&gt;2600,ROUND($Z19/$W19*2600,2),$Z19)*'umowa o pracę'!$E$8,2),ROUND(IF($W19&gt;2600,ROUND($Z19/$W19*2600,2),$Z19)*'umowa o pracę'!$E$8,2)),ROUND(IF($W19+$X19&gt;=2600,2600*'umowa o pracę'!$E$8,($W19+$X19)*'umowa o pracę'!$E$8),2)-IF($X19=0,ROUND(ROUND(IF($W19&gt;2600,ROUND($Y19/$W19*2600,2),$Y19),2)*'umowa o pracę'!$E$8,2),IF($X19&gt;0,IF($W19+$X19&lt;2600,ROUND(ROUND($Y19+ROUND($X19*9%,2),2)*'umowa o pracę'!$E$8,2),IF(AND($W19+$X19&gt;=2600,$X19&lt;2600,$W19&lt;2600),ROUND((ROUND(((2600-$X19)/$W19)*$Y19,2)+ROUND($X19*9%,2))*'umowa o pracę'!$E$8,2),IF(AND($W19+$X19&gt;=2600,$X19&gt;=2600),ROUND((ROUND(2600*9%,2))*'umowa o pracę'!$E$8,2),IF(AND($W19+$X19&gt;=2600,$W19&gt;=2600,$X19&lt;2600),ROUND((ROUND($X19*9%,2)+ROUND(((2600-$X19)/$W19)*$Y19,2))*'umowa o pracę'!$E$8,2),0)))),0)))&gt;$J19,$J19,IF(AND($V19=1,$I19&gt;0),ROUND(IF($W19+$X19&gt;=2600,2600*'umowa o pracę'!$E$8,($W19+$X19)*'umowa o pracę'!$E$8),2)+IF($X19=0,ROUND(IF($W19&gt;2600,ROUND($Z19/$W19*2600,2),$Z19)*'umowa o pracę'!$E$8,2),ROUND(IF($W19&gt;2600,ROUND($Z19/$W19*2600,2),$Z19)*'umowa o pracę'!$E$8,2)),ROUND(IF($W19+$X19&gt;=2600,2600*'umowa o pracę'!$E$8,($W19+$X19)*'umowa o pracę'!$E$8),2)-IF($X19=0,ROUND(ROUND(IF($W19&gt;2600,ROUND($Y19/$W19*2600,2),$Y19),2)*'umowa o pracę'!$E$8,2),IF($X19&gt;0,IF($W19+$X19&lt;2600,ROUND(ROUND($Y19+ROUND($X19*9%,2),2)*'umowa o pracę'!$E$8,2),IF(AND($W19+$X19&gt;=2600,$X19&lt;2600,$W19&lt;2600),ROUND((ROUND(((2600-$X19)/$W19)*$Y19,2)+ROUND($X19*9%,2))*'umowa o pracę'!$E$8,2),IF(AND($W19+$X19&gt;=2600,$X19&gt;=2600),ROUND((ROUND(2600*9%,2))*'umowa o pracę'!$E$8,2),IF(AND($W19+$X19&gt;=2600,$W19&gt;=2600,$X19&lt;2600),ROUND((ROUND($X19*9%,2)+ROUND(((2600-$X19)/$W19)*$Y19,2))*'umowa o pracę'!$E$8,2),0)))),0))))&gt;$J19,$J19,IF(IF(AND($V19=1,$I19&gt;0),ROUND(IF($W19+$X19&gt;=2600,2600*'umowa o pracę'!$E$8,($W19+$X19)*'umowa o pracę'!$E$8),2)+IF($X19=0,ROUND(IF($W19&gt;2600,ROUND($Z19/$W19*2600,2),$Z19)*'umowa o pracę'!$E$8,2),ROUND(IF($W19&gt;2600,ROUND($Z19/$W19*2600,2),$Z19)*'umowa o pracę'!$E$8,2)),ROUND(IF($W19+$X19&gt;=2600,2600*'umowa o pracę'!$E$8,($W19+$X19)*'umowa o pracę'!$E$8),2)-IF($X19=0,ROUND(ROUND(IF($W19&gt;2600,ROUND($Y19/$W19*2600,2),$Y19),2)*'umowa o pracę'!$E$8,2),IF($X19&gt;0,IF($W19+$X19&lt;2600,ROUND(ROUND($Y19+ROUND($X19*9%,2),2)*'umowa o pracę'!$E$8,2),IF(AND($W19+$X19&gt;=2600,$X19&lt;2600,$W19&lt;2600),ROUND((ROUND(((2600-$X19)/$W19)*$Y19,2)+ROUND($X19*9%,2))*'umowa o pracę'!$E$8,2),IF(AND($W19+$X19&gt;=2600,$X19&gt;=2600),ROUND((ROUND(2600*9%,2))*'umowa o pracę'!$E$8,2),IF(AND($W19+$X19&gt;=2600,$W19&gt;=2600,$X19&lt;2600),ROUND((ROUND($X19*9%,2)+ROUND(((2600-$X19)/$W19)*$Y19,2))*'umowa o pracę'!$E$8,2),0)))),0)))&gt;$J19,$J19,IF(AND($V19=1,$I19&gt;0),ROUND(IF($W19+$X19&gt;=2600,2600*'umowa o pracę'!$E$8,($W19+$X19)*'umowa o pracę'!$E$8),2)+IF($X19=0,ROUND(IF($W19&gt;2600,ROUND($Z19/$W19*2600,2),$Z19)*'umowa o pracę'!$E$8,2),ROUND(IF($W19&gt;2600,ROUND($Z19/$W19*2600,2),$Z19)*'umowa o pracę'!$E$8,2)),ROUND(IF($W19+$X19&gt;=2600,2600*'umowa o pracę'!$E$8,($W19+$X19)*'umowa o pracę'!$E$8),2)-IF(AND($X19=0,I19&gt;0),ROUND(ROUND(IF($W19&gt;2600,ROUND($Y19/$W19*2600,2),$Y19),2)*'umowa o pracę'!$E$8,2),IF($X19&gt;0,IF($W19+$X19&lt;2600,ROUND(ROUND($Y19+ROUND($X19*9%,2),2)*'umowa o pracę'!$E$8,2),IF(AND($W19+$X19&gt;=2600,$X19&lt;2600,$W19&lt;2600),ROUND((ROUND(((2600-$X19)/$W19)*$Y19,2)+ROUND($X19*9%,2))*'umowa o pracę'!$E$8,2),IF(AND($W19+$X19&gt;=2600,$X19&gt;=2600),ROUND((ROUND(2600*9%,2))*'umowa o pracę'!$E$8,2),IF(AND($W19+$X19&gt;=2600,$W19&gt;=2600,$X19&lt;2600),ROUND((ROUND($X19*9%,2)+ROUND(((2600-$X19)/$W19)*$Y19,2))*'umowa o pracę'!$E$8,2),0)))),0)))))</f>
        <v>0</v>
      </c>
      <c r="AC19" s="32">
        <f>IF(IF(IF(AND($V19=1,$I19&gt;0),ROUND(IF($W19+$X19&gt;=2800,2800*'umowa o pracę'!$E$8,($W19+$X19)*'umowa o pracę'!$E$8),2)+IF($X19=0,ROUND(IF($W19&gt;2800,ROUND($Z19/$W19*2800,2),$Z19)*'umowa o pracę'!$E$8,2),ROUND(IF($W19&gt;2800,ROUND($Z19/$W19*2800,2),$Z19)*'umowa o pracę'!$E$8,2)),ROUND(IF($W19+$X19&gt;=2800,2800*'umowa o pracę'!$E$8,($W19+$X19)*'umowa o pracę'!$E$8),2)-IF($X19=0,ROUND(ROUND(IF($W19&gt;2800,ROUND($Y19/$W19*2800,2),$Y19),2)*'umowa o pracę'!$E$8,2),IF($X19&gt;0,IF($W19+$X19&lt;2800,ROUND(ROUND($Y19+ROUND($X19*9%,2),2)*'umowa o pracę'!$E$8,2),IF(AND($W19+$X19&gt;=2800,$X19&lt;2800,$W19&lt;2800),ROUND((ROUND(((2800-$X19)/$W19)*$Y19,2)+ROUND($X19*9%,2))*'umowa o pracę'!$E$8,2),IF(AND($W19+$X19&gt;=2800,$X19&gt;=2800),ROUND((ROUND(2800*9%,2))*'umowa o pracę'!$E$8,2),IF(AND($W19+$X19&gt;=2800,$W19&gt;=2800,$X19&lt;2800),ROUND((ROUND($X19*9%,2)+ROUND(((2800-$X19)/$W19)*$Y19,2))*'umowa o pracę'!$E$8,2),0)))),0)))&gt;$J19,$J19,IF(AND($V19=1,$I19&gt;0),ROUND(IF($W19+$X19&gt;=2800,2800*'umowa o pracę'!$E$8,($W19+$X19)*'umowa o pracę'!$E$8),2)+IF($X19=0,ROUND(IF($W19&gt;2800,ROUND($Z19/$W19*2800,2),$Z19)*'umowa o pracę'!$E$8,2),ROUND(IF($W19&gt;2800,ROUND($Z19/$W19*2800,2),$Z19)*'umowa o pracę'!$E$8,2)),ROUND(IF($W19+$X19&gt;=2800,2800*'umowa o pracę'!$E$8,($W19+$X19)*'umowa o pracę'!$E$8),2)-IF($X19=0,ROUND(ROUND(IF($W19&gt;2800,ROUND($Y19/$W19*2800,2),$Y19),2)*'umowa o pracę'!$E$8,2),IF($X19&gt;0,IF($W19+$X19&lt;2800,ROUND(ROUND($Y19+ROUND($X19*9%,2),2)*'umowa o pracę'!$E$8,2),IF(AND($W19+$X19&gt;=2800,$X19&lt;2800,$W19&lt;2800),ROUND((ROUND(((2800-$X19)/$W19)*$Y19,2)+ROUND($X19*9%,2))*'umowa o pracę'!$E$8,2),IF(AND($W19+$X19&gt;=2800,$X19&gt;=2800),ROUND((ROUND(2800*9%,2))*'umowa o pracę'!$E$8,2),IF(AND($W19+$X19&gt;=2800,$W19&gt;=2800,$X19&lt;2800),ROUND((ROUND($X19*9%,2)+ROUND(((2800-$X19)/$W19)*$Y19,2))*'umowa o pracę'!$E$8,2),0)))),0))))&gt;$J19,$J19,IF(IF(AND($V19=1,$I19&gt;0),ROUND(IF($W19+$X19&gt;=2800,2800*'umowa o pracę'!$E$8,($W19+$X19)*'umowa o pracę'!$E$8),2)+IF($X19=0,ROUND(IF($W19&gt;2800,ROUND($Z19/$W19*2800,2),$Z19)*'umowa o pracę'!$E$8,2),ROUND(IF($W19&gt;2800,ROUND($Z19/$W19*2800,2),$Z19)*'umowa o pracę'!$E$8,2)),ROUND(IF($W19+$X19&gt;=2800,2800*'umowa o pracę'!$E$8,($W19+$X19)*'umowa o pracę'!$E$8),2)-IF($X19=0,ROUND(ROUND(IF($W19&gt;2800,ROUND($Y19/$W19*2800,2),$Y19),2)*'umowa o pracę'!$E$8,2),IF($X19&gt;0,IF($W19+$X19&lt;2800,ROUND(ROUND($Y19+ROUND($X19*9%,2),2)*'umowa o pracę'!$E$8,2),IF(AND($W19+$X19&gt;=2800,$X19&lt;2800,$W19&lt;2800),ROUND((ROUND(((2800-$X19)/$W19)*$Y19,2)+ROUND($X19*9%,2))*'umowa o pracę'!$E$8,2),IF(AND($W19+$X19&gt;=2800,$X19&gt;=2800),ROUND((ROUND(2800*9%,2))*'umowa o pracę'!$E$8,2),IF(AND($W19+$X19&gt;=2800,$W19&gt;=2800,$X19&lt;2800),ROUND((ROUND($X19*9%,2)+ROUND(((2800-$X19)/$W19)*$Y19,2))*'umowa o pracę'!$E$8,2),0)))),0)))&gt;$J19,$J19,IF(AND($V19=1,$I19&gt;0),ROUND(IF($W19+$X19&gt;=2800,2800*'umowa o pracę'!$E$8,($W19+$X19)*'umowa o pracę'!$E$8),2)+IF($X19=0,ROUND(IF($W19&gt;2800,ROUND($Z19/$W19*2800,2),$Z19)*'umowa o pracę'!$E$8,2),ROUND(IF($W19&gt;2800,ROUND($Z19/$W19*2800,2),$Z19)*'umowa o pracę'!$E$8,2)),ROUND(IF($W19+$X19&gt;=2800,2800*'umowa o pracę'!$E$8,($W19+$X19)*'umowa o pracę'!$E$8),2)-IF(AND($X19=0,I19&gt;0),ROUND(ROUND(IF($W19&gt;2800,ROUND($Y19/$W19*2800,2),$Y19),2)*'umowa o pracę'!$E$8,2),IF($X19&gt;0,IF($W19+$X19&lt;2800,ROUND(ROUND($Y19+ROUND($X19*9%,2),2)*'umowa o pracę'!$E$8,2),IF(AND($W19+$X19&gt;=2800,$X19&lt;2800,$W19&lt;2800),ROUND((ROUND(((2800-$X19)/$W19)*$Y19,2)+ROUND($X19*9%,2))*'umowa o pracę'!$E$8,2),IF(AND($W19+$X19&gt;=2800,$X19&gt;=2800),ROUND((ROUND(2800*9%,2))*'umowa o pracę'!$E$8,2),IF(AND($W19+$X19&gt;=2800,$W19&gt;=2800,$X19&lt;2800),ROUND((ROUND($X19*9%,2)+ROUND(((2800-$X19)/$W19)*$Y19,2))*'umowa o pracę'!$E$8,2),0)))),0)))))</f>
        <v>0</v>
      </c>
      <c r="AD19" s="32">
        <f>IF('umowa o pracę'!$E$7=2020,IF(IF($V19=1,IF($X19=0,ROUND(IF($W19&gt;2600,ROUND($Y19/$W19*2600,2),$Y19)*'umowa o pracę'!$E$8,2),IF($W19+$X19&lt;2600,ROUND(ROUND($Y19+ROUND($X19*9%,2),2)*'umowa o pracę'!$E$8,2),IF(AND($W19+$X19&gt;=2600,$W19&lt;2600),ROUND((ROUND($Y19+ROUND((2600-$W19)*9%,2),2))*'umowa o pracę'!$E$8,2),IF(AND($W19+$X19&gt;=2600,$W19&gt;=2600),ROUND(ROUND($Y19/$W19*2600,2)*'umowa o pracę'!$E$8,2),0)))),0)&gt;$H19,$H19,IF($V19=1,IF($X19=0,ROUND(IF($W19&gt;2600,ROUND($Y19/$W19*2600,2),$Y19)*'umowa o pracę'!$E$8,2),IF($W19+$X19&lt;2600,ROUND(ROUND($Y19+ROUND($X19*9%,2),2)*'umowa o pracę'!$E$8,2),IF(AND($W19+$X19&gt;=2600,$W19&lt;2600),ROUND((ROUND($Y19+ROUND((2600-$W19)*9%,2),2))*'umowa o pracę'!$E$8,2),IF(AND($W19+$X19&gt;=2600,$W19&gt;=2600),ROUND(ROUND($Y19/$W19*2600,2)*'umowa o pracę'!$E$8,2),0)))),0)),IF('umowa o pracę'!$E$7=2021,IF(IF($V19=1,IF($X19=0,ROUND(IF($W19&gt;2800,ROUND($Y19/$W19*2800,2),$Y19)*'umowa o pracę'!$E$8,2),IF($W19+$X19&lt;2800,ROUND(ROUND($Y19+ROUND($X19*9%,2),2)*'umowa o pracę'!$E$8,2),IF(AND($W19+$X19&gt;=2800,$W19&lt;2800),ROUND((ROUND($Y19+ROUND((2800-$W19)*9%,2),2))*'umowa o pracę'!$E$8,2),IF(AND($W19+$X19&gt;=2800,$W19&gt;=2800),ROUND(ROUND($Y19/$W19*2800,2)*'umowa o pracę'!$E$8,2),0)))),0)&gt;$H19,$H19,IF($V19=1,IF($X19=0,ROUND(IF($W19&gt;2800,ROUND($Y19/$W19*2800,2),$Y19)*'umowa o pracę'!$E$8,2),IF($W19+$X19&lt;2800,ROUND(ROUND($Y19+ROUND($X19*9%,2),2)*'umowa o pracę'!$E$8,2),IF(AND($W19+$X19&gt;=2800,$W19&lt;2800),ROUND((ROUND($Y19+ROUND((2800-$W19)*9%,2),2))*'umowa o pracę'!$E$8,2),IF(AND($W19+$X19&gt;=2800,$W19&gt;=2800),ROUND(ROUND($Y19/$W19*2800,2)*'umowa o pracę'!$E$8,2),0)))),0)),0))</f>
        <v>0</v>
      </c>
      <c r="AE19" s="32">
        <f>IF('umowa o pracę'!$E$7=2020,IF(IF($V19=1,IF($X19=0,ROUND(IF($W19&gt;2600,ROUND($Z19/$W19*2600,2),$Z19)*'umowa o pracę'!$E$8,2),ROUND(IF($W19&gt;2600,ROUND($Z19/$W19*2600,2),$Z19)*'umowa o pracę'!$E$8,2)),0)&gt;$I19,$I19,IF($V19=1,IF($X19=0,ROUND(IF($W19&gt;2600,ROUND($Z19/$W19*2600,2),$Z19)*'umowa o pracę'!$E$8,2),ROUND(IF($W19&gt;2600,ROUND($Z19/$W19*2600,2),$Z19)*'umowa o pracę'!$E$8,2)),0)),IF('umowa o pracę'!$E$7=2021,IF(IF($V19=1,IF($X19=0,ROUND(IF($W19&gt;2800,ROUND($Z19/$W19*2800,2),$Z19)*'umowa o pracę'!$E$8,2),ROUND(IF($W19&gt;2800,ROUND($Z19/$W19*2800,2),$Z19)*'umowa o pracę'!$E$8,2)),0)&gt;$I19,$I19,IF($V19=1,IF($X19=0,ROUND(IF($W19&gt;2800,ROUND($Z19/$W19*2800,2),$Z19)*'umowa o pracę'!$E$8,2),ROUND(IF($W19&gt;2800,ROUND($Z19/$W19*2800,2),$Z19)*'umowa o pracę'!$E$8,2)),0)),0))</f>
        <v>0</v>
      </c>
      <c r="AF19" s="56">
        <f>IF('umowa o pracę'!$E$7=2020,$AB19,IF('umowa o pracę'!$E$7=2021,$AC19,0))</f>
        <v>0</v>
      </c>
      <c r="AG19" s="53">
        <f t="shared" si="1"/>
        <v>1</v>
      </c>
      <c r="AH19" s="39">
        <f>IF('umowa o pracę'!$E$6&lt;3,0,$L19)</f>
        <v>0</v>
      </c>
      <c r="AI19" s="39">
        <f>IF('umowa o pracę'!$E$6&lt;3,0,$M19)</f>
        <v>0</v>
      </c>
      <c r="AJ19" s="55">
        <f>IF('umowa o pracę'!$E$6&lt;3,0,$N19)</f>
        <v>0</v>
      </c>
      <c r="AK19" s="55">
        <f>IF('umowa o pracę'!$E$6&lt;3,0,$O19)</f>
        <v>0</v>
      </c>
      <c r="AL19" s="32">
        <f>IF('umowa o pracę'!$E$7=2020,ROUND(IF($AH19&gt;=2600,2600*'umowa o pracę'!$E$8,$AH19*'umowa o pracę'!$E$8),2),IF('umowa o pracę'!$E$7=2021,ROUND(IF($AH19&gt;=2800,2800*'umowa o pracę'!$E$8,$AH19*'umowa o pracę'!$E$8),2),0))</f>
        <v>0</v>
      </c>
      <c r="AM19" s="32">
        <f>IF(IF(IF(AND($AG19=1,$I19&gt;0),ROUND(IF($AH19+$AI19&gt;=2600,2600*'umowa o pracę'!$E$8,($AH19+$AI19)*'umowa o pracę'!$E$8),2)+IF($AI19=0,ROUND(IF($AH19&gt;2600,ROUND($AK19/$AH19*2600,2),$AK19)*'umowa o pracę'!$E$8,2),ROUND(IF($AH19&gt;2600,ROUND($AK19/$AH19*2600,2),$AK19)*'umowa o pracę'!$E$8,2)),ROUND(IF($AH19+$AI19&gt;=2600,2600*'umowa o pracę'!$E$8,($AH19+$AI19)*'umowa o pracę'!$E$8),2)-IF($AI19=0,ROUND(ROUND(IF($AH19&gt;2600,ROUND($AJ19/$AH19*2600,2),$AJ19),2)*'umowa o pracę'!$E$8,2),IF($AI19&gt;0,IF($AH19+$AI19&lt;2600,ROUND(ROUND($AJ19+ROUND($AI19*9%,2),2)*'umowa o pracę'!$E$8,2),IF(AND($AH19+$AI19&gt;=2600,$AI19&lt;2600,$AH19&lt;2600),ROUND((ROUND(((2600-$AI19)/$AH19)*$AJ19,2)+ROUND($AI19*9%,2))*'umowa o pracę'!$E$8,2),IF(AND($AH19+$AI19&gt;=2600,$AI19&gt;=2600),ROUND((ROUND(2600*9%,2))*'umowa o pracę'!$E$8,2),IF(AND($AH19+$AI19&gt;=2600,$AH19&gt;=2600,$AI19&lt;2600),ROUND((ROUND($AI19*9%,2)+ROUND(((2600-$AI19)/$AH19)*$AJ19,2))*'umowa o pracę'!$E$8,2),0)))),0)))&gt;$J19,$J19,IF(AND($AG19=1,$I19&gt;0),ROUND(IF($AH19+$AI19&gt;=2600,2600*'umowa o pracę'!$E$8,($AH19+$AI19)*'umowa o pracę'!$E$8),2)+IF($AI19=0,ROUND(IF($AH19&gt;2600,ROUND($AK19/$AH19*2600,2),$AK19)*'umowa o pracę'!$E$8,2),ROUND(IF($AH19&gt;2600,ROUND($AK19/$AH19*2600,2),$AK19)*'umowa o pracę'!$E$8,2)),ROUND(IF($AH19+$AI19&gt;=2600,2600*'umowa o pracę'!$E$8,($AH19+$AI19)*'umowa o pracę'!$E$8),2)-IF($AI19=0,ROUND(ROUND(IF($AH19&gt;2600,ROUND($AJ19/$AH19*2600,2),$AJ19),2)*'umowa o pracę'!$E$8,2),IF($AI19&gt;0,IF($AH19+$AI19&lt;2600,ROUND(ROUND($AJ19+ROUND($AI19*9%,2),2)*'umowa o pracę'!$E$8,2),IF(AND($AH19+$AI19&gt;=2600,$AI19&lt;2600,$AH19&lt;2600),ROUND((ROUND(((2600-$AI19)/$AH19)*$AJ19,2)+ROUND($AI19*9%,2))*'umowa o pracę'!$E$8,2),IF(AND($AH19+$AI19&gt;=2600,$AI19&gt;=2600),ROUND((ROUND(2600*9%,2))*'umowa o pracę'!$E$8,2),IF(AND($AH19+$AI19&gt;=2600,$AH19&gt;=2600,$AI19&lt;2600),ROUND((ROUND($AI19*9%,2)+ROUND(((2600-$AI19)/$AH19)*$AJ19,2))*'umowa o pracę'!$E$8,2),0)))),0))))&gt;$J19,$J19,IF(IF(AND($AG19=1,$I19&gt;0),ROUND(IF($AH19+$AI19&gt;=2600,2600*'umowa o pracę'!$E$8,($AH19+$AI19)*'umowa o pracę'!$E$8),2)+IF($AI19=0,ROUND(IF($AH19&gt;2600,ROUND($AK19/$AH19*2600,2),$AK19)*'umowa o pracę'!$E$8,2),ROUND(IF($AH19&gt;2600,ROUND($AK19/$AH19*2600,2),$AK19)*'umowa o pracę'!$E$8,2)),ROUND(IF($AH19+$AI19&gt;=2600,2600*'umowa o pracę'!$E$8,($AH19+$AI19)*'umowa o pracę'!$E$8),2)-IF($AI19=0,ROUND(ROUND(IF($AH19&gt;2600,ROUND($AJ19/$AH19*2600,2),$AJ19),2)*'umowa o pracę'!$E$8,2),IF($AI19&gt;0,IF($AH19+$AI19&lt;2600,ROUND(ROUND($AJ19+ROUND($AI19*9%,2),2)*'umowa o pracę'!$E$8,2),IF(AND($AH19+$AI19&gt;=2600,$AI19&lt;2600,$AH19&lt;2600),ROUND((ROUND(((2600-$AI19)/$AH19)*$AJ19,2)+ROUND($AI19*9%,2))*'umowa o pracę'!$E$8,2),IF(AND($AH19+$AI19&gt;=2600,$AI19&gt;=2600),ROUND((ROUND(2600*9%,2))*'umowa o pracę'!$E$8,2),IF(AND($AH19+$AI19&gt;=2600,$AH19&gt;=2600,$AI19&lt;2600),ROUND((ROUND($AI19*9%,2)+ROUND(((2600-$AI19)/$AH19)*$AJ19,2))*'umowa o pracę'!$E$8,2),0)))),0)))&gt;$J19,$J19,IF(AND($AG19=1,$I19&gt;0),ROUND(IF($AH19+$AI19&gt;=2600,2600*'umowa o pracę'!$E$8,($AH19+$AI19)*'umowa o pracę'!$E$8),2)+IF($AI19=0,ROUND(IF($AH19&gt;2600,ROUND($AK19/$AH19*2600,2),$AK19)*'umowa o pracę'!$E$8,2),ROUND(IF($AH19&gt;2600,ROUND($AK19/$AH19*2600,2),$AK19)*'umowa o pracę'!$E$8,2)),ROUND(IF($AH19+$AI19&gt;=2600,2600*'umowa o pracę'!$E$8,($AH19+$AI19)*'umowa o pracę'!$E$8),2)-IF(AND($AI19=0,I19&gt;0),ROUND(ROUND(IF($AH19&gt;2600,ROUND($AJ19/$AH19*2600,2),$AJ19),2)*'umowa o pracę'!$E$8,2),IF($AI19&gt;0,IF($AH19+$AI19&lt;2600,ROUND(ROUND($AJ19+ROUND($AI19*9%,2),2)*'umowa o pracę'!$E$8,2),IF(AND($AH19+$AI19&gt;=2600,$AI19&lt;2600,$AH19&lt;2600),ROUND((ROUND(((2600-$AI19)/$AH19)*$AJ19,2)+ROUND($AI19*9%,2))*'umowa o pracę'!$E$8,2),IF(AND($AH19+$AI19&gt;=2600,$AI19&gt;=2600),ROUND((ROUND(2600*9%,2))*'umowa o pracę'!$E$8,2),IF(AND($AH19+$AI19&gt;=2600,$AH19&gt;=2600,$AI19&lt;2600),ROUND((ROUND($AI19*9%,2)+ROUND(((2600-$AI19)/$AH19)*$AJ19,2))*'umowa o pracę'!$E$8,2),0)))),0)))))</f>
        <v>0</v>
      </c>
      <c r="AN19" s="32">
        <f>IF(IF(IF(AND($AG19=1,$I19&gt;0),ROUND(IF($AH19+$AI19&gt;=2800,2800*'umowa o pracę'!$E$8,($AH19+$AI19)*'umowa o pracę'!$E$8),2)+IF($AI19=0,ROUND(IF($AH19&gt;2800,ROUND($AK19/$AH19*2800,2),$AK19)*'umowa o pracę'!$E$8,2),ROUND(IF($AH19&gt;2800,ROUND($AK19/$AH19*2800,2),$AK19)*'umowa o pracę'!$E$8,2)),ROUND(IF($AH19+$AI19&gt;=2800,2800*'umowa o pracę'!$E$8,($AH19+$AI19)*'umowa o pracę'!$E$8),2)-IF($AI19=0,ROUND(ROUND(IF($AH19&gt;2800,ROUND($AJ19/$AH19*2800,2),$AJ19),2)*'umowa o pracę'!$E$8,2),IF($AI19&gt;0,IF($AH19+$AI19&lt;2800,ROUND(ROUND($AJ19+ROUND($AI19*9%,2),2)*'umowa o pracę'!$E$8,2),IF(AND($AH19+$AI19&gt;=2800,$AI19&lt;2800,$AH19&lt;2800),ROUND((ROUND(((2800-$AI19)/$AH19)*$AJ19,2)+ROUND($AI19*9%,2))*'umowa o pracę'!$E$8,2),IF(AND($AH19+$AI19&gt;=2800,$AI19&gt;=2800),ROUND((ROUND(2800*9%,2))*'umowa o pracę'!$E$8,2),IF(AND($AH19+$AI19&gt;=2800,$AH19&gt;=2800,$AI19&lt;2800),ROUND((ROUND($AI19*9%,2)+ROUND(((2800-$AI19)/$AH19)*$AJ19,2))*'umowa o pracę'!$E$8,2),0)))),0)))&gt;$J19,$J19,IF(AND($AG19=1,$I19&gt;0),ROUND(IF($AH19+$AI19&gt;=2800,2800*'umowa o pracę'!$E$8,($AH19+$AI19)*'umowa o pracę'!$E$8),2)+IF($AI19=0,ROUND(IF($AH19&gt;2800,ROUND($AK19/$AH19*2800,2),$AK19)*'umowa o pracę'!$E$8,2),ROUND(IF($AH19&gt;2800,ROUND($AK19/$AH19*2800,2),$AK19)*'umowa o pracę'!$E$8,2)),ROUND(IF($AH19+$AI19&gt;=2800,2800*'umowa o pracę'!$E$8,($AH19+$AI19)*'umowa o pracę'!$E$8),2)-IF($AI19=0,ROUND(ROUND(IF($AH19&gt;2800,ROUND($AJ19/$AH19*2800,2),$AJ19),2)*'umowa o pracę'!$E$8,2),IF($AI19&gt;0,IF($AH19+$AI19&lt;2800,ROUND(ROUND($AJ19+ROUND($AI19*9%,2),2)*'umowa o pracę'!$E$8,2),IF(AND($AH19+$AI19&gt;=2800,$AI19&lt;2800,$AH19&lt;2800),ROUND((ROUND(((2800-$AI19)/$AH19)*$AJ19,2)+ROUND($AI19*9%,2))*'umowa o pracę'!$E$8,2),IF(AND($AH19+$AI19&gt;=2800,$AI19&gt;=2800),ROUND((ROUND(2800*9%,2))*'umowa o pracę'!$E$8,2),IF(AND($AH19+$AI19&gt;=2800,$AH19&gt;=2800,$AI19&lt;2800),ROUND((ROUND($AI19*9%,2)+ROUND(((2800-$AI19)/$AH19)*$AJ19,2))*'umowa o pracę'!$E$8,2),0)))),0))))&gt;$J19,$J19,IF(IF(AND($AG19=1,$I19&gt;0),ROUND(IF($AH19+$AI19&gt;=2800,2800*'umowa o pracę'!$E$8,($AH19+$AI19)*'umowa o pracę'!$E$8),2)+IF($AI19=0,ROUND(IF($AH19&gt;2800,ROUND($AK19/$AH19*2800,2),$AK19)*'umowa o pracę'!$E$8,2),ROUND(IF($AH19&gt;2800,ROUND($AK19/$AH19*2800,2),$AK19)*'umowa o pracę'!$E$8,2)),ROUND(IF($AH19+$AI19&gt;=2800,2800*'umowa o pracę'!$E$8,($AH19+$AI19)*'umowa o pracę'!$E$8),2)-IF($AI19=0,ROUND(ROUND(IF($AH19&gt;2800,ROUND($AJ19/$AH19*2800,2),$AJ19),2)*'umowa o pracę'!$E$8,2),IF($AI19&gt;0,IF($AH19+$AI19&lt;2800,ROUND(ROUND($AJ19+ROUND($AI19*9%,2),2)*'umowa o pracę'!$E$8,2),IF(AND($AH19+$AI19&gt;=2800,$AI19&lt;2800,$AH19&lt;2800),ROUND((ROUND(((2800-$AI19)/$AH19)*$AJ19,2)+ROUND($AI19*9%,2))*'umowa o pracę'!$E$8,2),IF(AND($AH19+$AI19&gt;=2800,$AI19&gt;=2800),ROUND((ROUND(2800*9%,2))*'umowa o pracę'!$E$8,2),IF(AND($AH19+$AI19&gt;=2800,$AH19&gt;=2800,$AI19&lt;2800),ROUND((ROUND($AI19*9%,2)+ROUND(((2800-$AI19)/$AH19)*$AJ19,2))*'umowa o pracę'!$E$8,2),0)))),0)))&gt;$J19,$J19,IF(AND($AG19=1,$I19&gt;0),ROUND(IF($AH19+$AI19&gt;=2800,2800*'umowa o pracę'!$E$8,($AH19+$AI19)*'umowa o pracę'!$E$8),2)+IF($AI19=0,ROUND(IF($AH19&gt;2800,ROUND($AK19/$AH19*2800,2),$AK19)*'umowa o pracę'!$E$8,2),ROUND(IF($AH19&gt;2800,ROUND($AK19/$AH19*2800,2),$AK19)*'umowa o pracę'!$E$8,2)),ROUND(IF($AH19+$AI19&gt;=2800,2800*'umowa o pracę'!$E$8,($AH19+$AI19)*'umowa o pracę'!$E$8),2)-IF(AND($AI19=0,I19&gt;0),ROUND(ROUND(IF($AH19&gt;2800,ROUND($AJ19/$AH19*2800,2),$AJ19),2)*'umowa o pracę'!$E$8,2),IF($AI19&gt;0,IF($AH19+$AI19&lt;2800,ROUND(ROUND($AJ19+ROUND($AI19*9%,2),2)*'umowa o pracę'!$E$8,2),IF(AND($AH19+$AI19&gt;=2800,$AI19&lt;2800,$AH19&lt;2800),ROUND((ROUND(((2800-$AI19)/$AH19)*$AJ19,2)+ROUND($AI19*9%,2))*'umowa o pracę'!$E$8,2),IF(AND($AH19+$AI19&gt;=2800,$AI19&gt;=2800),ROUND((ROUND(2800*9%,2))*'umowa o pracę'!$E$8,2),IF(AND($AH19+$AI19&gt;=2800,$AH19&gt;=2800,$AI19&lt;2800),ROUND((ROUND($AI19*9%,2)+ROUND(((2800-$AI19)/$AH19)*$AJ19,2))*'umowa o pracę'!$E$8,2),0)))),0)))))</f>
        <v>0</v>
      </c>
      <c r="AO19" s="32">
        <f>IF('umowa o pracę'!$E$7=2020,IF(IF($AG19=1,IF($AI19=0,ROUND(IF($AH19&gt;2600,ROUND($AJ19/$AH19*2600,2),$AJ19)*'umowa o pracę'!$E$8,2),IF($AH19+$AI19&lt;2600,ROUND(ROUND($AJ19+ROUND($AI19*9%,2),2)*'umowa o pracę'!$E$8,2),IF(AND($AH19+$AI19&gt;=2600,$AH19&lt;2600),ROUND((ROUND($AJ19+ROUND((2600-$AH19)*9%,2),2))*'umowa o pracę'!$E$8,2),IF(AND($AH19+$AI19&gt;=2600,$AH19&gt;=2600),ROUND(ROUND($AJ19/$AH19*2600,2)*'umowa o pracę'!$E$8,2),0)))),0)&gt;$H19,$H19,IF($AG19=1,IF($AI19=0,ROUND(IF($AH19&gt;2600,ROUND($AJ19/$AH19*2600,2),$AJ19)*'umowa o pracę'!$E$8,2),IF($AH19+$AI19&lt;2600,ROUND(ROUND($AJ19+ROUND($AI19*9%,2),2)*'umowa o pracę'!$E$8,2),IF(AND($AH19+$AI19&gt;=2600,$AH19&lt;2600),ROUND((ROUND($AJ19+ROUND((2600-$AH19)*9%,2),2))*'umowa o pracę'!$E$8,2),IF(AND($AH19+$AI19&gt;=2600,$AH19&gt;=2600),ROUND(ROUND($AJ19/$AH19*2600,2)*'umowa o pracę'!$E$8,2),0)))),0)),IF('umowa o pracę'!$E$7=2021,IF(IF($AG19=1,IF($AI19=0,ROUND(IF($AH19&gt;2800,ROUND($AJ19/$AH19*2800,2),$AJ19)*'umowa o pracę'!$E$8,2),IF($AH19+$AI19&lt;2800,ROUND(ROUND($AJ19+ROUND($AI19*9%,2),2)*'umowa o pracę'!$E$8,2),IF(AND($AH19+$AI19&gt;=2800,$AH19&lt;2800),ROUND((ROUND($AJ19+ROUND((2800-$AH19)*9%,2),2))*'umowa o pracę'!$E$8,2),IF(AND($AH19+$AI19&gt;=2800,$AH19&gt;=2800),ROUND(ROUND($AJ19/$AH19*2800,2)*'umowa o pracę'!$E$8,2),0)))),0)&gt;$H19,$H19,IF($AG19=1,IF($AI19=0,ROUND(IF($AH19&gt;2800,ROUND($AJ19/$AH19*2800,2),$AJ19)*'umowa o pracę'!$E$8,2),IF($AH19+$AI19&lt;2800,ROUND(ROUND($AJ19+ROUND($AI19*9%,2),2)*'umowa o pracę'!$E$8,2),IF(AND($AH19+$AI19&gt;=2800,$AH19&lt;2800),ROUND((ROUND($AJ19+ROUND((2800-$AH19)*9%,2),2))*'umowa o pracę'!$E$8,2),IF(AND($AH19+$AI19&gt;=2800,$AH19&gt;=2800),ROUND(ROUND($AJ19/$AH19*2800,2)*'umowa o pracę'!$E$8,2),0)))),0)),0))</f>
        <v>0</v>
      </c>
      <c r="AP19" s="32">
        <f>IF('umowa o pracę'!$E$7=2020,IF(IF($AG19=1,IF($AI19=0,ROUND(IF($AH19&gt;2600,ROUND($AK19/$AH19*2600,2),$AK19)*'umowa o pracę'!$E$8,2),ROUND(IF($AH19&gt;2600,ROUND($AK19/$AH19*2600,2),$AK19)*'umowa o pracę'!$E$8,2)),0)&gt;$I19,$I19,IF($AG19=1,IF($AI19=0,ROUND(IF($AH19&gt;2600,ROUND($AK19/$AH19*2600,2),$AK19)*'umowa o pracę'!$E$8,2),ROUND(IF($AH19&gt;2600,ROUND($AK19/$AH19*2600,2),$AK19)*'umowa o pracę'!$E$8,2)),0)),IF('umowa o pracę'!$E$7=2021,IF(IF($AG19=1,IF($AI19=0,ROUND(IF($AH19&gt;2800,ROUND($AK19/$AH19*2800,2),$AK19)*'umowa o pracę'!$E$8,2),ROUND(IF($AH19&gt;2800,ROUND($AK19/$AH19*2800,2),$AK19)*'umowa o pracę'!$E$8,2)),0)&gt;$I19,$I19,IF($AG19=1,IF($AI19=0,ROUND(IF($AH19&gt;2800,ROUND($AK19/$AH19*2800,2),$AK19)*'umowa o pracę'!$E$8,2),ROUND(IF($AH19&gt;2800,ROUND($AK19/$AH19*2800,2),$AK19)*'umowa o pracę'!$E$8,2)),0)),0))</f>
        <v>0</v>
      </c>
      <c r="AQ19" s="56">
        <f>IF('umowa o pracę'!$E$7=2020,$AM19,IF('umowa o pracę'!$E$7=2021,$AN19,0))</f>
        <v>0</v>
      </c>
      <c r="AR19" s="33">
        <f>IF('umowa o pracę'!$E$7=0,0,U19+AF19+AQ19)</f>
        <v>0</v>
      </c>
      <c r="AS19" s="19"/>
      <c r="AT19" s="19"/>
      <c r="AU19" s="19"/>
      <c r="AV19" s="19"/>
      <c r="AW19" s="19"/>
      <c r="AX19" s="19">
        <f t="shared" si="2"/>
        <v>10</v>
      </c>
      <c r="AY19" s="19"/>
      <c r="AZ19" s="234">
        <f t="shared" si="3"/>
        <v>0</v>
      </c>
      <c r="BA19" s="234">
        <f t="shared" si="4"/>
        <v>0</v>
      </c>
      <c r="BB19" s="234">
        <f t="shared" si="5"/>
        <v>0</v>
      </c>
      <c r="BC19" s="234">
        <f t="shared" si="6"/>
        <v>0</v>
      </c>
      <c r="BD19" s="234">
        <f t="shared" si="7"/>
        <v>0</v>
      </c>
      <c r="BE19" s="234">
        <f t="shared" si="8"/>
        <v>0</v>
      </c>
      <c r="BF19" s="234">
        <f t="shared" si="9"/>
        <v>0</v>
      </c>
      <c r="BG19" s="234">
        <f t="shared" si="10"/>
        <v>0</v>
      </c>
      <c r="BH19" s="234">
        <f t="shared" si="11"/>
        <v>0</v>
      </c>
      <c r="BI19" s="238">
        <f t="shared" si="12"/>
        <v>0</v>
      </c>
      <c r="BJ19" s="236"/>
      <c r="BK19" s="236"/>
      <c r="BL19" s="237"/>
    </row>
    <row r="20" spans="1:64" ht="15.75" x14ac:dyDescent="0.25">
      <c r="A20" s="129">
        <v>9</v>
      </c>
      <c r="B20" s="57"/>
      <c r="C20" s="57"/>
      <c r="D20" s="36"/>
      <c r="E20" s="36"/>
      <c r="F20" s="242"/>
      <c r="G20" s="37">
        <v>1</v>
      </c>
      <c r="H20" s="58">
        <v>0</v>
      </c>
      <c r="I20" s="59">
        <v>0</v>
      </c>
      <c r="J20" s="60">
        <v>0</v>
      </c>
      <c r="K20" s="52">
        <v>1</v>
      </c>
      <c r="L20" s="39">
        <v>0</v>
      </c>
      <c r="M20" s="39">
        <v>0</v>
      </c>
      <c r="N20" s="39">
        <v>0</v>
      </c>
      <c r="O20" s="39">
        <v>0</v>
      </c>
      <c r="P20" s="35">
        <f>IF('umowa o pracę'!$E$7=2020,ROUND(IF($L20&gt;=2600,2600*'umowa o pracę'!$E$8,$L20*'umowa o pracę'!$E$8),2),IF('umowa o pracę'!$E$7=2021,ROUND(IF($L20&gt;=2800,2800*'umowa o pracę'!$E$8,$L20*'umowa o pracę'!$E$8),2),0))</f>
        <v>0</v>
      </c>
      <c r="Q20" s="252">
        <f>IF(IF(IF(AND($K20=1,$I20&gt;0),ROUND(IF($L20+$M20&gt;=2600,2600*'umowa o pracę'!$E$8,($L20+$M20)*'umowa o pracę'!$E$8),2)+IF($M20=0,ROUND(IF($L20&gt;2600,ROUND($O20/$L20*2600,2),$O20)*'umowa o pracę'!$E$8,2),ROUND(IF($L20&gt;2600,ROUND($O20/$L20*2600,2),$O20)*'umowa o pracę'!$E$8,2)),ROUND(IF($L20+$M20&gt;=2600,2600*'umowa o pracę'!$E$8,($L20+$M20)*'umowa o pracę'!$E$8),2)-IF($M20=0,ROUND(ROUND(IF($L20&gt;2600,ROUND($N20/$L20*2600,2),$N20),2)*'umowa o pracę'!$E$8,2),IF($M20&gt;0,IF($L20+$M20&lt;2600,ROUND(ROUND($N20+ROUND($M20*9%,2),2)*'umowa o pracę'!$E$8,2),IF(AND($L20+$M20&gt;=2600,$M20&lt;2600,$L20&lt;2600),ROUND((ROUND(((2600-$M20)/$L20)*$N20,2)+ROUND($M20*9%,2))*'umowa o pracę'!$E$8,2),IF(AND($L20+$M20&gt;=2600,$M20&gt;=2600),ROUND((ROUND(2600*9%,2))*'umowa o pracę'!$E$8,2),IF(AND($L20+$M20&gt;=2600,$L20&gt;=2600,$M20&lt;2600),ROUND((ROUND($M20*9%,2)+ROUND(((2600-$M20)/$L20)*$N20,2))*'umowa o pracę'!$E$8,2),0)))),0)))&gt;$J20,$J20,IF(AND($K20=1,$I20&gt;0),ROUND(IF($L20+$M20&gt;=2600,2600*'umowa o pracę'!$E$8,($L20+$M20)*'umowa o pracę'!$E$8),2)+IF($M20=0,ROUND(IF($L20&gt;2600,ROUND($O20/$L20*2600,2),$O20)*'umowa o pracę'!$E$8,2),ROUND(IF($L20&gt;2600,ROUND($O20/$L20*2600,2),$O20)*'umowa o pracę'!$E$8,2)),ROUND(IF($L20+$M20&gt;=2600,2600*'umowa o pracę'!$E$8,($L20+$M20)*'umowa o pracę'!$E$8),2)-IF($M20=0,ROUND(ROUND(IF($L20&gt;2600,ROUND($N20/$L20*2600,2),$N20),2)*'umowa o pracę'!$E$8,2),IF($M20&gt;0,IF($L20+$M20&lt;2600,ROUND(ROUND($N20+ROUND($M20*9%,2),2)*'umowa o pracę'!$E$8,2),IF(AND($L20+$M20&gt;=2600,$M20&lt;2600,$L20&lt;2600),ROUND((ROUND(((2600-$M20)/$L20)*$N20,2)+ROUND($M20*9%,2))*'umowa o pracę'!$E$8,2),IF(AND($L20+$M20&gt;=2600,$M20&gt;=2600),ROUND((ROUND(2600*9%,2))*'umowa o pracę'!$E$8,2),IF(AND($L20+$M20&gt;=2600,$L20&gt;=2600,$M20&lt;2600),ROUND((ROUND($M20*9%,2)+ROUND(((2600-$M20)/$L20)*$N20,2))*'umowa o pracę'!$E$8,2),0)))),0))))&gt;$J20,$J20,IF(IF(AND($K20=1,$I20&gt;0),ROUND(IF($L20+$M20&gt;=2600,2600*'umowa o pracę'!$E$8,($L20+$M20)*'umowa o pracę'!$E$8),2)+IF($M20=0,ROUND(IF($L20&gt;2600,ROUND($O20/$L20*2600,2),$O20)*'umowa o pracę'!$E$8,2),ROUND(IF($L20&gt;2600,ROUND($O20/$L20*2600,2),$O20)*'umowa o pracę'!$E$8,2)),ROUND(IF($L20+$M20&gt;=2600,2600*'umowa o pracę'!$E$8,($L20+$M20)*'umowa o pracę'!$E$8),2)-IF($M20=0,ROUND(ROUND(IF($L20&gt;2600,ROUND($N20/$L20*2600,2),$N20),2)*'umowa o pracę'!$E$8,2),IF($M20&gt;0,IF($L20+$M20&lt;2600,ROUND(ROUND($N20+ROUND($M20*9%,2),2)*'umowa o pracę'!$E$8,2),IF(AND($L20+$M20&gt;=2600,$M20&lt;2600,$L20&lt;2600),ROUND((ROUND(((2600-$M20)/$L20)*$N20,2)+ROUND($M20*9%,2))*'umowa o pracę'!$E$8,2),IF(AND($L20+$M20&gt;=2600,$M20&gt;=2600),ROUND((ROUND(2600*9%,2))*'umowa o pracę'!$E$8,2),IF(AND($L20+$M20&gt;=2600,$L20&gt;=2600,$M20&lt;2600),ROUND((ROUND($M20*9%,2)+ROUND(((2600-$M20)/$L20)*$N20,2))*'umowa o pracę'!$E$8,2),0)))),0)))&gt;$J20,$J20,IF(AND($K20=1,$I20&gt;0),ROUND(IF($L20+$M20&gt;=2600,2600*'umowa o pracę'!$E$8,($L20+$M20)*'umowa o pracę'!$E$8),2)+IF($M20=0,ROUND(IF($L20&gt;2600,ROUND($O20/$L20*2600,2),$O20)*'umowa o pracę'!$E$8,2),ROUND(IF($L20&gt;2600,ROUND($O20/$L20*2600,2),$O20)*'umowa o pracę'!$E$8,2)),ROUND(IF($L20+$M20&gt;=2600,2600*'umowa o pracę'!$E$8,($L20+$M20)*'umowa o pracę'!$E$8),2)-IF(AND($M20=0,I20&gt;0),ROUND(ROUND(IF($L20&gt;2600,ROUND($N20/$L20*2600,2),$N20),2)*'umowa o pracę'!$E$8,2),IF($M20&gt;0,IF($L20+$M20&lt;2600,ROUND(ROUND($N20+ROUND($M20*9%,2),2)*'umowa o pracę'!$E$8,2),IF(AND($L20+$M20&gt;=2600,$M20&lt;2600,$L20&lt;2600),ROUND((ROUND(((2600-$M20)/$L20)*$N20,2)+ROUND($M20*9%,2))*'umowa o pracę'!$E$8,2),IF(AND($L20+$M20&gt;=2600,$M20&gt;=2600),ROUND((ROUND(2600*9%,2))*'umowa o pracę'!$E$8,2),IF(AND($L20+$M20&gt;=2600,$L20&gt;=2600,$M20&lt;2600),ROUND((ROUND($M20*9%,2)+ROUND(((2600-$M20)/$L20)*$N20,2))*'umowa o pracę'!$E$8,2),0)))),0)))))</f>
        <v>0</v>
      </c>
      <c r="R20" s="252">
        <f>IF(IF(IF(AND($K20=1,$I20&gt;0),ROUND(IF($L20+$M20&gt;=2800,2800*'umowa o pracę'!$E$8,($L20+$M20)*'umowa o pracę'!$E$8),2)+IF($M20=0,ROUND(IF($L20&gt;2800,ROUND($O20/$L20*2800,2),$O20)*'umowa o pracę'!$E$8,2),ROUND(IF($L20&gt;2800,ROUND($O20/$L20*2800,2),$O20)*'umowa o pracę'!$E$8,2)),ROUND(IF($L20+$M20&gt;=2800,2800*'umowa o pracę'!$E$8,($L20+$M20)*'umowa o pracę'!$E$8),2)-IF($M20=0,ROUND(ROUND(IF($L20&gt;2800,ROUND($N20/$L20*2800,2),$N20),2)*'umowa o pracę'!$E$8,2),IF($M20&gt;0,IF($L20+$M20&lt;2800,ROUND(ROUND($N20+ROUND($M20*9%,2),2)*'umowa o pracę'!$E$8,2),IF(AND($L20+$M20&gt;=2800,$M20&lt;2800,$L20&lt;2800),ROUND((ROUND(((2800-$M20)/$L20)*$N20,2)+ROUND($M20*9%,2))*'umowa o pracę'!$E$8,2),IF(AND($L20+$M20&gt;=2800,$M20&gt;=2800),ROUND((ROUND(2800*9%,2))*'umowa o pracę'!$E$8,2),IF(AND($L20+$M20&gt;=2800,$L20&gt;=2800,$M20&lt;2800),ROUND((ROUND($M20*9%,2)+ROUND(((2800-$M20)/$L20)*$N20,2))*'umowa o pracę'!$E$8,2),0)))),0)))&gt;$J20,$J20,IF(AND($K20=1,$I20&gt;0),ROUND(IF($L20+$M20&gt;=2800,2800*'umowa o pracę'!$E$8,($L20+$M20)*'umowa o pracę'!$E$8),2)+IF($M20=0,ROUND(IF($L20&gt;2800,ROUND($O20/$L20*2800,2),$O20)*'umowa o pracę'!$E$8,2),ROUND(IF($L20&gt;2800,ROUND($O20/$L20*2800,2),$O20)*'umowa o pracę'!$E$8,2)),ROUND(IF($L20+$M20&gt;=2800,2800*'umowa o pracę'!$E$8,($L20+$M20)*'umowa o pracę'!$E$8),2)-IF($M20=0,ROUND(ROUND(IF($L20&gt;2800,ROUND($N20/$L20*2800,2),$N20),2)*'umowa o pracę'!$E$8,2),IF($M20&gt;0,IF($L20+$M20&lt;2800,ROUND(ROUND($N20+ROUND($M20*9%,2),2)*'umowa o pracę'!$E$8,2),IF(AND($L20+$M20&gt;=2800,$M20&lt;2800,$L20&lt;2800),ROUND((ROUND(((2800-$M20)/$L20)*$N20,2)+ROUND($M20*9%,2))*'umowa o pracę'!$E$8,2),IF(AND($L20+$M20&gt;=2800,$M20&gt;=2800),ROUND((ROUND(2800*9%,2))*'umowa o pracę'!$E$8,2),IF(AND($L20+$M20&gt;=2800,$L20&gt;=2800,$M20&lt;2800),ROUND((ROUND($M20*9%,2)+ROUND(((2800-$M20)/$L20)*$N20,2))*'umowa o pracę'!$E$8,2),0)))),0))))&gt;$J20,$J20,IF(IF(AND($K20=1,$I20&gt;0),ROUND(IF($L20+$M20&gt;=2800,2800*'umowa o pracę'!$E$8,($L20+$M20)*'umowa o pracę'!$E$8),2)+IF($M20=0,ROUND(IF($L20&gt;2800,ROUND($O20/$L20*2800,2),$O20)*'umowa o pracę'!$E$8,2),ROUND(IF($L20&gt;2800,ROUND($O20/$L20*2800,2),$O20)*'umowa o pracę'!$E$8,2)),ROUND(IF($L20+$M20&gt;=2800,2800*'umowa o pracę'!$E$8,($L20+$M20)*'umowa o pracę'!$E$8),2)-IF($M20=0,ROUND(ROUND(IF($L20&gt;2800,ROUND($N20/$L20*2800,2),$N20),2)*'umowa o pracę'!$E$8,2),IF($M20&gt;0,IF($L20+$M20&lt;2800,ROUND(ROUND($N20+ROUND($M20*9%,2),2)*'umowa o pracę'!$E$8,2),IF(AND($L20+$M20&gt;=2800,$M20&lt;2800,$L20&lt;2800),ROUND((ROUND(((2800-$M20)/$L20)*$N20,2)+ROUND($M20*9%,2))*'umowa o pracę'!$E$8,2),IF(AND($L20+$M20&gt;=2800,$M20&gt;=2800),ROUND((ROUND(2800*9%,2))*'umowa o pracę'!$E$8,2),IF(AND($L20+$M20&gt;=2800,$L20&gt;=2800,$M20&lt;2800),ROUND((ROUND($M20*9%,2)+ROUND(((2800-$M20)/$L20)*$N20,2))*'umowa o pracę'!$E$8,2),0)))),0)))&gt;$J20,$J20,IF(AND($K20=1,$I20&gt;0),ROUND(IF($L20+$M20&gt;=2800,2800*'umowa o pracę'!$E$8,($L20+$M20)*'umowa o pracę'!$E$8),2)+IF($M20=0,ROUND(IF($L20&gt;2800,ROUND($O20/$L20*2800,2),$O20)*'umowa o pracę'!$E$8,2),ROUND(IF($L20&gt;2800,ROUND($O20/$L20*2800,2),$O20)*'umowa o pracę'!$E$8,2)),ROUND(IF($L20+$M20&gt;=2800,2800*'umowa o pracę'!$E$8,($L20+$M20)*'umowa o pracę'!$E$8),2)-IF(AND($M20=0,I20&gt;0),ROUND(ROUND(IF($L20&gt;2800,ROUND($N20/$L20*2800,2),$N20),2)*'umowa o pracę'!$E$8,2),IF($M20&gt;0,IF($L20+$M20&lt;2800,ROUND(ROUND($N20+ROUND($M20*9%,2),2)*'umowa o pracę'!$E$8,2),IF(AND($L20+$M20&gt;=2800,$M20&lt;2800,$L20&lt;2800),ROUND((ROUND(((2800-$M20)/$L20)*$N20,2)+ROUND($M20*9%,2))*'umowa o pracę'!$E$8,2),IF(AND($L20+$M20&gt;=2800,$M20&gt;=2800),ROUND((ROUND(2800*9%,2))*'umowa o pracę'!$E$8,2),IF(AND($L20+$M20&gt;=2800,$L20&gt;=2800,$M20&lt;2800),ROUND((ROUND($M20*9%,2)+ROUND(((2800-$M20)/$L20)*$N20,2))*'umowa o pracę'!$E$8,2),0)))),0)))))</f>
        <v>0</v>
      </c>
      <c r="S20" s="32">
        <f>IF('umowa o pracę'!$E$7=2020,IF(IF($K20=1,IF($M20=0,ROUND(IF($L20&gt;2600,ROUND($N20/$L20*2600,2),$N20)*'umowa o pracę'!$E$8,2),IF($L20+$M20&lt;2600,ROUND(ROUND($N20+ROUND($M20*9%,2),2)*'umowa o pracę'!$E$8,2),IF(AND($L20+$M20&gt;=2600,$L20&lt;2600),ROUND((ROUND($N20+ROUND((2600-$L20)*9%,2),2))*'umowa o pracę'!$E$8,2),IF(AND($L20+$M20&gt;=2600,$L20&gt;=2600),ROUND(ROUND($N20/$L20*2600,2)*'umowa o pracę'!$E$8,2),0)))),0)&gt;$H20,$H20,IF($K20=1,IF($M20=0,ROUND(IF($L20&gt;2600,ROUND($N20/$L20*2600,2),$N20)*'umowa o pracę'!$E$8,2),IF($L20+$M20&lt;2600,ROUND(ROUND($N20+ROUND($M20*9%,2),2)*'umowa o pracę'!$E$8,2),IF(AND($L20+$M20&gt;=2600,$L20&lt;2600),ROUND((ROUND($N20+ROUND((2600-$L20)*9%,2),2))*'umowa o pracę'!$E$8,2),IF(AND($L20+$M20&gt;=2600,$L20&gt;=2600),ROUND(ROUND($N20/$L20*2600,2)*'umowa o pracę'!$E$8,2),0)))),0)),IF('umowa o pracę'!$E$7=2021,IF(IF($K20=1,IF($M20=0,ROUND(IF($L20&gt;2800,ROUND($N20/$L20*2800,2),$N20)*'umowa o pracę'!$E$8,2),IF($L20+$M20&lt;2800,ROUND(ROUND($N20+ROUND($M20*9%,2),2)*'umowa o pracę'!$E$8,2),IF(AND($L20+$M20&gt;=2800,$L20&lt;2800),ROUND((ROUND($N20+ROUND((2800-$L20)*9%,2),2))*'umowa o pracę'!$E$8,2),IF(AND($L20+$M20&gt;=2800,$L20&gt;=2800),ROUND(ROUND($N20/$L20*2800,2)*'umowa o pracę'!$E$8,2),0)))),0)&gt;$H20,$H20,IF($K20=1,IF($M20=0,ROUND(IF($L20&gt;2800,ROUND($N20/$L20*2800,2),$N20)*'umowa o pracę'!$E$8,2),IF($L20+$M20&lt;2800,ROUND(ROUND($N20+ROUND($M20*9%,2),2)*'umowa o pracę'!$E$8,2),IF(AND($L20+$M20&gt;=2800,$L20&lt;2800),ROUND((ROUND($N20+ROUND((2800-$L20)*9%,2),2))*'umowa o pracę'!$E$8,2),IF(AND($L20+$M20&gt;=2800,$L20&gt;=2800),ROUND(ROUND($N20/$L20*2800,2)*'umowa o pracę'!$E$8,2),0)))),0)),0))</f>
        <v>0</v>
      </c>
      <c r="T20" s="32">
        <f>IF('umowa o pracę'!$E$7=2020,IF(IF($K20=1,IF($M20=0,ROUND(IF($L20&gt;2600,ROUND($O20/$L20*2600,2),$O20)*'umowa o pracę'!$E$8,2),ROUND(IF($L20&gt;2600,ROUND($O20/$L20*2600,2),$O20)*'umowa o pracę'!$E$8,2)),0)&gt;$I20,$I20,IF($K20=1,IF($M20=0,ROUND(IF($L20&gt;2600,ROUND($O20/$L20*2600,2),$O20)*'umowa o pracę'!$E$8,2),ROUND(IF($L20&gt;2600,ROUND($O20/$L20*2600,2),$O20)*'umowa o pracę'!$E$8,2)),0)),IF('umowa o pracę'!$E$7=2021,IF(IF($K20=1,IF($M20=0,ROUND(IF($L20&gt;2800,ROUND($O20/$L20*2800,2),$O20)*'umowa o pracę'!$E$8,2),ROUND(IF($L20&gt;2800,ROUND($O20/$L20*2800,2),$O20)*'umowa o pracę'!$E$8,2)),0)&gt;$I20,$I20,IF($K20=1,IF($M20=0,ROUND(IF($L20&gt;2800,ROUND($O20/$L20*2800,2),$O20)*'umowa o pracę'!$E$8,2),ROUND(IF($L20&gt;2800,ROUND($O20/$L20*2800,2),$O20)*'umowa o pracę'!$E$8,2)),0)),0))</f>
        <v>0</v>
      </c>
      <c r="U20" s="51">
        <f>IF('umowa o pracę'!$E$7=2020,$Q20,IF('umowa o pracę'!$E$7=2021,$R20,0))</f>
        <v>0</v>
      </c>
      <c r="V20" s="53">
        <f t="shared" si="0"/>
        <v>1</v>
      </c>
      <c r="W20" s="54">
        <f>IF('umowa o pracę'!$E$6&lt;2,0,$L20)</f>
        <v>0</v>
      </c>
      <c r="X20" s="54">
        <f>IF('umowa o pracę'!$E$6&lt;2,0,$M20)</f>
        <v>0</v>
      </c>
      <c r="Y20" s="55">
        <f>IF('umowa o pracę'!$E$6&lt;2,0,$N20)</f>
        <v>0</v>
      </c>
      <c r="Z20" s="55">
        <f>IF('umowa o pracę'!$E$6&lt;2,0,$O20)</f>
        <v>0</v>
      </c>
      <c r="AA20" s="32">
        <f>IF('umowa o pracę'!$E$7=2020,ROUND(IF($W20&gt;=2600,2600*'umowa o pracę'!$E$8,$W20*'umowa o pracę'!$E$8),2),IF('umowa o pracę'!$E$7=2021,ROUND(IF($W20&gt;=2800,2800*'umowa o pracę'!$E$8,$W20*'umowa o pracę'!$E$8),2),0))</f>
        <v>0</v>
      </c>
      <c r="AB20" s="32">
        <f>IF(IF(IF(AND($V20=1,$I20&gt;0),ROUND(IF($W20+$X20&gt;=2600,2600*'umowa o pracę'!$E$8,($W20+$X20)*'umowa o pracę'!$E$8),2)+IF($X20=0,ROUND(IF($W20&gt;2600,ROUND($Z20/$W20*2600,2),$Z20)*'umowa o pracę'!$E$8,2),ROUND(IF($W20&gt;2600,ROUND($Z20/$W20*2600,2),$Z20)*'umowa o pracę'!$E$8,2)),ROUND(IF($W20+$X20&gt;=2600,2600*'umowa o pracę'!$E$8,($W20+$X20)*'umowa o pracę'!$E$8),2)-IF($X20=0,ROUND(ROUND(IF($W20&gt;2600,ROUND($Y20/$W20*2600,2),$Y20),2)*'umowa o pracę'!$E$8,2),IF($X20&gt;0,IF($W20+$X20&lt;2600,ROUND(ROUND($Y20+ROUND($X20*9%,2),2)*'umowa o pracę'!$E$8,2),IF(AND($W20+$X20&gt;=2600,$X20&lt;2600,$W20&lt;2600),ROUND((ROUND(((2600-$X20)/$W20)*$Y20,2)+ROUND($X20*9%,2))*'umowa o pracę'!$E$8,2),IF(AND($W20+$X20&gt;=2600,$X20&gt;=2600),ROUND((ROUND(2600*9%,2))*'umowa o pracę'!$E$8,2),IF(AND($W20+$X20&gt;=2600,$W20&gt;=2600,$X20&lt;2600),ROUND((ROUND($X20*9%,2)+ROUND(((2600-$X20)/$W20)*$Y20,2))*'umowa o pracę'!$E$8,2),0)))),0)))&gt;$J20,$J20,IF(AND($V20=1,$I20&gt;0),ROUND(IF($W20+$X20&gt;=2600,2600*'umowa o pracę'!$E$8,($W20+$X20)*'umowa o pracę'!$E$8),2)+IF($X20=0,ROUND(IF($W20&gt;2600,ROUND($Z20/$W20*2600,2),$Z20)*'umowa o pracę'!$E$8,2),ROUND(IF($W20&gt;2600,ROUND($Z20/$W20*2600,2),$Z20)*'umowa o pracę'!$E$8,2)),ROUND(IF($W20+$X20&gt;=2600,2600*'umowa o pracę'!$E$8,($W20+$X20)*'umowa o pracę'!$E$8),2)-IF($X20=0,ROUND(ROUND(IF($W20&gt;2600,ROUND($Y20/$W20*2600,2),$Y20),2)*'umowa o pracę'!$E$8,2),IF($X20&gt;0,IF($W20+$X20&lt;2600,ROUND(ROUND($Y20+ROUND($X20*9%,2),2)*'umowa o pracę'!$E$8,2),IF(AND($W20+$X20&gt;=2600,$X20&lt;2600,$W20&lt;2600),ROUND((ROUND(((2600-$X20)/$W20)*$Y20,2)+ROUND($X20*9%,2))*'umowa o pracę'!$E$8,2),IF(AND($W20+$X20&gt;=2600,$X20&gt;=2600),ROUND((ROUND(2600*9%,2))*'umowa o pracę'!$E$8,2),IF(AND($W20+$X20&gt;=2600,$W20&gt;=2600,$X20&lt;2600),ROUND((ROUND($X20*9%,2)+ROUND(((2600-$X20)/$W20)*$Y20,2))*'umowa o pracę'!$E$8,2),0)))),0))))&gt;$J20,$J20,IF(IF(AND($V20=1,$I20&gt;0),ROUND(IF($W20+$X20&gt;=2600,2600*'umowa o pracę'!$E$8,($W20+$X20)*'umowa o pracę'!$E$8),2)+IF($X20=0,ROUND(IF($W20&gt;2600,ROUND($Z20/$W20*2600,2),$Z20)*'umowa o pracę'!$E$8,2),ROUND(IF($W20&gt;2600,ROUND($Z20/$W20*2600,2),$Z20)*'umowa o pracę'!$E$8,2)),ROUND(IF($W20+$X20&gt;=2600,2600*'umowa o pracę'!$E$8,($W20+$X20)*'umowa o pracę'!$E$8),2)-IF($X20=0,ROUND(ROUND(IF($W20&gt;2600,ROUND($Y20/$W20*2600,2),$Y20),2)*'umowa o pracę'!$E$8,2),IF($X20&gt;0,IF($W20+$X20&lt;2600,ROUND(ROUND($Y20+ROUND($X20*9%,2),2)*'umowa o pracę'!$E$8,2),IF(AND($W20+$X20&gt;=2600,$X20&lt;2600,$W20&lt;2600),ROUND((ROUND(((2600-$X20)/$W20)*$Y20,2)+ROUND($X20*9%,2))*'umowa o pracę'!$E$8,2),IF(AND($W20+$X20&gt;=2600,$X20&gt;=2600),ROUND((ROUND(2600*9%,2))*'umowa o pracę'!$E$8,2),IF(AND($W20+$X20&gt;=2600,$W20&gt;=2600,$X20&lt;2600),ROUND((ROUND($X20*9%,2)+ROUND(((2600-$X20)/$W20)*$Y20,2))*'umowa o pracę'!$E$8,2),0)))),0)))&gt;$J20,$J20,IF(AND($V20=1,$I20&gt;0),ROUND(IF($W20+$X20&gt;=2600,2600*'umowa o pracę'!$E$8,($W20+$X20)*'umowa o pracę'!$E$8),2)+IF($X20=0,ROUND(IF($W20&gt;2600,ROUND($Z20/$W20*2600,2),$Z20)*'umowa o pracę'!$E$8,2),ROUND(IF($W20&gt;2600,ROUND($Z20/$W20*2600,2),$Z20)*'umowa o pracę'!$E$8,2)),ROUND(IF($W20+$X20&gt;=2600,2600*'umowa o pracę'!$E$8,($W20+$X20)*'umowa o pracę'!$E$8),2)-IF(AND($X20=0,I20&gt;0),ROUND(ROUND(IF($W20&gt;2600,ROUND($Y20/$W20*2600,2),$Y20),2)*'umowa o pracę'!$E$8,2),IF($X20&gt;0,IF($W20+$X20&lt;2600,ROUND(ROUND($Y20+ROUND($X20*9%,2),2)*'umowa o pracę'!$E$8,2),IF(AND($W20+$X20&gt;=2600,$X20&lt;2600,$W20&lt;2600),ROUND((ROUND(((2600-$X20)/$W20)*$Y20,2)+ROUND($X20*9%,2))*'umowa o pracę'!$E$8,2),IF(AND($W20+$X20&gt;=2600,$X20&gt;=2600),ROUND((ROUND(2600*9%,2))*'umowa o pracę'!$E$8,2),IF(AND($W20+$X20&gt;=2600,$W20&gt;=2600,$X20&lt;2600),ROUND((ROUND($X20*9%,2)+ROUND(((2600-$X20)/$W20)*$Y20,2))*'umowa o pracę'!$E$8,2),0)))),0)))))</f>
        <v>0</v>
      </c>
      <c r="AC20" s="32">
        <f>IF(IF(IF(AND($V20=1,$I20&gt;0),ROUND(IF($W20+$X20&gt;=2800,2800*'umowa o pracę'!$E$8,($W20+$X20)*'umowa o pracę'!$E$8),2)+IF($X20=0,ROUND(IF($W20&gt;2800,ROUND($Z20/$W20*2800,2),$Z20)*'umowa o pracę'!$E$8,2),ROUND(IF($W20&gt;2800,ROUND($Z20/$W20*2800,2),$Z20)*'umowa o pracę'!$E$8,2)),ROUND(IF($W20+$X20&gt;=2800,2800*'umowa o pracę'!$E$8,($W20+$X20)*'umowa o pracę'!$E$8),2)-IF($X20=0,ROUND(ROUND(IF($W20&gt;2800,ROUND($Y20/$W20*2800,2),$Y20),2)*'umowa o pracę'!$E$8,2),IF($X20&gt;0,IF($W20+$X20&lt;2800,ROUND(ROUND($Y20+ROUND($X20*9%,2),2)*'umowa o pracę'!$E$8,2),IF(AND($W20+$X20&gt;=2800,$X20&lt;2800,$W20&lt;2800),ROUND((ROUND(((2800-$X20)/$W20)*$Y20,2)+ROUND($X20*9%,2))*'umowa o pracę'!$E$8,2),IF(AND($W20+$X20&gt;=2800,$X20&gt;=2800),ROUND((ROUND(2800*9%,2))*'umowa o pracę'!$E$8,2),IF(AND($W20+$X20&gt;=2800,$W20&gt;=2800,$X20&lt;2800),ROUND((ROUND($X20*9%,2)+ROUND(((2800-$X20)/$W20)*$Y20,2))*'umowa o pracę'!$E$8,2),0)))),0)))&gt;$J20,$J20,IF(AND($V20=1,$I20&gt;0),ROUND(IF($W20+$X20&gt;=2800,2800*'umowa o pracę'!$E$8,($W20+$X20)*'umowa o pracę'!$E$8),2)+IF($X20=0,ROUND(IF($W20&gt;2800,ROUND($Z20/$W20*2800,2),$Z20)*'umowa o pracę'!$E$8,2),ROUND(IF($W20&gt;2800,ROUND($Z20/$W20*2800,2),$Z20)*'umowa o pracę'!$E$8,2)),ROUND(IF($W20+$X20&gt;=2800,2800*'umowa o pracę'!$E$8,($W20+$X20)*'umowa o pracę'!$E$8),2)-IF($X20=0,ROUND(ROUND(IF($W20&gt;2800,ROUND($Y20/$W20*2800,2),$Y20),2)*'umowa o pracę'!$E$8,2),IF($X20&gt;0,IF($W20+$X20&lt;2800,ROUND(ROUND($Y20+ROUND($X20*9%,2),2)*'umowa o pracę'!$E$8,2),IF(AND($W20+$X20&gt;=2800,$X20&lt;2800,$W20&lt;2800),ROUND((ROUND(((2800-$X20)/$W20)*$Y20,2)+ROUND($X20*9%,2))*'umowa o pracę'!$E$8,2),IF(AND($W20+$X20&gt;=2800,$X20&gt;=2800),ROUND((ROUND(2800*9%,2))*'umowa o pracę'!$E$8,2),IF(AND($W20+$X20&gt;=2800,$W20&gt;=2800,$X20&lt;2800),ROUND((ROUND($X20*9%,2)+ROUND(((2800-$X20)/$W20)*$Y20,2))*'umowa o pracę'!$E$8,2),0)))),0))))&gt;$J20,$J20,IF(IF(AND($V20=1,$I20&gt;0),ROUND(IF($W20+$X20&gt;=2800,2800*'umowa o pracę'!$E$8,($W20+$X20)*'umowa o pracę'!$E$8),2)+IF($X20=0,ROUND(IF($W20&gt;2800,ROUND($Z20/$W20*2800,2),$Z20)*'umowa o pracę'!$E$8,2),ROUND(IF($W20&gt;2800,ROUND($Z20/$W20*2800,2),$Z20)*'umowa o pracę'!$E$8,2)),ROUND(IF($W20+$X20&gt;=2800,2800*'umowa o pracę'!$E$8,($W20+$X20)*'umowa o pracę'!$E$8),2)-IF($X20=0,ROUND(ROUND(IF($W20&gt;2800,ROUND($Y20/$W20*2800,2),$Y20),2)*'umowa o pracę'!$E$8,2),IF($X20&gt;0,IF($W20+$X20&lt;2800,ROUND(ROUND($Y20+ROUND($X20*9%,2),2)*'umowa o pracę'!$E$8,2),IF(AND($W20+$X20&gt;=2800,$X20&lt;2800,$W20&lt;2800),ROUND((ROUND(((2800-$X20)/$W20)*$Y20,2)+ROUND($X20*9%,2))*'umowa o pracę'!$E$8,2),IF(AND($W20+$X20&gt;=2800,$X20&gt;=2800),ROUND((ROUND(2800*9%,2))*'umowa o pracę'!$E$8,2),IF(AND($W20+$X20&gt;=2800,$W20&gt;=2800,$X20&lt;2800),ROUND((ROUND($X20*9%,2)+ROUND(((2800-$X20)/$W20)*$Y20,2))*'umowa o pracę'!$E$8,2),0)))),0)))&gt;$J20,$J20,IF(AND($V20=1,$I20&gt;0),ROUND(IF($W20+$X20&gt;=2800,2800*'umowa o pracę'!$E$8,($W20+$X20)*'umowa o pracę'!$E$8),2)+IF($X20=0,ROUND(IF($W20&gt;2800,ROUND($Z20/$W20*2800,2),$Z20)*'umowa o pracę'!$E$8,2),ROUND(IF($W20&gt;2800,ROUND($Z20/$W20*2800,2),$Z20)*'umowa o pracę'!$E$8,2)),ROUND(IF($W20+$X20&gt;=2800,2800*'umowa o pracę'!$E$8,($W20+$X20)*'umowa o pracę'!$E$8),2)-IF(AND($X20=0,I20&gt;0),ROUND(ROUND(IF($W20&gt;2800,ROUND($Y20/$W20*2800,2),$Y20),2)*'umowa o pracę'!$E$8,2),IF($X20&gt;0,IF($W20+$X20&lt;2800,ROUND(ROUND($Y20+ROUND($X20*9%,2),2)*'umowa o pracę'!$E$8,2),IF(AND($W20+$X20&gt;=2800,$X20&lt;2800,$W20&lt;2800),ROUND((ROUND(((2800-$X20)/$W20)*$Y20,2)+ROUND($X20*9%,2))*'umowa o pracę'!$E$8,2),IF(AND($W20+$X20&gt;=2800,$X20&gt;=2800),ROUND((ROUND(2800*9%,2))*'umowa o pracę'!$E$8,2),IF(AND($W20+$X20&gt;=2800,$W20&gt;=2800,$X20&lt;2800),ROUND((ROUND($X20*9%,2)+ROUND(((2800-$X20)/$W20)*$Y20,2))*'umowa o pracę'!$E$8,2),0)))),0)))))</f>
        <v>0</v>
      </c>
      <c r="AD20" s="32">
        <f>IF('umowa o pracę'!$E$7=2020,IF(IF($V20=1,IF($X20=0,ROUND(IF($W20&gt;2600,ROUND($Y20/$W20*2600,2),$Y20)*'umowa o pracę'!$E$8,2),IF($W20+$X20&lt;2600,ROUND(ROUND($Y20+ROUND($X20*9%,2),2)*'umowa o pracę'!$E$8,2),IF(AND($W20+$X20&gt;=2600,$W20&lt;2600),ROUND((ROUND($Y20+ROUND((2600-$W20)*9%,2),2))*'umowa o pracę'!$E$8,2),IF(AND($W20+$X20&gt;=2600,$W20&gt;=2600),ROUND(ROUND($Y20/$W20*2600,2)*'umowa o pracę'!$E$8,2),0)))),0)&gt;$H20,$H20,IF($V20=1,IF($X20=0,ROUND(IF($W20&gt;2600,ROUND($Y20/$W20*2600,2),$Y20)*'umowa o pracę'!$E$8,2),IF($W20+$X20&lt;2600,ROUND(ROUND($Y20+ROUND($X20*9%,2),2)*'umowa o pracę'!$E$8,2),IF(AND($W20+$X20&gt;=2600,$W20&lt;2600),ROUND((ROUND($Y20+ROUND((2600-$W20)*9%,2),2))*'umowa o pracę'!$E$8,2),IF(AND($W20+$X20&gt;=2600,$W20&gt;=2600),ROUND(ROUND($Y20/$W20*2600,2)*'umowa o pracę'!$E$8,2),0)))),0)),IF('umowa o pracę'!$E$7=2021,IF(IF($V20=1,IF($X20=0,ROUND(IF($W20&gt;2800,ROUND($Y20/$W20*2800,2),$Y20)*'umowa o pracę'!$E$8,2),IF($W20+$X20&lt;2800,ROUND(ROUND($Y20+ROUND($X20*9%,2),2)*'umowa o pracę'!$E$8,2),IF(AND($W20+$X20&gt;=2800,$W20&lt;2800),ROUND((ROUND($Y20+ROUND((2800-$W20)*9%,2),2))*'umowa o pracę'!$E$8,2),IF(AND($W20+$X20&gt;=2800,$W20&gt;=2800),ROUND(ROUND($Y20/$W20*2800,2)*'umowa o pracę'!$E$8,2),0)))),0)&gt;$H20,$H20,IF($V20=1,IF($X20=0,ROUND(IF($W20&gt;2800,ROUND($Y20/$W20*2800,2),$Y20)*'umowa o pracę'!$E$8,2),IF($W20+$X20&lt;2800,ROUND(ROUND($Y20+ROUND($X20*9%,2),2)*'umowa o pracę'!$E$8,2),IF(AND($W20+$X20&gt;=2800,$W20&lt;2800),ROUND((ROUND($Y20+ROUND((2800-$W20)*9%,2),2))*'umowa o pracę'!$E$8,2),IF(AND($W20+$X20&gt;=2800,$W20&gt;=2800),ROUND(ROUND($Y20/$W20*2800,2)*'umowa o pracę'!$E$8,2),0)))),0)),0))</f>
        <v>0</v>
      </c>
      <c r="AE20" s="32">
        <f>IF('umowa o pracę'!$E$7=2020,IF(IF($V20=1,IF($X20=0,ROUND(IF($W20&gt;2600,ROUND($Z20/$W20*2600,2),$Z20)*'umowa o pracę'!$E$8,2),ROUND(IF($W20&gt;2600,ROUND($Z20/$W20*2600,2),$Z20)*'umowa o pracę'!$E$8,2)),0)&gt;$I20,$I20,IF($V20=1,IF($X20=0,ROUND(IF($W20&gt;2600,ROUND($Z20/$W20*2600,2),$Z20)*'umowa o pracę'!$E$8,2),ROUND(IF($W20&gt;2600,ROUND($Z20/$W20*2600,2),$Z20)*'umowa o pracę'!$E$8,2)),0)),IF('umowa o pracę'!$E$7=2021,IF(IF($V20=1,IF($X20=0,ROUND(IF($W20&gt;2800,ROUND($Z20/$W20*2800,2),$Z20)*'umowa o pracę'!$E$8,2),ROUND(IF($W20&gt;2800,ROUND($Z20/$W20*2800,2),$Z20)*'umowa o pracę'!$E$8,2)),0)&gt;$I20,$I20,IF($V20=1,IF($X20=0,ROUND(IF($W20&gt;2800,ROUND($Z20/$W20*2800,2),$Z20)*'umowa o pracę'!$E$8,2),ROUND(IF($W20&gt;2800,ROUND($Z20/$W20*2800,2),$Z20)*'umowa o pracę'!$E$8,2)),0)),0))</f>
        <v>0</v>
      </c>
      <c r="AF20" s="56">
        <f>IF('umowa o pracę'!$E$7=2020,$AB20,IF('umowa o pracę'!$E$7=2021,$AC20,0))</f>
        <v>0</v>
      </c>
      <c r="AG20" s="53">
        <f t="shared" si="1"/>
        <v>1</v>
      </c>
      <c r="AH20" s="39">
        <f>IF('umowa o pracę'!$E$6&lt;3,0,$L20)</f>
        <v>0</v>
      </c>
      <c r="AI20" s="39">
        <f>IF('umowa o pracę'!$E$6&lt;3,0,$M20)</f>
        <v>0</v>
      </c>
      <c r="AJ20" s="55">
        <f>IF('umowa o pracę'!$E$6&lt;3,0,$N20)</f>
        <v>0</v>
      </c>
      <c r="AK20" s="55">
        <f>IF('umowa o pracę'!$E$6&lt;3,0,$O20)</f>
        <v>0</v>
      </c>
      <c r="AL20" s="32">
        <f>IF('umowa o pracę'!$E$7=2020,ROUND(IF($AH20&gt;=2600,2600*'umowa o pracę'!$E$8,$AH20*'umowa o pracę'!$E$8),2),IF('umowa o pracę'!$E$7=2021,ROUND(IF($AH20&gt;=2800,2800*'umowa o pracę'!$E$8,$AH20*'umowa o pracę'!$E$8),2),0))</f>
        <v>0</v>
      </c>
      <c r="AM20" s="32">
        <f>IF(IF(IF(AND($AG20=1,$I20&gt;0),ROUND(IF($AH20+$AI20&gt;=2600,2600*'umowa o pracę'!$E$8,($AH20+$AI20)*'umowa o pracę'!$E$8),2)+IF($AI20=0,ROUND(IF($AH20&gt;2600,ROUND($AK20/$AH20*2600,2),$AK20)*'umowa o pracę'!$E$8,2),ROUND(IF($AH20&gt;2600,ROUND($AK20/$AH20*2600,2),$AK20)*'umowa o pracę'!$E$8,2)),ROUND(IF($AH20+$AI20&gt;=2600,2600*'umowa o pracę'!$E$8,($AH20+$AI20)*'umowa o pracę'!$E$8),2)-IF($AI20=0,ROUND(ROUND(IF($AH20&gt;2600,ROUND($AJ20/$AH20*2600,2),$AJ20),2)*'umowa o pracę'!$E$8,2),IF($AI20&gt;0,IF($AH20+$AI20&lt;2600,ROUND(ROUND($AJ20+ROUND($AI20*9%,2),2)*'umowa o pracę'!$E$8,2),IF(AND($AH20+$AI20&gt;=2600,$AI20&lt;2600,$AH20&lt;2600),ROUND((ROUND(((2600-$AI20)/$AH20)*$AJ20,2)+ROUND($AI20*9%,2))*'umowa o pracę'!$E$8,2),IF(AND($AH20+$AI20&gt;=2600,$AI20&gt;=2600),ROUND((ROUND(2600*9%,2))*'umowa o pracę'!$E$8,2),IF(AND($AH20+$AI20&gt;=2600,$AH20&gt;=2600,$AI20&lt;2600),ROUND((ROUND($AI20*9%,2)+ROUND(((2600-$AI20)/$AH20)*$AJ20,2))*'umowa o pracę'!$E$8,2),0)))),0)))&gt;$J20,$J20,IF(AND($AG20=1,$I20&gt;0),ROUND(IF($AH20+$AI20&gt;=2600,2600*'umowa o pracę'!$E$8,($AH20+$AI20)*'umowa o pracę'!$E$8),2)+IF($AI20=0,ROUND(IF($AH20&gt;2600,ROUND($AK20/$AH20*2600,2),$AK20)*'umowa o pracę'!$E$8,2),ROUND(IF($AH20&gt;2600,ROUND($AK20/$AH20*2600,2),$AK20)*'umowa o pracę'!$E$8,2)),ROUND(IF($AH20+$AI20&gt;=2600,2600*'umowa o pracę'!$E$8,($AH20+$AI20)*'umowa o pracę'!$E$8),2)-IF($AI20=0,ROUND(ROUND(IF($AH20&gt;2600,ROUND($AJ20/$AH20*2600,2),$AJ20),2)*'umowa o pracę'!$E$8,2),IF($AI20&gt;0,IF($AH20+$AI20&lt;2600,ROUND(ROUND($AJ20+ROUND($AI20*9%,2),2)*'umowa o pracę'!$E$8,2),IF(AND($AH20+$AI20&gt;=2600,$AI20&lt;2600,$AH20&lt;2600),ROUND((ROUND(((2600-$AI20)/$AH20)*$AJ20,2)+ROUND($AI20*9%,2))*'umowa o pracę'!$E$8,2),IF(AND($AH20+$AI20&gt;=2600,$AI20&gt;=2600),ROUND((ROUND(2600*9%,2))*'umowa o pracę'!$E$8,2),IF(AND($AH20+$AI20&gt;=2600,$AH20&gt;=2600,$AI20&lt;2600),ROUND((ROUND($AI20*9%,2)+ROUND(((2600-$AI20)/$AH20)*$AJ20,2))*'umowa o pracę'!$E$8,2),0)))),0))))&gt;$J20,$J20,IF(IF(AND($AG20=1,$I20&gt;0),ROUND(IF($AH20+$AI20&gt;=2600,2600*'umowa o pracę'!$E$8,($AH20+$AI20)*'umowa o pracę'!$E$8),2)+IF($AI20=0,ROUND(IF($AH20&gt;2600,ROUND($AK20/$AH20*2600,2),$AK20)*'umowa o pracę'!$E$8,2),ROUND(IF($AH20&gt;2600,ROUND($AK20/$AH20*2600,2),$AK20)*'umowa o pracę'!$E$8,2)),ROUND(IF($AH20+$AI20&gt;=2600,2600*'umowa o pracę'!$E$8,($AH20+$AI20)*'umowa o pracę'!$E$8),2)-IF($AI20=0,ROUND(ROUND(IF($AH20&gt;2600,ROUND($AJ20/$AH20*2600,2),$AJ20),2)*'umowa o pracę'!$E$8,2),IF($AI20&gt;0,IF($AH20+$AI20&lt;2600,ROUND(ROUND($AJ20+ROUND($AI20*9%,2),2)*'umowa o pracę'!$E$8,2),IF(AND($AH20+$AI20&gt;=2600,$AI20&lt;2600,$AH20&lt;2600),ROUND((ROUND(((2600-$AI20)/$AH20)*$AJ20,2)+ROUND($AI20*9%,2))*'umowa o pracę'!$E$8,2),IF(AND($AH20+$AI20&gt;=2600,$AI20&gt;=2600),ROUND((ROUND(2600*9%,2))*'umowa o pracę'!$E$8,2),IF(AND($AH20+$AI20&gt;=2600,$AH20&gt;=2600,$AI20&lt;2600),ROUND((ROUND($AI20*9%,2)+ROUND(((2600-$AI20)/$AH20)*$AJ20,2))*'umowa o pracę'!$E$8,2),0)))),0)))&gt;$J20,$J20,IF(AND($AG20=1,$I20&gt;0),ROUND(IF($AH20+$AI20&gt;=2600,2600*'umowa o pracę'!$E$8,($AH20+$AI20)*'umowa o pracę'!$E$8),2)+IF($AI20=0,ROUND(IF($AH20&gt;2600,ROUND($AK20/$AH20*2600,2),$AK20)*'umowa o pracę'!$E$8,2),ROUND(IF($AH20&gt;2600,ROUND($AK20/$AH20*2600,2),$AK20)*'umowa o pracę'!$E$8,2)),ROUND(IF($AH20+$AI20&gt;=2600,2600*'umowa o pracę'!$E$8,($AH20+$AI20)*'umowa o pracę'!$E$8),2)-IF(AND($AI20=0,I20&gt;0),ROUND(ROUND(IF($AH20&gt;2600,ROUND($AJ20/$AH20*2600,2),$AJ20),2)*'umowa o pracę'!$E$8,2),IF($AI20&gt;0,IF($AH20+$AI20&lt;2600,ROUND(ROUND($AJ20+ROUND($AI20*9%,2),2)*'umowa o pracę'!$E$8,2),IF(AND($AH20+$AI20&gt;=2600,$AI20&lt;2600,$AH20&lt;2600),ROUND((ROUND(((2600-$AI20)/$AH20)*$AJ20,2)+ROUND($AI20*9%,2))*'umowa o pracę'!$E$8,2),IF(AND($AH20+$AI20&gt;=2600,$AI20&gt;=2600),ROUND((ROUND(2600*9%,2))*'umowa o pracę'!$E$8,2),IF(AND($AH20+$AI20&gt;=2600,$AH20&gt;=2600,$AI20&lt;2600),ROUND((ROUND($AI20*9%,2)+ROUND(((2600-$AI20)/$AH20)*$AJ20,2))*'umowa o pracę'!$E$8,2),0)))),0)))))</f>
        <v>0</v>
      </c>
      <c r="AN20" s="32">
        <f>IF(IF(IF(AND($AG20=1,$I20&gt;0),ROUND(IF($AH20+$AI20&gt;=2800,2800*'umowa o pracę'!$E$8,($AH20+$AI20)*'umowa o pracę'!$E$8),2)+IF($AI20=0,ROUND(IF($AH20&gt;2800,ROUND($AK20/$AH20*2800,2),$AK20)*'umowa o pracę'!$E$8,2),ROUND(IF($AH20&gt;2800,ROUND($AK20/$AH20*2800,2),$AK20)*'umowa o pracę'!$E$8,2)),ROUND(IF($AH20+$AI20&gt;=2800,2800*'umowa o pracę'!$E$8,($AH20+$AI20)*'umowa o pracę'!$E$8),2)-IF($AI20=0,ROUND(ROUND(IF($AH20&gt;2800,ROUND($AJ20/$AH20*2800,2),$AJ20),2)*'umowa o pracę'!$E$8,2),IF($AI20&gt;0,IF($AH20+$AI20&lt;2800,ROUND(ROUND($AJ20+ROUND($AI20*9%,2),2)*'umowa o pracę'!$E$8,2),IF(AND($AH20+$AI20&gt;=2800,$AI20&lt;2800,$AH20&lt;2800),ROUND((ROUND(((2800-$AI20)/$AH20)*$AJ20,2)+ROUND($AI20*9%,2))*'umowa o pracę'!$E$8,2),IF(AND($AH20+$AI20&gt;=2800,$AI20&gt;=2800),ROUND((ROUND(2800*9%,2))*'umowa o pracę'!$E$8,2),IF(AND($AH20+$AI20&gt;=2800,$AH20&gt;=2800,$AI20&lt;2800),ROUND((ROUND($AI20*9%,2)+ROUND(((2800-$AI20)/$AH20)*$AJ20,2))*'umowa o pracę'!$E$8,2),0)))),0)))&gt;$J20,$J20,IF(AND($AG20=1,$I20&gt;0),ROUND(IF($AH20+$AI20&gt;=2800,2800*'umowa o pracę'!$E$8,($AH20+$AI20)*'umowa o pracę'!$E$8),2)+IF($AI20=0,ROUND(IF($AH20&gt;2800,ROUND($AK20/$AH20*2800,2),$AK20)*'umowa o pracę'!$E$8,2),ROUND(IF($AH20&gt;2800,ROUND($AK20/$AH20*2800,2),$AK20)*'umowa o pracę'!$E$8,2)),ROUND(IF($AH20+$AI20&gt;=2800,2800*'umowa o pracę'!$E$8,($AH20+$AI20)*'umowa o pracę'!$E$8),2)-IF($AI20=0,ROUND(ROUND(IF($AH20&gt;2800,ROUND($AJ20/$AH20*2800,2),$AJ20),2)*'umowa o pracę'!$E$8,2),IF($AI20&gt;0,IF($AH20+$AI20&lt;2800,ROUND(ROUND($AJ20+ROUND($AI20*9%,2),2)*'umowa o pracę'!$E$8,2),IF(AND($AH20+$AI20&gt;=2800,$AI20&lt;2800,$AH20&lt;2800),ROUND((ROUND(((2800-$AI20)/$AH20)*$AJ20,2)+ROUND($AI20*9%,2))*'umowa o pracę'!$E$8,2),IF(AND($AH20+$AI20&gt;=2800,$AI20&gt;=2800),ROUND((ROUND(2800*9%,2))*'umowa o pracę'!$E$8,2),IF(AND($AH20+$AI20&gt;=2800,$AH20&gt;=2800,$AI20&lt;2800),ROUND((ROUND($AI20*9%,2)+ROUND(((2800-$AI20)/$AH20)*$AJ20,2))*'umowa o pracę'!$E$8,2),0)))),0))))&gt;$J20,$J20,IF(IF(AND($AG20=1,$I20&gt;0),ROUND(IF($AH20+$AI20&gt;=2800,2800*'umowa o pracę'!$E$8,($AH20+$AI20)*'umowa o pracę'!$E$8),2)+IF($AI20=0,ROUND(IF($AH20&gt;2800,ROUND($AK20/$AH20*2800,2),$AK20)*'umowa o pracę'!$E$8,2),ROUND(IF($AH20&gt;2800,ROUND($AK20/$AH20*2800,2),$AK20)*'umowa o pracę'!$E$8,2)),ROUND(IF($AH20+$AI20&gt;=2800,2800*'umowa o pracę'!$E$8,($AH20+$AI20)*'umowa o pracę'!$E$8),2)-IF($AI20=0,ROUND(ROUND(IF($AH20&gt;2800,ROUND($AJ20/$AH20*2800,2),$AJ20),2)*'umowa o pracę'!$E$8,2),IF($AI20&gt;0,IF($AH20+$AI20&lt;2800,ROUND(ROUND($AJ20+ROUND($AI20*9%,2),2)*'umowa o pracę'!$E$8,2),IF(AND($AH20+$AI20&gt;=2800,$AI20&lt;2800,$AH20&lt;2800),ROUND((ROUND(((2800-$AI20)/$AH20)*$AJ20,2)+ROUND($AI20*9%,2))*'umowa o pracę'!$E$8,2),IF(AND($AH20+$AI20&gt;=2800,$AI20&gt;=2800),ROUND((ROUND(2800*9%,2))*'umowa o pracę'!$E$8,2),IF(AND($AH20+$AI20&gt;=2800,$AH20&gt;=2800,$AI20&lt;2800),ROUND((ROUND($AI20*9%,2)+ROUND(((2800-$AI20)/$AH20)*$AJ20,2))*'umowa o pracę'!$E$8,2),0)))),0)))&gt;$J20,$J20,IF(AND($AG20=1,$I20&gt;0),ROUND(IF($AH20+$AI20&gt;=2800,2800*'umowa o pracę'!$E$8,($AH20+$AI20)*'umowa o pracę'!$E$8),2)+IF($AI20=0,ROUND(IF($AH20&gt;2800,ROUND($AK20/$AH20*2800,2),$AK20)*'umowa o pracę'!$E$8,2),ROUND(IF($AH20&gt;2800,ROUND($AK20/$AH20*2800,2),$AK20)*'umowa o pracę'!$E$8,2)),ROUND(IF($AH20+$AI20&gt;=2800,2800*'umowa o pracę'!$E$8,($AH20+$AI20)*'umowa o pracę'!$E$8),2)-IF(AND($AI20=0,I20&gt;0),ROUND(ROUND(IF($AH20&gt;2800,ROUND($AJ20/$AH20*2800,2),$AJ20),2)*'umowa o pracę'!$E$8,2),IF($AI20&gt;0,IF($AH20+$AI20&lt;2800,ROUND(ROUND($AJ20+ROUND($AI20*9%,2),2)*'umowa o pracę'!$E$8,2),IF(AND($AH20+$AI20&gt;=2800,$AI20&lt;2800,$AH20&lt;2800),ROUND((ROUND(((2800-$AI20)/$AH20)*$AJ20,2)+ROUND($AI20*9%,2))*'umowa o pracę'!$E$8,2),IF(AND($AH20+$AI20&gt;=2800,$AI20&gt;=2800),ROUND((ROUND(2800*9%,2))*'umowa o pracę'!$E$8,2),IF(AND($AH20+$AI20&gt;=2800,$AH20&gt;=2800,$AI20&lt;2800),ROUND((ROUND($AI20*9%,2)+ROUND(((2800-$AI20)/$AH20)*$AJ20,2))*'umowa o pracę'!$E$8,2),0)))),0)))))</f>
        <v>0</v>
      </c>
      <c r="AO20" s="32">
        <f>IF('umowa o pracę'!$E$7=2020,IF(IF($AG20=1,IF($AI20=0,ROUND(IF($AH20&gt;2600,ROUND($AJ20/$AH20*2600,2),$AJ20)*'umowa o pracę'!$E$8,2),IF($AH20+$AI20&lt;2600,ROUND(ROUND($AJ20+ROUND($AI20*9%,2),2)*'umowa o pracę'!$E$8,2),IF(AND($AH20+$AI20&gt;=2600,$AH20&lt;2600),ROUND((ROUND($AJ20+ROUND((2600-$AH20)*9%,2),2))*'umowa o pracę'!$E$8,2),IF(AND($AH20+$AI20&gt;=2600,$AH20&gt;=2600),ROUND(ROUND($AJ20/$AH20*2600,2)*'umowa o pracę'!$E$8,2),0)))),0)&gt;$H20,$H20,IF($AG20=1,IF($AI20=0,ROUND(IF($AH20&gt;2600,ROUND($AJ20/$AH20*2600,2),$AJ20)*'umowa o pracę'!$E$8,2),IF($AH20+$AI20&lt;2600,ROUND(ROUND($AJ20+ROUND($AI20*9%,2),2)*'umowa o pracę'!$E$8,2),IF(AND($AH20+$AI20&gt;=2600,$AH20&lt;2600),ROUND((ROUND($AJ20+ROUND((2600-$AH20)*9%,2),2))*'umowa o pracę'!$E$8,2),IF(AND($AH20+$AI20&gt;=2600,$AH20&gt;=2600),ROUND(ROUND($AJ20/$AH20*2600,2)*'umowa o pracę'!$E$8,2),0)))),0)),IF('umowa o pracę'!$E$7=2021,IF(IF($AG20=1,IF($AI20=0,ROUND(IF($AH20&gt;2800,ROUND($AJ20/$AH20*2800,2),$AJ20)*'umowa o pracę'!$E$8,2),IF($AH20+$AI20&lt;2800,ROUND(ROUND($AJ20+ROUND($AI20*9%,2),2)*'umowa o pracę'!$E$8,2),IF(AND($AH20+$AI20&gt;=2800,$AH20&lt;2800),ROUND((ROUND($AJ20+ROUND((2800-$AH20)*9%,2),2))*'umowa o pracę'!$E$8,2),IF(AND($AH20+$AI20&gt;=2800,$AH20&gt;=2800),ROUND(ROUND($AJ20/$AH20*2800,2)*'umowa o pracę'!$E$8,2),0)))),0)&gt;$H20,$H20,IF($AG20=1,IF($AI20=0,ROUND(IF($AH20&gt;2800,ROUND($AJ20/$AH20*2800,2),$AJ20)*'umowa o pracę'!$E$8,2),IF($AH20+$AI20&lt;2800,ROUND(ROUND($AJ20+ROUND($AI20*9%,2),2)*'umowa o pracę'!$E$8,2),IF(AND($AH20+$AI20&gt;=2800,$AH20&lt;2800),ROUND((ROUND($AJ20+ROUND((2800-$AH20)*9%,2),2))*'umowa o pracę'!$E$8,2),IF(AND($AH20+$AI20&gt;=2800,$AH20&gt;=2800),ROUND(ROUND($AJ20/$AH20*2800,2)*'umowa o pracę'!$E$8,2),0)))),0)),0))</f>
        <v>0</v>
      </c>
      <c r="AP20" s="32">
        <f>IF('umowa o pracę'!$E$7=2020,IF(IF($AG20=1,IF($AI20=0,ROUND(IF($AH20&gt;2600,ROUND($AK20/$AH20*2600,2),$AK20)*'umowa o pracę'!$E$8,2),ROUND(IF($AH20&gt;2600,ROUND($AK20/$AH20*2600,2),$AK20)*'umowa o pracę'!$E$8,2)),0)&gt;$I20,$I20,IF($AG20=1,IF($AI20=0,ROUND(IF($AH20&gt;2600,ROUND($AK20/$AH20*2600,2),$AK20)*'umowa o pracę'!$E$8,2),ROUND(IF($AH20&gt;2600,ROUND($AK20/$AH20*2600,2),$AK20)*'umowa o pracę'!$E$8,2)),0)),IF('umowa o pracę'!$E$7=2021,IF(IF($AG20=1,IF($AI20=0,ROUND(IF($AH20&gt;2800,ROUND($AK20/$AH20*2800,2),$AK20)*'umowa o pracę'!$E$8,2),ROUND(IF($AH20&gt;2800,ROUND($AK20/$AH20*2800,2),$AK20)*'umowa o pracę'!$E$8,2)),0)&gt;$I20,$I20,IF($AG20=1,IF($AI20=0,ROUND(IF($AH20&gt;2800,ROUND($AK20/$AH20*2800,2),$AK20)*'umowa o pracę'!$E$8,2),ROUND(IF($AH20&gt;2800,ROUND($AK20/$AH20*2800,2),$AK20)*'umowa o pracę'!$E$8,2)),0)),0))</f>
        <v>0</v>
      </c>
      <c r="AQ20" s="56">
        <f>IF('umowa o pracę'!$E$7=2020,$AM20,IF('umowa o pracę'!$E$7=2021,$AN20,0))</f>
        <v>0</v>
      </c>
      <c r="AR20" s="33">
        <f>IF('umowa o pracę'!$E$7=0,0,U20+AF20+AQ20)</f>
        <v>0</v>
      </c>
      <c r="AS20" s="19"/>
      <c r="AT20" s="19"/>
      <c r="AU20" s="19"/>
      <c r="AV20" s="19"/>
      <c r="AW20" s="222"/>
      <c r="AX20" s="19">
        <f t="shared" si="2"/>
        <v>10</v>
      </c>
      <c r="AY20" s="19"/>
      <c r="AZ20" s="234">
        <f t="shared" si="3"/>
        <v>0</v>
      </c>
      <c r="BA20" s="234">
        <f t="shared" si="4"/>
        <v>0</v>
      </c>
      <c r="BB20" s="234">
        <f t="shared" si="5"/>
        <v>0</v>
      </c>
      <c r="BC20" s="234">
        <f t="shared" si="6"/>
        <v>0</v>
      </c>
      <c r="BD20" s="234">
        <f t="shared" si="7"/>
        <v>0</v>
      </c>
      <c r="BE20" s="234">
        <f t="shared" si="8"/>
        <v>0</v>
      </c>
      <c r="BF20" s="234">
        <f t="shared" si="9"/>
        <v>0</v>
      </c>
      <c r="BG20" s="234">
        <f t="shared" si="10"/>
        <v>0</v>
      </c>
      <c r="BH20" s="234">
        <f t="shared" si="11"/>
        <v>0</v>
      </c>
      <c r="BI20" s="238">
        <f t="shared" si="12"/>
        <v>0</v>
      </c>
      <c r="BJ20" s="236"/>
      <c r="BK20" s="236"/>
      <c r="BL20" s="237"/>
    </row>
    <row r="21" spans="1:64" ht="15" customHeight="1" x14ac:dyDescent="0.25">
      <c r="A21" s="129">
        <v>10</v>
      </c>
      <c r="B21" s="57"/>
      <c r="C21" s="57"/>
      <c r="D21" s="36"/>
      <c r="E21" s="36"/>
      <c r="F21" s="242"/>
      <c r="G21" s="37">
        <v>1</v>
      </c>
      <c r="H21" s="58">
        <v>0</v>
      </c>
      <c r="I21" s="59">
        <v>0</v>
      </c>
      <c r="J21" s="60">
        <v>0</v>
      </c>
      <c r="K21" s="52">
        <v>1</v>
      </c>
      <c r="L21" s="39">
        <v>0</v>
      </c>
      <c r="M21" s="39">
        <v>0</v>
      </c>
      <c r="N21" s="39">
        <v>0</v>
      </c>
      <c r="O21" s="39">
        <v>0</v>
      </c>
      <c r="P21" s="35">
        <f>IF('umowa o pracę'!$E$7=2020,ROUND(IF($L21&gt;=2600,2600*'umowa o pracę'!$E$8,$L21*'umowa o pracę'!$E$8),2),IF('umowa o pracę'!$E$7=2021,ROUND(IF($L21&gt;=2800,2800*'umowa o pracę'!$E$8,$L21*'umowa o pracę'!$E$8),2),0))</f>
        <v>0</v>
      </c>
      <c r="Q21" s="252">
        <f>IF(IF(IF(AND($K21=1,$I21&gt;0),ROUND(IF($L21+$M21&gt;=2600,2600*'umowa o pracę'!$E$8,($L21+$M21)*'umowa o pracę'!$E$8),2)+IF($M21=0,ROUND(IF($L21&gt;2600,ROUND($O21/$L21*2600,2),$O21)*'umowa o pracę'!$E$8,2),ROUND(IF($L21&gt;2600,ROUND($O21/$L21*2600,2),$O21)*'umowa o pracę'!$E$8,2)),ROUND(IF($L21+$M21&gt;=2600,2600*'umowa o pracę'!$E$8,($L21+$M21)*'umowa o pracę'!$E$8),2)-IF($M21=0,ROUND(ROUND(IF($L21&gt;2600,ROUND($N21/$L21*2600,2),$N21),2)*'umowa o pracę'!$E$8,2),IF($M21&gt;0,IF($L21+$M21&lt;2600,ROUND(ROUND($N21+ROUND($M21*9%,2),2)*'umowa o pracę'!$E$8,2),IF(AND($L21+$M21&gt;=2600,$M21&lt;2600,$L21&lt;2600),ROUND((ROUND(((2600-$M21)/$L21)*$N21,2)+ROUND($M21*9%,2))*'umowa o pracę'!$E$8,2),IF(AND($L21+$M21&gt;=2600,$M21&gt;=2600),ROUND((ROUND(2600*9%,2))*'umowa o pracę'!$E$8,2),IF(AND($L21+$M21&gt;=2600,$L21&gt;=2600,$M21&lt;2600),ROUND((ROUND($M21*9%,2)+ROUND(((2600-$M21)/$L21)*$N21,2))*'umowa o pracę'!$E$8,2),0)))),0)))&gt;$J21,$J21,IF(AND($K21=1,$I21&gt;0),ROUND(IF($L21+$M21&gt;=2600,2600*'umowa o pracę'!$E$8,($L21+$M21)*'umowa o pracę'!$E$8),2)+IF($M21=0,ROUND(IF($L21&gt;2600,ROUND($O21/$L21*2600,2),$O21)*'umowa o pracę'!$E$8,2),ROUND(IF($L21&gt;2600,ROUND($O21/$L21*2600,2),$O21)*'umowa o pracę'!$E$8,2)),ROUND(IF($L21+$M21&gt;=2600,2600*'umowa o pracę'!$E$8,($L21+$M21)*'umowa o pracę'!$E$8),2)-IF($M21=0,ROUND(ROUND(IF($L21&gt;2600,ROUND($N21/$L21*2600,2),$N21),2)*'umowa o pracę'!$E$8,2),IF($M21&gt;0,IF($L21+$M21&lt;2600,ROUND(ROUND($N21+ROUND($M21*9%,2),2)*'umowa o pracę'!$E$8,2),IF(AND($L21+$M21&gt;=2600,$M21&lt;2600,$L21&lt;2600),ROUND((ROUND(((2600-$M21)/$L21)*$N21,2)+ROUND($M21*9%,2))*'umowa o pracę'!$E$8,2),IF(AND($L21+$M21&gt;=2600,$M21&gt;=2600),ROUND((ROUND(2600*9%,2))*'umowa o pracę'!$E$8,2),IF(AND($L21+$M21&gt;=2600,$L21&gt;=2600,$M21&lt;2600),ROUND((ROUND($M21*9%,2)+ROUND(((2600-$M21)/$L21)*$N21,2))*'umowa o pracę'!$E$8,2),0)))),0))))&gt;$J21,$J21,IF(IF(AND($K21=1,$I21&gt;0),ROUND(IF($L21+$M21&gt;=2600,2600*'umowa o pracę'!$E$8,($L21+$M21)*'umowa o pracę'!$E$8),2)+IF($M21=0,ROUND(IF($L21&gt;2600,ROUND($O21/$L21*2600,2),$O21)*'umowa o pracę'!$E$8,2),ROUND(IF($L21&gt;2600,ROUND($O21/$L21*2600,2),$O21)*'umowa o pracę'!$E$8,2)),ROUND(IF($L21+$M21&gt;=2600,2600*'umowa o pracę'!$E$8,($L21+$M21)*'umowa o pracę'!$E$8),2)-IF($M21=0,ROUND(ROUND(IF($L21&gt;2600,ROUND($N21/$L21*2600,2),$N21),2)*'umowa o pracę'!$E$8,2),IF($M21&gt;0,IF($L21+$M21&lt;2600,ROUND(ROUND($N21+ROUND($M21*9%,2),2)*'umowa o pracę'!$E$8,2),IF(AND($L21+$M21&gt;=2600,$M21&lt;2600,$L21&lt;2600),ROUND((ROUND(((2600-$M21)/$L21)*$N21,2)+ROUND($M21*9%,2))*'umowa o pracę'!$E$8,2),IF(AND($L21+$M21&gt;=2600,$M21&gt;=2600),ROUND((ROUND(2600*9%,2))*'umowa o pracę'!$E$8,2),IF(AND($L21+$M21&gt;=2600,$L21&gt;=2600,$M21&lt;2600),ROUND((ROUND($M21*9%,2)+ROUND(((2600-$M21)/$L21)*$N21,2))*'umowa o pracę'!$E$8,2),0)))),0)))&gt;$J21,$J21,IF(AND($K21=1,$I21&gt;0),ROUND(IF($L21+$M21&gt;=2600,2600*'umowa o pracę'!$E$8,($L21+$M21)*'umowa o pracę'!$E$8),2)+IF($M21=0,ROUND(IF($L21&gt;2600,ROUND($O21/$L21*2600,2),$O21)*'umowa o pracę'!$E$8,2),ROUND(IF($L21&gt;2600,ROUND($O21/$L21*2600,2),$O21)*'umowa o pracę'!$E$8,2)),ROUND(IF($L21+$M21&gt;=2600,2600*'umowa o pracę'!$E$8,($L21+$M21)*'umowa o pracę'!$E$8),2)-IF(AND($M21=0,I21&gt;0),ROUND(ROUND(IF($L21&gt;2600,ROUND($N21/$L21*2600,2),$N21),2)*'umowa o pracę'!$E$8,2),IF($M21&gt;0,IF($L21+$M21&lt;2600,ROUND(ROUND($N21+ROUND($M21*9%,2),2)*'umowa o pracę'!$E$8,2),IF(AND($L21+$M21&gt;=2600,$M21&lt;2600,$L21&lt;2600),ROUND((ROUND(((2600-$M21)/$L21)*$N21,2)+ROUND($M21*9%,2))*'umowa o pracę'!$E$8,2),IF(AND($L21+$M21&gt;=2600,$M21&gt;=2600),ROUND((ROUND(2600*9%,2))*'umowa o pracę'!$E$8,2),IF(AND($L21+$M21&gt;=2600,$L21&gt;=2600,$M21&lt;2600),ROUND((ROUND($M21*9%,2)+ROUND(((2600-$M21)/$L21)*$N21,2))*'umowa o pracę'!$E$8,2),0)))),0)))))</f>
        <v>0</v>
      </c>
      <c r="R21" s="252">
        <f>IF(IF(IF(AND($K21=1,$I21&gt;0),ROUND(IF($L21+$M21&gt;=2800,2800*'umowa o pracę'!$E$8,($L21+$M21)*'umowa o pracę'!$E$8),2)+IF($M21=0,ROUND(IF($L21&gt;2800,ROUND($O21/$L21*2800,2),$O21)*'umowa o pracę'!$E$8,2),ROUND(IF($L21&gt;2800,ROUND($O21/$L21*2800,2),$O21)*'umowa o pracę'!$E$8,2)),ROUND(IF($L21+$M21&gt;=2800,2800*'umowa o pracę'!$E$8,($L21+$M21)*'umowa o pracę'!$E$8),2)-IF($M21=0,ROUND(ROUND(IF($L21&gt;2800,ROUND($N21/$L21*2800,2),$N21),2)*'umowa o pracę'!$E$8,2),IF($M21&gt;0,IF($L21+$M21&lt;2800,ROUND(ROUND($N21+ROUND($M21*9%,2),2)*'umowa o pracę'!$E$8,2),IF(AND($L21+$M21&gt;=2800,$M21&lt;2800,$L21&lt;2800),ROUND((ROUND(((2800-$M21)/$L21)*$N21,2)+ROUND($M21*9%,2))*'umowa o pracę'!$E$8,2),IF(AND($L21+$M21&gt;=2800,$M21&gt;=2800),ROUND((ROUND(2800*9%,2))*'umowa o pracę'!$E$8,2),IF(AND($L21+$M21&gt;=2800,$L21&gt;=2800,$M21&lt;2800),ROUND((ROUND($M21*9%,2)+ROUND(((2800-$M21)/$L21)*$N21,2))*'umowa o pracę'!$E$8,2),0)))),0)))&gt;$J21,$J21,IF(AND($K21=1,$I21&gt;0),ROUND(IF($L21+$M21&gt;=2800,2800*'umowa o pracę'!$E$8,($L21+$M21)*'umowa o pracę'!$E$8),2)+IF($M21=0,ROUND(IF($L21&gt;2800,ROUND($O21/$L21*2800,2),$O21)*'umowa o pracę'!$E$8,2),ROUND(IF($L21&gt;2800,ROUND($O21/$L21*2800,2),$O21)*'umowa o pracę'!$E$8,2)),ROUND(IF($L21+$M21&gt;=2800,2800*'umowa o pracę'!$E$8,($L21+$M21)*'umowa o pracę'!$E$8),2)-IF($M21=0,ROUND(ROUND(IF($L21&gt;2800,ROUND($N21/$L21*2800,2),$N21),2)*'umowa o pracę'!$E$8,2),IF($M21&gt;0,IF($L21+$M21&lt;2800,ROUND(ROUND($N21+ROUND($M21*9%,2),2)*'umowa o pracę'!$E$8,2),IF(AND($L21+$M21&gt;=2800,$M21&lt;2800,$L21&lt;2800),ROUND((ROUND(((2800-$M21)/$L21)*$N21,2)+ROUND($M21*9%,2))*'umowa o pracę'!$E$8,2),IF(AND($L21+$M21&gt;=2800,$M21&gt;=2800),ROUND((ROUND(2800*9%,2))*'umowa o pracę'!$E$8,2),IF(AND($L21+$M21&gt;=2800,$L21&gt;=2800,$M21&lt;2800),ROUND((ROUND($M21*9%,2)+ROUND(((2800-$M21)/$L21)*$N21,2))*'umowa o pracę'!$E$8,2),0)))),0))))&gt;$J21,$J21,IF(IF(AND($K21=1,$I21&gt;0),ROUND(IF($L21+$M21&gt;=2800,2800*'umowa o pracę'!$E$8,($L21+$M21)*'umowa o pracę'!$E$8),2)+IF($M21=0,ROUND(IF($L21&gt;2800,ROUND($O21/$L21*2800,2),$O21)*'umowa o pracę'!$E$8,2),ROUND(IF($L21&gt;2800,ROUND($O21/$L21*2800,2),$O21)*'umowa o pracę'!$E$8,2)),ROUND(IF($L21+$M21&gt;=2800,2800*'umowa o pracę'!$E$8,($L21+$M21)*'umowa o pracę'!$E$8),2)-IF($M21=0,ROUND(ROUND(IF($L21&gt;2800,ROUND($N21/$L21*2800,2),$N21),2)*'umowa o pracę'!$E$8,2),IF($M21&gt;0,IF($L21+$M21&lt;2800,ROUND(ROUND($N21+ROUND($M21*9%,2),2)*'umowa o pracę'!$E$8,2),IF(AND($L21+$M21&gt;=2800,$M21&lt;2800,$L21&lt;2800),ROUND((ROUND(((2800-$M21)/$L21)*$N21,2)+ROUND($M21*9%,2))*'umowa o pracę'!$E$8,2),IF(AND($L21+$M21&gt;=2800,$M21&gt;=2800),ROUND((ROUND(2800*9%,2))*'umowa o pracę'!$E$8,2),IF(AND($L21+$M21&gt;=2800,$L21&gt;=2800,$M21&lt;2800),ROUND((ROUND($M21*9%,2)+ROUND(((2800-$M21)/$L21)*$N21,2))*'umowa o pracę'!$E$8,2),0)))),0)))&gt;$J21,$J21,IF(AND($K21=1,$I21&gt;0),ROUND(IF($L21+$M21&gt;=2800,2800*'umowa o pracę'!$E$8,($L21+$M21)*'umowa o pracę'!$E$8),2)+IF($M21=0,ROUND(IF($L21&gt;2800,ROUND($O21/$L21*2800,2),$O21)*'umowa o pracę'!$E$8,2),ROUND(IF($L21&gt;2800,ROUND($O21/$L21*2800,2),$O21)*'umowa o pracę'!$E$8,2)),ROUND(IF($L21+$M21&gt;=2800,2800*'umowa o pracę'!$E$8,($L21+$M21)*'umowa o pracę'!$E$8),2)-IF(AND($M21=0,I21&gt;0),ROUND(ROUND(IF($L21&gt;2800,ROUND($N21/$L21*2800,2),$N21),2)*'umowa o pracę'!$E$8,2),IF($M21&gt;0,IF($L21+$M21&lt;2800,ROUND(ROUND($N21+ROUND($M21*9%,2),2)*'umowa o pracę'!$E$8,2),IF(AND($L21+$M21&gt;=2800,$M21&lt;2800,$L21&lt;2800),ROUND((ROUND(((2800-$M21)/$L21)*$N21,2)+ROUND($M21*9%,2))*'umowa o pracę'!$E$8,2),IF(AND($L21+$M21&gt;=2800,$M21&gt;=2800),ROUND((ROUND(2800*9%,2))*'umowa o pracę'!$E$8,2),IF(AND($L21+$M21&gt;=2800,$L21&gt;=2800,$M21&lt;2800),ROUND((ROUND($M21*9%,2)+ROUND(((2800-$M21)/$L21)*$N21,2))*'umowa o pracę'!$E$8,2),0)))),0)))))</f>
        <v>0</v>
      </c>
      <c r="S21" s="32">
        <f>IF('umowa o pracę'!$E$7=2020,IF(IF($K21=1,IF($M21=0,ROUND(IF($L21&gt;2600,ROUND($N21/$L21*2600,2),$N21)*'umowa o pracę'!$E$8,2),IF($L21+$M21&lt;2600,ROUND(ROUND($N21+ROUND($M21*9%,2),2)*'umowa o pracę'!$E$8,2),IF(AND($L21+$M21&gt;=2600,$L21&lt;2600),ROUND((ROUND($N21+ROUND((2600-$L21)*9%,2),2))*'umowa o pracę'!$E$8,2),IF(AND($L21+$M21&gt;=2600,$L21&gt;=2600),ROUND(ROUND($N21/$L21*2600,2)*'umowa o pracę'!$E$8,2),0)))),0)&gt;$H21,$H21,IF($K21=1,IF($M21=0,ROUND(IF($L21&gt;2600,ROUND($N21/$L21*2600,2),$N21)*'umowa o pracę'!$E$8,2),IF($L21+$M21&lt;2600,ROUND(ROUND($N21+ROUND($M21*9%,2),2)*'umowa o pracę'!$E$8,2),IF(AND($L21+$M21&gt;=2600,$L21&lt;2600),ROUND((ROUND($N21+ROUND((2600-$L21)*9%,2),2))*'umowa o pracę'!$E$8,2),IF(AND($L21+$M21&gt;=2600,$L21&gt;=2600),ROUND(ROUND($N21/$L21*2600,2)*'umowa o pracę'!$E$8,2),0)))),0)),IF('umowa o pracę'!$E$7=2021,IF(IF($K21=1,IF($M21=0,ROUND(IF($L21&gt;2800,ROUND($N21/$L21*2800,2),$N21)*'umowa o pracę'!$E$8,2),IF($L21+$M21&lt;2800,ROUND(ROUND($N21+ROUND($M21*9%,2),2)*'umowa o pracę'!$E$8,2),IF(AND($L21+$M21&gt;=2800,$L21&lt;2800),ROUND((ROUND($N21+ROUND((2800-$L21)*9%,2),2))*'umowa o pracę'!$E$8,2),IF(AND($L21+$M21&gt;=2800,$L21&gt;=2800),ROUND(ROUND($N21/$L21*2800,2)*'umowa o pracę'!$E$8,2),0)))),0)&gt;$H21,$H21,IF($K21=1,IF($M21=0,ROUND(IF($L21&gt;2800,ROUND($N21/$L21*2800,2),$N21)*'umowa o pracę'!$E$8,2),IF($L21+$M21&lt;2800,ROUND(ROUND($N21+ROUND($M21*9%,2),2)*'umowa o pracę'!$E$8,2),IF(AND($L21+$M21&gt;=2800,$L21&lt;2800),ROUND((ROUND($N21+ROUND((2800-$L21)*9%,2),2))*'umowa o pracę'!$E$8,2),IF(AND($L21+$M21&gt;=2800,$L21&gt;=2800),ROUND(ROUND($N21/$L21*2800,2)*'umowa o pracę'!$E$8,2),0)))),0)),0))</f>
        <v>0</v>
      </c>
      <c r="T21" s="32">
        <f>IF('umowa o pracę'!$E$7=2020,IF(IF($K21=1,IF($M21=0,ROUND(IF($L21&gt;2600,ROUND($O21/$L21*2600,2),$O21)*'umowa o pracę'!$E$8,2),ROUND(IF($L21&gt;2600,ROUND($O21/$L21*2600,2),$O21)*'umowa o pracę'!$E$8,2)),0)&gt;$I21,$I21,IF($K21=1,IF($M21=0,ROUND(IF($L21&gt;2600,ROUND($O21/$L21*2600,2),$O21)*'umowa o pracę'!$E$8,2),ROUND(IF($L21&gt;2600,ROUND($O21/$L21*2600,2),$O21)*'umowa o pracę'!$E$8,2)),0)),IF('umowa o pracę'!$E$7=2021,IF(IF($K21=1,IF($M21=0,ROUND(IF($L21&gt;2800,ROUND($O21/$L21*2800,2),$O21)*'umowa o pracę'!$E$8,2),ROUND(IF($L21&gt;2800,ROUND($O21/$L21*2800,2),$O21)*'umowa o pracę'!$E$8,2)),0)&gt;$I21,$I21,IF($K21=1,IF($M21=0,ROUND(IF($L21&gt;2800,ROUND($O21/$L21*2800,2),$O21)*'umowa o pracę'!$E$8,2),ROUND(IF($L21&gt;2800,ROUND($O21/$L21*2800,2),$O21)*'umowa o pracę'!$E$8,2)),0)),0))</f>
        <v>0</v>
      </c>
      <c r="U21" s="51">
        <f>IF('umowa o pracę'!$E$7=2020,$Q21,IF('umowa o pracę'!$E$7=2021,$R21,0))</f>
        <v>0</v>
      </c>
      <c r="V21" s="53">
        <f t="shared" si="0"/>
        <v>1</v>
      </c>
      <c r="W21" s="54">
        <f>IF('umowa o pracę'!$E$6&lt;2,0,$L21)</f>
        <v>0</v>
      </c>
      <c r="X21" s="54">
        <f>IF('umowa o pracę'!$E$6&lt;2,0,$M21)</f>
        <v>0</v>
      </c>
      <c r="Y21" s="55">
        <f>IF('umowa o pracę'!$E$6&lt;2,0,$N21)</f>
        <v>0</v>
      </c>
      <c r="Z21" s="55">
        <f>IF('umowa o pracę'!$E$6&lt;2,0,$O21)</f>
        <v>0</v>
      </c>
      <c r="AA21" s="32">
        <f>IF('umowa o pracę'!$E$7=2020,ROUND(IF($W21&gt;=2600,2600*'umowa o pracę'!$E$8,$W21*'umowa o pracę'!$E$8),2),IF('umowa o pracę'!$E$7=2021,ROUND(IF($W21&gt;=2800,2800*'umowa o pracę'!$E$8,$W21*'umowa o pracę'!$E$8),2),0))</f>
        <v>0</v>
      </c>
      <c r="AB21" s="32">
        <f>IF(IF(IF(AND($V21=1,$I21&gt;0),ROUND(IF($W21+$X21&gt;=2600,2600*'umowa o pracę'!$E$8,($W21+$X21)*'umowa o pracę'!$E$8),2)+IF($X21=0,ROUND(IF($W21&gt;2600,ROUND($Z21/$W21*2600,2),$Z21)*'umowa o pracę'!$E$8,2),ROUND(IF($W21&gt;2600,ROUND($Z21/$W21*2600,2),$Z21)*'umowa o pracę'!$E$8,2)),ROUND(IF($W21+$X21&gt;=2600,2600*'umowa o pracę'!$E$8,($W21+$X21)*'umowa o pracę'!$E$8),2)-IF($X21=0,ROUND(ROUND(IF($W21&gt;2600,ROUND($Y21/$W21*2600,2),$Y21),2)*'umowa o pracę'!$E$8,2),IF($X21&gt;0,IF($W21+$X21&lt;2600,ROUND(ROUND($Y21+ROUND($X21*9%,2),2)*'umowa o pracę'!$E$8,2),IF(AND($W21+$X21&gt;=2600,$X21&lt;2600,$W21&lt;2600),ROUND((ROUND(((2600-$X21)/$W21)*$Y21,2)+ROUND($X21*9%,2))*'umowa o pracę'!$E$8,2),IF(AND($W21+$X21&gt;=2600,$X21&gt;=2600),ROUND((ROUND(2600*9%,2))*'umowa o pracę'!$E$8,2),IF(AND($W21+$X21&gt;=2600,$W21&gt;=2600,$X21&lt;2600),ROUND((ROUND($X21*9%,2)+ROUND(((2600-$X21)/$W21)*$Y21,2))*'umowa o pracę'!$E$8,2),0)))),0)))&gt;$J21,$J21,IF(AND($V21=1,$I21&gt;0),ROUND(IF($W21+$X21&gt;=2600,2600*'umowa o pracę'!$E$8,($W21+$X21)*'umowa o pracę'!$E$8),2)+IF($X21=0,ROUND(IF($W21&gt;2600,ROUND($Z21/$W21*2600,2),$Z21)*'umowa o pracę'!$E$8,2),ROUND(IF($W21&gt;2600,ROUND($Z21/$W21*2600,2),$Z21)*'umowa o pracę'!$E$8,2)),ROUND(IF($W21+$X21&gt;=2600,2600*'umowa o pracę'!$E$8,($W21+$X21)*'umowa o pracę'!$E$8),2)-IF($X21=0,ROUND(ROUND(IF($W21&gt;2600,ROUND($Y21/$W21*2600,2),$Y21),2)*'umowa o pracę'!$E$8,2),IF($X21&gt;0,IF($W21+$X21&lt;2600,ROUND(ROUND($Y21+ROUND($X21*9%,2),2)*'umowa o pracę'!$E$8,2),IF(AND($W21+$X21&gt;=2600,$X21&lt;2600,$W21&lt;2600),ROUND((ROUND(((2600-$X21)/$W21)*$Y21,2)+ROUND($X21*9%,2))*'umowa o pracę'!$E$8,2),IF(AND($W21+$X21&gt;=2600,$X21&gt;=2600),ROUND((ROUND(2600*9%,2))*'umowa o pracę'!$E$8,2),IF(AND($W21+$X21&gt;=2600,$W21&gt;=2600,$X21&lt;2600),ROUND((ROUND($X21*9%,2)+ROUND(((2600-$X21)/$W21)*$Y21,2))*'umowa o pracę'!$E$8,2),0)))),0))))&gt;$J21,$J21,IF(IF(AND($V21=1,$I21&gt;0),ROUND(IF($W21+$X21&gt;=2600,2600*'umowa o pracę'!$E$8,($W21+$X21)*'umowa o pracę'!$E$8),2)+IF($X21=0,ROUND(IF($W21&gt;2600,ROUND($Z21/$W21*2600,2),$Z21)*'umowa o pracę'!$E$8,2),ROUND(IF($W21&gt;2600,ROUND($Z21/$W21*2600,2),$Z21)*'umowa o pracę'!$E$8,2)),ROUND(IF($W21+$X21&gt;=2600,2600*'umowa o pracę'!$E$8,($W21+$X21)*'umowa o pracę'!$E$8),2)-IF($X21=0,ROUND(ROUND(IF($W21&gt;2600,ROUND($Y21/$W21*2600,2),$Y21),2)*'umowa o pracę'!$E$8,2),IF($X21&gt;0,IF($W21+$X21&lt;2600,ROUND(ROUND($Y21+ROUND($X21*9%,2),2)*'umowa o pracę'!$E$8,2),IF(AND($W21+$X21&gt;=2600,$X21&lt;2600,$W21&lt;2600),ROUND((ROUND(((2600-$X21)/$W21)*$Y21,2)+ROUND($X21*9%,2))*'umowa o pracę'!$E$8,2),IF(AND($W21+$X21&gt;=2600,$X21&gt;=2600),ROUND((ROUND(2600*9%,2))*'umowa o pracę'!$E$8,2),IF(AND($W21+$X21&gt;=2600,$W21&gt;=2600,$X21&lt;2600),ROUND((ROUND($X21*9%,2)+ROUND(((2600-$X21)/$W21)*$Y21,2))*'umowa o pracę'!$E$8,2),0)))),0)))&gt;$J21,$J21,IF(AND($V21=1,$I21&gt;0),ROUND(IF($W21+$X21&gt;=2600,2600*'umowa o pracę'!$E$8,($W21+$X21)*'umowa o pracę'!$E$8),2)+IF($X21=0,ROUND(IF($W21&gt;2600,ROUND($Z21/$W21*2600,2),$Z21)*'umowa o pracę'!$E$8,2),ROUND(IF($W21&gt;2600,ROUND($Z21/$W21*2600,2),$Z21)*'umowa o pracę'!$E$8,2)),ROUND(IF($W21+$X21&gt;=2600,2600*'umowa o pracę'!$E$8,($W21+$X21)*'umowa o pracę'!$E$8),2)-IF(AND($X21=0,I21&gt;0),ROUND(ROUND(IF($W21&gt;2600,ROUND($Y21/$W21*2600,2),$Y21),2)*'umowa o pracę'!$E$8,2),IF($X21&gt;0,IF($W21+$X21&lt;2600,ROUND(ROUND($Y21+ROUND($X21*9%,2),2)*'umowa o pracę'!$E$8,2),IF(AND($W21+$X21&gt;=2600,$X21&lt;2600,$W21&lt;2600),ROUND((ROUND(((2600-$X21)/$W21)*$Y21,2)+ROUND($X21*9%,2))*'umowa o pracę'!$E$8,2),IF(AND($W21+$X21&gt;=2600,$X21&gt;=2600),ROUND((ROUND(2600*9%,2))*'umowa o pracę'!$E$8,2),IF(AND($W21+$X21&gt;=2600,$W21&gt;=2600,$X21&lt;2600),ROUND((ROUND($X21*9%,2)+ROUND(((2600-$X21)/$W21)*$Y21,2))*'umowa o pracę'!$E$8,2),0)))),0)))))</f>
        <v>0</v>
      </c>
      <c r="AC21" s="32">
        <f>IF(IF(IF(AND($V21=1,$I21&gt;0),ROUND(IF($W21+$X21&gt;=2800,2800*'umowa o pracę'!$E$8,($W21+$X21)*'umowa o pracę'!$E$8),2)+IF($X21=0,ROUND(IF($W21&gt;2800,ROUND($Z21/$W21*2800,2),$Z21)*'umowa o pracę'!$E$8,2),ROUND(IF($W21&gt;2800,ROUND($Z21/$W21*2800,2),$Z21)*'umowa o pracę'!$E$8,2)),ROUND(IF($W21+$X21&gt;=2800,2800*'umowa o pracę'!$E$8,($W21+$X21)*'umowa o pracę'!$E$8),2)-IF($X21=0,ROUND(ROUND(IF($W21&gt;2800,ROUND($Y21/$W21*2800,2),$Y21),2)*'umowa o pracę'!$E$8,2),IF($X21&gt;0,IF($W21+$X21&lt;2800,ROUND(ROUND($Y21+ROUND($X21*9%,2),2)*'umowa o pracę'!$E$8,2),IF(AND($W21+$X21&gt;=2800,$X21&lt;2800,$W21&lt;2800),ROUND((ROUND(((2800-$X21)/$W21)*$Y21,2)+ROUND($X21*9%,2))*'umowa o pracę'!$E$8,2),IF(AND($W21+$X21&gt;=2800,$X21&gt;=2800),ROUND((ROUND(2800*9%,2))*'umowa o pracę'!$E$8,2),IF(AND($W21+$X21&gt;=2800,$W21&gt;=2800,$X21&lt;2800),ROUND((ROUND($X21*9%,2)+ROUND(((2800-$X21)/$W21)*$Y21,2))*'umowa o pracę'!$E$8,2),0)))),0)))&gt;$J21,$J21,IF(AND($V21=1,$I21&gt;0),ROUND(IF($W21+$X21&gt;=2800,2800*'umowa o pracę'!$E$8,($W21+$X21)*'umowa o pracę'!$E$8),2)+IF($X21=0,ROUND(IF($W21&gt;2800,ROUND($Z21/$W21*2800,2),$Z21)*'umowa o pracę'!$E$8,2),ROUND(IF($W21&gt;2800,ROUND($Z21/$W21*2800,2),$Z21)*'umowa o pracę'!$E$8,2)),ROUND(IF($W21+$X21&gt;=2800,2800*'umowa o pracę'!$E$8,($W21+$X21)*'umowa o pracę'!$E$8),2)-IF($X21=0,ROUND(ROUND(IF($W21&gt;2800,ROUND($Y21/$W21*2800,2),$Y21),2)*'umowa o pracę'!$E$8,2),IF($X21&gt;0,IF($W21+$X21&lt;2800,ROUND(ROUND($Y21+ROUND($X21*9%,2),2)*'umowa o pracę'!$E$8,2),IF(AND($W21+$X21&gt;=2800,$X21&lt;2800,$W21&lt;2800),ROUND((ROUND(((2800-$X21)/$W21)*$Y21,2)+ROUND($X21*9%,2))*'umowa o pracę'!$E$8,2),IF(AND($W21+$X21&gt;=2800,$X21&gt;=2800),ROUND((ROUND(2800*9%,2))*'umowa o pracę'!$E$8,2),IF(AND($W21+$X21&gt;=2800,$W21&gt;=2800,$X21&lt;2800),ROUND((ROUND($X21*9%,2)+ROUND(((2800-$X21)/$W21)*$Y21,2))*'umowa o pracę'!$E$8,2),0)))),0))))&gt;$J21,$J21,IF(IF(AND($V21=1,$I21&gt;0),ROUND(IF($W21+$X21&gt;=2800,2800*'umowa o pracę'!$E$8,($W21+$X21)*'umowa o pracę'!$E$8),2)+IF($X21=0,ROUND(IF($W21&gt;2800,ROUND($Z21/$W21*2800,2),$Z21)*'umowa o pracę'!$E$8,2),ROUND(IF($W21&gt;2800,ROUND($Z21/$W21*2800,2),$Z21)*'umowa o pracę'!$E$8,2)),ROUND(IF($W21+$X21&gt;=2800,2800*'umowa o pracę'!$E$8,($W21+$X21)*'umowa o pracę'!$E$8),2)-IF($X21=0,ROUND(ROUND(IF($W21&gt;2800,ROUND($Y21/$W21*2800,2),$Y21),2)*'umowa o pracę'!$E$8,2),IF($X21&gt;0,IF($W21+$X21&lt;2800,ROUND(ROUND($Y21+ROUND($X21*9%,2),2)*'umowa o pracę'!$E$8,2),IF(AND($W21+$X21&gt;=2800,$X21&lt;2800,$W21&lt;2800),ROUND((ROUND(((2800-$X21)/$W21)*$Y21,2)+ROUND($X21*9%,2))*'umowa o pracę'!$E$8,2),IF(AND($W21+$X21&gt;=2800,$X21&gt;=2800),ROUND((ROUND(2800*9%,2))*'umowa o pracę'!$E$8,2),IF(AND($W21+$X21&gt;=2800,$W21&gt;=2800,$X21&lt;2800),ROUND((ROUND($X21*9%,2)+ROUND(((2800-$X21)/$W21)*$Y21,2))*'umowa o pracę'!$E$8,2),0)))),0)))&gt;$J21,$J21,IF(AND($V21=1,$I21&gt;0),ROUND(IF($W21+$X21&gt;=2800,2800*'umowa o pracę'!$E$8,($W21+$X21)*'umowa o pracę'!$E$8),2)+IF($X21=0,ROUND(IF($W21&gt;2800,ROUND($Z21/$W21*2800,2),$Z21)*'umowa o pracę'!$E$8,2),ROUND(IF($W21&gt;2800,ROUND($Z21/$W21*2800,2),$Z21)*'umowa o pracę'!$E$8,2)),ROUND(IF($W21+$X21&gt;=2800,2800*'umowa o pracę'!$E$8,($W21+$X21)*'umowa o pracę'!$E$8),2)-IF(AND($X21=0,I21&gt;0),ROUND(ROUND(IF($W21&gt;2800,ROUND($Y21/$W21*2800,2),$Y21),2)*'umowa o pracę'!$E$8,2),IF($X21&gt;0,IF($W21+$X21&lt;2800,ROUND(ROUND($Y21+ROUND($X21*9%,2),2)*'umowa o pracę'!$E$8,2),IF(AND($W21+$X21&gt;=2800,$X21&lt;2800,$W21&lt;2800),ROUND((ROUND(((2800-$X21)/$W21)*$Y21,2)+ROUND($X21*9%,2))*'umowa o pracę'!$E$8,2),IF(AND($W21+$X21&gt;=2800,$X21&gt;=2800),ROUND((ROUND(2800*9%,2))*'umowa o pracę'!$E$8,2),IF(AND($W21+$X21&gt;=2800,$W21&gt;=2800,$X21&lt;2800),ROUND((ROUND($X21*9%,2)+ROUND(((2800-$X21)/$W21)*$Y21,2))*'umowa o pracę'!$E$8,2),0)))),0)))))</f>
        <v>0</v>
      </c>
      <c r="AD21" s="32">
        <f>IF('umowa o pracę'!$E$7=2020,IF(IF($V21=1,IF($X21=0,ROUND(IF($W21&gt;2600,ROUND($Y21/$W21*2600,2),$Y21)*'umowa o pracę'!$E$8,2),IF($W21+$X21&lt;2600,ROUND(ROUND($Y21+ROUND($X21*9%,2),2)*'umowa o pracę'!$E$8,2),IF(AND($W21+$X21&gt;=2600,$W21&lt;2600),ROUND((ROUND($Y21+ROUND((2600-$W21)*9%,2),2))*'umowa o pracę'!$E$8,2),IF(AND($W21+$X21&gt;=2600,$W21&gt;=2600),ROUND(ROUND($Y21/$W21*2600,2)*'umowa o pracę'!$E$8,2),0)))),0)&gt;$H21,$H21,IF($V21=1,IF($X21=0,ROUND(IF($W21&gt;2600,ROUND($Y21/$W21*2600,2),$Y21)*'umowa o pracę'!$E$8,2),IF($W21+$X21&lt;2600,ROUND(ROUND($Y21+ROUND($X21*9%,2),2)*'umowa o pracę'!$E$8,2),IF(AND($W21+$X21&gt;=2600,$W21&lt;2600),ROUND((ROUND($Y21+ROUND((2600-$W21)*9%,2),2))*'umowa o pracę'!$E$8,2),IF(AND($W21+$X21&gt;=2600,$W21&gt;=2600),ROUND(ROUND($Y21/$W21*2600,2)*'umowa o pracę'!$E$8,2),0)))),0)),IF('umowa o pracę'!$E$7=2021,IF(IF($V21=1,IF($X21=0,ROUND(IF($W21&gt;2800,ROUND($Y21/$W21*2800,2),$Y21)*'umowa o pracę'!$E$8,2),IF($W21+$X21&lt;2800,ROUND(ROUND($Y21+ROUND($X21*9%,2),2)*'umowa o pracę'!$E$8,2),IF(AND($W21+$X21&gt;=2800,$W21&lt;2800),ROUND((ROUND($Y21+ROUND((2800-$W21)*9%,2),2))*'umowa o pracę'!$E$8,2),IF(AND($W21+$X21&gt;=2800,$W21&gt;=2800),ROUND(ROUND($Y21/$W21*2800,2)*'umowa o pracę'!$E$8,2),0)))),0)&gt;$H21,$H21,IF($V21=1,IF($X21=0,ROUND(IF($W21&gt;2800,ROUND($Y21/$W21*2800,2),$Y21)*'umowa o pracę'!$E$8,2),IF($W21+$X21&lt;2800,ROUND(ROUND($Y21+ROUND($X21*9%,2),2)*'umowa o pracę'!$E$8,2),IF(AND($W21+$X21&gt;=2800,$W21&lt;2800),ROUND((ROUND($Y21+ROUND((2800-$W21)*9%,2),2))*'umowa o pracę'!$E$8,2),IF(AND($W21+$X21&gt;=2800,$W21&gt;=2800),ROUND(ROUND($Y21/$W21*2800,2)*'umowa o pracę'!$E$8,2),0)))),0)),0))</f>
        <v>0</v>
      </c>
      <c r="AE21" s="32">
        <f>IF('umowa o pracę'!$E$7=2020,IF(IF($V21=1,IF($X21=0,ROUND(IF($W21&gt;2600,ROUND($Z21/$W21*2600,2),$Z21)*'umowa o pracę'!$E$8,2),ROUND(IF($W21&gt;2600,ROUND($Z21/$W21*2600,2),$Z21)*'umowa o pracę'!$E$8,2)),0)&gt;$I21,$I21,IF($V21=1,IF($X21=0,ROUND(IF($W21&gt;2600,ROUND($Z21/$W21*2600,2),$Z21)*'umowa o pracę'!$E$8,2),ROUND(IF($W21&gt;2600,ROUND($Z21/$W21*2600,2),$Z21)*'umowa o pracę'!$E$8,2)),0)),IF('umowa o pracę'!$E$7=2021,IF(IF($V21=1,IF($X21=0,ROUND(IF($W21&gt;2800,ROUND($Z21/$W21*2800,2),$Z21)*'umowa o pracę'!$E$8,2),ROUND(IF($W21&gt;2800,ROUND($Z21/$W21*2800,2),$Z21)*'umowa o pracę'!$E$8,2)),0)&gt;$I21,$I21,IF($V21=1,IF($X21=0,ROUND(IF($W21&gt;2800,ROUND($Z21/$W21*2800,2),$Z21)*'umowa o pracę'!$E$8,2),ROUND(IF($W21&gt;2800,ROUND($Z21/$W21*2800,2),$Z21)*'umowa o pracę'!$E$8,2)),0)),0))</f>
        <v>0</v>
      </c>
      <c r="AF21" s="56">
        <f>IF('umowa o pracę'!$E$7=2020,$AB21,IF('umowa o pracę'!$E$7=2021,$AC21,0))</f>
        <v>0</v>
      </c>
      <c r="AG21" s="53">
        <f t="shared" si="1"/>
        <v>1</v>
      </c>
      <c r="AH21" s="39">
        <f>IF('umowa o pracę'!$E$6&lt;3,0,$L21)</f>
        <v>0</v>
      </c>
      <c r="AI21" s="39">
        <f>IF('umowa o pracę'!$E$6&lt;3,0,$M21)</f>
        <v>0</v>
      </c>
      <c r="AJ21" s="55">
        <f>IF('umowa o pracę'!$E$6&lt;3,0,$N21)</f>
        <v>0</v>
      </c>
      <c r="AK21" s="55">
        <f>IF('umowa o pracę'!$E$6&lt;3,0,$O21)</f>
        <v>0</v>
      </c>
      <c r="AL21" s="32">
        <f>IF('umowa o pracę'!$E$7=2020,ROUND(IF($AH21&gt;=2600,2600*'umowa o pracę'!$E$8,$AH21*'umowa o pracę'!$E$8),2),IF('umowa o pracę'!$E$7=2021,ROUND(IF($AH21&gt;=2800,2800*'umowa o pracę'!$E$8,$AH21*'umowa o pracę'!$E$8),2),0))</f>
        <v>0</v>
      </c>
      <c r="AM21" s="32">
        <f>IF(IF(IF(AND($AG21=1,$I21&gt;0),ROUND(IF($AH21+$AI21&gt;=2600,2600*'umowa o pracę'!$E$8,($AH21+$AI21)*'umowa o pracę'!$E$8),2)+IF($AI21=0,ROUND(IF($AH21&gt;2600,ROUND($AK21/$AH21*2600,2),$AK21)*'umowa o pracę'!$E$8,2),ROUND(IF($AH21&gt;2600,ROUND($AK21/$AH21*2600,2),$AK21)*'umowa o pracę'!$E$8,2)),ROUND(IF($AH21+$AI21&gt;=2600,2600*'umowa o pracę'!$E$8,($AH21+$AI21)*'umowa o pracę'!$E$8),2)-IF($AI21=0,ROUND(ROUND(IF($AH21&gt;2600,ROUND($AJ21/$AH21*2600,2),$AJ21),2)*'umowa o pracę'!$E$8,2),IF($AI21&gt;0,IF($AH21+$AI21&lt;2600,ROUND(ROUND($AJ21+ROUND($AI21*9%,2),2)*'umowa o pracę'!$E$8,2),IF(AND($AH21+$AI21&gt;=2600,$AI21&lt;2600,$AH21&lt;2600),ROUND((ROUND(((2600-$AI21)/$AH21)*$AJ21,2)+ROUND($AI21*9%,2))*'umowa o pracę'!$E$8,2),IF(AND($AH21+$AI21&gt;=2600,$AI21&gt;=2600),ROUND((ROUND(2600*9%,2))*'umowa o pracę'!$E$8,2),IF(AND($AH21+$AI21&gt;=2600,$AH21&gt;=2600,$AI21&lt;2600),ROUND((ROUND($AI21*9%,2)+ROUND(((2600-$AI21)/$AH21)*$AJ21,2))*'umowa o pracę'!$E$8,2),0)))),0)))&gt;$J21,$J21,IF(AND($AG21=1,$I21&gt;0),ROUND(IF($AH21+$AI21&gt;=2600,2600*'umowa o pracę'!$E$8,($AH21+$AI21)*'umowa o pracę'!$E$8),2)+IF($AI21=0,ROUND(IF($AH21&gt;2600,ROUND($AK21/$AH21*2600,2),$AK21)*'umowa o pracę'!$E$8,2),ROUND(IF($AH21&gt;2600,ROUND($AK21/$AH21*2600,2),$AK21)*'umowa o pracę'!$E$8,2)),ROUND(IF($AH21+$AI21&gt;=2600,2600*'umowa o pracę'!$E$8,($AH21+$AI21)*'umowa o pracę'!$E$8),2)-IF($AI21=0,ROUND(ROUND(IF($AH21&gt;2600,ROUND($AJ21/$AH21*2600,2),$AJ21),2)*'umowa o pracę'!$E$8,2),IF($AI21&gt;0,IF($AH21+$AI21&lt;2600,ROUND(ROUND($AJ21+ROUND($AI21*9%,2),2)*'umowa o pracę'!$E$8,2),IF(AND($AH21+$AI21&gt;=2600,$AI21&lt;2600,$AH21&lt;2600),ROUND((ROUND(((2600-$AI21)/$AH21)*$AJ21,2)+ROUND($AI21*9%,2))*'umowa o pracę'!$E$8,2),IF(AND($AH21+$AI21&gt;=2600,$AI21&gt;=2600),ROUND((ROUND(2600*9%,2))*'umowa o pracę'!$E$8,2),IF(AND($AH21+$AI21&gt;=2600,$AH21&gt;=2600,$AI21&lt;2600),ROUND((ROUND($AI21*9%,2)+ROUND(((2600-$AI21)/$AH21)*$AJ21,2))*'umowa o pracę'!$E$8,2),0)))),0))))&gt;$J21,$J21,IF(IF(AND($AG21=1,$I21&gt;0),ROUND(IF($AH21+$AI21&gt;=2600,2600*'umowa o pracę'!$E$8,($AH21+$AI21)*'umowa o pracę'!$E$8),2)+IF($AI21=0,ROUND(IF($AH21&gt;2600,ROUND($AK21/$AH21*2600,2),$AK21)*'umowa o pracę'!$E$8,2),ROUND(IF($AH21&gt;2600,ROUND($AK21/$AH21*2600,2),$AK21)*'umowa o pracę'!$E$8,2)),ROUND(IF($AH21+$AI21&gt;=2600,2600*'umowa o pracę'!$E$8,($AH21+$AI21)*'umowa o pracę'!$E$8),2)-IF($AI21=0,ROUND(ROUND(IF($AH21&gt;2600,ROUND($AJ21/$AH21*2600,2),$AJ21),2)*'umowa o pracę'!$E$8,2),IF($AI21&gt;0,IF($AH21+$AI21&lt;2600,ROUND(ROUND($AJ21+ROUND($AI21*9%,2),2)*'umowa o pracę'!$E$8,2),IF(AND($AH21+$AI21&gt;=2600,$AI21&lt;2600,$AH21&lt;2600),ROUND((ROUND(((2600-$AI21)/$AH21)*$AJ21,2)+ROUND($AI21*9%,2))*'umowa o pracę'!$E$8,2),IF(AND($AH21+$AI21&gt;=2600,$AI21&gt;=2600),ROUND((ROUND(2600*9%,2))*'umowa o pracę'!$E$8,2),IF(AND($AH21+$AI21&gt;=2600,$AH21&gt;=2600,$AI21&lt;2600),ROUND((ROUND($AI21*9%,2)+ROUND(((2600-$AI21)/$AH21)*$AJ21,2))*'umowa o pracę'!$E$8,2),0)))),0)))&gt;$J21,$J21,IF(AND($AG21=1,$I21&gt;0),ROUND(IF($AH21+$AI21&gt;=2600,2600*'umowa o pracę'!$E$8,($AH21+$AI21)*'umowa o pracę'!$E$8),2)+IF($AI21=0,ROUND(IF($AH21&gt;2600,ROUND($AK21/$AH21*2600,2),$AK21)*'umowa o pracę'!$E$8,2),ROUND(IF($AH21&gt;2600,ROUND($AK21/$AH21*2600,2),$AK21)*'umowa o pracę'!$E$8,2)),ROUND(IF($AH21+$AI21&gt;=2600,2600*'umowa o pracę'!$E$8,($AH21+$AI21)*'umowa o pracę'!$E$8),2)-IF(AND($AI21=0,I21&gt;0),ROUND(ROUND(IF($AH21&gt;2600,ROUND($AJ21/$AH21*2600,2),$AJ21),2)*'umowa o pracę'!$E$8,2),IF($AI21&gt;0,IF($AH21+$AI21&lt;2600,ROUND(ROUND($AJ21+ROUND($AI21*9%,2),2)*'umowa o pracę'!$E$8,2),IF(AND($AH21+$AI21&gt;=2600,$AI21&lt;2600,$AH21&lt;2600),ROUND((ROUND(((2600-$AI21)/$AH21)*$AJ21,2)+ROUND($AI21*9%,2))*'umowa o pracę'!$E$8,2),IF(AND($AH21+$AI21&gt;=2600,$AI21&gt;=2600),ROUND((ROUND(2600*9%,2))*'umowa o pracę'!$E$8,2),IF(AND($AH21+$AI21&gt;=2600,$AH21&gt;=2600,$AI21&lt;2600),ROUND((ROUND($AI21*9%,2)+ROUND(((2600-$AI21)/$AH21)*$AJ21,2))*'umowa o pracę'!$E$8,2),0)))),0)))))</f>
        <v>0</v>
      </c>
      <c r="AN21" s="32">
        <f>IF(IF(IF(AND($AG21=1,$I21&gt;0),ROUND(IF($AH21+$AI21&gt;=2800,2800*'umowa o pracę'!$E$8,($AH21+$AI21)*'umowa o pracę'!$E$8),2)+IF($AI21=0,ROUND(IF($AH21&gt;2800,ROUND($AK21/$AH21*2800,2),$AK21)*'umowa o pracę'!$E$8,2),ROUND(IF($AH21&gt;2800,ROUND($AK21/$AH21*2800,2),$AK21)*'umowa o pracę'!$E$8,2)),ROUND(IF($AH21+$AI21&gt;=2800,2800*'umowa o pracę'!$E$8,($AH21+$AI21)*'umowa o pracę'!$E$8),2)-IF($AI21=0,ROUND(ROUND(IF($AH21&gt;2800,ROUND($AJ21/$AH21*2800,2),$AJ21),2)*'umowa o pracę'!$E$8,2),IF($AI21&gt;0,IF($AH21+$AI21&lt;2800,ROUND(ROUND($AJ21+ROUND($AI21*9%,2),2)*'umowa o pracę'!$E$8,2),IF(AND($AH21+$AI21&gt;=2800,$AI21&lt;2800,$AH21&lt;2800),ROUND((ROUND(((2800-$AI21)/$AH21)*$AJ21,2)+ROUND($AI21*9%,2))*'umowa o pracę'!$E$8,2),IF(AND($AH21+$AI21&gt;=2800,$AI21&gt;=2800),ROUND((ROUND(2800*9%,2))*'umowa o pracę'!$E$8,2),IF(AND($AH21+$AI21&gt;=2800,$AH21&gt;=2800,$AI21&lt;2800),ROUND((ROUND($AI21*9%,2)+ROUND(((2800-$AI21)/$AH21)*$AJ21,2))*'umowa o pracę'!$E$8,2),0)))),0)))&gt;$J21,$J21,IF(AND($AG21=1,$I21&gt;0),ROUND(IF($AH21+$AI21&gt;=2800,2800*'umowa o pracę'!$E$8,($AH21+$AI21)*'umowa o pracę'!$E$8),2)+IF($AI21=0,ROUND(IF($AH21&gt;2800,ROUND($AK21/$AH21*2800,2),$AK21)*'umowa o pracę'!$E$8,2),ROUND(IF($AH21&gt;2800,ROUND($AK21/$AH21*2800,2),$AK21)*'umowa o pracę'!$E$8,2)),ROUND(IF($AH21+$AI21&gt;=2800,2800*'umowa o pracę'!$E$8,($AH21+$AI21)*'umowa o pracę'!$E$8),2)-IF($AI21=0,ROUND(ROUND(IF($AH21&gt;2800,ROUND($AJ21/$AH21*2800,2),$AJ21),2)*'umowa o pracę'!$E$8,2),IF($AI21&gt;0,IF($AH21+$AI21&lt;2800,ROUND(ROUND($AJ21+ROUND($AI21*9%,2),2)*'umowa o pracę'!$E$8,2),IF(AND($AH21+$AI21&gt;=2800,$AI21&lt;2800,$AH21&lt;2800),ROUND((ROUND(((2800-$AI21)/$AH21)*$AJ21,2)+ROUND($AI21*9%,2))*'umowa o pracę'!$E$8,2),IF(AND($AH21+$AI21&gt;=2800,$AI21&gt;=2800),ROUND((ROUND(2800*9%,2))*'umowa o pracę'!$E$8,2),IF(AND($AH21+$AI21&gt;=2800,$AH21&gt;=2800,$AI21&lt;2800),ROUND((ROUND($AI21*9%,2)+ROUND(((2800-$AI21)/$AH21)*$AJ21,2))*'umowa o pracę'!$E$8,2),0)))),0))))&gt;$J21,$J21,IF(IF(AND($AG21=1,$I21&gt;0),ROUND(IF($AH21+$AI21&gt;=2800,2800*'umowa o pracę'!$E$8,($AH21+$AI21)*'umowa o pracę'!$E$8),2)+IF($AI21=0,ROUND(IF($AH21&gt;2800,ROUND($AK21/$AH21*2800,2),$AK21)*'umowa o pracę'!$E$8,2),ROUND(IF($AH21&gt;2800,ROUND($AK21/$AH21*2800,2),$AK21)*'umowa o pracę'!$E$8,2)),ROUND(IF($AH21+$AI21&gt;=2800,2800*'umowa o pracę'!$E$8,($AH21+$AI21)*'umowa o pracę'!$E$8),2)-IF($AI21=0,ROUND(ROUND(IF($AH21&gt;2800,ROUND($AJ21/$AH21*2800,2),$AJ21),2)*'umowa o pracę'!$E$8,2),IF($AI21&gt;0,IF($AH21+$AI21&lt;2800,ROUND(ROUND($AJ21+ROUND($AI21*9%,2),2)*'umowa o pracę'!$E$8,2),IF(AND($AH21+$AI21&gt;=2800,$AI21&lt;2800,$AH21&lt;2800),ROUND((ROUND(((2800-$AI21)/$AH21)*$AJ21,2)+ROUND($AI21*9%,2))*'umowa o pracę'!$E$8,2),IF(AND($AH21+$AI21&gt;=2800,$AI21&gt;=2800),ROUND((ROUND(2800*9%,2))*'umowa o pracę'!$E$8,2),IF(AND($AH21+$AI21&gt;=2800,$AH21&gt;=2800,$AI21&lt;2800),ROUND((ROUND($AI21*9%,2)+ROUND(((2800-$AI21)/$AH21)*$AJ21,2))*'umowa o pracę'!$E$8,2),0)))),0)))&gt;$J21,$J21,IF(AND($AG21=1,$I21&gt;0),ROUND(IF($AH21+$AI21&gt;=2800,2800*'umowa o pracę'!$E$8,($AH21+$AI21)*'umowa o pracę'!$E$8),2)+IF($AI21=0,ROUND(IF($AH21&gt;2800,ROUND($AK21/$AH21*2800,2),$AK21)*'umowa o pracę'!$E$8,2),ROUND(IF($AH21&gt;2800,ROUND($AK21/$AH21*2800,2),$AK21)*'umowa o pracę'!$E$8,2)),ROUND(IF($AH21+$AI21&gt;=2800,2800*'umowa o pracę'!$E$8,($AH21+$AI21)*'umowa o pracę'!$E$8),2)-IF(AND($AI21=0,I21&gt;0),ROUND(ROUND(IF($AH21&gt;2800,ROUND($AJ21/$AH21*2800,2),$AJ21),2)*'umowa o pracę'!$E$8,2),IF($AI21&gt;0,IF($AH21+$AI21&lt;2800,ROUND(ROUND($AJ21+ROUND($AI21*9%,2),2)*'umowa o pracę'!$E$8,2),IF(AND($AH21+$AI21&gt;=2800,$AI21&lt;2800,$AH21&lt;2800),ROUND((ROUND(((2800-$AI21)/$AH21)*$AJ21,2)+ROUND($AI21*9%,2))*'umowa o pracę'!$E$8,2),IF(AND($AH21+$AI21&gt;=2800,$AI21&gt;=2800),ROUND((ROUND(2800*9%,2))*'umowa o pracę'!$E$8,2),IF(AND($AH21+$AI21&gt;=2800,$AH21&gt;=2800,$AI21&lt;2800),ROUND((ROUND($AI21*9%,2)+ROUND(((2800-$AI21)/$AH21)*$AJ21,2))*'umowa o pracę'!$E$8,2),0)))),0)))))</f>
        <v>0</v>
      </c>
      <c r="AO21" s="32">
        <f>IF('umowa o pracę'!$E$7=2020,IF(IF($AG21=1,IF($AI21=0,ROUND(IF($AH21&gt;2600,ROUND($AJ21/$AH21*2600,2),$AJ21)*'umowa o pracę'!$E$8,2),IF($AH21+$AI21&lt;2600,ROUND(ROUND($AJ21+ROUND($AI21*9%,2),2)*'umowa o pracę'!$E$8,2),IF(AND($AH21+$AI21&gt;=2600,$AH21&lt;2600),ROUND((ROUND($AJ21+ROUND((2600-$AH21)*9%,2),2))*'umowa o pracę'!$E$8,2),IF(AND($AH21+$AI21&gt;=2600,$AH21&gt;=2600),ROUND(ROUND($AJ21/$AH21*2600,2)*'umowa o pracę'!$E$8,2),0)))),0)&gt;$H21,$H21,IF($AG21=1,IF($AI21=0,ROUND(IF($AH21&gt;2600,ROUND($AJ21/$AH21*2600,2),$AJ21)*'umowa o pracę'!$E$8,2),IF($AH21+$AI21&lt;2600,ROUND(ROUND($AJ21+ROUND($AI21*9%,2),2)*'umowa o pracę'!$E$8,2),IF(AND($AH21+$AI21&gt;=2600,$AH21&lt;2600),ROUND((ROUND($AJ21+ROUND((2600-$AH21)*9%,2),2))*'umowa o pracę'!$E$8,2),IF(AND($AH21+$AI21&gt;=2600,$AH21&gt;=2600),ROUND(ROUND($AJ21/$AH21*2600,2)*'umowa o pracę'!$E$8,2),0)))),0)),IF('umowa o pracę'!$E$7=2021,IF(IF($AG21=1,IF($AI21=0,ROUND(IF($AH21&gt;2800,ROUND($AJ21/$AH21*2800,2),$AJ21)*'umowa o pracę'!$E$8,2),IF($AH21+$AI21&lt;2800,ROUND(ROUND($AJ21+ROUND($AI21*9%,2),2)*'umowa o pracę'!$E$8,2),IF(AND($AH21+$AI21&gt;=2800,$AH21&lt;2800),ROUND((ROUND($AJ21+ROUND((2800-$AH21)*9%,2),2))*'umowa o pracę'!$E$8,2),IF(AND($AH21+$AI21&gt;=2800,$AH21&gt;=2800),ROUND(ROUND($AJ21/$AH21*2800,2)*'umowa o pracę'!$E$8,2),0)))),0)&gt;$H21,$H21,IF($AG21=1,IF($AI21=0,ROUND(IF($AH21&gt;2800,ROUND($AJ21/$AH21*2800,2),$AJ21)*'umowa o pracę'!$E$8,2),IF($AH21+$AI21&lt;2800,ROUND(ROUND($AJ21+ROUND($AI21*9%,2),2)*'umowa o pracę'!$E$8,2),IF(AND($AH21+$AI21&gt;=2800,$AH21&lt;2800),ROUND((ROUND($AJ21+ROUND((2800-$AH21)*9%,2),2))*'umowa o pracę'!$E$8,2),IF(AND($AH21+$AI21&gt;=2800,$AH21&gt;=2800),ROUND(ROUND($AJ21/$AH21*2800,2)*'umowa o pracę'!$E$8,2),0)))),0)),0))</f>
        <v>0</v>
      </c>
      <c r="AP21" s="32">
        <f>IF('umowa o pracę'!$E$7=2020,IF(IF($AG21=1,IF($AI21=0,ROUND(IF($AH21&gt;2600,ROUND($AK21/$AH21*2600,2),$AK21)*'umowa o pracę'!$E$8,2),ROUND(IF($AH21&gt;2600,ROUND($AK21/$AH21*2600,2),$AK21)*'umowa o pracę'!$E$8,2)),0)&gt;$I21,$I21,IF($AG21=1,IF($AI21=0,ROUND(IF($AH21&gt;2600,ROUND($AK21/$AH21*2600,2),$AK21)*'umowa o pracę'!$E$8,2),ROUND(IF($AH21&gt;2600,ROUND($AK21/$AH21*2600,2),$AK21)*'umowa o pracę'!$E$8,2)),0)),IF('umowa o pracę'!$E$7=2021,IF(IF($AG21=1,IF($AI21=0,ROUND(IF($AH21&gt;2800,ROUND($AK21/$AH21*2800,2),$AK21)*'umowa o pracę'!$E$8,2),ROUND(IF($AH21&gt;2800,ROUND($AK21/$AH21*2800,2),$AK21)*'umowa o pracę'!$E$8,2)),0)&gt;$I21,$I21,IF($AG21=1,IF($AI21=0,ROUND(IF($AH21&gt;2800,ROUND($AK21/$AH21*2800,2),$AK21)*'umowa o pracę'!$E$8,2),ROUND(IF($AH21&gt;2800,ROUND($AK21/$AH21*2800,2),$AK21)*'umowa o pracę'!$E$8,2)),0)),0))</f>
        <v>0</v>
      </c>
      <c r="AQ21" s="56">
        <f>IF('umowa o pracę'!$E$7=2020,$AM21,IF('umowa o pracę'!$E$7=2021,$AN21,0))</f>
        <v>0</v>
      </c>
      <c r="AR21" s="33">
        <f>IF('umowa o pracę'!$E$7=0,0,U21+AF21+AQ21)</f>
        <v>0</v>
      </c>
      <c r="AS21" s="19"/>
      <c r="AT21" s="19"/>
      <c r="AU21" s="19"/>
      <c r="AV21" s="19" t="s">
        <v>16</v>
      </c>
      <c r="AW21" s="223">
        <f>SUM(AR12:AR260)</f>
        <v>0</v>
      </c>
      <c r="AX21" s="19">
        <f t="shared" si="2"/>
        <v>10</v>
      </c>
      <c r="AY21" s="19"/>
      <c r="AZ21" s="234">
        <f t="shared" si="3"/>
        <v>0</v>
      </c>
      <c r="BA21" s="234">
        <f t="shared" si="4"/>
        <v>0</v>
      </c>
      <c r="BB21" s="234">
        <f t="shared" si="5"/>
        <v>0</v>
      </c>
      <c r="BC21" s="234">
        <f t="shared" si="6"/>
        <v>0</v>
      </c>
      <c r="BD21" s="234">
        <f t="shared" si="7"/>
        <v>0</v>
      </c>
      <c r="BE21" s="234">
        <f t="shared" si="8"/>
        <v>0</v>
      </c>
      <c r="BF21" s="234">
        <f t="shared" si="9"/>
        <v>0</v>
      </c>
      <c r="BG21" s="234">
        <f t="shared" si="10"/>
        <v>0</v>
      </c>
      <c r="BH21" s="234">
        <f t="shared" si="11"/>
        <v>0</v>
      </c>
      <c r="BI21" s="238">
        <f t="shared" si="12"/>
        <v>0</v>
      </c>
      <c r="BJ21" s="236"/>
      <c r="BK21" s="236"/>
      <c r="BL21" s="237"/>
    </row>
    <row r="22" spans="1:64" ht="15.75" x14ac:dyDescent="0.25">
      <c r="A22" s="129">
        <v>11</v>
      </c>
      <c r="B22" s="57"/>
      <c r="C22" s="57"/>
      <c r="D22" s="36"/>
      <c r="E22" s="36"/>
      <c r="F22" s="242"/>
      <c r="G22" s="37">
        <v>1</v>
      </c>
      <c r="H22" s="58">
        <v>0</v>
      </c>
      <c r="I22" s="59">
        <v>0</v>
      </c>
      <c r="J22" s="60">
        <v>0</v>
      </c>
      <c r="K22" s="52">
        <v>1</v>
      </c>
      <c r="L22" s="39">
        <v>0</v>
      </c>
      <c r="M22" s="39">
        <v>0</v>
      </c>
      <c r="N22" s="39">
        <v>0</v>
      </c>
      <c r="O22" s="39">
        <v>0</v>
      </c>
      <c r="P22" s="35">
        <f>IF('umowa o pracę'!$E$7=2020,ROUND(IF($L22&gt;=2600,2600*'umowa o pracę'!$E$8,$L22*'umowa o pracę'!$E$8),2),IF('umowa o pracę'!$E$7=2021,ROUND(IF($L22&gt;=2800,2800*'umowa o pracę'!$E$8,$L22*'umowa o pracę'!$E$8),2),0))</f>
        <v>0</v>
      </c>
      <c r="Q22" s="252">
        <f>IF(IF(IF(AND($K22=1,$I22&gt;0),ROUND(IF($L22+$M22&gt;=2600,2600*'umowa o pracę'!$E$8,($L22+$M22)*'umowa o pracę'!$E$8),2)+IF($M22=0,ROUND(IF($L22&gt;2600,ROUND($O22/$L22*2600,2),$O22)*'umowa o pracę'!$E$8,2),ROUND(IF($L22&gt;2600,ROUND($O22/$L22*2600,2),$O22)*'umowa o pracę'!$E$8,2)),ROUND(IF($L22+$M22&gt;=2600,2600*'umowa o pracę'!$E$8,($L22+$M22)*'umowa o pracę'!$E$8),2)-IF($M22=0,ROUND(ROUND(IF($L22&gt;2600,ROUND($N22/$L22*2600,2),$N22),2)*'umowa o pracę'!$E$8,2),IF($M22&gt;0,IF($L22+$M22&lt;2600,ROUND(ROUND($N22+ROUND($M22*9%,2),2)*'umowa o pracę'!$E$8,2),IF(AND($L22+$M22&gt;=2600,$M22&lt;2600,$L22&lt;2600),ROUND((ROUND(((2600-$M22)/$L22)*$N22,2)+ROUND($M22*9%,2))*'umowa o pracę'!$E$8,2),IF(AND($L22+$M22&gt;=2600,$M22&gt;=2600),ROUND((ROUND(2600*9%,2))*'umowa o pracę'!$E$8,2),IF(AND($L22+$M22&gt;=2600,$L22&gt;=2600,$M22&lt;2600),ROUND((ROUND($M22*9%,2)+ROUND(((2600-$M22)/$L22)*$N22,2))*'umowa o pracę'!$E$8,2),0)))),0)))&gt;$J22,$J22,IF(AND($K22=1,$I22&gt;0),ROUND(IF($L22+$M22&gt;=2600,2600*'umowa o pracę'!$E$8,($L22+$M22)*'umowa o pracę'!$E$8),2)+IF($M22=0,ROUND(IF($L22&gt;2600,ROUND($O22/$L22*2600,2),$O22)*'umowa o pracę'!$E$8,2),ROUND(IF($L22&gt;2600,ROUND($O22/$L22*2600,2),$O22)*'umowa o pracę'!$E$8,2)),ROUND(IF($L22+$M22&gt;=2600,2600*'umowa o pracę'!$E$8,($L22+$M22)*'umowa o pracę'!$E$8),2)-IF($M22=0,ROUND(ROUND(IF($L22&gt;2600,ROUND($N22/$L22*2600,2),$N22),2)*'umowa o pracę'!$E$8,2),IF($M22&gt;0,IF($L22+$M22&lt;2600,ROUND(ROUND($N22+ROUND($M22*9%,2),2)*'umowa o pracę'!$E$8,2),IF(AND($L22+$M22&gt;=2600,$M22&lt;2600,$L22&lt;2600),ROUND((ROUND(((2600-$M22)/$L22)*$N22,2)+ROUND($M22*9%,2))*'umowa o pracę'!$E$8,2),IF(AND($L22+$M22&gt;=2600,$M22&gt;=2600),ROUND((ROUND(2600*9%,2))*'umowa o pracę'!$E$8,2),IF(AND($L22+$M22&gt;=2600,$L22&gt;=2600,$M22&lt;2600),ROUND((ROUND($M22*9%,2)+ROUND(((2600-$M22)/$L22)*$N22,2))*'umowa o pracę'!$E$8,2),0)))),0))))&gt;$J22,$J22,IF(IF(AND($K22=1,$I22&gt;0),ROUND(IF($L22+$M22&gt;=2600,2600*'umowa o pracę'!$E$8,($L22+$M22)*'umowa o pracę'!$E$8),2)+IF($M22=0,ROUND(IF($L22&gt;2600,ROUND($O22/$L22*2600,2),$O22)*'umowa o pracę'!$E$8,2),ROUND(IF($L22&gt;2600,ROUND($O22/$L22*2600,2),$O22)*'umowa o pracę'!$E$8,2)),ROUND(IF($L22+$M22&gt;=2600,2600*'umowa o pracę'!$E$8,($L22+$M22)*'umowa o pracę'!$E$8),2)-IF($M22=0,ROUND(ROUND(IF($L22&gt;2600,ROUND($N22/$L22*2600,2),$N22),2)*'umowa o pracę'!$E$8,2),IF($M22&gt;0,IF($L22+$M22&lt;2600,ROUND(ROUND($N22+ROUND($M22*9%,2),2)*'umowa o pracę'!$E$8,2),IF(AND($L22+$M22&gt;=2600,$M22&lt;2600,$L22&lt;2600),ROUND((ROUND(((2600-$M22)/$L22)*$N22,2)+ROUND($M22*9%,2))*'umowa o pracę'!$E$8,2),IF(AND($L22+$M22&gt;=2600,$M22&gt;=2600),ROUND((ROUND(2600*9%,2))*'umowa o pracę'!$E$8,2),IF(AND($L22+$M22&gt;=2600,$L22&gt;=2600,$M22&lt;2600),ROUND((ROUND($M22*9%,2)+ROUND(((2600-$M22)/$L22)*$N22,2))*'umowa o pracę'!$E$8,2),0)))),0)))&gt;$J22,$J22,IF(AND($K22=1,$I22&gt;0),ROUND(IF($L22+$M22&gt;=2600,2600*'umowa o pracę'!$E$8,($L22+$M22)*'umowa o pracę'!$E$8),2)+IF($M22=0,ROUND(IF($L22&gt;2600,ROUND($O22/$L22*2600,2),$O22)*'umowa o pracę'!$E$8,2),ROUND(IF($L22&gt;2600,ROUND($O22/$L22*2600,2),$O22)*'umowa o pracę'!$E$8,2)),ROUND(IF($L22+$M22&gt;=2600,2600*'umowa o pracę'!$E$8,($L22+$M22)*'umowa o pracę'!$E$8),2)-IF(AND($M22=0,I22&gt;0),ROUND(ROUND(IF($L22&gt;2600,ROUND($N22/$L22*2600,2),$N22),2)*'umowa o pracę'!$E$8,2),IF($M22&gt;0,IF($L22+$M22&lt;2600,ROUND(ROUND($N22+ROUND($M22*9%,2),2)*'umowa o pracę'!$E$8,2),IF(AND($L22+$M22&gt;=2600,$M22&lt;2600,$L22&lt;2600),ROUND((ROUND(((2600-$M22)/$L22)*$N22,2)+ROUND($M22*9%,2))*'umowa o pracę'!$E$8,2),IF(AND($L22+$M22&gt;=2600,$M22&gt;=2600),ROUND((ROUND(2600*9%,2))*'umowa o pracę'!$E$8,2),IF(AND($L22+$M22&gt;=2600,$L22&gt;=2600,$M22&lt;2600),ROUND((ROUND($M22*9%,2)+ROUND(((2600-$M22)/$L22)*$N22,2))*'umowa o pracę'!$E$8,2),0)))),0)))))</f>
        <v>0</v>
      </c>
      <c r="R22" s="252">
        <f>IF(IF(IF(AND($K22=1,$I22&gt;0),ROUND(IF($L22+$M22&gt;=2800,2800*'umowa o pracę'!$E$8,($L22+$M22)*'umowa o pracę'!$E$8),2)+IF($M22=0,ROUND(IF($L22&gt;2800,ROUND($O22/$L22*2800,2),$O22)*'umowa o pracę'!$E$8,2),ROUND(IF($L22&gt;2800,ROUND($O22/$L22*2800,2),$O22)*'umowa o pracę'!$E$8,2)),ROUND(IF($L22+$M22&gt;=2800,2800*'umowa o pracę'!$E$8,($L22+$M22)*'umowa o pracę'!$E$8),2)-IF($M22=0,ROUND(ROUND(IF($L22&gt;2800,ROUND($N22/$L22*2800,2),$N22),2)*'umowa o pracę'!$E$8,2),IF($M22&gt;0,IF($L22+$M22&lt;2800,ROUND(ROUND($N22+ROUND($M22*9%,2),2)*'umowa o pracę'!$E$8,2),IF(AND($L22+$M22&gt;=2800,$M22&lt;2800,$L22&lt;2800),ROUND((ROUND(((2800-$M22)/$L22)*$N22,2)+ROUND($M22*9%,2))*'umowa o pracę'!$E$8,2),IF(AND($L22+$M22&gt;=2800,$M22&gt;=2800),ROUND((ROUND(2800*9%,2))*'umowa o pracę'!$E$8,2),IF(AND($L22+$M22&gt;=2800,$L22&gt;=2800,$M22&lt;2800),ROUND((ROUND($M22*9%,2)+ROUND(((2800-$M22)/$L22)*$N22,2))*'umowa o pracę'!$E$8,2),0)))),0)))&gt;$J22,$J22,IF(AND($K22=1,$I22&gt;0),ROUND(IF($L22+$M22&gt;=2800,2800*'umowa o pracę'!$E$8,($L22+$M22)*'umowa o pracę'!$E$8),2)+IF($M22=0,ROUND(IF($L22&gt;2800,ROUND($O22/$L22*2800,2),$O22)*'umowa o pracę'!$E$8,2),ROUND(IF($L22&gt;2800,ROUND($O22/$L22*2800,2),$O22)*'umowa o pracę'!$E$8,2)),ROUND(IF($L22+$M22&gt;=2800,2800*'umowa o pracę'!$E$8,($L22+$M22)*'umowa o pracę'!$E$8),2)-IF($M22=0,ROUND(ROUND(IF($L22&gt;2800,ROUND($N22/$L22*2800,2),$N22),2)*'umowa o pracę'!$E$8,2),IF($M22&gt;0,IF($L22+$M22&lt;2800,ROUND(ROUND($N22+ROUND($M22*9%,2),2)*'umowa o pracę'!$E$8,2),IF(AND($L22+$M22&gt;=2800,$M22&lt;2800,$L22&lt;2800),ROUND((ROUND(((2800-$M22)/$L22)*$N22,2)+ROUND($M22*9%,2))*'umowa o pracę'!$E$8,2),IF(AND($L22+$M22&gt;=2800,$M22&gt;=2800),ROUND((ROUND(2800*9%,2))*'umowa o pracę'!$E$8,2),IF(AND($L22+$M22&gt;=2800,$L22&gt;=2800,$M22&lt;2800),ROUND((ROUND($M22*9%,2)+ROUND(((2800-$M22)/$L22)*$N22,2))*'umowa o pracę'!$E$8,2),0)))),0))))&gt;$J22,$J22,IF(IF(AND($K22=1,$I22&gt;0),ROUND(IF($L22+$M22&gt;=2800,2800*'umowa o pracę'!$E$8,($L22+$M22)*'umowa o pracę'!$E$8),2)+IF($M22=0,ROUND(IF($L22&gt;2800,ROUND($O22/$L22*2800,2),$O22)*'umowa o pracę'!$E$8,2),ROUND(IF($L22&gt;2800,ROUND($O22/$L22*2800,2),$O22)*'umowa o pracę'!$E$8,2)),ROUND(IF($L22+$M22&gt;=2800,2800*'umowa o pracę'!$E$8,($L22+$M22)*'umowa o pracę'!$E$8),2)-IF($M22=0,ROUND(ROUND(IF($L22&gt;2800,ROUND($N22/$L22*2800,2),$N22),2)*'umowa o pracę'!$E$8,2),IF($M22&gt;0,IF($L22+$M22&lt;2800,ROUND(ROUND($N22+ROUND($M22*9%,2),2)*'umowa o pracę'!$E$8,2),IF(AND($L22+$M22&gt;=2800,$M22&lt;2800,$L22&lt;2800),ROUND((ROUND(((2800-$M22)/$L22)*$N22,2)+ROUND($M22*9%,2))*'umowa o pracę'!$E$8,2),IF(AND($L22+$M22&gt;=2800,$M22&gt;=2800),ROUND((ROUND(2800*9%,2))*'umowa o pracę'!$E$8,2),IF(AND($L22+$M22&gt;=2800,$L22&gt;=2800,$M22&lt;2800),ROUND((ROUND($M22*9%,2)+ROUND(((2800-$M22)/$L22)*$N22,2))*'umowa o pracę'!$E$8,2),0)))),0)))&gt;$J22,$J22,IF(AND($K22=1,$I22&gt;0),ROUND(IF($L22+$M22&gt;=2800,2800*'umowa o pracę'!$E$8,($L22+$M22)*'umowa o pracę'!$E$8),2)+IF($M22=0,ROUND(IF($L22&gt;2800,ROUND($O22/$L22*2800,2),$O22)*'umowa o pracę'!$E$8,2),ROUND(IF($L22&gt;2800,ROUND($O22/$L22*2800,2),$O22)*'umowa o pracę'!$E$8,2)),ROUND(IF($L22+$M22&gt;=2800,2800*'umowa o pracę'!$E$8,($L22+$M22)*'umowa o pracę'!$E$8),2)-IF(AND($M22=0,I22&gt;0),ROUND(ROUND(IF($L22&gt;2800,ROUND($N22/$L22*2800,2),$N22),2)*'umowa o pracę'!$E$8,2),IF($M22&gt;0,IF($L22+$M22&lt;2800,ROUND(ROUND($N22+ROUND($M22*9%,2),2)*'umowa o pracę'!$E$8,2),IF(AND($L22+$M22&gt;=2800,$M22&lt;2800,$L22&lt;2800),ROUND((ROUND(((2800-$M22)/$L22)*$N22,2)+ROUND($M22*9%,2))*'umowa o pracę'!$E$8,2),IF(AND($L22+$M22&gt;=2800,$M22&gt;=2800),ROUND((ROUND(2800*9%,2))*'umowa o pracę'!$E$8,2),IF(AND($L22+$M22&gt;=2800,$L22&gt;=2800,$M22&lt;2800),ROUND((ROUND($M22*9%,2)+ROUND(((2800-$M22)/$L22)*$N22,2))*'umowa o pracę'!$E$8,2),0)))),0)))))</f>
        <v>0</v>
      </c>
      <c r="S22" s="32">
        <f>IF('umowa o pracę'!$E$7=2020,IF(IF($K22=1,IF($M22=0,ROUND(IF($L22&gt;2600,ROUND($N22/$L22*2600,2),$N22)*'umowa o pracę'!$E$8,2),IF($L22+$M22&lt;2600,ROUND(ROUND($N22+ROUND($M22*9%,2),2)*'umowa o pracę'!$E$8,2),IF(AND($L22+$M22&gt;=2600,$L22&lt;2600),ROUND((ROUND($N22+ROUND((2600-$L22)*9%,2),2))*'umowa o pracę'!$E$8,2),IF(AND($L22+$M22&gt;=2600,$L22&gt;=2600),ROUND(ROUND($N22/$L22*2600,2)*'umowa o pracę'!$E$8,2),0)))),0)&gt;$H22,$H22,IF($K22=1,IF($M22=0,ROUND(IF($L22&gt;2600,ROUND($N22/$L22*2600,2),$N22)*'umowa o pracę'!$E$8,2),IF($L22+$M22&lt;2600,ROUND(ROUND($N22+ROUND($M22*9%,2),2)*'umowa o pracę'!$E$8,2),IF(AND($L22+$M22&gt;=2600,$L22&lt;2600),ROUND((ROUND($N22+ROUND((2600-$L22)*9%,2),2))*'umowa o pracę'!$E$8,2),IF(AND($L22+$M22&gt;=2600,$L22&gt;=2600),ROUND(ROUND($N22/$L22*2600,2)*'umowa o pracę'!$E$8,2),0)))),0)),IF('umowa o pracę'!$E$7=2021,IF(IF($K22=1,IF($M22=0,ROUND(IF($L22&gt;2800,ROUND($N22/$L22*2800,2),$N22)*'umowa o pracę'!$E$8,2),IF($L22+$M22&lt;2800,ROUND(ROUND($N22+ROUND($M22*9%,2),2)*'umowa o pracę'!$E$8,2),IF(AND($L22+$M22&gt;=2800,$L22&lt;2800),ROUND((ROUND($N22+ROUND((2800-$L22)*9%,2),2))*'umowa o pracę'!$E$8,2),IF(AND($L22+$M22&gt;=2800,$L22&gt;=2800),ROUND(ROUND($N22/$L22*2800,2)*'umowa o pracę'!$E$8,2),0)))),0)&gt;$H22,$H22,IF($K22=1,IF($M22=0,ROUND(IF($L22&gt;2800,ROUND($N22/$L22*2800,2),$N22)*'umowa o pracę'!$E$8,2),IF($L22+$M22&lt;2800,ROUND(ROUND($N22+ROUND($M22*9%,2),2)*'umowa o pracę'!$E$8,2),IF(AND($L22+$M22&gt;=2800,$L22&lt;2800),ROUND((ROUND($N22+ROUND((2800-$L22)*9%,2),2))*'umowa o pracę'!$E$8,2),IF(AND($L22+$M22&gt;=2800,$L22&gt;=2800),ROUND(ROUND($N22/$L22*2800,2)*'umowa o pracę'!$E$8,2),0)))),0)),0))</f>
        <v>0</v>
      </c>
      <c r="T22" s="32">
        <f>IF('umowa o pracę'!$E$7=2020,IF(IF($K22=1,IF($M22=0,ROUND(IF($L22&gt;2600,ROUND($O22/$L22*2600,2),$O22)*'umowa o pracę'!$E$8,2),ROUND(IF($L22&gt;2600,ROUND($O22/$L22*2600,2),$O22)*'umowa o pracę'!$E$8,2)),0)&gt;$I22,$I22,IF($K22=1,IF($M22=0,ROUND(IF($L22&gt;2600,ROUND($O22/$L22*2600,2),$O22)*'umowa o pracę'!$E$8,2),ROUND(IF($L22&gt;2600,ROUND($O22/$L22*2600,2),$O22)*'umowa o pracę'!$E$8,2)),0)),IF('umowa o pracę'!$E$7=2021,IF(IF($K22=1,IF($M22=0,ROUND(IF($L22&gt;2800,ROUND($O22/$L22*2800,2),$O22)*'umowa o pracę'!$E$8,2),ROUND(IF($L22&gt;2800,ROUND($O22/$L22*2800,2),$O22)*'umowa o pracę'!$E$8,2)),0)&gt;$I22,$I22,IF($K22=1,IF($M22=0,ROUND(IF($L22&gt;2800,ROUND($O22/$L22*2800,2),$O22)*'umowa o pracę'!$E$8,2),ROUND(IF($L22&gt;2800,ROUND($O22/$L22*2800,2),$O22)*'umowa o pracę'!$E$8,2)),0)),0))</f>
        <v>0</v>
      </c>
      <c r="U22" s="51">
        <f>IF('umowa o pracę'!$E$7=2020,$Q22,IF('umowa o pracę'!$E$7=2021,$R22,0))</f>
        <v>0</v>
      </c>
      <c r="V22" s="53">
        <f t="shared" si="0"/>
        <v>1</v>
      </c>
      <c r="W22" s="54">
        <f>IF('umowa o pracę'!$E$6&lt;2,0,$L22)</f>
        <v>0</v>
      </c>
      <c r="X22" s="54">
        <f>IF('umowa o pracę'!$E$6&lt;2,0,$M22)</f>
        <v>0</v>
      </c>
      <c r="Y22" s="55">
        <f>IF('umowa o pracę'!$E$6&lt;2,0,$N22)</f>
        <v>0</v>
      </c>
      <c r="Z22" s="55">
        <f>IF('umowa o pracę'!$E$6&lt;2,0,$O22)</f>
        <v>0</v>
      </c>
      <c r="AA22" s="32">
        <f>IF('umowa o pracę'!$E$7=2020,ROUND(IF($W22&gt;=2600,2600*'umowa o pracę'!$E$8,$W22*'umowa o pracę'!$E$8),2),IF('umowa o pracę'!$E$7=2021,ROUND(IF($W22&gt;=2800,2800*'umowa o pracę'!$E$8,$W22*'umowa o pracę'!$E$8),2),0))</f>
        <v>0</v>
      </c>
      <c r="AB22" s="32">
        <f>IF(IF(IF(AND($V22=1,$I22&gt;0),ROUND(IF($W22+$X22&gt;=2600,2600*'umowa o pracę'!$E$8,($W22+$X22)*'umowa o pracę'!$E$8),2)+IF($X22=0,ROUND(IF($W22&gt;2600,ROUND($Z22/$W22*2600,2),$Z22)*'umowa o pracę'!$E$8,2),ROUND(IF($W22&gt;2600,ROUND($Z22/$W22*2600,2),$Z22)*'umowa o pracę'!$E$8,2)),ROUND(IF($W22+$X22&gt;=2600,2600*'umowa o pracę'!$E$8,($W22+$X22)*'umowa o pracę'!$E$8),2)-IF($X22=0,ROUND(ROUND(IF($W22&gt;2600,ROUND($Y22/$W22*2600,2),$Y22),2)*'umowa o pracę'!$E$8,2),IF($X22&gt;0,IF($W22+$X22&lt;2600,ROUND(ROUND($Y22+ROUND($X22*9%,2),2)*'umowa o pracę'!$E$8,2),IF(AND($W22+$X22&gt;=2600,$X22&lt;2600,$W22&lt;2600),ROUND((ROUND(((2600-$X22)/$W22)*$Y22,2)+ROUND($X22*9%,2))*'umowa o pracę'!$E$8,2),IF(AND($W22+$X22&gt;=2600,$X22&gt;=2600),ROUND((ROUND(2600*9%,2))*'umowa o pracę'!$E$8,2),IF(AND($W22+$X22&gt;=2600,$W22&gt;=2600,$X22&lt;2600),ROUND((ROUND($X22*9%,2)+ROUND(((2600-$X22)/$W22)*$Y22,2))*'umowa o pracę'!$E$8,2),0)))),0)))&gt;$J22,$J22,IF(AND($V22=1,$I22&gt;0),ROUND(IF($W22+$X22&gt;=2600,2600*'umowa o pracę'!$E$8,($W22+$X22)*'umowa o pracę'!$E$8),2)+IF($X22=0,ROUND(IF($W22&gt;2600,ROUND($Z22/$W22*2600,2),$Z22)*'umowa o pracę'!$E$8,2),ROUND(IF($W22&gt;2600,ROUND($Z22/$W22*2600,2),$Z22)*'umowa o pracę'!$E$8,2)),ROUND(IF($W22+$X22&gt;=2600,2600*'umowa o pracę'!$E$8,($W22+$X22)*'umowa o pracę'!$E$8),2)-IF($X22=0,ROUND(ROUND(IF($W22&gt;2600,ROUND($Y22/$W22*2600,2),$Y22),2)*'umowa o pracę'!$E$8,2),IF($X22&gt;0,IF($W22+$X22&lt;2600,ROUND(ROUND($Y22+ROUND($X22*9%,2),2)*'umowa o pracę'!$E$8,2),IF(AND($W22+$X22&gt;=2600,$X22&lt;2600,$W22&lt;2600),ROUND((ROUND(((2600-$X22)/$W22)*$Y22,2)+ROUND($X22*9%,2))*'umowa o pracę'!$E$8,2),IF(AND($W22+$X22&gt;=2600,$X22&gt;=2600),ROUND((ROUND(2600*9%,2))*'umowa o pracę'!$E$8,2),IF(AND($W22+$X22&gt;=2600,$W22&gt;=2600,$X22&lt;2600),ROUND((ROUND($X22*9%,2)+ROUND(((2600-$X22)/$W22)*$Y22,2))*'umowa o pracę'!$E$8,2),0)))),0))))&gt;$J22,$J22,IF(IF(AND($V22=1,$I22&gt;0),ROUND(IF($W22+$X22&gt;=2600,2600*'umowa o pracę'!$E$8,($W22+$X22)*'umowa o pracę'!$E$8),2)+IF($X22=0,ROUND(IF($W22&gt;2600,ROUND($Z22/$W22*2600,2),$Z22)*'umowa o pracę'!$E$8,2),ROUND(IF($W22&gt;2600,ROUND($Z22/$W22*2600,2),$Z22)*'umowa o pracę'!$E$8,2)),ROUND(IF($W22+$X22&gt;=2600,2600*'umowa o pracę'!$E$8,($W22+$X22)*'umowa o pracę'!$E$8),2)-IF($X22=0,ROUND(ROUND(IF($W22&gt;2600,ROUND($Y22/$W22*2600,2),$Y22),2)*'umowa o pracę'!$E$8,2),IF($X22&gt;0,IF($W22+$X22&lt;2600,ROUND(ROUND($Y22+ROUND($X22*9%,2),2)*'umowa o pracę'!$E$8,2),IF(AND($W22+$X22&gt;=2600,$X22&lt;2600,$W22&lt;2600),ROUND((ROUND(((2600-$X22)/$W22)*$Y22,2)+ROUND($X22*9%,2))*'umowa o pracę'!$E$8,2),IF(AND($W22+$X22&gt;=2600,$X22&gt;=2600),ROUND((ROUND(2600*9%,2))*'umowa o pracę'!$E$8,2),IF(AND($W22+$X22&gt;=2600,$W22&gt;=2600,$X22&lt;2600),ROUND((ROUND($X22*9%,2)+ROUND(((2600-$X22)/$W22)*$Y22,2))*'umowa o pracę'!$E$8,2),0)))),0)))&gt;$J22,$J22,IF(AND($V22=1,$I22&gt;0),ROUND(IF($W22+$X22&gt;=2600,2600*'umowa o pracę'!$E$8,($W22+$X22)*'umowa o pracę'!$E$8),2)+IF($X22=0,ROUND(IF($W22&gt;2600,ROUND($Z22/$W22*2600,2),$Z22)*'umowa o pracę'!$E$8,2),ROUND(IF($W22&gt;2600,ROUND($Z22/$W22*2600,2),$Z22)*'umowa o pracę'!$E$8,2)),ROUND(IF($W22+$X22&gt;=2600,2600*'umowa o pracę'!$E$8,($W22+$X22)*'umowa o pracę'!$E$8),2)-IF(AND($X22=0,I22&gt;0),ROUND(ROUND(IF($W22&gt;2600,ROUND($Y22/$W22*2600,2),$Y22),2)*'umowa o pracę'!$E$8,2),IF($X22&gt;0,IF($W22+$X22&lt;2600,ROUND(ROUND($Y22+ROUND($X22*9%,2),2)*'umowa o pracę'!$E$8,2),IF(AND($W22+$X22&gt;=2600,$X22&lt;2600,$W22&lt;2600),ROUND((ROUND(((2600-$X22)/$W22)*$Y22,2)+ROUND($X22*9%,2))*'umowa o pracę'!$E$8,2),IF(AND($W22+$X22&gt;=2600,$X22&gt;=2600),ROUND((ROUND(2600*9%,2))*'umowa o pracę'!$E$8,2),IF(AND($W22+$X22&gt;=2600,$W22&gt;=2600,$X22&lt;2600),ROUND((ROUND($X22*9%,2)+ROUND(((2600-$X22)/$W22)*$Y22,2))*'umowa o pracę'!$E$8,2),0)))),0)))))</f>
        <v>0</v>
      </c>
      <c r="AC22" s="32">
        <f>IF(IF(IF(AND($V22=1,$I22&gt;0),ROUND(IF($W22+$X22&gt;=2800,2800*'umowa o pracę'!$E$8,($W22+$X22)*'umowa o pracę'!$E$8),2)+IF($X22=0,ROUND(IF($W22&gt;2800,ROUND($Z22/$W22*2800,2),$Z22)*'umowa o pracę'!$E$8,2),ROUND(IF($W22&gt;2800,ROUND($Z22/$W22*2800,2),$Z22)*'umowa o pracę'!$E$8,2)),ROUND(IF($W22+$X22&gt;=2800,2800*'umowa o pracę'!$E$8,($W22+$X22)*'umowa o pracę'!$E$8),2)-IF($X22=0,ROUND(ROUND(IF($W22&gt;2800,ROUND($Y22/$W22*2800,2),$Y22),2)*'umowa o pracę'!$E$8,2),IF($X22&gt;0,IF($W22+$X22&lt;2800,ROUND(ROUND($Y22+ROUND($X22*9%,2),2)*'umowa o pracę'!$E$8,2),IF(AND($W22+$X22&gt;=2800,$X22&lt;2800,$W22&lt;2800),ROUND((ROUND(((2800-$X22)/$W22)*$Y22,2)+ROUND($X22*9%,2))*'umowa o pracę'!$E$8,2),IF(AND($W22+$X22&gt;=2800,$X22&gt;=2800),ROUND((ROUND(2800*9%,2))*'umowa o pracę'!$E$8,2),IF(AND($W22+$X22&gt;=2800,$W22&gt;=2800,$X22&lt;2800),ROUND((ROUND($X22*9%,2)+ROUND(((2800-$X22)/$W22)*$Y22,2))*'umowa o pracę'!$E$8,2),0)))),0)))&gt;$J22,$J22,IF(AND($V22=1,$I22&gt;0),ROUND(IF($W22+$X22&gt;=2800,2800*'umowa o pracę'!$E$8,($W22+$X22)*'umowa o pracę'!$E$8),2)+IF($X22=0,ROUND(IF($W22&gt;2800,ROUND($Z22/$W22*2800,2),$Z22)*'umowa o pracę'!$E$8,2),ROUND(IF($W22&gt;2800,ROUND($Z22/$W22*2800,2),$Z22)*'umowa o pracę'!$E$8,2)),ROUND(IF($W22+$X22&gt;=2800,2800*'umowa o pracę'!$E$8,($W22+$X22)*'umowa o pracę'!$E$8),2)-IF($X22=0,ROUND(ROUND(IF($W22&gt;2800,ROUND($Y22/$W22*2800,2),$Y22),2)*'umowa o pracę'!$E$8,2),IF($X22&gt;0,IF($W22+$X22&lt;2800,ROUND(ROUND($Y22+ROUND($X22*9%,2),2)*'umowa o pracę'!$E$8,2),IF(AND($W22+$X22&gt;=2800,$X22&lt;2800,$W22&lt;2800),ROUND((ROUND(((2800-$X22)/$W22)*$Y22,2)+ROUND($X22*9%,2))*'umowa o pracę'!$E$8,2),IF(AND($W22+$X22&gt;=2800,$X22&gt;=2800),ROUND((ROUND(2800*9%,2))*'umowa o pracę'!$E$8,2),IF(AND($W22+$X22&gt;=2800,$W22&gt;=2800,$X22&lt;2800),ROUND((ROUND($X22*9%,2)+ROUND(((2800-$X22)/$W22)*$Y22,2))*'umowa o pracę'!$E$8,2),0)))),0))))&gt;$J22,$J22,IF(IF(AND($V22=1,$I22&gt;0),ROUND(IF($W22+$X22&gt;=2800,2800*'umowa o pracę'!$E$8,($W22+$X22)*'umowa o pracę'!$E$8),2)+IF($X22=0,ROUND(IF($W22&gt;2800,ROUND($Z22/$W22*2800,2),$Z22)*'umowa o pracę'!$E$8,2),ROUND(IF($W22&gt;2800,ROUND($Z22/$W22*2800,2),$Z22)*'umowa o pracę'!$E$8,2)),ROUND(IF($W22+$X22&gt;=2800,2800*'umowa o pracę'!$E$8,($W22+$X22)*'umowa o pracę'!$E$8),2)-IF($X22=0,ROUND(ROUND(IF($W22&gt;2800,ROUND($Y22/$W22*2800,2),$Y22),2)*'umowa o pracę'!$E$8,2),IF($X22&gt;0,IF($W22+$X22&lt;2800,ROUND(ROUND($Y22+ROUND($X22*9%,2),2)*'umowa o pracę'!$E$8,2),IF(AND($W22+$X22&gt;=2800,$X22&lt;2800,$W22&lt;2800),ROUND((ROUND(((2800-$X22)/$W22)*$Y22,2)+ROUND($X22*9%,2))*'umowa o pracę'!$E$8,2),IF(AND($W22+$X22&gt;=2800,$X22&gt;=2800),ROUND((ROUND(2800*9%,2))*'umowa o pracę'!$E$8,2),IF(AND($W22+$X22&gt;=2800,$W22&gt;=2800,$X22&lt;2800),ROUND((ROUND($X22*9%,2)+ROUND(((2800-$X22)/$W22)*$Y22,2))*'umowa o pracę'!$E$8,2),0)))),0)))&gt;$J22,$J22,IF(AND($V22=1,$I22&gt;0),ROUND(IF($W22+$X22&gt;=2800,2800*'umowa o pracę'!$E$8,($W22+$X22)*'umowa o pracę'!$E$8),2)+IF($X22=0,ROUND(IF($W22&gt;2800,ROUND($Z22/$W22*2800,2),$Z22)*'umowa o pracę'!$E$8,2),ROUND(IF($W22&gt;2800,ROUND($Z22/$W22*2800,2),$Z22)*'umowa o pracę'!$E$8,2)),ROUND(IF($W22+$X22&gt;=2800,2800*'umowa o pracę'!$E$8,($W22+$X22)*'umowa o pracę'!$E$8),2)-IF(AND($X22=0,I22&gt;0),ROUND(ROUND(IF($W22&gt;2800,ROUND($Y22/$W22*2800,2),$Y22),2)*'umowa o pracę'!$E$8,2),IF($X22&gt;0,IF($W22+$X22&lt;2800,ROUND(ROUND($Y22+ROUND($X22*9%,2),2)*'umowa o pracę'!$E$8,2),IF(AND($W22+$X22&gt;=2800,$X22&lt;2800,$W22&lt;2800),ROUND((ROUND(((2800-$X22)/$W22)*$Y22,2)+ROUND($X22*9%,2))*'umowa o pracę'!$E$8,2),IF(AND($W22+$X22&gt;=2800,$X22&gt;=2800),ROUND((ROUND(2800*9%,2))*'umowa o pracę'!$E$8,2),IF(AND($W22+$X22&gt;=2800,$W22&gt;=2800,$X22&lt;2800),ROUND((ROUND($X22*9%,2)+ROUND(((2800-$X22)/$W22)*$Y22,2))*'umowa o pracę'!$E$8,2),0)))),0)))))</f>
        <v>0</v>
      </c>
      <c r="AD22" s="32">
        <f>IF('umowa o pracę'!$E$7=2020,IF(IF($V22=1,IF($X22=0,ROUND(IF($W22&gt;2600,ROUND($Y22/$W22*2600,2),$Y22)*'umowa o pracę'!$E$8,2),IF($W22+$X22&lt;2600,ROUND(ROUND($Y22+ROUND($X22*9%,2),2)*'umowa o pracę'!$E$8,2),IF(AND($W22+$X22&gt;=2600,$W22&lt;2600),ROUND((ROUND($Y22+ROUND((2600-$W22)*9%,2),2))*'umowa o pracę'!$E$8,2),IF(AND($W22+$X22&gt;=2600,$W22&gt;=2600),ROUND(ROUND($Y22/$W22*2600,2)*'umowa o pracę'!$E$8,2),0)))),0)&gt;$H22,$H22,IF($V22=1,IF($X22=0,ROUND(IF($W22&gt;2600,ROUND($Y22/$W22*2600,2),$Y22)*'umowa o pracę'!$E$8,2),IF($W22+$X22&lt;2600,ROUND(ROUND($Y22+ROUND($X22*9%,2),2)*'umowa o pracę'!$E$8,2),IF(AND($W22+$X22&gt;=2600,$W22&lt;2600),ROUND((ROUND($Y22+ROUND((2600-$W22)*9%,2),2))*'umowa o pracę'!$E$8,2),IF(AND($W22+$X22&gt;=2600,$W22&gt;=2600),ROUND(ROUND($Y22/$W22*2600,2)*'umowa o pracę'!$E$8,2),0)))),0)),IF('umowa o pracę'!$E$7=2021,IF(IF($V22=1,IF($X22=0,ROUND(IF($W22&gt;2800,ROUND($Y22/$W22*2800,2),$Y22)*'umowa o pracę'!$E$8,2),IF($W22+$X22&lt;2800,ROUND(ROUND($Y22+ROUND($X22*9%,2),2)*'umowa o pracę'!$E$8,2),IF(AND($W22+$X22&gt;=2800,$W22&lt;2800),ROUND((ROUND($Y22+ROUND((2800-$W22)*9%,2),2))*'umowa o pracę'!$E$8,2),IF(AND($W22+$X22&gt;=2800,$W22&gt;=2800),ROUND(ROUND($Y22/$W22*2800,2)*'umowa o pracę'!$E$8,2),0)))),0)&gt;$H22,$H22,IF($V22=1,IF($X22=0,ROUND(IF($W22&gt;2800,ROUND($Y22/$W22*2800,2),$Y22)*'umowa o pracę'!$E$8,2),IF($W22+$X22&lt;2800,ROUND(ROUND($Y22+ROUND($X22*9%,2),2)*'umowa o pracę'!$E$8,2),IF(AND($W22+$X22&gt;=2800,$W22&lt;2800),ROUND((ROUND($Y22+ROUND((2800-$W22)*9%,2),2))*'umowa o pracę'!$E$8,2),IF(AND($W22+$X22&gt;=2800,$W22&gt;=2800),ROUND(ROUND($Y22/$W22*2800,2)*'umowa o pracę'!$E$8,2),0)))),0)),0))</f>
        <v>0</v>
      </c>
      <c r="AE22" s="32">
        <f>IF('umowa o pracę'!$E$7=2020,IF(IF($V22=1,IF($X22=0,ROUND(IF($W22&gt;2600,ROUND($Z22/$W22*2600,2),$Z22)*'umowa o pracę'!$E$8,2),ROUND(IF($W22&gt;2600,ROUND($Z22/$W22*2600,2),$Z22)*'umowa o pracę'!$E$8,2)),0)&gt;$I22,$I22,IF($V22=1,IF($X22=0,ROUND(IF($W22&gt;2600,ROUND($Z22/$W22*2600,2),$Z22)*'umowa o pracę'!$E$8,2),ROUND(IF($W22&gt;2600,ROUND($Z22/$W22*2600,2),$Z22)*'umowa o pracę'!$E$8,2)),0)),IF('umowa o pracę'!$E$7=2021,IF(IF($V22=1,IF($X22=0,ROUND(IF($W22&gt;2800,ROUND($Z22/$W22*2800,2),$Z22)*'umowa o pracę'!$E$8,2),ROUND(IF($W22&gt;2800,ROUND($Z22/$W22*2800,2),$Z22)*'umowa o pracę'!$E$8,2)),0)&gt;$I22,$I22,IF($V22=1,IF($X22=0,ROUND(IF($W22&gt;2800,ROUND($Z22/$W22*2800,2),$Z22)*'umowa o pracę'!$E$8,2),ROUND(IF($W22&gt;2800,ROUND($Z22/$W22*2800,2),$Z22)*'umowa o pracę'!$E$8,2)),0)),0))</f>
        <v>0</v>
      </c>
      <c r="AF22" s="56">
        <f>IF('umowa o pracę'!$E$7=2020,$AB22,IF('umowa o pracę'!$E$7=2021,$AC22,0))</f>
        <v>0</v>
      </c>
      <c r="AG22" s="53">
        <f t="shared" si="1"/>
        <v>1</v>
      </c>
      <c r="AH22" s="39">
        <f>IF('umowa o pracę'!$E$6&lt;3,0,$L22)</f>
        <v>0</v>
      </c>
      <c r="AI22" s="39">
        <f>IF('umowa o pracę'!$E$6&lt;3,0,$M22)</f>
        <v>0</v>
      </c>
      <c r="AJ22" s="55">
        <f>IF('umowa o pracę'!$E$6&lt;3,0,$N22)</f>
        <v>0</v>
      </c>
      <c r="AK22" s="55">
        <f>IF('umowa o pracę'!$E$6&lt;3,0,$O22)</f>
        <v>0</v>
      </c>
      <c r="AL22" s="32">
        <f>IF('umowa o pracę'!$E$7=2020,ROUND(IF($AH22&gt;=2600,2600*'umowa o pracę'!$E$8,$AH22*'umowa o pracę'!$E$8),2),IF('umowa o pracę'!$E$7=2021,ROUND(IF($AH22&gt;=2800,2800*'umowa o pracę'!$E$8,$AH22*'umowa o pracę'!$E$8),2),0))</f>
        <v>0</v>
      </c>
      <c r="AM22" s="32">
        <f>IF(IF(IF(AND($AG22=1,$I22&gt;0),ROUND(IF($AH22+$AI22&gt;=2600,2600*'umowa o pracę'!$E$8,($AH22+$AI22)*'umowa o pracę'!$E$8),2)+IF($AI22=0,ROUND(IF($AH22&gt;2600,ROUND($AK22/$AH22*2600,2),$AK22)*'umowa o pracę'!$E$8,2),ROUND(IF($AH22&gt;2600,ROUND($AK22/$AH22*2600,2),$AK22)*'umowa o pracę'!$E$8,2)),ROUND(IF($AH22+$AI22&gt;=2600,2600*'umowa o pracę'!$E$8,($AH22+$AI22)*'umowa o pracę'!$E$8),2)-IF($AI22=0,ROUND(ROUND(IF($AH22&gt;2600,ROUND($AJ22/$AH22*2600,2),$AJ22),2)*'umowa o pracę'!$E$8,2),IF($AI22&gt;0,IF($AH22+$AI22&lt;2600,ROUND(ROUND($AJ22+ROUND($AI22*9%,2),2)*'umowa o pracę'!$E$8,2),IF(AND($AH22+$AI22&gt;=2600,$AI22&lt;2600,$AH22&lt;2600),ROUND((ROUND(((2600-$AI22)/$AH22)*$AJ22,2)+ROUND($AI22*9%,2))*'umowa o pracę'!$E$8,2),IF(AND($AH22+$AI22&gt;=2600,$AI22&gt;=2600),ROUND((ROUND(2600*9%,2))*'umowa o pracę'!$E$8,2),IF(AND($AH22+$AI22&gt;=2600,$AH22&gt;=2600,$AI22&lt;2600),ROUND((ROUND($AI22*9%,2)+ROUND(((2600-$AI22)/$AH22)*$AJ22,2))*'umowa o pracę'!$E$8,2),0)))),0)))&gt;$J22,$J22,IF(AND($AG22=1,$I22&gt;0),ROUND(IF($AH22+$AI22&gt;=2600,2600*'umowa o pracę'!$E$8,($AH22+$AI22)*'umowa o pracę'!$E$8),2)+IF($AI22=0,ROUND(IF($AH22&gt;2600,ROUND($AK22/$AH22*2600,2),$AK22)*'umowa o pracę'!$E$8,2),ROUND(IF($AH22&gt;2600,ROUND($AK22/$AH22*2600,2),$AK22)*'umowa o pracę'!$E$8,2)),ROUND(IF($AH22+$AI22&gt;=2600,2600*'umowa o pracę'!$E$8,($AH22+$AI22)*'umowa o pracę'!$E$8),2)-IF($AI22=0,ROUND(ROUND(IF($AH22&gt;2600,ROUND($AJ22/$AH22*2600,2),$AJ22),2)*'umowa o pracę'!$E$8,2),IF($AI22&gt;0,IF($AH22+$AI22&lt;2600,ROUND(ROUND($AJ22+ROUND($AI22*9%,2),2)*'umowa o pracę'!$E$8,2),IF(AND($AH22+$AI22&gt;=2600,$AI22&lt;2600,$AH22&lt;2600),ROUND((ROUND(((2600-$AI22)/$AH22)*$AJ22,2)+ROUND($AI22*9%,2))*'umowa o pracę'!$E$8,2),IF(AND($AH22+$AI22&gt;=2600,$AI22&gt;=2600),ROUND((ROUND(2600*9%,2))*'umowa o pracę'!$E$8,2),IF(AND($AH22+$AI22&gt;=2600,$AH22&gt;=2600,$AI22&lt;2600),ROUND((ROUND($AI22*9%,2)+ROUND(((2600-$AI22)/$AH22)*$AJ22,2))*'umowa o pracę'!$E$8,2),0)))),0))))&gt;$J22,$J22,IF(IF(AND($AG22=1,$I22&gt;0),ROUND(IF($AH22+$AI22&gt;=2600,2600*'umowa o pracę'!$E$8,($AH22+$AI22)*'umowa o pracę'!$E$8),2)+IF($AI22=0,ROUND(IF($AH22&gt;2600,ROUND($AK22/$AH22*2600,2),$AK22)*'umowa o pracę'!$E$8,2),ROUND(IF($AH22&gt;2600,ROUND($AK22/$AH22*2600,2),$AK22)*'umowa o pracę'!$E$8,2)),ROUND(IF($AH22+$AI22&gt;=2600,2600*'umowa o pracę'!$E$8,($AH22+$AI22)*'umowa o pracę'!$E$8),2)-IF($AI22=0,ROUND(ROUND(IF($AH22&gt;2600,ROUND($AJ22/$AH22*2600,2),$AJ22),2)*'umowa o pracę'!$E$8,2),IF($AI22&gt;0,IF($AH22+$AI22&lt;2600,ROUND(ROUND($AJ22+ROUND($AI22*9%,2),2)*'umowa o pracę'!$E$8,2),IF(AND($AH22+$AI22&gt;=2600,$AI22&lt;2600,$AH22&lt;2600),ROUND((ROUND(((2600-$AI22)/$AH22)*$AJ22,2)+ROUND($AI22*9%,2))*'umowa o pracę'!$E$8,2),IF(AND($AH22+$AI22&gt;=2600,$AI22&gt;=2600),ROUND((ROUND(2600*9%,2))*'umowa o pracę'!$E$8,2),IF(AND($AH22+$AI22&gt;=2600,$AH22&gt;=2600,$AI22&lt;2600),ROUND((ROUND($AI22*9%,2)+ROUND(((2600-$AI22)/$AH22)*$AJ22,2))*'umowa o pracę'!$E$8,2),0)))),0)))&gt;$J22,$J22,IF(AND($AG22=1,$I22&gt;0),ROUND(IF($AH22+$AI22&gt;=2600,2600*'umowa o pracę'!$E$8,($AH22+$AI22)*'umowa o pracę'!$E$8),2)+IF($AI22=0,ROUND(IF($AH22&gt;2600,ROUND($AK22/$AH22*2600,2),$AK22)*'umowa o pracę'!$E$8,2),ROUND(IF($AH22&gt;2600,ROUND($AK22/$AH22*2600,2),$AK22)*'umowa o pracę'!$E$8,2)),ROUND(IF($AH22+$AI22&gt;=2600,2600*'umowa o pracę'!$E$8,($AH22+$AI22)*'umowa o pracę'!$E$8),2)-IF(AND($AI22=0,I22&gt;0),ROUND(ROUND(IF($AH22&gt;2600,ROUND($AJ22/$AH22*2600,2),$AJ22),2)*'umowa o pracę'!$E$8,2),IF($AI22&gt;0,IF($AH22+$AI22&lt;2600,ROUND(ROUND($AJ22+ROUND($AI22*9%,2),2)*'umowa o pracę'!$E$8,2),IF(AND($AH22+$AI22&gt;=2600,$AI22&lt;2600,$AH22&lt;2600),ROUND((ROUND(((2600-$AI22)/$AH22)*$AJ22,2)+ROUND($AI22*9%,2))*'umowa o pracę'!$E$8,2),IF(AND($AH22+$AI22&gt;=2600,$AI22&gt;=2600),ROUND((ROUND(2600*9%,2))*'umowa o pracę'!$E$8,2),IF(AND($AH22+$AI22&gt;=2600,$AH22&gt;=2600,$AI22&lt;2600),ROUND((ROUND($AI22*9%,2)+ROUND(((2600-$AI22)/$AH22)*$AJ22,2))*'umowa o pracę'!$E$8,2),0)))),0)))))</f>
        <v>0</v>
      </c>
      <c r="AN22" s="32">
        <f>IF(IF(IF(AND($AG22=1,$I22&gt;0),ROUND(IF($AH22+$AI22&gt;=2800,2800*'umowa o pracę'!$E$8,($AH22+$AI22)*'umowa o pracę'!$E$8),2)+IF($AI22=0,ROUND(IF($AH22&gt;2800,ROUND($AK22/$AH22*2800,2),$AK22)*'umowa o pracę'!$E$8,2),ROUND(IF($AH22&gt;2800,ROUND($AK22/$AH22*2800,2),$AK22)*'umowa o pracę'!$E$8,2)),ROUND(IF($AH22+$AI22&gt;=2800,2800*'umowa o pracę'!$E$8,($AH22+$AI22)*'umowa o pracę'!$E$8),2)-IF($AI22=0,ROUND(ROUND(IF($AH22&gt;2800,ROUND($AJ22/$AH22*2800,2),$AJ22),2)*'umowa o pracę'!$E$8,2),IF($AI22&gt;0,IF($AH22+$AI22&lt;2800,ROUND(ROUND($AJ22+ROUND($AI22*9%,2),2)*'umowa o pracę'!$E$8,2),IF(AND($AH22+$AI22&gt;=2800,$AI22&lt;2800,$AH22&lt;2800),ROUND((ROUND(((2800-$AI22)/$AH22)*$AJ22,2)+ROUND($AI22*9%,2))*'umowa o pracę'!$E$8,2),IF(AND($AH22+$AI22&gt;=2800,$AI22&gt;=2800),ROUND((ROUND(2800*9%,2))*'umowa o pracę'!$E$8,2),IF(AND($AH22+$AI22&gt;=2800,$AH22&gt;=2800,$AI22&lt;2800),ROUND((ROUND($AI22*9%,2)+ROUND(((2800-$AI22)/$AH22)*$AJ22,2))*'umowa o pracę'!$E$8,2),0)))),0)))&gt;$J22,$J22,IF(AND($AG22=1,$I22&gt;0),ROUND(IF($AH22+$AI22&gt;=2800,2800*'umowa o pracę'!$E$8,($AH22+$AI22)*'umowa o pracę'!$E$8),2)+IF($AI22=0,ROUND(IF($AH22&gt;2800,ROUND($AK22/$AH22*2800,2),$AK22)*'umowa o pracę'!$E$8,2),ROUND(IF($AH22&gt;2800,ROUND($AK22/$AH22*2800,2),$AK22)*'umowa o pracę'!$E$8,2)),ROUND(IF($AH22+$AI22&gt;=2800,2800*'umowa o pracę'!$E$8,($AH22+$AI22)*'umowa o pracę'!$E$8),2)-IF($AI22=0,ROUND(ROUND(IF($AH22&gt;2800,ROUND($AJ22/$AH22*2800,2),$AJ22),2)*'umowa o pracę'!$E$8,2),IF($AI22&gt;0,IF($AH22+$AI22&lt;2800,ROUND(ROUND($AJ22+ROUND($AI22*9%,2),2)*'umowa o pracę'!$E$8,2),IF(AND($AH22+$AI22&gt;=2800,$AI22&lt;2800,$AH22&lt;2800),ROUND((ROUND(((2800-$AI22)/$AH22)*$AJ22,2)+ROUND($AI22*9%,2))*'umowa o pracę'!$E$8,2),IF(AND($AH22+$AI22&gt;=2800,$AI22&gt;=2800),ROUND((ROUND(2800*9%,2))*'umowa o pracę'!$E$8,2),IF(AND($AH22+$AI22&gt;=2800,$AH22&gt;=2800,$AI22&lt;2800),ROUND((ROUND($AI22*9%,2)+ROUND(((2800-$AI22)/$AH22)*$AJ22,2))*'umowa o pracę'!$E$8,2),0)))),0))))&gt;$J22,$J22,IF(IF(AND($AG22=1,$I22&gt;0),ROUND(IF($AH22+$AI22&gt;=2800,2800*'umowa o pracę'!$E$8,($AH22+$AI22)*'umowa o pracę'!$E$8),2)+IF($AI22=0,ROUND(IF($AH22&gt;2800,ROUND($AK22/$AH22*2800,2),$AK22)*'umowa o pracę'!$E$8,2),ROUND(IF($AH22&gt;2800,ROUND($AK22/$AH22*2800,2),$AK22)*'umowa o pracę'!$E$8,2)),ROUND(IF($AH22+$AI22&gt;=2800,2800*'umowa o pracę'!$E$8,($AH22+$AI22)*'umowa o pracę'!$E$8),2)-IF($AI22=0,ROUND(ROUND(IF($AH22&gt;2800,ROUND($AJ22/$AH22*2800,2),$AJ22),2)*'umowa o pracę'!$E$8,2),IF($AI22&gt;0,IF($AH22+$AI22&lt;2800,ROUND(ROUND($AJ22+ROUND($AI22*9%,2),2)*'umowa o pracę'!$E$8,2),IF(AND($AH22+$AI22&gt;=2800,$AI22&lt;2800,$AH22&lt;2800),ROUND((ROUND(((2800-$AI22)/$AH22)*$AJ22,2)+ROUND($AI22*9%,2))*'umowa o pracę'!$E$8,2),IF(AND($AH22+$AI22&gt;=2800,$AI22&gt;=2800),ROUND((ROUND(2800*9%,2))*'umowa o pracę'!$E$8,2),IF(AND($AH22+$AI22&gt;=2800,$AH22&gt;=2800,$AI22&lt;2800),ROUND((ROUND($AI22*9%,2)+ROUND(((2800-$AI22)/$AH22)*$AJ22,2))*'umowa o pracę'!$E$8,2),0)))),0)))&gt;$J22,$J22,IF(AND($AG22=1,$I22&gt;0),ROUND(IF($AH22+$AI22&gt;=2800,2800*'umowa o pracę'!$E$8,($AH22+$AI22)*'umowa o pracę'!$E$8),2)+IF($AI22=0,ROUND(IF($AH22&gt;2800,ROUND($AK22/$AH22*2800,2),$AK22)*'umowa o pracę'!$E$8,2),ROUND(IF($AH22&gt;2800,ROUND($AK22/$AH22*2800,2),$AK22)*'umowa o pracę'!$E$8,2)),ROUND(IF($AH22+$AI22&gt;=2800,2800*'umowa o pracę'!$E$8,($AH22+$AI22)*'umowa o pracę'!$E$8),2)-IF(AND($AI22=0,I22&gt;0),ROUND(ROUND(IF($AH22&gt;2800,ROUND($AJ22/$AH22*2800,2),$AJ22),2)*'umowa o pracę'!$E$8,2),IF($AI22&gt;0,IF($AH22+$AI22&lt;2800,ROUND(ROUND($AJ22+ROUND($AI22*9%,2),2)*'umowa o pracę'!$E$8,2),IF(AND($AH22+$AI22&gt;=2800,$AI22&lt;2800,$AH22&lt;2800),ROUND((ROUND(((2800-$AI22)/$AH22)*$AJ22,2)+ROUND($AI22*9%,2))*'umowa o pracę'!$E$8,2),IF(AND($AH22+$AI22&gt;=2800,$AI22&gt;=2800),ROUND((ROUND(2800*9%,2))*'umowa o pracę'!$E$8,2),IF(AND($AH22+$AI22&gt;=2800,$AH22&gt;=2800,$AI22&lt;2800),ROUND((ROUND($AI22*9%,2)+ROUND(((2800-$AI22)/$AH22)*$AJ22,2))*'umowa o pracę'!$E$8,2),0)))),0)))))</f>
        <v>0</v>
      </c>
      <c r="AO22" s="32">
        <f>IF('umowa o pracę'!$E$7=2020,IF(IF($AG22=1,IF($AI22=0,ROUND(IF($AH22&gt;2600,ROUND($AJ22/$AH22*2600,2),$AJ22)*'umowa o pracę'!$E$8,2),IF($AH22+$AI22&lt;2600,ROUND(ROUND($AJ22+ROUND($AI22*9%,2),2)*'umowa o pracę'!$E$8,2),IF(AND($AH22+$AI22&gt;=2600,$AH22&lt;2600),ROUND((ROUND($AJ22+ROUND((2600-$AH22)*9%,2),2))*'umowa o pracę'!$E$8,2),IF(AND($AH22+$AI22&gt;=2600,$AH22&gt;=2600),ROUND(ROUND($AJ22/$AH22*2600,2)*'umowa o pracę'!$E$8,2),0)))),0)&gt;$H22,$H22,IF($AG22=1,IF($AI22=0,ROUND(IF($AH22&gt;2600,ROUND($AJ22/$AH22*2600,2),$AJ22)*'umowa o pracę'!$E$8,2),IF($AH22+$AI22&lt;2600,ROUND(ROUND($AJ22+ROUND($AI22*9%,2),2)*'umowa o pracę'!$E$8,2),IF(AND($AH22+$AI22&gt;=2600,$AH22&lt;2600),ROUND((ROUND($AJ22+ROUND((2600-$AH22)*9%,2),2))*'umowa o pracę'!$E$8,2),IF(AND($AH22+$AI22&gt;=2600,$AH22&gt;=2600),ROUND(ROUND($AJ22/$AH22*2600,2)*'umowa o pracę'!$E$8,2),0)))),0)),IF('umowa o pracę'!$E$7=2021,IF(IF($AG22=1,IF($AI22=0,ROUND(IF($AH22&gt;2800,ROUND($AJ22/$AH22*2800,2),$AJ22)*'umowa o pracę'!$E$8,2),IF($AH22+$AI22&lt;2800,ROUND(ROUND($AJ22+ROUND($AI22*9%,2),2)*'umowa o pracę'!$E$8,2),IF(AND($AH22+$AI22&gt;=2800,$AH22&lt;2800),ROUND((ROUND($AJ22+ROUND((2800-$AH22)*9%,2),2))*'umowa o pracę'!$E$8,2),IF(AND($AH22+$AI22&gt;=2800,$AH22&gt;=2800),ROUND(ROUND($AJ22/$AH22*2800,2)*'umowa o pracę'!$E$8,2),0)))),0)&gt;$H22,$H22,IF($AG22=1,IF($AI22=0,ROUND(IF($AH22&gt;2800,ROUND($AJ22/$AH22*2800,2),$AJ22)*'umowa o pracę'!$E$8,2),IF($AH22+$AI22&lt;2800,ROUND(ROUND($AJ22+ROUND($AI22*9%,2),2)*'umowa o pracę'!$E$8,2),IF(AND($AH22+$AI22&gt;=2800,$AH22&lt;2800),ROUND((ROUND($AJ22+ROUND((2800-$AH22)*9%,2),2))*'umowa o pracę'!$E$8,2),IF(AND($AH22+$AI22&gt;=2800,$AH22&gt;=2800),ROUND(ROUND($AJ22/$AH22*2800,2)*'umowa o pracę'!$E$8,2),0)))),0)),0))</f>
        <v>0</v>
      </c>
      <c r="AP22" s="32">
        <f>IF('umowa o pracę'!$E$7=2020,IF(IF($AG22=1,IF($AI22=0,ROUND(IF($AH22&gt;2600,ROUND($AK22/$AH22*2600,2),$AK22)*'umowa o pracę'!$E$8,2),ROUND(IF($AH22&gt;2600,ROUND($AK22/$AH22*2600,2),$AK22)*'umowa o pracę'!$E$8,2)),0)&gt;$I22,$I22,IF($AG22=1,IF($AI22=0,ROUND(IF($AH22&gt;2600,ROUND($AK22/$AH22*2600,2),$AK22)*'umowa o pracę'!$E$8,2),ROUND(IF($AH22&gt;2600,ROUND($AK22/$AH22*2600,2),$AK22)*'umowa o pracę'!$E$8,2)),0)),IF('umowa o pracę'!$E$7=2021,IF(IF($AG22=1,IF($AI22=0,ROUND(IF($AH22&gt;2800,ROUND($AK22/$AH22*2800,2),$AK22)*'umowa o pracę'!$E$8,2),ROUND(IF($AH22&gt;2800,ROUND($AK22/$AH22*2800,2),$AK22)*'umowa o pracę'!$E$8,2)),0)&gt;$I22,$I22,IF($AG22=1,IF($AI22=0,ROUND(IF($AH22&gt;2800,ROUND($AK22/$AH22*2800,2),$AK22)*'umowa o pracę'!$E$8,2),ROUND(IF($AH22&gt;2800,ROUND($AK22/$AH22*2800,2),$AK22)*'umowa o pracę'!$E$8,2)),0)),0))</f>
        <v>0</v>
      </c>
      <c r="AQ22" s="56">
        <f>IF('umowa o pracę'!$E$7=2020,$AM22,IF('umowa o pracę'!$E$7=2021,$AN22,0))</f>
        <v>0</v>
      </c>
      <c r="AR22" s="33">
        <f>IF('umowa o pracę'!$E$7=0,0,U22+AF22+AQ22)</f>
        <v>0</v>
      </c>
      <c r="AS22" s="19"/>
      <c r="AT22" s="19"/>
      <c r="AU22" s="19"/>
      <c r="AV22" s="19"/>
      <c r="AW22" s="222"/>
      <c r="AX22" s="19">
        <f t="shared" si="2"/>
        <v>10</v>
      </c>
      <c r="AY22" s="19"/>
      <c r="AZ22" s="234">
        <f t="shared" si="3"/>
        <v>0</v>
      </c>
      <c r="BA22" s="234">
        <f t="shared" si="4"/>
        <v>0</v>
      </c>
      <c r="BB22" s="234">
        <f t="shared" si="5"/>
        <v>0</v>
      </c>
      <c r="BC22" s="234">
        <f t="shared" si="6"/>
        <v>0</v>
      </c>
      <c r="BD22" s="234">
        <f t="shared" si="7"/>
        <v>0</v>
      </c>
      <c r="BE22" s="234">
        <f t="shared" si="8"/>
        <v>0</v>
      </c>
      <c r="BF22" s="234">
        <f t="shared" si="9"/>
        <v>0</v>
      </c>
      <c r="BG22" s="234">
        <f t="shared" si="10"/>
        <v>0</v>
      </c>
      <c r="BH22" s="234">
        <f t="shared" si="11"/>
        <v>0</v>
      </c>
      <c r="BI22" s="238">
        <f t="shared" si="12"/>
        <v>0</v>
      </c>
      <c r="BJ22" s="236"/>
      <c r="BK22" s="236"/>
      <c r="BL22" s="237"/>
    </row>
    <row r="23" spans="1:64" ht="15.75" x14ac:dyDescent="0.25">
      <c r="A23" s="129">
        <v>12</v>
      </c>
      <c r="B23" s="57"/>
      <c r="C23" s="57"/>
      <c r="D23" s="36"/>
      <c r="E23" s="36"/>
      <c r="F23" s="242"/>
      <c r="G23" s="37">
        <v>1</v>
      </c>
      <c r="H23" s="58">
        <v>0</v>
      </c>
      <c r="I23" s="59">
        <v>0</v>
      </c>
      <c r="J23" s="60">
        <v>0</v>
      </c>
      <c r="K23" s="52">
        <v>1</v>
      </c>
      <c r="L23" s="39">
        <v>0</v>
      </c>
      <c r="M23" s="39">
        <v>0</v>
      </c>
      <c r="N23" s="39">
        <v>0</v>
      </c>
      <c r="O23" s="39">
        <v>0</v>
      </c>
      <c r="P23" s="35">
        <f>IF('umowa o pracę'!$E$7=2020,ROUND(IF($L23&gt;=2600,2600*'umowa o pracę'!$E$8,$L23*'umowa o pracę'!$E$8),2),IF('umowa o pracę'!$E$7=2021,ROUND(IF($L23&gt;=2800,2800*'umowa o pracę'!$E$8,$L23*'umowa o pracę'!$E$8),2),0))</f>
        <v>0</v>
      </c>
      <c r="Q23" s="252">
        <f>IF(IF(IF(AND($K23=1,$I23&gt;0),ROUND(IF($L23+$M23&gt;=2600,2600*'umowa o pracę'!$E$8,($L23+$M23)*'umowa o pracę'!$E$8),2)+IF($M23=0,ROUND(IF($L23&gt;2600,ROUND($O23/$L23*2600,2),$O23)*'umowa o pracę'!$E$8,2),ROUND(IF($L23&gt;2600,ROUND($O23/$L23*2600,2),$O23)*'umowa o pracę'!$E$8,2)),ROUND(IF($L23+$M23&gt;=2600,2600*'umowa o pracę'!$E$8,($L23+$M23)*'umowa o pracę'!$E$8),2)-IF($M23=0,ROUND(ROUND(IF($L23&gt;2600,ROUND($N23/$L23*2600,2),$N23),2)*'umowa o pracę'!$E$8,2),IF($M23&gt;0,IF($L23+$M23&lt;2600,ROUND(ROUND($N23+ROUND($M23*9%,2),2)*'umowa o pracę'!$E$8,2),IF(AND($L23+$M23&gt;=2600,$M23&lt;2600,$L23&lt;2600),ROUND((ROUND(((2600-$M23)/$L23)*$N23,2)+ROUND($M23*9%,2))*'umowa o pracę'!$E$8,2),IF(AND($L23+$M23&gt;=2600,$M23&gt;=2600),ROUND((ROUND(2600*9%,2))*'umowa o pracę'!$E$8,2),IF(AND($L23+$M23&gt;=2600,$L23&gt;=2600,$M23&lt;2600),ROUND((ROUND($M23*9%,2)+ROUND(((2600-$M23)/$L23)*$N23,2))*'umowa o pracę'!$E$8,2),0)))),0)))&gt;$J23,$J23,IF(AND($K23=1,$I23&gt;0),ROUND(IF($L23+$M23&gt;=2600,2600*'umowa o pracę'!$E$8,($L23+$M23)*'umowa o pracę'!$E$8),2)+IF($M23=0,ROUND(IF($L23&gt;2600,ROUND($O23/$L23*2600,2),$O23)*'umowa o pracę'!$E$8,2),ROUND(IF($L23&gt;2600,ROUND($O23/$L23*2600,2),$O23)*'umowa o pracę'!$E$8,2)),ROUND(IF($L23+$M23&gt;=2600,2600*'umowa o pracę'!$E$8,($L23+$M23)*'umowa o pracę'!$E$8),2)-IF($M23=0,ROUND(ROUND(IF($L23&gt;2600,ROUND($N23/$L23*2600,2),$N23),2)*'umowa o pracę'!$E$8,2),IF($M23&gt;0,IF($L23+$M23&lt;2600,ROUND(ROUND($N23+ROUND($M23*9%,2),2)*'umowa o pracę'!$E$8,2),IF(AND($L23+$M23&gt;=2600,$M23&lt;2600,$L23&lt;2600),ROUND((ROUND(((2600-$M23)/$L23)*$N23,2)+ROUND($M23*9%,2))*'umowa o pracę'!$E$8,2),IF(AND($L23+$M23&gt;=2600,$M23&gt;=2600),ROUND((ROUND(2600*9%,2))*'umowa o pracę'!$E$8,2),IF(AND($L23+$M23&gt;=2600,$L23&gt;=2600,$M23&lt;2600),ROUND((ROUND($M23*9%,2)+ROUND(((2600-$M23)/$L23)*$N23,2))*'umowa o pracę'!$E$8,2),0)))),0))))&gt;$J23,$J23,IF(IF(AND($K23=1,$I23&gt;0),ROUND(IF($L23+$M23&gt;=2600,2600*'umowa o pracę'!$E$8,($L23+$M23)*'umowa o pracę'!$E$8),2)+IF($M23=0,ROUND(IF($L23&gt;2600,ROUND($O23/$L23*2600,2),$O23)*'umowa o pracę'!$E$8,2),ROUND(IF($L23&gt;2600,ROUND($O23/$L23*2600,2),$O23)*'umowa o pracę'!$E$8,2)),ROUND(IF($L23+$M23&gt;=2600,2600*'umowa o pracę'!$E$8,($L23+$M23)*'umowa o pracę'!$E$8),2)-IF($M23=0,ROUND(ROUND(IF($L23&gt;2600,ROUND($N23/$L23*2600,2),$N23),2)*'umowa o pracę'!$E$8,2),IF($M23&gt;0,IF($L23+$M23&lt;2600,ROUND(ROUND($N23+ROUND($M23*9%,2),2)*'umowa o pracę'!$E$8,2),IF(AND($L23+$M23&gt;=2600,$M23&lt;2600,$L23&lt;2600),ROUND((ROUND(((2600-$M23)/$L23)*$N23,2)+ROUND($M23*9%,2))*'umowa o pracę'!$E$8,2),IF(AND($L23+$M23&gt;=2600,$M23&gt;=2600),ROUND((ROUND(2600*9%,2))*'umowa o pracę'!$E$8,2),IF(AND($L23+$M23&gt;=2600,$L23&gt;=2600,$M23&lt;2600),ROUND((ROUND($M23*9%,2)+ROUND(((2600-$M23)/$L23)*$N23,2))*'umowa o pracę'!$E$8,2),0)))),0)))&gt;$J23,$J23,IF(AND($K23=1,$I23&gt;0),ROUND(IF($L23+$M23&gt;=2600,2600*'umowa o pracę'!$E$8,($L23+$M23)*'umowa o pracę'!$E$8),2)+IF($M23=0,ROUND(IF($L23&gt;2600,ROUND($O23/$L23*2600,2),$O23)*'umowa o pracę'!$E$8,2),ROUND(IF($L23&gt;2600,ROUND($O23/$L23*2600,2),$O23)*'umowa o pracę'!$E$8,2)),ROUND(IF($L23+$M23&gt;=2600,2600*'umowa o pracę'!$E$8,($L23+$M23)*'umowa o pracę'!$E$8),2)-IF(AND($M23=0,I23&gt;0),ROUND(ROUND(IF($L23&gt;2600,ROUND($N23/$L23*2600,2),$N23),2)*'umowa o pracę'!$E$8,2),IF($M23&gt;0,IF($L23+$M23&lt;2600,ROUND(ROUND($N23+ROUND($M23*9%,2),2)*'umowa o pracę'!$E$8,2),IF(AND($L23+$M23&gt;=2600,$M23&lt;2600,$L23&lt;2600),ROUND((ROUND(((2600-$M23)/$L23)*$N23,2)+ROUND($M23*9%,2))*'umowa o pracę'!$E$8,2),IF(AND($L23+$M23&gt;=2600,$M23&gt;=2600),ROUND((ROUND(2600*9%,2))*'umowa o pracę'!$E$8,2),IF(AND($L23+$M23&gt;=2600,$L23&gt;=2600,$M23&lt;2600),ROUND((ROUND($M23*9%,2)+ROUND(((2600-$M23)/$L23)*$N23,2))*'umowa o pracę'!$E$8,2),0)))),0)))))</f>
        <v>0</v>
      </c>
      <c r="R23" s="252">
        <f>IF(IF(IF(AND($K23=1,$I23&gt;0),ROUND(IF($L23+$M23&gt;=2800,2800*'umowa o pracę'!$E$8,($L23+$M23)*'umowa o pracę'!$E$8),2)+IF($M23=0,ROUND(IF($L23&gt;2800,ROUND($O23/$L23*2800,2),$O23)*'umowa o pracę'!$E$8,2),ROUND(IF($L23&gt;2800,ROUND($O23/$L23*2800,2),$O23)*'umowa o pracę'!$E$8,2)),ROUND(IF($L23+$M23&gt;=2800,2800*'umowa o pracę'!$E$8,($L23+$M23)*'umowa o pracę'!$E$8),2)-IF($M23=0,ROUND(ROUND(IF($L23&gt;2800,ROUND($N23/$L23*2800,2),$N23),2)*'umowa o pracę'!$E$8,2),IF($M23&gt;0,IF($L23+$M23&lt;2800,ROUND(ROUND($N23+ROUND($M23*9%,2),2)*'umowa o pracę'!$E$8,2),IF(AND($L23+$M23&gt;=2800,$M23&lt;2800,$L23&lt;2800),ROUND((ROUND(((2800-$M23)/$L23)*$N23,2)+ROUND($M23*9%,2))*'umowa o pracę'!$E$8,2),IF(AND($L23+$M23&gt;=2800,$M23&gt;=2800),ROUND((ROUND(2800*9%,2))*'umowa o pracę'!$E$8,2),IF(AND($L23+$M23&gt;=2800,$L23&gt;=2800,$M23&lt;2800),ROUND((ROUND($M23*9%,2)+ROUND(((2800-$M23)/$L23)*$N23,2))*'umowa o pracę'!$E$8,2),0)))),0)))&gt;$J23,$J23,IF(AND($K23=1,$I23&gt;0),ROUND(IF($L23+$M23&gt;=2800,2800*'umowa o pracę'!$E$8,($L23+$M23)*'umowa o pracę'!$E$8),2)+IF($M23=0,ROUND(IF($L23&gt;2800,ROUND($O23/$L23*2800,2),$O23)*'umowa o pracę'!$E$8,2),ROUND(IF($L23&gt;2800,ROUND($O23/$L23*2800,2),$O23)*'umowa o pracę'!$E$8,2)),ROUND(IF($L23+$M23&gt;=2800,2800*'umowa o pracę'!$E$8,($L23+$M23)*'umowa o pracę'!$E$8),2)-IF($M23=0,ROUND(ROUND(IF($L23&gt;2800,ROUND($N23/$L23*2800,2),$N23),2)*'umowa o pracę'!$E$8,2),IF($M23&gt;0,IF($L23+$M23&lt;2800,ROUND(ROUND($N23+ROUND($M23*9%,2),2)*'umowa o pracę'!$E$8,2),IF(AND($L23+$M23&gt;=2800,$M23&lt;2800,$L23&lt;2800),ROUND((ROUND(((2800-$M23)/$L23)*$N23,2)+ROUND($M23*9%,2))*'umowa o pracę'!$E$8,2),IF(AND($L23+$M23&gt;=2800,$M23&gt;=2800),ROUND((ROUND(2800*9%,2))*'umowa o pracę'!$E$8,2),IF(AND($L23+$M23&gt;=2800,$L23&gt;=2800,$M23&lt;2800),ROUND((ROUND($M23*9%,2)+ROUND(((2800-$M23)/$L23)*$N23,2))*'umowa o pracę'!$E$8,2),0)))),0))))&gt;$J23,$J23,IF(IF(AND($K23=1,$I23&gt;0),ROUND(IF($L23+$M23&gt;=2800,2800*'umowa o pracę'!$E$8,($L23+$M23)*'umowa o pracę'!$E$8),2)+IF($M23=0,ROUND(IF($L23&gt;2800,ROUND($O23/$L23*2800,2),$O23)*'umowa o pracę'!$E$8,2),ROUND(IF($L23&gt;2800,ROUND($O23/$L23*2800,2),$O23)*'umowa o pracę'!$E$8,2)),ROUND(IF($L23+$M23&gt;=2800,2800*'umowa o pracę'!$E$8,($L23+$M23)*'umowa o pracę'!$E$8),2)-IF($M23=0,ROUND(ROUND(IF($L23&gt;2800,ROUND($N23/$L23*2800,2),$N23),2)*'umowa o pracę'!$E$8,2),IF($M23&gt;0,IF($L23+$M23&lt;2800,ROUND(ROUND($N23+ROUND($M23*9%,2),2)*'umowa o pracę'!$E$8,2),IF(AND($L23+$M23&gt;=2800,$M23&lt;2800,$L23&lt;2800),ROUND((ROUND(((2800-$M23)/$L23)*$N23,2)+ROUND($M23*9%,2))*'umowa o pracę'!$E$8,2),IF(AND($L23+$M23&gt;=2800,$M23&gt;=2800),ROUND((ROUND(2800*9%,2))*'umowa o pracę'!$E$8,2),IF(AND($L23+$M23&gt;=2800,$L23&gt;=2800,$M23&lt;2800),ROUND((ROUND($M23*9%,2)+ROUND(((2800-$M23)/$L23)*$N23,2))*'umowa o pracę'!$E$8,2),0)))),0)))&gt;$J23,$J23,IF(AND($K23=1,$I23&gt;0),ROUND(IF($L23+$M23&gt;=2800,2800*'umowa o pracę'!$E$8,($L23+$M23)*'umowa o pracę'!$E$8),2)+IF($M23=0,ROUND(IF($L23&gt;2800,ROUND($O23/$L23*2800,2),$O23)*'umowa o pracę'!$E$8,2),ROUND(IF($L23&gt;2800,ROUND($O23/$L23*2800,2),$O23)*'umowa o pracę'!$E$8,2)),ROUND(IF($L23+$M23&gt;=2800,2800*'umowa o pracę'!$E$8,($L23+$M23)*'umowa o pracę'!$E$8),2)-IF(AND($M23=0,I23&gt;0),ROUND(ROUND(IF($L23&gt;2800,ROUND($N23/$L23*2800,2),$N23),2)*'umowa o pracę'!$E$8,2),IF($M23&gt;0,IF($L23+$M23&lt;2800,ROUND(ROUND($N23+ROUND($M23*9%,2),2)*'umowa o pracę'!$E$8,2),IF(AND($L23+$M23&gt;=2800,$M23&lt;2800,$L23&lt;2800),ROUND((ROUND(((2800-$M23)/$L23)*$N23,2)+ROUND($M23*9%,2))*'umowa o pracę'!$E$8,2),IF(AND($L23+$M23&gt;=2800,$M23&gt;=2800),ROUND((ROUND(2800*9%,2))*'umowa o pracę'!$E$8,2),IF(AND($L23+$M23&gt;=2800,$L23&gt;=2800,$M23&lt;2800),ROUND((ROUND($M23*9%,2)+ROUND(((2800-$M23)/$L23)*$N23,2))*'umowa o pracę'!$E$8,2),0)))),0)))))</f>
        <v>0</v>
      </c>
      <c r="S23" s="32">
        <f>IF('umowa o pracę'!$E$7=2020,IF(IF($K23=1,IF($M23=0,ROUND(IF($L23&gt;2600,ROUND($N23/$L23*2600,2),$N23)*'umowa o pracę'!$E$8,2),IF($L23+$M23&lt;2600,ROUND(ROUND($N23+ROUND($M23*9%,2),2)*'umowa o pracę'!$E$8,2),IF(AND($L23+$M23&gt;=2600,$L23&lt;2600),ROUND((ROUND($N23+ROUND((2600-$L23)*9%,2),2))*'umowa o pracę'!$E$8,2),IF(AND($L23+$M23&gt;=2600,$L23&gt;=2600),ROUND(ROUND($N23/$L23*2600,2)*'umowa o pracę'!$E$8,2),0)))),0)&gt;$H23,$H23,IF($K23=1,IF($M23=0,ROUND(IF($L23&gt;2600,ROUND($N23/$L23*2600,2),$N23)*'umowa o pracę'!$E$8,2),IF($L23+$M23&lt;2600,ROUND(ROUND($N23+ROUND($M23*9%,2),2)*'umowa o pracę'!$E$8,2),IF(AND($L23+$M23&gt;=2600,$L23&lt;2600),ROUND((ROUND($N23+ROUND((2600-$L23)*9%,2),2))*'umowa o pracę'!$E$8,2),IF(AND($L23+$M23&gt;=2600,$L23&gt;=2600),ROUND(ROUND($N23/$L23*2600,2)*'umowa o pracę'!$E$8,2),0)))),0)),IF('umowa o pracę'!$E$7=2021,IF(IF($K23=1,IF($M23=0,ROUND(IF($L23&gt;2800,ROUND($N23/$L23*2800,2),$N23)*'umowa o pracę'!$E$8,2),IF($L23+$M23&lt;2800,ROUND(ROUND($N23+ROUND($M23*9%,2),2)*'umowa o pracę'!$E$8,2),IF(AND($L23+$M23&gt;=2800,$L23&lt;2800),ROUND((ROUND($N23+ROUND((2800-$L23)*9%,2),2))*'umowa o pracę'!$E$8,2),IF(AND($L23+$M23&gt;=2800,$L23&gt;=2800),ROUND(ROUND($N23/$L23*2800,2)*'umowa o pracę'!$E$8,2),0)))),0)&gt;$H23,$H23,IF($K23=1,IF($M23=0,ROUND(IF($L23&gt;2800,ROUND($N23/$L23*2800,2),$N23)*'umowa o pracę'!$E$8,2),IF($L23+$M23&lt;2800,ROUND(ROUND($N23+ROUND($M23*9%,2),2)*'umowa o pracę'!$E$8,2),IF(AND($L23+$M23&gt;=2800,$L23&lt;2800),ROUND((ROUND($N23+ROUND((2800-$L23)*9%,2),2))*'umowa o pracę'!$E$8,2),IF(AND($L23+$M23&gt;=2800,$L23&gt;=2800),ROUND(ROUND($N23/$L23*2800,2)*'umowa o pracę'!$E$8,2),0)))),0)),0))</f>
        <v>0</v>
      </c>
      <c r="T23" s="32">
        <f>IF('umowa o pracę'!$E$7=2020,IF(IF($K23=1,IF($M23=0,ROUND(IF($L23&gt;2600,ROUND($O23/$L23*2600,2),$O23)*'umowa o pracę'!$E$8,2),ROUND(IF($L23&gt;2600,ROUND($O23/$L23*2600,2),$O23)*'umowa o pracę'!$E$8,2)),0)&gt;$I23,$I23,IF($K23=1,IF($M23=0,ROUND(IF($L23&gt;2600,ROUND($O23/$L23*2600,2),$O23)*'umowa o pracę'!$E$8,2),ROUND(IF($L23&gt;2600,ROUND($O23/$L23*2600,2),$O23)*'umowa o pracę'!$E$8,2)),0)),IF('umowa o pracę'!$E$7=2021,IF(IF($K23=1,IF($M23=0,ROUND(IF($L23&gt;2800,ROUND($O23/$L23*2800,2),$O23)*'umowa o pracę'!$E$8,2),ROUND(IF($L23&gt;2800,ROUND($O23/$L23*2800,2),$O23)*'umowa o pracę'!$E$8,2)),0)&gt;$I23,$I23,IF($K23=1,IF($M23=0,ROUND(IF($L23&gt;2800,ROUND($O23/$L23*2800,2),$O23)*'umowa o pracę'!$E$8,2),ROUND(IF($L23&gt;2800,ROUND($O23/$L23*2800,2),$O23)*'umowa o pracę'!$E$8,2)),0)),0))</f>
        <v>0</v>
      </c>
      <c r="U23" s="51">
        <f>IF('umowa o pracę'!$E$7=2020,$Q23,IF('umowa o pracę'!$E$7=2021,$R23,0))</f>
        <v>0</v>
      </c>
      <c r="V23" s="53">
        <f t="shared" si="0"/>
        <v>1</v>
      </c>
      <c r="W23" s="54">
        <f>IF('umowa o pracę'!$E$6&lt;2,0,$L23)</f>
        <v>0</v>
      </c>
      <c r="X23" s="54">
        <f>IF('umowa o pracę'!$E$6&lt;2,0,$M23)</f>
        <v>0</v>
      </c>
      <c r="Y23" s="55">
        <f>IF('umowa o pracę'!$E$6&lt;2,0,$N23)</f>
        <v>0</v>
      </c>
      <c r="Z23" s="55">
        <f>IF('umowa o pracę'!$E$6&lt;2,0,$O23)</f>
        <v>0</v>
      </c>
      <c r="AA23" s="32">
        <f>IF('umowa o pracę'!$E$7=2020,ROUND(IF($W23&gt;=2600,2600*'umowa o pracę'!$E$8,$W23*'umowa o pracę'!$E$8),2),IF('umowa o pracę'!$E$7=2021,ROUND(IF($W23&gt;=2800,2800*'umowa o pracę'!$E$8,$W23*'umowa o pracę'!$E$8),2),0))</f>
        <v>0</v>
      </c>
      <c r="AB23" s="32">
        <f>IF(IF(IF(AND($V23=1,$I23&gt;0),ROUND(IF($W23+$X23&gt;=2600,2600*'umowa o pracę'!$E$8,($W23+$X23)*'umowa o pracę'!$E$8),2)+IF($X23=0,ROUND(IF($W23&gt;2600,ROUND($Z23/$W23*2600,2),$Z23)*'umowa o pracę'!$E$8,2),ROUND(IF($W23&gt;2600,ROUND($Z23/$W23*2600,2),$Z23)*'umowa o pracę'!$E$8,2)),ROUND(IF($W23+$X23&gt;=2600,2600*'umowa o pracę'!$E$8,($W23+$X23)*'umowa o pracę'!$E$8),2)-IF($X23=0,ROUND(ROUND(IF($W23&gt;2600,ROUND($Y23/$W23*2600,2),$Y23),2)*'umowa o pracę'!$E$8,2),IF($X23&gt;0,IF($W23+$X23&lt;2600,ROUND(ROUND($Y23+ROUND($X23*9%,2),2)*'umowa o pracę'!$E$8,2),IF(AND($W23+$X23&gt;=2600,$X23&lt;2600,$W23&lt;2600),ROUND((ROUND(((2600-$X23)/$W23)*$Y23,2)+ROUND($X23*9%,2))*'umowa o pracę'!$E$8,2),IF(AND($W23+$X23&gt;=2600,$X23&gt;=2600),ROUND((ROUND(2600*9%,2))*'umowa o pracę'!$E$8,2),IF(AND($W23+$X23&gt;=2600,$W23&gt;=2600,$X23&lt;2600),ROUND((ROUND($X23*9%,2)+ROUND(((2600-$X23)/$W23)*$Y23,2))*'umowa o pracę'!$E$8,2),0)))),0)))&gt;$J23,$J23,IF(AND($V23=1,$I23&gt;0),ROUND(IF($W23+$X23&gt;=2600,2600*'umowa o pracę'!$E$8,($W23+$X23)*'umowa o pracę'!$E$8),2)+IF($X23=0,ROUND(IF($W23&gt;2600,ROUND($Z23/$W23*2600,2),$Z23)*'umowa o pracę'!$E$8,2),ROUND(IF($W23&gt;2600,ROUND($Z23/$W23*2600,2),$Z23)*'umowa o pracę'!$E$8,2)),ROUND(IF($W23+$X23&gt;=2600,2600*'umowa o pracę'!$E$8,($W23+$X23)*'umowa o pracę'!$E$8),2)-IF($X23=0,ROUND(ROUND(IF($W23&gt;2600,ROUND($Y23/$W23*2600,2),$Y23),2)*'umowa o pracę'!$E$8,2),IF($X23&gt;0,IF($W23+$X23&lt;2600,ROUND(ROUND($Y23+ROUND($X23*9%,2),2)*'umowa o pracę'!$E$8,2),IF(AND($W23+$X23&gt;=2600,$X23&lt;2600,$W23&lt;2600),ROUND((ROUND(((2600-$X23)/$W23)*$Y23,2)+ROUND($X23*9%,2))*'umowa o pracę'!$E$8,2),IF(AND($W23+$X23&gt;=2600,$X23&gt;=2600),ROUND((ROUND(2600*9%,2))*'umowa o pracę'!$E$8,2),IF(AND($W23+$X23&gt;=2600,$W23&gt;=2600,$X23&lt;2600),ROUND((ROUND($X23*9%,2)+ROUND(((2600-$X23)/$W23)*$Y23,2))*'umowa o pracę'!$E$8,2),0)))),0))))&gt;$J23,$J23,IF(IF(AND($V23=1,$I23&gt;0),ROUND(IF($W23+$X23&gt;=2600,2600*'umowa o pracę'!$E$8,($W23+$X23)*'umowa o pracę'!$E$8),2)+IF($X23=0,ROUND(IF($W23&gt;2600,ROUND($Z23/$W23*2600,2),$Z23)*'umowa o pracę'!$E$8,2),ROUND(IF($W23&gt;2600,ROUND($Z23/$W23*2600,2),$Z23)*'umowa o pracę'!$E$8,2)),ROUND(IF($W23+$X23&gt;=2600,2600*'umowa o pracę'!$E$8,($W23+$X23)*'umowa o pracę'!$E$8),2)-IF($X23=0,ROUND(ROUND(IF($W23&gt;2600,ROUND($Y23/$W23*2600,2),$Y23),2)*'umowa o pracę'!$E$8,2),IF($X23&gt;0,IF($W23+$X23&lt;2600,ROUND(ROUND($Y23+ROUND($X23*9%,2),2)*'umowa o pracę'!$E$8,2),IF(AND($W23+$X23&gt;=2600,$X23&lt;2600,$W23&lt;2600),ROUND((ROUND(((2600-$X23)/$W23)*$Y23,2)+ROUND($X23*9%,2))*'umowa o pracę'!$E$8,2),IF(AND($W23+$X23&gt;=2600,$X23&gt;=2600),ROUND((ROUND(2600*9%,2))*'umowa o pracę'!$E$8,2),IF(AND($W23+$X23&gt;=2600,$W23&gt;=2600,$X23&lt;2600),ROUND((ROUND($X23*9%,2)+ROUND(((2600-$X23)/$W23)*$Y23,2))*'umowa o pracę'!$E$8,2),0)))),0)))&gt;$J23,$J23,IF(AND($V23=1,$I23&gt;0),ROUND(IF($W23+$X23&gt;=2600,2600*'umowa o pracę'!$E$8,($W23+$X23)*'umowa o pracę'!$E$8),2)+IF($X23=0,ROUND(IF($W23&gt;2600,ROUND($Z23/$W23*2600,2),$Z23)*'umowa o pracę'!$E$8,2),ROUND(IF($W23&gt;2600,ROUND($Z23/$W23*2600,2),$Z23)*'umowa o pracę'!$E$8,2)),ROUND(IF($W23+$X23&gt;=2600,2600*'umowa o pracę'!$E$8,($W23+$X23)*'umowa o pracę'!$E$8),2)-IF(AND($X23=0,I23&gt;0),ROUND(ROUND(IF($W23&gt;2600,ROUND($Y23/$W23*2600,2),$Y23),2)*'umowa o pracę'!$E$8,2),IF($X23&gt;0,IF($W23+$X23&lt;2600,ROUND(ROUND($Y23+ROUND($X23*9%,2),2)*'umowa o pracę'!$E$8,2),IF(AND($W23+$X23&gt;=2600,$X23&lt;2600,$W23&lt;2600),ROUND((ROUND(((2600-$X23)/$W23)*$Y23,2)+ROUND($X23*9%,2))*'umowa o pracę'!$E$8,2),IF(AND($W23+$X23&gt;=2600,$X23&gt;=2600),ROUND((ROUND(2600*9%,2))*'umowa o pracę'!$E$8,2),IF(AND($W23+$X23&gt;=2600,$W23&gt;=2600,$X23&lt;2600),ROUND((ROUND($X23*9%,2)+ROUND(((2600-$X23)/$W23)*$Y23,2))*'umowa o pracę'!$E$8,2),0)))),0)))))</f>
        <v>0</v>
      </c>
      <c r="AC23" s="32">
        <f>IF(IF(IF(AND($V23=1,$I23&gt;0),ROUND(IF($W23+$X23&gt;=2800,2800*'umowa o pracę'!$E$8,($W23+$X23)*'umowa o pracę'!$E$8),2)+IF($X23=0,ROUND(IF($W23&gt;2800,ROUND($Z23/$W23*2800,2),$Z23)*'umowa o pracę'!$E$8,2),ROUND(IF($W23&gt;2800,ROUND($Z23/$W23*2800,2),$Z23)*'umowa o pracę'!$E$8,2)),ROUND(IF($W23+$X23&gt;=2800,2800*'umowa o pracę'!$E$8,($W23+$X23)*'umowa o pracę'!$E$8),2)-IF($X23=0,ROUND(ROUND(IF($W23&gt;2800,ROUND($Y23/$W23*2800,2),$Y23),2)*'umowa o pracę'!$E$8,2),IF($X23&gt;0,IF($W23+$X23&lt;2800,ROUND(ROUND($Y23+ROUND($X23*9%,2),2)*'umowa o pracę'!$E$8,2),IF(AND($W23+$X23&gt;=2800,$X23&lt;2800,$W23&lt;2800),ROUND((ROUND(((2800-$X23)/$W23)*$Y23,2)+ROUND($X23*9%,2))*'umowa o pracę'!$E$8,2),IF(AND($W23+$X23&gt;=2800,$X23&gt;=2800),ROUND((ROUND(2800*9%,2))*'umowa o pracę'!$E$8,2),IF(AND($W23+$X23&gt;=2800,$W23&gt;=2800,$X23&lt;2800),ROUND((ROUND($X23*9%,2)+ROUND(((2800-$X23)/$W23)*$Y23,2))*'umowa o pracę'!$E$8,2),0)))),0)))&gt;$J23,$J23,IF(AND($V23=1,$I23&gt;0),ROUND(IF($W23+$X23&gt;=2800,2800*'umowa o pracę'!$E$8,($W23+$X23)*'umowa o pracę'!$E$8),2)+IF($X23=0,ROUND(IF($W23&gt;2800,ROUND($Z23/$W23*2800,2),$Z23)*'umowa o pracę'!$E$8,2),ROUND(IF($W23&gt;2800,ROUND($Z23/$W23*2800,2),$Z23)*'umowa o pracę'!$E$8,2)),ROUND(IF($W23+$X23&gt;=2800,2800*'umowa o pracę'!$E$8,($W23+$X23)*'umowa o pracę'!$E$8),2)-IF($X23=0,ROUND(ROUND(IF($W23&gt;2800,ROUND($Y23/$W23*2800,2),$Y23),2)*'umowa o pracę'!$E$8,2),IF($X23&gt;0,IF($W23+$X23&lt;2800,ROUND(ROUND($Y23+ROUND($X23*9%,2),2)*'umowa o pracę'!$E$8,2),IF(AND($W23+$X23&gt;=2800,$X23&lt;2800,$W23&lt;2800),ROUND((ROUND(((2800-$X23)/$W23)*$Y23,2)+ROUND($X23*9%,2))*'umowa o pracę'!$E$8,2),IF(AND($W23+$X23&gt;=2800,$X23&gt;=2800),ROUND((ROUND(2800*9%,2))*'umowa o pracę'!$E$8,2),IF(AND($W23+$X23&gt;=2800,$W23&gt;=2800,$X23&lt;2800),ROUND((ROUND($X23*9%,2)+ROUND(((2800-$X23)/$W23)*$Y23,2))*'umowa o pracę'!$E$8,2),0)))),0))))&gt;$J23,$J23,IF(IF(AND($V23=1,$I23&gt;0),ROUND(IF($W23+$X23&gt;=2800,2800*'umowa o pracę'!$E$8,($W23+$X23)*'umowa o pracę'!$E$8),2)+IF($X23=0,ROUND(IF($W23&gt;2800,ROUND($Z23/$W23*2800,2),$Z23)*'umowa o pracę'!$E$8,2),ROUND(IF($W23&gt;2800,ROUND($Z23/$W23*2800,2),$Z23)*'umowa o pracę'!$E$8,2)),ROUND(IF($W23+$X23&gt;=2800,2800*'umowa o pracę'!$E$8,($W23+$X23)*'umowa o pracę'!$E$8),2)-IF($X23=0,ROUND(ROUND(IF($W23&gt;2800,ROUND($Y23/$W23*2800,2),$Y23),2)*'umowa o pracę'!$E$8,2),IF($X23&gt;0,IF($W23+$X23&lt;2800,ROUND(ROUND($Y23+ROUND($X23*9%,2),2)*'umowa o pracę'!$E$8,2),IF(AND($W23+$X23&gt;=2800,$X23&lt;2800,$W23&lt;2800),ROUND((ROUND(((2800-$X23)/$W23)*$Y23,2)+ROUND($X23*9%,2))*'umowa o pracę'!$E$8,2),IF(AND($W23+$X23&gt;=2800,$X23&gt;=2800),ROUND((ROUND(2800*9%,2))*'umowa o pracę'!$E$8,2),IF(AND($W23+$X23&gt;=2800,$W23&gt;=2800,$X23&lt;2800),ROUND((ROUND($X23*9%,2)+ROUND(((2800-$X23)/$W23)*$Y23,2))*'umowa o pracę'!$E$8,2),0)))),0)))&gt;$J23,$J23,IF(AND($V23=1,$I23&gt;0),ROUND(IF($W23+$X23&gt;=2800,2800*'umowa o pracę'!$E$8,($W23+$X23)*'umowa o pracę'!$E$8),2)+IF($X23=0,ROUND(IF($W23&gt;2800,ROUND($Z23/$W23*2800,2),$Z23)*'umowa o pracę'!$E$8,2),ROUND(IF($W23&gt;2800,ROUND($Z23/$W23*2800,2),$Z23)*'umowa o pracę'!$E$8,2)),ROUND(IF($W23+$X23&gt;=2800,2800*'umowa o pracę'!$E$8,($W23+$X23)*'umowa o pracę'!$E$8),2)-IF(AND($X23=0,I23&gt;0),ROUND(ROUND(IF($W23&gt;2800,ROUND($Y23/$W23*2800,2),$Y23),2)*'umowa o pracę'!$E$8,2),IF($X23&gt;0,IF($W23+$X23&lt;2800,ROUND(ROUND($Y23+ROUND($X23*9%,2),2)*'umowa o pracę'!$E$8,2),IF(AND($W23+$X23&gt;=2800,$X23&lt;2800,$W23&lt;2800),ROUND((ROUND(((2800-$X23)/$W23)*$Y23,2)+ROUND($X23*9%,2))*'umowa o pracę'!$E$8,2),IF(AND($W23+$X23&gt;=2800,$X23&gt;=2800),ROUND((ROUND(2800*9%,2))*'umowa o pracę'!$E$8,2),IF(AND($W23+$X23&gt;=2800,$W23&gt;=2800,$X23&lt;2800),ROUND((ROUND($X23*9%,2)+ROUND(((2800-$X23)/$W23)*$Y23,2))*'umowa o pracę'!$E$8,2),0)))),0)))))</f>
        <v>0</v>
      </c>
      <c r="AD23" s="32">
        <f>IF('umowa o pracę'!$E$7=2020,IF(IF($V23=1,IF($X23=0,ROUND(IF($W23&gt;2600,ROUND($Y23/$W23*2600,2),$Y23)*'umowa o pracę'!$E$8,2),IF($W23+$X23&lt;2600,ROUND(ROUND($Y23+ROUND($X23*9%,2),2)*'umowa o pracę'!$E$8,2),IF(AND($W23+$X23&gt;=2600,$W23&lt;2600),ROUND((ROUND($Y23+ROUND((2600-$W23)*9%,2),2))*'umowa o pracę'!$E$8,2),IF(AND($W23+$X23&gt;=2600,$W23&gt;=2600),ROUND(ROUND($Y23/$W23*2600,2)*'umowa o pracę'!$E$8,2),0)))),0)&gt;$H23,$H23,IF($V23=1,IF($X23=0,ROUND(IF($W23&gt;2600,ROUND($Y23/$W23*2600,2),$Y23)*'umowa o pracę'!$E$8,2),IF($W23+$X23&lt;2600,ROUND(ROUND($Y23+ROUND($X23*9%,2),2)*'umowa o pracę'!$E$8,2),IF(AND($W23+$X23&gt;=2600,$W23&lt;2600),ROUND((ROUND($Y23+ROUND((2600-$W23)*9%,2),2))*'umowa o pracę'!$E$8,2),IF(AND($W23+$X23&gt;=2600,$W23&gt;=2600),ROUND(ROUND($Y23/$W23*2600,2)*'umowa o pracę'!$E$8,2),0)))),0)),IF('umowa o pracę'!$E$7=2021,IF(IF($V23=1,IF($X23=0,ROUND(IF($W23&gt;2800,ROUND($Y23/$W23*2800,2),$Y23)*'umowa o pracę'!$E$8,2),IF($W23+$X23&lt;2800,ROUND(ROUND($Y23+ROUND($X23*9%,2),2)*'umowa o pracę'!$E$8,2),IF(AND($W23+$X23&gt;=2800,$W23&lt;2800),ROUND((ROUND($Y23+ROUND((2800-$W23)*9%,2),2))*'umowa o pracę'!$E$8,2),IF(AND($W23+$X23&gt;=2800,$W23&gt;=2800),ROUND(ROUND($Y23/$W23*2800,2)*'umowa o pracę'!$E$8,2),0)))),0)&gt;$H23,$H23,IF($V23=1,IF($X23=0,ROUND(IF($W23&gt;2800,ROUND($Y23/$W23*2800,2),$Y23)*'umowa o pracę'!$E$8,2),IF($W23+$X23&lt;2800,ROUND(ROUND($Y23+ROUND($X23*9%,2),2)*'umowa o pracę'!$E$8,2),IF(AND($W23+$X23&gt;=2800,$W23&lt;2800),ROUND((ROUND($Y23+ROUND((2800-$W23)*9%,2),2))*'umowa o pracę'!$E$8,2),IF(AND($W23+$X23&gt;=2800,$W23&gt;=2800),ROUND(ROUND($Y23/$W23*2800,2)*'umowa o pracę'!$E$8,2),0)))),0)),0))</f>
        <v>0</v>
      </c>
      <c r="AE23" s="32">
        <f>IF('umowa o pracę'!$E$7=2020,IF(IF($V23=1,IF($X23=0,ROUND(IF($W23&gt;2600,ROUND($Z23/$W23*2600,2),$Z23)*'umowa o pracę'!$E$8,2),ROUND(IF($W23&gt;2600,ROUND($Z23/$W23*2600,2),$Z23)*'umowa o pracę'!$E$8,2)),0)&gt;$I23,$I23,IF($V23=1,IF($X23=0,ROUND(IF($W23&gt;2600,ROUND($Z23/$W23*2600,2),$Z23)*'umowa o pracę'!$E$8,2),ROUND(IF($W23&gt;2600,ROUND($Z23/$W23*2600,2),$Z23)*'umowa o pracę'!$E$8,2)),0)),IF('umowa o pracę'!$E$7=2021,IF(IF($V23=1,IF($X23=0,ROUND(IF($W23&gt;2800,ROUND($Z23/$W23*2800,2),$Z23)*'umowa o pracę'!$E$8,2),ROUND(IF($W23&gt;2800,ROUND($Z23/$W23*2800,2),$Z23)*'umowa o pracę'!$E$8,2)),0)&gt;$I23,$I23,IF($V23=1,IF($X23=0,ROUND(IF($W23&gt;2800,ROUND($Z23/$W23*2800,2),$Z23)*'umowa o pracę'!$E$8,2),ROUND(IF($W23&gt;2800,ROUND($Z23/$W23*2800,2),$Z23)*'umowa o pracę'!$E$8,2)),0)),0))</f>
        <v>0</v>
      </c>
      <c r="AF23" s="56">
        <f>IF('umowa o pracę'!$E$7=2020,$AB23,IF('umowa o pracę'!$E$7=2021,$AC23,0))</f>
        <v>0</v>
      </c>
      <c r="AG23" s="53">
        <f t="shared" si="1"/>
        <v>1</v>
      </c>
      <c r="AH23" s="39">
        <f>IF('umowa o pracę'!$E$6&lt;3,0,$L23)</f>
        <v>0</v>
      </c>
      <c r="AI23" s="39">
        <f>IF('umowa o pracę'!$E$6&lt;3,0,$M23)</f>
        <v>0</v>
      </c>
      <c r="AJ23" s="55">
        <f>IF('umowa o pracę'!$E$6&lt;3,0,$N23)</f>
        <v>0</v>
      </c>
      <c r="AK23" s="55">
        <f>IF('umowa o pracę'!$E$6&lt;3,0,$O23)</f>
        <v>0</v>
      </c>
      <c r="AL23" s="32">
        <f>IF('umowa o pracę'!$E$7=2020,ROUND(IF($AH23&gt;=2600,2600*'umowa o pracę'!$E$8,$AH23*'umowa o pracę'!$E$8),2),IF('umowa o pracę'!$E$7=2021,ROUND(IF($AH23&gt;=2800,2800*'umowa o pracę'!$E$8,$AH23*'umowa o pracę'!$E$8),2),0))</f>
        <v>0</v>
      </c>
      <c r="AM23" s="32">
        <f>IF(IF(IF(AND($AG23=1,$I23&gt;0),ROUND(IF($AH23+$AI23&gt;=2600,2600*'umowa o pracę'!$E$8,($AH23+$AI23)*'umowa o pracę'!$E$8),2)+IF($AI23=0,ROUND(IF($AH23&gt;2600,ROUND($AK23/$AH23*2600,2),$AK23)*'umowa o pracę'!$E$8,2),ROUND(IF($AH23&gt;2600,ROUND($AK23/$AH23*2600,2),$AK23)*'umowa o pracę'!$E$8,2)),ROUND(IF($AH23+$AI23&gt;=2600,2600*'umowa o pracę'!$E$8,($AH23+$AI23)*'umowa o pracę'!$E$8),2)-IF($AI23=0,ROUND(ROUND(IF($AH23&gt;2600,ROUND($AJ23/$AH23*2600,2),$AJ23),2)*'umowa o pracę'!$E$8,2),IF($AI23&gt;0,IF($AH23+$AI23&lt;2600,ROUND(ROUND($AJ23+ROUND($AI23*9%,2),2)*'umowa o pracę'!$E$8,2),IF(AND($AH23+$AI23&gt;=2600,$AI23&lt;2600,$AH23&lt;2600),ROUND((ROUND(((2600-$AI23)/$AH23)*$AJ23,2)+ROUND($AI23*9%,2))*'umowa o pracę'!$E$8,2),IF(AND($AH23+$AI23&gt;=2600,$AI23&gt;=2600),ROUND((ROUND(2600*9%,2))*'umowa o pracę'!$E$8,2),IF(AND($AH23+$AI23&gt;=2600,$AH23&gt;=2600,$AI23&lt;2600),ROUND((ROUND($AI23*9%,2)+ROUND(((2600-$AI23)/$AH23)*$AJ23,2))*'umowa o pracę'!$E$8,2),0)))),0)))&gt;$J23,$J23,IF(AND($AG23=1,$I23&gt;0),ROUND(IF($AH23+$AI23&gt;=2600,2600*'umowa o pracę'!$E$8,($AH23+$AI23)*'umowa o pracę'!$E$8),2)+IF($AI23=0,ROUND(IF($AH23&gt;2600,ROUND($AK23/$AH23*2600,2),$AK23)*'umowa o pracę'!$E$8,2),ROUND(IF($AH23&gt;2600,ROUND($AK23/$AH23*2600,2),$AK23)*'umowa o pracę'!$E$8,2)),ROUND(IF($AH23+$AI23&gt;=2600,2600*'umowa o pracę'!$E$8,($AH23+$AI23)*'umowa o pracę'!$E$8),2)-IF($AI23=0,ROUND(ROUND(IF($AH23&gt;2600,ROUND($AJ23/$AH23*2600,2),$AJ23),2)*'umowa o pracę'!$E$8,2),IF($AI23&gt;0,IF($AH23+$AI23&lt;2600,ROUND(ROUND($AJ23+ROUND($AI23*9%,2),2)*'umowa o pracę'!$E$8,2),IF(AND($AH23+$AI23&gt;=2600,$AI23&lt;2600,$AH23&lt;2600),ROUND((ROUND(((2600-$AI23)/$AH23)*$AJ23,2)+ROUND($AI23*9%,2))*'umowa o pracę'!$E$8,2),IF(AND($AH23+$AI23&gt;=2600,$AI23&gt;=2600),ROUND((ROUND(2600*9%,2))*'umowa o pracę'!$E$8,2),IF(AND($AH23+$AI23&gt;=2600,$AH23&gt;=2600,$AI23&lt;2600),ROUND((ROUND($AI23*9%,2)+ROUND(((2600-$AI23)/$AH23)*$AJ23,2))*'umowa o pracę'!$E$8,2),0)))),0))))&gt;$J23,$J23,IF(IF(AND($AG23=1,$I23&gt;0),ROUND(IF($AH23+$AI23&gt;=2600,2600*'umowa o pracę'!$E$8,($AH23+$AI23)*'umowa o pracę'!$E$8),2)+IF($AI23=0,ROUND(IF($AH23&gt;2600,ROUND($AK23/$AH23*2600,2),$AK23)*'umowa o pracę'!$E$8,2),ROUND(IF($AH23&gt;2600,ROUND($AK23/$AH23*2600,2),$AK23)*'umowa o pracę'!$E$8,2)),ROUND(IF($AH23+$AI23&gt;=2600,2600*'umowa o pracę'!$E$8,($AH23+$AI23)*'umowa o pracę'!$E$8),2)-IF($AI23=0,ROUND(ROUND(IF($AH23&gt;2600,ROUND($AJ23/$AH23*2600,2),$AJ23),2)*'umowa o pracę'!$E$8,2),IF($AI23&gt;0,IF($AH23+$AI23&lt;2600,ROUND(ROUND($AJ23+ROUND($AI23*9%,2),2)*'umowa o pracę'!$E$8,2),IF(AND($AH23+$AI23&gt;=2600,$AI23&lt;2600,$AH23&lt;2600),ROUND((ROUND(((2600-$AI23)/$AH23)*$AJ23,2)+ROUND($AI23*9%,2))*'umowa o pracę'!$E$8,2),IF(AND($AH23+$AI23&gt;=2600,$AI23&gt;=2600),ROUND((ROUND(2600*9%,2))*'umowa o pracę'!$E$8,2),IF(AND($AH23+$AI23&gt;=2600,$AH23&gt;=2600,$AI23&lt;2600),ROUND((ROUND($AI23*9%,2)+ROUND(((2600-$AI23)/$AH23)*$AJ23,2))*'umowa o pracę'!$E$8,2),0)))),0)))&gt;$J23,$J23,IF(AND($AG23=1,$I23&gt;0),ROUND(IF($AH23+$AI23&gt;=2600,2600*'umowa o pracę'!$E$8,($AH23+$AI23)*'umowa o pracę'!$E$8),2)+IF($AI23=0,ROUND(IF($AH23&gt;2600,ROUND($AK23/$AH23*2600,2),$AK23)*'umowa o pracę'!$E$8,2),ROUND(IF($AH23&gt;2600,ROUND($AK23/$AH23*2600,2),$AK23)*'umowa o pracę'!$E$8,2)),ROUND(IF($AH23+$AI23&gt;=2600,2600*'umowa o pracę'!$E$8,($AH23+$AI23)*'umowa o pracę'!$E$8),2)-IF(AND($AI23=0,I23&gt;0),ROUND(ROUND(IF($AH23&gt;2600,ROUND($AJ23/$AH23*2600,2),$AJ23),2)*'umowa o pracę'!$E$8,2),IF($AI23&gt;0,IF($AH23+$AI23&lt;2600,ROUND(ROUND($AJ23+ROUND($AI23*9%,2),2)*'umowa o pracę'!$E$8,2),IF(AND($AH23+$AI23&gt;=2600,$AI23&lt;2600,$AH23&lt;2600),ROUND((ROUND(((2600-$AI23)/$AH23)*$AJ23,2)+ROUND($AI23*9%,2))*'umowa o pracę'!$E$8,2),IF(AND($AH23+$AI23&gt;=2600,$AI23&gt;=2600),ROUND((ROUND(2600*9%,2))*'umowa o pracę'!$E$8,2),IF(AND($AH23+$AI23&gt;=2600,$AH23&gt;=2600,$AI23&lt;2600),ROUND((ROUND($AI23*9%,2)+ROUND(((2600-$AI23)/$AH23)*$AJ23,2))*'umowa o pracę'!$E$8,2),0)))),0)))))</f>
        <v>0</v>
      </c>
      <c r="AN23" s="32">
        <f>IF(IF(IF(AND($AG23=1,$I23&gt;0),ROUND(IF($AH23+$AI23&gt;=2800,2800*'umowa o pracę'!$E$8,($AH23+$AI23)*'umowa o pracę'!$E$8),2)+IF($AI23=0,ROUND(IF($AH23&gt;2800,ROUND($AK23/$AH23*2800,2),$AK23)*'umowa o pracę'!$E$8,2),ROUND(IF($AH23&gt;2800,ROUND($AK23/$AH23*2800,2),$AK23)*'umowa o pracę'!$E$8,2)),ROUND(IF($AH23+$AI23&gt;=2800,2800*'umowa o pracę'!$E$8,($AH23+$AI23)*'umowa o pracę'!$E$8),2)-IF($AI23=0,ROUND(ROUND(IF($AH23&gt;2800,ROUND($AJ23/$AH23*2800,2),$AJ23),2)*'umowa o pracę'!$E$8,2),IF($AI23&gt;0,IF($AH23+$AI23&lt;2800,ROUND(ROUND($AJ23+ROUND($AI23*9%,2),2)*'umowa o pracę'!$E$8,2),IF(AND($AH23+$AI23&gt;=2800,$AI23&lt;2800,$AH23&lt;2800),ROUND((ROUND(((2800-$AI23)/$AH23)*$AJ23,2)+ROUND($AI23*9%,2))*'umowa o pracę'!$E$8,2),IF(AND($AH23+$AI23&gt;=2800,$AI23&gt;=2800),ROUND((ROUND(2800*9%,2))*'umowa o pracę'!$E$8,2),IF(AND($AH23+$AI23&gt;=2800,$AH23&gt;=2800,$AI23&lt;2800),ROUND((ROUND($AI23*9%,2)+ROUND(((2800-$AI23)/$AH23)*$AJ23,2))*'umowa o pracę'!$E$8,2),0)))),0)))&gt;$J23,$J23,IF(AND($AG23=1,$I23&gt;0),ROUND(IF($AH23+$AI23&gt;=2800,2800*'umowa o pracę'!$E$8,($AH23+$AI23)*'umowa o pracę'!$E$8),2)+IF($AI23=0,ROUND(IF($AH23&gt;2800,ROUND($AK23/$AH23*2800,2),$AK23)*'umowa o pracę'!$E$8,2),ROUND(IF($AH23&gt;2800,ROUND($AK23/$AH23*2800,2),$AK23)*'umowa o pracę'!$E$8,2)),ROUND(IF($AH23+$AI23&gt;=2800,2800*'umowa o pracę'!$E$8,($AH23+$AI23)*'umowa o pracę'!$E$8),2)-IF($AI23=0,ROUND(ROUND(IF($AH23&gt;2800,ROUND($AJ23/$AH23*2800,2),$AJ23),2)*'umowa o pracę'!$E$8,2),IF($AI23&gt;0,IF($AH23+$AI23&lt;2800,ROUND(ROUND($AJ23+ROUND($AI23*9%,2),2)*'umowa o pracę'!$E$8,2),IF(AND($AH23+$AI23&gt;=2800,$AI23&lt;2800,$AH23&lt;2800),ROUND((ROUND(((2800-$AI23)/$AH23)*$AJ23,2)+ROUND($AI23*9%,2))*'umowa o pracę'!$E$8,2),IF(AND($AH23+$AI23&gt;=2800,$AI23&gt;=2800),ROUND((ROUND(2800*9%,2))*'umowa o pracę'!$E$8,2),IF(AND($AH23+$AI23&gt;=2800,$AH23&gt;=2800,$AI23&lt;2800),ROUND((ROUND($AI23*9%,2)+ROUND(((2800-$AI23)/$AH23)*$AJ23,2))*'umowa o pracę'!$E$8,2),0)))),0))))&gt;$J23,$J23,IF(IF(AND($AG23=1,$I23&gt;0),ROUND(IF($AH23+$AI23&gt;=2800,2800*'umowa o pracę'!$E$8,($AH23+$AI23)*'umowa o pracę'!$E$8),2)+IF($AI23=0,ROUND(IF($AH23&gt;2800,ROUND($AK23/$AH23*2800,2),$AK23)*'umowa o pracę'!$E$8,2),ROUND(IF($AH23&gt;2800,ROUND($AK23/$AH23*2800,2),$AK23)*'umowa o pracę'!$E$8,2)),ROUND(IF($AH23+$AI23&gt;=2800,2800*'umowa o pracę'!$E$8,($AH23+$AI23)*'umowa o pracę'!$E$8),2)-IF($AI23=0,ROUND(ROUND(IF($AH23&gt;2800,ROUND($AJ23/$AH23*2800,2),$AJ23),2)*'umowa o pracę'!$E$8,2),IF($AI23&gt;0,IF($AH23+$AI23&lt;2800,ROUND(ROUND($AJ23+ROUND($AI23*9%,2),2)*'umowa o pracę'!$E$8,2),IF(AND($AH23+$AI23&gt;=2800,$AI23&lt;2800,$AH23&lt;2800),ROUND((ROUND(((2800-$AI23)/$AH23)*$AJ23,2)+ROUND($AI23*9%,2))*'umowa o pracę'!$E$8,2),IF(AND($AH23+$AI23&gt;=2800,$AI23&gt;=2800),ROUND((ROUND(2800*9%,2))*'umowa o pracę'!$E$8,2),IF(AND($AH23+$AI23&gt;=2800,$AH23&gt;=2800,$AI23&lt;2800),ROUND((ROUND($AI23*9%,2)+ROUND(((2800-$AI23)/$AH23)*$AJ23,2))*'umowa o pracę'!$E$8,2),0)))),0)))&gt;$J23,$J23,IF(AND($AG23=1,$I23&gt;0),ROUND(IF($AH23+$AI23&gt;=2800,2800*'umowa o pracę'!$E$8,($AH23+$AI23)*'umowa o pracę'!$E$8),2)+IF($AI23=0,ROUND(IF($AH23&gt;2800,ROUND($AK23/$AH23*2800,2),$AK23)*'umowa o pracę'!$E$8,2),ROUND(IF($AH23&gt;2800,ROUND($AK23/$AH23*2800,2),$AK23)*'umowa o pracę'!$E$8,2)),ROUND(IF($AH23+$AI23&gt;=2800,2800*'umowa o pracę'!$E$8,($AH23+$AI23)*'umowa o pracę'!$E$8),2)-IF(AND($AI23=0,I23&gt;0),ROUND(ROUND(IF($AH23&gt;2800,ROUND($AJ23/$AH23*2800,2),$AJ23),2)*'umowa o pracę'!$E$8,2),IF($AI23&gt;0,IF($AH23+$AI23&lt;2800,ROUND(ROUND($AJ23+ROUND($AI23*9%,2),2)*'umowa o pracę'!$E$8,2),IF(AND($AH23+$AI23&gt;=2800,$AI23&lt;2800,$AH23&lt;2800),ROUND((ROUND(((2800-$AI23)/$AH23)*$AJ23,2)+ROUND($AI23*9%,2))*'umowa o pracę'!$E$8,2),IF(AND($AH23+$AI23&gt;=2800,$AI23&gt;=2800),ROUND((ROUND(2800*9%,2))*'umowa o pracę'!$E$8,2),IF(AND($AH23+$AI23&gt;=2800,$AH23&gt;=2800,$AI23&lt;2800),ROUND((ROUND($AI23*9%,2)+ROUND(((2800-$AI23)/$AH23)*$AJ23,2))*'umowa o pracę'!$E$8,2),0)))),0)))))</f>
        <v>0</v>
      </c>
      <c r="AO23" s="32">
        <f>IF('umowa o pracę'!$E$7=2020,IF(IF($AG23=1,IF($AI23=0,ROUND(IF($AH23&gt;2600,ROUND($AJ23/$AH23*2600,2),$AJ23)*'umowa o pracę'!$E$8,2),IF($AH23+$AI23&lt;2600,ROUND(ROUND($AJ23+ROUND($AI23*9%,2),2)*'umowa o pracę'!$E$8,2),IF(AND($AH23+$AI23&gt;=2600,$AH23&lt;2600),ROUND((ROUND($AJ23+ROUND((2600-$AH23)*9%,2),2))*'umowa o pracę'!$E$8,2),IF(AND($AH23+$AI23&gt;=2600,$AH23&gt;=2600),ROUND(ROUND($AJ23/$AH23*2600,2)*'umowa o pracę'!$E$8,2),0)))),0)&gt;$H23,$H23,IF($AG23=1,IF($AI23=0,ROUND(IF($AH23&gt;2600,ROUND($AJ23/$AH23*2600,2),$AJ23)*'umowa o pracę'!$E$8,2),IF($AH23+$AI23&lt;2600,ROUND(ROUND($AJ23+ROUND($AI23*9%,2),2)*'umowa o pracę'!$E$8,2),IF(AND($AH23+$AI23&gt;=2600,$AH23&lt;2600),ROUND((ROUND($AJ23+ROUND((2600-$AH23)*9%,2),2))*'umowa o pracę'!$E$8,2),IF(AND($AH23+$AI23&gt;=2600,$AH23&gt;=2600),ROUND(ROUND($AJ23/$AH23*2600,2)*'umowa o pracę'!$E$8,2),0)))),0)),IF('umowa o pracę'!$E$7=2021,IF(IF($AG23=1,IF($AI23=0,ROUND(IF($AH23&gt;2800,ROUND($AJ23/$AH23*2800,2),$AJ23)*'umowa o pracę'!$E$8,2),IF($AH23+$AI23&lt;2800,ROUND(ROUND($AJ23+ROUND($AI23*9%,2),2)*'umowa o pracę'!$E$8,2),IF(AND($AH23+$AI23&gt;=2800,$AH23&lt;2800),ROUND((ROUND($AJ23+ROUND((2800-$AH23)*9%,2),2))*'umowa o pracę'!$E$8,2),IF(AND($AH23+$AI23&gt;=2800,$AH23&gt;=2800),ROUND(ROUND($AJ23/$AH23*2800,2)*'umowa o pracę'!$E$8,2),0)))),0)&gt;$H23,$H23,IF($AG23=1,IF($AI23=0,ROUND(IF($AH23&gt;2800,ROUND($AJ23/$AH23*2800,2),$AJ23)*'umowa o pracę'!$E$8,2),IF($AH23+$AI23&lt;2800,ROUND(ROUND($AJ23+ROUND($AI23*9%,2),2)*'umowa o pracę'!$E$8,2),IF(AND($AH23+$AI23&gt;=2800,$AH23&lt;2800),ROUND((ROUND($AJ23+ROUND((2800-$AH23)*9%,2),2))*'umowa o pracę'!$E$8,2),IF(AND($AH23+$AI23&gt;=2800,$AH23&gt;=2800),ROUND(ROUND($AJ23/$AH23*2800,2)*'umowa o pracę'!$E$8,2),0)))),0)),0))</f>
        <v>0</v>
      </c>
      <c r="AP23" s="32">
        <f>IF('umowa o pracę'!$E$7=2020,IF(IF($AG23=1,IF($AI23=0,ROUND(IF($AH23&gt;2600,ROUND($AK23/$AH23*2600,2),$AK23)*'umowa o pracę'!$E$8,2),ROUND(IF($AH23&gt;2600,ROUND($AK23/$AH23*2600,2),$AK23)*'umowa o pracę'!$E$8,2)),0)&gt;$I23,$I23,IF($AG23=1,IF($AI23=0,ROUND(IF($AH23&gt;2600,ROUND($AK23/$AH23*2600,2),$AK23)*'umowa o pracę'!$E$8,2),ROUND(IF($AH23&gt;2600,ROUND($AK23/$AH23*2600,2),$AK23)*'umowa o pracę'!$E$8,2)),0)),IF('umowa o pracę'!$E$7=2021,IF(IF($AG23=1,IF($AI23=0,ROUND(IF($AH23&gt;2800,ROUND($AK23/$AH23*2800,2),$AK23)*'umowa o pracę'!$E$8,2),ROUND(IF($AH23&gt;2800,ROUND($AK23/$AH23*2800,2),$AK23)*'umowa o pracę'!$E$8,2)),0)&gt;$I23,$I23,IF($AG23=1,IF($AI23=0,ROUND(IF($AH23&gt;2800,ROUND($AK23/$AH23*2800,2),$AK23)*'umowa o pracę'!$E$8,2),ROUND(IF($AH23&gt;2800,ROUND($AK23/$AH23*2800,2),$AK23)*'umowa o pracę'!$E$8,2)),0)),0))</f>
        <v>0</v>
      </c>
      <c r="AQ23" s="56">
        <f>IF('umowa o pracę'!$E$7=2020,$AM23,IF('umowa o pracę'!$E$7=2021,$AN23,0))</f>
        <v>0</v>
      </c>
      <c r="AR23" s="33">
        <f>IF('umowa o pracę'!$E$7=0,0,U23+AF23+AQ23)</f>
        <v>0</v>
      </c>
      <c r="AS23" s="19"/>
      <c r="AT23" s="19"/>
      <c r="AU23" s="19"/>
      <c r="AV23" s="19" t="s">
        <v>17</v>
      </c>
      <c r="AW23" s="224">
        <f>SUMPRODUCT(G12:G260,AR12:AR260)</f>
        <v>0</v>
      </c>
      <c r="AX23" s="19">
        <f t="shared" si="2"/>
        <v>10</v>
      </c>
      <c r="AY23" s="19"/>
      <c r="AZ23" s="234">
        <f t="shared" si="3"/>
        <v>0</v>
      </c>
      <c r="BA23" s="234">
        <f t="shared" si="4"/>
        <v>0</v>
      </c>
      <c r="BB23" s="234">
        <f t="shared" si="5"/>
        <v>0</v>
      </c>
      <c r="BC23" s="234">
        <f t="shared" si="6"/>
        <v>0</v>
      </c>
      <c r="BD23" s="234">
        <f t="shared" si="7"/>
        <v>0</v>
      </c>
      <c r="BE23" s="234">
        <f t="shared" si="8"/>
        <v>0</v>
      </c>
      <c r="BF23" s="234">
        <f t="shared" si="9"/>
        <v>0</v>
      </c>
      <c r="BG23" s="234">
        <f t="shared" si="10"/>
        <v>0</v>
      </c>
      <c r="BH23" s="234">
        <f t="shared" si="11"/>
        <v>0</v>
      </c>
      <c r="BI23" s="238">
        <f t="shared" si="12"/>
        <v>0</v>
      </c>
      <c r="BJ23" s="236"/>
      <c r="BK23" s="236"/>
      <c r="BL23" s="237"/>
    </row>
    <row r="24" spans="1:64" ht="15.75" customHeight="1" x14ac:dyDescent="0.25">
      <c r="A24" s="129">
        <v>13</v>
      </c>
      <c r="B24" s="57"/>
      <c r="C24" s="57"/>
      <c r="D24" s="36"/>
      <c r="E24" s="36"/>
      <c r="F24" s="242"/>
      <c r="G24" s="37">
        <v>1</v>
      </c>
      <c r="H24" s="58">
        <v>0</v>
      </c>
      <c r="I24" s="59">
        <v>0</v>
      </c>
      <c r="J24" s="60">
        <v>0</v>
      </c>
      <c r="K24" s="52">
        <v>1</v>
      </c>
      <c r="L24" s="39">
        <v>0</v>
      </c>
      <c r="M24" s="39">
        <v>0</v>
      </c>
      <c r="N24" s="39">
        <v>0</v>
      </c>
      <c r="O24" s="39">
        <v>0</v>
      </c>
      <c r="P24" s="35">
        <f>IF('umowa o pracę'!$E$7=2020,ROUND(IF($L24&gt;=2600,2600*'umowa o pracę'!$E$8,$L24*'umowa o pracę'!$E$8),2),IF('umowa o pracę'!$E$7=2021,ROUND(IF($L24&gt;=2800,2800*'umowa o pracę'!$E$8,$L24*'umowa o pracę'!$E$8),2),0))</f>
        <v>0</v>
      </c>
      <c r="Q24" s="252">
        <f>IF(IF(IF(AND($K24=1,$I24&gt;0),ROUND(IF($L24+$M24&gt;=2600,2600*'umowa o pracę'!$E$8,($L24+$M24)*'umowa o pracę'!$E$8),2)+IF($M24=0,ROUND(IF($L24&gt;2600,ROUND($O24/$L24*2600,2),$O24)*'umowa o pracę'!$E$8,2),ROUND(IF($L24&gt;2600,ROUND($O24/$L24*2600,2),$O24)*'umowa o pracę'!$E$8,2)),ROUND(IF($L24+$M24&gt;=2600,2600*'umowa o pracę'!$E$8,($L24+$M24)*'umowa o pracę'!$E$8),2)-IF($M24=0,ROUND(ROUND(IF($L24&gt;2600,ROUND($N24/$L24*2600,2),$N24),2)*'umowa o pracę'!$E$8,2),IF($M24&gt;0,IF($L24+$M24&lt;2600,ROUND(ROUND($N24+ROUND($M24*9%,2),2)*'umowa o pracę'!$E$8,2),IF(AND($L24+$M24&gt;=2600,$M24&lt;2600,$L24&lt;2600),ROUND((ROUND(((2600-$M24)/$L24)*$N24,2)+ROUND($M24*9%,2))*'umowa o pracę'!$E$8,2),IF(AND($L24+$M24&gt;=2600,$M24&gt;=2600),ROUND((ROUND(2600*9%,2))*'umowa o pracę'!$E$8,2),IF(AND($L24+$M24&gt;=2600,$L24&gt;=2600,$M24&lt;2600),ROUND((ROUND($M24*9%,2)+ROUND(((2600-$M24)/$L24)*$N24,2))*'umowa o pracę'!$E$8,2),0)))),0)))&gt;$J24,$J24,IF(AND($K24=1,$I24&gt;0),ROUND(IF($L24+$M24&gt;=2600,2600*'umowa o pracę'!$E$8,($L24+$M24)*'umowa o pracę'!$E$8),2)+IF($M24=0,ROUND(IF($L24&gt;2600,ROUND($O24/$L24*2600,2),$O24)*'umowa o pracę'!$E$8,2),ROUND(IF($L24&gt;2600,ROUND($O24/$L24*2600,2),$O24)*'umowa o pracę'!$E$8,2)),ROUND(IF($L24+$M24&gt;=2600,2600*'umowa o pracę'!$E$8,($L24+$M24)*'umowa o pracę'!$E$8),2)-IF($M24=0,ROUND(ROUND(IF($L24&gt;2600,ROUND($N24/$L24*2600,2),$N24),2)*'umowa o pracę'!$E$8,2),IF($M24&gt;0,IF($L24+$M24&lt;2600,ROUND(ROUND($N24+ROUND($M24*9%,2),2)*'umowa o pracę'!$E$8,2),IF(AND($L24+$M24&gt;=2600,$M24&lt;2600,$L24&lt;2600),ROUND((ROUND(((2600-$M24)/$L24)*$N24,2)+ROUND($M24*9%,2))*'umowa o pracę'!$E$8,2),IF(AND($L24+$M24&gt;=2600,$M24&gt;=2600),ROUND((ROUND(2600*9%,2))*'umowa o pracę'!$E$8,2),IF(AND($L24+$M24&gt;=2600,$L24&gt;=2600,$M24&lt;2600),ROUND((ROUND($M24*9%,2)+ROUND(((2600-$M24)/$L24)*$N24,2))*'umowa o pracę'!$E$8,2),0)))),0))))&gt;$J24,$J24,IF(IF(AND($K24=1,$I24&gt;0),ROUND(IF($L24+$M24&gt;=2600,2600*'umowa o pracę'!$E$8,($L24+$M24)*'umowa o pracę'!$E$8),2)+IF($M24=0,ROUND(IF($L24&gt;2600,ROUND($O24/$L24*2600,2),$O24)*'umowa o pracę'!$E$8,2),ROUND(IF($L24&gt;2600,ROUND($O24/$L24*2600,2),$O24)*'umowa o pracę'!$E$8,2)),ROUND(IF($L24+$M24&gt;=2600,2600*'umowa o pracę'!$E$8,($L24+$M24)*'umowa o pracę'!$E$8),2)-IF($M24=0,ROUND(ROUND(IF($L24&gt;2600,ROUND($N24/$L24*2600,2),$N24),2)*'umowa o pracę'!$E$8,2),IF($M24&gt;0,IF($L24+$M24&lt;2600,ROUND(ROUND($N24+ROUND($M24*9%,2),2)*'umowa o pracę'!$E$8,2),IF(AND($L24+$M24&gt;=2600,$M24&lt;2600,$L24&lt;2600),ROUND((ROUND(((2600-$M24)/$L24)*$N24,2)+ROUND($M24*9%,2))*'umowa o pracę'!$E$8,2),IF(AND($L24+$M24&gt;=2600,$M24&gt;=2600),ROUND((ROUND(2600*9%,2))*'umowa o pracę'!$E$8,2),IF(AND($L24+$M24&gt;=2600,$L24&gt;=2600,$M24&lt;2600),ROUND((ROUND($M24*9%,2)+ROUND(((2600-$M24)/$L24)*$N24,2))*'umowa o pracę'!$E$8,2),0)))),0)))&gt;$J24,$J24,IF(AND($K24=1,$I24&gt;0),ROUND(IF($L24+$M24&gt;=2600,2600*'umowa o pracę'!$E$8,($L24+$M24)*'umowa o pracę'!$E$8),2)+IF($M24=0,ROUND(IF($L24&gt;2600,ROUND($O24/$L24*2600,2),$O24)*'umowa o pracę'!$E$8,2),ROUND(IF($L24&gt;2600,ROUND($O24/$L24*2600,2),$O24)*'umowa o pracę'!$E$8,2)),ROUND(IF($L24+$M24&gt;=2600,2600*'umowa o pracę'!$E$8,($L24+$M24)*'umowa o pracę'!$E$8),2)-IF(AND($M24=0,I24&gt;0),ROUND(ROUND(IF($L24&gt;2600,ROUND($N24/$L24*2600,2),$N24),2)*'umowa o pracę'!$E$8,2),IF($M24&gt;0,IF($L24+$M24&lt;2600,ROUND(ROUND($N24+ROUND($M24*9%,2),2)*'umowa o pracę'!$E$8,2),IF(AND($L24+$M24&gt;=2600,$M24&lt;2600,$L24&lt;2600),ROUND((ROUND(((2600-$M24)/$L24)*$N24,2)+ROUND($M24*9%,2))*'umowa o pracę'!$E$8,2),IF(AND($L24+$M24&gt;=2600,$M24&gt;=2600),ROUND((ROUND(2600*9%,2))*'umowa o pracę'!$E$8,2),IF(AND($L24+$M24&gt;=2600,$L24&gt;=2600,$M24&lt;2600),ROUND((ROUND($M24*9%,2)+ROUND(((2600-$M24)/$L24)*$N24,2))*'umowa o pracę'!$E$8,2),0)))),0)))))</f>
        <v>0</v>
      </c>
      <c r="R24" s="252">
        <f>IF(IF(IF(AND($K24=1,$I24&gt;0),ROUND(IF($L24+$M24&gt;=2800,2800*'umowa o pracę'!$E$8,($L24+$M24)*'umowa o pracę'!$E$8),2)+IF($M24=0,ROUND(IF($L24&gt;2800,ROUND($O24/$L24*2800,2),$O24)*'umowa o pracę'!$E$8,2),ROUND(IF($L24&gt;2800,ROUND($O24/$L24*2800,2),$O24)*'umowa o pracę'!$E$8,2)),ROUND(IF($L24+$M24&gt;=2800,2800*'umowa o pracę'!$E$8,($L24+$M24)*'umowa o pracę'!$E$8),2)-IF($M24=0,ROUND(ROUND(IF($L24&gt;2800,ROUND($N24/$L24*2800,2),$N24),2)*'umowa o pracę'!$E$8,2),IF($M24&gt;0,IF($L24+$M24&lt;2800,ROUND(ROUND($N24+ROUND($M24*9%,2),2)*'umowa o pracę'!$E$8,2),IF(AND($L24+$M24&gt;=2800,$M24&lt;2800,$L24&lt;2800),ROUND((ROUND(((2800-$M24)/$L24)*$N24,2)+ROUND($M24*9%,2))*'umowa o pracę'!$E$8,2),IF(AND($L24+$M24&gt;=2800,$M24&gt;=2800),ROUND((ROUND(2800*9%,2))*'umowa o pracę'!$E$8,2),IF(AND($L24+$M24&gt;=2800,$L24&gt;=2800,$M24&lt;2800),ROUND((ROUND($M24*9%,2)+ROUND(((2800-$M24)/$L24)*$N24,2))*'umowa o pracę'!$E$8,2),0)))),0)))&gt;$J24,$J24,IF(AND($K24=1,$I24&gt;0),ROUND(IF($L24+$M24&gt;=2800,2800*'umowa o pracę'!$E$8,($L24+$M24)*'umowa o pracę'!$E$8),2)+IF($M24=0,ROUND(IF($L24&gt;2800,ROUND($O24/$L24*2800,2),$O24)*'umowa o pracę'!$E$8,2),ROUND(IF($L24&gt;2800,ROUND($O24/$L24*2800,2),$O24)*'umowa o pracę'!$E$8,2)),ROUND(IF($L24+$M24&gt;=2800,2800*'umowa o pracę'!$E$8,($L24+$M24)*'umowa o pracę'!$E$8),2)-IF($M24=0,ROUND(ROUND(IF($L24&gt;2800,ROUND($N24/$L24*2800,2),$N24),2)*'umowa o pracę'!$E$8,2),IF($M24&gt;0,IF($L24+$M24&lt;2800,ROUND(ROUND($N24+ROUND($M24*9%,2),2)*'umowa o pracę'!$E$8,2),IF(AND($L24+$M24&gt;=2800,$M24&lt;2800,$L24&lt;2800),ROUND((ROUND(((2800-$M24)/$L24)*$N24,2)+ROUND($M24*9%,2))*'umowa o pracę'!$E$8,2),IF(AND($L24+$M24&gt;=2800,$M24&gt;=2800),ROUND((ROUND(2800*9%,2))*'umowa o pracę'!$E$8,2),IF(AND($L24+$M24&gt;=2800,$L24&gt;=2800,$M24&lt;2800),ROUND((ROUND($M24*9%,2)+ROUND(((2800-$M24)/$L24)*$N24,2))*'umowa o pracę'!$E$8,2),0)))),0))))&gt;$J24,$J24,IF(IF(AND($K24=1,$I24&gt;0),ROUND(IF($L24+$M24&gt;=2800,2800*'umowa o pracę'!$E$8,($L24+$M24)*'umowa o pracę'!$E$8),2)+IF($M24=0,ROUND(IF($L24&gt;2800,ROUND($O24/$L24*2800,2),$O24)*'umowa o pracę'!$E$8,2),ROUND(IF($L24&gt;2800,ROUND($O24/$L24*2800,2),$O24)*'umowa o pracę'!$E$8,2)),ROUND(IF($L24+$M24&gt;=2800,2800*'umowa o pracę'!$E$8,($L24+$M24)*'umowa o pracę'!$E$8),2)-IF($M24=0,ROUND(ROUND(IF($L24&gt;2800,ROUND($N24/$L24*2800,2),$N24),2)*'umowa o pracę'!$E$8,2),IF($M24&gt;0,IF($L24+$M24&lt;2800,ROUND(ROUND($N24+ROUND($M24*9%,2),2)*'umowa o pracę'!$E$8,2),IF(AND($L24+$M24&gt;=2800,$M24&lt;2800,$L24&lt;2800),ROUND((ROUND(((2800-$M24)/$L24)*$N24,2)+ROUND($M24*9%,2))*'umowa o pracę'!$E$8,2),IF(AND($L24+$M24&gt;=2800,$M24&gt;=2800),ROUND((ROUND(2800*9%,2))*'umowa o pracę'!$E$8,2),IF(AND($L24+$M24&gt;=2800,$L24&gt;=2800,$M24&lt;2800),ROUND((ROUND($M24*9%,2)+ROUND(((2800-$M24)/$L24)*$N24,2))*'umowa o pracę'!$E$8,2),0)))),0)))&gt;$J24,$J24,IF(AND($K24=1,$I24&gt;0),ROUND(IF($L24+$M24&gt;=2800,2800*'umowa o pracę'!$E$8,($L24+$M24)*'umowa o pracę'!$E$8),2)+IF($M24=0,ROUND(IF($L24&gt;2800,ROUND($O24/$L24*2800,2),$O24)*'umowa o pracę'!$E$8,2),ROUND(IF($L24&gt;2800,ROUND($O24/$L24*2800,2),$O24)*'umowa o pracę'!$E$8,2)),ROUND(IF($L24+$M24&gt;=2800,2800*'umowa o pracę'!$E$8,($L24+$M24)*'umowa o pracę'!$E$8),2)-IF(AND($M24=0,I24&gt;0),ROUND(ROUND(IF($L24&gt;2800,ROUND($N24/$L24*2800,2),$N24),2)*'umowa o pracę'!$E$8,2),IF($M24&gt;0,IF($L24+$M24&lt;2800,ROUND(ROUND($N24+ROUND($M24*9%,2),2)*'umowa o pracę'!$E$8,2),IF(AND($L24+$M24&gt;=2800,$M24&lt;2800,$L24&lt;2800),ROUND((ROUND(((2800-$M24)/$L24)*$N24,2)+ROUND($M24*9%,2))*'umowa o pracę'!$E$8,2),IF(AND($L24+$M24&gt;=2800,$M24&gt;=2800),ROUND((ROUND(2800*9%,2))*'umowa o pracę'!$E$8,2),IF(AND($L24+$M24&gt;=2800,$L24&gt;=2800,$M24&lt;2800),ROUND((ROUND($M24*9%,2)+ROUND(((2800-$M24)/$L24)*$N24,2))*'umowa o pracę'!$E$8,2),0)))),0)))))</f>
        <v>0</v>
      </c>
      <c r="S24" s="32">
        <f>IF('umowa o pracę'!$E$7=2020,IF(IF($K24=1,IF($M24=0,ROUND(IF($L24&gt;2600,ROUND($N24/$L24*2600,2),$N24)*'umowa o pracę'!$E$8,2),IF($L24+$M24&lt;2600,ROUND(ROUND($N24+ROUND($M24*9%,2),2)*'umowa o pracę'!$E$8,2),IF(AND($L24+$M24&gt;=2600,$L24&lt;2600),ROUND((ROUND($N24+ROUND((2600-$L24)*9%,2),2))*'umowa o pracę'!$E$8,2),IF(AND($L24+$M24&gt;=2600,$L24&gt;=2600),ROUND(ROUND($N24/$L24*2600,2)*'umowa o pracę'!$E$8,2),0)))),0)&gt;$H24,$H24,IF($K24=1,IF($M24=0,ROUND(IF($L24&gt;2600,ROUND($N24/$L24*2600,2),$N24)*'umowa o pracę'!$E$8,2),IF($L24+$M24&lt;2600,ROUND(ROUND($N24+ROUND($M24*9%,2),2)*'umowa o pracę'!$E$8,2),IF(AND($L24+$M24&gt;=2600,$L24&lt;2600),ROUND((ROUND($N24+ROUND((2600-$L24)*9%,2),2))*'umowa o pracę'!$E$8,2),IF(AND($L24+$M24&gt;=2600,$L24&gt;=2600),ROUND(ROUND($N24/$L24*2600,2)*'umowa o pracę'!$E$8,2),0)))),0)),IF('umowa o pracę'!$E$7=2021,IF(IF($K24=1,IF($M24=0,ROUND(IF($L24&gt;2800,ROUND($N24/$L24*2800,2),$N24)*'umowa o pracę'!$E$8,2),IF($L24+$M24&lt;2800,ROUND(ROUND($N24+ROUND($M24*9%,2),2)*'umowa o pracę'!$E$8,2),IF(AND($L24+$M24&gt;=2800,$L24&lt;2800),ROUND((ROUND($N24+ROUND((2800-$L24)*9%,2),2))*'umowa o pracę'!$E$8,2),IF(AND($L24+$M24&gt;=2800,$L24&gt;=2800),ROUND(ROUND($N24/$L24*2800,2)*'umowa o pracę'!$E$8,2),0)))),0)&gt;$H24,$H24,IF($K24=1,IF($M24=0,ROUND(IF($L24&gt;2800,ROUND($N24/$L24*2800,2),$N24)*'umowa o pracę'!$E$8,2),IF($L24+$M24&lt;2800,ROUND(ROUND($N24+ROUND($M24*9%,2),2)*'umowa o pracę'!$E$8,2),IF(AND($L24+$M24&gt;=2800,$L24&lt;2800),ROUND((ROUND($N24+ROUND((2800-$L24)*9%,2),2))*'umowa o pracę'!$E$8,2),IF(AND($L24+$M24&gt;=2800,$L24&gt;=2800),ROUND(ROUND($N24/$L24*2800,2)*'umowa o pracę'!$E$8,2),0)))),0)),0))</f>
        <v>0</v>
      </c>
      <c r="T24" s="32">
        <f>IF('umowa o pracę'!$E$7=2020,IF(IF($K24=1,IF($M24=0,ROUND(IF($L24&gt;2600,ROUND($O24/$L24*2600,2),$O24)*'umowa o pracę'!$E$8,2),ROUND(IF($L24&gt;2600,ROUND($O24/$L24*2600,2),$O24)*'umowa o pracę'!$E$8,2)),0)&gt;$I24,$I24,IF($K24=1,IF($M24=0,ROUND(IF($L24&gt;2600,ROUND($O24/$L24*2600,2),$O24)*'umowa o pracę'!$E$8,2),ROUND(IF($L24&gt;2600,ROUND($O24/$L24*2600,2),$O24)*'umowa o pracę'!$E$8,2)),0)),IF('umowa o pracę'!$E$7=2021,IF(IF($K24=1,IF($M24=0,ROUND(IF($L24&gt;2800,ROUND($O24/$L24*2800,2),$O24)*'umowa o pracę'!$E$8,2),ROUND(IF($L24&gt;2800,ROUND($O24/$L24*2800,2),$O24)*'umowa o pracę'!$E$8,2)),0)&gt;$I24,$I24,IF($K24=1,IF($M24=0,ROUND(IF($L24&gt;2800,ROUND($O24/$L24*2800,2),$O24)*'umowa o pracę'!$E$8,2),ROUND(IF($L24&gt;2800,ROUND($O24/$L24*2800,2),$O24)*'umowa o pracę'!$E$8,2)),0)),0))</f>
        <v>0</v>
      </c>
      <c r="U24" s="51">
        <f>IF('umowa o pracę'!$E$7=2020,$Q24,IF('umowa o pracę'!$E$7=2021,$R24,0))</f>
        <v>0</v>
      </c>
      <c r="V24" s="53">
        <f t="shared" si="0"/>
        <v>1</v>
      </c>
      <c r="W24" s="54">
        <f>IF('umowa o pracę'!$E$6&lt;2,0,$L24)</f>
        <v>0</v>
      </c>
      <c r="X24" s="54">
        <f>IF('umowa o pracę'!$E$6&lt;2,0,$M24)</f>
        <v>0</v>
      </c>
      <c r="Y24" s="55">
        <f>IF('umowa o pracę'!$E$6&lt;2,0,$N24)</f>
        <v>0</v>
      </c>
      <c r="Z24" s="55">
        <f>IF('umowa o pracę'!$E$6&lt;2,0,$O24)</f>
        <v>0</v>
      </c>
      <c r="AA24" s="32">
        <f>IF('umowa o pracę'!$E$7=2020,ROUND(IF($W24&gt;=2600,2600*'umowa o pracę'!$E$8,$W24*'umowa o pracę'!$E$8),2),IF('umowa o pracę'!$E$7=2021,ROUND(IF($W24&gt;=2800,2800*'umowa o pracę'!$E$8,$W24*'umowa o pracę'!$E$8),2),0))</f>
        <v>0</v>
      </c>
      <c r="AB24" s="32">
        <f>IF(IF(IF(AND($V24=1,$I24&gt;0),ROUND(IF($W24+$X24&gt;=2600,2600*'umowa o pracę'!$E$8,($W24+$X24)*'umowa o pracę'!$E$8),2)+IF($X24=0,ROUND(IF($W24&gt;2600,ROUND($Z24/$W24*2600,2),$Z24)*'umowa o pracę'!$E$8,2),ROUND(IF($W24&gt;2600,ROUND($Z24/$W24*2600,2),$Z24)*'umowa o pracę'!$E$8,2)),ROUND(IF($W24+$X24&gt;=2600,2600*'umowa o pracę'!$E$8,($W24+$X24)*'umowa o pracę'!$E$8),2)-IF($X24=0,ROUND(ROUND(IF($W24&gt;2600,ROUND($Y24/$W24*2600,2),$Y24),2)*'umowa o pracę'!$E$8,2),IF($X24&gt;0,IF($W24+$X24&lt;2600,ROUND(ROUND($Y24+ROUND($X24*9%,2),2)*'umowa o pracę'!$E$8,2),IF(AND($W24+$X24&gt;=2600,$X24&lt;2600,$W24&lt;2600),ROUND((ROUND(((2600-$X24)/$W24)*$Y24,2)+ROUND($X24*9%,2))*'umowa o pracę'!$E$8,2),IF(AND($W24+$X24&gt;=2600,$X24&gt;=2600),ROUND((ROUND(2600*9%,2))*'umowa o pracę'!$E$8,2),IF(AND($W24+$X24&gt;=2600,$W24&gt;=2600,$X24&lt;2600),ROUND((ROUND($X24*9%,2)+ROUND(((2600-$X24)/$W24)*$Y24,2))*'umowa o pracę'!$E$8,2),0)))),0)))&gt;$J24,$J24,IF(AND($V24=1,$I24&gt;0),ROUND(IF($W24+$X24&gt;=2600,2600*'umowa o pracę'!$E$8,($W24+$X24)*'umowa o pracę'!$E$8),2)+IF($X24=0,ROUND(IF($W24&gt;2600,ROUND($Z24/$W24*2600,2),$Z24)*'umowa o pracę'!$E$8,2),ROUND(IF($W24&gt;2600,ROUND($Z24/$W24*2600,2),$Z24)*'umowa o pracę'!$E$8,2)),ROUND(IF($W24+$X24&gt;=2600,2600*'umowa o pracę'!$E$8,($W24+$X24)*'umowa o pracę'!$E$8),2)-IF($X24=0,ROUND(ROUND(IF($W24&gt;2600,ROUND($Y24/$W24*2600,2),$Y24),2)*'umowa o pracę'!$E$8,2),IF($X24&gt;0,IF($W24+$X24&lt;2600,ROUND(ROUND($Y24+ROUND($X24*9%,2),2)*'umowa o pracę'!$E$8,2),IF(AND($W24+$X24&gt;=2600,$X24&lt;2600,$W24&lt;2600),ROUND((ROUND(((2600-$X24)/$W24)*$Y24,2)+ROUND($X24*9%,2))*'umowa o pracę'!$E$8,2),IF(AND($W24+$X24&gt;=2600,$X24&gt;=2600),ROUND((ROUND(2600*9%,2))*'umowa o pracę'!$E$8,2),IF(AND($W24+$X24&gt;=2600,$W24&gt;=2600,$X24&lt;2600),ROUND((ROUND($X24*9%,2)+ROUND(((2600-$X24)/$W24)*$Y24,2))*'umowa o pracę'!$E$8,2),0)))),0))))&gt;$J24,$J24,IF(IF(AND($V24=1,$I24&gt;0),ROUND(IF($W24+$X24&gt;=2600,2600*'umowa o pracę'!$E$8,($W24+$X24)*'umowa o pracę'!$E$8),2)+IF($X24=0,ROUND(IF($W24&gt;2600,ROUND($Z24/$W24*2600,2),$Z24)*'umowa o pracę'!$E$8,2),ROUND(IF($W24&gt;2600,ROUND($Z24/$W24*2600,2),$Z24)*'umowa o pracę'!$E$8,2)),ROUND(IF($W24+$X24&gt;=2600,2600*'umowa o pracę'!$E$8,($W24+$X24)*'umowa o pracę'!$E$8),2)-IF($X24=0,ROUND(ROUND(IF($W24&gt;2600,ROUND($Y24/$W24*2600,2),$Y24),2)*'umowa o pracę'!$E$8,2),IF($X24&gt;0,IF($W24+$X24&lt;2600,ROUND(ROUND($Y24+ROUND($X24*9%,2),2)*'umowa o pracę'!$E$8,2),IF(AND($W24+$X24&gt;=2600,$X24&lt;2600,$W24&lt;2600),ROUND((ROUND(((2600-$X24)/$W24)*$Y24,2)+ROUND($X24*9%,2))*'umowa o pracę'!$E$8,2),IF(AND($W24+$X24&gt;=2600,$X24&gt;=2600),ROUND((ROUND(2600*9%,2))*'umowa o pracę'!$E$8,2),IF(AND($W24+$X24&gt;=2600,$W24&gt;=2600,$X24&lt;2600),ROUND((ROUND($X24*9%,2)+ROUND(((2600-$X24)/$W24)*$Y24,2))*'umowa o pracę'!$E$8,2),0)))),0)))&gt;$J24,$J24,IF(AND($V24=1,$I24&gt;0),ROUND(IF($W24+$X24&gt;=2600,2600*'umowa o pracę'!$E$8,($W24+$X24)*'umowa o pracę'!$E$8),2)+IF($X24=0,ROUND(IF($W24&gt;2600,ROUND($Z24/$W24*2600,2),$Z24)*'umowa o pracę'!$E$8,2),ROUND(IF($W24&gt;2600,ROUND($Z24/$W24*2600,2),$Z24)*'umowa o pracę'!$E$8,2)),ROUND(IF($W24+$X24&gt;=2600,2600*'umowa o pracę'!$E$8,($W24+$X24)*'umowa o pracę'!$E$8),2)-IF(AND($X24=0,I24&gt;0),ROUND(ROUND(IF($W24&gt;2600,ROUND($Y24/$W24*2600,2),$Y24),2)*'umowa o pracę'!$E$8,2),IF($X24&gt;0,IF($W24+$X24&lt;2600,ROUND(ROUND($Y24+ROUND($X24*9%,2),2)*'umowa o pracę'!$E$8,2),IF(AND($W24+$X24&gt;=2600,$X24&lt;2600,$W24&lt;2600),ROUND((ROUND(((2600-$X24)/$W24)*$Y24,2)+ROUND($X24*9%,2))*'umowa o pracę'!$E$8,2),IF(AND($W24+$X24&gt;=2600,$X24&gt;=2600),ROUND((ROUND(2600*9%,2))*'umowa o pracę'!$E$8,2),IF(AND($W24+$X24&gt;=2600,$W24&gt;=2600,$X24&lt;2600),ROUND((ROUND($X24*9%,2)+ROUND(((2600-$X24)/$W24)*$Y24,2))*'umowa o pracę'!$E$8,2),0)))),0)))))</f>
        <v>0</v>
      </c>
      <c r="AC24" s="32">
        <f>IF(IF(IF(AND($V24=1,$I24&gt;0),ROUND(IF($W24+$X24&gt;=2800,2800*'umowa o pracę'!$E$8,($W24+$X24)*'umowa o pracę'!$E$8),2)+IF($X24=0,ROUND(IF($W24&gt;2800,ROUND($Z24/$W24*2800,2),$Z24)*'umowa o pracę'!$E$8,2),ROUND(IF($W24&gt;2800,ROUND($Z24/$W24*2800,2),$Z24)*'umowa o pracę'!$E$8,2)),ROUND(IF($W24+$X24&gt;=2800,2800*'umowa o pracę'!$E$8,($W24+$X24)*'umowa o pracę'!$E$8),2)-IF($X24=0,ROUND(ROUND(IF($W24&gt;2800,ROUND($Y24/$W24*2800,2),$Y24),2)*'umowa o pracę'!$E$8,2),IF($X24&gt;0,IF($W24+$X24&lt;2800,ROUND(ROUND($Y24+ROUND($X24*9%,2),2)*'umowa o pracę'!$E$8,2),IF(AND($W24+$X24&gt;=2800,$X24&lt;2800,$W24&lt;2800),ROUND((ROUND(((2800-$X24)/$W24)*$Y24,2)+ROUND($X24*9%,2))*'umowa o pracę'!$E$8,2),IF(AND($W24+$X24&gt;=2800,$X24&gt;=2800),ROUND((ROUND(2800*9%,2))*'umowa o pracę'!$E$8,2),IF(AND($W24+$X24&gt;=2800,$W24&gt;=2800,$X24&lt;2800),ROUND((ROUND($X24*9%,2)+ROUND(((2800-$X24)/$W24)*$Y24,2))*'umowa o pracę'!$E$8,2),0)))),0)))&gt;$J24,$J24,IF(AND($V24=1,$I24&gt;0),ROUND(IF($W24+$X24&gt;=2800,2800*'umowa o pracę'!$E$8,($W24+$X24)*'umowa o pracę'!$E$8),2)+IF($X24=0,ROUND(IF($W24&gt;2800,ROUND($Z24/$W24*2800,2),$Z24)*'umowa o pracę'!$E$8,2),ROUND(IF($W24&gt;2800,ROUND($Z24/$W24*2800,2),$Z24)*'umowa o pracę'!$E$8,2)),ROUND(IF($W24+$X24&gt;=2800,2800*'umowa o pracę'!$E$8,($W24+$X24)*'umowa o pracę'!$E$8),2)-IF($X24=0,ROUND(ROUND(IF($W24&gt;2800,ROUND($Y24/$W24*2800,2),$Y24),2)*'umowa o pracę'!$E$8,2),IF($X24&gt;0,IF($W24+$X24&lt;2800,ROUND(ROUND($Y24+ROUND($X24*9%,2),2)*'umowa o pracę'!$E$8,2),IF(AND($W24+$X24&gt;=2800,$X24&lt;2800,$W24&lt;2800),ROUND((ROUND(((2800-$X24)/$W24)*$Y24,2)+ROUND($X24*9%,2))*'umowa o pracę'!$E$8,2),IF(AND($W24+$X24&gt;=2800,$X24&gt;=2800),ROUND((ROUND(2800*9%,2))*'umowa o pracę'!$E$8,2),IF(AND($W24+$X24&gt;=2800,$W24&gt;=2800,$X24&lt;2800),ROUND((ROUND($X24*9%,2)+ROUND(((2800-$X24)/$W24)*$Y24,2))*'umowa o pracę'!$E$8,2),0)))),0))))&gt;$J24,$J24,IF(IF(AND($V24=1,$I24&gt;0),ROUND(IF($W24+$X24&gt;=2800,2800*'umowa o pracę'!$E$8,($W24+$X24)*'umowa o pracę'!$E$8),2)+IF($X24=0,ROUND(IF($W24&gt;2800,ROUND($Z24/$W24*2800,2),$Z24)*'umowa o pracę'!$E$8,2),ROUND(IF($W24&gt;2800,ROUND($Z24/$W24*2800,2),$Z24)*'umowa o pracę'!$E$8,2)),ROUND(IF($W24+$X24&gt;=2800,2800*'umowa o pracę'!$E$8,($W24+$X24)*'umowa o pracę'!$E$8),2)-IF($X24=0,ROUND(ROUND(IF($W24&gt;2800,ROUND($Y24/$W24*2800,2),$Y24),2)*'umowa o pracę'!$E$8,2),IF($X24&gt;0,IF($W24+$X24&lt;2800,ROUND(ROUND($Y24+ROUND($X24*9%,2),2)*'umowa o pracę'!$E$8,2),IF(AND($W24+$X24&gt;=2800,$X24&lt;2800,$W24&lt;2800),ROUND((ROUND(((2800-$X24)/$W24)*$Y24,2)+ROUND($X24*9%,2))*'umowa o pracę'!$E$8,2),IF(AND($W24+$X24&gt;=2800,$X24&gt;=2800),ROUND((ROUND(2800*9%,2))*'umowa o pracę'!$E$8,2),IF(AND($W24+$X24&gt;=2800,$W24&gt;=2800,$X24&lt;2800),ROUND((ROUND($X24*9%,2)+ROUND(((2800-$X24)/$W24)*$Y24,2))*'umowa o pracę'!$E$8,2),0)))),0)))&gt;$J24,$J24,IF(AND($V24=1,$I24&gt;0),ROUND(IF($W24+$X24&gt;=2800,2800*'umowa o pracę'!$E$8,($W24+$X24)*'umowa o pracę'!$E$8),2)+IF($X24=0,ROUND(IF($W24&gt;2800,ROUND($Z24/$W24*2800,2),$Z24)*'umowa o pracę'!$E$8,2),ROUND(IF($W24&gt;2800,ROUND($Z24/$W24*2800,2),$Z24)*'umowa o pracę'!$E$8,2)),ROUND(IF($W24+$X24&gt;=2800,2800*'umowa o pracę'!$E$8,($W24+$X24)*'umowa o pracę'!$E$8),2)-IF(AND($X24=0,I24&gt;0),ROUND(ROUND(IF($W24&gt;2800,ROUND($Y24/$W24*2800,2),$Y24),2)*'umowa o pracę'!$E$8,2),IF($X24&gt;0,IF($W24+$X24&lt;2800,ROUND(ROUND($Y24+ROUND($X24*9%,2),2)*'umowa o pracę'!$E$8,2),IF(AND($W24+$X24&gt;=2800,$X24&lt;2800,$W24&lt;2800),ROUND((ROUND(((2800-$X24)/$W24)*$Y24,2)+ROUND($X24*9%,2))*'umowa o pracę'!$E$8,2),IF(AND($W24+$X24&gt;=2800,$X24&gt;=2800),ROUND((ROUND(2800*9%,2))*'umowa o pracę'!$E$8,2),IF(AND($W24+$X24&gt;=2800,$W24&gt;=2800,$X24&lt;2800),ROUND((ROUND($X24*9%,2)+ROUND(((2800-$X24)/$W24)*$Y24,2))*'umowa o pracę'!$E$8,2),0)))),0)))))</f>
        <v>0</v>
      </c>
      <c r="AD24" s="32">
        <f>IF('umowa o pracę'!$E$7=2020,IF(IF($V24=1,IF($X24=0,ROUND(IF($W24&gt;2600,ROUND($Y24/$W24*2600,2),$Y24)*'umowa o pracę'!$E$8,2),IF($W24+$X24&lt;2600,ROUND(ROUND($Y24+ROUND($X24*9%,2),2)*'umowa o pracę'!$E$8,2),IF(AND($W24+$X24&gt;=2600,$W24&lt;2600),ROUND((ROUND($Y24+ROUND((2600-$W24)*9%,2),2))*'umowa o pracę'!$E$8,2),IF(AND($W24+$X24&gt;=2600,$W24&gt;=2600),ROUND(ROUND($Y24/$W24*2600,2)*'umowa o pracę'!$E$8,2),0)))),0)&gt;$H24,$H24,IF($V24=1,IF($X24=0,ROUND(IF($W24&gt;2600,ROUND($Y24/$W24*2600,2),$Y24)*'umowa o pracę'!$E$8,2),IF($W24+$X24&lt;2600,ROUND(ROUND($Y24+ROUND($X24*9%,2),2)*'umowa o pracę'!$E$8,2),IF(AND($W24+$X24&gt;=2600,$W24&lt;2600),ROUND((ROUND($Y24+ROUND((2600-$W24)*9%,2),2))*'umowa o pracę'!$E$8,2),IF(AND($W24+$X24&gt;=2600,$W24&gt;=2600),ROUND(ROUND($Y24/$W24*2600,2)*'umowa o pracę'!$E$8,2),0)))),0)),IF('umowa o pracę'!$E$7=2021,IF(IF($V24=1,IF($X24=0,ROUND(IF($W24&gt;2800,ROUND($Y24/$W24*2800,2),$Y24)*'umowa o pracę'!$E$8,2),IF($W24+$X24&lt;2800,ROUND(ROUND($Y24+ROUND($X24*9%,2),2)*'umowa o pracę'!$E$8,2),IF(AND($W24+$X24&gt;=2800,$W24&lt;2800),ROUND((ROUND($Y24+ROUND((2800-$W24)*9%,2),2))*'umowa o pracę'!$E$8,2),IF(AND($W24+$X24&gt;=2800,$W24&gt;=2800),ROUND(ROUND($Y24/$W24*2800,2)*'umowa o pracę'!$E$8,2),0)))),0)&gt;$H24,$H24,IF($V24=1,IF($X24=0,ROUND(IF($W24&gt;2800,ROUND($Y24/$W24*2800,2),$Y24)*'umowa o pracę'!$E$8,2),IF($W24+$X24&lt;2800,ROUND(ROUND($Y24+ROUND($X24*9%,2),2)*'umowa o pracę'!$E$8,2),IF(AND($W24+$X24&gt;=2800,$W24&lt;2800),ROUND((ROUND($Y24+ROUND((2800-$W24)*9%,2),2))*'umowa o pracę'!$E$8,2),IF(AND($W24+$X24&gt;=2800,$W24&gt;=2800),ROUND(ROUND($Y24/$W24*2800,2)*'umowa o pracę'!$E$8,2),0)))),0)),0))</f>
        <v>0</v>
      </c>
      <c r="AE24" s="32">
        <f>IF('umowa o pracę'!$E$7=2020,IF(IF($V24=1,IF($X24=0,ROUND(IF($W24&gt;2600,ROUND($Z24/$W24*2600,2),$Z24)*'umowa o pracę'!$E$8,2),ROUND(IF($W24&gt;2600,ROUND($Z24/$W24*2600,2),$Z24)*'umowa o pracę'!$E$8,2)),0)&gt;$I24,$I24,IF($V24=1,IF($X24=0,ROUND(IF($W24&gt;2600,ROUND($Z24/$W24*2600,2),$Z24)*'umowa o pracę'!$E$8,2),ROUND(IF($W24&gt;2600,ROUND($Z24/$W24*2600,2),$Z24)*'umowa o pracę'!$E$8,2)),0)),IF('umowa o pracę'!$E$7=2021,IF(IF($V24=1,IF($X24=0,ROUND(IF($W24&gt;2800,ROUND($Z24/$W24*2800,2),$Z24)*'umowa o pracę'!$E$8,2),ROUND(IF($W24&gt;2800,ROUND($Z24/$W24*2800,2),$Z24)*'umowa o pracę'!$E$8,2)),0)&gt;$I24,$I24,IF($V24=1,IF($X24=0,ROUND(IF($W24&gt;2800,ROUND($Z24/$W24*2800,2),$Z24)*'umowa o pracę'!$E$8,2),ROUND(IF($W24&gt;2800,ROUND($Z24/$W24*2800,2),$Z24)*'umowa o pracę'!$E$8,2)),0)),0))</f>
        <v>0</v>
      </c>
      <c r="AF24" s="56">
        <f>IF('umowa o pracę'!$E$7=2020,$AB24,IF('umowa o pracę'!$E$7=2021,$AC24,0))</f>
        <v>0</v>
      </c>
      <c r="AG24" s="53">
        <f t="shared" si="1"/>
        <v>1</v>
      </c>
      <c r="AH24" s="39">
        <f>IF('umowa o pracę'!$E$6&lt;3,0,$L24)</f>
        <v>0</v>
      </c>
      <c r="AI24" s="39">
        <f>IF('umowa o pracę'!$E$6&lt;3,0,$M24)</f>
        <v>0</v>
      </c>
      <c r="AJ24" s="55">
        <f>IF('umowa o pracę'!$E$6&lt;3,0,$N24)</f>
        <v>0</v>
      </c>
      <c r="AK24" s="55">
        <f>IF('umowa o pracę'!$E$6&lt;3,0,$O24)</f>
        <v>0</v>
      </c>
      <c r="AL24" s="32">
        <f>IF('umowa o pracę'!$E$7=2020,ROUND(IF($AH24&gt;=2600,2600*'umowa o pracę'!$E$8,$AH24*'umowa o pracę'!$E$8),2),IF('umowa o pracę'!$E$7=2021,ROUND(IF($AH24&gt;=2800,2800*'umowa o pracę'!$E$8,$AH24*'umowa o pracę'!$E$8),2),0))</f>
        <v>0</v>
      </c>
      <c r="AM24" s="32">
        <f>IF(IF(IF(AND($AG24=1,$I24&gt;0),ROUND(IF($AH24+$AI24&gt;=2600,2600*'umowa o pracę'!$E$8,($AH24+$AI24)*'umowa o pracę'!$E$8),2)+IF($AI24=0,ROUND(IF($AH24&gt;2600,ROUND($AK24/$AH24*2600,2),$AK24)*'umowa o pracę'!$E$8,2),ROUND(IF($AH24&gt;2600,ROUND($AK24/$AH24*2600,2),$AK24)*'umowa o pracę'!$E$8,2)),ROUND(IF($AH24+$AI24&gt;=2600,2600*'umowa o pracę'!$E$8,($AH24+$AI24)*'umowa o pracę'!$E$8),2)-IF($AI24=0,ROUND(ROUND(IF($AH24&gt;2600,ROUND($AJ24/$AH24*2600,2),$AJ24),2)*'umowa o pracę'!$E$8,2),IF($AI24&gt;0,IF($AH24+$AI24&lt;2600,ROUND(ROUND($AJ24+ROUND($AI24*9%,2),2)*'umowa o pracę'!$E$8,2),IF(AND($AH24+$AI24&gt;=2600,$AI24&lt;2600,$AH24&lt;2600),ROUND((ROUND(((2600-$AI24)/$AH24)*$AJ24,2)+ROUND($AI24*9%,2))*'umowa o pracę'!$E$8,2),IF(AND($AH24+$AI24&gt;=2600,$AI24&gt;=2600),ROUND((ROUND(2600*9%,2))*'umowa o pracę'!$E$8,2),IF(AND($AH24+$AI24&gt;=2600,$AH24&gt;=2600,$AI24&lt;2600),ROUND((ROUND($AI24*9%,2)+ROUND(((2600-$AI24)/$AH24)*$AJ24,2))*'umowa o pracę'!$E$8,2),0)))),0)))&gt;$J24,$J24,IF(AND($AG24=1,$I24&gt;0),ROUND(IF($AH24+$AI24&gt;=2600,2600*'umowa o pracę'!$E$8,($AH24+$AI24)*'umowa o pracę'!$E$8),2)+IF($AI24=0,ROUND(IF($AH24&gt;2600,ROUND($AK24/$AH24*2600,2),$AK24)*'umowa o pracę'!$E$8,2),ROUND(IF($AH24&gt;2600,ROUND($AK24/$AH24*2600,2),$AK24)*'umowa o pracę'!$E$8,2)),ROUND(IF($AH24+$AI24&gt;=2600,2600*'umowa o pracę'!$E$8,($AH24+$AI24)*'umowa o pracę'!$E$8),2)-IF($AI24=0,ROUND(ROUND(IF($AH24&gt;2600,ROUND($AJ24/$AH24*2600,2),$AJ24),2)*'umowa o pracę'!$E$8,2),IF($AI24&gt;0,IF($AH24+$AI24&lt;2600,ROUND(ROUND($AJ24+ROUND($AI24*9%,2),2)*'umowa o pracę'!$E$8,2),IF(AND($AH24+$AI24&gt;=2600,$AI24&lt;2600,$AH24&lt;2600),ROUND((ROUND(((2600-$AI24)/$AH24)*$AJ24,2)+ROUND($AI24*9%,2))*'umowa o pracę'!$E$8,2),IF(AND($AH24+$AI24&gt;=2600,$AI24&gt;=2600),ROUND((ROUND(2600*9%,2))*'umowa o pracę'!$E$8,2),IF(AND($AH24+$AI24&gt;=2600,$AH24&gt;=2600,$AI24&lt;2600),ROUND((ROUND($AI24*9%,2)+ROUND(((2600-$AI24)/$AH24)*$AJ24,2))*'umowa o pracę'!$E$8,2),0)))),0))))&gt;$J24,$J24,IF(IF(AND($AG24=1,$I24&gt;0),ROUND(IF($AH24+$AI24&gt;=2600,2600*'umowa o pracę'!$E$8,($AH24+$AI24)*'umowa o pracę'!$E$8),2)+IF($AI24=0,ROUND(IF($AH24&gt;2600,ROUND($AK24/$AH24*2600,2),$AK24)*'umowa o pracę'!$E$8,2),ROUND(IF($AH24&gt;2600,ROUND($AK24/$AH24*2600,2),$AK24)*'umowa o pracę'!$E$8,2)),ROUND(IF($AH24+$AI24&gt;=2600,2600*'umowa o pracę'!$E$8,($AH24+$AI24)*'umowa o pracę'!$E$8),2)-IF($AI24=0,ROUND(ROUND(IF($AH24&gt;2600,ROUND($AJ24/$AH24*2600,2),$AJ24),2)*'umowa o pracę'!$E$8,2),IF($AI24&gt;0,IF($AH24+$AI24&lt;2600,ROUND(ROUND($AJ24+ROUND($AI24*9%,2),2)*'umowa o pracę'!$E$8,2),IF(AND($AH24+$AI24&gt;=2600,$AI24&lt;2600,$AH24&lt;2600),ROUND((ROUND(((2600-$AI24)/$AH24)*$AJ24,2)+ROUND($AI24*9%,2))*'umowa o pracę'!$E$8,2),IF(AND($AH24+$AI24&gt;=2600,$AI24&gt;=2600),ROUND((ROUND(2600*9%,2))*'umowa o pracę'!$E$8,2),IF(AND($AH24+$AI24&gt;=2600,$AH24&gt;=2600,$AI24&lt;2600),ROUND((ROUND($AI24*9%,2)+ROUND(((2600-$AI24)/$AH24)*$AJ24,2))*'umowa o pracę'!$E$8,2),0)))),0)))&gt;$J24,$J24,IF(AND($AG24=1,$I24&gt;0),ROUND(IF($AH24+$AI24&gt;=2600,2600*'umowa o pracę'!$E$8,($AH24+$AI24)*'umowa o pracę'!$E$8),2)+IF($AI24=0,ROUND(IF($AH24&gt;2600,ROUND($AK24/$AH24*2600,2),$AK24)*'umowa o pracę'!$E$8,2),ROUND(IF($AH24&gt;2600,ROUND($AK24/$AH24*2600,2),$AK24)*'umowa o pracę'!$E$8,2)),ROUND(IF($AH24+$AI24&gt;=2600,2600*'umowa o pracę'!$E$8,($AH24+$AI24)*'umowa o pracę'!$E$8),2)-IF(AND($AI24=0,I24&gt;0),ROUND(ROUND(IF($AH24&gt;2600,ROUND($AJ24/$AH24*2600,2),$AJ24),2)*'umowa o pracę'!$E$8,2),IF($AI24&gt;0,IF($AH24+$AI24&lt;2600,ROUND(ROUND($AJ24+ROUND($AI24*9%,2),2)*'umowa o pracę'!$E$8,2),IF(AND($AH24+$AI24&gt;=2600,$AI24&lt;2600,$AH24&lt;2600),ROUND((ROUND(((2600-$AI24)/$AH24)*$AJ24,2)+ROUND($AI24*9%,2))*'umowa o pracę'!$E$8,2),IF(AND($AH24+$AI24&gt;=2600,$AI24&gt;=2600),ROUND((ROUND(2600*9%,2))*'umowa o pracę'!$E$8,2),IF(AND($AH24+$AI24&gt;=2600,$AH24&gt;=2600,$AI24&lt;2600),ROUND((ROUND($AI24*9%,2)+ROUND(((2600-$AI24)/$AH24)*$AJ24,2))*'umowa o pracę'!$E$8,2),0)))),0)))))</f>
        <v>0</v>
      </c>
      <c r="AN24" s="32">
        <f>IF(IF(IF(AND($AG24=1,$I24&gt;0),ROUND(IF($AH24+$AI24&gt;=2800,2800*'umowa o pracę'!$E$8,($AH24+$AI24)*'umowa o pracę'!$E$8),2)+IF($AI24=0,ROUND(IF($AH24&gt;2800,ROUND($AK24/$AH24*2800,2),$AK24)*'umowa o pracę'!$E$8,2),ROUND(IF($AH24&gt;2800,ROUND($AK24/$AH24*2800,2),$AK24)*'umowa o pracę'!$E$8,2)),ROUND(IF($AH24+$AI24&gt;=2800,2800*'umowa o pracę'!$E$8,($AH24+$AI24)*'umowa o pracę'!$E$8),2)-IF($AI24=0,ROUND(ROUND(IF($AH24&gt;2800,ROUND($AJ24/$AH24*2800,2),$AJ24),2)*'umowa o pracę'!$E$8,2),IF($AI24&gt;0,IF($AH24+$AI24&lt;2800,ROUND(ROUND($AJ24+ROUND($AI24*9%,2),2)*'umowa o pracę'!$E$8,2),IF(AND($AH24+$AI24&gt;=2800,$AI24&lt;2800,$AH24&lt;2800),ROUND((ROUND(((2800-$AI24)/$AH24)*$AJ24,2)+ROUND($AI24*9%,2))*'umowa o pracę'!$E$8,2),IF(AND($AH24+$AI24&gt;=2800,$AI24&gt;=2800),ROUND((ROUND(2800*9%,2))*'umowa o pracę'!$E$8,2),IF(AND($AH24+$AI24&gt;=2800,$AH24&gt;=2800,$AI24&lt;2800),ROUND((ROUND($AI24*9%,2)+ROUND(((2800-$AI24)/$AH24)*$AJ24,2))*'umowa o pracę'!$E$8,2),0)))),0)))&gt;$J24,$J24,IF(AND($AG24=1,$I24&gt;0),ROUND(IF($AH24+$AI24&gt;=2800,2800*'umowa o pracę'!$E$8,($AH24+$AI24)*'umowa o pracę'!$E$8),2)+IF($AI24=0,ROUND(IF($AH24&gt;2800,ROUND($AK24/$AH24*2800,2),$AK24)*'umowa o pracę'!$E$8,2),ROUND(IF($AH24&gt;2800,ROUND($AK24/$AH24*2800,2),$AK24)*'umowa o pracę'!$E$8,2)),ROUND(IF($AH24+$AI24&gt;=2800,2800*'umowa o pracę'!$E$8,($AH24+$AI24)*'umowa o pracę'!$E$8),2)-IF($AI24=0,ROUND(ROUND(IF($AH24&gt;2800,ROUND($AJ24/$AH24*2800,2),$AJ24),2)*'umowa o pracę'!$E$8,2),IF($AI24&gt;0,IF($AH24+$AI24&lt;2800,ROUND(ROUND($AJ24+ROUND($AI24*9%,2),2)*'umowa o pracę'!$E$8,2),IF(AND($AH24+$AI24&gt;=2800,$AI24&lt;2800,$AH24&lt;2800),ROUND((ROUND(((2800-$AI24)/$AH24)*$AJ24,2)+ROUND($AI24*9%,2))*'umowa o pracę'!$E$8,2),IF(AND($AH24+$AI24&gt;=2800,$AI24&gt;=2800),ROUND((ROUND(2800*9%,2))*'umowa o pracę'!$E$8,2),IF(AND($AH24+$AI24&gt;=2800,$AH24&gt;=2800,$AI24&lt;2800),ROUND((ROUND($AI24*9%,2)+ROUND(((2800-$AI24)/$AH24)*$AJ24,2))*'umowa o pracę'!$E$8,2),0)))),0))))&gt;$J24,$J24,IF(IF(AND($AG24=1,$I24&gt;0),ROUND(IF($AH24+$AI24&gt;=2800,2800*'umowa o pracę'!$E$8,($AH24+$AI24)*'umowa o pracę'!$E$8),2)+IF($AI24=0,ROUND(IF($AH24&gt;2800,ROUND($AK24/$AH24*2800,2),$AK24)*'umowa o pracę'!$E$8,2),ROUND(IF($AH24&gt;2800,ROUND($AK24/$AH24*2800,2),$AK24)*'umowa o pracę'!$E$8,2)),ROUND(IF($AH24+$AI24&gt;=2800,2800*'umowa o pracę'!$E$8,($AH24+$AI24)*'umowa o pracę'!$E$8),2)-IF($AI24=0,ROUND(ROUND(IF($AH24&gt;2800,ROUND($AJ24/$AH24*2800,2),$AJ24),2)*'umowa o pracę'!$E$8,2),IF($AI24&gt;0,IF($AH24+$AI24&lt;2800,ROUND(ROUND($AJ24+ROUND($AI24*9%,2),2)*'umowa o pracę'!$E$8,2),IF(AND($AH24+$AI24&gt;=2800,$AI24&lt;2800,$AH24&lt;2800),ROUND((ROUND(((2800-$AI24)/$AH24)*$AJ24,2)+ROUND($AI24*9%,2))*'umowa o pracę'!$E$8,2),IF(AND($AH24+$AI24&gt;=2800,$AI24&gt;=2800),ROUND((ROUND(2800*9%,2))*'umowa o pracę'!$E$8,2),IF(AND($AH24+$AI24&gt;=2800,$AH24&gt;=2800,$AI24&lt;2800),ROUND((ROUND($AI24*9%,2)+ROUND(((2800-$AI24)/$AH24)*$AJ24,2))*'umowa o pracę'!$E$8,2),0)))),0)))&gt;$J24,$J24,IF(AND($AG24=1,$I24&gt;0),ROUND(IF($AH24+$AI24&gt;=2800,2800*'umowa o pracę'!$E$8,($AH24+$AI24)*'umowa o pracę'!$E$8),2)+IF($AI24=0,ROUND(IF($AH24&gt;2800,ROUND($AK24/$AH24*2800,2),$AK24)*'umowa o pracę'!$E$8,2),ROUND(IF($AH24&gt;2800,ROUND($AK24/$AH24*2800,2),$AK24)*'umowa o pracę'!$E$8,2)),ROUND(IF($AH24+$AI24&gt;=2800,2800*'umowa o pracę'!$E$8,($AH24+$AI24)*'umowa o pracę'!$E$8),2)-IF(AND($AI24=0,I24&gt;0),ROUND(ROUND(IF($AH24&gt;2800,ROUND($AJ24/$AH24*2800,2),$AJ24),2)*'umowa o pracę'!$E$8,2),IF($AI24&gt;0,IF($AH24+$AI24&lt;2800,ROUND(ROUND($AJ24+ROUND($AI24*9%,2),2)*'umowa o pracę'!$E$8,2),IF(AND($AH24+$AI24&gt;=2800,$AI24&lt;2800,$AH24&lt;2800),ROUND((ROUND(((2800-$AI24)/$AH24)*$AJ24,2)+ROUND($AI24*9%,2))*'umowa o pracę'!$E$8,2),IF(AND($AH24+$AI24&gt;=2800,$AI24&gt;=2800),ROUND((ROUND(2800*9%,2))*'umowa o pracę'!$E$8,2),IF(AND($AH24+$AI24&gt;=2800,$AH24&gt;=2800,$AI24&lt;2800),ROUND((ROUND($AI24*9%,2)+ROUND(((2800-$AI24)/$AH24)*$AJ24,2))*'umowa o pracę'!$E$8,2),0)))),0)))))</f>
        <v>0</v>
      </c>
      <c r="AO24" s="32">
        <f>IF('umowa o pracę'!$E$7=2020,IF(IF($AG24=1,IF($AI24=0,ROUND(IF($AH24&gt;2600,ROUND($AJ24/$AH24*2600,2),$AJ24)*'umowa o pracę'!$E$8,2),IF($AH24+$AI24&lt;2600,ROUND(ROUND($AJ24+ROUND($AI24*9%,2),2)*'umowa o pracę'!$E$8,2),IF(AND($AH24+$AI24&gt;=2600,$AH24&lt;2600),ROUND((ROUND($AJ24+ROUND((2600-$AH24)*9%,2),2))*'umowa o pracę'!$E$8,2),IF(AND($AH24+$AI24&gt;=2600,$AH24&gt;=2600),ROUND(ROUND($AJ24/$AH24*2600,2)*'umowa o pracę'!$E$8,2),0)))),0)&gt;$H24,$H24,IF($AG24=1,IF($AI24=0,ROUND(IF($AH24&gt;2600,ROUND($AJ24/$AH24*2600,2),$AJ24)*'umowa o pracę'!$E$8,2),IF($AH24+$AI24&lt;2600,ROUND(ROUND($AJ24+ROUND($AI24*9%,2),2)*'umowa o pracę'!$E$8,2),IF(AND($AH24+$AI24&gt;=2600,$AH24&lt;2600),ROUND((ROUND($AJ24+ROUND((2600-$AH24)*9%,2),2))*'umowa o pracę'!$E$8,2),IF(AND($AH24+$AI24&gt;=2600,$AH24&gt;=2600),ROUND(ROUND($AJ24/$AH24*2600,2)*'umowa o pracę'!$E$8,2),0)))),0)),IF('umowa o pracę'!$E$7=2021,IF(IF($AG24=1,IF($AI24=0,ROUND(IF($AH24&gt;2800,ROUND($AJ24/$AH24*2800,2),$AJ24)*'umowa o pracę'!$E$8,2),IF($AH24+$AI24&lt;2800,ROUND(ROUND($AJ24+ROUND($AI24*9%,2),2)*'umowa o pracę'!$E$8,2),IF(AND($AH24+$AI24&gt;=2800,$AH24&lt;2800),ROUND((ROUND($AJ24+ROUND((2800-$AH24)*9%,2),2))*'umowa o pracę'!$E$8,2),IF(AND($AH24+$AI24&gt;=2800,$AH24&gt;=2800),ROUND(ROUND($AJ24/$AH24*2800,2)*'umowa o pracę'!$E$8,2),0)))),0)&gt;$H24,$H24,IF($AG24=1,IF($AI24=0,ROUND(IF($AH24&gt;2800,ROUND($AJ24/$AH24*2800,2),$AJ24)*'umowa o pracę'!$E$8,2),IF($AH24+$AI24&lt;2800,ROUND(ROUND($AJ24+ROUND($AI24*9%,2),2)*'umowa o pracę'!$E$8,2),IF(AND($AH24+$AI24&gt;=2800,$AH24&lt;2800),ROUND((ROUND($AJ24+ROUND((2800-$AH24)*9%,2),2))*'umowa o pracę'!$E$8,2),IF(AND($AH24+$AI24&gt;=2800,$AH24&gt;=2800),ROUND(ROUND($AJ24/$AH24*2800,2)*'umowa o pracę'!$E$8,2),0)))),0)),0))</f>
        <v>0</v>
      </c>
      <c r="AP24" s="32">
        <f>IF('umowa o pracę'!$E$7=2020,IF(IF($AG24=1,IF($AI24=0,ROUND(IF($AH24&gt;2600,ROUND($AK24/$AH24*2600,2),$AK24)*'umowa o pracę'!$E$8,2),ROUND(IF($AH24&gt;2600,ROUND($AK24/$AH24*2600,2),$AK24)*'umowa o pracę'!$E$8,2)),0)&gt;$I24,$I24,IF($AG24=1,IF($AI24=0,ROUND(IF($AH24&gt;2600,ROUND($AK24/$AH24*2600,2),$AK24)*'umowa o pracę'!$E$8,2),ROUND(IF($AH24&gt;2600,ROUND($AK24/$AH24*2600,2),$AK24)*'umowa o pracę'!$E$8,2)),0)),IF('umowa o pracę'!$E$7=2021,IF(IF($AG24=1,IF($AI24=0,ROUND(IF($AH24&gt;2800,ROUND($AK24/$AH24*2800,2),$AK24)*'umowa o pracę'!$E$8,2),ROUND(IF($AH24&gt;2800,ROUND($AK24/$AH24*2800,2),$AK24)*'umowa o pracę'!$E$8,2)),0)&gt;$I24,$I24,IF($AG24=1,IF($AI24=0,ROUND(IF($AH24&gt;2800,ROUND($AK24/$AH24*2800,2),$AK24)*'umowa o pracę'!$E$8,2),ROUND(IF($AH24&gt;2800,ROUND($AK24/$AH24*2800,2),$AK24)*'umowa o pracę'!$E$8,2)),0)),0))</f>
        <v>0</v>
      </c>
      <c r="AQ24" s="56">
        <f>IF('umowa o pracę'!$E$7=2020,$AM24,IF('umowa o pracę'!$E$7=2021,$AN24,0))</f>
        <v>0</v>
      </c>
      <c r="AR24" s="33">
        <f>IF('umowa o pracę'!$E$7=0,0,U24+AF24+AQ24)</f>
        <v>0</v>
      </c>
      <c r="AS24" s="19"/>
      <c r="AT24" s="19"/>
      <c r="AU24" s="19"/>
      <c r="AV24" s="19" t="s">
        <v>18</v>
      </c>
      <c r="AW24" s="225">
        <f>(SUMPRODUCT(G12:G260,T12:T260)+SUMPRODUCT(G12:G260,AE12:AE260)+SUMPRODUCT(G12:G260,AP12:AP260))</f>
        <v>0</v>
      </c>
      <c r="AX24" s="19">
        <f t="shared" si="2"/>
        <v>10</v>
      </c>
      <c r="AY24" s="19"/>
      <c r="AZ24" s="234">
        <f t="shared" si="3"/>
        <v>0</v>
      </c>
      <c r="BA24" s="234">
        <f t="shared" si="4"/>
        <v>0</v>
      </c>
      <c r="BB24" s="234">
        <f t="shared" si="5"/>
        <v>0</v>
      </c>
      <c r="BC24" s="234">
        <f t="shared" si="6"/>
        <v>0</v>
      </c>
      <c r="BD24" s="234">
        <f t="shared" si="7"/>
        <v>0</v>
      </c>
      <c r="BE24" s="234">
        <f t="shared" si="8"/>
        <v>0</v>
      </c>
      <c r="BF24" s="234">
        <f t="shared" si="9"/>
        <v>0</v>
      </c>
      <c r="BG24" s="234">
        <f t="shared" si="10"/>
        <v>0</v>
      </c>
      <c r="BH24" s="234">
        <f t="shared" si="11"/>
        <v>0</v>
      </c>
      <c r="BI24" s="238">
        <f t="shared" si="12"/>
        <v>0</v>
      </c>
      <c r="BJ24" s="236"/>
      <c r="BK24" s="236"/>
      <c r="BL24" s="237"/>
    </row>
    <row r="25" spans="1:64" ht="15.75" customHeight="1" x14ac:dyDescent="0.25">
      <c r="A25" s="129">
        <v>14</v>
      </c>
      <c r="B25" s="57"/>
      <c r="C25" s="57"/>
      <c r="D25" s="36"/>
      <c r="E25" s="36"/>
      <c r="F25" s="242"/>
      <c r="G25" s="37">
        <v>1</v>
      </c>
      <c r="H25" s="58">
        <v>0</v>
      </c>
      <c r="I25" s="59">
        <v>0</v>
      </c>
      <c r="J25" s="60">
        <v>0</v>
      </c>
      <c r="K25" s="52">
        <v>1</v>
      </c>
      <c r="L25" s="39">
        <v>0</v>
      </c>
      <c r="M25" s="39">
        <v>0</v>
      </c>
      <c r="N25" s="39">
        <v>0</v>
      </c>
      <c r="O25" s="39">
        <v>0</v>
      </c>
      <c r="P25" s="35">
        <f>IF('umowa o pracę'!$E$7=2020,ROUND(IF($L25&gt;=2600,2600*'umowa o pracę'!$E$8,$L25*'umowa o pracę'!$E$8),2),IF('umowa o pracę'!$E$7=2021,ROUND(IF($L25&gt;=2800,2800*'umowa o pracę'!$E$8,$L25*'umowa o pracę'!$E$8),2),0))</f>
        <v>0</v>
      </c>
      <c r="Q25" s="252">
        <f>IF(IF(IF(AND($K25=1,$I25&gt;0),ROUND(IF($L25+$M25&gt;=2600,2600*'umowa o pracę'!$E$8,($L25+$M25)*'umowa o pracę'!$E$8),2)+IF($M25=0,ROUND(IF($L25&gt;2600,ROUND($O25/$L25*2600,2),$O25)*'umowa o pracę'!$E$8,2),ROUND(IF($L25&gt;2600,ROUND($O25/$L25*2600,2),$O25)*'umowa o pracę'!$E$8,2)),ROUND(IF($L25+$M25&gt;=2600,2600*'umowa o pracę'!$E$8,($L25+$M25)*'umowa o pracę'!$E$8),2)-IF($M25=0,ROUND(ROUND(IF($L25&gt;2600,ROUND($N25/$L25*2600,2),$N25),2)*'umowa o pracę'!$E$8,2),IF($M25&gt;0,IF($L25+$M25&lt;2600,ROUND(ROUND($N25+ROUND($M25*9%,2),2)*'umowa o pracę'!$E$8,2),IF(AND($L25+$M25&gt;=2600,$M25&lt;2600,$L25&lt;2600),ROUND((ROUND(((2600-$M25)/$L25)*$N25,2)+ROUND($M25*9%,2))*'umowa o pracę'!$E$8,2),IF(AND($L25+$M25&gt;=2600,$M25&gt;=2600),ROUND((ROUND(2600*9%,2))*'umowa o pracę'!$E$8,2),IF(AND($L25+$M25&gt;=2600,$L25&gt;=2600,$M25&lt;2600),ROUND((ROUND($M25*9%,2)+ROUND(((2600-$M25)/$L25)*$N25,2))*'umowa o pracę'!$E$8,2),0)))),0)))&gt;$J25,$J25,IF(AND($K25=1,$I25&gt;0),ROUND(IF($L25+$M25&gt;=2600,2600*'umowa o pracę'!$E$8,($L25+$M25)*'umowa o pracę'!$E$8),2)+IF($M25=0,ROUND(IF($L25&gt;2600,ROUND($O25/$L25*2600,2),$O25)*'umowa o pracę'!$E$8,2),ROUND(IF($L25&gt;2600,ROUND($O25/$L25*2600,2),$O25)*'umowa o pracę'!$E$8,2)),ROUND(IF($L25+$M25&gt;=2600,2600*'umowa o pracę'!$E$8,($L25+$M25)*'umowa o pracę'!$E$8),2)-IF($M25=0,ROUND(ROUND(IF($L25&gt;2600,ROUND($N25/$L25*2600,2),$N25),2)*'umowa o pracę'!$E$8,2),IF($M25&gt;0,IF($L25+$M25&lt;2600,ROUND(ROUND($N25+ROUND($M25*9%,2),2)*'umowa o pracę'!$E$8,2),IF(AND($L25+$M25&gt;=2600,$M25&lt;2600,$L25&lt;2600),ROUND((ROUND(((2600-$M25)/$L25)*$N25,2)+ROUND($M25*9%,2))*'umowa o pracę'!$E$8,2),IF(AND($L25+$M25&gt;=2600,$M25&gt;=2600),ROUND((ROUND(2600*9%,2))*'umowa o pracę'!$E$8,2),IF(AND($L25+$M25&gt;=2600,$L25&gt;=2600,$M25&lt;2600),ROUND((ROUND($M25*9%,2)+ROUND(((2600-$M25)/$L25)*$N25,2))*'umowa o pracę'!$E$8,2),0)))),0))))&gt;$J25,$J25,IF(IF(AND($K25=1,$I25&gt;0),ROUND(IF($L25+$M25&gt;=2600,2600*'umowa o pracę'!$E$8,($L25+$M25)*'umowa o pracę'!$E$8),2)+IF($M25=0,ROUND(IF($L25&gt;2600,ROUND($O25/$L25*2600,2),$O25)*'umowa o pracę'!$E$8,2),ROUND(IF($L25&gt;2600,ROUND($O25/$L25*2600,2),$O25)*'umowa o pracę'!$E$8,2)),ROUND(IF($L25+$M25&gt;=2600,2600*'umowa o pracę'!$E$8,($L25+$M25)*'umowa o pracę'!$E$8),2)-IF($M25=0,ROUND(ROUND(IF($L25&gt;2600,ROUND($N25/$L25*2600,2),$N25),2)*'umowa o pracę'!$E$8,2),IF($M25&gt;0,IF($L25+$M25&lt;2600,ROUND(ROUND($N25+ROUND($M25*9%,2),2)*'umowa o pracę'!$E$8,2),IF(AND($L25+$M25&gt;=2600,$M25&lt;2600,$L25&lt;2600),ROUND((ROUND(((2600-$M25)/$L25)*$N25,2)+ROUND($M25*9%,2))*'umowa o pracę'!$E$8,2),IF(AND($L25+$M25&gt;=2600,$M25&gt;=2600),ROUND((ROUND(2600*9%,2))*'umowa o pracę'!$E$8,2),IF(AND($L25+$M25&gt;=2600,$L25&gt;=2600,$M25&lt;2600),ROUND((ROUND($M25*9%,2)+ROUND(((2600-$M25)/$L25)*$N25,2))*'umowa o pracę'!$E$8,2),0)))),0)))&gt;$J25,$J25,IF(AND($K25=1,$I25&gt;0),ROUND(IF($L25+$M25&gt;=2600,2600*'umowa o pracę'!$E$8,($L25+$M25)*'umowa o pracę'!$E$8),2)+IF($M25=0,ROUND(IF($L25&gt;2600,ROUND($O25/$L25*2600,2),$O25)*'umowa o pracę'!$E$8,2),ROUND(IF($L25&gt;2600,ROUND($O25/$L25*2600,2),$O25)*'umowa o pracę'!$E$8,2)),ROUND(IF($L25+$M25&gt;=2600,2600*'umowa o pracę'!$E$8,($L25+$M25)*'umowa o pracę'!$E$8),2)-IF(AND($M25=0,I25&gt;0),ROUND(ROUND(IF($L25&gt;2600,ROUND($N25/$L25*2600,2),$N25),2)*'umowa o pracę'!$E$8,2),IF($M25&gt;0,IF($L25+$M25&lt;2600,ROUND(ROUND($N25+ROUND($M25*9%,2),2)*'umowa o pracę'!$E$8,2),IF(AND($L25+$M25&gt;=2600,$M25&lt;2600,$L25&lt;2600),ROUND((ROUND(((2600-$M25)/$L25)*$N25,2)+ROUND($M25*9%,2))*'umowa o pracę'!$E$8,2),IF(AND($L25+$M25&gt;=2600,$M25&gt;=2600),ROUND((ROUND(2600*9%,2))*'umowa o pracę'!$E$8,2),IF(AND($L25+$M25&gt;=2600,$L25&gt;=2600,$M25&lt;2600),ROUND((ROUND($M25*9%,2)+ROUND(((2600-$M25)/$L25)*$N25,2))*'umowa o pracę'!$E$8,2),0)))),0)))))</f>
        <v>0</v>
      </c>
      <c r="R25" s="252">
        <f>IF(IF(IF(AND($K25=1,$I25&gt;0),ROUND(IF($L25+$M25&gt;=2800,2800*'umowa o pracę'!$E$8,($L25+$M25)*'umowa o pracę'!$E$8),2)+IF($M25=0,ROUND(IF($L25&gt;2800,ROUND($O25/$L25*2800,2),$O25)*'umowa o pracę'!$E$8,2),ROUND(IF($L25&gt;2800,ROUND($O25/$L25*2800,2),$O25)*'umowa o pracę'!$E$8,2)),ROUND(IF($L25+$M25&gt;=2800,2800*'umowa o pracę'!$E$8,($L25+$M25)*'umowa o pracę'!$E$8),2)-IF($M25=0,ROUND(ROUND(IF($L25&gt;2800,ROUND($N25/$L25*2800,2),$N25),2)*'umowa o pracę'!$E$8,2),IF($M25&gt;0,IF($L25+$M25&lt;2800,ROUND(ROUND($N25+ROUND($M25*9%,2),2)*'umowa o pracę'!$E$8,2),IF(AND($L25+$M25&gt;=2800,$M25&lt;2800,$L25&lt;2800),ROUND((ROUND(((2800-$M25)/$L25)*$N25,2)+ROUND($M25*9%,2))*'umowa o pracę'!$E$8,2),IF(AND($L25+$M25&gt;=2800,$M25&gt;=2800),ROUND((ROUND(2800*9%,2))*'umowa o pracę'!$E$8,2),IF(AND($L25+$M25&gt;=2800,$L25&gt;=2800,$M25&lt;2800),ROUND((ROUND($M25*9%,2)+ROUND(((2800-$M25)/$L25)*$N25,2))*'umowa o pracę'!$E$8,2),0)))),0)))&gt;$J25,$J25,IF(AND($K25=1,$I25&gt;0),ROUND(IF($L25+$M25&gt;=2800,2800*'umowa o pracę'!$E$8,($L25+$M25)*'umowa o pracę'!$E$8),2)+IF($M25=0,ROUND(IF($L25&gt;2800,ROUND($O25/$L25*2800,2),$O25)*'umowa o pracę'!$E$8,2),ROUND(IF($L25&gt;2800,ROUND($O25/$L25*2800,2),$O25)*'umowa o pracę'!$E$8,2)),ROUND(IF($L25+$M25&gt;=2800,2800*'umowa o pracę'!$E$8,($L25+$M25)*'umowa o pracę'!$E$8),2)-IF($M25=0,ROUND(ROUND(IF($L25&gt;2800,ROUND($N25/$L25*2800,2),$N25),2)*'umowa o pracę'!$E$8,2),IF($M25&gt;0,IF($L25+$M25&lt;2800,ROUND(ROUND($N25+ROUND($M25*9%,2),2)*'umowa o pracę'!$E$8,2),IF(AND($L25+$M25&gt;=2800,$M25&lt;2800,$L25&lt;2800),ROUND((ROUND(((2800-$M25)/$L25)*$N25,2)+ROUND($M25*9%,2))*'umowa o pracę'!$E$8,2),IF(AND($L25+$M25&gt;=2800,$M25&gt;=2800),ROUND((ROUND(2800*9%,2))*'umowa o pracę'!$E$8,2),IF(AND($L25+$M25&gt;=2800,$L25&gt;=2800,$M25&lt;2800),ROUND((ROUND($M25*9%,2)+ROUND(((2800-$M25)/$L25)*$N25,2))*'umowa o pracę'!$E$8,2),0)))),0))))&gt;$J25,$J25,IF(IF(AND($K25=1,$I25&gt;0),ROUND(IF($L25+$M25&gt;=2800,2800*'umowa o pracę'!$E$8,($L25+$M25)*'umowa o pracę'!$E$8),2)+IF($M25=0,ROUND(IF($L25&gt;2800,ROUND($O25/$L25*2800,2),$O25)*'umowa o pracę'!$E$8,2),ROUND(IF($L25&gt;2800,ROUND($O25/$L25*2800,2),$O25)*'umowa o pracę'!$E$8,2)),ROUND(IF($L25+$M25&gt;=2800,2800*'umowa o pracę'!$E$8,($L25+$M25)*'umowa o pracę'!$E$8),2)-IF($M25=0,ROUND(ROUND(IF($L25&gt;2800,ROUND($N25/$L25*2800,2),$N25),2)*'umowa o pracę'!$E$8,2),IF($M25&gt;0,IF($L25+$M25&lt;2800,ROUND(ROUND($N25+ROUND($M25*9%,2),2)*'umowa o pracę'!$E$8,2),IF(AND($L25+$M25&gt;=2800,$M25&lt;2800,$L25&lt;2800),ROUND((ROUND(((2800-$M25)/$L25)*$N25,2)+ROUND($M25*9%,2))*'umowa o pracę'!$E$8,2),IF(AND($L25+$M25&gt;=2800,$M25&gt;=2800),ROUND((ROUND(2800*9%,2))*'umowa o pracę'!$E$8,2),IF(AND($L25+$M25&gt;=2800,$L25&gt;=2800,$M25&lt;2800),ROUND((ROUND($M25*9%,2)+ROUND(((2800-$M25)/$L25)*$N25,2))*'umowa o pracę'!$E$8,2),0)))),0)))&gt;$J25,$J25,IF(AND($K25=1,$I25&gt;0),ROUND(IF($L25+$M25&gt;=2800,2800*'umowa o pracę'!$E$8,($L25+$M25)*'umowa o pracę'!$E$8),2)+IF($M25=0,ROUND(IF($L25&gt;2800,ROUND($O25/$L25*2800,2),$O25)*'umowa o pracę'!$E$8,2),ROUND(IF($L25&gt;2800,ROUND($O25/$L25*2800,2),$O25)*'umowa o pracę'!$E$8,2)),ROUND(IF($L25+$M25&gt;=2800,2800*'umowa o pracę'!$E$8,($L25+$M25)*'umowa o pracę'!$E$8),2)-IF(AND($M25=0,I25&gt;0),ROUND(ROUND(IF($L25&gt;2800,ROUND($N25/$L25*2800,2),$N25),2)*'umowa o pracę'!$E$8,2),IF($M25&gt;0,IF($L25+$M25&lt;2800,ROUND(ROUND($N25+ROUND($M25*9%,2),2)*'umowa o pracę'!$E$8,2),IF(AND($L25+$M25&gt;=2800,$M25&lt;2800,$L25&lt;2800),ROUND((ROUND(((2800-$M25)/$L25)*$N25,2)+ROUND($M25*9%,2))*'umowa o pracę'!$E$8,2),IF(AND($L25+$M25&gt;=2800,$M25&gt;=2800),ROUND((ROUND(2800*9%,2))*'umowa o pracę'!$E$8,2),IF(AND($L25+$M25&gt;=2800,$L25&gt;=2800,$M25&lt;2800),ROUND((ROUND($M25*9%,2)+ROUND(((2800-$M25)/$L25)*$N25,2))*'umowa o pracę'!$E$8,2),0)))),0)))))</f>
        <v>0</v>
      </c>
      <c r="S25" s="32">
        <f>IF('umowa o pracę'!$E$7=2020,IF(IF($K25=1,IF($M25=0,ROUND(IF($L25&gt;2600,ROUND($N25/$L25*2600,2),$N25)*'umowa o pracę'!$E$8,2),IF($L25+$M25&lt;2600,ROUND(ROUND($N25+ROUND($M25*9%,2),2)*'umowa o pracę'!$E$8,2),IF(AND($L25+$M25&gt;=2600,$L25&lt;2600),ROUND((ROUND($N25+ROUND((2600-$L25)*9%,2),2))*'umowa o pracę'!$E$8,2),IF(AND($L25+$M25&gt;=2600,$L25&gt;=2600),ROUND(ROUND($N25/$L25*2600,2)*'umowa o pracę'!$E$8,2),0)))),0)&gt;$H25,$H25,IF($K25=1,IF($M25=0,ROUND(IF($L25&gt;2600,ROUND($N25/$L25*2600,2),$N25)*'umowa o pracę'!$E$8,2),IF($L25+$M25&lt;2600,ROUND(ROUND($N25+ROUND($M25*9%,2),2)*'umowa o pracę'!$E$8,2),IF(AND($L25+$M25&gt;=2600,$L25&lt;2600),ROUND((ROUND($N25+ROUND((2600-$L25)*9%,2),2))*'umowa o pracę'!$E$8,2),IF(AND($L25+$M25&gt;=2600,$L25&gt;=2600),ROUND(ROUND($N25/$L25*2600,2)*'umowa o pracę'!$E$8,2),0)))),0)),IF('umowa o pracę'!$E$7=2021,IF(IF($K25=1,IF($M25=0,ROUND(IF($L25&gt;2800,ROUND($N25/$L25*2800,2),$N25)*'umowa o pracę'!$E$8,2),IF($L25+$M25&lt;2800,ROUND(ROUND($N25+ROUND($M25*9%,2),2)*'umowa o pracę'!$E$8,2),IF(AND($L25+$M25&gt;=2800,$L25&lt;2800),ROUND((ROUND($N25+ROUND((2800-$L25)*9%,2),2))*'umowa o pracę'!$E$8,2),IF(AND($L25+$M25&gt;=2800,$L25&gt;=2800),ROUND(ROUND($N25/$L25*2800,2)*'umowa o pracę'!$E$8,2),0)))),0)&gt;$H25,$H25,IF($K25=1,IF($M25=0,ROUND(IF($L25&gt;2800,ROUND($N25/$L25*2800,2),$N25)*'umowa o pracę'!$E$8,2),IF($L25+$M25&lt;2800,ROUND(ROUND($N25+ROUND($M25*9%,2),2)*'umowa o pracę'!$E$8,2),IF(AND($L25+$M25&gt;=2800,$L25&lt;2800),ROUND((ROUND($N25+ROUND((2800-$L25)*9%,2),2))*'umowa o pracę'!$E$8,2),IF(AND($L25+$M25&gt;=2800,$L25&gt;=2800),ROUND(ROUND($N25/$L25*2800,2)*'umowa o pracę'!$E$8,2),0)))),0)),0))</f>
        <v>0</v>
      </c>
      <c r="T25" s="32">
        <f>IF('umowa o pracę'!$E$7=2020,IF(IF($K25=1,IF($M25=0,ROUND(IF($L25&gt;2600,ROUND($O25/$L25*2600,2),$O25)*'umowa o pracę'!$E$8,2),ROUND(IF($L25&gt;2600,ROUND($O25/$L25*2600,2),$O25)*'umowa o pracę'!$E$8,2)),0)&gt;$I25,$I25,IF($K25=1,IF($M25=0,ROUND(IF($L25&gt;2600,ROUND($O25/$L25*2600,2),$O25)*'umowa o pracę'!$E$8,2),ROUND(IF($L25&gt;2600,ROUND($O25/$L25*2600,2),$O25)*'umowa o pracę'!$E$8,2)),0)),IF('umowa o pracę'!$E$7=2021,IF(IF($K25=1,IF($M25=0,ROUND(IF($L25&gt;2800,ROUND($O25/$L25*2800,2),$O25)*'umowa o pracę'!$E$8,2),ROUND(IF($L25&gt;2800,ROUND($O25/$L25*2800,2),$O25)*'umowa o pracę'!$E$8,2)),0)&gt;$I25,$I25,IF($K25=1,IF($M25=0,ROUND(IF($L25&gt;2800,ROUND($O25/$L25*2800,2),$O25)*'umowa o pracę'!$E$8,2),ROUND(IF($L25&gt;2800,ROUND($O25/$L25*2800,2),$O25)*'umowa o pracę'!$E$8,2)),0)),0))</f>
        <v>0</v>
      </c>
      <c r="U25" s="51">
        <f>IF('umowa o pracę'!$E$7=2020,$Q25,IF('umowa o pracę'!$E$7=2021,$R25,0))</f>
        <v>0</v>
      </c>
      <c r="V25" s="53">
        <f t="shared" si="0"/>
        <v>1</v>
      </c>
      <c r="W25" s="54">
        <f>IF('umowa o pracę'!$E$6&lt;2,0,$L25)</f>
        <v>0</v>
      </c>
      <c r="X25" s="54">
        <f>IF('umowa o pracę'!$E$6&lt;2,0,$M25)</f>
        <v>0</v>
      </c>
      <c r="Y25" s="55">
        <f>IF('umowa o pracę'!$E$6&lt;2,0,$N25)</f>
        <v>0</v>
      </c>
      <c r="Z25" s="55">
        <f>IF('umowa o pracę'!$E$6&lt;2,0,$O25)</f>
        <v>0</v>
      </c>
      <c r="AA25" s="32">
        <f>IF('umowa o pracę'!$E$7=2020,ROUND(IF($W25&gt;=2600,2600*'umowa o pracę'!$E$8,$W25*'umowa o pracę'!$E$8),2),IF('umowa o pracę'!$E$7=2021,ROUND(IF($W25&gt;=2800,2800*'umowa o pracę'!$E$8,$W25*'umowa o pracę'!$E$8),2),0))</f>
        <v>0</v>
      </c>
      <c r="AB25" s="32">
        <f>IF(IF(IF(AND($V25=1,$I25&gt;0),ROUND(IF($W25+$X25&gt;=2600,2600*'umowa o pracę'!$E$8,($W25+$X25)*'umowa o pracę'!$E$8),2)+IF($X25=0,ROUND(IF($W25&gt;2600,ROUND($Z25/$W25*2600,2),$Z25)*'umowa o pracę'!$E$8,2),ROUND(IF($W25&gt;2600,ROUND($Z25/$W25*2600,2),$Z25)*'umowa o pracę'!$E$8,2)),ROUND(IF($W25+$X25&gt;=2600,2600*'umowa o pracę'!$E$8,($W25+$X25)*'umowa o pracę'!$E$8),2)-IF($X25=0,ROUND(ROUND(IF($W25&gt;2600,ROUND($Y25/$W25*2600,2),$Y25),2)*'umowa o pracę'!$E$8,2),IF($X25&gt;0,IF($W25+$X25&lt;2600,ROUND(ROUND($Y25+ROUND($X25*9%,2),2)*'umowa o pracę'!$E$8,2),IF(AND($W25+$X25&gt;=2600,$X25&lt;2600,$W25&lt;2600),ROUND((ROUND(((2600-$X25)/$W25)*$Y25,2)+ROUND($X25*9%,2))*'umowa o pracę'!$E$8,2),IF(AND($W25+$X25&gt;=2600,$X25&gt;=2600),ROUND((ROUND(2600*9%,2))*'umowa o pracę'!$E$8,2),IF(AND($W25+$X25&gt;=2600,$W25&gt;=2600,$X25&lt;2600),ROUND((ROUND($X25*9%,2)+ROUND(((2600-$X25)/$W25)*$Y25,2))*'umowa o pracę'!$E$8,2),0)))),0)))&gt;$J25,$J25,IF(AND($V25=1,$I25&gt;0),ROUND(IF($W25+$X25&gt;=2600,2600*'umowa o pracę'!$E$8,($W25+$X25)*'umowa o pracę'!$E$8),2)+IF($X25=0,ROUND(IF($W25&gt;2600,ROUND($Z25/$W25*2600,2),$Z25)*'umowa o pracę'!$E$8,2),ROUND(IF($W25&gt;2600,ROUND($Z25/$W25*2600,2),$Z25)*'umowa o pracę'!$E$8,2)),ROUND(IF($W25+$X25&gt;=2600,2600*'umowa o pracę'!$E$8,($W25+$X25)*'umowa o pracę'!$E$8),2)-IF($X25=0,ROUND(ROUND(IF($W25&gt;2600,ROUND($Y25/$W25*2600,2),$Y25),2)*'umowa o pracę'!$E$8,2),IF($X25&gt;0,IF($W25+$X25&lt;2600,ROUND(ROUND($Y25+ROUND($X25*9%,2),2)*'umowa o pracę'!$E$8,2),IF(AND($W25+$X25&gt;=2600,$X25&lt;2600,$W25&lt;2600),ROUND((ROUND(((2600-$X25)/$W25)*$Y25,2)+ROUND($X25*9%,2))*'umowa o pracę'!$E$8,2),IF(AND($W25+$X25&gt;=2600,$X25&gt;=2600),ROUND((ROUND(2600*9%,2))*'umowa o pracę'!$E$8,2),IF(AND($W25+$X25&gt;=2600,$W25&gt;=2600,$X25&lt;2600),ROUND((ROUND($X25*9%,2)+ROUND(((2600-$X25)/$W25)*$Y25,2))*'umowa o pracę'!$E$8,2),0)))),0))))&gt;$J25,$J25,IF(IF(AND($V25=1,$I25&gt;0),ROUND(IF($W25+$X25&gt;=2600,2600*'umowa o pracę'!$E$8,($W25+$X25)*'umowa o pracę'!$E$8),2)+IF($X25=0,ROUND(IF($W25&gt;2600,ROUND($Z25/$W25*2600,2),$Z25)*'umowa o pracę'!$E$8,2),ROUND(IF($W25&gt;2600,ROUND($Z25/$W25*2600,2),$Z25)*'umowa o pracę'!$E$8,2)),ROUND(IF($W25+$X25&gt;=2600,2600*'umowa o pracę'!$E$8,($W25+$X25)*'umowa o pracę'!$E$8),2)-IF($X25=0,ROUND(ROUND(IF($W25&gt;2600,ROUND($Y25/$W25*2600,2),$Y25),2)*'umowa o pracę'!$E$8,2),IF($X25&gt;0,IF($W25+$X25&lt;2600,ROUND(ROUND($Y25+ROUND($X25*9%,2),2)*'umowa o pracę'!$E$8,2),IF(AND($W25+$X25&gt;=2600,$X25&lt;2600,$W25&lt;2600),ROUND((ROUND(((2600-$X25)/$W25)*$Y25,2)+ROUND($X25*9%,2))*'umowa o pracę'!$E$8,2),IF(AND($W25+$X25&gt;=2600,$X25&gt;=2600),ROUND((ROUND(2600*9%,2))*'umowa o pracę'!$E$8,2),IF(AND($W25+$X25&gt;=2600,$W25&gt;=2600,$X25&lt;2600),ROUND((ROUND($X25*9%,2)+ROUND(((2600-$X25)/$W25)*$Y25,2))*'umowa o pracę'!$E$8,2),0)))),0)))&gt;$J25,$J25,IF(AND($V25=1,$I25&gt;0),ROUND(IF($W25+$X25&gt;=2600,2600*'umowa o pracę'!$E$8,($W25+$X25)*'umowa o pracę'!$E$8),2)+IF($X25=0,ROUND(IF($W25&gt;2600,ROUND($Z25/$W25*2600,2),$Z25)*'umowa o pracę'!$E$8,2),ROUND(IF($W25&gt;2600,ROUND($Z25/$W25*2600,2),$Z25)*'umowa o pracę'!$E$8,2)),ROUND(IF($W25+$X25&gt;=2600,2600*'umowa o pracę'!$E$8,($W25+$X25)*'umowa o pracę'!$E$8),2)-IF(AND($X25=0,I25&gt;0),ROUND(ROUND(IF($W25&gt;2600,ROUND($Y25/$W25*2600,2),$Y25),2)*'umowa o pracę'!$E$8,2),IF($X25&gt;0,IF($W25+$X25&lt;2600,ROUND(ROUND($Y25+ROUND($X25*9%,2),2)*'umowa o pracę'!$E$8,2),IF(AND($W25+$X25&gt;=2600,$X25&lt;2600,$W25&lt;2600),ROUND((ROUND(((2600-$X25)/$W25)*$Y25,2)+ROUND($X25*9%,2))*'umowa o pracę'!$E$8,2),IF(AND($W25+$X25&gt;=2600,$X25&gt;=2600),ROUND((ROUND(2600*9%,2))*'umowa o pracę'!$E$8,2),IF(AND($W25+$X25&gt;=2600,$W25&gt;=2600,$X25&lt;2600),ROUND((ROUND($X25*9%,2)+ROUND(((2600-$X25)/$W25)*$Y25,2))*'umowa o pracę'!$E$8,2),0)))),0)))))</f>
        <v>0</v>
      </c>
      <c r="AC25" s="32">
        <f>IF(IF(IF(AND($V25=1,$I25&gt;0),ROUND(IF($W25+$X25&gt;=2800,2800*'umowa o pracę'!$E$8,($W25+$X25)*'umowa o pracę'!$E$8),2)+IF($X25=0,ROUND(IF($W25&gt;2800,ROUND($Z25/$W25*2800,2),$Z25)*'umowa o pracę'!$E$8,2),ROUND(IF($W25&gt;2800,ROUND($Z25/$W25*2800,2),$Z25)*'umowa o pracę'!$E$8,2)),ROUND(IF($W25+$X25&gt;=2800,2800*'umowa o pracę'!$E$8,($W25+$X25)*'umowa o pracę'!$E$8),2)-IF($X25=0,ROUND(ROUND(IF($W25&gt;2800,ROUND($Y25/$W25*2800,2),$Y25),2)*'umowa o pracę'!$E$8,2),IF($X25&gt;0,IF($W25+$X25&lt;2800,ROUND(ROUND($Y25+ROUND($X25*9%,2),2)*'umowa o pracę'!$E$8,2),IF(AND($W25+$X25&gt;=2800,$X25&lt;2800,$W25&lt;2800),ROUND((ROUND(((2800-$X25)/$W25)*$Y25,2)+ROUND($X25*9%,2))*'umowa o pracę'!$E$8,2),IF(AND($W25+$X25&gt;=2800,$X25&gt;=2800),ROUND((ROUND(2800*9%,2))*'umowa o pracę'!$E$8,2),IF(AND($W25+$X25&gt;=2800,$W25&gt;=2800,$X25&lt;2800),ROUND((ROUND($X25*9%,2)+ROUND(((2800-$X25)/$W25)*$Y25,2))*'umowa o pracę'!$E$8,2),0)))),0)))&gt;$J25,$J25,IF(AND($V25=1,$I25&gt;0),ROUND(IF($W25+$X25&gt;=2800,2800*'umowa o pracę'!$E$8,($W25+$X25)*'umowa o pracę'!$E$8),2)+IF($X25=0,ROUND(IF($W25&gt;2800,ROUND($Z25/$W25*2800,2),$Z25)*'umowa o pracę'!$E$8,2),ROUND(IF($W25&gt;2800,ROUND($Z25/$W25*2800,2),$Z25)*'umowa o pracę'!$E$8,2)),ROUND(IF($W25+$X25&gt;=2800,2800*'umowa o pracę'!$E$8,($W25+$X25)*'umowa o pracę'!$E$8),2)-IF($X25=0,ROUND(ROUND(IF($W25&gt;2800,ROUND($Y25/$W25*2800,2),$Y25),2)*'umowa o pracę'!$E$8,2),IF($X25&gt;0,IF($W25+$X25&lt;2800,ROUND(ROUND($Y25+ROUND($X25*9%,2),2)*'umowa o pracę'!$E$8,2),IF(AND($W25+$X25&gt;=2800,$X25&lt;2800,$W25&lt;2800),ROUND((ROUND(((2800-$X25)/$W25)*$Y25,2)+ROUND($X25*9%,2))*'umowa o pracę'!$E$8,2),IF(AND($W25+$X25&gt;=2800,$X25&gt;=2800),ROUND((ROUND(2800*9%,2))*'umowa o pracę'!$E$8,2),IF(AND($W25+$X25&gt;=2800,$W25&gt;=2800,$X25&lt;2800),ROUND((ROUND($X25*9%,2)+ROUND(((2800-$X25)/$W25)*$Y25,2))*'umowa o pracę'!$E$8,2),0)))),0))))&gt;$J25,$J25,IF(IF(AND($V25=1,$I25&gt;0),ROUND(IF($W25+$X25&gt;=2800,2800*'umowa o pracę'!$E$8,($W25+$X25)*'umowa o pracę'!$E$8),2)+IF($X25=0,ROUND(IF($W25&gt;2800,ROUND($Z25/$W25*2800,2),$Z25)*'umowa o pracę'!$E$8,2),ROUND(IF($W25&gt;2800,ROUND($Z25/$W25*2800,2),$Z25)*'umowa o pracę'!$E$8,2)),ROUND(IF($W25+$X25&gt;=2800,2800*'umowa o pracę'!$E$8,($W25+$X25)*'umowa o pracę'!$E$8),2)-IF($X25=0,ROUND(ROUND(IF($W25&gt;2800,ROUND($Y25/$W25*2800,2),$Y25),2)*'umowa o pracę'!$E$8,2),IF($X25&gt;0,IF($W25+$X25&lt;2800,ROUND(ROUND($Y25+ROUND($X25*9%,2),2)*'umowa o pracę'!$E$8,2),IF(AND($W25+$X25&gt;=2800,$X25&lt;2800,$W25&lt;2800),ROUND((ROUND(((2800-$X25)/$W25)*$Y25,2)+ROUND($X25*9%,2))*'umowa o pracę'!$E$8,2),IF(AND($W25+$X25&gt;=2800,$X25&gt;=2800),ROUND((ROUND(2800*9%,2))*'umowa o pracę'!$E$8,2),IF(AND($W25+$X25&gt;=2800,$W25&gt;=2800,$X25&lt;2800),ROUND((ROUND($X25*9%,2)+ROUND(((2800-$X25)/$W25)*$Y25,2))*'umowa o pracę'!$E$8,2),0)))),0)))&gt;$J25,$J25,IF(AND($V25=1,$I25&gt;0),ROUND(IF($W25+$X25&gt;=2800,2800*'umowa o pracę'!$E$8,($W25+$X25)*'umowa o pracę'!$E$8),2)+IF($X25=0,ROUND(IF($W25&gt;2800,ROUND($Z25/$W25*2800,2),$Z25)*'umowa o pracę'!$E$8,2),ROUND(IF($W25&gt;2800,ROUND($Z25/$W25*2800,2),$Z25)*'umowa o pracę'!$E$8,2)),ROUND(IF($W25+$X25&gt;=2800,2800*'umowa o pracę'!$E$8,($W25+$X25)*'umowa o pracę'!$E$8),2)-IF(AND($X25=0,I25&gt;0),ROUND(ROUND(IF($W25&gt;2800,ROUND($Y25/$W25*2800,2),$Y25),2)*'umowa o pracę'!$E$8,2),IF($X25&gt;0,IF($W25+$X25&lt;2800,ROUND(ROUND($Y25+ROUND($X25*9%,2),2)*'umowa o pracę'!$E$8,2),IF(AND($W25+$X25&gt;=2800,$X25&lt;2800,$W25&lt;2800),ROUND((ROUND(((2800-$X25)/$W25)*$Y25,2)+ROUND($X25*9%,2))*'umowa o pracę'!$E$8,2),IF(AND($W25+$X25&gt;=2800,$X25&gt;=2800),ROUND((ROUND(2800*9%,2))*'umowa o pracę'!$E$8,2),IF(AND($W25+$X25&gt;=2800,$W25&gt;=2800,$X25&lt;2800),ROUND((ROUND($X25*9%,2)+ROUND(((2800-$X25)/$W25)*$Y25,2))*'umowa o pracę'!$E$8,2),0)))),0)))))</f>
        <v>0</v>
      </c>
      <c r="AD25" s="32">
        <f>IF('umowa o pracę'!$E$7=2020,IF(IF($V25=1,IF($X25=0,ROUND(IF($W25&gt;2600,ROUND($Y25/$W25*2600,2),$Y25)*'umowa o pracę'!$E$8,2),IF($W25+$X25&lt;2600,ROUND(ROUND($Y25+ROUND($X25*9%,2),2)*'umowa o pracę'!$E$8,2),IF(AND($W25+$X25&gt;=2600,$W25&lt;2600),ROUND((ROUND($Y25+ROUND((2600-$W25)*9%,2),2))*'umowa o pracę'!$E$8,2),IF(AND($W25+$X25&gt;=2600,$W25&gt;=2600),ROUND(ROUND($Y25/$W25*2600,2)*'umowa o pracę'!$E$8,2),0)))),0)&gt;$H25,$H25,IF($V25=1,IF($X25=0,ROUND(IF($W25&gt;2600,ROUND($Y25/$W25*2600,2),$Y25)*'umowa o pracę'!$E$8,2),IF($W25+$X25&lt;2600,ROUND(ROUND($Y25+ROUND($X25*9%,2),2)*'umowa o pracę'!$E$8,2),IF(AND($W25+$X25&gt;=2600,$W25&lt;2600),ROUND((ROUND($Y25+ROUND((2600-$W25)*9%,2),2))*'umowa o pracę'!$E$8,2),IF(AND($W25+$X25&gt;=2600,$W25&gt;=2600),ROUND(ROUND($Y25/$W25*2600,2)*'umowa o pracę'!$E$8,2),0)))),0)),IF('umowa o pracę'!$E$7=2021,IF(IF($V25=1,IF($X25=0,ROUND(IF($W25&gt;2800,ROUND($Y25/$W25*2800,2),$Y25)*'umowa o pracę'!$E$8,2),IF($W25+$X25&lt;2800,ROUND(ROUND($Y25+ROUND($X25*9%,2),2)*'umowa o pracę'!$E$8,2),IF(AND($W25+$X25&gt;=2800,$W25&lt;2800),ROUND((ROUND($Y25+ROUND((2800-$W25)*9%,2),2))*'umowa o pracę'!$E$8,2),IF(AND($W25+$X25&gt;=2800,$W25&gt;=2800),ROUND(ROUND($Y25/$W25*2800,2)*'umowa o pracę'!$E$8,2),0)))),0)&gt;$H25,$H25,IF($V25=1,IF($X25=0,ROUND(IF($W25&gt;2800,ROUND($Y25/$W25*2800,2),$Y25)*'umowa o pracę'!$E$8,2),IF($W25+$X25&lt;2800,ROUND(ROUND($Y25+ROUND($X25*9%,2),2)*'umowa o pracę'!$E$8,2),IF(AND($W25+$X25&gt;=2800,$W25&lt;2800),ROUND((ROUND($Y25+ROUND((2800-$W25)*9%,2),2))*'umowa o pracę'!$E$8,2),IF(AND($W25+$X25&gt;=2800,$W25&gt;=2800),ROUND(ROUND($Y25/$W25*2800,2)*'umowa o pracę'!$E$8,2),0)))),0)),0))</f>
        <v>0</v>
      </c>
      <c r="AE25" s="32">
        <f>IF('umowa o pracę'!$E$7=2020,IF(IF($V25=1,IF($X25=0,ROUND(IF($W25&gt;2600,ROUND($Z25/$W25*2600,2),$Z25)*'umowa o pracę'!$E$8,2),ROUND(IF($W25&gt;2600,ROUND($Z25/$W25*2600,2),$Z25)*'umowa o pracę'!$E$8,2)),0)&gt;$I25,$I25,IF($V25=1,IF($X25=0,ROUND(IF($W25&gt;2600,ROUND($Z25/$W25*2600,2),$Z25)*'umowa o pracę'!$E$8,2),ROUND(IF($W25&gt;2600,ROUND($Z25/$W25*2600,2),$Z25)*'umowa o pracę'!$E$8,2)),0)),IF('umowa o pracę'!$E$7=2021,IF(IF($V25=1,IF($X25=0,ROUND(IF($W25&gt;2800,ROUND($Z25/$W25*2800,2),$Z25)*'umowa o pracę'!$E$8,2),ROUND(IF($W25&gt;2800,ROUND($Z25/$W25*2800,2),$Z25)*'umowa o pracę'!$E$8,2)),0)&gt;$I25,$I25,IF($V25=1,IF($X25=0,ROUND(IF($W25&gt;2800,ROUND($Z25/$W25*2800,2),$Z25)*'umowa o pracę'!$E$8,2),ROUND(IF($W25&gt;2800,ROUND($Z25/$W25*2800,2),$Z25)*'umowa o pracę'!$E$8,2)),0)),0))</f>
        <v>0</v>
      </c>
      <c r="AF25" s="56">
        <f>IF('umowa o pracę'!$E$7=2020,$AB25,IF('umowa o pracę'!$E$7=2021,$AC25,0))</f>
        <v>0</v>
      </c>
      <c r="AG25" s="53">
        <f t="shared" si="1"/>
        <v>1</v>
      </c>
      <c r="AH25" s="39">
        <f>IF('umowa o pracę'!$E$6&lt;3,0,$L25)</f>
        <v>0</v>
      </c>
      <c r="AI25" s="39">
        <f>IF('umowa o pracę'!$E$6&lt;3,0,$M25)</f>
        <v>0</v>
      </c>
      <c r="AJ25" s="55">
        <f>IF('umowa o pracę'!$E$6&lt;3,0,$N25)</f>
        <v>0</v>
      </c>
      <c r="AK25" s="55">
        <f>IF('umowa o pracę'!$E$6&lt;3,0,$O25)</f>
        <v>0</v>
      </c>
      <c r="AL25" s="32">
        <f>IF('umowa o pracę'!$E$7=2020,ROUND(IF($AH25&gt;=2600,2600*'umowa o pracę'!$E$8,$AH25*'umowa o pracę'!$E$8),2),IF('umowa o pracę'!$E$7=2021,ROUND(IF($AH25&gt;=2800,2800*'umowa o pracę'!$E$8,$AH25*'umowa o pracę'!$E$8),2),0))</f>
        <v>0</v>
      </c>
      <c r="AM25" s="32">
        <f>IF(IF(IF(AND($AG25=1,$I25&gt;0),ROUND(IF($AH25+$AI25&gt;=2600,2600*'umowa o pracę'!$E$8,($AH25+$AI25)*'umowa o pracę'!$E$8),2)+IF($AI25=0,ROUND(IF($AH25&gt;2600,ROUND($AK25/$AH25*2600,2),$AK25)*'umowa o pracę'!$E$8,2),ROUND(IF($AH25&gt;2600,ROUND($AK25/$AH25*2600,2),$AK25)*'umowa o pracę'!$E$8,2)),ROUND(IF($AH25+$AI25&gt;=2600,2600*'umowa o pracę'!$E$8,($AH25+$AI25)*'umowa o pracę'!$E$8),2)-IF($AI25=0,ROUND(ROUND(IF($AH25&gt;2600,ROUND($AJ25/$AH25*2600,2),$AJ25),2)*'umowa o pracę'!$E$8,2),IF($AI25&gt;0,IF($AH25+$AI25&lt;2600,ROUND(ROUND($AJ25+ROUND($AI25*9%,2),2)*'umowa o pracę'!$E$8,2),IF(AND($AH25+$AI25&gt;=2600,$AI25&lt;2600,$AH25&lt;2600),ROUND((ROUND(((2600-$AI25)/$AH25)*$AJ25,2)+ROUND($AI25*9%,2))*'umowa o pracę'!$E$8,2),IF(AND($AH25+$AI25&gt;=2600,$AI25&gt;=2600),ROUND((ROUND(2600*9%,2))*'umowa o pracę'!$E$8,2),IF(AND($AH25+$AI25&gt;=2600,$AH25&gt;=2600,$AI25&lt;2600),ROUND((ROUND($AI25*9%,2)+ROUND(((2600-$AI25)/$AH25)*$AJ25,2))*'umowa o pracę'!$E$8,2),0)))),0)))&gt;$J25,$J25,IF(AND($AG25=1,$I25&gt;0),ROUND(IF($AH25+$AI25&gt;=2600,2600*'umowa o pracę'!$E$8,($AH25+$AI25)*'umowa o pracę'!$E$8),2)+IF($AI25=0,ROUND(IF($AH25&gt;2600,ROUND($AK25/$AH25*2600,2),$AK25)*'umowa o pracę'!$E$8,2),ROUND(IF($AH25&gt;2600,ROUND($AK25/$AH25*2600,2),$AK25)*'umowa o pracę'!$E$8,2)),ROUND(IF($AH25+$AI25&gt;=2600,2600*'umowa o pracę'!$E$8,($AH25+$AI25)*'umowa o pracę'!$E$8),2)-IF($AI25=0,ROUND(ROUND(IF($AH25&gt;2600,ROUND($AJ25/$AH25*2600,2),$AJ25),2)*'umowa o pracę'!$E$8,2),IF($AI25&gt;0,IF($AH25+$AI25&lt;2600,ROUND(ROUND($AJ25+ROUND($AI25*9%,2),2)*'umowa o pracę'!$E$8,2),IF(AND($AH25+$AI25&gt;=2600,$AI25&lt;2600,$AH25&lt;2600),ROUND((ROUND(((2600-$AI25)/$AH25)*$AJ25,2)+ROUND($AI25*9%,2))*'umowa o pracę'!$E$8,2),IF(AND($AH25+$AI25&gt;=2600,$AI25&gt;=2600),ROUND((ROUND(2600*9%,2))*'umowa o pracę'!$E$8,2),IF(AND($AH25+$AI25&gt;=2600,$AH25&gt;=2600,$AI25&lt;2600),ROUND((ROUND($AI25*9%,2)+ROUND(((2600-$AI25)/$AH25)*$AJ25,2))*'umowa o pracę'!$E$8,2),0)))),0))))&gt;$J25,$J25,IF(IF(AND($AG25=1,$I25&gt;0),ROUND(IF($AH25+$AI25&gt;=2600,2600*'umowa o pracę'!$E$8,($AH25+$AI25)*'umowa o pracę'!$E$8),2)+IF($AI25=0,ROUND(IF($AH25&gt;2600,ROUND($AK25/$AH25*2600,2),$AK25)*'umowa o pracę'!$E$8,2),ROUND(IF($AH25&gt;2600,ROUND($AK25/$AH25*2600,2),$AK25)*'umowa o pracę'!$E$8,2)),ROUND(IF($AH25+$AI25&gt;=2600,2600*'umowa o pracę'!$E$8,($AH25+$AI25)*'umowa o pracę'!$E$8),2)-IF($AI25=0,ROUND(ROUND(IF($AH25&gt;2600,ROUND($AJ25/$AH25*2600,2),$AJ25),2)*'umowa o pracę'!$E$8,2),IF($AI25&gt;0,IF($AH25+$AI25&lt;2600,ROUND(ROUND($AJ25+ROUND($AI25*9%,2),2)*'umowa o pracę'!$E$8,2),IF(AND($AH25+$AI25&gt;=2600,$AI25&lt;2600,$AH25&lt;2600),ROUND((ROUND(((2600-$AI25)/$AH25)*$AJ25,2)+ROUND($AI25*9%,2))*'umowa o pracę'!$E$8,2),IF(AND($AH25+$AI25&gt;=2600,$AI25&gt;=2600),ROUND((ROUND(2600*9%,2))*'umowa o pracę'!$E$8,2),IF(AND($AH25+$AI25&gt;=2600,$AH25&gt;=2600,$AI25&lt;2600),ROUND((ROUND($AI25*9%,2)+ROUND(((2600-$AI25)/$AH25)*$AJ25,2))*'umowa o pracę'!$E$8,2),0)))),0)))&gt;$J25,$J25,IF(AND($AG25=1,$I25&gt;0),ROUND(IF($AH25+$AI25&gt;=2600,2600*'umowa o pracę'!$E$8,($AH25+$AI25)*'umowa o pracę'!$E$8),2)+IF($AI25=0,ROUND(IF($AH25&gt;2600,ROUND($AK25/$AH25*2600,2),$AK25)*'umowa o pracę'!$E$8,2),ROUND(IF($AH25&gt;2600,ROUND($AK25/$AH25*2600,2),$AK25)*'umowa o pracę'!$E$8,2)),ROUND(IF($AH25+$AI25&gt;=2600,2600*'umowa o pracę'!$E$8,($AH25+$AI25)*'umowa o pracę'!$E$8),2)-IF(AND($AI25=0,I25&gt;0),ROUND(ROUND(IF($AH25&gt;2600,ROUND($AJ25/$AH25*2600,2),$AJ25),2)*'umowa o pracę'!$E$8,2),IF($AI25&gt;0,IF($AH25+$AI25&lt;2600,ROUND(ROUND($AJ25+ROUND($AI25*9%,2),2)*'umowa o pracę'!$E$8,2),IF(AND($AH25+$AI25&gt;=2600,$AI25&lt;2600,$AH25&lt;2600),ROUND((ROUND(((2600-$AI25)/$AH25)*$AJ25,2)+ROUND($AI25*9%,2))*'umowa o pracę'!$E$8,2),IF(AND($AH25+$AI25&gt;=2600,$AI25&gt;=2600),ROUND((ROUND(2600*9%,2))*'umowa o pracę'!$E$8,2),IF(AND($AH25+$AI25&gt;=2600,$AH25&gt;=2600,$AI25&lt;2600),ROUND((ROUND($AI25*9%,2)+ROUND(((2600-$AI25)/$AH25)*$AJ25,2))*'umowa o pracę'!$E$8,2),0)))),0)))))</f>
        <v>0</v>
      </c>
      <c r="AN25" s="32">
        <f>IF(IF(IF(AND($AG25=1,$I25&gt;0),ROUND(IF($AH25+$AI25&gt;=2800,2800*'umowa o pracę'!$E$8,($AH25+$AI25)*'umowa o pracę'!$E$8),2)+IF($AI25=0,ROUND(IF($AH25&gt;2800,ROUND($AK25/$AH25*2800,2),$AK25)*'umowa o pracę'!$E$8,2),ROUND(IF($AH25&gt;2800,ROUND($AK25/$AH25*2800,2),$AK25)*'umowa o pracę'!$E$8,2)),ROUND(IF($AH25+$AI25&gt;=2800,2800*'umowa o pracę'!$E$8,($AH25+$AI25)*'umowa o pracę'!$E$8),2)-IF($AI25=0,ROUND(ROUND(IF($AH25&gt;2800,ROUND($AJ25/$AH25*2800,2),$AJ25),2)*'umowa o pracę'!$E$8,2),IF($AI25&gt;0,IF($AH25+$AI25&lt;2800,ROUND(ROUND($AJ25+ROUND($AI25*9%,2),2)*'umowa o pracę'!$E$8,2),IF(AND($AH25+$AI25&gt;=2800,$AI25&lt;2800,$AH25&lt;2800),ROUND((ROUND(((2800-$AI25)/$AH25)*$AJ25,2)+ROUND($AI25*9%,2))*'umowa o pracę'!$E$8,2),IF(AND($AH25+$AI25&gt;=2800,$AI25&gt;=2800),ROUND((ROUND(2800*9%,2))*'umowa o pracę'!$E$8,2),IF(AND($AH25+$AI25&gt;=2800,$AH25&gt;=2800,$AI25&lt;2800),ROUND((ROUND($AI25*9%,2)+ROUND(((2800-$AI25)/$AH25)*$AJ25,2))*'umowa o pracę'!$E$8,2),0)))),0)))&gt;$J25,$J25,IF(AND($AG25=1,$I25&gt;0),ROUND(IF($AH25+$AI25&gt;=2800,2800*'umowa o pracę'!$E$8,($AH25+$AI25)*'umowa o pracę'!$E$8),2)+IF($AI25=0,ROUND(IF($AH25&gt;2800,ROUND($AK25/$AH25*2800,2),$AK25)*'umowa o pracę'!$E$8,2),ROUND(IF($AH25&gt;2800,ROUND($AK25/$AH25*2800,2),$AK25)*'umowa o pracę'!$E$8,2)),ROUND(IF($AH25+$AI25&gt;=2800,2800*'umowa o pracę'!$E$8,($AH25+$AI25)*'umowa o pracę'!$E$8),2)-IF($AI25=0,ROUND(ROUND(IF($AH25&gt;2800,ROUND($AJ25/$AH25*2800,2),$AJ25),2)*'umowa o pracę'!$E$8,2),IF($AI25&gt;0,IF($AH25+$AI25&lt;2800,ROUND(ROUND($AJ25+ROUND($AI25*9%,2),2)*'umowa o pracę'!$E$8,2),IF(AND($AH25+$AI25&gt;=2800,$AI25&lt;2800,$AH25&lt;2800),ROUND((ROUND(((2800-$AI25)/$AH25)*$AJ25,2)+ROUND($AI25*9%,2))*'umowa o pracę'!$E$8,2),IF(AND($AH25+$AI25&gt;=2800,$AI25&gt;=2800),ROUND((ROUND(2800*9%,2))*'umowa o pracę'!$E$8,2),IF(AND($AH25+$AI25&gt;=2800,$AH25&gt;=2800,$AI25&lt;2800),ROUND((ROUND($AI25*9%,2)+ROUND(((2800-$AI25)/$AH25)*$AJ25,2))*'umowa o pracę'!$E$8,2),0)))),0))))&gt;$J25,$J25,IF(IF(AND($AG25=1,$I25&gt;0),ROUND(IF($AH25+$AI25&gt;=2800,2800*'umowa o pracę'!$E$8,($AH25+$AI25)*'umowa o pracę'!$E$8),2)+IF($AI25=0,ROUND(IF($AH25&gt;2800,ROUND($AK25/$AH25*2800,2),$AK25)*'umowa o pracę'!$E$8,2),ROUND(IF($AH25&gt;2800,ROUND($AK25/$AH25*2800,2),$AK25)*'umowa o pracę'!$E$8,2)),ROUND(IF($AH25+$AI25&gt;=2800,2800*'umowa o pracę'!$E$8,($AH25+$AI25)*'umowa o pracę'!$E$8),2)-IF($AI25=0,ROUND(ROUND(IF($AH25&gt;2800,ROUND($AJ25/$AH25*2800,2),$AJ25),2)*'umowa o pracę'!$E$8,2),IF($AI25&gt;0,IF($AH25+$AI25&lt;2800,ROUND(ROUND($AJ25+ROUND($AI25*9%,2),2)*'umowa o pracę'!$E$8,2),IF(AND($AH25+$AI25&gt;=2800,$AI25&lt;2800,$AH25&lt;2800),ROUND((ROUND(((2800-$AI25)/$AH25)*$AJ25,2)+ROUND($AI25*9%,2))*'umowa o pracę'!$E$8,2),IF(AND($AH25+$AI25&gt;=2800,$AI25&gt;=2800),ROUND((ROUND(2800*9%,2))*'umowa o pracę'!$E$8,2),IF(AND($AH25+$AI25&gt;=2800,$AH25&gt;=2800,$AI25&lt;2800),ROUND((ROUND($AI25*9%,2)+ROUND(((2800-$AI25)/$AH25)*$AJ25,2))*'umowa o pracę'!$E$8,2),0)))),0)))&gt;$J25,$J25,IF(AND($AG25=1,$I25&gt;0),ROUND(IF($AH25+$AI25&gt;=2800,2800*'umowa o pracę'!$E$8,($AH25+$AI25)*'umowa o pracę'!$E$8),2)+IF($AI25=0,ROUND(IF($AH25&gt;2800,ROUND($AK25/$AH25*2800,2),$AK25)*'umowa o pracę'!$E$8,2),ROUND(IF($AH25&gt;2800,ROUND($AK25/$AH25*2800,2),$AK25)*'umowa o pracę'!$E$8,2)),ROUND(IF($AH25+$AI25&gt;=2800,2800*'umowa o pracę'!$E$8,($AH25+$AI25)*'umowa o pracę'!$E$8),2)-IF(AND($AI25=0,I25&gt;0),ROUND(ROUND(IF($AH25&gt;2800,ROUND($AJ25/$AH25*2800,2),$AJ25),2)*'umowa o pracę'!$E$8,2),IF($AI25&gt;0,IF($AH25+$AI25&lt;2800,ROUND(ROUND($AJ25+ROUND($AI25*9%,2),2)*'umowa o pracę'!$E$8,2),IF(AND($AH25+$AI25&gt;=2800,$AI25&lt;2800,$AH25&lt;2800),ROUND((ROUND(((2800-$AI25)/$AH25)*$AJ25,2)+ROUND($AI25*9%,2))*'umowa o pracę'!$E$8,2),IF(AND($AH25+$AI25&gt;=2800,$AI25&gt;=2800),ROUND((ROUND(2800*9%,2))*'umowa o pracę'!$E$8,2),IF(AND($AH25+$AI25&gt;=2800,$AH25&gt;=2800,$AI25&lt;2800),ROUND((ROUND($AI25*9%,2)+ROUND(((2800-$AI25)/$AH25)*$AJ25,2))*'umowa o pracę'!$E$8,2),0)))),0)))))</f>
        <v>0</v>
      </c>
      <c r="AO25" s="32">
        <f>IF('umowa o pracę'!$E$7=2020,IF(IF($AG25=1,IF($AI25=0,ROUND(IF($AH25&gt;2600,ROUND($AJ25/$AH25*2600,2),$AJ25)*'umowa o pracę'!$E$8,2),IF($AH25+$AI25&lt;2600,ROUND(ROUND($AJ25+ROUND($AI25*9%,2),2)*'umowa o pracę'!$E$8,2),IF(AND($AH25+$AI25&gt;=2600,$AH25&lt;2600),ROUND((ROUND($AJ25+ROUND((2600-$AH25)*9%,2),2))*'umowa o pracę'!$E$8,2),IF(AND($AH25+$AI25&gt;=2600,$AH25&gt;=2600),ROUND(ROUND($AJ25/$AH25*2600,2)*'umowa o pracę'!$E$8,2),0)))),0)&gt;$H25,$H25,IF($AG25=1,IF($AI25=0,ROUND(IF($AH25&gt;2600,ROUND($AJ25/$AH25*2600,2),$AJ25)*'umowa o pracę'!$E$8,2),IF($AH25+$AI25&lt;2600,ROUND(ROUND($AJ25+ROUND($AI25*9%,2),2)*'umowa o pracę'!$E$8,2),IF(AND($AH25+$AI25&gt;=2600,$AH25&lt;2600),ROUND((ROUND($AJ25+ROUND((2600-$AH25)*9%,2),2))*'umowa o pracę'!$E$8,2),IF(AND($AH25+$AI25&gt;=2600,$AH25&gt;=2600),ROUND(ROUND($AJ25/$AH25*2600,2)*'umowa o pracę'!$E$8,2),0)))),0)),IF('umowa o pracę'!$E$7=2021,IF(IF($AG25=1,IF($AI25=0,ROUND(IF($AH25&gt;2800,ROUND($AJ25/$AH25*2800,2),$AJ25)*'umowa o pracę'!$E$8,2),IF($AH25+$AI25&lt;2800,ROUND(ROUND($AJ25+ROUND($AI25*9%,2),2)*'umowa o pracę'!$E$8,2),IF(AND($AH25+$AI25&gt;=2800,$AH25&lt;2800),ROUND((ROUND($AJ25+ROUND((2800-$AH25)*9%,2),2))*'umowa o pracę'!$E$8,2),IF(AND($AH25+$AI25&gt;=2800,$AH25&gt;=2800),ROUND(ROUND($AJ25/$AH25*2800,2)*'umowa o pracę'!$E$8,2),0)))),0)&gt;$H25,$H25,IF($AG25=1,IF($AI25=0,ROUND(IF($AH25&gt;2800,ROUND($AJ25/$AH25*2800,2),$AJ25)*'umowa o pracę'!$E$8,2),IF($AH25+$AI25&lt;2800,ROUND(ROUND($AJ25+ROUND($AI25*9%,2),2)*'umowa o pracę'!$E$8,2),IF(AND($AH25+$AI25&gt;=2800,$AH25&lt;2800),ROUND((ROUND($AJ25+ROUND((2800-$AH25)*9%,2),2))*'umowa o pracę'!$E$8,2),IF(AND($AH25+$AI25&gt;=2800,$AH25&gt;=2800),ROUND(ROUND($AJ25/$AH25*2800,2)*'umowa o pracę'!$E$8,2),0)))),0)),0))</f>
        <v>0</v>
      </c>
      <c r="AP25" s="32">
        <f>IF('umowa o pracę'!$E$7=2020,IF(IF($AG25=1,IF($AI25=0,ROUND(IF($AH25&gt;2600,ROUND($AK25/$AH25*2600,2),$AK25)*'umowa o pracę'!$E$8,2),ROUND(IF($AH25&gt;2600,ROUND($AK25/$AH25*2600,2),$AK25)*'umowa o pracę'!$E$8,2)),0)&gt;$I25,$I25,IF($AG25=1,IF($AI25=0,ROUND(IF($AH25&gt;2600,ROUND($AK25/$AH25*2600,2),$AK25)*'umowa o pracę'!$E$8,2),ROUND(IF($AH25&gt;2600,ROUND($AK25/$AH25*2600,2),$AK25)*'umowa o pracę'!$E$8,2)),0)),IF('umowa o pracę'!$E$7=2021,IF(IF($AG25=1,IF($AI25=0,ROUND(IF($AH25&gt;2800,ROUND($AK25/$AH25*2800,2),$AK25)*'umowa o pracę'!$E$8,2),ROUND(IF($AH25&gt;2800,ROUND($AK25/$AH25*2800,2),$AK25)*'umowa o pracę'!$E$8,2)),0)&gt;$I25,$I25,IF($AG25=1,IF($AI25=0,ROUND(IF($AH25&gt;2800,ROUND($AK25/$AH25*2800,2),$AK25)*'umowa o pracę'!$E$8,2),ROUND(IF($AH25&gt;2800,ROUND($AK25/$AH25*2800,2),$AK25)*'umowa o pracę'!$E$8,2)),0)),0))</f>
        <v>0</v>
      </c>
      <c r="AQ25" s="56">
        <f>IF('umowa o pracę'!$E$7=2020,$AM25,IF('umowa o pracę'!$E$7=2021,$AN25,0))</f>
        <v>0</v>
      </c>
      <c r="AR25" s="33">
        <f>IF('umowa o pracę'!$E$7=0,0,U25+AF25+AQ25)</f>
        <v>0</v>
      </c>
      <c r="AS25" s="19"/>
      <c r="AT25" s="19"/>
      <c r="AU25" s="19"/>
      <c r="AV25" s="19"/>
      <c r="AW25" s="222"/>
      <c r="AX25" s="19">
        <f t="shared" si="2"/>
        <v>10</v>
      </c>
      <c r="AY25" s="19"/>
      <c r="AZ25" s="234">
        <f t="shared" si="3"/>
        <v>0</v>
      </c>
      <c r="BA25" s="234">
        <f t="shared" si="4"/>
        <v>0</v>
      </c>
      <c r="BB25" s="234">
        <f t="shared" si="5"/>
        <v>0</v>
      </c>
      <c r="BC25" s="234">
        <f t="shared" si="6"/>
        <v>0</v>
      </c>
      <c r="BD25" s="234">
        <f t="shared" si="7"/>
        <v>0</v>
      </c>
      <c r="BE25" s="234">
        <f t="shared" si="8"/>
        <v>0</v>
      </c>
      <c r="BF25" s="234">
        <f t="shared" si="9"/>
        <v>0</v>
      </c>
      <c r="BG25" s="234">
        <f t="shared" si="10"/>
        <v>0</v>
      </c>
      <c r="BH25" s="234">
        <f t="shared" si="11"/>
        <v>0</v>
      </c>
      <c r="BI25" s="238">
        <f t="shared" si="12"/>
        <v>0</v>
      </c>
      <c r="BJ25" s="236"/>
      <c r="BK25" s="236"/>
      <c r="BL25" s="237"/>
    </row>
    <row r="26" spans="1:64" ht="15.75" customHeight="1" x14ac:dyDescent="0.25">
      <c r="A26" s="129">
        <v>15</v>
      </c>
      <c r="B26" s="57"/>
      <c r="C26" s="57"/>
      <c r="D26" s="36"/>
      <c r="E26" s="36"/>
      <c r="F26" s="242"/>
      <c r="G26" s="37">
        <v>1</v>
      </c>
      <c r="H26" s="58">
        <v>0</v>
      </c>
      <c r="I26" s="59">
        <v>0</v>
      </c>
      <c r="J26" s="60">
        <v>0</v>
      </c>
      <c r="K26" s="52">
        <v>1</v>
      </c>
      <c r="L26" s="39">
        <v>0</v>
      </c>
      <c r="M26" s="39">
        <v>0</v>
      </c>
      <c r="N26" s="39">
        <v>0</v>
      </c>
      <c r="O26" s="39">
        <v>0</v>
      </c>
      <c r="P26" s="35">
        <f>IF('umowa o pracę'!$E$7=2020,ROUND(IF($L26&gt;=2600,2600*'umowa o pracę'!$E$8,$L26*'umowa o pracę'!$E$8),2),IF('umowa o pracę'!$E$7=2021,ROUND(IF($L26&gt;=2800,2800*'umowa o pracę'!$E$8,$L26*'umowa o pracę'!$E$8),2),0))</f>
        <v>0</v>
      </c>
      <c r="Q26" s="252">
        <f>IF(IF(IF(AND($K26=1,$I26&gt;0),ROUND(IF($L26+$M26&gt;=2600,2600*'umowa o pracę'!$E$8,($L26+$M26)*'umowa o pracę'!$E$8),2)+IF($M26=0,ROUND(IF($L26&gt;2600,ROUND($O26/$L26*2600,2),$O26)*'umowa o pracę'!$E$8,2),ROUND(IF($L26&gt;2600,ROUND($O26/$L26*2600,2),$O26)*'umowa o pracę'!$E$8,2)),ROUND(IF($L26+$M26&gt;=2600,2600*'umowa o pracę'!$E$8,($L26+$M26)*'umowa o pracę'!$E$8),2)-IF($M26=0,ROUND(ROUND(IF($L26&gt;2600,ROUND($N26/$L26*2600,2),$N26),2)*'umowa o pracę'!$E$8,2),IF($M26&gt;0,IF($L26+$M26&lt;2600,ROUND(ROUND($N26+ROUND($M26*9%,2),2)*'umowa o pracę'!$E$8,2),IF(AND($L26+$M26&gt;=2600,$M26&lt;2600,$L26&lt;2600),ROUND((ROUND(((2600-$M26)/$L26)*$N26,2)+ROUND($M26*9%,2))*'umowa o pracę'!$E$8,2),IF(AND($L26+$M26&gt;=2600,$M26&gt;=2600),ROUND((ROUND(2600*9%,2))*'umowa o pracę'!$E$8,2),IF(AND($L26+$M26&gt;=2600,$L26&gt;=2600,$M26&lt;2600),ROUND((ROUND($M26*9%,2)+ROUND(((2600-$M26)/$L26)*$N26,2))*'umowa o pracę'!$E$8,2),0)))),0)))&gt;$J26,$J26,IF(AND($K26=1,$I26&gt;0),ROUND(IF($L26+$M26&gt;=2600,2600*'umowa o pracę'!$E$8,($L26+$M26)*'umowa o pracę'!$E$8),2)+IF($M26=0,ROUND(IF($L26&gt;2600,ROUND($O26/$L26*2600,2),$O26)*'umowa o pracę'!$E$8,2),ROUND(IF($L26&gt;2600,ROUND($O26/$L26*2600,2),$O26)*'umowa o pracę'!$E$8,2)),ROUND(IF($L26+$M26&gt;=2600,2600*'umowa o pracę'!$E$8,($L26+$M26)*'umowa o pracę'!$E$8),2)-IF($M26=0,ROUND(ROUND(IF($L26&gt;2600,ROUND($N26/$L26*2600,2),$N26),2)*'umowa o pracę'!$E$8,2),IF($M26&gt;0,IF($L26+$M26&lt;2600,ROUND(ROUND($N26+ROUND($M26*9%,2),2)*'umowa o pracę'!$E$8,2),IF(AND($L26+$M26&gt;=2600,$M26&lt;2600,$L26&lt;2600),ROUND((ROUND(((2600-$M26)/$L26)*$N26,2)+ROUND($M26*9%,2))*'umowa o pracę'!$E$8,2),IF(AND($L26+$M26&gt;=2600,$M26&gt;=2600),ROUND((ROUND(2600*9%,2))*'umowa o pracę'!$E$8,2),IF(AND($L26+$M26&gt;=2600,$L26&gt;=2600,$M26&lt;2600),ROUND((ROUND($M26*9%,2)+ROUND(((2600-$M26)/$L26)*$N26,2))*'umowa o pracę'!$E$8,2),0)))),0))))&gt;$J26,$J26,IF(IF(AND($K26=1,$I26&gt;0),ROUND(IF($L26+$M26&gt;=2600,2600*'umowa o pracę'!$E$8,($L26+$M26)*'umowa o pracę'!$E$8),2)+IF($M26=0,ROUND(IF($L26&gt;2600,ROUND($O26/$L26*2600,2),$O26)*'umowa o pracę'!$E$8,2),ROUND(IF($L26&gt;2600,ROUND($O26/$L26*2600,2),$O26)*'umowa o pracę'!$E$8,2)),ROUND(IF($L26+$M26&gt;=2600,2600*'umowa o pracę'!$E$8,($L26+$M26)*'umowa o pracę'!$E$8),2)-IF($M26=0,ROUND(ROUND(IF($L26&gt;2600,ROUND($N26/$L26*2600,2),$N26),2)*'umowa o pracę'!$E$8,2),IF($M26&gt;0,IF($L26+$M26&lt;2600,ROUND(ROUND($N26+ROUND($M26*9%,2),2)*'umowa o pracę'!$E$8,2),IF(AND($L26+$M26&gt;=2600,$M26&lt;2600,$L26&lt;2600),ROUND((ROUND(((2600-$M26)/$L26)*$N26,2)+ROUND($M26*9%,2))*'umowa o pracę'!$E$8,2),IF(AND($L26+$M26&gt;=2600,$M26&gt;=2600),ROUND((ROUND(2600*9%,2))*'umowa o pracę'!$E$8,2),IF(AND($L26+$M26&gt;=2600,$L26&gt;=2600,$M26&lt;2600),ROUND((ROUND($M26*9%,2)+ROUND(((2600-$M26)/$L26)*$N26,2))*'umowa o pracę'!$E$8,2),0)))),0)))&gt;$J26,$J26,IF(AND($K26=1,$I26&gt;0),ROUND(IF($L26+$M26&gt;=2600,2600*'umowa o pracę'!$E$8,($L26+$M26)*'umowa o pracę'!$E$8),2)+IF($M26=0,ROUND(IF($L26&gt;2600,ROUND($O26/$L26*2600,2),$O26)*'umowa o pracę'!$E$8,2),ROUND(IF($L26&gt;2600,ROUND($O26/$L26*2600,2),$O26)*'umowa o pracę'!$E$8,2)),ROUND(IF($L26+$M26&gt;=2600,2600*'umowa o pracę'!$E$8,($L26+$M26)*'umowa o pracę'!$E$8),2)-IF(AND($M26=0,I26&gt;0),ROUND(ROUND(IF($L26&gt;2600,ROUND($N26/$L26*2600,2),$N26),2)*'umowa o pracę'!$E$8,2),IF($M26&gt;0,IF($L26+$M26&lt;2600,ROUND(ROUND($N26+ROUND($M26*9%,2),2)*'umowa o pracę'!$E$8,2),IF(AND($L26+$M26&gt;=2600,$M26&lt;2600,$L26&lt;2600),ROUND((ROUND(((2600-$M26)/$L26)*$N26,2)+ROUND($M26*9%,2))*'umowa o pracę'!$E$8,2),IF(AND($L26+$M26&gt;=2600,$M26&gt;=2600),ROUND((ROUND(2600*9%,2))*'umowa o pracę'!$E$8,2),IF(AND($L26+$M26&gt;=2600,$L26&gt;=2600,$M26&lt;2600),ROUND((ROUND($M26*9%,2)+ROUND(((2600-$M26)/$L26)*$N26,2))*'umowa o pracę'!$E$8,2),0)))),0)))))</f>
        <v>0</v>
      </c>
      <c r="R26" s="252">
        <f>IF(IF(IF(AND($K26=1,$I26&gt;0),ROUND(IF($L26+$M26&gt;=2800,2800*'umowa o pracę'!$E$8,($L26+$M26)*'umowa o pracę'!$E$8),2)+IF($M26=0,ROUND(IF($L26&gt;2800,ROUND($O26/$L26*2800,2),$O26)*'umowa o pracę'!$E$8,2),ROUND(IF($L26&gt;2800,ROUND($O26/$L26*2800,2),$O26)*'umowa o pracę'!$E$8,2)),ROUND(IF($L26+$M26&gt;=2800,2800*'umowa o pracę'!$E$8,($L26+$M26)*'umowa o pracę'!$E$8),2)-IF($M26=0,ROUND(ROUND(IF($L26&gt;2800,ROUND($N26/$L26*2800,2),$N26),2)*'umowa o pracę'!$E$8,2),IF($M26&gt;0,IF($L26+$M26&lt;2800,ROUND(ROUND($N26+ROUND($M26*9%,2),2)*'umowa o pracę'!$E$8,2),IF(AND($L26+$M26&gt;=2800,$M26&lt;2800,$L26&lt;2800),ROUND((ROUND(((2800-$M26)/$L26)*$N26,2)+ROUND($M26*9%,2))*'umowa o pracę'!$E$8,2),IF(AND($L26+$M26&gt;=2800,$M26&gt;=2800),ROUND((ROUND(2800*9%,2))*'umowa o pracę'!$E$8,2),IF(AND($L26+$M26&gt;=2800,$L26&gt;=2800,$M26&lt;2800),ROUND((ROUND($M26*9%,2)+ROUND(((2800-$M26)/$L26)*$N26,2))*'umowa o pracę'!$E$8,2),0)))),0)))&gt;$J26,$J26,IF(AND($K26=1,$I26&gt;0),ROUND(IF($L26+$M26&gt;=2800,2800*'umowa o pracę'!$E$8,($L26+$M26)*'umowa o pracę'!$E$8),2)+IF($M26=0,ROUND(IF($L26&gt;2800,ROUND($O26/$L26*2800,2),$O26)*'umowa o pracę'!$E$8,2),ROUND(IF($L26&gt;2800,ROUND($O26/$L26*2800,2),$O26)*'umowa o pracę'!$E$8,2)),ROUND(IF($L26+$M26&gt;=2800,2800*'umowa o pracę'!$E$8,($L26+$M26)*'umowa o pracę'!$E$8),2)-IF($M26=0,ROUND(ROUND(IF($L26&gt;2800,ROUND($N26/$L26*2800,2),$N26),2)*'umowa o pracę'!$E$8,2),IF($M26&gt;0,IF($L26+$M26&lt;2800,ROUND(ROUND($N26+ROUND($M26*9%,2),2)*'umowa o pracę'!$E$8,2),IF(AND($L26+$M26&gt;=2800,$M26&lt;2800,$L26&lt;2800),ROUND((ROUND(((2800-$M26)/$L26)*$N26,2)+ROUND($M26*9%,2))*'umowa o pracę'!$E$8,2),IF(AND($L26+$M26&gt;=2800,$M26&gt;=2800),ROUND((ROUND(2800*9%,2))*'umowa o pracę'!$E$8,2),IF(AND($L26+$M26&gt;=2800,$L26&gt;=2800,$M26&lt;2800),ROUND((ROUND($M26*9%,2)+ROUND(((2800-$M26)/$L26)*$N26,2))*'umowa o pracę'!$E$8,2),0)))),0))))&gt;$J26,$J26,IF(IF(AND($K26=1,$I26&gt;0),ROUND(IF($L26+$M26&gt;=2800,2800*'umowa o pracę'!$E$8,($L26+$M26)*'umowa o pracę'!$E$8),2)+IF($M26=0,ROUND(IF($L26&gt;2800,ROUND($O26/$L26*2800,2),$O26)*'umowa o pracę'!$E$8,2),ROUND(IF($L26&gt;2800,ROUND($O26/$L26*2800,2),$O26)*'umowa o pracę'!$E$8,2)),ROUND(IF($L26+$M26&gt;=2800,2800*'umowa o pracę'!$E$8,($L26+$M26)*'umowa o pracę'!$E$8),2)-IF($M26=0,ROUND(ROUND(IF($L26&gt;2800,ROUND($N26/$L26*2800,2),$N26),2)*'umowa o pracę'!$E$8,2),IF($M26&gt;0,IF($L26+$M26&lt;2800,ROUND(ROUND($N26+ROUND($M26*9%,2),2)*'umowa o pracę'!$E$8,2),IF(AND($L26+$M26&gt;=2800,$M26&lt;2800,$L26&lt;2800),ROUND((ROUND(((2800-$M26)/$L26)*$N26,2)+ROUND($M26*9%,2))*'umowa o pracę'!$E$8,2),IF(AND($L26+$M26&gt;=2800,$M26&gt;=2800),ROUND((ROUND(2800*9%,2))*'umowa o pracę'!$E$8,2),IF(AND($L26+$M26&gt;=2800,$L26&gt;=2800,$M26&lt;2800),ROUND((ROUND($M26*9%,2)+ROUND(((2800-$M26)/$L26)*$N26,2))*'umowa o pracę'!$E$8,2),0)))),0)))&gt;$J26,$J26,IF(AND($K26=1,$I26&gt;0),ROUND(IF($L26+$M26&gt;=2800,2800*'umowa o pracę'!$E$8,($L26+$M26)*'umowa o pracę'!$E$8),2)+IF($M26=0,ROUND(IF($L26&gt;2800,ROUND($O26/$L26*2800,2),$O26)*'umowa o pracę'!$E$8,2),ROUND(IF($L26&gt;2800,ROUND($O26/$L26*2800,2),$O26)*'umowa o pracę'!$E$8,2)),ROUND(IF($L26+$M26&gt;=2800,2800*'umowa o pracę'!$E$8,($L26+$M26)*'umowa o pracę'!$E$8),2)-IF(AND($M26=0,I26&gt;0),ROUND(ROUND(IF($L26&gt;2800,ROUND($N26/$L26*2800,2),$N26),2)*'umowa o pracę'!$E$8,2),IF($M26&gt;0,IF($L26+$M26&lt;2800,ROUND(ROUND($N26+ROUND($M26*9%,2),2)*'umowa o pracę'!$E$8,2),IF(AND($L26+$M26&gt;=2800,$M26&lt;2800,$L26&lt;2800),ROUND((ROUND(((2800-$M26)/$L26)*$N26,2)+ROUND($M26*9%,2))*'umowa o pracę'!$E$8,2),IF(AND($L26+$M26&gt;=2800,$M26&gt;=2800),ROUND((ROUND(2800*9%,2))*'umowa o pracę'!$E$8,2),IF(AND($L26+$M26&gt;=2800,$L26&gt;=2800,$M26&lt;2800),ROUND((ROUND($M26*9%,2)+ROUND(((2800-$M26)/$L26)*$N26,2))*'umowa o pracę'!$E$8,2),0)))),0)))))</f>
        <v>0</v>
      </c>
      <c r="S26" s="32">
        <f>IF('umowa o pracę'!$E$7=2020,IF(IF($K26=1,IF($M26=0,ROUND(IF($L26&gt;2600,ROUND($N26/$L26*2600,2),$N26)*'umowa o pracę'!$E$8,2),IF($L26+$M26&lt;2600,ROUND(ROUND($N26+ROUND($M26*9%,2),2)*'umowa o pracę'!$E$8,2),IF(AND($L26+$M26&gt;=2600,$L26&lt;2600),ROUND((ROUND($N26+ROUND((2600-$L26)*9%,2),2))*'umowa o pracę'!$E$8,2),IF(AND($L26+$M26&gt;=2600,$L26&gt;=2600),ROUND(ROUND($N26/$L26*2600,2)*'umowa o pracę'!$E$8,2),0)))),0)&gt;$H26,$H26,IF($K26=1,IF($M26=0,ROUND(IF($L26&gt;2600,ROUND($N26/$L26*2600,2),$N26)*'umowa o pracę'!$E$8,2),IF($L26+$M26&lt;2600,ROUND(ROUND($N26+ROUND($M26*9%,2),2)*'umowa o pracę'!$E$8,2),IF(AND($L26+$M26&gt;=2600,$L26&lt;2600),ROUND((ROUND($N26+ROUND((2600-$L26)*9%,2),2))*'umowa o pracę'!$E$8,2),IF(AND($L26+$M26&gt;=2600,$L26&gt;=2600),ROUND(ROUND($N26/$L26*2600,2)*'umowa o pracę'!$E$8,2),0)))),0)),IF('umowa o pracę'!$E$7=2021,IF(IF($K26=1,IF($M26=0,ROUND(IF($L26&gt;2800,ROUND($N26/$L26*2800,2),$N26)*'umowa o pracę'!$E$8,2),IF($L26+$M26&lt;2800,ROUND(ROUND($N26+ROUND($M26*9%,2),2)*'umowa o pracę'!$E$8,2),IF(AND($L26+$M26&gt;=2800,$L26&lt;2800),ROUND((ROUND($N26+ROUND((2800-$L26)*9%,2),2))*'umowa o pracę'!$E$8,2),IF(AND($L26+$M26&gt;=2800,$L26&gt;=2800),ROUND(ROUND($N26/$L26*2800,2)*'umowa o pracę'!$E$8,2),0)))),0)&gt;$H26,$H26,IF($K26=1,IF($M26=0,ROUND(IF($L26&gt;2800,ROUND($N26/$L26*2800,2),$N26)*'umowa o pracę'!$E$8,2),IF($L26+$M26&lt;2800,ROUND(ROUND($N26+ROUND($M26*9%,2),2)*'umowa o pracę'!$E$8,2),IF(AND($L26+$M26&gt;=2800,$L26&lt;2800),ROUND((ROUND($N26+ROUND((2800-$L26)*9%,2),2))*'umowa o pracę'!$E$8,2),IF(AND($L26+$M26&gt;=2800,$L26&gt;=2800),ROUND(ROUND($N26/$L26*2800,2)*'umowa o pracę'!$E$8,2),0)))),0)),0))</f>
        <v>0</v>
      </c>
      <c r="T26" s="32">
        <f>IF('umowa o pracę'!$E$7=2020,IF(IF($K26=1,IF($M26=0,ROUND(IF($L26&gt;2600,ROUND($O26/$L26*2600,2),$O26)*'umowa o pracę'!$E$8,2),ROUND(IF($L26&gt;2600,ROUND($O26/$L26*2600,2),$O26)*'umowa o pracę'!$E$8,2)),0)&gt;$I26,$I26,IF($K26=1,IF($M26=0,ROUND(IF($L26&gt;2600,ROUND($O26/$L26*2600,2),$O26)*'umowa o pracę'!$E$8,2),ROUND(IF($L26&gt;2600,ROUND($O26/$L26*2600,2),$O26)*'umowa o pracę'!$E$8,2)),0)),IF('umowa o pracę'!$E$7=2021,IF(IF($K26=1,IF($M26=0,ROUND(IF($L26&gt;2800,ROUND($O26/$L26*2800,2),$O26)*'umowa o pracę'!$E$8,2),ROUND(IF($L26&gt;2800,ROUND($O26/$L26*2800,2),$O26)*'umowa o pracę'!$E$8,2)),0)&gt;$I26,$I26,IF($K26=1,IF($M26=0,ROUND(IF($L26&gt;2800,ROUND($O26/$L26*2800,2),$O26)*'umowa o pracę'!$E$8,2),ROUND(IF($L26&gt;2800,ROUND($O26/$L26*2800,2),$O26)*'umowa o pracę'!$E$8,2)),0)),0))</f>
        <v>0</v>
      </c>
      <c r="U26" s="51">
        <f>IF('umowa o pracę'!$E$7=2020,$Q26,IF('umowa o pracę'!$E$7=2021,$R26,0))</f>
        <v>0</v>
      </c>
      <c r="V26" s="53">
        <f t="shared" si="0"/>
        <v>1</v>
      </c>
      <c r="W26" s="54">
        <f>IF('umowa o pracę'!$E$6&lt;2,0,$L26)</f>
        <v>0</v>
      </c>
      <c r="X26" s="54">
        <f>IF('umowa o pracę'!$E$6&lt;2,0,$M26)</f>
        <v>0</v>
      </c>
      <c r="Y26" s="55">
        <f>IF('umowa o pracę'!$E$6&lt;2,0,$N26)</f>
        <v>0</v>
      </c>
      <c r="Z26" s="55">
        <f>IF('umowa o pracę'!$E$6&lt;2,0,$O26)</f>
        <v>0</v>
      </c>
      <c r="AA26" s="32">
        <f>IF('umowa o pracę'!$E$7=2020,ROUND(IF($W26&gt;=2600,2600*'umowa o pracę'!$E$8,$W26*'umowa o pracę'!$E$8),2),IF('umowa o pracę'!$E$7=2021,ROUND(IF($W26&gt;=2800,2800*'umowa o pracę'!$E$8,$W26*'umowa o pracę'!$E$8),2),0))</f>
        <v>0</v>
      </c>
      <c r="AB26" s="32">
        <f>IF(IF(IF(AND($V26=1,$I26&gt;0),ROUND(IF($W26+$X26&gt;=2600,2600*'umowa o pracę'!$E$8,($W26+$X26)*'umowa o pracę'!$E$8),2)+IF($X26=0,ROUND(IF($W26&gt;2600,ROUND($Z26/$W26*2600,2),$Z26)*'umowa o pracę'!$E$8,2),ROUND(IF($W26&gt;2600,ROUND($Z26/$W26*2600,2),$Z26)*'umowa o pracę'!$E$8,2)),ROUND(IF($W26+$X26&gt;=2600,2600*'umowa o pracę'!$E$8,($W26+$X26)*'umowa o pracę'!$E$8),2)-IF($X26=0,ROUND(ROUND(IF($W26&gt;2600,ROUND($Y26/$W26*2600,2),$Y26),2)*'umowa o pracę'!$E$8,2),IF($X26&gt;0,IF($W26+$X26&lt;2600,ROUND(ROUND($Y26+ROUND($X26*9%,2),2)*'umowa o pracę'!$E$8,2),IF(AND($W26+$X26&gt;=2600,$X26&lt;2600,$W26&lt;2600),ROUND((ROUND(((2600-$X26)/$W26)*$Y26,2)+ROUND($X26*9%,2))*'umowa o pracę'!$E$8,2),IF(AND($W26+$X26&gt;=2600,$X26&gt;=2600),ROUND((ROUND(2600*9%,2))*'umowa o pracę'!$E$8,2),IF(AND($W26+$X26&gt;=2600,$W26&gt;=2600,$X26&lt;2600),ROUND((ROUND($X26*9%,2)+ROUND(((2600-$X26)/$W26)*$Y26,2))*'umowa o pracę'!$E$8,2),0)))),0)))&gt;$J26,$J26,IF(AND($V26=1,$I26&gt;0),ROUND(IF($W26+$X26&gt;=2600,2600*'umowa o pracę'!$E$8,($W26+$X26)*'umowa o pracę'!$E$8),2)+IF($X26=0,ROUND(IF($W26&gt;2600,ROUND($Z26/$W26*2600,2),$Z26)*'umowa o pracę'!$E$8,2),ROUND(IF($W26&gt;2600,ROUND($Z26/$W26*2600,2),$Z26)*'umowa o pracę'!$E$8,2)),ROUND(IF($W26+$X26&gt;=2600,2600*'umowa o pracę'!$E$8,($W26+$X26)*'umowa o pracę'!$E$8),2)-IF($X26=0,ROUND(ROUND(IF($W26&gt;2600,ROUND($Y26/$W26*2600,2),$Y26),2)*'umowa o pracę'!$E$8,2),IF($X26&gt;0,IF($W26+$X26&lt;2600,ROUND(ROUND($Y26+ROUND($X26*9%,2),2)*'umowa o pracę'!$E$8,2),IF(AND($W26+$X26&gt;=2600,$X26&lt;2600,$W26&lt;2600),ROUND((ROUND(((2600-$X26)/$W26)*$Y26,2)+ROUND($X26*9%,2))*'umowa o pracę'!$E$8,2),IF(AND($W26+$X26&gt;=2600,$X26&gt;=2600),ROUND((ROUND(2600*9%,2))*'umowa o pracę'!$E$8,2),IF(AND($W26+$X26&gt;=2600,$W26&gt;=2600,$X26&lt;2600),ROUND((ROUND($X26*9%,2)+ROUND(((2600-$X26)/$W26)*$Y26,2))*'umowa o pracę'!$E$8,2),0)))),0))))&gt;$J26,$J26,IF(IF(AND($V26=1,$I26&gt;0),ROUND(IF($W26+$X26&gt;=2600,2600*'umowa o pracę'!$E$8,($W26+$X26)*'umowa o pracę'!$E$8),2)+IF($X26=0,ROUND(IF($W26&gt;2600,ROUND($Z26/$W26*2600,2),$Z26)*'umowa o pracę'!$E$8,2),ROUND(IF($W26&gt;2600,ROUND($Z26/$W26*2600,2),$Z26)*'umowa o pracę'!$E$8,2)),ROUND(IF($W26+$X26&gt;=2600,2600*'umowa o pracę'!$E$8,($W26+$X26)*'umowa o pracę'!$E$8),2)-IF($X26=0,ROUND(ROUND(IF($W26&gt;2600,ROUND($Y26/$W26*2600,2),$Y26),2)*'umowa o pracę'!$E$8,2),IF($X26&gt;0,IF($W26+$X26&lt;2600,ROUND(ROUND($Y26+ROUND($X26*9%,2),2)*'umowa o pracę'!$E$8,2),IF(AND($W26+$X26&gt;=2600,$X26&lt;2600,$W26&lt;2600),ROUND((ROUND(((2600-$X26)/$W26)*$Y26,2)+ROUND($X26*9%,2))*'umowa o pracę'!$E$8,2),IF(AND($W26+$X26&gt;=2600,$X26&gt;=2600),ROUND((ROUND(2600*9%,2))*'umowa o pracę'!$E$8,2),IF(AND($W26+$X26&gt;=2600,$W26&gt;=2600,$X26&lt;2600),ROUND((ROUND($X26*9%,2)+ROUND(((2600-$X26)/$W26)*$Y26,2))*'umowa o pracę'!$E$8,2),0)))),0)))&gt;$J26,$J26,IF(AND($V26=1,$I26&gt;0),ROUND(IF($W26+$X26&gt;=2600,2600*'umowa o pracę'!$E$8,($W26+$X26)*'umowa o pracę'!$E$8),2)+IF($X26=0,ROUND(IF($W26&gt;2600,ROUND($Z26/$W26*2600,2),$Z26)*'umowa o pracę'!$E$8,2),ROUND(IF($W26&gt;2600,ROUND($Z26/$W26*2600,2),$Z26)*'umowa o pracę'!$E$8,2)),ROUND(IF($W26+$X26&gt;=2600,2600*'umowa o pracę'!$E$8,($W26+$X26)*'umowa o pracę'!$E$8),2)-IF(AND($X26=0,I26&gt;0),ROUND(ROUND(IF($W26&gt;2600,ROUND($Y26/$W26*2600,2),$Y26),2)*'umowa o pracę'!$E$8,2),IF($X26&gt;0,IF($W26+$X26&lt;2600,ROUND(ROUND($Y26+ROUND($X26*9%,2),2)*'umowa o pracę'!$E$8,2),IF(AND($W26+$X26&gt;=2600,$X26&lt;2600,$W26&lt;2600),ROUND((ROUND(((2600-$X26)/$W26)*$Y26,2)+ROUND($X26*9%,2))*'umowa o pracę'!$E$8,2),IF(AND($W26+$X26&gt;=2600,$X26&gt;=2600),ROUND((ROUND(2600*9%,2))*'umowa o pracę'!$E$8,2),IF(AND($W26+$X26&gt;=2600,$W26&gt;=2600,$X26&lt;2600),ROUND((ROUND($X26*9%,2)+ROUND(((2600-$X26)/$W26)*$Y26,2))*'umowa o pracę'!$E$8,2),0)))),0)))))</f>
        <v>0</v>
      </c>
      <c r="AC26" s="32">
        <f>IF(IF(IF(AND($V26=1,$I26&gt;0),ROUND(IF($W26+$X26&gt;=2800,2800*'umowa o pracę'!$E$8,($W26+$X26)*'umowa o pracę'!$E$8),2)+IF($X26=0,ROUND(IF($W26&gt;2800,ROUND($Z26/$W26*2800,2),$Z26)*'umowa o pracę'!$E$8,2),ROUND(IF($W26&gt;2800,ROUND($Z26/$W26*2800,2),$Z26)*'umowa o pracę'!$E$8,2)),ROUND(IF($W26+$X26&gt;=2800,2800*'umowa o pracę'!$E$8,($W26+$X26)*'umowa o pracę'!$E$8),2)-IF($X26=0,ROUND(ROUND(IF($W26&gt;2800,ROUND($Y26/$W26*2800,2),$Y26),2)*'umowa o pracę'!$E$8,2),IF($X26&gt;0,IF($W26+$X26&lt;2800,ROUND(ROUND($Y26+ROUND($X26*9%,2),2)*'umowa o pracę'!$E$8,2),IF(AND($W26+$X26&gt;=2800,$X26&lt;2800,$W26&lt;2800),ROUND((ROUND(((2800-$X26)/$W26)*$Y26,2)+ROUND($X26*9%,2))*'umowa o pracę'!$E$8,2),IF(AND($W26+$X26&gt;=2800,$X26&gt;=2800),ROUND((ROUND(2800*9%,2))*'umowa o pracę'!$E$8,2),IF(AND($W26+$X26&gt;=2800,$W26&gt;=2800,$X26&lt;2800),ROUND((ROUND($X26*9%,2)+ROUND(((2800-$X26)/$W26)*$Y26,2))*'umowa o pracę'!$E$8,2),0)))),0)))&gt;$J26,$J26,IF(AND($V26=1,$I26&gt;0),ROUND(IF($W26+$X26&gt;=2800,2800*'umowa o pracę'!$E$8,($W26+$X26)*'umowa o pracę'!$E$8),2)+IF($X26=0,ROUND(IF($W26&gt;2800,ROUND($Z26/$W26*2800,2),$Z26)*'umowa o pracę'!$E$8,2),ROUND(IF($W26&gt;2800,ROUND($Z26/$W26*2800,2),$Z26)*'umowa o pracę'!$E$8,2)),ROUND(IF($W26+$X26&gt;=2800,2800*'umowa o pracę'!$E$8,($W26+$X26)*'umowa o pracę'!$E$8),2)-IF($X26=0,ROUND(ROUND(IF($W26&gt;2800,ROUND($Y26/$W26*2800,2),$Y26),2)*'umowa o pracę'!$E$8,2),IF($X26&gt;0,IF($W26+$X26&lt;2800,ROUND(ROUND($Y26+ROUND($X26*9%,2),2)*'umowa o pracę'!$E$8,2),IF(AND($W26+$X26&gt;=2800,$X26&lt;2800,$W26&lt;2800),ROUND((ROUND(((2800-$X26)/$W26)*$Y26,2)+ROUND($X26*9%,2))*'umowa o pracę'!$E$8,2),IF(AND($W26+$X26&gt;=2800,$X26&gt;=2800),ROUND((ROUND(2800*9%,2))*'umowa o pracę'!$E$8,2),IF(AND($W26+$X26&gt;=2800,$W26&gt;=2800,$X26&lt;2800),ROUND((ROUND($X26*9%,2)+ROUND(((2800-$X26)/$W26)*$Y26,2))*'umowa o pracę'!$E$8,2),0)))),0))))&gt;$J26,$J26,IF(IF(AND($V26=1,$I26&gt;0),ROUND(IF($W26+$X26&gt;=2800,2800*'umowa o pracę'!$E$8,($W26+$X26)*'umowa o pracę'!$E$8),2)+IF($X26=0,ROUND(IF($W26&gt;2800,ROUND($Z26/$W26*2800,2),$Z26)*'umowa o pracę'!$E$8,2),ROUND(IF($W26&gt;2800,ROUND($Z26/$W26*2800,2),$Z26)*'umowa o pracę'!$E$8,2)),ROUND(IF($W26+$X26&gt;=2800,2800*'umowa o pracę'!$E$8,($W26+$X26)*'umowa o pracę'!$E$8),2)-IF($X26=0,ROUND(ROUND(IF($W26&gt;2800,ROUND($Y26/$W26*2800,2),$Y26),2)*'umowa o pracę'!$E$8,2),IF($X26&gt;0,IF($W26+$X26&lt;2800,ROUND(ROUND($Y26+ROUND($X26*9%,2),2)*'umowa o pracę'!$E$8,2),IF(AND($W26+$X26&gt;=2800,$X26&lt;2800,$W26&lt;2800),ROUND((ROUND(((2800-$X26)/$W26)*$Y26,2)+ROUND($X26*9%,2))*'umowa o pracę'!$E$8,2),IF(AND($W26+$X26&gt;=2800,$X26&gt;=2800),ROUND((ROUND(2800*9%,2))*'umowa o pracę'!$E$8,2),IF(AND($W26+$X26&gt;=2800,$W26&gt;=2800,$X26&lt;2800),ROUND((ROUND($X26*9%,2)+ROUND(((2800-$X26)/$W26)*$Y26,2))*'umowa o pracę'!$E$8,2),0)))),0)))&gt;$J26,$J26,IF(AND($V26=1,$I26&gt;0),ROUND(IF($W26+$X26&gt;=2800,2800*'umowa o pracę'!$E$8,($W26+$X26)*'umowa o pracę'!$E$8),2)+IF($X26=0,ROUND(IF($W26&gt;2800,ROUND($Z26/$W26*2800,2),$Z26)*'umowa o pracę'!$E$8,2),ROUND(IF($W26&gt;2800,ROUND($Z26/$W26*2800,2),$Z26)*'umowa o pracę'!$E$8,2)),ROUND(IF($W26+$X26&gt;=2800,2800*'umowa o pracę'!$E$8,($W26+$X26)*'umowa o pracę'!$E$8),2)-IF(AND($X26=0,I26&gt;0),ROUND(ROUND(IF($W26&gt;2800,ROUND($Y26/$W26*2800,2),$Y26),2)*'umowa o pracę'!$E$8,2),IF($X26&gt;0,IF($W26+$X26&lt;2800,ROUND(ROUND($Y26+ROUND($X26*9%,2),2)*'umowa o pracę'!$E$8,2),IF(AND($W26+$X26&gt;=2800,$X26&lt;2800,$W26&lt;2800),ROUND((ROUND(((2800-$X26)/$W26)*$Y26,2)+ROUND($X26*9%,2))*'umowa o pracę'!$E$8,2),IF(AND($W26+$X26&gt;=2800,$X26&gt;=2800),ROUND((ROUND(2800*9%,2))*'umowa o pracę'!$E$8,2),IF(AND($W26+$X26&gt;=2800,$W26&gt;=2800,$X26&lt;2800),ROUND((ROUND($X26*9%,2)+ROUND(((2800-$X26)/$W26)*$Y26,2))*'umowa o pracę'!$E$8,2),0)))),0)))))</f>
        <v>0</v>
      </c>
      <c r="AD26" s="32">
        <f>IF('umowa o pracę'!$E$7=2020,IF(IF($V26=1,IF($X26=0,ROUND(IF($W26&gt;2600,ROUND($Y26/$W26*2600,2),$Y26)*'umowa o pracę'!$E$8,2),IF($W26+$X26&lt;2600,ROUND(ROUND($Y26+ROUND($X26*9%,2),2)*'umowa o pracę'!$E$8,2),IF(AND($W26+$X26&gt;=2600,$W26&lt;2600),ROUND((ROUND($Y26+ROUND((2600-$W26)*9%,2),2))*'umowa o pracę'!$E$8,2),IF(AND($W26+$X26&gt;=2600,$W26&gt;=2600),ROUND(ROUND($Y26/$W26*2600,2)*'umowa o pracę'!$E$8,2),0)))),0)&gt;$H26,$H26,IF($V26=1,IF($X26=0,ROUND(IF($W26&gt;2600,ROUND($Y26/$W26*2600,2),$Y26)*'umowa o pracę'!$E$8,2),IF($W26+$X26&lt;2600,ROUND(ROUND($Y26+ROUND($X26*9%,2),2)*'umowa o pracę'!$E$8,2),IF(AND($W26+$X26&gt;=2600,$W26&lt;2600),ROUND((ROUND($Y26+ROUND((2600-$W26)*9%,2),2))*'umowa o pracę'!$E$8,2),IF(AND($W26+$X26&gt;=2600,$W26&gt;=2600),ROUND(ROUND($Y26/$W26*2600,2)*'umowa o pracę'!$E$8,2),0)))),0)),IF('umowa o pracę'!$E$7=2021,IF(IF($V26=1,IF($X26=0,ROUND(IF($W26&gt;2800,ROUND($Y26/$W26*2800,2),$Y26)*'umowa o pracę'!$E$8,2),IF($W26+$X26&lt;2800,ROUND(ROUND($Y26+ROUND($X26*9%,2),2)*'umowa o pracę'!$E$8,2),IF(AND($W26+$X26&gt;=2800,$W26&lt;2800),ROUND((ROUND($Y26+ROUND((2800-$W26)*9%,2),2))*'umowa o pracę'!$E$8,2),IF(AND($W26+$X26&gt;=2800,$W26&gt;=2800),ROUND(ROUND($Y26/$W26*2800,2)*'umowa o pracę'!$E$8,2),0)))),0)&gt;$H26,$H26,IF($V26=1,IF($X26=0,ROUND(IF($W26&gt;2800,ROUND($Y26/$W26*2800,2),$Y26)*'umowa o pracę'!$E$8,2),IF($W26+$X26&lt;2800,ROUND(ROUND($Y26+ROUND($X26*9%,2),2)*'umowa o pracę'!$E$8,2),IF(AND($W26+$X26&gt;=2800,$W26&lt;2800),ROUND((ROUND($Y26+ROUND((2800-$W26)*9%,2),2))*'umowa o pracę'!$E$8,2),IF(AND($W26+$X26&gt;=2800,$W26&gt;=2800),ROUND(ROUND($Y26/$W26*2800,2)*'umowa o pracę'!$E$8,2),0)))),0)),0))</f>
        <v>0</v>
      </c>
      <c r="AE26" s="32">
        <f>IF('umowa o pracę'!$E$7=2020,IF(IF($V26=1,IF($X26=0,ROUND(IF($W26&gt;2600,ROUND($Z26/$W26*2600,2),$Z26)*'umowa o pracę'!$E$8,2),ROUND(IF($W26&gt;2600,ROUND($Z26/$W26*2600,2),$Z26)*'umowa o pracę'!$E$8,2)),0)&gt;$I26,$I26,IF($V26=1,IF($X26=0,ROUND(IF($W26&gt;2600,ROUND($Z26/$W26*2600,2),$Z26)*'umowa o pracę'!$E$8,2),ROUND(IF($W26&gt;2600,ROUND($Z26/$W26*2600,2),$Z26)*'umowa o pracę'!$E$8,2)),0)),IF('umowa o pracę'!$E$7=2021,IF(IF($V26=1,IF($X26=0,ROUND(IF($W26&gt;2800,ROUND($Z26/$W26*2800,2),$Z26)*'umowa o pracę'!$E$8,2),ROUND(IF($W26&gt;2800,ROUND($Z26/$W26*2800,2),$Z26)*'umowa o pracę'!$E$8,2)),0)&gt;$I26,$I26,IF($V26=1,IF($X26=0,ROUND(IF($W26&gt;2800,ROUND($Z26/$W26*2800,2),$Z26)*'umowa o pracę'!$E$8,2),ROUND(IF($W26&gt;2800,ROUND($Z26/$W26*2800,2),$Z26)*'umowa o pracę'!$E$8,2)),0)),0))</f>
        <v>0</v>
      </c>
      <c r="AF26" s="56">
        <f>IF('umowa o pracę'!$E$7=2020,$AB26,IF('umowa o pracę'!$E$7=2021,$AC26,0))</f>
        <v>0</v>
      </c>
      <c r="AG26" s="53">
        <f t="shared" si="1"/>
        <v>1</v>
      </c>
      <c r="AH26" s="39">
        <f>IF('umowa o pracę'!$E$6&lt;3,0,$L26)</f>
        <v>0</v>
      </c>
      <c r="AI26" s="39">
        <f>IF('umowa o pracę'!$E$6&lt;3,0,$M26)</f>
        <v>0</v>
      </c>
      <c r="AJ26" s="55">
        <f>IF('umowa o pracę'!$E$6&lt;3,0,$N26)</f>
        <v>0</v>
      </c>
      <c r="AK26" s="55">
        <f>IF('umowa o pracę'!$E$6&lt;3,0,$O26)</f>
        <v>0</v>
      </c>
      <c r="AL26" s="32">
        <f>IF('umowa o pracę'!$E$7=2020,ROUND(IF($AH26&gt;=2600,2600*'umowa o pracę'!$E$8,$AH26*'umowa o pracę'!$E$8),2),IF('umowa o pracę'!$E$7=2021,ROUND(IF($AH26&gt;=2800,2800*'umowa o pracę'!$E$8,$AH26*'umowa o pracę'!$E$8),2),0))</f>
        <v>0</v>
      </c>
      <c r="AM26" s="32">
        <f>IF(IF(IF(AND($AG26=1,$I26&gt;0),ROUND(IF($AH26+$AI26&gt;=2600,2600*'umowa o pracę'!$E$8,($AH26+$AI26)*'umowa o pracę'!$E$8),2)+IF($AI26=0,ROUND(IF($AH26&gt;2600,ROUND($AK26/$AH26*2600,2),$AK26)*'umowa o pracę'!$E$8,2),ROUND(IF($AH26&gt;2600,ROUND($AK26/$AH26*2600,2),$AK26)*'umowa o pracę'!$E$8,2)),ROUND(IF($AH26+$AI26&gt;=2600,2600*'umowa o pracę'!$E$8,($AH26+$AI26)*'umowa o pracę'!$E$8),2)-IF($AI26=0,ROUND(ROUND(IF($AH26&gt;2600,ROUND($AJ26/$AH26*2600,2),$AJ26),2)*'umowa o pracę'!$E$8,2),IF($AI26&gt;0,IF($AH26+$AI26&lt;2600,ROUND(ROUND($AJ26+ROUND($AI26*9%,2),2)*'umowa o pracę'!$E$8,2),IF(AND($AH26+$AI26&gt;=2600,$AI26&lt;2600,$AH26&lt;2600),ROUND((ROUND(((2600-$AI26)/$AH26)*$AJ26,2)+ROUND($AI26*9%,2))*'umowa o pracę'!$E$8,2),IF(AND($AH26+$AI26&gt;=2600,$AI26&gt;=2600),ROUND((ROUND(2600*9%,2))*'umowa o pracę'!$E$8,2),IF(AND($AH26+$AI26&gt;=2600,$AH26&gt;=2600,$AI26&lt;2600),ROUND((ROUND($AI26*9%,2)+ROUND(((2600-$AI26)/$AH26)*$AJ26,2))*'umowa o pracę'!$E$8,2),0)))),0)))&gt;$J26,$J26,IF(AND($AG26=1,$I26&gt;0),ROUND(IF($AH26+$AI26&gt;=2600,2600*'umowa o pracę'!$E$8,($AH26+$AI26)*'umowa o pracę'!$E$8),2)+IF($AI26=0,ROUND(IF($AH26&gt;2600,ROUND($AK26/$AH26*2600,2),$AK26)*'umowa o pracę'!$E$8,2),ROUND(IF($AH26&gt;2600,ROUND($AK26/$AH26*2600,2),$AK26)*'umowa o pracę'!$E$8,2)),ROUND(IF($AH26+$AI26&gt;=2600,2600*'umowa o pracę'!$E$8,($AH26+$AI26)*'umowa o pracę'!$E$8),2)-IF($AI26=0,ROUND(ROUND(IF($AH26&gt;2600,ROUND($AJ26/$AH26*2600,2),$AJ26),2)*'umowa o pracę'!$E$8,2),IF($AI26&gt;0,IF($AH26+$AI26&lt;2600,ROUND(ROUND($AJ26+ROUND($AI26*9%,2),2)*'umowa o pracę'!$E$8,2),IF(AND($AH26+$AI26&gt;=2600,$AI26&lt;2600,$AH26&lt;2600),ROUND((ROUND(((2600-$AI26)/$AH26)*$AJ26,2)+ROUND($AI26*9%,2))*'umowa o pracę'!$E$8,2),IF(AND($AH26+$AI26&gt;=2600,$AI26&gt;=2600),ROUND((ROUND(2600*9%,2))*'umowa o pracę'!$E$8,2),IF(AND($AH26+$AI26&gt;=2600,$AH26&gt;=2600,$AI26&lt;2600),ROUND((ROUND($AI26*9%,2)+ROUND(((2600-$AI26)/$AH26)*$AJ26,2))*'umowa o pracę'!$E$8,2),0)))),0))))&gt;$J26,$J26,IF(IF(AND($AG26=1,$I26&gt;0),ROUND(IF($AH26+$AI26&gt;=2600,2600*'umowa o pracę'!$E$8,($AH26+$AI26)*'umowa o pracę'!$E$8),2)+IF($AI26=0,ROUND(IF($AH26&gt;2600,ROUND($AK26/$AH26*2600,2),$AK26)*'umowa o pracę'!$E$8,2),ROUND(IF($AH26&gt;2600,ROUND($AK26/$AH26*2600,2),$AK26)*'umowa o pracę'!$E$8,2)),ROUND(IF($AH26+$AI26&gt;=2600,2600*'umowa o pracę'!$E$8,($AH26+$AI26)*'umowa o pracę'!$E$8),2)-IF($AI26=0,ROUND(ROUND(IF($AH26&gt;2600,ROUND($AJ26/$AH26*2600,2),$AJ26),2)*'umowa o pracę'!$E$8,2),IF($AI26&gt;0,IF($AH26+$AI26&lt;2600,ROUND(ROUND($AJ26+ROUND($AI26*9%,2),2)*'umowa o pracę'!$E$8,2),IF(AND($AH26+$AI26&gt;=2600,$AI26&lt;2600,$AH26&lt;2600),ROUND((ROUND(((2600-$AI26)/$AH26)*$AJ26,2)+ROUND($AI26*9%,2))*'umowa o pracę'!$E$8,2),IF(AND($AH26+$AI26&gt;=2600,$AI26&gt;=2600),ROUND((ROUND(2600*9%,2))*'umowa o pracę'!$E$8,2),IF(AND($AH26+$AI26&gt;=2600,$AH26&gt;=2600,$AI26&lt;2600),ROUND((ROUND($AI26*9%,2)+ROUND(((2600-$AI26)/$AH26)*$AJ26,2))*'umowa o pracę'!$E$8,2),0)))),0)))&gt;$J26,$J26,IF(AND($AG26=1,$I26&gt;0),ROUND(IF($AH26+$AI26&gt;=2600,2600*'umowa o pracę'!$E$8,($AH26+$AI26)*'umowa o pracę'!$E$8),2)+IF($AI26=0,ROUND(IF($AH26&gt;2600,ROUND($AK26/$AH26*2600,2),$AK26)*'umowa o pracę'!$E$8,2),ROUND(IF($AH26&gt;2600,ROUND($AK26/$AH26*2600,2),$AK26)*'umowa o pracę'!$E$8,2)),ROUND(IF($AH26+$AI26&gt;=2600,2600*'umowa o pracę'!$E$8,($AH26+$AI26)*'umowa o pracę'!$E$8),2)-IF(AND($AI26=0,I26&gt;0),ROUND(ROUND(IF($AH26&gt;2600,ROUND($AJ26/$AH26*2600,2),$AJ26),2)*'umowa o pracę'!$E$8,2),IF($AI26&gt;0,IF($AH26+$AI26&lt;2600,ROUND(ROUND($AJ26+ROUND($AI26*9%,2),2)*'umowa o pracę'!$E$8,2),IF(AND($AH26+$AI26&gt;=2600,$AI26&lt;2600,$AH26&lt;2600),ROUND((ROUND(((2600-$AI26)/$AH26)*$AJ26,2)+ROUND($AI26*9%,2))*'umowa o pracę'!$E$8,2),IF(AND($AH26+$AI26&gt;=2600,$AI26&gt;=2600),ROUND((ROUND(2600*9%,2))*'umowa o pracę'!$E$8,2),IF(AND($AH26+$AI26&gt;=2600,$AH26&gt;=2600,$AI26&lt;2600),ROUND((ROUND($AI26*9%,2)+ROUND(((2600-$AI26)/$AH26)*$AJ26,2))*'umowa o pracę'!$E$8,2),0)))),0)))))</f>
        <v>0</v>
      </c>
      <c r="AN26" s="32">
        <f>IF(IF(IF(AND($AG26=1,$I26&gt;0),ROUND(IF($AH26+$AI26&gt;=2800,2800*'umowa o pracę'!$E$8,($AH26+$AI26)*'umowa o pracę'!$E$8),2)+IF($AI26=0,ROUND(IF($AH26&gt;2800,ROUND($AK26/$AH26*2800,2),$AK26)*'umowa o pracę'!$E$8,2),ROUND(IF($AH26&gt;2800,ROUND($AK26/$AH26*2800,2),$AK26)*'umowa o pracę'!$E$8,2)),ROUND(IF($AH26+$AI26&gt;=2800,2800*'umowa o pracę'!$E$8,($AH26+$AI26)*'umowa o pracę'!$E$8),2)-IF($AI26=0,ROUND(ROUND(IF($AH26&gt;2800,ROUND($AJ26/$AH26*2800,2),$AJ26),2)*'umowa o pracę'!$E$8,2),IF($AI26&gt;0,IF($AH26+$AI26&lt;2800,ROUND(ROUND($AJ26+ROUND($AI26*9%,2),2)*'umowa o pracę'!$E$8,2),IF(AND($AH26+$AI26&gt;=2800,$AI26&lt;2800,$AH26&lt;2800),ROUND((ROUND(((2800-$AI26)/$AH26)*$AJ26,2)+ROUND($AI26*9%,2))*'umowa o pracę'!$E$8,2),IF(AND($AH26+$AI26&gt;=2800,$AI26&gt;=2800),ROUND((ROUND(2800*9%,2))*'umowa o pracę'!$E$8,2),IF(AND($AH26+$AI26&gt;=2800,$AH26&gt;=2800,$AI26&lt;2800),ROUND((ROUND($AI26*9%,2)+ROUND(((2800-$AI26)/$AH26)*$AJ26,2))*'umowa o pracę'!$E$8,2),0)))),0)))&gt;$J26,$J26,IF(AND($AG26=1,$I26&gt;0),ROUND(IF($AH26+$AI26&gt;=2800,2800*'umowa o pracę'!$E$8,($AH26+$AI26)*'umowa o pracę'!$E$8),2)+IF($AI26=0,ROUND(IF($AH26&gt;2800,ROUND($AK26/$AH26*2800,2),$AK26)*'umowa o pracę'!$E$8,2),ROUND(IF($AH26&gt;2800,ROUND($AK26/$AH26*2800,2),$AK26)*'umowa o pracę'!$E$8,2)),ROUND(IF($AH26+$AI26&gt;=2800,2800*'umowa o pracę'!$E$8,($AH26+$AI26)*'umowa o pracę'!$E$8),2)-IF($AI26=0,ROUND(ROUND(IF($AH26&gt;2800,ROUND($AJ26/$AH26*2800,2),$AJ26),2)*'umowa o pracę'!$E$8,2),IF($AI26&gt;0,IF($AH26+$AI26&lt;2800,ROUND(ROUND($AJ26+ROUND($AI26*9%,2),2)*'umowa o pracę'!$E$8,2),IF(AND($AH26+$AI26&gt;=2800,$AI26&lt;2800,$AH26&lt;2800),ROUND((ROUND(((2800-$AI26)/$AH26)*$AJ26,2)+ROUND($AI26*9%,2))*'umowa o pracę'!$E$8,2),IF(AND($AH26+$AI26&gt;=2800,$AI26&gt;=2800),ROUND((ROUND(2800*9%,2))*'umowa o pracę'!$E$8,2),IF(AND($AH26+$AI26&gt;=2800,$AH26&gt;=2800,$AI26&lt;2800),ROUND((ROUND($AI26*9%,2)+ROUND(((2800-$AI26)/$AH26)*$AJ26,2))*'umowa o pracę'!$E$8,2),0)))),0))))&gt;$J26,$J26,IF(IF(AND($AG26=1,$I26&gt;0),ROUND(IF($AH26+$AI26&gt;=2800,2800*'umowa o pracę'!$E$8,($AH26+$AI26)*'umowa o pracę'!$E$8),2)+IF($AI26=0,ROUND(IF($AH26&gt;2800,ROUND($AK26/$AH26*2800,2),$AK26)*'umowa o pracę'!$E$8,2),ROUND(IF($AH26&gt;2800,ROUND($AK26/$AH26*2800,2),$AK26)*'umowa o pracę'!$E$8,2)),ROUND(IF($AH26+$AI26&gt;=2800,2800*'umowa o pracę'!$E$8,($AH26+$AI26)*'umowa o pracę'!$E$8),2)-IF($AI26=0,ROUND(ROUND(IF($AH26&gt;2800,ROUND($AJ26/$AH26*2800,2),$AJ26),2)*'umowa o pracę'!$E$8,2),IF($AI26&gt;0,IF($AH26+$AI26&lt;2800,ROUND(ROUND($AJ26+ROUND($AI26*9%,2),2)*'umowa o pracę'!$E$8,2),IF(AND($AH26+$AI26&gt;=2800,$AI26&lt;2800,$AH26&lt;2800),ROUND((ROUND(((2800-$AI26)/$AH26)*$AJ26,2)+ROUND($AI26*9%,2))*'umowa o pracę'!$E$8,2),IF(AND($AH26+$AI26&gt;=2800,$AI26&gt;=2800),ROUND((ROUND(2800*9%,2))*'umowa o pracę'!$E$8,2),IF(AND($AH26+$AI26&gt;=2800,$AH26&gt;=2800,$AI26&lt;2800),ROUND((ROUND($AI26*9%,2)+ROUND(((2800-$AI26)/$AH26)*$AJ26,2))*'umowa o pracę'!$E$8,2),0)))),0)))&gt;$J26,$J26,IF(AND($AG26=1,$I26&gt;0),ROUND(IF($AH26+$AI26&gt;=2800,2800*'umowa o pracę'!$E$8,($AH26+$AI26)*'umowa o pracę'!$E$8),2)+IF($AI26=0,ROUND(IF($AH26&gt;2800,ROUND($AK26/$AH26*2800,2),$AK26)*'umowa o pracę'!$E$8,2),ROUND(IF($AH26&gt;2800,ROUND($AK26/$AH26*2800,2),$AK26)*'umowa o pracę'!$E$8,2)),ROUND(IF($AH26+$AI26&gt;=2800,2800*'umowa o pracę'!$E$8,($AH26+$AI26)*'umowa o pracę'!$E$8),2)-IF(AND($AI26=0,I26&gt;0),ROUND(ROUND(IF($AH26&gt;2800,ROUND($AJ26/$AH26*2800,2),$AJ26),2)*'umowa o pracę'!$E$8,2),IF($AI26&gt;0,IF($AH26+$AI26&lt;2800,ROUND(ROUND($AJ26+ROUND($AI26*9%,2),2)*'umowa o pracę'!$E$8,2),IF(AND($AH26+$AI26&gt;=2800,$AI26&lt;2800,$AH26&lt;2800),ROUND((ROUND(((2800-$AI26)/$AH26)*$AJ26,2)+ROUND($AI26*9%,2))*'umowa o pracę'!$E$8,2),IF(AND($AH26+$AI26&gt;=2800,$AI26&gt;=2800),ROUND((ROUND(2800*9%,2))*'umowa o pracę'!$E$8,2),IF(AND($AH26+$AI26&gt;=2800,$AH26&gt;=2800,$AI26&lt;2800),ROUND((ROUND($AI26*9%,2)+ROUND(((2800-$AI26)/$AH26)*$AJ26,2))*'umowa o pracę'!$E$8,2),0)))),0)))))</f>
        <v>0</v>
      </c>
      <c r="AO26" s="32">
        <f>IF('umowa o pracę'!$E$7=2020,IF(IF($AG26=1,IF($AI26=0,ROUND(IF($AH26&gt;2600,ROUND($AJ26/$AH26*2600,2),$AJ26)*'umowa o pracę'!$E$8,2),IF($AH26+$AI26&lt;2600,ROUND(ROUND($AJ26+ROUND($AI26*9%,2),2)*'umowa o pracę'!$E$8,2),IF(AND($AH26+$AI26&gt;=2600,$AH26&lt;2600),ROUND((ROUND($AJ26+ROUND((2600-$AH26)*9%,2),2))*'umowa o pracę'!$E$8,2),IF(AND($AH26+$AI26&gt;=2600,$AH26&gt;=2600),ROUND(ROUND($AJ26/$AH26*2600,2)*'umowa o pracę'!$E$8,2),0)))),0)&gt;$H26,$H26,IF($AG26=1,IF($AI26=0,ROUND(IF($AH26&gt;2600,ROUND($AJ26/$AH26*2600,2),$AJ26)*'umowa o pracę'!$E$8,2),IF($AH26+$AI26&lt;2600,ROUND(ROUND($AJ26+ROUND($AI26*9%,2),2)*'umowa o pracę'!$E$8,2),IF(AND($AH26+$AI26&gt;=2600,$AH26&lt;2600),ROUND((ROUND($AJ26+ROUND((2600-$AH26)*9%,2),2))*'umowa o pracę'!$E$8,2),IF(AND($AH26+$AI26&gt;=2600,$AH26&gt;=2600),ROUND(ROUND($AJ26/$AH26*2600,2)*'umowa o pracę'!$E$8,2),0)))),0)),IF('umowa o pracę'!$E$7=2021,IF(IF($AG26=1,IF($AI26=0,ROUND(IF($AH26&gt;2800,ROUND($AJ26/$AH26*2800,2),$AJ26)*'umowa o pracę'!$E$8,2),IF($AH26+$AI26&lt;2800,ROUND(ROUND($AJ26+ROUND($AI26*9%,2),2)*'umowa o pracę'!$E$8,2),IF(AND($AH26+$AI26&gt;=2800,$AH26&lt;2800),ROUND((ROUND($AJ26+ROUND((2800-$AH26)*9%,2),2))*'umowa o pracę'!$E$8,2),IF(AND($AH26+$AI26&gt;=2800,$AH26&gt;=2800),ROUND(ROUND($AJ26/$AH26*2800,2)*'umowa o pracę'!$E$8,2),0)))),0)&gt;$H26,$H26,IF($AG26=1,IF($AI26=0,ROUND(IF($AH26&gt;2800,ROUND($AJ26/$AH26*2800,2),$AJ26)*'umowa o pracę'!$E$8,2),IF($AH26+$AI26&lt;2800,ROUND(ROUND($AJ26+ROUND($AI26*9%,2),2)*'umowa o pracę'!$E$8,2),IF(AND($AH26+$AI26&gt;=2800,$AH26&lt;2800),ROUND((ROUND($AJ26+ROUND((2800-$AH26)*9%,2),2))*'umowa o pracę'!$E$8,2),IF(AND($AH26+$AI26&gt;=2800,$AH26&gt;=2800),ROUND(ROUND($AJ26/$AH26*2800,2)*'umowa o pracę'!$E$8,2),0)))),0)),0))</f>
        <v>0</v>
      </c>
      <c r="AP26" s="32">
        <f>IF('umowa o pracę'!$E$7=2020,IF(IF($AG26=1,IF($AI26=0,ROUND(IF($AH26&gt;2600,ROUND($AK26/$AH26*2600,2),$AK26)*'umowa o pracę'!$E$8,2),ROUND(IF($AH26&gt;2600,ROUND($AK26/$AH26*2600,2),$AK26)*'umowa o pracę'!$E$8,2)),0)&gt;$I26,$I26,IF($AG26=1,IF($AI26=0,ROUND(IF($AH26&gt;2600,ROUND($AK26/$AH26*2600,2),$AK26)*'umowa o pracę'!$E$8,2),ROUND(IF($AH26&gt;2600,ROUND($AK26/$AH26*2600,2),$AK26)*'umowa o pracę'!$E$8,2)),0)),IF('umowa o pracę'!$E$7=2021,IF(IF($AG26=1,IF($AI26=0,ROUND(IF($AH26&gt;2800,ROUND($AK26/$AH26*2800,2),$AK26)*'umowa o pracę'!$E$8,2),ROUND(IF($AH26&gt;2800,ROUND($AK26/$AH26*2800,2),$AK26)*'umowa o pracę'!$E$8,2)),0)&gt;$I26,$I26,IF($AG26=1,IF($AI26=0,ROUND(IF($AH26&gt;2800,ROUND($AK26/$AH26*2800,2),$AK26)*'umowa o pracę'!$E$8,2),ROUND(IF($AH26&gt;2800,ROUND($AK26/$AH26*2800,2),$AK26)*'umowa o pracę'!$E$8,2)),0)),0))</f>
        <v>0</v>
      </c>
      <c r="AQ26" s="56">
        <f>IF('umowa o pracę'!$E$7=2020,$AM26,IF('umowa o pracę'!$E$7=2021,$AN26,0))</f>
        <v>0</v>
      </c>
      <c r="AR26" s="33">
        <f>IF('umowa o pracę'!$E$7=0,0,U26+AF26+AQ26)</f>
        <v>0</v>
      </c>
      <c r="AS26" s="19"/>
      <c r="AT26" s="19"/>
      <c r="AU26" s="19"/>
      <c r="AV26" s="19" t="s">
        <v>19</v>
      </c>
      <c r="AW26" s="226">
        <f>SUM(S12:S260)+SUM(AD12:AD260)+SUM(AO12:AO260)</f>
        <v>0</v>
      </c>
      <c r="AX26" s="19">
        <f t="shared" si="2"/>
        <v>10</v>
      </c>
      <c r="AY26" s="19"/>
      <c r="AZ26" s="234">
        <f t="shared" si="3"/>
        <v>0</v>
      </c>
      <c r="BA26" s="234">
        <f t="shared" si="4"/>
        <v>0</v>
      </c>
      <c r="BB26" s="234">
        <f t="shared" si="5"/>
        <v>0</v>
      </c>
      <c r="BC26" s="234">
        <f t="shared" si="6"/>
        <v>0</v>
      </c>
      <c r="BD26" s="234">
        <f t="shared" si="7"/>
        <v>0</v>
      </c>
      <c r="BE26" s="234">
        <f t="shared" si="8"/>
        <v>0</v>
      </c>
      <c r="BF26" s="234">
        <f t="shared" si="9"/>
        <v>0</v>
      </c>
      <c r="BG26" s="234">
        <f t="shared" si="10"/>
        <v>0</v>
      </c>
      <c r="BH26" s="234">
        <f t="shared" si="11"/>
        <v>0</v>
      </c>
      <c r="BI26" s="238">
        <f t="shared" si="12"/>
        <v>0</v>
      </c>
      <c r="BJ26" s="236"/>
      <c r="BK26" s="236"/>
      <c r="BL26" s="237"/>
    </row>
    <row r="27" spans="1:64" ht="15.75" customHeight="1" x14ac:dyDescent="0.25">
      <c r="A27" s="129">
        <v>16</v>
      </c>
      <c r="B27" s="57"/>
      <c r="C27" s="57"/>
      <c r="D27" s="36"/>
      <c r="E27" s="36"/>
      <c r="F27" s="242"/>
      <c r="G27" s="37">
        <v>1</v>
      </c>
      <c r="H27" s="58">
        <v>0</v>
      </c>
      <c r="I27" s="59">
        <v>0</v>
      </c>
      <c r="J27" s="60">
        <v>0</v>
      </c>
      <c r="K27" s="52">
        <v>1</v>
      </c>
      <c r="L27" s="39">
        <v>0</v>
      </c>
      <c r="M27" s="39">
        <v>0</v>
      </c>
      <c r="N27" s="39">
        <v>0</v>
      </c>
      <c r="O27" s="39">
        <v>0</v>
      </c>
      <c r="P27" s="35">
        <f>IF('umowa o pracę'!$E$7=2020,ROUND(IF($L27&gt;=2600,2600*'umowa o pracę'!$E$8,$L27*'umowa o pracę'!$E$8),2),IF('umowa o pracę'!$E$7=2021,ROUND(IF($L27&gt;=2800,2800*'umowa o pracę'!$E$8,$L27*'umowa o pracę'!$E$8),2),0))</f>
        <v>0</v>
      </c>
      <c r="Q27" s="252">
        <f>IF(IF(IF(AND($K27=1,$I27&gt;0),ROUND(IF($L27+$M27&gt;=2600,2600*'umowa o pracę'!$E$8,($L27+$M27)*'umowa o pracę'!$E$8),2)+IF($M27=0,ROUND(IF($L27&gt;2600,ROUND($O27/$L27*2600,2),$O27)*'umowa o pracę'!$E$8,2),ROUND(IF($L27&gt;2600,ROUND($O27/$L27*2600,2),$O27)*'umowa o pracę'!$E$8,2)),ROUND(IF($L27+$M27&gt;=2600,2600*'umowa o pracę'!$E$8,($L27+$M27)*'umowa o pracę'!$E$8),2)-IF($M27=0,ROUND(ROUND(IF($L27&gt;2600,ROUND($N27/$L27*2600,2),$N27),2)*'umowa o pracę'!$E$8,2),IF($M27&gt;0,IF($L27+$M27&lt;2600,ROUND(ROUND($N27+ROUND($M27*9%,2),2)*'umowa o pracę'!$E$8,2),IF(AND($L27+$M27&gt;=2600,$M27&lt;2600,$L27&lt;2600),ROUND((ROUND(((2600-$M27)/$L27)*$N27,2)+ROUND($M27*9%,2))*'umowa o pracę'!$E$8,2),IF(AND($L27+$M27&gt;=2600,$M27&gt;=2600),ROUND((ROUND(2600*9%,2))*'umowa o pracę'!$E$8,2),IF(AND($L27+$M27&gt;=2600,$L27&gt;=2600,$M27&lt;2600),ROUND((ROUND($M27*9%,2)+ROUND(((2600-$M27)/$L27)*$N27,2))*'umowa o pracę'!$E$8,2),0)))),0)))&gt;$J27,$J27,IF(AND($K27=1,$I27&gt;0),ROUND(IF($L27+$M27&gt;=2600,2600*'umowa o pracę'!$E$8,($L27+$M27)*'umowa o pracę'!$E$8),2)+IF($M27=0,ROUND(IF($L27&gt;2600,ROUND($O27/$L27*2600,2),$O27)*'umowa o pracę'!$E$8,2),ROUND(IF($L27&gt;2600,ROUND($O27/$L27*2600,2),$O27)*'umowa o pracę'!$E$8,2)),ROUND(IF($L27+$M27&gt;=2600,2600*'umowa o pracę'!$E$8,($L27+$M27)*'umowa o pracę'!$E$8),2)-IF($M27=0,ROUND(ROUND(IF($L27&gt;2600,ROUND($N27/$L27*2600,2),$N27),2)*'umowa o pracę'!$E$8,2),IF($M27&gt;0,IF($L27+$M27&lt;2600,ROUND(ROUND($N27+ROUND($M27*9%,2),2)*'umowa o pracę'!$E$8,2),IF(AND($L27+$M27&gt;=2600,$M27&lt;2600,$L27&lt;2600),ROUND((ROUND(((2600-$M27)/$L27)*$N27,2)+ROUND($M27*9%,2))*'umowa o pracę'!$E$8,2),IF(AND($L27+$M27&gt;=2600,$M27&gt;=2600),ROUND((ROUND(2600*9%,2))*'umowa o pracę'!$E$8,2),IF(AND($L27+$M27&gt;=2600,$L27&gt;=2600,$M27&lt;2600),ROUND((ROUND($M27*9%,2)+ROUND(((2600-$M27)/$L27)*$N27,2))*'umowa o pracę'!$E$8,2),0)))),0))))&gt;$J27,$J27,IF(IF(AND($K27=1,$I27&gt;0),ROUND(IF($L27+$M27&gt;=2600,2600*'umowa o pracę'!$E$8,($L27+$M27)*'umowa o pracę'!$E$8),2)+IF($M27=0,ROUND(IF($L27&gt;2600,ROUND($O27/$L27*2600,2),$O27)*'umowa o pracę'!$E$8,2),ROUND(IF($L27&gt;2600,ROUND($O27/$L27*2600,2),$O27)*'umowa o pracę'!$E$8,2)),ROUND(IF($L27+$M27&gt;=2600,2600*'umowa o pracę'!$E$8,($L27+$M27)*'umowa o pracę'!$E$8),2)-IF($M27=0,ROUND(ROUND(IF($L27&gt;2600,ROUND($N27/$L27*2600,2),$N27),2)*'umowa o pracę'!$E$8,2),IF($M27&gt;0,IF($L27+$M27&lt;2600,ROUND(ROUND($N27+ROUND($M27*9%,2),2)*'umowa o pracę'!$E$8,2),IF(AND($L27+$M27&gt;=2600,$M27&lt;2600,$L27&lt;2600),ROUND((ROUND(((2600-$M27)/$L27)*$N27,2)+ROUND($M27*9%,2))*'umowa o pracę'!$E$8,2),IF(AND($L27+$M27&gt;=2600,$M27&gt;=2600),ROUND((ROUND(2600*9%,2))*'umowa o pracę'!$E$8,2),IF(AND($L27+$M27&gt;=2600,$L27&gt;=2600,$M27&lt;2600),ROUND((ROUND($M27*9%,2)+ROUND(((2600-$M27)/$L27)*$N27,2))*'umowa o pracę'!$E$8,2),0)))),0)))&gt;$J27,$J27,IF(AND($K27=1,$I27&gt;0),ROUND(IF($L27+$M27&gt;=2600,2600*'umowa o pracę'!$E$8,($L27+$M27)*'umowa o pracę'!$E$8),2)+IF($M27=0,ROUND(IF($L27&gt;2600,ROUND($O27/$L27*2600,2),$O27)*'umowa o pracę'!$E$8,2),ROUND(IF($L27&gt;2600,ROUND($O27/$L27*2600,2),$O27)*'umowa o pracę'!$E$8,2)),ROUND(IF($L27+$M27&gt;=2600,2600*'umowa o pracę'!$E$8,($L27+$M27)*'umowa o pracę'!$E$8),2)-IF(AND($M27=0,I27&gt;0),ROUND(ROUND(IF($L27&gt;2600,ROUND($N27/$L27*2600,2),$N27),2)*'umowa o pracę'!$E$8,2),IF($M27&gt;0,IF($L27+$M27&lt;2600,ROUND(ROUND($N27+ROUND($M27*9%,2),2)*'umowa o pracę'!$E$8,2),IF(AND($L27+$M27&gt;=2600,$M27&lt;2600,$L27&lt;2600),ROUND((ROUND(((2600-$M27)/$L27)*$N27,2)+ROUND($M27*9%,2))*'umowa o pracę'!$E$8,2),IF(AND($L27+$M27&gt;=2600,$M27&gt;=2600),ROUND((ROUND(2600*9%,2))*'umowa o pracę'!$E$8,2),IF(AND($L27+$M27&gt;=2600,$L27&gt;=2600,$M27&lt;2600),ROUND((ROUND($M27*9%,2)+ROUND(((2600-$M27)/$L27)*$N27,2))*'umowa o pracę'!$E$8,2),0)))),0)))))</f>
        <v>0</v>
      </c>
      <c r="R27" s="252">
        <f>IF(IF(IF(AND($K27=1,$I27&gt;0),ROUND(IF($L27+$M27&gt;=2800,2800*'umowa o pracę'!$E$8,($L27+$M27)*'umowa o pracę'!$E$8),2)+IF($M27=0,ROUND(IF($L27&gt;2800,ROUND($O27/$L27*2800,2),$O27)*'umowa o pracę'!$E$8,2),ROUND(IF($L27&gt;2800,ROUND($O27/$L27*2800,2),$O27)*'umowa o pracę'!$E$8,2)),ROUND(IF($L27+$M27&gt;=2800,2800*'umowa o pracę'!$E$8,($L27+$M27)*'umowa o pracę'!$E$8),2)-IF($M27=0,ROUND(ROUND(IF($L27&gt;2800,ROUND($N27/$L27*2800,2),$N27),2)*'umowa o pracę'!$E$8,2),IF($M27&gt;0,IF($L27+$M27&lt;2800,ROUND(ROUND($N27+ROUND($M27*9%,2),2)*'umowa o pracę'!$E$8,2),IF(AND($L27+$M27&gt;=2800,$M27&lt;2800,$L27&lt;2800),ROUND((ROUND(((2800-$M27)/$L27)*$N27,2)+ROUND($M27*9%,2))*'umowa o pracę'!$E$8,2),IF(AND($L27+$M27&gt;=2800,$M27&gt;=2800),ROUND((ROUND(2800*9%,2))*'umowa o pracę'!$E$8,2),IF(AND($L27+$M27&gt;=2800,$L27&gt;=2800,$M27&lt;2800),ROUND((ROUND($M27*9%,2)+ROUND(((2800-$M27)/$L27)*$N27,2))*'umowa o pracę'!$E$8,2),0)))),0)))&gt;$J27,$J27,IF(AND($K27=1,$I27&gt;0),ROUND(IF($L27+$M27&gt;=2800,2800*'umowa o pracę'!$E$8,($L27+$M27)*'umowa o pracę'!$E$8),2)+IF($M27=0,ROUND(IF($L27&gt;2800,ROUND($O27/$L27*2800,2),$O27)*'umowa o pracę'!$E$8,2),ROUND(IF($L27&gt;2800,ROUND($O27/$L27*2800,2),$O27)*'umowa o pracę'!$E$8,2)),ROUND(IF($L27+$M27&gt;=2800,2800*'umowa o pracę'!$E$8,($L27+$M27)*'umowa o pracę'!$E$8),2)-IF($M27=0,ROUND(ROUND(IF($L27&gt;2800,ROUND($N27/$L27*2800,2),$N27),2)*'umowa o pracę'!$E$8,2),IF($M27&gt;0,IF($L27+$M27&lt;2800,ROUND(ROUND($N27+ROUND($M27*9%,2),2)*'umowa o pracę'!$E$8,2),IF(AND($L27+$M27&gt;=2800,$M27&lt;2800,$L27&lt;2800),ROUND((ROUND(((2800-$M27)/$L27)*$N27,2)+ROUND($M27*9%,2))*'umowa o pracę'!$E$8,2),IF(AND($L27+$M27&gt;=2800,$M27&gt;=2800),ROUND((ROUND(2800*9%,2))*'umowa o pracę'!$E$8,2),IF(AND($L27+$M27&gt;=2800,$L27&gt;=2800,$M27&lt;2800),ROUND((ROUND($M27*9%,2)+ROUND(((2800-$M27)/$L27)*$N27,2))*'umowa o pracę'!$E$8,2),0)))),0))))&gt;$J27,$J27,IF(IF(AND($K27=1,$I27&gt;0),ROUND(IF($L27+$M27&gt;=2800,2800*'umowa o pracę'!$E$8,($L27+$M27)*'umowa o pracę'!$E$8),2)+IF($M27=0,ROUND(IF($L27&gt;2800,ROUND($O27/$L27*2800,2),$O27)*'umowa o pracę'!$E$8,2),ROUND(IF($L27&gt;2800,ROUND($O27/$L27*2800,2),$O27)*'umowa o pracę'!$E$8,2)),ROUND(IF($L27+$M27&gt;=2800,2800*'umowa o pracę'!$E$8,($L27+$M27)*'umowa o pracę'!$E$8),2)-IF($M27=0,ROUND(ROUND(IF($L27&gt;2800,ROUND($N27/$L27*2800,2),$N27),2)*'umowa o pracę'!$E$8,2),IF($M27&gt;0,IF($L27+$M27&lt;2800,ROUND(ROUND($N27+ROUND($M27*9%,2),2)*'umowa o pracę'!$E$8,2),IF(AND($L27+$M27&gt;=2800,$M27&lt;2800,$L27&lt;2800),ROUND((ROUND(((2800-$M27)/$L27)*$N27,2)+ROUND($M27*9%,2))*'umowa o pracę'!$E$8,2),IF(AND($L27+$M27&gt;=2800,$M27&gt;=2800),ROUND((ROUND(2800*9%,2))*'umowa o pracę'!$E$8,2),IF(AND($L27+$M27&gt;=2800,$L27&gt;=2800,$M27&lt;2800),ROUND((ROUND($M27*9%,2)+ROUND(((2800-$M27)/$L27)*$N27,2))*'umowa o pracę'!$E$8,2),0)))),0)))&gt;$J27,$J27,IF(AND($K27=1,$I27&gt;0),ROUND(IF($L27+$M27&gt;=2800,2800*'umowa o pracę'!$E$8,($L27+$M27)*'umowa o pracę'!$E$8),2)+IF($M27=0,ROUND(IF($L27&gt;2800,ROUND($O27/$L27*2800,2),$O27)*'umowa o pracę'!$E$8,2),ROUND(IF($L27&gt;2800,ROUND($O27/$L27*2800,2),$O27)*'umowa o pracę'!$E$8,2)),ROUND(IF($L27+$M27&gt;=2800,2800*'umowa o pracę'!$E$8,($L27+$M27)*'umowa o pracę'!$E$8),2)-IF(AND($M27=0,I27&gt;0),ROUND(ROUND(IF($L27&gt;2800,ROUND($N27/$L27*2800,2),$N27),2)*'umowa o pracę'!$E$8,2),IF($M27&gt;0,IF($L27+$M27&lt;2800,ROUND(ROUND($N27+ROUND($M27*9%,2),2)*'umowa o pracę'!$E$8,2),IF(AND($L27+$M27&gt;=2800,$M27&lt;2800,$L27&lt;2800),ROUND((ROUND(((2800-$M27)/$L27)*$N27,2)+ROUND($M27*9%,2))*'umowa o pracę'!$E$8,2),IF(AND($L27+$M27&gt;=2800,$M27&gt;=2800),ROUND((ROUND(2800*9%,2))*'umowa o pracę'!$E$8,2),IF(AND($L27+$M27&gt;=2800,$L27&gt;=2800,$M27&lt;2800),ROUND((ROUND($M27*9%,2)+ROUND(((2800-$M27)/$L27)*$N27,2))*'umowa o pracę'!$E$8,2),0)))),0)))))</f>
        <v>0</v>
      </c>
      <c r="S27" s="32">
        <f>IF('umowa o pracę'!$E$7=2020,IF(IF($K27=1,IF($M27=0,ROUND(IF($L27&gt;2600,ROUND($N27/$L27*2600,2),$N27)*'umowa o pracę'!$E$8,2),IF($L27+$M27&lt;2600,ROUND(ROUND($N27+ROUND($M27*9%,2),2)*'umowa o pracę'!$E$8,2),IF(AND($L27+$M27&gt;=2600,$L27&lt;2600),ROUND((ROUND($N27+ROUND((2600-$L27)*9%,2),2))*'umowa o pracę'!$E$8,2),IF(AND($L27+$M27&gt;=2600,$L27&gt;=2600),ROUND(ROUND($N27/$L27*2600,2)*'umowa o pracę'!$E$8,2),0)))),0)&gt;$H27,$H27,IF($K27=1,IF($M27=0,ROUND(IF($L27&gt;2600,ROUND($N27/$L27*2600,2),$N27)*'umowa o pracę'!$E$8,2),IF($L27+$M27&lt;2600,ROUND(ROUND($N27+ROUND($M27*9%,2),2)*'umowa o pracę'!$E$8,2),IF(AND($L27+$M27&gt;=2600,$L27&lt;2600),ROUND((ROUND($N27+ROUND((2600-$L27)*9%,2),2))*'umowa o pracę'!$E$8,2),IF(AND($L27+$M27&gt;=2600,$L27&gt;=2600),ROUND(ROUND($N27/$L27*2600,2)*'umowa o pracę'!$E$8,2),0)))),0)),IF('umowa o pracę'!$E$7=2021,IF(IF($K27=1,IF($M27=0,ROUND(IF($L27&gt;2800,ROUND($N27/$L27*2800,2),$N27)*'umowa o pracę'!$E$8,2),IF($L27+$M27&lt;2800,ROUND(ROUND($N27+ROUND($M27*9%,2),2)*'umowa o pracę'!$E$8,2),IF(AND($L27+$M27&gt;=2800,$L27&lt;2800),ROUND((ROUND($N27+ROUND((2800-$L27)*9%,2),2))*'umowa o pracę'!$E$8,2),IF(AND($L27+$M27&gt;=2800,$L27&gt;=2800),ROUND(ROUND($N27/$L27*2800,2)*'umowa o pracę'!$E$8,2),0)))),0)&gt;$H27,$H27,IF($K27=1,IF($M27=0,ROUND(IF($L27&gt;2800,ROUND($N27/$L27*2800,2),$N27)*'umowa o pracę'!$E$8,2),IF($L27+$M27&lt;2800,ROUND(ROUND($N27+ROUND($M27*9%,2),2)*'umowa o pracę'!$E$8,2),IF(AND($L27+$M27&gt;=2800,$L27&lt;2800),ROUND((ROUND($N27+ROUND((2800-$L27)*9%,2),2))*'umowa o pracę'!$E$8,2),IF(AND($L27+$M27&gt;=2800,$L27&gt;=2800),ROUND(ROUND($N27/$L27*2800,2)*'umowa o pracę'!$E$8,2),0)))),0)),0))</f>
        <v>0</v>
      </c>
      <c r="T27" s="32">
        <f>IF('umowa o pracę'!$E$7=2020,IF(IF($K27=1,IF($M27=0,ROUND(IF($L27&gt;2600,ROUND($O27/$L27*2600,2),$O27)*'umowa o pracę'!$E$8,2),ROUND(IF($L27&gt;2600,ROUND($O27/$L27*2600,2),$O27)*'umowa o pracę'!$E$8,2)),0)&gt;$I27,$I27,IF($K27=1,IF($M27=0,ROUND(IF($L27&gt;2600,ROUND($O27/$L27*2600,2),$O27)*'umowa o pracę'!$E$8,2),ROUND(IF($L27&gt;2600,ROUND($O27/$L27*2600,2),$O27)*'umowa o pracę'!$E$8,2)),0)),IF('umowa o pracę'!$E$7=2021,IF(IF($K27=1,IF($M27=0,ROUND(IF($L27&gt;2800,ROUND($O27/$L27*2800,2),$O27)*'umowa o pracę'!$E$8,2),ROUND(IF($L27&gt;2800,ROUND($O27/$L27*2800,2),$O27)*'umowa o pracę'!$E$8,2)),0)&gt;$I27,$I27,IF($K27=1,IF($M27=0,ROUND(IF($L27&gt;2800,ROUND($O27/$L27*2800,2),$O27)*'umowa o pracę'!$E$8,2),ROUND(IF($L27&gt;2800,ROUND($O27/$L27*2800,2),$O27)*'umowa o pracę'!$E$8,2)),0)),0))</f>
        <v>0</v>
      </c>
      <c r="U27" s="51">
        <f>IF('umowa o pracę'!$E$7=2020,$Q27,IF('umowa o pracę'!$E$7=2021,$R27,0))</f>
        <v>0</v>
      </c>
      <c r="V27" s="53">
        <f t="shared" si="0"/>
        <v>1</v>
      </c>
      <c r="W27" s="54">
        <f>IF('umowa o pracę'!$E$6&lt;2,0,$L27)</f>
        <v>0</v>
      </c>
      <c r="X27" s="54">
        <f>IF('umowa o pracę'!$E$6&lt;2,0,$M27)</f>
        <v>0</v>
      </c>
      <c r="Y27" s="55">
        <f>IF('umowa o pracę'!$E$6&lt;2,0,$N27)</f>
        <v>0</v>
      </c>
      <c r="Z27" s="55">
        <f>IF('umowa o pracę'!$E$6&lt;2,0,$O27)</f>
        <v>0</v>
      </c>
      <c r="AA27" s="32">
        <f>IF('umowa o pracę'!$E$7=2020,ROUND(IF($W27&gt;=2600,2600*'umowa o pracę'!$E$8,$W27*'umowa o pracę'!$E$8),2),IF('umowa o pracę'!$E$7=2021,ROUND(IF($W27&gt;=2800,2800*'umowa o pracę'!$E$8,$W27*'umowa o pracę'!$E$8),2),0))</f>
        <v>0</v>
      </c>
      <c r="AB27" s="32">
        <f>IF(IF(IF(AND($V27=1,$I27&gt;0),ROUND(IF($W27+$X27&gt;=2600,2600*'umowa o pracę'!$E$8,($W27+$X27)*'umowa o pracę'!$E$8),2)+IF($X27=0,ROUND(IF($W27&gt;2600,ROUND($Z27/$W27*2600,2),$Z27)*'umowa o pracę'!$E$8,2),ROUND(IF($W27&gt;2600,ROUND($Z27/$W27*2600,2),$Z27)*'umowa o pracę'!$E$8,2)),ROUND(IF($W27+$X27&gt;=2600,2600*'umowa o pracę'!$E$8,($W27+$X27)*'umowa o pracę'!$E$8),2)-IF($X27=0,ROUND(ROUND(IF($W27&gt;2600,ROUND($Y27/$W27*2600,2),$Y27),2)*'umowa o pracę'!$E$8,2),IF($X27&gt;0,IF($W27+$X27&lt;2600,ROUND(ROUND($Y27+ROUND($X27*9%,2),2)*'umowa o pracę'!$E$8,2),IF(AND($W27+$X27&gt;=2600,$X27&lt;2600,$W27&lt;2600),ROUND((ROUND(((2600-$X27)/$W27)*$Y27,2)+ROUND($X27*9%,2))*'umowa o pracę'!$E$8,2),IF(AND($W27+$X27&gt;=2600,$X27&gt;=2600),ROUND((ROUND(2600*9%,2))*'umowa o pracę'!$E$8,2),IF(AND($W27+$X27&gt;=2600,$W27&gt;=2600,$X27&lt;2600),ROUND((ROUND($X27*9%,2)+ROUND(((2600-$X27)/$W27)*$Y27,2))*'umowa o pracę'!$E$8,2),0)))),0)))&gt;$J27,$J27,IF(AND($V27=1,$I27&gt;0),ROUND(IF($W27+$X27&gt;=2600,2600*'umowa o pracę'!$E$8,($W27+$X27)*'umowa o pracę'!$E$8),2)+IF($X27=0,ROUND(IF($W27&gt;2600,ROUND($Z27/$W27*2600,2),$Z27)*'umowa o pracę'!$E$8,2),ROUND(IF($W27&gt;2600,ROUND($Z27/$W27*2600,2),$Z27)*'umowa o pracę'!$E$8,2)),ROUND(IF($W27+$X27&gt;=2600,2600*'umowa o pracę'!$E$8,($W27+$X27)*'umowa o pracę'!$E$8),2)-IF($X27=0,ROUND(ROUND(IF($W27&gt;2600,ROUND($Y27/$W27*2600,2),$Y27),2)*'umowa o pracę'!$E$8,2),IF($X27&gt;0,IF($W27+$X27&lt;2600,ROUND(ROUND($Y27+ROUND($X27*9%,2),2)*'umowa o pracę'!$E$8,2),IF(AND($W27+$X27&gt;=2600,$X27&lt;2600,$W27&lt;2600),ROUND((ROUND(((2600-$X27)/$W27)*$Y27,2)+ROUND($X27*9%,2))*'umowa o pracę'!$E$8,2),IF(AND($W27+$X27&gt;=2600,$X27&gt;=2600),ROUND((ROUND(2600*9%,2))*'umowa o pracę'!$E$8,2),IF(AND($W27+$X27&gt;=2600,$W27&gt;=2600,$X27&lt;2600),ROUND((ROUND($X27*9%,2)+ROUND(((2600-$X27)/$W27)*$Y27,2))*'umowa o pracę'!$E$8,2),0)))),0))))&gt;$J27,$J27,IF(IF(AND($V27=1,$I27&gt;0),ROUND(IF($W27+$X27&gt;=2600,2600*'umowa o pracę'!$E$8,($W27+$X27)*'umowa o pracę'!$E$8),2)+IF($X27=0,ROUND(IF($W27&gt;2600,ROUND($Z27/$W27*2600,2),$Z27)*'umowa o pracę'!$E$8,2),ROUND(IF($W27&gt;2600,ROUND($Z27/$W27*2600,2),$Z27)*'umowa o pracę'!$E$8,2)),ROUND(IF($W27+$X27&gt;=2600,2600*'umowa o pracę'!$E$8,($W27+$X27)*'umowa o pracę'!$E$8),2)-IF($X27=0,ROUND(ROUND(IF($W27&gt;2600,ROUND($Y27/$W27*2600,2),$Y27),2)*'umowa o pracę'!$E$8,2),IF($X27&gt;0,IF($W27+$X27&lt;2600,ROUND(ROUND($Y27+ROUND($X27*9%,2),2)*'umowa o pracę'!$E$8,2),IF(AND($W27+$X27&gt;=2600,$X27&lt;2600,$W27&lt;2600),ROUND((ROUND(((2600-$X27)/$W27)*$Y27,2)+ROUND($X27*9%,2))*'umowa o pracę'!$E$8,2),IF(AND($W27+$X27&gt;=2600,$X27&gt;=2600),ROUND((ROUND(2600*9%,2))*'umowa o pracę'!$E$8,2),IF(AND($W27+$X27&gt;=2600,$W27&gt;=2600,$X27&lt;2600),ROUND((ROUND($X27*9%,2)+ROUND(((2600-$X27)/$W27)*$Y27,2))*'umowa o pracę'!$E$8,2),0)))),0)))&gt;$J27,$J27,IF(AND($V27=1,$I27&gt;0),ROUND(IF($W27+$X27&gt;=2600,2600*'umowa o pracę'!$E$8,($W27+$X27)*'umowa o pracę'!$E$8),2)+IF($X27=0,ROUND(IF($W27&gt;2600,ROUND($Z27/$W27*2600,2),$Z27)*'umowa o pracę'!$E$8,2),ROUND(IF($W27&gt;2600,ROUND($Z27/$W27*2600,2),$Z27)*'umowa o pracę'!$E$8,2)),ROUND(IF($W27+$X27&gt;=2600,2600*'umowa o pracę'!$E$8,($W27+$X27)*'umowa o pracę'!$E$8),2)-IF(AND($X27=0,I27&gt;0),ROUND(ROUND(IF($W27&gt;2600,ROUND($Y27/$W27*2600,2),$Y27),2)*'umowa o pracę'!$E$8,2),IF($X27&gt;0,IF($W27+$X27&lt;2600,ROUND(ROUND($Y27+ROUND($X27*9%,2),2)*'umowa o pracę'!$E$8,2),IF(AND($W27+$X27&gt;=2600,$X27&lt;2600,$W27&lt;2600),ROUND((ROUND(((2600-$X27)/$W27)*$Y27,2)+ROUND($X27*9%,2))*'umowa o pracę'!$E$8,2),IF(AND($W27+$X27&gt;=2600,$X27&gt;=2600),ROUND((ROUND(2600*9%,2))*'umowa o pracę'!$E$8,2),IF(AND($W27+$X27&gt;=2600,$W27&gt;=2600,$X27&lt;2600),ROUND((ROUND($X27*9%,2)+ROUND(((2600-$X27)/$W27)*$Y27,2))*'umowa o pracę'!$E$8,2),0)))),0)))))</f>
        <v>0</v>
      </c>
      <c r="AC27" s="32">
        <f>IF(IF(IF(AND($V27=1,$I27&gt;0),ROUND(IF($W27+$X27&gt;=2800,2800*'umowa o pracę'!$E$8,($W27+$X27)*'umowa o pracę'!$E$8),2)+IF($X27=0,ROUND(IF($W27&gt;2800,ROUND($Z27/$W27*2800,2),$Z27)*'umowa o pracę'!$E$8,2),ROUND(IF($W27&gt;2800,ROUND($Z27/$W27*2800,2),$Z27)*'umowa o pracę'!$E$8,2)),ROUND(IF($W27+$X27&gt;=2800,2800*'umowa o pracę'!$E$8,($W27+$X27)*'umowa o pracę'!$E$8),2)-IF($X27=0,ROUND(ROUND(IF($W27&gt;2800,ROUND($Y27/$W27*2800,2),$Y27),2)*'umowa o pracę'!$E$8,2),IF($X27&gt;0,IF($W27+$X27&lt;2800,ROUND(ROUND($Y27+ROUND($X27*9%,2),2)*'umowa o pracę'!$E$8,2),IF(AND($W27+$X27&gt;=2800,$X27&lt;2800,$W27&lt;2800),ROUND((ROUND(((2800-$X27)/$W27)*$Y27,2)+ROUND($X27*9%,2))*'umowa o pracę'!$E$8,2),IF(AND($W27+$X27&gt;=2800,$X27&gt;=2800),ROUND((ROUND(2800*9%,2))*'umowa o pracę'!$E$8,2),IF(AND($W27+$X27&gt;=2800,$W27&gt;=2800,$X27&lt;2800),ROUND((ROUND($X27*9%,2)+ROUND(((2800-$X27)/$W27)*$Y27,2))*'umowa o pracę'!$E$8,2),0)))),0)))&gt;$J27,$J27,IF(AND($V27=1,$I27&gt;0),ROUND(IF($W27+$X27&gt;=2800,2800*'umowa o pracę'!$E$8,($W27+$X27)*'umowa o pracę'!$E$8),2)+IF($X27=0,ROUND(IF($W27&gt;2800,ROUND($Z27/$W27*2800,2),$Z27)*'umowa o pracę'!$E$8,2),ROUND(IF($W27&gt;2800,ROUND($Z27/$W27*2800,2),$Z27)*'umowa o pracę'!$E$8,2)),ROUND(IF($W27+$X27&gt;=2800,2800*'umowa o pracę'!$E$8,($W27+$X27)*'umowa o pracę'!$E$8),2)-IF($X27=0,ROUND(ROUND(IF($W27&gt;2800,ROUND($Y27/$W27*2800,2),$Y27),2)*'umowa o pracę'!$E$8,2),IF($X27&gt;0,IF($W27+$X27&lt;2800,ROUND(ROUND($Y27+ROUND($X27*9%,2),2)*'umowa o pracę'!$E$8,2),IF(AND($W27+$X27&gt;=2800,$X27&lt;2800,$W27&lt;2800),ROUND((ROUND(((2800-$X27)/$W27)*$Y27,2)+ROUND($X27*9%,2))*'umowa o pracę'!$E$8,2),IF(AND($W27+$X27&gt;=2800,$X27&gt;=2800),ROUND((ROUND(2800*9%,2))*'umowa o pracę'!$E$8,2),IF(AND($W27+$X27&gt;=2800,$W27&gt;=2800,$X27&lt;2800),ROUND((ROUND($X27*9%,2)+ROUND(((2800-$X27)/$W27)*$Y27,2))*'umowa o pracę'!$E$8,2),0)))),0))))&gt;$J27,$J27,IF(IF(AND($V27=1,$I27&gt;0),ROUND(IF($W27+$X27&gt;=2800,2800*'umowa o pracę'!$E$8,($W27+$X27)*'umowa o pracę'!$E$8),2)+IF($X27=0,ROUND(IF($W27&gt;2800,ROUND($Z27/$W27*2800,2),$Z27)*'umowa o pracę'!$E$8,2),ROUND(IF($W27&gt;2800,ROUND($Z27/$W27*2800,2),$Z27)*'umowa o pracę'!$E$8,2)),ROUND(IF($W27+$X27&gt;=2800,2800*'umowa o pracę'!$E$8,($W27+$X27)*'umowa o pracę'!$E$8),2)-IF($X27=0,ROUND(ROUND(IF($W27&gt;2800,ROUND($Y27/$W27*2800,2),$Y27),2)*'umowa o pracę'!$E$8,2),IF($X27&gt;0,IF($W27+$X27&lt;2800,ROUND(ROUND($Y27+ROUND($X27*9%,2),2)*'umowa o pracę'!$E$8,2),IF(AND($W27+$X27&gt;=2800,$X27&lt;2800,$W27&lt;2800),ROUND((ROUND(((2800-$X27)/$W27)*$Y27,2)+ROUND($X27*9%,2))*'umowa o pracę'!$E$8,2),IF(AND($W27+$X27&gt;=2800,$X27&gt;=2800),ROUND((ROUND(2800*9%,2))*'umowa o pracę'!$E$8,2),IF(AND($W27+$X27&gt;=2800,$W27&gt;=2800,$X27&lt;2800),ROUND((ROUND($X27*9%,2)+ROUND(((2800-$X27)/$W27)*$Y27,2))*'umowa o pracę'!$E$8,2),0)))),0)))&gt;$J27,$J27,IF(AND($V27=1,$I27&gt;0),ROUND(IF($W27+$X27&gt;=2800,2800*'umowa o pracę'!$E$8,($W27+$X27)*'umowa o pracę'!$E$8),2)+IF($X27=0,ROUND(IF($W27&gt;2800,ROUND($Z27/$W27*2800,2),$Z27)*'umowa o pracę'!$E$8,2),ROUND(IF($W27&gt;2800,ROUND($Z27/$W27*2800,2),$Z27)*'umowa o pracę'!$E$8,2)),ROUND(IF($W27+$X27&gt;=2800,2800*'umowa o pracę'!$E$8,($W27+$X27)*'umowa o pracę'!$E$8),2)-IF(AND($X27=0,I27&gt;0),ROUND(ROUND(IF($W27&gt;2800,ROUND($Y27/$W27*2800,2),$Y27),2)*'umowa o pracę'!$E$8,2),IF($X27&gt;0,IF($W27+$X27&lt;2800,ROUND(ROUND($Y27+ROUND($X27*9%,2),2)*'umowa o pracę'!$E$8,2),IF(AND($W27+$X27&gt;=2800,$X27&lt;2800,$W27&lt;2800),ROUND((ROUND(((2800-$X27)/$W27)*$Y27,2)+ROUND($X27*9%,2))*'umowa o pracę'!$E$8,2),IF(AND($W27+$X27&gt;=2800,$X27&gt;=2800),ROUND((ROUND(2800*9%,2))*'umowa o pracę'!$E$8,2),IF(AND($W27+$X27&gt;=2800,$W27&gt;=2800,$X27&lt;2800),ROUND((ROUND($X27*9%,2)+ROUND(((2800-$X27)/$W27)*$Y27,2))*'umowa o pracę'!$E$8,2),0)))),0)))))</f>
        <v>0</v>
      </c>
      <c r="AD27" s="32">
        <f>IF('umowa o pracę'!$E$7=2020,IF(IF($V27=1,IF($X27=0,ROUND(IF($W27&gt;2600,ROUND($Y27/$W27*2600,2),$Y27)*'umowa o pracę'!$E$8,2),IF($W27+$X27&lt;2600,ROUND(ROUND($Y27+ROUND($X27*9%,2),2)*'umowa o pracę'!$E$8,2),IF(AND($W27+$X27&gt;=2600,$W27&lt;2600),ROUND((ROUND($Y27+ROUND((2600-$W27)*9%,2),2))*'umowa o pracę'!$E$8,2),IF(AND($W27+$X27&gt;=2600,$W27&gt;=2600),ROUND(ROUND($Y27/$W27*2600,2)*'umowa o pracę'!$E$8,2),0)))),0)&gt;$H27,$H27,IF($V27=1,IF($X27=0,ROUND(IF($W27&gt;2600,ROUND($Y27/$W27*2600,2),$Y27)*'umowa o pracę'!$E$8,2),IF($W27+$X27&lt;2600,ROUND(ROUND($Y27+ROUND($X27*9%,2),2)*'umowa o pracę'!$E$8,2),IF(AND($W27+$X27&gt;=2600,$W27&lt;2600),ROUND((ROUND($Y27+ROUND((2600-$W27)*9%,2),2))*'umowa o pracę'!$E$8,2),IF(AND($W27+$X27&gt;=2600,$W27&gt;=2600),ROUND(ROUND($Y27/$W27*2600,2)*'umowa o pracę'!$E$8,2),0)))),0)),IF('umowa o pracę'!$E$7=2021,IF(IF($V27=1,IF($X27=0,ROUND(IF($W27&gt;2800,ROUND($Y27/$W27*2800,2),$Y27)*'umowa o pracę'!$E$8,2),IF($W27+$X27&lt;2800,ROUND(ROUND($Y27+ROUND($X27*9%,2),2)*'umowa o pracę'!$E$8,2),IF(AND($W27+$X27&gt;=2800,$W27&lt;2800),ROUND((ROUND($Y27+ROUND((2800-$W27)*9%,2),2))*'umowa o pracę'!$E$8,2),IF(AND($W27+$X27&gt;=2800,$W27&gt;=2800),ROUND(ROUND($Y27/$W27*2800,2)*'umowa o pracę'!$E$8,2),0)))),0)&gt;$H27,$H27,IF($V27=1,IF($X27=0,ROUND(IF($W27&gt;2800,ROUND($Y27/$W27*2800,2),$Y27)*'umowa o pracę'!$E$8,2),IF($W27+$X27&lt;2800,ROUND(ROUND($Y27+ROUND($X27*9%,2),2)*'umowa o pracę'!$E$8,2),IF(AND($W27+$X27&gt;=2800,$W27&lt;2800),ROUND((ROUND($Y27+ROUND((2800-$W27)*9%,2),2))*'umowa o pracę'!$E$8,2),IF(AND($W27+$X27&gt;=2800,$W27&gt;=2800),ROUND(ROUND($Y27/$W27*2800,2)*'umowa o pracę'!$E$8,2),0)))),0)),0))</f>
        <v>0</v>
      </c>
      <c r="AE27" s="32">
        <f>IF('umowa o pracę'!$E$7=2020,IF(IF($V27=1,IF($X27=0,ROUND(IF($W27&gt;2600,ROUND($Z27/$W27*2600,2),$Z27)*'umowa o pracę'!$E$8,2),ROUND(IF($W27&gt;2600,ROUND($Z27/$W27*2600,2),$Z27)*'umowa o pracę'!$E$8,2)),0)&gt;$I27,$I27,IF($V27=1,IF($X27=0,ROUND(IF($W27&gt;2600,ROUND($Z27/$W27*2600,2),$Z27)*'umowa o pracę'!$E$8,2),ROUND(IF($W27&gt;2600,ROUND($Z27/$W27*2600,2),$Z27)*'umowa o pracę'!$E$8,2)),0)),IF('umowa o pracę'!$E$7=2021,IF(IF($V27=1,IF($X27=0,ROUND(IF($W27&gt;2800,ROUND($Z27/$W27*2800,2),$Z27)*'umowa o pracę'!$E$8,2),ROUND(IF($W27&gt;2800,ROUND($Z27/$W27*2800,2),$Z27)*'umowa o pracę'!$E$8,2)),0)&gt;$I27,$I27,IF($V27=1,IF($X27=0,ROUND(IF($W27&gt;2800,ROUND($Z27/$W27*2800,2),$Z27)*'umowa o pracę'!$E$8,2),ROUND(IF($W27&gt;2800,ROUND($Z27/$W27*2800,2),$Z27)*'umowa o pracę'!$E$8,2)),0)),0))</f>
        <v>0</v>
      </c>
      <c r="AF27" s="56">
        <f>IF('umowa o pracę'!$E$7=2020,$AB27,IF('umowa o pracę'!$E$7=2021,$AC27,0))</f>
        <v>0</v>
      </c>
      <c r="AG27" s="53">
        <f t="shared" si="1"/>
        <v>1</v>
      </c>
      <c r="AH27" s="39">
        <f>IF('umowa o pracę'!$E$6&lt;3,0,$L27)</f>
        <v>0</v>
      </c>
      <c r="AI27" s="39">
        <f>IF('umowa o pracę'!$E$6&lt;3,0,$M27)</f>
        <v>0</v>
      </c>
      <c r="AJ27" s="55">
        <f>IF('umowa o pracę'!$E$6&lt;3,0,$N27)</f>
        <v>0</v>
      </c>
      <c r="AK27" s="55">
        <f>IF('umowa o pracę'!$E$6&lt;3,0,$O27)</f>
        <v>0</v>
      </c>
      <c r="AL27" s="32">
        <f>IF('umowa o pracę'!$E$7=2020,ROUND(IF($AH27&gt;=2600,2600*'umowa o pracę'!$E$8,$AH27*'umowa o pracę'!$E$8),2),IF('umowa o pracę'!$E$7=2021,ROUND(IF($AH27&gt;=2800,2800*'umowa o pracę'!$E$8,$AH27*'umowa o pracę'!$E$8),2),0))</f>
        <v>0</v>
      </c>
      <c r="AM27" s="32">
        <f>IF(IF(IF(AND($AG27=1,$I27&gt;0),ROUND(IF($AH27+$AI27&gt;=2600,2600*'umowa o pracę'!$E$8,($AH27+$AI27)*'umowa o pracę'!$E$8),2)+IF($AI27=0,ROUND(IF($AH27&gt;2600,ROUND($AK27/$AH27*2600,2),$AK27)*'umowa o pracę'!$E$8,2),ROUND(IF($AH27&gt;2600,ROUND($AK27/$AH27*2600,2),$AK27)*'umowa o pracę'!$E$8,2)),ROUND(IF($AH27+$AI27&gt;=2600,2600*'umowa o pracę'!$E$8,($AH27+$AI27)*'umowa o pracę'!$E$8),2)-IF($AI27=0,ROUND(ROUND(IF($AH27&gt;2600,ROUND($AJ27/$AH27*2600,2),$AJ27),2)*'umowa o pracę'!$E$8,2),IF($AI27&gt;0,IF($AH27+$AI27&lt;2600,ROUND(ROUND($AJ27+ROUND($AI27*9%,2),2)*'umowa o pracę'!$E$8,2),IF(AND($AH27+$AI27&gt;=2600,$AI27&lt;2600,$AH27&lt;2600),ROUND((ROUND(((2600-$AI27)/$AH27)*$AJ27,2)+ROUND($AI27*9%,2))*'umowa o pracę'!$E$8,2),IF(AND($AH27+$AI27&gt;=2600,$AI27&gt;=2600),ROUND((ROUND(2600*9%,2))*'umowa o pracę'!$E$8,2),IF(AND($AH27+$AI27&gt;=2600,$AH27&gt;=2600,$AI27&lt;2600),ROUND((ROUND($AI27*9%,2)+ROUND(((2600-$AI27)/$AH27)*$AJ27,2))*'umowa o pracę'!$E$8,2),0)))),0)))&gt;$J27,$J27,IF(AND($AG27=1,$I27&gt;0),ROUND(IF($AH27+$AI27&gt;=2600,2600*'umowa o pracę'!$E$8,($AH27+$AI27)*'umowa o pracę'!$E$8),2)+IF($AI27=0,ROUND(IF($AH27&gt;2600,ROUND($AK27/$AH27*2600,2),$AK27)*'umowa o pracę'!$E$8,2),ROUND(IF($AH27&gt;2600,ROUND($AK27/$AH27*2600,2),$AK27)*'umowa o pracę'!$E$8,2)),ROUND(IF($AH27+$AI27&gt;=2600,2600*'umowa o pracę'!$E$8,($AH27+$AI27)*'umowa o pracę'!$E$8),2)-IF($AI27=0,ROUND(ROUND(IF($AH27&gt;2600,ROUND($AJ27/$AH27*2600,2),$AJ27),2)*'umowa o pracę'!$E$8,2),IF($AI27&gt;0,IF($AH27+$AI27&lt;2600,ROUND(ROUND($AJ27+ROUND($AI27*9%,2),2)*'umowa o pracę'!$E$8,2),IF(AND($AH27+$AI27&gt;=2600,$AI27&lt;2600,$AH27&lt;2600),ROUND((ROUND(((2600-$AI27)/$AH27)*$AJ27,2)+ROUND($AI27*9%,2))*'umowa o pracę'!$E$8,2),IF(AND($AH27+$AI27&gt;=2600,$AI27&gt;=2600),ROUND((ROUND(2600*9%,2))*'umowa o pracę'!$E$8,2),IF(AND($AH27+$AI27&gt;=2600,$AH27&gt;=2600,$AI27&lt;2600),ROUND((ROUND($AI27*9%,2)+ROUND(((2600-$AI27)/$AH27)*$AJ27,2))*'umowa o pracę'!$E$8,2),0)))),0))))&gt;$J27,$J27,IF(IF(AND($AG27=1,$I27&gt;0),ROUND(IF($AH27+$AI27&gt;=2600,2600*'umowa o pracę'!$E$8,($AH27+$AI27)*'umowa o pracę'!$E$8),2)+IF($AI27=0,ROUND(IF($AH27&gt;2600,ROUND($AK27/$AH27*2600,2),$AK27)*'umowa o pracę'!$E$8,2),ROUND(IF($AH27&gt;2600,ROUND($AK27/$AH27*2600,2),$AK27)*'umowa o pracę'!$E$8,2)),ROUND(IF($AH27+$AI27&gt;=2600,2600*'umowa o pracę'!$E$8,($AH27+$AI27)*'umowa o pracę'!$E$8),2)-IF($AI27=0,ROUND(ROUND(IF($AH27&gt;2600,ROUND($AJ27/$AH27*2600,2),$AJ27),2)*'umowa o pracę'!$E$8,2),IF($AI27&gt;0,IF($AH27+$AI27&lt;2600,ROUND(ROUND($AJ27+ROUND($AI27*9%,2),2)*'umowa o pracę'!$E$8,2),IF(AND($AH27+$AI27&gt;=2600,$AI27&lt;2600,$AH27&lt;2600),ROUND((ROUND(((2600-$AI27)/$AH27)*$AJ27,2)+ROUND($AI27*9%,2))*'umowa o pracę'!$E$8,2),IF(AND($AH27+$AI27&gt;=2600,$AI27&gt;=2600),ROUND((ROUND(2600*9%,2))*'umowa o pracę'!$E$8,2),IF(AND($AH27+$AI27&gt;=2600,$AH27&gt;=2600,$AI27&lt;2600),ROUND((ROUND($AI27*9%,2)+ROUND(((2600-$AI27)/$AH27)*$AJ27,2))*'umowa o pracę'!$E$8,2),0)))),0)))&gt;$J27,$J27,IF(AND($AG27=1,$I27&gt;0),ROUND(IF($AH27+$AI27&gt;=2600,2600*'umowa o pracę'!$E$8,($AH27+$AI27)*'umowa o pracę'!$E$8),2)+IF($AI27=0,ROUND(IF($AH27&gt;2600,ROUND($AK27/$AH27*2600,2),$AK27)*'umowa o pracę'!$E$8,2),ROUND(IF($AH27&gt;2600,ROUND($AK27/$AH27*2600,2),$AK27)*'umowa o pracę'!$E$8,2)),ROUND(IF($AH27+$AI27&gt;=2600,2600*'umowa o pracę'!$E$8,($AH27+$AI27)*'umowa o pracę'!$E$8),2)-IF(AND($AI27=0,I27&gt;0),ROUND(ROUND(IF($AH27&gt;2600,ROUND($AJ27/$AH27*2600,2),$AJ27),2)*'umowa o pracę'!$E$8,2),IF($AI27&gt;0,IF($AH27+$AI27&lt;2600,ROUND(ROUND($AJ27+ROUND($AI27*9%,2),2)*'umowa o pracę'!$E$8,2),IF(AND($AH27+$AI27&gt;=2600,$AI27&lt;2600,$AH27&lt;2600),ROUND((ROUND(((2600-$AI27)/$AH27)*$AJ27,2)+ROUND($AI27*9%,2))*'umowa o pracę'!$E$8,2),IF(AND($AH27+$AI27&gt;=2600,$AI27&gt;=2600),ROUND((ROUND(2600*9%,2))*'umowa o pracę'!$E$8,2),IF(AND($AH27+$AI27&gt;=2600,$AH27&gt;=2600,$AI27&lt;2600),ROUND((ROUND($AI27*9%,2)+ROUND(((2600-$AI27)/$AH27)*$AJ27,2))*'umowa o pracę'!$E$8,2),0)))),0)))))</f>
        <v>0</v>
      </c>
      <c r="AN27" s="32">
        <f>IF(IF(IF(AND($AG27=1,$I27&gt;0),ROUND(IF($AH27+$AI27&gt;=2800,2800*'umowa o pracę'!$E$8,($AH27+$AI27)*'umowa o pracę'!$E$8),2)+IF($AI27=0,ROUND(IF($AH27&gt;2800,ROUND($AK27/$AH27*2800,2),$AK27)*'umowa o pracę'!$E$8,2),ROUND(IF($AH27&gt;2800,ROUND($AK27/$AH27*2800,2),$AK27)*'umowa o pracę'!$E$8,2)),ROUND(IF($AH27+$AI27&gt;=2800,2800*'umowa o pracę'!$E$8,($AH27+$AI27)*'umowa o pracę'!$E$8),2)-IF($AI27=0,ROUND(ROUND(IF($AH27&gt;2800,ROUND($AJ27/$AH27*2800,2),$AJ27),2)*'umowa o pracę'!$E$8,2),IF($AI27&gt;0,IF($AH27+$AI27&lt;2800,ROUND(ROUND($AJ27+ROUND($AI27*9%,2),2)*'umowa o pracę'!$E$8,2),IF(AND($AH27+$AI27&gt;=2800,$AI27&lt;2800,$AH27&lt;2800),ROUND((ROUND(((2800-$AI27)/$AH27)*$AJ27,2)+ROUND($AI27*9%,2))*'umowa o pracę'!$E$8,2),IF(AND($AH27+$AI27&gt;=2800,$AI27&gt;=2800),ROUND((ROUND(2800*9%,2))*'umowa o pracę'!$E$8,2),IF(AND($AH27+$AI27&gt;=2800,$AH27&gt;=2800,$AI27&lt;2800),ROUND((ROUND($AI27*9%,2)+ROUND(((2800-$AI27)/$AH27)*$AJ27,2))*'umowa o pracę'!$E$8,2),0)))),0)))&gt;$J27,$J27,IF(AND($AG27=1,$I27&gt;0),ROUND(IF($AH27+$AI27&gt;=2800,2800*'umowa o pracę'!$E$8,($AH27+$AI27)*'umowa o pracę'!$E$8),2)+IF($AI27=0,ROUND(IF($AH27&gt;2800,ROUND($AK27/$AH27*2800,2),$AK27)*'umowa o pracę'!$E$8,2),ROUND(IF($AH27&gt;2800,ROUND($AK27/$AH27*2800,2),$AK27)*'umowa o pracę'!$E$8,2)),ROUND(IF($AH27+$AI27&gt;=2800,2800*'umowa o pracę'!$E$8,($AH27+$AI27)*'umowa o pracę'!$E$8),2)-IF($AI27=0,ROUND(ROUND(IF($AH27&gt;2800,ROUND($AJ27/$AH27*2800,2),$AJ27),2)*'umowa o pracę'!$E$8,2),IF($AI27&gt;0,IF($AH27+$AI27&lt;2800,ROUND(ROUND($AJ27+ROUND($AI27*9%,2),2)*'umowa o pracę'!$E$8,2),IF(AND($AH27+$AI27&gt;=2800,$AI27&lt;2800,$AH27&lt;2800),ROUND((ROUND(((2800-$AI27)/$AH27)*$AJ27,2)+ROUND($AI27*9%,2))*'umowa o pracę'!$E$8,2),IF(AND($AH27+$AI27&gt;=2800,$AI27&gt;=2800),ROUND((ROUND(2800*9%,2))*'umowa o pracę'!$E$8,2),IF(AND($AH27+$AI27&gt;=2800,$AH27&gt;=2800,$AI27&lt;2800),ROUND((ROUND($AI27*9%,2)+ROUND(((2800-$AI27)/$AH27)*$AJ27,2))*'umowa o pracę'!$E$8,2),0)))),0))))&gt;$J27,$J27,IF(IF(AND($AG27=1,$I27&gt;0),ROUND(IF($AH27+$AI27&gt;=2800,2800*'umowa o pracę'!$E$8,($AH27+$AI27)*'umowa o pracę'!$E$8),2)+IF($AI27=0,ROUND(IF($AH27&gt;2800,ROUND($AK27/$AH27*2800,2),$AK27)*'umowa o pracę'!$E$8,2),ROUND(IF($AH27&gt;2800,ROUND($AK27/$AH27*2800,2),$AK27)*'umowa o pracę'!$E$8,2)),ROUND(IF($AH27+$AI27&gt;=2800,2800*'umowa o pracę'!$E$8,($AH27+$AI27)*'umowa o pracę'!$E$8),2)-IF($AI27=0,ROUND(ROUND(IF($AH27&gt;2800,ROUND($AJ27/$AH27*2800,2),$AJ27),2)*'umowa o pracę'!$E$8,2),IF($AI27&gt;0,IF($AH27+$AI27&lt;2800,ROUND(ROUND($AJ27+ROUND($AI27*9%,2),2)*'umowa o pracę'!$E$8,2),IF(AND($AH27+$AI27&gt;=2800,$AI27&lt;2800,$AH27&lt;2800),ROUND((ROUND(((2800-$AI27)/$AH27)*$AJ27,2)+ROUND($AI27*9%,2))*'umowa o pracę'!$E$8,2),IF(AND($AH27+$AI27&gt;=2800,$AI27&gt;=2800),ROUND((ROUND(2800*9%,2))*'umowa o pracę'!$E$8,2),IF(AND($AH27+$AI27&gt;=2800,$AH27&gt;=2800,$AI27&lt;2800),ROUND((ROUND($AI27*9%,2)+ROUND(((2800-$AI27)/$AH27)*$AJ27,2))*'umowa o pracę'!$E$8,2),0)))),0)))&gt;$J27,$J27,IF(AND($AG27=1,$I27&gt;0),ROUND(IF($AH27+$AI27&gt;=2800,2800*'umowa o pracę'!$E$8,($AH27+$AI27)*'umowa o pracę'!$E$8),2)+IF($AI27=0,ROUND(IF($AH27&gt;2800,ROUND($AK27/$AH27*2800,2),$AK27)*'umowa o pracę'!$E$8,2),ROUND(IF($AH27&gt;2800,ROUND($AK27/$AH27*2800,2),$AK27)*'umowa o pracę'!$E$8,2)),ROUND(IF($AH27+$AI27&gt;=2800,2800*'umowa o pracę'!$E$8,($AH27+$AI27)*'umowa o pracę'!$E$8),2)-IF(AND($AI27=0,I27&gt;0),ROUND(ROUND(IF($AH27&gt;2800,ROUND($AJ27/$AH27*2800,2),$AJ27),2)*'umowa o pracę'!$E$8,2),IF($AI27&gt;0,IF($AH27+$AI27&lt;2800,ROUND(ROUND($AJ27+ROUND($AI27*9%,2),2)*'umowa o pracę'!$E$8,2),IF(AND($AH27+$AI27&gt;=2800,$AI27&lt;2800,$AH27&lt;2800),ROUND((ROUND(((2800-$AI27)/$AH27)*$AJ27,2)+ROUND($AI27*9%,2))*'umowa o pracę'!$E$8,2),IF(AND($AH27+$AI27&gt;=2800,$AI27&gt;=2800),ROUND((ROUND(2800*9%,2))*'umowa o pracę'!$E$8,2),IF(AND($AH27+$AI27&gt;=2800,$AH27&gt;=2800,$AI27&lt;2800),ROUND((ROUND($AI27*9%,2)+ROUND(((2800-$AI27)/$AH27)*$AJ27,2))*'umowa o pracę'!$E$8,2),0)))),0)))))</f>
        <v>0</v>
      </c>
      <c r="AO27" s="32">
        <f>IF('umowa o pracę'!$E$7=2020,IF(IF($AG27=1,IF($AI27=0,ROUND(IF($AH27&gt;2600,ROUND($AJ27/$AH27*2600,2),$AJ27)*'umowa o pracę'!$E$8,2),IF($AH27+$AI27&lt;2600,ROUND(ROUND($AJ27+ROUND($AI27*9%,2),2)*'umowa o pracę'!$E$8,2),IF(AND($AH27+$AI27&gt;=2600,$AH27&lt;2600),ROUND((ROUND($AJ27+ROUND((2600-$AH27)*9%,2),2))*'umowa o pracę'!$E$8,2),IF(AND($AH27+$AI27&gt;=2600,$AH27&gt;=2600),ROUND(ROUND($AJ27/$AH27*2600,2)*'umowa o pracę'!$E$8,2),0)))),0)&gt;$H27,$H27,IF($AG27=1,IF($AI27=0,ROUND(IF($AH27&gt;2600,ROUND($AJ27/$AH27*2600,2),$AJ27)*'umowa o pracę'!$E$8,2),IF($AH27+$AI27&lt;2600,ROUND(ROUND($AJ27+ROUND($AI27*9%,2),2)*'umowa o pracę'!$E$8,2),IF(AND($AH27+$AI27&gt;=2600,$AH27&lt;2600),ROUND((ROUND($AJ27+ROUND((2600-$AH27)*9%,2),2))*'umowa o pracę'!$E$8,2),IF(AND($AH27+$AI27&gt;=2600,$AH27&gt;=2600),ROUND(ROUND($AJ27/$AH27*2600,2)*'umowa o pracę'!$E$8,2),0)))),0)),IF('umowa o pracę'!$E$7=2021,IF(IF($AG27=1,IF($AI27=0,ROUND(IF($AH27&gt;2800,ROUND($AJ27/$AH27*2800,2),$AJ27)*'umowa o pracę'!$E$8,2),IF($AH27+$AI27&lt;2800,ROUND(ROUND($AJ27+ROUND($AI27*9%,2),2)*'umowa o pracę'!$E$8,2),IF(AND($AH27+$AI27&gt;=2800,$AH27&lt;2800),ROUND((ROUND($AJ27+ROUND((2800-$AH27)*9%,2),2))*'umowa o pracę'!$E$8,2),IF(AND($AH27+$AI27&gt;=2800,$AH27&gt;=2800),ROUND(ROUND($AJ27/$AH27*2800,2)*'umowa o pracę'!$E$8,2),0)))),0)&gt;$H27,$H27,IF($AG27=1,IF($AI27=0,ROUND(IF($AH27&gt;2800,ROUND($AJ27/$AH27*2800,2),$AJ27)*'umowa o pracę'!$E$8,2),IF($AH27+$AI27&lt;2800,ROUND(ROUND($AJ27+ROUND($AI27*9%,2),2)*'umowa o pracę'!$E$8,2),IF(AND($AH27+$AI27&gt;=2800,$AH27&lt;2800),ROUND((ROUND($AJ27+ROUND((2800-$AH27)*9%,2),2))*'umowa o pracę'!$E$8,2),IF(AND($AH27+$AI27&gt;=2800,$AH27&gt;=2800),ROUND(ROUND($AJ27/$AH27*2800,2)*'umowa o pracę'!$E$8,2),0)))),0)),0))</f>
        <v>0</v>
      </c>
      <c r="AP27" s="32">
        <f>IF('umowa o pracę'!$E$7=2020,IF(IF($AG27=1,IF($AI27=0,ROUND(IF($AH27&gt;2600,ROUND($AK27/$AH27*2600,2),$AK27)*'umowa o pracę'!$E$8,2),ROUND(IF($AH27&gt;2600,ROUND($AK27/$AH27*2600,2),$AK27)*'umowa o pracę'!$E$8,2)),0)&gt;$I27,$I27,IF($AG27=1,IF($AI27=0,ROUND(IF($AH27&gt;2600,ROUND($AK27/$AH27*2600,2),$AK27)*'umowa o pracę'!$E$8,2),ROUND(IF($AH27&gt;2600,ROUND($AK27/$AH27*2600,2),$AK27)*'umowa o pracę'!$E$8,2)),0)),IF('umowa o pracę'!$E$7=2021,IF(IF($AG27=1,IF($AI27=0,ROUND(IF($AH27&gt;2800,ROUND($AK27/$AH27*2800,2),$AK27)*'umowa o pracę'!$E$8,2),ROUND(IF($AH27&gt;2800,ROUND($AK27/$AH27*2800,2),$AK27)*'umowa o pracę'!$E$8,2)),0)&gt;$I27,$I27,IF($AG27=1,IF($AI27=0,ROUND(IF($AH27&gt;2800,ROUND($AK27/$AH27*2800,2),$AK27)*'umowa o pracę'!$E$8,2),ROUND(IF($AH27&gt;2800,ROUND($AK27/$AH27*2800,2),$AK27)*'umowa o pracę'!$E$8,2)),0)),0))</f>
        <v>0</v>
      </c>
      <c r="AQ27" s="56">
        <f>IF('umowa o pracę'!$E$7=2020,$AM27,IF('umowa o pracę'!$E$7=2021,$AN27,0))</f>
        <v>0</v>
      </c>
      <c r="AR27" s="33">
        <f>IF('umowa o pracę'!$E$7=0,0,U27+AF27+AQ27)</f>
        <v>0</v>
      </c>
      <c r="AS27" s="19"/>
      <c r="AT27" s="19"/>
      <c r="AU27" s="19"/>
      <c r="AV27" s="19" t="s">
        <v>20</v>
      </c>
      <c r="AW27" s="227">
        <f>SUM(T12:T260)+SUM(AE12:AE260)+SUM(AP12:AP260)</f>
        <v>0</v>
      </c>
      <c r="AX27" s="19">
        <f t="shared" si="2"/>
        <v>10</v>
      </c>
      <c r="AY27" s="19"/>
      <c r="AZ27" s="234">
        <f t="shared" si="3"/>
        <v>0</v>
      </c>
      <c r="BA27" s="234">
        <f t="shared" si="4"/>
        <v>0</v>
      </c>
      <c r="BB27" s="234">
        <f t="shared" si="5"/>
        <v>0</v>
      </c>
      <c r="BC27" s="234">
        <f t="shared" si="6"/>
        <v>0</v>
      </c>
      <c r="BD27" s="234">
        <f t="shared" si="7"/>
        <v>0</v>
      </c>
      <c r="BE27" s="234">
        <f t="shared" si="8"/>
        <v>0</v>
      </c>
      <c r="BF27" s="234">
        <f t="shared" si="9"/>
        <v>0</v>
      </c>
      <c r="BG27" s="234">
        <f t="shared" si="10"/>
        <v>0</v>
      </c>
      <c r="BH27" s="234">
        <f t="shared" si="11"/>
        <v>0</v>
      </c>
      <c r="BI27" s="238">
        <f t="shared" si="12"/>
        <v>0</v>
      </c>
      <c r="BJ27" s="236"/>
      <c r="BK27" s="236"/>
      <c r="BL27" s="237"/>
    </row>
    <row r="28" spans="1:64" ht="15.75" customHeight="1" x14ac:dyDescent="0.25">
      <c r="A28" s="129">
        <v>17</v>
      </c>
      <c r="B28" s="57"/>
      <c r="C28" s="57"/>
      <c r="D28" s="36"/>
      <c r="E28" s="36"/>
      <c r="F28" s="242"/>
      <c r="G28" s="37">
        <v>1</v>
      </c>
      <c r="H28" s="58">
        <v>0</v>
      </c>
      <c r="I28" s="59">
        <v>0</v>
      </c>
      <c r="J28" s="60">
        <v>0</v>
      </c>
      <c r="K28" s="52">
        <v>1</v>
      </c>
      <c r="L28" s="39">
        <v>0</v>
      </c>
      <c r="M28" s="39">
        <v>0</v>
      </c>
      <c r="N28" s="39">
        <v>0</v>
      </c>
      <c r="O28" s="39">
        <v>0</v>
      </c>
      <c r="P28" s="35">
        <f>IF('umowa o pracę'!$E$7=2020,ROUND(IF($L28&gt;=2600,2600*'umowa o pracę'!$E$8,$L28*'umowa o pracę'!$E$8),2),IF('umowa o pracę'!$E$7=2021,ROUND(IF($L28&gt;=2800,2800*'umowa o pracę'!$E$8,$L28*'umowa o pracę'!$E$8),2),0))</f>
        <v>0</v>
      </c>
      <c r="Q28" s="252">
        <f>IF(IF(IF(AND($K28=1,$I28&gt;0),ROUND(IF($L28+$M28&gt;=2600,2600*'umowa o pracę'!$E$8,($L28+$M28)*'umowa o pracę'!$E$8),2)+IF($M28=0,ROUND(IF($L28&gt;2600,ROUND($O28/$L28*2600,2),$O28)*'umowa o pracę'!$E$8,2),ROUND(IF($L28&gt;2600,ROUND($O28/$L28*2600,2),$O28)*'umowa o pracę'!$E$8,2)),ROUND(IF($L28+$M28&gt;=2600,2600*'umowa o pracę'!$E$8,($L28+$M28)*'umowa o pracę'!$E$8),2)-IF($M28=0,ROUND(ROUND(IF($L28&gt;2600,ROUND($N28/$L28*2600,2),$N28),2)*'umowa o pracę'!$E$8,2),IF($M28&gt;0,IF($L28+$M28&lt;2600,ROUND(ROUND($N28+ROUND($M28*9%,2),2)*'umowa o pracę'!$E$8,2),IF(AND($L28+$M28&gt;=2600,$M28&lt;2600,$L28&lt;2600),ROUND((ROUND(((2600-$M28)/$L28)*$N28,2)+ROUND($M28*9%,2))*'umowa o pracę'!$E$8,2),IF(AND($L28+$M28&gt;=2600,$M28&gt;=2600),ROUND((ROUND(2600*9%,2))*'umowa o pracę'!$E$8,2),IF(AND($L28+$M28&gt;=2600,$L28&gt;=2600,$M28&lt;2600),ROUND((ROUND($M28*9%,2)+ROUND(((2600-$M28)/$L28)*$N28,2))*'umowa o pracę'!$E$8,2),0)))),0)))&gt;$J28,$J28,IF(AND($K28=1,$I28&gt;0),ROUND(IF($L28+$M28&gt;=2600,2600*'umowa o pracę'!$E$8,($L28+$M28)*'umowa o pracę'!$E$8),2)+IF($M28=0,ROUND(IF($L28&gt;2600,ROUND($O28/$L28*2600,2),$O28)*'umowa o pracę'!$E$8,2),ROUND(IF($L28&gt;2600,ROUND($O28/$L28*2600,2),$O28)*'umowa o pracę'!$E$8,2)),ROUND(IF($L28+$M28&gt;=2600,2600*'umowa o pracę'!$E$8,($L28+$M28)*'umowa o pracę'!$E$8),2)-IF($M28=0,ROUND(ROUND(IF($L28&gt;2600,ROUND($N28/$L28*2600,2),$N28),2)*'umowa o pracę'!$E$8,2),IF($M28&gt;0,IF($L28+$M28&lt;2600,ROUND(ROUND($N28+ROUND($M28*9%,2),2)*'umowa o pracę'!$E$8,2),IF(AND($L28+$M28&gt;=2600,$M28&lt;2600,$L28&lt;2600),ROUND((ROUND(((2600-$M28)/$L28)*$N28,2)+ROUND($M28*9%,2))*'umowa o pracę'!$E$8,2),IF(AND($L28+$M28&gt;=2600,$M28&gt;=2600),ROUND((ROUND(2600*9%,2))*'umowa o pracę'!$E$8,2),IF(AND($L28+$M28&gt;=2600,$L28&gt;=2600,$M28&lt;2600),ROUND((ROUND($M28*9%,2)+ROUND(((2600-$M28)/$L28)*$N28,2))*'umowa o pracę'!$E$8,2),0)))),0))))&gt;$J28,$J28,IF(IF(AND($K28=1,$I28&gt;0),ROUND(IF($L28+$M28&gt;=2600,2600*'umowa o pracę'!$E$8,($L28+$M28)*'umowa o pracę'!$E$8),2)+IF($M28=0,ROUND(IF($L28&gt;2600,ROUND($O28/$L28*2600,2),$O28)*'umowa o pracę'!$E$8,2),ROUND(IF($L28&gt;2600,ROUND($O28/$L28*2600,2),$O28)*'umowa o pracę'!$E$8,2)),ROUND(IF($L28+$M28&gt;=2600,2600*'umowa o pracę'!$E$8,($L28+$M28)*'umowa o pracę'!$E$8),2)-IF($M28=0,ROUND(ROUND(IF($L28&gt;2600,ROUND($N28/$L28*2600,2),$N28),2)*'umowa o pracę'!$E$8,2),IF($M28&gt;0,IF($L28+$M28&lt;2600,ROUND(ROUND($N28+ROUND($M28*9%,2),2)*'umowa o pracę'!$E$8,2),IF(AND($L28+$M28&gt;=2600,$M28&lt;2600,$L28&lt;2600),ROUND((ROUND(((2600-$M28)/$L28)*$N28,2)+ROUND($M28*9%,2))*'umowa o pracę'!$E$8,2),IF(AND($L28+$M28&gt;=2600,$M28&gt;=2600),ROUND((ROUND(2600*9%,2))*'umowa o pracę'!$E$8,2),IF(AND($L28+$M28&gt;=2600,$L28&gt;=2600,$M28&lt;2600),ROUND((ROUND($M28*9%,2)+ROUND(((2600-$M28)/$L28)*$N28,2))*'umowa o pracę'!$E$8,2),0)))),0)))&gt;$J28,$J28,IF(AND($K28=1,$I28&gt;0),ROUND(IF($L28+$M28&gt;=2600,2600*'umowa o pracę'!$E$8,($L28+$M28)*'umowa o pracę'!$E$8),2)+IF($M28=0,ROUND(IF($L28&gt;2600,ROUND($O28/$L28*2600,2),$O28)*'umowa o pracę'!$E$8,2),ROUND(IF($L28&gt;2600,ROUND($O28/$L28*2600,2),$O28)*'umowa o pracę'!$E$8,2)),ROUND(IF($L28+$M28&gt;=2600,2600*'umowa o pracę'!$E$8,($L28+$M28)*'umowa o pracę'!$E$8),2)-IF(AND($M28=0,I28&gt;0),ROUND(ROUND(IF($L28&gt;2600,ROUND($N28/$L28*2600,2),$N28),2)*'umowa o pracę'!$E$8,2),IF($M28&gt;0,IF($L28+$M28&lt;2600,ROUND(ROUND($N28+ROUND($M28*9%,2),2)*'umowa o pracę'!$E$8,2),IF(AND($L28+$M28&gt;=2600,$M28&lt;2600,$L28&lt;2600),ROUND((ROUND(((2600-$M28)/$L28)*$N28,2)+ROUND($M28*9%,2))*'umowa o pracę'!$E$8,2),IF(AND($L28+$M28&gt;=2600,$M28&gt;=2600),ROUND((ROUND(2600*9%,2))*'umowa o pracę'!$E$8,2),IF(AND($L28+$M28&gt;=2600,$L28&gt;=2600,$M28&lt;2600),ROUND((ROUND($M28*9%,2)+ROUND(((2600-$M28)/$L28)*$N28,2))*'umowa o pracę'!$E$8,2),0)))),0)))))</f>
        <v>0</v>
      </c>
      <c r="R28" s="252">
        <f>IF(IF(IF(AND($K28=1,$I28&gt;0),ROUND(IF($L28+$M28&gt;=2800,2800*'umowa o pracę'!$E$8,($L28+$M28)*'umowa o pracę'!$E$8),2)+IF($M28=0,ROUND(IF($L28&gt;2800,ROUND($O28/$L28*2800,2),$O28)*'umowa o pracę'!$E$8,2),ROUND(IF($L28&gt;2800,ROUND($O28/$L28*2800,2),$O28)*'umowa o pracę'!$E$8,2)),ROUND(IF($L28+$M28&gt;=2800,2800*'umowa o pracę'!$E$8,($L28+$M28)*'umowa o pracę'!$E$8),2)-IF($M28=0,ROUND(ROUND(IF($L28&gt;2800,ROUND($N28/$L28*2800,2),$N28),2)*'umowa o pracę'!$E$8,2),IF($M28&gt;0,IF($L28+$M28&lt;2800,ROUND(ROUND($N28+ROUND($M28*9%,2),2)*'umowa o pracę'!$E$8,2),IF(AND($L28+$M28&gt;=2800,$M28&lt;2800,$L28&lt;2800),ROUND((ROUND(((2800-$M28)/$L28)*$N28,2)+ROUND($M28*9%,2))*'umowa o pracę'!$E$8,2),IF(AND($L28+$M28&gt;=2800,$M28&gt;=2800),ROUND((ROUND(2800*9%,2))*'umowa o pracę'!$E$8,2),IF(AND($L28+$M28&gt;=2800,$L28&gt;=2800,$M28&lt;2800),ROUND((ROUND($M28*9%,2)+ROUND(((2800-$M28)/$L28)*$N28,2))*'umowa o pracę'!$E$8,2),0)))),0)))&gt;$J28,$J28,IF(AND($K28=1,$I28&gt;0),ROUND(IF($L28+$M28&gt;=2800,2800*'umowa o pracę'!$E$8,($L28+$M28)*'umowa o pracę'!$E$8),2)+IF($M28=0,ROUND(IF($L28&gt;2800,ROUND($O28/$L28*2800,2),$O28)*'umowa o pracę'!$E$8,2),ROUND(IF($L28&gt;2800,ROUND($O28/$L28*2800,2),$O28)*'umowa o pracę'!$E$8,2)),ROUND(IF($L28+$M28&gt;=2800,2800*'umowa o pracę'!$E$8,($L28+$M28)*'umowa o pracę'!$E$8),2)-IF($M28=0,ROUND(ROUND(IF($L28&gt;2800,ROUND($N28/$L28*2800,2),$N28),2)*'umowa o pracę'!$E$8,2),IF($M28&gt;0,IF($L28+$M28&lt;2800,ROUND(ROUND($N28+ROUND($M28*9%,2),2)*'umowa o pracę'!$E$8,2),IF(AND($L28+$M28&gt;=2800,$M28&lt;2800,$L28&lt;2800),ROUND((ROUND(((2800-$M28)/$L28)*$N28,2)+ROUND($M28*9%,2))*'umowa o pracę'!$E$8,2),IF(AND($L28+$M28&gt;=2800,$M28&gt;=2800),ROUND((ROUND(2800*9%,2))*'umowa o pracę'!$E$8,2),IF(AND($L28+$M28&gt;=2800,$L28&gt;=2800,$M28&lt;2800),ROUND((ROUND($M28*9%,2)+ROUND(((2800-$M28)/$L28)*$N28,2))*'umowa o pracę'!$E$8,2),0)))),0))))&gt;$J28,$J28,IF(IF(AND($K28=1,$I28&gt;0),ROUND(IF($L28+$M28&gt;=2800,2800*'umowa o pracę'!$E$8,($L28+$M28)*'umowa o pracę'!$E$8),2)+IF($M28=0,ROUND(IF($L28&gt;2800,ROUND($O28/$L28*2800,2),$O28)*'umowa o pracę'!$E$8,2),ROUND(IF($L28&gt;2800,ROUND($O28/$L28*2800,2),$O28)*'umowa o pracę'!$E$8,2)),ROUND(IF($L28+$M28&gt;=2800,2800*'umowa o pracę'!$E$8,($L28+$M28)*'umowa o pracę'!$E$8),2)-IF($M28=0,ROUND(ROUND(IF($L28&gt;2800,ROUND($N28/$L28*2800,2),$N28),2)*'umowa o pracę'!$E$8,2),IF($M28&gt;0,IF($L28+$M28&lt;2800,ROUND(ROUND($N28+ROUND($M28*9%,2),2)*'umowa o pracę'!$E$8,2),IF(AND($L28+$M28&gt;=2800,$M28&lt;2800,$L28&lt;2800),ROUND((ROUND(((2800-$M28)/$L28)*$N28,2)+ROUND($M28*9%,2))*'umowa o pracę'!$E$8,2),IF(AND($L28+$M28&gt;=2800,$M28&gt;=2800),ROUND((ROUND(2800*9%,2))*'umowa o pracę'!$E$8,2),IF(AND($L28+$M28&gt;=2800,$L28&gt;=2800,$M28&lt;2800),ROUND((ROUND($M28*9%,2)+ROUND(((2800-$M28)/$L28)*$N28,2))*'umowa o pracę'!$E$8,2),0)))),0)))&gt;$J28,$J28,IF(AND($K28=1,$I28&gt;0),ROUND(IF($L28+$M28&gt;=2800,2800*'umowa o pracę'!$E$8,($L28+$M28)*'umowa o pracę'!$E$8),2)+IF($M28=0,ROUND(IF($L28&gt;2800,ROUND($O28/$L28*2800,2),$O28)*'umowa o pracę'!$E$8,2),ROUND(IF($L28&gt;2800,ROUND($O28/$L28*2800,2),$O28)*'umowa o pracę'!$E$8,2)),ROUND(IF($L28+$M28&gt;=2800,2800*'umowa o pracę'!$E$8,($L28+$M28)*'umowa o pracę'!$E$8),2)-IF(AND($M28=0,I28&gt;0),ROUND(ROUND(IF($L28&gt;2800,ROUND($N28/$L28*2800,2),$N28),2)*'umowa o pracę'!$E$8,2),IF($M28&gt;0,IF($L28+$M28&lt;2800,ROUND(ROUND($N28+ROUND($M28*9%,2),2)*'umowa o pracę'!$E$8,2),IF(AND($L28+$M28&gt;=2800,$M28&lt;2800,$L28&lt;2800),ROUND((ROUND(((2800-$M28)/$L28)*$N28,2)+ROUND($M28*9%,2))*'umowa o pracę'!$E$8,2),IF(AND($L28+$M28&gt;=2800,$M28&gt;=2800),ROUND((ROUND(2800*9%,2))*'umowa o pracę'!$E$8,2),IF(AND($L28+$M28&gt;=2800,$L28&gt;=2800,$M28&lt;2800),ROUND((ROUND($M28*9%,2)+ROUND(((2800-$M28)/$L28)*$N28,2))*'umowa o pracę'!$E$8,2),0)))),0)))))</f>
        <v>0</v>
      </c>
      <c r="S28" s="32">
        <f>IF('umowa o pracę'!$E$7=2020,IF(IF($K28=1,IF($M28=0,ROUND(IF($L28&gt;2600,ROUND($N28/$L28*2600,2),$N28)*'umowa o pracę'!$E$8,2),IF($L28+$M28&lt;2600,ROUND(ROUND($N28+ROUND($M28*9%,2),2)*'umowa o pracę'!$E$8,2),IF(AND($L28+$M28&gt;=2600,$L28&lt;2600),ROUND((ROUND($N28+ROUND((2600-$L28)*9%,2),2))*'umowa o pracę'!$E$8,2),IF(AND($L28+$M28&gt;=2600,$L28&gt;=2600),ROUND(ROUND($N28/$L28*2600,2)*'umowa o pracę'!$E$8,2),0)))),0)&gt;$H28,$H28,IF($K28=1,IF($M28=0,ROUND(IF($L28&gt;2600,ROUND($N28/$L28*2600,2),$N28)*'umowa o pracę'!$E$8,2),IF($L28+$M28&lt;2600,ROUND(ROUND($N28+ROUND($M28*9%,2),2)*'umowa o pracę'!$E$8,2),IF(AND($L28+$M28&gt;=2600,$L28&lt;2600),ROUND((ROUND($N28+ROUND((2600-$L28)*9%,2),2))*'umowa o pracę'!$E$8,2),IF(AND($L28+$M28&gt;=2600,$L28&gt;=2600),ROUND(ROUND($N28/$L28*2600,2)*'umowa o pracę'!$E$8,2),0)))),0)),IF('umowa o pracę'!$E$7=2021,IF(IF($K28=1,IF($M28=0,ROUND(IF($L28&gt;2800,ROUND($N28/$L28*2800,2),$N28)*'umowa o pracę'!$E$8,2),IF($L28+$M28&lt;2800,ROUND(ROUND($N28+ROUND($M28*9%,2),2)*'umowa o pracę'!$E$8,2),IF(AND($L28+$M28&gt;=2800,$L28&lt;2800),ROUND((ROUND($N28+ROUND((2800-$L28)*9%,2),2))*'umowa o pracę'!$E$8,2),IF(AND($L28+$M28&gt;=2800,$L28&gt;=2800),ROUND(ROUND($N28/$L28*2800,2)*'umowa o pracę'!$E$8,2),0)))),0)&gt;$H28,$H28,IF($K28=1,IF($M28=0,ROUND(IF($L28&gt;2800,ROUND($N28/$L28*2800,2),$N28)*'umowa o pracę'!$E$8,2),IF($L28+$M28&lt;2800,ROUND(ROUND($N28+ROUND($M28*9%,2),2)*'umowa o pracę'!$E$8,2),IF(AND($L28+$M28&gt;=2800,$L28&lt;2800),ROUND((ROUND($N28+ROUND((2800-$L28)*9%,2),2))*'umowa o pracę'!$E$8,2),IF(AND($L28+$M28&gt;=2800,$L28&gt;=2800),ROUND(ROUND($N28/$L28*2800,2)*'umowa o pracę'!$E$8,2),0)))),0)),0))</f>
        <v>0</v>
      </c>
      <c r="T28" s="32">
        <f>IF('umowa o pracę'!$E$7=2020,IF(IF($K28=1,IF($M28=0,ROUND(IF($L28&gt;2600,ROUND($O28/$L28*2600,2),$O28)*'umowa o pracę'!$E$8,2),ROUND(IF($L28&gt;2600,ROUND($O28/$L28*2600,2),$O28)*'umowa o pracę'!$E$8,2)),0)&gt;$I28,$I28,IF($K28=1,IF($M28=0,ROUND(IF($L28&gt;2600,ROUND($O28/$L28*2600,2),$O28)*'umowa o pracę'!$E$8,2),ROUND(IF($L28&gt;2600,ROUND($O28/$L28*2600,2),$O28)*'umowa o pracę'!$E$8,2)),0)),IF('umowa o pracę'!$E$7=2021,IF(IF($K28=1,IF($M28=0,ROUND(IF($L28&gt;2800,ROUND($O28/$L28*2800,2),$O28)*'umowa o pracę'!$E$8,2),ROUND(IF($L28&gt;2800,ROUND($O28/$L28*2800,2),$O28)*'umowa o pracę'!$E$8,2)),0)&gt;$I28,$I28,IF($K28=1,IF($M28=0,ROUND(IF($L28&gt;2800,ROUND($O28/$L28*2800,2),$O28)*'umowa o pracę'!$E$8,2),ROUND(IF($L28&gt;2800,ROUND($O28/$L28*2800,2),$O28)*'umowa o pracę'!$E$8,2)),0)),0))</f>
        <v>0</v>
      </c>
      <c r="U28" s="51">
        <f>IF('umowa o pracę'!$E$7=2020,$Q28,IF('umowa o pracę'!$E$7=2021,$R28,0))</f>
        <v>0</v>
      </c>
      <c r="V28" s="53">
        <f t="shared" si="0"/>
        <v>1</v>
      </c>
      <c r="W28" s="54">
        <f>IF('umowa o pracę'!$E$6&lt;2,0,$L28)</f>
        <v>0</v>
      </c>
      <c r="X28" s="54">
        <f>IF('umowa o pracę'!$E$6&lt;2,0,$M28)</f>
        <v>0</v>
      </c>
      <c r="Y28" s="55">
        <f>IF('umowa o pracę'!$E$6&lt;2,0,$N28)</f>
        <v>0</v>
      </c>
      <c r="Z28" s="55">
        <f>IF('umowa o pracę'!$E$6&lt;2,0,$O28)</f>
        <v>0</v>
      </c>
      <c r="AA28" s="32">
        <f>IF('umowa o pracę'!$E$7=2020,ROUND(IF($W28&gt;=2600,2600*'umowa o pracę'!$E$8,$W28*'umowa o pracę'!$E$8),2),IF('umowa o pracę'!$E$7=2021,ROUND(IF($W28&gt;=2800,2800*'umowa o pracę'!$E$8,$W28*'umowa o pracę'!$E$8),2),0))</f>
        <v>0</v>
      </c>
      <c r="AB28" s="32">
        <f>IF(IF(IF(AND($V28=1,$I28&gt;0),ROUND(IF($W28+$X28&gt;=2600,2600*'umowa o pracę'!$E$8,($W28+$X28)*'umowa o pracę'!$E$8),2)+IF($X28=0,ROUND(IF($W28&gt;2600,ROUND($Z28/$W28*2600,2),$Z28)*'umowa o pracę'!$E$8,2),ROUND(IF($W28&gt;2600,ROUND($Z28/$W28*2600,2),$Z28)*'umowa o pracę'!$E$8,2)),ROUND(IF($W28+$X28&gt;=2600,2600*'umowa o pracę'!$E$8,($W28+$X28)*'umowa o pracę'!$E$8),2)-IF($X28=0,ROUND(ROUND(IF($W28&gt;2600,ROUND($Y28/$W28*2600,2),$Y28),2)*'umowa o pracę'!$E$8,2),IF($X28&gt;0,IF($W28+$X28&lt;2600,ROUND(ROUND($Y28+ROUND($X28*9%,2),2)*'umowa o pracę'!$E$8,2),IF(AND($W28+$X28&gt;=2600,$X28&lt;2600,$W28&lt;2600),ROUND((ROUND(((2600-$X28)/$W28)*$Y28,2)+ROUND($X28*9%,2))*'umowa o pracę'!$E$8,2),IF(AND($W28+$X28&gt;=2600,$X28&gt;=2600),ROUND((ROUND(2600*9%,2))*'umowa o pracę'!$E$8,2),IF(AND($W28+$X28&gt;=2600,$W28&gt;=2600,$X28&lt;2600),ROUND((ROUND($X28*9%,2)+ROUND(((2600-$X28)/$W28)*$Y28,2))*'umowa o pracę'!$E$8,2),0)))),0)))&gt;$J28,$J28,IF(AND($V28=1,$I28&gt;0),ROUND(IF($W28+$X28&gt;=2600,2600*'umowa o pracę'!$E$8,($W28+$X28)*'umowa o pracę'!$E$8),2)+IF($X28=0,ROUND(IF($W28&gt;2600,ROUND($Z28/$W28*2600,2),$Z28)*'umowa o pracę'!$E$8,2),ROUND(IF($W28&gt;2600,ROUND($Z28/$W28*2600,2),$Z28)*'umowa o pracę'!$E$8,2)),ROUND(IF($W28+$X28&gt;=2600,2600*'umowa o pracę'!$E$8,($W28+$X28)*'umowa o pracę'!$E$8),2)-IF($X28=0,ROUND(ROUND(IF($W28&gt;2600,ROUND($Y28/$W28*2600,2),$Y28),2)*'umowa o pracę'!$E$8,2),IF($X28&gt;0,IF($W28+$X28&lt;2600,ROUND(ROUND($Y28+ROUND($X28*9%,2),2)*'umowa o pracę'!$E$8,2),IF(AND($W28+$X28&gt;=2600,$X28&lt;2600,$W28&lt;2600),ROUND((ROUND(((2600-$X28)/$W28)*$Y28,2)+ROUND($X28*9%,2))*'umowa o pracę'!$E$8,2),IF(AND($W28+$X28&gt;=2600,$X28&gt;=2600),ROUND((ROUND(2600*9%,2))*'umowa o pracę'!$E$8,2),IF(AND($W28+$X28&gt;=2600,$W28&gt;=2600,$X28&lt;2600),ROUND((ROUND($X28*9%,2)+ROUND(((2600-$X28)/$W28)*$Y28,2))*'umowa o pracę'!$E$8,2),0)))),0))))&gt;$J28,$J28,IF(IF(AND($V28=1,$I28&gt;0),ROUND(IF($W28+$X28&gt;=2600,2600*'umowa o pracę'!$E$8,($W28+$X28)*'umowa o pracę'!$E$8),2)+IF($X28=0,ROUND(IF($W28&gt;2600,ROUND($Z28/$W28*2600,2),$Z28)*'umowa o pracę'!$E$8,2),ROUND(IF($W28&gt;2600,ROUND($Z28/$W28*2600,2),$Z28)*'umowa o pracę'!$E$8,2)),ROUND(IF($W28+$X28&gt;=2600,2600*'umowa o pracę'!$E$8,($W28+$X28)*'umowa o pracę'!$E$8),2)-IF($X28=0,ROUND(ROUND(IF($W28&gt;2600,ROUND($Y28/$W28*2600,2),$Y28),2)*'umowa o pracę'!$E$8,2),IF($X28&gt;0,IF($W28+$X28&lt;2600,ROUND(ROUND($Y28+ROUND($X28*9%,2),2)*'umowa o pracę'!$E$8,2),IF(AND($W28+$X28&gt;=2600,$X28&lt;2600,$W28&lt;2600),ROUND((ROUND(((2600-$X28)/$W28)*$Y28,2)+ROUND($X28*9%,2))*'umowa o pracę'!$E$8,2),IF(AND($W28+$X28&gt;=2600,$X28&gt;=2600),ROUND((ROUND(2600*9%,2))*'umowa o pracę'!$E$8,2),IF(AND($W28+$X28&gt;=2600,$W28&gt;=2600,$X28&lt;2600),ROUND((ROUND($X28*9%,2)+ROUND(((2600-$X28)/$W28)*$Y28,2))*'umowa o pracę'!$E$8,2),0)))),0)))&gt;$J28,$J28,IF(AND($V28=1,$I28&gt;0),ROUND(IF($W28+$X28&gt;=2600,2600*'umowa o pracę'!$E$8,($W28+$X28)*'umowa o pracę'!$E$8),2)+IF($X28=0,ROUND(IF($W28&gt;2600,ROUND($Z28/$W28*2600,2),$Z28)*'umowa o pracę'!$E$8,2),ROUND(IF($W28&gt;2600,ROUND($Z28/$W28*2600,2),$Z28)*'umowa o pracę'!$E$8,2)),ROUND(IF($W28+$X28&gt;=2600,2600*'umowa o pracę'!$E$8,($W28+$X28)*'umowa o pracę'!$E$8),2)-IF(AND($X28=0,I28&gt;0),ROUND(ROUND(IF($W28&gt;2600,ROUND($Y28/$W28*2600,2),$Y28),2)*'umowa o pracę'!$E$8,2),IF($X28&gt;0,IF($W28+$X28&lt;2600,ROUND(ROUND($Y28+ROUND($X28*9%,2),2)*'umowa o pracę'!$E$8,2),IF(AND($W28+$X28&gt;=2600,$X28&lt;2600,$W28&lt;2600),ROUND((ROUND(((2600-$X28)/$W28)*$Y28,2)+ROUND($X28*9%,2))*'umowa o pracę'!$E$8,2),IF(AND($W28+$X28&gt;=2600,$X28&gt;=2600),ROUND((ROUND(2600*9%,2))*'umowa o pracę'!$E$8,2),IF(AND($W28+$X28&gt;=2600,$W28&gt;=2600,$X28&lt;2600),ROUND((ROUND($X28*9%,2)+ROUND(((2600-$X28)/$W28)*$Y28,2))*'umowa o pracę'!$E$8,2),0)))),0)))))</f>
        <v>0</v>
      </c>
      <c r="AC28" s="32">
        <f>IF(IF(IF(AND($V28=1,$I28&gt;0),ROUND(IF($W28+$X28&gt;=2800,2800*'umowa o pracę'!$E$8,($W28+$X28)*'umowa o pracę'!$E$8),2)+IF($X28=0,ROUND(IF($W28&gt;2800,ROUND($Z28/$W28*2800,2),$Z28)*'umowa o pracę'!$E$8,2),ROUND(IF($W28&gt;2800,ROUND($Z28/$W28*2800,2),$Z28)*'umowa o pracę'!$E$8,2)),ROUND(IF($W28+$X28&gt;=2800,2800*'umowa o pracę'!$E$8,($W28+$X28)*'umowa o pracę'!$E$8),2)-IF($X28=0,ROUND(ROUND(IF($W28&gt;2800,ROUND($Y28/$W28*2800,2),$Y28),2)*'umowa o pracę'!$E$8,2),IF($X28&gt;0,IF($W28+$X28&lt;2800,ROUND(ROUND($Y28+ROUND($X28*9%,2),2)*'umowa o pracę'!$E$8,2),IF(AND($W28+$X28&gt;=2800,$X28&lt;2800,$W28&lt;2800),ROUND((ROUND(((2800-$X28)/$W28)*$Y28,2)+ROUND($X28*9%,2))*'umowa o pracę'!$E$8,2),IF(AND($W28+$X28&gt;=2800,$X28&gt;=2800),ROUND((ROUND(2800*9%,2))*'umowa o pracę'!$E$8,2),IF(AND($W28+$X28&gt;=2800,$W28&gt;=2800,$X28&lt;2800),ROUND((ROUND($X28*9%,2)+ROUND(((2800-$X28)/$W28)*$Y28,2))*'umowa o pracę'!$E$8,2),0)))),0)))&gt;$J28,$J28,IF(AND($V28=1,$I28&gt;0),ROUND(IF($W28+$X28&gt;=2800,2800*'umowa o pracę'!$E$8,($W28+$X28)*'umowa o pracę'!$E$8),2)+IF($X28=0,ROUND(IF($W28&gt;2800,ROUND($Z28/$W28*2800,2),$Z28)*'umowa o pracę'!$E$8,2),ROUND(IF($W28&gt;2800,ROUND($Z28/$W28*2800,2),$Z28)*'umowa o pracę'!$E$8,2)),ROUND(IF($W28+$X28&gt;=2800,2800*'umowa o pracę'!$E$8,($W28+$X28)*'umowa o pracę'!$E$8),2)-IF($X28=0,ROUND(ROUND(IF($W28&gt;2800,ROUND($Y28/$W28*2800,2),$Y28),2)*'umowa o pracę'!$E$8,2),IF($X28&gt;0,IF($W28+$X28&lt;2800,ROUND(ROUND($Y28+ROUND($X28*9%,2),2)*'umowa o pracę'!$E$8,2),IF(AND($W28+$X28&gt;=2800,$X28&lt;2800,$W28&lt;2800),ROUND((ROUND(((2800-$X28)/$W28)*$Y28,2)+ROUND($X28*9%,2))*'umowa o pracę'!$E$8,2),IF(AND($W28+$X28&gt;=2800,$X28&gt;=2800),ROUND((ROUND(2800*9%,2))*'umowa o pracę'!$E$8,2),IF(AND($W28+$X28&gt;=2800,$W28&gt;=2800,$X28&lt;2800),ROUND((ROUND($X28*9%,2)+ROUND(((2800-$X28)/$W28)*$Y28,2))*'umowa o pracę'!$E$8,2),0)))),0))))&gt;$J28,$J28,IF(IF(AND($V28=1,$I28&gt;0),ROUND(IF($W28+$X28&gt;=2800,2800*'umowa o pracę'!$E$8,($W28+$X28)*'umowa o pracę'!$E$8),2)+IF($X28=0,ROUND(IF($W28&gt;2800,ROUND($Z28/$W28*2800,2),$Z28)*'umowa o pracę'!$E$8,2),ROUND(IF($W28&gt;2800,ROUND($Z28/$W28*2800,2),$Z28)*'umowa o pracę'!$E$8,2)),ROUND(IF($W28+$X28&gt;=2800,2800*'umowa o pracę'!$E$8,($W28+$X28)*'umowa o pracę'!$E$8),2)-IF($X28=0,ROUND(ROUND(IF($W28&gt;2800,ROUND($Y28/$W28*2800,2),$Y28),2)*'umowa o pracę'!$E$8,2),IF($X28&gt;0,IF($W28+$X28&lt;2800,ROUND(ROUND($Y28+ROUND($X28*9%,2),2)*'umowa o pracę'!$E$8,2),IF(AND($W28+$X28&gt;=2800,$X28&lt;2800,$W28&lt;2800),ROUND((ROUND(((2800-$X28)/$W28)*$Y28,2)+ROUND($X28*9%,2))*'umowa o pracę'!$E$8,2),IF(AND($W28+$X28&gt;=2800,$X28&gt;=2800),ROUND((ROUND(2800*9%,2))*'umowa o pracę'!$E$8,2),IF(AND($W28+$X28&gt;=2800,$W28&gt;=2800,$X28&lt;2800),ROUND((ROUND($X28*9%,2)+ROUND(((2800-$X28)/$W28)*$Y28,2))*'umowa o pracę'!$E$8,2),0)))),0)))&gt;$J28,$J28,IF(AND($V28=1,$I28&gt;0),ROUND(IF($W28+$X28&gt;=2800,2800*'umowa o pracę'!$E$8,($W28+$X28)*'umowa o pracę'!$E$8),2)+IF($X28=0,ROUND(IF($W28&gt;2800,ROUND($Z28/$W28*2800,2),$Z28)*'umowa o pracę'!$E$8,2),ROUND(IF($W28&gt;2800,ROUND($Z28/$W28*2800,2),$Z28)*'umowa o pracę'!$E$8,2)),ROUND(IF($W28+$X28&gt;=2800,2800*'umowa o pracę'!$E$8,($W28+$X28)*'umowa o pracę'!$E$8),2)-IF(AND($X28=0,I28&gt;0),ROUND(ROUND(IF($W28&gt;2800,ROUND($Y28/$W28*2800,2),$Y28),2)*'umowa o pracę'!$E$8,2),IF($X28&gt;0,IF($W28+$X28&lt;2800,ROUND(ROUND($Y28+ROUND($X28*9%,2),2)*'umowa o pracę'!$E$8,2),IF(AND($W28+$X28&gt;=2800,$X28&lt;2800,$W28&lt;2800),ROUND((ROUND(((2800-$X28)/$W28)*$Y28,2)+ROUND($X28*9%,2))*'umowa o pracę'!$E$8,2),IF(AND($W28+$X28&gt;=2800,$X28&gt;=2800),ROUND((ROUND(2800*9%,2))*'umowa o pracę'!$E$8,2),IF(AND($W28+$X28&gt;=2800,$W28&gt;=2800,$X28&lt;2800),ROUND((ROUND($X28*9%,2)+ROUND(((2800-$X28)/$W28)*$Y28,2))*'umowa o pracę'!$E$8,2),0)))),0)))))</f>
        <v>0</v>
      </c>
      <c r="AD28" s="32">
        <f>IF('umowa o pracę'!$E$7=2020,IF(IF($V28=1,IF($X28=0,ROUND(IF($W28&gt;2600,ROUND($Y28/$W28*2600,2),$Y28)*'umowa o pracę'!$E$8,2),IF($W28+$X28&lt;2600,ROUND(ROUND($Y28+ROUND($X28*9%,2),2)*'umowa o pracę'!$E$8,2),IF(AND($W28+$X28&gt;=2600,$W28&lt;2600),ROUND((ROUND($Y28+ROUND((2600-$W28)*9%,2),2))*'umowa o pracę'!$E$8,2),IF(AND($W28+$X28&gt;=2600,$W28&gt;=2600),ROUND(ROUND($Y28/$W28*2600,2)*'umowa o pracę'!$E$8,2),0)))),0)&gt;$H28,$H28,IF($V28=1,IF($X28=0,ROUND(IF($W28&gt;2600,ROUND($Y28/$W28*2600,2),$Y28)*'umowa o pracę'!$E$8,2),IF($W28+$X28&lt;2600,ROUND(ROUND($Y28+ROUND($X28*9%,2),2)*'umowa o pracę'!$E$8,2),IF(AND($W28+$X28&gt;=2600,$W28&lt;2600),ROUND((ROUND($Y28+ROUND((2600-$W28)*9%,2),2))*'umowa o pracę'!$E$8,2),IF(AND($W28+$X28&gt;=2600,$W28&gt;=2600),ROUND(ROUND($Y28/$W28*2600,2)*'umowa o pracę'!$E$8,2),0)))),0)),IF('umowa o pracę'!$E$7=2021,IF(IF($V28=1,IF($X28=0,ROUND(IF($W28&gt;2800,ROUND($Y28/$W28*2800,2),$Y28)*'umowa o pracę'!$E$8,2),IF($W28+$X28&lt;2800,ROUND(ROUND($Y28+ROUND($X28*9%,2),2)*'umowa o pracę'!$E$8,2),IF(AND($W28+$X28&gt;=2800,$W28&lt;2800),ROUND((ROUND($Y28+ROUND((2800-$W28)*9%,2),2))*'umowa o pracę'!$E$8,2),IF(AND($W28+$X28&gt;=2800,$W28&gt;=2800),ROUND(ROUND($Y28/$W28*2800,2)*'umowa o pracę'!$E$8,2),0)))),0)&gt;$H28,$H28,IF($V28=1,IF($X28=0,ROUND(IF($W28&gt;2800,ROUND($Y28/$W28*2800,2),$Y28)*'umowa o pracę'!$E$8,2),IF($W28+$X28&lt;2800,ROUND(ROUND($Y28+ROUND($X28*9%,2),2)*'umowa o pracę'!$E$8,2),IF(AND($W28+$X28&gt;=2800,$W28&lt;2800),ROUND((ROUND($Y28+ROUND((2800-$W28)*9%,2),2))*'umowa o pracę'!$E$8,2),IF(AND($W28+$X28&gt;=2800,$W28&gt;=2800),ROUND(ROUND($Y28/$W28*2800,2)*'umowa o pracę'!$E$8,2),0)))),0)),0))</f>
        <v>0</v>
      </c>
      <c r="AE28" s="32">
        <f>IF('umowa o pracę'!$E$7=2020,IF(IF($V28=1,IF($X28=0,ROUND(IF($W28&gt;2600,ROUND($Z28/$W28*2600,2),$Z28)*'umowa o pracę'!$E$8,2),ROUND(IF($W28&gt;2600,ROUND($Z28/$W28*2600,2),$Z28)*'umowa o pracę'!$E$8,2)),0)&gt;$I28,$I28,IF($V28=1,IF($X28=0,ROUND(IF($W28&gt;2600,ROUND($Z28/$W28*2600,2),$Z28)*'umowa o pracę'!$E$8,2),ROUND(IF($W28&gt;2600,ROUND($Z28/$W28*2600,2),$Z28)*'umowa o pracę'!$E$8,2)),0)),IF('umowa o pracę'!$E$7=2021,IF(IF($V28=1,IF($X28=0,ROUND(IF($W28&gt;2800,ROUND($Z28/$W28*2800,2),$Z28)*'umowa o pracę'!$E$8,2),ROUND(IF($W28&gt;2800,ROUND($Z28/$W28*2800,2),$Z28)*'umowa o pracę'!$E$8,2)),0)&gt;$I28,$I28,IF($V28=1,IF($X28=0,ROUND(IF($W28&gt;2800,ROUND($Z28/$W28*2800,2),$Z28)*'umowa o pracę'!$E$8,2),ROUND(IF($W28&gt;2800,ROUND($Z28/$W28*2800,2),$Z28)*'umowa o pracę'!$E$8,2)),0)),0))</f>
        <v>0</v>
      </c>
      <c r="AF28" s="56">
        <f>IF('umowa o pracę'!$E$7=2020,$AB28,IF('umowa o pracę'!$E$7=2021,$AC28,0))</f>
        <v>0</v>
      </c>
      <c r="AG28" s="53">
        <f t="shared" si="1"/>
        <v>1</v>
      </c>
      <c r="AH28" s="39">
        <f>IF('umowa o pracę'!$E$6&lt;3,0,$L28)</f>
        <v>0</v>
      </c>
      <c r="AI28" s="39">
        <f>IF('umowa o pracę'!$E$6&lt;3,0,$M28)</f>
        <v>0</v>
      </c>
      <c r="AJ28" s="55">
        <f>IF('umowa o pracę'!$E$6&lt;3,0,$N28)</f>
        <v>0</v>
      </c>
      <c r="AK28" s="55">
        <f>IF('umowa o pracę'!$E$6&lt;3,0,$O28)</f>
        <v>0</v>
      </c>
      <c r="AL28" s="32">
        <f>IF('umowa o pracę'!$E$7=2020,ROUND(IF($AH28&gt;=2600,2600*'umowa o pracę'!$E$8,$AH28*'umowa o pracę'!$E$8),2),IF('umowa o pracę'!$E$7=2021,ROUND(IF($AH28&gt;=2800,2800*'umowa o pracę'!$E$8,$AH28*'umowa o pracę'!$E$8),2),0))</f>
        <v>0</v>
      </c>
      <c r="AM28" s="32">
        <f>IF(IF(IF(AND($AG28=1,$I28&gt;0),ROUND(IF($AH28+$AI28&gt;=2600,2600*'umowa o pracę'!$E$8,($AH28+$AI28)*'umowa o pracę'!$E$8),2)+IF($AI28=0,ROUND(IF($AH28&gt;2600,ROUND($AK28/$AH28*2600,2),$AK28)*'umowa o pracę'!$E$8,2),ROUND(IF($AH28&gt;2600,ROUND($AK28/$AH28*2600,2),$AK28)*'umowa o pracę'!$E$8,2)),ROUND(IF($AH28+$AI28&gt;=2600,2600*'umowa o pracę'!$E$8,($AH28+$AI28)*'umowa o pracę'!$E$8),2)-IF($AI28=0,ROUND(ROUND(IF($AH28&gt;2600,ROUND($AJ28/$AH28*2600,2),$AJ28),2)*'umowa o pracę'!$E$8,2),IF($AI28&gt;0,IF($AH28+$AI28&lt;2600,ROUND(ROUND($AJ28+ROUND($AI28*9%,2),2)*'umowa o pracę'!$E$8,2),IF(AND($AH28+$AI28&gt;=2600,$AI28&lt;2600,$AH28&lt;2600),ROUND((ROUND(((2600-$AI28)/$AH28)*$AJ28,2)+ROUND($AI28*9%,2))*'umowa o pracę'!$E$8,2),IF(AND($AH28+$AI28&gt;=2600,$AI28&gt;=2600),ROUND((ROUND(2600*9%,2))*'umowa o pracę'!$E$8,2),IF(AND($AH28+$AI28&gt;=2600,$AH28&gt;=2600,$AI28&lt;2600),ROUND((ROUND($AI28*9%,2)+ROUND(((2600-$AI28)/$AH28)*$AJ28,2))*'umowa o pracę'!$E$8,2),0)))),0)))&gt;$J28,$J28,IF(AND($AG28=1,$I28&gt;0),ROUND(IF($AH28+$AI28&gt;=2600,2600*'umowa o pracę'!$E$8,($AH28+$AI28)*'umowa o pracę'!$E$8),2)+IF($AI28=0,ROUND(IF($AH28&gt;2600,ROUND($AK28/$AH28*2600,2),$AK28)*'umowa o pracę'!$E$8,2),ROUND(IF($AH28&gt;2600,ROUND($AK28/$AH28*2600,2),$AK28)*'umowa o pracę'!$E$8,2)),ROUND(IF($AH28+$AI28&gt;=2600,2600*'umowa o pracę'!$E$8,($AH28+$AI28)*'umowa o pracę'!$E$8),2)-IF($AI28=0,ROUND(ROUND(IF($AH28&gt;2600,ROUND($AJ28/$AH28*2600,2),$AJ28),2)*'umowa o pracę'!$E$8,2),IF($AI28&gt;0,IF($AH28+$AI28&lt;2600,ROUND(ROUND($AJ28+ROUND($AI28*9%,2),2)*'umowa o pracę'!$E$8,2),IF(AND($AH28+$AI28&gt;=2600,$AI28&lt;2600,$AH28&lt;2600),ROUND((ROUND(((2600-$AI28)/$AH28)*$AJ28,2)+ROUND($AI28*9%,2))*'umowa o pracę'!$E$8,2),IF(AND($AH28+$AI28&gt;=2600,$AI28&gt;=2600),ROUND((ROUND(2600*9%,2))*'umowa o pracę'!$E$8,2),IF(AND($AH28+$AI28&gt;=2600,$AH28&gt;=2600,$AI28&lt;2600),ROUND((ROUND($AI28*9%,2)+ROUND(((2600-$AI28)/$AH28)*$AJ28,2))*'umowa o pracę'!$E$8,2),0)))),0))))&gt;$J28,$J28,IF(IF(AND($AG28=1,$I28&gt;0),ROUND(IF($AH28+$AI28&gt;=2600,2600*'umowa o pracę'!$E$8,($AH28+$AI28)*'umowa o pracę'!$E$8),2)+IF($AI28=0,ROUND(IF($AH28&gt;2600,ROUND($AK28/$AH28*2600,2),$AK28)*'umowa o pracę'!$E$8,2),ROUND(IF($AH28&gt;2600,ROUND($AK28/$AH28*2600,2),$AK28)*'umowa o pracę'!$E$8,2)),ROUND(IF($AH28+$AI28&gt;=2600,2600*'umowa o pracę'!$E$8,($AH28+$AI28)*'umowa o pracę'!$E$8),2)-IF($AI28=0,ROUND(ROUND(IF($AH28&gt;2600,ROUND($AJ28/$AH28*2600,2),$AJ28),2)*'umowa o pracę'!$E$8,2),IF($AI28&gt;0,IF($AH28+$AI28&lt;2600,ROUND(ROUND($AJ28+ROUND($AI28*9%,2),2)*'umowa o pracę'!$E$8,2),IF(AND($AH28+$AI28&gt;=2600,$AI28&lt;2600,$AH28&lt;2600),ROUND((ROUND(((2600-$AI28)/$AH28)*$AJ28,2)+ROUND($AI28*9%,2))*'umowa o pracę'!$E$8,2),IF(AND($AH28+$AI28&gt;=2600,$AI28&gt;=2600),ROUND((ROUND(2600*9%,2))*'umowa o pracę'!$E$8,2),IF(AND($AH28+$AI28&gt;=2600,$AH28&gt;=2600,$AI28&lt;2600),ROUND((ROUND($AI28*9%,2)+ROUND(((2600-$AI28)/$AH28)*$AJ28,2))*'umowa o pracę'!$E$8,2),0)))),0)))&gt;$J28,$J28,IF(AND($AG28=1,$I28&gt;0),ROUND(IF($AH28+$AI28&gt;=2600,2600*'umowa o pracę'!$E$8,($AH28+$AI28)*'umowa o pracę'!$E$8),2)+IF($AI28=0,ROUND(IF($AH28&gt;2600,ROUND($AK28/$AH28*2600,2),$AK28)*'umowa o pracę'!$E$8,2),ROUND(IF($AH28&gt;2600,ROUND($AK28/$AH28*2600,2),$AK28)*'umowa o pracę'!$E$8,2)),ROUND(IF($AH28+$AI28&gt;=2600,2600*'umowa o pracę'!$E$8,($AH28+$AI28)*'umowa o pracę'!$E$8),2)-IF(AND($AI28=0,I28&gt;0),ROUND(ROUND(IF($AH28&gt;2600,ROUND($AJ28/$AH28*2600,2),$AJ28),2)*'umowa o pracę'!$E$8,2),IF($AI28&gt;0,IF($AH28+$AI28&lt;2600,ROUND(ROUND($AJ28+ROUND($AI28*9%,2),2)*'umowa o pracę'!$E$8,2),IF(AND($AH28+$AI28&gt;=2600,$AI28&lt;2600,$AH28&lt;2600),ROUND((ROUND(((2600-$AI28)/$AH28)*$AJ28,2)+ROUND($AI28*9%,2))*'umowa o pracę'!$E$8,2),IF(AND($AH28+$AI28&gt;=2600,$AI28&gt;=2600),ROUND((ROUND(2600*9%,2))*'umowa o pracę'!$E$8,2),IF(AND($AH28+$AI28&gt;=2600,$AH28&gt;=2600,$AI28&lt;2600),ROUND((ROUND($AI28*9%,2)+ROUND(((2600-$AI28)/$AH28)*$AJ28,2))*'umowa o pracę'!$E$8,2),0)))),0)))))</f>
        <v>0</v>
      </c>
      <c r="AN28" s="32">
        <f>IF(IF(IF(AND($AG28=1,$I28&gt;0),ROUND(IF($AH28+$AI28&gt;=2800,2800*'umowa o pracę'!$E$8,($AH28+$AI28)*'umowa o pracę'!$E$8),2)+IF($AI28=0,ROUND(IF($AH28&gt;2800,ROUND($AK28/$AH28*2800,2),$AK28)*'umowa o pracę'!$E$8,2),ROUND(IF($AH28&gt;2800,ROUND($AK28/$AH28*2800,2),$AK28)*'umowa o pracę'!$E$8,2)),ROUND(IF($AH28+$AI28&gt;=2800,2800*'umowa o pracę'!$E$8,($AH28+$AI28)*'umowa o pracę'!$E$8),2)-IF($AI28=0,ROUND(ROUND(IF($AH28&gt;2800,ROUND($AJ28/$AH28*2800,2),$AJ28),2)*'umowa o pracę'!$E$8,2),IF($AI28&gt;0,IF($AH28+$AI28&lt;2800,ROUND(ROUND($AJ28+ROUND($AI28*9%,2),2)*'umowa o pracę'!$E$8,2),IF(AND($AH28+$AI28&gt;=2800,$AI28&lt;2800,$AH28&lt;2800),ROUND((ROUND(((2800-$AI28)/$AH28)*$AJ28,2)+ROUND($AI28*9%,2))*'umowa o pracę'!$E$8,2),IF(AND($AH28+$AI28&gt;=2800,$AI28&gt;=2800),ROUND((ROUND(2800*9%,2))*'umowa o pracę'!$E$8,2),IF(AND($AH28+$AI28&gt;=2800,$AH28&gt;=2800,$AI28&lt;2800),ROUND((ROUND($AI28*9%,2)+ROUND(((2800-$AI28)/$AH28)*$AJ28,2))*'umowa o pracę'!$E$8,2),0)))),0)))&gt;$J28,$J28,IF(AND($AG28=1,$I28&gt;0),ROUND(IF($AH28+$AI28&gt;=2800,2800*'umowa o pracę'!$E$8,($AH28+$AI28)*'umowa o pracę'!$E$8),2)+IF($AI28=0,ROUND(IF($AH28&gt;2800,ROUND($AK28/$AH28*2800,2),$AK28)*'umowa o pracę'!$E$8,2),ROUND(IF($AH28&gt;2800,ROUND($AK28/$AH28*2800,2),$AK28)*'umowa o pracę'!$E$8,2)),ROUND(IF($AH28+$AI28&gt;=2800,2800*'umowa o pracę'!$E$8,($AH28+$AI28)*'umowa o pracę'!$E$8),2)-IF($AI28=0,ROUND(ROUND(IF($AH28&gt;2800,ROUND($AJ28/$AH28*2800,2),$AJ28),2)*'umowa o pracę'!$E$8,2),IF($AI28&gt;0,IF($AH28+$AI28&lt;2800,ROUND(ROUND($AJ28+ROUND($AI28*9%,2),2)*'umowa o pracę'!$E$8,2),IF(AND($AH28+$AI28&gt;=2800,$AI28&lt;2800,$AH28&lt;2800),ROUND((ROUND(((2800-$AI28)/$AH28)*$AJ28,2)+ROUND($AI28*9%,2))*'umowa o pracę'!$E$8,2),IF(AND($AH28+$AI28&gt;=2800,$AI28&gt;=2800),ROUND((ROUND(2800*9%,2))*'umowa o pracę'!$E$8,2),IF(AND($AH28+$AI28&gt;=2800,$AH28&gt;=2800,$AI28&lt;2800),ROUND((ROUND($AI28*9%,2)+ROUND(((2800-$AI28)/$AH28)*$AJ28,2))*'umowa o pracę'!$E$8,2),0)))),0))))&gt;$J28,$J28,IF(IF(AND($AG28=1,$I28&gt;0),ROUND(IF($AH28+$AI28&gt;=2800,2800*'umowa o pracę'!$E$8,($AH28+$AI28)*'umowa o pracę'!$E$8),2)+IF($AI28=0,ROUND(IF($AH28&gt;2800,ROUND($AK28/$AH28*2800,2),$AK28)*'umowa o pracę'!$E$8,2),ROUND(IF($AH28&gt;2800,ROUND($AK28/$AH28*2800,2),$AK28)*'umowa o pracę'!$E$8,2)),ROUND(IF($AH28+$AI28&gt;=2800,2800*'umowa o pracę'!$E$8,($AH28+$AI28)*'umowa o pracę'!$E$8),2)-IF($AI28=0,ROUND(ROUND(IF($AH28&gt;2800,ROUND($AJ28/$AH28*2800,2),$AJ28),2)*'umowa o pracę'!$E$8,2),IF($AI28&gt;0,IF($AH28+$AI28&lt;2800,ROUND(ROUND($AJ28+ROUND($AI28*9%,2),2)*'umowa o pracę'!$E$8,2),IF(AND($AH28+$AI28&gt;=2800,$AI28&lt;2800,$AH28&lt;2800),ROUND((ROUND(((2800-$AI28)/$AH28)*$AJ28,2)+ROUND($AI28*9%,2))*'umowa o pracę'!$E$8,2),IF(AND($AH28+$AI28&gt;=2800,$AI28&gt;=2800),ROUND((ROUND(2800*9%,2))*'umowa o pracę'!$E$8,2),IF(AND($AH28+$AI28&gt;=2800,$AH28&gt;=2800,$AI28&lt;2800),ROUND((ROUND($AI28*9%,2)+ROUND(((2800-$AI28)/$AH28)*$AJ28,2))*'umowa o pracę'!$E$8,2),0)))),0)))&gt;$J28,$J28,IF(AND($AG28=1,$I28&gt;0),ROUND(IF($AH28+$AI28&gt;=2800,2800*'umowa o pracę'!$E$8,($AH28+$AI28)*'umowa o pracę'!$E$8),2)+IF($AI28=0,ROUND(IF($AH28&gt;2800,ROUND($AK28/$AH28*2800,2),$AK28)*'umowa o pracę'!$E$8,2),ROUND(IF($AH28&gt;2800,ROUND($AK28/$AH28*2800,2),$AK28)*'umowa o pracę'!$E$8,2)),ROUND(IF($AH28+$AI28&gt;=2800,2800*'umowa o pracę'!$E$8,($AH28+$AI28)*'umowa o pracę'!$E$8),2)-IF(AND($AI28=0,I28&gt;0),ROUND(ROUND(IF($AH28&gt;2800,ROUND($AJ28/$AH28*2800,2),$AJ28),2)*'umowa o pracę'!$E$8,2),IF($AI28&gt;0,IF($AH28+$AI28&lt;2800,ROUND(ROUND($AJ28+ROUND($AI28*9%,2),2)*'umowa o pracę'!$E$8,2),IF(AND($AH28+$AI28&gt;=2800,$AI28&lt;2800,$AH28&lt;2800),ROUND((ROUND(((2800-$AI28)/$AH28)*$AJ28,2)+ROUND($AI28*9%,2))*'umowa o pracę'!$E$8,2),IF(AND($AH28+$AI28&gt;=2800,$AI28&gt;=2800),ROUND((ROUND(2800*9%,2))*'umowa o pracę'!$E$8,2),IF(AND($AH28+$AI28&gt;=2800,$AH28&gt;=2800,$AI28&lt;2800),ROUND((ROUND($AI28*9%,2)+ROUND(((2800-$AI28)/$AH28)*$AJ28,2))*'umowa o pracę'!$E$8,2),0)))),0)))))</f>
        <v>0</v>
      </c>
      <c r="AO28" s="32">
        <f>IF('umowa o pracę'!$E$7=2020,IF(IF($AG28=1,IF($AI28=0,ROUND(IF($AH28&gt;2600,ROUND($AJ28/$AH28*2600,2),$AJ28)*'umowa o pracę'!$E$8,2),IF($AH28+$AI28&lt;2600,ROUND(ROUND($AJ28+ROUND($AI28*9%,2),2)*'umowa o pracę'!$E$8,2),IF(AND($AH28+$AI28&gt;=2600,$AH28&lt;2600),ROUND((ROUND($AJ28+ROUND((2600-$AH28)*9%,2),2))*'umowa o pracę'!$E$8,2),IF(AND($AH28+$AI28&gt;=2600,$AH28&gt;=2600),ROUND(ROUND($AJ28/$AH28*2600,2)*'umowa o pracę'!$E$8,2),0)))),0)&gt;$H28,$H28,IF($AG28=1,IF($AI28=0,ROUND(IF($AH28&gt;2600,ROUND($AJ28/$AH28*2600,2),$AJ28)*'umowa o pracę'!$E$8,2),IF($AH28+$AI28&lt;2600,ROUND(ROUND($AJ28+ROUND($AI28*9%,2),2)*'umowa o pracę'!$E$8,2),IF(AND($AH28+$AI28&gt;=2600,$AH28&lt;2600),ROUND((ROUND($AJ28+ROUND((2600-$AH28)*9%,2),2))*'umowa o pracę'!$E$8,2),IF(AND($AH28+$AI28&gt;=2600,$AH28&gt;=2600),ROUND(ROUND($AJ28/$AH28*2600,2)*'umowa o pracę'!$E$8,2),0)))),0)),IF('umowa o pracę'!$E$7=2021,IF(IF($AG28=1,IF($AI28=0,ROUND(IF($AH28&gt;2800,ROUND($AJ28/$AH28*2800,2),$AJ28)*'umowa o pracę'!$E$8,2),IF($AH28+$AI28&lt;2800,ROUND(ROUND($AJ28+ROUND($AI28*9%,2),2)*'umowa o pracę'!$E$8,2),IF(AND($AH28+$AI28&gt;=2800,$AH28&lt;2800),ROUND((ROUND($AJ28+ROUND((2800-$AH28)*9%,2),2))*'umowa o pracę'!$E$8,2),IF(AND($AH28+$AI28&gt;=2800,$AH28&gt;=2800),ROUND(ROUND($AJ28/$AH28*2800,2)*'umowa o pracę'!$E$8,2),0)))),0)&gt;$H28,$H28,IF($AG28=1,IF($AI28=0,ROUND(IF($AH28&gt;2800,ROUND($AJ28/$AH28*2800,2),$AJ28)*'umowa o pracę'!$E$8,2),IF($AH28+$AI28&lt;2800,ROUND(ROUND($AJ28+ROUND($AI28*9%,2),2)*'umowa o pracę'!$E$8,2),IF(AND($AH28+$AI28&gt;=2800,$AH28&lt;2800),ROUND((ROUND($AJ28+ROUND((2800-$AH28)*9%,2),2))*'umowa o pracę'!$E$8,2),IF(AND($AH28+$AI28&gt;=2800,$AH28&gt;=2800),ROUND(ROUND($AJ28/$AH28*2800,2)*'umowa o pracę'!$E$8,2),0)))),0)),0))</f>
        <v>0</v>
      </c>
      <c r="AP28" s="32">
        <f>IF('umowa o pracę'!$E$7=2020,IF(IF($AG28=1,IF($AI28=0,ROUND(IF($AH28&gt;2600,ROUND($AK28/$AH28*2600,2),$AK28)*'umowa o pracę'!$E$8,2),ROUND(IF($AH28&gt;2600,ROUND($AK28/$AH28*2600,2),$AK28)*'umowa o pracę'!$E$8,2)),0)&gt;$I28,$I28,IF($AG28=1,IF($AI28=0,ROUND(IF($AH28&gt;2600,ROUND($AK28/$AH28*2600,2),$AK28)*'umowa o pracę'!$E$8,2),ROUND(IF($AH28&gt;2600,ROUND($AK28/$AH28*2600,2),$AK28)*'umowa o pracę'!$E$8,2)),0)),IF('umowa o pracę'!$E$7=2021,IF(IF($AG28=1,IF($AI28=0,ROUND(IF($AH28&gt;2800,ROUND($AK28/$AH28*2800,2),$AK28)*'umowa o pracę'!$E$8,2),ROUND(IF($AH28&gt;2800,ROUND($AK28/$AH28*2800,2),$AK28)*'umowa o pracę'!$E$8,2)),0)&gt;$I28,$I28,IF($AG28=1,IF($AI28=0,ROUND(IF($AH28&gt;2800,ROUND($AK28/$AH28*2800,2),$AK28)*'umowa o pracę'!$E$8,2),ROUND(IF($AH28&gt;2800,ROUND($AK28/$AH28*2800,2),$AK28)*'umowa o pracę'!$E$8,2)),0)),0))</f>
        <v>0</v>
      </c>
      <c r="AQ28" s="56">
        <f>IF('umowa o pracę'!$E$7=2020,$AM28,IF('umowa o pracę'!$E$7=2021,$AN28,0))</f>
        <v>0</v>
      </c>
      <c r="AR28" s="33">
        <f>IF('umowa o pracę'!$E$7=0,0,U28+AF28+AQ28)</f>
        <v>0</v>
      </c>
      <c r="AS28" s="19"/>
      <c r="AT28" s="19"/>
      <c r="AU28" s="19"/>
      <c r="AV28" s="19"/>
      <c r="AW28" s="19"/>
      <c r="AX28" s="19">
        <f t="shared" si="2"/>
        <v>10</v>
      </c>
      <c r="AY28" s="19"/>
      <c r="AZ28" s="234">
        <f t="shared" si="3"/>
        <v>0</v>
      </c>
      <c r="BA28" s="234">
        <f t="shared" si="4"/>
        <v>0</v>
      </c>
      <c r="BB28" s="234">
        <f t="shared" si="5"/>
        <v>0</v>
      </c>
      <c r="BC28" s="234">
        <f t="shared" si="6"/>
        <v>0</v>
      </c>
      <c r="BD28" s="234">
        <f t="shared" si="7"/>
        <v>0</v>
      </c>
      <c r="BE28" s="234">
        <f t="shared" si="8"/>
        <v>0</v>
      </c>
      <c r="BF28" s="234">
        <f t="shared" si="9"/>
        <v>0</v>
      </c>
      <c r="BG28" s="234">
        <f t="shared" si="10"/>
        <v>0</v>
      </c>
      <c r="BH28" s="234">
        <f t="shared" si="11"/>
        <v>0</v>
      </c>
      <c r="BI28" s="238">
        <f t="shared" si="12"/>
        <v>0</v>
      </c>
      <c r="BJ28" s="236"/>
      <c r="BK28" s="236"/>
      <c r="BL28" s="237"/>
    </row>
    <row r="29" spans="1:64" ht="15.75" customHeight="1" x14ac:dyDescent="0.25">
      <c r="A29" s="129">
        <v>18</v>
      </c>
      <c r="B29" s="57"/>
      <c r="C29" s="57"/>
      <c r="D29" s="36"/>
      <c r="E29" s="36"/>
      <c r="F29" s="242"/>
      <c r="G29" s="37">
        <v>1</v>
      </c>
      <c r="H29" s="58">
        <v>0</v>
      </c>
      <c r="I29" s="59">
        <v>0</v>
      </c>
      <c r="J29" s="60">
        <v>0</v>
      </c>
      <c r="K29" s="52">
        <v>1</v>
      </c>
      <c r="L29" s="39">
        <v>0</v>
      </c>
      <c r="M29" s="39">
        <v>0</v>
      </c>
      <c r="N29" s="39">
        <v>0</v>
      </c>
      <c r="O29" s="39">
        <v>0</v>
      </c>
      <c r="P29" s="35">
        <f>IF('umowa o pracę'!$E$7=2020,ROUND(IF($L29&gt;=2600,2600*'umowa o pracę'!$E$8,$L29*'umowa o pracę'!$E$8),2),IF('umowa o pracę'!$E$7=2021,ROUND(IF($L29&gt;=2800,2800*'umowa o pracę'!$E$8,$L29*'umowa o pracę'!$E$8),2),0))</f>
        <v>0</v>
      </c>
      <c r="Q29" s="252">
        <f>IF(IF(IF(AND($K29=1,$I29&gt;0),ROUND(IF($L29+$M29&gt;=2600,2600*'umowa o pracę'!$E$8,($L29+$M29)*'umowa o pracę'!$E$8),2)+IF($M29=0,ROUND(IF($L29&gt;2600,ROUND($O29/$L29*2600,2),$O29)*'umowa o pracę'!$E$8,2),ROUND(IF($L29&gt;2600,ROUND($O29/$L29*2600,2),$O29)*'umowa o pracę'!$E$8,2)),ROUND(IF($L29+$M29&gt;=2600,2600*'umowa o pracę'!$E$8,($L29+$M29)*'umowa o pracę'!$E$8),2)-IF($M29=0,ROUND(ROUND(IF($L29&gt;2600,ROUND($N29/$L29*2600,2),$N29),2)*'umowa o pracę'!$E$8,2),IF($M29&gt;0,IF($L29+$M29&lt;2600,ROUND(ROUND($N29+ROUND($M29*9%,2),2)*'umowa o pracę'!$E$8,2),IF(AND($L29+$M29&gt;=2600,$M29&lt;2600,$L29&lt;2600),ROUND((ROUND(((2600-$M29)/$L29)*$N29,2)+ROUND($M29*9%,2))*'umowa o pracę'!$E$8,2),IF(AND($L29+$M29&gt;=2600,$M29&gt;=2600),ROUND((ROUND(2600*9%,2))*'umowa o pracę'!$E$8,2),IF(AND($L29+$M29&gt;=2600,$L29&gt;=2600,$M29&lt;2600),ROUND((ROUND($M29*9%,2)+ROUND(((2600-$M29)/$L29)*$N29,2))*'umowa o pracę'!$E$8,2),0)))),0)))&gt;$J29,$J29,IF(AND($K29=1,$I29&gt;0),ROUND(IF($L29+$M29&gt;=2600,2600*'umowa o pracę'!$E$8,($L29+$M29)*'umowa o pracę'!$E$8),2)+IF($M29=0,ROUND(IF($L29&gt;2600,ROUND($O29/$L29*2600,2),$O29)*'umowa o pracę'!$E$8,2),ROUND(IF($L29&gt;2600,ROUND($O29/$L29*2600,2),$O29)*'umowa o pracę'!$E$8,2)),ROUND(IF($L29+$M29&gt;=2600,2600*'umowa o pracę'!$E$8,($L29+$M29)*'umowa o pracę'!$E$8),2)-IF($M29=0,ROUND(ROUND(IF($L29&gt;2600,ROUND($N29/$L29*2600,2),$N29),2)*'umowa o pracę'!$E$8,2),IF($M29&gt;0,IF($L29+$M29&lt;2600,ROUND(ROUND($N29+ROUND($M29*9%,2),2)*'umowa o pracę'!$E$8,2),IF(AND($L29+$M29&gt;=2600,$M29&lt;2600,$L29&lt;2600),ROUND((ROUND(((2600-$M29)/$L29)*$N29,2)+ROUND($M29*9%,2))*'umowa o pracę'!$E$8,2),IF(AND($L29+$M29&gt;=2600,$M29&gt;=2600),ROUND((ROUND(2600*9%,2))*'umowa o pracę'!$E$8,2),IF(AND($L29+$M29&gt;=2600,$L29&gt;=2600,$M29&lt;2600),ROUND((ROUND($M29*9%,2)+ROUND(((2600-$M29)/$L29)*$N29,2))*'umowa o pracę'!$E$8,2),0)))),0))))&gt;$J29,$J29,IF(IF(AND($K29=1,$I29&gt;0),ROUND(IF($L29+$M29&gt;=2600,2600*'umowa o pracę'!$E$8,($L29+$M29)*'umowa o pracę'!$E$8),2)+IF($M29=0,ROUND(IF($L29&gt;2600,ROUND($O29/$L29*2600,2),$O29)*'umowa o pracę'!$E$8,2),ROUND(IF($L29&gt;2600,ROUND($O29/$L29*2600,2),$O29)*'umowa o pracę'!$E$8,2)),ROUND(IF($L29+$M29&gt;=2600,2600*'umowa o pracę'!$E$8,($L29+$M29)*'umowa o pracę'!$E$8),2)-IF($M29=0,ROUND(ROUND(IF($L29&gt;2600,ROUND($N29/$L29*2600,2),$N29),2)*'umowa o pracę'!$E$8,2),IF($M29&gt;0,IF($L29+$M29&lt;2600,ROUND(ROUND($N29+ROUND($M29*9%,2),2)*'umowa o pracę'!$E$8,2),IF(AND($L29+$M29&gt;=2600,$M29&lt;2600,$L29&lt;2600),ROUND((ROUND(((2600-$M29)/$L29)*$N29,2)+ROUND($M29*9%,2))*'umowa o pracę'!$E$8,2),IF(AND($L29+$M29&gt;=2600,$M29&gt;=2600),ROUND((ROUND(2600*9%,2))*'umowa o pracę'!$E$8,2),IF(AND($L29+$M29&gt;=2600,$L29&gt;=2600,$M29&lt;2600),ROUND((ROUND($M29*9%,2)+ROUND(((2600-$M29)/$L29)*$N29,2))*'umowa o pracę'!$E$8,2),0)))),0)))&gt;$J29,$J29,IF(AND($K29=1,$I29&gt;0),ROUND(IF($L29+$M29&gt;=2600,2600*'umowa o pracę'!$E$8,($L29+$M29)*'umowa o pracę'!$E$8),2)+IF($M29=0,ROUND(IF($L29&gt;2600,ROUND($O29/$L29*2600,2),$O29)*'umowa o pracę'!$E$8,2),ROUND(IF($L29&gt;2600,ROUND($O29/$L29*2600,2),$O29)*'umowa o pracę'!$E$8,2)),ROUND(IF($L29+$M29&gt;=2600,2600*'umowa o pracę'!$E$8,($L29+$M29)*'umowa o pracę'!$E$8),2)-IF(AND($M29=0,I29&gt;0),ROUND(ROUND(IF($L29&gt;2600,ROUND($N29/$L29*2600,2),$N29),2)*'umowa o pracę'!$E$8,2),IF($M29&gt;0,IF($L29+$M29&lt;2600,ROUND(ROUND($N29+ROUND($M29*9%,2),2)*'umowa o pracę'!$E$8,2),IF(AND($L29+$M29&gt;=2600,$M29&lt;2600,$L29&lt;2600),ROUND((ROUND(((2600-$M29)/$L29)*$N29,2)+ROUND($M29*9%,2))*'umowa o pracę'!$E$8,2),IF(AND($L29+$M29&gt;=2600,$M29&gt;=2600),ROUND((ROUND(2600*9%,2))*'umowa o pracę'!$E$8,2),IF(AND($L29+$M29&gt;=2600,$L29&gt;=2600,$M29&lt;2600),ROUND((ROUND($M29*9%,2)+ROUND(((2600-$M29)/$L29)*$N29,2))*'umowa o pracę'!$E$8,2),0)))),0)))))</f>
        <v>0</v>
      </c>
      <c r="R29" s="252">
        <f>IF(IF(IF(AND($K29=1,$I29&gt;0),ROUND(IF($L29+$M29&gt;=2800,2800*'umowa o pracę'!$E$8,($L29+$M29)*'umowa o pracę'!$E$8),2)+IF($M29=0,ROUND(IF($L29&gt;2800,ROUND($O29/$L29*2800,2),$O29)*'umowa o pracę'!$E$8,2),ROUND(IF($L29&gt;2800,ROUND($O29/$L29*2800,2),$O29)*'umowa o pracę'!$E$8,2)),ROUND(IF($L29+$M29&gt;=2800,2800*'umowa o pracę'!$E$8,($L29+$M29)*'umowa o pracę'!$E$8),2)-IF($M29=0,ROUND(ROUND(IF($L29&gt;2800,ROUND($N29/$L29*2800,2),$N29),2)*'umowa o pracę'!$E$8,2),IF($M29&gt;0,IF($L29+$M29&lt;2800,ROUND(ROUND($N29+ROUND($M29*9%,2),2)*'umowa o pracę'!$E$8,2),IF(AND($L29+$M29&gt;=2800,$M29&lt;2800,$L29&lt;2800),ROUND((ROUND(((2800-$M29)/$L29)*$N29,2)+ROUND($M29*9%,2))*'umowa o pracę'!$E$8,2),IF(AND($L29+$M29&gt;=2800,$M29&gt;=2800),ROUND((ROUND(2800*9%,2))*'umowa o pracę'!$E$8,2),IF(AND($L29+$M29&gt;=2800,$L29&gt;=2800,$M29&lt;2800),ROUND((ROUND($M29*9%,2)+ROUND(((2800-$M29)/$L29)*$N29,2))*'umowa o pracę'!$E$8,2),0)))),0)))&gt;$J29,$J29,IF(AND($K29=1,$I29&gt;0),ROUND(IF($L29+$M29&gt;=2800,2800*'umowa o pracę'!$E$8,($L29+$M29)*'umowa o pracę'!$E$8),2)+IF($M29=0,ROUND(IF($L29&gt;2800,ROUND($O29/$L29*2800,2),$O29)*'umowa o pracę'!$E$8,2),ROUND(IF($L29&gt;2800,ROUND($O29/$L29*2800,2),$O29)*'umowa o pracę'!$E$8,2)),ROUND(IF($L29+$M29&gt;=2800,2800*'umowa o pracę'!$E$8,($L29+$M29)*'umowa o pracę'!$E$8),2)-IF($M29=0,ROUND(ROUND(IF($L29&gt;2800,ROUND($N29/$L29*2800,2),$N29),2)*'umowa o pracę'!$E$8,2),IF($M29&gt;0,IF($L29+$M29&lt;2800,ROUND(ROUND($N29+ROUND($M29*9%,2),2)*'umowa o pracę'!$E$8,2),IF(AND($L29+$M29&gt;=2800,$M29&lt;2800,$L29&lt;2800),ROUND((ROUND(((2800-$M29)/$L29)*$N29,2)+ROUND($M29*9%,2))*'umowa o pracę'!$E$8,2),IF(AND($L29+$M29&gt;=2800,$M29&gt;=2800),ROUND((ROUND(2800*9%,2))*'umowa o pracę'!$E$8,2),IF(AND($L29+$M29&gt;=2800,$L29&gt;=2800,$M29&lt;2800),ROUND((ROUND($M29*9%,2)+ROUND(((2800-$M29)/$L29)*$N29,2))*'umowa o pracę'!$E$8,2),0)))),0))))&gt;$J29,$J29,IF(IF(AND($K29=1,$I29&gt;0),ROUND(IF($L29+$M29&gt;=2800,2800*'umowa o pracę'!$E$8,($L29+$M29)*'umowa o pracę'!$E$8),2)+IF($M29=0,ROUND(IF($L29&gt;2800,ROUND($O29/$L29*2800,2),$O29)*'umowa o pracę'!$E$8,2),ROUND(IF($L29&gt;2800,ROUND($O29/$L29*2800,2),$O29)*'umowa o pracę'!$E$8,2)),ROUND(IF($L29+$M29&gt;=2800,2800*'umowa o pracę'!$E$8,($L29+$M29)*'umowa o pracę'!$E$8),2)-IF($M29=0,ROUND(ROUND(IF($L29&gt;2800,ROUND($N29/$L29*2800,2),$N29),2)*'umowa o pracę'!$E$8,2),IF($M29&gt;0,IF($L29+$M29&lt;2800,ROUND(ROUND($N29+ROUND($M29*9%,2),2)*'umowa o pracę'!$E$8,2),IF(AND($L29+$M29&gt;=2800,$M29&lt;2800,$L29&lt;2800),ROUND((ROUND(((2800-$M29)/$L29)*$N29,2)+ROUND($M29*9%,2))*'umowa o pracę'!$E$8,2),IF(AND($L29+$M29&gt;=2800,$M29&gt;=2800),ROUND((ROUND(2800*9%,2))*'umowa o pracę'!$E$8,2),IF(AND($L29+$M29&gt;=2800,$L29&gt;=2800,$M29&lt;2800),ROUND((ROUND($M29*9%,2)+ROUND(((2800-$M29)/$L29)*$N29,2))*'umowa o pracę'!$E$8,2),0)))),0)))&gt;$J29,$J29,IF(AND($K29=1,$I29&gt;0),ROUND(IF($L29+$M29&gt;=2800,2800*'umowa o pracę'!$E$8,($L29+$M29)*'umowa o pracę'!$E$8),2)+IF($M29=0,ROUND(IF($L29&gt;2800,ROUND($O29/$L29*2800,2),$O29)*'umowa o pracę'!$E$8,2),ROUND(IF($L29&gt;2800,ROUND($O29/$L29*2800,2),$O29)*'umowa o pracę'!$E$8,2)),ROUND(IF($L29+$M29&gt;=2800,2800*'umowa o pracę'!$E$8,($L29+$M29)*'umowa o pracę'!$E$8),2)-IF(AND($M29=0,I29&gt;0),ROUND(ROUND(IF($L29&gt;2800,ROUND($N29/$L29*2800,2),$N29),2)*'umowa o pracę'!$E$8,2),IF($M29&gt;0,IF($L29+$M29&lt;2800,ROUND(ROUND($N29+ROUND($M29*9%,2),2)*'umowa o pracę'!$E$8,2),IF(AND($L29+$M29&gt;=2800,$M29&lt;2800,$L29&lt;2800),ROUND((ROUND(((2800-$M29)/$L29)*$N29,2)+ROUND($M29*9%,2))*'umowa o pracę'!$E$8,2),IF(AND($L29+$M29&gt;=2800,$M29&gt;=2800),ROUND((ROUND(2800*9%,2))*'umowa o pracę'!$E$8,2),IF(AND($L29+$M29&gt;=2800,$L29&gt;=2800,$M29&lt;2800),ROUND((ROUND($M29*9%,2)+ROUND(((2800-$M29)/$L29)*$N29,2))*'umowa o pracę'!$E$8,2),0)))),0)))))</f>
        <v>0</v>
      </c>
      <c r="S29" s="32">
        <f>IF('umowa o pracę'!$E$7=2020,IF(IF($K29=1,IF($M29=0,ROUND(IF($L29&gt;2600,ROUND($N29/$L29*2600,2),$N29)*'umowa o pracę'!$E$8,2),IF($L29+$M29&lt;2600,ROUND(ROUND($N29+ROUND($M29*9%,2),2)*'umowa o pracę'!$E$8,2),IF(AND($L29+$M29&gt;=2600,$L29&lt;2600),ROUND((ROUND($N29+ROUND((2600-$L29)*9%,2),2))*'umowa o pracę'!$E$8,2),IF(AND($L29+$M29&gt;=2600,$L29&gt;=2600),ROUND(ROUND($N29/$L29*2600,2)*'umowa o pracę'!$E$8,2),0)))),0)&gt;$H29,$H29,IF($K29=1,IF($M29=0,ROUND(IF($L29&gt;2600,ROUND($N29/$L29*2600,2),$N29)*'umowa o pracę'!$E$8,2),IF($L29+$M29&lt;2600,ROUND(ROUND($N29+ROUND($M29*9%,2),2)*'umowa o pracę'!$E$8,2),IF(AND($L29+$M29&gt;=2600,$L29&lt;2600),ROUND((ROUND($N29+ROUND((2600-$L29)*9%,2),2))*'umowa o pracę'!$E$8,2),IF(AND($L29+$M29&gt;=2600,$L29&gt;=2600),ROUND(ROUND($N29/$L29*2600,2)*'umowa o pracę'!$E$8,2),0)))),0)),IF('umowa o pracę'!$E$7=2021,IF(IF($K29=1,IF($M29=0,ROUND(IF($L29&gt;2800,ROUND($N29/$L29*2800,2),$N29)*'umowa o pracę'!$E$8,2),IF($L29+$M29&lt;2800,ROUND(ROUND($N29+ROUND($M29*9%,2),2)*'umowa o pracę'!$E$8,2),IF(AND($L29+$M29&gt;=2800,$L29&lt;2800),ROUND((ROUND($N29+ROUND((2800-$L29)*9%,2),2))*'umowa o pracę'!$E$8,2),IF(AND($L29+$M29&gt;=2800,$L29&gt;=2800),ROUND(ROUND($N29/$L29*2800,2)*'umowa o pracę'!$E$8,2),0)))),0)&gt;$H29,$H29,IF($K29=1,IF($M29=0,ROUND(IF($L29&gt;2800,ROUND($N29/$L29*2800,2),$N29)*'umowa o pracę'!$E$8,2),IF($L29+$M29&lt;2800,ROUND(ROUND($N29+ROUND($M29*9%,2),2)*'umowa o pracę'!$E$8,2),IF(AND($L29+$M29&gt;=2800,$L29&lt;2800),ROUND((ROUND($N29+ROUND((2800-$L29)*9%,2),2))*'umowa o pracę'!$E$8,2),IF(AND($L29+$M29&gt;=2800,$L29&gt;=2800),ROUND(ROUND($N29/$L29*2800,2)*'umowa o pracę'!$E$8,2),0)))),0)),0))</f>
        <v>0</v>
      </c>
      <c r="T29" s="32">
        <f>IF('umowa o pracę'!$E$7=2020,IF(IF($K29=1,IF($M29=0,ROUND(IF($L29&gt;2600,ROUND($O29/$L29*2600,2),$O29)*'umowa o pracę'!$E$8,2),ROUND(IF($L29&gt;2600,ROUND($O29/$L29*2600,2),$O29)*'umowa o pracę'!$E$8,2)),0)&gt;$I29,$I29,IF($K29=1,IF($M29=0,ROUND(IF($L29&gt;2600,ROUND($O29/$L29*2600,2),$O29)*'umowa o pracę'!$E$8,2),ROUND(IF($L29&gt;2600,ROUND($O29/$L29*2600,2),$O29)*'umowa o pracę'!$E$8,2)),0)),IF('umowa o pracę'!$E$7=2021,IF(IF($K29=1,IF($M29=0,ROUND(IF($L29&gt;2800,ROUND($O29/$L29*2800,2),$O29)*'umowa o pracę'!$E$8,2),ROUND(IF($L29&gt;2800,ROUND($O29/$L29*2800,2),$O29)*'umowa o pracę'!$E$8,2)),0)&gt;$I29,$I29,IF($K29=1,IF($M29=0,ROUND(IF($L29&gt;2800,ROUND($O29/$L29*2800,2),$O29)*'umowa o pracę'!$E$8,2),ROUND(IF($L29&gt;2800,ROUND($O29/$L29*2800,2),$O29)*'umowa o pracę'!$E$8,2)),0)),0))</f>
        <v>0</v>
      </c>
      <c r="U29" s="51">
        <f>IF('umowa o pracę'!$E$7=2020,$Q29,IF('umowa o pracę'!$E$7=2021,$R29,0))</f>
        <v>0</v>
      </c>
      <c r="V29" s="53">
        <f t="shared" si="0"/>
        <v>1</v>
      </c>
      <c r="W29" s="54">
        <f>IF('umowa o pracę'!$E$6&lt;2,0,$L29)</f>
        <v>0</v>
      </c>
      <c r="X29" s="54">
        <f>IF('umowa o pracę'!$E$6&lt;2,0,$M29)</f>
        <v>0</v>
      </c>
      <c r="Y29" s="55">
        <f>IF('umowa o pracę'!$E$6&lt;2,0,$N29)</f>
        <v>0</v>
      </c>
      <c r="Z29" s="55">
        <f>IF('umowa o pracę'!$E$6&lt;2,0,$O29)</f>
        <v>0</v>
      </c>
      <c r="AA29" s="32">
        <f>IF('umowa o pracę'!$E$7=2020,ROUND(IF($W29&gt;=2600,2600*'umowa o pracę'!$E$8,$W29*'umowa o pracę'!$E$8),2),IF('umowa o pracę'!$E$7=2021,ROUND(IF($W29&gt;=2800,2800*'umowa o pracę'!$E$8,$W29*'umowa o pracę'!$E$8),2),0))</f>
        <v>0</v>
      </c>
      <c r="AB29" s="32">
        <f>IF(IF(IF(AND($V29=1,$I29&gt;0),ROUND(IF($W29+$X29&gt;=2600,2600*'umowa o pracę'!$E$8,($W29+$X29)*'umowa o pracę'!$E$8),2)+IF($X29=0,ROUND(IF($W29&gt;2600,ROUND($Z29/$W29*2600,2),$Z29)*'umowa o pracę'!$E$8,2),ROUND(IF($W29&gt;2600,ROUND($Z29/$W29*2600,2),$Z29)*'umowa o pracę'!$E$8,2)),ROUND(IF($W29+$X29&gt;=2600,2600*'umowa o pracę'!$E$8,($W29+$X29)*'umowa o pracę'!$E$8),2)-IF($X29=0,ROUND(ROUND(IF($W29&gt;2600,ROUND($Y29/$W29*2600,2),$Y29),2)*'umowa o pracę'!$E$8,2),IF($X29&gt;0,IF($W29+$X29&lt;2600,ROUND(ROUND($Y29+ROUND($X29*9%,2),2)*'umowa o pracę'!$E$8,2),IF(AND($W29+$X29&gt;=2600,$X29&lt;2600,$W29&lt;2600),ROUND((ROUND(((2600-$X29)/$W29)*$Y29,2)+ROUND($X29*9%,2))*'umowa o pracę'!$E$8,2),IF(AND($W29+$X29&gt;=2600,$X29&gt;=2600),ROUND((ROUND(2600*9%,2))*'umowa o pracę'!$E$8,2),IF(AND($W29+$X29&gt;=2600,$W29&gt;=2600,$X29&lt;2600),ROUND((ROUND($X29*9%,2)+ROUND(((2600-$X29)/$W29)*$Y29,2))*'umowa o pracę'!$E$8,2),0)))),0)))&gt;$J29,$J29,IF(AND($V29=1,$I29&gt;0),ROUND(IF($W29+$X29&gt;=2600,2600*'umowa o pracę'!$E$8,($W29+$X29)*'umowa o pracę'!$E$8),2)+IF($X29=0,ROUND(IF($W29&gt;2600,ROUND($Z29/$W29*2600,2),$Z29)*'umowa o pracę'!$E$8,2),ROUND(IF($W29&gt;2600,ROUND($Z29/$W29*2600,2),$Z29)*'umowa o pracę'!$E$8,2)),ROUND(IF($W29+$X29&gt;=2600,2600*'umowa o pracę'!$E$8,($W29+$X29)*'umowa o pracę'!$E$8),2)-IF($X29=0,ROUND(ROUND(IF($W29&gt;2600,ROUND($Y29/$W29*2600,2),$Y29),2)*'umowa o pracę'!$E$8,2),IF($X29&gt;0,IF($W29+$X29&lt;2600,ROUND(ROUND($Y29+ROUND($X29*9%,2),2)*'umowa o pracę'!$E$8,2),IF(AND($W29+$X29&gt;=2600,$X29&lt;2600,$W29&lt;2600),ROUND((ROUND(((2600-$X29)/$W29)*$Y29,2)+ROUND($X29*9%,2))*'umowa o pracę'!$E$8,2),IF(AND($W29+$X29&gt;=2600,$X29&gt;=2600),ROUND((ROUND(2600*9%,2))*'umowa o pracę'!$E$8,2),IF(AND($W29+$X29&gt;=2600,$W29&gt;=2600,$X29&lt;2600),ROUND((ROUND($X29*9%,2)+ROUND(((2600-$X29)/$W29)*$Y29,2))*'umowa o pracę'!$E$8,2),0)))),0))))&gt;$J29,$J29,IF(IF(AND($V29=1,$I29&gt;0),ROUND(IF($W29+$X29&gt;=2600,2600*'umowa o pracę'!$E$8,($W29+$X29)*'umowa o pracę'!$E$8),2)+IF($X29=0,ROUND(IF($W29&gt;2600,ROUND($Z29/$W29*2600,2),$Z29)*'umowa o pracę'!$E$8,2),ROUND(IF($W29&gt;2600,ROUND($Z29/$W29*2600,2),$Z29)*'umowa o pracę'!$E$8,2)),ROUND(IF($W29+$X29&gt;=2600,2600*'umowa o pracę'!$E$8,($W29+$X29)*'umowa o pracę'!$E$8),2)-IF($X29=0,ROUND(ROUND(IF($W29&gt;2600,ROUND($Y29/$W29*2600,2),$Y29),2)*'umowa o pracę'!$E$8,2),IF($X29&gt;0,IF($W29+$X29&lt;2600,ROUND(ROUND($Y29+ROUND($X29*9%,2),2)*'umowa o pracę'!$E$8,2),IF(AND($W29+$X29&gt;=2600,$X29&lt;2600,$W29&lt;2600),ROUND((ROUND(((2600-$X29)/$W29)*$Y29,2)+ROUND($X29*9%,2))*'umowa o pracę'!$E$8,2),IF(AND($W29+$X29&gt;=2600,$X29&gt;=2600),ROUND((ROUND(2600*9%,2))*'umowa o pracę'!$E$8,2),IF(AND($W29+$X29&gt;=2600,$W29&gt;=2600,$X29&lt;2600),ROUND((ROUND($X29*9%,2)+ROUND(((2600-$X29)/$W29)*$Y29,2))*'umowa o pracę'!$E$8,2),0)))),0)))&gt;$J29,$J29,IF(AND($V29=1,$I29&gt;0),ROUND(IF($W29+$X29&gt;=2600,2600*'umowa o pracę'!$E$8,($W29+$X29)*'umowa o pracę'!$E$8),2)+IF($X29=0,ROUND(IF($W29&gt;2600,ROUND($Z29/$W29*2600,2),$Z29)*'umowa o pracę'!$E$8,2),ROUND(IF($W29&gt;2600,ROUND($Z29/$W29*2600,2),$Z29)*'umowa o pracę'!$E$8,2)),ROUND(IF($W29+$X29&gt;=2600,2600*'umowa o pracę'!$E$8,($W29+$X29)*'umowa o pracę'!$E$8),2)-IF(AND($X29=0,I29&gt;0),ROUND(ROUND(IF($W29&gt;2600,ROUND($Y29/$W29*2600,2),$Y29),2)*'umowa o pracę'!$E$8,2),IF($X29&gt;0,IF($W29+$X29&lt;2600,ROUND(ROUND($Y29+ROUND($X29*9%,2),2)*'umowa o pracę'!$E$8,2),IF(AND($W29+$X29&gt;=2600,$X29&lt;2600,$W29&lt;2600),ROUND((ROUND(((2600-$X29)/$W29)*$Y29,2)+ROUND($X29*9%,2))*'umowa o pracę'!$E$8,2),IF(AND($W29+$X29&gt;=2600,$X29&gt;=2600),ROUND((ROUND(2600*9%,2))*'umowa o pracę'!$E$8,2),IF(AND($W29+$X29&gt;=2600,$W29&gt;=2600,$X29&lt;2600),ROUND((ROUND($X29*9%,2)+ROUND(((2600-$X29)/$W29)*$Y29,2))*'umowa o pracę'!$E$8,2),0)))),0)))))</f>
        <v>0</v>
      </c>
      <c r="AC29" s="32">
        <f>IF(IF(IF(AND($V29=1,$I29&gt;0),ROUND(IF($W29+$X29&gt;=2800,2800*'umowa o pracę'!$E$8,($W29+$X29)*'umowa o pracę'!$E$8),2)+IF($X29=0,ROUND(IF($W29&gt;2800,ROUND($Z29/$W29*2800,2),$Z29)*'umowa o pracę'!$E$8,2),ROUND(IF($W29&gt;2800,ROUND($Z29/$W29*2800,2),$Z29)*'umowa o pracę'!$E$8,2)),ROUND(IF($W29+$X29&gt;=2800,2800*'umowa o pracę'!$E$8,($W29+$X29)*'umowa o pracę'!$E$8),2)-IF($X29=0,ROUND(ROUND(IF($W29&gt;2800,ROUND($Y29/$W29*2800,2),$Y29),2)*'umowa o pracę'!$E$8,2),IF($X29&gt;0,IF($W29+$X29&lt;2800,ROUND(ROUND($Y29+ROUND($X29*9%,2),2)*'umowa o pracę'!$E$8,2),IF(AND($W29+$X29&gt;=2800,$X29&lt;2800,$W29&lt;2800),ROUND((ROUND(((2800-$X29)/$W29)*$Y29,2)+ROUND($X29*9%,2))*'umowa o pracę'!$E$8,2),IF(AND($W29+$X29&gt;=2800,$X29&gt;=2800),ROUND((ROUND(2800*9%,2))*'umowa o pracę'!$E$8,2),IF(AND($W29+$X29&gt;=2800,$W29&gt;=2800,$X29&lt;2800),ROUND((ROUND($X29*9%,2)+ROUND(((2800-$X29)/$W29)*$Y29,2))*'umowa o pracę'!$E$8,2),0)))),0)))&gt;$J29,$J29,IF(AND($V29=1,$I29&gt;0),ROUND(IF($W29+$X29&gt;=2800,2800*'umowa o pracę'!$E$8,($W29+$X29)*'umowa o pracę'!$E$8),2)+IF($X29=0,ROUND(IF($W29&gt;2800,ROUND($Z29/$W29*2800,2),$Z29)*'umowa o pracę'!$E$8,2),ROUND(IF($W29&gt;2800,ROUND($Z29/$W29*2800,2),$Z29)*'umowa o pracę'!$E$8,2)),ROUND(IF($W29+$X29&gt;=2800,2800*'umowa o pracę'!$E$8,($W29+$X29)*'umowa o pracę'!$E$8),2)-IF($X29=0,ROUND(ROUND(IF($W29&gt;2800,ROUND($Y29/$W29*2800,2),$Y29),2)*'umowa o pracę'!$E$8,2),IF($X29&gt;0,IF($W29+$X29&lt;2800,ROUND(ROUND($Y29+ROUND($X29*9%,2),2)*'umowa o pracę'!$E$8,2),IF(AND($W29+$X29&gt;=2800,$X29&lt;2800,$W29&lt;2800),ROUND((ROUND(((2800-$X29)/$W29)*$Y29,2)+ROUND($X29*9%,2))*'umowa o pracę'!$E$8,2),IF(AND($W29+$X29&gt;=2800,$X29&gt;=2800),ROUND((ROUND(2800*9%,2))*'umowa o pracę'!$E$8,2),IF(AND($W29+$X29&gt;=2800,$W29&gt;=2800,$X29&lt;2800),ROUND((ROUND($X29*9%,2)+ROUND(((2800-$X29)/$W29)*$Y29,2))*'umowa o pracę'!$E$8,2),0)))),0))))&gt;$J29,$J29,IF(IF(AND($V29=1,$I29&gt;0),ROUND(IF($W29+$X29&gt;=2800,2800*'umowa o pracę'!$E$8,($W29+$X29)*'umowa o pracę'!$E$8),2)+IF($X29=0,ROUND(IF($W29&gt;2800,ROUND($Z29/$W29*2800,2),$Z29)*'umowa o pracę'!$E$8,2),ROUND(IF($W29&gt;2800,ROUND($Z29/$W29*2800,2),$Z29)*'umowa o pracę'!$E$8,2)),ROUND(IF($W29+$X29&gt;=2800,2800*'umowa o pracę'!$E$8,($W29+$X29)*'umowa o pracę'!$E$8),2)-IF($X29=0,ROUND(ROUND(IF($W29&gt;2800,ROUND($Y29/$W29*2800,2),$Y29),2)*'umowa o pracę'!$E$8,2),IF($X29&gt;0,IF($W29+$X29&lt;2800,ROUND(ROUND($Y29+ROUND($X29*9%,2),2)*'umowa o pracę'!$E$8,2),IF(AND($W29+$X29&gt;=2800,$X29&lt;2800,$W29&lt;2800),ROUND((ROUND(((2800-$X29)/$W29)*$Y29,2)+ROUND($X29*9%,2))*'umowa o pracę'!$E$8,2),IF(AND($W29+$X29&gt;=2800,$X29&gt;=2800),ROUND((ROUND(2800*9%,2))*'umowa o pracę'!$E$8,2),IF(AND($W29+$X29&gt;=2800,$W29&gt;=2800,$X29&lt;2800),ROUND((ROUND($X29*9%,2)+ROUND(((2800-$X29)/$W29)*$Y29,2))*'umowa o pracę'!$E$8,2),0)))),0)))&gt;$J29,$J29,IF(AND($V29=1,$I29&gt;0),ROUND(IF($W29+$X29&gt;=2800,2800*'umowa o pracę'!$E$8,($W29+$X29)*'umowa o pracę'!$E$8),2)+IF($X29=0,ROUND(IF($W29&gt;2800,ROUND($Z29/$W29*2800,2),$Z29)*'umowa o pracę'!$E$8,2),ROUND(IF($W29&gt;2800,ROUND($Z29/$W29*2800,2),$Z29)*'umowa o pracę'!$E$8,2)),ROUND(IF($W29+$X29&gt;=2800,2800*'umowa o pracę'!$E$8,($W29+$X29)*'umowa o pracę'!$E$8),2)-IF(AND($X29=0,I29&gt;0),ROUND(ROUND(IF($W29&gt;2800,ROUND($Y29/$W29*2800,2),$Y29),2)*'umowa o pracę'!$E$8,2),IF($X29&gt;0,IF($W29+$X29&lt;2800,ROUND(ROUND($Y29+ROUND($X29*9%,2),2)*'umowa o pracę'!$E$8,2),IF(AND($W29+$X29&gt;=2800,$X29&lt;2800,$W29&lt;2800),ROUND((ROUND(((2800-$X29)/$W29)*$Y29,2)+ROUND($X29*9%,2))*'umowa o pracę'!$E$8,2),IF(AND($W29+$X29&gt;=2800,$X29&gt;=2800),ROUND((ROUND(2800*9%,2))*'umowa o pracę'!$E$8,2),IF(AND($W29+$X29&gt;=2800,$W29&gt;=2800,$X29&lt;2800),ROUND((ROUND($X29*9%,2)+ROUND(((2800-$X29)/$W29)*$Y29,2))*'umowa o pracę'!$E$8,2),0)))),0)))))</f>
        <v>0</v>
      </c>
      <c r="AD29" s="32">
        <f>IF('umowa o pracę'!$E$7=2020,IF(IF($V29=1,IF($X29=0,ROUND(IF($W29&gt;2600,ROUND($Y29/$W29*2600,2),$Y29)*'umowa o pracę'!$E$8,2),IF($W29+$X29&lt;2600,ROUND(ROUND($Y29+ROUND($X29*9%,2),2)*'umowa o pracę'!$E$8,2),IF(AND($W29+$X29&gt;=2600,$W29&lt;2600),ROUND((ROUND($Y29+ROUND((2600-$W29)*9%,2),2))*'umowa o pracę'!$E$8,2),IF(AND($W29+$X29&gt;=2600,$W29&gt;=2600),ROUND(ROUND($Y29/$W29*2600,2)*'umowa o pracę'!$E$8,2),0)))),0)&gt;$H29,$H29,IF($V29=1,IF($X29=0,ROUND(IF($W29&gt;2600,ROUND($Y29/$W29*2600,2),$Y29)*'umowa o pracę'!$E$8,2),IF($W29+$X29&lt;2600,ROUND(ROUND($Y29+ROUND($X29*9%,2),2)*'umowa o pracę'!$E$8,2),IF(AND($W29+$X29&gt;=2600,$W29&lt;2600),ROUND((ROUND($Y29+ROUND((2600-$W29)*9%,2),2))*'umowa o pracę'!$E$8,2),IF(AND($W29+$X29&gt;=2600,$W29&gt;=2600),ROUND(ROUND($Y29/$W29*2600,2)*'umowa o pracę'!$E$8,2),0)))),0)),IF('umowa o pracę'!$E$7=2021,IF(IF($V29=1,IF($X29=0,ROUND(IF($W29&gt;2800,ROUND($Y29/$W29*2800,2),$Y29)*'umowa o pracę'!$E$8,2),IF($W29+$X29&lt;2800,ROUND(ROUND($Y29+ROUND($X29*9%,2),2)*'umowa o pracę'!$E$8,2),IF(AND($W29+$X29&gt;=2800,$W29&lt;2800),ROUND((ROUND($Y29+ROUND((2800-$W29)*9%,2),2))*'umowa o pracę'!$E$8,2),IF(AND($W29+$X29&gt;=2800,$W29&gt;=2800),ROUND(ROUND($Y29/$W29*2800,2)*'umowa o pracę'!$E$8,2),0)))),0)&gt;$H29,$H29,IF($V29=1,IF($X29=0,ROUND(IF($W29&gt;2800,ROUND($Y29/$W29*2800,2),$Y29)*'umowa o pracę'!$E$8,2),IF($W29+$X29&lt;2800,ROUND(ROUND($Y29+ROUND($X29*9%,2),2)*'umowa o pracę'!$E$8,2),IF(AND($W29+$X29&gt;=2800,$W29&lt;2800),ROUND((ROUND($Y29+ROUND((2800-$W29)*9%,2),2))*'umowa o pracę'!$E$8,2),IF(AND($W29+$X29&gt;=2800,$W29&gt;=2800),ROUND(ROUND($Y29/$W29*2800,2)*'umowa o pracę'!$E$8,2),0)))),0)),0))</f>
        <v>0</v>
      </c>
      <c r="AE29" s="32">
        <f>IF('umowa o pracę'!$E$7=2020,IF(IF($V29=1,IF($X29=0,ROUND(IF($W29&gt;2600,ROUND($Z29/$W29*2600,2),$Z29)*'umowa o pracę'!$E$8,2),ROUND(IF($W29&gt;2600,ROUND($Z29/$W29*2600,2),$Z29)*'umowa o pracę'!$E$8,2)),0)&gt;$I29,$I29,IF($V29=1,IF($X29=0,ROUND(IF($W29&gt;2600,ROUND($Z29/$W29*2600,2),$Z29)*'umowa o pracę'!$E$8,2),ROUND(IF($W29&gt;2600,ROUND($Z29/$W29*2600,2),$Z29)*'umowa o pracę'!$E$8,2)),0)),IF('umowa o pracę'!$E$7=2021,IF(IF($V29=1,IF($X29=0,ROUND(IF($W29&gt;2800,ROUND($Z29/$W29*2800,2),$Z29)*'umowa o pracę'!$E$8,2),ROUND(IF($W29&gt;2800,ROUND($Z29/$W29*2800,2),$Z29)*'umowa o pracę'!$E$8,2)),0)&gt;$I29,$I29,IF($V29=1,IF($X29=0,ROUND(IF($W29&gt;2800,ROUND($Z29/$W29*2800,2),$Z29)*'umowa o pracę'!$E$8,2),ROUND(IF($W29&gt;2800,ROUND($Z29/$W29*2800,2),$Z29)*'umowa o pracę'!$E$8,2)),0)),0))</f>
        <v>0</v>
      </c>
      <c r="AF29" s="56">
        <f>IF('umowa o pracę'!$E$7=2020,$AB29,IF('umowa o pracę'!$E$7=2021,$AC29,0))</f>
        <v>0</v>
      </c>
      <c r="AG29" s="53">
        <f t="shared" si="1"/>
        <v>1</v>
      </c>
      <c r="AH29" s="39">
        <f>IF('umowa o pracę'!$E$6&lt;3,0,$L29)</f>
        <v>0</v>
      </c>
      <c r="AI29" s="39">
        <f>IF('umowa o pracę'!$E$6&lt;3,0,$M29)</f>
        <v>0</v>
      </c>
      <c r="AJ29" s="55">
        <f>IF('umowa o pracę'!$E$6&lt;3,0,$N29)</f>
        <v>0</v>
      </c>
      <c r="AK29" s="55">
        <f>IF('umowa o pracę'!$E$6&lt;3,0,$O29)</f>
        <v>0</v>
      </c>
      <c r="AL29" s="32">
        <f>IF('umowa o pracę'!$E$7=2020,ROUND(IF($AH29&gt;=2600,2600*'umowa o pracę'!$E$8,$AH29*'umowa o pracę'!$E$8),2),IF('umowa o pracę'!$E$7=2021,ROUND(IF($AH29&gt;=2800,2800*'umowa o pracę'!$E$8,$AH29*'umowa o pracę'!$E$8),2),0))</f>
        <v>0</v>
      </c>
      <c r="AM29" s="32">
        <f>IF(IF(IF(AND($AG29=1,$I29&gt;0),ROUND(IF($AH29+$AI29&gt;=2600,2600*'umowa o pracę'!$E$8,($AH29+$AI29)*'umowa o pracę'!$E$8),2)+IF($AI29=0,ROUND(IF($AH29&gt;2600,ROUND($AK29/$AH29*2600,2),$AK29)*'umowa o pracę'!$E$8,2),ROUND(IF($AH29&gt;2600,ROUND($AK29/$AH29*2600,2),$AK29)*'umowa o pracę'!$E$8,2)),ROUND(IF($AH29+$AI29&gt;=2600,2600*'umowa o pracę'!$E$8,($AH29+$AI29)*'umowa o pracę'!$E$8),2)-IF($AI29=0,ROUND(ROUND(IF($AH29&gt;2600,ROUND($AJ29/$AH29*2600,2),$AJ29),2)*'umowa o pracę'!$E$8,2),IF($AI29&gt;0,IF($AH29+$AI29&lt;2600,ROUND(ROUND($AJ29+ROUND($AI29*9%,2),2)*'umowa o pracę'!$E$8,2),IF(AND($AH29+$AI29&gt;=2600,$AI29&lt;2600,$AH29&lt;2600),ROUND((ROUND(((2600-$AI29)/$AH29)*$AJ29,2)+ROUND($AI29*9%,2))*'umowa o pracę'!$E$8,2),IF(AND($AH29+$AI29&gt;=2600,$AI29&gt;=2600),ROUND((ROUND(2600*9%,2))*'umowa o pracę'!$E$8,2),IF(AND($AH29+$AI29&gt;=2600,$AH29&gt;=2600,$AI29&lt;2600),ROUND((ROUND($AI29*9%,2)+ROUND(((2600-$AI29)/$AH29)*$AJ29,2))*'umowa o pracę'!$E$8,2),0)))),0)))&gt;$J29,$J29,IF(AND($AG29=1,$I29&gt;0),ROUND(IF($AH29+$AI29&gt;=2600,2600*'umowa o pracę'!$E$8,($AH29+$AI29)*'umowa o pracę'!$E$8),2)+IF($AI29=0,ROUND(IF($AH29&gt;2600,ROUND($AK29/$AH29*2600,2),$AK29)*'umowa o pracę'!$E$8,2),ROUND(IF($AH29&gt;2600,ROUND($AK29/$AH29*2600,2),$AK29)*'umowa o pracę'!$E$8,2)),ROUND(IF($AH29+$AI29&gt;=2600,2600*'umowa o pracę'!$E$8,($AH29+$AI29)*'umowa o pracę'!$E$8),2)-IF($AI29=0,ROUND(ROUND(IF($AH29&gt;2600,ROUND($AJ29/$AH29*2600,2),$AJ29),2)*'umowa o pracę'!$E$8,2),IF($AI29&gt;0,IF($AH29+$AI29&lt;2600,ROUND(ROUND($AJ29+ROUND($AI29*9%,2),2)*'umowa o pracę'!$E$8,2),IF(AND($AH29+$AI29&gt;=2600,$AI29&lt;2600,$AH29&lt;2600),ROUND((ROUND(((2600-$AI29)/$AH29)*$AJ29,2)+ROUND($AI29*9%,2))*'umowa o pracę'!$E$8,2),IF(AND($AH29+$AI29&gt;=2600,$AI29&gt;=2600),ROUND((ROUND(2600*9%,2))*'umowa o pracę'!$E$8,2),IF(AND($AH29+$AI29&gt;=2600,$AH29&gt;=2600,$AI29&lt;2600),ROUND((ROUND($AI29*9%,2)+ROUND(((2600-$AI29)/$AH29)*$AJ29,2))*'umowa o pracę'!$E$8,2),0)))),0))))&gt;$J29,$J29,IF(IF(AND($AG29=1,$I29&gt;0),ROUND(IF($AH29+$AI29&gt;=2600,2600*'umowa o pracę'!$E$8,($AH29+$AI29)*'umowa o pracę'!$E$8),2)+IF($AI29=0,ROUND(IF($AH29&gt;2600,ROUND($AK29/$AH29*2600,2),$AK29)*'umowa o pracę'!$E$8,2),ROUND(IF($AH29&gt;2600,ROUND($AK29/$AH29*2600,2),$AK29)*'umowa o pracę'!$E$8,2)),ROUND(IF($AH29+$AI29&gt;=2600,2600*'umowa o pracę'!$E$8,($AH29+$AI29)*'umowa o pracę'!$E$8),2)-IF($AI29=0,ROUND(ROUND(IF($AH29&gt;2600,ROUND($AJ29/$AH29*2600,2),$AJ29),2)*'umowa o pracę'!$E$8,2),IF($AI29&gt;0,IF($AH29+$AI29&lt;2600,ROUND(ROUND($AJ29+ROUND($AI29*9%,2),2)*'umowa o pracę'!$E$8,2),IF(AND($AH29+$AI29&gt;=2600,$AI29&lt;2600,$AH29&lt;2600),ROUND((ROUND(((2600-$AI29)/$AH29)*$AJ29,2)+ROUND($AI29*9%,2))*'umowa o pracę'!$E$8,2),IF(AND($AH29+$AI29&gt;=2600,$AI29&gt;=2600),ROUND((ROUND(2600*9%,2))*'umowa o pracę'!$E$8,2),IF(AND($AH29+$AI29&gt;=2600,$AH29&gt;=2600,$AI29&lt;2600),ROUND((ROUND($AI29*9%,2)+ROUND(((2600-$AI29)/$AH29)*$AJ29,2))*'umowa o pracę'!$E$8,2),0)))),0)))&gt;$J29,$J29,IF(AND($AG29=1,$I29&gt;0),ROUND(IF($AH29+$AI29&gt;=2600,2600*'umowa o pracę'!$E$8,($AH29+$AI29)*'umowa o pracę'!$E$8),2)+IF($AI29=0,ROUND(IF($AH29&gt;2600,ROUND($AK29/$AH29*2600,2),$AK29)*'umowa o pracę'!$E$8,2),ROUND(IF($AH29&gt;2600,ROUND($AK29/$AH29*2600,2),$AK29)*'umowa o pracę'!$E$8,2)),ROUND(IF($AH29+$AI29&gt;=2600,2600*'umowa o pracę'!$E$8,($AH29+$AI29)*'umowa o pracę'!$E$8),2)-IF(AND($AI29=0,I29&gt;0),ROUND(ROUND(IF($AH29&gt;2600,ROUND($AJ29/$AH29*2600,2),$AJ29),2)*'umowa o pracę'!$E$8,2),IF($AI29&gt;0,IF($AH29+$AI29&lt;2600,ROUND(ROUND($AJ29+ROUND($AI29*9%,2),2)*'umowa o pracę'!$E$8,2),IF(AND($AH29+$AI29&gt;=2600,$AI29&lt;2600,$AH29&lt;2600),ROUND((ROUND(((2600-$AI29)/$AH29)*$AJ29,2)+ROUND($AI29*9%,2))*'umowa o pracę'!$E$8,2),IF(AND($AH29+$AI29&gt;=2600,$AI29&gt;=2600),ROUND((ROUND(2600*9%,2))*'umowa o pracę'!$E$8,2),IF(AND($AH29+$AI29&gt;=2600,$AH29&gt;=2600,$AI29&lt;2600),ROUND((ROUND($AI29*9%,2)+ROUND(((2600-$AI29)/$AH29)*$AJ29,2))*'umowa o pracę'!$E$8,2),0)))),0)))))</f>
        <v>0</v>
      </c>
      <c r="AN29" s="32">
        <f>IF(IF(IF(AND($AG29=1,$I29&gt;0),ROUND(IF($AH29+$AI29&gt;=2800,2800*'umowa o pracę'!$E$8,($AH29+$AI29)*'umowa o pracę'!$E$8),2)+IF($AI29=0,ROUND(IF($AH29&gt;2800,ROUND($AK29/$AH29*2800,2),$AK29)*'umowa o pracę'!$E$8,2),ROUND(IF($AH29&gt;2800,ROUND($AK29/$AH29*2800,2),$AK29)*'umowa o pracę'!$E$8,2)),ROUND(IF($AH29+$AI29&gt;=2800,2800*'umowa o pracę'!$E$8,($AH29+$AI29)*'umowa o pracę'!$E$8),2)-IF($AI29=0,ROUND(ROUND(IF($AH29&gt;2800,ROUND($AJ29/$AH29*2800,2),$AJ29),2)*'umowa o pracę'!$E$8,2),IF($AI29&gt;0,IF($AH29+$AI29&lt;2800,ROUND(ROUND($AJ29+ROUND($AI29*9%,2),2)*'umowa o pracę'!$E$8,2),IF(AND($AH29+$AI29&gt;=2800,$AI29&lt;2800,$AH29&lt;2800),ROUND((ROUND(((2800-$AI29)/$AH29)*$AJ29,2)+ROUND($AI29*9%,2))*'umowa o pracę'!$E$8,2),IF(AND($AH29+$AI29&gt;=2800,$AI29&gt;=2800),ROUND((ROUND(2800*9%,2))*'umowa o pracę'!$E$8,2),IF(AND($AH29+$AI29&gt;=2800,$AH29&gt;=2800,$AI29&lt;2800),ROUND((ROUND($AI29*9%,2)+ROUND(((2800-$AI29)/$AH29)*$AJ29,2))*'umowa o pracę'!$E$8,2),0)))),0)))&gt;$J29,$J29,IF(AND($AG29=1,$I29&gt;0),ROUND(IF($AH29+$AI29&gt;=2800,2800*'umowa o pracę'!$E$8,($AH29+$AI29)*'umowa o pracę'!$E$8),2)+IF($AI29=0,ROUND(IF($AH29&gt;2800,ROUND($AK29/$AH29*2800,2),$AK29)*'umowa o pracę'!$E$8,2),ROUND(IF($AH29&gt;2800,ROUND($AK29/$AH29*2800,2),$AK29)*'umowa o pracę'!$E$8,2)),ROUND(IF($AH29+$AI29&gt;=2800,2800*'umowa o pracę'!$E$8,($AH29+$AI29)*'umowa o pracę'!$E$8),2)-IF($AI29=0,ROUND(ROUND(IF($AH29&gt;2800,ROUND($AJ29/$AH29*2800,2),$AJ29),2)*'umowa o pracę'!$E$8,2),IF($AI29&gt;0,IF($AH29+$AI29&lt;2800,ROUND(ROUND($AJ29+ROUND($AI29*9%,2),2)*'umowa o pracę'!$E$8,2),IF(AND($AH29+$AI29&gt;=2800,$AI29&lt;2800,$AH29&lt;2800),ROUND((ROUND(((2800-$AI29)/$AH29)*$AJ29,2)+ROUND($AI29*9%,2))*'umowa o pracę'!$E$8,2),IF(AND($AH29+$AI29&gt;=2800,$AI29&gt;=2800),ROUND((ROUND(2800*9%,2))*'umowa o pracę'!$E$8,2),IF(AND($AH29+$AI29&gt;=2800,$AH29&gt;=2800,$AI29&lt;2800),ROUND((ROUND($AI29*9%,2)+ROUND(((2800-$AI29)/$AH29)*$AJ29,2))*'umowa o pracę'!$E$8,2),0)))),0))))&gt;$J29,$J29,IF(IF(AND($AG29=1,$I29&gt;0),ROUND(IF($AH29+$AI29&gt;=2800,2800*'umowa o pracę'!$E$8,($AH29+$AI29)*'umowa o pracę'!$E$8),2)+IF($AI29=0,ROUND(IF($AH29&gt;2800,ROUND($AK29/$AH29*2800,2),$AK29)*'umowa o pracę'!$E$8,2),ROUND(IF($AH29&gt;2800,ROUND($AK29/$AH29*2800,2),$AK29)*'umowa o pracę'!$E$8,2)),ROUND(IF($AH29+$AI29&gt;=2800,2800*'umowa o pracę'!$E$8,($AH29+$AI29)*'umowa o pracę'!$E$8),2)-IF($AI29=0,ROUND(ROUND(IF($AH29&gt;2800,ROUND($AJ29/$AH29*2800,2),$AJ29),2)*'umowa o pracę'!$E$8,2),IF($AI29&gt;0,IF($AH29+$AI29&lt;2800,ROUND(ROUND($AJ29+ROUND($AI29*9%,2),2)*'umowa o pracę'!$E$8,2),IF(AND($AH29+$AI29&gt;=2800,$AI29&lt;2800,$AH29&lt;2800),ROUND((ROUND(((2800-$AI29)/$AH29)*$AJ29,2)+ROUND($AI29*9%,2))*'umowa o pracę'!$E$8,2),IF(AND($AH29+$AI29&gt;=2800,$AI29&gt;=2800),ROUND((ROUND(2800*9%,2))*'umowa o pracę'!$E$8,2),IF(AND($AH29+$AI29&gt;=2800,$AH29&gt;=2800,$AI29&lt;2800),ROUND((ROUND($AI29*9%,2)+ROUND(((2800-$AI29)/$AH29)*$AJ29,2))*'umowa o pracę'!$E$8,2),0)))),0)))&gt;$J29,$J29,IF(AND($AG29=1,$I29&gt;0),ROUND(IF($AH29+$AI29&gt;=2800,2800*'umowa o pracę'!$E$8,($AH29+$AI29)*'umowa o pracę'!$E$8),2)+IF($AI29=0,ROUND(IF($AH29&gt;2800,ROUND($AK29/$AH29*2800,2),$AK29)*'umowa o pracę'!$E$8,2),ROUND(IF($AH29&gt;2800,ROUND($AK29/$AH29*2800,2),$AK29)*'umowa o pracę'!$E$8,2)),ROUND(IF($AH29+$AI29&gt;=2800,2800*'umowa o pracę'!$E$8,($AH29+$AI29)*'umowa o pracę'!$E$8),2)-IF(AND($AI29=0,I29&gt;0),ROUND(ROUND(IF($AH29&gt;2800,ROUND($AJ29/$AH29*2800,2),$AJ29),2)*'umowa o pracę'!$E$8,2),IF($AI29&gt;0,IF($AH29+$AI29&lt;2800,ROUND(ROUND($AJ29+ROUND($AI29*9%,2),2)*'umowa o pracę'!$E$8,2),IF(AND($AH29+$AI29&gt;=2800,$AI29&lt;2800,$AH29&lt;2800),ROUND((ROUND(((2800-$AI29)/$AH29)*$AJ29,2)+ROUND($AI29*9%,2))*'umowa o pracę'!$E$8,2),IF(AND($AH29+$AI29&gt;=2800,$AI29&gt;=2800),ROUND((ROUND(2800*9%,2))*'umowa o pracę'!$E$8,2),IF(AND($AH29+$AI29&gt;=2800,$AH29&gt;=2800,$AI29&lt;2800),ROUND((ROUND($AI29*9%,2)+ROUND(((2800-$AI29)/$AH29)*$AJ29,2))*'umowa o pracę'!$E$8,2),0)))),0)))))</f>
        <v>0</v>
      </c>
      <c r="AO29" s="32">
        <f>IF('umowa o pracę'!$E$7=2020,IF(IF($AG29=1,IF($AI29=0,ROUND(IF($AH29&gt;2600,ROUND($AJ29/$AH29*2600,2),$AJ29)*'umowa o pracę'!$E$8,2),IF($AH29+$AI29&lt;2600,ROUND(ROUND($AJ29+ROUND($AI29*9%,2),2)*'umowa o pracę'!$E$8,2),IF(AND($AH29+$AI29&gt;=2600,$AH29&lt;2600),ROUND((ROUND($AJ29+ROUND((2600-$AH29)*9%,2),2))*'umowa o pracę'!$E$8,2),IF(AND($AH29+$AI29&gt;=2600,$AH29&gt;=2600),ROUND(ROUND($AJ29/$AH29*2600,2)*'umowa o pracę'!$E$8,2),0)))),0)&gt;$H29,$H29,IF($AG29=1,IF($AI29=0,ROUND(IF($AH29&gt;2600,ROUND($AJ29/$AH29*2600,2),$AJ29)*'umowa o pracę'!$E$8,2),IF($AH29+$AI29&lt;2600,ROUND(ROUND($AJ29+ROUND($AI29*9%,2),2)*'umowa o pracę'!$E$8,2),IF(AND($AH29+$AI29&gt;=2600,$AH29&lt;2600),ROUND((ROUND($AJ29+ROUND((2600-$AH29)*9%,2),2))*'umowa o pracę'!$E$8,2),IF(AND($AH29+$AI29&gt;=2600,$AH29&gt;=2600),ROUND(ROUND($AJ29/$AH29*2600,2)*'umowa o pracę'!$E$8,2),0)))),0)),IF('umowa o pracę'!$E$7=2021,IF(IF($AG29=1,IF($AI29=0,ROUND(IF($AH29&gt;2800,ROUND($AJ29/$AH29*2800,2),$AJ29)*'umowa o pracę'!$E$8,2),IF($AH29+$AI29&lt;2800,ROUND(ROUND($AJ29+ROUND($AI29*9%,2),2)*'umowa o pracę'!$E$8,2),IF(AND($AH29+$AI29&gt;=2800,$AH29&lt;2800),ROUND((ROUND($AJ29+ROUND((2800-$AH29)*9%,2),2))*'umowa o pracę'!$E$8,2),IF(AND($AH29+$AI29&gt;=2800,$AH29&gt;=2800),ROUND(ROUND($AJ29/$AH29*2800,2)*'umowa o pracę'!$E$8,2),0)))),0)&gt;$H29,$H29,IF($AG29=1,IF($AI29=0,ROUND(IF($AH29&gt;2800,ROUND($AJ29/$AH29*2800,2),$AJ29)*'umowa o pracę'!$E$8,2),IF($AH29+$AI29&lt;2800,ROUND(ROUND($AJ29+ROUND($AI29*9%,2),2)*'umowa o pracę'!$E$8,2),IF(AND($AH29+$AI29&gt;=2800,$AH29&lt;2800),ROUND((ROUND($AJ29+ROUND((2800-$AH29)*9%,2),2))*'umowa o pracę'!$E$8,2),IF(AND($AH29+$AI29&gt;=2800,$AH29&gt;=2800),ROUND(ROUND($AJ29/$AH29*2800,2)*'umowa o pracę'!$E$8,2),0)))),0)),0))</f>
        <v>0</v>
      </c>
      <c r="AP29" s="32">
        <f>IF('umowa o pracę'!$E$7=2020,IF(IF($AG29=1,IF($AI29=0,ROUND(IF($AH29&gt;2600,ROUND($AK29/$AH29*2600,2),$AK29)*'umowa o pracę'!$E$8,2),ROUND(IF($AH29&gt;2600,ROUND($AK29/$AH29*2600,2),$AK29)*'umowa o pracę'!$E$8,2)),0)&gt;$I29,$I29,IF($AG29=1,IF($AI29=0,ROUND(IF($AH29&gt;2600,ROUND($AK29/$AH29*2600,2),$AK29)*'umowa o pracę'!$E$8,2),ROUND(IF($AH29&gt;2600,ROUND($AK29/$AH29*2600,2),$AK29)*'umowa o pracę'!$E$8,2)),0)),IF('umowa o pracę'!$E$7=2021,IF(IF($AG29=1,IF($AI29=0,ROUND(IF($AH29&gt;2800,ROUND($AK29/$AH29*2800,2),$AK29)*'umowa o pracę'!$E$8,2),ROUND(IF($AH29&gt;2800,ROUND($AK29/$AH29*2800,2),$AK29)*'umowa o pracę'!$E$8,2)),0)&gt;$I29,$I29,IF($AG29=1,IF($AI29=0,ROUND(IF($AH29&gt;2800,ROUND($AK29/$AH29*2800,2),$AK29)*'umowa o pracę'!$E$8,2),ROUND(IF($AH29&gt;2800,ROUND($AK29/$AH29*2800,2),$AK29)*'umowa o pracę'!$E$8,2)),0)),0))</f>
        <v>0</v>
      </c>
      <c r="AQ29" s="56">
        <f>IF('umowa o pracę'!$E$7=2020,$AM29,IF('umowa o pracę'!$E$7=2021,$AN29,0))</f>
        <v>0</v>
      </c>
      <c r="AR29" s="33">
        <f>IF('umowa o pracę'!$E$7=0,0,U29+AF29+AQ29)</f>
        <v>0</v>
      </c>
      <c r="AS29" s="19"/>
      <c r="AT29" s="19"/>
      <c r="AU29" s="19"/>
      <c r="AV29" s="19"/>
      <c r="AW29" s="19"/>
      <c r="AX29" s="19">
        <f t="shared" si="2"/>
        <v>10</v>
      </c>
      <c r="AY29" s="19"/>
      <c r="AZ29" s="234">
        <f t="shared" si="3"/>
        <v>0</v>
      </c>
      <c r="BA29" s="234">
        <f t="shared" si="4"/>
        <v>0</v>
      </c>
      <c r="BB29" s="234">
        <f t="shared" si="5"/>
        <v>0</v>
      </c>
      <c r="BC29" s="234">
        <f t="shared" si="6"/>
        <v>0</v>
      </c>
      <c r="BD29" s="234">
        <f t="shared" si="7"/>
        <v>0</v>
      </c>
      <c r="BE29" s="234">
        <f t="shared" si="8"/>
        <v>0</v>
      </c>
      <c r="BF29" s="234">
        <f t="shared" si="9"/>
        <v>0</v>
      </c>
      <c r="BG29" s="234">
        <f t="shared" si="10"/>
        <v>0</v>
      </c>
      <c r="BH29" s="234">
        <f t="shared" si="11"/>
        <v>0</v>
      </c>
      <c r="BI29" s="238">
        <f t="shared" si="12"/>
        <v>0</v>
      </c>
      <c r="BJ29" s="236"/>
      <c r="BK29" s="236"/>
      <c r="BL29" s="237"/>
    </row>
    <row r="30" spans="1:64" ht="15.75" customHeight="1" x14ac:dyDescent="0.25">
      <c r="A30" s="129">
        <v>19</v>
      </c>
      <c r="B30" s="57"/>
      <c r="C30" s="57"/>
      <c r="D30" s="36"/>
      <c r="E30" s="36"/>
      <c r="F30" s="242"/>
      <c r="G30" s="37">
        <v>1</v>
      </c>
      <c r="H30" s="58">
        <v>0</v>
      </c>
      <c r="I30" s="59">
        <v>0</v>
      </c>
      <c r="J30" s="60">
        <v>0</v>
      </c>
      <c r="K30" s="52">
        <v>1</v>
      </c>
      <c r="L30" s="39">
        <v>0</v>
      </c>
      <c r="M30" s="39">
        <v>0</v>
      </c>
      <c r="N30" s="39">
        <v>0</v>
      </c>
      <c r="O30" s="39">
        <v>0</v>
      </c>
      <c r="P30" s="35">
        <f>IF('umowa o pracę'!$E$7=2020,ROUND(IF($L30&gt;=2600,2600*'umowa o pracę'!$E$8,$L30*'umowa o pracę'!$E$8),2),IF('umowa o pracę'!$E$7=2021,ROUND(IF($L30&gt;=2800,2800*'umowa o pracę'!$E$8,$L30*'umowa o pracę'!$E$8),2),0))</f>
        <v>0</v>
      </c>
      <c r="Q30" s="252">
        <f>IF(IF(IF(AND($K30=1,$I30&gt;0),ROUND(IF($L30+$M30&gt;=2600,2600*'umowa o pracę'!$E$8,($L30+$M30)*'umowa o pracę'!$E$8),2)+IF($M30=0,ROUND(IF($L30&gt;2600,ROUND($O30/$L30*2600,2),$O30)*'umowa o pracę'!$E$8,2),ROUND(IF($L30&gt;2600,ROUND($O30/$L30*2600,2),$O30)*'umowa o pracę'!$E$8,2)),ROUND(IF($L30+$M30&gt;=2600,2600*'umowa o pracę'!$E$8,($L30+$M30)*'umowa o pracę'!$E$8),2)-IF($M30=0,ROUND(ROUND(IF($L30&gt;2600,ROUND($N30/$L30*2600,2),$N30),2)*'umowa o pracę'!$E$8,2),IF($M30&gt;0,IF($L30+$M30&lt;2600,ROUND(ROUND($N30+ROUND($M30*9%,2),2)*'umowa o pracę'!$E$8,2),IF(AND($L30+$M30&gt;=2600,$M30&lt;2600,$L30&lt;2600),ROUND((ROUND(((2600-$M30)/$L30)*$N30,2)+ROUND($M30*9%,2))*'umowa o pracę'!$E$8,2),IF(AND($L30+$M30&gt;=2600,$M30&gt;=2600),ROUND((ROUND(2600*9%,2))*'umowa o pracę'!$E$8,2),IF(AND($L30+$M30&gt;=2600,$L30&gt;=2600,$M30&lt;2600),ROUND((ROUND($M30*9%,2)+ROUND(((2600-$M30)/$L30)*$N30,2))*'umowa o pracę'!$E$8,2),0)))),0)))&gt;$J30,$J30,IF(AND($K30=1,$I30&gt;0),ROUND(IF($L30+$M30&gt;=2600,2600*'umowa o pracę'!$E$8,($L30+$M30)*'umowa o pracę'!$E$8),2)+IF($M30=0,ROUND(IF($L30&gt;2600,ROUND($O30/$L30*2600,2),$O30)*'umowa o pracę'!$E$8,2),ROUND(IF($L30&gt;2600,ROUND($O30/$L30*2600,2),$O30)*'umowa o pracę'!$E$8,2)),ROUND(IF($L30+$M30&gt;=2600,2600*'umowa o pracę'!$E$8,($L30+$M30)*'umowa o pracę'!$E$8),2)-IF($M30=0,ROUND(ROUND(IF($L30&gt;2600,ROUND($N30/$L30*2600,2),$N30),2)*'umowa o pracę'!$E$8,2),IF($M30&gt;0,IF($L30+$M30&lt;2600,ROUND(ROUND($N30+ROUND($M30*9%,2),2)*'umowa o pracę'!$E$8,2),IF(AND($L30+$M30&gt;=2600,$M30&lt;2600,$L30&lt;2600),ROUND((ROUND(((2600-$M30)/$L30)*$N30,2)+ROUND($M30*9%,2))*'umowa o pracę'!$E$8,2),IF(AND($L30+$M30&gt;=2600,$M30&gt;=2600),ROUND((ROUND(2600*9%,2))*'umowa o pracę'!$E$8,2),IF(AND($L30+$M30&gt;=2600,$L30&gt;=2600,$M30&lt;2600),ROUND((ROUND($M30*9%,2)+ROUND(((2600-$M30)/$L30)*$N30,2))*'umowa o pracę'!$E$8,2),0)))),0))))&gt;$J30,$J30,IF(IF(AND($K30=1,$I30&gt;0),ROUND(IF($L30+$M30&gt;=2600,2600*'umowa o pracę'!$E$8,($L30+$M30)*'umowa o pracę'!$E$8),2)+IF($M30=0,ROUND(IF($L30&gt;2600,ROUND($O30/$L30*2600,2),$O30)*'umowa o pracę'!$E$8,2),ROUND(IF($L30&gt;2600,ROUND($O30/$L30*2600,2),$O30)*'umowa o pracę'!$E$8,2)),ROUND(IF($L30+$M30&gt;=2600,2600*'umowa o pracę'!$E$8,($L30+$M30)*'umowa o pracę'!$E$8),2)-IF($M30=0,ROUND(ROUND(IF($L30&gt;2600,ROUND($N30/$L30*2600,2),$N30),2)*'umowa o pracę'!$E$8,2),IF($M30&gt;0,IF($L30+$M30&lt;2600,ROUND(ROUND($N30+ROUND($M30*9%,2),2)*'umowa o pracę'!$E$8,2),IF(AND($L30+$M30&gt;=2600,$M30&lt;2600,$L30&lt;2600),ROUND((ROUND(((2600-$M30)/$L30)*$N30,2)+ROUND($M30*9%,2))*'umowa o pracę'!$E$8,2),IF(AND($L30+$M30&gt;=2600,$M30&gt;=2600),ROUND((ROUND(2600*9%,2))*'umowa o pracę'!$E$8,2),IF(AND($L30+$M30&gt;=2600,$L30&gt;=2600,$M30&lt;2600),ROUND((ROUND($M30*9%,2)+ROUND(((2600-$M30)/$L30)*$N30,2))*'umowa o pracę'!$E$8,2),0)))),0)))&gt;$J30,$J30,IF(AND($K30=1,$I30&gt;0),ROUND(IF($L30+$M30&gt;=2600,2600*'umowa o pracę'!$E$8,($L30+$M30)*'umowa o pracę'!$E$8),2)+IF($M30=0,ROUND(IF($L30&gt;2600,ROUND($O30/$L30*2600,2),$O30)*'umowa o pracę'!$E$8,2),ROUND(IF($L30&gt;2600,ROUND($O30/$L30*2600,2),$O30)*'umowa o pracę'!$E$8,2)),ROUND(IF($L30+$M30&gt;=2600,2600*'umowa o pracę'!$E$8,($L30+$M30)*'umowa o pracę'!$E$8),2)-IF(AND($M30=0,I30&gt;0),ROUND(ROUND(IF($L30&gt;2600,ROUND($N30/$L30*2600,2),$N30),2)*'umowa o pracę'!$E$8,2),IF($M30&gt;0,IF($L30+$M30&lt;2600,ROUND(ROUND($N30+ROUND($M30*9%,2),2)*'umowa o pracę'!$E$8,2),IF(AND($L30+$M30&gt;=2600,$M30&lt;2600,$L30&lt;2600),ROUND((ROUND(((2600-$M30)/$L30)*$N30,2)+ROUND($M30*9%,2))*'umowa o pracę'!$E$8,2),IF(AND($L30+$M30&gt;=2600,$M30&gt;=2600),ROUND((ROUND(2600*9%,2))*'umowa o pracę'!$E$8,2),IF(AND($L30+$M30&gt;=2600,$L30&gt;=2600,$M30&lt;2600),ROUND((ROUND($M30*9%,2)+ROUND(((2600-$M30)/$L30)*$N30,2))*'umowa o pracę'!$E$8,2),0)))),0)))))</f>
        <v>0</v>
      </c>
      <c r="R30" s="252">
        <f>IF(IF(IF(AND($K30=1,$I30&gt;0),ROUND(IF($L30+$M30&gt;=2800,2800*'umowa o pracę'!$E$8,($L30+$M30)*'umowa o pracę'!$E$8),2)+IF($M30=0,ROUND(IF($L30&gt;2800,ROUND($O30/$L30*2800,2),$O30)*'umowa o pracę'!$E$8,2),ROUND(IF($L30&gt;2800,ROUND($O30/$L30*2800,2),$O30)*'umowa o pracę'!$E$8,2)),ROUND(IF($L30+$M30&gt;=2800,2800*'umowa o pracę'!$E$8,($L30+$M30)*'umowa o pracę'!$E$8),2)-IF($M30=0,ROUND(ROUND(IF($L30&gt;2800,ROUND($N30/$L30*2800,2),$N30),2)*'umowa o pracę'!$E$8,2),IF($M30&gt;0,IF($L30+$M30&lt;2800,ROUND(ROUND($N30+ROUND($M30*9%,2),2)*'umowa o pracę'!$E$8,2),IF(AND($L30+$M30&gt;=2800,$M30&lt;2800,$L30&lt;2800),ROUND((ROUND(((2800-$M30)/$L30)*$N30,2)+ROUND($M30*9%,2))*'umowa o pracę'!$E$8,2),IF(AND($L30+$M30&gt;=2800,$M30&gt;=2800),ROUND((ROUND(2800*9%,2))*'umowa o pracę'!$E$8,2),IF(AND($L30+$M30&gt;=2800,$L30&gt;=2800,$M30&lt;2800),ROUND((ROUND($M30*9%,2)+ROUND(((2800-$M30)/$L30)*$N30,2))*'umowa o pracę'!$E$8,2),0)))),0)))&gt;$J30,$J30,IF(AND($K30=1,$I30&gt;0),ROUND(IF($L30+$M30&gt;=2800,2800*'umowa o pracę'!$E$8,($L30+$M30)*'umowa o pracę'!$E$8),2)+IF($M30=0,ROUND(IF($L30&gt;2800,ROUND($O30/$L30*2800,2),$O30)*'umowa o pracę'!$E$8,2),ROUND(IF($L30&gt;2800,ROUND($O30/$L30*2800,2),$O30)*'umowa o pracę'!$E$8,2)),ROUND(IF($L30+$M30&gt;=2800,2800*'umowa o pracę'!$E$8,($L30+$M30)*'umowa o pracę'!$E$8),2)-IF($M30=0,ROUND(ROUND(IF($L30&gt;2800,ROUND($N30/$L30*2800,2),$N30),2)*'umowa o pracę'!$E$8,2),IF($M30&gt;0,IF($L30+$M30&lt;2800,ROUND(ROUND($N30+ROUND($M30*9%,2),2)*'umowa o pracę'!$E$8,2),IF(AND($L30+$M30&gt;=2800,$M30&lt;2800,$L30&lt;2800),ROUND((ROUND(((2800-$M30)/$L30)*$N30,2)+ROUND($M30*9%,2))*'umowa o pracę'!$E$8,2),IF(AND($L30+$M30&gt;=2800,$M30&gt;=2800),ROUND((ROUND(2800*9%,2))*'umowa o pracę'!$E$8,2),IF(AND($L30+$M30&gt;=2800,$L30&gt;=2800,$M30&lt;2800),ROUND((ROUND($M30*9%,2)+ROUND(((2800-$M30)/$L30)*$N30,2))*'umowa o pracę'!$E$8,2),0)))),0))))&gt;$J30,$J30,IF(IF(AND($K30=1,$I30&gt;0),ROUND(IF($L30+$M30&gt;=2800,2800*'umowa o pracę'!$E$8,($L30+$M30)*'umowa o pracę'!$E$8),2)+IF($M30=0,ROUND(IF($L30&gt;2800,ROUND($O30/$L30*2800,2),$O30)*'umowa o pracę'!$E$8,2),ROUND(IF($L30&gt;2800,ROUND($O30/$L30*2800,2),$O30)*'umowa o pracę'!$E$8,2)),ROUND(IF($L30+$M30&gt;=2800,2800*'umowa o pracę'!$E$8,($L30+$M30)*'umowa o pracę'!$E$8),2)-IF($M30=0,ROUND(ROUND(IF($L30&gt;2800,ROUND($N30/$L30*2800,2),$N30),2)*'umowa o pracę'!$E$8,2),IF($M30&gt;0,IF($L30+$M30&lt;2800,ROUND(ROUND($N30+ROUND($M30*9%,2),2)*'umowa o pracę'!$E$8,2),IF(AND($L30+$M30&gt;=2800,$M30&lt;2800,$L30&lt;2800),ROUND((ROUND(((2800-$M30)/$L30)*$N30,2)+ROUND($M30*9%,2))*'umowa o pracę'!$E$8,2),IF(AND($L30+$M30&gt;=2800,$M30&gt;=2800),ROUND((ROUND(2800*9%,2))*'umowa o pracę'!$E$8,2),IF(AND($L30+$M30&gt;=2800,$L30&gt;=2800,$M30&lt;2800),ROUND((ROUND($M30*9%,2)+ROUND(((2800-$M30)/$L30)*$N30,2))*'umowa o pracę'!$E$8,2),0)))),0)))&gt;$J30,$J30,IF(AND($K30=1,$I30&gt;0),ROUND(IF($L30+$M30&gt;=2800,2800*'umowa o pracę'!$E$8,($L30+$M30)*'umowa o pracę'!$E$8),2)+IF($M30=0,ROUND(IF($L30&gt;2800,ROUND($O30/$L30*2800,2),$O30)*'umowa o pracę'!$E$8,2),ROUND(IF($L30&gt;2800,ROUND($O30/$L30*2800,2),$O30)*'umowa o pracę'!$E$8,2)),ROUND(IF($L30+$M30&gt;=2800,2800*'umowa o pracę'!$E$8,($L30+$M30)*'umowa o pracę'!$E$8),2)-IF(AND($M30=0,I30&gt;0),ROUND(ROUND(IF($L30&gt;2800,ROUND($N30/$L30*2800,2),$N30),2)*'umowa o pracę'!$E$8,2),IF($M30&gt;0,IF($L30+$M30&lt;2800,ROUND(ROUND($N30+ROUND($M30*9%,2),2)*'umowa o pracę'!$E$8,2),IF(AND($L30+$M30&gt;=2800,$M30&lt;2800,$L30&lt;2800),ROUND((ROUND(((2800-$M30)/$L30)*$N30,2)+ROUND($M30*9%,2))*'umowa o pracę'!$E$8,2),IF(AND($L30+$M30&gt;=2800,$M30&gt;=2800),ROUND((ROUND(2800*9%,2))*'umowa o pracę'!$E$8,2),IF(AND($L30+$M30&gt;=2800,$L30&gt;=2800,$M30&lt;2800),ROUND((ROUND($M30*9%,2)+ROUND(((2800-$M30)/$L30)*$N30,2))*'umowa o pracę'!$E$8,2),0)))),0)))))</f>
        <v>0</v>
      </c>
      <c r="S30" s="32">
        <f>IF('umowa o pracę'!$E$7=2020,IF(IF($K30=1,IF($M30=0,ROUND(IF($L30&gt;2600,ROUND($N30/$L30*2600,2),$N30)*'umowa o pracę'!$E$8,2),IF($L30+$M30&lt;2600,ROUND(ROUND($N30+ROUND($M30*9%,2),2)*'umowa o pracę'!$E$8,2),IF(AND($L30+$M30&gt;=2600,$L30&lt;2600),ROUND((ROUND($N30+ROUND((2600-$L30)*9%,2),2))*'umowa o pracę'!$E$8,2),IF(AND($L30+$M30&gt;=2600,$L30&gt;=2600),ROUND(ROUND($N30/$L30*2600,2)*'umowa o pracę'!$E$8,2),0)))),0)&gt;$H30,$H30,IF($K30=1,IF($M30=0,ROUND(IF($L30&gt;2600,ROUND($N30/$L30*2600,2),$N30)*'umowa o pracę'!$E$8,2),IF($L30+$M30&lt;2600,ROUND(ROUND($N30+ROUND($M30*9%,2),2)*'umowa o pracę'!$E$8,2),IF(AND($L30+$M30&gt;=2600,$L30&lt;2600),ROUND((ROUND($N30+ROUND((2600-$L30)*9%,2),2))*'umowa o pracę'!$E$8,2),IF(AND($L30+$M30&gt;=2600,$L30&gt;=2600),ROUND(ROUND($N30/$L30*2600,2)*'umowa o pracę'!$E$8,2),0)))),0)),IF('umowa o pracę'!$E$7=2021,IF(IF($K30=1,IF($M30=0,ROUND(IF($L30&gt;2800,ROUND($N30/$L30*2800,2),$N30)*'umowa o pracę'!$E$8,2),IF($L30+$M30&lt;2800,ROUND(ROUND($N30+ROUND($M30*9%,2),2)*'umowa o pracę'!$E$8,2),IF(AND($L30+$M30&gt;=2800,$L30&lt;2800),ROUND((ROUND($N30+ROUND((2800-$L30)*9%,2),2))*'umowa o pracę'!$E$8,2),IF(AND($L30+$M30&gt;=2800,$L30&gt;=2800),ROUND(ROUND($N30/$L30*2800,2)*'umowa o pracę'!$E$8,2),0)))),0)&gt;$H30,$H30,IF($K30=1,IF($M30=0,ROUND(IF($L30&gt;2800,ROUND($N30/$L30*2800,2),$N30)*'umowa o pracę'!$E$8,2),IF($L30+$M30&lt;2800,ROUND(ROUND($N30+ROUND($M30*9%,2),2)*'umowa o pracę'!$E$8,2),IF(AND($L30+$M30&gt;=2800,$L30&lt;2800),ROUND((ROUND($N30+ROUND((2800-$L30)*9%,2),2))*'umowa o pracę'!$E$8,2),IF(AND($L30+$M30&gt;=2800,$L30&gt;=2800),ROUND(ROUND($N30/$L30*2800,2)*'umowa o pracę'!$E$8,2),0)))),0)),0))</f>
        <v>0</v>
      </c>
      <c r="T30" s="32">
        <f>IF('umowa o pracę'!$E$7=2020,IF(IF($K30=1,IF($M30=0,ROUND(IF($L30&gt;2600,ROUND($O30/$L30*2600,2),$O30)*'umowa o pracę'!$E$8,2),ROUND(IF($L30&gt;2600,ROUND($O30/$L30*2600,2),$O30)*'umowa o pracę'!$E$8,2)),0)&gt;$I30,$I30,IF($K30=1,IF($M30=0,ROUND(IF($L30&gt;2600,ROUND($O30/$L30*2600,2),$O30)*'umowa o pracę'!$E$8,2),ROUND(IF($L30&gt;2600,ROUND($O30/$L30*2600,2),$O30)*'umowa o pracę'!$E$8,2)),0)),IF('umowa o pracę'!$E$7=2021,IF(IF($K30=1,IF($M30=0,ROUND(IF($L30&gt;2800,ROUND($O30/$L30*2800,2),$O30)*'umowa o pracę'!$E$8,2),ROUND(IF($L30&gt;2800,ROUND($O30/$L30*2800,2),$O30)*'umowa o pracę'!$E$8,2)),0)&gt;$I30,$I30,IF($K30=1,IF($M30=0,ROUND(IF($L30&gt;2800,ROUND($O30/$L30*2800,2),$O30)*'umowa o pracę'!$E$8,2),ROUND(IF($L30&gt;2800,ROUND($O30/$L30*2800,2),$O30)*'umowa o pracę'!$E$8,2)),0)),0))</f>
        <v>0</v>
      </c>
      <c r="U30" s="51">
        <f>IF('umowa o pracę'!$E$7=2020,$Q30,IF('umowa o pracę'!$E$7=2021,$R30,0))</f>
        <v>0</v>
      </c>
      <c r="V30" s="53">
        <f t="shared" si="0"/>
        <v>1</v>
      </c>
      <c r="W30" s="54">
        <f>IF('umowa o pracę'!$E$6&lt;2,0,$L30)</f>
        <v>0</v>
      </c>
      <c r="X30" s="54">
        <f>IF('umowa o pracę'!$E$6&lt;2,0,$M30)</f>
        <v>0</v>
      </c>
      <c r="Y30" s="55">
        <f>IF('umowa o pracę'!$E$6&lt;2,0,$N30)</f>
        <v>0</v>
      </c>
      <c r="Z30" s="55">
        <f>IF('umowa o pracę'!$E$6&lt;2,0,$O30)</f>
        <v>0</v>
      </c>
      <c r="AA30" s="32">
        <f>IF('umowa o pracę'!$E$7=2020,ROUND(IF($W30&gt;=2600,2600*'umowa o pracę'!$E$8,$W30*'umowa o pracę'!$E$8),2),IF('umowa o pracę'!$E$7=2021,ROUND(IF($W30&gt;=2800,2800*'umowa o pracę'!$E$8,$W30*'umowa o pracę'!$E$8),2),0))</f>
        <v>0</v>
      </c>
      <c r="AB30" s="32">
        <f>IF(IF(IF(AND($V30=1,$I30&gt;0),ROUND(IF($W30+$X30&gt;=2600,2600*'umowa o pracę'!$E$8,($W30+$X30)*'umowa o pracę'!$E$8),2)+IF($X30=0,ROUND(IF($W30&gt;2600,ROUND($Z30/$W30*2600,2),$Z30)*'umowa o pracę'!$E$8,2),ROUND(IF($W30&gt;2600,ROUND($Z30/$W30*2600,2),$Z30)*'umowa o pracę'!$E$8,2)),ROUND(IF($W30+$X30&gt;=2600,2600*'umowa o pracę'!$E$8,($W30+$X30)*'umowa o pracę'!$E$8),2)-IF($X30=0,ROUND(ROUND(IF($W30&gt;2600,ROUND($Y30/$W30*2600,2),$Y30),2)*'umowa o pracę'!$E$8,2),IF($X30&gt;0,IF($W30+$X30&lt;2600,ROUND(ROUND($Y30+ROUND($X30*9%,2),2)*'umowa o pracę'!$E$8,2),IF(AND($W30+$X30&gt;=2600,$X30&lt;2600,$W30&lt;2600),ROUND((ROUND(((2600-$X30)/$W30)*$Y30,2)+ROUND($X30*9%,2))*'umowa o pracę'!$E$8,2),IF(AND($W30+$X30&gt;=2600,$X30&gt;=2600),ROUND((ROUND(2600*9%,2))*'umowa o pracę'!$E$8,2),IF(AND($W30+$X30&gt;=2600,$W30&gt;=2600,$X30&lt;2600),ROUND((ROUND($X30*9%,2)+ROUND(((2600-$X30)/$W30)*$Y30,2))*'umowa o pracę'!$E$8,2),0)))),0)))&gt;$J30,$J30,IF(AND($V30=1,$I30&gt;0),ROUND(IF($W30+$X30&gt;=2600,2600*'umowa o pracę'!$E$8,($W30+$X30)*'umowa o pracę'!$E$8),2)+IF($X30=0,ROUND(IF($W30&gt;2600,ROUND($Z30/$W30*2600,2),$Z30)*'umowa o pracę'!$E$8,2),ROUND(IF($W30&gt;2600,ROUND($Z30/$W30*2600,2),$Z30)*'umowa o pracę'!$E$8,2)),ROUND(IF($W30+$X30&gt;=2600,2600*'umowa o pracę'!$E$8,($W30+$X30)*'umowa o pracę'!$E$8),2)-IF($X30=0,ROUND(ROUND(IF($W30&gt;2600,ROUND($Y30/$W30*2600,2),$Y30),2)*'umowa o pracę'!$E$8,2),IF($X30&gt;0,IF($W30+$X30&lt;2600,ROUND(ROUND($Y30+ROUND($X30*9%,2),2)*'umowa o pracę'!$E$8,2),IF(AND($W30+$X30&gt;=2600,$X30&lt;2600,$W30&lt;2600),ROUND((ROUND(((2600-$X30)/$W30)*$Y30,2)+ROUND($X30*9%,2))*'umowa o pracę'!$E$8,2),IF(AND($W30+$X30&gt;=2600,$X30&gt;=2600),ROUND((ROUND(2600*9%,2))*'umowa o pracę'!$E$8,2),IF(AND($W30+$X30&gt;=2600,$W30&gt;=2600,$X30&lt;2600),ROUND((ROUND($X30*9%,2)+ROUND(((2600-$X30)/$W30)*$Y30,2))*'umowa o pracę'!$E$8,2),0)))),0))))&gt;$J30,$J30,IF(IF(AND($V30=1,$I30&gt;0),ROUND(IF($W30+$X30&gt;=2600,2600*'umowa o pracę'!$E$8,($W30+$X30)*'umowa o pracę'!$E$8),2)+IF($X30=0,ROUND(IF($W30&gt;2600,ROUND($Z30/$W30*2600,2),$Z30)*'umowa o pracę'!$E$8,2),ROUND(IF($W30&gt;2600,ROUND($Z30/$W30*2600,2),$Z30)*'umowa o pracę'!$E$8,2)),ROUND(IF($W30+$X30&gt;=2600,2600*'umowa o pracę'!$E$8,($W30+$X30)*'umowa o pracę'!$E$8),2)-IF($X30=0,ROUND(ROUND(IF($W30&gt;2600,ROUND($Y30/$W30*2600,2),$Y30),2)*'umowa o pracę'!$E$8,2),IF($X30&gt;0,IF($W30+$X30&lt;2600,ROUND(ROUND($Y30+ROUND($X30*9%,2),2)*'umowa o pracę'!$E$8,2),IF(AND($W30+$X30&gt;=2600,$X30&lt;2600,$W30&lt;2600),ROUND((ROUND(((2600-$X30)/$W30)*$Y30,2)+ROUND($X30*9%,2))*'umowa o pracę'!$E$8,2),IF(AND($W30+$X30&gt;=2600,$X30&gt;=2600),ROUND((ROUND(2600*9%,2))*'umowa o pracę'!$E$8,2),IF(AND($W30+$X30&gt;=2600,$W30&gt;=2600,$X30&lt;2600),ROUND((ROUND($X30*9%,2)+ROUND(((2600-$X30)/$W30)*$Y30,2))*'umowa o pracę'!$E$8,2),0)))),0)))&gt;$J30,$J30,IF(AND($V30=1,$I30&gt;0),ROUND(IF($W30+$X30&gt;=2600,2600*'umowa o pracę'!$E$8,($W30+$X30)*'umowa o pracę'!$E$8),2)+IF($X30=0,ROUND(IF($W30&gt;2600,ROUND($Z30/$W30*2600,2),$Z30)*'umowa o pracę'!$E$8,2),ROUND(IF($W30&gt;2600,ROUND($Z30/$W30*2600,2),$Z30)*'umowa o pracę'!$E$8,2)),ROUND(IF($W30+$X30&gt;=2600,2600*'umowa o pracę'!$E$8,($W30+$X30)*'umowa o pracę'!$E$8),2)-IF(AND($X30=0,I30&gt;0),ROUND(ROUND(IF($W30&gt;2600,ROUND($Y30/$W30*2600,2),$Y30),2)*'umowa o pracę'!$E$8,2),IF($X30&gt;0,IF($W30+$X30&lt;2600,ROUND(ROUND($Y30+ROUND($X30*9%,2),2)*'umowa o pracę'!$E$8,2),IF(AND($W30+$X30&gt;=2600,$X30&lt;2600,$W30&lt;2600),ROUND((ROUND(((2600-$X30)/$W30)*$Y30,2)+ROUND($X30*9%,2))*'umowa o pracę'!$E$8,2),IF(AND($W30+$X30&gt;=2600,$X30&gt;=2600),ROUND((ROUND(2600*9%,2))*'umowa o pracę'!$E$8,2),IF(AND($W30+$X30&gt;=2600,$W30&gt;=2600,$X30&lt;2600),ROUND((ROUND($X30*9%,2)+ROUND(((2600-$X30)/$W30)*$Y30,2))*'umowa o pracę'!$E$8,2),0)))),0)))))</f>
        <v>0</v>
      </c>
      <c r="AC30" s="32">
        <f>IF(IF(IF(AND($V30=1,$I30&gt;0),ROUND(IF($W30+$X30&gt;=2800,2800*'umowa o pracę'!$E$8,($W30+$X30)*'umowa o pracę'!$E$8),2)+IF($X30=0,ROUND(IF($W30&gt;2800,ROUND($Z30/$W30*2800,2),$Z30)*'umowa o pracę'!$E$8,2),ROUND(IF($W30&gt;2800,ROUND($Z30/$W30*2800,2),$Z30)*'umowa o pracę'!$E$8,2)),ROUND(IF($W30+$X30&gt;=2800,2800*'umowa o pracę'!$E$8,($W30+$X30)*'umowa o pracę'!$E$8),2)-IF($X30=0,ROUND(ROUND(IF($W30&gt;2800,ROUND($Y30/$W30*2800,2),$Y30),2)*'umowa o pracę'!$E$8,2),IF($X30&gt;0,IF($W30+$X30&lt;2800,ROUND(ROUND($Y30+ROUND($X30*9%,2),2)*'umowa o pracę'!$E$8,2),IF(AND($W30+$X30&gt;=2800,$X30&lt;2800,$W30&lt;2800),ROUND((ROUND(((2800-$X30)/$W30)*$Y30,2)+ROUND($X30*9%,2))*'umowa o pracę'!$E$8,2),IF(AND($W30+$X30&gt;=2800,$X30&gt;=2800),ROUND((ROUND(2800*9%,2))*'umowa o pracę'!$E$8,2),IF(AND($W30+$X30&gt;=2800,$W30&gt;=2800,$X30&lt;2800),ROUND((ROUND($X30*9%,2)+ROUND(((2800-$X30)/$W30)*$Y30,2))*'umowa o pracę'!$E$8,2),0)))),0)))&gt;$J30,$J30,IF(AND($V30=1,$I30&gt;0),ROUND(IF($W30+$X30&gt;=2800,2800*'umowa o pracę'!$E$8,($W30+$X30)*'umowa o pracę'!$E$8),2)+IF($X30=0,ROUND(IF($W30&gt;2800,ROUND($Z30/$W30*2800,2),$Z30)*'umowa o pracę'!$E$8,2),ROUND(IF($W30&gt;2800,ROUND($Z30/$W30*2800,2),$Z30)*'umowa o pracę'!$E$8,2)),ROUND(IF($W30+$X30&gt;=2800,2800*'umowa o pracę'!$E$8,($W30+$X30)*'umowa o pracę'!$E$8),2)-IF($X30=0,ROUND(ROUND(IF($W30&gt;2800,ROUND($Y30/$W30*2800,2),$Y30),2)*'umowa o pracę'!$E$8,2),IF($X30&gt;0,IF($W30+$X30&lt;2800,ROUND(ROUND($Y30+ROUND($X30*9%,2),2)*'umowa o pracę'!$E$8,2),IF(AND($W30+$X30&gt;=2800,$X30&lt;2800,$W30&lt;2800),ROUND((ROUND(((2800-$X30)/$W30)*$Y30,2)+ROUND($X30*9%,2))*'umowa o pracę'!$E$8,2),IF(AND($W30+$X30&gt;=2800,$X30&gt;=2800),ROUND((ROUND(2800*9%,2))*'umowa o pracę'!$E$8,2),IF(AND($W30+$X30&gt;=2800,$W30&gt;=2800,$X30&lt;2800),ROUND((ROUND($X30*9%,2)+ROUND(((2800-$X30)/$W30)*$Y30,2))*'umowa o pracę'!$E$8,2),0)))),0))))&gt;$J30,$J30,IF(IF(AND($V30=1,$I30&gt;0),ROUND(IF($W30+$X30&gt;=2800,2800*'umowa o pracę'!$E$8,($W30+$X30)*'umowa o pracę'!$E$8),2)+IF($X30=0,ROUND(IF($W30&gt;2800,ROUND($Z30/$W30*2800,2),$Z30)*'umowa o pracę'!$E$8,2),ROUND(IF($W30&gt;2800,ROUND($Z30/$W30*2800,2),$Z30)*'umowa o pracę'!$E$8,2)),ROUND(IF($W30+$X30&gt;=2800,2800*'umowa o pracę'!$E$8,($W30+$X30)*'umowa o pracę'!$E$8),2)-IF($X30=0,ROUND(ROUND(IF($W30&gt;2800,ROUND($Y30/$W30*2800,2),$Y30),2)*'umowa o pracę'!$E$8,2),IF($X30&gt;0,IF($W30+$X30&lt;2800,ROUND(ROUND($Y30+ROUND($X30*9%,2),2)*'umowa o pracę'!$E$8,2),IF(AND($W30+$X30&gt;=2800,$X30&lt;2800,$W30&lt;2800),ROUND((ROUND(((2800-$X30)/$W30)*$Y30,2)+ROUND($X30*9%,2))*'umowa o pracę'!$E$8,2),IF(AND($W30+$X30&gt;=2800,$X30&gt;=2800),ROUND((ROUND(2800*9%,2))*'umowa o pracę'!$E$8,2),IF(AND($W30+$X30&gt;=2800,$W30&gt;=2800,$X30&lt;2800),ROUND((ROUND($X30*9%,2)+ROUND(((2800-$X30)/$W30)*$Y30,2))*'umowa o pracę'!$E$8,2),0)))),0)))&gt;$J30,$J30,IF(AND($V30=1,$I30&gt;0),ROUND(IF($W30+$X30&gt;=2800,2800*'umowa o pracę'!$E$8,($W30+$X30)*'umowa o pracę'!$E$8),2)+IF($X30=0,ROUND(IF($W30&gt;2800,ROUND($Z30/$W30*2800,2),$Z30)*'umowa o pracę'!$E$8,2),ROUND(IF($W30&gt;2800,ROUND($Z30/$W30*2800,2),$Z30)*'umowa o pracę'!$E$8,2)),ROUND(IF($W30+$X30&gt;=2800,2800*'umowa o pracę'!$E$8,($W30+$X30)*'umowa o pracę'!$E$8),2)-IF(AND($X30=0,I30&gt;0),ROUND(ROUND(IF($W30&gt;2800,ROUND($Y30/$W30*2800,2),$Y30),2)*'umowa o pracę'!$E$8,2),IF($X30&gt;0,IF($W30+$X30&lt;2800,ROUND(ROUND($Y30+ROUND($X30*9%,2),2)*'umowa o pracę'!$E$8,2),IF(AND($W30+$X30&gt;=2800,$X30&lt;2800,$W30&lt;2800),ROUND((ROUND(((2800-$X30)/$W30)*$Y30,2)+ROUND($X30*9%,2))*'umowa o pracę'!$E$8,2),IF(AND($W30+$X30&gt;=2800,$X30&gt;=2800),ROUND((ROUND(2800*9%,2))*'umowa o pracę'!$E$8,2),IF(AND($W30+$X30&gt;=2800,$W30&gt;=2800,$X30&lt;2800),ROUND((ROUND($X30*9%,2)+ROUND(((2800-$X30)/$W30)*$Y30,2))*'umowa o pracę'!$E$8,2),0)))),0)))))</f>
        <v>0</v>
      </c>
      <c r="AD30" s="32">
        <f>IF('umowa o pracę'!$E$7=2020,IF(IF($V30=1,IF($X30=0,ROUND(IF($W30&gt;2600,ROUND($Y30/$W30*2600,2),$Y30)*'umowa o pracę'!$E$8,2),IF($W30+$X30&lt;2600,ROUND(ROUND($Y30+ROUND($X30*9%,2),2)*'umowa o pracę'!$E$8,2),IF(AND($W30+$X30&gt;=2600,$W30&lt;2600),ROUND((ROUND($Y30+ROUND((2600-$W30)*9%,2),2))*'umowa o pracę'!$E$8,2),IF(AND($W30+$X30&gt;=2600,$W30&gt;=2600),ROUND(ROUND($Y30/$W30*2600,2)*'umowa o pracę'!$E$8,2),0)))),0)&gt;$H30,$H30,IF($V30=1,IF($X30=0,ROUND(IF($W30&gt;2600,ROUND($Y30/$W30*2600,2),$Y30)*'umowa o pracę'!$E$8,2),IF($W30+$X30&lt;2600,ROUND(ROUND($Y30+ROUND($X30*9%,2),2)*'umowa o pracę'!$E$8,2),IF(AND($W30+$X30&gt;=2600,$W30&lt;2600),ROUND((ROUND($Y30+ROUND((2600-$W30)*9%,2),2))*'umowa o pracę'!$E$8,2),IF(AND($W30+$X30&gt;=2600,$W30&gt;=2600),ROUND(ROUND($Y30/$W30*2600,2)*'umowa o pracę'!$E$8,2),0)))),0)),IF('umowa o pracę'!$E$7=2021,IF(IF($V30=1,IF($X30=0,ROUND(IF($W30&gt;2800,ROUND($Y30/$W30*2800,2),$Y30)*'umowa o pracę'!$E$8,2),IF($W30+$X30&lt;2800,ROUND(ROUND($Y30+ROUND($X30*9%,2),2)*'umowa o pracę'!$E$8,2),IF(AND($W30+$X30&gt;=2800,$W30&lt;2800),ROUND((ROUND($Y30+ROUND((2800-$W30)*9%,2),2))*'umowa o pracę'!$E$8,2),IF(AND($W30+$X30&gt;=2800,$W30&gt;=2800),ROUND(ROUND($Y30/$W30*2800,2)*'umowa o pracę'!$E$8,2),0)))),0)&gt;$H30,$H30,IF($V30=1,IF($X30=0,ROUND(IF($W30&gt;2800,ROUND($Y30/$W30*2800,2),$Y30)*'umowa o pracę'!$E$8,2),IF($W30+$X30&lt;2800,ROUND(ROUND($Y30+ROUND($X30*9%,2),2)*'umowa o pracę'!$E$8,2),IF(AND($W30+$X30&gt;=2800,$W30&lt;2800),ROUND((ROUND($Y30+ROUND((2800-$W30)*9%,2),2))*'umowa o pracę'!$E$8,2),IF(AND($W30+$X30&gt;=2800,$W30&gt;=2800),ROUND(ROUND($Y30/$W30*2800,2)*'umowa o pracę'!$E$8,2),0)))),0)),0))</f>
        <v>0</v>
      </c>
      <c r="AE30" s="32">
        <f>IF('umowa o pracę'!$E$7=2020,IF(IF($V30=1,IF($X30=0,ROUND(IF($W30&gt;2600,ROUND($Z30/$W30*2600,2),$Z30)*'umowa o pracę'!$E$8,2),ROUND(IF($W30&gt;2600,ROUND($Z30/$W30*2600,2),$Z30)*'umowa o pracę'!$E$8,2)),0)&gt;$I30,$I30,IF($V30=1,IF($X30=0,ROUND(IF($W30&gt;2600,ROUND($Z30/$W30*2600,2),$Z30)*'umowa o pracę'!$E$8,2),ROUND(IF($W30&gt;2600,ROUND($Z30/$W30*2600,2),$Z30)*'umowa o pracę'!$E$8,2)),0)),IF('umowa o pracę'!$E$7=2021,IF(IF($V30=1,IF($X30=0,ROUND(IF($W30&gt;2800,ROUND($Z30/$W30*2800,2),$Z30)*'umowa o pracę'!$E$8,2),ROUND(IF($W30&gt;2800,ROUND($Z30/$W30*2800,2),$Z30)*'umowa o pracę'!$E$8,2)),0)&gt;$I30,$I30,IF($V30=1,IF($X30=0,ROUND(IF($W30&gt;2800,ROUND($Z30/$W30*2800,2),$Z30)*'umowa o pracę'!$E$8,2),ROUND(IF($W30&gt;2800,ROUND($Z30/$W30*2800,2),$Z30)*'umowa o pracę'!$E$8,2)),0)),0))</f>
        <v>0</v>
      </c>
      <c r="AF30" s="56">
        <f>IF('umowa o pracę'!$E$7=2020,$AB30,IF('umowa o pracę'!$E$7=2021,$AC30,0))</f>
        <v>0</v>
      </c>
      <c r="AG30" s="53">
        <f t="shared" si="1"/>
        <v>1</v>
      </c>
      <c r="AH30" s="39">
        <f>IF('umowa o pracę'!$E$6&lt;3,0,$L30)</f>
        <v>0</v>
      </c>
      <c r="AI30" s="39">
        <f>IF('umowa o pracę'!$E$6&lt;3,0,$M30)</f>
        <v>0</v>
      </c>
      <c r="AJ30" s="55">
        <f>IF('umowa o pracę'!$E$6&lt;3,0,$N30)</f>
        <v>0</v>
      </c>
      <c r="AK30" s="55">
        <f>IF('umowa o pracę'!$E$6&lt;3,0,$O30)</f>
        <v>0</v>
      </c>
      <c r="AL30" s="32">
        <f>IF('umowa o pracę'!$E$7=2020,ROUND(IF($AH30&gt;=2600,2600*'umowa o pracę'!$E$8,$AH30*'umowa o pracę'!$E$8),2),IF('umowa o pracę'!$E$7=2021,ROUND(IF($AH30&gt;=2800,2800*'umowa o pracę'!$E$8,$AH30*'umowa o pracę'!$E$8),2),0))</f>
        <v>0</v>
      </c>
      <c r="AM30" s="32">
        <f>IF(IF(IF(AND($AG30=1,$I30&gt;0),ROUND(IF($AH30+$AI30&gt;=2600,2600*'umowa o pracę'!$E$8,($AH30+$AI30)*'umowa o pracę'!$E$8),2)+IF($AI30=0,ROUND(IF($AH30&gt;2600,ROUND($AK30/$AH30*2600,2),$AK30)*'umowa o pracę'!$E$8,2),ROUND(IF($AH30&gt;2600,ROUND($AK30/$AH30*2600,2),$AK30)*'umowa o pracę'!$E$8,2)),ROUND(IF($AH30+$AI30&gt;=2600,2600*'umowa o pracę'!$E$8,($AH30+$AI30)*'umowa o pracę'!$E$8),2)-IF($AI30=0,ROUND(ROUND(IF($AH30&gt;2600,ROUND($AJ30/$AH30*2600,2),$AJ30),2)*'umowa o pracę'!$E$8,2),IF($AI30&gt;0,IF($AH30+$AI30&lt;2600,ROUND(ROUND($AJ30+ROUND($AI30*9%,2),2)*'umowa o pracę'!$E$8,2),IF(AND($AH30+$AI30&gt;=2600,$AI30&lt;2600,$AH30&lt;2600),ROUND((ROUND(((2600-$AI30)/$AH30)*$AJ30,2)+ROUND($AI30*9%,2))*'umowa o pracę'!$E$8,2),IF(AND($AH30+$AI30&gt;=2600,$AI30&gt;=2600),ROUND((ROUND(2600*9%,2))*'umowa o pracę'!$E$8,2),IF(AND($AH30+$AI30&gt;=2600,$AH30&gt;=2600,$AI30&lt;2600),ROUND((ROUND($AI30*9%,2)+ROUND(((2600-$AI30)/$AH30)*$AJ30,2))*'umowa o pracę'!$E$8,2),0)))),0)))&gt;$J30,$J30,IF(AND($AG30=1,$I30&gt;0),ROUND(IF($AH30+$AI30&gt;=2600,2600*'umowa o pracę'!$E$8,($AH30+$AI30)*'umowa o pracę'!$E$8),2)+IF($AI30=0,ROUND(IF($AH30&gt;2600,ROUND($AK30/$AH30*2600,2),$AK30)*'umowa o pracę'!$E$8,2),ROUND(IF($AH30&gt;2600,ROUND($AK30/$AH30*2600,2),$AK30)*'umowa o pracę'!$E$8,2)),ROUND(IF($AH30+$AI30&gt;=2600,2600*'umowa o pracę'!$E$8,($AH30+$AI30)*'umowa o pracę'!$E$8),2)-IF($AI30=0,ROUND(ROUND(IF($AH30&gt;2600,ROUND($AJ30/$AH30*2600,2),$AJ30),2)*'umowa o pracę'!$E$8,2),IF($AI30&gt;0,IF($AH30+$AI30&lt;2600,ROUND(ROUND($AJ30+ROUND($AI30*9%,2),2)*'umowa o pracę'!$E$8,2),IF(AND($AH30+$AI30&gt;=2600,$AI30&lt;2600,$AH30&lt;2600),ROUND((ROUND(((2600-$AI30)/$AH30)*$AJ30,2)+ROUND($AI30*9%,2))*'umowa o pracę'!$E$8,2),IF(AND($AH30+$AI30&gt;=2600,$AI30&gt;=2600),ROUND((ROUND(2600*9%,2))*'umowa o pracę'!$E$8,2),IF(AND($AH30+$AI30&gt;=2600,$AH30&gt;=2600,$AI30&lt;2600),ROUND((ROUND($AI30*9%,2)+ROUND(((2600-$AI30)/$AH30)*$AJ30,2))*'umowa o pracę'!$E$8,2),0)))),0))))&gt;$J30,$J30,IF(IF(AND($AG30=1,$I30&gt;0),ROUND(IF($AH30+$AI30&gt;=2600,2600*'umowa o pracę'!$E$8,($AH30+$AI30)*'umowa o pracę'!$E$8),2)+IF($AI30=0,ROUND(IF($AH30&gt;2600,ROUND($AK30/$AH30*2600,2),$AK30)*'umowa o pracę'!$E$8,2),ROUND(IF($AH30&gt;2600,ROUND($AK30/$AH30*2600,2),$AK30)*'umowa o pracę'!$E$8,2)),ROUND(IF($AH30+$AI30&gt;=2600,2600*'umowa o pracę'!$E$8,($AH30+$AI30)*'umowa o pracę'!$E$8),2)-IF($AI30=0,ROUND(ROUND(IF($AH30&gt;2600,ROUND($AJ30/$AH30*2600,2),$AJ30),2)*'umowa o pracę'!$E$8,2),IF($AI30&gt;0,IF($AH30+$AI30&lt;2600,ROUND(ROUND($AJ30+ROUND($AI30*9%,2),2)*'umowa o pracę'!$E$8,2),IF(AND($AH30+$AI30&gt;=2600,$AI30&lt;2600,$AH30&lt;2600),ROUND((ROUND(((2600-$AI30)/$AH30)*$AJ30,2)+ROUND($AI30*9%,2))*'umowa o pracę'!$E$8,2),IF(AND($AH30+$AI30&gt;=2600,$AI30&gt;=2600),ROUND((ROUND(2600*9%,2))*'umowa o pracę'!$E$8,2),IF(AND($AH30+$AI30&gt;=2600,$AH30&gt;=2600,$AI30&lt;2600),ROUND((ROUND($AI30*9%,2)+ROUND(((2600-$AI30)/$AH30)*$AJ30,2))*'umowa o pracę'!$E$8,2),0)))),0)))&gt;$J30,$J30,IF(AND($AG30=1,$I30&gt;0),ROUND(IF($AH30+$AI30&gt;=2600,2600*'umowa o pracę'!$E$8,($AH30+$AI30)*'umowa o pracę'!$E$8),2)+IF($AI30=0,ROUND(IF($AH30&gt;2600,ROUND($AK30/$AH30*2600,2),$AK30)*'umowa o pracę'!$E$8,2),ROUND(IF($AH30&gt;2600,ROUND($AK30/$AH30*2600,2),$AK30)*'umowa o pracę'!$E$8,2)),ROUND(IF($AH30+$AI30&gt;=2600,2600*'umowa o pracę'!$E$8,($AH30+$AI30)*'umowa o pracę'!$E$8),2)-IF(AND($AI30=0,I30&gt;0),ROUND(ROUND(IF($AH30&gt;2600,ROUND($AJ30/$AH30*2600,2),$AJ30),2)*'umowa o pracę'!$E$8,2),IF($AI30&gt;0,IF($AH30+$AI30&lt;2600,ROUND(ROUND($AJ30+ROUND($AI30*9%,2),2)*'umowa o pracę'!$E$8,2),IF(AND($AH30+$AI30&gt;=2600,$AI30&lt;2600,$AH30&lt;2600),ROUND((ROUND(((2600-$AI30)/$AH30)*$AJ30,2)+ROUND($AI30*9%,2))*'umowa o pracę'!$E$8,2),IF(AND($AH30+$AI30&gt;=2600,$AI30&gt;=2600),ROUND((ROUND(2600*9%,2))*'umowa o pracę'!$E$8,2),IF(AND($AH30+$AI30&gt;=2600,$AH30&gt;=2600,$AI30&lt;2600),ROUND((ROUND($AI30*9%,2)+ROUND(((2600-$AI30)/$AH30)*$AJ30,2))*'umowa o pracę'!$E$8,2),0)))),0)))))</f>
        <v>0</v>
      </c>
      <c r="AN30" s="32">
        <f>IF(IF(IF(AND($AG30=1,$I30&gt;0),ROUND(IF($AH30+$AI30&gt;=2800,2800*'umowa o pracę'!$E$8,($AH30+$AI30)*'umowa o pracę'!$E$8),2)+IF($AI30=0,ROUND(IF($AH30&gt;2800,ROUND($AK30/$AH30*2800,2),$AK30)*'umowa o pracę'!$E$8,2),ROUND(IF($AH30&gt;2800,ROUND($AK30/$AH30*2800,2),$AK30)*'umowa o pracę'!$E$8,2)),ROUND(IF($AH30+$AI30&gt;=2800,2800*'umowa o pracę'!$E$8,($AH30+$AI30)*'umowa o pracę'!$E$8),2)-IF($AI30=0,ROUND(ROUND(IF($AH30&gt;2800,ROUND($AJ30/$AH30*2800,2),$AJ30),2)*'umowa o pracę'!$E$8,2),IF($AI30&gt;0,IF($AH30+$AI30&lt;2800,ROUND(ROUND($AJ30+ROUND($AI30*9%,2),2)*'umowa o pracę'!$E$8,2),IF(AND($AH30+$AI30&gt;=2800,$AI30&lt;2800,$AH30&lt;2800),ROUND((ROUND(((2800-$AI30)/$AH30)*$AJ30,2)+ROUND($AI30*9%,2))*'umowa o pracę'!$E$8,2),IF(AND($AH30+$AI30&gt;=2800,$AI30&gt;=2800),ROUND((ROUND(2800*9%,2))*'umowa o pracę'!$E$8,2),IF(AND($AH30+$AI30&gt;=2800,$AH30&gt;=2800,$AI30&lt;2800),ROUND((ROUND($AI30*9%,2)+ROUND(((2800-$AI30)/$AH30)*$AJ30,2))*'umowa o pracę'!$E$8,2),0)))),0)))&gt;$J30,$J30,IF(AND($AG30=1,$I30&gt;0),ROUND(IF($AH30+$AI30&gt;=2800,2800*'umowa o pracę'!$E$8,($AH30+$AI30)*'umowa o pracę'!$E$8),2)+IF($AI30=0,ROUND(IF($AH30&gt;2800,ROUND($AK30/$AH30*2800,2),$AK30)*'umowa o pracę'!$E$8,2),ROUND(IF($AH30&gt;2800,ROUND($AK30/$AH30*2800,2),$AK30)*'umowa o pracę'!$E$8,2)),ROUND(IF($AH30+$AI30&gt;=2800,2800*'umowa o pracę'!$E$8,($AH30+$AI30)*'umowa o pracę'!$E$8),2)-IF($AI30=0,ROUND(ROUND(IF($AH30&gt;2800,ROUND($AJ30/$AH30*2800,2),$AJ30),2)*'umowa o pracę'!$E$8,2),IF($AI30&gt;0,IF($AH30+$AI30&lt;2800,ROUND(ROUND($AJ30+ROUND($AI30*9%,2),2)*'umowa o pracę'!$E$8,2),IF(AND($AH30+$AI30&gt;=2800,$AI30&lt;2800,$AH30&lt;2800),ROUND((ROUND(((2800-$AI30)/$AH30)*$AJ30,2)+ROUND($AI30*9%,2))*'umowa o pracę'!$E$8,2),IF(AND($AH30+$AI30&gt;=2800,$AI30&gt;=2800),ROUND((ROUND(2800*9%,2))*'umowa o pracę'!$E$8,2),IF(AND($AH30+$AI30&gt;=2800,$AH30&gt;=2800,$AI30&lt;2800),ROUND((ROUND($AI30*9%,2)+ROUND(((2800-$AI30)/$AH30)*$AJ30,2))*'umowa o pracę'!$E$8,2),0)))),0))))&gt;$J30,$J30,IF(IF(AND($AG30=1,$I30&gt;0),ROUND(IF($AH30+$AI30&gt;=2800,2800*'umowa o pracę'!$E$8,($AH30+$AI30)*'umowa o pracę'!$E$8),2)+IF($AI30=0,ROUND(IF($AH30&gt;2800,ROUND($AK30/$AH30*2800,2),$AK30)*'umowa o pracę'!$E$8,2),ROUND(IF($AH30&gt;2800,ROUND($AK30/$AH30*2800,2),$AK30)*'umowa o pracę'!$E$8,2)),ROUND(IF($AH30+$AI30&gt;=2800,2800*'umowa o pracę'!$E$8,($AH30+$AI30)*'umowa o pracę'!$E$8),2)-IF($AI30=0,ROUND(ROUND(IF($AH30&gt;2800,ROUND($AJ30/$AH30*2800,2),$AJ30),2)*'umowa o pracę'!$E$8,2),IF($AI30&gt;0,IF($AH30+$AI30&lt;2800,ROUND(ROUND($AJ30+ROUND($AI30*9%,2),2)*'umowa o pracę'!$E$8,2),IF(AND($AH30+$AI30&gt;=2800,$AI30&lt;2800,$AH30&lt;2800),ROUND((ROUND(((2800-$AI30)/$AH30)*$AJ30,2)+ROUND($AI30*9%,2))*'umowa o pracę'!$E$8,2),IF(AND($AH30+$AI30&gt;=2800,$AI30&gt;=2800),ROUND((ROUND(2800*9%,2))*'umowa o pracę'!$E$8,2),IF(AND($AH30+$AI30&gt;=2800,$AH30&gt;=2800,$AI30&lt;2800),ROUND((ROUND($AI30*9%,2)+ROUND(((2800-$AI30)/$AH30)*$AJ30,2))*'umowa o pracę'!$E$8,2),0)))),0)))&gt;$J30,$J30,IF(AND($AG30=1,$I30&gt;0),ROUND(IF($AH30+$AI30&gt;=2800,2800*'umowa o pracę'!$E$8,($AH30+$AI30)*'umowa o pracę'!$E$8),2)+IF($AI30=0,ROUND(IF($AH30&gt;2800,ROUND($AK30/$AH30*2800,2),$AK30)*'umowa o pracę'!$E$8,2),ROUND(IF($AH30&gt;2800,ROUND($AK30/$AH30*2800,2),$AK30)*'umowa o pracę'!$E$8,2)),ROUND(IF($AH30+$AI30&gt;=2800,2800*'umowa o pracę'!$E$8,($AH30+$AI30)*'umowa o pracę'!$E$8),2)-IF(AND($AI30=0,I30&gt;0),ROUND(ROUND(IF($AH30&gt;2800,ROUND($AJ30/$AH30*2800,2),$AJ30),2)*'umowa o pracę'!$E$8,2),IF($AI30&gt;0,IF($AH30+$AI30&lt;2800,ROUND(ROUND($AJ30+ROUND($AI30*9%,2),2)*'umowa o pracę'!$E$8,2),IF(AND($AH30+$AI30&gt;=2800,$AI30&lt;2800,$AH30&lt;2800),ROUND((ROUND(((2800-$AI30)/$AH30)*$AJ30,2)+ROUND($AI30*9%,2))*'umowa o pracę'!$E$8,2),IF(AND($AH30+$AI30&gt;=2800,$AI30&gt;=2800),ROUND((ROUND(2800*9%,2))*'umowa o pracę'!$E$8,2),IF(AND($AH30+$AI30&gt;=2800,$AH30&gt;=2800,$AI30&lt;2800),ROUND((ROUND($AI30*9%,2)+ROUND(((2800-$AI30)/$AH30)*$AJ30,2))*'umowa o pracę'!$E$8,2),0)))),0)))))</f>
        <v>0</v>
      </c>
      <c r="AO30" s="32">
        <f>IF('umowa o pracę'!$E$7=2020,IF(IF($AG30=1,IF($AI30=0,ROUND(IF($AH30&gt;2600,ROUND($AJ30/$AH30*2600,2),$AJ30)*'umowa o pracę'!$E$8,2),IF($AH30+$AI30&lt;2600,ROUND(ROUND($AJ30+ROUND($AI30*9%,2),2)*'umowa o pracę'!$E$8,2),IF(AND($AH30+$AI30&gt;=2600,$AH30&lt;2600),ROUND((ROUND($AJ30+ROUND((2600-$AH30)*9%,2),2))*'umowa o pracę'!$E$8,2),IF(AND($AH30+$AI30&gt;=2600,$AH30&gt;=2600),ROUND(ROUND($AJ30/$AH30*2600,2)*'umowa o pracę'!$E$8,2),0)))),0)&gt;$H30,$H30,IF($AG30=1,IF($AI30=0,ROUND(IF($AH30&gt;2600,ROUND($AJ30/$AH30*2600,2),$AJ30)*'umowa o pracę'!$E$8,2),IF($AH30+$AI30&lt;2600,ROUND(ROUND($AJ30+ROUND($AI30*9%,2),2)*'umowa o pracę'!$E$8,2),IF(AND($AH30+$AI30&gt;=2600,$AH30&lt;2600),ROUND((ROUND($AJ30+ROUND((2600-$AH30)*9%,2),2))*'umowa o pracę'!$E$8,2),IF(AND($AH30+$AI30&gt;=2600,$AH30&gt;=2600),ROUND(ROUND($AJ30/$AH30*2600,2)*'umowa o pracę'!$E$8,2),0)))),0)),IF('umowa o pracę'!$E$7=2021,IF(IF($AG30=1,IF($AI30=0,ROUND(IF($AH30&gt;2800,ROUND($AJ30/$AH30*2800,2),$AJ30)*'umowa o pracę'!$E$8,2),IF($AH30+$AI30&lt;2800,ROUND(ROUND($AJ30+ROUND($AI30*9%,2),2)*'umowa o pracę'!$E$8,2),IF(AND($AH30+$AI30&gt;=2800,$AH30&lt;2800),ROUND((ROUND($AJ30+ROUND((2800-$AH30)*9%,2),2))*'umowa o pracę'!$E$8,2),IF(AND($AH30+$AI30&gt;=2800,$AH30&gt;=2800),ROUND(ROUND($AJ30/$AH30*2800,2)*'umowa o pracę'!$E$8,2),0)))),0)&gt;$H30,$H30,IF($AG30=1,IF($AI30=0,ROUND(IF($AH30&gt;2800,ROUND($AJ30/$AH30*2800,2),$AJ30)*'umowa o pracę'!$E$8,2),IF($AH30+$AI30&lt;2800,ROUND(ROUND($AJ30+ROUND($AI30*9%,2),2)*'umowa o pracę'!$E$8,2),IF(AND($AH30+$AI30&gt;=2800,$AH30&lt;2800),ROUND((ROUND($AJ30+ROUND((2800-$AH30)*9%,2),2))*'umowa o pracę'!$E$8,2),IF(AND($AH30+$AI30&gt;=2800,$AH30&gt;=2800),ROUND(ROUND($AJ30/$AH30*2800,2)*'umowa o pracę'!$E$8,2),0)))),0)),0))</f>
        <v>0</v>
      </c>
      <c r="AP30" s="32">
        <f>IF('umowa o pracę'!$E$7=2020,IF(IF($AG30=1,IF($AI30=0,ROUND(IF($AH30&gt;2600,ROUND($AK30/$AH30*2600,2),$AK30)*'umowa o pracę'!$E$8,2),ROUND(IF($AH30&gt;2600,ROUND($AK30/$AH30*2600,2),$AK30)*'umowa o pracę'!$E$8,2)),0)&gt;$I30,$I30,IF($AG30=1,IF($AI30=0,ROUND(IF($AH30&gt;2600,ROUND($AK30/$AH30*2600,2),$AK30)*'umowa o pracę'!$E$8,2),ROUND(IF($AH30&gt;2600,ROUND($AK30/$AH30*2600,2),$AK30)*'umowa o pracę'!$E$8,2)),0)),IF('umowa o pracę'!$E$7=2021,IF(IF($AG30=1,IF($AI30=0,ROUND(IF($AH30&gt;2800,ROUND($AK30/$AH30*2800,2),$AK30)*'umowa o pracę'!$E$8,2),ROUND(IF($AH30&gt;2800,ROUND($AK30/$AH30*2800,2),$AK30)*'umowa o pracę'!$E$8,2)),0)&gt;$I30,$I30,IF($AG30=1,IF($AI30=0,ROUND(IF($AH30&gt;2800,ROUND($AK30/$AH30*2800,2),$AK30)*'umowa o pracę'!$E$8,2),ROUND(IF($AH30&gt;2800,ROUND($AK30/$AH30*2800,2),$AK30)*'umowa o pracę'!$E$8,2)),0)),0))</f>
        <v>0</v>
      </c>
      <c r="AQ30" s="56">
        <f>IF('umowa o pracę'!$E$7=2020,$AM30,IF('umowa o pracę'!$E$7=2021,$AN30,0))</f>
        <v>0</v>
      </c>
      <c r="AR30" s="33">
        <f>IF('umowa o pracę'!$E$7=0,0,U30+AF30+AQ30)</f>
        <v>0</v>
      </c>
      <c r="AS30" s="19"/>
      <c r="AT30" s="19"/>
      <c r="AU30" s="19"/>
      <c r="AV30" s="19"/>
      <c r="AW30" s="19"/>
      <c r="AX30" s="19">
        <f t="shared" si="2"/>
        <v>10</v>
      </c>
      <c r="AY30" s="19"/>
      <c r="AZ30" s="234">
        <f t="shared" si="3"/>
        <v>0</v>
      </c>
      <c r="BA30" s="234">
        <f t="shared" si="4"/>
        <v>0</v>
      </c>
      <c r="BB30" s="234">
        <f t="shared" si="5"/>
        <v>0</v>
      </c>
      <c r="BC30" s="234">
        <f t="shared" si="6"/>
        <v>0</v>
      </c>
      <c r="BD30" s="234">
        <f t="shared" si="7"/>
        <v>0</v>
      </c>
      <c r="BE30" s="234">
        <f t="shared" si="8"/>
        <v>0</v>
      </c>
      <c r="BF30" s="234">
        <f t="shared" si="9"/>
        <v>0</v>
      </c>
      <c r="BG30" s="234">
        <f t="shared" si="10"/>
        <v>0</v>
      </c>
      <c r="BH30" s="234">
        <f t="shared" si="11"/>
        <v>0</v>
      </c>
      <c r="BI30" s="238">
        <f t="shared" si="12"/>
        <v>0</v>
      </c>
      <c r="BJ30" s="236"/>
      <c r="BK30" s="236"/>
      <c r="BL30" s="237"/>
    </row>
    <row r="31" spans="1:64" ht="15.75" customHeight="1" x14ac:dyDescent="0.25">
      <c r="A31" s="129">
        <v>20</v>
      </c>
      <c r="B31" s="57"/>
      <c r="C31" s="57"/>
      <c r="D31" s="36"/>
      <c r="E31" s="36"/>
      <c r="F31" s="242"/>
      <c r="G31" s="37">
        <v>1</v>
      </c>
      <c r="H31" s="58">
        <v>0</v>
      </c>
      <c r="I31" s="59">
        <v>0</v>
      </c>
      <c r="J31" s="60">
        <v>0</v>
      </c>
      <c r="K31" s="52">
        <v>1</v>
      </c>
      <c r="L31" s="39">
        <v>0</v>
      </c>
      <c r="M31" s="39">
        <v>0</v>
      </c>
      <c r="N31" s="39">
        <v>0</v>
      </c>
      <c r="O31" s="39">
        <v>0</v>
      </c>
      <c r="P31" s="35">
        <f>IF('umowa o pracę'!$E$7=2020,ROUND(IF($L31&gt;=2600,2600*'umowa o pracę'!$E$8,$L31*'umowa o pracę'!$E$8),2),IF('umowa o pracę'!$E$7=2021,ROUND(IF($L31&gt;=2800,2800*'umowa o pracę'!$E$8,$L31*'umowa o pracę'!$E$8),2),0))</f>
        <v>0</v>
      </c>
      <c r="Q31" s="252">
        <f>IF(IF(IF(AND($K31=1,$I31&gt;0),ROUND(IF($L31+$M31&gt;=2600,2600*'umowa o pracę'!$E$8,($L31+$M31)*'umowa o pracę'!$E$8),2)+IF($M31=0,ROUND(IF($L31&gt;2600,ROUND($O31/$L31*2600,2),$O31)*'umowa o pracę'!$E$8,2),ROUND(IF($L31&gt;2600,ROUND($O31/$L31*2600,2),$O31)*'umowa o pracę'!$E$8,2)),ROUND(IF($L31+$M31&gt;=2600,2600*'umowa o pracę'!$E$8,($L31+$M31)*'umowa o pracę'!$E$8),2)-IF($M31=0,ROUND(ROUND(IF($L31&gt;2600,ROUND($N31/$L31*2600,2),$N31),2)*'umowa o pracę'!$E$8,2),IF($M31&gt;0,IF($L31+$M31&lt;2600,ROUND(ROUND($N31+ROUND($M31*9%,2),2)*'umowa o pracę'!$E$8,2),IF(AND($L31+$M31&gt;=2600,$M31&lt;2600,$L31&lt;2600),ROUND((ROUND(((2600-$M31)/$L31)*$N31,2)+ROUND($M31*9%,2))*'umowa o pracę'!$E$8,2),IF(AND($L31+$M31&gt;=2600,$M31&gt;=2600),ROUND((ROUND(2600*9%,2))*'umowa o pracę'!$E$8,2),IF(AND($L31+$M31&gt;=2600,$L31&gt;=2600,$M31&lt;2600),ROUND((ROUND($M31*9%,2)+ROUND(((2600-$M31)/$L31)*$N31,2))*'umowa o pracę'!$E$8,2),0)))),0)))&gt;$J31,$J31,IF(AND($K31=1,$I31&gt;0),ROUND(IF($L31+$M31&gt;=2600,2600*'umowa o pracę'!$E$8,($L31+$M31)*'umowa o pracę'!$E$8),2)+IF($M31=0,ROUND(IF($L31&gt;2600,ROUND($O31/$L31*2600,2),$O31)*'umowa o pracę'!$E$8,2),ROUND(IF($L31&gt;2600,ROUND($O31/$L31*2600,2),$O31)*'umowa o pracę'!$E$8,2)),ROUND(IF($L31+$M31&gt;=2600,2600*'umowa o pracę'!$E$8,($L31+$M31)*'umowa o pracę'!$E$8),2)-IF($M31=0,ROUND(ROUND(IF($L31&gt;2600,ROUND($N31/$L31*2600,2),$N31),2)*'umowa o pracę'!$E$8,2),IF($M31&gt;0,IF($L31+$M31&lt;2600,ROUND(ROUND($N31+ROUND($M31*9%,2),2)*'umowa o pracę'!$E$8,2),IF(AND($L31+$M31&gt;=2600,$M31&lt;2600,$L31&lt;2600),ROUND((ROUND(((2600-$M31)/$L31)*$N31,2)+ROUND($M31*9%,2))*'umowa o pracę'!$E$8,2),IF(AND($L31+$M31&gt;=2600,$M31&gt;=2600),ROUND((ROUND(2600*9%,2))*'umowa o pracę'!$E$8,2),IF(AND($L31+$M31&gt;=2600,$L31&gt;=2600,$M31&lt;2600),ROUND((ROUND($M31*9%,2)+ROUND(((2600-$M31)/$L31)*$N31,2))*'umowa o pracę'!$E$8,2),0)))),0))))&gt;$J31,$J31,IF(IF(AND($K31=1,$I31&gt;0),ROUND(IF($L31+$M31&gt;=2600,2600*'umowa o pracę'!$E$8,($L31+$M31)*'umowa o pracę'!$E$8),2)+IF($M31=0,ROUND(IF($L31&gt;2600,ROUND($O31/$L31*2600,2),$O31)*'umowa o pracę'!$E$8,2),ROUND(IF($L31&gt;2600,ROUND($O31/$L31*2600,2),$O31)*'umowa o pracę'!$E$8,2)),ROUND(IF($L31+$M31&gt;=2600,2600*'umowa o pracę'!$E$8,($L31+$M31)*'umowa o pracę'!$E$8),2)-IF($M31=0,ROUND(ROUND(IF($L31&gt;2600,ROUND($N31/$L31*2600,2),$N31),2)*'umowa o pracę'!$E$8,2),IF($M31&gt;0,IF($L31+$M31&lt;2600,ROUND(ROUND($N31+ROUND($M31*9%,2),2)*'umowa o pracę'!$E$8,2),IF(AND($L31+$M31&gt;=2600,$M31&lt;2600,$L31&lt;2600),ROUND((ROUND(((2600-$M31)/$L31)*$N31,2)+ROUND($M31*9%,2))*'umowa o pracę'!$E$8,2),IF(AND($L31+$M31&gt;=2600,$M31&gt;=2600),ROUND((ROUND(2600*9%,2))*'umowa o pracę'!$E$8,2),IF(AND($L31+$M31&gt;=2600,$L31&gt;=2600,$M31&lt;2600),ROUND((ROUND($M31*9%,2)+ROUND(((2600-$M31)/$L31)*$N31,2))*'umowa o pracę'!$E$8,2),0)))),0)))&gt;$J31,$J31,IF(AND($K31=1,$I31&gt;0),ROUND(IF($L31+$M31&gt;=2600,2600*'umowa o pracę'!$E$8,($L31+$M31)*'umowa o pracę'!$E$8),2)+IF($M31=0,ROUND(IF($L31&gt;2600,ROUND($O31/$L31*2600,2),$O31)*'umowa o pracę'!$E$8,2),ROUND(IF($L31&gt;2600,ROUND($O31/$L31*2600,2),$O31)*'umowa o pracę'!$E$8,2)),ROUND(IF($L31+$M31&gt;=2600,2600*'umowa o pracę'!$E$8,($L31+$M31)*'umowa o pracę'!$E$8),2)-IF(AND($M31=0,I31&gt;0),ROUND(ROUND(IF($L31&gt;2600,ROUND($N31/$L31*2600,2),$N31),2)*'umowa o pracę'!$E$8,2),IF($M31&gt;0,IF($L31+$M31&lt;2600,ROUND(ROUND($N31+ROUND($M31*9%,2),2)*'umowa o pracę'!$E$8,2),IF(AND($L31+$M31&gt;=2600,$M31&lt;2600,$L31&lt;2600),ROUND((ROUND(((2600-$M31)/$L31)*$N31,2)+ROUND($M31*9%,2))*'umowa o pracę'!$E$8,2),IF(AND($L31+$M31&gt;=2600,$M31&gt;=2600),ROUND((ROUND(2600*9%,2))*'umowa o pracę'!$E$8,2),IF(AND($L31+$M31&gt;=2600,$L31&gt;=2600,$M31&lt;2600),ROUND((ROUND($M31*9%,2)+ROUND(((2600-$M31)/$L31)*$N31,2))*'umowa o pracę'!$E$8,2),0)))),0)))))</f>
        <v>0</v>
      </c>
      <c r="R31" s="252">
        <f>IF(IF(IF(AND($K31=1,$I31&gt;0),ROUND(IF($L31+$M31&gt;=2800,2800*'umowa o pracę'!$E$8,($L31+$M31)*'umowa o pracę'!$E$8),2)+IF($M31=0,ROUND(IF($L31&gt;2800,ROUND($O31/$L31*2800,2),$O31)*'umowa o pracę'!$E$8,2),ROUND(IF($L31&gt;2800,ROUND($O31/$L31*2800,2),$O31)*'umowa o pracę'!$E$8,2)),ROUND(IF($L31+$M31&gt;=2800,2800*'umowa o pracę'!$E$8,($L31+$M31)*'umowa o pracę'!$E$8),2)-IF($M31=0,ROUND(ROUND(IF($L31&gt;2800,ROUND($N31/$L31*2800,2),$N31),2)*'umowa o pracę'!$E$8,2),IF($M31&gt;0,IF($L31+$M31&lt;2800,ROUND(ROUND($N31+ROUND($M31*9%,2),2)*'umowa o pracę'!$E$8,2),IF(AND($L31+$M31&gt;=2800,$M31&lt;2800,$L31&lt;2800),ROUND((ROUND(((2800-$M31)/$L31)*$N31,2)+ROUND($M31*9%,2))*'umowa o pracę'!$E$8,2),IF(AND($L31+$M31&gt;=2800,$M31&gt;=2800),ROUND((ROUND(2800*9%,2))*'umowa o pracę'!$E$8,2),IF(AND($L31+$M31&gt;=2800,$L31&gt;=2800,$M31&lt;2800),ROUND((ROUND($M31*9%,2)+ROUND(((2800-$M31)/$L31)*$N31,2))*'umowa o pracę'!$E$8,2),0)))),0)))&gt;$J31,$J31,IF(AND($K31=1,$I31&gt;0),ROUND(IF($L31+$M31&gt;=2800,2800*'umowa o pracę'!$E$8,($L31+$M31)*'umowa o pracę'!$E$8),2)+IF($M31=0,ROUND(IF($L31&gt;2800,ROUND($O31/$L31*2800,2),$O31)*'umowa o pracę'!$E$8,2),ROUND(IF($L31&gt;2800,ROUND($O31/$L31*2800,2),$O31)*'umowa o pracę'!$E$8,2)),ROUND(IF($L31+$M31&gt;=2800,2800*'umowa o pracę'!$E$8,($L31+$M31)*'umowa o pracę'!$E$8),2)-IF($M31=0,ROUND(ROUND(IF($L31&gt;2800,ROUND($N31/$L31*2800,2),$N31),2)*'umowa o pracę'!$E$8,2),IF($M31&gt;0,IF($L31+$M31&lt;2800,ROUND(ROUND($N31+ROUND($M31*9%,2),2)*'umowa o pracę'!$E$8,2),IF(AND($L31+$M31&gt;=2800,$M31&lt;2800,$L31&lt;2800),ROUND((ROUND(((2800-$M31)/$L31)*$N31,2)+ROUND($M31*9%,2))*'umowa o pracę'!$E$8,2),IF(AND($L31+$M31&gt;=2800,$M31&gt;=2800),ROUND((ROUND(2800*9%,2))*'umowa o pracę'!$E$8,2),IF(AND($L31+$M31&gt;=2800,$L31&gt;=2800,$M31&lt;2800),ROUND((ROUND($M31*9%,2)+ROUND(((2800-$M31)/$L31)*$N31,2))*'umowa o pracę'!$E$8,2),0)))),0))))&gt;$J31,$J31,IF(IF(AND($K31=1,$I31&gt;0),ROUND(IF($L31+$M31&gt;=2800,2800*'umowa o pracę'!$E$8,($L31+$M31)*'umowa o pracę'!$E$8),2)+IF($M31=0,ROUND(IF($L31&gt;2800,ROUND($O31/$L31*2800,2),$O31)*'umowa o pracę'!$E$8,2),ROUND(IF($L31&gt;2800,ROUND($O31/$L31*2800,2),$O31)*'umowa o pracę'!$E$8,2)),ROUND(IF($L31+$M31&gt;=2800,2800*'umowa o pracę'!$E$8,($L31+$M31)*'umowa o pracę'!$E$8),2)-IF($M31=0,ROUND(ROUND(IF($L31&gt;2800,ROUND($N31/$L31*2800,2),$N31),2)*'umowa o pracę'!$E$8,2),IF($M31&gt;0,IF($L31+$M31&lt;2800,ROUND(ROUND($N31+ROUND($M31*9%,2),2)*'umowa o pracę'!$E$8,2),IF(AND($L31+$M31&gt;=2800,$M31&lt;2800,$L31&lt;2800),ROUND((ROUND(((2800-$M31)/$L31)*$N31,2)+ROUND($M31*9%,2))*'umowa o pracę'!$E$8,2),IF(AND($L31+$M31&gt;=2800,$M31&gt;=2800),ROUND((ROUND(2800*9%,2))*'umowa o pracę'!$E$8,2),IF(AND($L31+$M31&gt;=2800,$L31&gt;=2800,$M31&lt;2800),ROUND((ROUND($M31*9%,2)+ROUND(((2800-$M31)/$L31)*$N31,2))*'umowa o pracę'!$E$8,2),0)))),0)))&gt;$J31,$J31,IF(AND($K31=1,$I31&gt;0),ROUND(IF($L31+$M31&gt;=2800,2800*'umowa o pracę'!$E$8,($L31+$M31)*'umowa o pracę'!$E$8),2)+IF($M31=0,ROUND(IF($L31&gt;2800,ROUND($O31/$L31*2800,2),$O31)*'umowa o pracę'!$E$8,2),ROUND(IF($L31&gt;2800,ROUND($O31/$L31*2800,2),$O31)*'umowa o pracę'!$E$8,2)),ROUND(IF($L31+$M31&gt;=2800,2800*'umowa o pracę'!$E$8,($L31+$M31)*'umowa o pracę'!$E$8),2)-IF(AND($M31=0,I31&gt;0),ROUND(ROUND(IF($L31&gt;2800,ROUND($N31/$L31*2800,2),$N31),2)*'umowa o pracę'!$E$8,2),IF($M31&gt;0,IF($L31+$M31&lt;2800,ROUND(ROUND($N31+ROUND($M31*9%,2),2)*'umowa o pracę'!$E$8,2),IF(AND($L31+$M31&gt;=2800,$M31&lt;2800,$L31&lt;2800),ROUND((ROUND(((2800-$M31)/$L31)*$N31,2)+ROUND($M31*9%,2))*'umowa o pracę'!$E$8,2),IF(AND($L31+$M31&gt;=2800,$M31&gt;=2800),ROUND((ROUND(2800*9%,2))*'umowa o pracę'!$E$8,2),IF(AND($L31+$M31&gt;=2800,$L31&gt;=2800,$M31&lt;2800),ROUND((ROUND($M31*9%,2)+ROUND(((2800-$M31)/$L31)*$N31,2))*'umowa o pracę'!$E$8,2),0)))),0)))))</f>
        <v>0</v>
      </c>
      <c r="S31" s="32">
        <f>IF('umowa o pracę'!$E$7=2020,IF(IF($K31=1,IF($M31=0,ROUND(IF($L31&gt;2600,ROUND($N31/$L31*2600,2),$N31)*'umowa o pracę'!$E$8,2),IF($L31+$M31&lt;2600,ROUND(ROUND($N31+ROUND($M31*9%,2),2)*'umowa o pracę'!$E$8,2),IF(AND($L31+$M31&gt;=2600,$L31&lt;2600),ROUND((ROUND($N31+ROUND((2600-$L31)*9%,2),2))*'umowa o pracę'!$E$8,2),IF(AND($L31+$M31&gt;=2600,$L31&gt;=2600),ROUND(ROUND($N31/$L31*2600,2)*'umowa o pracę'!$E$8,2),0)))),0)&gt;$H31,$H31,IF($K31=1,IF($M31=0,ROUND(IF($L31&gt;2600,ROUND($N31/$L31*2600,2),$N31)*'umowa o pracę'!$E$8,2),IF($L31+$M31&lt;2600,ROUND(ROUND($N31+ROUND($M31*9%,2),2)*'umowa o pracę'!$E$8,2),IF(AND($L31+$M31&gt;=2600,$L31&lt;2600),ROUND((ROUND($N31+ROUND((2600-$L31)*9%,2),2))*'umowa o pracę'!$E$8,2),IF(AND($L31+$M31&gt;=2600,$L31&gt;=2600),ROUND(ROUND($N31/$L31*2600,2)*'umowa o pracę'!$E$8,2),0)))),0)),IF('umowa o pracę'!$E$7=2021,IF(IF($K31=1,IF($M31=0,ROUND(IF($L31&gt;2800,ROUND($N31/$L31*2800,2),$N31)*'umowa o pracę'!$E$8,2),IF($L31+$M31&lt;2800,ROUND(ROUND($N31+ROUND($M31*9%,2),2)*'umowa o pracę'!$E$8,2),IF(AND($L31+$M31&gt;=2800,$L31&lt;2800),ROUND((ROUND($N31+ROUND((2800-$L31)*9%,2),2))*'umowa o pracę'!$E$8,2),IF(AND($L31+$M31&gt;=2800,$L31&gt;=2800),ROUND(ROUND($N31/$L31*2800,2)*'umowa o pracę'!$E$8,2),0)))),0)&gt;$H31,$H31,IF($K31=1,IF($M31=0,ROUND(IF($L31&gt;2800,ROUND($N31/$L31*2800,2),$N31)*'umowa o pracę'!$E$8,2),IF($L31+$M31&lt;2800,ROUND(ROUND($N31+ROUND($M31*9%,2),2)*'umowa o pracę'!$E$8,2),IF(AND($L31+$M31&gt;=2800,$L31&lt;2800),ROUND((ROUND($N31+ROUND((2800-$L31)*9%,2),2))*'umowa o pracę'!$E$8,2),IF(AND($L31+$M31&gt;=2800,$L31&gt;=2800),ROUND(ROUND($N31/$L31*2800,2)*'umowa o pracę'!$E$8,2),0)))),0)),0))</f>
        <v>0</v>
      </c>
      <c r="T31" s="32">
        <f>IF('umowa o pracę'!$E$7=2020,IF(IF($K31=1,IF($M31=0,ROUND(IF($L31&gt;2600,ROUND($O31/$L31*2600,2),$O31)*'umowa o pracę'!$E$8,2),ROUND(IF($L31&gt;2600,ROUND($O31/$L31*2600,2),$O31)*'umowa o pracę'!$E$8,2)),0)&gt;$I31,$I31,IF($K31=1,IF($M31=0,ROUND(IF($L31&gt;2600,ROUND($O31/$L31*2600,2),$O31)*'umowa o pracę'!$E$8,2),ROUND(IF($L31&gt;2600,ROUND($O31/$L31*2600,2),$O31)*'umowa o pracę'!$E$8,2)),0)),IF('umowa o pracę'!$E$7=2021,IF(IF($K31=1,IF($M31=0,ROUND(IF($L31&gt;2800,ROUND($O31/$L31*2800,2),$O31)*'umowa o pracę'!$E$8,2),ROUND(IF($L31&gt;2800,ROUND($O31/$L31*2800,2),$O31)*'umowa o pracę'!$E$8,2)),0)&gt;$I31,$I31,IF($K31=1,IF($M31=0,ROUND(IF($L31&gt;2800,ROUND($O31/$L31*2800,2),$O31)*'umowa o pracę'!$E$8,2),ROUND(IF($L31&gt;2800,ROUND($O31/$L31*2800,2),$O31)*'umowa o pracę'!$E$8,2)),0)),0))</f>
        <v>0</v>
      </c>
      <c r="U31" s="51">
        <f>IF('umowa o pracę'!$E$7=2020,$Q31,IF('umowa o pracę'!$E$7=2021,$R31,0))</f>
        <v>0</v>
      </c>
      <c r="V31" s="53">
        <f t="shared" si="0"/>
        <v>1</v>
      </c>
      <c r="W31" s="54">
        <f>IF('umowa o pracę'!$E$6&lt;2,0,$L31)</f>
        <v>0</v>
      </c>
      <c r="X31" s="54">
        <f>IF('umowa o pracę'!$E$6&lt;2,0,$M31)</f>
        <v>0</v>
      </c>
      <c r="Y31" s="55">
        <f>IF('umowa o pracę'!$E$6&lt;2,0,$N31)</f>
        <v>0</v>
      </c>
      <c r="Z31" s="55">
        <f>IF('umowa o pracę'!$E$6&lt;2,0,$O31)</f>
        <v>0</v>
      </c>
      <c r="AA31" s="32">
        <f>IF('umowa o pracę'!$E$7=2020,ROUND(IF($W31&gt;=2600,2600*'umowa o pracę'!$E$8,$W31*'umowa o pracę'!$E$8),2),IF('umowa o pracę'!$E$7=2021,ROUND(IF($W31&gt;=2800,2800*'umowa o pracę'!$E$8,$W31*'umowa o pracę'!$E$8),2),0))</f>
        <v>0</v>
      </c>
      <c r="AB31" s="32">
        <f>IF(IF(IF(AND($V31=1,$I31&gt;0),ROUND(IF($W31+$X31&gt;=2600,2600*'umowa o pracę'!$E$8,($W31+$X31)*'umowa o pracę'!$E$8),2)+IF($X31=0,ROUND(IF($W31&gt;2600,ROUND($Z31/$W31*2600,2),$Z31)*'umowa o pracę'!$E$8,2),ROUND(IF($W31&gt;2600,ROUND($Z31/$W31*2600,2),$Z31)*'umowa o pracę'!$E$8,2)),ROUND(IF($W31+$X31&gt;=2600,2600*'umowa o pracę'!$E$8,($W31+$X31)*'umowa o pracę'!$E$8),2)-IF($X31=0,ROUND(ROUND(IF($W31&gt;2600,ROUND($Y31/$W31*2600,2),$Y31),2)*'umowa o pracę'!$E$8,2),IF($X31&gt;0,IF($W31+$X31&lt;2600,ROUND(ROUND($Y31+ROUND($X31*9%,2),2)*'umowa o pracę'!$E$8,2),IF(AND($W31+$X31&gt;=2600,$X31&lt;2600,$W31&lt;2600),ROUND((ROUND(((2600-$X31)/$W31)*$Y31,2)+ROUND($X31*9%,2))*'umowa o pracę'!$E$8,2),IF(AND($W31+$X31&gt;=2600,$X31&gt;=2600),ROUND((ROUND(2600*9%,2))*'umowa o pracę'!$E$8,2),IF(AND($W31+$X31&gt;=2600,$W31&gt;=2600,$X31&lt;2600),ROUND((ROUND($X31*9%,2)+ROUND(((2600-$X31)/$W31)*$Y31,2))*'umowa o pracę'!$E$8,2),0)))),0)))&gt;$J31,$J31,IF(AND($V31=1,$I31&gt;0),ROUND(IF($W31+$X31&gt;=2600,2600*'umowa o pracę'!$E$8,($W31+$X31)*'umowa o pracę'!$E$8),2)+IF($X31=0,ROUND(IF($W31&gt;2600,ROUND($Z31/$W31*2600,2),$Z31)*'umowa o pracę'!$E$8,2),ROUND(IF($W31&gt;2600,ROUND($Z31/$W31*2600,2),$Z31)*'umowa o pracę'!$E$8,2)),ROUND(IF($W31+$X31&gt;=2600,2600*'umowa o pracę'!$E$8,($W31+$X31)*'umowa o pracę'!$E$8),2)-IF($X31=0,ROUND(ROUND(IF($W31&gt;2600,ROUND($Y31/$W31*2600,2),$Y31),2)*'umowa o pracę'!$E$8,2),IF($X31&gt;0,IF($W31+$X31&lt;2600,ROUND(ROUND($Y31+ROUND($X31*9%,2),2)*'umowa o pracę'!$E$8,2),IF(AND($W31+$X31&gt;=2600,$X31&lt;2600,$W31&lt;2600),ROUND((ROUND(((2600-$X31)/$W31)*$Y31,2)+ROUND($X31*9%,2))*'umowa o pracę'!$E$8,2),IF(AND($W31+$X31&gt;=2600,$X31&gt;=2600),ROUND((ROUND(2600*9%,2))*'umowa o pracę'!$E$8,2),IF(AND($W31+$X31&gt;=2600,$W31&gt;=2600,$X31&lt;2600),ROUND((ROUND($X31*9%,2)+ROUND(((2600-$X31)/$W31)*$Y31,2))*'umowa o pracę'!$E$8,2),0)))),0))))&gt;$J31,$J31,IF(IF(AND($V31=1,$I31&gt;0),ROUND(IF($W31+$X31&gt;=2600,2600*'umowa o pracę'!$E$8,($W31+$X31)*'umowa o pracę'!$E$8),2)+IF($X31=0,ROUND(IF($W31&gt;2600,ROUND($Z31/$W31*2600,2),$Z31)*'umowa o pracę'!$E$8,2),ROUND(IF($W31&gt;2600,ROUND($Z31/$W31*2600,2),$Z31)*'umowa o pracę'!$E$8,2)),ROUND(IF($W31+$X31&gt;=2600,2600*'umowa o pracę'!$E$8,($W31+$X31)*'umowa o pracę'!$E$8),2)-IF($X31=0,ROUND(ROUND(IF($W31&gt;2600,ROUND($Y31/$W31*2600,2),$Y31),2)*'umowa o pracę'!$E$8,2),IF($X31&gt;0,IF($W31+$X31&lt;2600,ROUND(ROUND($Y31+ROUND($X31*9%,2),2)*'umowa o pracę'!$E$8,2),IF(AND($W31+$X31&gt;=2600,$X31&lt;2600,$W31&lt;2600),ROUND((ROUND(((2600-$X31)/$W31)*$Y31,2)+ROUND($X31*9%,2))*'umowa o pracę'!$E$8,2),IF(AND($W31+$X31&gt;=2600,$X31&gt;=2600),ROUND((ROUND(2600*9%,2))*'umowa o pracę'!$E$8,2),IF(AND($W31+$X31&gt;=2600,$W31&gt;=2600,$X31&lt;2600),ROUND((ROUND($X31*9%,2)+ROUND(((2600-$X31)/$W31)*$Y31,2))*'umowa o pracę'!$E$8,2),0)))),0)))&gt;$J31,$J31,IF(AND($V31=1,$I31&gt;0),ROUND(IF($W31+$X31&gt;=2600,2600*'umowa o pracę'!$E$8,($W31+$X31)*'umowa o pracę'!$E$8),2)+IF($X31=0,ROUND(IF($W31&gt;2600,ROUND($Z31/$W31*2600,2),$Z31)*'umowa o pracę'!$E$8,2),ROUND(IF($W31&gt;2600,ROUND($Z31/$W31*2600,2),$Z31)*'umowa o pracę'!$E$8,2)),ROUND(IF($W31+$X31&gt;=2600,2600*'umowa o pracę'!$E$8,($W31+$X31)*'umowa o pracę'!$E$8),2)-IF(AND($X31=0,I31&gt;0),ROUND(ROUND(IF($W31&gt;2600,ROUND($Y31/$W31*2600,2),$Y31),2)*'umowa o pracę'!$E$8,2),IF($X31&gt;0,IF($W31+$X31&lt;2600,ROUND(ROUND($Y31+ROUND($X31*9%,2),2)*'umowa o pracę'!$E$8,2),IF(AND($W31+$X31&gt;=2600,$X31&lt;2600,$W31&lt;2600),ROUND((ROUND(((2600-$X31)/$W31)*$Y31,2)+ROUND($X31*9%,2))*'umowa o pracę'!$E$8,2),IF(AND($W31+$X31&gt;=2600,$X31&gt;=2600),ROUND((ROUND(2600*9%,2))*'umowa o pracę'!$E$8,2),IF(AND($W31+$X31&gt;=2600,$W31&gt;=2600,$X31&lt;2600),ROUND((ROUND($X31*9%,2)+ROUND(((2600-$X31)/$W31)*$Y31,2))*'umowa o pracę'!$E$8,2),0)))),0)))))</f>
        <v>0</v>
      </c>
      <c r="AC31" s="32">
        <f>IF(IF(IF(AND($V31=1,$I31&gt;0),ROUND(IF($W31+$X31&gt;=2800,2800*'umowa o pracę'!$E$8,($W31+$X31)*'umowa o pracę'!$E$8),2)+IF($X31=0,ROUND(IF($W31&gt;2800,ROUND($Z31/$W31*2800,2),$Z31)*'umowa o pracę'!$E$8,2),ROUND(IF($W31&gt;2800,ROUND($Z31/$W31*2800,2),$Z31)*'umowa o pracę'!$E$8,2)),ROUND(IF($W31+$X31&gt;=2800,2800*'umowa o pracę'!$E$8,($W31+$X31)*'umowa o pracę'!$E$8),2)-IF($X31=0,ROUND(ROUND(IF($W31&gt;2800,ROUND($Y31/$W31*2800,2),$Y31),2)*'umowa o pracę'!$E$8,2),IF($X31&gt;0,IF($W31+$X31&lt;2800,ROUND(ROUND($Y31+ROUND($X31*9%,2),2)*'umowa o pracę'!$E$8,2),IF(AND($W31+$X31&gt;=2800,$X31&lt;2800,$W31&lt;2800),ROUND((ROUND(((2800-$X31)/$W31)*$Y31,2)+ROUND($X31*9%,2))*'umowa o pracę'!$E$8,2),IF(AND($W31+$X31&gt;=2800,$X31&gt;=2800),ROUND((ROUND(2800*9%,2))*'umowa o pracę'!$E$8,2),IF(AND($W31+$X31&gt;=2800,$W31&gt;=2800,$X31&lt;2800),ROUND((ROUND($X31*9%,2)+ROUND(((2800-$X31)/$W31)*$Y31,2))*'umowa o pracę'!$E$8,2),0)))),0)))&gt;$J31,$J31,IF(AND($V31=1,$I31&gt;0),ROUND(IF($W31+$X31&gt;=2800,2800*'umowa o pracę'!$E$8,($W31+$X31)*'umowa o pracę'!$E$8),2)+IF($X31=0,ROUND(IF($W31&gt;2800,ROUND($Z31/$W31*2800,2),$Z31)*'umowa o pracę'!$E$8,2),ROUND(IF($W31&gt;2800,ROUND($Z31/$W31*2800,2),$Z31)*'umowa o pracę'!$E$8,2)),ROUND(IF($W31+$X31&gt;=2800,2800*'umowa o pracę'!$E$8,($W31+$X31)*'umowa o pracę'!$E$8),2)-IF($X31=0,ROUND(ROUND(IF($W31&gt;2800,ROUND($Y31/$W31*2800,2),$Y31),2)*'umowa o pracę'!$E$8,2),IF($X31&gt;0,IF($W31+$X31&lt;2800,ROUND(ROUND($Y31+ROUND($X31*9%,2),2)*'umowa o pracę'!$E$8,2),IF(AND($W31+$X31&gt;=2800,$X31&lt;2800,$W31&lt;2800),ROUND((ROUND(((2800-$X31)/$W31)*$Y31,2)+ROUND($X31*9%,2))*'umowa o pracę'!$E$8,2),IF(AND($W31+$X31&gt;=2800,$X31&gt;=2800),ROUND((ROUND(2800*9%,2))*'umowa o pracę'!$E$8,2),IF(AND($W31+$X31&gt;=2800,$W31&gt;=2800,$X31&lt;2800),ROUND((ROUND($X31*9%,2)+ROUND(((2800-$X31)/$W31)*$Y31,2))*'umowa o pracę'!$E$8,2),0)))),0))))&gt;$J31,$J31,IF(IF(AND($V31=1,$I31&gt;0),ROUND(IF($W31+$X31&gt;=2800,2800*'umowa o pracę'!$E$8,($W31+$X31)*'umowa o pracę'!$E$8),2)+IF($X31=0,ROUND(IF($W31&gt;2800,ROUND($Z31/$W31*2800,2),$Z31)*'umowa o pracę'!$E$8,2),ROUND(IF($W31&gt;2800,ROUND($Z31/$W31*2800,2),$Z31)*'umowa o pracę'!$E$8,2)),ROUND(IF($W31+$X31&gt;=2800,2800*'umowa o pracę'!$E$8,($W31+$X31)*'umowa o pracę'!$E$8),2)-IF($X31=0,ROUND(ROUND(IF($W31&gt;2800,ROUND($Y31/$W31*2800,2),$Y31),2)*'umowa o pracę'!$E$8,2),IF($X31&gt;0,IF($W31+$X31&lt;2800,ROUND(ROUND($Y31+ROUND($X31*9%,2),2)*'umowa o pracę'!$E$8,2),IF(AND($W31+$X31&gt;=2800,$X31&lt;2800,$W31&lt;2800),ROUND((ROUND(((2800-$X31)/$W31)*$Y31,2)+ROUND($X31*9%,2))*'umowa o pracę'!$E$8,2),IF(AND($W31+$X31&gt;=2800,$X31&gt;=2800),ROUND((ROUND(2800*9%,2))*'umowa o pracę'!$E$8,2),IF(AND($W31+$X31&gt;=2800,$W31&gt;=2800,$X31&lt;2800),ROUND((ROUND($X31*9%,2)+ROUND(((2800-$X31)/$W31)*$Y31,2))*'umowa o pracę'!$E$8,2),0)))),0)))&gt;$J31,$J31,IF(AND($V31=1,$I31&gt;0),ROUND(IF($W31+$X31&gt;=2800,2800*'umowa o pracę'!$E$8,($W31+$X31)*'umowa o pracę'!$E$8),2)+IF($X31=0,ROUND(IF($W31&gt;2800,ROUND($Z31/$W31*2800,2),$Z31)*'umowa o pracę'!$E$8,2),ROUND(IF($W31&gt;2800,ROUND($Z31/$W31*2800,2),$Z31)*'umowa o pracę'!$E$8,2)),ROUND(IF($W31+$X31&gt;=2800,2800*'umowa o pracę'!$E$8,($W31+$X31)*'umowa o pracę'!$E$8),2)-IF(AND($X31=0,I31&gt;0),ROUND(ROUND(IF($W31&gt;2800,ROUND($Y31/$W31*2800,2),$Y31),2)*'umowa o pracę'!$E$8,2),IF($X31&gt;0,IF($W31+$X31&lt;2800,ROUND(ROUND($Y31+ROUND($X31*9%,2),2)*'umowa o pracę'!$E$8,2),IF(AND($W31+$X31&gt;=2800,$X31&lt;2800,$W31&lt;2800),ROUND((ROUND(((2800-$X31)/$W31)*$Y31,2)+ROUND($X31*9%,2))*'umowa o pracę'!$E$8,2),IF(AND($W31+$X31&gt;=2800,$X31&gt;=2800),ROUND((ROUND(2800*9%,2))*'umowa o pracę'!$E$8,2),IF(AND($W31+$X31&gt;=2800,$W31&gt;=2800,$X31&lt;2800),ROUND((ROUND($X31*9%,2)+ROUND(((2800-$X31)/$W31)*$Y31,2))*'umowa o pracę'!$E$8,2),0)))),0)))))</f>
        <v>0</v>
      </c>
      <c r="AD31" s="32">
        <f>IF('umowa o pracę'!$E$7=2020,IF(IF($V31=1,IF($X31=0,ROUND(IF($W31&gt;2600,ROUND($Y31/$W31*2600,2),$Y31)*'umowa o pracę'!$E$8,2),IF($W31+$X31&lt;2600,ROUND(ROUND($Y31+ROUND($X31*9%,2),2)*'umowa o pracę'!$E$8,2),IF(AND($W31+$X31&gt;=2600,$W31&lt;2600),ROUND((ROUND($Y31+ROUND((2600-$W31)*9%,2),2))*'umowa o pracę'!$E$8,2),IF(AND($W31+$X31&gt;=2600,$W31&gt;=2600),ROUND(ROUND($Y31/$W31*2600,2)*'umowa o pracę'!$E$8,2),0)))),0)&gt;$H31,$H31,IF($V31=1,IF($X31=0,ROUND(IF($W31&gt;2600,ROUND($Y31/$W31*2600,2),$Y31)*'umowa o pracę'!$E$8,2),IF($W31+$X31&lt;2600,ROUND(ROUND($Y31+ROUND($X31*9%,2),2)*'umowa o pracę'!$E$8,2),IF(AND($W31+$X31&gt;=2600,$W31&lt;2600),ROUND((ROUND($Y31+ROUND((2600-$W31)*9%,2),2))*'umowa o pracę'!$E$8,2),IF(AND($W31+$X31&gt;=2600,$W31&gt;=2600),ROUND(ROUND($Y31/$W31*2600,2)*'umowa o pracę'!$E$8,2),0)))),0)),IF('umowa o pracę'!$E$7=2021,IF(IF($V31=1,IF($X31=0,ROUND(IF($W31&gt;2800,ROUND($Y31/$W31*2800,2),$Y31)*'umowa o pracę'!$E$8,2),IF($W31+$X31&lt;2800,ROUND(ROUND($Y31+ROUND($X31*9%,2),2)*'umowa o pracę'!$E$8,2),IF(AND($W31+$X31&gt;=2800,$W31&lt;2800),ROUND((ROUND($Y31+ROUND((2800-$W31)*9%,2),2))*'umowa o pracę'!$E$8,2),IF(AND($W31+$X31&gt;=2800,$W31&gt;=2800),ROUND(ROUND($Y31/$W31*2800,2)*'umowa o pracę'!$E$8,2),0)))),0)&gt;$H31,$H31,IF($V31=1,IF($X31=0,ROUND(IF($W31&gt;2800,ROUND($Y31/$W31*2800,2),$Y31)*'umowa o pracę'!$E$8,2),IF($W31+$X31&lt;2800,ROUND(ROUND($Y31+ROUND($X31*9%,2),2)*'umowa o pracę'!$E$8,2),IF(AND($W31+$X31&gt;=2800,$W31&lt;2800),ROUND((ROUND($Y31+ROUND((2800-$W31)*9%,2),2))*'umowa o pracę'!$E$8,2),IF(AND($W31+$X31&gt;=2800,$W31&gt;=2800),ROUND(ROUND($Y31/$W31*2800,2)*'umowa o pracę'!$E$8,2),0)))),0)),0))</f>
        <v>0</v>
      </c>
      <c r="AE31" s="32">
        <f>IF('umowa o pracę'!$E$7=2020,IF(IF($V31=1,IF($X31=0,ROUND(IF($W31&gt;2600,ROUND($Z31/$W31*2600,2),$Z31)*'umowa o pracę'!$E$8,2),ROUND(IF($W31&gt;2600,ROUND($Z31/$W31*2600,2),$Z31)*'umowa o pracę'!$E$8,2)),0)&gt;$I31,$I31,IF($V31=1,IF($X31=0,ROUND(IF($W31&gt;2600,ROUND($Z31/$W31*2600,2),$Z31)*'umowa o pracę'!$E$8,2),ROUND(IF($W31&gt;2600,ROUND($Z31/$W31*2600,2),$Z31)*'umowa o pracę'!$E$8,2)),0)),IF('umowa o pracę'!$E$7=2021,IF(IF($V31=1,IF($X31=0,ROUND(IF($W31&gt;2800,ROUND($Z31/$W31*2800,2),$Z31)*'umowa o pracę'!$E$8,2),ROUND(IF($W31&gt;2800,ROUND($Z31/$W31*2800,2),$Z31)*'umowa o pracę'!$E$8,2)),0)&gt;$I31,$I31,IF($V31=1,IF($X31=0,ROUND(IF($W31&gt;2800,ROUND($Z31/$W31*2800,2),$Z31)*'umowa o pracę'!$E$8,2),ROUND(IF($W31&gt;2800,ROUND($Z31/$W31*2800,2),$Z31)*'umowa o pracę'!$E$8,2)),0)),0))</f>
        <v>0</v>
      </c>
      <c r="AF31" s="56">
        <f>IF('umowa o pracę'!$E$7=2020,$AB31,IF('umowa o pracę'!$E$7=2021,$AC31,0))</f>
        <v>0</v>
      </c>
      <c r="AG31" s="53">
        <f t="shared" si="1"/>
        <v>1</v>
      </c>
      <c r="AH31" s="39">
        <f>IF('umowa o pracę'!$E$6&lt;3,0,$L31)</f>
        <v>0</v>
      </c>
      <c r="AI31" s="39">
        <f>IF('umowa o pracę'!$E$6&lt;3,0,$M31)</f>
        <v>0</v>
      </c>
      <c r="AJ31" s="55">
        <f>IF('umowa o pracę'!$E$6&lt;3,0,$N31)</f>
        <v>0</v>
      </c>
      <c r="AK31" s="55">
        <f>IF('umowa o pracę'!$E$6&lt;3,0,$O31)</f>
        <v>0</v>
      </c>
      <c r="AL31" s="32">
        <f>IF('umowa o pracę'!$E$7=2020,ROUND(IF($AH31&gt;=2600,2600*'umowa o pracę'!$E$8,$AH31*'umowa o pracę'!$E$8),2),IF('umowa o pracę'!$E$7=2021,ROUND(IF($AH31&gt;=2800,2800*'umowa o pracę'!$E$8,$AH31*'umowa o pracę'!$E$8),2),0))</f>
        <v>0</v>
      </c>
      <c r="AM31" s="32">
        <f>IF(IF(IF(AND($AG31=1,$I31&gt;0),ROUND(IF($AH31+$AI31&gt;=2600,2600*'umowa o pracę'!$E$8,($AH31+$AI31)*'umowa o pracę'!$E$8),2)+IF($AI31=0,ROUND(IF($AH31&gt;2600,ROUND($AK31/$AH31*2600,2),$AK31)*'umowa o pracę'!$E$8,2),ROUND(IF($AH31&gt;2600,ROUND($AK31/$AH31*2600,2),$AK31)*'umowa o pracę'!$E$8,2)),ROUND(IF($AH31+$AI31&gt;=2600,2600*'umowa o pracę'!$E$8,($AH31+$AI31)*'umowa o pracę'!$E$8),2)-IF($AI31=0,ROUND(ROUND(IF($AH31&gt;2600,ROUND($AJ31/$AH31*2600,2),$AJ31),2)*'umowa o pracę'!$E$8,2),IF($AI31&gt;0,IF($AH31+$AI31&lt;2600,ROUND(ROUND($AJ31+ROUND($AI31*9%,2),2)*'umowa o pracę'!$E$8,2),IF(AND($AH31+$AI31&gt;=2600,$AI31&lt;2600,$AH31&lt;2600),ROUND((ROUND(((2600-$AI31)/$AH31)*$AJ31,2)+ROUND($AI31*9%,2))*'umowa o pracę'!$E$8,2),IF(AND($AH31+$AI31&gt;=2600,$AI31&gt;=2600),ROUND((ROUND(2600*9%,2))*'umowa o pracę'!$E$8,2),IF(AND($AH31+$AI31&gt;=2600,$AH31&gt;=2600,$AI31&lt;2600),ROUND((ROUND($AI31*9%,2)+ROUND(((2600-$AI31)/$AH31)*$AJ31,2))*'umowa o pracę'!$E$8,2),0)))),0)))&gt;$J31,$J31,IF(AND($AG31=1,$I31&gt;0),ROUND(IF($AH31+$AI31&gt;=2600,2600*'umowa o pracę'!$E$8,($AH31+$AI31)*'umowa o pracę'!$E$8),2)+IF($AI31=0,ROUND(IF($AH31&gt;2600,ROUND($AK31/$AH31*2600,2),$AK31)*'umowa o pracę'!$E$8,2),ROUND(IF($AH31&gt;2600,ROUND($AK31/$AH31*2600,2),$AK31)*'umowa o pracę'!$E$8,2)),ROUND(IF($AH31+$AI31&gt;=2600,2600*'umowa o pracę'!$E$8,($AH31+$AI31)*'umowa o pracę'!$E$8),2)-IF($AI31=0,ROUND(ROUND(IF($AH31&gt;2600,ROUND($AJ31/$AH31*2600,2),$AJ31),2)*'umowa o pracę'!$E$8,2),IF($AI31&gt;0,IF($AH31+$AI31&lt;2600,ROUND(ROUND($AJ31+ROUND($AI31*9%,2),2)*'umowa o pracę'!$E$8,2),IF(AND($AH31+$AI31&gt;=2600,$AI31&lt;2600,$AH31&lt;2600),ROUND((ROUND(((2600-$AI31)/$AH31)*$AJ31,2)+ROUND($AI31*9%,2))*'umowa o pracę'!$E$8,2),IF(AND($AH31+$AI31&gt;=2600,$AI31&gt;=2600),ROUND((ROUND(2600*9%,2))*'umowa o pracę'!$E$8,2),IF(AND($AH31+$AI31&gt;=2600,$AH31&gt;=2600,$AI31&lt;2600),ROUND((ROUND($AI31*9%,2)+ROUND(((2600-$AI31)/$AH31)*$AJ31,2))*'umowa o pracę'!$E$8,2),0)))),0))))&gt;$J31,$J31,IF(IF(AND($AG31=1,$I31&gt;0),ROUND(IF($AH31+$AI31&gt;=2600,2600*'umowa o pracę'!$E$8,($AH31+$AI31)*'umowa o pracę'!$E$8),2)+IF($AI31=0,ROUND(IF($AH31&gt;2600,ROUND($AK31/$AH31*2600,2),$AK31)*'umowa o pracę'!$E$8,2),ROUND(IF($AH31&gt;2600,ROUND($AK31/$AH31*2600,2),$AK31)*'umowa o pracę'!$E$8,2)),ROUND(IF($AH31+$AI31&gt;=2600,2600*'umowa o pracę'!$E$8,($AH31+$AI31)*'umowa o pracę'!$E$8),2)-IF($AI31=0,ROUND(ROUND(IF($AH31&gt;2600,ROUND($AJ31/$AH31*2600,2),$AJ31),2)*'umowa o pracę'!$E$8,2),IF($AI31&gt;0,IF($AH31+$AI31&lt;2600,ROUND(ROUND($AJ31+ROUND($AI31*9%,2),2)*'umowa o pracę'!$E$8,2),IF(AND($AH31+$AI31&gt;=2600,$AI31&lt;2600,$AH31&lt;2600),ROUND((ROUND(((2600-$AI31)/$AH31)*$AJ31,2)+ROUND($AI31*9%,2))*'umowa o pracę'!$E$8,2),IF(AND($AH31+$AI31&gt;=2600,$AI31&gt;=2600),ROUND((ROUND(2600*9%,2))*'umowa o pracę'!$E$8,2),IF(AND($AH31+$AI31&gt;=2600,$AH31&gt;=2600,$AI31&lt;2600),ROUND((ROUND($AI31*9%,2)+ROUND(((2600-$AI31)/$AH31)*$AJ31,2))*'umowa o pracę'!$E$8,2),0)))),0)))&gt;$J31,$J31,IF(AND($AG31=1,$I31&gt;0),ROUND(IF($AH31+$AI31&gt;=2600,2600*'umowa o pracę'!$E$8,($AH31+$AI31)*'umowa o pracę'!$E$8),2)+IF($AI31=0,ROUND(IF($AH31&gt;2600,ROUND($AK31/$AH31*2600,2),$AK31)*'umowa o pracę'!$E$8,2),ROUND(IF($AH31&gt;2600,ROUND($AK31/$AH31*2600,2),$AK31)*'umowa o pracę'!$E$8,2)),ROUND(IF($AH31+$AI31&gt;=2600,2600*'umowa o pracę'!$E$8,($AH31+$AI31)*'umowa o pracę'!$E$8),2)-IF(AND($AI31=0,I31&gt;0),ROUND(ROUND(IF($AH31&gt;2600,ROUND($AJ31/$AH31*2600,2),$AJ31),2)*'umowa o pracę'!$E$8,2),IF($AI31&gt;0,IF($AH31+$AI31&lt;2600,ROUND(ROUND($AJ31+ROUND($AI31*9%,2),2)*'umowa o pracę'!$E$8,2),IF(AND($AH31+$AI31&gt;=2600,$AI31&lt;2600,$AH31&lt;2600),ROUND((ROUND(((2600-$AI31)/$AH31)*$AJ31,2)+ROUND($AI31*9%,2))*'umowa o pracę'!$E$8,2),IF(AND($AH31+$AI31&gt;=2600,$AI31&gt;=2600),ROUND((ROUND(2600*9%,2))*'umowa o pracę'!$E$8,2),IF(AND($AH31+$AI31&gt;=2600,$AH31&gt;=2600,$AI31&lt;2600),ROUND((ROUND($AI31*9%,2)+ROUND(((2600-$AI31)/$AH31)*$AJ31,2))*'umowa o pracę'!$E$8,2),0)))),0)))))</f>
        <v>0</v>
      </c>
      <c r="AN31" s="32">
        <f>IF(IF(IF(AND($AG31=1,$I31&gt;0),ROUND(IF($AH31+$AI31&gt;=2800,2800*'umowa o pracę'!$E$8,($AH31+$AI31)*'umowa o pracę'!$E$8),2)+IF($AI31=0,ROUND(IF($AH31&gt;2800,ROUND($AK31/$AH31*2800,2),$AK31)*'umowa o pracę'!$E$8,2),ROUND(IF($AH31&gt;2800,ROUND($AK31/$AH31*2800,2),$AK31)*'umowa o pracę'!$E$8,2)),ROUND(IF($AH31+$AI31&gt;=2800,2800*'umowa o pracę'!$E$8,($AH31+$AI31)*'umowa o pracę'!$E$8),2)-IF($AI31=0,ROUND(ROUND(IF($AH31&gt;2800,ROUND($AJ31/$AH31*2800,2),$AJ31),2)*'umowa o pracę'!$E$8,2),IF($AI31&gt;0,IF($AH31+$AI31&lt;2800,ROUND(ROUND($AJ31+ROUND($AI31*9%,2),2)*'umowa o pracę'!$E$8,2),IF(AND($AH31+$AI31&gt;=2800,$AI31&lt;2800,$AH31&lt;2800),ROUND((ROUND(((2800-$AI31)/$AH31)*$AJ31,2)+ROUND($AI31*9%,2))*'umowa o pracę'!$E$8,2),IF(AND($AH31+$AI31&gt;=2800,$AI31&gt;=2800),ROUND((ROUND(2800*9%,2))*'umowa o pracę'!$E$8,2),IF(AND($AH31+$AI31&gt;=2800,$AH31&gt;=2800,$AI31&lt;2800),ROUND((ROUND($AI31*9%,2)+ROUND(((2800-$AI31)/$AH31)*$AJ31,2))*'umowa o pracę'!$E$8,2),0)))),0)))&gt;$J31,$J31,IF(AND($AG31=1,$I31&gt;0),ROUND(IF($AH31+$AI31&gt;=2800,2800*'umowa o pracę'!$E$8,($AH31+$AI31)*'umowa o pracę'!$E$8),2)+IF($AI31=0,ROUND(IF($AH31&gt;2800,ROUND($AK31/$AH31*2800,2),$AK31)*'umowa o pracę'!$E$8,2),ROUND(IF($AH31&gt;2800,ROUND($AK31/$AH31*2800,2),$AK31)*'umowa o pracę'!$E$8,2)),ROUND(IF($AH31+$AI31&gt;=2800,2800*'umowa o pracę'!$E$8,($AH31+$AI31)*'umowa o pracę'!$E$8),2)-IF($AI31=0,ROUND(ROUND(IF($AH31&gt;2800,ROUND($AJ31/$AH31*2800,2),$AJ31),2)*'umowa o pracę'!$E$8,2),IF($AI31&gt;0,IF($AH31+$AI31&lt;2800,ROUND(ROUND($AJ31+ROUND($AI31*9%,2),2)*'umowa o pracę'!$E$8,2),IF(AND($AH31+$AI31&gt;=2800,$AI31&lt;2800,$AH31&lt;2800),ROUND((ROUND(((2800-$AI31)/$AH31)*$AJ31,2)+ROUND($AI31*9%,2))*'umowa o pracę'!$E$8,2),IF(AND($AH31+$AI31&gt;=2800,$AI31&gt;=2800),ROUND((ROUND(2800*9%,2))*'umowa o pracę'!$E$8,2),IF(AND($AH31+$AI31&gt;=2800,$AH31&gt;=2800,$AI31&lt;2800),ROUND((ROUND($AI31*9%,2)+ROUND(((2800-$AI31)/$AH31)*$AJ31,2))*'umowa o pracę'!$E$8,2),0)))),0))))&gt;$J31,$J31,IF(IF(AND($AG31=1,$I31&gt;0),ROUND(IF($AH31+$AI31&gt;=2800,2800*'umowa o pracę'!$E$8,($AH31+$AI31)*'umowa o pracę'!$E$8),2)+IF($AI31=0,ROUND(IF($AH31&gt;2800,ROUND($AK31/$AH31*2800,2),$AK31)*'umowa o pracę'!$E$8,2),ROUND(IF($AH31&gt;2800,ROUND($AK31/$AH31*2800,2),$AK31)*'umowa o pracę'!$E$8,2)),ROUND(IF($AH31+$AI31&gt;=2800,2800*'umowa o pracę'!$E$8,($AH31+$AI31)*'umowa o pracę'!$E$8),2)-IF($AI31=0,ROUND(ROUND(IF($AH31&gt;2800,ROUND($AJ31/$AH31*2800,2),$AJ31),2)*'umowa o pracę'!$E$8,2),IF($AI31&gt;0,IF($AH31+$AI31&lt;2800,ROUND(ROUND($AJ31+ROUND($AI31*9%,2),2)*'umowa o pracę'!$E$8,2),IF(AND($AH31+$AI31&gt;=2800,$AI31&lt;2800,$AH31&lt;2800),ROUND((ROUND(((2800-$AI31)/$AH31)*$AJ31,2)+ROUND($AI31*9%,2))*'umowa o pracę'!$E$8,2),IF(AND($AH31+$AI31&gt;=2800,$AI31&gt;=2800),ROUND((ROUND(2800*9%,2))*'umowa o pracę'!$E$8,2),IF(AND($AH31+$AI31&gt;=2800,$AH31&gt;=2800,$AI31&lt;2800),ROUND((ROUND($AI31*9%,2)+ROUND(((2800-$AI31)/$AH31)*$AJ31,2))*'umowa o pracę'!$E$8,2),0)))),0)))&gt;$J31,$J31,IF(AND($AG31=1,$I31&gt;0),ROUND(IF($AH31+$AI31&gt;=2800,2800*'umowa o pracę'!$E$8,($AH31+$AI31)*'umowa o pracę'!$E$8),2)+IF($AI31=0,ROUND(IF($AH31&gt;2800,ROUND($AK31/$AH31*2800,2),$AK31)*'umowa o pracę'!$E$8,2),ROUND(IF($AH31&gt;2800,ROUND($AK31/$AH31*2800,2),$AK31)*'umowa o pracę'!$E$8,2)),ROUND(IF($AH31+$AI31&gt;=2800,2800*'umowa o pracę'!$E$8,($AH31+$AI31)*'umowa o pracę'!$E$8),2)-IF(AND($AI31=0,I31&gt;0),ROUND(ROUND(IF($AH31&gt;2800,ROUND($AJ31/$AH31*2800,2),$AJ31),2)*'umowa o pracę'!$E$8,2),IF($AI31&gt;0,IF($AH31+$AI31&lt;2800,ROUND(ROUND($AJ31+ROUND($AI31*9%,2),2)*'umowa o pracę'!$E$8,2),IF(AND($AH31+$AI31&gt;=2800,$AI31&lt;2800,$AH31&lt;2800),ROUND((ROUND(((2800-$AI31)/$AH31)*$AJ31,2)+ROUND($AI31*9%,2))*'umowa o pracę'!$E$8,2),IF(AND($AH31+$AI31&gt;=2800,$AI31&gt;=2800),ROUND((ROUND(2800*9%,2))*'umowa o pracę'!$E$8,2),IF(AND($AH31+$AI31&gt;=2800,$AH31&gt;=2800,$AI31&lt;2800),ROUND((ROUND($AI31*9%,2)+ROUND(((2800-$AI31)/$AH31)*$AJ31,2))*'umowa o pracę'!$E$8,2),0)))),0)))))</f>
        <v>0</v>
      </c>
      <c r="AO31" s="32">
        <f>IF('umowa o pracę'!$E$7=2020,IF(IF($AG31=1,IF($AI31=0,ROUND(IF($AH31&gt;2600,ROUND($AJ31/$AH31*2600,2),$AJ31)*'umowa o pracę'!$E$8,2),IF($AH31+$AI31&lt;2600,ROUND(ROUND($AJ31+ROUND($AI31*9%,2),2)*'umowa o pracę'!$E$8,2),IF(AND($AH31+$AI31&gt;=2600,$AH31&lt;2600),ROUND((ROUND($AJ31+ROUND((2600-$AH31)*9%,2),2))*'umowa o pracę'!$E$8,2),IF(AND($AH31+$AI31&gt;=2600,$AH31&gt;=2600),ROUND(ROUND($AJ31/$AH31*2600,2)*'umowa o pracę'!$E$8,2),0)))),0)&gt;$H31,$H31,IF($AG31=1,IF($AI31=0,ROUND(IF($AH31&gt;2600,ROUND($AJ31/$AH31*2600,2),$AJ31)*'umowa o pracę'!$E$8,2),IF($AH31+$AI31&lt;2600,ROUND(ROUND($AJ31+ROUND($AI31*9%,2),2)*'umowa o pracę'!$E$8,2),IF(AND($AH31+$AI31&gt;=2600,$AH31&lt;2600),ROUND((ROUND($AJ31+ROUND((2600-$AH31)*9%,2),2))*'umowa o pracę'!$E$8,2),IF(AND($AH31+$AI31&gt;=2600,$AH31&gt;=2600),ROUND(ROUND($AJ31/$AH31*2600,2)*'umowa o pracę'!$E$8,2),0)))),0)),IF('umowa o pracę'!$E$7=2021,IF(IF($AG31=1,IF($AI31=0,ROUND(IF($AH31&gt;2800,ROUND($AJ31/$AH31*2800,2),$AJ31)*'umowa o pracę'!$E$8,2),IF($AH31+$AI31&lt;2800,ROUND(ROUND($AJ31+ROUND($AI31*9%,2),2)*'umowa o pracę'!$E$8,2),IF(AND($AH31+$AI31&gt;=2800,$AH31&lt;2800),ROUND((ROUND($AJ31+ROUND((2800-$AH31)*9%,2),2))*'umowa o pracę'!$E$8,2),IF(AND($AH31+$AI31&gt;=2800,$AH31&gt;=2800),ROUND(ROUND($AJ31/$AH31*2800,2)*'umowa o pracę'!$E$8,2),0)))),0)&gt;$H31,$H31,IF($AG31=1,IF($AI31=0,ROUND(IF($AH31&gt;2800,ROUND($AJ31/$AH31*2800,2),$AJ31)*'umowa o pracę'!$E$8,2),IF($AH31+$AI31&lt;2800,ROUND(ROUND($AJ31+ROUND($AI31*9%,2),2)*'umowa o pracę'!$E$8,2),IF(AND($AH31+$AI31&gt;=2800,$AH31&lt;2800),ROUND((ROUND($AJ31+ROUND((2800-$AH31)*9%,2),2))*'umowa o pracę'!$E$8,2),IF(AND($AH31+$AI31&gt;=2800,$AH31&gt;=2800),ROUND(ROUND($AJ31/$AH31*2800,2)*'umowa o pracę'!$E$8,2),0)))),0)),0))</f>
        <v>0</v>
      </c>
      <c r="AP31" s="32">
        <f>IF('umowa o pracę'!$E$7=2020,IF(IF($AG31=1,IF($AI31=0,ROUND(IF($AH31&gt;2600,ROUND($AK31/$AH31*2600,2),$AK31)*'umowa o pracę'!$E$8,2),ROUND(IF($AH31&gt;2600,ROUND($AK31/$AH31*2600,2),$AK31)*'umowa o pracę'!$E$8,2)),0)&gt;$I31,$I31,IF($AG31=1,IF($AI31=0,ROUND(IF($AH31&gt;2600,ROUND($AK31/$AH31*2600,2),$AK31)*'umowa o pracę'!$E$8,2),ROUND(IF($AH31&gt;2600,ROUND($AK31/$AH31*2600,2),$AK31)*'umowa o pracę'!$E$8,2)),0)),IF('umowa o pracę'!$E$7=2021,IF(IF($AG31=1,IF($AI31=0,ROUND(IF($AH31&gt;2800,ROUND($AK31/$AH31*2800,2),$AK31)*'umowa o pracę'!$E$8,2),ROUND(IF($AH31&gt;2800,ROUND($AK31/$AH31*2800,2),$AK31)*'umowa o pracę'!$E$8,2)),0)&gt;$I31,$I31,IF($AG31=1,IF($AI31=0,ROUND(IF($AH31&gt;2800,ROUND($AK31/$AH31*2800,2),$AK31)*'umowa o pracę'!$E$8,2),ROUND(IF($AH31&gt;2800,ROUND($AK31/$AH31*2800,2),$AK31)*'umowa o pracę'!$E$8,2)),0)),0))</f>
        <v>0</v>
      </c>
      <c r="AQ31" s="56">
        <f>IF('umowa o pracę'!$E$7=2020,$AM31,IF('umowa o pracę'!$E$7=2021,$AN31,0))</f>
        <v>0</v>
      </c>
      <c r="AR31" s="33">
        <f>IF('umowa o pracę'!$E$7=0,0,U31+AF31+AQ31)</f>
        <v>0</v>
      </c>
      <c r="AS31" s="19"/>
      <c r="AT31" s="19"/>
      <c r="AU31" s="19"/>
      <c r="AV31" s="19"/>
      <c r="AW31" s="19"/>
      <c r="AX31" s="19">
        <f t="shared" si="2"/>
        <v>10</v>
      </c>
      <c r="AY31" s="19"/>
      <c r="AZ31" s="234">
        <f t="shared" si="3"/>
        <v>0</v>
      </c>
      <c r="BA31" s="234">
        <f t="shared" si="4"/>
        <v>0</v>
      </c>
      <c r="BB31" s="234">
        <f t="shared" si="5"/>
        <v>0</v>
      </c>
      <c r="BC31" s="234">
        <f t="shared" si="6"/>
        <v>0</v>
      </c>
      <c r="BD31" s="234">
        <f t="shared" si="7"/>
        <v>0</v>
      </c>
      <c r="BE31" s="234">
        <f t="shared" si="8"/>
        <v>0</v>
      </c>
      <c r="BF31" s="234">
        <f t="shared" si="9"/>
        <v>0</v>
      </c>
      <c r="BG31" s="234">
        <f t="shared" si="10"/>
        <v>0</v>
      </c>
      <c r="BH31" s="234">
        <f t="shared" si="11"/>
        <v>0</v>
      </c>
      <c r="BI31" s="238">
        <f t="shared" si="12"/>
        <v>0</v>
      </c>
      <c r="BJ31" s="236"/>
      <c r="BK31" s="236"/>
      <c r="BL31" s="237"/>
    </row>
    <row r="32" spans="1:64" ht="15.75" customHeight="1" x14ac:dyDescent="0.25">
      <c r="A32" s="129">
        <v>21</v>
      </c>
      <c r="B32" s="57"/>
      <c r="C32" s="57"/>
      <c r="D32" s="36"/>
      <c r="E32" s="36"/>
      <c r="F32" s="242"/>
      <c r="G32" s="37">
        <v>1</v>
      </c>
      <c r="H32" s="58">
        <v>0</v>
      </c>
      <c r="I32" s="59">
        <v>0</v>
      </c>
      <c r="J32" s="60">
        <v>0</v>
      </c>
      <c r="K32" s="52">
        <v>1</v>
      </c>
      <c r="L32" s="39">
        <v>0</v>
      </c>
      <c r="M32" s="39">
        <v>0</v>
      </c>
      <c r="N32" s="39">
        <v>0</v>
      </c>
      <c r="O32" s="39">
        <v>0</v>
      </c>
      <c r="P32" s="35">
        <f>IF('umowa o pracę'!$E$7=2020,ROUND(IF($L32&gt;=2600,2600*'umowa o pracę'!$E$8,$L32*'umowa o pracę'!$E$8),2),IF('umowa o pracę'!$E$7=2021,ROUND(IF($L32&gt;=2800,2800*'umowa o pracę'!$E$8,$L32*'umowa o pracę'!$E$8),2),0))</f>
        <v>0</v>
      </c>
      <c r="Q32" s="252">
        <f>IF(IF(IF(AND($K32=1,$I32&gt;0),ROUND(IF($L32+$M32&gt;=2600,2600*'umowa o pracę'!$E$8,($L32+$M32)*'umowa o pracę'!$E$8),2)+IF($M32=0,ROUND(IF($L32&gt;2600,ROUND($O32/$L32*2600,2),$O32)*'umowa o pracę'!$E$8,2),ROUND(IF($L32&gt;2600,ROUND($O32/$L32*2600,2),$O32)*'umowa o pracę'!$E$8,2)),ROUND(IF($L32+$M32&gt;=2600,2600*'umowa o pracę'!$E$8,($L32+$M32)*'umowa o pracę'!$E$8),2)-IF($M32=0,ROUND(ROUND(IF($L32&gt;2600,ROUND($N32/$L32*2600,2),$N32),2)*'umowa o pracę'!$E$8,2),IF($M32&gt;0,IF($L32+$M32&lt;2600,ROUND(ROUND($N32+ROUND($M32*9%,2),2)*'umowa o pracę'!$E$8,2),IF(AND($L32+$M32&gt;=2600,$M32&lt;2600,$L32&lt;2600),ROUND((ROUND(((2600-$M32)/$L32)*$N32,2)+ROUND($M32*9%,2))*'umowa o pracę'!$E$8,2),IF(AND($L32+$M32&gt;=2600,$M32&gt;=2600),ROUND((ROUND(2600*9%,2))*'umowa o pracę'!$E$8,2),IF(AND($L32+$M32&gt;=2600,$L32&gt;=2600,$M32&lt;2600),ROUND((ROUND($M32*9%,2)+ROUND(((2600-$M32)/$L32)*$N32,2))*'umowa o pracę'!$E$8,2),0)))),0)))&gt;$J32,$J32,IF(AND($K32=1,$I32&gt;0),ROUND(IF($L32+$M32&gt;=2600,2600*'umowa o pracę'!$E$8,($L32+$M32)*'umowa o pracę'!$E$8),2)+IF($M32=0,ROUND(IF($L32&gt;2600,ROUND($O32/$L32*2600,2),$O32)*'umowa o pracę'!$E$8,2),ROUND(IF($L32&gt;2600,ROUND($O32/$L32*2600,2),$O32)*'umowa o pracę'!$E$8,2)),ROUND(IF($L32+$M32&gt;=2600,2600*'umowa o pracę'!$E$8,($L32+$M32)*'umowa o pracę'!$E$8),2)-IF($M32=0,ROUND(ROUND(IF($L32&gt;2600,ROUND($N32/$L32*2600,2),$N32),2)*'umowa o pracę'!$E$8,2),IF($M32&gt;0,IF($L32+$M32&lt;2600,ROUND(ROUND($N32+ROUND($M32*9%,2),2)*'umowa o pracę'!$E$8,2),IF(AND($L32+$M32&gt;=2600,$M32&lt;2600,$L32&lt;2600),ROUND((ROUND(((2600-$M32)/$L32)*$N32,2)+ROUND($M32*9%,2))*'umowa o pracę'!$E$8,2),IF(AND($L32+$M32&gt;=2600,$M32&gt;=2600),ROUND((ROUND(2600*9%,2))*'umowa o pracę'!$E$8,2),IF(AND($L32+$M32&gt;=2600,$L32&gt;=2600,$M32&lt;2600),ROUND((ROUND($M32*9%,2)+ROUND(((2600-$M32)/$L32)*$N32,2))*'umowa o pracę'!$E$8,2),0)))),0))))&gt;$J32,$J32,IF(IF(AND($K32=1,$I32&gt;0),ROUND(IF($L32+$M32&gt;=2600,2600*'umowa o pracę'!$E$8,($L32+$M32)*'umowa o pracę'!$E$8),2)+IF($M32=0,ROUND(IF($L32&gt;2600,ROUND($O32/$L32*2600,2),$O32)*'umowa o pracę'!$E$8,2),ROUND(IF($L32&gt;2600,ROUND($O32/$L32*2600,2),$O32)*'umowa o pracę'!$E$8,2)),ROUND(IF($L32+$M32&gt;=2600,2600*'umowa o pracę'!$E$8,($L32+$M32)*'umowa o pracę'!$E$8),2)-IF($M32=0,ROUND(ROUND(IF($L32&gt;2600,ROUND($N32/$L32*2600,2),$N32),2)*'umowa o pracę'!$E$8,2),IF($M32&gt;0,IF($L32+$M32&lt;2600,ROUND(ROUND($N32+ROUND($M32*9%,2),2)*'umowa o pracę'!$E$8,2),IF(AND($L32+$M32&gt;=2600,$M32&lt;2600,$L32&lt;2600),ROUND((ROUND(((2600-$M32)/$L32)*$N32,2)+ROUND($M32*9%,2))*'umowa o pracę'!$E$8,2),IF(AND($L32+$M32&gt;=2600,$M32&gt;=2600),ROUND((ROUND(2600*9%,2))*'umowa o pracę'!$E$8,2),IF(AND($L32+$M32&gt;=2600,$L32&gt;=2600,$M32&lt;2600),ROUND((ROUND($M32*9%,2)+ROUND(((2600-$M32)/$L32)*$N32,2))*'umowa o pracę'!$E$8,2),0)))),0)))&gt;$J32,$J32,IF(AND($K32=1,$I32&gt;0),ROUND(IF($L32+$M32&gt;=2600,2600*'umowa o pracę'!$E$8,($L32+$M32)*'umowa o pracę'!$E$8),2)+IF($M32=0,ROUND(IF($L32&gt;2600,ROUND($O32/$L32*2600,2),$O32)*'umowa o pracę'!$E$8,2),ROUND(IF($L32&gt;2600,ROUND($O32/$L32*2600,2),$O32)*'umowa o pracę'!$E$8,2)),ROUND(IF($L32+$M32&gt;=2600,2600*'umowa o pracę'!$E$8,($L32+$M32)*'umowa o pracę'!$E$8),2)-IF(AND($M32=0,I32&gt;0),ROUND(ROUND(IF($L32&gt;2600,ROUND($N32/$L32*2600,2),$N32),2)*'umowa o pracę'!$E$8,2),IF($M32&gt;0,IF($L32+$M32&lt;2600,ROUND(ROUND($N32+ROUND($M32*9%,2),2)*'umowa o pracę'!$E$8,2),IF(AND($L32+$M32&gt;=2600,$M32&lt;2600,$L32&lt;2600),ROUND((ROUND(((2600-$M32)/$L32)*$N32,2)+ROUND($M32*9%,2))*'umowa o pracę'!$E$8,2),IF(AND($L32+$M32&gt;=2600,$M32&gt;=2600),ROUND((ROUND(2600*9%,2))*'umowa o pracę'!$E$8,2),IF(AND($L32+$M32&gt;=2600,$L32&gt;=2600,$M32&lt;2600),ROUND((ROUND($M32*9%,2)+ROUND(((2600-$M32)/$L32)*$N32,2))*'umowa o pracę'!$E$8,2),0)))),0)))))</f>
        <v>0</v>
      </c>
      <c r="R32" s="252">
        <f>IF(IF(IF(AND($K32=1,$I32&gt;0),ROUND(IF($L32+$M32&gt;=2800,2800*'umowa o pracę'!$E$8,($L32+$M32)*'umowa o pracę'!$E$8),2)+IF($M32=0,ROUND(IF($L32&gt;2800,ROUND($O32/$L32*2800,2),$O32)*'umowa o pracę'!$E$8,2),ROUND(IF($L32&gt;2800,ROUND($O32/$L32*2800,2),$O32)*'umowa o pracę'!$E$8,2)),ROUND(IF($L32+$M32&gt;=2800,2800*'umowa o pracę'!$E$8,($L32+$M32)*'umowa o pracę'!$E$8),2)-IF($M32=0,ROUND(ROUND(IF($L32&gt;2800,ROUND($N32/$L32*2800,2),$N32),2)*'umowa o pracę'!$E$8,2),IF($M32&gt;0,IF($L32+$M32&lt;2800,ROUND(ROUND($N32+ROUND($M32*9%,2),2)*'umowa o pracę'!$E$8,2),IF(AND($L32+$M32&gt;=2800,$M32&lt;2800,$L32&lt;2800),ROUND((ROUND(((2800-$M32)/$L32)*$N32,2)+ROUND($M32*9%,2))*'umowa o pracę'!$E$8,2),IF(AND($L32+$M32&gt;=2800,$M32&gt;=2800),ROUND((ROUND(2800*9%,2))*'umowa o pracę'!$E$8,2),IF(AND($L32+$M32&gt;=2800,$L32&gt;=2800,$M32&lt;2800),ROUND((ROUND($M32*9%,2)+ROUND(((2800-$M32)/$L32)*$N32,2))*'umowa o pracę'!$E$8,2),0)))),0)))&gt;$J32,$J32,IF(AND($K32=1,$I32&gt;0),ROUND(IF($L32+$M32&gt;=2800,2800*'umowa o pracę'!$E$8,($L32+$M32)*'umowa o pracę'!$E$8),2)+IF($M32=0,ROUND(IF($L32&gt;2800,ROUND($O32/$L32*2800,2),$O32)*'umowa o pracę'!$E$8,2),ROUND(IF($L32&gt;2800,ROUND($O32/$L32*2800,2),$O32)*'umowa o pracę'!$E$8,2)),ROUND(IF($L32+$M32&gt;=2800,2800*'umowa o pracę'!$E$8,($L32+$M32)*'umowa o pracę'!$E$8),2)-IF($M32=0,ROUND(ROUND(IF($L32&gt;2800,ROUND($N32/$L32*2800,2),$N32),2)*'umowa o pracę'!$E$8,2),IF($M32&gt;0,IF($L32+$M32&lt;2800,ROUND(ROUND($N32+ROUND($M32*9%,2),2)*'umowa o pracę'!$E$8,2),IF(AND($L32+$M32&gt;=2800,$M32&lt;2800,$L32&lt;2800),ROUND((ROUND(((2800-$M32)/$L32)*$N32,2)+ROUND($M32*9%,2))*'umowa o pracę'!$E$8,2),IF(AND($L32+$M32&gt;=2800,$M32&gt;=2800),ROUND((ROUND(2800*9%,2))*'umowa o pracę'!$E$8,2),IF(AND($L32+$M32&gt;=2800,$L32&gt;=2800,$M32&lt;2800),ROUND((ROUND($M32*9%,2)+ROUND(((2800-$M32)/$L32)*$N32,2))*'umowa o pracę'!$E$8,2),0)))),0))))&gt;$J32,$J32,IF(IF(AND($K32=1,$I32&gt;0),ROUND(IF($L32+$M32&gt;=2800,2800*'umowa o pracę'!$E$8,($L32+$M32)*'umowa o pracę'!$E$8),2)+IF($M32=0,ROUND(IF($L32&gt;2800,ROUND($O32/$L32*2800,2),$O32)*'umowa o pracę'!$E$8,2),ROUND(IF($L32&gt;2800,ROUND($O32/$L32*2800,2),$O32)*'umowa o pracę'!$E$8,2)),ROUND(IF($L32+$M32&gt;=2800,2800*'umowa o pracę'!$E$8,($L32+$M32)*'umowa o pracę'!$E$8),2)-IF($M32=0,ROUND(ROUND(IF($L32&gt;2800,ROUND($N32/$L32*2800,2),$N32),2)*'umowa o pracę'!$E$8,2),IF($M32&gt;0,IF($L32+$M32&lt;2800,ROUND(ROUND($N32+ROUND($M32*9%,2),2)*'umowa o pracę'!$E$8,2),IF(AND($L32+$M32&gt;=2800,$M32&lt;2800,$L32&lt;2800),ROUND((ROUND(((2800-$M32)/$L32)*$N32,2)+ROUND($M32*9%,2))*'umowa o pracę'!$E$8,2),IF(AND($L32+$M32&gt;=2800,$M32&gt;=2800),ROUND((ROUND(2800*9%,2))*'umowa o pracę'!$E$8,2),IF(AND($L32+$M32&gt;=2800,$L32&gt;=2800,$M32&lt;2800),ROUND((ROUND($M32*9%,2)+ROUND(((2800-$M32)/$L32)*$N32,2))*'umowa o pracę'!$E$8,2),0)))),0)))&gt;$J32,$J32,IF(AND($K32=1,$I32&gt;0),ROUND(IF($L32+$M32&gt;=2800,2800*'umowa o pracę'!$E$8,($L32+$M32)*'umowa o pracę'!$E$8),2)+IF($M32=0,ROUND(IF($L32&gt;2800,ROUND($O32/$L32*2800,2),$O32)*'umowa o pracę'!$E$8,2),ROUND(IF($L32&gt;2800,ROUND($O32/$L32*2800,2),$O32)*'umowa o pracę'!$E$8,2)),ROUND(IF($L32+$M32&gt;=2800,2800*'umowa o pracę'!$E$8,($L32+$M32)*'umowa o pracę'!$E$8),2)-IF(AND($M32=0,I32&gt;0),ROUND(ROUND(IF($L32&gt;2800,ROUND($N32/$L32*2800,2),$N32),2)*'umowa o pracę'!$E$8,2),IF($M32&gt;0,IF($L32+$M32&lt;2800,ROUND(ROUND($N32+ROUND($M32*9%,2),2)*'umowa o pracę'!$E$8,2),IF(AND($L32+$M32&gt;=2800,$M32&lt;2800,$L32&lt;2800),ROUND((ROUND(((2800-$M32)/$L32)*$N32,2)+ROUND($M32*9%,2))*'umowa o pracę'!$E$8,2),IF(AND($L32+$M32&gt;=2800,$M32&gt;=2800),ROUND((ROUND(2800*9%,2))*'umowa o pracę'!$E$8,2),IF(AND($L32+$M32&gt;=2800,$L32&gt;=2800,$M32&lt;2800),ROUND((ROUND($M32*9%,2)+ROUND(((2800-$M32)/$L32)*$N32,2))*'umowa o pracę'!$E$8,2),0)))),0)))))</f>
        <v>0</v>
      </c>
      <c r="S32" s="32">
        <f>IF('umowa o pracę'!$E$7=2020,IF(IF($K32=1,IF($M32=0,ROUND(IF($L32&gt;2600,ROUND($N32/$L32*2600,2),$N32)*'umowa o pracę'!$E$8,2),IF($L32+$M32&lt;2600,ROUND(ROUND($N32+ROUND($M32*9%,2),2)*'umowa o pracę'!$E$8,2),IF(AND($L32+$M32&gt;=2600,$L32&lt;2600),ROUND((ROUND($N32+ROUND((2600-$L32)*9%,2),2))*'umowa o pracę'!$E$8,2),IF(AND($L32+$M32&gt;=2600,$L32&gt;=2600),ROUND(ROUND($N32/$L32*2600,2)*'umowa o pracę'!$E$8,2),0)))),0)&gt;$H32,$H32,IF($K32=1,IF($M32=0,ROUND(IF($L32&gt;2600,ROUND($N32/$L32*2600,2),$N32)*'umowa o pracę'!$E$8,2),IF($L32+$M32&lt;2600,ROUND(ROUND($N32+ROUND($M32*9%,2),2)*'umowa o pracę'!$E$8,2),IF(AND($L32+$M32&gt;=2600,$L32&lt;2600),ROUND((ROUND($N32+ROUND((2600-$L32)*9%,2),2))*'umowa o pracę'!$E$8,2),IF(AND($L32+$M32&gt;=2600,$L32&gt;=2600),ROUND(ROUND($N32/$L32*2600,2)*'umowa o pracę'!$E$8,2),0)))),0)),IF('umowa o pracę'!$E$7=2021,IF(IF($K32=1,IF($M32=0,ROUND(IF($L32&gt;2800,ROUND($N32/$L32*2800,2),$N32)*'umowa o pracę'!$E$8,2),IF($L32+$M32&lt;2800,ROUND(ROUND($N32+ROUND($M32*9%,2),2)*'umowa o pracę'!$E$8,2),IF(AND($L32+$M32&gt;=2800,$L32&lt;2800),ROUND((ROUND($N32+ROUND((2800-$L32)*9%,2),2))*'umowa o pracę'!$E$8,2),IF(AND($L32+$M32&gt;=2800,$L32&gt;=2800),ROUND(ROUND($N32/$L32*2800,2)*'umowa o pracę'!$E$8,2),0)))),0)&gt;$H32,$H32,IF($K32=1,IF($M32=0,ROUND(IF($L32&gt;2800,ROUND($N32/$L32*2800,2),$N32)*'umowa o pracę'!$E$8,2),IF($L32+$M32&lt;2800,ROUND(ROUND($N32+ROUND($M32*9%,2),2)*'umowa o pracę'!$E$8,2),IF(AND($L32+$M32&gt;=2800,$L32&lt;2800),ROUND((ROUND($N32+ROUND((2800-$L32)*9%,2),2))*'umowa o pracę'!$E$8,2),IF(AND($L32+$M32&gt;=2800,$L32&gt;=2800),ROUND(ROUND($N32/$L32*2800,2)*'umowa o pracę'!$E$8,2),0)))),0)),0))</f>
        <v>0</v>
      </c>
      <c r="T32" s="32">
        <f>IF('umowa o pracę'!$E$7=2020,IF(IF($K32=1,IF($M32=0,ROUND(IF($L32&gt;2600,ROUND($O32/$L32*2600,2),$O32)*'umowa o pracę'!$E$8,2),ROUND(IF($L32&gt;2600,ROUND($O32/$L32*2600,2),$O32)*'umowa o pracę'!$E$8,2)),0)&gt;$I32,$I32,IF($K32=1,IF($M32=0,ROUND(IF($L32&gt;2600,ROUND($O32/$L32*2600,2),$O32)*'umowa o pracę'!$E$8,2),ROUND(IF($L32&gt;2600,ROUND($O32/$L32*2600,2),$O32)*'umowa o pracę'!$E$8,2)),0)),IF('umowa o pracę'!$E$7=2021,IF(IF($K32=1,IF($M32=0,ROUND(IF($L32&gt;2800,ROUND($O32/$L32*2800,2),$O32)*'umowa o pracę'!$E$8,2),ROUND(IF($L32&gt;2800,ROUND($O32/$L32*2800,2),$O32)*'umowa o pracę'!$E$8,2)),0)&gt;$I32,$I32,IF($K32=1,IF($M32=0,ROUND(IF($L32&gt;2800,ROUND($O32/$L32*2800,2),$O32)*'umowa o pracę'!$E$8,2),ROUND(IF($L32&gt;2800,ROUND($O32/$L32*2800,2),$O32)*'umowa o pracę'!$E$8,2)),0)),0))</f>
        <v>0</v>
      </c>
      <c r="U32" s="51">
        <f>IF('umowa o pracę'!$E$7=2020,$Q32,IF('umowa o pracę'!$E$7=2021,$R32,0))</f>
        <v>0</v>
      </c>
      <c r="V32" s="53">
        <f t="shared" si="0"/>
        <v>1</v>
      </c>
      <c r="W32" s="54">
        <f>IF('umowa o pracę'!$E$6&lt;2,0,$L32)</f>
        <v>0</v>
      </c>
      <c r="X32" s="54">
        <f>IF('umowa o pracę'!$E$6&lt;2,0,$M32)</f>
        <v>0</v>
      </c>
      <c r="Y32" s="55">
        <f>IF('umowa o pracę'!$E$6&lt;2,0,$N32)</f>
        <v>0</v>
      </c>
      <c r="Z32" s="55">
        <f>IF('umowa o pracę'!$E$6&lt;2,0,$O32)</f>
        <v>0</v>
      </c>
      <c r="AA32" s="32">
        <f>IF('umowa o pracę'!$E$7=2020,ROUND(IF($W32&gt;=2600,2600*'umowa o pracę'!$E$8,$W32*'umowa o pracę'!$E$8),2),IF('umowa o pracę'!$E$7=2021,ROUND(IF($W32&gt;=2800,2800*'umowa o pracę'!$E$8,$W32*'umowa o pracę'!$E$8),2),0))</f>
        <v>0</v>
      </c>
      <c r="AB32" s="32">
        <f>IF(IF(IF(AND($V32=1,$I32&gt;0),ROUND(IF($W32+$X32&gt;=2600,2600*'umowa o pracę'!$E$8,($W32+$X32)*'umowa o pracę'!$E$8),2)+IF($X32=0,ROUND(IF($W32&gt;2600,ROUND($Z32/$W32*2600,2),$Z32)*'umowa o pracę'!$E$8,2),ROUND(IF($W32&gt;2600,ROUND($Z32/$W32*2600,2),$Z32)*'umowa o pracę'!$E$8,2)),ROUND(IF($W32+$X32&gt;=2600,2600*'umowa o pracę'!$E$8,($W32+$X32)*'umowa o pracę'!$E$8),2)-IF($X32=0,ROUND(ROUND(IF($W32&gt;2600,ROUND($Y32/$W32*2600,2),$Y32),2)*'umowa o pracę'!$E$8,2),IF($X32&gt;0,IF($W32+$X32&lt;2600,ROUND(ROUND($Y32+ROUND($X32*9%,2),2)*'umowa o pracę'!$E$8,2),IF(AND($W32+$X32&gt;=2600,$X32&lt;2600,$W32&lt;2600),ROUND((ROUND(((2600-$X32)/$W32)*$Y32,2)+ROUND($X32*9%,2))*'umowa o pracę'!$E$8,2),IF(AND($W32+$X32&gt;=2600,$X32&gt;=2600),ROUND((ROUND(2600*9%,2))*'umowa o pracę'!$E$8,2),IF(AND($W32+$X32&gt;=2600,$W32&gt;=2600,$X32&lt;2600),ROUND((ROUND($X32*9%,2)+ROUND(((2600-$X32)/$W32)*$Y32,2))*'umowa o pracę'!$E$8,2),0)))),0)))&gt;$J32,$J32,IF(AND($V32=1,$I32&gt;0),ROUND(IF($W32+$X32&gt;=2600,2600*'umowa o pracę'!$E$8,($W32+$X32)*'umowa o pracę'!$E$8),2)+IF($X32=0,ROUND(IF($W32&gt;2600,ROUND($Z32/$W32*2600,2),$Z32)*'umowa o pracę'!$E$8,2),ROUND(IF($W32&gt;2600,ROUND($Z32/$W32*2600,2),$Z32)*'umowa o pracę'!$E$8,2)),ROUND(IF($W32+$X32&gt;=2600,2600*'umowa o pracę'!$E$8,($W32+$X32)*'umowa o pracę'!$E$8),2)-IF($X32=0,ROUND(ROUND(IF($W32&gt;2600,ROUND($Y32/$W32*2600,2),$Y32),2)*'umowa o pracę'!$E$8,2),IF($X32&gt;0,IF($W32+$X32&lt;2600,ROUND(ROUND($Y32+ROUND($X32*9%,2),2)*'umowa o pracę'!$E$8,2),IF(AND($W32+$X32&gt;=2600,$X32&lt;2600,$W32&lt;2600),ROUND((ROUND(((2600-$X32)/$W32)*$Y32,2)+ROUND($X32*9%,2))*'umowa o pracę'!$E$8,2),IF(AND($W32+$X32&gt;=2600,$X32&gt;=2600),ROUND((ROUND(2600*9%,2))*'umowa o pracę'!$E$8,2),IF(AND($W32+$X32&gt;=2600,$W32&gt;=2600,$X32&lt;2600),ROUND((ROUND($X32*9%,2)+ROUND(((2600-$X32)/$W32)*$Y32,2))*'umowa o pracę'!$E$8,2),0)))),0))))&gt;$J32,$J32,IF(IF(AND($V32=1,$I32&gt;0),ROUND(IF($W32+$X32&gt;=2600,2600*'umowa o pracę'!$E$8,($W32+$X32)*'umowa o pracę'!$E$8),2)+IF($X32=0,ROUND(IF($W32&gt;2600,ROUND($Z32/$W32*2600,2),$Z32)*'umowa o pracę'!$E$8,2),ROUND(IF($W32&gt;2600,ROUND($Z32/$W32*2600,2),$Z32)*'umowa o pracę'!$E$8,2)),ROUND(IF($W32+$X32&gt;=2600,2600*'umowa o pracę'!$E$8,($W32+$X32)*'umowa o pracę'!$E$8),2)-IF($X32=0,ROUND(ROUND(IF($W32&gt;2600,ROUND($Y32/$W32*2600,2),$Y32),2)*'umowa o pracę'!$E$8,2),IF($X32&gt;0,IF($W32+$X32&lt;2600,ROUND(ROUND($Y32+ROUND($X32*9%,2),2)*'umowa o pracę'!$E$8,2),IF(AND($W32+$X32&gt;=2600,$X32&lt;2600,$W32&lt;2600),ROUND((ROUND(((2600-$X32)/$W32)*$Y32,2)+ROUND($X32*9%,2))*'umowa o pracę'!$E$8,2),IF(AND($W32+$X32&gt;=2600,$X32&gt;=2600),ROUND((ROUND(2600*9%,2))*'umowa o pracę'!$E$8,2),IF(AND($W32+$X32&gt;=2600,$W32&gt;=2600,$X32&lt;2600),ROUND((ROUND($X32*9%,2)+ROUND(((2600-$X32)/$W32)*$Y32,2))*'umowa o pracę'!$E$8,2),0)))),0)))&gt;$J32,$J32,IF(AND($V32=1,$I32&gt;0),ROUND(IF($W32+$X32&gt;=2600,2600*'umowa o pracę'!$E$8,($W32+$X32)*'umowa o pracę'!$E$8),2)+IF($X32=0,ROUND(IF($W32&gt;2600,ROUND($Z32/$W32*2600,2),$Z32)*'umowa o pracę'!$E$8,2),ROUND(IF($W32&gt;2600,ROUND($Z32/$W32*2600,2),$Z32)*'umowa o pracę'!$E$8,2)),ROUND(IF($W32+$X32&gt;=2600,2600*'umowa o pracę'!$E$8,($W32+$X32)*'umowa o pracę'!$E$8),2)-IF(AND($X32=0,I32&gt;0),ROUND(ROUND(IF($W32&gt;2600,ROUND($Y32/$W32*2600,2),$Y32),2)*'umowa o pracę'!$E$8,2),IF($X32&gt;0,IF($W32+$X32&lt;2600,ROUND(ROUND($Y32+ROUND($X32*9%,2),2)*'umowa o pracę'!$E$8,2),IF(AND($W32+$X32&gt;=2600,$X32&lt;2600,$W32&lt;2600),ROUND((ROUND(((2600-$X32)/$W32)*$Y32,2)+ROUND($X32*9%,2))*'umowa o pracę'!$E$8,2),IF(AND($W32+$X32&gt;=2600,$X32&gt;=2600),ROUND((ROUND(2600*9%,2))*'umowa o pracę'!$E$8,2),IF(AND($W32+$X32&gt;=2600,$W32&gt;=2600,$X32&lt;2600),ROUND((ROUND($X32*9%,2)+ROUND(((2600-$X32)/$W32)*$Y32,2))*'umowa o pracę'!$E$8,2),0)))),0)))))</f>
        <v>0</v>
      </c>
      <c r="AC32" s="32">
        <f>IF(IF(IF(AND($V32=1,$I32&gt;0),ROUND(IF($W32+$X32&gt;=2800,2800*'umowa o pracę'!$E$8,($W32+$X32)*'umowa o pracę'!$E$8),2)+IF($X32=0,ROUND(IF($W32&gt;2800,ROUND($Z32/$W32*2800,2),$Z32)*'umowa o pracę'!$E$8,2),ROUND(IF($W32&gt;2800,ROUND($Z32/$W32*2800,2),$Z32)*'umowa o pracę'!$E$8,2)),ROUND(IF($W32+$X32&gt;=2800,2800*'umowa o pracę'!$E$8,($W32+$X32)*'umowa o pracę'!$E$8),2)-IF($X32=0,ROUND(ROUND(IF($W32&gt;2800,ROUND($Y32/$W32*2800,2),$Y32),2)*'umowa o pracę'!$E$8,2),IF($X32&gt;0,IF($W32+$X32&lt;2800,ROUND(ROUND($Y32+ROUND($X32*9%,2),2)*'umowa o pracę'!$E$8,2),IF(AND($W32+$X32&gt;=2800,$X32&lt;2800,$W32&lt;2800),ROUND((ROUND(((2800-$X32)/$W32)*$Y32,2)+ROUND($X32*9%,2))*'umowa o pracę'!$E$8,2),IF(AND($W32+$X32&gt;=2800,$X32&gt;=2800),ROUND((ROUND(2800*9%,2))*'umowa o pracę'!$E$8,2),IF(AND($W32+$X32&gt;=2800,$W32&gt;=2800,$X32&lt;2800),ROUND((ROUND($X32*9%,2)+ROUND(((2800-$X32)/$W32)*$Y32,2))*'umowa o pracę'!$E$8,2),0)))),0)))&gt;$J32,$J32,IF(AND($V32=1,$I32&gt;0),ROUND(IF($W32+$X32&gt;=2800,2800*'umowa o pracę'!$E$8,($W32+$X32)*'umowa o pracę'!$E$8),2)+IF($X32=0,ROUND(IF($W32&gt;2800,ROUND($Z32/$W32*2800,2),$Z32)*'umowa o pracę'!$E$8,2),ROUND(IF($W32&gt;2800,ROUND($Z32/$W32*2800,2),$Z32)*'umowa o pracę'!$E$8,2)),ROUND(IF($W32+$X32&gt;=2800,2800*'umowa o pracę'!$E$8,($W32+$X32)*'umowa o pracę'!$E$8),2)-IF($X32=0,ROUND(ROUND(IF($W32&gt;2800,ROUND($Y32/$W32*2800,2),$Y32),2)*'umowa o pracę'!$E$8,2),IF($X32&gt;0,IF($W32+$X32&lt;2800,ROUND(ROUND($Y32+ROUND($X32*9%,2),2)*'umowa o pracę'!$E$8,2),IF(AND($W32+$X32&gt;=2800,$X32&lt;2800,$W32&lt;2800),ROUND((ROUND(((2800-$X32)/$W32)*$Y32,2)+ROUND($X32*9%,2))*'umowa o pracę'!$E$8,2),IF(AND($W32+$X32&gt;=2800,$X32&gt;=2800),ROUND((ROUND(2800*9%,2))*'umowa o pracę'!$E$8,2),IF(AND($W32+$X32&gt;=2800,$W32&gt;=2800,$X32&lt;2800),ROUND((ROUND($X32*9%,2)+ROUND(((2800-$X32)/$W32)*$Y32,2))*'umowa o pracę'!$E$8,2),0)))),0))))&gt;$J32,$J32,IF(IF(AND($V32=1,$I32&gt;0),ROUND(IF($W32+$X32&gt;=2800,2800*'umowa o pracę'!$E$8,($W32+$X32)*'umowa o pracę'!$E$8),2)+IF($X32=0,ROUND(IF($W32&gt;2800,ROUND($Z32/$W32*2800,2),$Z32)*'umowa o pracę'!$E$8,2),ROUND(IF($W32&gt;2800,ROUND($Z32/$W32*2800,2),$Z32)*'umowa o pracę'!$E$8,2)),ROUND(IF($W32+$X32&gt;=2800,2800*'umowa o pracę'!$E$8,($W32+$X32)*'umowa o pracę'!$E$8),2)-IF($X32=0,ROUND(ROUND(IF($W32&gt;2800,ROUND($Y32/$W32*2800,2),$Y32),2)*'umowa o pracę'!$E$8,2),IF($X32&gt;0,IF($W32+$X32&lt;2800,ROUND(ROUND($Y32+ROUND($X32*9%,2),2)*'umowa o pracę'!$E$8,2),IF(AND($W32+$X32&gt;=2800,$X32&lt;2800,$W32&lt;2800),ROUND((ROUND(((2800-$X32)/$W32)*$Y32,2)+ROUND($X32*9%,2))*'umowa o pracę'!$E$8,2),IF(AND($W32+$X32&gt;=2800,$X32&gt;=2800),ROUND((ROUND(2800*9%,2))*'umowa o pracę'!$E$8,2),IF(AND($W32+$X32&gt;=2800,$W32&gt;=2800,$X32&lt;2800),ROUND((ROUND($X32*9%,2)+ROUND(((2800-$X32)/$W32)*$Y32,2))*'umowa o pracę'!$E$8,2),0)))),0)))&gt;$J32,$J32,IF(AND($V32=1,$I32&gt;0),ROUND(IF($W32+$X32&gt;=2800,2800*'umowa o pracę'!$E$8,($W32+$X32)*'umowa o pracę'!$E$8),2)+IF($X32=0,ROUND(IF($W32&gt;2800,ROUND($Z32/$W32*2800,2),$Z32)*'umowa o pracę'!$E$8,2),ROUND(IF($W32&gt;2800,ROUND($Z32/$W32*2800,2),$Z32)*'umowa o pracę'!$E$8,2)),ROUND(IF($W32+$X32&gt;=2800,2800*'umowa o pracę'!$E$8,($W32+$X32)*'umowa o pracę'!$E$8),2)-IF(AND($X32=0,I32&gt;0),ROUND(ROUND(IF($W32&gt;2800,ROUND($Y32/$W32*2800,2),$Y32),2)*'umowa o pracę'!$E$8,2),IF($X32&gt;0,IF($W32+$X32&lt;2800,ROUND(ROUND($Y32+ROUND($X32*9%,2),2)*'umowa o pracę'!$E$8,2),IF(AND($W32+$X32&gt;=2800,$X32&lt;2800,$W32&lt;2800),ROUND((ROUND(((2800-$X32)/$W32)*$Y32,2)+ROUND($X32*9%,2))*'umowa o pracę'!$E$8,2),IF(AND($W32+$X32&gt;=2800,$X32&gt;=2800),ROUND((ROUND(2800*9%,2))*'umowa o pracę'!$E$8,2),IF(AND($W32+$X32&gt;=2800,$W32&gt;=2800,$X32&lt;2800),ROUND((ROUND($X32*9%,2)+ROUND(((2800-$X32)/$W32)*$Y32,2))*'umowa o pracę'!$E$8,2),0)))),0)))))</f>
        <v>0</v>
      </c>
      <c r="AD32" s="32">
        <f>IF('umowa o pracę'!$E$7=2020,IF(IF($V32=1,IF($X32=0,ROUND(IF($W32&gt;2600,ROUND($Y32/$W32*2600,2),$Y32)*'umowa o pracę'!$E$8,2),IF($W32+$X32&lt;2600,ROUND(ROUND($Y32+ROUND($X32*9%,2),2)*'umowa o pracę'!$E$8,2),IF(AND($W32+$X32&gt;=2600,$W32&lt;2600),ROUND((ROUND($Y32+ROUND((2600-$W32)*9%,2),2))*'umowa o pracę'!$E$8,2),IF(AND($W32+$X32&gt;=2600,$W32&gt;=2600),ROUND(ROUND($Y32/$W32*2600,2)*'umowa o pracę'!$E$8,2),0)))),0)&gt;$H32,$H32,IF($V32=1,IF($X32=0,ROUND(IF($W32&gt;2600,ROUND($Y32/$W32*2600,2),$Y32)*'umowa o pracę'!$E$8,2),IF($W32+$X32&lt;2600,ROUND(ROUND($Y32+ROUND($X32*9%,2),2)*'umowa o pracę'!$E$8,2),IF(AND($W32+$X32&gt;=2600,$W32&lt;2600),ROUND((ROUND($Y32+ROUND((2600-$W32)*9%,2),2))*'umowa o pracę'!$E$8,2),IF(AND($W32+$X32&gt;=2600,$W32&gt;=2600),ROUND(ROUND($Y32/$W32*2600,2)*'umowa o pracę'!$E$8,2),0)))),0)),IF('umowa o pracę'!$E$7=2021,IF(IF($V32=1,IF($X32=0,ROUND(IF($W32&gt;2800,ROUND($Y32/$W32*2800,2),$Y32)*'umowa o pracę'!$E$8,2),IF($W32+$X32&lt;2800,ROUND(ROUND($Y32+ROUND($X32*9%,2),2)*'umowa o pracę'!$E$8,2),IF(AND($W32+$X32&gt;=2800,$W32&lt;2800),ROUND((ROUND($Y32+ROUND((2800-$W32)*9%,2),2))*'umowa o pracę'!$E$8,2),IF(AND($W32+$X32&gt;=2800,$W32&gt;=2800),ROUND(ROUND($Y32/$W32*2800,2)*'umowa o pracę'!$E$8,2),0)))),0)&gt;$H32,$H32,IF($V32=1,IF($X32=0,ROUND(IF($W32&gt;2800,ROUND($Y32/$W32*2800,2),$Y32)*'umowa o pracę'!$E$8,2),IF($W32+$X32&lt;2800,ROUND(ROUND($Y32+ROUND($X32*9%,2),2)*'umowa o pracę'!$E$8,2),IF(AND($W32+$X32&gt;=2800,$W32&lt;2800),ROUND((ROUND($Y32+ROUND((2800-$W32)*9%,2),2))*'umowa o pracę'!$E$8,2),IF(AND($W32+$X32&gt;=2800,$W32&gt;=2800),ROUND(ROUND($Y32/$W32*2800,2)*'umowa o pracę'!$E$8,2),0)))),0)),0))</f>
        <v>0</v>
      </c>
      <c r="AE32" s="32">
        <f>IF('umowa o pracę'!$E$7=2020,IF(IF($V32=1,IF($X32=0,ROUND(IF($W32&gt;2600,ROUND($Z32/$W32*2600,2),$Z32)*'umowa o pracę'!$E$8,2),ROUND(IF($W32&gt;2600,ROUND($Z32/$W32*2600,2),$Z32)*'umowa o pracę'!$E$8,2)),0)&gt;$I32,$I32,IF($V32=1,IF($X32=0,ROUND(IF($W32&gt;2600,ROUND($Z32/$W32*2600,2),$Z32)*'umowa o pracę'!$E$8,2),ROUND(IF($W32&gt;2600,ROUND($Z32/$W32*2600,2),$Z32)*'umowa o pracę'!$E$8,2)),0)),IF('umowa o pracę'!$E$7=2021,IF(IF($V32=1,IF($X32=0,ROUND(IF($W32&gt;2800,ROUND($Z32/$W32*2800,2),$Z32)*'umowa o pracę'!$E$8,2),ROUND(IF($W32&gt;2800,ROUND($Z32/$W32*2800,2),$Z32)*'umowa o pracę'!$E$8,2)),0)&gt;$I32,$I32,IF($V32=1,IF($X32=0,ROUND(IF($W32&gt;2800,ROUND($Z32/$W32*2800,2),$Z32)*'umowa o pracę'!$E$8,2),ROUND(IF($W32&gt;2800,ROUND($Z32/$W32*2800,2),$Z32)*'umowa o pracę'!$E$8,2)),0)),0))</f>
        <v>0</v>
      </c>
      <c r="AF32" s="56">
        <f>IF('umowa o pracę'!$E$7=2020,$AB32,IF('umowa o pracę'!$E$7=2021,$AC32,0))</f>
        <v>0</v>
      </c>
      <c r="AG32" s="53">
        <f t="shared" si="1"/>
        <v>1</v>
      </c>
      <c r="AH32" s="39">
        <f>IF('umowa o pracę'!$E$6&lt;3,0,$L32)</f>
        <v>0</v>
      </c>
      <c r="AI32" s="39">
        <f>IF('umowa o pracę'!$E$6&lt;3,0,$M32)</f>
        <v>0</v>
      </c>
      <c r="AJ32" s="55">
        <f>IF('umowa o pracę'!$E$6&lt;3,0,$N32)</f>
        <v>0</v>
      </c>
      <c r="AK32" s="55">
        <f>IF('umowa o pracę'!$E$6&lt;3,0,$O32)</f>
        <v>0</v>
      </c>
      <c r="AL32" s="32">
        <f>IF('umowa o pracę'!$E$7=2020,ROUND(IF($AH32&gt;=2600,2600*'umowa o pracę'!$E$8,$AH32*'umowa o pracę'!$E$8),2),IF('umowa o pracę'!$E$7=2021,ROUND(IF($AH32&gt;=2800,2800*'umowa o pracę'!$E$8,$AH32*'umowa o pracę'!$E$8),2),0))</f>
        <v>0</v>
      </c>
      <c r="AM32" s="32">
        <f>IF(IF(IF(AND($AG32=1,$I32&gt;0),ROUND(IF($AH32+$AI32&gt;=2600,2600*'umowa o pracę'!$E$8,($AH32+$AI32)*'umowa o pracę'!$E$8),2)+IF($AI32=0,ROUND(IF($AH32&gt;2600,ROUND($AK32/$AH32*2600,2),$AK32)*'umowa o pracę'!$E$8,2),ROUND(IF($AH32&gt;2600,ROUND($AK32/$AH32*2600,2),$AK32)*'umowa o pracę'!$E$8,2)),ROUND(IF($AH32+$AI32&gt;=2600,2600*'umowa o pracę'!$E$8,($AH32+$AI32)*'umowa o pracę'!$E$8),2)-IF($AI32=0,ROUND(ROUND(IF($AH32&gt;2600,ROUND($AJ32/$AH32*2600,2),$AJ32),2)*'umowa o pracę'!$E$8,2),IF($AI32&gt;0,IF($AH32+$AI32&lt;2600,ROUND(ROUND($AJ32+ROUND($AI32*9%,2),2)*'umowa o pracę'!$E$8,2),IF(AND($AH32+$AI32&gt;=2600,$AI32&lt;2600,$AH32&lt;2600),ROUND((ROUND(((2600-$AI32)/$AH32)*$AJ32,2)+ROUND($AI32*9%,2))*'umowa o pracę'!$E$8,2),IF(AND($AH32+$AI32&gt;=2600,$AI32&gt;=2600),ROUND((ROUND(2600*9%,2))*'umowa o pracę'!$E$8,2),IF(AND($AH32+$AI32&gt;=2600,$AH32&gt;=2600,$AI32&lt;2600),ROUND((ROUND($AI32*9%,2)+ROUND(((2600-$AI32)/$AH32)*$AJ32,2))*'umowa o pracę'!$E$8,2),0)))),0)))&gt;$J32,$J32,IF(AND($AG32=1,$I32&gt;0),ROUND(IF($AH32+$AI32&gt;=2600,2600*'umowa o pracę'!$E$8,($AH32+$AI32)*'umowa o pracę'!$E$8),2)+IF($AI32=0,ROUND(IF($AH32&gt;2600,ROUND($AK32/$AH32*2600,2),$AK32)*'umowa o pracę'!$E$8,2),ROUND(IF($AH32&gt;2600,ROUND($AK32/$AH32*2600,2),$AK32)*'umowa o pracę'!$E$8,2)),ROUND(IF($AH32+$AI32&gt;=2600,2600*'umowa o pracę'!$E$8,($AH32+$AI32)*'umowa o pracę'!$E$8),2)-IF($AI32=0,ROUND(ROUND(IF($AH32&gt;2600,ROUND($AJ32/$AH32*2600,2),$AJ32),2)*'umowa o pracę'!$E$8,2),IF($AI32&gt;0,IF($AH32+$AI32&lt;2600,ROUND(ROUND($AJ32+ROUND($AI32*9%,2),2)*'umowa o pracę'!$E$8,2),IF(AND($AH32+$AI32&gt;=2600,$AI32&lt;2600,$AH32&lt;2600),ROUND((ROUND(((2600-$AI32)/$AH32)*$AJ32,2)+ROUND($AI32*9%,2))*'umowa o pracę'!$E$8,2),IF(AND($AH32+$AI32&gt;=2600,$AI32&gt;=2600),ROUND((ROUND(2600*9%,2))*'umowa o pracę'!$E$8,2),IF(AND($AH32+$AI32&gt;=2600,$AH32&gt;=2600,$AI32&lt;2600),ROUND((ROUND($AI32*9%,2)+ROUND(((2600-$AI32)/$AH32)*$AJ32,2))*'umowa o pracę'!$E$8,2),0)))),0))))&gt;$J32,$J32,IF(IF(AND($AG32=1,$I32&gt;0),ROUND(IF($AH32+$AI32&gt;=2600,2600*'umowa o pracę'!$E$8,($AH32+$AI32)*'umowa o pracę'!$E$8),2)+IF($AI32=0,ROUND(IF($AH32&gt;2600,ROUND($AK32/$AH32*2600,2),$AK32)*'umowa o pracę'!$E$8,2),ROUND(IF($AH32&gt;2600,ROUND($AK32/$AH32*2600,2),$AK32)*'umowa o pracę'!$E$8,2)),ROUND(IF($AH32+$AI32&gt;=2600,2600*'umowa o pracę'!$E$8,($AH32+$AI32)*'umowa o pracę'!$E$8),2)-IF($AI32=0,ROUND(ROUND(IF($AH32&gt;2600,ROUND($AJ32/$AH32*2600,2),$AJ32),2)*'umowa o pracę'!$E$8,2),IF($AI32&gt;0,IF($AH32+$AI32&lt;2600,ROUND(ROUND($AJ32+ROUND($AI32*9%,2),2)*'umowa o pracę'!$E$8,2),IF(AND($AH32+$AI32&gt;=2600,$AI32&lt;2600,$AH32&lt;2600),ROUND((ROUND(((2600-$AI32)/$AH32)*$AJ32,2)+ROUND($AI32*9%,2))*'umowa o pracę'!$E$8,2),IF(AND($AH32+$AI32&gt;=2600,$AI32&gt;=2600),ROUND((ROUND(2600*9%,2))*'umowa o pracę'!$E$8,2),IF(AND($AH32+$AI32&gt;=2600,$AH32&gt;=2600,$AI32&lt;2600),ROUND((ROUND($AI32*9%,2)+ROUND(((2600-$AI32)/$AH32)*$AJ32,2))*'umowa o pracę'!$E$8,2),0)))),0)))&gt;$J32,$J32,IF(AND($AG32=1,$I32&gt;0),ROUND(IF($AH32+$AI32&gt;=2600,2600*'umowa o pracę'!$E$8,($AH32+$AI32)*'umowa o pracę'!$E$8),2)+IF($AI32=0,ROUND(IF($AH32&gt;2600,ROUND($AK32/$AH32*2600,2),$AK32)*'umowa o pracę'!$E$8,2),ROUND(IF($AH32&gt;2600,ROUND($AK32/$AH32*2600,2),$AK32)*'umowa o pracę'!$E$8,2)),ROUND(IF($AH32+$AI32&gt;=2600,2600*'umowa o pracę'!$E$8,($AH32+$AI32)*'umowa o pracę'!$E$8),2)-IF(AND($AI32=0,I32&gt;0),ROUND(ROUND(IF($AH32&gt;2600,ROUND($AJ32/$AH32*2600,2),$AJ32),2)*'umowa o pracę'!$E$8,2),IF($AI32&gt;0,IF($AH32+$AI32&lt;2600,ROUND(ROUND($AJ32+ROUND($AI32*9%,2),2)*'umowa o pracę'!$E$8,2),IF(AND($AH32+$AI32&gt;=2600,$AI32&lt;2600,$AH32&lt;2600),ROUND((ROUND(((2600-$AI32)/$AH32)*$AJ32,2)+ROUND($AI32*9%,2))*'umowa o pracę'!$E$8,2),IF(AND($AH32+$AI32&gt;=2600,$AI32&gt;=2600),ROUND((ROUND(2600*9%,2))*'umowa o pracę'!$E$8,2),IF(AND($AH32+$AI32&gt;=2600,$AH32&gt;=2600,$AI32&lt;2600),ROUND((ROUND($AI32*9%,2)+ROUND(((2600-$AI32)/$AH32)*$AJ32,2))*'umowa o pracę'!$E$8,2),0)))),0)))))</f>
        <v>0</v>
      </c>
      <c r="AN32" s="32">
        <f>IF(IF(IF(AND($AG32=1,$I32&gt;0),ROUND(IF($AH32+$AI32&gt;=2800,2800*'umowa o pracę'!$E$8,($AH32+$AI32)*'umowa o pracę'!$E$8),2)+IF($AI32=0,ROUND(IF($AH32&gt;2800,ROUND($AK32/$AH32*2800,2),$AK32)*'umowa o pracę'!$E$8,2),ROUND(IF($AH32&gt;2800,ROUND($AK32/$AH32*2800,2),$AK32)*'umowa o pracę'!$E$8,2)),ROUND(IF($AH32+$AI32&gt;=2800,2800*'umowa o pracę'!$E$8,($AH32+$AI32)*'umowa o pracę'!$E$8),2)-IF($AI32=0,ROUND(ROUND(IF($AH32&gt;2800,ROUND($AJ32/$AH32*2800,2),$AJ32),2)*'umowa o pracę'!$E$8,2),IF($AI32&gt;0,IF($AH32+$AI32&lt;2800,ROUND(ROUND($AJ32+ROUND($AI32*9%,2),2)*'umowa o pracę'!$E$8,2),IF(AND($AH32+$AI32&gt;=2800,$AI32&lt;2800,$AH32&lt;2800),ROUND((ROUND(((2800-$AI32)/$AH32)*$AJ32,2)+ROUND($AI32*9%,2))*'umowa o pracę'!$E$8,2),IF(AND($AH32+$AI32&gt;=2800,$AI32&gt;=2800),ROUND((ROUND(2800*9%,2))*'umowa o pracę'!$E$8,2),IF(AND($AH32+$AI32&gt;=2800,$AH32&gt;=2800,$AI32&lt;2800),ROUND((ROUND($AI32*9%,2)+ROUND(((2800-$AI32)/$AH32)*$AJ32,2))*'umowa o pracę'!$E$8,2),0)))),0)))&gt;$J32,$J32,IF(AND($AG32=1,$I32&gt;0),ROUND(IF($AH32+$AI32&gt;=2800,2800*'umowa o pracę'!$E$8,($AH32+$AI32)*'umowa o pracę'!$E$8),2)+IF($AI32=0,ROUND(IF($AH32&gt;2800,ROUND($AK32/$AH32*2800,2),$AK32)*'umowa o pracę'!$E$8,2),ROUND(IF($AH32&gt;2800,ROUND($AK32/$AH32*2800,2),$AK32)*'umowa o pracę'!$E$8,2)),ROUND(IF($AH32+$AI32&gt;=2800,2800*'umowa o pracę'!$E$8,($AH32+$AI32)*'umowa o pracę'!$E$8),2)-IF($AI32=0,ROUND(ROUND(IF($AH32&gt;2800,ROUND($AJ32/$AH32*2800,2),$AJ32),2)*'umowa o pracę'!$E$8,2),IF($AI32&gt;0,IF($AH32+$AI32&lt;2800,ROUND(ROUND($AJ32+ROUND($AI32*9%,2),2)*'umowa o pracę'!$E$8,2),IF(AND($AH32+$AI32&gt;=2800,$AI32&lt;2800,$AH32&lt;2800),ROUND((ROUND(((2800-$AI32)/$AH32)*$AJ32,2)+ROUND($AI32*9%,2))*'umowa o pracę'!$E$8,2),IF(AND($AH32+$AI32&gt;=2800,$AI32&gt;=2800),ROUND((ROUND(2800*9%,2))*'umowa o pracę'!$E$8,2),IF(AND($AH32+$AI32&gt;=2800,$AH32&gt;=2800,$AI32&lt;2800),ROUND((ROUND($AI32*9%,2)+ROUND(((2800-$AI32)/$AH32)*$AJ32,2))*'umowa o pracę'!$E$8,2),0)))),0))))&gt;$J32,$J32,IF(IF(AND($AG32=1,$I32&gt;0),ROUND(IF($AH32+$AI32&gt;=2800,2800*'umowa o pracę'!$E$8,($AH32+$AI32)*'umowa o pracę'!$E$8),2)+IF($AI32=0,ROUND(IF($AH32&gt;2800,ROUND($AK32/$AH32*2800,2),$AK32)*'umowa o pracę'!$E$8,2),ROUND(IF($AH32&gt;2800,ROUND($AK32/$AH32*2800,2),$AK32)*'umowa o pracę'!$E$8,2)),ROUND(IF($AH32+$AI32&gt;=2800,2800*'umowa o pracę'!$E$8,($AH32+$AI32)*'umowa o pracę'!$E$8),2)-IF($AI32=0,ROUND(ROUND(IF($AH32&gt;2800,ROUND($AJ32/$AH32*2800,2),$AJ32),2)*'umowa o pracę'!$E$8,2),IF($AI32&gt;0,IF($AH32+$AI32&lt;2800,ROUND(ROUND($AJ32+ROUND($AI32*9%,2),2)*'umowa o pracę'!$E$8,2),IF(AND($AH32+$AI32&gt;=2800,$AI32&lt;2800,$AH32&lt;2800),ROUND((ROUND(((2800-$AI32)/$AH32)*$AJ32,2)+ROUND($AI32*9%,2))*'umowa o pracę'!$E$8,2),IF(AND($AH32+$AI32&gt;=2800,$AI32&gt;=2800),ROUND((ROUND(2800*9%,2))*'umowa o pracę'!$E$8,2),IF(AND($AH32+$AI32&gt;=2800,$AH32&gt;=2800,$AI32&lt;2800),ROUND((ROUND($AI32*9%,2)+ROUND(((2800-$AI32)/$AH32)*$AJ32,2))*'umowa o pracę'!$E$8,2),0)))),0)))&gt;$J32,$J32,IF(AND($AG32=1,$I32&gt;0),ROUND(IF($AH32+$AI32&gt;=2800,2800*'umowa o pracę'!$E$8,($AH32+$AI32)*'umowa o pracę'!$E$8),2)+IF($AI32=0,ROUND(IF($AH32&gt;2800,ROUND($AK32/$AH32*2800,2),$AK32)*'umowa o pracę'!$E$8,2),ROUND(IF($AH32&gt;2800,ROUND($AK32/$AH32*2800,2),$AK32)*'umowa o pracę'!$E$8,2)),ROUND(IF($AH32+$AI32&gt;=2800,2800*'umowa o pracę'!$E$8,($AH32+$AI32)*'umowa o pracę'!$E$8),2)-IF(AND($AI32=0,I32&gt;0),ROUND(ROUND(IF($AH32&gt;2800,ROUND($AJ32/$AH32*2800,2),$AJ32),2)*'umowa o pracę'!$E$8,2),IF($AI32&gt;0,IF($AH32+$AI32&lt;2800,ROUND(ROUND($AJ32+ROUND($AI32*9%,2),2)*'umowa o pracę'!$E$8,2),IF(AND($AH32+$AI32&gt;=2800,$AI32&lt;2800,$AH32&lt;2800),ROUND((ROUND(((2800-$AI32)/$AH32)*$AJ32,2)+ROUND($AI32*9%,2))*'umowa o pracę'!$E$8,2),IF(AND($AH32+$AI32&gt;=2800,$AI32&gt;=2800),ROUND((ROUND(2800*9%,2))*'umowa o pracę'!$E$8,2),IF(AND($AH32+$AI32&gt;=2800,$AH32&gt;=2800,$AI32&lt;2800),ROUND((ROUND($AI32*9%,2)+ROUND(((2800-$AI32)/$AH32)*$AJ32,2))*'umowa o pracę'!$E$8,2),0)))),0)))))</f>
        <v>0</v>
      </c>
      <c r="AO32" s="32">
        <f>IF('umowa o pracę'!$E$7=2020,IF(IF($AG32=1,IF($AI32=0,ROUND(IF($AH32&gt;2600,ROUND($AJ32/$AH32*2600,2),$AJ32)*'umowa o pracę'!$E$8,2),IF($AH32+$AI32&lt;2600,ROUND(ROUND($AJ32+ROUND($AI32*9%,2),2)*'umowa o pracę'!$E$8,2),IF(AND($AH32+$AI32&gt;=2600,$AH32&lt;2600),ROUND((ROUND($AJ32+ROUND((2600-$AH32)*9%,2),2))*'umowa o pracę'!$E$8,2),IF(AND($AH32+$AI32&gt;=2600,$AH32&gt;=2600),ROUND(ROUND($AJ32/$AH32*2600,2)*'umowa o pracę'!$E$8,2),0)))),0)&gt;$H32,$H32,IF($AG32=1,IF($AI32=0,ROUND(IF($AH32&gt;2600,ROUND($AJ32/$AH32*2600,2),$AJ32)*'umowa o pracę'!$E$8,2),IF($AH32+$AI32&lt;2600,ROUND(ROUND($AJ32+ROUND($AI32*9%,2),2)*'umowa o pracę'!$E$8,2),IF(AND($AH32+$AI32&gt;=2600,$AH32&lt;2600),ROUND((ROUND($AJ32+ROUND((2600-$AH32)*9%,2),2))*'umowa o pracę'!$E$8,2),IF(AND($AH32+$AI32&gt;=2600,$AH32&gt;=2600),ROUND(ROUND($AJ32/$AH32*2600,2)*'umowa o pracę'!$E$8,2),0)))),0)),IF('umowa o pracę'!$E$7=2021,IF(IF($AG32=1,IF($AI32=0,ROUND(IF($AH32&gt;2800,ROUND($AJ32/$AH32*2800,2),$AJ32)*'umowa o pracę'!$E$8,2),IF($AH32+$AI32&lt;2800,ROUND(ROUND($AJ32+ROUND($AI32*9%,2),2)*'umowa o pracę'!$E$8,2),IF(AND($AH32+$AI32&gt;=2800,$AH32&lt;2800),ROUND((ROUND($AJ32+ROUND((2800-$AH32)*9%,2),2))*'umowa o pracę'!$E$8,2),IF(AND($AH32+$AI32&gt;=2800,$AH32&gt;=2800),ROUND(ROUND($AJ32/$AH32*2800,2)*'umowa o pracę'!$E$8,2),0)))),0)&gt;$H32,$H32,IF($AG32=1,IF($AI32=0,ROUND(IF($AH32&gt;2800,ROUND($AJ32/$AH32*2800,2),$AJ32)*'umowa o pracę'!$E$8,2),IF($AH32+$AI32&lt;2800,ROUND(ROUND($AJ32+ROUND($AI32*9%,2),2)*'umowa o pracę'!$E$8,2),IF(AND($AH32+$AI32&gt;=2800,$AH32&lt;2800),ROUND((ROUND($AJ32+ROUND((2800-$AH32)*9%,2),2))*'umowa o pracę'!$E$8,2),IF(AND($AH32+$AI32&gt;=2800,$AH32&gt;=2800),ROUND(ROUND($AJ32/$AH32*2800,2)*'umowa o pracę'!$E$8,2),0)))),0)),0))</f>
        <v>0</v>
      </c>
      <c r="AP32" s="32">
        <f>IF('umowa o pracę'!$E$7=2020,IF(IF($AG32=1,IF($AI32=0,ROUND(IF($AH32&gt;2600,ROUND($AK32/$AH32*2600,2),$AK32)*'umowa o pracę'!$E$8,2),ROUND(IF($AH32&gt;2600,ROUND($AK32/$AH32*2600,2),$AK32)*'umowa o pracę'!$E$8,2)),0)&gt;$I32,$I32,IF($AG32=1,IF($AI32=0,ROUND(IF($AH32&gt;2600,ROUND($AK32/$AH32*2600,2),$AK32)*'umowa o pracę'!$E$8,2),ROUND(IF($AH32&gt;2600,ROUND($AK32/$AH32*2600,2),$AK32)*'umowa o pracę'!$E$8,2)),0)),IF('umowa o pracę'!$E$7=2021,IF(IF($AG32=1,IF($AI32=0,ROUND(IF($AH32&gt;2800,ROUND($AK32/$AH32*2800,2),$AK32)*'umowa o pracę'!$E$8,2),ROUND(IF($AH32&gt;2800,ROUND($AK32/$AH32*2800,2),$AK32)*'umowa o pracę'!$E$8,2)),0)&gt;$I32,$I32,IF($AG32=1,IF($AI32=0,ROUND(IF($AH32&gt;2800,ROUND($AK32/$AH32*2800,2),$AK32)*'umowa o pracę'!$E$8,2),ROUND(IF($AH32&gt;2800,ROUND($AK32/$AH32*2800,2),$AK32)*'umowa o pracę'!$E$8,2)),0)),0))</f>
        <v>0</v>
      </c>
      <c r="AQ32" s="56">
        <f>IF('umowa o pracę'!$E$7=2020,$AM32,IF('umowa o pracę'!$E$7=2021,$AN32,0))</f>
        <v>0</v>
      </c>
      <c r="AR32" s="33">
        <f>IF('umowa o pracę'!$E$7=0,0,U32+AF32+AQ32)</f>
        <v>0</v>
      </c>
      <c r="AS32" s="19"/>
      <c r="AT32" s="19"/>
      <c r="AU32" s="19"/>
      <c r="AV32" s="19" t="s">
        <v>90</v>
      </c>
      <c r="AW32" s="19"/>
      <c r="AX32" s="19">
        <f t="shared" si="2"/>
        <v>10</v>
      </c>
      <c r="AY32" s="19"/>
      <c r="AZ32" s="234">
        <f t="shared" si="3"/>
        <v>0</v>
      </c>
      <c r="BA32" s="234">
        <f t="shared" si="4"/>
        <v>0</v>
      </c>
      <c r="BB32" s="234">
        <f t="shared" si="5"/>
        <v>0</v>
      </c>
      <c r="BC32" s="234">
        <f t="shared" si="6"/>
        <v>0</v>
      </c>
      <c r="BD32" s="234">
        <f t="shared" si="7"/>
        <v>0</v>
      </c>
      <c r="BE32" s="234">
        <f t="shared" si="8"/>
        <v>0</v>
      </c>
      <c r="BF32" s="234">
        <f t="shared" si="9"/>
        <v>0</v>
      </c>
      <c r="BG32" s="234">
        <f t="shared" si="10"/>
        <v>0</v>
      </c>
      <c r="BH32" s="234">
        <f t="shared" si="11"/>
        <v>0</v>
      </c>
      <c r="BI32" s="238">
        <f t="shared" si="12"/>
        <v>0</v>
      </c>
      <c r="BJ32" s="236"/>
      <c r="BK32" s="236"/>
      <c r="BL32" s="237"/>
    </row>
    <row r="33" spans="1:64" ht="15.75" customHeight="1" x14ac:dyDescent="0.25">
      <c r="A33" s="129">
        <v>22</v>
      </c>
      <c r="B33" s="57"/>
      <c r="C33" s="57"/>
      <c r="D33" s="36"/>
      <c r="E33" s="36"/>
      <c r="F33" s="242"/>
      <c r="G33" s="37">
        <v>1</v>
      </c>
      <c r="H33" s="58">
        <v>0</v>
      </c>
      <c r="I33" s="59">
        <v>0</v>
      </c>
      <c r="J33" s="60">
        <v>0</v>
      </c>
      <c r="K33" s="52">
        <v>1</v>
      </c>
      <c r="L33" s="39">
        <v>0</v>
      </c>
      <c r="M33" s="39">
        <v>0</v>
      </c>
      <c r="N33" s="39">
        <v>0</v>
      </c>
      <c r="O33" s="39">
        <v>0</v>
      </c>
      <c r="P33" s="35">
        <f>IF('umowa o pracę'!$E$7=2020,ROUND(IF($L33&gt;=2600,2600*'umowa o pracę'!$E$8,$L33*'umowa o pracę'!$E$8),2),IF('umowa o pracę'!$E$7=2021,ROUND(IF($L33&gt;=2800,2800*'umowa o pracę'!$E$8,$L33*'umowa o pracę'!$E$8),2),0))</f>
        <v>0</v>
      </c>
      <c r="Q33" s="252">
        <f>IF(IF(IF(AND($K33=1,$I33&gt;0),ROUND(IF($L33+$M33&gt;=2600,2600*'umowa o pracę'!$E$8,($L33+$M33)*'umowa o pracę'!$E$8),2)+IF($M33=0,ROUND(IF($L33&gt;2600,ROUND($O33/$L33*2600,2),$O33)*'umowa o pracę'!$E$8,2),ROUND(IF($L33&gt;2600,ROUND($O33/$L33*2600,2),$O33)*'umowa o pracę'!$E$8,2)),ROUND(IF($L33+$M33&gt;=2600,2600*'umowa o pracę'!$E$8,($L33+$M33)*'umowa o pracę'!$E$8),2)-IF($M33=0,ROUND(ROUND(IF($L33&gt;2600,ROUND($N33/$L33*2600,2),$N33),2)*'umowa o pracę'!$E$8,2),IF($M33&gt;0,IF($L33+$M33&lt;2600,ROUND(ROUND($N33+ROUND($M33*9%,2),2)*'umowa o pracę'!$E$8,2),IF(AND($L33+$M33&gt;=2600,$M33&lt;2600,$L33&lt;2600),ROUND((ROUND(((2600-$M33)/$L33)*$N33,2)+ROUND($M33*9%,2))*'umowa o pracę'!$E$8,2),IF(AND($L33+$M33&gt;=2600,$M33&gt;=2600),ROUND((ROUND(2600*9%,2))*'umowa o pracę'!$E$8,2),IF(AND($L33+$M33&gt;=2600,$L33&gt;=2600,$M33&lt;2600),ROUND((ROUND($M33*9%,2)+ROUND(((2600-$M33)/$L33)*$N33,2))*'umowa o pracę'!$E$8,2),0)))),0)))&gt;$J33,$J33,IF(AND($K33=1,$I33&gt;0),ROUND(IF($L33+$M33&gt;=2600,2600*'umowa o pracę'!$E$8,($L33+$M33)*'umowa o pracę'!$E$8),2)+IF($M33=0,ROUND(IF($L33&gt;2600,ROUND($O33/$L33*2600,2),$O33)*'umowa o pracę'!$E$8,2),ROUND(IF($L33&gt;2600,ROUND($O33/$L33*2600,2),$O33)*'umowa o pracę'!$E$8,2)),ROUND(IF($L33+$M33&gt;=2600,2600*'umowa o pracę'!$E$8,($L33+$M33)*'umowa o pracę'!$E$8),2)-IF($M33=0,ROUND(ROUND(IF($L33&gt;2600,ROUND($N33/$L33*2600,2),$N33),2)*'umowa o pracę'!$E$8,2),IF($M33&gt;0,IF($L33+$M33&lt;2600,ROUND(ROUND($N33+ROUND($M33*9%,2),2)*'umowa o pracę'!$E$8,2),IF(AND($L33+$M33&gt;=2600,$M33&lt;2600,$L33&lt;2600),ROUND((ROUND(((2600-$M33)/$L33)*$N33,2)+ROUND($M33*9%,2))*'umowa o pracę'!$E$8,2),IF(AND($L33+$M33&gt;=2600,$M33&gt;=2600),ROUND((ROUND(2600*9%,2))*'umowa o pracę'!$E$8,2),IF(AND($L33+$M33&gt;=2600,$L33&gt;=2600,$M33&lt;2600),ROUND((ROUND($M33*9%,2)+ROUND(((2600-$M33)/$L33)*$N33,2))*'umowa o pracę'!$E$8,2),0)))),0))))&gt;$J33,$J33,IF(IF(AND($K33=1,$I33&gt;0),ROUND(IF($L33+$M33&gt;=2600,2600*'umowa o pracę'!$E$8,($L33+$M33)*'umowa o pracę'!$E$8),2)+IF($M33=0,ROUND(IF($L33&gt;2600,ROUND($O33/$L33*2600,2),$O33)*'umowa o pracę'!$E$8,2),ROUND(IF($L33&gt;2600,ROUND($O33/$L33*2600,2),$O33)*'umowa o pracę'!$E$8,2)),ROUND(IF($L33+$M33&gt;=2600,2600*'umowa o pracę'!$E$8,($L33+$M33)*'umowa o pracę'!$E$8),2)-IF($M33=0,ROUND(ROUND(IF($L33&gt;2600,ROUND($N33/$L33*2600,2),$N33),2)*'umowa o pracę'!$E$8,2),IF($M33&gt;0,IF($L33+$M33&lt;2600,ROUND(ROUND($N33+ROUND($M33*9%,2),2)*'umowa o pracę'!$E$8,2),IF(AND($L33+$M33&gt;=2600,$M33&lt;2600,$L33&lt;2600),ROUND((ROUND(((2600-$M33)/$L33)*$N33,2)+ROUND($M33*9%,2))*'umowa o pracę'!$E$8,2),IF(AND($L33+$M33&gt;=2600,$M33&gt;=2600),ROUND((ROUND(2600*9%,2))*'umowa o pracę'!$E$8,2),IF(AND($L33+$M33&gt;=2600,$L33&gt;=2600,$M33&lt;2600),ROUND((ROUND($M33*9%,2)+ROUND(((2600-$M33)/$L33)*$N33,2))*'umowa o pracę'!$E$8,2),0)))),0)))&gt;$J33,$J33,IF(AND($K33=1,$I33&gt;0),ROUND(IF($L33+$M33&gt;=2600,2600*'umowa o pracę'!$E$8,($L33+$M33)*'umowa o pracę'!$E$8),2)+IF($M33=0,ROUND(IF($L33&gt;2600,ROUND($O33/$L33*2600,2),$O33)*'umowa o pracę'!$E$8,2),ROUND(IF($L33&gt;2600,ROUND($O33/$L33*2600,2),$O33)*'umowa o pracę'!$E$8,2)),ROUND(IF($L33+$M33&gt;=2600,2600*'umowa o pracę'!$E$8,($L33+$M33)*'umowa o pracę'!$E$8),2)-IF(AND($M33=0,I33&gt;0),ROUND(ROUND(IF($L33&gt;2600,ROUND($N33/$L33*2600,2),$N33),2)*'umowa o pracę'!$E$8,2),IF($M33&gt;0,IF($L33+$M33&lt;2600,ROUND(ROUND($N33+ROUND($M33*9%,2),2)*'umowa o pracę'!$E$8,2),IF(AND($L33+$M33&gt;=2600,$M33&lt;2600,$L33&lt;2600),ROUND((ROUND(((2600-$M33)/$L33)*$N33,2)+ROUND($M33*9%,2))*'umowa o pracę'!$E$8,2),IF(AND($L33+$M33&gt;=2600,$M33&gt;=2600),ROUND((ROUND(2600*9%,2))*'umowa o pracę'!$E$8,2),IF(AND($L33+$M33&gt;=2600,$L33&gt;=2600,$M33&lt;2600),ROUND((ROUND($M33*9%,2)+ROUND(((2600-$M33)/$L33)*$N33,2))*'umowa o pracę'!$E$8,2),0)))),0)))))</f>
        <v>0</v>
      </c>
      <c r="R33" s="252">
        <f>IF(IF(IF(AND($K33=1,$I33&gt;0),ROUND(IF($L33+$M33&gt;=2800,2800*'umowa o pracę'!$E$8,($L33+$M33)*'umowa o pracę'!$E$8),2)+IF($M33=0,ROUND(IF($L33&gt;2800,ROUND($O33/$L33*2800,2),$O33)*'umowa o pracę'!$E$8,2),ROUND(IF($L33&gt;2800,ROUND($O33/$L33*2800,2),$O33)*'umowa o pracę'!$E$8,2)),ROUND(IF($L33+$M33&gt;=2800,2800*'umowa o pracę'!$E$8,($L33+$M33)*'umowa o pracę'!$E$8),2)-IF($M33=0,ROUND(ROUND(IF($L33&gt;2800,ROUND($N33/$L33*2800,2),$N33),2)*'umowa o pracę'!$E$8,2),IF($M33&gt;0,IF($L33+$M33&lt;2800,ROUND(ROUND($N33+ROUND($M33*9%,2),2)*'umowa o pracę'!$E$8,2),IF(AND($L33+$M33&gt;=2800,$M33&lt;2800,$L33&lt;2800),ROUND((ROUND(((2800-$M33)/$L33)*$N33,2)+ROUND($M33*9%,2))*'umowa o pracę'!$E$8,2),IF(AND($L33+$M33&gt;=2800,$M33&gt;=2800),ROUND((ROUND(2800*9%,2))*'umowa o pracę'!$E$8,2),IF(AND($L33+$M33&gt;=2800,$L33&gt;=2800,$M33&lt;2800),ROUND((ROUND($M33*9%,2)+ROUND(((2800-$M33)/$L33)*$N33,2))*'umowa o pracę'!$E$8,2),0)))),0)))&gt;$J33,$J33,IF(AND($K33=1,$I33&gt;0),ROUND(IF($L33+$M33&gt;=2800,2800*'umowa o pracę'!$E$8,($L33+$M33)*'umowa o pracę'!$E$8),2)+IF($M33=0,ROUND(IF($L33&gt;2800,ROUND($O33/$L33*2800,2),$O33)*'umowa o pracę'!$E$8,2),ROUND(IF($L33&gt;2800,ROUND($O33/$L33*2800,2),$O33)*'umowa o pracę'!$E$8,2)),ROUND(IF($L33+$M33&gt;=2800,2800*'umowa o pracę'!$E$8,($L33+$M33)*'umowa o pracę'!$E$8),2)-IF($M33=0,ROUND(ROUND(IF($L33&gt;2800,ROUND($N33/$L33*2800,2),$N33),2)*'umowa o pracę'!$E$8,2),IF($M33&gt;0,IF($L33+$M33&lt;2800,ROUND(ROUND($N33+ROUND($M33*9%,2),2)*'umowa o pracę'!$E$8,2),IF(AND($L33+$M33&gt;=2800,$M33&lt;2800,$L33&lt;2800),ROUND((ROUND(((2800-$M33)/$L33)*$N33,2)+ROUND($M33*9%,2))*'umowa o pracę'!$E$8,2),IF(AND($L33+$M33&gt;=2800,$M33&gt;=2800),ROUND((ROUND(2800*9%,2))*'umowa o pracę'!$E$8,2),IF(AND($L33+$M33&gt;=2800,$L33&gt;=2800,$M33&lt;2800),ROUND((ROUND($M33*9%,2)+ROUND(((2800-$M33)/$L33)*$N33,2))*'umowa o pracę'!$E$8,2),0)))),0))))&gt;$J33,$J33,IF(IF(AND($K33=1,$I33&gt;0),ROUND(IF($L33+$M33&gt;=2800,2800*'umowa o pracę'!$E$8,($L33+$M33)*'umowa o pracę'!$E$8),2)+IF($M33=0,ROUND(IF($L33&gt;2800,ROUND($O33/$L33*2800,2),$O33)*'umowa o pracę'!$E$8,2),ROUND(IF($L33&gt;2800,ROUND($O33/$L33*2800,2),$O33)*'umowa o pracę'!$E$8,2)),ROUND(IF($L33+$M33&gt;=2800,2800*'umowa o pracę'!$E$8,($L33+$M33)*'umowa o pracę'!$E$8),2)-IF($M33=0,ROUND(ROUND(IF($L33&gt;2800,ROUND($N33/$L33*2800,2),$N33),2)*'umowa o pracę'!$E$8,2),IF($M33&gt;0,IF($L33+$M33&lt;2800,ROUND(ROUND($N33+ROUND($M33*9%,2),2)*'umowa o pracę'!$E$8,2),IF(AND($L33+$M33&gt;=2800,$M33&lt;2800,$L33&lt;2800),ROUND((ROUND(((2800-$M33)/$L33)*$N33,2)+ROUND($M33*9%,2))*'umowa o pracę'!$E$8,2),IF(AND($L33+$M33&gt;=2800,$M33&gt;=2800),ROUND((ROUND(2800*9%,2))*'umowa o pracę'!$E$8,2),IF(AND($L33+$M33&gt;=2800,$L33&gt;=2800,$M33&lt;2800),ROUND((ROUND($M33*9%,2)+ROUND(((2800-$M33)/$L33)*$N33,2))*'umowa o pracę'!$E$8,2),0)))),0)))&gt;$J33,$J33,IF(AND($K33=1,$I33&gt;0),ROUND(IF($L33+$M33&gt;=2800,2800*'umowa o pracę'!$E$8,($L33+$M33)*'umowa o pracę'!$E$8),2)+IF($M33=0,ROUND(IF($L33&gt;2800,ROUND($O33/$L33*2800,2),$O33)*'umowa o pracę'!$E$8,2),ROUND(IF($L33&gt;2800,ROUND($O33/$L33*2800,2),$O33)*'umowa o pracę'!$E$8,2)),ROUND(IF($L33+$M33&gt;=2800,2800*'umowa o pracę'!$E$8,($L33+$M33)*'umowa o pracę'!$E$8),2)-IF(AND($M33=0,I33&gt;0),ROUND(ROUND(IF($L33&gt;2800,ROUND($N33/$L33*2800,2),$N33),2)*'umowa o pracę'!$E$8,2),IF($M33&gt;0,IF($L33+$M33&lt;2800,ROUND(ROUND($N33+ROUND($M33*9%,2),2)*'umowa o pracę'!$E$8,2),IF(AND($L33+$M33&gt;=2800,$M33&lt;2800,$L33&lt;2800),ROUND((ROUND(((2800-$M33)/$L33)*$N33,2)+ROUND($M33*9%,2))*'umowa o pracę'!$E$8,2),IF(AND($L33+$M33&gt;=2800,$M33&gt;=2800),ROUND((ROUND(2800*9%,2))*'umowa o pracę'!$E$8,2),IF(AND($L33+$M33&gt;=2800,$L33&gt;=2800,$M33&lt;2800),ROUND((ROUND($M33*9%,2)+ROUND(((2800-$M33)/$L33)*$N33,2))*'umowa o pracę'!$E$8,2),0)))),0)))))</f>
        <v>0</v>
      </c>
      <c r="S33" s="32">
        <f>IF('umowa o pracę'!$E$7=2020,IF(IF($K33=1,IF($M33=0,ROUND(IF($L33&gt;2600,ROUND($N33/$L33*2600,2),$N33)*'umowa o pracę'!$E$8,2),IF($L33+$M33&lt;2600,ROUND(ROUND($N33+ROUND($M33*9%,2),2)*'umowa o pracę'!$E$8,2),IF(AND($L33+$M33&gt;=2600,$L33&lt;2600),ROUND((ROUND($N33+ROUND((2600-$L33)*9%,2),2))*'umowa o pracę'!$E$8,2),IF(AND($L33+$M33&gt;=2600,$L33&gt;=2600),ROUND(ROUND($N33/$L33*2600,2)*'umowa o pracę'!$E$8,2),0)))),0)&gt;$H33,$H33,IF($K33=1,IF($M33=0,ROUND(IF($L33&gt;2600,ROUND($N33/$L33*2600,2),$N33)*'umowa o pracę'!$E$8,2),IF($L33+$M33&lt;2600,ROUND(ROUND($N33+ROUND($M33*9%,2),2)*'umowa o pracę'!$E$8,2),IF(AND($L33+$M33&gt;=2600,$L33&lt;2600),ROUND((ROUND($N33+ROUND((2600-$L33)*9%,2),2))*'umowa o pracę'!$E$8,2),IF(AND($L33+$M33&gt;=2600,$L33&gt;=2600),ROUND(ROUND($N33/$L33*2600,2)*'umowa o pracę'!$E$8,2),0)))),0)),IF('umowa o pracę'!$E$7=2021,IF(IF($K33=1,IF($M33=0,ROUND(IF($L33&gt;2800,ROUND($N33/$L33*2800,2),$N33)*'umowa o pracę'!$E$8,2),IF($L33+$M33&lt;2800,ROUND(ROUND($N33+ROUND($M33*9%,2),2)*'umowa o pracę'!$E$8,2),IF(AND($L33+$M33&gt;=2800,$L33&lt;2800),ROUND((ROUND($N33+ROUND((2800-$L33)*9%,2),2))*'umowa o pracę'!$E$8,2),IF(AND($L33+$M33&gt;=2800,$L33&gt;=2800),ROUND(ROUND($N33/$L33*2800,2)*'umowa o pracę'!$E$8,2),0)))),0)&gt;$H33,$H33,IF($K33=1,IF($M33=0,ROUND(IF($L33&gt;2800,ROUND($N33/$L33*2800,2),$N33)*'umowa o pracę'!$E$8,2),IF($L33+$M33&lt;2800,ROUND(ROUND($N33+ROUND($M33*9%,2),2)*'umowa o pracę'!$E$8,2),IF(AND($L33+$M33&gt;=2800,$L33&lt;2800),ROUND((ROUND($N33+ROUND((2800-$L33)*9%,2),2))*'umowa o pracę'!$E$8,2),IF(AND($L33+$M33&gt;=2800,$L33&gt;=2800),ROUND(ROUND($N33/$L33*2800,2)*'umowa o pracę'!$E$8,2),0)))),0)),0))</f>
        <v>0</v>
      </c>
      <c r="T33" s="32">
        <f>IF('umowa o pracę'!$E$7=2020,IF(IF($K33=1,IF($M33=0,ROUND(IF($L33&gt;2600,ROUND($O33/$L33*2600,2),$O33)*'umowa o pracę'!$E$8,2),ROUND(IF($L33&gt;2600,ROUND($O33/$L33*2600,2),$O33)*'umowa o pracę'!$E$8,2)),0)&gt;$I33,$I33,IF($K33=1,IF($M33=0,ROUND(IF($L33&gt;2600,ROUND($O33/$L33*2600,2),$O33)*'umowa o pracę'!$E$8,2),ROUND(IF($L33&gt;2600,ROUND($O33/$L33*2600,2),$O33)*'umowa o pracę'!$E$8,2)),0)),IF('umowa o pracę'!$E$7=2021,IF(IF($K33=1,IF($M33=0,ROUND(IF($L33&gt;2800,ROUND($O33/$L33*2800,2),$O33)*'umowa o pracę'!$E$8,2),ROUND(IF($L33&gt;2800,ROUND($O33/$L33*2800,2),$O33)*'umowa o pracę'!$E$8,2)),0)&gt;$I33,$I33,IF($K33=1,IF($M33=0,ROUND(IF($L33&gt;2800,ROUND($O33/$L33*2800,2),$O33)*'umowa o pracę'!$E$8,2),ROUND(IF($L33&gt;2800,ROUND($O33/$L33*2800,2),$O33)*'umowa o pracę'!$E$8,2)),0)),0))</f>
        <v>0</v>
      </c>
      <c r="U33" s="51">
        <f>IF('umowa o pracę'!$E$7=2020,$Q33,IF('umowa o pracę'!$E$7=2021,$R33,0))</f>
        <v>0</v>
      </c>
      <c r="V33" s="53">
        <f t="shared" si="0"/>
        <v>1</v>
      </c>
      <c r="W33" s="54">
        <f>IF('umowa o pracę'!$E$6&lt;2,0,$L33)</f>
        <v>0</v>
      </c>
      <c r="X33" s="54">
        <f>IF('umowa o pracę'!$E$6&lt;2,0,$M33)</f>
        <v>0</v>
      </c>
      <c r="Y33" s="55">
        <f>IF('umowa o pracę'!$E$6&lt;2,0,$N33)</f>
        <v>0</v>
      </c>
      <c r="Z33" s="55">
        <f>IF('umowa o pracę'!$E$6&lt;2,0,$O33)</f>
        <v>0</v>
      </c>
      <c r="AA33" s="32">
        <f>IF('umowa o pracę'!$E$7=2020,ROUND(IF($W33&gt;=2600,2600*'umowa o pracę'!$E$8,$W33*'umowa o pracę'!$E$8),2),IF('umowa o pracę'!$E$7=2021,ROUND(IF($W33&gt;=2800,2800*'umowa o pracę'!$E$8,$W33*'umowa o pracę'!$E$8),2),0))</f>
        <v>0</v>
      </c>
      <c r="AB33" s="32">
        <f>IF(IF(IF(AND($V33=1,$I33&gt;0),ROUND(IF($W33+$X33&gt;=2600,2600*'umowa o pracę'!$E$8,($W33+$X33)*'umowa o pracę'!$E$8),2)+IF($X33=0,ROUND(IF($W33&gt;2600,ROUND($Z33/$W33*2600,2),$Z33)*'umowa o pracę'!$E$8,2),ROUND(IF($W33&gt;2600,ROUND($Z33/$W33*2600,2),$Z33)*'umowa o pracę'!$E$8,2)),ROUND(IF($W33+$X33&gt;=2600,2600*'umowa o pracę'!$E$8,($W33+$X33)*'umowa o pracę'!$E$8),2)-IF($X33=0,ROUND(ROUND(IF($W33&gt;2600,ROUND($Y33/$W33*2600,2),$Y33),2)*'umowa o pracę'!$E$8,2),IF($X33&gt;0,IF($W33+$X33&lt;2600,ROUND(ROUND($Y33+ROUND($X33*9%,2),2)*'umowa o pracę'!$E$8,2),IF(AND($W33+$X33&gt;=2600,$X33&lt;2600,$W33&lt;2600),ROUND((ROUND(((2600-$X33)/$W33)*$Y33,2)+ROUND($X33*9%,2))*'umowa o pracę'!$E$8,2),IF(AND($W33+$X33&gt;=2600,$X33&gt;=2600),ROUND((ROUND(2600*9%,2))*'umowa o pracę'!$E$8,2),IF(AND($W33+$X33&gt;=2600,$W33&gt;=2600,$X33&lt;2600),ROUND((ROUND($X33*9%,2)+ROUND(((2600-$X33)/$W33)*$Y33,2))*'umowa o pracę'!$E$8,2),0)))),0)))&gt;$J33,$J33,IF(AND($V33=1,$I33&gt;0),ROUND(IF($W33+$X33&gt;=2600,2600*'umowa o pracę'!$E$8,($W33+$X33)*'umowa o pracę'!$E$8),2)+IF($X33=0,ROUND(IF($W33&gt;2600,ROUND($Z33/$W33*2600,2),$Z33)*'umowa o pracę'!$E$8,2),ROUND(IF($W33&gt;2600,ROUND($Z33/$W33*2600,2),$Z33)*'umowa o pracę'!$E$8,2)),ROUND(IF($W33+$X33&gt;=2600,2600*'umowa o pracę'!$E$8,($W33+$X33)*'umowa o pracę'!$E$8),2)-IF($X33=0,ROUND(ROUND(IF($W33&gt;2600,ROUND($Y33/$W33*2600,2),$Y33),2)*'umowa o pracę'!$E$8,2),IF($X33&gt;0,IF($W33+$X33&lt;2600,ROUND(ROUND($Y33+ROUND($X33*9%,2),2)*'umowa o pracę'!$E$8,2),IF(AND($W33+$X33&gt;=2600,$X33&lt;2600,$W33&lt;2600),ROUND((ROUND(((2600-$X33)/$W33)*$Y33,2)+ROUND($X33*9%,2))*'umowa o pracę'!$E$8,2),IF(AND($W33+$X33&gt;=2600,$X33&gt;=2600),ROUND((ROUND(2600*9%,2))*'umowa o pracę'!$E$8,2),IF(AND($W33+$X33&gt;=2600,$W33&gt;=2600,$X33&lt;2600),ROUND((ROUND($X33*9%,2)+ROUND(((2600-$X33)/$W33)*$Y33,2))*'umowa o pracę'!$E$8,2),0)))),0))))&gt;$J33,$J33,IF(IF(AND($V33=1,$I33&gt;0),ROUND(IF($W33+$X33&gt;=2600,2600*'umowa o pracę'!$E$8,($W33+$X33)*'umowa o pracę'!$E$8),2)+IF($X33=0,ROUND(IF($W33&gt;2600,ROUND($Z33/$W33*2600,2),$Z33)*'umowa o pracę'!$E$8,2),ROUND(IF($W33&gt;2600,ROUND($Z33/$W33*2600,2),$Z33)*'umowa o pracę'!$E$8,2)),ROUND(IF($W33+$X33&gt;=2600,2600*'umowa o pracę'!$E$8,($W33+$X33)*'umowa o pracę'!$E$8),2)-IF($X33=0,ROUND(ROUND(IF($W33&gt;2600,ROUND($Y33/$W33*2600,2),$Y33),2)*'umowa o pracę'!$E$8,2),IF($X33&gt;0,IF($W33+$X33&lt;2600,ROUND(ROUND($Y33+ROUND($X33*9%,2),2)*'umowa o pracę'!$E$8,2),IF(AND($W33+$X33&gt;=2600,$X33&lt;2600,$W33&lt;2600),ROUND((ROUND(((2600-$X33)/$W33)*$Y33,2)+ROUND($X33*9%,2))*'umowa o pracę'!$E$8,2),IF(AND($W33+$X33&gt;=2600,$X33&gt;=2600),ROUND((ROUND(2600*9%,2))*'umowa o pracę'!$E$8,2),IF(AND($W33+$X33&gt;=2600,$W33&gt;=2600,$X33&lt;2600),ROUND((ROUND($X33*9%,2)+ROUND(((2600-$X33)/$W33)*$Y33,2))*'umowa o pracę'!$E$8,2),0)))),0)))&gt;$J33,$J33,IF(AND($V33=1,$I33&gt;0),ROUND(IF($W33+$X33&gt;=2600,2600*'umowa o pracę'!$E$8,($W33+$X33)*'umowa o pracę'!$E$8),2)+IF($X33=0,ROUND(IF($W33&gt;2600,ROUND($Z33/$W33*2600,2),$Z33)*'umowa o pracę'!$E$8,2),ROUND(IF($W33&gt;2600,ROUND($Z33/$W33*2600,2),$Z33)*'umowa o pracę'!$E$8,2)),ROUND(IF($W33+$X33&gt;=2600,2600*'umowa o pracę'!$E$8,($W33+$X33)*'umowa o pracę'!$E$8),2)-IF(AND($X33=0,I33&gt;0),ROUND(ROUND(IF($W33&gt;2600,ROUND($Y33/$W33*2600,2),$Y33),2)*'umowa o pracę'!$E$8,2),IF($X33&gt;0,IF($W33+$X33&lt;2600,ROUND(ROUND($Y33+ROUND($X33*9%,2),2)*'umowa o pracę'!$E$8,2),IF(AND($W33+$X33&gt;=2600,$X33&lt;2600,$W33&lt;2600),ROUND((ROUND(((2600-$X33)/$W33)*$Y33,2)+ROUND($X33*9%,2))*'umowa o pracę'!$E$8,2),IF(AND($W33+$X33&gt;=2600,$X33&gt;=2600),ROUND((ROUND(2600*9%,2))*'umowa o pracę'!$E$8,2),IF(AND($W33+$X33&gt;=2600,$W33&gt;=2600,$X33&lt;2600),ROUND((ROUND($X33*9%,2)+ROUND(((2600-$X33)/$W33)*$Y33,2))*'umowa o pracę'!$E$8,2),0)))),0)))))</f>
        <v>0</v>
      </c>
      <c r="AC33" s="32">
        <f>IF(IF(IF(AND($V33=1,$I33&gt;0),ROUND(IF($W33+$X33&gt;=2800,2800*'umowa o pracę'!$E$8,($W33+$X33)*'umowa o pracę'!$E$8),2)+IF($X33=0,ROUND(IF($W33&gt;2800,ROUND($Z33/$W33*2800,2),$Z33)*'umowa o pracę'!$E$8,2),ROUND(IF($W33&gt;2800,ROUND($Z33/$W33*2800,2),$Z33)*'umowa o pracę'!$E$8,2)),ROUND(IF($W33+$X33&gt;=2800,2800*'umowa o pracę'!$E$8,($W33+$X33)*'umowa o pracę'!$E$8),2)-IF($X33=0,ROUND(ROUND(IF($W33&gt;2800,ROUND($Y33/$W33*2800,2),$Y33),2)*'umowa o pracę'!$E$8,2),IF($X33&gt;0,IF($W33+$X33&lt;2800,ROUND(ROUND($Y33+ROUND($X33*9%,2),2)*'umowa o pracę'!$E$8,2),IF(AND($W33+$X33&gt;=2800,$X33&lt;2800,$W33&lt;2800),ROUND((ROUND(((2800-$X33)/$W33)*$Y33,2)+ROUND($X33*9%,2))*'umowa o pracę'!$E$8,2),IF(AND($W33+$X33&gt;=2800,$X33&gt;=2800),ROUND((ROUND(2800*9%,2))*'umowa o pracę'!$E$8,2),IF(AND($W33+$X33&gt;=2800,$W33&gt;=2800,$X33&lt;2800),ROUND((ROUND($X33*9%,2)+ROUND(((2800-$X33)/$W33)*$Y33,2))*'umowa o pracę'!$E$8,2),0)))),0)))&gt;$J33,$J33,IF(AND($V33=1,$I33&gt;0),ROUND(IF($W33+$X33&gt;=2800,2800*'umowa o pracę'!$E$8,($W33+$X33)*'umowa o pracę'!$E$8),2)+IF($X33=0,ROUND(IF($W33&gt;2800,ROUND($Z33/$W33*2800,2),$Z33)*'umowa o pracę'!$E$8,2),ROUND(IF($W33&gt;2800,ROUND($Z33/$W33*2800,2),$Z33)*'umowa o pracę'!$E$8,2)),ROUND(IF($W33+$X33&gt;=2800,2800*'umowa o pracę'!$E$8,($W33+$X33)*'umowa o pracę'!$E$8),2)-IF($X33=0,ROUND(ROUND(IF($W33&gt;2800,ROUND($Y33/$W33*2800,2),$Y33),2)*'umowa o pracę'!$E$8,2),IF($X33&gt;0,IF($W33+$X33&lt;2800,ROUND(ROUND($Y33+ROUND($X33*9%,2),2)*'umowa o pracę'!$E$8,2),IF(AND($W33+$X33&gt;=2800,$X33&lt;2800,$W33&lt;2800),ROUND((ROUND(((2800-$X33)/$W33)*$Y33,2)+ROUND($X33*9%,2))*'umowa o pracę'!$E$8,2),IF(AND($W33+$X33&gt;=2800,$X33&gt;=2800),ROUND((ROUND(2800*9%,2))*'umowa o pracę'!$E$8,2),IF(AND($W33+$X33&gt;=2800,$W33&gt;=2800,$X33&lt;2800),ROUND((ROUND($X33*9%,2)+ROUND(((2800-$X33)/$W33)*$Y33,2))*'umowa o pracę'!$E$8,2),0)))),0))))&gt;$J33,$J33,IF(IF(AND($V33=1,$I33&gt;0),ROUND(IF($W33+$X33&gt;=2800,2800*'umowa o pracę'!$E$8,($W33+$X33)*'umowa o pracę'!$E$8),2)+IF($X33=0,ROUND(IF($W33&gt;2800,ROUND($Z33/$W33*2800,2),$Z33)*'umowa o pracę'!$E$8,2),ROUND(IF($W33&gt;2800,ROUND($Z33/$W33*2800,2),$Z33)*'umowa o pracę'!$E$8,2)),ROUND(IF($W33+$X33&gt;=2800,2800*'umowa o pracę'!$E$8,($W33+$X33)*'umowa o pracę'!$E$8),2)-IF($X33=0,ROUND(ROUND(IF($W33&gt;2800,ROUND($Y33/$W33*2800,2),$Y33),2)*'umowa o pracę'!$E$8,2),IF($X33&gt;0,IF($W33+$X33&lt;2800,ROUND(ROUND($Y33+ROUND($X33*9%,2),2)*'umowa o pracę'!$E$8,2),IF(AND($W33+$X33&gt;=2800,$X33&lt;2800,$W33&lt;2800),ROUND((ROUND(((2800-$X33)/$W33)*$Y33,2)+ROUND($X33*9%,2))*'umowa o pracę'!$E$8,2),IF(AND($W33+$X33&gt;=2800,$X33&gt;=2800),ROUND((ROUND(2800*9%,2))*'umowa o pracę'!$E$8,2),IF(AND($W33+$X33&gt;=2800,$W33&gt;=2800,$X33&lt;2800),ROUND((ROUND($X33*9%,2)+ROUND(((2800-$X33)/$W33)*$Y33,2))*'umowa o pracę'!$E$8,2),0)))),0)))&gt;$J33,$J33,IF(AND($V33=1,$I33&gt;0),ROUND(IF($W33+$X33&gt;=2800,2800*'umowa o pracę'!$E$8,($W33+$X33)*'umowa o pracę'!$E$8),2)+IF($X33=0,ROUND(IF($W33&gt;2800,ROUND($Z33/$W33*2800,2),$Z33)*'umowa o pracę'!$E$8,2),ROUND(IF($W33&gt;2800,ROUND($Z33/$W33*2800,2),$Z33)*'umowa o pracę'!$E$8,2)),ROUND(IF($W33+$X33&gt;=2800,2800*'umowa o pracę'!$E$8,($W33+$X33)*'umowa o pracę'!$E$8),2)-IF(AND($X33=0,I33&gt;0),ROUND(ROUND(IF($W33&gt;2800,ROUND($Y33/$W33*2800,2),$Y33),2)*'umowa o pracę'!$E$8,2),IF($X33&gt;0,IF($W33+$X33&lt;2800,ROUND(ROUND($Y33+ROUND($X33*9%,2),2)*'umowa o pracę'!$E$8,2),IF(AND($W33+$X33&gt;=2800,$X33&lt;2800,$W33&lt;2800),ROUND((ROUND(((2800-$X33)/$W33)*$Y33,2)+ROUND($X33*9%,2))*'umowa o pracę'!$E$8,2),IF(AND($W33+$X33&gt;=2800,$X33&gt;=2800),ROUND((ROUND(2800*9%,2))*'umowa o pracę'!$E$8,2),IF(AND($W33+$X33&gt;=2800,$W33&gt;=2800,$X33&lt;2800),ROUND((ROUND($X33*9%,2)+ROUND(((2800-$X33)/$W33)*$Y33,2))*'umowa o pracę'!$E$8,2),0)))),0)))))</f>
        <v>0</v>
      </c>
      <c r="AD33" s="32">
        <f>IF('umowa o pracę'!$E$7=2020,IF(IF($V33=1,IF($X33=0,ROUND(IF($W33&gt;2600,ROUND($Y33/$W33*2600,2),$Y33)*'umowa o pracę'!$E$8,2),IF($W33+$X33&lt;2600,ROUND(ROUND($Y33+ROUND($X33*9%,2),2)*'umowa o pracę'!$E$8,2),IF(AND($W33+$X33&gt;=2600,$W33&lt;2600),ROUND((ROUND($Y33+ROUND((2600-$W33)*9%,2),2))*'umowa o pracę'!$E$8,2),IF(AND($W33+$X33&gt;=2600,$W33&gt;=2600),ROUND(ROUND($Y33/$W33*2600,2)*'umowa o pracę'!$E$8,2),0)))),0)&gt;$H33,$H33,IF($V33=1,IF($X33=0,ROUND(IF($W33&gt;2600,ROUND($Y33/$W33*2600,2),$Y33)*'umowa o pracę'!$E$8,2),IF($W33+$X33&lt;2600,ROUND(ROUND($Y33+ROUND($X33*9%,2),2)*'umowa o pracę'!$E$8,2),IF(AND($W33+$X33&gt;=2600,$W33&lt;2600),ROUND((ROUND($Y33+ROUND((2600-$W33)*9%,2),2))*'umowa o pracę'!$E$8,2),IF(AND($W33+$X33&gt;=2600,$W33&gt;=2600),ROUND(ROUND($Y33/$W33*2600,2)*'umowa o pracę'!$E$8,2),0)))),0)),IF('umowa o pracę'!$E$7=2021,IF(IF($V33=1,IF($X33=0,ROUND(IF($W33&gt;2800,ROUND($Y33/$W33*2800,2),$Y33)*'umowa o pracę'!$E$8,2),IF($W33+$X33&lt;2800,ROUND(ROUND($Y33+ROUND($X33*9%,2),2)*'umowa o pracę'!$E$8,2),IF(AND($W33+$X33&gt;=2800,$W33&lt;2800),ROUND((ROUND($Y33+ROUND((2800-$W33)*9%,2),2))*'umowa o pracę'!$E$8,2),IF(AND($W33+$X33&gt;=2800,$W33&gt;=2800),ROUND(ROUND($Y33/$W33*2800,2)*'umowa o pracę'!$E$8,2),0)))),0)&gt;$H33,$H33,IF($V33=1,IF($X33=0,ROUND(IF($W33&gt;2800,ROUND($Y33/$W33*2800,2),$Y33)*'umowa o pracę'!$E$8,2),IF($W33+$X33&lt;2800,ROUND(ROUND($Y33+ROUND($X33*9%,2),2)*'umowa o pracę'!$E$8,2),IF(AND($W33+$X33&gt;=2800,$W33&lt;2800),ROUND((ROUND($Y33+ROUND((2800-$W33)*9%,2),2))*'umowa o pracę'!$E$8,2),IF(AND($W33+$X33&gt;=2800,$W33&gt;=2800),ROUND(ROUND($Y33/$W33*2800,2)*'umowa o pracę'!$E$8,2),0)))),0)),0))</f>
        <v>0</v>
      </c>
      <c r="AE33" s="32">
        <f>IF('umowa o pracę'!$E$7=2020,IF(IF($V33=1,IF($X33=0,ROUND(IF($W33&gt;2600,ROUND($Z33/$W33*2600,2),$Z33)*'umowa o pracę'!$E$8,2),ROUND(IF($W33&gt;2600,ROUND($Z33/$W33*2600,2),$Z33)*'umowa o pracę'!$E$8,2)),0)&gt;$I33,$I33,IF($V33=1,IF($X33=0,ROUND(IF($W33&gt;2600,ROUND($Z33/$W33*2600,2),$Z33)*'umowa o pracę'!$E$8,2),ROUND(IF($W33&gt;2600,ROUND($Z33/$W33*2600,2),$Z33)*'umowa o pracę'!$E$8,2)),0)),IF('umowa o pracę'!$E$7=2021,IF(IF($V33=1,IF($X33=0,ROUND(IF($W33&gt;2800,ROUND($Z33/$W33*2800,2),$Z33)*'umowa o pracę'!$E$8,2),ROUND(IF($W33&gt;2800,ROUND($Z33/$W33*2800,2),$Z33)*'umowa o pracę'!$E$8,2)),0)&gt;$I33,$I33,IF($V33=1,IF($X33=0,ROUND(IF($W33&gt;2800,ROUND($Z33/$W33*2800,2),$Z33)*'umowa o pracę'!$E$8,2),ROUND(IF($W33&gt;2800,ROUND($Z33/$W33*2800,2),$Z33)*'umowa o pracę'!$E$8,2)),0)),0))</f>
        <v>0</v>
      </c>
      <c r="AF33" s="56">
        <f>IF('umowa o pracę'!$E$7=2020,$AB33,IF('umowa o pracę'!$E$7=2021,$AC33,0))</f>
        <v>0</v>
      </c>
      <c r="AG33" s="53">
        <f t="shared" si="1"/>
        <v>1</v>
      </c>
      <c r="AH33" s="39">
        <f>IF('umowa o pracę'!$E$6&lt;3,0,$L33)</f>
        <v>0</v>
      </c>
      <c r="AI33" s="39">
        <f>IF('umowa o pracę'!$E$6&lt;3,0,$M33)</f>
        <v>0</v>
      </c>
      <c r="AJ33" s="55">
        <f>IF('umowa o pracę'!$E$6&lt;3,0,$N33)</f>
        <v>0</v>
      </c>
      <c r="AK33" s="55">
        <f>IF('umowa o pracę'!$E$6&lt;3,0,$O33)</f>
        <v>0</v>
      </c>
      <c r="AL33" s="32">
        <f>IF('umowa o pracę'!$E$7=2020,ROUND(IF($AH33&gt;=2600,2600*'umowa o pracę'!$E$8,$AH33*'umowa o pracę'!$E$8),2),IF('umowa o pracę'!$E$7=2021,ROUND(IF($AH33&gt;=2800,2800*'umowa o pracę'!$E$8,$AH33*'umowa o pracę'!$E$8),2),0))</f>
        <v>0</v>
      </c>
      <c r="AM33" s="32">
        <f>IF(IF(IF(AND($AG33=1,$I33&gt;0),ROUND(IF($AH33+$AI33&gt;=2600,2600*'umowa o pracę'!$E$8,($AH33+$AI33)*'umowa o pracę'!$E$8),2)+IF($AI33=0,ROUND(IF($AH33&gt;2600,ROUND($AK33/$AH33*2600,2),$AK33)*'umowa o pracę'!$E$8,2),ROUND(IF($AH33&gt;2600,ROUND($AK33/$AH33*2600,2),$AK33)*'umowa o pracę'!$E$8,2)),ROUND(IF($AH33+$AI33&gt;=2600,2600*'umowa o pracę'!$E$8,($AH33+$AI33)*'umowa o pracę'!$E$8),2)-IF($AI33=0,ROUND(ROUND(IF($AH33&gt;2600,ROUND($AJ33/$AH33*2600,2),$AJ33),2)*'umowa o pracę'!$E$8,2),IF($AI33&gt;0,IF($AH33+$AI33&lt;2600,ROUND(ROUND($AJ33+ROUND($AI33*9%,2),2)*'umowa o pracę'!$E$8,2),IF(AND($AH33+$AI33&gt;=2600,$AI33&lt;2600,$AH33&lt;2600),ROUND((ROUND(((2600-$AI33)/$AH33)*$AJ33,2)+ROUND($AI33*9%,2))*'umowa o pracę'!$E$8,2),IF(AND($AH33+$AI33&gt;=2600,$AI33&gt;=2600),ROUND((ROUND(2600*9%,2))*'umowa o pracę'!$E$8,2),IF(AND($AH33+$AI33&gt;=2600,$AH33&gt;=2600,$AI33&lt;2600),ROUND((ROUND($AI33*9%,2)+ROUND(((2600-$AI33)/$AH33)*$AJ33,2))*'umowa o pracę'!$E$8,2),0)))),0)))&gt;$J33,$J33,IF(AND($AG33=1,$I33&gt;0),ROUND(IF($AH33+$AI33&gt;=2600,2600*'umowa o pracę'!$E$8,($AH33+$AI33)*'umowa o pracę'!$E$8),2)+IF($AI33=0,ROUND(IF($AH33&gt;2600,ROUND($AK33/$AH33*2600,2),$AK33)*'umowa o pracę'!$E$8,2),ROUND(IF($AH33&gt;2600,ROUND($AK33/$AH33*2600,2),$AK33)*'umowa o pracę'!$E$8,2)),ROUND(IF($AH33+$AI33&gt;=2600,2600*'umowa o pracę'!$E$8,($AH33+$AI33)*'umowa o pracę'!$E$8),2)-IF($AI33=0,ROUND(ROUND(IF($AH33&gt;2600,ROUND($AJ33/$AH33*2600,2),$AJ33),2)*'umowa o pracę'!$E$8,2),IF($AI33&gt;0,IF($AH33+$AI33&lt;2600,ROUND(ROUND($AJ33+ROUND($AI33*9%,2),2)*'umowa o pracę'!$E$8,2),IF(AND($AH33+$AI33&gt;=2600,$AI33&lt;2600,$AH33&lt;2600),ROUND((ROUND(((2600-$AI33)/$AH33)*$AJ33,2)+ROUND($AI33*9%,2))*'umowa o pracę'!$E$8,2),IF(AND($AH33+$AI33&gt;=2600,$AI33&gt;=2600),ROUND((ROUND(2600*9%,2))*'umowa o pracę'!$E$8,2),IF(AND($AH33+$AI33&gt;=2600,$AH33&gt;=2600,$AI33&lt;2600),ROUND((ROUND($AI33*9%,2)+ROUND(((2600-$AI33)/$AH33)*$AJ33,2))*'umowa o pracę'!$E$8,2),0)))),0))))&gt;$J33,$J33,IF(IF(AND($AG33=1,$I33&gt;0),ROUND(IF($AH33+$AI33&gt;=2600,2600*'umowa o pracę'!$E$8,($AH33+$AI33)*'umowa o pracę'!$E$8),2)+IF($AI33=0,ROUND(IF($AH33&gt;2600,ROUND($AK33/$AH33*2600,2),$AK33)*'umowa o pracę'!$E$8,2),ROUND(IF($AH33&gt;2600,ROUND($AK33/$AH33*2600,2),$AK33)*'umowa o pracę'!$E$8,2)),ROUND(IF($AH33+$AI33&gt;=2600,2600*'umowa o pracę'!$E$8,($AH33+$AI33)*'umowa o pracę'!$E$8),2)-IF($AI33=0,ROUND(ROUND(IF($AH33&gt;2600,ROUND($AJ33/$AH33*2600,2),$AJ33),2)*'umowa o pracę'!$E$8,2),IF($AI33&gt;0,IF($AH33+$AI33&lt;2600,ROUND(ROUND($AJ33+ROUND($AI33*9%,2),2)*'umowa o pracę'!$E$8,2),IF(AND($AH33+$AI33&gt;=2600,$AI33&lt;2600,$AH33&lt;2600),ROUND((ROUND(((2600-$AI33)/$AH33)*$AJ33,2)+ROUND($AI33*9%,2))*'umowa o pracę'!$E$8,2),IF(AND($AH33+$AI33&gt;=2600,$AI33&gt;=2600),ROUND((ROUND(2600*9%,2))*'umowa o pracę'!$E$8,2),IF(AND($AH33+$AI33&gt;=2600,$AH33&gt;=2600,$AI33&lt;2600),ROUND((ROUND($AI33*9%,2)+ROUND(((2600-$AI33)/$AH33)*$AJ33,2))*'umowa o pracę'!$E$8,2),0)))),0)))&gt;$J33,$J33,IF(AND($AG33=1,$I33&gt;0),ROUND(IF($AH33+$AI33&gt;=2600,2600*'umowa o pracę'!$E$8,($AH33+$AI33)*'umowa o pracę'!$E$8),2)+IF($AI33=0,ROUND(IF($AH33&gt;2600,ROUND($AK33/$AH33*2600,2),$AK33)*'umowa o pracę'!$E$8,2),ROUND(IF($AH33&gt;2600,ROUND($AK33/$AH33*2600,2),$AK33)*'umowa o pracę'!$E$8,2)),ROUND(IF($AH33+$AI33&gt;=2600,2600*'umowa o pracę'!$E$8,($AH33+$AI33)*'umowa o pracę'!$E$8),2)-IF(AND($AI33=0,I33&gt;0),ROUND(ROUND(IF($AH33&gt;2600,ROUND($AJ33/$AH33*2600,2),$AJ33),2)*'umowa o pracę'!$E$8,2),IF($AI33&gt;0,IF($AH33+$AI33&lt;2600,ROUND(ROUND($AJ33+ROUND($AI33*9%,2),2)*'umowa o pracę'!$E$8,2),IF(AND($AH33+$AI33&gt;=2600,$AI33&lt;2600,$AH33&lt;2600),ROUND((ROUND(((2600-$AI33)/$AH33)*$AJ33,2)+ROUND($AI33*9%,2))*'umowa o pracę'!$E$8,2),IF(AND($AH33+$AI33&gt;=2600,$AI33&gt;=2600),ROUND((ROUND(2600*9%,2))*'umowa o pracę'!$E$8,2),IF(AND($AH33+$AI33&gt;=2600,$AH33&gt;=2600,$AI33&lt;2600),ROUND((ROUND($AI33*9%,2)+ROUND(((2600-$AI33)/$AH33)*$AJ33,2))*'umowa o pracę'!$E$8,2),0)))),0)))))</f>
        <v>0</v>
      </c>
      <c r="AN33" s="32">
        <f>IF(IF(IF(AND($AG33=1,$I33&gt;0),ROUND(IF($AH33+$AI33&gt;=2800,2800*'umowa o pracę'!$E$8,($AH33+$AI33)*'umowa o pracę'!$E$8),2)+IF($AI33=0,ROUND(IF($AH33&gt;2800,ROUND($AK33/$AH33*2800,2),$AK33)*'umowa o pracę'!$E$8,2),ROUND(IF($AH33&gt;2800,ROUND($AK33/$AH33*2800,2),$AK33)*'umowa o pracę'!$E$8,2)),ROUND(IF($AH33+$AI33&gt;=2800,2800*'umowa o pracę'!$E$8,($AH33+$AI33)*'umowa o pracę'!$E$8),2)-IF($AI33=0,ROUND(ROUND(IF($AH33&gt;2800,ROUND($AJ33/$AH33*2800,2),$AJ33),2)*'umowa o pracę'!$E$8,2),IF($AI33&gt;0,IF($AH33+$AI33&lt;2800,ROUND(ROUND($AJ33+ROUND($AI33*9%,2),2)*'umowa o pracę'!$E$8,2),IF(AND($AH33+$AI33&gt;=2800,$AI33&lt;2800,$AH33&lt;2800),ROUND((ROUND(((2800-$AI33)/$AH33)*$AJ33,2)+ROUND($AI33*9%,2))*'umowa o pracę'!$E$8,2),IF(AND($AH33+$AI33&gt;=2800,$AI33&gt;=2800),ROUND((ROUND(2800*9%,2))*'umowa o pracę'!$E$8,2),IF(AND($AH33+$AI33&gt;=2800,$AH33&gt;=2800,$AI33&lt;2800),ROUND((ROUND($AI33*9%,2)+ROUND(((2800-$AI33)/$AH33)*$AJ33,2))*'umowa o pracę'!$E$8,2),0)))),0)))&gt;$J33,$J33,IF(AND($AG33=1,$I33&gt;0),ROUND(IF($AH33+$AI33&gt;=2800,2800*'umowa o pracę'!$E$8,($AH33+$AI33)*'umowa o pracę'!$E$8),2)+IF($AI33=0,ROUND(IF($AH33&gt;2800,ROUND($AK33/$AH33*2800,2),$AK33)*'umowa o pracę'!$E$8,2),ROUND(IF($AH33&gt;2800,ROUND($AK33/$AH33*2800,2),$AK33)*'umowa o pracę'!$E$8,2)),ROUND(IF($AH33+$AI33&gt;=2800,2800*'umowa o pracę'!$E$8,($AH33+$AI33)*'umowa o pracę'!$E$8),2)-IF($AI33=0,ROUND(ROUND(IF($AH33&gt;2800,ROUND($AJ33/$AH33*2800,2),$AJ33),2)*'umowa o pracę'!$E$8,2),IF($AI33&gt;0,IF($AH33+$AI33&lt;2800,ROUND(ROUND($AJ33+ROUND($AI33*9%,2),2)*'umowa o pracę'!$E$8,2),IF(AND($AH33+$AI33&gt;=2800,$AI33&lt;2800,$AH33&lt;2800),ROUND((ROUND(((2800-$AI33)/$AH33)*$AJ33,2)+ROUND($AI33*9%,2))*'umowa o pracę'!$E$8,2),IF(AND($AH33+$AI33&gt;=2800,$AI33&gt;=2800),ROUND((ROUND(2800*9%,2))*'umowa o pracę'!$E$8,2),IF(AND($AH33+$AI33&gt;=2800,$AH33&gt;=2800,$AI33&lt;2800),ROUND((ROUND($AI33*9%,2)+ROUND(((2800-$AI33)/$AH33)*$AJ33,2))*'umowa o pracę'!$E$8,2),0)))),0))))&gt;$J33,$J33,IF(IF(AND($AG33=1,$I33&gt;0),ROUND(IF($AH33+$AI33&gt;=2800,2800*'umowa o pracę'!$E$8,($AH33+$AI33)*'umowa o pracę'!$E$8),2)+IF($AI33=0,ROUND(IF($AH33&gt;2800,ROUND($AK33/$AH33*2800,2),$AK33)*'umowa o pracę'!$E$8,2),ROUND(IF($AH33&gt;2800,ROUND($AK33/$AH33*2800,2),$AK33)*'umowa o pracę'!$E$8,2)),ROUND(IF($AH33+$AI33&gt;=2800,2800*'umowa o pracę'!$E$8,($AH33+$AI33)*'umowa o pracę'!$E$8),2)-IF($AI33=0,ROUND(ROUND(IF($AH33&gt;2800,ROUND($AJ33/$AH33*2800,2),$AJ33),2)*'umowa o pracę'!$E$8,2),IF($AI33&gt;0,IF($AH33+$AI33&lt;2800,ROUND(ROUND($AJ33+ROUND($AI33*9%,2),2)*'umowa o pracę'!$E$8,2),IF(AND($AH33+$AI33&gt;=2800,$AI33&lt;2800,$AH33&lt;2800),ROUND((ROUND(((2800-$AI33)/$AH33)*$AJ33,2)+ROUND($AI33*9%,2))*'umowa o pracę'!$E$8,2),IF(AND($AH33+$AI33&gt;=2800,$AI33&gt;=2800),ROUND((ROUND(2800*9%,2))*'umowa o pracę'!$E$8,2),IF(AND($AH33+$AI33&gt;=2800,$AH33&gt;=2800,$AI33&lt;2800),ROUND((ROUND($AI33*9%,2)+ROUND(((2800-$AI33)/$AH33)*$AJ33,2))*'umowa o pracę'!$E$8,2),0)))),0)))&gt;$J33,$J33,IF(AND($AG33=1,$I33&gt;0),ROUND(IF($AH33+$AI33&gt;=2800,2800*'umowa o pracę'!$E$8,($AH33+$AI33)*'umowa o pracę'!$E$8),2)+IF($AI33=0,ROUND(IF($AH33&gt;2800,ROUND($AK33/$AH33*2800,2),$AK33)*'umowa o pracę'!$E$8,2),ROUND(IF($AH33&gt;2800,ROUND($AK33/$AH33*2800,2),$AK33)*'umowa o pracę'!$E$8,2)),ROUND(IF($AH33+$AI33&gt;=2800,2800*'umowa o pracę'!$E$8,($AH33+$AI33)*'umowa o pracę'!$E$8),2)-IF(AND($AI33=0,I33&gt;0),ROUND(ROUND(IF($AH33&gt;2800,ROUND($AJ33/$AH33*2800,2),$AJ33),2)*'umowa o pracę'!$E$8,2),IF($AI33&gt;0,IF($AH33+$AI33&lt;2800,ROUND(ROUND($AJ33+ROUND($AI33*9%,2),2)*'umowa o pracę'!$E$8,2),IF(AND($AH33+$AI33&gt;=2800,$AI33&lt;2800,$AH33&lt;2800),ROUND((ROUND(((2800-$AI33)/$AH33)*$AJ33,2)+ROUND($AI33*9%,2))*'umowa o pracę'!$E$8,2),IF(AND($AH33+$AI33&gt;=2800,$AI33&gt;=2800),ROUND((ROUND(2800*9%,2))*'umowa o pracę'!$E$8,2),IF(AND($AH33+$AI33&gt;=2800,$AH33&gt;=2800,$AI33&lt;2800),ROUND((ROUND($AI33*9%,2)+ROUND(((2800-$AI33)/$AH33)*$AJ33,2))*'umowa o pracę'!$E$8,2),0)))),0)))))</f>
        <v>0</v>
      </c>
      <c r="AO33" s="32">
        <f>IF('umowa o pracę'!$E$7=2020,IF(IF($AG33=1,IF($AI33=0,ROUND(IF($AH33&gt;2600,ROUND($AJ33/$AH33*2600,2),$AJ33)*'umowa o pracę'!$E$8,2),IF($AH33+$AI33&lt;2600,ROUND(ROUND($AJ33+ROUND($AI33*9%,2),2)*'umowa o pracę'!$E$8,2),IF(AND($AH33+$AI33&gt;=2600,$AH33&lt;2600),ROUND((ROUND($AJ33+ROUND((2600-$AH33)*9%,2),2))*'umowa o pracę'!$E$8,2),IF(AND($AH33+$AI33&gt;=2600,$AH33&gt;=2600),ROUND(ROUND($AJ33/$AH33*2600,2)*'umowa o pracę'!$E$8,2),0)))),0)&gt;$H33,$H33,IF($AG33=1,IF($AI33=0,ROUND(IF($AH33&gt;2600,ROUND($AJ33/$AH33*2600,2),$AJ33)*'umowa o pracę'!$E$8,2),IF($AH33+$AI33&lt;2600,ROUND(ROUND($AJ33+ROUND($AI33*9%,2),2)*'umowa o pracę'!$E$8,2),IF(AND($AH33+$AI33&gt;=2600,$AH33&lt;2600),ROUND((ROUND($AJ33+ROUND((2600-$AH33)*9%,2),2))*'umowa o pracę'!$E$8,2),IF(AND($AH33+$AI33&gt;=2600,$AH33&gt;=2600),ROUND(ROUND($AJ33/$AH33*2600,2)*'umowa o pracę'!$E$8,2),0)))),0)),IF('umowa o pracę'!$E$7=2021,IF(IF($AG33=1,IF($AI33=0,ROUND(IF($AH33&gt;2800,ROUND($AJ33/$AH33*2800,2),$AJ33)*'umowa o pracę'!$E$8,2),IF($AH33+$AI33&lt;2800,ROUND(ROUND($AJ33+ROUND($AI33*9%,2),2)*'umowa o pracę'!$E$8,2),IF(AND($AH33+$AI33&gt;=2800,$AH33&lt;2800),ROUND((ROUND($AJ33+ROUND((2800-$AH33)*9%,2),2))*'umowa o pracę'!$E$8,2),IF(AND($AH33+$AI33&gt;=2800,$AH33&gt;=2800),ROUND(ROUND($AJ33/$AH33*2800,2)*'umowa o pracę'!$E$8,2),0)))),0)&gt;$H33,$H33,IF($AG33=1,IF($AI33=0,ROUND(IF($AH33&gt;2800,ROUND($AJ33/$AH33*2800,2),$AJ33)*'umowa o pracę'!$E$8,2),IF($AH33+$AI33&lt;2800,ROUND(ROUND($AJ33+ROUND($AI33*9%,2),2)*'umowa o pracę'!$E$8,2),IF(AND($AH33+$AI33&gt;=2800,$AH33&lt;2800),ROUND((ROUND($AJ33+ROUND((2800-$AH33)*9%,2),2))*'umowa o pracę'!$E$8,2),IF(AND($AH33+$AI33&gt;=2800,$AH33&gt;=2800),ROUND(ROUND($AJ33/$AH33*2800,2)*'umowa o pracę'!$E$8,2),0)))),0)),0))</f>
        <v>0</v>
      </c>
      <c r="AP33" s="32">
        <f>IF('umowa o pracę'!$E$7=2020,IF(IF($AG33=1,IF($AI33=0,ROUND(IF($AH33&gt;2600,ROUND($AK33/$AH33*2600,2),$AK33)*'umowa o pracę'!$E$8,2),ROUND(IF($AH33&gt;2600,ROUND($AK33/$AH33*2600,2),$AK33)*'umowa o pracę'!$E$8,2)),0)&gt;$I33,$I33,IF($AG33=1,IF($AI33=0,ROUND(IF($AH33&gt;2600,ROUND($AK33/$AH33*2600,2),$AK33)*'umowa o pracę'!$E$8,2),ROUND(IF($AH33&gt;2600,ROUND($AK33/$AH33*2600,2),$AK33)*'umowa o pracę'!$E$8,2)),0)),IF('umowa o pracę'!$E$7=2021,IF(IF($AG33=1,IF($AI33=0,ROUND(IF($AH33&gt;2800,ROUND($AK33/$AH33*2800,2),$AK33)*'umowa o pracę'!$E$8,2),ROUND(IF($AH33&gt;2800,ROUND($AK33/$AH33*2800,2),$AK33)*'umowa o pracę'!$E$8,2)),0)&gt;$I33,$I33,IF($AG33=1,IF($AI33=0,ROUND(IF($AH33&gt;2800,ROUND($AK33/$AH33*2800,2),$AK33)*'umowa o pracę'!$E$8,2),ROUND(IF($AH33&gt;2800,ROUND($AK33/$AH33*2800,2),$AK33)*'umowa o pracę'!$E$8,2)),0)),0))</f>
        <v>0</v>
      </c>
      <c r="AQ33" s="56">
        <f>IF('umowa o pracę'!$E$7=2020,$AM33,IF('umowa o pracę'!$E$7=2021,$AN33,0))</f>
        <v>0</v>
      </c>
      <c r="AR33" s="33">
        <f>IF('umowa o pracę'!$E$7=0,0,U33+AF33+AQ33)</f>
        <v>0</v>
      </c>
      <c r="AS33" s="19"/>
      <c r="AT33" s="19"/>
      <c r="AU33" s="19"/>
      <c r="AV33" s="19" t="s">
        <v>97</v>
      </c>
      <c r="AW33" s="19"/>
      <c r="AX33" s="19">
        <f t="shared" si="2"/>
        <v>10</v>
      </c>
      <c r="AY33" s="19"/>
      <c r="AZ33" s="234">
        <f t="shared" si="3"/>
        <v>0</v>
      </c>
      <c r="BA33" s="234">
        <f t="shared" si="4"/>
        <v>0</v>
      </c>
      <c r="BB33" s="234">
        <f t="shared" si="5"/>
        <v>0</v>
      </c>
      <c r="BC33" s="234">
        <f t="shared" si="6"/>
        <v>0</v>
      </c>
      <c r="BD33" s="234">
        <f t="shared" si="7"/>
        <v>0</v>
      </c>
      <c r="BE33" s="234">
        <f t="shared" si="8"/>
        <v>0</v>
      </c>
      <c r="BF33" s="234">
        <f t="shared" si="9"/>
        <v>0</v>
      </c>
      <c r="BG33" s="234">
        <f t="shared" si="10"/>
        <v>0</v>
      </c>
      <c r="BH33" s="234">
        <f t="shared" si="11"/>
        <v>0</v>
      </c>
      <c r="BI33" s="238">
        <f t="shared" si="12"/>
        <v>0</v>
      </c>
      <c r="BJ33" s="236"/>
      <c r="BK33" s="236"/>
      <c r="BL33" s="237"/>
    </row>
    <row r="34" spans="1:64" ht="15.75" customHeight="1" x14ac:dyDescent="0.25">
      <c r="A34" s="129">
        <v>23</v>
      </c>
      <c r="B34" s="57"/>
      <c r="C34" s="57"/>
      <c r="D34" s="36"/>
      <c r="E34" s="36"/>
      <c r="F34" s="242"/>
      <c r="G34" s="37">
        <v>1</v>
      </c>
      <c r="H34" s="58">
        <v>0</v>
      </c>
      <c r="I34" s="59">
        <v>0</v>
      </c>
      <c r="J34" s="60">
        <v>0</v>
      </c>
      <c r="K34" s="52">
        <v>1</v>
      </c>
      <c r="L34" s="39">
        <v>0</v>
      </c>
      <c r="M34" s="39">
        <v>0</v>
      </c>
      <c r="N34" s="39">
        <v>0</v>
      </c>
      <c r="O34" s="39">
        <v>0</v>
      </c>
      <c r="P34" s="35">
        <f>IF('umowa o pracę'!$E$7=2020,ROUND(IF($L34&gt;=2600,2600*'umowa o pracę'!$E$8,$L34*'umowa o pracę'!$E$8),2),IF('umowa o pracę'!$E$7=2021,ROUND(IF($L34&gt;=2800,2800*'umowa o pracę'!$E$8,$L34*'umowa o pracę'!$E$8),2),0))</f>
        <v>0</v>
      </c>
      <c r="Q34" s="252">
        <f>IF(IF(IF(AND($K34=1,$I34&gt;0),ROUND(IF($L34+$M34&gt;=2600,2600*'umowa o pracę'!$E$8,($L34+$M34)*'umowa o pracę'!$E$8),2)+IF($M34=0,ROUND(IF($L34&gt;2600,ROUND($O34/$L34*2600,2),$O34)*'umowa o pracę'!$E$8,2),ROUND(IF($L34&gt;2600,ROUND($O34/$L34*2600,2),$O34)*'umowa o pracę'!$E$8,2)),ROUND(IF($L34+$M34&gt;=2600,2600*'umowa o pracę'!$E$8,($L34+$M34)*'umowa o pracę'!$E$8),2)-IF($M34=0,ROUND(ROUND(IF($L34&gt;2600,ROUND($N34/$L34*2600,2),$N34),2)*'umowa o pracę'!$E$8,2),IF($M34&gt;0,IF($L34+$M34&lt;2600,ROUND(ROUND($N34+ROUND($M34*9%,2),2)*'umowa o pracę'!$E$8,2),IF(AND($L34+$M34&gt;=2600,$M34&lt;2600,$L34&lt;2600),ROUND((ROUND(((2600-$M34)/$L34)*$N34,2)+ROUND($M34*9%,2))*'umowa o pracę'!$E$8,2),IF(AND($L34+$M34&gt;=2600,$M34&gt;=2600),ROUND((ROUND(2600*9%,2))*'umowa o pracę'!$E$8,2),IF(AND($L34+$M34&gt;=2600,$L34&gt;=2600,$M34&lt;2600),ROUND((ROUND($M34*9%,2)+ROUND(((2600-$M34)/$L34)*$N34,2))*'umowa o pracę'!$E$8,2),0)))),0)))&gt;$J34,$J34,IF(AND($K34=1,$I34&gt;0),ROUND(IF($L34+$M34&gt;=2600,2600*'umowa o pracę'!$E$8,($L34+$M34)*'umowa o pracę'!$E$8),2)+IF($M34=0,ROUND(IF($L34&gt;2600,ROUND($O34/$L34*2600,2),$O34)*'umowa o pracę'!$E$8,2),ROUND(IF($L34&gt;2600,ROUND($O34/$L34*2600,2),$O34)*'umowa o pracę'!$E$8,2)),ROUND(IF($L34+$M34&gt;=2600,2600*'umowa o pracę'!$E$8,($L34+$M34)*'umowa o pracę'!$E$8),2)-IF($M34=0,ROUND(ROUND(IF($L34&gt;2600,ROUND($N34/$L34*2600,2),$N34),2)*'umowa o pracę'!$E$8,2),IF($M34&gt;0,IF($L34+$M34&lt;2600,ROUND(ROUND($N34+ROUND($M34*9%,2),2)*'umowa o pracę'!$E$8,2),IF(AND($L34+$M34&gt;=2600,$M34&lt;2600,$L34&lt;2600),ROUND((ROUND(((2600-$M34)/$L34)*$N34,2)+ROUND($M34*9%,2))*'umowa o pracę'!$E$8,2),IF(AND($L34+$M34&gt;=2600,$M34&gt;=2600),ROUND((ROUND(2600*9%,2))*'umowa o pracę'!$E$8,2),IF(AND($L34+$M34&gt;=2600,$L34&gt;=2600,$M34&lt;2600),ROUND((ROUND($M34*9%,2)+ROUND(((2600-$M34)/$L34)*$N34,2))*'umowa o pracę'!$E$8,2),0)))),0))))&gt;$J34,$J34,IF(IF(AND($K34=1,$I34&gt;0),ROUND(IF($L34+$M34&gt;=2600,2600*'umowa o pracę'!$E$8,($L34+$M34)*'umowa o pracę'!$E$8),2)+IF($M34=0,ROUND(IF($L34&gt;2600,ROUND($O34/$L34*2600,2),$O34)*'umowa o pracę'!$E$8,2),ROUND(IF($L34&gt;2600,ROUND($O34/$L34*2600,2),$O34)*'umowa o pracę'!$E$8,2)),ROUND(IF($L34+$M34&gt;=2600,2600*'umowa o pracę'!$E$8,($L34+$M34)*'umowa o pracę'!$E$8),2)-IF($M34=0,ROUND(ROUND(IF($L34&gt;2600,ROUND($N34/$L34*2600,2),$N34),2)*'umowa o pracę'!$E$8,2),IF($M34&gt;0,IF($L34+$M34&lt;2600,ROUND(ROUND($N34+ROUND($M34*9%,2),2)*'umowa o pracę'!$E$8,2),IF(AND($L34+$M34&gt;=2600,$M34&lt;2600,$L34&lt;2600),ROUND((ROUND(((2600-$M34)/$L34)*$N34,2)+ROUND($M34*9%,2))*'umowa o pracę'!$E$8,2),IF(AND($L34+$M34&gt;=2600,$M34&gt;=2600),ROUND((ROUND(2600*9%,2))*'umowa o pracę'!$E$8,2),IF(AND($L34+$M34&gt;=2600,$L34&gt;=2600,$M34&lt;2600),ROUND((ROUND($M34*9%,2)+ROUND(((2600-$M34)/$L34)*$N34,2))*'umowa o pracę'!$E$8,2),0)))),0)))&gt;$J34,$J34,IF(AND($K34=1,$I34&gt;0),ROUND(IF($L34+$M34&gt;=2600,2600*'umowa o pracę'!$E$8,($L34+$M34)*'umowa o pracę'!$E$8),2)+IF($M34=0,ROUND(IF($L34&gt;2600,ROUND($O34/$L34*2600,2),$O34)*'umowa o pracę'!$E$8,2),ROUND(IF($L34&gt;2600,ROUND($O34/$L34*2600,2),$O34)*'umowa o pracę'!$E$8,2)),ROUND(IF($L34+$M34&gt;=2600,2600*'umowa o pracę'!$E$8,($L34+$M34)*'umowa o pracę'!$E$8),2)-IF(AND($M34=0,I34&gt;0),ROUND(ROUND(IF($L34&gt;2600,ROUND($N34/$L34*2600,2),$N34),2)*'umowa o pracę'!$E$8,2),IF($M34&gt;0,IF($L34+$M34&lt;2600,ROUND(ROUND($N34+ROUND($M34*9%,2),2)*'umowa o pracę'!$E$8,2),IF(AND($L34+$M34&gt;=2600,$M34&lt;2600,$L34&lt;2600),ROUND((ROUND(((2600-$M34)/$L34)*$N34,2)+ROUND($M34*9%,2))*'umowa o pracę'!$E$8,2),IF(AND($L34+$M34&gt;=2600,$M34&gt;=2600),ROUND((ROUND(2600*9%,2))*'umowa o pracę'!$E$8,2),IF(AND($L34+$M34&gt;=2600,$L34&gt;=2600,$M34&lt;2600),ROUND((ROUND($M34*9%,2)+ROUND(((2600-$M34)/$L34)*$N34,2))*'umowa o pracę'!$E$8,2),0)))),0)))))</f>
        <v>0</v>
      </c>
      <c r="R34" s="252">
        <f>IF(IF(IF(AND($K34=1,$I34&gt;0),ROUND(IF($L34+$M34&gt;=2800,2800*'umowa o pracę'!$E$8,($L34+$M34)*'umowa o pracę'!$E$8),2)+IF($M34=0,ROUND(IF($L34&gt;2800,ROUND($O34/$L34*2800,2),$O34)*'umowa o pracę'!$E$8,2),ROUND(IF($L34&gt;2800,ROUND($O34/$L34*2800,2),$O34)*'umowa o pracę'!$E$8,2)),ROUND(IF($L34+$M34&gt;=2800,2800*'umowa o pracę'!$E$8,($L34+$M34)*'umowa o pracę'!$E$8),2)-IF($M34=0,ROUND(ROUND(IF($L34&gt;2800,ROUND($N34/$L34*2800,2),$N34),2)*'umowa o pracę'!$E$8,2),IF($M34&gt;0,IF($L34+$M34&lt;2800,ROUND(ROUND($N34+ROUND($M34*9%,2),2)*'umowa o pracę'!$E$8,2),IF(AND($L34+$M34&gt;=2800,$M34&lt;2800,$L34&lt;2800),ROUND((ROUND(((2800-$M34)/$L34)*$N34,2)+ROUND($M34*9%,2))*'umowa o pracę'!$E$8,2),IF(AND($L34+$M34&gt;=2800,$M34&gt;=2800),ROUND((ROUND(2800*9%,2))*'umowa o pracę'!$E$8,2),IF(AND($L34+$M34&gt;=2800,$L34&gt;=2800,$M34&lt;2800),ROUND((ROUND($M34*9%,2)+ROUND(((2800-$M34)/$L34)*$N34,2))*'umowa o pracę'!$E$8,2),0)))),0)))&gt;$J34,$J34,IF(AND($K34=1,$I34&gt;0),ROUND(IF($L34+$M34&gt;=2800,2800*'umowa o pracę'!$E$8,($L34+$M34)*'umowa o pracę'!$E$8),2)+IF($M34=0,ROUND(IF($L34&gt;2800,ROUND($O34/$L34*2800,2),$O34)*'umowa o pracę'!$E$8,2),ROUND(IF($L34&gt;2800,ROUND($O34/$L34*2800,2),$O34)*'umowa o pracę'!$E$8,2)),ROUND(IF($L34+$M34&gt;=2800,2800*'umowa o pracę'!$E$8,($L34+$M34)*'umowa o pracę'!$E$8),2)-IF($M34=0,ROUND(ROUND(IF($L34&gt;2800,ROUND($N34/$L34*2800,2),$N34),2)*'umowa o pracę'!$E$8,2),IF($M34&gt;0,IF($L34+$M34&lt;2800,ROUND(ROUND($N34+ROUND($M34*9%,2),2)*'umowa o pracę'!$E$8,2),IF(AND($L34+$M34&gt;=2800,$M34&lt;2800,$L34&lt;2800),ROUND((ROUND(((2800-$M34)/$L34)*$N34,2)+ROUND($M34*9%,2))*'umowa o pracę'!$E$8,2),IF(AND($L34+$M34&gt;=2800,$M34&gt;=2800),ROUND((ROUND(2800*9%,2))*'umowa o pracę'!$E$8,2),IF(AND($L34+$M34&gt;=2800,$L34&gt;=2800,$M34&lt;2800),ROUND((ROUND($M34*9%,2)+ROUND(((2800-$M34)/$L34)*$N34,2))*'umowa o pracę'!$E$8,2),0)))),0))))&gt;$J34,$J34,IF(IF(AND($K34=1,$I34&gt;0),ROUND(IF($L34+$M34&gt;=2800,2800*'umowa o pracę'!$E$8,($L34+$M34)*'umowa o pracę'!$E$8),2)+IF($M34=0,ROUND(IF($L34&gt;2800,ROUND($O34/$L34*2800,2),$O34)*'umowa o pracę'!$E$8,2),ROUND(IF($L34&gt;2800,ROUND($O34/$L34*2800,2),$O34)*'umowa o pracę'!$E$8,2)),ROUND(IF($L34+$M34&gt;=2800,2800*'umowa o pracę'!$E$8,($L34+$M34)*'umowa o pracę'!$E$8),2)-IF($M34=0,ROUND(ROUND(IF($L34&gt;2800,ROUND($N34/$L34*2800,2),$N34),2)*'umowa o pracę'!$E$8,2),IF($M34&gt;0,IF($L34+$M34&lt;2800,ROUND(ROUND($N34+ROUND($M34*9%,2),2)*'umowa o pracę'!$E$8,2),IF(AND($L34+$M34&gt;=2800,$M34&lt;2800,$L34&lt;2800),ROUND((ROUND(((2800-$M34)/$L34)*$N34,2)+ROUND($M34*9%,2))*'umowa o pracę'!$E$8,2),IF(AND($L34+$M34&gt;=2800,$M34&gt;=2800),ROUND((ROUND(2800*9%,2))*'umowa o pracę'!$E$8,2),IF(AND($L34+$M34&gt;=2800,$L34&gt;=2800,$M34&lt;2800),ROUND((ROUND($M34*9%,2)+ROUND(((2800-$M34)/$L34)*$N34,2))*'umowa o pracę'!$E$8,2),0)))),0)))&gt;$J34,$J34,IF(AND($K34=1,$I34&gt;0),ROUND(IF($L34+$M34&gt;=2800,2800*'umowa o pracę'!$E$8,($L34+$M34)*'umowa o pracę'!$E$8),2)+IF($M34=0,ROUND(IF($L34&gt;2800,ROUND($O34/$L34*2800,2),$O34)*'umowa o pracę'!$E$8,2),ROUND(IF($L34&gt;2800,ROUND($O34/$L34*2800,2),$O34)*'umowa o pracę'!$E$8,2)),ROUND(IF($L34+$M34&gt;=2800,2800*'umowa o pracę'!$E$8,($L34+$M34)*'umowa o pracę'!$E$8),2)-IF(AND($M34=0,I34&gt;0),ROUND(ROUND(IF($L34&gt;2800,ROUND($N34/$L34*2800,2),$N34),2)*'umowa o pracę'!$E$8,2),IF($M34&gt;0,IF($L34+$M34&lt;2800,ROUND(ROUND($N34+ROUND($M34*9%,2),2)*'umowa o pracę'!$E$8,2),IF(AND($L34+$M34&gt;=2800,$M34&lt;2800,$L34&lt;2800),ROUND((ROUND(((2800-$M34)/$L34)*$N34,2)+ROUND($M34*9%,2))*'umowa o pracę'!$E$8,2),IF(AND($L34+$M34&gt;=2800,$M34&gt;=2800),ROUND((ROUND(2800*9%,2))*'umowa o pracę'!$E$8,2),IF(AND($L34+$M34&gt;=2800,$L34&gt;=2800,$M34&lt;2800),ROUND((ROUND($M34*9%,2)+ROUND(((2800-$M34)/$L34)*$N34,2))*'umowa o pracę'!$E$8,2),0)))),0)))))</f>
        <v>0</v>
      </c>
      <c r="S34" s="32">
        <f>IF('umowa o pracę'!$E$7=2020,IF(IF($K34=1,IF($M34=0,ROUND(IF($L34&gt;2600,ROUND($N34/$L34*2600,2),$N34)*'umowa o pracę'!$E$8,2),IF($L34+$M34&lt;2600,ROUND(ROUND($N34+ROUND($M34*9%,2),2)*'umowa o pracę'!$E$8,2),IF(AND($L34+$M34&gt;=2600,$L34&lt;2600),ROUND((ROUND($N34+ROUND((2600-$L34)*9%,2),2))*'umowa o pracę'!$E$8,2),IF(AND($L34+$M34&gt;=2600,$L34&gt;=2600),ROUND(ROUND($N34/$L34*2600,2)*'umowa o pracę'!$E$8,2),0)))),0)&gt;$H34,$H34,IF($K34=1,IF($M34=0,ROUND(IF($L34&gt;2600,ROUND($N34/$L34*2600,2),$N34)*'umowa o pracę'!$E$8,2),IF($L34+$M34&lt;2600,ROUND(ROUND($N34+ROUND($M34*9%,2),2)*'umowa o pracę'!$E$8,2),IF(AND($L34+$M34&gt;=2600,$L34&lt;2600),ROUND((ROUND($N34+ROUND((2600-$L34)*9%,2),2))*'umowa o pracę'!$E$8,2),IF(AND($L34+$M34&gt;=2600,$L34&gt;=2600),ROUND(ROUND($N34/$L34*2600,2)*'umowa o pracę'!$E$8,2),0)))),0)),IF('umowa o pracę'!$E$7=2021,IF(IF($K34=1,IF($M34=0,ROUND(IF($L34&gt;2800,ROUND($N34/$L34*2800,2),$N34)*'umowa o pracę'!$E$8,2),IF($L34+$M34&lt;2800,ROUND(ROUND($N34+ROUND($M34*9%,2),2)*'umowa o pracę'!$E$8,2),IF(AND($L34+$M34&gt;=2800,$L34&lt;2800),ROUND((ROUND($N34+ROUND((2800-$L34)*9%,2),2))*'umowa o pracę'!$E$8,2),IF(AND($L34+$M34&gt;=2800,$L34&gt;=2800),ROUND(ROUND($N34/$L34*2800,2)*'umowa o pracę'!$E$8,2),0)))),0)&gt;$H34,$H34,IF($K34=1,IF($M34=0,ROUND(IF($L34&gt;2800,ROUND($N34/$L34*2800,2),$N34)*'umowa o pracę'!$E$8,2),IF($L34+$M34&lt;2800,ROUND(ROUND($N34+ROUND($M34*9%,2),2)*'umowa o pracę'!$E$8,2),IF(AND($L34+$M34&gt;=2800,$L34&lt;2800),ROUND((ROUND($N34+ROUND((2800-$L34)*9%,2),2))*'umowa o pracę'!$E$8,2),IF(AND($L34+$M34&gt;=2800,$L34&gt;=2800),ROUND(ROUND($N34/$L34*2800,2)*'umowa o pracę'!$E$8,2),0)))),0)),0))</f>
        <v>0</v>
      </c>
      <c r="T34" s="32">
        <f>IF('umowa o pracę'!$E$7=2020,IF(IF($K34=1,IF($M34=0,ROUND(IF($L34&gt;2600,ROUND($O34/$L34*2600,2),$O34)*'umowa o pracę'!$E$8,2),ROUND(IF($L34&gt;2600,ROUND($O34/$L34*2600,2),$O34)*'umowa o pracę'!$E$8,2)),0)&gt;$I34,$I34,IF($K34=1,IF($M34=0,ROUND(IF($L34&gt;2600,ROUND($O34/$L34*2600,2),$O34)*'umowa o pracę'!$E$8,2),ROUND(IF($L34&gt;2600,ROUND($O34/$L34*2600,2),$O34)*'umowa o pracę'!$E$8,2)),0)),IF('umowa o pracę'!$E$7=2021,IF(IF($K34=1,IF($M34=0,ROUND(IF($L34&gt;2800,ROUND($O34/$L34*2800,2),$O34)*'umowa o pracę'!$E$8,2),ROUND(IF($L34&gt;2800,ROUND($O34/$L34*2800,2),$O34)*'umowa o pracę'!$E$8,2)),0)&gt;$I34,$I34,IF($K34=1,IF($M34=0,ROUND(IF($L34&gt;2800,ROUND($O34/$L34*2800,2),$O34)*'umowa o pracę'!$E$8,2),ROUND(IF($L34&gt;2800,ROUND($O34/$L34*2800,2),$O34)*'umowa o pracę'!$E$8,2)),0)),0))</f>
        <v>0</v>
      </c>
      <c r="U34" s="51">
        <f>IF('umowa o pracę'!$E$7=2020,$Q34,IF('umowa o pracę'!$E$7=2021,$R34,0))</f>
        <v>0</v>
      </c>
      <c r="V34" s="53">
        <f t="shared" si="0"/>
        <v>1</v>
      </c>
      <c r="W34" s="54">
        <f>IF('umowa o pracę'!$E$6&lt;2,0,$L34)</f>
        <v>0</v>
      </c>
      <c r="X34" s="54">
        <f>IF('umowa o pracę'!$E$6&lt;2,0,$M34)</f>
        <v>0</v>
      </c>
      <c r="Y34" s="55">
        <f>IF('umowa o pracę'!$E$6&lt;2,0,$N34)</f>
        <v>0</v>
      </c>
      <c r="Z34" s="55">
        <f>IF('umowa o pracę'!$E$6&lt;2,0,$O34)</f>
        <v>0</v>
      </c>
      <c r="AA34" s="32">
        <f>IF('umowa o pracę'!$E$7=2020,ROUND(IF($W34&gt;=2600,2600*'umowa o pracę'!$E$8,$W34*'umowa o pracę'!$E$8),2),IF('umowa o pracę'!$E$7=2021,ROUND(IF($W34&gt;=2800,2800*'umowa o pracę'!$E$8,$W34*'umowa o pracę'!$E$8),2),0))</f>
        <v>0</v>
      </c>
      <c r="AB34" s="32">
        <f>IF(IF(IF(AND($V34=1,$I34&gt;0),ROUND(IF($W34+$X34&gt;=2600,2600*'umowa o pracę'!$E$8,($W34+$X34)*'umowa o pracę'!$E$8),2)+IF($X34=0,ROUND(IF($W34&gt;2600,ROUND($Z34/$W34*2600,2),$Z34)*'umowa o pracę'!$E$8,2),ROUND(IF($W34&gt;2600,ROUND($Z34/$W34*2600,2),$Z34)*'umowa o pracę'!$E$8,2)),ROUND(IF($W34+$X34&gt;=2600,2600*'umowa o pracę'!$E$8,($W34+$X34)*'umowa o pracę'!$E$8),2)-IF($X34=0,ROUND(ROUND(IF($W34&gt;2600,ROUND($Y34/$W34*2600,2),$Y34),2)*'umowa o pracę'!$E$8,2),IF($X34&gt;0,IF($W34+$X34&lt;2600,ROUND(ROUND($Y34+ROUND($X34*9%,2),2)*'umowa o pracę'!$E$8,2),IF(AND($W34+$X34&gt;=2600,$X34&lt;2600,$W34&lt;2600),ROUND((ROUND(((2600-$X34)/$W34)*$Y34,2)+ROUND($X34*9%,2))*'umowa o pracę'!$E$8,2),IF(AND($W34+$X34&gt;=2600,$X34&gt;=2600),ROUND((ROUND(2600*9%,2))*'umowa o pracę'!$E$8,2),IF(AND($W34+$X34&gt;=2600,$W34&gt;=2600,$X34&lt;2600),ROUND((ROUND($X34*9%,2)+ROUND(((2600-$X34)/$W34)*$Y34,2))*'umowa o pracę'!$E$8,2),0)))),0)))&gt;$J34,$J34,IF(AND($V34=1,$I34&gt;0),ROUND(IF($W34+$X34&gt;=2600,2600*'umowa o pracę'!$E$8,($W34+$X34)*'umowa o pracę'!$E$8),2)+IF($X34=0,ROUND(IF($W34&gt;2600,ROUND($Z34/$W34*2600,2),$Z34)*'umowa o pracę'!$E$8,2),ROUND(IF($W34&gt;2600,ROUND($Z34/$W34*2600,2),$Z34)*'umowa o pracę'!$E$8,2)),ROUND(IF($W34+$X34&gt;=2600,2600*'umowa o pracę'!$E$8,($W34+$X34)*'umowa o pracę'!$E$8),2)-IF($X34=0,ROUND(ROUND(IF($W34&gt;2600,ROUND($Y34/$W34*2600,2),$Y34),2)*'umowa o pracę'!$E$8,2),IF($X34&gt;0,IF($W34+$X34&lt;2600,ROUND(ROUND($Y34+ROUND($X34*9%,2),2)*'umowa o pracę'!$E$8,2),IF(AND($W34+$X34&gt;=2600,$X34&lt;2600,$W34&lt;2600),ROUND((ROUND(((2600-$X34)/$W34)*$Y34,2)+ROUND($X34*9%,2))*'umowa o pracę'!$E$8,2),IF(AND($W34+$X34&gt;=2600,$X34&gt;=2600),ROUND((ROUND(2600*9%,2))*'umowa o pracę'!$E$8,2),IF(AND($W34+$X34&gt;=2600,$W34&gt;=2600,$X34&lt;2600),ROUND((ROUND($X34*9%,2)+ROUND(((2600-$X34)/$W34)*$Y34,2))*'umowa o pracę'!$E$8,2),0)))),0))))&gt;$J34,$J34,IF(IF(AND($V34=1,$I34&gt;0),ROUND(IF($W34+$X34&gt;=2600,2600*'umowa o pracę'!$E$8,($W34+$X34)*'umowa o pracę'!$E$8),2)+IF($X34=0,ROUND(IF($W34&gt;2600,ROUND($Z34/$W34*2600,2),$Z34)*'umowa o pracę'!$E$8,2),ROUND(IF($W34&gt;2600,ROUND($Z34/$W34*2600,2),$Z34)*'umowa o pracę'!$E$8,2)),ROUND(IF($W34+$X34&gt;=2600,2600*'umowa o pracę'!$E$8,($W34+$X34)*'umowa o pracę'!$E$8),2)-IF($X34=0,ROUND(ROUND(IF($W34&gt;2600,ROUND($Y34/$W34*2600,2),$Y34),2)*'umowa o pracę'!$E$8,2),IF($X34&gt;0,IF($W34+$X34&lt;2600,ROUND(ROUND($Y34+ROUND($X34*9%,2),2)*'umowa o pracę'!$E$8,2),IF(AND($W34+$X34&gt;=2600,$X34&lt;2600,$W34&lt;2600),ROUND((ROUND(((2600-$X34)/$W34)*$Y34,2)+ROUND($X34*9%,2))*'umowa o pracę'!$E$8,2),IF(AND($W34+$X34&gt;=2600,$X34&gt;=2600),ROUND((ROUND(2600*9%,2))*'umowa o pracę'!$E$8,2),IF(AND($W34+$X34&gt;=2600,$W34&gt;=2600,$X34&lt;2600),ROUND((ROUND($X34*9%,2)+ROUND(((2600-$X34)/$W34)*$Y34,2))*'umowa o pracę'!$E$8,2),0)))),0)))&gt;$J34,$J34,IF(AND($V34=1,$I34&gt;0),ROUND(IF($W34+$X34&gt;=2600,2600*'umowa o pracę'!$E$8,($W34+$X34)*'umowa o pracę'!$E$8),2)+IF($X34=0,ROUND(IF($W34&gt;2600,ROUND($Z34/$W34*2600,2),$Z34)*'umowa o pracę'!$E$8,2),ROUND(IF($W34&gt;2600,ROUND($Z34/$W34*2600,2),$Z34)*'umowa o pracę'!$E$8,2)),ROUND(IF($W34+$X34&gt;=2600,2600*'umowa o pracę'!$E$8,($W34+$X34)*'umowa o pracę'!$E$8),2)-IF(AND($X34=0,I34&gt;0),ROUND(ROUND(IF($W34&gt;2600,ROUND($Y34/$W34*2600,2),$Y34),2)*'umowa o pracę'!$E$8,2),IF($X34&gt;0,IF($W34+$X34&lt;2600,ROUND(ROUND($Y34+ROUND($X34*9%,2),2)*'umowa o pracę'!$E$8,2),IF(AND($W34+$X34&gt;=2600,$X34&lt;2600,$W34&lt;2600),ROUND((ROUND(((2600-$X34)/$W34)*$Y34,2)+ROUND($X34*9%,2))*'umowa o pracę'!$E$8,2),IF(AND($W34+$X34&gt;=2600,$X34&gt;=2600),ROUND((ROUND(2600*9%,2))*'umowa o pracę'!$E$8,2),IF(AND($W34+$X34&gt;=2600,$W34&gt;=2600,$X34&lt;2600),ROUND((ROUND($X34*9%,2)+ROUND(((2600-$X34)/$W34)*$Y34,2))*'umowa o pracę'!$E$8,2),0)))),0)))))</f>
        <v>0</v>
      </c>
      <c r="AC34" s="32">
        <f>IF(IF(IF(AND($V34=1,$I34&gt;0),ROUND(IF($W34+$X34&gt;=2800,2800*'umowa o pracę'!$E$8,($W34+$X34)*'umowa o pracę'!$E$8),2)+IF($X34=0,ROUND(IF($W34&gt;2800,ROUND($Z34/$W34*2800,2),$Z34)*'umowa o pracę'!$E$8,2),ROUND(IF($W34&gt;2800,ROUND($Z34/$W34*2800,2),$Z34)*'umowa o pracę'!$E$8,2)),ROUND(IF($W34+$X34&gt;=2800,2800*'umowa o pracę'!$E$8,($W34+$X34)*'umowa o pracę'!$E$8),2)-IF($X34=0,ROUND(ROUND(IF($W34&gt;2800,ROUND($Y34/$W34*2800,2),$Y34),2)*'umowa o pracę'!$E$8,2),IF($X34&gt;0,IF($W34+$X34&lt;2800,ROUND(ROUND($Y34+ROUND($X34*9%,2),2)*'umowa o pracę'!$E$8,2),IF(AND($W34+$X34&gt;=2800,$X34&lt;2800,$W34&lt;2800),ROUND((ROUND(((2800-$X34)/$W34)*$Y34,2)+ROUND($X34*9%,2))*'umowa o pracę'!$E$8,2),IF(AND($W34+$X34&gt;=2800,$X34&gt;=2800),ROUND((ROUND(2800*9%,2))*'umowa o pracę'!$E$8,2),IF(AND($W34+$X34&gt;=2800,$W34&gt;=2800,$X34&lt;2800),ROUND((ROUND($X34*9%,2)+ROUND(((2800-$X34)/$W34)*$Y34,2))*'umowa o pracę'!$E$8,2),0)))),0)))&gt;$J34,$J34,IF(AND($V34=1,$I34&gt;0),ROUND(IF($W34+$X34&gt;=2800,2800*'umowa o pracę'!$E$8,($W34+$X34)*'umowa o pracę'!$E$8),2)+IF($X34=0,ROUND(IF($W34&gt;2800,ROUND($Z34/$W34*2800,2),$Z34)*'umowa o pracę'!$E$8,2),ROUND(IF($W34&gt;2800,ROUND($Z34/$W34*2800,2),$Z34)*'umowa o pracę'!$E$8,2)),ROUND(IF($W34+$X34&gt;=2800,2800*'umowa o pracę'!$E$8,($W34+$X34)*'umowa o pracę'!$E$8),2)-IF($X34=0,ROUND(ROUND(IF($W34&gt;2800,ROUND($Y34/$W34*2800,2),$Y34),2)*'umowa o pracę'!$E$8,2),IF($X34&gt;0,IF($W34+$X34&lt;2800,ROUND(ROUND($Y34+ROUND($X34*9%,2),2)*'umowa o pracę'!$E$8,2),IF(AND($W34+$X34&gt;=2800,$X34&lt;2800,$W34&lt;2800),ROUND((ROUND(((2800-$X34)/$W34)*$Y34,2)+ROUND($X34*9%,2))*'umowa o pracę'!$E$8,2),IF(AND($W34+$X34&gt;=2800,$X34&gt;=2800),ROUND((ROUND(2800*9%,2))*'umowa o pracę'!$E$8,2),IF(AND($W34+$X34&gt;=2800,$W34&gt;=2800,$X34&lt;2800),ROUND((ROUND($X34*9%,2)+ROUND(((2800-$X34)/$W34)*$Y34,2))*'umowa o pracę'!$E$8,2),0)))),0))))&gt;$J34,$J34,IF(IF(AND($V34=1,$I34&gt;0),ROUND(IF($W34+$X34&gt;=2800,2800*'umowa o pracę'!$E$8,($W34+$X34)*'umowa o pracę'!$E$8),2)+IF($X34=0,ROUND(IF($W34&gt;2800,ROUND($Z34/$W34*2800,2),$Z34)*'umowa o pracę'!$E$8,2),ROUND(IF($W34&gt;2800,ROUND($Z34/$W34*2800,2),$Z34)*'umowa o pracę'!$E$8,2)),ROUND(IF($W34+$X34&gt;=2800,2800*'umowa o pracę'!$E$8,($W34+$X34)*'umowa o pracę'!$E$8),2)-IF($X34=0,ROUND(ROUND(IF($W34&gt;2800,ROUND($Y34/$W34*2800,2),$Y34),2)*'umowa o pracę'!$E$8,2),IF($X34&gt;0,IF($W34+$X34&lt;2800,ROUND(ROUND($Y34+ROUND($X34*9%,2),2)*'umowa o pracę'!$E$8,2),IF(AND($W34+$X34&gt;=2800,$X34&lt;2800,$W34&lt;2800),ROUND((ROUND(((2800-$X34)/$W34)*$Y34,2)+ROUND($X34*9%,2))*'umowa o pracę'!$E$8,2),IF(AND($W34+$X34&gt;=2800,$X34&gt;=2800),ROUND((ROUND(2800*9%,2))*'umowa o pracę'!$E$8,2),IF(AND($W34+$X34&gt;=2800,$W34&gt;=2800,$X34&lt;2800),ROUND((ROUND($X34*9%,2)+ROUND(((2800-$X34)/$W34)*$Y34,2))*'umowa o pracę'!$E$8,2),0)))),0)))&gt;$J34,$J34,IF(AND($V34=1,$I34&gt;0),ROUND(IF($W34+$X34&gt;=2800,2800*'umowa o pracę'!$E$8,($W34+$X34)*'umowa o pracę'!$E$8),2)+IF($X34=0,ROUND(IF($W34&gt;2800,ROUND($Z34/$W34*2800,2),$Z34)*'umowa o pracę'!$E$8,2),ROUND(IF($W34&gt;2800,ROUND($Z34/$W34*2800,2),$Z34)*'umowa o pracę'!$E$8,2)),ROUND(IF($W34+$X34&gt;=2800,2800*'umowa o pracę'!$E$8,($W34+$X34)*'umowa o pracę'!$E$8),2)-IF(AND($X34=0,I34&gt;0),ROUND(ROUND(IF($W34&gt;2800,ROUND($Y34/$W34*2800,2),$Y34),2)*'umowa o pracę'!$E$8,2),IF($X34&gt;0,IF($W34+$X34&lt;2800,ROUND(ROUND($Y34+ROUND($X34*9%,2),2)*'umowa o pracę'!$E$8,2),IF(AND($W34+$X34&gt;=2800,$X34&lt;2800,$W34&lt;2800),ROUND((ROUND(((2800-$X34)/$W34)*$Y34,2)+ROUND($X34*9%,2))*'umowa o pracę'!$E$8,2),IF(AND($W34+$X34&gt;=2800,$X34&gt;=2800),ROUND((ROUND(2800*9%,2))*'umowa o pracę'!$E$8,2),IF(AND($W34+$X34&gt;=2800,$W34&gt;=2800,$X34&lt;2800),ROUND((ROUND($X34*9%,2)+ROUND(((2800-$X34)/$W34)*$Y34,2))*'umowa o pracę'!$E$8,2),0)))),0)))))</f>
        <v>0</v>
      </c>
      <c r="AD34" s="32">
        <f>IF('umowa o pracę'!$E$7=2020,IF(IF($V34=1,IF($X34=0,ROUND(IF($W34&gt;2600,ROUND($Y34/$W34*2600,2),$Y34)*'umowa o pracę'!$E$8,2),IF($W34+$X34&lt;2600,ROUND(ROUND($Y34+ROUND($X34*9%,2),2)*'umowa o pracę'!$E$8,2),IF(AND($W34+$X34&gt;=2600,$W34&lt;2600),ROUND((ROUND($Y34+ROUND((2600-$W34)*9%,2),2))*'umowa o pracę'!$E$8,2),IF(AND($W34+$X34&gt;=2600,$W34&gt;=2600),ROUND(ROUND($Y34/$W34*2600,2)*'umowa o pracę'!$E$8,2),0)))),0)&gt;$H34,$H34,IF($V34=1,IF($X34=0,ROUND(IF($W34&gt;2600,ROUND($Y34/$W34*2600,2),$Y34)*'umowa o pracę'!$E$8,2),IF($W34+$X34&lt;2600,ROUND(ROUND($Y34+ROUND($X34*9%,2),2)*'umowa o pracę'!$E$8,2),IF(AND($W34+$X34&gt;=2600,$W34&lt;2600),ROUND((ROUND($Y34+ROUND((2600-$W34)*9%,2),2))*'umowa o pracę'!$E$8,2),IF(AND($W34+$X34&gt;=2600,$W34&gt;=2600),ROUND(ROUND($Y34/$W34*2600,2)*'umowa o pracę'!$E$8,2),0)))),0)),IF('umowa o pracę'!$E$7=2021,IF(IF($V34=1,IF($X34=0,ROUND(IF($W34&gt;2800,ROUND($Y34/$W34*2800,2),$Y34)*'umowa o pracę'!$E$8,2),IF($W34+$X34&lt;2800,ROUND(ROUND($Y34+ROUND($X34*9%,2),2)*'umowa o pracę'!$E$8,2),IF(AND($W34+$X34&gt;=2800,$W34&lt;2800),ROUND((ROUND($Y34+ROUND((2800-$W34)*9%,2),2))*'umowa o pracę'!$E$8,2),IF(AND($W34+$X34&gt;=2800,$W34&gt;=2800),ROUND(ROUND($Y34/$W34*2800,2)*'umowa o pracę'!$E$8,2),0)))),0)&gt;$H34,$H34,IF($V34=1,IF($X34=0,ROUND(IF($W34&gt;2800,ROUND($Y34/$W34*2800,2),$Y34)*'umowa o pracę'!$E$8,2),IF($W34+$X34&lt;2800,ROUND(ROUND($Y34+ROUND($X34*9%,2),2)*'umowa o pracę'!$E$8,2),IF(AND($W34+$X34&gt;=2800,$W34&lt;2800),ROUND((ROUND($Y34+ROUND((2800-$W34)*9%,2),2))*'umowa o pracę'!$E$8,2),IF(AND($W34+$X34&gt;=2800,$W34&gt;=2800),ROUND(ROUND($Y34/$W34*2800,2)*'umowa o pracę'!$E$8,2),0)))),0)),0))</f>
        <v>0</v>
      </c>
      <c r="AE34" s="32">
        <f>IF('umowa o pracę'!$E$7=2020,IF(IF($V34=1,IF($X34=0,ROUND(IF($W34&gt;2600,ROUND($Z34/$W34*2600,2),$Z34)*'umowa o pracę'!$E$8,2),ROUND(IF($W34&gt;2600,ROUND($Z34/$W34*2600,2),$Z34)*'umowa o pracę'!$E$8,2)),0)&gt;$I34,$I34,IF($V34=1,IF($X34=0,ROUND(IF($W34&gt;2600,ROUND($Z34/$W34*2600,2),$Z34)*'umowa o pracę'!$E$8,2),ROUND(IF($W34&gt;2600,ROUND($Z34/$W34*2600,2),$Z34)*'umowa o pracę'!$E$8,2)),0)),IF('umowa o pracę'!$E$7=2021,IF(IF($V34=1,IF($X34=0,ROUND(IF($W34&gt;2800,ROUND($Z34/$W34*2800,2),$Z34)*'umowa o pracę'!$E$8,2),ROUND(IF($W34&gt;2800,ROUND($Z34/$W34*2800,2),$Z34)*'umowa o pracę'!$E$8,2)),0)&gt;$I34,$I34,IF($V34=1,IF($X34=0,ROUND(IF($W34&gt;2800,ROUND($Z34/$W34*2800,2),$Z34)*'umowa o pracę'!$E$8,2),ROUND(IF($W34&gt;2800,ROUND($Z34/$W34*2800,2),$Z34)*'umowa o pracę'!$E$8,2)),0)),0))</f>
        <v>0</v>
      </c>
      <c r="AF34" s="56">
        <f>IF('umowa o pracę'!$E$7=2020,$AB34,IF('umowa o pracę'!$E$7=2021,$AC34,0))</f>
        <v>0</v>
      </c>
      <c r="AG34" s="53">
        <f t="shared" si="1"/>
        <v>1</v>
      </c>
      <c r="AH34" s="39">
        <f>IF('umowa o pracę'!$E$6&lt;3,0,$L34)</f>
        <v>0</v>
      </c>
      <c r="AI34" s="39">
        <f>IF('umowa o pracę'!$E$6&lt;3,0,$M34)</f>
        <v>0</v>
      </c>
      <c r="AJ34" s="55">
        <f>IF('umowa o pracę'!$E$6&lt;3,0,$N34)</f>
        <v>0</v>
      </c>
      <c r="AK34" s="55">
        <f>IF('umowa o pracę'!$E$6&lt;3,0,$O34)</f>
        <v>0</v>
      </c>
      <c r="AL34" s="32">
        <f>IF('umowa o pracę'!$E$7=2020,ROUND(IF($AH34&gt;=2600,2600*'umowa o pracę'!$E$8,$AH34*'umowa o pracę'!$E$8),2),IF('umowa o pracę'!$E$7=2021,ROUND(IF($AH34&gt;=2800,2800*'umowa o pracę'!$E$8,$AH34*'umowa o pracę'!$E$8),2),0))</f>
        <v>0</v>
      </c>
      <c r="AM34" s="32">
        <f>IF(IF(IF(AND($AG34=1,$I34&gt;0),ROUND(IF($AH34+$AI34&gt;=2600,2600*'umowa o pracę'!$E$8,($AH34+$AI34)*'umowa o pracę'!$E$8),2)+IF($AI34=0,ROUND(IF($AH34&gt;2600,ROUND($AK34/$AH34*2600,2),$AK34)*'umowa o pracę'!$E$8,2),ROUND(IF($AH34&gt;2600,ROUND($AK34/$AH34*2600,2),$AK34)*'umowa o pracę'!$E$8,2)),ROUND(IF($AH34+$AI34&gt;=2600,2600*'umowa o pracę'!$E$8,($AH34+$AI34)*'umowa o pracę'!$E$8),2)-IF($AI34=0,ROUND(ROUND(IF($AH34&gt;2600,ROUND($AJ34/$AH34*2600,2),$AJ34),2)*'umowa o pracę'!$E$8,2),IF($AI34&gt;0,IF($AH34+$AI34&lt;2600,ROUND(ROUND($AJ34+ROUND($AI34*9%,2),2)*'umowa o pracę'!$E$8,2),IF(AND($AH34+$AI34&gt;=2600,$AI34&lt;2600,$AH34&lt;2600),ROUND((ROUND(((2600-$AI34)/$AH34)*$AJ34,2)+ROUND($AI34*9%,2))*'umowa o pracę'!$E$8,2),IF(AND($AH34+$AI34&gt;=2600,$AI34&gt;=2600),ROUND((ROUND(2600*9%,2))*'umowa o pracę'!$E$8,2),IF(AND($AH34+$AI34&gt;=2600,$AH34&gt;=2600,$AI34&lt;2600),ROUND((ROUND($AI34*9%,2)+ROUND(((2600-$AI34)/$AH34)*$AJ34,2))*'umowa o pracę'!$E$8,2),0)))),0)))&gt;$J34,$J34,IF(AND($AG34=1,$I34&gt;0),ROUND(IF($AH34+$AI34&gt;=2600,2600*'umowa o pracę'!$E$8,($AH34+$AI34)*'umowa o pracę'!$E$8),2)+IF($AI34=0,ROUND(IF($AH34&gt;2600,ROUND($AK34/$AH34*2600,2),$AK34)*'umowa o pracę'!$E$8,2),ROUND(IF($AH34&gt;2600,ROUND($AK34/$AH34*2600,2),$AK34)*'umowa o pracę'!$E$8,2)),ROUND(IF($AH34+$AI34&gt;=2600,2600*'umowa o pracę'!$E$8,($AH34+$AI34)*'umowa o pracę'!$E$8),2)-IF($AI34=0,ROUND(ROUND(IF($AH34&gt;2600,ROUND($AJ34/$AH34*2600,2),$AJ34),2)*'umowa o pracę'!$E$8,2),IF($AI34&gt;0,IF($AH34+$AI34&lt;2600,ROUND(ROUND($AJ34+ROUND($AI34*9%,2),2)*'umowa o pracę'!$E$8,2),IF(AND($AH34+$AI34&gt;=2600,$AI34&lt;2600,$AH34&lt;2600),ROUND((ROUND(((2600-$AI34)/$AH34)*$AJ34,2)+ROUND($AI34*9%,2))*'umowa o pracę'!$E$8,2),IF(AND($AH34+$AI34&gt;=2600,$AI34&gt;=2600),ROUND((ROUND(2600*9%,2))*'umowa o pracę'!$E$8,2),IF(AND($AH34+$AI34&gt;=2600,$AH34&gt;=2600,$AI34&lt;2600),ROUND((ROUND($AI34*9%,2)+ROUND(((2600-$AI34)/$AH34)*$AJ34,2))*'umowa o pracę'!$E$8,2),0)))),0))))&gt;$J34,$J34,IF(IF(AND($AG34=1,$I34&gt;0),ROUND(IF($AH34+$AI34&gt;=2600,2600*'umowa o pracę'!$E$8,($AH34+$AI34)*'umowa o pracę'!$E$8),2)+IF($AI34=0,ROUND(IF($AH34&gt;2600,ROUND($AK34/$AH34*2600,2),$AK34)*'umowa o pracę'!$E$8,2),ROUND(IF($AH34&gt;2600,ROUND($AK34/$AH34*2600,2),$AK34)*'umowa o pracę'!$E$8,2)),ROUND(IF($AH34+$AI34&gt;=2600,2600*'umowa o pracę'!$E$8,($AH34+$AI34)*'umowa o pracę'!$E$8),2)-IF($AI34=0,ROUND(ROUND(IF($AH34&gt;2600,ROUND($AJ34/$AH34*2600,2),$AJ34),2)*'umowa o pracę'!$E$8,2),IF($AI34&gt;0,IF($AH34+$AI34&lt;2600,ROUND(ROUND($AJ34+ROUND($AI34*9%,2),2)*'umowa o pracę'!$E$8,2),IF(AND($AH34+$AI34&gt;=2600,$AI34&lt;2600,$AH34&lt;2600),ROUND((ROUND(((2600-$AI34)/$AH34)*$AJ34,2)+ROUND($AI34*9%,2))*'umowa o pracę'!$E$8,2),IF(AND($AH34+$AI34&gt;=2600,$AI34&gt;=2600),ROUND((ROUND(2600*9%,2))*'umowa o pracę'!$E$8,2),IF(AND($AH34+$AI34&gt;=2600,$AH34&gt;=2600,$AI34&lt;2600),ROUND((ROUND($AI34*9%,2)+ROUND(((2600-$AI34)/$AH34)*$AJ34,2))*'umowa o pracę'!$E$8,2),0)))),0)))&gt;$J34,$J34,IF(AND($AG34=1,$I34&gt;0),ROUND(IF($AH34+$AI34&gt;=2600,2600*'umowa o pracę'!$E$8,($AH34+$AI34)*'umowa o pracę'!$E$8),2)+IF($AI34=0,ROUND(IF($AH34&gt;2600,ROUND($AK34/$AH34*2600,2),$AK34)*'umowa o pracę'!$E$8,2),ROUND(IF($AH34&gt;2600,ROUND($AK34/$AH34*2600,2),$AK34)*'umowa o pracę'!$E$8,2)),ROUND(IF($AH34+$AI34&gt;=2600,2600*'umowa o pracę'!$E$8,($AH34+$AI34)*'umowa o pracę'!$E$8),2)-IF(AND($AI34=0,I34&gt;0),ROUND(ROUND(IF($AH34&gt;2600,ROUND($AJ34/$AH34*2600,2),$AJ34),2)*'umowa o pracę'!$E$8,2),IF($AI34&gt;0,IF($AH34+$AI34&lt;2600,ROUND(ROUND($AJ34+ROUND($AI34*9%,2),2)*'umowa o pracę'!$E$8,2),IF(AND($AH34+$AI34&gt;=2600,$AI34&lt;2600,$AH34&lt;2600),ROUND((ROUND(((2600-$AI34)/$AH34)*$AJ34,2)+ROUND($AI34*9%,2))*'umowa o pracę'!$E$8,2),IF(AND($AH34+$AI34&gt;=2600,$AI34&gt;=2600),ROUND((ROUND(2600*9%,2))*'umowa o pracę'!$E$8,2),IF(AND($AH34+$AI34&gt;=2600,$AH34&gt;=2600,$AI34&lt;2600),ROUND((ROUND($AI34*9%,2)+ROUND(((2600-$AI34)/$AH34)*$AJ34,2))*'umowa o pracę'!$E$8,2),0)))),0)))))</f>
        <v>0</v>
      </c>
      <c r="AN34" s="32">
        <f>IF(IF(IF(AND($AG34=1,$I34&gt;0),ROUND(IF($AH34+$AI34&gt;=2800,2800*'umowa o pracę'!$E$8,($AH34+$AI34)*'umowa o pracę'!$E$8),2)+IF($AI34=0,ROUND(IF($AH34&gt;2800,ROUND($AK34/$AH34*2800,2),$AK34)*'umowa o pracę'!$E$8,2),ROUND(IF($AH34&gt;2800,ROUND($AK34/$AH34*2800,2),$AK34)*'umowa o pracę'!$E$8,2)),ROUND(IF($AH34+$AI34&gt;=2800,2800*'umowa o pracę'!$E$8,($AH34+$AI34)*'umowa o pracę'!$E$8),2)-IF($AI34=0,ROUND(ROUND(IF($AH34&gt;2800,ROUND($AJ34/$AH34*2800,2),$AJ34),2)*'umowa o pracę'!$E$8,2),IF($AI34&gt;0,IF($AH34+$AI34&lt;2800,ROUND(ROUND($AJ34+ROUND($AI34*9%,2),2)*'umowa o pracę'!$E$8,2),IF(AND($AH34+$AI34&gt;=2800,$AI34&lt;2800,$AH34&lt;2800),ROUND((ROUND(((2800-$AI34)/$AH34)*$AJ34,2)+ROUND($AI34*9%,2))*'umowa o pracę'!$E$8,2),IF(AND($AH34+$AI34&gt;=2800,$AI34&gt;=2800),ROUND((ROUND(2800*9%,2))*'umowa o pracę'!$E$8,2),IF(AND($AH34+$AI34&gt;=2800,$AH34&gt;=2800,$AI34&lt;2800),ROUND((ROUND($AI34*9%,2)+ROUND(((2800-$AI34)/$AH34)*$AJ34,2))*'umowa o pracę'!$E$8,2),0)))),0)))&gt;$J34,$J34,IF(AND($AG34=1,$I34&gt;0),ROUND(IF($AH34+$AI34&gt;=2800,2800*'umowa o pracę'!$E$8,($AH34+$AI34)*'umowa o pracę'!$E$8),2)+IF($AI34=0,ROUND(IF($AH34&gt;2800,ROUND($AK34/$AH34*2800,2),$AK34)*'umowa o pracę'!$E$8,2),ROUND(IF($AH34&gt;2800,ROUND($AK34/$AH34*2800,2),$AK34)*'umowa o pracę'!$E$8,2)),ROUND(IF($AH34+$AI34&gt;=2800,2800*'umowa o pracę'!$E$8,($AH34+$AI34)*'umowa o pracę'!$E$8),2)-IF($AI34=0,ROUND(ROUND(IF($AH34&gt;2800,ROUND($AJ34/$AH34*2800,2),$AJ34),2)*'umowa o pracę'!$E$8,2),IF($AI34&gt;0,IF($AH34+$AI34&lt;2800,ROUND(ROUND($AJ34+ROUND($AI34*9%,2),2)*'umowa o pracę'!$E$8,2),IF(AND($AH34+$AI34&gt;=2800,$AI34&lt;2800,$AH34&lt;2800),ROUND((ROUND(((2800-$AI34)/$AH34)*$AJ34,2)+ROUND($AI34*9%,2))*'umowa o pracę'!$E$8,2),IF(AND($AH34+$AI34&gt;=2800,$AI34&gt;=2800),ROUND((ROUND(2800*9%,2))*'umowa o pracę'!$E$8,2),IF(AND($AH34+$AI34&gt;=2800,$AH34&gt;=2800,$AI34&lt;2800),ROUND((ROUND($AI34*9%,2)+ROUND(((2800-$AI34)/$AH34)*$AJ34,2))*'umowa o pracę'!$E$8,2),0)))),0))))&gt;$J34,$J34,IF(IF(AND($AG34=1,$I34&gt;0),ROUND(IF($AH34+$AI34&gt;=2800,2800*'umowa o pracę'!$E$8,($AH34+$AI34)*'umowa o pracę'!$E$8),2)+IF($AI34=0,ROUND(IF($AH34&gt;2800,ROUND($AK34/$AH34*2800,2),$AK34)*'umowa o pracę'!$E$8,2),ROUND(IF($AH34&gt;2800,ROUND($AK34/$AH34*2800,2),$AK34)*'umowa o pracę'!$E$8,2)),ROUND(IF($AH34+$AI34&gt;=2800,2800*'umowa o pracę'!$E$8,($AH34+$AI34)*'umowa o pracę'!$E$8),2)-IF($AI34=0,ROUND(ROUND(IF($AH34&gt;2800,ROUND($AJ34/$AH34*2800,2),$AJ34),2)*'umowa o pracę'!$E$8,2),IF($AI34&gt;0,IF($AH34+$AI34&lt;2800,ROUND(ROUND($AJ34+ROUND($AI34*9%,2),2)*'umowa o pracę'!$E$8,2),IF(AND($AH34+$AI34&gt;=2800,$AI34&lt;2800,$AH34&lt;2800),ROUND((ROUND(((2800-$AI34)/$AH34)*$AJ34,2)+ROUND($AI34*9%,2))*'umowa o pracę'!$E$8,2),IF(AND($AH34+$AI34&gt;=2800,$AI34&gt;=2800),ROUND((ROUND(2800*9%,2))*'umowa o pracę'!$E$8,2),IF(AND($AH34+$AI34&gt;=2800,$AH34&gt;=2800,$AI34&lt;2800),ROUND((ROUND($AI34*9%,2)+ROUND(((2800-$AI34)/$AH34)*$AJ34,2))*'umowa o pracę'!$E$8,2),0)))),0)))&gt;$J34,$J34,IF(AND($AG34=1,$I34&gt;0),ROUND(IF($AH34+$AI34&gt;=2800,2800*'umowa o pracę'!$E$8,($AH34+$AI34)*'umowa o pracę'!$E$8),2)+IF($AI34=0,ROUND(IF($AH34&gt;2800,ROUND($AK34/$AH34*2800,2),$AK34)*'umowa o pracę'!$E$8,2),ROUND(IF($AH34&gt;2800,ROUND($AK34/$AH34*2800,2),$AK34)*'umowa o pracę'!$E$8,2)),ROUND(IF($AH34+$AI34&gt;=2800,2800*'umowa o pracę'!$E$8,($AH34+$AI34)*'umowa o pracę'!$E$8),2)-IF(AND($AI34=0,I34&gt;0),ROUND(ROUND(IF($AH34&gt;2800,ROUND($AJ34/$AH34*2800,2),$AJ34),2)*'umowa o pracę'!$E$8,2),IF($AI34&gt;0,IF($AH34+$AI34&lt;2800,ROUND(ROUND($AJ34+ROUND($AI34*9%,2),2)*'umowa o pracę'!$E$8,2),IF(AND($AH34+$AI34&gt;=2800,$AI34&lt;2800,$AH34&lt;2800),ROUND((ROUND(((2800-$AI34)/$AH34)*$AJ34,2)+ROUND($AI34*9%,2))*'umowa o pracę'!$E$8,2),IF(AND($AH34+$AI34&gt;=2800,$AI34&gt;=2800),ROUND((ROUND(2800*9%,2))*'umowa o pracę'!$E$8,2),IF(AND($AH34+$AI34&gt;=2800,$AH34&gt;=2800,$AI34&lt;2800),ROUND((ROUND($AI34*9%,2)+ROUND(((2800-$AI34)/$AH34)*$AJ34,2))*'umowa o pracę'!$E$8,2),0)))),0)))))</f>
        <v>0</v>
      </c>
      <c r="AO34" s="32">
        <f>IF('umowa o pracę'!$E$7=2020,IF(IF($AG34=1,IF($AI34=0,ROUND(IF($AH34&gt;2600,ROUND($AJ34/$AH34*2600,2),$AJ34)*'umowa o pracę'!$E$8,2),IF($AH34+$AI34&lt;2600,ROUND(ROUND($AJ34+ROUND($AI34*9%,2),2)*'umowa o pracę'!$E$8,2),IF(AND($AH34+$AI34&gt;=2600,$AH34&lt;2600),ROUND((ROUND($AJ34+ROUND((2600-$AH34)*9%,2),2))*'umowa o pracę'!$E$8,2),IF(AND($AH34+$AI34&gt;=2600,$AH34&gt;=2600),ROUND(ROUND($AJ34/$AH34*2600,2)*'umowa o pracę'!$E$8,2),0)))),0)&gt;$H34,$H34,IF($AG34=1,IF($AI34=0,ROUND(IF($AH34&gt;2600,ROUND($AJ34/$AH34*2600,2),$AJ34)*'umowa o pracę'!$E$8,2),IF($AH34+$AI34&lt;2600,ROUND(ROUND($AJ34+ROUND($AI34*9%,2),2)*'umowa o pracę'!$E$8,2),IF(AND($AH34+$AI34&gt;=2600,$AH34&lt;2600),ROUND((ROUND($AJ34+ROUND((2600-$AH34)*9%,2),2))*'umowa o pracę'!$E$8,2),IF(AND($AH34+$AI34&gt;=2600,$AH34&gt;=2600),ROUND(ROUND($AJ34/$AH34*2600,2)*'umowa o pracę'!$E$8,2),0)))),0)),IF('umowa o pracę'!$E$7=2021,IF(IF($AG34=1,IF($AI34=0,ROUND(IF($AH34&gt;2800,ROUND($AJ34/$AH34*2800,2),$AJ34)*'umowa o pracę'!$E$8,2),IF($AH34+$AI34&lt;2800,ROUND(ROUND($AJ34+ROUND($AI34*9%,2),2)*'umowa o pracę'!$E$8,2),IF(AND($AH34+$AI34&gt;=2800,$AH34&lt;2800),ROUND((ROUND($AJ34+ROUND((2800-$AH34)*9%,2),2))*'umowa o pracę'!$E$8,2),IF(AND($AH34+$AI34&gt;=2800,$AH34&gt;=2800),ROUND(ROUND($AJ34/$AH34*2800,2)*'umowa o pracę'!$E$8,2),0)))),0)&gt;$H34,$H34,IF($AG34=1,IF($AI34=0,ROUND(IF($AH34&gt;2800,ROUND($AJ34/$AH34*2800,2),$AJ34)*'umowa o pracę'!$E$8,2),IF($AH34+$AI34&lt;2800,ROUND(ROUND($AJ34+ROUND($AI34*9%,2),2)*'umowa o pracę'!$E$8,2),IF(AND($AH34+$AI34&gt;=2800,$AH34&lt;2800),ROUND((ROUND($AJ34+ROUND((2800-$AH34)*9%,2),2))*'umowa o pracę'!$E$8,2),IF(AND($AH34+$AI34&gt;=2800,$AH34&gt;=2800),ROUND(ROUND($AJ34/$AH34*2800,2)*'umowa o pracę'!$E$8,2),0)))),0)),0))</f>
        <v>0</v>
      </c>
      <c r="AP34" s="32">
        <f>IF('umowa o pracę'!$E$7=2020,IF(IF($AG34=1,IF($AI34=0,ROUND(IF($AH34&gt;2600,ROUND($AK34/$AH34*2600,2),$AK34)*'umowa o pracę'!$E$8,2),ROUND(IF($AH34&gt;2600,ROUND($AK34/$AH34*2600,2),$AK34)*'umowa o pracę'!$E$8,2)),0)&gt;$I34,$I34,IF($AG34=1,IF($AI34=0,ROUND(IF($AH34&gt;2600,ROUND($AK34/$AH34*2600,2),$AK34)*'umowa o pracę'!$E$8,2),ROUND(IF($AH34&gt;2600,ROUND($AK34/$AH34*2600,2),$AK34)*'umowa o pracę'!$E$8,2)),0)),IF('umowa o pracę'!$E$7=2021,IF(IF($AG34=1,IF($AI34=0,ROUND(IF($AH34&gt;2800,ROUND($AK34/$AH34*2800,2),$AK34)*'umowa o pracę'!$E$8,2),ROUND(IF($AH34&gt;2800,ROUND($AK34/$AH34*2800,2),$AK34)*'umowa o pracę'!$E$8,2)),0)&gt;$I34,$I34,IF($AG34=1,IF($AI34=0,ROUND(IF($AH34&gt;2800,ROUND($AK34/$AH34*2800,2),$AK34)*'umowa o pracę'!$E$8,2),ROUND(IF($AH34&gt;2800,ROUND($AK34/$AH34*2800,2),$AK34)*'umowa o pracę'!$E$8,2)),0)),0))</f>
        <v>0</v>
      </c>
      <c r="AQ34" s="56">
        <f>IF('umowa o pracę'!$E$7=2020,$AM34,IF('umowa o pracę'!$E$7=2021,$AN34,0))</f>
        <v>0</v>
      </c>
      <c r="AR34" s="33">
        <f>IF('umowa o pracę'!$E$7=0,0,U34+AF34+AQ34)</f>
        <v>0</v>
      </c>
      <c r="AS34" s="19"/>
      <c r="AT34" s="19"/>
      <c r="AU34" s="19"/>
      <c r="AV34" s="19" t="s">
        <v>91</v>
      </c>
      <c r="AW34" s="19"/>
      <c r="AX34" s="19">
        <f t="shared" si="2"/>
        <v>10</v>
      </c>
      <c r="AY34" s="19"/>
      <c r="AZ34" s="234">
        <f t="shared" si="3"/>
        <v>0</v>
      </c>
      <c r="BA34" s="234">
        <f t="shared" si="4"/>
        <v>0</v>
      </c>
      <c r="BB34" s="234">
        <f t="shared" si="5"/>
        <v>0</v>
      </c>
      <c r="BC34" s="234">
        <f t="shared" si="6"/>
        <v>0</v>
      </c>
      <c r="BD34" s="234">
        <f t="shared" si="7"/>
        <v>0</v>
      </c>
      <c r="BE34" s="234">
        <f t="shared" si="8"/>
        <v>0</v>
      </c>
      <c r="BF34" s="234">
        <f t="shared" si="9"/>
        <v>0</v>
      </c>
      <c r="BG34" s="234">
        <f t="shared" si="10"/>
        <v>0</v>
      </c>
      <c r="BH34" s="234">
        <f t="shared" si="11"/>
        <v>0</v>
      </c>
      <c r="BI34" s="238">
        <f t="shared" si="12"/>
        <v>0</v>
      </c>
      <c r="BJ34" s="236"/>
      <c r="BK34" s="236"/>
      <c r="BL34" s="237"/>
    </row>
    <row r="35" spans="1:64" ht="15.75" customHeight="1" x14ac:dyDescent="0.25">
      <c r="A35" s="129">
        <v>24</v>
      </c>
      <c r="B35" s="57"/>
      <c r="C35" s="57"/>
      <c r="D35" s="36"/>
      <c r="E35" s="36"/>
      <c r="F35" s="242"/>
      <c r="G35" s="37">
        <v>1</v>
      </c>
      <c r="H35" s="58">
        <v>0</v>
      </c>
      <c r="I35" s="59">
        <v>0</v>
      </c>
      <c r="J35" s="60">
        <v>0</v>
      </c>
      <c r="K35" s="52">
        <v>1</v>
      </c>
      <c r="L35" s="39">
        <v>0</v>
      </c>
      <c r="M35" s="39">
        <v>0</v>
      </c>
      <c r="N35" s="39">
        <v>0</v>
      </c>
      <c r="O35" s="39">
        <v>0</v>
      </c>
      <c r="P35" s="35">
        <f>IF('umowa o pracę'!$E$7=2020,ROUND(IF($L35&gt;=2600,2600*'umowa o pracę'!$E$8,$L35*'umowa o pracę'!$E$8),2),IF('umowa o pracę'!$E$7=2021,ROUND(IF($L35&gt;=2800,2800*'umowa o pracę'!$E$8,$L35*'umowa o pracę'!$E$8),2),0))</f>
        <v>0</v>
      </c>
      <c r="Q35" s="252">
        <f>IF(IF(IF(AND($K35=1,$I35&gt;0),ROUND(IF($L35+$M35&gt;=2600,2600*'umowa o pracę'!$E$8,($L35+$M35)*'umowa o pracę'!$E$8),2)+IF($M35=0,ROUND(IF($L35&gt;2600,ROUND($O35/$L35*2600,2),$O35)*'umowa o pracę'!$E$8,2),ROUND(IF($L35&gt;2600,ROUND($O35/$L35*2600,2),$O35)*'umowa o pracę'!$E$8,2)),ROUND(IF($L35+$M35&gt;=2600,2600*'umowa o pracę'!$E$8,($L35+$M35)*'umowa o pracę'!$E$8),2)-IF($M35=0,ROUND(ROUND(IF($L35&gt;2600,ROUND($N35/$L35*2600,2),$N35),2)*'umowa o pracę'!$E$8,2),IF($M35&gt;0,IF($L35+$M35&lt;2600,ROUND(ROUND($N35+ROUND($M35*9%,2),2)*'umowa o pracę'!$E$8,2),IF(AND($L35+$M35&gt;=2600,$M35&lt;2600,$L35&lt;2600),ROUND((ROUND(((2600-$M35)/$L35)*$N35,2)+ROUND($M35*9%,2))*'umowa o pracę'!$E$8,2),IF(AND($L35+$M35&gt;=2600,$M35&gt;=2600),ROUND((ROUND(2600*9%,2))*'umowa o pracę'!$E$8,2),IF(AND($L35+$M35&gt;=2600,$L35&gt;=2600,$M35&lt;2600),ROUND((ROUND($M35*9%,2)+ROUND(((2600-$M35)/$L35)*$N35,2))*'umowa o pracę'!$E$8,2),0)))),0)))&gt;$J35,$J35,IF(AND($K35=1,$I35&gt;0),ROUND(IF($L35+$M35&gt;=2600,2600*'umowa o pracę'!$E$8,($L35+$M35)*'umowa o pracę'!$E$8),2)+IF($M35=0,ROUND(IF($L35&gt;2600,ROUND($O35/$L35*2600,2),$O35)*'umowa o pracę'!$E$8,2),ROUND(IF($L35&gt;2600,ROUND($O35/$L35*2600,2),$O35)*'umowa o pracę'!$E$8,2)),ROUND(IF($L35+$M35&gt;=2600,2600*'umowa o pracę'!$E$8,($L35+$M35)*'umowa o pracę'!$E$8),2)-IF($M35=0,ROUND(ROUND(IF($L35&gt;2600,ROUND($N35/$L35*2600,2),$N35),2)*'umowa o pracę'!$E$8,2),IF($M35&gt;0,IF($L35+$M35&lt;2600,ROUND(ROUND($N35+ROUND($M35*9%,2),2)*'umowa o pracę'!$E$8,2),IF(AND($L35+$M35&gt;=2600,$M35&lt;2600,$L35&lt;2600),ROUND((ROUND(((2600-$M35)/$L35)*$N35,2)+ROUND($M35*9%,2))*'umowa o pracę'!$E$8,2),IF(AND($L35+$M35&gt;=2600,$M35&gt;=2600),ROUND((ROUND(2600*9%,2))*'umowa o pracę'!$E$8,2),IF(AND($L35+$M35&gt;=2600,$L35&gt;=2600,$M35&lt;2600),ROUND((ROUND($M35*9%,2)+ROUND(((2600-$M35)/$L35)*$N35,2))*'umowa o pracę'!$E$8,2),0)))),0))))&gt;$J35,$J35,IF(IF(AND($K35=1,$I35&gt;0),ROUND(IF($L35+$M35&gt;=2600,2600*'umowa o pracę'!$E$8,($L35+$M35)*'umowa o pracę'!$E$8),2)+IF($M35=0,ROUND(IF($L35&gt;2600,ROUND($O35/$L35*2600,2),$O35)*'umowa o pracę'!$E$8,2),ROUND(IF($L35&gt;2600,ROUND($O35/$L35*2600,2),$O35)*'umowa o pracę'!$E$8,2)),ROUND(IF($L35+$M35&gt;=2600,2600*'umowa o pracę'!$E$8,($L35+$M35)*'umowa o pracę'!$E$8),2)-IF($M35=0,ROUND(ROUND(IF($L35&gt;2600,ROUND($N35/$L35*2600,2),$N35),2)*'umowa o pracę'!$E$8,2),IF($M35&gt;0,IF($L35+$M35&lt;2600,ROUND(ROUND($N35+ROUND($M35*9%,2),2)*'umowa o pracę'!$E$8,2),IF(AND($L35+$M35&gt;=2600,$M35&lt;2600,$L35&lt;2600),ROUND((ROUND(((2600-$M35)/$L35)*$N35,2)+ROUND($M35*9%,2))*'umowa o pracę'!$E$8,2),IF(AND($L35+$M35&gt;=2600,$M35&gt;=2600),ROUND((ROUND(2600*9%,2))*'umowa o pracę'!$E$8,2),IF(AND($L35+$M35&gt;=2600,$L35&gt;=2600,$M35&lt;2600),ROUND((ROUND($M35*9%,2)+ROUND(((2600-$M35)/$L35)*$N35,2))*'umowa o pracę'!$E$8,2),0)))),0)))&gt;$J35,$J35,IF(AND($K35=1,$I35&gt;0),ROUND(IF($L35+$M35&gt;=2600,2600*'umowa o pracę'!$E$8,($L35+$M35)*'umowa o pracę'!$E$8),2)+IF($M35=0,ROUND(IF($L35&gt;2600,ROUND($O35/$L35*2600,2),$O35)*'umowa o pracę'!$E$8,2),ROUND(IF($L35&gt;2600,ROUND($O35/$L35*2600,2),$O35)*'umowa o pracę'!$E$8,2)),ROUND(IF($L35+$M35&gt;=2600,2600*'umowa o pracę'!$E$8,($L35+$M35)*'umowa o pracę'!$E$8),2)-IF(AND($M35=0,I35&gt;0),ROUND(ROUND(IF($L35&gt;2600,ROUND($N35/$L35*2600,2),$N35),2)*'umowa o pracę'!$E$8,2),IF($M35&gt;0,IF($L35+$M35&lt;2600,ROUND(ROUND($N35+ROUND($M35*9%,2),2)*'umowa o pracę'!$E$8,2),IF(AND($L35+$M35&gt;=2600,$M35&lt;2600,$L35&lt;2600),ROUND((ROUND(((2600-$M35)/$L35)*$N35,2)+ROUND($M35*9%,2))*'umowa o pracę'!$E$8,2),IF(AND($L35+$M35&gt;=2600,$M35&gt;=2600),ROUND((ROUND(2600*9%,2))*'umowa o pracę'!$E$8,2),IF(AND($L35+$M35&gt;=2600,$L35&gt;=2600,$M35&lt;2600),ROUND((ROUND($M35*9%,2)+ROUND(((2600-$M35)/$L35)*$N35,2))*'umowa o pracę'!$E$8,2),0)))),0)))))</f>
        <v>0</v>
      </c>
      <c r="R35" s="252">
        <f>IF(IF(IF(AND($K35=1,$I35&gt;0),ROUND(IF($L35+$M35&gt;=2800,2800*'umowa o pracę'!$E$8,($L35+$M35)*'umowa o pracę'!$E$8),2)+IF($M35=0,ROUND(IF($L35&gt;2800,ROUND($O35/$L35*2800,2),$O35)*'umowa o pracę'!$E$8,2),ROUND(IF($L35&gt;2800,ROUND($O35/$L35*2800,2),$O35)*'umowa o pracę'!$E$8,2)),ROUND(IF($L35+$M35&gt;=2800,2800*'umowa o pracę'!$E$8,($L35+$M35)*'umowa o pracę'!$E$8),2)-IF($M35=0,ROUND(ROUND(IF($L35&gt;2800,ROUND($N35/$L35*2800,2),$N35),2)*'umowa o pracę'!$E$8,2),IF($M35&gt;0,IF($L35+$M35&lt;2800,ROUND(ROUND($N35+ROUND($M35*9%,2),2)*'umowa o pracę'!$E$8,2),IF(AND($L35+$M35&gt;=2800,$M35&lt;2800,$L35&lt;2800),ROUND((ROUND(((2800-$M35)/$L35)*$N35,2)+ROUND($M35*9%,2))*'umowa o pracę'!$E$8,2),IF(AND($L35+$M35&gt;=2800,$M35&gt;=2800),ROUND((ROUND(2800*9%,2))*'umowa o pracę'!$E$8,2),IF(AND($L35+$M35&gt;=2800,$L35&gt;=2800,$M35&lt;2800),ROUND((ROUND($M35*9%,2)+ROUND(((2800-$M35)/$L35)*$N35,2))*'umowa o pracę'!$E$8,2),0)))),0)))&gt;$J35,$J35,IF(AND($K35=1,$I35&gt;0),ROUND(IF($L35+$M35&gt;=2800,2800*'umowa o pracę'!$E$8,($L35+$M35)*'umowa o pracę'!$E$8),2)+IF($M35=0,ROUND(IF($L35&gt;2800,ROUND($O35/$L35*2800,2),$O35)*'umowa o pracę'!$E$8,2),ROUND(IF($L35&gt;2800,ROUND($O35/$L35*2800,2),$O35)*'umowa o pracę'!$E$8,2)),ROUND(IF($L35+$M35&gt;=2800,2800*'umowa o pracę'!$E$8,($L35+$M35)*'umowa o pracę'!$E$8),2)-IF($M35=0,ROUND(ROUND(IF($L35&gt;2800,ROUND($N35/$L35*2800,2),$N35),2)*'umowa o pracę'!$E$8,2),IF($M35&gt;0,IF($L35+$M35&lt;2800,ROUND(ROUND($N35+ROUND($M35*9%,2),2)*'umowa o pracę'!$E$8,2),IF(AND($L35+$M35&gt;=2800,$M35&lt;2800,$L35&lt;2800),ROUND((ROUND(((2800-$M35)/$L35)*$N35,2)+ROUND($M35*9%,2))*'umowa o pracę'!$E$8,2),IF(AND($L35+$M35&gt;=2800,$M35&gt;=2800),ROUND((ROUND(2800*9%,2))*'umowa o pracę'!$E$8,2),IF(AND($L35+$M35&gt;=2800,$L35&gt;=2800,$M35&lt;2800),ROUND((ROUND($M35*9%,2)+ROUND(((2800-$M35)/$L35)*$N35,2))*'umowa o pracę'!$E$8,2),0)))),0))))&gt;$J35,$J35,IF(IF(AND($K35=1,$I35&gt;0),ROUND(IF($L35+$M35&gt;=2800,2800*'umowa o pracę'!$E$8,($L35+$M35)*'umowa o pracę'!$E$8),2)+IF($M35=0,ROUND(IF($L35&gt;2800,ROUND($O35/$L35*2800,2),$O35)*'umowa o pracę'!$E$8,2),ROUND(IF($L35&gt;2800,ROUND($O35/$L35*2800,2),$O35)*'umowa o pracę'!$E$8,2)),ROUND(IF($L35+$M35&gt;=2800,2800*'umowa o pracę'!$E$8,($L35+$M35)*'umowa o pracę'!$E$8),2)-IF($M35=0,ROUND(ROUND(IF($L35&gt;2800,ROUND($N35/$L35*2800,2),$N35),2)*'umowa o pracę'!$E$8,2),IF($M35&gt;0,IF($L35+$M35&lt;2800,ROUND(ROUND($N35+ROUND($M35*9%,2),2)*'umowa o pracę'!$E$8,2),IF(AND($L35+$M35&gt;=2800,$M35&lt;2800,$L35&lt;2800),ROUND((ROUND(((2800-$M35)/$L35)*$N35,2)+ROUND($M35*9%,2))*'umowa o pracę'!$E$8,2),IF(AND($L35+$M35&gt;=2800,$M35&gt;=2800),ROUND((ROUND(2800*9%,2))*'umowa o pracę'!$E$8,2),IF(AND($L35+$M35&gt;=2800,$L35&gt;=2800,$M35&lt;2800),ROUND((ROUND($M35*9%,2)+ROUND(((2800-$M35)/$L35)*$N35,2))*'umowa o pracę'!$E$8,2),0)))),0)))&gt;$J35,$J35,IF(AND($K35=1,$I35&gt;0),ROUND(IF($L35+$M35&gt;=2800,2800*'umowa o pracę'!$E$8,($L35+$M35)*'umowa o pracę'!$E$8),2)+IF($M35=0,ROUND(IF($L35&gt;2800,ROUND($O35/$L35*2800,2),$O35)*'umowa o pracę'!$E$8,2),ROUND(IF($L35&gt;2800,ROUND($O35/$L35*2800,2),$O35)*'umowa o pracę'!$E$8,2)),ROUND(IF($L35+$M35&gt;=2800,2800*'umowa o pracę'!$E$8,($L35+$M35)*'umowa o pracę'!$E$8),2)-IF(AND($M35=0,I35&gt;0),ROUND(ROUND(IF($L35&gt;2800,ROUND($N35/$L35*2800,2),$N35),2)*'umowa o pracę'!$E$8,2),IF($M35&gt;0,IF($L35+$M35&lt;2800,ROUND(ROUND($N35+ROUND($M35*9%,2),2)*'umowa o pracę'!$E$8,2),IF(AND($L35+$M35&gt;=2800,$M35&lt;2800,$L35&lt;2800),ROUND((ROUND(((2800-$M35)/$L35)*$N35,2)+ROUND($M35*9%,2))*'umowa o pracę'!$E$8,2),IF(AND($L35+$M35&gt;=2800,$M35&gt;=2800),ROUND((ROUND(2800*9%,2))*'umowa o pracę'!$E$8,2),IF(AND($L35+$M35&gt;=2800,$L35&gt;=2800,$M35&lt;2800),ROUND((ROUND($M35*9%,2)+ROUND(((2800-$M35)/$L35)*$N35,2))*'umowa o pracę'!$E$8,2),0)))),0)))))</f>
        <v>0</v>
      </c>
      <c r="S35" s="32">
        <f>IF('umowa o pracę'!$E$7=2020,IF(IF($K35=1,IF($M35=0,ROUND(IF($L35&gt;2600,ROUND($N35/$L35*2600,2),$N35)*'umowa o pracę'!$E$8,2),IF($L35+$M35&lt;2600,ROUND(ROUND($N35+ROUND($M35*9%,2),2)*'umowa o pracę'!$E$8,2),IF(AND($L35+$M35&gt;=2600,$L35&lt;2600),ROUND((ROUND($N35+ROUND((2600-$L35)*9%,2),2))*'umowa o pracę'!$E$8,2),IF(AND($L35+$M35&gt;=2600,$L35&gt;=2600),ROUND(ROUND($N35/$L35*2600,2)*'umowa o pracę'!$E$8,2),0)))),0)&gt;$H35,$H35,IF($K35=1,IF($M35=0,ROUND(IF($L35&gt;2600,ROUND($N35/$L35*2600,2),$N35)*'umowa o pracę'!$E$8,2),IF($L35+$M35&lt;2600,ROUND(ROUND($N35+ROUND($M35*9%,2),2)*'umowa o pracę'!$E$8,2),IF(AND($L35+$M35&gt;=2600,$L35&lt;2600),ROUND((ROUND($N35+ROUND((2600-$L35)*9%,2),2))*'umowa o pracę'!$E$8,2),IF(AND($L35+$M35&gt;=2600,$L35&gt;=2600),ROUND(ROUND($N35/$L35*2600,2)*'umowa o pracę'!$E$8,2),0)))),0)),IF('umowa o pracę'!$E$7=2021,IF(IF($K35=1,IF($M35=0,ROUND(IF($L35&gt;2800,ROUND($N35/$L35*2800,2),$N35)*'umowa o pracę'!$E$8,2),IF($L35+$M35&lt;2800,ROUND(ROUND($N35+ROUND($M35*9%,2),2)*'umowa o pracę'!$E$8,2),IF(AND($L35+$M35&gt;=2800,$L35&lt;2800),ROUND((ROUND($N35+ROUND((2800-$L35)*9%,2),2))*'umowa o pracę'!$E$8,2),IF(AND($L35+$M35&gt;=2800,$L35&gt;=2800),ROUND(ROUND($N35/$L35*2800,2)*'umowa o pracę'!$E$8,2),0)))),0)&gt;$H35,$H35,IF($K35=1,IF($M35=0,ROUND(IF($L35&gt;2800,ROUND($N35/$L35*2800,2),$N35)*'umowa o pracę'!$E$8,2),IF($L35+$M35&lt;2800,ROUND(ROUND($N35+ROUND($M35*9%,2),2)*'umowa o pracę'!$E$8,2),IF(AND($L35+$M35&gt;=2800,$L35&lt;2800),ROUND((ROUND($N35+ROUND((2800-$L35)*9%,2),2))*'umowa o pracę'!$E$8,2),IF(AND($L35+$M35&gt;=2800,$L35&gt;=2800),ROUND(ROUND($N35/$L35*2800,2)*'umowa o pracę'!$E$8,2),0)))),0)),0))</f>
        <v>0</v>
      </c>
      <c r="T35" s="32">
        <f>IF('umowa o pracę'!$E$7=2020,IF(IF($K35=1,IF($M35=0,ROUND(IF($L35&gt;2600,ROUND($O35/$L35*2600,2),$O35)*'umowa o pracę'!$E$8,2),ROUND(IF($L35&gt;2600,ROUND($O35/$L35*2600,2),$O35)*'umowa o pracę'!$E$8,2)),0)&gt;$I35,$I35,IF($K35=1,IF($M35=0,ROUND(IF($L35&gt;2600,ROUND($O35/$L35*2600,2),$O35)*'umowa o pracę'!$E$8,2),ROUND(IF($L35&gt;2600,ROUND($O35/$L35*2600,2),$O35)*'umowa o pracę'!$E$8,2)),0)),IF('umowa o pracę'!$E$7=2021,IF(IF($K35=1,IF($M35=0,ROUND(IF($L35&gt;2800,ROUND($O35/$L35*2800,2),$O35)*'umowa o pracę'!$E$8,2),ROUND(IF($L35&gt;2800,ROUND($O35/$L35*2800,2),$O35)*'umowa o pracę'!$E$8,2)),0)&gt;$I35,$I35,IF($K35=1,IF($M35=0,ROUND(IF($L35&gt;2800,ROUND($O35/$L35*2800,2),$O35)*'umowa o pracę'!$E$8,2),ROUND(IF($L35&gt;2800,ROUND($O35/$L35*2800,2),$O35)*'umowa o pracę'!$E$8,2)),0)),0))</f>
        <v>0</v>
      </c>
      <c r="U35" s="51">
        <f>IF('umowa o pracę'!$E$7=2020,$Q35,IF('umowa o pracę'!$E$7=2021,$R35,0))</f>
        <v>0</v>
      </c>
      <c r="V35" s="53">
        <f t="shared" si="0"/>
        <v>1</v>
      </c>
      <c r="W35" s="54">
        <f>IF('umowa o pracę'!$E$6&lt;2,0,$L35)</f>
        <v>0</v>
      </c>
      <c r="X35" s="54">
        <f>IF('umowa o pracę'!$E$6&lt;2,0,$M35)</f>
        <v>0</v>
      </c>
      <c r="Y35" s="55">
        <f>IF('umowa o pracę'!$E$6&lt;2,0,$N35)</f>
        <v>0</v>
      </c>
      <c r="Z35" s="55">
        <f>IF('umowa o pracę'!$E$6&lt;2,0,$O35)</f>
        <v>0</v>
      </c>
      <c r="AA35" s="32">
        <f>IF('umowa o pracę'!$E$7=2020,ROUND(IF($W35&gt;=2600,2600*'umowa o pracę'!$E$8,$W35*'umowa o pracę'!$E$8),2),IF('umowa o pracę'!$E$7=2021,ROUND(IF($W35&gt;=2800,2800*'umowa o pracę'!$E$8,$W35*'umowa o pracę'!$E$8),2),0))</f>
        <v>0</v>
      </c>
      <c r="AB35" s="32">
        <f>IF(IF(IF(AND($V35=1,$I35&gt;0),ROUND(IF($W35+$X35&gt;=2600,2600*'umowa o pracę'!$E$8,($W35+$X35)*'umowa o pracę'!$E$8),2)+IF($X35=0,ROUND(IF($W35&gt;2600,ROUND($Z35/$W35*2600,2),$Z35)*'umowa o pracę'!$E$8,2),ROUND(IF($W35&gt;2600,ROUND($Z35/$W35*2600,2),$Z35)*'umowa o pracę'!$E$8,2)),ROUND(IF($W35+$X35&gt;=2600,2600*'umowa o pracę'!$E$8,($W35+$X35)*'umowa o pracę'!$E$8),2)-IF($X35=0,ROUND(ROUND(IF($W35&gt;2600,ROUND($Y35/$W35*2600,2),$Y35),2)*'umowa o pracę'!$E$8,2),IF($X35&gt;0,IF($W35+$X35&lt;2600,ROUND(ROUND($Y35+ROUND($X35*9%,2),2)*'umowa o pracę'!$E$8,2),IF(AND($W35+$X35&gt;=2600,$X35&lt;2600,$W35&lt;2600),ROUND((ROUND(((2600-$X35)/$W35)*$Y35,2)+ROUND($X35*9%,2))*'umowa o pracę'!$E$8,2),IF(AND($W35+$X35&gt;=2600,$X35&gt;=2600),ROUND((ROUND(2600*9%,2))*'umowa o pracę'!$E$8,2),IF(AND($W35+$X35&gt;=2600,$W35&gt;=2600,$X35&lt;2600),ROUND((ROUND($X35*9%,2)+ROUND(((2600-$X35)/$W35)*$Y35,2))*'umowa o pracę'!$E$8,2),0)))),0)))&gt;$J35,$J35,IF(AND($V35=1,$I35&gt;0),ROUND(IF($W35+$X35&gt;=2600,2600*'umowa o pracę'!$E$8,($W35+$X35)*'umowa o pracę'!$E$8),2)+IF($X35=0,ROUND(IF($W35&gt;2600,ROUND($Z35/$W35*2600,2),$Z35)*'umowa o pracę'!$E$8,2),ROUND(IF($W35&gt;2600,ROUND($Z35/$W35*2600,2),$Z35)*'umowa o pracę'!$E$8,2)),ROUND(IF($W35+$X35&gt;=2600,2600*'umowa o pracę'!$E$8,($W35+$X35)*'umowa o pracę'!$E$8),2)-IF($X35=0,ROUND(ROUND(IF($W35&gt;2600,ROUND($Y35/$W35*2600,2),$Y35),2)*'umowa o pracę'!$E$8,2),IF($X35&gt;0,IF($W35+$X35&lt;2600,ROUND(ROUND($Y35+ROUND($X35*9%,2),2)*'umowa o pracę'!$E$8,2),IF(AND($W35+$X35&gt;=2600,$X35&lt;2600,$W35&lt;2600),ROUND((ROUND(((2600-$X35)/$W35)*$Y35,2)+ROUND($X35*9%,2))*'umowa o pracę'!$E$8,2),IF(AND($W35+$X35&gt;=2600,$X35&gt;=2600),ROUND((ROUND(2600*9%,2))*'umowa o pracę'!$E$8,2),IF(AND($W35+$X35&gt;=2600,$W35&gt;=2600,$X35&lt;2600),ROUND((ROUND($X35*9%,2)+ROUND(((2600-$X35)/$W35)*$Y35,2))*'umowa o pracę'!$E$8,2),0)))),0))))&gt;$J35,$J35,IF(IF(AND($V35=1,$I35&gt;0),ROUND(IF($W35+$X35&gt;=2600,2600*'umowa o pracę'!$E$8,($W35+$X35)*'umowa o pracę'!$E$8),2)+IF($X35=0,ROUND(IF($W35&gt;2600,ROUND($Z35/$W35*2600,2),$Z35)*'umowa o pracę'!$E$8,2),ROUND(IF($W35&gt;2600,ROUND($Z35/$W35*2600,2),$Z35)*'umowa o pracę'!$E$8,2)),ROUND(IF($W35+$X35&gt;=2600,2600*'umowa o pracę'!$E$8,($W35+$X35)*'umowa o pracę'!$E$8),2)-IF($X35=0,ROUND(ROUND(IF($W35&gt;2600,ROUND($Y35/$W35*2600,2),$Y35),2)*'umowa o pracę'!$E$8,2),IF($X35&gt;0,IF($W35+$X35&lt;2600,ROUND(ROUND($Y35+ROUND($X35*9%,2),2)*'umowa o pracę'!$E$8,2),IF(AND($W35+$X35&gt;=2600,$X35&lt;2600,$W35&lt;2600),ROUND((ROUND(((2600-$X35)/$W35)*$Y35,2)+ROUND($X35*9%,2))*'umowa o pracę'!$E$8,2),IF(AND($W35+$X35&gt;=2600,$X35&gt;=2600),ROUND((ROUND(2600*9%,2))*'umowa o pracę'!$E$8,2),IF(AND($W35+$X35&gt;=2600,$W35&gt;=2600,$X35&lt;2600),ROUND((ROUND($X35*9%,2)+ROUND(((2600-$X35)/$W35)*$Y35,2))*'umowa o pracę'!$E$8,2),0)))),0)))&gt;$J35,$J35,IF(AND($V35=1,$I35&gt;0),ROUND(IF($W35+$X35&gt;=2600,2600*'umowa o pracę'!$E$8,($W35+$X35)*'umowa o pracę'!$E$8),2)+IF($X35=0,ROUND(IF($W35&gt;2600,ROUND($Z35/$W35*2600,2),$Z35)*'umowa o pracę'!$E$8,2),ROUND(IF($W35&gt;2600,ROUND($Z35/$W35*2600,2),$Z35)*'umowa o pracę'!$E$8,2)),ROUND(IF($W35+$X35&gt;=2600,2600*'umowa o pracę'!$E$8,($W35+$X35)*'umowa o pracę'!$E$8),2)-IF(AND($X35=0,I35&gt;0),ROUND(ROUND(IF($W35&gt;2600,ROUND($Y35/$W35*2600,2),$Y35),2)*'umowa o pracę'!$E$8,2),IF($X35&gt;0,IF($W35+$X35&lt;2600,ROUND(ROUND($Y35+ROUND($X35*9%,2),2)*'umowa o pracę'!$E$8,2),IF(AND($W35+$X35&gt;=2600,$X35&lt;2600,$W35&lt;2600),ROUND((ROUND(((2600-$X35)/$W35)*$Y35,2)+ROUND($X35*9%,2))*'umowa o pracę'!$E$8,2),IF(AND($W35+$X35&gt;=2600,$X35&gt;=2600),ROUND((ROUND(2600*9%,2))*'umowa o pracę'!$E$8,2),IF(AND($W35+$X35&gt;=2600,$W35&gt;=2600,$X35&lt;2600),ROUND((ROUND($X35*9%,2)+ROUND(((2600-$X35)/$W35)*$Y35,2))*'umowa o pracę'!$E$8,2),0)))),0)))))</f>
        <v>0</v>
      </c>
      <c r="AC35" s="32">
        <f>IF(IF(IF(AND($V35=1,$I35&gt;0),ROUND(IF($W35+$X35&gt;=2800,2800*'umowa o pracę'!$E$8,($W35+$X35)*'umowa o pracę'!$E$8),2)+IF($X35=0,ROUND(IF($W35&gt;2800,ROUND($Z35/$W35*2800,2),$Z35)*'umowa o pracę'!$E$8,2),ROUND(IF($W35&gt;2800,ROUND($Z35/$W35*2800,2),$Z35)*'umowa o pracę'!$E$8,2)),ROUND(IF($W35+$X35&gt;=2800,2800*'umowa o pracę'!$E$8,($W35+$X35)*'umowa o pracę'!$E$8),2)-IF($X35=0,ROUND(ROUND(IF($W35&gt;2800,ROUND($Y35/$W35*2800,2),$Y35),2)*'umowa o pracę'!$E$8,2),IF($X35&gt;0,IF($W35+$X35&lt;2800,ROUND(ROUND($Y35+ROUND($X35*9%,2),2)*'umowa o pracę'!$E$8,2),IF(AND($W35+$X35&gt;=2800,$X35&lt;2800,$W35&lt;2800),ROUND((ROUND(((2800-$X35)/$W35)*$Y35,2)+ROUND($X35*9%,2))*'umowa o pracę'!$E$8,2),IF(AND($W35+$X35&gt;=2800,$X35&gt;=2800),ROUND((ROUND(2800*9%,2))*'umowa o pracę'!$E$8,2),IF(AND($W35+$X35&gt;=2800,$W35&gt;=2800,$X35&lt;2800),ROUND((ROUND($X35*9%,2)+ROUND(((2800-$X35)/$W35)*$Y35,2))*'umowa o pracę'!$E$8,2),0)))),0)))&gt;$J35,$J35,IF(AND($V35=1,$I35&gt;0),ROUND(IF($W35+$X35&gt;=2800,2800*'umowa o pracę'!$E$8,($W35+$X35)*'umowa o pracę'!$E$8),2)+IF($X35=0,ROUND(IF($W35&gt;2800,ROUND($Z35/$W35*2800,2),$Z35)*'umowa o pracę'!$E$8,2),ROUND(IF($W35&gt;2800,ROUND($Z35/$W35*2800,2),$Z35)*'umowa o pracę'!$E$8,2)),ROUND(IF($W35+$X35&gt;=2800,2800*'umowa o pracę'!$E$8,($W35+$X35)*'umowa o pracę'!$E$8),2)-IF($X35=0,ROUND(ROUND(IF($W35&gt;2800,ROUND($Y35/$W35*2800,2),$Y35),2)*'umowa o pracę'!$E$8,2),IF($X35&gt;0,IF($W35+$X35&lt;2800,ROUND(ROUND($Y35+ROUND($X35*9%,2),2)*'umowa o pracę'!$E$8,2),IF(AND($W35+$X35&gt;=2800,$X35&lt;2800,$W35&lt;2800),ROUND((ROUND(((2800-$X35)/$W35)*$Y35,2)+ROUND($X35*9%,2))*'umowa o pracę'!$E$8,2),IF(AND($W35+$X35&gt;=2800,$X35&gt;=2800),ROUND((ROUND(2800*9%,2))*'umowa o pracę'!$E$8,2),IF(AND($W35+$X35&gt;=2800,$W35&gt;=2800,$X35&lt;2800),ROUND((ROUND($X35*9%,2)+ROUND(((2800-$X35)/$W35)*$Y35,2))*'umowa o pracę'!$E$8,2),0)))),0))))&gt;$J35,$J35,IF(IF(AND($V35=1,$I35&gt;0),ROUND(IF($W35+$X35&gt;=2800,2800*'umowa o pracę'!$E$8,($W35+$X35)*'umowa o pracę'!$E$8),2)+IF($X35=0,ROUND(IF($W35&gt;2800,ROUND($Z35/$W35*2800,2),$Z35)*'umowa o pracę'!$E$8,2),ROUND(IF($W35&gt;2800,ROUND($Z35/$W35*2800,2),$Z35)*'umowa o pracę'!$E$8,2)),ROUND(IF($W35+$X35&gt;=2800,2800*'umowa o pracę'!$E$8,($W35+$X35)*'umowa o pracę'!$E$8),2)-IF($X35=0,ROUND(ROUND(IF($W35&gt;2800,ROUND($Y35/$W35*2800,2),$Y35),2)*'umowa o pracę'!$E$8,2),IF($X35&gt;0,IF($W35+$X35&lt;2800,ROUND(ROUND($Y35+ROUND($X35*9%,2),2)*'umowa o pracę'!$E$8,2),IF(AND($W35+$X35&gt;=2800,$X35&lt;2800,$W35&lt;2800),ROUND((ROUND(((2800-$X35)/$W35)*$Y35,2)+ROUND($X35*9%,2))*'umowa o pracę'!$E$8,2),IF(AND($W35+$X35&gt;=2800,$X35&gt;=2800),ROUND((ROUND(2800*9%,2))*'umowa o pracę'!$E$8,2),IF(AND($W35+$X35&gt;=2800,$W35&gt;=2800,$X35&lt;2800),ROUND((ROUND($X35*9%,2)+ROUND(((2800-$X35)/$W35)*$Y35,2))*'umowa o pracę'!$E$8,2),0)))),0)))&gt;$J35,$J35,IF(AND($V35=1,$I35&gt;0),ROUND(IF($W35+$X35&gt;=2800,2800*'umowa o pracę'!$E$8,($W35+$X35)*'umowa o pracę'!$E$8),2)+IF($X35=0,ROUND(IF($W35&gt;2800,ROUND($Z35/$W35*2800,2),$Z35)*'umowa o pracę'!$E$8,2),ROUND(IF($W35&gt;2800,ROUND($Z35/$W35*2800,2),$Z35)*'umowa o pracę'!$E$8,2)),ROUND(IF($W35+$X35&gt;=2800,2800*'umowa o pracę'!$E$8,($W35+$X35)*'umowa o pracę'!$E$8),2)-IF(AND($X35=0,I35&gt;0),ROUND(ROUND(IF($W35&gt;2800,ROUND($Y35/$W35*2800,2),$Y35),2)*'umowa o pracę'!$E$8,2),IF($X35&gt;0,IF($W35+$X35&lt;2800,ROUND(ROUND($Y35+ROUND($X35*9%,2),2)*'umowa o pracę'!$E$8,2),IF(AND($W35+$X35&gt;=2800,$X35&lt;2800,$W35&lt;2800),ROUND((ROUND(((2800-$X35)/$W35)*$Y35,2)+ROUND($X35*9%,2))*'umowa o pracę'!$E$8,2),IF(AND($W35+$X35&gt;=2800,$X35&gt;=2800),ROUND((ROUND(2800*9%,2))*'umowa o pracę'!$E$8,2),IF(AND($W35+$X35&gt;=2800,$W35&gt;=2800,$X35&lt;2800),ROUND((ROUND($X35*9%,2)+ROUND(((2800-$X35)/$W35)*$Y35,2))*'umowa o pracę'!$E$8,2),0)))),0)))))</f>
        <v>0</v>
      </c>
      <c r="AD35" s="32">
        <f>IF('umowa o pracę'!$E$7=2020,IF(IF($V35=1,IF($X35=0,ROUND(IF($W35&gt;2600,ROUND($Y35/$W35*2600,2),$Y35)*'umowa o pracę'!$E$8,2),IF($W35+$X35&lt;2600,ROUND(ROUND($Y35+ROUND($X35*9%,2),2)*'umowa o pracę'!$E$8,2),IF(AND($W35+$X35&gt;=2600,$W35&lt;2600),ROUND((ROUND($Y35+ROUND((2600-$W35)*9%,2),2))*'umowa o pracę'!$E$8,2),IF(AND($W35+$X35&gt;=2600,$W35&gt;=2600),ROUND(ROUND($Y35/$W35*2600,2)*'umowa o pracę'!$E$8,2),0)))),0)&gt;$H35,$H35,IF($V35=1,IF($X35=0,ROUND(IF($W35&gt;2600,ROUND($Y35/$W35*2600,2),$Y35)*'umowa o pracę'!$E$8,2),IF($W35+$X35&lt;2600,ROUND(ROUND($Y35+ROUND($X35*9%,2),2)*'umowa o pracę'!$E$8,2),IF(AND($W35+$X35&gt;=2600,$W35&lt;2600),ROUND((ROUND($Y35+ROUND((2600-$W35)*9%,2),2))*'umowa o pracę'!$E$8,2),IF(AND($W35+$X35&gt;=2600,$W35&gt;=2600),ROUND(ROUND($Y35/$W35*2600,2)*'umowa o pracę'!$E$8,2),0)))),0)),IF('umowa o pracę'!$E$7=2021,IF(IF($V35=1,IF($X35=0,ROUND(IF($W35&gt;2800,ROUND($Y35/$W35*2800,2),$Y35)*'umowa o pracę'!$E$8,2),IF($W35+$X35&lt;2800,ROUND(ROUND($Y35+ROUND($X35*9%,2),2)*'umowa o pracę'!$E$8,2),IF(AND($W35+$X35&gt;=2800,$W35&lt;2800),ROUND((ROUND($Y35+ROUND((2800-$W35)*9%,2),2))*'umowa o pracę'!$E$8,2),IF(AND($W35+$X35&gt;=2800,$W35&gt;=2800),ROUND(ROUND($Y35/$W35*2800,2)*'umowa o pracę'!$E$8,2),0)))),0)&gt;$H35,$H35,IF($V35=1,IF($X35=0,ROUND(IF($W35&gt;2800,ROUND($Y35/$W35*2800,2),$Y35)*'umowa o pracę'!$E$8,2),IF($W35+$X35&lt;2800,ROUND(ROUND($Y35+ROUND($X35*9%,2),2)*'umowa o pracę'!$E$8,2),IF(AND($W35+$X35&gt;=2800,$W35&lt;2800),ROUND((ROUND($Y35+ROUND((2800-$W35)*9%,2),2))*'umowa o pracę'!$E$8,2),IF(AND($W35+$X35&gt;=2800,$W35&gt;=2800),ROUND(ROUND($Y35/$W35*2800,2)*'umowa o pracę'!$E$8,2),0)))),0)),0))</f>
        <v>0</v>
      </c>
      <c r="AE35" s="32">
        <f>IF('umowa o pracę'!$E$7=2020,IF(IF($V35=1,IF($X35=0,ROUND(IF($W35&gt;2600,ROUND($Z35/$W35*2600,2),$Z35)*'umowa o pracę'!$E$8,2),ROUND(IF($W35&gt;2600,ROUND($Z35/$W35*2600,2),$Z35)*'umowa o pracę'!$E$8,2)),0)&gt;$I35,$I35,IF($V35=1,IF($X35=0,ROUND(IF($W35&gt;2600,ROUND($Z35/$W35*2600,2),$Z35)*'umowa o pracę'!$E$8,2),ROUND(IF($W35&gt;2600,ROUND($Z35/$W35*2600,2),$Z35)*'umowa o pracę'!$E$8,2)),0)),IF('umowa o pracę'!$E$7=2021,IF(IF($V35=1,IF($X35=0,ROUND(IF($W35&gt;2800,ROUND($Z35/$W35*2800,2),$Z35)*'umowa o pracę'!$E$8,2),ROUND(IF($W35&gt;2800,ROUND($Z35/$W35*2800,2),$Z35)*'umowa o pracę'!$E$8,2)),0)&gt;$I35,$I35,IF($V35=1,IF($X35=0,ROUND(IF($W35&gt;2800,ROUND($Z35/$W35*2800,2),$Z35)*'umowa o pracę'!$E$8,2),ROUND(IF($W35&gt;2800,ROUND($Z35/$W35*2800,2),$Z35)*'umowa o pracę'!$E$8,2)),0)),0))</f>
        <v>0</v>
      </c>
      <c r="AF35" s="56">
        <f>IF('umowa o pracę'!$E$7=2020,$AB35,IF('umowa o pracę'!$E$7=2021,$AC35,0))</f>
        <v>0</v>
      </c>
      <c r="AG35" s="53">
        <f t="shared" si="1"/>
        <v>1</v>
      </c>
      <c r="AH35" s="39">
        <f>IF('umowa o pracę'!$E$6&lt;3,0,$L35)</f>
        <v>0</v>
      </c>
      <c r="AI35" s="39">
        <f>IF('umowa o pracę'!$E$6&lt;3,0,$M35)</f>
        <v>0</v>
      </c>
      <c r="AJ35" s="55">
        <f>IF('umowa o pracę'!$E$6&lt;3,0,$N35)</f>
        <v>0</v>
      </c>
      <c r="AK35" s="55">
        <f>IF('umowa o pracę'!$E$6&lt;3,0,$O35)</f>
        <v>0</v>
      </c>
      <c r="AL35" s="32">
        <f>IF('umowa o pracę'!$E$7=2020,ROUND(IF($AH35&gt;=2600,2600*'umowa o pracę'!$E$8,$AH35*'umowa o pracę'!$E$8),2),IF('umowa o pracę'!$E$7=2021,ROUND(IF($AH35&gt;=2800,2800*'umowa o pracę'!$E$8,$AH35*'umowa o pracę'!$E$8),2),0))</f>
        <v>0</v>
      </c>
      <c r="AM35" s="32">
        <f>IF(IF(IF(AND($AG35=1,$I35&gt;0),ROUND(IF($AH35+$AI35&gt;=2600,2600*'umowa o pracę'!$E$8,($AH35+$AI35)*'umowa o pracę'!$E$8),2)+IF($AI35=0,ROUND(IF($AH35&gt;2600,ROUND($AK35/$AH35*2600,2),$AK35)*'umowa o pracę'!$E$8,2),ROUND(IF($AH35&gt;2600,ROUND($AK35/$AH35*2600,2),$AK35)*'umowa o pracę'!$E$8,2)),ROUND(IF($AH35+$AI35&gt;=2600,2600*'umowa o pracę'!$E$8,($AH35+$AI35)*'umowa o pracę'!$E$8),2)-IF($AI35=0,ROUND(ROUND(IF($AH35&gt;2600,ROUND($AJ35/$AH35*2600,2),$AJ35),2)*'umowa o pracę'!$E$8,2),IF($AI35&gt;0,IF($AH35+$AI35&lt;2600,ROUND(ROUND($AJ35+ROUND($AI35*9%,2),2)*'umowa o pracę'!$E$8,2),IF(AND($AH35+$AI35&gt;=2600,$AI35&lt;2600,$AH35&lt;2600),ROUND((ROUND(((2600-$AI35)/$AH35)*$AJ35,2)+ROUND($AI35*9%,2))*'umowa o pracę'!$E$8,2),IF(AND($AH35+$AI35&gt;=2600,$AI35&gt;=2600),ROUND((ROUND(2600*9%,2))*'umowa o pracę'!$E$8,2),IF(AND($AH35+$AI35&gt;=2600,$AH35&gt;=2600,$AI35&lt;2600),ROUND((ROUND($AI35*9%,2)+ROUND(((2600-$AI35)/$AH35)*$AJ35,2))*'umowa o pracę'!$E$8,2),0)))),0)))&gt;$J35,$J35,IF(AND($AG35=1,$I35&gt;0),ROUND(IF($AH35+$AI35&gt;=2600,2600*'umowa o pracę'!$E$8,($AH35+$AI35)*'umowa o pracę'!$E$8),2)+IF($AI35=0,ROUND(IF($AH35&gt;2600,ROUND($AK35/$AH35*2600,2),$AK35)*'umowa o pracę'!$E$8,2),ROUND(IF($AH35&gt;2600,ROUND($AK35/$AH35*2600,2),$AK35)*'umowa o pracę'!$E$8,2)),ROUND(IF($AH35+$AI35&gt;=2600,2600*'umowa o pracę'!$E$8,($AH35+$AI35)*'umowa o pracę'!$E$8),2)-IF($AI35=0,ROUND(ROUND(IF($AH35&gt;2600,ROUND($AJ35/$AH35*2600,2),$AJ35),2)*'umowa o pracę'!$E$8,2),IF($AI35&gt;0,IF($AH35+$AI35&lt;2600,ROUND(ROUND($AJ35+ROUND($AI35*9%,2),2)*'umowa o pracę'!$E$8,2),IF(AND($AH35+$AI35&gt;=2600,$AI35&lt;2600,$AH35&lt;2600),ROUND((ROUND(((2600-$AI35)/$AH35)*$AJ35,2)+ROUND($AI35*9%,2))*'umowa o pracę'!$E$8,2),IF(AND($AH35+$AI35&gt;=2600,$AI35&gt;=2600),ROUND((ROUND(2600*9%,2))*'umowa o pracę'!$E$8,2),IF(AND($AH35+$AI35&gt;=2600,$AH35&gt;=2600,$AI35&lt;2600),ROUND((ROUND($AI35*9%,2)+ROUND(((2600-$AI35)/$AH35)*$AJ35,2))*'umowa o pracę'!$E$8,2),0)))),0))))&gt;$J35,$J35,IF(IF(AND($AG35=1,$I35&gt;0),ROUND(IF($AH35+$AI35&gt;=2600,2600*'umowa o pracę'!$E$8,($AH35+$AI35)*'umowa o pracę'!$E$8),2)+IF($AI35=0,ROUND(IF($AH35&gt;2600,ROUND($AK35/$AH35*2600,2),$AK35)*'umowa o pracę'!$E$8,2),ROUND(IF($AH35&gt;2600,ROUND($AK35/$AH35*2600,2),$AK35)*'umowa o pracę'!$E$8,2)),ROUND(IF($AH35+$AI35&gt;=2600,2600*'umowa o pracę'!$E$8,($AH35+$AI35)*'umowa o pracę'!$E$8),2)-IF($AI35=0,ROUND(ROUND(IF($AH35&gt;2600,ROUND($AJ35/$AH35*2600,2),$AJ35),2)*'umowa o pracę'!$E$8,2),IF($AI35&gt;0,IF($AH35+$AI35&lt;2600,ROUND(ROUND($AJ35+ROUND($AI35*9%,2),2)*'umowa o pracę'!$E$8,2),IF(AND($AH35+$AI35&gt;=2600,$AI35&lt;2600,$AH35&lt;2600),ROUND((ROUND(((2600-$AI35)/$AH35)*$AJ35,2)+ROUND($AI35*9%,2))*'umowa o pracę'!$E$8,2),IF(AND($AH35+$AI35&gt;=2600,$AI35&gt;=2600),ROUND((ROUND(2600*9%,2))*'umowa o pracę'!$E$8,2),IF(AND($AH35+$AI35&gt;=2600,$AH35&gt;=2600,$AI35&lt;2600),ROUND((ROUND($AI35*9%,2)+ROUND(((2600-$AI35)/$AH35)*$AJ35,2))*'umowa o pracę'!$E$8,2),0)))),0)))&gt;$J35,$J35,IF(AND($AG35=1,$I35&gt;0),ROUND(IF($AH35+$AI35&gt;=2600,2600*'umowa o pracę'!$E$8,($AH35+$AI35)*'umowa o pracę'!$E$8),2)+IF($AI35=0,ROUND(IF($AH35&gt;2600,ROUND($AK35/$AH35*2600,2),$AK35)*'umowa o pracę'!$E$8,2),ROUND(IF($AH35&gt;2600,ROUND($AK35/$AH35*2600,2),$AK35)*'umowa o pracę'!$E$8,2)),ROUND(IF($AH35+$AI35&gt;=2600,2600*'umowa o pracę'!$E$8,($AH35+$AI35)*'umowa o pracę'!$E$8),2)-IF(AND($AI35=0,I35&gt;0),ROUND(ROUND(IF($AH35&gt;2600,ROUND($AJ35/$AH35*2600,2),$AJ35),2)*'umowa o pracę'!$E$8,2),IF($AI35&gt;0,IF($AH35+$AI35&lt;2600,ROUND(ROUND($AJ35+ROUND($AI35*9%,2),2)*'umowa o pracę'!$E$8,2),IF(AND($AH35+$AI35&gt;=2600,$AI35&lt;2600,$AH35&lt;2600),ROUND((ROUND(((2600-$AI35)/$AH35)*$AJ35,2)+ROUND($AI35*9%,2))*'umowa o pracę'!$E$8,2),IF(AND($AH35+$AI35&gt;=2600,$AI35&gt;=2600),ROUND((ROUND(2600*9%,2))*'umowa o pracę'!$E$8,2),IF(AND($AH35+$AI35&gt;=2600,$AH35&gt;=2600,$AI35&lt;2600),ROUND((ROUND($AI35*9%,2)+ROUND(((2600-$AI35)/$AH35)*$AJ35,2))*'umowa o pracę'!$E$8,2),0)))),0)))))</f>
        <v>0</v>
      </c>
      <c r="AN35" s="32">
        <f>IF(IF(IF(AND($AG35=1,$I35&gt;0),ROUND(IF($AH35+$AI35&gt;=2800,2800*'umowa o pracę'!$E$8,($AH35+$AI35)*'umowa o pracę'!$E$8),2)+IF($AI35=0,ROUND(IF($AH35&gt;2800,ROUND($AK35/$AH35*2800,2),$AK35)*'umowa o pracę'!$E$8,2),ROUND(IF($AH35&gt;2800,ROUND($AK35/$AH35*2800,2),$AK35)*'umowa o pracę'!$E$8,2)),ROUND(IF($AH35+$AI35&gt;=2800,2800*'umowa o pracę'!$E$8,($AH35+$AI35)*'umowa o pracę'!$E$8),2)-IF($AI35=0,ROUND(ROUND(IF($AH35&gt;2800,ROUND($AJ35/$AH35*2800,2),$AJ35),2)*'umowa o pracę'!$E$8,2),IF($AI35&gt;0,IF($AH35+$AI35&lt;2800,ROUND(ROUND($AJ35+ROUND($AI35*9%,2),2)*'umowa o pracę'!$E$8,2),IF(AND($AH35+$AI35&gt;=2800,$AI35&lt;2800,$AH35&lt;2800),ROUND((ROUND(((2800-$AI35)/$AH35)*$AJ35,2)+ROUND($AI35*9%,2))*'umowa o pracę'!$E$8,2),IF(AND($AH35+$AI35&gt;=2800,$AI35&gt;=2800),ROUND((ROUND(2800*9%,2))*'umowa o pracę'!$E$8,2),IF(AND($AH35+$AI35&gt;=2800,$AH35&gt;=2800,$AI35&lt;2800),ROUND((ROUND($AI35*9%,2)+ROUND(((2800-$AI35)/$AH35)*$AJ35,2))*'umowa o pracę'!$E$8,2),0)))),0)))&gt;$J35,$J35,IF(AND($AG35=1,$I35&gt;0),ROUND(IF($AH35+$AI35&gt;=2800,2800*'umowa o pracę'!$E$8,($AH35+$AI35)*'umowa o pracę'!$E$8),2)+IF($AI35=0,ROUND(IF($AH35&gt;2800,ROUND($AK35/$AH35*2800,2),$AK35)*'umowa o pracę'!$E$8,2),ROUND(IF($AH35&gt;2800,ROUND($AK35/$AH35*2800,2),$AK35)*'umowa o pracę'!$E$8,2)),ROUND(IF($AH35+$AI35&gt;=2800,2800*'umowa o pracę'!$E$8,($AH35+$AI35)*'umowa o pracę'!$E$8),2)-IF($AI35=0,ROUND(ROUND(IF($AH35&gt;2800,ROUND($AJ35/$AH35*2800,2),$AJ35),2)*'umowa o pracę'!$E$8,2),IF($AI35&gt;0,IF($AH35+$AI35&lt;2800,ROUND(ROUND($AJ35+ROUND($AI35*9%,2),2)*'umowa o pracę'!$E$8,2),IF(AND($AH35+$AI35&gt;=2800,$AI35&lt;2800,$AH35&lt;2800),ROUND((ROUND(((2800-$AI35)/$AH35)*$AJ35,2)+ROUND($AI35*9%,2))*'umowa o pracę'!$E$8,2),IF(AND($AH35+$AI35&gt;=2800,$AI35&gt;=2800),ROUND((ROUND(2800*9%,2))*'umowa o pracę'!$E$8,2),IF(AND($AH35+$AI35&gt;=2800,$AH35&gt;=2800,$AI35&lt;2800),ROUND((ROUND($AI35*9%,2)+ROUND(((2800-$AI35)/$AH35)*$AJ35,2))*'umowa o pracę'!$E$8,2),0)))),0))))&gt;$J35,$J35,IF(IF(AND($AG35=1,$I35&gt;0),ROUND(IF($AH35+$AI35&gt;=2800,2800*'umowa o pracę'!$E$8,($AH35+$AI35)*'umowa o pracę'!$E$8),2)+IF($AI35=0,ROUND(IF($AH35&gt;2800,ROUND($AK35/$AH35*2800,2),$AK35)*'umowa o pracę'!$E$8,2),ROUND(IF($AH35&gt;2800,ROUND($AK35/$AH35*2800,2),$AK35)*'umowa o pracę'!$E$8,2)),ROUND(IF($AH35+$AI35&gt;=2800,2800*'umowa o pracę'!$E$8,($AH35+$AI35)*'umowa o pracę'!$E$8),2)-IF($AI35=0,ROUND(ROUND(IF($AH35&gt;2800,ROUND($AJ35/$AH35*2800,2),$AJ35),2)*'umowa o pracę'!$E$8,2),IF($AI35&gt;0,IF($AH35+$AI35&lt;2800,ROUND(ROUND($AJ35+ROUND($AI35*9%,2),2)*'umowa o pracę'!$E$8,2),IF(AND($AH35+$AI35&gt;=2800,$AI35&lt;2800,$AH35&lt;2800),ROUND((ROUND(((2800-$AI35)/$AH35)*$AJ35,2)+ROUND($AI35*9%,2))*'umowa o pracę'!$E$8,2),IF(AND($AH35+$AI35&gt;=2800,$AI35&gt;=2800),ROUND((ROUND(2800*9%,2))*'umowa o pracę'!$E$8,2),IF(AND($AH35+$AI35&gt;=2800,$AH35&gt;=2800,$AI35&lt;2800),ROUND((ROUND($AI35*9%,2)+ROUND(((2800-$AI35)/$AH35)*$AJ35,2))*'umowa o pracę'!$E$8,2),0)))),0)))&gt;$J35,$J35,IF(AND($AG35=1,$I35&gt;0),ROUND(IF($AH35+$AI35&gt;=2800,2800*'umowa o pracę'!$E$8,($AH35+$AI35)*'umowa o pracę'!$E$8),2)+IF($AI35=0,ROUND(IF($AH35&gt;2800,ROUND($AK35/$AH35*2800,2),$AK35)*'umowa o pracę'!$E$8,2),ROUND(IF($AH35&gt;2800,ROUND($AK35/$AH35*2800,2),$AK35)*'umowa o pracę'!$E$8,2)),ROUND(IF($AH35+$AI35&gt;=2800,2800*'umowa o pracę'!$E$8,($AH35+$AI35)*'umowa o pracę'!$E$8),2)-IF(AND($AI35=0,I35&gt;0),ROUND(ROUND(IF($AH35&gt;2800,ROUND($AJ35/$AH35*2800,2),$AJ35),2)*'umowa o pracę'!$E$8,2),IF($AI35&gt;0,IF($AH35+$AI35&lt;2800,ROUND(ROUND($AJ35+ROUND($AI35*9%,2),2)*'umowa o pracę'!$E$8,2),IF(AND($AH35+$AI35&gt;=2800,$AI35&lt;2800,$AH35&lt;2800),ROUND((ROUND(((2800-$AI35)/$AH35)*$AJ35,2)+ROUND($AI35*9%,2))*'umowa o pracę'!$E$8,2),IF(AND($AH35+$AI35&gt;=2800,$AI35&gt;=2800),ROUND((ROUND(2800*9%,2))*'umowa o pracę'!$E$8,2),IF(AND($AH35+$AI35&gt;=2800,$AH35&gt;=2800,$AI35&lt;2800),ROUND((ROUND($AI35*9%,2)+ROUND(((2800-$AI35)/$AH35)*$AJ35,2))*'umowa o pracę'!$E$8,2),0)))),0)))))</f>
        <v>0</v>
      </c>
      <c r="AO35" s="32">
        <f>IF('umowa o pracę'!$E$7=2020,IF(IF($AG35=1,IF($AI35=0,ROUND(IF($AH35&gt;2600,ROUND($AJ35/$AH35*2600,2),$AJ35)*'umowa o pracę'!$E$8,2),IF($AH35+$AI35&lt;2600,ROUND(ROUND($AJ35+ROUND($AI35*9%,2),2)*'umowa o pracę'!$E$8,2),IF(AND($AH35+$AI35&gt;=2600,$AH35&lt;2600),ROUND((ROUND($AJ35+ROUND((2600-$AH35)*9%,2),2))*'umowa o pracę'!$E$8,2),IF(AND($AH35+$AI35&gt;=2600,$AH35&gt;=2600),ROUND(ROUND($AJ35/$AH35*2600,2)*'umowa o pracę'!$E$8,2),0)))),0)&gt;$H35,$H35,IF($AG35=1,IF($AI35=0,ROUND(IF($AH35&gt;2600,ROUND($AJ35/$AH35*2600,2),$AJ35)*'umowa o pracę'!$E$8,2),IF($AH35+$AI35&lt;2600,ROUND(ROUND($AJ35+ROUND($AI35*9%,2),2)*'umowa o pracę'!$E$8,2),IF(AND($AH35+$AI35&gt;=2600,$AH35&lt;2600),ROUND((ROUND($AJ35+ROUND((2600-$AH35)*9%,2),2))*'umowa o pracę'!$E$8,2),IF(AND($AH35+$AI35&gt;=2600,$AH35&gt;=2600),ROUND(ROUND($AJ35/$AH35*2600,2)*'umowa o pracę'!$E$8,2),0)))),0)),IF('umowa o pracę'!$E$7=2021,IF(IF($AG35=1,IF($AI35=0,ROUND(IF($AH35&gt;2800,ROUND($AJ35/$AH35*2800,2),$AJ35)*'umowa o pracę'!$E$8,2),IF($AH35+$AI35&lt;2800,ROUND(ROUND($AJ35+ROUND($AI35*9%,2),2)*'umowa o pracę'!$E$8,2),IF(AND($AH35+$AI35&gt;=2800,$AH35&lt;2800),ROUND((ROUND($AJ35+ROUND((2800-$AH35)*9%,2),2))*'umowa o pracę'!$E$8,2),IF(AND($AH35+$AI35&gt;=2800,$AH35&gt;=2800),ROUND(ROUND($AJ35/$AH35*2800,2)*'umowa o pracę'!$E$8,2),0)))),0)&gt;$H35,$H35,IF($AG35=1,IF($AI35=0,ROUND(IF($AH35&gt;2800,ROUND($AJ35/$AH35*2800,2),$AJ35)*'umowa o pracę'!$E$8,2),IF($AH35+$AI35&lt;2800,ROUND(ROUND($AJ35+ROUND($AI35*9%,2),2)*'umowa o pracę'!$E$8,2),IF(AND($AH35+$AI35&gt;=2800,$AH35&lt;2800),ROUND((ROUND($AJ35+ROUND((2800-$AH35)*9%,2),2))*'umowa o pracę'!$E$8,2),IF(AND($AH35+$AI35&gt;=2800,$AH35&gt;=2800),ROUND(ROUND($AJ35/$AH35*2800,2)*'umowa o pracę'!$E$8,2),0)))),0)),0))</f>
        <v>0</v>
      </c>
      <c r="AP35" s="32">
        <f>IF('umowa o pracę'!$E$7=2020,IF(IF($AG35=1,IF($AI35=0,ROUND(IF($AH35&gt;2600,ROUND($AK35/$AH35*2600,2),$AK35)*'umowa o pracę'!$E$8,2),ROUND(IF($AH35&gt;2600,ROUND($AK35/$AH35*2600,2),$AK35)*'umowa o pracę'!$E$8,2)),0)&gt;$I35,$I35,IF($AG35=1,IF($AI35=0,ROUND(IF($AH35&gt;2600,ROUND($AK35/$AH35*2600,2),$AK35)*'umowa o pracę'!$E$8,2),ROUND(IF($AH35&gt;2600,ROUND($AK35/$AH35*2600,2),$AK35)*'umowa o pracę'!$E$8,2)),0)),IF('umowa o pracę'!$E$7=2021,IF(IF($AG35=1,IF($AI35=0,ROUND(IF($AH35&gt;2800,ROUND($AK35/$AH35*2800,2),$AK35)*'umowa o pracę'!$E$8,2),ROUND(IF($AH35&gt;2800,ROUND($AK35/$AH35*2800,2),$AK35)*'umowa o pracę'!$E$8,2)),0)&gt;$I35,$I35,IF($AG35=1,IF($AI35=0,ROUND(IF($AH35&gt;2800,ROUND($AK35/$AH35*2800,2),$AK35)*'umowa o pracę'!$E$8,2),ROUND(IF($AH35&gt;2800,ROUND($AK35/$AH35*2800,2),$AK35)*'umowa o pracę'!$E$8,2)),0)),0))</f>
        <v>0</v>
      </c>
      <c r="AQ35" s="56">
        <f>IF('umowa o pracę'!$E$7=2020,$AM35,IF('umowa o pracę'!$E$7=2021,$AN35,0))</f>
        <v>0</v>
      </c>
      <c r="AR35" s="33">
        <f>IF('umowa o pracę'!$E$7=0,0,U35+AF35+AQ35)</f>
        <v>0</v>
      </c>
      <c r="AS35" s="19"/>
      <c r="AT35" s="19"/>
      <c r="AU35" s="19"/>
      <c r="AV35" s="19" t="s">
        <v>92</v>
      </c>
      <c r="AW35" s="19"/>
      <c r="AX35" s="19">
        <f t="shared" si="2"/>
        <v>10</v>
      </c>
      <c r="AY35" s="19"/>
      <c r="AZ35" s="234">
        <f t="shared" si="3"/>
        <v>0</v>
      </c>
      <c r="BA35" s="234">
        <f t="shared" si="4"/>
        <v>0</v>
      </c>
      <c r="BB35" s="234">
        <f t="shared" si="5"/>
        <v>0</v>
      </c>
      <c r="BC35" s="234">
        <f t="shared" si="6"/>
        <v>0</v>
      </c>
      <c r="BD35" s="234">
        <f t="shared" si="7"/>
        <v>0</v>
      </c>
      <c r="BE35" s="234">
        <f t="shared" si="8"/>
        <v>0</v>
      </c>
      <c r="BF35" s="234">
        <f t="shared" si="9"/>
        <v>0</v>
      </c>
      <c r="BG35" s="234">
        <f t="shared" si="10"/>
        <v>0</v>
      </c>
      <c r="BH35" s="234">
        <f t="shared" si="11"/>
        <v>0</v>
      </c>
      <c r="BI35" s="238">
        <f t="shared" si="12"/>
        <v>0</v>
      </c>
      <c r="BJ35" s="236"/>
      <c r="BK35" s="236"/>
      <c r="BL35" s="237"/>
    </row>
    <row r="36" spans="1:64" ht="15.75" customHeight="1" x14ac:dyDescent="0.25">
      <c r="A36" s="129">
        <v>25</v>
      </c>
      <c r="B36" s="57"/>
      <c r="C36" s="57"/>
      <c r="D36" s="36"/>
      <c r="E36" s="36"/>
      <c r="F36" s="242"/>
      <c r="G36" s="37">
        <v>1</v>
      </c>
      <c r="H36" s="58">
        <v>0</v>
      </c>
      <c r="I36" s="59">
        <v>0</v>
      </c>
      <c r="J36" s="60">
        <v>0</v>
      </c>
      <c r="K36" s="52">
        <v>1</v>
      </c>
      <c r="L36" s="39">
        <v>0</v>
      </c>
      <c r="M36" s="39">
        <v>0</v>
      </c>
      <c r="N36" s="39">
        <v>0</v>
      </c>
      <c r="O36" s="39">
        <v>0</v>
      </c>
      <c r="P36" s="35">
        <f>IF('umowa o pracę'!$E$7=2020,ROUND(IF($L36&gt;=2600,2600*'umowa o pracę'!$E$8,$L36*'umowa o pracę'!$E$8),2),IF('umowa o pracę'!$E$7=2021,ROUND(IF($L36&gt;=2800,2800*'umowa o pracę'!$E$8,$L36*'umowa o pracę'!$E$8),2),0))</f>
        <v>0</v>
      </c>
      <c r="Q36" s="252">
        <f>IF(IF(IF(AND($K36=1,$I36&gt;0),ROUND(IF($L36+$M36&gt;=2600,2600*'umowa o pracę'!$E$8,($L36+$M36)*'umowa o pracę'!$E$8),2)+IF($M36=0,ROUND(IF($L36&gt;2600,ROUND($O36/$L36*2600,2),$O36)*'umowa o pracę'!$E$8,2),ROUND(IF($L36&gt;2600,ROUND($O36/$L36*2600,2),$O36)*'umowa o pracę'!$E$8,2)),ROUND(IF($L36+$M36&gt;=2600,2600*'umowa o pracę'!$E$8,($L36+$M36)*'umowa o pracę'!$E$8),2)-IF($M36=0,ROUND(ROUND(IF($L36&gt;2600,ROUND($N36/$L36*2600,2),$N36),2)*'umowa o pracę'!$E$8,2),IF($M36&gt;0,IF($L36+$M36&lt;2600,ROUND(ROUND($N36+ROUND($M36*9%,2),2)*'umowa o pracę'!$E$8,2),IF(AND($L36+$M36&gt;=2600,$M36&lt;2600,$L36&lt;2600),ROUND((ROUND(((2600-$M36)/$L36)*$N36,2)+ROUND($M36*9%,2))*'umowa o pracę'!$E$8,2),IF(AND($L36+$M36&gt;=2600,$M36&gt;=2600),ROUND((ROUND(2600*9%,2))*'umowa o pracę'!$E$8,2),IF(AND($L36+$M36&gt;=2600,$L36&gt;=2600,$M36&lt;2600),ROUND((ROUND($M36*9%,2)+ROUND(((2600-$M36)/$L36)*$N36,2))*'umowa o pracę'!$E$8,2),0)))),0)))&gt;$J36,$J36,IF(AND($K36=1,$I36&gt;0),ROUND(IF($L36+$M36&gt;=2600,2600*'umowa o pracę'!$E$8,($L36+$M36)*'umowa o pracę'!$E$8),2)+IF($M36=0,ROUND(IF($L36&gt;2600,ROUND($O36/$L36*2600,2),$O36)*'umowa o pracę'!$E$8,2),ROUND(IF($L36&gt;2600,ROUND($O36/$L36*2600,2),$O36)*'umowa o pracę'!$E$8,2)),ROUND(IF($L36+$M36&gt;=2600,2600*'umowa o pracę'!$E$8,($L36+$M36)*'umowa o pracę'!$E$8),2)-IF($M36=0,ROUND(ROUND(IF($L36&gt;2600,ROUND($N36/$L36*2600,2),$N36),2)*'umowa o pracę'!$E$8,2),IF($M36&gt;0,IF($L36+$M36&lt;2600,ROUND(ROUND($N36+ROUND($M36*9%,2),2)*'umowa o pracę'!$E$8,2),IF(AND($L36+$M36&gt;=2600,$M36&lt;2600,$L36&lt;2600),ROUND((ROUND(((2600-$M36)/$L36)*$N36,2)+ROUND($M36*9%,2))*'umowa o pracę'!$E$8,2),IF(AND($L36+$M36&gt;=2600,$M36&gt;=2600),ROUND((ROUND(2600*9%,2))*'umowa o pracę'!$E$8,2),IF(AND($L36+$M36&gt;=2600,$L36&gt;=2600,$M36&lt;2600),ROUND((ROUND($M36*9%,2)+ROUND(((2600-$M36)/$L36)*$N36,2))*'umowa o pracę'!$E$8,2),0)))),0))))&gt;$J36,$J36,IF(IF(AND($K36=1,$I36&gt;0),ROUND(IF($L36+$M36&gt;=2600,2600*'umowa o pracę'!$E$8,($L36+$M36)*'umowa o pracę'!$E$8),2)+IF($M36=0,ROUND(IF($L36&gt;2600,ROUND($O36/$L36*2600,2),$O36)*'umowa o pracę'!$E$8,2),ROUND(IF($L36&gt;2600,ROUND($O36/$L36*2600,2),$O36)*'umowa o pracę'!$E$8,2)),ROUND(IF($L36+$M36&gt;=2600,2600*'umowa o pracę'!$E$8,($L36+$M36)*'umowa o pracę'!$E$8),2)-IF($M36=0,ROUND(ROUND(IF($L36&gt;2600,ROUND($N36/$L36*2600,2),$N36),2)*'umowa o pracę'!$E$8,2),IF($M36&gt;0,IF($L36+$M36&lt;2600,ROUND(ROUND($N36+ROUND($M36*9%,2),2)*'umowa o pracę'!$E$8,2),IF(AND($L36+$M36&gt;=2600,$M36&lt;2600,$L36&lt;2600),ROUND((ROUND(((2600-$M36)/$L36)*$N36,2)+ROUND($M36*9%,2))*'umowa o pracę'!$E$8,2),IF(AND($L36+$M36&gt;=2600,$M36&gt;=2600),ROUND((ROUND(2600*9%,2))*'umowa o pracę'!$E$8,2),IF(AND($L36+$M36&gt;=2600,$L36&gt;=2600,$M36&lt;2600),ROUND((ROUND($M36*9%,2)+ROUND(((2600-$M36)/$L36)*$N36,2))*'umowa o pracę'!$E$8,2),0)))),0)))&gt;$J36,$J36,IF(AND($K36=1,$I36&gt;0),ROUND(IF($L36+$M36&gt;=2600,2600*'umowa o pracę'!$E$8,($L36+$M36)*'umowa o pracę'!$E$8),2)+IF($M36=0,ROUND(IF($L36&gt;2600,ROUND($O36/$L36*2600,2),$O36)*'umowa o pracę'!$E$8,2),ROUND(IF($L36&gt;2600,ROUND($O36/$L36*2600,2),$O36)*'umowa o pracę'!$E$8,2)),ROUND(IF($L36+$M36&gt;=2600,2600*'umowa o pracę'!$E$8,($L36+$M36)*'umowa o pracę'!$E$8),2)-IF(AND($M36=0,I36&gt;0),ROUND(ROUND(IF($L36&gt;2600,ROUND($N36/$L36*2600,2),$N36),2)*'umowa o pracę'!$E$8,2),IF($M36&gt;0,IF($L36+$M36&lt;2600,ROUND(ROUND($N36+ROUND($M36*9%,2),2)*'umowa o pracę'!$E$8,2),IF(AND($L36+$M36&gt;=2600,$M36&lt;2600,$L36&lt;2600),ROUND((ROUND(((2600-$M36)/$L36)*$N36,2)+ROUND($M36*9%,2))*'umowa o pracę'!$E$8,2),IF(AND($L36+$M36&gt;=2600,$M36&gt;=2600),ROUND((ROUND(2600*9%,2))*'umowa o pracę'!$E$8,2),IF(AND($L36+$M36&gt;=2600,$L36&gt;=2600,$M36&lt;2600),ROUND((ROUND($M36*9%,2)+ROUND(((2600-$M36)/$L36)*$N36,2))*'umowa o pracę'!$E$8,2),0)))),0)))))</f>
        <v>0</v>
      </c>
      <c r="R36" s="252">
        <f>IF(IF(IF(AND($K36=1,$I36&gt;0),ROUND(IF($L36+$M36&gt;=2800,2800*'umowa o pracę'!$E$8,($L36+$M36)*'umowa o pracę'!$E$8),2)+IF($M36=0,ROUND(IF($L36&gt;2800,ROUND($O36/$L36*2800,2),$O36)*'umowa o pracę'!$E$8,2),ROUND(IF($L36&gt;2800,ROUND($O36/$L36*2800,2),$O36)*'umowa o pracę'!$E$8,2)),ROUND(IF($L36+$M36&gt;=2800,2800*'umowa o pracę'!$E$8,($L36+$M36)*'umowa o pracę'!$E$8),2)-IF($M36=0,ROUND(ROUND(IF($L36&gt;2800,ROUND($N36/$L36*2800,2),$N36),2)*'umowa o pracę'!$E$8,2),IF($M36&gt;0,IF($L36+$M36&lt;2800,ROUND(ROUND($N36+ROUND($M36*9%,2),2)*'umowa o pracę'!$E$8,2),IF(AND($L36+$M36&gt;=2800,$M36&lt;2800,$L36&lt;2800),ROUND((ROUND(((2800-$M36)/$L36)*$N36,2)+ROUND($M36*9%,2))*'umowa o pracę'!$E$8,2),IF(AND($L36+$M36&gt;=2800,$M36&gt;=2800),ROUND((ROUND(2800*9%,2))*'umowa o pracę'!$E$8,2),IF(AND($L36+$M36&gt;=2800,$L36&gt;=2800,$M36&lt;2800),ROUND((ROUND($M36*9%,2)+ROUND(((2800-$M36)/$L36)*$N36,2))*'umowa o pracę'!$E$8,2),0)))),0)))&gt;$J36,$J36,IF(AND($K36=1,$I36&gt;0),ROUND(IF($L36+$M36&gt;=2800,2800*'umowa o pracę'!$E$8,($L36+$M36)*'umowa o pracę'!$E$8),2)+IF($M36=0,ROUND(IF($L36&gt;2800,ROUND($O36/$L36*2800,2),$O36)*'umowa o pracę'!$E$8,2),ROUND(IF($L36&gt;2800,ROUND($O36/$L36*2800,2),$O36)*'umowa o pracę'!$E$8,2)),ROUND(IF($L36+$M36&gt;=2800,2800*'umowa o pracę'!$E$8,($L36+$M36)*'umowa o pracę'!$E$8),2)-IF($M36=0,ROUND(ROUND(IF($L36&gt;2800,ROUND($N36/$L36*2800,2),$N36),2)*'umowa o pracę'!$E$8,2),IF($M36&gt;0,IF($L36+$M36&lt;2800,ROUND(ROUND($N36+ROUND($M36*9%,2),2)*'umowa o pracę'!$E$8,2),IF(AND($L36+$M36&gt;=2800,$M36&lt;2800,$L36&lt;2800),ROUND((ROUND(((2800-$M36)/$L36)*$N36,2)+ROUND($M36*9%,2))*'umowa o pracę'!$E$8,2),IF(AND($L36+$M36&gt;=2800,$M36&gt;=2800),ROUND((ROUND(2800*9%,2))*'umowa o pracę'!$E$8,2),IF(AND($L36+$M36&gt;=2800,$L36&gt;=2800,$M36&lt;2800),ROUND((ROUND($M36*9%,2)+ROUND(((2800-$M36)/$L36)*$N36,2))*'umowa o pracę'!$E$8,2),0)))),0))))&gt;$J36,$J36,IF(IF(AND($K36=1,$I36&gt;0),ROUND(IF($L36+$M36&gt;=2800,2800*'umowa o pracę'!$E$8,($L36+$M36)*'umowa o pracę'!$E$8),2)+IF($M36=0,ROUND(IF($L36&gt;2800,ROUND($O36/$L36*2800,2),$O36)*'umowa o pracę'!$E$8,2),ROUND(IF($L36&gt;2800,ROUND($O36/$L36*2800,2),$O36)*'umowa o pracę'!$E$8,2)),ROUND(IF($L36+$M36&gt;=2800,2800*'umowa o pracę'!$E$8,($L36+$M36)*'umowa o pracę'!$E$8),2)-IF($M36=0,ROUND(ROUND(IF($L36&gt;2800,ROUND($N36/$L36*2800,2),$N36),2)*'umowa o pracę'!$E$8,2),IF($M36&gt;0,IF($L36+$M36&lt;2800,ROUND(ROUND($N36+ROUND($M36*9%,2),2)*'umowa o pracę'!$E$8,2),IF(AND($L36+$M36&gt;=2800,$M36&lt;2800,$L36&lt;2800),ROUND((ROUND(((2800-$M36)/$L36)*$N36,2)+ROUND($M36*9%,2))*'umowa o pracę'!$E$8,2),IF(AND($L36+$M36&gt;=2800,$M36&gt;=2800),ROUND((ROUND(2800*9%,2))*'umowa o pracę'!$E$8,2),IF(AND($L36+$M36&gt;=2800,$L36&gt;=2800,$M36&lt;2800),ROUND((ROUND($M36*9%,2)+ROUND(((2800-$M36)/$L36)*$N36,2))*'umowa o pracę'!$E$8,2),0)))),0)))&gt;$J36,$J36,IF(AND($K36=1,$I36&gt;0),ROUND(IF($L36+$M36&gt;=2800,2800*'umowa o pracę'!$E$8,($L36+$M36)*'umowa o pracę'!$E$8),2)+IF($M36=0,ROUND(IF($L36&gt;2800,ROUND($O36/$L36*2800,2),$O36)*'umowa o pracę'!$E$8,2),ROUND(IF($L36&gt;2800,ROUND($O36/$L36*2800,2),$O36)*'umowa o pracę'!$E$8,2)),ROUND(IF($L36+$M36&gt;=2800,2800*'umowa o pracę'!$E$8,($L36+$M36)*'umowa o pracę'!$E$8),2)-IF(AND($M36=0,I36&gt;0),ROUND(ROUND(IF($L36&gt;2800,ROUND($N36/$L36*2800,2),$N36),2)*'umowa o pracę'!$E$8,2),IF($M36&gt;0,IF($L36+$M36&lt;2800,ROUND(ROUND($N36+ROUND($M36*9%,2),2)*'umowa o pracę'!$E$8,2),IF(AND($L36+$M36&gt;=2800,$M36&lt;2800,$L36&lt;2800),ROUND((ROUND(((2800-$M36)/$L36)*$N36,2)+ROUND($M36*9%,2))*'umowa o pracę'!$E$8,2),IF(AND($L36+$M36&gt;=2800,$M36&gt;=2800),ROUND((ROUND(2800*9%,2))*'umowa o pracę'!$E$8,2),IF(AND($L36+$M36&gt;=2800,$L36&gt;=2800,$M36&lt;2800),ROUND((ROUND($M36*9%,2)+ROUND(((2800-$M36)/$L36)*$N36,2))*'umowa o pracę'!$E$8,2),0)))),0)))))</f>
        <v>0</v>
      </c>
      <c r="S36" s="32">
        <f>IF('umowa o pracę'!$E$7=2020,IF(IF($K36=1,IF($M36=0,ROUND(IF($L36&gt;2600,ROUND($N36/$L36*2600,2),$N36)*'umowa o pracę'!$E$8,2),IF($L36+$M36&lt;2600,ROUND(ROUND($N36+ROUND($M36*9%,2),2)*'umowa o pracę'!$E$8,2),IF(AND($L36+$M36&gt;=2600,$L36&lt;2600),ROUND((ROUND($N36+ROUND((2600-$L36)*9%,2),2))*'umowa o pracę'!$E$8,2),IF(AND($L36+$M36&gt;=2600,$L36&gt;=2600),ROUND(ROUND($N36/$L36*2600,2)*'umowa o pracę'!$E$8,2),0)))),0)&gt;$H36,$H36,IF($K36=1,IF($M36=0,ROUND(IF($L36&gt;2600,ROUND($N36/$L36*2600,2),$N36)*'umowa o pracę'!$E$8,2),IF($L36+$M36&lt;2600,ROUND(ROUND($N36+ROUND($M36*9%,2),2)*'umowa o pracę'!$E$8,2),IF(AND($L36+$M36&gt;=2600,$L36&lt;2600),ROUND((ROUND($N36+ROUND((2600-$L36)*9%,2),2))*'umowa o pracę'!$E$8,2),IF(AND($L36+$M36&gt;=2600,$L36&gt;=2600),ROUND(ROUND($N36/$L36*2600,2)*'umowa o pracę'!$E$8,2),0)))),0)),IF('umowa o pracę'!$E$7=2021,IF(IF($K36=1,IF($M36=0,ROUND(IF($L36&gt;2800,ROUND($N36/$L36*2800,2),$N36)*'umowa o pracę'!$E$8,2),IF($L36+$M36&lt;2800,ROUND(ROUND($N36+ROUND($M36*9%,2),2)*'umowa o pracę'!$E$8,2),IF(AND($L36+$M36&gt;=2800,$L36&lt;2800),ROUND((ROUND($N36+ROUND((2800-$L36)*9%,2),2))*'umowa o pracę'!$E$8,2),IF(AND($L36+$M36&gt;=2800,$L36&gt;=2800),ROUND(ROUND($N36/$L36*2800,2)*'umowa o pracę'!$E$8,2),0)))),0)&gt;$H36,$H36,IF($K36=1,IF($M36=0,ROUND(IF($L36&gt;2800,ROUND($N36/$L36*2800,2),$N36)*'umowa o pracę'!$E$8,2),IF($L36+$M36&lt;2800,ROUND(ROUND($N36+ROUND($M36*9%,2),2)*'umowa o pracę'!$E$8,2),IF(AND($L36+$M36&gt;=2800,$L36&lt;2800),ROUND((ROUND($N36+ROUND((2800-$L36)*9%,2),2))*'umowa o pracę'!$E$8,2),IF(AND($L36+$M36&gt;=2800,$L36&gt;=2800),ROUND(ROUND($N36/$L36*2800,2)*'umowa o pracę'!$E$8,2),0)))),0)),0))</f>
        <v>0</v>
      </c>
      <c r="T36" s="32">
        <f>IF('umowa o pracę'!$E$7=2020,IF(IF($K36=1,IF($M36=0,ROUND(IF($L36&gt;2600,ROUND($O36/$L36*2600,2),$O36)*'umowa o pracę'!$E$8,2),ROUND(IF($L36&gt;2600,ROUND($O36/$L36*2600,2),$O36)*'umowa o pracę'!$E$8,2)),0)&gt;$I36,$I36,IF($K36=1,IF($M36=0,ROUND(IF($L36&gt;2600,ROUND($O36/$L36*2600,2),$O36)*'umowa o pracę'!$E$8,2),ROUND(IF($L36&gt;2600,ROUND($O36/$L36*2600,2),$O36)*'umowa o pracę'!$E$8,2)),0)),IF('umowa o pracę'!$E$7=2021,IF(IF($K36=1,IF($M36=0,ROUND(IF($L36&gt;2800,ROUND($O36/$L36*2800,2),$O36)*'umowa o pracę'!$E$8,2),ROUND(IF($L36&gt;2800,ROUND($O36/$L36*2800,2),$O36)*'umowa o pracę'!$E$8,2)),0)&gt;$I36,$I36,IF($K36=1,IF($M36=0,ROUND(IF($L36&gt;2800,ROUND($O36/$L36*2800,2),$O36)*'umowa o pracę'!$E$8,2),ROUND(IF($L36&gt;2800,ROUND($O36/$L36*2800,2),$O36)*'umowa o pracę'!$E$8,2)),0)),0))</f>
        <v>0</v>
      </c>
      <c r="U36" s="51">
        <f>IF('umowa o pracę'!$E$7=2020,$Q36,IF('umowa o pracę'!$E$7=2021,$R36,0))</f>
        <v>0</v>
      </c>
      <c r="V36" s="53">
        <f t="shared" si="0"/>
        <v>1</v>
      </c>
      <c r="W36" s="54">
        <f>IF('umowa o pracę'!$E$6&lt;2,0,$L36)</f>
        <v>0</v>
      </c>
      <c r="X36" s="54">
        <f>IF('umowa o pracę'!$E$6&lt;2,0,$M36)</f>
        <v>0</v>
      </c>
      <c r="Y36" s="55">
        <f>IF('umowa o pracę'!$E$6&lt;2,0,$N36)</f>
        <v>0</v>
      </c>
      <c r="Z36" s="55">
        <f>IF('umowa o pracę'!$E$6&lt;2,0,$O36)</f>
        <v>0</v>
      </c>
      <c r="AA36" s="32">
        <f>IF('umowa o pracę'!$E$7=2020,ROUND(IF($W36&gt;=2600,2600*'umowa o pracę'!$E$8,$W36*'umowa o pracę'!$E$8),2),IF('umowa o pracę'!$E$7=2021,ROUND(IF($W36&gt;=2800,2800*'umowa o pracę'!$E$8,$W36*'umowa o pracę'!$E$8),2),0))</f>
        <v>0</v>
      </c>
      <c r="AB36" s="32">
        <f>IF(IF(IF(AND($V36=1,$I36&gt;0),ROUND(IF($W36+$X36&gt;=2600,2600*'umowa o pracę'!$E$8,($W36+$X36)*'umowa o pracę'!$E$8),2)+IF($X36=0,ROUND(IF($W36&gt;2600,ROUND($Z36/$W36*2600,2),$Z36)*'umowa o pracę'!$E$8,2),ROUND(IF($W36&gt;2600,ROUND($Z36/$W36*2600,2),$Z36)*'umowa o pracę'!$E$8,2)),ROUND(IF($W36+$X36&gt;=2600,2600*'umowa o pracę'!$E$8,($W36+$X36)*'umowa o pracę'!$E$8),2)-IF($X36=0,ROUND(ROUND(IF($W36&gt;2600,ROUND($Y36/$W36*2600,2),$Y36),2)*'umowa o pracę'!$E$8,2),IF($X36&gt;0,IF($W36+$X36&lt;2600,ROUND(ROUND($Y36+ROUND($X36*9%,2),2)*'umowa o pracę'!$E$8,2),IF(AND($W36+$X36&gt;=2600,$X36&lt;2600,$W36&lt;2600),ROUND((ROUND(((2600-$X36)/$W36)*$Y36,2)+ROUND($X36*9%,2))*'umowa o pracę'!$E$8,2),IF(AND($W36+$X36&gt;=2600,$X36&gt;=2600),ROUND((ROUND(2600*9%,2))*'umowa o pracę'!$E$8,2),IF(AND($W36+$X36&gt;=2600,$W36&gt;=2600,$X36&lt;2600),ROUND((ROUND($X36*9%,2)+ROUND(((2600-$X36)/$W36)*$Y36,2))*'umowa o pracę'!$E$8,2),0)))),0)))&gt;$J36,$J36,IF(AND($V36=1,$I36&gt;0),ROUND(IF($W36+$X36&gt;=2600,2600*'umowa o pracę'!$E$8,($W36+$X36)*'umowa o pracę'!$E$8),2)+IF($X36=0,ROUND(IF($W36&gt;2600,ROUND($Z36/$W36*2600,2),$Z36)*'umowa o pracę'!$E$8,2),ROUND(IF($W36&gt;2600,ROUND($Z36/$W36*2600,2),$Z36)*'umowa o pracę'!$E$8,2)),ROUND(IF($W36+$X36&gt;=2600,2600*'umowa o pracę'!$E$8,($W36+$X36)*'umowa o pracę'!$E$8),2)-IF($X36=0,ROUND(ROUND(IF($W36&gt;2600,ROUND($Y36/$W36*2600,2),$Y36),2)*'umowa o pracę'!$E$8,2),IF($X36&gt;0,IF($W36+$X36&lt;2600,ROUND(ROUND($Y36+ROUND($X36*9%,2),2)*'umowa o pracę'!$E$8,2),IF(AND($W36+$X36&gt;=2600,$X36&lt;2600,$W36&lt;2600),ROUND((ROUND(((2600-$X36)/$W36)*$Y36,2)+ROUND($X36*9%,2))*'umowa o pracę'!$E$8,2),IF(AND($W36+$X36&gt;=2600,$X36&gt;=2600),ROUND((ROUND(2600*9%,2))*'umowa o pracę'!$E$8,2),IF(AND($W36+$X36&gt;=2600,$W36&gt;=2600,$X36&lt;2600),ROUND((ROUND($X36*9%,2)+ROUND(((2600-$X36)/$W36)*$Y36,2))*'umowa o pracę'!$E$8,2),0)))),0))))&gt;$J36,$J36,IF(IF(AND($V36=1,$I36&gt;0),ROUND(IF($W36+$X36&gt;=2600,2600*'umowa o pracę'!$E$8,($W36+$X36)*'umowa o pracę'!$E$8),2)+IF($X36=0,ROUND(IF($W36&gt;2600,ROUND($Z36/$W36*2600,2),$Z36)*'umowa o pracę'!$E$8,2),ROUND(IF($W36&gt;2600,ROUND($Z36/$W36*2600,2),$Z36)*'umowa o pracę'!$E$8,2)),ROUND(IF($W36+$X36&gt;=2600,2600*'umowa o pracę'!$E$8,($W36+$X36)*'umowa o pracę'!$E$8),2)-IF($X36=0,ROUND(ROUND(IF($W36&gt;2600,ROUND($Y36/$W36*2600,2),$Y36),2)*'umowa o pracę'!$E$8,2),IF($X36&gt;0,IF($W36+$X36&lt;2600,ROUND(ROUND($Y36+ROUND($X36*9%,2),2)*'umowa o pracę'!$E$8,2),IF(AND($W36+$X36&gt;=2600,$X36&lt;2600,$W36&lt;2600),ROUND((ROUND(((2600-$X36)/$W36)*$Y36,2)+ROUND($X36*9%,2))*'umowa o pracę'!$E$8,2),IF(AND($W36+$X36&gt;=2600,$X36&gt;=2600),ROUND((ROUND(2600*9%,2))*'umowa o pracę'!$E$8,2),IF(AND($W36+$X36&gt;=2600,$W36&gt;=2600,$X36&lt;2600),ROUND((ROUND($X36*9%,2)+ROUND(((2600-$X36)/$W36)*$Y36,2))*'umowa o pracę'!$E$8,2),0)))),0)))&gt;$J36,$J36,IF(AND($V36=1,$I36&gt;0),ROUND(IF($W36+$X36&gt;=2600,2600*'umowa o pracę'!$E$8,($W36+$X36)*'umowa o pracę'!$E$8),2)+IF($X36=0,ROUND(IF($W36&gt;2600,ROUND($Z36/$W36*2600,2),$Z36)*'umowa o pracę'!$E$8,2),ROUND(IF($W36&gt;2600,ROUND($Z36/$W36*2600,2),$Z36)*'umowa o pracę'!$E$8,2)),ROUND(IF($W36+$X36&gt;=2600,2600*'umowa o pracę'!$E$8,($W36+$X36)*'umowa o pracę'!$E$8),2)-IF(AND($X36=0,I36&gt;0),ROUND(ROUND(IF($W36&gt;2600,ROUND($Y36/$W36*2600,2),$Y36),2)*'umowa o pracę'!$E$8,2),IF($X36&gt;0,IF($W36+$X36&lt;2600,ROUND(ROUND($Y36+ROUND($X36*9%,2),2)*'umowa o pracę'!$E$8,2),IF(AND($W36+$X36&gt;=2600,$X36&lt;2600,$W36&lt;2600),ROUND((ROUND(((2600-$X36)/$W36)*$Y36,2)+ROUND($X36*9%,2))*'umowa o pracę'!$E$8,2),IF(AND($W36+$X36&gt;=2600,$X36&gt;=2600),ROUND((ROUND(2600*9%,2))*'umowa o pracę'!$E$8,2),IF(AND($W36+$X36&gt;=2600,$W36&gt;=2600,$X36&lt;2600),ROUND((ROUND($X36*9%,2)+ROUND(((2600-$X36)/$W36)*$Y36,2))*'umowa o pracę'!$E$8,2),0)))),0)))))</f>
        <v>0</v>
      </c>
      <c r="AC36" s="32">
        <f>IF(IF(IF(AND($V36=1,$I36&gt;0),ROUND(IF($W36+$X36&gt;=2800,2800*'umowa o pracę'!$E$8,($W36+$X36)*'umowa o pracę'!$E$8),2)+IF($X36=0,ROUND(IF($W36&gt;2800,ROUND($Z36/$W36*2800,2),$Z36)*'umowa o pracę'!$E$8,2),ROUND(IF($W36&gt;2800,ROUND($Z36/$W36*2800,2),$Z36)*'umowa o pracę'!$E$8,2)),ROUND(IF($W36+$X36&gt;=2800,2800*'umowa o pracę'!$E$8,($W36+$X36)*'umowa o pracę'!$E$8),2)-IF($X36=0,ROUND(ROUND(IF($W36&gt;2800,ROUND($Y36/$W36*2800,2),$Y36),2)*'umowa o pracę'!$E$8,2),IF($X36&gt;0,IF($W36+$X36&lt;2800,ROUND(ROUND($Y36+ROUND($X36*9%,2),2)*'umowa o pracę'!$E$8,2),IF(AND($W36+$X36&gt;=2800,$X36&lt;2800,$W36&lt;2800),ROUND((ROUND(((2800-$X36)/$W36)*$Y36,2)+ROUND($X36*9%,2))*'umowa o pracę'!$E$8,2),IF(AND($W36+$X36&gt;=2800,$X36&gt;=2800),ROUND((ROUND(2800*9%,2))*'umowa o pracę'!$E$8,2),IF(AND($W36+$X36&gt;=2800,$W36&gt;=2800,$X36&lt;2800),ROUND((ROUND($X36*9%,2)+ROUND(((2800-$X36)/$W36)*$Y36,2))*'umowa o pracę'!$E$8,2),0)))),0)))&gt;$J36,$J36,IF(AND($V36=1,$I36&gt;0),ROUND(IF($W36+$X36&gt;=2800,2800*'umowa o pracę'!$E$8,($W36+$X36)*'umowa o pracę'!$E$8),2)+IF($X36=0,ROUND(IF($W36&gt;2800,ROUND($Z36/$W36*2800,2),$Z36)*'umowa o pracę'!$E$8,2),ROUND(IF($W36&gt;2800,ROUND($Z36/$W36*2800,2),$Z36)*'umowa o pracę'!$E$8,2)),ROUND(IF($W36+$X36&gt;=2800,2800*'umowa o pracę'!$E$8,($W36+$X36)*'umowa o pracę'!$E$8),2)-IF($X36=0,ROUND(ROUND(IF($W36&gt;2800,ROUND($Y36/$W36*2800,2),$Y36),2)*'umowa o pracę'!$E$8,2),IF($X36&gt;0,IF($W36+$X36&lt;2800,ROUND(ROUND($Y36+ROUND($X36*9%,2),2)*'umowa o pracę'!$E$8,2),IF(AND($W36+$X36&gt;=2800,$X36&lt;2800,$W36&lt;2800),ROUND((ROUND(((2800-$X36)/$W36)*$Y36,2)+ROUND($X36*9%,2))*'umowa o pracę'!$E$8,2),IF(AND($W36+$X36&gt;=2800,$X36&gt;=2800),ROUND((ROUND(2800*9%,2))*'umowa o pracę'!$E$8,2),IF(AND($W36+$X36&gt;=2800,$W36&gt;=2800,$X36&lt;2800),ROUND((ROUND($X36*9%,2)+ROUND(((2800-$X36)/$W36)*$Y36,2))*'umowa o pracę'!$E$8,2),0)))),0))))&gt;$J36,$J36,IF(IF(AND($V36=1,$I36&gt;0),ROUND(IF($W36+$X36&gt;=2800,2800*'umowa o pracę'!$E$8,($W36+$X36)*'umowa o pracę'!$E$8),2)+IF($X36=0,ROUND(IF($W36&gt;2800,ROUND($Z36/$W36*2800,2),$Z36)*'umowa o pracę'!$E$8,2),ROUND(IF($W36&gt;2800,ROUND($Z36/$W36*2800,2),$Z36)*'umowa o pracę'!$E$8,2)),ROUND(IF($W36+$X36&gt;=2800,2800*'umowa o pracę'!$E$8,($W36+$X36)*'umowa o pracę'!$E$8),2)-IF($X36=0,ROUND(ROUND(IF($W36&gt;2800,ROUND($Y36/$W36*2800,2),$Y36),2)*'umowa o pracę'!$E$8,2),IF($X36&gt;0,IF($W36+$X36&lt;2800,ROUND(ROUND($Y36+ROUND($X36*9%,2),2)*'umowa o pracę'!$E$8,2),IF(AND($W36+$X36&gt;=2800,$X36&lt;2800,$W36&lt;2800),ROUND((ROUND(((2800-$X36)/$W36)*$Y36,2)+ROUND($X36*9%,2))*'umowa o pracę'!$E$8,2),IF(AND($W36+$X36&gt;=2800,$X36&gt;=2800),ROUND((ROUND(2800*9%,2))*'umowa o pracę'!$E$8,2),IF(AND($W36+$X36&gt;=2800,$W36&gt;=2800,$X36&lt;2800),ROUND((ROUND($X36*9%,2)+ROUND(((2800-$X36)/$W36)*$Y36,2))*'umowa o pracę'!$E$8,2),0)))),0)))&gt;$J36,$J36,IF(AND($V36=1,$I36&gt;0),ROUND(IF($W36+$X36&gt;=2800,2800*'umowa o pracę'!$E$8,($W36+$X36)*'umowa o pracę'!$E$8),2)+IF($X36=0,ROUND(IF($W36&gt;2800,ROUND($Z36/$W36*2800,2),$Z36)*'umowa o pracę'!$E$8,2),ROUND(IF($W36&gt;2800,ROUND($Z36/$W36*2800,2),$Z36)*'umowa o pracę'!$E$8,2)),ROUND(IF($W36+$X36&gt;=2800,2800*'umowa o pracę'!$E$8,($W36+$X36)*'umowa o pracę'!$E$8),2)-IF(AND($X36=0,I36&gt;0),ROUND(ROUND(IF($W36&gt;2800,ROUND($Y36/$W36*2800,2),$Y36),2)*'umowa o pracę'!$E$8,2),IF($X36&gt;0,IF($W36+$X36&lt;2800,ROUND(ROUND($Y36+ROUND($X36*9%,2),2)*'umowa o pracę'!$E$8,2),IF(AND($W36+$X36&gt;=2800,$X36&lt;2800,$W36&lt;2800),ROUND((ROUND(((2800-$X36)/$W36)*$Y36,2)+ROUND($X36*9%,2))*'umowa o pracę'!$E$8,2),IF(AND($W36+$X36&gt;=2800,$X36&gt;=2800),ROUND((ROUND(2800*9%,2))*'umowa o pracę'!$E$8,2),IF(AND($W36+$X36&gt;=2800,$W36&gt;=2800,$X36&lt;2800),ROUND((ROUND($X36*9%,2)+ROUND(((2800-$X36)/$W36)*$Y36,2))*'umowa o pracę'!$E$8,2),0)))),0)))))</f>
        <v>0</v>
      </c>
      <c r="AD36" s="32">
        <f>IF('umowa o pracę'!$E$7=2020,IF(IF($V36=1,IF($X36=0,ROUND(IF($W36&gt;2600,ROUND($Y36/$W36*2600,2),$Y36)*'umowa o pracę'!$E$8,2),IF($W36+$X36&lt;2600,ROUND(ROUND($Y36+ROUND($X36*9%,2),2)*'umowa o pracę'!$E$8,2),IF(AND($W36+$X36&gt;=2600,$W36&lt;2600),ROUND((ROUND($Y36+ROUND((2600-$W36)*9%,2),2))*'umowa o pracę'!$E$8,2),IF(AND($W36+$X36&gt;=2600,$W36&gt;=2600),ROUND(ROUND($Y36/$W36*2600,2)*'umowa o pracę'!$E$8,2),0)))),0)&gt;$H36,$H36,IF($V36=1,IF($X36=0,ROUND(IF($W36&gt;2600,ROUND($Y36/$W36*2600,2),$Y36)*'umowa o pracę'!$E$8,2),IF($W36+$X36&lt;2600,ROUND(ROUND($Y36+ROUND($X36*9%,2),2)*'umowa o pracę'!$E$8,2),IF(AND($W36+$X36&gt;=2600,$W36&lt;2600),ROUND((ROUND($Y36+ROUND((2600-$W36)*9%,2),2))*'umowa o pracę'!$E$8,2),IF(AND($W36+$X36&gt;=2600,$W36&gt;=2600),ROUND(ROUND($Y36/$W36*2600,2)*'umowa o pracę'!$E$8,2),0)))),0)),IF('umowa o pracę'!$E$7=2021,IF(IF($V36=1,IF($X36=0,ROUND(IF($W36&gt;2800,ROUND($Y36/$W36*2800,2),$Y36)*'umowa o pracę'!$E$8,2),IF($W36+$X36&lt;2800,ROUND(ROUND($Y36+ROUND($X36*9%,2),2)*'umowa o pracę'!$E$8,2),IF(AND($W36+$X36&gt;=2800,$W36&lt;2800),ROUND((ROUND($Y36+ROUND((2800-$W36)*9%,2),2))*'umowa o pracę'!$E$8,2),IF(AND($W36+$X36&gt;=2800,$W36&gt;=2800),ROUND(ROUND($Y36/$W36*2800,2)*'umowa o pracę'!$E$8,2),0)))),0)&gt;$H36,$H36,IF($V36=1,IF($X36=0,ROUND(IF($W36&gt;2800,ROUND($Y36/$W36*2800,2),$Y36)*'umowa o pracę'!$E$8,2),IF($W36+$X36&lt;2800,ROUND(ROUND($Y36+ROUND($X36*9%,2),2)*'umowa o pracę'!$E$8,2),IF(AND($W36+$X36&gt;=2800,$W36&lt;2800),ROUND((ROUND($Y36+ROUND((2800-$W36)*9%,2),2))*'umowa o pracę'!$E$8,2),IF(AND($W36+$X36&gt;=2800,$W36&gt;=2800),ROUND(ROUND($Y36/$W36*2800,2)*'umowa o pracę'!$E$8,2),0)))),0)),0))</f>
        <v>0</v>
      </c>
      <c r="AE36" s="32">
        <f>IF('umowa o pracę'!$E$7=2020,IF(IF($V36=1,IF($X36=0,ROUND(IF($W36&gt;2600,ROUND($Z36/$W36*2600,2),$Z36)*'umowa o pracę'!$E$8,2),ROUND(IF($W36&gt;2600,ROUND($Z36/$W36*2600,2),$Z36)*'umowa o pracę'!$E$8,2)),0)&gt;$I36,$I36,IF($V36=1,IF($X36=0,ROUND(IF($W36&gt;2600,ROUND($Z36/$W36*2600,2),$Z36)*'umowa o pracę'!$E$8,2),ROUND(IF($W36&gt;2600,ROUND($Z36/$W36*2600,2),$Z36)*'umowa o pracę'!$E$8,2)),0)),IF('umowa o pracę'!$E$7=2021,IF(IF($V36=1,IF($X36=0,ROUND(IF($W36&gt;2800,ROUND($Z36/$W36*2800,2),$Z36)*'umowa o pracę'!$E$8,2),ROUND(IF($W36&gt;2800,ROUND($Z36/$W36*2800,2),$Z36)*'umowa o pracę'!$E$8,2)),0)&gt;$I36,$I36,IF($V36=1,IF($X36=0,ROUND(IF($W36&gt;2800,ROUND($Z36/$W36*2800,2),$Z36)*'umowa o pracę'!$E$8,2),ROUND(IF($W36&gt;2800,ROUND($Z36/$W36*2800,2),$Z36)*'umowa o pracę'!$E$8,2)),0)),0))</f>
        <v>0</v>
      </c>
      <c r="AF36" s="56">
        <f>IF('umowa o pracę'!$E$7=2020,$AB36,IF('umowa o pracę'!$E$7=2021,$AC36,0))</f>
        <v>0</v>
      </c>
      <c r="AG36" s="53">
        <f t="shared" si="1"/>
        <v>1</v>
      </c>
      <c r="AH36" s="39">
        <f>IF('umowa o pracę'!$E$6&lt;3,0,$L36)</f>
        <v>0</v>
      </c>
      <c r="AI36" s="39">
        <f>IF('umowa o pracę'!$E$6&lt;3,0,$M36)</f>
        <v>0</v>
      </c>
      <c r="AJ36" s="55">
        <f>IF('umowa o pracę'!$E$6&lt;3,0,$N36)</f>
        <v>0</v>
      </c>
      <c r="AK36" s="55">
        <f>IF('umowa o pracę'!$E$6&lt;3,0,$O36)</f>
        <v>0</v>
      </c>
      <c r="AL36" s="32">
        <f>IF('umowa o pracę'!$E$7=2020,ROUND(IF($AH36&gt;=2600,2600*'umowa o pracę'!$E$8,$AH36*'umowa o pracę'!$E$8),2),IF('umowa o pracę'!$E$7=2021,ROUND(IF($AH36&gt;=2800,2800*'umowa o pracę'!$E$8,$AH36*'umowa o pracę'!$E$8),2),0))</f>
        <v>0</v>
      </c>
      <c r="AM36" s="32">
        <f>IF(IF(IF(AND($AG36=1,$I36&gt;0),ROUND(IF($AH36+$AI36&gt;=2600,2600*'umowa o pracę'!$E$8,($AH36+$AI36)*'umowa o pracę'!$E$8),2)+IF($AI36=0,ROUND(IF($AH36&gt;2600,ROUND($AK36/$AH36*2600,2),$AK36)*'umowa o pracę'!$E$8,2),ROUND(IF($AH36&gt;2600,ROUND($AK36/$AH36*2600,2),$AK36)*'umowa o pracę'!$E$8,2)),ROUND(IF($AH36+$AI36&gt;=2600,2600*'umowa o pracę'!$E$8,($AH36+$AI36)*'umowa o pracę'!$E$8),2)-IF($AI36=0,ROUND(ROUND(IF($AH36&gt;2600,ROUND($AJ36/$AH36*2600,2),$AJ36),2)*'umowa o pracę'!$E$8,2),IF($AI36&gt;0,IF($AH36+$AI36&lt;2600,ROUND(ROUND($AJ36+ROUND($AI36*9%,2),2)*'umowa o pracę'!$E$8,2),IF(AND($AH36+$AI36&gt;=2600,$AI36&lt;2600,$AH36&lt;2600),ROUND((ROUND(((2600-$AI36)/$AH36)*$AJ36,2)+ROUND($AI36*9%,2))*'umowa o pracę'!$E$8,2),IF(AND($AH36+$AI36&gt;=2600,$AI36&gt;=2600),ROUND((ROUND(2600*9%,2))*'umowa o pracę'!$E$8,2),IF(AND($AH36+$AI36&gt;=2600,$AH36&gt;=2600,$AI36&lt;2600),ROUND((ROUND($AI36*9%,2)+ROUND(((2600-$AI36)/$AH36)*$AJ36,2))*'umowa o pracę'!$E$8,2),0)))),0)))&gt;$J36,$J36,IF(AND($AG36=1,$I36&gt;0),ROUND(IF($AH36+$AI36&gt;=2600,2600*'umowa o pracę'!$E$8,($AH36+$AI36)*'umowa o pracę'!$E$8),2)+IF($AI36=0,ROUND(IF($AH36&gt;2600,ROUND($AK36/$AH36*2600,2),$AK36)*'umowa o pracę'!$E$8,2),ROUND(IF($AH36&gt;2600,ROUND($AK36/$AH36*2600,2),$AK36)*'umowa o pracę'!$E$8,2)),ROUND(IF($AH36+$AI36&gt;=2600,2600*'umowa o pracę'!$E$8,($AH36+$AI36)*'umowa o pracę'!$E$8),2)-IF($AI36=0,ROUND(ROUND(IF($AH36&gt;2600,ROUND($AJ36/$AH36*2600,2),$AJ36),2)*'umowa o pracę'!$E$8,2),IF($AI36&gt;0,IF($AH36+$AI36&lt;2600,ROUND(ROUND($AJ36+ROUND($AI36*9%,2),2)*'umowa o pracę'!$E$8,2),IF(AND($AH36+$AI36&gt;=2600,$AI36&lt;2600,$AH36&lt;2600),ROUND((ROUND(((2600-$AI36)/$AH36)*$AJ36,2)+ROUND($AI36*9%,2))*'umowa o pracę'!$E$8,2),IF(AND($AH36+$AI36&gt;=2600,$AI36&gt;=2600),ROUND((ROUND(2600*9%,2))*'umowa o pracę'!$E$8,2),IF(AND($AH36+$AI36&gt;=2600,$AH36&gt;=2600,$AI36&lt;2600),ROUND((ROUND($AI36*9%,2)+ROUND(((2600-$AI36)/$AH36)*$AJ36,2))*'umowa o pracę'!$E$8,2),0)))),0))))&gt;$J36,$J36,IF(IF(AND($AG36=1,$I36&gt;0),ROUND(IF($AH36+$AI36&gt;=2600,2600*'umowa o pracę'!$E$8,($AH36+$AI36)*'umowa o pracę'!$E$8),2)+IF($AI36=0,ROUND(IF($AH36&gt;2600,ROUND($AK36/$AH36*2600,2),$AK36)*'umowa o pracę'!$E$8,2),ROUND(IF($AH36&gt;2600,ROUND($AK36/$AH36*2600,2),$AK36)*'umowa o pracę'!$E$8,2)),ROUND(IF($AH36+$AI36&gt;=2600,2600*'umowa o pracę'!$E$8,($AH36+$AI36)*'umowa o pracę'!$E$8),2)-IF($AI36=0,ROUND(ROUND(IF($AH36&gt;2600,ROUND($AJ36/$AH36*2600,2),$AJ36),2)*'umowa o pracę'!$E$8,2),IF($AI36&gt;0,IF($AH36+$AI36&lt;2600,ROUND(ROUND($AJ36+ROUND($AI36*9%,2),2)*'umowa o pracę'!$E$8,2),IF(AND($AH36+$AI36&gt;=2600,$AI36&lt;2600,$AH36&lt;2600),ROUND((ROUND(((2600-$AI36)/$AH36)*$AJ36,2)+ROUND($AI36*9%,2))*'umowa o pracę'!$E$8,2),IF(AND($AH36+$AI36&gt;=2600,$AI36&gt;=2600),ROUND((ROUND(2600*9%,2))*'umowa o pracę'!$E$8,2),IF(AND($AH36+$AI36&gt;=2600,$AH36&gt;=2600,$AI36&lt;2600),ROUND((ROUND($AI36*9%,2)+ROUND(((2600-$AI36)/$AH36)*$AJ36,2))*'umowa o pracę'!$E$8,2),0)))),0)))&gt;$J36,$J36,IF(AND($AG36=1,$I36&gt;0),ROUND(IF($AH36+$AI36&gt;=2600,2600*'umowa o pracę'!$E$8,($AH36+$AI36)*'umowa o pracę'!$E$8),2)+IF($AI36=0,ROUND(IF($AH36&gt;2600,ROUND($AK36/$AH36*2600,2),$AK36)*'umowa o pracę'!$E$8,2),ROUND(IF($AH36&gt;2600,ROUND($AK36/$AH36*2600,2),$AK36)*'umowa o pracę'!$E$8,2)),ROUND(IF($AH36+$AI36&gt;=2600,2600*'umowa o pracę'!$E$8,($AH36+$AI36)*'umowa o pracę'!$E$8),2)-IF(AND($AI36=0,I36&gt;0),ROUND(ROUND(IF($AH36&gt;2600,ROUND($AJ36/$AH36*2600,2),$AJ36),2)*'umowa o pracę'!$E$8,2),IF($AI36&gt;0,IF($AH36+$AI36&lt;2600,ROUND(ROUND($AJ36+ROUND($AI36*9%,2),2)*'umowa o pracę'!$E$8,2),IF(AND($AH36+$AI36&gt;=2600,$AI36&lt;2600,$AH36&lt;2600),ROUND((ROUND(((2600-$AI36)/$AH36)*$AJ36,2)+ROUND($AI36*9%,2))*'umowa o pracę'!$E$8,2),IF(AND($AH36+$AI36&gt;=2600,$AI36&gt;=2600),ROUND((ROUND(2600*9%,2))*'umowa o pracę'!$E$8,2),IF(AND($AH36+$AI36&gt;=2600,$AH36&gt;=2600,$AI36&lt;2600),ROUND((ROUND($AI36*9%,2)+ROUND(((2600-$AI36)/$AH36)*$AJ36,2))*'umowa o pracę'!$E$8,2),0)))),0)))))</f>
        <v>0</v>
      </c>
      <c r="AN36" s="32">
        <f>IF(IF(IF(AND($AG36=1,$I36&gt;0),ROUND(IF($AH36+$AI36&gt;=2800,2800*'umowa o pracę'!$E$8,($AH36+$AI36)*'umowa o pracę'!$E$8),2)+IF($AI36=0,ROUND(IF($AH36&gt;2800,ROUND($AK36/$AH36*2800,2),$AK36)*'umowa o pracę'!$E$8,2),ROUND(IF($AH36&gt;2800,ROUND($AK36/$AH36*2800,2),$AK36)*'umowa o pracę'!$E$8,2)),ROUND(IF($AH36+$AI36&gt;=2800,2800*'umowa o pracę'!$E$8,($AH36+$AI36)*'umowa o pracę'!$E$8),2)-IF($AI36=0,ROUND(ROUND(IF($AH36&gt;2800,ROUND($AJ36/$AH36*2800,2),$AJ36),2)*'umowa o pracę'!$E$8,2),IF($AI36&gt;0,IF($AH36+$AI36&lt;2800,ROUND(ROUND($AJ36+ROUND($AI36*9%,2),2)*'umowa o pracę'!$E$8,2),IF(AND($AH36+$AI36&gt;=2800,$AI36&lt;2800,$AH36&lt;2800),ROUND((ROUND(((2800-$AI36)/$AH36)*$AJ36,2)+ROUND($AI36*9%,2))*'umowa o pracę'!$E$8,2),IF(AND($AH36+$AI36&gt;=2800,$AI36&gt;=2800),ROUND((ROUND(2800*9%,2))*'umowa o pracę'!$E$8,2),IF(AND($AH36+$AI36&gt;=2800,$AH36&gt;=2800,$AI36&lt;2800),ROUND((ROUND($AI36*9%,2)+ROUND(((2800-$AI36)/$AH36)*$AJ36,2))*'umowa o pracę'!$E$8,2),0)))),0)))&gt;$J36,$J36,IF(AND($AG36=1,$I36&gt;0),ROUND(IF($AH36+$AI36&gt;=2800,2800*'umowa o pracę'!$E$8,($AH36+$AI36)*'umowa o pracę'!$E$8),2)+IF($AI36=0,ROUND(IF($AH36&gt;2800,ROUND($AK36/$AH36*2800,2),$AK36)*'umowa o pracę'!$E$8,2),ROUND(IF($AH36&gt;2800,ROUND($AK36/$AH36*2800,2),$AK36)*'umowa o pracę'!$E$8,2)),ROUND(IF($AH36+$AI36&gt;=2800,2800*'umowa o pracę'!$E$8,($AH36+$AI36)*'umowa o pracę'!$E$8),2)-IF($AI36=0,ROUND(ROUND(IF($AH36&gt;2800,ROUND($AJ36/$AH36*2800,2),$AJ36),2)*'umowa o pracę'!$E$8,2),IF($AI36&gt;0,IF($AH36+$AI36&lt;2800,ROUND(ROUND($AJ36+ROUND($AI36*9%,2),2)*'umowa o pracę'!$E$8,2),IF(AND($AH36+$AI36&gt;=2800,$AI36&lt;2800,$AH36&lt;2800),ROUND((ROUND(((2800-$AI36)/$AH36)*$AJ36,2)+ROUND($AI36*9%,2))*'umowa o pracę'!$E$8,2),IF(AND($AH36+$AI36&gt;=2800,$AI36&gt;=2800),ROUND((ROUND(2800*9%,2))*'umowa o pracę'!$E$8,2),IF(AND($AH36+$AI36&gt;=2800,$AH36&gt;=2800,$AI36&lt;2800),ROUND((ROUND($AI36*9%,2)+ROUND(((2800-$AI36)/$AH36)*$AJ36,2))*'umowa o pracę'!$E$8,2),0)))),0))))&gt;$J36,$J36,IF(IF(AND($AG36=1,$I36&gt;0),ROUND(IF($AH36+$AI36&gt;=2800,2800*'umowa o pracę'!$E$8,($AH36+$AI36)*'umowa o pracę'!$E$8),2)+IF($AI36=0,ROUND(IF($AH36&gt;2800,ROUND($AK36/$AH36*2800,2),$AK36)*'umowa o pracę'!$E$8,2),ROUND(IF($AH36&gt;2800,ROUND($AK36/$AH36*2800,2),$AK36)*'umowa o pracę'!$E$8,2)),ROUND(IF($AH36+$AI36&gt;=2800,2800*'umowa o pracę'!$E$8,($AH36+$AI36)*'umowa o pracę'!$E$8),2)-IF($AI36=0,ROUND(ROUND(IF($AH36&gt;2800,ROUND($AJ36/$AH36*2800,2),$AJ36),2)*'umowa o pracę'!$E$8,2),IF($AI36&gt;0,IF($AH36+$AI36&lt;2800,ROUND(ROUND($AJ36+ROUND($AI36*9%,2),2)*'umowa o pracę'!$E$8,2),IF(AND($AH36+$AI36&gt;=2800,$AI36&lt;2800,$AH36&lt;2800),ROUND((ROUND(((2800-$AI36)/$AH36)*$AJ36,2)+ROUND($AI36*9%,2))*'umowa o pracę'!$E$8,2),IF(AND($AH36+$AI36&gt;=2800,$AI36&gt;=2800),ROUND((ROUND(2800*9%,2))*'umowa o pracę'!$E$8,2),IF(AND($AH36+$AI36&gt;=2800,$AH36&gt;=2800,$AI36&lt;2800),ROUND((ROUND($AI36*9%,2)+ROUND(((2800-$AI36)/$AH36)*$AJ36,2))*'umowa o pracę'!$E$8,2),0)))),0)))&gt;$J36,$J36,IF(AND($AG36=1,$I36&gt;0),ROUND(IF($AH36+$AI36&gt;=2800,2800*'umowa o pracę'!$E$8,($AH36+$AI36)*'umowa o pracę'!$E$8),2)+IF($AI36=0,ROUND(IF($AH36&gt;2800,ROUND($AK36/$AH36*2800,2),$AK36)*'umowa o pracę'!$E$8,2),ROUND(IF($AH36&gt;2800,ROUND($AK36/$AH36*2800,2),$AK36)*'umowa o pracę'!$E$8,2)),ROUND(IF($AH36+$AI36&gt;=2800,2800*'umowa o pracę'!$E$8,($AH36+$AI36)*'umowa o pracę'!$E$8),2)-IF(AND($AI36=0,I36&gt;0),ROUND(ROUND(IF($AH36&gt;2800,ROUND($AJ36/$AH36*2800,2),$AJ36),2)*'umowa o pracę'!$E$8,2),IF($AI36&gt;0,IF($AH36+$AI36&lt;2800,ROUND(ROUND($AJ36+ROUND($AI36*9%,2),2)*'umowa o pracę'!$E$8,2),IF(AND($AH36+$AI36&gt;=2800,$AI36&lt;2800,$AH36&lt;2800),ROUND((ROUND(((2800-$AI36)/$AH36)*$AJ36,2)+ROUND($AI36*9%,2))*'umowa o pracę'!$E$8,2),IF(AND($AH36+$AI36&gt;=2800,$AI36&gt;=2800),ROUND((ROUND(2800*9%,2))*'umowa o pracę'!$E$8,2),IF(AND($AH36+$AI36&gt;=2800,$AH36&gt;=2800,$AI36&lt;2800),ROUND((ROUND($AI36*9%,2)+ROUND(((2800-$AI36)/$AH36)*$AJ36,2))*'umowa o pracę'!$E$8,2),0)))),0)))))</f>
        <v>0</v>
      </c>
      <c r="AO36" s="32">
        <f>IF('umowa o pracę'!$E$7=2020,IF(IF($AG36=1,IF($AI36=0,ROUND(IF($AH36&gt;2600,ROUND($AJ36/$AH36*2600,2),$AJ36)*'umowa o pracę'!$E$8,2),IF($AH36+$AI36&lt;2600,ROUND(ROUND($AJ36+ROUND($AI36*9%,2),2)*'umowa o pracę'!$E$8,2),IF(AND($AH36+$AI36&gt;=2600,$AH36&lt;2600),ROUND((ROUND($AJ36+ROUND((2600-$AH36)*9%,2),2))*'umowa o pracę'!$E$8,2),IF(AND($AH36+$AI36&gt;=2600,$AH36&gt;=2600),ROUND(ROUND($AJ36/$AH36*2600,2)*'umowa o pracę'!$E$8,2),0)))),0)&gt;$H36,$H36,IF($AG36=1,IF($AI36=0,ROUND(IF($AH36&gt;2600,ROUND($AJ36/$AH36*2600,2),$AJ36)*'umowa o pracę'!$E$8,2),IF($AH36+$AI36&lt;2600,ROUND(ROUND($AJ36+ROUND($AI36*9%,2),2)*'umowa o pracę'!$E$8,2),IF(AND($AH36+$AI36&gt;=2600,$AH36&lt;2600),ROUND((ROUND($AJ36+ROUND((2600-$AH36)*9%,2),2))*'umowa o pracę'!$E$8,2),IF(AND($AH36+$AI36&gt;=2600,$AH36&gt;=2600),ROUND(ROUND($AJ36/$AH36*2600,2)*'umowa o pracę'!$E$8,2),0)))),0)),IF('umowa o pracę'!$E$7=2021,IF(IF($AG36=1,IF($AI36=0,ROUND(IF($AH36&gt;2800,ROUND($AJ36/$AH36*2800,2),$AJ36)*'umowa o pracę'!$E$8,2),IF($AH36+$AI36&lt;2800,ROUND(ROUND($AJ36+ROUND($AI36*9%,2),2)*'umowa o pracę'!$E$8,2),IF(AND($AH36+$AI36&gt;=2800,$AH36&lt;2800),ROUND((ROUND($AJ36+ROUND((2800-$AH36)*9%,2),2))*'umowa o pracę'!$E$8,2),IF(AND($AH36+$AI36&gt;=2800,$AH36&gt;=2800),ROUND(ROUND($AJ36/$AH36*2800,2)*'umowa o pracę'!$E$8,2),0)))),0)&gt;$H36,$H36,IF($AG36=1,IF($AI36=0,ROUND(IF($AH36&gt;2800,ROUND($AJ36/$AH36*2800,2),$AJ36)*'umowa o pracę'!$E$8,2),IF($AH36+$AI36&lt;2800,ROUND(ROUND($AJ36+ROUND($AI36*9%,2),2)*'umowa o pracę'!$E$8,2),IF(AND($AH36+$AI36&gt;=2800,$AH36&lt;2800),ROUND((ROUND($AJ36+ROUND((2800-$AH36)*9%,2),2))*'umowa o pracę'!$E$8,2),IF(AND($AH36+$AI36&gt;=2800,$AH36&gt;=2800),ROUND(ROUND($AJ36/$AH36*2800,2)*'umowa o pracę'!$E$8,2),0)))),0)),0))</f>
        <v>0</v>
      </c>
      <c r="AP36" s="32">
        <f>IF('umowa o pracę'!$E$7=2020,IF(IF($AG36=1,IF($AI36=0,ROUND(IF($AH36&gt;2600,ROUND($AK36/$AH36*2600,2),$AK36)*'umowa o pracę'!$E$8,2),ROUND(IF($AH36&gt;2600,ROUND($AK36/$AH36*2600,2),$AK36)*'umowa o pracę'!$E$8,2)),0)&gt;$I36,$I36,IF($AG36=1,IF($AI36=0,ROUND(IF($AH36&gt;2600,ROUND($AK36/$AH36*2600,2),$AK36)*'umowa o pracę'!$E$8,2),ROUND(IF($AH36&gt;2600,ROUND($AK36/$AH36*2600,2),$AK36)*'umowa o pracę'!$E$8,2)),0)),IF('umowa o pracę'!$E$7=2021,IF(IF($AG36=1,IF($AI36=0,ROUND(IF($AH36&gt;2800,ROUND($AK36/$AH36*2800,2),$AK36)*'umowa o pracę'!$E$8,2),ROUND(IF($AH36&gt;2800,ROUND($AK36/$AH36*2800,2),$AK36)*'umowa o pracę'!$E$8,2)),0)&gt;$I36,$I36,IF($AG36=1,IF($AI36=0,ROUND(IF($AH36&gt;2800,ROUND($AK36/$AH36*2800,2),$AK36)*'umowa o pracę'!$E$8,2),ROUND(IF($AH36&gt;2800,ROUND($AK36/$AH36*2800,2),$AK36)*'umowa o pracę'!$E$8,2)),0)),0))</f>
        <v>0</v>
      </c>
      <c r="AQ36" s="56">
        <f>IF('umowa o pracę'!$E$7=2020,$AM36,IF('umowa o pracę'!$E$7=2021,$AN36,0))</f>
        <v>0</v>
      </c>
      <c r="AR36" s="33">
        <f>IF('umowa o pracę'!$E$7=0,0,U36+AF36+AQ36)</f>
        <v>0</v>
      </c>
      <c r="AS36" s="19"/>
      <c r="AT36" s="19"/>
      <c r="AU36" s="19"/>
      <c r="AV36" s="19"/>
      <c r="AW36" s="19"/>
      <c r="AX36" s="19">
        <f t="shared" si="2"/>
        <v>10</v>
      </c>
      <c r="AY36" s="19"/>
      <c r="AZ36" s="234">
        <f t="shared" si="3"/>
        <v>0</v>
      </c>
      <c r="BA36" s="234">
        <f t="shared" si="4"/>
        <v>0</v>
      </c>
      <c r="BB36" s="234">
        <f t="shared" si="5"/>
        <v>0</v>
      </c>
      <c r="BC36" s="234">
        <f t="shared" si="6"/>
        <v>0</v>
      </c>
      <c r="BD36" s="234">
        <f t="shared" si="7"/>
        <v>0</v>
      </c>
      <c r="BE36" s="234">
        <f t="shared" si="8"/>
        <v>0</v>
      </c>
      <c r="BF36" s="234">
        <f t="shared" si="9"/>
        <v>0</v>
      </c>
      <c r="BG36" s="234">
        <f t="shared" si="10"/>
        <v>0</v>
      </c>
      <c r="BH36" s="234">
        <f t="shared" si="11"/>
        <v>0</v>
      </c>
      <c r="BI36" s="238">
        <f t="shared" si="12"/>
        <v>0</v>
      </c>
      <c r="BJ36" s="236"/>
      <c r="BK36" s="236"/>
      <c r="BL36" s="237"/>
    </row>
    <row r="37" spans="1:64" ht="15.75" customHeight="1" x14ac:dyDescent="0.25">
      <c r="A37" s="129">
        <v>26</v>
      </c>
      <c r="B37" s="57"/>
      <c r="C37" s="57"/>
      <c r="D37" s="36"/>
      <c r="E37" s="36"/>
      <c r="F37" s="242"/>
      <c r="G37" s="37">
        <v>1</v>
      </c>
      <c r="H37" s="58">
        <v>0</v>
      </c>
      <c r="I37" s="59">
        <v>0</v>
      </c>
      <c r="J37" s="60">
        <v>0</v>
      </c>
      <c r="K37" s="52">
        <v>1</v>
      </c>
      <c r="L37" s="39">
        <v>0</v>
      </c>
      <c r="M37" s="39">
        <v>0</v>
      </c>
      <c r="N37" s="39">
        <v>0</v>
      </c>
      <c r="O37" s="39">
        <v>0</v>
      </c>
      <c r="P37" s="35">
        <f>IF('umowa o pracę'!$E$7=2020,ROUND(IF($L37&gt;=2600,2600*'umowa o pracę'!$E$8,$L37*'umowa o pracę'!$E$8),2),IF('umowa o pracę'!$E$7=2021,ROUND(IF($L37&gt;=2800,2800*'umowa o pracę'!$E$8,$L37*'umowa o pracę'!$E$8),2),0))</f>
        <v>0</v>
      </c>
      <c r="Q37" s="252">
        <f>IF(IF(IF(AND($K37=1,$I37&gt;0),ROUND(IF($L37+$M37&gt;=2600,2600*'umowa o pracę'!$E$8,($L37+$M37)*'umowa o pracę'!$E$8),2)+IF($M37=0,ROUND(IF($L37&gt;2600,ROUND($O37/$L37*2600,2),$O37)*'umowa o pracę'!$E$8,2),ROUND(IF($L37&gt;2600,ROUND($O37/$L37*2600,2),$O37)*'umowa o pracę'!$E$8,2)),ROUND(IF($L37+$M37&gt;=2600,2600*'umowa o pracę'!$E$8,($L37+$M37)*'umowa o pracę'!$E$8),2)-IF($M37=0,ROUND(ROUND(IF($L37&gt;2600,ROUND($N37/$L37*2600,2),$N37),2)*'umowa o pracę'!$E$8,2),IF($M37&gt;0,IF($L37+$M37&lt;2600,ROUND(ROUND($N37+ROUND($M37*9%,2),2)*'umowa o pracę'!$E$8,2),IF(AND($L37+$M37&gt;=2600,$M37&lt;2600,$L37&lt;2600),ROUND((ROUND(((2600-$M37)/$L37)*$N37,2)+ROUND($M37*9%,2))*'umowa o pracę'!$E$8,2),IF(AND($L37+$M37&gt;=2600,$M37&gt;=2600),ROUND((ROUND(2600*9%,2))*'umowa o pracę'!$E$8,2),IF(AND($L37+$M37&gt;=2600,$L37&gt;=2600,$M37&lt;2600),ROUND((ROUND($M37*9%,2)+ROUND(((2600-$M37)/$L37)*$N37,2))*'umowa o pracę'!$E$8,2),0)))),0)))&gt;$J37,$J37,IF(AND($K37=1,$I37&gt;0),ROUND(IF($L37+$M37&gt;=2600,2600*'umowa o pracę'!$E$8,($L37+$M37)*'umowa o pracę'!$E$8),2)+IF($M37=0,ROUND(IF($L37&gt;2600,ROUND($O37/$L37*2600,2),$O37)*'umowa o pracę'!$E$8,2),ROUND(IF($L37&gt;2600,ROUND($O37/$L37*2600,2),$O37)*'umowa o pracę'!$E$8,2)),ROUND(IF($L37+$M37&gt;=2600,2600*'umowa o pracę'!$E$8,($L37+$M37)*'umowa o pracę'!$E$8),2)-IF($M37=0,ROUND(ROUND(IF($L37&gt;2600,ROUND($N37/$L37*2600,2),$N37),2)*'umowa o pracę'!$E$8,2),IF($M37&gt;0,IF($L37+$M37&lt;2600,ROUND(ROUND($N37+ROUND($M37*9%,2),2)*'umowa o pracę'!$E$8,2),IF(AND($L37+$M37&gt;=2600,$M37&lt;2600,$L37&lt;2600),ROUND((ROUND(((2600-$M37)/$L37)*$N37,2)+ROUND($M37*9%,2))*'umowa o pracę'!$E$8,2),IF(AND($L37+$M37&gt;=2600,$M37&gt;=2600),ROUND((ROUND(2600*9%,2))*'umowa o pracę'!$E$8,2),IF(AND($L37+$M37&gt;=2600,$L37&gt;=2600,$M37&lt;2600),ROUND((ROUND($M37*9%,2)+ROUND(((2600-$M37)/$L37)*$N37,2))*'umowa o pracę'!$E$8,2),0)))),0))))&gt;$J37,$J37,IF(IF(AND($K37=1,$I37&gt;0),ROUND(IF($L37+$M37&gt;=2600,2600*'umowa o pracę'!$E$8,($L37+$M37)*'umowa o pracę'!$E$8),2)+IF($M37=0,ROUND(IF($L37&gt;2600,ROUND($O37/$L37*2600,2),$O37)*'umowa o pracę'!$E$8,2),ROUND(IF($L37&gt;2600,ROUND($O37/$L37*2600,2),$O37)*'umowa o pracę'!$E$8,2)),ROUND(IF($L37+$M37&gt;=2600,2600*'umowa o pracę'!$E$8,($L37+$M37)*'umowa o pracę'!$E$8),2)-IF($M37=0,ROUND(ROUND(IF($L37&gt;2600,ROUND($N37/$L37*2600,2),$N37),2)*'umowa o pracę'!$E$8,2),IF($M37&gt;0,IF($L37+$M37&lt;2600,ROUND(ROUND($N37+ROUND($M37*9%,2),2)*'umowa o pracę'!$E$8,2),IF(AND($L37+$M37&gt;=2600,$M37&lt;2600,$L37&lt;2600),ROUND((ROUND(((2600-$M37)/$L37)*$N37,2)+ROUND($M37*9%,2))*'umowa o pracę'!$E$8,2),IF(AND($L37+$M37&gt;=2600,$M37&gt;=2600),ROUND((ROUND(2600*9%,2))*'umowa o pracę'!$E$8,2),IF(AND($L37+$M37&gt;=2600,$L37&gt;=2600,$M37&lt;2600),ROUND((ROUND($M37*9%,2)+ROUND(((2600-$M37)/$L37)*$N37,2))*'umowa o pracę'!$E$8,2),0)))),0)))&gt;$J37,$J37,IF(AND($K37=1,$I37&gt;0),ROUND(IF($L37+$M37&gt;=2600,2600*'umowa o pracę'!$E$8,($L37+$M37)*'umowa o pracę'!$E$8),2)+IF($M37=0,ROUND(IF($L37&gt;2600,ROUND($O37/$L37*2600,2),$O37)*'umowa o pracę'!$E$8,2),ROUND(IF($L37&gt;2600,ROUND($O37/$L37*2600,2),$O37)*'umowa o pracę'!$E$8,2)),ROUND(IF($L37+$M37&gt;=2600,2600*'umowa o pracę'!$E$8,($L37+$M37)*'umowa o pracę'!$E$8),2)-IF(AND($M37=0,I37&gt;0),ROUND(ROUND(IF($L37&gt;2600,ROUND($N37/$L37*2600,2),$N37),2)*'umowa o pracę'!$E$8,2),IF($M37&gt;0,IF($L37+$M37&lt;2600,ROUND(ROUND($N37+ROUND($M37*9%,2),2)*'umowa o pracę'!$E$8,2),IF(AND($L37+$M37&gt;=2600,$M37&lt;2600,$L37&lt;2600),ROUND((ROUND(((2600-$M37)/$L37)*$N37,2)+ROUND($M37*9%,2))*'umowa o pracę'!$E$8,2),IF(AND($L37+$M37&gt;=2600,$M37&gt;=2600),ROUND((ROUND(2600*9%,2))*'umowa o pracę'!$E$8,2),IF(AND($L37+$M37&gt;=2600,$L37&gt;=2600,$M37&lt;2600),ROUND((ROUND($M37*9%,2)+ROUND(((2600-$M37)/$L37)*$N37,2))*'umowa o pracę'!$E$8,2),0)))),0)))))</f>
        <v>0</v>
      </c>
      <c r="R37" s="252">
        <f>IF(IF(IF(AND($K37=1,$I37&gt;0),ROUND(IF($L37+$M37&gt;=2800,2800*'umowa o pracę'!$E$8,($L37+$M37)*'umowa o pracę'!$E$8),2)+IF($M37=0,ROUND(IF($L37&gt;2800,ROUND($O37/$L37*2800,2),$O37)*'umowa o pracę'!$E$8,2),ROUND(IF($L37&gt;2800,ROUND($O37/$L37*2800,2),$O37)*'umowa o pracę'!$E$8,2)),ROUND(IF($L37+$M37&gt;=2800,2800*'umowa o pracę'!$E$8,($L37+$M37)*'umowa o pracę'!$E$8),2)-IF($M37=0,ROUND(ROUND(IF($L37&gt;2800,ROUND($N37/$L37*2800,2),$N37),2)*'umowa o pracę'!$E$8,2),IF($M37&gt;0,IF($L37+$M37&lt;2800,ROUND(ROUND($N37+ROUND($M37*9%,2),2)*'umowa o pracę'!$E$8,2),IF(AND($L37+$M37&gt;=2800,$M37&lt;2800,$L37&lt;2800),ROUND((ROUND(((2800-$M37)/$L37)*$N37,2)+ROUND($M37*9%,2))*'umowa o pracę'!$E$8,2),IF(AND($L37+$M37&gt;=2800,$M37&gt;=2800),ROUND((ROUND(2800*9%,2))*'umowa o pracę'!$E$8,2),IF(AND($L37+$M37&gt;=2800,$L37&gt;=2800,$M37&lt;2800),ROUND((ROUND($M37*9%,2)+ROUND(((2800-$M37)/$L37)*$N37,2))*'umowa o pracę'!$E$8,2),0)))),0)))&gt;$J37,$J37,IF(AND($K37=1,$I37&gt;0),ROUND(IF($L37+$M37&gt;=2800,2800*'umowa o pracę'!$E$8,($L37+$M37)*'umowa o pracę'!$E$8),2)+IF($M37=0,ROUND(IF($L37&gt;2800,ROUND($O37/$L37*2800,2),$O37)*'umowa o pracę'!$E$8,2),ROUND(IF($L37&gt;2800,ROUND($O37/$L37*2800,2),$O37)*'umowa o pracę'!$E$8,2)),ROUND(IF($L37+$M37&gt;=2800,2800*'umowa o pracę'!$E$8,($L37+$M37)*'umowa o pracę'!$E$8),2)-IF($M37=0,ROUND(ROUND(IF($L37&gt;2800,ROUND($N37/$L37*2800,2),$N37),2)*'umowa o pracę'!$E$8,2),IF($M37&gt;0,IF($L37+$M37&lt;2800,ROUND(ROUND($N37+ROUND($M37*9%,2),2)*'umowa o pracę'!$E$8,2),IF(AND($L37+$M37&gt;=2800,$M37&lt;2800,$L37&lt;2800),ROUND((ROUND(((2800-$M37)/$L37)*$N37,2)+ROUND($M37*9%,2))*'umowa o pracę'!$E$8,2),IF(AND($L37+$M37&gt;=2800,$M37&gt;=2800),ROUND((ROUND(2800*9%,2))*'umowa o pracę'!$E$8,2),IF(AND($L37+$M37&gt;=2800,$L37&gt;=2800,$M37&lt;2800),ROUND((ROUND($M37*9%,2)+ROUND(((2800-$M37)/$L37)*$N37,2))*'umowa o pracę'!$E$8,2),0)))),0))))&gt;$J37,$J37,IF(IF(AND($K37=1,$I37&gt;0),ROUND(IF($L37+$M37&gt;=2800,2800*'umowa o pracę'!$E$8,($L37+$M37)*'umowa o pracę'!$E$8),2)+IF($M37=0,ROUND(IF($L37&gt;2800,ROUND($O37/$L37*2800,2),$O37)*'umowa o pracę'!$E$8,2),ROUND(IF($L37&gt;2800,ROUND($O37/$L37*2800,2),$O37)*'umowa o pracę'!$E$8,2)),ROUND(IF($L37+$M37&gt;=2800,2800*'umowa o pracę'!$E$8,($L37+$M37)*'umowa o pracę'!$E$8),2)-IF($M37=0,ROUND(ROUND(IF($L37&gt;2800,ROUND($N37/$L37*2800,2),$N37),2)*'umowa o pracę'!$E$8,2),IF($M37&gt;0,IF($L37+$M37&lt;2800,ROUND(ROUND($N37+ROUND($M37*9%,2),2)*'umowa o pracę'!$E$8,2),IF(AND($L37+$M37&gt;=2800,$M37&lt;2800,$L37&lt;2800),ROUND((ROUND(((2800-$M37)/$L37)*$N37,2)+ROUND($M37*9%,2))*'umowa o pracę'!$E$8,2),IF(AND($L37+$M37&gt;=2800,$M37&gt;=2800),ROUND((ROUND(2800*9%,2))*'umowa o pracę'!$E$8,2),IF(AND($L37+$M37&gt;=2800,$L37&gt;=2800,$M37&lt;2800),ROUND((ROUND($M37*9%,2)+ROUND(((2800-$M37)/$L37)*$N37,2))*'umowa o pracę'!$E$8,2),0)))),0)))&gt;$J37,$J37,IF(AND($K37=1,$I37&gt;0),ROUND(IF($L37+$M37&gt;=2800,2800*'umowa o pracę'!$E$8,($L37+$M37)*'umowa o pracę'!$E$8),2)+IF($M37=0,ROUND(IF($L37&gt;2800,ROUND($O37/$L37*2800,2),$O37)*'umowa o pracę'!$E$8,2),ROUND(IF($L37&gt;2800,ROUND($O37/$L37*2800,2),$O37)*'umowa o pracę'!$E$8,2)),ROUND(IF($L37+$M37&gt;=2800,2800*'umowa o pracę'!$E$8,($L37+$M37)*'umowa o pracę'!$E$8),2)-IF(AND($M37=0,I37&gt;0),ROUND(ROUND(IF($L37&gt;2800,ROUND($N37/$L37*2800,2),$N37),2)*'umowa o pracę'!$E$8,2),IF($M37&gt;0,IF($L37+$M37&lt;2800,ROUND(ROUND($N37+ROUND($M37*9%,2),2)*'umowa o pracę'!$E$8,2),IF(AND($L37+$M37&gt;=2800,$M37&lt;2800,$L37&lt;2800),ROUND((ROUND(((2800-$M37)/$L37)*$N37,2)+ROUND($M37*9%,2))*'umowa o pracę'!$E$8,2),IF(AND($L37+$M37&gt;=2800,$M37&gt;=2800),ROUND((ROUND(2800*9%,2))*'umowa o pracę'!$E$8,2),IF(AND($L37+$M37&gt;=2800,$L37&gt;=2800,$M37&lt;2800),ROUND((ROUND($M37*9%,2)+ROUND(((2800-$M37)/$L37)*$N37,2))*'umowa o pracę'!$E$8,2),0)))),0)))))</f>
        <v>0</v>
      </c>
      <c r="S37" s="32">
        <f>IF('umowa o pracę'!$E$7=2020,IF(IF($K37=1,IF($M37=0,ROUND(IF($L37&gt;2600,ROUND($N37/$L37*2600,2),$N37)*'umowa o pracę'!$E$8,2),IF($L37+$M37&lt;2600,ROUND(ROUND($N37+ROUND($M37*9%,2),2)*'umowa o pracę'!$E$8,2),IF(AND($L37+$M37&gt;=2600,$L37&lt;2600),ROUND((ROUND($N37+ROUND((2600-$L37)*9%,2),2))*'umowa o pracę'!$E$8,2),IF(AND($L37+$M37&gt;=2600,$L37&gt;=2600),ROUND(ROUND($N37/$L37*2600,2)*'umowa o pracę'!$E$8,2),0)))),0)&gt;$H37,$H37,IF($K37=1,IF($M37=0,ROUND(IF($L37&gt;2600,ROUND($N37/$L37*2600,2),$N37)*'umowa o pracę'!$E$8,2),IF($L37+$M37&lt;2600,ROUND(ROUND($N37+ROUND($M37*9%,2),2)*'umowa o pracę'!$E$8,2),IF(AND($L37+$M37&gt;=2600,$L37&lt;2600),ROUND((ROUND($N37+ROUND((2600-$L37)*9%,2),2))*'umowa o pracę'!$E$8,2),IF(AND($L37+$M37&gt;=2600,$L37&gt;=2600),ROUND(ROUND($N37/$L37*2600,2)*'umowa o pracę'!$E$8,2),0)))),0)),IF('umowa o pracę'!$E$7=2021,IF(IF($K37=1,IF($M37=0,ROUND(IF($L37&gt;2800,ROUND($N37/$L37*2800,2),$N37)*'umowa o pracę'!$E$8,2),IF($L37+$M37&lt;2800,ROUND(ROUND($N37+ROUND($M37*9%,2),2)*'umowa o pracę'!$E$8,2),IF(AND($L37+$M37&gt;=2800,$L37&lt;2800),ROUND((ROUND($N37+ROUND((2800-$L37)*9%,2),2))*'umowa o pracę'!$E$8,2),IF(AND($L37+$M37&gt;=2800,$L37&gt;=2800),ROUND(ROUND($N37/$L37*2800,2)*'umowa o pracę'!$E$8,2),0)))),0)&gt;$H37,$H37,IF($K37=1,IF($M37=0,ROUND(IF($L37&gt;2800,ROUND($N37/$L37*2800,2),$N37)*'umowa o pracę'!$E$8,2),IF($L37+$M37&lt;2800,ROUND(ROUND($N37+ROUND($M37*9%,2),2)*'umowa o pracę'!$E$8,2),IF(AND($L37+$M37&gt;=2800,$L37&lt;2800),ROUND((ROUND($N37+ROUND((2800-$L37)*9%,2),2))*'umowa o pracę'!$E$8,2),IF(AND($L37+$M37&gt;=2800,$L37&gt;=2800),ROUND(ROUND($N37/$L37*2800,2)*'umowa o pracę'!$E$8,2),0)))),0)),0))</f>
        <v>0</v>
      </c>
      <c r="T37" s="32">
        <f>IF('umowa o pracę'!$E$7=2020,IF(IF($K37=1,IF($M37=0,ROUND(IF($L37&gt;2600,ROUND($O37/$L37*2600,2),$O37)*'umowa o pracę'!$E$8,2),ROUND(IF($L37&gt;2600,ROUND($O37/$L37*2600,2),$O37)*'umowa o pracę'!$E$8,2)),0)&gt;$I37,$I37,IF($K37=1,IF($M37=0,ROUND(IF($L37&gt;2600,ROUND($O37/$L37*2600,2),$O37)*'umowa o pracę'!$E$8,2),ROUND(IF($L37&gt;2600,ROUND($O37/$L37*2600,2),$O37)*'umowa o pracę'!$E$8,2)),0)),IF('umowa o pracę'!$E$7=2021,IF(IF($K37=1,IF($M37=0,ROUND(IF($L37&gt;2800,ROUND($O37/$L37*2800,2),$O37)*'umowa o pracę'!$E$8,2),ROUND(IF($L37&gt;2800,ROUND($O37/$L37*2800,2),$O37)*'umowa o pracę'!$E$8,2)),0)&gt;$I37,$I37,IF($K37=1,IF($M37=0,ROUND(IF($L37&gt;2800,ROUND($O37/$L37*2800,2),$O37)*'umowa o pracę'!$E$8,2),ROUND(IF($L37&gt;2800,ROUND($O37/$L37*2800,2),$O37)*'umowa o pracę'!$E$8,2)),0)),0))</f>
        <v>0</v>
      </c>
      <c r="U37" s="51">
        <f>IF('umowa o pracę'!$E$7=2020,$Q37,IF('umowa o pracę'!$E$7=2021,$R37,0))</f>
        <v>0</v>
      </c>
      <c r="V37" s="53">
        <f t="shared" si="0"/>
        <v>1</v>
      </c>
      <c r="W37" s="54">
        <f>IF('umowa o pracę'!$E$6&lt;2,0,$L37)</f>
        <v>0</v>
      </c>
      <c r="X37" s="54">
        <f>IF('umowa o pracę'!$E$6&lt;2,0,$M37)</f>
        <v>0</v>
      </c>
      <c r="Y37" s="55">
        <f>IF('umowa o pracę'!$E$6&lt;2,0,$N37)</f>
        <v>0</v>
      </c>
      <c r="Z37" s="55">
        <f>IF('umowa o pracę'!$E$6&lt;2,0,$O37)</f>
        <v>0</v>
      </c>
      <c r="AA37" s="32">
        <f>IF('umowa o pracę'!$E$7=2020,ROUND(IF($W37&gt;=2600,2600*'umowa o pracę'!$E$8,$W37*'umowa o pracę'!$E$8),2),IF('umowa o pracę'!$E$7=2021,ROUND(IF($W37&gt;=2800,2800*'umowa o pracę'!$E$8,$W37*'umowa o pracę'!$E$8),2),0))</f>
        <v>0</v>
      </c>
      <c r="AB37" s="32">
        <f>IF(IF(IF(AND($V37=1,$I37&gt;0),ROUND(IF($W37+$X37&gt;=2600,2600*'umowa o pracę'!$E$8,($W37+$X37)*'umowa o pracę'!$E$8),2)+IF($X37=0,ROUND(IF($W37&gt;2600,ROUND($Z37/$W37*2600,2),$Z37)*'umowa o pracę'!$E$8,2),ROUND(IF($W37&gt;2600,ROUND($Z37/$W37*2600,2),$Z37)*'umowa o pracę'!$E$8,2)),ROUND(IF($W37+$X37&gt;=2600,2600*'umowa o pracę'!$E$8,($W37+$X37)*'umowa o pracę'!$E$8),2)-IF($X37=0,ROUND(ROUND(IF($W37&gt;2600,ROUND($Y37/$W37*2600,2),$Y37),2)*'umowa o pracę'!$E$8,2),IF($X37&gt;0,IF($W37+$X37&lt;2600,ROUND(ROUND($Y37+ROUND($X37*9%,2),2)*'umowa o pracę'!$E$8,2),IF(AND($W37+$X37&gt;=2600,$X37&lt;2600,$W37&lt;2600),ROUND((ROUND(((2600-$X37)/$W37)*$Y37,2)+ROUND($X37*9%,2))*'umowa o pracę'!$E$8,2),IF(AND($W37+$X37&gt;=2600,$X37&gt;=2600),ROUND((ROUND(2600*9%,2))*'umowa o pracę'!$E$8,2),IF(AND($W37+$X37&gt;=2600,$W37&gt;=2600,$X37&lt;2600),ROUND((ROUND($X37*9%,2)+ROUND(((2600-$X37)/$W37)*$Y37,2))*'umowa o pracę'!$E$8,2),0)))),0)))&gt;$J37,$J37,IF(AND($V37=1,$I37&gt;0),ROUND(IF($W37+$X37&gt;=2600,2600*'umowa o pracę'!$E$8,($W37+$X37)*'umowa o pracę'!$E$8),2)+IF($X37=0,ROUND(IF($W37&gt;2600,ROUND($Z37/$W37*2600,2),$Z37)*'umowa o pracę'!$E$8,2),ROUND(IF($W37&gt;2600,ROUND($Z37/$W37*2600,2),$Z37)*'umowa o pracę'!$E$8,2)),ROUND(IF($W37+$X37&gt;=2600,2600*'umowa o pracę'!$E$8,($W37+$X37)*'umowa o pracę'!$E$8),2)-IF($X37=0,ROUND(ROUND(IF($W37&gt;2600,ROUND($Y37/$W37*2600,2),$Y37),2)*'umowa o pracę'!$E$8,2),IF($X37&gt;0,IF($W37+$X37&lt;2600,ROUND(ROUND($Y37+ROUND($X37*9%,2),2)*'umowa o pracę'!$E$8,2),IF(AND($W37+$X37&gt;=2600,$X37&lt;2600,$W37&lt;2600),ROUND((ROUND(((2600-$X37)/$W37)*$Y37,2)+ROUND($X37*9%,2))*'umowa o pracę'!$E$8,2),IF(AND($W37+$X37&gt;=2600,$X37&gt;=2600),ROUND((ROUND(2600*9%,2))*'umowa o pracę'!$E$8,2),IF(AND($W37+$X37&gt;=2600,$W37&gt;=2600,$X37&lt;2600),ROUND((ROUND($X37*9%,2)+ROUND(((2600-$X37)/$W37)*$Y37,2))*'umowa o pracę'!$E$8,2),0)))),0))))&gt;$J37,$J37,IF(IF(AND($V37=1,$I37&gt;0),ROUND(IF($W37+$X37&gt;=2600,2600*'umowa o pracę'!$E$8,($W37+$X37)*'umowa o pracę'!$E$8),2)+IF($X37=0,ROUND(IF($W37&gt;2600,ROUND($Z37/$W37*2600,2),$Z37)*'umowa o pracę'!$E$8,2),ROUND(IF($W37&gt;2600,ROUND($Z37/$W37*2600,2),$Z37)*'umowa o pracę'!$E$8,2)),ROUND(IF($W37+$X37&gt;=2600,2600*'umowa o pracę'!$E$8,($W37+$X37)*'umowa o pracę'!$E$8),2)-IF($X37=0,ROUND(ROUND(IF($W37&gt;2600,ROUND($Y37/$W37*2600,2),$Y37),2)*'umowa o pracę'!$E$8,2),IF($X37&gt;0,IF($W37+$X37&lt;2600,ROUND(ROUND($Y37+ROUND($X37*9%,2),2)*'umowa o pracę'!$E$8,2),IF(AND($W37+$X37&gt;=2600,$X37&lt;2600,$W37&lt;2600),ROUND((ROUND(((2600-$X37)/$W37)*$Y37,2)+ROUND($X37*9%,2))*'umowa o pracę'!$E$8,2),IF(AND($W37+$X37&gt;=2600,$X37&gt;=2600),ROUND((ROUND(2600*9%,2))*'umowa o pracę'!$E$8,2),IF(AND($W37+$X37&gt;=2600,$W37&gt;=2600,$X37&lt;2600),ROUND((ROUND($X37*9%,2)+ROUND(((2600-$X37)/$W37)*$Y37,2))*'umowa o pracę'!$E$8,2),0)))),0)))&gt;$J37,$J37,IF(AND($V37=1,$I37&gt;0),ROUND(IF($W37+$X37&gt;=2600,2600*'umowa o pracę'!$E$8,($W37+$X37)*'umowa o pracę'!$E$8),2)+IF($X37=0,ROUND(IF($W37&gt;2600,ROUND($Z37/$W37*2600,2),$Z37)*'umowa o pracę'!$E$8,2),ROUND(IF($W37&gt;2600,ROUND($Z37/$W37*2600,2),$Z37)*'umowa o pracę'!$E$8,2)),ROUND(IF($W37+$X37&gt;=2600,2600*'umowa o pracę'!$E$8,($W37+$X37)*'umowa o pracę'!$E$8),2)-IF(AND($X37=0,I37&gt;0),ROUND(ROUND(IF($W37&gt;2600,ROUND($Y37/$W37*2600,2),$Y37),2)*'umowa o pracę'!$E$8,2),IF($X37&gt;0,IF($W37+$X37&lt;2600,ROUND(ROUND($Y37+ROUND($X37*9%,2),2)*'umowa o pracę'!$E$8,2),IF(AND($W37+$X37&gt;=2600,$X37&lt;2600,$W37&lt;2600),ROUND((ROUND(((2600-$X37)/$W37)*$Y37,2)+ROUND($X37*9%,2))*'umowa o pracę'!$E$8,2),IF(AND($W37+$X37&gt;=2600,$X37&gt;=2600),ROUND((ROUND(2600*9%,2))*'umowa o pracę'!$E$8,2),IF(AND($W37+$X37&gt;=2600,$W37&gt;=2600,$X37&lt;2600),ROUND((ROUND($X37*9%,2)+ROUND(((2600-$X37)/$W37)*$Y37,2))*'umowa o pracę'!$E$8,2),0)))),0)))))</f>
        <v>0</v>
      </c>
      <c r="AC37" s="32">
        <f>IF(IF(IF(AND($V37=1,$I37&gt;0),ROUND(IF($W37+$X37&gt;=2800,2800*'umowa o pracę'!$E$8,($W37+$X37)*'umowa o pracę'!$E$8),2)+IF($X37=0,ROUND(IF($W37&gt;2800,ROUND($Z37/$W37*2800,2),$Z37)*'umowa o pracę'!$E$8,2),ROUND(IF($W37&gt;2800,ROUND($Z37/$W37*2800,2),$Z37)*'umowa o pracę'!$E$8,2)),ROUND(IF($W37+$X37&gt;=2800,2800*'umowa o pracę'!$E$8,($W37+$X37)*'umowa o pracę'!$E$8),2)-IF($X37=0,ROUND(ROUND(IF($W37&gt;2800,ROUND($Y37/$W37*2800,2),$Y37),2)*'umowa o pracę'!$E$8,2),IF($X37&gt;0,IF($W37+$X37&lt;2800,ROUND(ROUND($Y37+ROUND($X37*9%,2),2)*'umowa o pracę'!$E$8,2),IF(AND($W37+$X37&gt;=2800,$X37&lt;2800,$W37&lt;2800),ROUND((ROUND(((2800-$X37)/$W37)*$Y37,2)+ROUND($X37*9%,2))*'umowa o pracę'!$E$8,2),IF(AND($W37+$X37&gt;=2800,$X37&gt;=2800),ROUND((ROUND(2800*9%,2))*'umowa o pracę'!$E$8,2),IF(AND($W37+$X37&gt;=2800,$W37&gt;=2800,$X37&lt;2800),ROUND((ROUND($X37*9%,2)+ROUND(((2800-$X37)/$W37)*$Y37,2))*'umowa o pracę'!$E$8,2),0)))),0)))&gt;$J37,$J37,IF(AND($V37=1,$I37&gt;0),ROUND(IF($W37+$X37&gt;=2800,2800*'umowa o pracę'!$E$8,($W37+$X37)*'umowa o pracę'!$E$8),2)+IF($X37=0,ROUND(IF($W37&gt;2800,ROUND($Z37/$W37*2800,2),$Z37)*'umowa o pracę'!$E$8,2),ROUND(IF($W37&gt;2800,ROUND($Z37/$W37*2800,2),$Z37)*'umowa o pracę'!$E$8,2)),ROUND(IF($W37+$X37&gt;=2800,2800*'umowa o pracę'!$E$8,($W37+$X37)*'umowa o pracę'!$E$8),2)-IF($X37=0,ROUND(ROUND(IF($W37&gt;2800,ROUND($Y37/$W37*2800,2),$Y37),2)*'umowa o pracę'!$E$8,2),IF($X37&gt;0,IF($W37+$X37&lt;2800,ROUND(ROUND($Y37+ROUND($X37*9%,2),2)*'umowa o pracę'!$E$8,2),IF(AND($W37+$X37&gt;=2800,$X37&lt;2800,$W37&lt;2800),ROUND((ROUND(((2800-$X37)/$W37)*$Y37,2)+ROUND($X37*9%,2))*'umowa o pracę'!$E$8,2),IF(AND($W37+$X37&gt;=2800,$X37&gt;=2800),ROUND((ROUND(2800*9%,2))*'umowa o pracę'!$E$8,2),IF(AND($W37+$X37&gt;=2800,$W37&gt;=2800,$X37&lt;2800),ROUND((ROUND($X37*9%,2)+ROUND(((2800-$X37)/$W37)*$Y37,2))*'umowa o pracę'!$E$8,2),0)))),0))))&gt;$J37,$J37,IF(IF(AND($V37=1,$I37&gt;0),ROUND(IF($W37+$X37&gt;=2800,2800*'umowa o pracę'!$E$8,($W37+$X37)*'umowa o pracę'!$E$8),2)+IF($X37=0,ROUND(IF($W37&gt;2800,ROUND($Z37/$W37*2800,2),$Z37)*'umowa o pracę'!$E$8,2),ROUND(IF($W37&gt;2800,ROUND($Z37/$W37*2800,2),$Z37)*'umowa o pracę'!$E$8,2)),ROUND(IF($W37+$X37&gt;=2800,2800*'umowa o pracę'!$E$8,($W37+$X37)*'umowa o pracę'!$E$8),2)-IF($X37=0,ROUND(ROUND(IF($W37&gt;2800,ROUND($Y37/$W37*2800,2),$Y37),2)*'umowa o pracę'!$E$8,2),IF($X37&gt;0,IF($W37+$X37&lt;2800,ROUND(ROUND($Y37+ROUND($X37*9%,2),2)*'umowa o pracę'!$E$8,2),IF(AND($W37+$X37&gt;=2800,$X37&lt;2800,$W37&lt;2800),ROUND((ROUND(((2800-$X37)/$W37)*$Y37,2)+ROUND($X37*9%,2))*'umowa o pracę'!$E$8,2),IF(AND($W37+$X37&gt;=2800,$X37&gt;=2800),ROUND((ROUND(2800*9%,2))*'umowa o pracę'!$E$8,2),IF(AND($W37+$X37&gt;=2800,$W37&gt;=2800,$X37&lt;2800),ROUND((ROUND($X37*9%,2)+ROUND(((2800-$X37)/$W37)*$Y37,2))*'umowa o pracę'!$E$8,2),0)))),0)))&gt;$J37,$J37,IF(AND($V37=1,$I37&gt;0),ROUND(IF($W37+$X37&gt;=2800,2800*'umowa o pracę'!$E$8,($W37+$X37)*'umowa o pracę'!$E$8),2)+IF($X37=0,ROUND(IF($W37&gt;2800,ROUND($Z37/$W37*2800,2),$Z37)*'umowa o pracę'!$E$8,2),ROUND(IF($W37&gt;2800,ROUND($Z37/$W37*2800,2),$Z37)*'umowa o pracę'!$E$8,2)),ROUND(IF($W37+$X37&gt;=2800,2800*'umowa o pracę'!$E$8,($W37+$X37)*'umowa o pracę'!$E$8),2)-IF(AND($X37=0,I37&gt;0),ROUND(ROUND(IF($W37&gt;2800,ROUND($Y37/$W37*2800,2),$Y37),2)*'umowa o pracę'!$E$8,2),IF($X37&gt;0,IF($W37+$X37&lt;2800,ROUND(ROUND($Y37+ROUND($X37*9%,2),2)*'umowa o pracę'!$E$8,2),IF(AND($W37+$X37&gt;=2800,$X37&lt;2800,$W37&lt;2800),ROUND((ROUND(((2800-$X37)/$W37)*$Y37,2)+ROUND($X37*9%,2))*'umowa o pracę'!$E$8,2),IF(AND($W37+$X37&gt;=2800,$X37&gt;=2800),ROUND((ROUND(2800*9%,2))*'umowa o pracę'!$E$8,2),IF(AND($W37+$X37&gt;=2800,$W37&gt;=2800,$X37&lt;2800),ROUND((ROUND($X37*9%,2)+ROUND(((2800-$X37)/$W37)*$Y37,2))*'umowa o pracę'!$E$8,2),0)))),0)))))</f>
        <v>0</v>
      </c>
      <c r="AD37" s="32">
        <f>IF('umowa o pracę'!$E$7=2020,IF(IF($V37=1,IF($X37=0,ROUND(IF($W37&gt;2600,ROUND($Y37/$W37*2600,2),$Y37)*'umowa o pracę'!$E$8,2),IF($W37+$X37&lt;2600,ROUND(ROUND($Y37+ROUND($X37*9%,2),2)*'umowa o pracę'!$E$8,2),IF(AND($W37+$X37&gt;=2600,$W37&lt;2600),ROUND((ROUND($Y37+ROUND((2600-$W37)*9%,2),2))*'umowa o pracę'!$E$8,2),IF(AND($W37+$X37&gt;=2600,$W37&gt;=2600),ROUND(ROUND($Y37/$W37*2600,2)*'umowa o pracę'!$E$8,2),0)))),0)&gt;$H37,$H37,IF($V37=1,IF($X37=0,ROUND(IF($W37&gt;2600,ROUND($Y37/$W37*2600,2),$Y37)*'umowa o pracę'!$E$8,2),IF($W37+$X37&lt;2600,ROUND(ROUND($Y37+ROUND($X37*9%,2),2)*'umowa o pracę'!$E$8,2),IF(AND($W37+$X37&gt;=2600,$W37&lt;2600),ROUND((ROUND($Y37+ROUND((2600-$W37)*9%,2),2))*'umowa o pracę'!$E$8,2),IF(AND($W37+$X37&gt;=2600,$W37&gt;=2600),ROUND(ROUND($Y37/$W37*2600,2)*'umowa o pracę'!$E$8,2),0)))),0)),IF('umowa o pracę'!$E$7=2021,IF(IF($V37=1,IF($X37=0,ROUND(IF($W37&gt;2800,ROUND($Y37/$W37*2800,2),$Y37)*'umowa o pracę'!$E$8,2),IF($W37+$X37&lt;2800,ROUND(ROUND($Y37+ROUND($X37*9%,2),2)*'umowa o pracę'!$E$8,2),IF(AND($W37+$X37&gt;=2800,$W37&lt;2800),ROUND((ROUND($Y37+ROUND((2800-$W37)*9%,2),2))*'umowa o pracę'!$E$8,2),IF(AND($W37+$X37&gt;=2800,$W37&gt;=2800),ROUND(ROUND($Y37/$W37*2800,2)*'umowa o pracę'!$E$8,2),0)))),0)&gt;$H37,$H37,IF($V37=1,IF($X37=0,ROUND(IF($W37&gt;2800,ROUND($Y37/$W37*2800,2),$Y37)*'umowa o pracę'!$E$8,2),IF($W37+$X37&lt;2800,ROUND(ROUND($Y37+ROUND($X37*9%,2),2)*'umowa o pracę'!$E$8,2),IF(AND($W37+$X37&gt;=2800,$W37&lt;2800),ROUND((ROUND($Y37+ROUND((2800-$W37)*9%,2),2))*'umowa o pracę'!$E$8,2),IF(AND($W37+$X37&gt;=2800,$W37&gt;=2800),ROUND(ROUND($Y37/$W37*2800,2)*'umowa o pracę'!$E$8,2),0)))),0)),0))</f>
        <v>0</v>
      </c>
      <c r="AE37" s="32">
        <f>IF('umowa o pracę'!$E$7=2020,IF(IF($V37=1,IF($X37=0,ROUND(IF($W37&gt;2600,ROUND($Z37/$W37*2600,2),$Z37)*'umowa o pracę'!$E$8,2),ROUND(IF($W37&gt;2600,ROUND($Z37/$W37*2600,2),$Z37)*'umowa o pracę'!$E$8,2)),0)&gt;$I37,$I37,IF($V37=1,IF($X37=0,ROUND(IF($W37&gt;2600,ROUND($Z37/$W37*2600,2),$Z37)*'umowa o pracę'!$E$8,2),ROUND(IF($W37&gt;2600,ROUND($Z37/$W37*2600,2),$Z37)*'umowa o pracę'!$E$8,2)),0)),IF('umowa o pracę'!$E$7=2021,IF(IF($V37=1,IF($X37=0,ROUND(IF($W37&gt;2800,ROUND($Z37/$W37*2800,2),$Z37)*'umowa o pracę'!$E$8,2),ROUND(IF($W37&gt;2800,ROUND($Z37/$W37*2800,2),$Z37)*'umowa o pracę'!$E$8,2)),0)&gt;$I37,$I37,IF($V37=1,IF($X37=0,ROUND(IF($W37&gt;2800,ROUND($Z37/$W37*2800,2),$Z37)*'umowa o pracę'!$E$8,2),ROUND(IF($W37&gt;2800,ROUND($Z37/$W37*2800,2),$Z37)*'umowa o pracę'!$E$8,2)),0)),0))</f>
        <v>0</v>
      </c>
      <c r="AF37" s="56">
        <f>IF('umowa o pracę'!$E$7=2020,$AB37,IF('umowa o pracę'!$E$7=2021,$AC37,0))</f>
        <v>0</v>
      </c>
      <c r="AG37" s="53">
        <f t="shared" si="1"/>
        <v>1</v>
      </c>
      <c r="AH37" s="39">
        <f>IF('umowa o pracę'!$E$6&lt;3,0,$L37)</f>
        <v>0</v>
      </c>
      <c r="AI37" s="39">
        <f>IF('umowa o pracę'!$E$6&lt;3,0,$M37)</f>
        <v>0</v>
      </c>
      <c r="AJ37" s="55">
        <f>IF('umowa o pracę'!$E$6&lt;3,0,$N37)</f>
        <v>0</v>
      </c>
      <c r="AK37" s="55">
        <f>IF('umowa o pracę'!$E$6&lt;3,0,$O37)</f>
        <v>0</v>
      </c>
      <c r="AL37" s="32">
        <f>IF('umowa o pracę'!$E$7=2020,ROUND(IF($AH37&gt;=2600,2600*'umowa o pracę'!$E$8,$AH37*'umowa o pracę'!$E$8),2),IF('umowa o pracę'!$E$7=2021,ROUND(IF($AH37&gt;=2800,2800*'umowa o pracę'!$E$8,$AH37*'umowa o pracę'!$E$8),2),0))</f>
        <v>0</v>
      </c>
      <c r="AM37" s="32">
        <f>IF(IF(IF(AND($AG37=1,$I37&gt;0),ROUND(IF($AH37+$AI37&gt;=2600,2600*'umowa o pracę'!$E$8,($AH37+$AI37)*'umowa o pracę'!$E$8),2)+IF($AI37=0,ROUND(IF($AH37&gt;2600,ROUND($AK37/$AH37*2600,2),$AK37)*'umowa o pracę'!$E$8,2),ROUND(IF($AH37&gt;2600,ROUND($AK37/$AH37*2600,2),$AK37)*'umowa o pracę'!$E$8,2)),ROUND(IF($AH37+$AI37&gt;=2600,2600*'umowa o pracę'!$E$8,($AH37+$AI37)*'umowa o pracę'!$E$8),2)-IF($AI37=0,ROUND(ROUND(IF($AH37&gt;2600,ROUND($AJ37/$AH37*2600,2),$AJ37),2)*'umowa o pracę'!$E$8,2),IF($AI37&gt;0,IF($AH37+$AI37&lt;2600,ROUND(ROUND($AJ37+ROUND($AI37*9%,2),2)*'umowa o pracę'!$E$8,2),IF(AND($AH37+$AI37&gt;=2600,$AI37&lt;2600,$AH37&lt;2600),ROUND((ROUND(((2600-$AI37)/$AH37)*$AJ37,2)+ROUND($AI37*9%,2))*'umowa o pracę'!$E$8,2),IF(AND($AH37+$AI37&gt;=2600,$AI37&gt;=2600),ROUND((ROUND(2600*9%,2))*'umowa o pracę'!$E$8,2),IF(AND($AH37+$AI37&gt;=2600,$AH37&gt;=2600,$AI37&lt;2600),ROUND((ROUND($AI37*9%,2)+ROUND(((2600-$AI37)/$AH37)*$AJ37,2))*'umowa o pracę'!$E$8,2),0)))),0)))&gt;$J37,$J37,IF(AND($AG37=1,$I37&gt;0),ROUND(IF($AH37+$AI37&gt;=2600,2600*'umowa o pracę'!$E$8,($AH37+$AI37)*'umowa o pracę'!$E$8),2)+IF($AI37=0,ROUND(IF($AH37&gt;2600,ROUND($AK37/$AH37*2600,2),$AK37)*'umowa o pracę'!$E$8,2),ROUND(IF($AH37&gt;2600,ROUND($AK37/$AH37*2600,2),$AK37)*'umowa o pracę'!$E$8,2)),ROUND(IF($AH37+$AI37&gt;=2600,2600*'umowa o pracę'!$E$8,($AH37+$AI37)*'umowa o pracę'!$E$8),2)-IF($AI37=0,ROUND(ROUND(IF($AH37&gt;2600,ROUND($AJ37/$AH37*2600,2),$AJ37),2)*'umowa o pracę'!$E$8,2),IF($AI37&gt;0,IF($AH37+$AI37&lt;2600,ROUND(ROUND($AJ37+ROUND($AI37*9%,2),2)*'umowa o pracę'!$E$8,2),IF(AND($AH37+$AI37&gt;=2600,$AI37&lt;2600,$AH37&lt;2600),ROUND((ROUND(((2600-$AI37)/$AH37)*$AJ37,2)+ROUND($AI37*9%,2))*'umowa o pracę'!$E$8,2),IF(AND($AH37+$AI37&gt;=2600,$AI37&gt;=2600),ROUND((ROUND(2600*9%,2))*'umowa o pracę'!$E$8,2),IF(AND($AH37+$AI37&gt;=2600,$AH37&gt;=2600,$AI37&lt;2600),ROUND((ROUND($AI37*9%,2)+ROUND(((2600-$AI37)/$AH37)*$AJ37,2))*'umowa o pracę'!$E$8,2),0)))),0))))&gt;$J37,$J37,IF(IF(AND($AG37=1,$I37&gt;0),ROUND(IF($AH37+$AI37&gt;=2600,2600*'umowa o pracę'!$E$8,($AH37+$AI37)*'umowa o pracę'!$E$8),2)+IF($AI37=0,ROUND(IF($AH37&gt;2600,ROUND($AK37/$AH37*2600,2),$AK37)*'umowa o pracę'!$E$8,2),ROUND(IF($AH37&gt;2600,ROUND($AK37/$AH37*2600,2),$AK37)*'umowa o pracę'!$E$8,2)),ROUND(IF($AH37+$AI37&gt;=2600,2600*'umowa o pracę'!$E$8,($AH37+$AI37)*'umowa o pracę'!$E$8),2)-IF($AI37=0,ROUND(ROUND(IF($AH37&gt;2600,ROUND($AJ37/$AH37*2600,2),$AJ37),2)*'umowa o pracę'!$E$8,2),IF($AI37&gt;0,IF($AH37+$AI37&lt;2600,ROUND(ROUND($AJ37+ROUND($AI37*9%,2),2)*'umowa o pracę'!$E$8,2),IF(AND($AH37+$AI37&gt;=2600,$AI37&lt;2600,$AH37&lt;2600),ROUND((ROUND(((2600-$AI37)/$AH37)*$AJ37,2)+ROUND($AI37*9%,2))*'umowa o pracę'!$E$8,2),IF(AND($AH37+$AI37&gt;=2600,$AI37&gt;=2600),ROUND((ROUND(2600*9%,2))*'umowa o pracę'!$E$8,2),IF(AND($AH37+$AI37&gt;=2600,$AH37&gt;=2600,$AI37&lt;2600),ROUND((ROUND($AI37*9%,2)+ROUND(((2600-$AI37)/$AH37)*$AJ37,2))*'umowa o pracę'!$E$8,2),0)))),0)))&gt;$J37,$J37,IF(AND($AG37=1,$I37&gt;0),ROUND(IF($AH37+$AI37&gt;=2600,2600*'umowa o pracę'!$E$8,($AH37+$AI37)*'umowa o pracę'!$E$8),2)+IF($AI37=0,ROUND(IF($AH37&gt;2600,ROUND($AK37/$AH37*2600,2),$AK37)*'umowa o pracę'!$E$8,2),ROUND(IF($AH37&gt;2600,ROUND($AK37/$AH37*2600,2),$AK37)*'umowa o pracę'!$E$8,2)),ROUND(IF($AH37+$AI37&gt;=2600,2600*'umowa o pracę'!$E$8,($AH37+$AI37)*'umowa o pracę'!$E$8),2)-IF(AND($AI37=0,I37&gt;0),ROUND(ROUND(IF($AH37&gt;2600,ROUND($AJ37/$AH37*2600,2),$AJ37),2)*'umowa o pracę'!$E$8,2),IF($AI37&gt;0,IF($AH37+$AI37&lt;2600,ROUND(ROUND($AJ37+ROUND($AI37*9%,2),2)*'umowa o pracę'!$E$8,2),IF(AND($AH37+$AI37&gt;=2600,$AI37&lt;2600,$AH37&lt;2600),ROUND((ROUND(((2600-$AI37)/$AH37)*$AJ37,2)+ROUND($AI37*9%,2))*'umowa o pracę'!$E$8,2),IF(AND($AH37+$AI37&gt;=2600,$AI37&gt;=2600),ROUND((ROUND(2600*9%,2))*'umowa o pracę'!$E$8,2),IF(AND($AH37+$AI37&gt;=2600,$AH37&gt;=2600,$AI37&lt;2600),ROUND((ROUND($AI37*9%,2)+ROUND(((2600-$AI37)/$AH37)*$AJ37,2))*'umowa o pracę'!$E$8,2),0)))),0)))))</f>
        <v>0</v>
      </c>
      <c r="AN37" s="32">
        <f>IF(IF(IF(AND($AG37=1,$I37&gt;0),ROUND(IF($AH37+$AI37&gt;=2800,2800*'umowa o pracę'!$E$8,($AH37+$AI37)*'umowa o pracę'!$E$8),2)+IF($AI37=0,ROUND(IF($AH37&gt;2800,ROUND($AK37/$AH37*2800,2),$AK37)*'umowa o pracę'!$E$8,2),ROUND(IF($AH37&gt;2800,ROUND($AK37/$AH37*2800,2),$AK37)*'umowa o pracę'!$E$8,2)),ROUND(IF($AH37+$AI37&gt;=2800,2800*'umowa o pracę'!$E$8,($AH37+$AI37)*'umowa o pracę'!$E$8),2)-IF($AI37=0,ROUND(ROUND(IF($AH37&gt;2800,ROUND($AJ37/$AH37*2800,2),$AJ37),2)*'umowa o pracę'!$E$8,2),IF($AI37&gt;0,IF($AH37+$AI37&lt;2800,ROUND(ROUND($AJ37+ROUND($AI37*9%,2),2)*'umowa o pracę'!$E$8,2),IF(AND($AH37+$AI37&gt;=2800,$AI37&lt;2800,$AH37&lt;2800),ROUND((ROUND(((2800-$AI37)/$AH37)*$AJ37,2)+ROUND($AI37*9%,2))*'umowa o pracę'!$E$8,2),IF(AND($AH37+$AI37&gt;=2800,$AI37&gt;=2800),ROUND((ROUND(2800*9%,2))*'umowa o pracę'!$E$8,2),IF(AND($AH37+$AI37&gt;=2800,$AH37&gt;=2800,$AI37&lt;2800),ROUND((ROUND($AI37*9%,2)+ROUND(((2800-$AI37)/$AH37)*$AJ37,2))*'umowa o pracę'!$E$8,2),0)))),0)))&gt;$J37,$J37,IF(AND($AG37=1,$I37&gt;0),ROUND(IF($AH37+$AI37&gt;=2800,2800*'umowa o pracę'!$E$8,($AH37+$AI37)*'umowa o pracę'!$E$8),2)+IF($AI37=0,ROUND(IF($AH37&gt;2800,ROUND($AK37/$AH37*2800,2),$AK37)*'umowa o pracę'!$E$8,2),ROUND(IF($AH37&gt;2800,ROUND($AK37/$AH37*2800,2),$AK37)*'umowa o pracę'!$E$8,2)),ROUND(IF($AH37+$AI37&gt;=2800,2800*'umowa o pracę'!$E$8,($AH37+$AI37)*'umowa o pracę'!$E$8),2)-IF($AI37=0,ROUND(ROUND(IF($AH37&gt;2800,ROUND($AJ37/$AH37*2800,2),$AJ37),2)*'umowa o pracę'!$E$8,2),IF($AI37&gt;0,IF($AH37+$AI37&lt;2800,ROUND(ROUND($AJ37+ROUND($AI37*9%,2),2)*'umowa o pracę'!$E$8,2),IF(AND($AH37+$AI37&gt;=2800,$AI37&lt;2800,$AH37&lt;2800),ROUND((ROUND(((2800-$AI37)/$AH37)*$AJ37,2)+ROUND($AI37*9%,2))*'umowa o pracę'!$E$8,2),IF(AND($AH37+$AI37&gt;=2800,$AI37&gt;=2800),ROUND((ROUND(2800*9%,2))*'umowa o pracę'!$E$8,2),IF(AND($AH37+$AI37&gt;=2800,$AH37&gt;=2800,$AI37&lt;2800),ROUND((ROUND($AI37*9%,2)+ROUND(((2800-$AI37)/$AH37)*$AJ37,2))*'umowa o pracę'!$E$8,2),0)))),0))))&gt;$J37,$J37,IF(IF(AND($AG37=1,$I37&gt;0),ROUND(IF($AH37+$AI37&gt;=2800,2800*'umowa o pracę'!$E$8,($AH37+$AI37)*'umowa o pracę'!$E$8),2)+IF($AI37=0,ROUND(IF($AH37&gt;2800,ROUND($AK37/$AH37*2800,2),$AK37)*'umowa o pracę'!$E$8,2),ROUND(IF($AH37&gt;2800,ROUND($AK37/$AH37*2800,2),$AK37)*'umowa o pracę'!$E$8,2)),ROUND(IF($AH37+$AI37&gt;=2800,2800*'umowa o pracę'!$E$8,($AH37+$AI37)*'umowa o pracę'!$E$8),2)-IF($AI37=0,ROUND(ROUND(IF($AH37&gt;2800,ROUND($AJ37/$AH37*2800,2),$AJ37),2)*'umowa o pracę'!$E$8,2),IF($AI37&gt;0,IF($AH37+$AI37&lt;2800,ROUND(ROUND($AJ37+ROUND($AI37*9%,2),2)*'umowa o pracę'!$E$8,2),IF(AND($AH37+$AI37&gt;=2800,$AI37&lt;2800,$AH37&lt;2800),ROUND((ROUND(((2800-$AI37)/$AH37)*$AJ37,2)+ROUND($AI37*9%,2))*'umowa o pracę'!$E$8,2),IF(AND($AH37+$AI37&gt;=2800,$AI37&gt;=2800),ROUND((ROUND(2800*9%,2))*'umowa o pracę'!$E$8,2),IF(AND($AH37+$AI37&gt;=2800,$AH37&gt;=2800,$AI37&lt;2800),ROUND((ROUND($AI37*9%,2)+ROUND(((2800-$AI37)/$AH37)*$AJ37,2))*'umowa o pracę'!$E$8,2),0)))),0)))&gt;$J37,$J37,IF(AND($AG37=1,$I37&gt;0),ROUND(IF($AH37+$AI37&gt;=2800,2800*'umowa o pracę'!$E$8,($AH37+$AI37)*'umowa o pracę'!$E$8),2)+IF($AI37=0,ROUND(IF($AH37&gt;2800,ROUND($AK37/$AH37*2800,2),$AK37)*'umowa o pracę'!$E$8,2),ROUND(IF($AH37&gt;2800,ROUND($AK37/$AH37*2800,2),$AK37)*'umowa o pracę'!$E$8,2)),ROUND(IF($AH37+$AI37&gt;=2800,2800*'umowa o pracę'!$E$8,($AH37+$AI37)*'umowa o pracę'!$E$8),2)-IF(AND($AI37=0,I37&gt;0),ROUND(ROUND(IF($AH37&gt;2800,ROUND($AJ37/$AH37*2800,2),$AJ37),2)*'umowa o pracę'!$E$8,2),IF($AI37&gt;0,IF($AH37+$AI37&lt;2800,ROUND(ROUND($AJ37+ROUND($AI37*9%,2),2)*'umowa o pracę'!$E$8,2),IF(AND($AH37+$AI37&gt;=2800,$AI37&lt;2800,$AH37&lt;2800),ROUND((ROUND(((2800-$AI37)/$AH37)*$AJ37,2)+ROUND($AI37*9%,2))*'umowa o pracę'!$E$8,2),IF(AND($AH37+$AI37&gt;=2800,$AI37&gt;=2800),ROUND((ROUND(2800*9%,2))*'umowa o pracę'!$E$8,2),IF(AND($AH37+$AI37&gt;=2800,$AH37&gt;=2800,$AI37&lt;2800),ROUND((ROUND($AI37*9%,2)+ROUND(((2800-$AI37)/$AH37)*$AJ37,2))*'umowa o pracę'!$E$8,2),0)))),0)))))</f>
        <v>0</v>
      </c>
      <c r="AO37" s="32">
        <f>IF('umowa o pracę'!$E$7=2020,IF(IF($AG37=1,IF($AI37=0,ROUND(IF($AH37&gt;2600,ROUND($AJ37/$AH37*2600,2),$AJ37)*'umowa o pracę'!$E$8,2),IF($AH37+$AI37&lt;2600,ROUND(ROUND($AJ37+ROUND($AI37*9%,2),2)*'umowa o pracę'!$E$8,2),IF(AND($AH37+$AI37&gt;=2600,$AH37&lt;2600),ROUND((ROUND($AJ37+ROUND((2600-$AH37)*9%,2),2))*'umowa o pracę'!$E$8,2),IF(AND($AH37+$AI37&gt;=2600,$AH37&gt;=2600),ROUND(ROUND($AJ37/$AH37*2600,2)*'umowa o pracę'!$E$8,2),0)))),0)&gt;$H37,$H37,IF($AG37=1,IF($AI37=0,ROUND(IF($AH37&gt;2600,ROUND($AJ37/$AH37*2600,2),$AJ37)*'umowa o pracę'!$E$8,2),IF($AH37+$AI37&lt;2600,ROUND(ROUND($AJ37+ROUND($AI37*9%,2),2)*'umowa o pracę'!$E$8,2),IF(AND($AH37+$AI37&gt;=2600,$AH37&lt;2600),ROUND((ROUND($AJ37+ROUND((2600-$AH37)*9%,2),2))*'umowa o pracę'!$E$8,2),IF(AND($AH37+$AI37&gt;=2600,$AH37&gt;=2600),ROUND(ROUND($AJ37/$AH37*2600,2)*'umowa o pracę'!$E$8,2),0)))),0)),IF('umowa o pracę'!$E$7=2021,IF(IF($AG37=1,IF($AI37=0,ROUND(IF($AH37&gt;2800,ROUND($AJ37/$AH37*2800,2),$AJ37)*'umowa o pracę'!$E$8,2),IF($AH37+$AI37&lt;2800,ROUND(ROUND($AJ37+ROUND($AI37*9%,2),2)*'umowa o pracę'!$E$8,2),IF(AND($AH37+$AI37&gt;=2800,$AH37&lt;2800),ROUND((ROUND($AJ37+ROUND((2800-$AH37)*9%,2),2))*'umowa o pracę'!$E$8,2),IF(AND($AH37+$AI37&gt;=2800,$AH37&gt;=2800),ROUND(ROUND($AJ37/$AH37*2800,2)*'umowa o pracę'!$E$8,2),0)))),0)&gt;$H37,$H37,IF($AG37=1,IF($AI37=0,ROUND(IF($AH37&gt;2800,ROUND($AJ37/$AH37*2800,2),$AJ37)*'umowa o pracę'!$E$8,2),IF($AH37+$AI37&lt;2800,ROUND(ROUND($AJ37+ROUND($AI37*9%,2),2)*'umowa o pracę'!$E$8,2),IF(AND($AH37+$AI37&gt;=2800,$AH37&lt;2800),ROUND((ROUND($AJ37+ROUND((2800-$AH37)*9%,2),2))*'umowa o pracę'!$E$8,2),IF(AND($AH37+$AI37&gt;=2800,$AH37&gt;=2800),ROUND(ROUND($AJ37/$AH37*2800,2)*'umowa o pracę'!$E$8,2),0)))),0)),0))</f>
        <v>0</v>
      </c>
      <c r="AP37" s="32">
        <f>IF('umowa o pracę'!$E$7=2020,IF(IF($AG37=1,IF($AI37=0,ROUND(IF($AH37&gt;2600,ROUND($AK37/$AH37*2600,2),$AK37)*'umowa o pracę'!$E$8,2),ROUND(IF($AH37&gt;2600,ROUND($AK37/$AH37*2600,2),$AK37)*'umowa o pracę'!$E$8,2)),0)&gt;$I37,$I37,IF($AG37=1,IF($AI37=0,ROUND(IF($AH37&gt;2600,ROUND($AK37/$AH37*2600,2),$AK37)*'umowa o pracę'!$E$8,2),ROUND(IF($AH37&gt;2600,ROUND($AK37/$AH37*2600,2),$AK37)*'umowa o pracę'!$E$8,2)),0)),IF('umowa o pracę'!$E$7=2021,IF(IF($AG37=1,IF($AI37=0,ROUND(IF($AH37&gt;2800,ROUND($AK37/$AH37*2800,2),$AK37)*'umowa o pracę'!$E$8,2),ROUND(IF($AH37&gt;2800,ROUND($AK37/$AH37*2800,2),$AK37)*'umowa o pracę'!$E$8,2)),0)&gt;$I37,$I37,IF($AG37=1,IF($AI37=0,ROUND(IF($AH37&gt;2800,ROUND($AK37/$AH37*2800,2),$AK37)*'umowa o pracę'!$E$8,2),ROUND(IF($AH37&gt;2800,ROUND($AK37/$AH37*2800,2),$AK37)*'umowa o pracę'!$E$8,2)),0)),0))</f>
        <v>0</v>
      </c>
      <c r="AQ37" s="56">
        <f>IF('umowa o pracę'!$E$7=2020,$AM37,IF('umowa o pracę'!$E$7=2021,$AN37,0))</f>
        <v>0</v>
      </c>
      <c r="AR37" s="33">
        <f>IF('umowa o pracę'!$E$7=0,0,U37+AF37+AQ37)</f>
        <v>0</v>
      </c>
      <c r="AS37" s="19"/>
      <c r="AT37" s="19"/>
      <c r="AU37" s="19"/>
      <c r="AV37" s="232" t="s">
        <v>61</v>
      </c>
      <c r="AW37" s="234"/>
      <c r="AX37" s="19">
        <f t="shared" si="2"/>
        <v>10</v>
      </c>
      <c r="AY37" s="19"/>
      <c r="AZ37" s="234">
        <f t="shared" si="3"/>
        <v>0</v>
      </c>
      <c r="BA37" s="234">
        <f t="shared" si="4"/>
        <v>0</v>
      </c>
      <c r="BB37" s="234">
        <f t="shared" si="5"/>
        <v>0</v>
      </c>
      <c r="BC37" s="234">
        <f t="shared" si="6"/>
        <v>0</v>
      </c>
      <c r="BD37" s="234">
        <f t="shared" si="7"/>
        <v>0</v>
      </c>
      <c r="BE37" s="234">
        <f t="shared" si="8"/>
        <v>0</v>
      </c>
      <c r="BF37" s="234">
        <f t="shared" si="9"/>
        <v>0</v>
      </c>
      <c r="BG37" s="234">
        <f t="shared" si="10"/>
        <v>0</v>
      </c>
      <c r="BH37" s="234">
        <f t="shared" si="11"/>
        <v>0</v>
      </c>
      <c r="BI37" s="238">
        <f t="shared" si="12"/>
        <v>0</v>
      </c>
      <c r="BJ37" s="236"/>
      <c r="BK37" s="236"/>
      <c r="BL37" s="237"/>
    </row>
    <row r="38" spans="1:64" ht="15.75" customHeight="1" x14ac:dyDescent="0.25">
      <c r="A38" s="129">
        <v>27</v>
      </c>
      <c r="B38" s="57"/>
      <c r="C38" s="57"/>
      <c r="D38" s="36"/>
      <c r="E38" s="36"/>
      <c r="F38" s="242"/>
      <c r="G38" s="37">
        <v>1</v>
      </c>
      <c r="H38" s="58">
        <v>0</v>
      </c>
      <c r="I38" s="59">
        <v>0</v>
      </c>
      <c r="J38" s="60">
        <v>0</v>
      </c>
      <c r="K38" s="52">
        <v>1</v>
      </c>
      <c r="L38" s="39">
        <v>0</v>
      </c>
      <c r="M38" s="39">
        <v>0</v>
      </c>
      <c r="N38" s="39">
        <v>0</v>
      </c>
      <c r="O38" s="39">
        <v>0</v>
      </c>
      <c r="P38" s="35">
        <f>IF('umowa o pracę'!$E$7=2020,ROUND(IF($L38&gt;=2600,2600*'umowa o pracę'!$E$8,$L38*'umowa o pracę'!$E$8),2),IF('umowa o pracę'!$E$7=2021,ROUND(IF($L38&gt;=2800,2800*'umowa o pracę'!$E$8,$L38*'umowa o pracę'!$E$8),2),0))</f>
        <v>0</v>
      </c>
      <c r="Q38" s="252">
        <f>IF(IF(IF(AND($K38=1,$I38&gt;0),ROUND(IF($L38+$M38&gt;=2600,2600*'umowa o pracę'!$E$8,($L38+$M38)*'umowa o pracę'!$E$8),2)+IF($M38=0,ROUND(IF($L38&gt;2600,ROUND($O38/$L38*2600,2),$O38)*'umowa o pracę'!$E$8,2),ROUND(IF($L38&gt;2600,ROUND($O38/$L38*2600,2),$O38)*'umowa o pracę'!$E$8,2)),ROUND(IF($L38+$M38&gt;=2600,2600*'umowa o pracę'!$E$8,($L38+$M38)*'umowa o pracę'!$E$8),2)-IF($M38=0,ROUND(ROUND(IF($L38&gt;2600,ROUND($N38/$L38*2600,2),$N38),2)*'umowa o pracę'!$E$8,2),IF($M38&gt;0,IF($L38+$M38&lt;2600,ROUND(ROUND($N38+ROUND($M38*9%,2),2)*'umowa o pracę'!$E$8,2),IF(AND($L38+$M38&gt;=2600,$M38&lt;2600,$L38&lt;2600),ROUND((ROUND(((2600-$M38)/$L38)*$N38,2)+ROUND($M38*9%,2))*'umowa o pracę'!$E$8,2),IF(AND($L38+$M38&gt;=2600,$M38&gt;=2600),ROUND((ROUND(2600*9%,2))*'umowa o pracę'!$E$8,2),IF(AND($L38+$M38&gt;=2600,$L38&gt;=2600,$M38&lt;2600),ROUND((ROUND($M38*9%,2)+ROUND(((2600-$M38)/$L38)*$N38,2))*'umowa o pracę'!$E$8,2),0)))),0)))&gt;$J38,$J38,IF(AND($K38=1,$I38&gt;0),ROUND(IF($L38+$M38&gt;=2600,2600*'umowa o pracę'!$E$8,($L38+$M38)*'umowa o pracę'!$E$8),2)+IF($M38=0,ROUND(IF($L38&gt;2600,ROUND($O38/$L38*2600,2),$O38)*'umowa o pracę'!$E$8,2),ROUND(IF($L38&gt;2600,ROUND($O38/$L38*2600,2),$O38)*'umowa o pracę'!$E$8,2)),ROUND(IF($L38+$M38&gt;=2600,2600*'umowa o pracę'!$E$8,($L38+$M38)*'umowa o pracę'!$E$8),2)-IF($M38=0,ROUND(ROUND(IF($L38&gt;2600,ROUND($N38/$L38*2600,2),$N38),2)*'umowa o pracę'!$E$8,2),IF($M38&gt;0,IF($L38+$M38&lt;2600,ROUND(ROUND($N38+ROUND($M38*9%,2),2)*'umowa o pracę'!$E$8,2),IF(AND($L38+$M38&gt;=2600,$M38&lt;2600,$L38&lt;2600),ROUND((ROUND(((2600-$M38)/$L38)*$N38,2)+ROUND($M38*9%,2))*'umowa o pracę'!$E$8,2),IF(AND($L38+$M38&gt;=2600,$M38&gt;=2600),ROUND((ROUND(2600*9%,2))*'umowa o pracę'!$E$8,2),IF(AND($L38+$M38&gt;=2600,$L38&gt;=2600,$M38&lt;2600),ROUND((ROUND($M38*9%,2)+ROUND(((2600-$M38)/$L38)*$N38,2))*'umowa o pracę'!$E$8,2),0)))),0))))&gt;$J38,$J38,IF(IF(AND($K38=1,$I38&gt;0),ROUND(IF($L38+$M38&gt;=2600,2600*'umowa o pracę'!$E$8,($L38+$M38)*'umowa o pracę'!$E$8),2)+IF($M38=0,ROUND(IF($L38&gt;2600,ROUND($O38/$L38*2600,2),$O38)*'umowa o pracę'!$E$8,2),ROUND(IF($L38&gt;2600,ROUND($O38/$L38*2600,2),$O38)*'umowa o pracę'!$E$8,2)),ROUND(IF($L38+$M38&gt;=2600,2600*'umowa o pracę'!$E$8,($L38+$M38)*'umowa o pracę'!$E$8),2)-IF($M38=0,ROUND(ROUND(IF($L38&gt;2600,ROUND($N38/$L38*2600,2),$N38),2)*'umowa o pracę'!$E$8,2),IF($M38&gt;0,IF($L38+$M38&lt;2600,ROUND(ROUND($N38+ROUND($M38*9%,2),2)*'umowa o pracę'!$E$8,2),IF(AND($L38+$M38&gt;=2600,$M38&lt;2600,$L38&lt;2600),ROUND((ROUND(((2600-$M38)/$L38)*$N38,2)+ROUND($M38*9%,2))*'umowa o pracę'!$E$8,2),IF(AND($L38+$M38&gt;=2600,$M38&gt;=2600),ROUND((ROUND(2600*9%,2))*'umowa o pracę'!$E$8,2),IF(AND($L38+$M38&gt;=2600,$L38&gt;=2600,$M38&lt;2600),ROUND((ROUND($M38*9%,2)+ROUND(((2600-$M38)/$L38)*$N38,2))*'umowa o pracę'!$E$8,2),0)))),0)))&gt;$J38,$J38,IF(AND($K38=1,$I38&gt;0),ROUND(IF($L38+$M38&gt;=2600,2600*'umowa o pracę'!$E$8,($L38+$M38)*'umowa o pracę'!$E$8),2)+IF($M38=0,ROUND(IF($L38&gt;2600,ROUND($O38/$L38*2600,2),$O38)*'umowa o pracę'!$E$8,2),ROUND(IF($L38&gt;2600,ROUND($O38/$L38*2600,2),$O38)*'umowa o pracę'!$E$8,2)),ROUND(IF($L38+$M38&gt;=2600,2600*'umowa o pracę'!$E$8,($L38+$M38)*'umowa o pracę'!$E$8),2)-IF(AND($M38=0,I38&gt;0),ROUND(ROUND(IF($L38&gt;2600,ROUND($N38/$L38*2600,2),$N38),2)*'umowa o pracę'!$E$8,2),IF($M38&gt;0,IF($L38+$M38&lt;2600,ROUND(ROUND($N38+ROUND($M38*9%,2),2)*'umowa o pracę'!$E$8,2),IF(AND($L38+$M38&gt;=2600,$M38&lt;2600,$L38&lt;2600),ROUND((ROUND(((2600-$M38)/$L38)*$N38,2)+ROUND($M38*9%,2))*'umowa o pracę'!$E$8,2),IF(AND($L38+$M38&gt;=2600,$M38&gt;=2600),ROUND((ROUND(2600*9%,2))*'umowa o pracę'!$E$8,2),IF(AND($L38+$M38&gt;=2600,$L38&gt;=2600,$M38&lt;2600),ROUND((ROUND($M38*9%,2)+ROUND(((2600-$M38)/$L38)*$N38,2))*'umowa o pracę'!$E$8,2),0)))),0)))))</f>
        <v>0</v>
      </c>
      <c r="R38" s="252">
        <f>IF(IF(IF(AND($K38=1,$I38&gt;0),ROUND(IF($L38+$M38&gt;=2800,2800*'umowa o pracę'!$E$8,($L38+$M38)*'umowa o pracę'!$E$8),2)+IF($M38=0,ROUND(IF($L38&gt;2800,ROUND($O38/$L38*2800,2),$O38)*'umowa o pracę'!$E$8,2),ROUND(IF($L38&gt;2800,ROUND($O38/$L38*2800,2),$O38)*'umowa o pracę'!$E$8,2)),ROUND(IF($L38+$M38&gt;=2800,2800*'umowa o pracę'!$E$8,($L38+$M38)*'umowa o pracę'!$E$8),2)-IF($M38=0,ROUND(ROUND(IF($L38&gt;2800,ROUND($N38/$L38*2800,2),$N38),2)*'umowa o pracę'!$E$8,2),IF($M38&gt;0,IF($L38+$M38&lt;2800,ROUND(ROUND($N38+ROUND($M38*9%,2),2)*'umowa o pracę'!$E$8,2),IF(AND($L38+$M38&gt;=2800,$M38&lt;2800,$L38&lt;2800),ROUND((ROUND(((2800-$M38)/$L38)*$N38,2)+ROUND($M38*9%,2))*'umowa o pracę'!$E$8,2),IF(AND($L38+$M38&gt;=2800,$M38&gt;=2800),ROUND((ROUND(2800*9%,2))*'umowa o pracę'!$E$8,2),IF(AND($L38+$M38&gt;=2800,$L38&gt;=2800,$M38&lt;2800),ROUND((ROUND($M38*9%,2)+ROUND(((2800-$M38)/$L38)*$N38,2))*'umowa o pracę'!$E$8,2),0)))),0)))&gt;$J38,$J38,IF(AND($K38=1,$I38&gt;0),ROUND(IF($L38+$M38&gt;=2800,2800*'umowa o pracę'!$E$8,($L38+$M38)*'umowa o pracę'!$E$8),2)+IF($M38=0,ROUND(IF($L38&gt;2800,ROUND($O38/$L38*2800,2),$O38)*'umowa o pracę'!$E$8,2),ROUND(IF($L38&gt;2800,ROUND($O38/$L38*2800,2),$O38)*'umowa o pracę'!$E$8,2)),ROUND(IF($L38+$M38&gt;=2800,2800*'umowa o pracę'!$E$8,($L38+$M38)*'umowa o pracę'!$E$8),2)-IF($M38=0,ROUND(ROUND(IF($L38&gt;2800,ROUND($N38/$L38*2800,2),$N38),2)*'umowa o pracę'!$E$8,2),IF($M38&gt;0,IF($L38+$M38&lt;2800,ROUND(ROUND($N38+ROUND($M38*9%,2),2)*'umowa o pracę'!$E$8,2),IF(AND($L38+$M38&gt;=2800,$M38&lt;2800,$L38&lt;2800),ROUND((ROUND(((2800-$M38)/$L38)*$N38,2)+ROUND($M38*9%,2))*'umowa o pracę'!$E$8,2),IF(AND($L38+$M38&gt;=2800,$M38&gt;=2800),ROUND((ROUND(2800*9%,2))*'umowa o pracę'!$E$8,2),IF(AND($L38+$M38&gt;=2800,$L38&gt;=2800,$M38&lt;2800),ROUND((ROUND($M38*9%,2)+ROUND(((2800-$M38)/$L38)*$N38,2))*'umowa o pracę'!$E$8,2),0)))),0))))&gt;$J38,$J38,IF(IF(AND($K38=1,$I38&gt;0),ROUND(IF($L38+$M38&gt;=2800,2800*'umowa o pracę'!$E$8,($L38+$M38)*'umowa o pracę'!$E$8),2)+IF($M38=0,ROUND(IF($L38&gt;2800,ROUND($O38/$L38*2800,2),$O38)*'umowa o pracę'!$E$8,2),ROUND(IF($L38&gt;2800,ROUND($O38/$L38*2800,2),$O38)*'umowa o pracę'!$E$8,2)),ROUND(IF($L38+$M38&gt;=2800,2800*'umowa o pracę'!$E$8,($L38+$M38)*'umowa o pracę'!$E$8),2)-IF($M38=0,ROUND(ROUND(IF($L38&gt;2800,ROUND($N38/$L38*2800,2),$N38),2)*'umowa o pracę'!$E$8,2),IF($M38&gt;0,IF($L38+$M38&lt;2800,ROUND(ROUND($N38+ROUND($M38*9%,2),2)*'umowa o pracę'!$E$8,2),IF(AND($L38+$M38&gt;=2800,$M38&lt;2800,$L38&lt;2800),ROUND((ROUND(((2800-$M38)/$L38)*$N38,2)+ROUND($M38*9%,2))*'umowa o pracę'!$E$8,2),IF(AND($L38+$M38&gt;=2800,$M38&gt;=2800),ROUND((ROUND(2800*9%,2))*'umowa o pracę'!$E$8,2),IF(AND($L38+$M38&gt;=2800,$L38&gt;=2800,$M38&lt;2800),ROUND((ROUND($M38*9%,2)+ROUND(((2800-$M38)/$L38)*$N38,2))*'umowa o pracę'!$E$8,2),0)))),0)))&gt;$J38,$J38,IF(AND($K38=1,$I38&gt;0),ROUND(IF($L38+$M38&gt;=2800,2800*'umowa o pracę'!$E$8,($L38+$M38)*'umowa o pracę'!$E$8),2)+IF($M38=0,ROUND(IF($L38&gt;2800,ROUND($O38/$L38*2800,2),$O38)*'umowa o pracę'!$E$8,2),ROUND(IF($L38&gt;2800,ROUND($O38/$L38*2800,2),$O38)*'umowa o pracę'!$E$8,2)),ROUND(IF($L38+$M38&gt;=2800,2800*'umowa o pracę'!$E$8,($L38+$M38)*'umowa o pracę'!$E$8),2)-IF(AND($M38=0,I38&gt;0),ROUND(ROUND(IF($L38&gt;2800,ROUND($N38/$L38*2800,2),$N38),2)*'umowa o pracę'!$E$8,2),IF($M38&gt;0,IF($L38+$M38&lt;2800,ROUND(ROUND($N38+ROUND($M38*9%,2),2)*'umowa o pracę'!$E$8,2),IF(AND($L38+$M38&gt;=2800,$M38&lt;2800,$L38&lt;2800),ROUND((ROUND(((2800-$M38)/$L38)*$N38,2)+ROUND($M38*9%,2))*'umowa o pracę'!$E$8,2),IF(AND($L38+$M38&gt;=2800,$M38&gt;=2800),ROUND((ROUND(2800*9%,2))*'umowa o pracę'!$E$8,2),IF(AND($L38+$M38&gt;=2800,$L38&gt;=2800,$M38&lt;2800),ROUND((ROUND($M38*9%,2)+ROUND(((2800-$M38)/$L38)*$N38,2))*'umowa o pracę'!$E$8,2),0)))),0)))))</f>
        <v>0</v>
      </c>
      <c r="S38" s="32">
        <f>IF('umowa o pracę'!$E$7=2020,IF(IF($K38=1,IF($M38=0,ROUND(IF($L38&gt;2600,ROUND($N38/$L38*2600,2),$N38)*'umowa o pracę'!$E$8,2),IF($L38+$M38&lt;2600,ROUND(ROUND($N38+ROUND($M38*9%,2),2)*'umowa o pracę'!$E$8,2),IF(AND($L38+$M38&gt;=2600,$L38&lt;2600),ROUND((ROUND($N38+ROUND((2600-$L38)*9%,2),2))*'umowa o pracę'!$E$8,2),IF(AND($L38+$M38&gt;=2600,$L38&gt;=2600),ROUND(ROUND($N38/$L38*2600,2)*'umowa o pracę'!$E$8,2),0)))),0)&gt;$H38,$H38,IF($K38=1,IF($M38=0,ROUND(IF($L38&gt;2600,ROUND($N38/$L38*2600,2),$N38)*'umowa o pracę'!$E$8,2),IF($L38+$M38&lt;2600,ROUND(ROUND($N38+ROUND($M38*9%,2),2)*'umowa o pracę'!$E$8,2),IF(AND($L38+$M38&gt;=2600,$L38&lt;2600),ROUND((ROUND($N38+ROUND((2600-$L38)*9%,2),2))*'umowa o pracę'!$E$8,2),IF(AND($L38+$M38&gt;=2600,$L38&gt;=2600),ROUND(ROUND($N38/$L38*2600,2)*'umowa o pracę'!$E$8,2),0)))),0)),IF('umowa o pracę'!$E$7=2021,IF(IF($K38=1,IF($M38=0,ROUND(IF($L38&gt;2800,ROUND($N38/$L38*2800,2),$N38)*'umowa o pracę'!$E$8,2),IF($L38+$M38&lt;2800,ROUND(ROUND($N38+ROUND($M38*9%,2),2)*'umowa o pracę'!$E$8,2),IF(AND($L38+$M38&gt;=2800,$L38&lt;2800),ROUND((ROUND($N38+ROUND((2800-$L38)*9%,2),2))*'umowa o pracę'!$E$8,2),IF(AND($L38+$M38&gt;=2800,$L38&gt;=2800),ROUND(ROUND($N38/$L38*2800,2)*'umowa o pracę'!$E$8,2),0)))),0)&gt;$H38,$H38,IF($K38=1,IF($M38=0,ROUND(IF($L38&gt;2800,ROUND($N38/$L38*2800,2),$N38)*'umowa o pracę'!$E$8,2),IF($L38+$M38&lt;2800,ROUND(ROUND($N38+ROUND($M38*9%,2),2)*'umowa o pracę'!$E$8,2),IF(AND($L38+$M38&gt;=2800,$L38&lt;2800),ROUND((ROUND($N38+ROUND((2800-$L38)*9%,2),2))*'umowa o pracę'!$E$8,2),IF(AND($L38+$M38&gt;=2800,$L38&gt;=2800),ROUND(ROUND($N38/$L38*2800,2)*'umowa o pracę'!$E$8,2),0)))),0)),0))</f>
        <v>0</v>
      </c>
      <c r="T38" s="32">
        <f>IF('umowa o pracę'!$E$7=2020,IF(IF($K38=1,IF($M38=0,ROUND(IF($L38&gt;2600,ROUND($O38/$L38*2600,2),$O38)*'umowa o pracę'!$E$8,2),ROUND(IF($L38&gt;2600,ROUND($O38/$L38*2600,2),$O38)*'umowa o pracę'!$E$8,2)),0)&gt;$I38,$I38,IF($K38=1,IF($M38=0,ROUND(IF($L38&gt;2600,ROUND($O38/$L38*2600,2),$O38)*'umowa o pracę'!$E$8,2),ROUND(IF($L38&gt;2600,ROUND($O38/$L38*2600,2),$O38)*'umowa o pracę'!$E$8,2)),0)),IF('umowa o pracę'!$E$7=2021,IF(IF($K38=1,IF($M38=0,ROUND(IF($L38&gt;2800,ROUND($O38/$L38*2800,2),$O38)*'umowa o pracę'!$E$8,2),ROUND(IF($L38&gt;2800,ROUND($O38/$L38*2800,2),$O38)*'umowa o pracę'!$E$8,2)),0)&gt;$I38,$I38,IF($K38=1,IF($M38=0,ROUND(IF($L38&gt;2800,ROUND($O38/$L38*2800,2),$O38)*'umowa o pracę'!$E$8,2),ROUND(IF($L38&gt;2800,ROUND($O38/$L38*2800,2),$O38)*'umowa o pracę'!$E$8,2)),0)),0))</f>
        <v>0</v>
      </c>
      <c r="U38" s="51">
        <f>IF('umowa o pracę'!$E$7=2020,$Q38,IF('umowa o pracę'!$E$7=2021,$R38,0))</f>
        <v>0</v>
      </c>
      <c r="V38" s="53">
        <f t="shared" si="0"/>
        <v>1</v>
      </c>
      <c r="W38" s="54">
        <f>IF('umowa o pracę'!$E$6&lt;2,0,$L38)</f>
        <v>0</v>
      </c>
      <c r="X38" s="54">
        <f>IF('umowa o pracę'!$E$6&lt;2,0,$M38)</f>
        <v>0</v>
      </c>
      <c r="Y38" s="55">
        <f>IF('umowa o pracę'!$E$6&lt;2,0,$N38)</f>
        <v>0</v>
      </c>
      <c r="Z38" s="55">
        <f>IF('umowa o pracę'!$E$6&lt;2,0,$O38)</f>
        <v>0</v>
      </c>
      <c r="AA38" s="32">
        <f>IF('umowa o pracę'!$E$7=2020,ROUND(IF($W38&gt;=2600,2600*'umowa o pracę'!$E$8,$W38*'umowa o pracę'!$E$8),2),IF('umowa o pracę'!$E$7=2021,ROUND(IF($W38&gt;=2800,2800*'umowa o pracę'!$E$8,$W38*'umowa o pracę'!$E$8),2),0))</f>
        <v>0</v>
      </c>
      <c r="AB38" s="32">
        <f>IF(IF(IF(AND($V38=1,$I38&gt;0),ROUND(IF($W38+$X38&gt;=2600,2600*'umowa o pracę'!$E$8,($W38+$X38)*'umowa o pracę'!$E$8),2)+IF($X38=0,ROUND(IF($W38&gt;2600,ROUND($Z38/$W38*2600,2),$Z38)*'umowa o pracę'!$E$8,2),ROUND(IF($W38&gt;2600,ROUND($Z38/$W38*2600,2),$Z38)*'umowa o pracę'!$E$8,2)),ROUND(IF($W38+$X38&gt;=2600,2600*'umowa o pracę'!$E$8,($W38+$X38)*'umowa o pracę'!$E$8),2)-IF($X38=0,ROUND(ROUND(IF($W38&gt;2600,ROUND($Y38/$W38*2600,2),$Y38),2)*'umowa o pracę'!$E$8,2),IF($X38&gt;0,IF($W38+$X38&lt;2600,ROUND(ROUND($Y38+ROUND($X38*9%,2),2)*'umowa o pracę'!$E$8,2),IF(AND($W38+$X38&gt;=2600,$X38&lt;2600,$W38&lt;2600),ROUND((ROUND(((2600-$X38)/$W38)*$Y38,2)+ROUND($X38*9%,2))*'umowa o pracę'!$E$8,2),IF(AND($W38+$X38&gt;=2600,$X38&gt;=2600),ROUND((ROUND(2600*9%,2))*'umowa o pracę'!$E$8,2),IF(AND($W38+$X38&gt;=2600,$W38&gt;=2600,$X38&lt;2600),ROUND((ROUND($X38*9%,2)+ROUND(((2600-$X38)/$W38)*$Y38,2))*'umowa o pracę'!$E$8,2),0)))),0)))&gt;$J38,$J38,IF(AND($V38=1,$I38&gt;0),ROUND(IF($W38+$X38&gt;=2600,2600*'umowa o pracę'!$E$8,($W38+$X38)*'umowa o pracę'!$E$8),2)+IF($X38=0,ROUND(IF($W38&gt;2600,ROUND($Z38/$W38*2600,2),$Z38)*'umowa o pracę'!$E$8,2),ROUND(IF($W38&gt;2600,ROUND($Z38/$W38*2600,2),$Z38)*'umowa o pracę'!$E$8,2)),ROUND(IF($W38+$X38&gt;=2600,2600*'umowa o pracę'!$E$8,($W38+$X38)*'umowa o pracę'!$E$8),2)-IF($X38=0,ROUND(ROUND(IF($W38&gt;2600,ROUND($Y38/$W38*2600,2),$Y38),2)*'umowa o pracę'!$E$8,2),IF($X38&gt;0,IF($W38+$X38&lt;2600,ROUND(ROUND($Y38+ROUND($X38*9%,2),2)*'umowa o pracę'!$E$8,2),IF(AND($W38+$X38&gt;=2600,$X38&lt;2600,$W38&lt;2600),ROUND((ROUND(((2600-$X38)/$W38)*$Y38,2)+ROUND($X38*9%,2))*'umowa o pracę'!$E$8,2),IF(AND($W38+$X38&gt;=2600,$X38&gt;=2600),ROUND((ROUND(2600*9%,2))*'umowa o pracę'!$E$8,2),IF(AND($W38+$X38&gt;=2600,$W38&gt;=2600,$X38&lt;2600),ROUND((ROUND($X38*9%,2)+ROUND(((2600-$X38)/$W38)*$Y38,2))*'umowa o pracę'!$E$8,2),0)))),0))))&gt;$J38,$J38,IF(IF(AND($V38=1,$I38&gt;0),ROUND(IF($W38+$X38&gt;=2600,2600*'umowa o pracę'!$E$8,($W38+$X38)*'umowa o pracę'!$E$8),2)+IF($X38=0,ROUND(IF($W38&gt;2600,ROUND($Z38/$W38*2600,2),$Z38)*'umowa o pracę'!$E$8,2),ROUND(IF($W38&gt;2600,ROUND($Z38/$W38*2600,2),$Z38)*'umowa o pracę'!$E$8,2)),ROUND(IF($W38+$X38&gt;=2600,2600*'umowa o pracę'!$E$8,($W38+$X38)*'umowa o pracę'!$E$8),2)-IF($X38=0,ROUND(ROUND(IF($W38&gt;2600,ROUND($Y38/$W38*2600,2),$Y38),2)*'umowa o pracę'!$E$8,2),IF($X38&gt;0,IF($W38+$X38&lt;2600,ROUND(ROUND($Y38+ROUND($X38*9%,2),2)*'umowa o pracę'!$E$8,2),IF(AND($W38+$X38&gt;=2600,$X38&lt;2600,$W38&lt;2600),ROUND((ROUND(((2600-$X38)/$W38)*$Y38,2)+ROUND($X38*9%,2))*'umowa o pracę'!$E$8,2),IF(AND($W38+$X38&gt;=2600,$X38&gt;=2600),ROUND((ROUND(2600*9%,2))*'umowa o pracę'!$E$8,2),IF(AND($W38+$X38&gt;=2600,$W38&gt;=2600,$X38&lt;2600),ROUND((ROUND($X38*9%,2)+ROUND(((2600-$X38)/$W38)*$Y38,2))*'umowa o pracę'!$E$8,2),0)))),0)))&gt;$J38,$J38,IF(AND($V38=1,$I38&gt;0),ROUND(IF($W38+$X38&gt;=2600,2600*'umowa o pracę'!$E$8,($W38+$X38)*'umowa o pracę'!$E$8),2)+IF($X38=0,ROUND(IF($W38&gt;2600,ROUND($Z38/$W38*2600,2),$Z38)*'umowa o pracę'!$E$8,2),ROUND(IF($W38&gt;2600,ROUND($Z38/$W38*2600,2),$Z38)*'umowa o pracę'!$E$8,2)),ROUND(IF($W38+$X38&gt;=2600,2600*'umowa o pracę'!$E$8,($W38+$X38)*'umowa o pracę'!$E$8),2)-IF(AND($X38=0,I38&gt;0),ROUND(ROUND(IF($W38&gt;2600,ROUND($Y38/$W38*2600,2),$Y38),2)*'umowa o pracę'!$E$8,2),IF($X38&gt;0,IF($W38+$X38&lt;2600,ROUND(ROUND($Y38+ROUND($X38*9%,2),2)*'umowa o pracę'!$E$8,2),IF(AND($W38+$X38&gt;=2600,$X38&lt;2600,$W38&lt;2600),ROUND((ROUND(((2600-$X38)/$W38)*$Y38,2)+ROUND($X38*9%,2))*'umowa o pracę'!$E$8,2),IF(AND($W38+$X38&gt;=2600,$X38&gt;=2600),ROUND((ROUND(2600*9%,2))*'umowa o pracę'!$E$8,2),IF(AND($W38+$X38&gt;=2600,$W38&gt;=2600,$X38&lt;2600),ROUND((ROUND($X38*9%,2)+ROUND(((2600-$X38)/$W38)*$Y38,2))*'umowa o pracę'!$E$8,2),0)))),0)))))</f>
        <v>0</v>
      </c>
      <c r="AC38" s="32">
        <f>IF(IF(IF(AND($V38=1,$I38&gt;0),ROUND(IF($W38+$X38&gt;=2800,2800*'umowa o pracę'!$E$8,($W38+$X38)*'umowa o pracę'!$E$8),2)+IF($X38=0,ROUND(IF($W38&gt;2800,ROUND($Z38/$W38*2800,2),$Z38)*'umowa o pracę'!$E$8,2),ROUND(IF($W38&gt;2800,ROUND($Z38/$W38*2800,2),$Z38)*'umowa o pracę'!$E$8,2)),ROUND(IF($W38+$X38&gt;=2800,2800*'umowa o pracę'!$E$8,($W38+$X38)*'umowa o pracę'!$E$8),2)-IF($X38=0,ROUND(ROUND(IF($W38&gt;2800,ROUND($Y38/$W38*2800,2),$Y38),2)*'umowa o pracę'!$E$8,2),IF($X38&gt;0,IF($W38+$X38&lt;2800,ROUND(ROUND($Y38+ROUND($X38*9%,2),2)*'umowa o pracę'!$E$8,2),IF(AND($W38+$X38&gt;=2800,$X38&lt;2800,$W38&lt;2800),ROUND((ROUND(((2800-$X38)/$W38)*$Y38,2)+ROUND($X38*9%,2))*'umowa o pracę'!$E$8,2),IF(AND($W38+$X38&gt;=2800,$X38&gt;=2800),ROUND((ROUND(2800*9%,2))*'umowa o pracę'!$E$8,2),IF(AND($W38+$X38&gt;=2800,$W38&gt;=2800,$X38&lt;2800),ROUND((ROUND($X38*9%,2)+ROUND(((2800-$X38)/$W38)*$Y38,2))*'umowa o pracę'!$E$8,2),0)))),0)))&gt;$J38,$J38,IF(AND($V38=1,$I38&gt;0),ROUND(IF($W38+$X38&gt;=2800,2800*'umowa o pracę'!$E$8,($W38+$X38)*'umowa o pracę'!$E$8),2)+IF($X38=0,ROUND(IF($W38&gt;2800,ROUND($Z38/$W38*2800,2),$Z38)*'umowa o pracę'!$E$8,2),ROUND(IF($W38&gt;2800,ROUND($Z38/$W38*2800,2),$Z38)*'umowa o pracę'!$E$8,2)),ROUND(IF($W38+$X38&gt;=2800,2800*'umowa o pracę'!$E$8,($W38+$X38)*'umowa o pracę'!$E$8),2)-IF($X38=0,ROUND(ROUND(IF($W38&gt;2800,ROUND($Y38/$W38*2800,2),$Y38),2)*'umowa o pracę'!$E$8,2),IF($X38&gt;0,IF($W38+$X38&lt;2800,ROUND(ROUND($Y38+ROUND($X38*9%,2),2)*'umowa o pracę'!$E$8,2),IF(AND($W38+$X38&gt;=2800,$X38&lt;2800,$W38&lt;2800),ROUND((ROUND(((2800-$X38)/$W38)*$Y38,2)+ROUND($X38*9%,2))*'umowa o pracę'!$E$8,2),IF(AND($W38+$X38&gt;=2800,$X38&gt;=2800),ROUND((ROUND(2800*9%,2))*'umowa o pracę'!$E$8,2),IF(AND($W38+$X38&gt;=2800,$W38&gt;=2800,$X38&lt;2800),ROUND((ROUND($X38*9%,2)+ROUND(((2800-$X38)/$W38)*$Y38,2))*'umowa o pracę'!$E$8,2),0)))),0))))&gt;$J38,$J38,IF(IF(AND($V38=1,$I38&gt;0),ROUND(IF($W38+$X38&gt;=2800,2800*'umowa o pracę'!$E$8,($W38+$X38)*'umowa o pracę'!$E$8),2)+IF($X38=0,ROUND(IF($W38&gt;2800,ROUND($Z38/$W38*2800,2),$Z38)*'umowa o pracę'!$E$8,2),ROUND(IF($W38&gt;2800,ROUND($Z38/$W38*2800,2),$Z38)*'umowa o pracę'!$E$8,2)),ROUND(IF($W38+$X38&gt;=2800,2800*'umowa o pracę'!$E$8,($W38+$X38)*'umowa o pracę'!$E$8),2)-IF($X38=0,ROUND(ROUND(IF($W38&gt;2800,ROUND($Y38/$W38*2800,2),$Y38),2)*'umowa o pracę'!$E$8,2),IF($X38&gt;0,IF($W38+$X38&lt;2800,ROUND(ROUND($Y38+ROUND($X38*9%,2),2)*'umowa o pracę'!$E$8,2),IF(AND($W38+$X38&gt;=2800,$X38&lt;2800,$W38&lt;2800),ROUND((ROUND(((2800-$X38)/$W38)*$Y38,2)+ROUND($X38*9%,2))*'umowa o pracę'!$E$8,2),IF(AND($W38+$X38&gt;=2800,$X38&gt;=2800),ROUND((ROUND(2800*9%,2))*'umowa o pracę'!$E$8,2),IF(AND($W38+$X38&gt;=2800,$W38&gt;=2800,$X38&lt;2800),ROUND((ROUND($X38*9%,2)+ROUND(((2800-$X38)/$W38)*$Y38,2))*'umowa o pracę'!$E$8,2),0)))),0)))&gt;$J38,$J38,IF(AND($V38=1,$I38&gt;0),ROUND(IF($W38+$X38&gt;=2800,2800*'umowa o pracę'!$E$8,($W38+$X38)*'umowa o pracę'!$E$8),2)+IF($X38=0,ROUND(IF($W38&gt;2800,ROUND($Z38/$W38*2800,2),$Z38)*'umowa o pracę'!$E$8,2),ROUND(IF($W38&gt;2800,ROUND($Z38/$W38*2800,2),$Z38)*'umowa o pracę'!$E$8,2)),ROUND(IF($W38+$X38&gt;=2800,2800*'umowa o pracę'!$E$8,($W38+$X38)*'umowa o pracę'!$E$8),2)-IF(AND($X38=0,I38&gt;0),ROUND(ROUND(IF($W38&gt;2800,ROUND($Y38/$W38*2800,2),$Y38),2)*'umowa o pracę'!$E$8,2),IF($X38&gt;0,IF($W38+$X38&lt;2800,ROUND(ROUND($Y38+ROUND($X38*9%,2),2)*'umowa o pracę'!$E$8,2),IF(AND($W38+$X38&gt;=2800,$X38&lt;2800,$W38&lt;2800),ROUND((ROUND(((2800-$X38)/$W38)*$Y38,2)+ROUND($X38*9%,2))*'umowa o pracę'!$E$8,2),IF(AND($W38+$X38&gt;=2800,$X38&gt;=2800),ROUND((ROUND(2800*9%,2))*'umowa o pracę'!$E$8,2),IF(AND($W38+$X38&gt;=2800,$W38&gt;=2800,$X38&lt;2800),ROUND((ROUND($X38*9%,2)+ROUND(((2800-$X38)/$W38)*$Y38,2))*'umowa o pracę'!$E$8,2),0)))),0)))))</f>
        <v>0</v>
      </c>
      <c r="AD38" s="32">
        <f>IF('umowa o pracę'!$E$7=2020,IF(IF($V38=1,IF($X38=0,ROUND(IF($W38&gt;2600,ROUND($Y38/$W38*2600,2),$Y38)*'umowa o pracę'!$E$8,2),IF($W38+$X38&lt;2600,ROUND(ROUND($Y38+ROUND($X38*9%,2),2)*'umowa o pracę'!$E$8,2),IF(AND($W38+$X38&gt;=2600,$W38&lt;2600),ROUND((ROUND($Y38+ROUND((2600-$W38)*9%,2),2))*'umowa o pracę'!$E$8,2),IF(AND($W38+$X38&gt;=2600,$W38&gt;=2600),ROUND(ROUND($Y38/$W38*2600,2)*'umowa o pracę'!$E$8,2),0)))),0)&gt;$H38,$H38,IF($V38=1,IF($X38=0,ROUND(IF($W38&gt;2600,ROUND($Y38/$W38*2600,2),$Y38)*'umowa o pracę'!$E$8,2),IF($W38+$X38&lt;2600,ROUND(ROUND($Y38+ROUND($X38*9%,2),2)*'umowa o pracę'!$E$8,2),IF(AND($W38+$X38&gt;=2600,$W38&lt;2600),ROUND((ROUND($Y38+ROUND((2600-$W38)*9%,2),2))*'umowa o pracę'!$E$8,2),IF(AND($W38+$X38&gt;=2600,$W38&gt;=2600),ROUND(ROUND($Y38/$W38*2600,2)*'umowa o pracę'!$E$8,2),0)))),0)),IF('umowa o pracę'!$E$7=2021,IF(IF($V38=1,IF($X38=0,ROUND(IF($W38&gt;2800,ROUND($Y38/$W38*2800,2),$Y38)*'umowa o pracę'!$E$8,2),IF($W38+$X38&lt;2800,ROUND(ROUND($Y38+ROUND($X38*9%,2),2)*'umowa o pracę'!$E$8,2),IF(AND($W38+$X38&gt;=2800,$W38&lt;2800),ROUND((ROUND($Y38+ROUND((2800-$W38)*9%,2),2))*'umowa o pracę'!$E$8,2),IF(AND($W38+$X38&gt;=2800,$W38&gt;=2800),ROUND(ROUND($Y38/$W38*2800,2)*'umowa o pracę'!$E$8,2),0)))),0)&gt;$H38,$H38,IF($V38=1,IF($X38=0,ROUND(IF($W38&gt;2800,ROUND($Y38/$W38*2800,2),$Y38)*'umowa o pracę'!$E$8,2),IF($W38+$X38&lt;2800,ROUND(ROUND($Y38+ROUND($X38*9%,2),2)*'umowa o pracę'!$E$8,2),IF(AND($W38+$X38&gt;=2800,$W38&lt;2800),ROUND((ROUND($Y38+ROUND((2800-$W38)*9%,2),2))*'umowa o pracę'!$E$8,2),IF(AND($W38+$X38&gt;=2800,$W38&gt;=2800),ROUND(ROUND($Y38/$W38*2800,2)*'umowa o pracę'!$E$8,2),0)))),0)),0))</f>
        <v>0</v>
      </c>
      <c r="AE38" s="32">
        <f>IF('umowa o pracę'!$E$7=2020,IF(IF($V38=1,IF($X38=0,ROUND(IF($W38&gt;2600,ROUND($Z38/$W38*2600,2),$Z38)*'umowa o pracę'!$E$8,2),ROUND(IF($W38&gt;2600,ROUND($Z38/$W38*2600,2),$Z38)*'umowa o pracę'!$E$8,2)),0)&gt;$I38,$I38,IF($V38=1,IF($X38=0,ROUND(IF($W38&gt;2600,ROUND($Z38/$W38*2600,2),$Z38)*'umowa o pracę'!$E$8,2),ROUND(IF($W38&gt;2600,ROUND($Z38/$W38*2600,2),$Z38)*'umowa o pracę'!$E$8,2)),0)),IF('umowa o pracę'!$E$7=2021,IF(IF($V38=1,IF($X38=0,ROUND(IF($W38&gt;2800,ROUND($Z38/$W38*2800,2),$Z38)*'umowa o pracę'!$E$8,2),ROUND(IF($W38&gt;2800,ROUND($Z38/$W38*2800,2),$Z38)*'umowa o pracę'!$E$8,2)),0)&gt;$I38,$I38,IF($V38=1,IF($X38=0,ROUND(IF($W38&gt;2800,ROUND($Z38/$W38*2800,2),$Z38)*'umowa o pracę'!$E$8,2),ROUND(IF($W38&gt;2800,ROUND($Z38/$W38*2800,2),$Z38)*'umowa o pracę'!$E$8,2)),0)),0))</f>
        <v>0</v>
      </c>
      <c r="AF38" s="56">
        <f>IF('umowa o pracę'!$E$7=2020,$AB38,IF('umowa o pracę'!$E$7=2021,$AC38,0))</f>
        <v>0</v>
      </c>
      <c r="AG38" s="53">
        <f t="shared" si="1"/>
        <v>1</v>
      </c>
      <c r="AH38" s="39">
        <f>IF('umowa o pracę'!$E$6&lt;3,0,$L38)</f>
        <v>0</v>
      </c>
      <c r="AI38" s="39">
        <f>IF('umowa o pracę'!$E$6&lt;3,0,$M38)</f>
        <v>0</v>
      </c>
      <c r="AJ38" s="55">
        <f>IF('umowa o pracę'!$E$6&lt;3,0,$N38)</f>
        <v>0</v>
      </c>
      <c r="AK38" s="55">
        <f>IF('umowa o pracę'!$E$6&lt;3,0,$O38)</f>
        <v>0</v>
      </c>
      <c r="AL38" s="32">
        <f>IF('umowa o pracę'!$E$7=2020,ROUND(IF($AH38&gt;=2600,2600*'umowa o pracę'!$E$8,$AH38*'umowa o pracę'!$E$8),2),IF('umowa o pracę'!$E$7=2021,ROUND(IF($AH38&gt;=2800,2800*'umowa o pracę'!$E$8,$AH38*'umowa o pracę'!$E$8),2),0))</f>
        <v>0</v>
      </c>
      <c r="AM38" s="32">
        <f>IF(IF(IF(AND($AG38=1,$I38&gt;0),ROUND(IF($AH38+$AI38&gt;=2600,2600*'umowa o pracę'!$E$8,($AH38+$AI38)*'umowa o pracę'!$E$8),2)+IF($AI38=0,ROUND(IF($AH38&gt;2600,ROUND($AK38/$AH38*2600,2),$AK38)*'umowa o pracę'!$E$8,2),ROUND(IF($AH38&gt;2600,ROUND($AK38/$AH38*2600,2),$AK38)*'umowa o pracę'!$E$8,2)),ROUND(IF($AH38+$AI38&gt;=2600,2600*'umowa o pracę'!$E$8,($AH38+$AI38)*'umowa o pracę'!$E$8),2)-IF($AI38=0,ROUND(ROUND(IF($AH38&gt;2600,ROUND($AJ38/$AH38*2600,2),$AJ38),2)*'umowa o pracę'!$E$8,2),IF($AI38&gt;0,IF($AH38+$AI38&lt;2600,ROUND(ROUND($AJ38+ROUND($AI38*9%,2),2)*'umowa o pracę'!$E$8,2),IF(AND($AH38+$AI38&gt;=2600,$AI38&lt;2600,$AH38&lt;2600),ROUND((ROUND(((2600-$AI38)/$AH38)*$AJ38,2)+ROUND($AI38*9%,2))*'umowa o pracę'!$E$8,2),IF(AND($AH38+$AI38&gt;=2600,$AI38&gt;=2600),ROUND((ROUND(2600*9%,2))*'umowa o pracę'!$E$8,2),IF(AND($AH38+$AI38&gt;=2600,$AH38&gt;=2600,$AI38&lt;2600),ROUND((ROUND($AI38*9%,2)+ROUND(((2600-$AI38)/$AH38)*$AJ38,2))*'umowa o pracę'!$E$8,2),0)))),0)))&gt;$J38,$J38,IF(AND($AG38=1,$I38&gt;0),ROUND(IF($AH38+$AI38&gt;=2600,2600*'umowa o pracę'!$E$8,($AH38+$AI38)*'umowa o pracę'!$E$8),2)+IF($AI38=0,ROUND(IF($AH38&gt;2600,ROUND($AK38/$AH38*2600,2),$AK38)*'umowa o pracę'!$E$8,2),ROUND(IF($AH38&gt;2600,ROUND($AK38/$AH38*2600,2),$AK38)*'umowa o pracę'!$E$8,2)),ROUND(IF($AH38+$AI38&gt;=2600,2600*'umowa o pracę'!$E$8,($AH38+$AI38)*'umowa o pracę'!$E$8),2)-IF($AI38=0,ROUND(ROUND(IF($AH38&gt;2600,ROUND($AJ38/$AH38*2600,2),$AJ38),2)*'umowa o pracę'!$E$8,2),IF($AI38&gt;0,IF($AH38+$AI38&lt;2600,ROUND(ROUND($AJ38+ROUND($AI38*9%,2),2)*'umowa o pracę'!$E$8,2),IF(AND($AH38+$AI38&gt;=2600,$AI38&lt;2600,$AH38&lt;2600),ROUND((ROUND(((2600-$AI38)/$AH38)*$AJ38,2)+ROUND($AI38*9%,2))*'umowa o pracę'!$E$8,2),IF(AND($AH38+$AI38&gt;=2600,$AI38&gt;=2600),ROUND((ROUND(2600*9%,2))*'umowa o pracę'!$E$8,2),IF(AND($AH38+$AI38&gt;=2600,$AH38&gt;=2600,$AI38&lt;2600),ROUND((ROUND($AI38*9%,2)+ROUND(((2600-$AI38)/$AH38)*$AJ38,2))*'umowa o pracę'!$E$8,2),0)))),0))))&gt;$J38,$J38,IF(IF(AND($AG38=1,$I38&gt;0),ROUND(IF($AH38+$AI38&gt;=2600,2600*'umowa o pracę'!$E$8,($AH38+$AI38)*'umowa o pracę'!$E$8),2)+IF($AI38=0,ROUND(IF($AH38&gt;2600,ROUND($AK38/$AH38*2600,2),$AK38)*'umowa o pracę'!$E$8,2),ROUND(IF($AH38&gt;2600,ROUND($AK38/$AH38*2600,2),$AK38)*'umowa o pracę'!$E$8,2)),ROUND(IF($AH38+$AI38&gt;=2600,2600*'umowa o pracę'!$E$8,($AH38+$AI38)*'umowa o pracę'!$E$8),2)-IF($AI38=0,ROUND(ROUND(IF($AH38&gt;2600,ROUND($AJ38/$AH38*2600,2),$AJ38),2)*'umowa o pracę'!$E$8,2),IF($AI38&gt;0,IF($AH38+$AI38&lt;2600,ROUND(ROUND($AJ38+ROUND($AI38*9%,2),2)*'umowa o pracę'!$E$8,2),IF(AND($AH38+$AI38&gt;=2600,$AI38&lt;2600,$AH38&lt;2600),ROUND((ROUND(((2600-$AI38)/$AH38)*$AJ38,2)+ROUND($AI38*9%,2))*'umowa o pracę'!$E$8,2),IF(AND($AH38+$AI38&gt;=2600,$AI38&gt;=2600),ROUND((ROUND(2600*9%,2))*'umowa o pracę'!$E$8,2),IF(AND($AH38+$AI38&gt;=2600,$AH38&gt;=2600,$AI38&lt;2600),ROUND((ROUND($AI38*9%,2)+ROUND(((2600-$AI38)/$AH38)*$AJ38,2))*'umowa o pracę'!$E$8,2),0)))),0)))&gt;$J38,$J38,IF(AND($AG38=1,$I38&gt;0),ROUND(IF($AH38+$AI38&gt;=2600,2600*'umowa o pracę'!$E$8,($AH38+$AI38)*'umowa o pracę'!$E$8),2)+IF($AI38=0,ROUND(IF($AH38&gt;2600,ROUND($AK38/$AH38*2600,2),$AK38)*'umowa o pracę'!$E$8,2),ROUND(IF($AH38&gt;2600,ROUND($AK38/$AH38*2600,2),$AK38)*'umowa o pracę'!$E$8,2)),ROUND(IF($AH38+$AI38&gt;=2600,2600*'umowa o pracę'!$E$8,($AH38+$AI38)*'umowa o pracę'!$E$8),2)-IF(AND($AI38=0,I38&gt;0),ROUND(ROUND(IF($AH38&gt;2600,ROUND($AJ38/$AH38*2600,2),$AJ38),2)*'umowa o pracę'!$E$8,2),IF($AI38&gt;0,IF($AH38+$AI38&lt;2600,ROUND(ROUND($AJ38+ROUND($AI38*9%,2),2)*'umowa o pracę'!$E$8,2),IF(AND($AH38+$AI38&gt;=2600,$AI38&lt;2600,$AH38&lt;2600),ROUND((ROUND(((2600-$AI38)/$AH38)*$AJ38,2)+ROUND($AI38*9%,2))*'umowa o pracę'!$E$8,2),IF(AND($AH38+$AI38&gt;=2600,$AI38&gt;=2600),ROUND((ROUND(2600*9%,2))*'umowa o pracę'!$E$8,2),IF(AND($AH38+$AI38&gt;=2600,$AH38&gt;=2600,$AI38&lt;2600),ROUND((ROUND($AI38*9%,2)+ROUND(((2600-$AI38)/$AH38)*$AJ38,2))*'umowa o pracę'!$E$8,2),0)))),0)))))</f>
        <v>0</v>
      </c>
      <c r="AN38" s="32">
        <f>IF(IF(IF(AND($AG38=1,$I38&gt;0),ROUND(IF($AH38+$AI38&gt;=2800,2800*'umowa o pracę'!$E$8,($AH38+$AI38)*'umowa o pracę'!$E$8),2)+IF($AI38=0,ROUND(IF($AH38&gt;2800,ROUND($AK38/$AH38*2800,2),$AK38)*'umowa o pracę'!$E$8,2),ROUND(IF($AH38&gt;2800,ROUND($AK38/$AH38*2800,2),$AK38)*'umowa o pracę'!$E$8,2)),ROUND(IF($AH38+$AI38&gt;=2800,2800*'umowa o pracę'!$E$8,($AH38+$AI38)*'umowa o pracę'!$E$8),2)-IF($AI38=0,ROUND(ROUND(IF($AH38&gt;2800,ROUND($AJ38/$AH38*2800,2),$AJ38),2)*'umowa o pracę'!$E$8,2),IF($AI38&gt;0,IF($AH38+$AI38&lt;2800,ROUND(ROUND($AJ38+ROUND($AI38*9%,2),2)*'umowa o pracę'!$E$8,2),IF(AND($AH38+$AI38&gt;=2800,$AI38&lt;2800,$AH38&lt;2800),ROUND((ROUND(((2800-$AI38)/$AH38)*$AJ38,2)+ROUND($AI38*9%,2))*'umowa o pracę'!$E$8,2),IF(AND($AH38+$AI38&gt;=2800,$AI38&gt;=2800),ROUND((ROUND(2800*9%,2))*'umowa o pracę'!$E$8,2),IF(AND($AH38+$AI38&gt;=2800,$AH38&gt;=2800,$AI38&lt;2800),ROUND((ROUND($AI38*9%,2)+ROUND(((2800-$AI38)/$AH38)*$AJ38,2))*'umowa o pracę'!$E$8,2),0)))),0)))&gt;$J38,$J38,IF(AND($AG38=1,$I38&gt;0),ROUND(IF($AH38+$AI38&gt;=2800,2800*'umowa o pracę'!$E$8,($AH38+$AI38)*'umowa o pracę'!$E$8),2)+IF($AI38=0,ROUND(IF($AH38&gt;2800,ROUND($AK38/$AH38*2800,2),$AK38)*'umowa o pracę'!$E$8,2),ROUND(IF($AH38&gt;2800,ROUND($AK38/$AH38*2800,2),$AK38)*'umowa o pracę'!$E$8,2)),ROUND(IF($AH38+$AI38&gt;=2800,2800*'umowa o pracę'!$E$8,($AH38+$AI38)*'umowa o pracę'!$E$8),2)-IF($AI38=0,ROUND(ROUND(IF($AH38&gt;2800,ROUND($AJ38/$AH38*2800,2),$AJ38),2)*'umowa o pracę'!$E$8,2),IF($AI38&gt;0,IF($AH38+$AI38&lt;2800,ROUND(ROUND($AJ38+ROUND($AI38*9%,2),2)*'umowa o pracę'!$E$8,2),IF(AND($AH38+$AI38&gt;=2800,$AI38&lt;2800,$AH38&lt;2800),ROUND((ROUND(((2800-$AI38)/$AH38)*$AJ38,2)+ROUND($AI38*9%,2))*'umowa o pracę'!$E$8,2),IF(AND($AH38+$AI38&gt;=2800,$AI38&gt;=2800),ROUND((ROUND(2800*9%,2))*'umowa o pracę'!$E$8,2),IF(AND($AH38+$AI38&gt;=2800,$AH38&gt;=2800,$AI38&lt;2800),ROUND((ROUND($AI38*9%,2)+ROUND(((2800-$AI38)/$AH38)*$AJ38,2))*'umowa o pracę'!$E$8,2),0)))),0))))&gt;$J38,$J38,IF(IF(AND($AG38=1,$I38&gt;0),ROUND(IF($AH38+$AI38&gt;=2800,2800*'umowa o pracę'!$E$8,($AH38+$AI38)*'umowa o pracę'!$E$8),2)+IF($AI38=0,ROUND(IF($AH38&gt;2800,ROUND($AK38/$AH38*2800,2),$AK38)*'umowa o pracę'!$E$8,2),ROUND(IF($AH38&gt;2800,ROUND($AK38/$AH38*2800,2),$AK38)*'umowa o pracę'!$E$8,2)),ROUND(IF($AH38+$AI38&gt;=2800,2800*'umowa o pracę'!$E$8,($AH38+$AI38)*'umowa o pracę'!$E$8),2)-IF($AI38=0,ROUND(ROUND(IF($AH38&gt;2800,ROUND($AJ38/$AH38*2800,2),$AJ38),2)*'umowa o pracę'!$E$8,2),IF($AI38&gt;0,IF($AH38+$AI38&lt;2800,ROUND(ROUND($AJ38+ROUND($AI38*9%,2),2)*'umowa o pracę'!$E$8,2),IF(AND($AH38+$AI38&gt;=2800,$AI38&lt;2800,$AH38&lt;2800),ROUND((ROUND(((2800-$AI38)/$AH38)*$AJ38,2)+ROUND($AI38*9%,2))*'umowa o pracę'!$E$8,2),IF(AND($AH38+$AI38&gt;=2800,$AI38&gt;=2800),ROUND((ROUND(2800*9%,2))*'umowa o pracę'!$E$8,2),IF(AND($AH38+$AI38&gt;=2800,$AH38&gt;=2800,$AI38&lt;2800),ROUND((ROUND($AI38*9%,2)+ROUND(((2800-$AI38)/$AH38)*$AJ38,2))*'umowa o pracę'!$E$8,2),0)))),0)))&gt;$J38,$J38,IF(AND($AG38=1,$I38&gt;0),ROUND(IF($AH38+$AI38&gt;=2800,2800*'umowa o pracę'!$E$8,($AH38+$AI38)*'umowa o pracę'!$E$8),2)+IF($AI38=0,ROUND(IF($AH38&gt;2800,ROUND($AK38/$AH38*2800,2),$AK38)*'umowa o pracę'!$E$8,2),ROUND(IF($AH38&gt;2800,ROUND($AK38/$AH38*2800,2),$AK38)*'umowa o pracę'!$E$8,2)),ROUND(IF($AH38+$AI38&gt;=2800,2800*'umowa o pracę'!$E$8,($AH38+$AI38)*'umowa o pracę'!$E$8),2)-IF(AND($AI38=0,I38&gt;0),ROUND(ROUND(IF($AH38&gt;2800,ROUND($AJ38/$AH38*2800,2),$AJ38),2)*'umowa o pracę'!$E$8,2),IF($AI38&gt;0,IF($AH38+$AI38&lt;2800,ROUND(ROUND($AJ38+ROUND($AI38*9%,2),2)*'umowa o pracę'!$E$8,2),IF(AND($AH38+$AI38&gt;=2800,$AI38&lt;2800,$AH38&lt;2800),ROUND((ROUND(((2800-$AI38)/$AH38)*$AJ38,2)+ROUND($AI38*9%,2))*'umowa o pracę'!$E$8,2),IF(AND($AH38+$AI38&gt;=2800,$AI38&gt;=2800),ROUND((ROUND(2800*9%,2))*'umowa o pracę'!$E$8,2),IF(AND($AH38+$AI38&gt;=2800,$AH38&gt;=2800,$AI38&lt;2800),ROUND((ROUND($AI38*9%,2)+ROUND(((2800-$AI38)/$AH38)*$AJ38,2))*'umowa o pracę'!$E$8,2),0)))),0)))))</f>
        <v>0</v>
      </c>
      <c r="AO38" s="32">
        <f>IF('umowa o pracę'!$E$7=2020,IF(IF($AG38=1,IF($AI38=0,ROUND(IF($AH38&gt;2600,ROUND($AJ38/$AH38*2600,2),$AJ38)*'umowa o pracę'!$E$8,2),IF($AH38+$AI38&lt;2600,ROUND(ROUND($AJ38+ROUND($AI38*9%,2),2)*'umowa o pracę'!$E$8,2),IF(AND($AH38+$AI38&gt;=2600,$AH38&lt;2600),ROUND((ROUND($AJ38+ROUND((2600-$AH38)*9%,2),2))*'umowa o pracę'!$E$8,2),IF(AND($AH38+$AI38&gt;=2600,$AH38&gt;=2600),ROUND(ROUND($AJ38/$AH38*2600,2)*'umowa o pracę'!$E$8,2),0)))),0)&gt;$H38,$H38,IF($AG38=1,IF($AI38=0,ROUND(IF($AH38&gt;2600,ROUND($AJ38/$AH38*2600,2),$AJ38)*'umowa o pracę'!$E$8,2),IF($AH38+$AI38&lt;2600,ROUND(ROUND($AJ38+ROUND($AI38*9%,2),2)*'umowa o pracę'!$E$8,2),IF(AND($AH38+$AI38&gt;=2600,$AH38&lt;2600),ROUND((ROUND($AJ38+ROUND((2600-$AH38)*9%,2),2))*'umowa o pracę'!$E$8,2),IF(AND($AH38+$AI38&gt;=2600,$AH38&gt;=2600),ROUND(ROUND($AJ38/$AH38*2600,2)*'umowa o pracę'!$E$8,2),0)))),0)),IF('umowa o pracę'!$E$7=2021,IF(IF($AG38=1,IF($AI38=0,ROUND(IF($AH38&gt;2800,ROUND($AJ38/$AH38*2800,2),$AJ38)*'umowa o pracę'!$E$8,2),IF($AH38+$AI38&lt;2800,ROUND(ROUND($AJ38+ROUND($AI38*9%,2),2)*'umowa o pracę'!$E$8,2),IF(AND($AH38+$AI38&gt;=2800,$AH38&lt;2800),ROUND((ROUND($AJ38+ROUND((2800-$AH38)*9%,2),2))*'umowa o pracę'!$E$8,2),IF(AND($AH38+$AI38&gt;=2800,$AH38&gt;=2800),ROUND(ROUND($AJ38/$AH38*2800,2)*'umowa o pracę'!$E$8,2),0)))),0)&gt;$H38,$H38,IF($AG38=1,IF($AI38=0,ROUND(IF($AH38&gt;2800,ROUND($AJ38/$AH38*2800,2),$AJ38)*'umowa o pracę'!$E$8,2),IF($AH38+$AI38&lt;2800,ROUND(ROUND($AJ38+ROUND($AI38*9%,2),2)*'umowa o pracę'!$E$8,2),IF(AND($AH38+$AI38&gt;=2800,$AH38&lt;2800),ROUND((ROUND($AJ38+ROUND((2800-$AH38)*9%,2),2))*'umowa o pracę'!$E$8,2),IF(AND($AH38+$AI38&gt;=2800,$AH38&gt;=2800),ROUND(ROUND($AJ38/$AH38*2800,2)*'umowa o pracę'!$E$8,2),0)))),0)),0))</f>
        <v>0</v>
      </c>
      <c r="AP38" s="32">
        <f>IF('umowa o pracę'!$E$7=2020,IF(IF($AG38=1,IF($AI38=0,ROUND(IF($AH38&gt;2600,ROUND($AK38/$AH38*2600,2),$AK38)*'umowa o pracę'!$E$8,2),ROUND(IF($AH38&gt;2600,ROUND($AK38/$AH38*2600,2),$AK38)*'umowa o pracę'!$E$8,2)),0)&gt;$I38,$I38,IF($AG38=1,IF($AI38=0,ROUND(IF($AH38&gt;2600,ROUND($AK38/$AH38*2600,2),$AK38)*'umowa o pracę'!$E$8,2),ROUND(IF($AH38&gt;2600,ROUND($AK38/$AH38*2600,2),$AK38)*'umowa o pracę'!$E$8,2)),0)),IF('umowa o pracę'!$E$7=2021,IF(IF($AG38=1,IF($AI38=0,ROUND(IF($AH38&gt;2800,ROUND($AK38/$AH38*2800,2),$AK38)*'umowa o pracę'!$E$8,2),ROUND(IF($AH38&gt;2800,ROUND($AK38/$AH38*2800,2),$AK38)*'umowa o pracę'!$E$8,2)),0)&gt;$I38,$I38,IF($AG38=1,IF($AI38=0,ROUND(IF($AH38&gt;2800,ROUND($AK38/$AH38*2800,2),$AK38)*'umowa o pracę'!$E$8,2),ROUND(IF($AH38&gt;2800,ROUND($AK38/$AH38*2800,2),$AK38)*'umowa o pracę'!$E$8,2)),0)),0))</f>
        <v>0</v>
      </c>
      <c r="AQ38" s="56">
        <f>IF('umowa o pracę'!$E$7=2020,$AM38,IF('umowa o pracę'!$E$7=2021,$AN38,0))</f>
        <v>0</v>
      </c>
      <c r="AR38" s="33">
        <f>IF('umowa o pracę'!$E$7=0,0,U38+AF38+AQ38)</f>
        <v>0</v>
      </c>
      <c r="AS38" s="19"/>
      <c r="AT38" s="19"/>
      <c r="AU38" s="19"/>
      <c r="AV38" s="233" t="s">
        <v>16</v>
      </c>
      <c r="AW38" s="234">
        <f>SUM(BI12:BI260)</f>
        <v>0</v>
      </c>
      <c r="AX38" s="19">
        <f t="shared" si="2"/>
        <v>10</v>
      </c>
      <c r="AY38" s="19"/>
      <c r="AZ38" s="234">
        <f t="shared" si="3"/>
        <v>0</v>
      </c>
      <c r="BA38" s="234">
        <f t="shared" si="4"/>
        <v>0</v>
      </c>
      <c r="BB38" s="234">
        <f t="shared" si="5"/>
        <v>0</v>
      </c>
      <c r="BC38" s="234">
        <f t="shared" si="6"/>
        <v>0</v>
      </c>
      <c r="BD38" s="234">
        <f t="shared" si="7"/>
        <v>0</v>
      </c>
      <c r="BE38" s="234">
        <f t="shared" si="8"/>
        <v>0</v>
      </c>
      <c r="BF38" s="234">
        <f t="shared" si="9"/>
        <v>0</v>
      </c>
      <c r="BG38" s="234">
        <f t="shared" si="10"/>
        <v>0</v>
      </c>
      <c r="BH38" s="234">
        <f t="shared" si="11"/>
        <v>0</v>
      </c>
      <c r="BI38" s="238">
        <f t="shared" si="12"/>
        <v>0</v>
      </c>
      <c r="BJ38" s="236"/>
      <c r="BK38" s="236"/>
      <c r="BL38" s="237"/>
    </row>
    <row r="39" spans="1:64" ht="15.75" customHeight="1" x14ac:dyDescent="0.25">
      <c r="A39" s="129">
        <v>28</v>
      </c>
      <c r="B39" s="57"/>
      <c r="C39" s="57"/>
      <c r="D39" s="36"/>
      <c r="E39" s="36"/>
      <c r="F39" s="242"/>
      <c r="G39" s="37">
        <v>1</v>
      </c>
      <c r="H39" s="58">
        <v>0</v>
      </c>
      <c r="I39" s="59">
        <v>0</v>
      </c>
      <c r="J39" s="60">
        <v>0</v>
      </c>
      <c r="K39" s="52">
        <v>1</v>
      </c>
      <c r="L39" s="39">
        <v>0</v>
      </c>
      <c r="M39" s="39">
        <v>0</v>
      </c>
      <c r="N39" s="39">
        <v>0</v>
      </c>
      <c r="O39" s="39">
        <v>0</v>
      </c>
      <c r="P39" s="35">
        <f>IF('umowa o pracę'!$E$7=2020,ROUND(IF($L39&gt;=2600,2600*'umowa o pracę'!$E$8,$L39*'umowa o pracę'!$E$8),2),IF('umowa o pracę'!$E$7=2021,ROUND(IF($L39&gt;=2800,2800*'umowa o pracę'!$E$8,$L39*'umowa o pracę'!$E$8),2),0))</f>
        <v>0</v>
      </c>
      <c r="Q39" s="252">
        <f>IF(IF(IF(AND($K39=1,$I39&gt;0),ROUND(IF($L39+$M39&gt;=2600,2600*'umowa o pracę'!$E$8,($L39+$M39)*'umowa o pracę'!$E$8),2)+IF($M39=0,ROUND(IF($L39&gt;2600,ROUND($O39/$L39*2600,2),$O39)*'umowa o pracę'!$E$8,2),ROUND(IF($L39&gt;2600,ROUND($O39/$L39*2600,2),$O39)*'umowa o pracę'!$E$8,2)),ROUND(IF($L39+$M39&gt;=2600,2600*'umowa o pracę'!$E$8,($L39+$M39)*'umowa o pracę'!$E$8),2)-IF($M39=0,ROUND(ROUND(IF($L39&gt;2600,ROUND($N39/$L39*2600,2),$N39),2)*'umowa o pracę'!$E$8,2),IF($M39&gt;0,IF($L39+$M39&lt;2600,ROUND(ROUND($N39+ROUND($M39*9%,2),2)*'umowa o pracę'!$E$8,2),IF(AND($L39+$M39&gt;=2600,$M39&lt;2600,$L39&lt;2600),ROUND((ROUND(((2600-$M39)/$L39)*$N39,2)+ROUND($M39*9%,2))*'umowa o pracę'!$E$8,2),IF(AND($L39+$M39&gt;=2600,$M39&gt;=2600),ROUND((ROUND(2600*9%,2))*'umowa o pracę'!$E$8,2),IF(AND($L39+$M39&gt;=2600,$L39&gt;=2600,$M39&lt;2600),ROUND((ROUND($M39*9%,2)+ROUND(((2600-$M39)/$L39)*$N39,2))*'umowa o pracę'!$E$8,2),0)))),0)))&gt;$J39,$J39,IF(AND($K39=1,$I39&gt;0),ROUND(IF($L39+$M39&gt;=2600,2600*'umowa o pracę'!$E$8,($L39+$M39)*'umowa o pracę'!$E$8),2)+IF($M39=0,ROUND(IF($L39&gt;2600,ROUND($O39/$L39*2600,2),$O39)*'umowa o pracę'!$E$8,2),ROUND(IF($L39&gt;2600,ROUND($O39/$L39*2600,2),$O39)*'umowa o pracę'!$E$8,2)),ROUND(IF($L39+$M39&gt;=2600,2600*'umowa o pracę'!$E$8,($L39+$M39)*'umowa o pracę'!$E$8),2)-IF($M39=0,ROUND(ROUND(IF($L39&gt;2600,ROUND($N39/$L39*2600,2),$N39),2)*'umowa o pracę'!$E$8,2),IF($M39&gt;0,IF($L39+$M39&lt;2600,ROUND(ROUND($N39+ROUND($M39*9%,2),2)*'umowa o pracę'!$E$8,2),IF(AND($L39+$M39&gt;=2600,$M39&lt;2600,$L39&lt;2600),ROUND((ROUND(((2600-$M39)/$L39)*$N39,2)+ROUND($M39*9%,2))*'umowa o pracę'!$E$8,2),IF(AND($L39+$M39&gt;=2600,$M39&gt;=2600),ROUND((ROUND(2600*9%,2))*'umowa o pracę'!$E$8,2),IF(AND($L39+$M39&gt;=2600,$L39&gt;=2600,$M39&lt;2600),ROUND((ROUND($M39*9%,2)+ROUND(((2600-$M39)/$L39)*$N39,2))*'umowa o pracę'!$E$8,2),0)))),0))))&gt;$J39,$J39,IF(IF(AND($K39=1,$I39&gt;0),ROUND(IF($L39+$M39&gt;=2600,2600*'umowa o pracę'!$E$8,($L39+$M39)*'umowa o pracę'!$E$8),2)+IF($M39=0,ROUND(IF($L39&gt;2600,ROUND($O39/$L39*2600,2),$O39)*'umowa o pracę'!$E$8,2),ROUND(IF($L39&gt;2600,ROUND($O39/$L39*2600,2),$O39)*'umowa o pracę'!$E$8,2)),ROUND(IF($L39+$M39&gt;=2600,2600*'umowa o pracę'!$E$8,($L39+$M39)*'umowa o pracę'!$E$8),2)-IF($M39=0,ROUND(ROUND(IF($L39&gt;2600,ROUND($N39/$L39*2600,2),$N39),2)*'umowa o pracę'!$E$8,2),IF($M39&gt;0,IF($L39+$M39&lt;2600,ROUND(ROUND($N39+ROUND($M39*9%,2),2)*'umowa o pracę'!$E$8,2),IF(AND($L39+$M39&gt;=2600,$M39&lt;2600,$L39&lt;2600),ROUND((ROUND(((2600-$M39)/$L39)*$N39,2)+ROUND($M39*9%,2))*'umowa o pracę'!$E$8,2),IF(AND($L39+$M39&gt;=2600,$M39&gt;=2600),ROUND((ROUND(2600*9%,2))*'umowa o pracę'!$E$8,2),IF(AND($L39+$M39&gt;=2600,$L39&gt;=2600,$M39&lt;2600),ROUND((ROUND($M39*9%,2)+ROUND(((2600-$M39)/$L39)*$N39,2))*'umowa o pracę'!$E$8,2),0)))),0)))&gt;$J39,$J39,IF(AND($K39=1,$I39&gt;0),ROUND(IF($L39+$M39&gt;=2600,2600*'umowa o pracę'!$E$8,($L39+$M39)*'umowa o pracę'!$E$8),2)+IF($M39=0,ROUND(IF($L39&gt;2600,ROUND($O39/$L39*2600,2),$O39)*'umowa o pracę'!$E$8,2),ROUND(IF($L39&gt;2600,ROUND($O39/$L39*2600,2),$O39)*'umowa o pracę'!$E$8,2)),ROUND(IF($L39+$M39&gt;=2600,2600*'umowa o pracę'!$E$8,($L39+$M39)*'umowa o pracę'!$E$8),2)-IF(AND($M39=0,I39&gt;0),ROUND(ROUND(IF($L39&gt;2600,ROUND($N39/$L39*2600,2),$N39),2)*'umowa o pracę'!$E$8,2),IF($M39&gt;0,IF($L39+$M39&lt;2600,ROUND(ROUND($N39+ROUND($M39*9%,2),2)*'umowa o pracę'!$E$8,2),IF(AND($L39+$M39&gt;=2600,$M39&lt;2600,$L39&lt;2600),ROUND((ROUND(((2600-$M39)/$L39)*$N39,2)+ROUND($M39*9%,2))*'umowa o pracę'!$E$8,2),IF(AND($L39+$M39&gt;=2600,$M39&gt;=2600),ROUND((ROUND(2600*9%,2))*'umowa o pracę'!$E$8,2),IF(AND($L39+$M39&gt;=2600,$L39&gt;=2600,$M39&lt;2600),ROUND((ROUND($M39*9%,2)+ROUND(((2600-$M39)/$L39)*$N39,2))*'umowa o pracę'!$E$8,2),0)))),0)))))</f>
        <v>0</v>
      </c>
      <c r="R39" s="252">
        <f>IF(IF(IF(AND($K39=1,$I39&gt;0),ROUND(IF($L39+$M39&gt;=2800,2800*'umowa o pracę'!$E$8,($L39+$M39)*'umowa o pracę'!$E$8),2)+IF($M39=0,ROUND(IF($L39&gt;2800,ROUND($O39/$L39*2800,2),$O39)*'umowa o pracę'!$E$8,2),ROUND(IF($L39&gt;2800,ROUND($O39/$L39*2800,2),$O39)*'umowa o pracę'!$E$8,2)),ROUND(IF($L39+$M39&gt;=2800,2800*'umowa o pracę'!$E$8,($L39+$M39)*'umowa o pracę'!$E$8),2)-IF($M39=0,ROUND(ROUND(IF($L39&gt;2800,ROUND($N39/$L39*2800,2),$N39),2)*'umowa o pracę'!$E$8,2),IF($M39&gt;0,IF($L39+$M39&lt;2800,ROUND(ROUND($N39+ROUND($M39*9%,2),2)*'umowa o pracę'!$E$8,2),IF(AND($L39+$M39&gt;=2800,$M39&lt;2800,$L39&lt;2800),ROUND((ROUND(((2800-$M39)/$L39)*$N39,2)+ROUND($M39*9%,2))*'umowa o pracę'!$E$8,2),IF(AND($L39+$M39&gt;=2800,$M39&gt;=2800),ROUND((ROUND(2800*9%,2))*'umowa o pracę'!$E$8,2),IF(AND($L39+$M39&gt;=2800,$L39&gt;=2800,$M39&lt;2800),ROUND((ROUND($M39*9%,2)+ROUND(((2800-$M39)/$L39)*$N39,2))*'umowa o pracę'!$E$8,2),0)))),0)))&gt;$J39,$J39,IF(AND($K39=1,$I39&gt;0),ROUND(IF($L39+$M39&gt;=2800,2800*'umowa o pracę'!$E$8,($L39+$M39)*'umowa o pracę'!$E$8),2)+IF($M39=0,ROUND(IF($L39&gt;2800,ROUND($O39/$L39*2800,2),$O39)*'umowa o pracę'!$E$8,2),ROUND(IF($L39&gt;2800,ROUND($O39/$L39*2800,2),$O39)*'umowa o pracę'!$E$8,2)),ROUND(IF($L39+$M39&gt;=2800,2800*'umowa o pracę'!$E$8,($L39+$M39)*'umowa o pracę'!$E$8),2)-IF($M39=0,ROUND(ROUND(IF($L39&gt;2800,ROUND($N39/$L39*2800,2),$N39),2)*'umowa o pracę'!$E$8,2),IF($M39&gt;0,IF($L39+$M39&lt;2800,ROUND(ROUND($N39+ROUND($M39*9%,2),2)*'umowa o pracę'!$E$8,2),IF(AND($L39+$M39&gt;=2800,$M39&lt;2800,$L39&lt;2800),ROUND((ROUND(((2800-$M39)/$L39)*$N39,2)+ROUND($M39*9%,2))*'umowa o pracę'!$E$8,2),IF(AND($L39+$M39&gt;=2800,$M39&gt;=2800),ROUND((ROUND(2800*9%,2))*'umowa o pracę'!$E$8,2),IF(AND($L39+$M39&gt;=2800,$L39&gt;=2800,$M39&lt;2800),ROUND((ROUND($M39*9%,2)+ROUND(((2800-$M39)/$L39)*$N39,2))*'umowa o pracę'!$E$8,2),0)))),0))))&gt;$J39,$J39,IF(IF(AND($K39=1,$I39&gt;0),ROUND(IF($L39+$M39&gt;=2800,2800*'umowa o pracę'!$E$8,($L39+$M39)*'umowa o pracę'!$E$8),2)+IF($M39=0,ROUND(IF($L39&gt;2800,ROUND($O39/$L39*2800,2),$O39)*'umowa o pracę'!$E$8,2),ROUND(IF($L39&gt;2800,ROUND($O39/$L39*2800,2),$O39)*'umowa o pracę'!$E$8,2)),ROUND(IF($L39+$M39&gt;=2800,2800*'umowa o pracę'!$E$8,($L39+$M39)*'umowa o pracę'!$E$8),2)-IF($M39=0,ROUND(ROUND(IF($L39&gt;2800,ROUND($N39/$L39*2800,2),$N39),2)*'umowa o pracę'!$E$8,2),IF($M39&gt;0,IF($L39+$M39&lt;2800,ROUND(ROUND($N39+ROUND($M39*9%,2),2)*'umowa o pracę'!$E$8,2),IF(AND($L39+$M39&gt;=2800,$M39&lt;2800,$L39&lt;2800),ROUND((ROUND(((2800-$M39)/$L39)*$N39,2)+ROUND($M39*9%,2))*'umowa o pracę'!$E$8,2),IF(AND($L39+$M39&gt;=2800,$M39&gt;=2800),ROUND((ROUND(2800*9%,2))*'umowa o pracę'!$E$8,2),IF(AND($L39+$M39&gt;=2800,$L39&gt;=2800,$M39&lt;2800),ROUND((ROUND($M39*9%,2)+ROUND(((2800-$M39)/$L39)*$N39,2))*'umowa o pracę'!$E$8,2),0)))),0)))&gt;$J39,$J39,IF(AND($K39=1,$I39&gt;0),ROUND(IF($L39+$M39&gt;=2800,2800*'umowa o pracę'!$E$8,($L39+$M39)*'umowa o pracę'!$E$8),2)+IF($M39=0,ROUND(IF($L39&gt;2800,ROUND($O39/$L39*2800,2),$O39)*'umowa o pracę'!$E$8,2),ROUND(IF($L39&gt;2800,ROUND($O39/$L39*2800,2),$O39)*'umowa o pracę'!$E$8,2)),ROUND(IF($L39+$M39&gt;=2800,2800*'umowa o pracę'!$E$8,($L39+$M39)*'umowa o pracę'!$E$8),2)-IF(AND($M39=0,I39&gt;0),ROUND(ROUND(IF($L39&gt;2800,ROUND($N39/$L39*2800,2),$N39),2)*'umowa o pracę'!$E$8,2),IF($M39&gt;0,IF($L39+$M39&lt;2800,ROUND(ROUND($N39+ROUND($M39*9%,2),2)*'umowa o pracę'!$E$8,2),IF(AND($L39+$M39&gt;=2800,$M39&lt;2800,$L39&lt;2800),ROUND((ROUND(((2800-$M39)/$L39)*$N39,2)+ROUND($M39*9%,2))*'umowa o pracę'!$E$8,2),IF(AND($L39+$M39&gt;=2800,$M39&gt;=2800),ROUND((ROUND(2800*9%,2))*'umowa o pracę'!$E$8,2),IF(AND($L39+$M39&gt;=2800,$L39&gt;=2800,$M39&lt;2800),ROUND((ROUND($M39*9%,2)+ROUND(((2800-$M39)/$L39)*$N39,2))*'umowa o pracę'!$E$8,2),0)))),0)))))</f>
        <v>0</v>
      </c>
      <c r="S39" s="32">
        <f>IF('umowa o pracę'!$E$7=2020,IF(IF($K39=1,IF($M39=0,ROUND(IF($L39&gt;2600,ROUND($N39/$L39*2600,2),$N39)*'umowa o pracę'!$E$8,2),IF($L39+$M39&lt;2600,ROUND(ROUND($N39+ROUND($M39*9%,2),2)*'umowa o pracę'!$E$8,2),IF(AND($L39+$M39&gt;=2600,$L39&lt;2600),ROUND((ROUND($N39+ROUND((2600-$L39)*9%,2),2))*'umowa o pracę'!$E$8,2),IF(AND($L39+$M39&gt;=2600,$L39&gt;=2600),ROUND(ROUND($N39/$L39*2600,2)*'umowa o pracę'!$E$8,2),0)))),0)&gt;$H39,$H39,IF($K39=1,IF($M39=0,ROUND(IF($L39&gt;2600,ROUND($N39/$L39*2600,2),$N39)*'umowa o pracę'!$E$8,2),IF($L39+$M39&lt;2600,ROUND(ROUND($N39+ROUND($M39*9%,2),2)*'umowa o pracę'!$E$8,2),IF(AND($L39+$M39&gt;=2600,$L39&lt;2600),ROUND((ROUND($N39+ROUND((2600-$L39)*9%,2),2))*'umowa o pracę'!$E$8,2),IF(AND($L39+$M39&gt;=2600,$L39&gt;=2600),ROUND(ROUND($N39/$L39*2600,2)*'umowa o pracę'!$E$8,2),0)))),0)),IF('umowa o pracę'!$E$7=2021,IF(IF($K39=1,IF($M39=0,ROUND(IF($L39&gt;2800,ROUND($N39/$L39*2800,2),$N39)*'umowa o pracę'!$E$8,2),IF($L39+$M39&lt;2800,ROUND(ROUND($N39+ROUND($M39*9%,2),2)*'umowa o pracę'!$E$8,2),IF(AND($L39+$M39&gt;=2800,$L39&lt;2800),ROUND((ROUND($N39+ROUND((2800-$L39)*9%,2),2))*'umowa o pracę'!$E$8,2),IF(AND($L39+$M39&gt;=2800,$L39&gt;=2800),ROUND(ROUND($N39/$L39*2800,2)*'umowa o pracę'!$E$8,2),0)))),0)&gt;$H39,$H39,IF($K39=1,IF($M39=0,ROUND(IF($L39&gt;2800,ROUND($N39/$L39*2800,2),$N39)*'umowa o pracę'!$E$8,2),IF($L39+$M39&lt;2800,ROUND(ROUND($N39+ROUND($M39*9%,2),2)*'umowa o pracę'!$E$8,2),IF(AND($L39+$M39&gt;=2800,$L39&lt;2800),ROUND((ROUND($N39+ROUND((2800-$L39)*9%,2),2))*'umowa o pracę'!$E$8,2),IF(AND($L39+$M39&gt;=2800,$L39&gt;=2800),ROUND(ROUND($N39/$L39*2800,2)*'umowa o pracę'!$E$8,2),0)))),0)),0))</f>
        <v>0</v>
      </c>
      <c r="T39" s="32">
        <f>IF('umowa o pracę'!$E$7=2020,IF(IF($K39=1,IF($M39=0,ROUND(IF($L39&gt;2600,ROUND($O39/$L39*2600,2),$O39)*'umowa o pracę'!$E$8,2),ROUND(IF($L39&gt;2600,ROUND($O39/$L39*2600,2),$O39)*'umowa o pracę'!$E$8,2)),0)&gt;$I39,$I39,IF($K39=1,IF($M39=0,ROUND(IF($L39&gt;2600,ROUND($O39/$L39*2600,2),$O39)*'umowa o pracę'!$E$8,2),ROUND(IF($L39&gt;2600,ROUND($O39/$L39*2600,2),$O39)*'umowa o pracę'!$E$8,2)),0)),IF('umowa o pracę'!$E$7=2021,IF(IF($K39=1,IF($M39=0,ROUND(IF($L39&gt;2800,ROUND($O39/$L39*2800,2),$O39)*'umowa o pracę'!$E$8,2),ROUND(IF($L39&gt;2800,ROUND($O39/$L39*2800,2),$O39)*'umowa o pracę'!$E$8,2)),0)&gt;$I39,$I39,IF($K39=1,IF($M39=0,ROUND(IF($L39&gt;2800,ROUND($O39/$L39*2800,2),$O39)*'umowa o pracę'!$E$8,2),ROUND(IF($L39&gt;2800,ROUND($O39/$L39*2800,2),$O39)*'umowa o pracę'!$E$8,2)),0)),0))</f>
        <v>0</v>
      </c>
      <c r="U39" s="51">
        <f>IF('umowa o pracę'!$E$7=2020,$Q39,IF('umowa o pracę'!$E$7=2021,$R39,0))</f>
        <v>0</v>
      </c>
      <c r="V39" s="53">
        <f t="shared" si="0"/>
        <v>1</v>
      </c>
      <c r="W39" s="54">
        <f>IF('umowa o pracę'!$E$6&lt;2,0,$L39)</f>
        <v>0</v>
      </c>
      <c r="X39" s="54">
        <f>IF('umowa o pracę'!$E$6&lt;2,0,$M39)</f>
        <v>0</v>
      </c>
      <c r="Y39" s="55">
        <f>IF('umowa o pracę'!$E$6&lt;2,0,$N39)</f>
        <v>0</v>
      </c>
      <c r="Z39" s="55">
        <f>IF('umowa o pracę'!$E$6&lt;2,0,$O39)</f>
        <v>0</v>
      </c>
      <c r="AA39" s="32">
        <f>IF('umowa o pracę'!$E$7=2020,ROUND(IF($W39&gt;=2600,2600*'umowa o pracę'!$E$8,$W39*'umowa o pracę'!$E$8),2),IF('umowa o pracę'!$E$7=2021,ROUND(IF($W39&gt;=2800,2800*'umowa o pracę'!$E$8,$W39*'umowa o pracę'!$E$8),2),0))</f>
        <v>0</v>
      </c>
      <c r="AB39" s="32">
        <f>IF(IF(IF(AND($V39=1,$I39&gt;0),ROUND(IF($W39+$X39&gt;=2600,2600*'umowa o pracę'!$E$8,($W39+$X39)*'umowa o pracę'!$E$8),2)+IF($X39=0,ROUND(IF($W39&gt;2600,ROUND($Z39/$W39*2600,2),$Z39)*'umowa o pracę'!$E$8,2),ROUND(IF($W39&gt;2600,ROUND($Z39/$W39*2600,2),$Z39)*'umowa o pracę'!$E$8,2)),ROUND(IF($W39+$X39&gt;=2600,2600*'umowa o pracę'!$E$8,($W39+$X39)*'umowa o pracę'!$E$8),2)-IF($X39=0,ROUND(ROUND(IF($W39&gt;2600,ROUND($Y39/$W39*2600,2),$Y39),2)*'umowa o pracę'!$E$8,2),IF($X39&gt;0,IF($W39+$X39&lt;2600,ROUND(ROUND($Y39+ROUND($X39*9%,2),2)*'umowa o pracę'!$E$8,2),IF(AND($W39+$X39&gt;=2600,$X39&lt;2600,$W39&lt;2600),ROUND((ROUND(((2600-$X39)/$W39)*$Y39,2)+ROUND($X39*9%,2))*'umowa o pracę'!$E$8,2),IF(AND($W39+$X39&gt;=2600,$X39&gt;=2600),ROUND((ROUND(2600*9%,2))*'umowa o pracę'!$E$8,2),IF(AND($W39+$X39&gt;=2600,$W39&gt;=2600,$X39&lt;2600),ROUND((ROUND($X39*9%,2)+ROUND(((2600-$X39)/$W39)*$Y39,2))*'umowa o pracę'!$E$8,2),0)))),0)))&gt;$J39,$J39,IF(AND($V39=1,$I39&gt;0),ROUND(IF($W39+$X39&gt;=2600,2600*'umowa o pracę'!$E$8,($W39+$X39)*'umowa o pracę'!$E$8),2)+IF($X39=0,ROUND(IF($W39&gt;2600,ROUND($Z39/$W39*2600,2),$Z39)*'umowa o pracę'!$E$8,2),ROUND(IF($W39&gt;2600,ROUND($Z39/$W39*2600,2),$Z39)*'umowa o pracę'!$E$8,2)),ROUND(IF($W39+$X39&gt;=2600,2600*'umowa o pracę'!$E$8,($W39+$X39)*'umowa o pracę'!$E$8),2)-IF($X39=0,ROUND(ROUND(IF($W39&gt;2600,ROUND($Y39/$W39*2600,2),$Y39),2)*'umowa o pracę'!$E$8,2),IF($X39&gt;0,IF($W39+$X39&lt;2600,ROUND(ROUND($Y39+ROUND($X39*9%,2),2)*'umowa o pracę'!$E$8,2),IF(AND($W39+$X39&gt;=2600,$X39&lt;2600,$W39&lt;2600),ROUND((ROUND(((2600-$X39)/$W39)*$Y39,2)+ROUND($X39*9%,2))*'umowa o pracę'!$E$8,2),IF(AND($W39+$X39&gt;=2600,$X39&gt;=2600),ROUND((ROUND(2600*9%,2))*'umowa o pracę'!$E$8,2),IF(AND($W39+$X39&gt;=2600,$W39&gt;=2600,$X39&lt;2600),ROUND((ROUND($X39*9%,2)+ROUND(((2600-$X39)/$W39)*$Y39,2))*'umowa o pracę'!$E$8,2),0)))),0))))&gt;$J39,$J39,IF(IF(AND($V39=1,$I39&gt;0),ROUND(IF($W39+$X39&gt;=2600,2600*'umowa o pracę'!$E$8,($W39+$X39)*'umowa o pracę'!$E$8),2)+IF($X39=0,ROUND(IF($W39&gt;2600,ROUND($Z39/$W39*2600,2),$Z39)*'umowa o pracę'!$E$8,2),ROUND(IF($W39&gt;2600,ROUND($Z39/$W39*2600,2),$Z39)*'umowa o pracę'!$E$8,2)),ROUND(IF($W39+$X39&gt;=2600,2600*'umowa o pracę'!$E$8,($W39+$X39)*'umowa o pracę'!$E$8),2)-IF($X39=0,ROUND(ROUND(IF($W39&gt;2600,ROUND($Y39/$W39*2600,2),$Y39),2)*'umowa o pracę'!$E$8,2),IF($X39&gt;0,IF($W39+$X39&lt;2600,ROUND(ROUND($Y39+ROUND($X39*9%,2),2)*'umowa o pracę'!$E$8,2),IF(AND($W39+$X39&gt;=2600,$X39&lt;2600,$W39&lt;2600),ROUND((ROUND(((2600-$X39)/$W39)*$Y39,2)+ROUND($X39*9%,2))*'umowa o pracę'!$E$8,2),IF(AND($W39+$X39&gt;=2600,$X39&gt;=2600),ROUND((ROUND(2600*9%,2))*'umowa o pracę'!$E$8,2),IF(AND($W39+$X39&gt;=2600,$W39&gt;=2600,$X39&lt;2600),ROUND((ROUND($X39*9%,2)+ROUND(((2600-$X39)/$W39)*$Y39,2))*'umowa o pracę'!$E$8,2),0)))),0)))&gt;$J39,$J39,IF(AND($V39=1,$I39&gt;0),ROUND(IF($W39+$X39&gt;=2600,2600*'umowa o pracę'!$E$8,($W39+$X39)*'umowa o pracę'!$E$8),2)+IF($X39=0,ROUND(IF($W39&gt;2600,ROUND($Z39/$W39*2600,2),$Z39)*'umowa o pracę'!$E$8,2),ROUND(IF($W39&gt;2600,ROUND($Z39/$W39*2600,2),$Z39)*'umowa o pracę'!$E$8,2)),ROUND(IF($W39+$X39&gt;=2600,2600*'umowa o pracę'!$E$8,($W39+$X39)*'umowa o pracę'!$E$8),2)-IF(AND($X39=0,I39&gt;0),ROUND(ROUND(IF($W39&gt;2600,ROUND($Y39/$W39*2600,2),$Y39),2)*'umowa o pracę'!$E$8,2),IF($X39&gt;0,IF($W39+$X39&lt;2600,ROUND(ROUND($Y39+ROUND($X39*9%,2),2)*'umowa o pracę'!$E$8,2),IF(AND($W39+$X39&gt;=2600,$X39&lt;2600,$W39&lt;2600),ROUND((ROUND(((2600-$X39)/$W39)*$Y39,2)+ROUND($X39*9%,2))*'umowa o pracę'!$E$8,2),IF(AND($W39+$X39&gt;=2600,$X39&gt;=2600),ROUND((ROUND(2600*9%,2))*'umowa o pracę'!$E$8,2),IF(AND($W39+$X39&gt;=2600,$W39&gt;=2600,$X39&lt;2600),ROUND((ROUND($X39*9%,2)+ROUND(((2600-$X39)/$W39)*$Y39,2))*'umowa o pracę'!$E$8,2),0)))),0)))))</f>
        <v>0</v>
      </c>
      <c r="AC39" s="32">
        <f>IF(IF(IF(AND($V39=1,$I39&gt;0),ROUND(IF($W39+$X39&gt;=2800,2800*'umowa o pracę'!$E$8,($W39+$X39)*'umowa o pracę'!$E$8),2)+IF($X39=0,ROUND(IF($W39&gt;2800,ROUND($Z39/$W39*2800,2),$Z39)*'umowa o pracę'!$E$8,2),ROUND(IF($W39&gt;2800,ROUND($Z39/$W39*2800,2),$Z39)*'umowa o pracę'!$E$8,2)),ROUND(IF($W39+$X39&gt;=2800,2800*'umowa o pracę'!$E$8,($W39+$X39)*'umowa o pracę'!$E$8),2)-IF($X39=0,ROUND(ROUND(IF($W39&gt;2800,ROUND($Y39/$W39*2800,2),$Y39),2)*'umowa o pracę'!$E$8,2),IF($X39&gt;0,IF($W39+$X39&lt;2800,ROUND(ROUND($Y39+ROUND($X39*9%,2),2)*'umowa o pracę'!$E$8,2),IF(AND($W39+$X39&gt;=2800,$X39&lt;2800,$W39&lt;2800),ROUND((ROUND(((2800-$X39)/$W39)*$Y39,2)+ROUND($X39*9%,2))*'umowa o pracę'!$E$8,2),IF(AND($W39+$X39&gt;=2800,$X39&gt;=2800),ROUND((ROUND(2800*9%,2))*'umowa o pracę'!$E$8,2),IF(AND($W39+$X39&gt;=2800,$W39&gt;=2800,$X39&lt;2800),ROUND((ROUND($X39*9%,2)+ROUND(((2800-$X39)/$W39)*$Y39,2))*'umowa o pracę'!$E$8,2),0)))),0)))&gt;$J39,$J39,IF(AND($V39=1,$I39&gt;0),ROUND(IF($W39+$X39&gt;=2800,2800*'umowa o pracę'!$E$8,($W39+$X39)*'umowa o pracę'!$E$8),2)+IF($X39=0,ROUND(IF($W39&gt;2800,ROUND($Z39/$W39*2800,2),$Z39)*'umowa o pracę'!$E$8,2),ROUND(IF($W39&gt;2800,ROUND($Z39/$W39*2800,2),$Z39)*'umowa o pracę'!$E$8,2)),ROUND(IF($W39+$X39&gt;=2800,2800*'umowa o pracę'!$E$8,($W39+$X39)*'umowa o pracę'!$E$8),2)-IF($X39=0,ROUND(ROUND(IF($W39&gt;2800,ROUND($Y39/$W39*2800,2),$Y39),2)*'umowa o pracę'!$E$8,2),IF($X39&gt;0,IF($W39+$X39&lt;2800,ROUND(ROUND($Y39+ROUND($X39*9%,2),2)*'umowa o pracę'!$E$8,2),IF(AND($W39+$X39&gt;=2800,$X39&lt;2800,$W39&lt;2800),ROUND((ROUND(((2800-$X39)/$W39)*$Y39,2)+ROUND($X39*9%,2))*'umowa o pracę'!$E$8,2),IF(AND($W39+$X39&gt;=2800,$X39&gt;=2800),ROUND((ROUND(2800*9%,2))*'umowa o pracę'!$E$8,2),IF(AND($W39+$X39&gt;=2800,$W39&gt;=2800,$X39&lt;2800),ROUND((ROUND($X39*9%,2)+ROUND(((2800-$X39)/$W39)*$Y39,2))*'umowa o pracę'!$E$8,2),0)))),0))))&gt;$J39,$J39,IF(IF(AND($V39=1,$I39&gt;0),ROUND(IF($W39+$X39&gt;=2800,2800*'umowa o pracę'!$E$8,($W39+$X39)*'umowa o pracę'!$E$8),2)+IF($X39=0,ROUND(IF($W39&gt;2800,ROUND($Z39/$W39*2800,2),$Z39)*'umowa o pracę'!$E$8,2),ROUND(IF($W39&gt;2800,ROUND($Z39/$W39*2800,2),$Z39)*'umowa o pracę'!$E$8,2)),ROUND(IF($W39+$X39&gt;=2800,2800*'umowa o pracę'!$E$8,($W39+$X39)*'umowa o pracę'!$E$8),2)-IF($X39=0,ROUND(ROUND(IF($W39&gt;2800,ROUND($Y39/$W39*2800,2),$Y39),2)*'umowa o pracę'!$E$8,2),IF($X39&gt;0,IF($W39+$X39&lt;2800,ROUND(ROUND($Y39+ROUND($X39*9%,2),2)*'umowa o pracę'!$E$8,2),IF(AND($W39+$X39&gt;=2800,$X39&lt;2800,$W39&lt;2800),ROUND((ROUND(((2800-$X39)/$W39)*$Y39,2)+ROUND($X39*9%,2))*'umowa o pracę'!$E$8,2),IF(AND($W39+$X39&gt;=2800,$X39&gt;=2800),ROUND((ROUND(2800*9%,2))*'umowa o pracę'!$E$8,2),IF(AND($W39+$X39&gt;=2800,$W39&gt;=2800,$X39&lt;2800),ROUND((ROUND($X39*9%,2)+ROUND(((2800-$X39)/$W39)*$Y39,2))*'umowa o pracę'!$E$8,2),0)))),0)))&gt;$J39,$J39,IF(AND($V39=1,$I39&gt;0),ROUND(IF($W39+$X39&gt;=2800,2800*'umowa o pracę'!$E$8,($W39+$X39)*'umowa o pracę'!$E$8),2)+IF($X39=0,ROUND(IF($W39&gt;2800,ROUND($Z39/$W39*2800,2),$Z39)*'umowa o pracę'!$E$8,2),ROUND(IF($W39&gt;2800,ROUND($Z39/$W39*2800,2),$Z39)*'umowa o pracę'!$E$8,2)),ROUND(IF($W39+$X39&gt;=2800,2800*'umowa o pracę'!$E$8,($W39+$X39)*'umowa o pracę'!$E$8),2)-IF(AND($X39=0,I39&gt;0),ROUND(ROUND(IF($W39&gt;2800,ROUND($Y39/$W39*2800,2),$Y39),2)*'umowa o pracę'!$E$8,2),IF($X39&gt;0,IF($W39+$X39&lt;2800,ROUND(ROUND($Y39+ROUND($X39*9%,2),2)*'umowa o pracę'!$E$8,2),IF(AND($W39+$X39&gt;=2800,$X39&lt;2800,$W39&lt;2800),ROUND((ROUND(((2800-$X39)/$W39)*$Y39,2)+ROUND($X39*9%,2))*'umowa o pracę'!$E$8,2),IF(AND($W39+$X39&gt;=2800,$X39&gt;=2800),ROUND((ROUND(2800*9%,2))*'umowa o pracę'!$E$8,2),IF(AND($W39+$X39&gt;=2800,$W39&gt;=2800,$X39&lt;2800),ROUND((ROUND($X39*9%,2)+ROUND(((2800-$X39)/$W39)*$Y39,2))*'umowa o pracę'!$E$8,2),0)))),0)))))</f>
        <v>0</v>
      </c>
      <c r="AD39" s="32">
        <f>IF('umowa o pracę'!$E$7=2020,IF(IF($V39=1,IF($X39=0,ROUND(IF($W39&gt;2600,ROUND($Y39/$W39*2600,2),$Y39)*'umowa o pracę'!$E$8,2),IF($W39+$X39&lt;2600,ROUND(ROUND($Y39+ROUND($X39*9%,2),2)*'umowa o pracę'!$E$8,2),IF(AND($W39+$X39&gt;=2600,$W39&lt;2600),ROUND((ROUND($Y39+ROUND((2600-$W39)*9%,2),2))*'umowa o pracę'!$E$8,2),IF(AND($W39+$X39&gt;=2600,$W39&gt;=2600),ROUND(ROUND($Y39/$W39*2600,2)*'umowa o pracę'!$E$8,2),0)))),0)&gt;$H39,$H39,IF($V39=1,IF($X39=0,ROUND(IF($W39&gt;2600,ROUND($Y39/$W39*2600,2),$Y39)*'umowa o pracę'!$E$8,2),IF($W39+$X39&lt;2600,ROUND(ROUND($Y39+ROUND($X39*9%,2),2)*'umowa o pracę'!$E$8,2),IF(AND($W39+$X39&gt;=2600,$W39&lt;2600),ROUND((ROUND($Y39+ROUND((2600-$W39)*9%,2),2))*'umowa o pracę'!$E$8,2),IF(AND($W39+$X39&gt;=2600,$W39&gt;=2600),ROUND(ROUND($Y39/$W39*2600,2)*'umowa o pracę'!$E$8,2),0)))),0)),IF('umowa o pracę'!$E$7=2021,IF(IF($V39=1,IF($X39=0,ROUND(IF($W39&gt;2800,ROUND($Y39/$W39*2800,2),$Y39)*'umowa o pracę'!$E$8,2),IF($W39+$X39&lt;2800,ROUND(ROUND($Y39+ROUND($X39*9%,2),2)*'umowa o pracę'!$E$8,2),IF(AND($W39+$X39&gt;=2800,$W39&lt;2800),ROUND((ROUND($Y39+ROUND((2800-$W39)*9%,2),2))*'umowa o pracę'!$E$8,2),IF(AND($W39+$X39&gt;=2800,$W39&gt;=2800),ROUND(ROUND($Y39/$W39*2800,2)*'umowa o pracę'!$E$8,2),0)))),0)&gt;$H39,$H39,IF($V39=1,IF($X39=0,ROUND(IF($W39&gt;2800,ROUND($Y39/$W39*2800,2),$Y39)*'umowa o pracę'!$E$8,2),IF($W39+$X39&lt;2800,ROUND(ROUND($Y39+ROUND($X39*9%,2),2)*'umowa o pracę'!$E$8,2),IF(AND($W39+$X39&gt;=2800,$W39&lt;2800),ROUND((ROUND($Y39+ROUND((2800-$W39)*9%,2),2))*'umowa o pracę'!$E$8,2),IF(AND($W39+$X39&gt;=2800,$W39&gt;=2800),ROUND(ROUND($Y39/$W39*2800,2)*'umowa o pracę'!$E$8,2),0)))),0)),0))</f>
        <v>0</v>
      </c>
      <c r="AE39" s="32">
        <f>IF('umowa o pracę'!$E$7=2020,IF(IF($V39=1,IF($X39=0,ROUND(IF($W39&gt;2600,ROUND($Z39/$W39*2600,2),$Z39)*'umowa o pracę'!$E$8,2),ROUND(IF($W39&gt;2600,ROUND($Z39/$W39*2600,2),$Z39)*'umowa o pracę'!$E$8,2)),0)&gt;$I39,$I39,IF($V39=1,IF($X39=0,ROUND(IF($W39&gt;2600,ROUND($Z39/$W39*2600,2),$Z39)*'umowa o pracę'!$E$8,2),ROUND(IF($W39&gt;2600,ROUND($Z39/$W39*2600,2),$Z39)*'umowa o pracę'!$E$8,2)),0)),IF('umowa o pracę'!$E$7=2021,IF(IF($V39=1,IF($X39=0,ROUND(IF($W39&gt;2800,ROUND($Z39/$W39*2800,2),$Z39)*'umowa o pracę'!$E$8,2),ROUND(IF($W39&gt;2800,ROUND($Z39/$W39*2800,2),$Z39)*'umowa o pracę'!$E$8,2)),0)&gt;$I39,$I39,IF($V39=1,IF($X39=0,ROUND(IF($W39&gt;2800,ROUND($Z39/$W39*2800,2),$Z39)*'umowa o pracę'!$E$8,2),ROUND(IF($W39&gt;2800,ROUND($Z39/$W39*2800,2),$Z39)*'umowa o pracę'!$E$8,2)),0)),0))</f>
        <v>0</v>
      </c>
      <c r="AF39" s="56">
        <f>IF('umowa o pracę'!$E$7=2020,$AB39,IF('umowa o pracę'!$E$7=2021,$AC39,0))</f>
        <v>0</v>
      </c>
      <c r="AG39" s="53">
        <f t="shared" si="1"/>
        <v>1</v>
      </c>
      <c r="AH39" s="39">
        <f>IF('umowa o pracę'!$E$6&lt;3,0,$L39)</f>
        <v>0</v>
      </c>
      <c r="AI39" s="39">
        <f>IF('umowa o pracę'!$E$6&lt;3,0,$M39)</f>
        <v>0</v>
      </c>
      <c r="AJ39" s="55">
        <f>IF('umowa o pracę'!$E$6&lt;3,0,$N39)</f>
        <v>0</v>
      </c>
      <c r="AK39" s="55">
        <f>IF('umowa o pracę'!$E$6&lt;3,0,$O39)</f>
        <v>0</v>
      </c>
      <c r="AL39" s="32">
        <f>IF('umowa o pracę'!$E$7=2020,ROUND(IF($AH39&gt;=2600,2600*'umowa o pracę'!$E$8,$AH39*'umowa o pracę'!$E$8),2),IF('umowa o pracę'!$E$7=2021,ROUND(IF($AH39&gt;=2800,2800*'umowa o pracę'!$E$8,$AH39*'umowa o pracę'!$E$8),2),0))</f>
        <v>0</v>
      </c>
      <c r="AM39" s="32">
        <f>IF(IF(IF(AND($AG39=1,$I39&gt;0),ROUND(IF($AH39+$AI39&gt;=2600,2600*'umowa o pracę'!$E$8,($AH39+$AI39)*'umowa o pracę'!$E$8),2)+IF($AI39=0,ROUND(IF($AH39&gt;2600,ROUND($AK39/$AH39*2600,2),$AK39)*'umowa o pracę'!$E$8,2),ROUND(IF($AH39&gt;2600,ROUND($AK39/$AH39*2600,2),$AK39)*'umowa o pracę'!$E$8,2)),ROUND(IF($AH39+$AI39&gt;=2600,2600*'umowa o pracę'!$E$8,($AH39+$AI39)*'umowa o pracę'!$E$8),2)-IF($AI39=0,ROUND(ROUND(IF($AH39&gt;2600,ROUND($AJ39/$AH39*2600,2),$AJ39),2)*'umowa o pracę'!$E$8,2),IF($AI39&gt;0,IF($AH39+$AI39&lt;2600,ROUND(ROUND($AJ39+ROUND($AI39*9%,2),2)*'umowa o pracę'!$E$8,2),IF(AND($AH39+$AI39&gt;=2600,$AI39&lt;2600,$AH39&lt;2600),ROUND((ROUND(((2600-$AI39)/$AH39)*$AJ39,2)+ROUND($AI39*9%,2))*'umowa o pracę'!$E$8,2),IF(AND($AH39+$AI39&gt;=2600,$AI39&gt;=2600),ROUND((ROUND(2600*9%,2))*'umowa o pracę'!$E$8,2),IF(AND($AH39+$AI39&gt;=2600,$AH39&gt;=2600,$AI39&lt;2600),ROUND((ROUND($AI39*9%,2)+ROUND(((2600-$AI39)/$AH39)*$AJ39,2))*'umowa o pracę'!$E$8,2),0)))),0)))&gt;$J39,$J39,IF(AND($AG39=1,$I39&gt;0),ROUND(IF($AH39+$AI39&gt;=2600,2600*'umowa o pracę'!$E$8,($AH39+$AI39)*'umowa o pracę'!$E$8),2)+IF($AI39=0,ROUND(IF($AH39&gt;2600,ROUND($AK39/$AH39*2600,2),$AK39)*'umowa o pracę'!$E$8,2),ROUND(IF($AH39&gt;2600,ROUND($AK39/$AH39*2600,2),$AK39)*'umowa o pracę'!$E$8,2)),ROUND(IF($AH39+$AI39&gt;=2600,2600*'umowa o pracę'!$E$8,($AH39+$AI39)*'umowa o pracę'!$E$8),2)-IF($AI39=0,ROUND(ROUND(IF($AH39&gt;2600,ROUND($AJ39/$AH39*2600,2),$AJ39),2)*'umowa o pracę'!$E$8,2),IF($AI39&gt;0,IF($AH39+$AI39&lt;2600,ROUND(ROUND($AJ39+ROUND($AI39*9%,2),2)*'umowa o pracę'!$E$8,2),IF(AND($AH39+$AI39&gt;=2600,$AI39&lt;2600,$AH39&lt;2600),ROUND((ROUND(((2600-$AI39)/$AH39)*$AJ39,2)+ROUND($AI39*9%,2))*'umowa o pracę'!$E$8,2),IF(AND($AH39+$AI39&gt;=2600,$AI39&gt;=2600),ROUND((ROUND(2600*9%,2))*'umowa o pracę'!$E$8,2),IF(AND($AH39+$AI39&gt;=2600,$AH39&gt;=2600,$AI39&lt;2600),ROUND((ROUND($AI39*9%,2)+ROUND(((2600-$AI39)/$AH39)*$AJ39,2))*'umowa o pracę'!$E$8,2),0)))),0))))&gt;$J39,$J39,IF(IF(AND($AG39=1,$I39&gt;0),ROUND(IF($AH39+$AI39&gt;=2600,2600*'umowa o pracę'!$E$8,($AH39+$AI39)*'umowa o pracę'!$E$8),2)+IF($AI39=0,ROUND(IF($AH39&gt;2600,ROUND($AK39/$AH39*2600,2),$AK39)*'umowa o pracę'!$E$8,2),ROUND(IF($AH39&gt;2600,ROUND($AK39/$AH39*2600,2),$AK39)*'umowa o pracę'!$E$8,2)),ROUND(IF($AH39+$AI39&gt;=2600,2600*'umowa o pracę'!$E$8,($AH39+$AI39)*'umowa o pracę'!$E$8),2)-IF($AI39=0,ROUND(ROUND(IF($AH39&gt;2600,ROUND($AJ39/$AH39*2600,2),$AJ39),2)*'umowa o pracę'!$E$8,2),IF($AI39&gt;0,IF($AH39+$AI39&lt;2600,ROUND(ROUND($AJ39+ROUND($AI39*9%,2),2)*'umowa o pracę'!$E$8,2),IF(AND($AH39+$AI39&gt;=2600,$AI39&lt;2600,$AH39&lt;2600),ROUND((ROUND(((2600-$AI39)/$AH39)*$AJ39,2)+ROUND($AI39*9%,2))*'umowa o pracę'!$E$8,2),IF(AND($AH39+$AI39&gt;=2600,$AI39&gt;=2600),ROUND((ROUND(2600*9%,2))*'umowa o pracę'!$E$8,2),IF(AND($AH39+$AI39&gt;=2600,$AH39&gt;=2600,$AI39&lt;2600),ROUND((ROUND($AI39*9%,2)+ROUND(((2600-$AI39)/$AH39)*$AJ39,2))*'umowa o pracę'!$E$8,2),0)))),0)))&gt;$J39,$J39,IF(AND($AG39=1,$I39&gt;0),ROUND(IF($AH39+$AI39&gt;=2600,2600*'umowa o pracę'!$E$8,($AH39+$AI39)*'umowa o pracę'!$E$8),2)+IF($AI39=0,ROUND(IF($AH39&gt;2600,ROUND($AK39/$AH39*2600,2),$AK39)*'umowa o pracę'!$E$8,2),ROUND(IF($AH39&gt;2600,ROUND($AK39/$AH39*2600,2),$AK39)*'umowa o pracę'!$E$8,2)),ROUND(IF($AH39+$AI39&gt;=2600,2600*'umowa o pracę'!$E$8,($AH39+$AI39)*'umowa o pracę'!$E$8),2)-IF(AND($AI39=0,I39&gt;0),ROUND(ROUND(IF($AH39&gt;2600,ROUND($AJ39/$AH39*2600,2),$AJ39),2)*'umowa o pracę'!$E$8,2),IF($AI39&gt;0,IF($AH39+$AI39&lt;2600,ROUND(ROUND($AJ39+ROUND($AI39*9%,2),2)*'umowa o pracę'!$E$8,2),IF(AND($AH39+$AI39&gt;=2600,$AI39&lt;2600,$AH39&lt;2600),ROUND((ROUND(((2600-$AI39)/$AH39)*$AJ39,2)+ROUND($AI39*9%,2))*'umowa o pracę'!$E$8,2),IF(AND($AH39+$AI39&gt;=2600,$AI39&gt;=2600),ROUND((ROUND(2600*9%,2))*'umowa o pracę'!$E$8,2),IF(AND($AH39+$AI39&gt;=2600,$AH39&gt;=2600,$AI39&lt;2600),ROUND((ROUND($AI39*9%,2)+ROUND(((2600-$AI39)/$AH39)*$AJ39,2))*'umowa o pracę'!$E$8,2),0)))),0)))))</f>
        <v>0</v>
      </c>
      <c r="AN39" s="32">
        <f>IF(IF(IF(AND($AG39=1,$I39&gt;0),ROUND(IF($AH39+$AI39&gt;=2800,2800*'umowa o pracę'!$E$8,($AH39+$AI39)*'umowa o pracę'!$E$8),2)+IF($AI39=0,ROUND(IF($AH39&gt;2800,ROUND($AK39/$AH39*2800,2),$AK39)*'umowa o pracę'!$E$8,2),ROUND(IF($AH39&gt;2800,ROUND($AK39/$AH39*2800,2),$AK39)*'umowa o pracę'!$E$8,2)),ROUND(IF($AH39+$AI39&gt;=2800,2800*'umowa o pracę'!$E$8,($AH39+$AI39)*'umowa o pracę'!$E$8),2)-IF($AI39=0,ROUND(ROUND(IF($AH39&gt;2800,ROUND($AJ39/$AH39*2800,2),$AJ39),2)*'umowa o pracę'!$E$8,2),IF($AI39&gt;0,IF($AH39+$AI39&lt;2800,ROUND(ROUND($AJ39+ROUND($AI39*9%,2),2)*'umowa o pracę'!$E$8,2),IF(AND($AH39+$AI39&gt;=2800,$AI39&lt;2800,$AH39&lt;2800),ROUND((ROUND(((2800-$AI39)/$AH39)*$AJ39,2)+ROUND($AI39*9%,2))*'umowa o pracę'!$E$8,2),IF(AND($AH39+$AI39&gt;=2800,$AI39&gt;=2800),ROUND((ROUND(2800*9%,2))*'umowa o pracę'!$E$8,2),IF(AND($AH39+$AI39&gt;=2800,$AH39&gt;=2800,$AI39&lt;2800),ROUND((ROUND($AI39*9%,2)+ROUND(((2800-$AI39)/$AH39)*$AJ39,2))*'umowa o pracę'!$E$8,2),0)))),0)))&gt;$J39,$J39,IF(AND($AG39=1,$I39&gt;0),ROUND(IF($AH39+$AI39&gt;=2800,2800*'umowa o pracę'!$E$8,($AH39+$AI39)*'umowa o pracę'!$E$8),2)+IF($AI39=0,ROUND(IF($AH39&gt;2800,ROUND($AK39/$AH39*2800,2),$AK39)*'umowa o pracę'!$E$8,2),ROUND(IF($AH39&gt;2800,ROUND($AK39/$AH39*2800,2),$AK39)*'umowa o pracę'!$E$8,2)),ROUND(IF($AH39+$AI39&gt;=2800,2800*'umowa o pracę'!$E$8,($AH39+$AI39)*'umowa o pracę'!$E$8),2)-IF($AI39=0,ROUND(ROUND(IF($AH39&gt;2800,ROUND($AJ39/$AH39*2800,2),$AJ39),2)*'umowa o pracę'!$E$8,2),IF($AI39&gt;0,IF($AH39+$AI39&lt;2800,ROUND(ROUND($AJ39+ROUND($AI39*9%,2),2)*'umowa o pracę'!$E$8,2),IF(AND($AH39+$AI39&gt;=2800,$AI39&lt;2800,$AH39&lt;2800),ROUND((ROUND(((2800-$AI39)/$AH39)*$AJ39,2)+ROUND($AI39*9%,2))*'umowa o pracę'!$E$8,2),IF(AND($AH39+$AI39&gt;=2800,$AI39&gt;=2800),ROUND((ROUND(2800*9%,2))*'umowa o pracę'!$E$8,2),IF(AND($AH39+$AI39&gt;=2800,$AH39&gt;=2800,$AI39&lt;2800),ROUND((ROUND($AI39*9%,2)+ROUND(((2800-$AI39)/$AH39)*$AJ39,2))*'umowa o pracę'!$E$8,2),0)))),0))))&gt;$J39,$J39,IF(IF(AND($AG39=1,$I39&gt;0),ROUND(IF($AH39+$AI39&gt;=2800,2800*'umowa o pracę'!$E$8,($AH39+$AI39)*'umowa o pracę'!$E$8),2)+IF($AI39=0,ROUND(IF($AH39&gt;2800,ROUND($AK39/$AH39*2800,2),$AK39)*'umowa o pracę'!$E$8,2),ROUND(IF($AH39&gt;2800,ROUND($AK39/$AH39*2800,2),$AK39)*'umowa o pracę'!$E$8,2)),ROUND(IF($AH39+$AI39&gt;=2800,2800*'umowa o pracę'!$E$8,($AH39+$AI39)*'umowa o pracę'!$E$8),2)-IF($AI39=0,ROUND(ROUND(IF($AH39&gt;2800,ROUND($AJ39/$AH39*2800,2),$AJ39),2)*'umowa o pracę'!$E$8,2),IF($AI39&gt;0,IF($AH39+$AI39&lt;2800,ROUND(ROUND($AJ39+ROUND($AI39*9%,2),2)*'umowa o pracę'!$E$8,2),IF(AND($AH39+$AI39&gt;=2800,$AI39&lt;2800,$AH39&lt;2800),ROUND((ROUND(((2800-$AI39)/$AH39)*$AJ39,2)+ROUND($AI39*9%,2))*'umowa o pracę'!$E$8,2),IF(AND($AH39+$AI39&gt;=2800,$AI39&gt;=2800),ROUND((ROUND(2800*9%,2))*'umowa o pracę'!$E$8,2),IF(AND($AH39+$AI39&gt;=2800,$AH39&gt;=2800,$AI39&lt;2800),ROUND((ROUND($AI39*9%,2)+ROUND(((2800-$AI39)/$AH39)*$AJ39,2))*'umowa o pracę'!$E$8,2),0)))),0)))&gt;$J39,$J39,IF(AND($AG39=1,$I39&gt;0),ROUND(IF($AH39+$AI39&gt;=2800,2800*'umowa o pracę'!$E$8,($AH39+$AI39)*'umowa o pracę'!$E$8),2)+IF($AI39=0,ROUND(IF($AH39&gt;2800,ROUND($AK39/$AH39*2800,2),$AK39)*'umowa o pracę'!$E$8,2),ROUND(IF($AH39&gt;2800,ROUND($AK39/$AH39*2800,2),$AK39)*'umowa o pracę'!$E$8,2)),ROUND(IF($AH39+$AI39&gt;=2800,2800*'umowa o pracę'!$E$8,($AH39+$AI39)*'umowa o pracę'!$E$8),2)-IF(AND($AI39=0,I39&gt;0),ROUND(ROUND(IF($AH39&gt;2800,ROUND($AJ39/$AH39*2800,2),$AJ39),2)*'umowa o pracę'!$E$8,2),IF($AI39&gt;0,IF($AH39+$AI39&lt;2800,ROUND(ROUND($AJ39+ROUND($AI39*9%,2),2)*'umowa o pracę'!$E$8,2),IF(AND($AH39+$AI39&gt;=2800,$AI39&lt;2800,$AH39&lt;2800),ROUND((ROUND(((2800-$AI39)/$AH39)*$AJ39,2)+ROUND($AI39*9%,2))*'umowa o pracę'!$E$8,2),IF(AND($AH39+$AI39&gt;=2800,$AI39&gt;=2800),ROUND((ROUND(2800*9%,2))*'umowa o pracę'!$E$8,2),IF(AND($AH39+$AI39&gt;=2800,$AH39&gt;=2800,$AI39&lt;2800),ROUND((ROUND($AI39*9%,2)+ROUND(((2800-$AI39)/$AH39)*$AJ39,2))*'umowa o pracę'!$E$8,2),0)))),0)))))</f>
        <v>0</v>
      </c>
      <c r="AO39" s="32">
        <f>IF('umowa o pracę'!$E$7=2020,IF(IF($AG39=1,IF($AI39=0,ROUND(IF($AH39&gt;2600,ROUND($AJ39/$AH39*2600,2),$AJ39)*'umowa o pracę'!$E$8,2),IF($AH39+$AI39&lt;2600,ROUND(ROUND($AJ39+ROUND($AI39*9%,2),2)*'umowa o pracę'!$E$8,2),IF(AND($AH39+$AI39&gt;=2600,$AH39&lt;2600),ROUND((ROUND($AJ39+ROUND((2600-$AH39)*9%,2),2))*'umowa o pracę'!$E$8,2),IF(AND($AH39+$AI39&gt;=2600,$AH39&gt;=2600),ROUND(ROUND($AJ39/$AH39*2600,2)*'umowa o pracę'!$E$8,2),0)))),0)&gt;$H39,$H39,IF($AG39=1,IF($AI39=0,ROUND(IF($AH39&gt;2600,ROUND($AJ39/$AH39*2600,2),$AJ39)*'umowa o pracę'!$E$8,2),IF($AH39+$AI39&lt;2600,ROUND(ROUND($AJ39+ROUND($AI39*9%,2),2)*'umowa o pracę'!$E$8,2),IF(AND($AH39+$AI39&gt;=2600,$AH39&lt;2600),ROUND((ROUND($AJ39+ROUND((2600-$AH39)*9%,2),2))*'umowa o pracę'!$E$8,2),IF(AND($AH39+$AI39&gt;=2600,$AH39&gt;=2600),ROUND(ROUND($AJ39/$AH39*2600,2)*'umowa o pracę'!$E$8,2),0)))),0)),IF('umowa o pracę'!$E$7=2021,IF(IF($AG39=1,IF($AI39=0,ROUND(IF($AH39&gt;2800,ROUND($AJ39/$AH39*2800,2),$AJ39)*'umowa o pracę'!$E$8,2),IF($AH39+$AI39&lt;2800,ROUND(ROUND($AJ39+ROUND($AI39*9%,2),2)*'umowa o pracę'!$E$8,2),IF(AND($AH39+$AI39&gt;=2800,$AH39&lt;2800),ROUND((ROUND($AJ39+ROUND((2800-$AH39)*9%,2),2))*'umowa o pracę'!$E$8,2),IF(AND($AH39+$AI39&gt;=2800,$AH39&gt;=2800),ROUND(ROUND($AJ39/$AH39*2800,2)*'umowa o pracę'!$E$8,2),0)))),0)&gt;$H39,$H39,IF($AG39=1,IF($AI39=0,ROUND(IF($AH39&gt;2800,ROUND($AJ39/$AH39*2800,2),$AJ39)*'umowa o pracę'!$E$8,2),IF($AH39+$AI39&lt;2800,ROUND(ROUND($AJ39+ROUND($AI39*9%,2),2)*'umowa o pracę'!$E$8,2),IF(AND($AH39+$AI39&gt;=2800,$AH39&lt;2800),ROUND((ROUND($AJ39+ROUND((2800-$AH39)*9%,2),2))*'umowa o pracę'!$E$8,2),IF(AND($AH39+$AI39&gt;=2800,$AH39&gt;=2800),ROUND(ROUND($AJ39/$AH39*2800,2)*'umowa o pracę'!$E$8,2),0)))),0)),0))</f>
        <v>0</v>
      </c>
      <c r="AP39" s="32">
        <f>IF('umowa o pracę'!$E$7=2020,IF(IF($AG39=1,IF($AI39=0,ROUND(IF($AH39&gt;2600,ROUND($AK39/$AH39*2600,2),$AK39)*'umowa o pracę'!$E$8,2),ROUND(IF($AH39&gt;2600,ROUND($AK39/$AH39*2600,2),$AK39)*'umowa o pracę'!$E$8,2)),0)&gt;$I39,$I39,IF($AG39=1,IF($AI39=0,ROUND(IF($AH39&gt;2600,ROUND($AK39/$AH39*2600,2),$AK39)*'umowa o pracę'!$E$8,2),ROUND(IF($AH39&gt;2600,ROUND($AK39/$AH39*2600,2),$AK39)*'umowa o pracę'!$E$8,2)),0)),IF('umowa o pracę'!$E$7=2021,IF(IF($AG39=1,IF($AI39=0,ROUND(IF($AH39&gt;2800,ROUND($AK39/$AH39*2800,2),$AK39)*'umowa o pracę'!$E$8,2),ROUND(IF($AH39&gt;2800,ROUND($AK39/$AH39*2800,2),$AK39)*'umowa o pracę'!$E$8,2)),0)&gt;$I39,$I39,IF($AG39=1,IF($AI39=0,ROUND(IF($AH39&gt;2800,ROUND($AK39/$AH39*2800,2),$AK39)*'umowa o pracę'!$E$8,2),ROUND(IF($AH39&gt;2800,ROUND($AK39/$AH39*2800,2),$AK39)*'umowa o pracę'!$E$8,2)),0)),0))</f>
        <v>0</v>
      </c>
      <c r="AQ39" s="56">
        <f>IF('umowa o pracę'!$E$7=2020,$AM39,IF('umowa o pracę'!$E$7=2021,$AN39,0))</f>
        <v>0</v>
      </c>
      <c r="AR39" s="33">
        <f>IF('umowa o pracę'!$E$7=0,0,U39+AF39+AQ39)</f>
        <v>0</v>
      </c>
      <c r="AS39" s="19"/>
      <c r="AT39" s="19"/>
      <c r="AU39" s="19"/>
      <c r="AV39" s="233"/>
      <c r="AW39" s="234"/>
      <c r="AX39" s="19">
        <f t="shared" si="2"/>
        <v>10</v>
      </c>
      <c r="AY39" s="19"/>
      <c r="AZ39" s="234">
        <f t="shared" si="3"/>
        <v>0</v>
      </c>
      <c r="BA39" s="234">
        <f t="shared" si="4"/>
        <v>0</v>
      </c>
      <c r="BB39" s="234">
        <f t="shared" si="5"/>
        <v>0</v>
      </c>
      <c r="BC39" s="234">
        <f t="shared" si="6"/>
        <v>0</v>
      </c>
      <c r="BD39" s="234">
        <f t="shared" si="7"/>
        <v>0</v>
      </c>
      <c r="BE39" s="234">
        <f t="shared" si="8"/>
        <v>0</v>
      </c>
      <c r="BF39" s="234">
        <f t="shared" si="9"/>
        <v>0</v>
      </c>
      <c r="BG39" s="234">
        <f t="shared" si="10"/>
        <v>0</v>
      </c>
      <c r="BH39" s="234">
        <f t="shared" si="11"/>
        <v>0</v>
      </c>
      <c r="BI39" s="238">
        <f t="shared" si="12"/>
        <v>0</v>
      </c>
      <c r="BJ39" s="236"/>
      <c r="BK39" s="236"/>
      <c r="BL39" s="237"/>
    </row>
    <row r="40" spans="1:64" ht="15.75" customHeight="1" x14ac:dyDescent="0.25">
      <c r="A40" s="129">
        <v>29</v>
      </c>
      <c r="B40" s="57"/>
      <c r="C40" s="57"/>
      <c r="D40" s="36"/>
      <c r="E40" s="36"/>
      <c r="F40" s="242"/>
      <c r="G40" s="37">
        <v>1</v>
      </c>
      <c r="H40" s="58">
        <v>0</v>
      </c>
      <c r="I40" s="59">
        <v>0</v>
      </c>
      <c r="J40" s="60">
        <v>0</v>
      </c>
      <c r="K40" s="52">
        <v>1</v>
      </c>
      <c r="L40" s="39">
        <v>0</v>
      </c>
      <c r="M40" s="39">
        <v>0</v>
      </c>
      <c r="N40" s="39">
        <v>0</v>
      </c>
      <c r="O40" s="39">
        <v>0</v>
      </c>
      <c r="P40" s="35">
        <f>IF('umowa o pracę'!$E$7=2020,ROUND(IF($L40&gt;=2600,2600*'umowa o pracę'!$E$8,$L40*'umowa o pracę'!$E$8),2),IF('umowa o pracę'!$E$7=2021,ROUND(IF($L40&gt;=2800,2800*'umowa o pracę'!$E$8,$L40*'umowa o pracę'!$E$8),2),0))</f>
        <v>0</v>
      </c>
      <c r="Q40" s="252">
        <f>IF(IF(IF(AND($K40=1,$I40&gt;0),ROUND(IF($L40+$M40&gt;=2600,2600*'umowa o pracę'!$E$8,($L40+$M40)*'umowa o pracę'!$E$8),2)+IF($M40=0,ROUND(IF($L40&gt;2600,ROUND($O40/$L40*2600,2),$O40)*'umowa o pracę'!$E$8,2),ROUND(IF($L40&gt;2600,ROUND($O40/$L40*2600,2),$O40)*'umowa o pracę'!$E$8,2)),ROUND(IF($L40+$M40&gt;=2600,2600*'umowa o pracę'!$E$8,($L40+$M40)*'umowa o pracę'!$E$8),2)-IF($M40=0,ROUND(ROUND(IF($L40&gt;2600,ROUND($N40/$L40*2600,2),$N40),2)*'umowa o pracę'!$E$8,2),IF($M40&gt;0,IF($L40+$M40&lt;2600,ROUND(ROUND($N40+ROUND($M40*9%,2),2)*'umowa o pracę'!$E$8,2),IF(AND($L40+$M40&gt;=2600,$M40&lt;2600,$L40&lt;2600),ROUND((ROUND(((2600-$M40)/$L40)*$N40,2)+ROUND($M40*9%,2))*'umowa o pracę'!$E$8,2),IF(AND($L40+$M40&gt;=2600,$M40&gt;=2600),ROUND((ROUND(2600*9%,2))*'umowa o pracę'!$E$8,2),IF(AND($L40+$M40&gt;=2600,$L40&gt;=2600,$M40&lt;2600),ROUND((ROUND($M40*9%,2)+ROUND(((2600-$M40)/$L40)*$N40,2))*'umowa o pracę'!$E$8,2),0)))),0)))&gt;$J40,$J40,IF(AND($K40=1,$I40&gt;0),ROUND(IF($L40+$M40&gt;=2600,2600*'umowa o pracę'!$E$8,($L40+$M40)*'umowa o pracę'!$E$8),2)+IF($M40=0,ROUND(IF($L40&gt;2600,ROUND($O40/$L40*2600,2),$O40)*'umowa o pracę'!$E$8,2),ROUND(IF($L40&gt;2600,ROUND($O40/$L40*2600,2),$O40)*'umowa o pracę'!$E$8,2)),ROUND(IF($L40+$M40&gt;=2600,2600*'umowa o pracę'!$E$8,($L40+$M40)*'umowa o pracę'!$E$8),2)-IF($M40=0,ROUND(ROUND(IF($L40&gt;2600,ROUND($N40/$L40*2600,2),$N40),2)*'umowa o pracę'!$E$8,2),IF($M40&gt;0,IF($L40+$M40&lt;2600,ROUND(ROUND($N40+ROUND($M40*9%,2),2)*'umowa o pracę'!$E$8,2),IF(AND($L40+$M40&gt;=2600,$M40&lt;2600,$L40&lt;2600),ROUND((ROUND(((2600-$M40)/$L40)*$N40,2)+ROUND($M40*9%,2))*'umowa o pracę'!$E$8,2),IF(AND($L40+$M40&gt;=2600,$M40&gt;=2600),ROUND((ROUND(2600*9%,2))*'umowa o pracę'!$E$8,2),IF(AND($L40+$M40&gt;=2600,$L40&gt;=2600,$M40&lt;2600),ROUND((ROUND($M40*9%,2)+ROUND(((2600-$M40)/$L40)*$N40,2))*'umowa o pracę'!$E$8,2),0)))),0))))&gt;$J40,$J40,IF(IF(AND($K40=1,$I40&gt;0),ROUND(IF($L40+$M40&gt;=2600,2600*'umowa o pracę'!$E$8,($L40+$M40)*'umowa o pracę'!$E$8),2)+IF($M40=0,ROUND(IF($L40&gt;2600,ROUND($O40/$L40*2600,2),$O40)*'umowa o pracę'!$E$8,2),ROUND(IF($L40&gt;2600,ROUND($O40/$L40*2600,2),$O40)*'umowa o pracę'!$E$8,2)),ROUND(IF($L40+$M40&gt;=2600,2600*'umowa o pracę'!$E$8,($L40+$M40)*'umowa o pracę'!$E$8),2)-IF($M40=0,ROUND(ROUND(IF($L40&gt;2600,ROUND($N40/$L40*2600,2),$N40),2)*'umowa o pracę'!$E$8,2),IF($M40&gt;0,IF($L40+$M40&lt;2600,ROUND(ROUND($N40+ROUND($M40*9%,2),2)*'umowa o pracę'!$E$8,2),IF(AND($L40+$M40&gt;=2600,$M40&lt;2600,$L40&lt;2600),ROUND((ROUND(((2600-$M40)/$L40)*$N40,2)+ROUND($M40*9%,2))*'umowa o pracę'!$E$8,2),IF(AND($L40+$M40&gt;=2600,$M40&gt;=2600),ROUND((ROUND(2600*9%,2))*'umowa o pracę'!$E$8,2),IF(AND($L40+$M40&gt;=2600,$L40&gt;=2600,$M40&lt;2600),ROUND((ROUND($M40*9%,2)+ROUND(((2600-$M40)/$L40)*$N40,2))*'umowa o pracę'!$E$8,2),0)))),0)))&gt;$J40,$J40,IF(AND($K40=1,$I40&gt;0),ROUND(IF($L40+$M40&gt;=2600,2600*'umowa o pracę'!$E$8,($L40+$M40)*'umowa o pracę'!$E$8),2)+IF($M40=0,ROUND(IF($L40&gt;2600,ROUND($O40/$L40*2600,2),$O40)*'umowa o pracę'!$E$8,2),ROUND(IF($L40&gt;2600,ROUND($O40/$L40*2600,2),$O40)*'umowa o pracę'!$E$8,2)),ROUND(IF($L40+$M40&gt;=2600,2600*'umowa o pracę'!$E$8,($L40+$M40)*'umowa o pracę'!$E$8),2)-IF(AND($M40=0,I40&gt;0),ROUND(ROUND(IF($L40&gt;2600,ROUND($N40/$L40*2600,2),$N40),2)*'umowa o pracę'!$E$8,2),IF($M40&gt;0,IF($L40+$M40&lt;2600,ROUND(ROUND($N40+ROUND($M40*9%,2),2)*'umowa o pracę'!$E$8,2),IF(AND($L40+$M40&gt;=2600,$M40&lt;2600,$L40&lt;2600),ROUND((ROUND(((2600-$M40)/$L40)*$N40,2)+ROUND($M40*9%,2))*'umowa o pracę'!$E$8,2),IF(AND($L40+$M40&gt;=2600,$M40&gt;=2600),ROUND((ROUND(2600*9%,2))*'umowa o pracę'!$E$8,2),IF(AND($L40+$M40&gt;=2600,$L40&gt;=2600,$M40&lt;2600),ROUND((ROUND($M40*9%,2)+ROUND(((2600-$M40)/$L40)*$N40,2))*'umowa o pracę'!$E$8,2),0)))),0)))))</f>
        <v>0</v>
      </c>
      <c r="R40" s="252">
        <f>IF(IF(IF(AND($K40=1,$I40&gt;0),ROUND(IF($L40+$M40&gt;=2800,2800*'umowa o pracę'!$E$8,($L40+$M40)*'umowa o pracę'!$E$8),2)+IF($M40=0,ROUND(IF($L40&gt;2800,ROUND($O40/$L40*2800,2),$O40)*'umowa o pracę'!$E$8,2),ROUND(IF($L40&gt;2800,ROUND($O40/$L40*2800,2),$O40)*'umowa o pracę'!$E$8,2)),ROUND(IF($L40+$M40&gt;=2800,2800*'umowa o pracę'!$E$8,($L40+$M40)*'umowa o pracę'!$E$8),2)-IF($M40=0,ROUND(ROUND(IF($L40&gt;2800,ROUND($N40/$L40*2800,2),$N40),2)*'umowa o pracę'!$E$8,2),IF($M40&gt;0,IF($L40+$M40&lt;2800,ROUND(ROUND($N40+ROUND($M40*9%,2),2)*'umowa o pracę'!$E$8,2),IF(AND($L40+$M40&gt;=2800,$M40&lt;2800,$L40&lt;2800),ROUND((ROUND(((2800-$M40)/$L40)*$N40,2)+ROUND($M40*9%,2))*'umowa o pracę'!$E$8,2),IF(AND($L40+$M40&gt;=2800,$M40&gt;=2800),ROUND((ROUND(2800*9%,2))*'umowa o pracę'!$E$8,2),IF(AND($L40+$M40&gt;=2800,$L40&gt;=2800,$M40&lt;2800),ROUND((ROUND($M40*9%,2)+ROUND(((2800-$M40)/$L40)*$N40,2))*'umowa o pracę'!$E$8,2),0)))),0)))&gt;$J40,$J40,IF(AND($K40=1,$I40&gt;0),ROUND(IF($L40+$M40&gt;=2800,2800*'umowa o pracę'!$E$8,($L40+$M40)*'umowa o pracę'!$E$8),2)+IF($M40=0,ROUND(IF($L40&gt;2800,ROUND($O40/$L40*2800,2),$O40)*'umowa o pracę'!$E$8,2),ROUND(IF($L40&gt;2800,ROUND($O40/$L40*2800,2),$O40)*'umowa o pracę'!$E$8,2)),ROUND(IF($L40+$M40&gt;=2800,2800*'umowa o pracę'!$E$8,($L40+$M40)*'umowa o pracę'!$E$8),2)-IF($M40=0,ROUND(ROUND(IF($L40&gt;2800,ROUND($N40/$L40*2800,2),$N40),2)*'umowa o pracę'!$E$8,2),IF($M40&gt;0,IF($L40+$M40&lt;2800,ROUND(ROUND($N40+ROUND($M40*9%,2),2)*'umowa o pracę'!$E$8,2),IF(AND($L40+$M40&gt;=2800,$M40&lt;2800,$L40&lt;2800),ROUND((ROUND(((2800-$M40)/$L40)*$N40,2)+ROUND($M40*9%,2))*'umowa o pracę'!$E$8,2),IF(AND($L40+$M40&gt;=2800,$M40&gt;=2800),ROUND((ROUND(2800*9%,2))*'umowa o pracę'!$E$8,2),IF(AND($L40+$M40&gt;=2800,$L40&gt;=2800,$M40&lt;2800),ROUND((ROUND($M40*9%,2)+ROUND(((2800-$M40)/$L40)*$N40,2))*'umowa o pracę'!$E$8,2),0)))),0))))&gt;$J40,$J40,IF(IF(AND($K40=1,$I40&gt;0),ROUND(IF($L40+$M40&gt;=2800,2800*'umowa o pracę'!$E$8,($L40+$M40)*'umowa o pracę'!$E$8),2)+IF($M40=0,ROUND(IF($L40&gt;2800,ROUND($O40/$L40*2800,2),$O40)*'umowa o pracę'!$E$8,2),ROUND(IF($L40&gt;2800,ROUND($O40/$L40*2800,2),$O40)*'umowa o pracę'!$E$8,2)),ROUND(IF($L40+$M40&gt;=2800,2800*'umowa o pracę'!$E$8,($L40+$M40)*'umowa o pracę'!$E$8),2)-IF($M40=0,ROUND(ROUND(IF($L40&gt;2800,ROUND($N40/$L40*2800,2),$N40),2)*'umowa o pracę'!$E$8,2),IF($M40&gt;0,IF($L40+$M40&lt;2800,ROUND(ROUND($N40+ROUND($M40*9%,2),2)*'umowa o pracę'!$E$8,2),IF(AND($L40+$M40&gt;=2800,$M40&lt;2800,$L40&lt;2800),ROUND((ROUND(((2800-$M40)/$L40)*$N40,2)+ROUND($M40*9%,2))*'umowa o pracę'!$E$8,2),IF(AND($L40+$M40&gt;=2800,$M40&gt;=2800),ROUND((ROUND(2800*9%,2))*'umowa o pracę'!$E$8,2),IF(AND($L40+$M40&gt;=2800,$L40&gt;=2800,$M40&lt;2800),ROUND((ROUND($M40*9%,2)+ROUND(((2800-$M40)/$L40)*$N40,2))*'umowa o pracę'!$E$8,2),0)))),0)))&gt;$J40,$J40,IF(AND($K40=1,$I40&gt;0),ROUND(IF($L40+$M40&gt;=2800,2800*'umowa o pracę'!$E$8,($L40+$M40)*'umowa o pracę'!$E$8),2)+IF($M40=0,ROUND(IF($L40&gt;2800,ROUND($O40/$L40*2800,2),$O40)*'umowa o pracę'!$E$8,2),ROUND(IF($L40&gt;2800,ROUND($O40/$L40*2800,2),$O40)*'umowa o pracę'!$E$8,2)),ROUND(IF($L40+$M40&gt;=2800,2800*'umowa o pracę'!$E$8,($L40+$M40)*'umowa o pracę'!$E$8),2)-IF(AND($M40=0,I40&gt;0),ROUND(ROUND(IF($L40&gt;2800,ROUND($N40/$L40*2800,2),$N40),2)*'umowa o pracę'!$E$8,2),IF($M40&gt;0,IF($L40+$M40&lt;2800,ROUND(ROUND($N40+ROUND($M40*9%,2),2)*'umowa o pracę'!$E$8,2),IF(AND($L40+$M40&gt;=2800,$M40&lt;2800,$L40&lt;2800),ROUND((ROUND(((2800-$M40)/$L40)*$N40,2)+ROUND($M40*9%,2))*'umowa o pracę'!$E$8,2),IF(AND($L40+$M40&gt;=2800,$M40&gt;=2800),ROUND((ROUND(2800*9%,2))*'umowa o pracę'!$E$8,2),IF(AND($L40+$M40&gt;=2800,$L40&gt;=2800,$M40&lt;2800),ROUND((ROUND($M40*9%,2)+ROUND(((2800-$M40)/$L40)*$N40,2))*'umowa o pracę'!$E$8,2),0)))),0)))))</f>
        <v>0</v>
      </c>
      <c r="S40" s="32">
        <f>IF('umowa o pracę'!$E$7=2020,IF(IF($K40=1,IF($M40=0,ROUND(IF($L40&gt;2600,ROUND($N40/$L40*2600,2),$N40)*'umowa o pracę'!$E$8,2),IF($L40+$M40&lt;2600,ROUND(ROUND($N40+ROUND($M40*9%,2),2)*'umowa o pracę'!$E$8,2),IF(AND($L40+$M40&gt;=2600,$L40&lt;2600),ROUND((ROUND($N40+ROUND((2600-$L40)*9%,2),2))*'umowa o pracę'!$E$8,2),IF(AND($L40+$M40&gt;=2600,$L40&gt;=2600),ROUND(ROUND($N40/$L40*2600,2)*'umowa o pracę'!$E$8,2),0)))),0)&gt;$H40,$H40,IF($K40=1,IF($M40=0,ROUND(IF($L40&gt;2600,ROUND($N40/$L40*2600,2),$N40)*'umowa o pracę'!$E$8,2),IF($L40+$M40&lt;2600,ROUND(ROUND($N40+ROUND($M40*9%,2),2)*'umowa o pracę'!$E$8,2),IF(AND($L40+$M40&gt;=2600,$L40&lt;2600),ROUND((ROUND($N40+ROUND((2600-$L40)*9%,2),2))*'umowa o pracę'!$E$8,2),IF(AND($L40+$M40&gt;=2600,$L40&gt;=2600),ROUND(ROUND($N40/$L40*2600,2)*'umowa o pracę'!$E$8,2),0)))),0)),IF('umowa o pracę'!$E$7=2021,IF(IF($K40=1,IF($M40=0,ROUND(IF($L40&gt;2800,ROUND($N40/$L40*2800,2),$N40)*'umowa o pracę'!$E$8,2),IF($L40+$M40&lt;2800,ROUND(ROUND($N40+ROUND($M40*9%,2),2)*'umowa o pracę'!$E$8,2),IF(AND($L40+$M40&gt;=2800,$L40&lt;2800),ROUND((ROUND($N40+ROUND((2800-$L40)*9%,2),2))*'umowa o pracę'!$E$8,2),IF(AND($L40+$M40&gt;=2800,$L40&gt;=2800),ROUND(ROUND($N40/$L40*2800,2)*'umowa o pracę'!$E$8,2),0)))),0)&gt;$H40,$H40,IF($K40=1,IF($M40=0,ROUND(IF($L40&gt;2800,ROUND($N40/$L40*2800,2),$N40)*'umowa o pracę'!$E$8,2),IF($L40+$M40&lt;2800,ROUND(ROUND($N40+ROUND($M40*9%,2),2)*'umowa o pracę'!$E$8,2),IF(AND($L40+$M40&gt;=2800,$L40&lt;2800),ROUND((ROUND($N40+ROUND((2800-$L40)*9%,2),2))*'umowa o pracę'!$E$8,2),IF(AND($L40+$M40&gt;=2800,$L40&gt;=2800),ROUND(ROUND($N40/$L40*2800,2)*'umowa o pracę'!$E$8,2),0)))),0)),0))</f>
        <v>0</v>
      </c>
      <c r="T40" s="32">
        <f>IF('umowa o pracę'!$E$7=2020,IF(IF($K40=1,IF($M40=0,ROUND(IF($L40&gt;2600,ROUND($O40/$L40*2600,2),$O40)*'umowa o pracę'!$E$8,2),ROUND(IF($L40&gt;2600,ROUND($O40/$L40*2600,2),$O40)*'umowa o pracę'!$E$8,2)),0)&gt;$I40,$I40,IF($K40=1,IF($M40=0,ROUND(IF($L40&gt;2600,ROUND($O40/$L40*2600,2),$O40)*'umowa o pracę'!$E$8,2),ROUND(IF($L40&gt;2600,ROUND($O40/$L40*2600,2),$O40)*'umowa o pracę'!$E$8,2)),0)),IF('umowa o pracę'!$E$7=2021,IF(IF($K40=1,IF($M40=0,ROUND(IF($L40&gt;2800,ROUND($O40/$L40*2800,2),$O40)*'umowa o pracę'!$E$8,2),ROUND(IF($L40&gt;2800,ROUND($O40/$L40*2800,2),$O40)*'umowa o pracę'!$E$8,2)),0)&gt;$I40,$I40,IF($K40=1,IF($M40=0,ROUND(IF($L40&gt;2800,ROUND($O40/$L40*2800,2),$O40)*'umowa o pracę'!$E$8,2),ROUND(IF($L40&gt;2800,ROUND($O40/$L40*2800,2),$O40)*'umowa o pracę'!$E$8,2)),0)),0))</f>
        <v>0</v>
      </c>
      <c r="U40" s="51">
        <f>IF('umowa o pracę'!$E$7=2020,$Q40,IF('umowa o pracę'!$E$7=2021,$R40,0))</f>
        <v>0</v>
      </c>
      <c r="V40" s="53">
        <f t="shared" si="0"/>
        <v>1</v>
      </c>
      <c r="W40" s="54">
        <f>IF('umowa o pracę'!$E$6&lt;2,0,$L40)</f>
        <v>0</v>
      </c>
      <c r="X40" s="54">
        <f>IF('umowa o pracę'!$E$6&lt;2,0,$M40)</f>
        <v>0</v>
      </c>
      <c r="Y40" s="55">
        <f>IF('umowa o pracę'!$E$6&lt;2,0,$N40)</f>
        <v>0</v>
      </c>
      <c r="Z40" s="55">
        <f>IF('umowa o pracę'!$E$6&lt;2,0,$O40)</f>
        <v>0</v>
      </c>
      <c r="AA40" s="32">
        <f>IF('umowa o pracę'!$E$7=2020,ROUND(IF($W40&gt;=2600,2600*'umowa o pracę'!$E$8,$W40*'umowa o pracę'!$E$8),2),IF('umowa o pracę'!$E$7=2021,ROUND(IF($W40&gt;=2800,2800*'umowa o pracę'!$E$8,$W40*'umowa o pracę'!$E$8),2),0))</f>
        <v>0</v>
      </c>
      <c r="AB40" s="32">
        <f>IF(IF(IF(AND($V40=1,$I40&gt;0),ROUND(IF($W40+$X40&gt;=2600,2600*'umowa o pracę'!$E$8,($W40+$X40)*'umowa o pracę'!$E$8),2)+IF($X40=0,ROUND(IF($W40&gt;2600,ROUND($Z40/$W40*2600,2),$Z40)*'umowa o pracę'!$E$8,2),ROUND(IF($W40&gt;2600,ROUND($Z40/$W40*2600,2),$Z40)*'umowa o pracę'!$E$8,2)),ROUND(IF($W40+$X40&gt;=2600,2600*'umowa o pracę'!$E$8,($W40+$X40)*'umowa o pracę'!$E$8),2)-IF($X40=0,ROUND(ROUND(IF($W40&gt;2600,ROUND($Y40/$W40*2600,2),$Y40),2)*'umowa o pracę'!$E$8,2),IF($X40&gt;0,IF($W40+$X40&lt;2600,ROUND(ROUND($Y40+ROUND($X40*9%,2),2)*'umowa o pracę'!$E$8,2),IF(AND($W40+$X40&gt;=2600,$X40&lt;2600,$W40&lt;2600),ROUND((ROUND(((2600-$X40)/$W40)*$Y40,2)+ROUND($X40*9%,2))*'umowa o pracę'!$E$8,2),IF(AND($W40+$X40&gt;=2600,$X40&gt;=2600),ROUND((ROUND(2600*9%,2))*'umowa o pracę'!$E$8,2),IF(AND($W40+$X40&gt;=2600,$W40&gt;=2600,$X40&lt;2600),ROUND((ROUND($X40*9%,2)+ROUND(((2600-$X40)/$W40)*$Y40,2))*'umowa o pracę'!$E$8,2),0)))),0)))&gt;$J40,$J40,IF(AND($V40=1,$I40&gt;0),ROUND(IF($W40+$X40&gt;=2600,2600*'umowa o pracę'!$E$8,($W40+$X40)*'umowa o pracę'!$E$8),2)+IF($X40=0,ROUND(IF($W40&gt;2600,ROUND($Z40/$W40*2600,2),$Z40)*'umowa o pracę'!$E$8,2),ROUND(IF($W40&gt;2600,ROUND($Z40/$W40*2600,2),$Z40)*'umowa o pracę'!$E$8,2)),ROUND(IF($W40+$X40&gt;=2600,2600*'umowa o pracę'!$E$8,($W40+$X40)*'umowa o pracę'!$E$8),2)-IF($X40=0,ROUND(ROUND(IF($W40&gt;2600,ROUND($Y40/$W40*2600,2),$Y40),2)*'umowa o pracę'!$E$8,2),IF($X40&gt;0,IF($W40+$X40&lt;2600,ROUND(ROUND($Y40+ROUND($X40*9%,2),2)*'umowa o pracę'!$E$8,2),IF(AND($W40+$X40&gt;=2600,$X40&lt;2600,$W40&lt;2600),ROUND((ROUND(((2600-$X40)/$W40)*$Y40,2)+ROUND($X40*9%,2))*'umowa o pracę'!$E$8,2),IF(AND($W40+$X40&gt;=2600,$X40&gt;=2600),ROUND((ROUND(2600*9%,2))*'umowa o pracę'!$E$8,2),IF(AND($W40+$X40&gt;=2600,$W40&gt;=2600,$X40&lt;2600),ROUND((ROUND($X40*9%,2)+ROUND(((2600-$X40)/$W40)*$Y40,2))*'umowa o pracę'!$E$8,2),0)))),0))))&gt;$J40,$J40,IF(IF(AND($V40=1,$I40&gt;0),ROUND(IF($W40+$X40&gt;=2600,2600*'umowa o pracę'!$E$8,($W40+$X40)*'umowa o pracę'!$E$8),2)+IF($X40=0,ROUND(IF($W40&gt;2600,ROUND($Z40/$W40*2600,2),$Z40)*'umowa o pracę'!$E$8,2),ROUND(IF($W40&gt;2600,ROUND($Z40/$W40*2600,2),$Z40)*'umowa o pracę'!$E$8,2)),ROUND(IF($W40+$X40&gt;=2600,2600*'umowa o pracę'!$E$8,($W40+$X40)*'umowa o pracę'!$E$8),2)-IF($X40=0,ROUND(ROUND(IF($W40&gt;2600,ROUND($Y40/$W40*2600,2),$Y40),2)*'umowa o pracę'!$E$8,2),IF($X40&gt;0,IF($W40+$X40&lt;2600,ROUND(ROUND($Y40+ROUND($X40*9%,2),2)*'umowa o pracę'!$E$8,2),IF(AND($W40+$X40&gt;=2600,$X40&lt;2600,$W40&lt;2600),ROUND((ROUND(((2600-$X40)/$W40)*$Y40,2)+ROUND($X40*9%,2))*'umowa o pracę'!$E$8,2),IF(AND($W40+$X40&gt;=2600,$X40&gt;=2600),ROUND((ROUND(2600*9%,2))*'umowa o pracę'!$E$8,2),IF(AND($W40+$X40&gt;=2600,$W40&gt;=2600,$X40&lt;2600),ROUND((ROUND($X40*9%,2)+ROUND(((2600-$X40)/$W40)*$Y40,2))*'umowa o pracę'!$E$8,2),0)))),0)))&gt;$J40,$J40,IF(AND($V40=1,$I40&gt;0),ROUND(IF($W40+$X40&gt;=2600,2600*'umowa o pracę'!$E$8,($W40+$X40)*'umowa o pracę'!$E$8),2)+IF($X40=0,ROUND(IF($W40&gt;2600,ROUND($Z40/$W40*2600,2),$Z40)*'umowa o pracę'!$E$8,2),ROUND(IF($W40&gt;2600,ROUND($Z40/$W40*2600,2),$Z40)*'umowa o pracę'!$E$8,2)),ROUND(IF($W40+$X40&gt;=2600,2600*'umowa o pracę'!$E$8,($W40+$X40)*'umowa o pracę'!$E$8),2)-IF(AND($X40=0,I40&gt;0),ROUND(ROUND(IF($W40&gt;2600,ROUND($Y40/$W40*2600,2),$Y40),2)*'umowa o pracę'!$E$8,2),IF($X40&gt;0,IF($W40+$X40&lt;2600,ROUND(ROUND($Y40+ROUND($X40*9%,2),2)*'umowa o pracę'!$E$8,2),IF(AND($W40+$X40&gt;=2600,$X40&lt;2600,$W40&lt;2600),ROUND((ROUND(((2600-$X40)/$W40)*$Y40,2)+ROUND($X40*9%,2))*'umowa o pracę'!$E$8,2),IF(AND($W40+$X40&gt;=2600,$X40&gt;=2600),ROUND((ROUND(2600*9%,2))*'umowa o pracę'!$E$8,2),IF(AND($W40+$X40&gt;=2600,$W40&gt;=2600,$X40&lt;2600),ROUND((ROUND($X40*9%,2)+ROUND(((2600-$X40)/$W40)*$Y40,2))*'umowa o pracę'!$E$8,2),0)))),0)))))</f>
        <v>0</v>
      </c>
      <c r="AC40" s="32">
        <f>IF(IF(IF(AND($V40=1,$I40&gt;0),ROUND(IF($W40+$X40&gt;=2800,2800*'umowa o pracę'!$E$8,($W40+$X40)*'umowa o pracę'!$E$8),2)+IF($X40=0,ROUND(IF($W40&gt;2800,ROUND($Z40/$W40*2800,2),$Z40)*'umowa o pracę'!$E$8,2),ROUND(IF($W40&gt;2800,ROUND($Z40/$W40*2800,2),$Z40)*'umowa o pracę'!$E$8,2)),ROUND(IF($W40+$X40&gt;=2800,2800*'umowa o pracę'!$E$8,($W40+$X40)*'umowa o pracę'!$E$8),2)-IF($X40=0,ROUND(ROUND(IF($W40&gt;2800,ROUND($Y40/$W40*2800,2),$Y40),2)*'umowa o pracę'!$E$8,2),IF($X40&gt;0,IF($W40+$X40&lt;2800,ROUND(ROUND($Y40+ROUND($X40*9%,2),2)*'umowa o pracę'!$E$8,2),IF(AND($W40+$X40&gt;=2800,$X40&lt;2800,$W40&lt;2800),ROUND((ROUND(((2800-$X40)/$W40)*$Y40,2)+ROUND($X40*9%,2))*'umowa o pracę'!$E$8,2),IF(AND($W40+$X40&gt;=2800,$X40&gt;=2800),ROUND((ROUND(2800*9%,2))*'umowa o pracę'!$E$8,2),IF(AND($W40+$X40&gt;=2800,$W40&gt;=2800,$X40&lt;2800),ROUND((ROUND($X40*9%,2)+ROUND(((2800-$X40)/$W40)*$Y40,2))*'umowa o pracę'!$E$8,2),0)))),0)))&gt;$J40,$J40,IF(AND($V40=1,$I40&gt;0),ROUND(IF($W40+$X40&gt;=2800,2800*'umowa o pracę'!$E$8,($W40+$X40)*'umowa o pracę'!$E$8),2)+IF($X40=0,ROUND(IF($W40&gt;2800,ROUND($Z40/$W40*2800,2),$Z40)*'umowa o pracę'!$E$8,2),ROUND(IF($W40&gt;2800,ROUND($Z40/$W40*2800,2),$Z40)*'umowa o pracę'!$E$8,2)),ROUND(IF($W40+$X40&gt;=2800,2800*'umowa o pracę'!$E$8,($W40+$X40)*'umowa o pracę'!$E$8),2)-IF($X40=0,ROUND(ROUND(IF($W40&gt;2800,ROUND($Y40/$W40*2800,2),$Y40),2)*'umowa o pracę'!$E$8,2),IF($X40&gt;0,IF($W40+$X40&lt;2800,ROUND(ROUND($Y40+ROUND($X40*9%,2),2)*'umowa o pracę'!$E$8,2),IF(AND($W40+$X40&gt;=2800,$X40&lt;2800,$W40&lt;2800),ROUND((ROUND(((2800-$X40)/$W40)*$Y40,2)+ROUND($X40*9%,2))*'umowa o pracę'!$E$8,2),IF(AND($W40+$X40&gt;=2800,$X40&gt;=2800),ROUND((ROUND(2800*9%,2))*'umowa o pracę'!$E$8,2),IF(AND($W40+$X40&gt;=2800,$W40&gt;=2800,$X40&lt;2800),ROUND((ROUND($X40*9%,2)+ROUND(((2800-$X40)/$W40)*$Y40,2))*'umowa o pracę'!$E$8,2),0)))),0))))&gt;$J40,$J40,IF(IF(AND($V40=1,$I40&gt;0),ROUND(IF($W40+$X40&gt;=2800,2800*'umowa o pracę'!$E$8,($W40+$X40)*'umowa o pracę'!$E$8),2)+IF($X40=0,ROUND(IF($W40&gt;2800,ROUND($Z40/$W40*2800,2),$Z40)*'umowa o pracę'!$E$8,2),ROUND(IF($W40&gt;2800,ROUND($Z40/$W40*2800,2),$Z40)*'umowa o pracę'!$E$8,2)),ROUND(IF($W40+$X40&gt;=2800,2800*'umowa o pracę'!$E$8,($W40+$X40)*'umowa o pracę'!$E$8),2)-IF($X40=0,ROUND(ROUND(IF($W40&gt;2800,ROUND($Y40/$W40*2800,2),$Y40),2)*'umowa o pracę'!$E$8,2),IF($X40&gt;0,IF($W40+$X40&lt;2800,ROUND(ROUND($Y40+ROUND($X40*9%,2),2)*'umowa o pracę'!$E$8,2),IF(AND($W40+$X40&gt;=2800,$X40&lt;2800,$W40&lt;2800),ROUND((ROUND(((2800-$X40)/$W40)*$Y40,2)+ROUND($X40*9%,2))*'umowa o pracę'!$E$8,2),IF(AND($W40+$X40&gt;=2800,$X40&gt;=2800),ROUND((ROUND(2800*9%,2))*'umowa o pracę'!$E$8,2),IF(AND($W40+$X40&gt;=2800,$W40&gt;=2800,$X40&lt;2800),ROUND((ROUND($X40*9%,2)+ROUND(((2800-$X40)/$W40)*$Y40,2))*'umowa o pracę'!$E$8,2),0)))),0)))&gt;$J40,$J40,IF(AND($V40=1,$I40&gt;0),ROUND(IF($W40+$X40&gt;=2800,2800*'umowa o pracę'!$E$8,($W40+$X40)*'umowa o pracę'!$E$8),2)+IF($X40=0,ROUND(IF($W40&gt;2800,ROUND($Z40/$W40*2800,2),$Z40)*'umowa o pracę'!$E$8,2),ROUND(IF($W40&gt;2800,ROUND($Z40/$W40*2800,2),$Z40)*'umowa o pracę'!$E$8,2)),ROUND(IF($W40+$X40&gt;=2800,2800*'umowa o pracę'!$E$8,($W40+$X40)*'umowa o pracę'!$E$8),2)-IF(AND($X40=0,I40&gt;0),ROUND(ROUND(IF($W40&gt;2800,ROUND($Y40/$W40*2800,2),$Y40),2)*'umowa o pracę'!$E$8,2),IF($X40&gt;0,IF($W40+$X40&lt;2800,ROUND(ROUND($Y40+ROUND($X40*9%,2),2)*'umowa o pracę'!$E$8,2),IF(AND($W40+$X40&gt;=2800,$X40&lt;2800,$W40&lt;2800),ROUND((ROUND(((2800-$X40)/$W40)*$Y40,2)+ROUND($X40*9%,2))*'umowa o pracę'!$E$8,2),IF(AND($W40+$X40&gt;=2800,$X40&gt;=2800),ROUND((ROUND(2800*9%,2))*'umowa o pracę'!$E$8,2),IF(AND($W40+$X40&gt;=2800,$W40&gt;=2800,$X40&lt;2800),ROUND((ROUND($X40*9%,2)+ROUND(((2800-$X40)/$W40)*$Y40,2))*'umowa o pracę'!$E$8,2),0)))),0)))))</f>
        <v>0</v>
      </c>
      <c r="AD40" s="32">
        <f>IF('umowa o pracę'!$E$7=2020,IF(IF($V40=1,IF($X40=0,ROUND(IF($W40&gt;2600,ROUND($Y40/$W40*2600,2),$Y40)*'umowa o pracę'!$E$8,2),IF($W40+$X40&lt;2600,ROUND(ROUND($Y40+ROUND($X40*9%,2),2)*'umowa o pracę'!$E$8,2),IF(AND($W40+$X40&gt;=2600,$W40&lt;2600),ROUND((ROUND($Y40+ROUND((2600-$W40)*9%,2),2))*'umowa o pracę'!$E$8,2),IF(AND($W40+$X40&gt;=2600,$W40&gt;=2600),ROUND(ROUND($Y40/$W40*2600,2)*'umowa o pracę'!$E$8,2),0)))),0)&gt;$H40,$H40,IF($V40=1,IF($X40=0,ROUND(IF($W40&gt;2600,ROUND($Y40/$W40*2600,2),$Y40)*'umowa o pracę'!$E$8,2),IF($W40+$X40&lt;2600,ROUND(ROUND($Y40+ROUND($X40*9%,2),2)*'umowa o pracę'!$E$8,2),IF(AND($W40+$X40&gt;=2600,$W40&lt;2600),ROUND((ROUND($Y40+ROUND((2600-$W40)*9%,2),2))*'umowa o pracę'!$E$8,2),IF(AND($W40+$X40&gt;=2600,$W40&gt;=2600),ROUND(ROUND($Y40/$W40*2600,2)*'umowa o pracę'!$E$8,2),0)))),0)),IF('umowa o pracę'!$E$7=2021,IF(IF($V40=1,IF($X40=0,ROUND(IF($W40&gt;2800,ROUND($Y40/$W40*2800,2),$Y40)*'umowa o pracę'!$E$8,2),IF($W40+$X40&lt;2800,ROUND(ROUND($Y40+ROUND($X40*9%,2),2)*'umowa o pracę'!$E$8,2),IF(AND($W40+$X40&gt;=2800,$W40&lt;2800),ROUND((ROUND($Y40+ROUND((2800-$W40)*9%,2),2))*'umowa o pracę'!$E$8,2),IF(AND($W40+$X40&gt;=2800,$W40&gt;=2800),ROUND(ROUND($Y40/$W40*2800,2)*'umowa o pracę'!$E$8,2),0)))),0)&gt;$H40,$H40,IF($V40=1,IF($X40=0,ROUND(IF($W40&gt;2800,ROUND($Y40/$W40*2800,2),$Y40)*'umowa o pracę'!$E$8,2),IF($W40+$X40&lt;2800,ROUND(ROUND($Y40+ROUND($X40*9%,2),2)*'umowa o pracę'!$E$8,2),IF(AND($W40+$X40&gt;=2800,$W40&lt;2800),ROUND((ROUND($Y40+ROUND((2800-$W40)*9%,2),2))*'umowa o pracę'!$E$8,2),IF(AND($W40+$X40&gt;=2800,$W40&gt;=2800),ROUND(ROUND($Y40/$W40*2800,2)*'umowa o pracę'!$E$8,2),0)))),0)),0))</f>
        <v>0</v>
      </c>
      <c r="AE40" s="32">
        <f>IF('umowa o pracę'!$E$7=2020,IF(IF($V40=1,IF($X40=0,ROUND(IF($W40&gt;2600,ROUND($Z40/$W40*2600,2),$Z40)*'umowa o pracę'!$E$8,2),ROUND(IF($W40&gt;2600,ROUND($Z40/$W40*2600,2),$Z40)*'umowa o pracę'!$E$8,2)),0)&gt;$I40,$I40,IF($V40=1,IF($X40=0,ROUND(IF($W40&gt;2600,ROUND($Z40/$W40*2600,2),$Z40)*'umowa o pracę'!$E$8,2),ROUND(IF($W40&gt;2600,ROUND($Z40/$W40*2600,2),$Z40)*'umowa o pracę'!$E$8,2)),0)),IF('umowa o pracę'!$E$7=2021,IF(IF($V40=1,IF($X40=0,ROUND(IF($W40&gt;2800,ROUND($Z40/$W40*2800,2),$Z40)*'umowa o pracę'!$E$8,2),ROUND(IF($W40&gt;2800,ROUND($Z40/$W40*2800,2),$Z40)*'umowa o pracę'!$E$8,2)),0)&gt;$I40,$I40,IF($V40=1,IF($X40=0,ROUND(IF($W40&gt;2800,ROUND($Z40/$W40*2800,2),$Z40)*'umowa o pracę'!$E$8,2),ROUND(IF($W40&gt;2800,ROUND($Z40/$W40*2800,2),$Z40)*'umowa o pracę'!$E$8,2)),0)),0))</f>
        <v>0</v>
      </c>
      <c r="AF40" s="56">
        <f>IF('umowa o pracę'!$E$7=2020,$AB40,IF('umowa o pracę'!$E$7=2021,$AC40,0))</f>
        <v>0</v>
      </c>
      <c r="AG40" s="53">
        <f t="shared" si="1"/>
        <v>1</v>
      </c>
      <c r="AH40" s="39">
        <f>IF('umowa o pracę'!$E$6&lt;3,0,$L40)</f>
        <v>0</v>
      </c>
      <c r="AI40" s="39">
        <f>IF('umowa o pracę'!$E$6&lt;3,0,$M40)</f>
        <v>0</v>
      </c>
      <c r="AJ40" s="55">
        <f>IF('umowa o pracę'!$E$6&lt;3,0,$N40)</f>
        <v>0</v>
      </c>
      <c r="AK40" s="55">
        <f>IF('umowa o pracę'!$E$6&lt;3,0,$O40)</f>
        <v>0</v>
      </c>
      <c r="AL40" s="32">
        <f>IF('umowa o pracę'!$E$7=2020,ROUND(IF($AH40&gt;=2600,2600*'umowa o pracę'!$E$8,$AH40*'umowa o pracę'!$E$8),2),IF('umowa o pracę'!$E$7=2021,ROUND(IF($AH40&gt;=2800,2800*'umowa o pracę'!$E$8,$AH40*'umowa o pracę'!$E$8),2),0))</f>
        <v>0</v>
      </c>
      <c r="AM40" s="32">
        <f>IF(IF(IF(AND($AG40=1,$I40&gt;0),ROUND(IF($AH40+$AI40&gt;=2600,2600*'umowa o pracę'!$E$8,($AH40+$AI40)*'umowa o pracę'!$E$8),2)+IF($AI40=0,ROUND(IF($AH40&gt;2600,ROUND($AK40/$AH40*2600,2),$AK40)*'umowa o pracę'!$E$8,2),ROUND(IF($AH40&gt;2600,ROUND($AK40/$AH40*2600,2),$AK40)*'umowa o pracę'!$E$8,2)),ROUND(IF($AH40+$AI40&gt;=2600,2600*'umowa o pracę'!$E$8,($AH40+$AI40)*'umowa o pracę'!$E$8),2)-IF($AI40=0,ROUND(ROUND(IF($AH40&gt;2600,ROUND($AJ40/$AH40*2600,2),$AJ40),2)*'umowa o pracę'!$E$8,2),IF($AI40&gt;0,IF($AH40+$AI40&lt;2600,ROUND(ROUND($AJ40+ROUND($AI40*9%,2),2)*'umowa o pracę'!$E$8,2),IF(AND($AH40+$AI40&gt;=2600,$AI40&lt;2600,$AH40&lt;2600),ROUND((ROUND(((2600-$AI40)/$AH40)*$AJ40,2)+ROUND($AI40*9%,2))*'umowa o pracę'!$E$8,2),IF(AND($AH40+$AI40&gt;=2600,$AI40&gt;=2600),ROUND((ROUND(2600*9%,2))*'umowa o pracę'!$E$8,2),IF(AND($AH40+$AI40&gt;=2600,$AH40&gt;=2600,$AI40&lt;2600),ROUND((ROUND($AI40*9%,2)+ROUND(((2600-$AI40)/$AH40)*$AJ40,2))*'umowa o pracę'!$E$8,2),0)))),0)))&gt;$J40,$J40,IF(AND($AG40=1,$I40&gt;0),ROUND(IF($AH40+$AI40&gt;=2600,2600*'umowa o pracę'!$E$8,($AH40+$AI40)*'umowa o pracę'!$E$8),2)+IF($AI40=0,ROUND(IF($AH40&gt;2600,ROUND($AK40/$AH40*2600,2),$AK40)*'umowa o pracę'!$E$8,2),ROUND(IF($AH40&gt;2600,ROUND($AK40/$AH40*2600,2),$AK40)*'umowa o pracę'!$E$8,2)),ROUND(IF($AH40+$AI40&gt;=2600,2600*'umowa o pracę'!$E$8,($AH40+$AI40)*'umowa o pracę'!$E$8),2)-IF($AI40=0,ROUND(ROUND(IF($AH40&gt;2600,ROUND($AJ40/$AH40*2600,2),$AJ40),2)*'umowa o pracę'!$E$8,2),IF($AI40&gt;0,IF($AH40+$AI40&lt;2600,ROUND(ROUND($AJ40+ROUND($AI40*9%,2),2)*'umowa o pracę'!$E$8,2),IF(AND($AH40+$AI40&gt;=2600,$AI40&lt;2600,$AH40&lt;2600),ROUND((ROUND(((2600-$AI40)/$AH40)*$AJ40,2)+ROUND($AI40*9%,2))*'umowa o pracę'!$E$8,2),IF(AND($AH40+$AI40&gt;=2600,$AI40&gt;=2600),ROUND((ROUND(2600*9%,2))*'umowa o pracę'!$E$8,2),IF(AND($AH40+$AI40&gt;=2600,$AH40&gt;=2600,$AI40&lt;2600),ROUND((ROUND($AI40*9%,2)+ROUND(((2600-$AI40)/$AH40)*$AJ40,2))*'umowa o pracę'!$E$8,2),0)))),0))))&gt;$J40,$J40,IF(IF(AND($AG40=1,$I40&gt;0),ROUND(IF($AH40+$AI40&gt;=2600,2600*'umowa o pracę'!$E$8,($AH40+$AI40)*'umowa o pracę'!$E$8),2)+IF($AI40=0,ROUND(IF($AH40&gt;2600,ROUND($AK40/$AH40*2600,2),$AK40)*'umowa o pracę'!$E$8,2),ROUND(IF($AH40&gt;2600,ROUND($AK40/$AH40*2600,2),$AK40)*'umowa o pracę'!$E$8,2)),ROUND(IF($AH40+$AI40&gt;=2600,2600*'umowa o pracę'!$E$8,($AH40+$AI40)*'umowa o pracę'!$E$8),2)-IF($AI40=0,ROUND(ROUND(IF($AH40&gt;2600,ROUND($AJ40/$AH40*2600,2),$AJ40),2)*'umowa o pracę'!$E$8,2),IF($AI40&gt;0,IF($AH40+$AI40&lt;2600,ROUND(ROUND($AJ40+ROUND($AI40*9%,2),2)*'umowa o pracę'!$E$8,2),IF(AND($AH40+$AI40&gt;=2600,$AI40&lt;2600,$AH40&lt;2600),ROUND((ROUND(((2600-$AI40)/$AH40)*$AJ40,2)+ROUND($AI40*9%,2))*'umowa o pracę'!$E$8,2),IF(AND($AH40+$AI40&gt;=2600,$AI40&gt;=2600),ROUND((ROUND(2600*9%,2))*'umowa o pracę'!$E$8,2),IF(AND($AH40+$AI40&gt;=2600,$AH40&gt;=2600,$AI40&lt;2600),ROUND((ROUND($AI40*9%,2)+ROUND(((2600-$AI40)/$AH40)*$AJ40,2))*'umowa o pracę'!$E$8,2),0)))),0)))&gt;$J40,$J40,IF(AND($AG40=1,$I40&gt;0),ROUND(IF($AH40+$AI40&gt;=2600,2600*'umowa o pracę'!$E$8,($AH40+$AI40)*'umowa o pracę'!$E$8),2)+IF($AI40=0,ROUND(IF($AH40&gt;2600,ROUND($AK40/$AH40*2600,2),$AK40)*'umowa o pracę'!$E$8,2),ROUND(IF($AH40&gt;2600,ROUND($AK40/$AH40*2600,2),$AK40)*'umowa o pracę'!$E$8,2)),ROUND(IF($AH40+$AI40&gt;=2600,2600*'umowa o pracę'!$E$8,($AH40+$AI40)*'umowa o pracę'!$E$8),2)-IF(AND($AI40=0,I40&gt;0),ROUND(ROUND(IF($AH40&gt;2600,ROUND($AJ40/$AH40*2600,2),$AJ40),2)*'umowa o pracę'!$E$8,2),IF($AI40&gt;0,IF($AH40+$AI40&lt;2600,ROUND(ROUND($AJ40+ROUND($AI40*9%,2),2)*'umowa o pracę'!$E$8,2),IF(AND($AH40+$AI40&gt;=2600,$AI40&lt;2600,$AH40&lt;2600),ROUND((ROUND(((2600-$AI40)/$AH40)*$AJ40,2)+ROUND($AI40*9%,2))*'umowa o pracę'!$E$8,2),IF(AND($AH40+$AI40&gt;=2600,$AI40&gt;=2600),ROUND((ROUND(2600*9%,2))*'umowa o pracę'!$E$8,2),IF(AND($AH40+$AI40&gt;=2600,$AH40&gt;=2600,$AI40&lt;2600),ROUND((ROUND($AI40*9%,2)+ROUND(((2600-$AI40)/$AH40)*$AJ40,2))*'umowa o pracę'!$E$8,2),0)))),0)))))</f>
        <v>0</v>
      </c>
      <c r="AN40" s="32">
        <f>IF(IF(IF(AND($AG40=1,$I40&gt;0),ROUND(IF($AH40+$AI40&gt;=2800,2800*'umowa o pracę'!$E$8,($AH40+$AI40)*'umowa o pracę'!$E$8),2)+IF($AI40=0,ROUND(IF($AH40&gt;2800,ROUND($AK40/$AH40*2800,2),$AK40)*'umowa o pracę'!$E$8,2),ROUND(IF($AH40&gt;2800,ROUND($AK40/$AH40*2800,2),$AK40)*'umowa o pracę'!$E$8,2)),ROUND(IF($AH40+$AI40&gt;=2800,2800*'umowa o pracę'!$E$8,($AH40+$AI40)*'umowa o pracę'!$E$8),2)-IF($AI40=0,ROUND(ROUND(IF($AH40&gt;2800,ROUND($AJ40/$AH40*2800,2),$AJ40),2)*'umowa o pracę'!$E$8,2),IF($AI40&gt;0,IF($AH40+$AI40&lt;2800,ROUND(ROUND($AJ40+ROUND($AI40*9%,2),2)*'umowa o pracę'!$E$8,2),IF(AND($AH40+$AI40&gt;=2800,$AI40&lt;2800,$AH40&lt;2800),ROUND((ROUND(((2800-$AI40)/$AH40)*$AJ40,2)+ROUND($AI40*9%,2))*'umowa o pracę'!$E$8,2),IF(AND($AH40+$AI40&gt;=2800,$AI40&gt;=2800),ROUND((ROUND(2800*9%,2))*'umowa o pracę'!$E$8,2),IF(AND($AH40+$AI40&gt;=2800,$AH40&gt;=2800,$AI40&lt;2800),ROUND((ROUND($AI40*9%,2)+ROUND(((2800-$AI40)/$AH40)*$AJ40,2))*'umowa o pracę'!$E$8,2),0)))),0)))&gt;$J40,$J40,IF(AND($AG40=1,$I40&gt;0),ROUND(IF($AH40+$AI40&gt;=2800,2800*'umowa o pracę'!$E$8,($AH40+$AI40)*'umowa o pracę'!$E$8),2)+IF($AI40=0,ROUND(IF($AH40&gt;2800,ROUND($AK40/$AH40*2800,2),$AK40)*'umowa o pracę'!$E$8,2),ROUND(IF($AH40&gt;2800,ROUND($AK40/$AH40*2800,2),$AK40)*'umowa o pracę'!$E$8,2)),ROUND(IF($AH40+$AI40&gt;=2800,2800*'umowa o pracę'!$E$8,($AH40+$AI40)*'umowa o pracę'!$E$8),2)-IF($AI40=0,ROUND(ROUND(IF($AH40&gt;2800,ROUND($AJ40/$AH40*2800,2),$AJ40),2)*'umowa o pracę'!$E$8,2),IF($AI40&gt;0,IF($AH40+$AI40&lt;2800,ROUND(ROUND($AJ40+ROUND($AI40*9%,2),2)*'umowa o pracę'!$E$8,2),IF(AND($AH40+$AI40&gt;=2800,$AI40&lt;2800,$AH40&lt;2800),ROUND((ROUND(((2800-$AI40)/$AH40)*$AJ40,2)+ROUND($AI40*9%,2))*'umowa o pracę'!$E$8,2),IF(AND($AH40+$AI40&gt;=2800,$AI40&gt;=2800),ROUND((ROUND(2800*9%,2))*'umowa o pracę'!$E$8,2),IF(AND($AH40+$AI40&gt;=2800,$AH40&gt;=2800,$AI40&lt;2800),ROUND((ROUND($AI40*9%,2)+ROUND(((2800-$AI40)/$AH40)*$AJ40,2))*'umowa o pracę'!$E$8,2),0)))),0))))&gt;$J40,$J40,IF(IF(AND($AG40=1,$I40&gt;0),ROUND(IF($AH40+$AI40&gt;=2800,2800*'umowa o pracę'!$E$8,($AH40+$AI40)*'umowa o pracę'!$E$8),2)+IF($AI40=0,ROUND(IF($AH40&gt;2800,ROUND($AK40/$AH40*2800,2),$AK40)*'umowa o pracę'!$E$8,2),ROUND(IF($AH40&gt;2800,ROUND($AK40/$AH40*2800,2),$AK40)*'umowa o pracę'!$E$8,2)),ROUND(IF($AH40+$AI40&gt;=2800,2800*'umowa o pracę'!$E$8,($AH40+$AI40)*'umowa o pracę'!$E$8),2)-IF($AI40=0,ROUND(ROUND(IF($AH40&gt;2800,ROUND($AJ40/$AH40*2800,2),$AJ40),2)*'umowa o pracę'!$E$8,2),IF($AI40&gt;0,IF($AH40+$AI40&lt;2800,ROUND(ROUND($AJ40+ROUND($AI40*9%,2),2)*'umowa o pracę'!$E$8,2),IF(AND($AH40+$AI40&gt;=2800,$AI40&lt;2800,$AH40&lt;2800),ROUND((ROUND(((2800-$AI40)/$AH40)*$AJ40,2)+ROUND($AI40*9%,2))*'umowa o pracę'!$E$8,2),IF(AND($AH40+$AI40&gt;=2800,$AI40&gt;=2800),ROUND((ROUND(2800*9%,2))*'umowa o pracę'!$E$8,2),IF(AND($AH40+$AI40&gt;=2800,$AH40&gt;=2800,$AI40&lt;2800),ROUND((ROUND($AI40*9%,2)+ROUND(((2800-$AI40)/$AH40)*$AJ40,2))*'umowa o pracę'!$E$8,2),0)))),0)))&gt;$J40,$J40,IF(AND($AG40=1,$I40&gt;0),ROUND(IF($AH40+$AI40&gt;=2800,2800*'umowa o pracę'!$E$8,($AH40+$AI40)*'umowa o pracę'!$E$8),2)+IF($AI40=0,ROUND(IF($AH40&gt;2800,ROUND($AK40/$AH40*2800,2),$AK40)*'umowa o pracę'!$E$8,2),ROUND(IF($AH40&gt;2800,ROUND($AK40/$AH40*2800,2),$AK40)*'umowa o pracę'!$E$8,2)),ROUND(IF($AH40+$AI40&gt;=2800,2800*'umowa o pracę'!$E$8,($AH40+$AI40)*'umowa o pracę'!$E$8),2)-IF(AND($AI40=0,I40&gt;0),ROUND(ROUND(IF($AH40&gt;2800,ROUND($AJ40/$AH40*2800,2),$AJ40),2)*'umowa o pracę'!$E$8,2),IF($AI40&gt;0,IF($AH40+$AI40&lt;2800,ROUND(ROUND($AJ40+ROUND($AI40*9%,2),2)*'umowa o pracę'!$E$8,2),IF(AND($AH40+$AI40&gt;=2800,$AI40&lt;2800,$AH40&lt;2800),ROUND((ROUND(((2800-$AI40)/$AH40)*$AJ40,2)+ROUND($AI40*9%,2))*'umowa o pracę'!$E$8,2),IF(AND($AH40+$AI40&gt;=2800,$AI40&gt;=2800),ROUND((ROUND(2800*9%,2))*'umowa o pracę'!$E$8,2),IF(AND($AH40+$AI40&gt;=2800,$AH40&gt;=2800,$AI40&lt;2800),ROUND((ROUND($AI40*9%,2)+ROUND(((2800-$AI40)/$AH40)*$AJ40,2))*'umowa o pracę'!$E$8,2),0)))),0)))))</f>
        <v>0</v>
      </c>
      <c r="AO40" s="32">
        <f>IF('umowa o pracę'!$E$7=2020,IF(IF($AG40=1,IF($AI40=0,ROUND(IF($AH40&gt;2600,ROUND($AJ40/$AH40*2600,2),$AJ40)*'umowa o pracę'!$E$8,2),IF($AH40+$AI40&lt;2600,ROUND(ROUND($AJ40+ROUND($AI40*9%,2),2)*'umowa o pracę'!$E$8,2),IF(AND($AH40+$AI40&gt;=2600,$AH40&lt;2600),ROUND((ROUND($AJ40+ROUND((2600-$AH40)*9%,2),2))*'umowa o pracę'!$E$8,2),IF(AND($AH40+$AI40&gt;=2600,$AH40&gt;=2600),ROUND(ROUND($AJ40/$AH40*2600,2)*'umowa o pracę'!$E$8,2),0)))),0)&gt;$H40,$H40,IF($AG40=1,IF($AI40=0,ROUND(IF($AH40&gt;2600,ROUND($AJ40/$AH40*2600,2),$AJ40)*'umowa o pracę'!$E$8,2),IF($AH40+$AI40&lt;2600,ROUND(ROUND($AJ40+ROUND($AI40*9%,2),2)*'umowa o pracę'!$E$8,2),IF(AND($AH40+$AI40&gt;=2600,$AH40&lt;2600),ROUND((ROUND($AJ40+ROUND((2600-$AH40)*9%,2),2))*'umowa o pracę'!$E$8,2),IF(AND($AH40+$AI40&gt;=2600,$AH40&gt;=2600),ROUND(ROUND($AJ40/$AH40*2600,2)*'umowa o pracę'!$E$8,2),0)))),0)),IF('umowa o pracę'!$E$7=2021,IF(IF($AG40=1,IF($AI40=0,ROUND(IF($AH40&gt;2800,ROUND($AJ40/$AH40*2800,2),$AJ40)*'umowa o pracę'!$E$8,2),IF($AH40+$AI40&lt;2800,ROUND(ROUND($AJ40+ROUND($AI40*9%,2),2)*'umowa o pracę'!$E$8,2),IF(AND($AH40+$AI40&gt;=2800,$AH40&lt;2800),ROUND((ROUND($AJ40+ROUND((2800-$AH40)*9%,2),2))*'umowa o pracę'!$E$8,2),IF(AND($AH40+$AI40&gt;=2800,$AH40&gt;=2800),ROUND(ROUND($AJ40/$AH40*2800,2)*'umowa o pracę'!$E$8,2),0)))),0)&gt;$H40,$H40,IF($AG40=1,IF($AI40=0,ROUND(IF($AH40&gt;2800,ROUND($AJ40/$AH40*2800,2),$AJ40)*'umowa o pracę'!$E$8,2),IF($AH40+$AI40&lt;2800,ROUND(ROUND($AJ40+ROUND($AI40*9%,2),2)*'umowa o pracę'!$E$8,2),IF(AND($AH40+$AI40&gt;=2800,$AH40&lt;2800),ROUND((ROUND($AJ40+ROUND((2800-$AH40)*9%,2),2))*'umowa o pracę'!$E$8,2),IF(AND($AH40+$AI40&gt;=2800,$AH40&gt;=2800),ROUND(ROUND($AJ40/$AH40*2800,2)*'umowa o pracę'!$E$8,2),0)))),0)),0))</f>
        <v>0</v>
      </c>
      <c r="AP40" s="32">
        <f>IF('umowa o pracę'!$E$7=2020,IF(IF($AG40=1,IF($AI40=0,ROUND(IF($AH40&gt;2600,ROUND($AK40/$AH40*2600,2),$AK40)*'umowa o pracę'!$E$8,2),ROUND(IF($AH40&gt;2600,ROUND($AK40/$AH40*2600,2),$AK40)*'umowa o pracę'!$E$8,2)),0)&gt;$I40,$I40,IF($AG40=1,IF($AI40=0,ROUND(IF($AH40&gt;2600,ROUND($AK40/$AH40*2600,2),$AK40)*'umowa o pracę'!$E$8,2),ROUND(IF($AH40&gt;2600,ROUND($AK40/$AH40*2600,2),$AK40)*'umowa o pracę'!$E$8,2)),0)),IF('umowa o pracę'!$E$7=2021,IF(IF($AG40=1,IF($AI40=0,ROUND(IF($AH40&gt;2800,ROUND($AK40/$AH40*2800,2),$AK40)*'umowa o pracę'!$E$8,2),ROUND(IF($AH40&gt;2800,ROUND($AK40/$AH40*2800,2),$AK40)*'umowa o pracę'!$E$8,2)),0)&gt;$I40,$I40,IF($AG40=1,IF($AI40=0,ROUND(IF($AH40&gt;2800,ROUND($AK40/$AH40*2800,2),$AK40)*'umowa o pracę'!$E$8,2),ROUND(IF($AH40&gt;2800,ROUND($AK40/$AH40*2800,2),$AK40)*'umowa o pracę'!$E$8,2)),0)),0))</f>
        <v>0</v>
      </c>
      <c r="AQ40" s="56">
        <f>IF('umowa o pracę'!$E$7=2020,$AM40,IF('umowa o pracę'!$E$7=2021,$AN40,0))</f>
        <v>0</v>
      </c>
      <c r="AR40" s="33">
        <f>IF('umowa o pracę'!$E$7=0,0,U40+AF40+AQ40)</f>
        <v>0</v>
      </c>
      <c r="AS40" s="19"/>
      <c r="AT40" s="19"/>
      <c r="AU40" s="19"/>
      <c r="AV40" s="233" t="s">
        <v>17</v>
      </c>
      <c r="AW40" s="234">
        <f>SUMPRODUCT(G12:G260,BI12:BI260)</f>
        <v>0</v>
      </c>
      <c r="AX40" s="19">
        <f t="shared" si="2"/>
        <v>10</v>
      </c>
      <c r="AY40" s="19"/>
      <c r="AZ40" s="234">
        <f t="shared" si="3"/>
        <v>0</v>
      </c>
      <c r="BA40" s="234">
        <f t="shared" si="4"/>
        <v>0</v>
      </c>
      <c r="BB40" s="234">
        <f t="shared" si="5"/>
        <v>0</v>
      </c>
      <c r="BC40" s="234">
        <f t="shared" si="6"/>
        <v>0</v>
      </c>
      <c r="BD40" s="234">
        <f t="shared" si="7"/>
        <v>0</v>
      </c>
      <c r="BE40" s="234">
        <f t="shared" si="8"/>
        <v>0</v>
      </c>
      <c r="BF40" s="234">
        <f t="shared" si="9"/>
        <v>0</v>
      </c>
      <c r="BG40" s="234">
        <f t="shared" si="10"/>
        <v>0</v>
      </c>
      <c r="BH40" s="234">
        <f t="shared" si="11"/>
        <v>0</v>
      </c>
      <c r="BI40" s="238">
        <f t="shared" si="12"/>
        <v>0</v>
      </c>
      <c r="BJ40" s="236"/>
      <c r="BK40" s="236"/>
      <c r="BL40" s="237"/>
    </row>
    <row r="41" spans="1:64" ht="15.75" customHeight="1" x14ac:dyDescent="0.25">
      <c r="A41" s="129">
        <v>30</v>
      </c>
      <c r="B41" s="57"/>
      <c r="C41" s="57"/>
      <c r="D41" s="36"/>
      <c r="E41" s="36"/>
      <c r="F41" s="242"/>
      <c r="G41" s="37">
        <v>1</v>
      </c>
      <c r="H41" s="58">
        <v>0</v>
      </c>
      <c r="I41" s="59">
        <v>0</v>
      </c>
      <c r="J41" s="60">
        <v>0</v>
      </c>
      <c r="K41" s="52">
        <v>1</v>
      </c>
      <c r="L41" s="39">
        <v>0</v>
      </c>
      <c r="M41" s="39">
        <v>0</v>
      </c>
      <c r="N41" s="39">
        <v>0</v>
      </c>
      <c r="O41" s="39">
        <v>0</v>
      </c>
      <c r="P41" s="35">
        <f>IF('umowa o pracę'!$E$7=2020,ROUND(IF($L41&gt;=2600,2600*'umowa o pracę'!$E$8,$L41*'umowa o pracę'!$E$8),2),IF('umowa o pracę'!$E$7=2021,ROUND(IF($L41&gt;=2800,2800*'umowa o pracę'!$E$8,$L41*'umowa o pracę'!$E$8),2),0))</f>
        <v>0</v>
      </c>
      <c r="Q41" s="252">
        <f>IF(IF(IF(AND($K41=1,$I41&gt;0),ROUND(IF($L41+$M41&gt;=2600,2600*'umowa o pracę'!$E$8,($L41+$M41)*'umowa o pracę'!$E$8),2)+IF($M41=0,ROUND(IF($L41&gt;2600,ROUND($O41/$L41*2600,2),$O41)*'umowa o pracę'!$E$8,2),ROUND(IF($L41&gt;2600,ROUND($O41/$L41*2600,2),$O41)*'umowa o pracę'!$E$8,2)),ROUND(IF($L41+$M41&gt;=2600,2600*'umowa o pracę'!$E$8,($L41+$M41)*'umowa o pracę'!$E$8),2)-IF($M41=0,ROUND(ROUND(IF($L41&gt;2600,ROUND($N41/$L41*2600,2),$N41),2)*'umowa o pracę'!$E$8,2),IF($M41&gt;0,IF($L41+$M41&lt;2600,ROUND(ROUND($N41+ROUND($M41*9%,2),2)*'umowa o pracę'!$E$8,2),IF(AND($L41+$M41&gt;=2600,$M41&lt;2600,$L41&lt;2600),ROUND((ROUND(((2600-$M41)/$L41)*$N41,2)+ROUND($M41*9%,2))*'umowa o pracę'!$E$8,2),IF(AND($L41+$M41&gt;=2600,$M41&gt;=2600),ROUND((ROUND(2600*9%,2))*'umowa o pracę'!$E$8,2),IF(AND($L41+$M41&gt;=2600,$L41&gt;=2600,$M41&lt;2600),ROUND((ROUND($M41*9%,2)+ROUND(((2600-$M41)/$L41)*$N41,2))*'umowa o pracę'!$E$8,2),0)))),0)))&gt;$J41,$J41,IF(AND($K41=1,$I41&gt;0),ROUND(IF($L41+$M41&gt;=2600,2600*'umowa o pracę'!$E$8,($L41+$M41)*'umowa o pracę'!$E$8),2)+IF($M41=0,ROUND(IF($L41&gt;2600,ROUND($O41/$L41*2600,2),$O41)*'umowa o pracę'!$E$8,2),ROUND(IF($L41&gt;2600,ROUND($O41/$L41*2600,2),$O41)*'umowa o pracę'!$E$8,2)),ROUND(IF($L41+$M41&gt;=2600,2600*'umowa o pracę'!$E$8,($L41+$M41)*'umowa o pracę'!$E$8),2)-IF($M41=0,ROUND(ROUND(IF($L41&gt;2600,ROUND($N41/$L41*2600,2),$N41),2)*'umowa o pracę'!$E$8,2),IF($M41&gt;0,IF($L41+$M41&lt;2600,ROUND(ROUND($N41+ROUND($M41*9%,2),2)*'umowa o pracę'!$E$8,2),IF(AND($L41+$M41&gt;=2600,$M41&lt;2600,$L41&lt;2600),ROUND((ROUND(((2600-$M41)/$L41)*$N41,2)+ROUND($M41*9%,2))*'umowa o pracę'!$E$8,2),IF(AND($L41+$M41&gt;=2600,$M41&gt;=2600),ROUND((ROUND(2600*9%,2))*'umowa o pracę'!$E$8,2),IF(AND($L41+$M41&gt;=2600,$L41&gt;=2600,$M41&lt;2600),ROUND((ROUND($M41*9%,2)+ROUND(((2600-$M41)/$L41)*$N41,2))*'umowa o pracę'!$E$8,2),0)))),0))))&gt;$J41,$J41,IF(IF(AND($K41=1,$I41&gt;0),ROUND(IF($L41+$M41&gt;=2600,2600*'umowa o pracę'!$E$8,($L41+$M41)*'umowa o pracę'!$E$8),2)+IF($M41=0,ROUND(IF($L41&gt;2600,ROUND($O41/$L41*2600,2),$O41)*'umowa o pracę'!$E$8,2),ROUND(IF($L41&gt;2600,ROUND($O41/$L41*2600,2),$O41)*'umowa o pracę'!$E$8,2)),ROUND(IF($L41+$M41&gt;=2600,2600*'umowa o pracę'!$E$8,($L41+$M41)*'umowa o pracę'!$E$8),2)-IF($M41=0,ROUND(ROUND(IF($L41&gt;2600,ROUND($N41/$L41*2600,2),$N41),2)*'umowa o pracę'!$E$8,2),IF($M41&gt;0,IF($L41+$M41&lt;2600,ROUND(ROUND($N41+ROUND($M41*9%,2),2)*'umowa o pracę'!$E$8,2),IF(AND($L41+$M41&gt;=2600,$M41&lt;2600,$L41&lt;2600),ROUND((ROUND(((2600-$M41)/$L41)*$N41,2)+ROUND($M41*9%,2))*'umowa o pracę'!$E$8,2),IF(AND($L41+$M41&gt;=2600,$M41&gt;=2600),ROUND((ROUND(2600*9%,2))*'umowa o pracę'!$E$8,2),IF(AND($L41+$M41&gt;=2600,$L41&gt;=2600,$M41&lt;2600),ROUND((ROUND($M41*9%,2)+ROUND(((2600-$M41)/$L41)*$N41,2))*'umowa o pracę'!$E$8,2),0)))),0)))&gt;$J41,$J41,IF(AND($K41=1,$I41&gt;0),ROUND(IF($L41+$M41&gt;=2600,2600*'umowa o pracę'!$E$8,($L41+$M41)*'umowa o pracę'!$E$8),2)+IF($M41=0,ROUND(IF($L41&gt;2600,ROUND($O41/$L41*2600,2),$O41)*'umowa o pracę'!$E$8,2),ROUND(IF($L41&gt;2600,ROUND($O41/$L41*2600,2),$O41)*'umowa o pracę'!$E$8,2)),ROUND(IF($L41+$M41&gt;=2600,2600*'umowa o pracę'!$E$8,($L41+$M41)*'umowa o pracę'!$E$8),2)-IF(AND($M41=0,I41&gt;0),ROUND(ROUND(IF($L41&gt;2600,ROUND($N41/$L41*2600,2),$N41),2)*'umowa o pracę'!$E$8,2),IF($M41&gt;0,IF($L41+$M41&lt;2600,ROUND(ROUND($N41+ROUND($M41*9%,2),2)*'umowa o pracę'!$E$8,2),IF(AND($L41+$M41&gt;=2600,$M41&lt;2600,$L41&lt;2600),ROUND((ROUND(((2600-$M41)/$L41)*$N41,2)+ROUND($M41*9%,2))*'umowa o pracę'!$E$8,2),IF(AND($L41+$M41&gt;=2600,$M41&gt;=2600),ROUND((ROUND(2600*9%,2))*'umowa o pracę'!$E$8,2),IF(AND($L41+$M41&gt;=2600,$L41&gt;=2600,$M41&lt;2600),ROUND((ROUND($M41*9%,2)+ROUND(((2600-$M41)/$L41)*$N41,2))*'umowa o pracę'!$E$8,2),0)))),0)))))</f>
        <v>0</v>
      </c>
      <c r="R41" s="252">
        <f>IF(IF(IF(AND($K41=1,$I41&gt;0),ROUND(IF($L41+$M41&gt;=2800,2800*'umowa o pracę'!$E$8,($L41+$M41)*'umowa o pracę'!$E$8),2)+IF($M41=0,ROUND(IF($L41&gt;2800,ROUND($O41/$L41*2800,2),$O41)*'umowa o pracę'!$E$8,2),ROUND(IF($L41&gt;2800,ROUND($O41/$L41*2800,2),$O41)*'umowa o pracę'!$E$8,2)),ROUND(IF($L41+$M41&gt;=2800,2800*'umowa o pracę'!$E$8,($L41+$M41)*'umowa o pracę'!$E$8),2)-IF($M41=0,ROUND(ROUND(IF($L41&gt;2800,ROUND($N41/$L41*2800,2),$N41),2)*'umowa o pracę'!$E$8,2),IF($M41&gt;0,IF($L41+$M41&lt;2800,ROUND(ROUND($N41+ROUND($M41*9%,2),2)*'umowa o pracę'!$E$8,2),IF(AND($L41+$M41&gt;=2800,$M41&lt;2800,$L41&lt;2800),ROUND((ROUND(((2800-$M41)/$L41)*$N41,2)+ROUND($M41*9%,2))*'umowa o pracę'!$E$8,2),IF(AND($L41+$M41&gt;=2800,$M41&gt;=2800),ROUND((ROUND(2800*9%,2))*'umowa o pracę'!$E$8,2),IF(AND($L41+$M41&gt;=2800,$L41&gt;=2800,$M41&lt;2800),ROUND((ROUND($M41*9%,2)+ROUND(((2800-$M41)/$L41)*$N41,2))*'umowa o pracę'!$E$8,2),0)))),0)))&gt;$J41,$J41,IF(AND($K41=1,$I41&gt;0),ROUND(IF($L41+$M41&gt;=2800,2800*'umowa o pracę'!$E$8,($L41+$M41)*'umowa o pracę'!$E$8),2)+IF($M41=0,ROUND(IF($L41&gt;2800,ROUND($O41/$L41*2800,2),$O41)*'umowa o pracę'!$E$8,2),ROUND(IF($L41&gt;2800,ROUND($O41/$L41*2800,2),$O41)*'umowa o pracę'!$E$8,2)),ROUND(IF($L41+$M41&gt;=2800,2800*'umowa o pracę'!$E$8,($L41+$M41)*'umowa o pracę'!$E$8),2)-IF($M41=0,ROUND(ROUND(IF($L41&gt;2800,ROUND($N41/$L41*2800,2),$N41),2)*'umowa o pracę'!$E$8,2),IF($M41&gt;0,IF($L41+$M41&lt;2800,ROUND(ROUND($N41+ROUND($M41*9%,2),2)*'umowa o pracę'!$E$8,2),IF(AND($L41+$M41&gt;=2800,$M41&lt;2800,$L41&lt;2800),ROUND((ROUND(((2800-$M41)/$L41)*$N41,2)+ROUND($M41*9%,2))*'umowa o pracę'!$E$8,2),IF(AND($L41+$M41&gt;=2800,$M41&gt;=2800),ROUND((ROUND(2800*9%,2))*'umowa o pracę'!$E$8,2),IF(AND($L41+$M41&gt;=2800,$L41&gt;=2800,$M41&lt;2800),ROUND((ROUND($M41*9%,2)+ROUND(((2800-$M41)/$L41)*$N41,2))*'umowa o pracę'!$E$8,2),0)))),0))))&gt;$J41,$J41,IF(IF(AND($K41=1,$I41&gt;0),ROUND(IF($L41+$M41&gt;=2800,2800*'umowa o pracę'!$E$8,($L41+$M41)*'umowa o pracę'!$E$8),2)+IF($M41=0,ROUND(IF($L41&gt;2800,ROUND($O41/$L41*2800,2),$O41)*'umowa o pracę'!$E$8,2),ROUND(IF($L41&gt;2800,ROUND($O41/$L41*2800,2),$O41)*'umowa o pracę'!$E$8,2)),ROUND(IF($L41+$M41&gt;=2800,2800*'umowa o pracę'!$E$8,($L41+$M41)*'umowa o pracę'!$E$8),2)-IF($M41=0,ROUND(ROUND(IF($L41&gt;2800,ROUND($N41/$L41*2800,2),$N41),2)*'umowa o pracę'!$E$8,2),IF($M41&gt;0,IF($L41+$M41&lt;2800,ROUND(ROUND($N41+ROUND($M41*9%,2),2)*'umowa o pracę'!$E$8,2),IF(AND($L41+$M41&gt;=2800,$M41&lt;2800,$L41&lt;2800),ROUND((ROUND(((2800-$M41)/$L41)*$N41,2)+ROUND($M41*9%,2))*'umowa o pracę'!$E$8,2),IF(AND($L41+$M41&gt;=2800,$M41&gt;=2800),ROUND((ROUND(2800*9%,2))*'umowa o pracę'!$E$8,2),IF(AND($L41+$M41&gt;=2800,$L41&gt;=2800,$M41&lt;2800),ROUND((ROUND($M41*9%,2)+ROUND(((2800-$M41)/$L41)*$N41,2))*'umowa o pracę'!$E$8,2),0)))),0)))&gt;$J41,$J41,IF(AND($K41=1,$I41&gt;0),ROUND(IF($L41+$M41&gt;=2800,2800*'umowa o pracę'!$E$8,($L41+$M41)*'umowa o pracę'!$E$8),2)+IF($M41=0,ROUND(IF($L41&gt;2800,ROUND($O41/$L41*2800,2),$O41)*'umowa o pracę'!$E$8,2),ROUND(IF($L41&gt;2800,ROUND($O41/$L41*2800,2),$O41)*'umowa o pracę'!$E$8,2)),ROUND(IF($L41+$M41&gt;=2800,2800*'umowa o pracę'!$E$8,($L41+$M41)*'umowa o pracę'!$E$8),2)-IF(AND($M41=0,I41&gt;0),ROUND(ROUND(IF($L41&gt;2800,ROUND($N41/$L41*2800,2),$N41),2)*'umowa o pracę'!$E$8,2),IF($M41&gt;0,IF($L41+$M41&lt;2800,ROUND(ROUND($N41+ROUND($M41*9%,2),2)*'umowa o pracę'!$E$8,2),IF(AND($L41+$M41&gt;=2800,$M41&lt;2800,$L41&lt;2800),ROUND((ROUND(((2800-$M41)/$L41)*$N41,2)+ROUND($M41*9%,2))*'umowa o pracę'!$E$8,2),IF(AND($L41+$M41&gt;=2800,$M41&gt;=2800),ROUND((ROUND(2800*9%,2))*'umowa o pracę'!$E$8,2),IF(AND($L41+$M41&gt;=2800,$L41&gt;=2800,$M41&lt;2800),ROUND((ROUND($M41*9%,2)+ROUND(((2800-$M41)/$L41)*$N41,2))*'umowa o pracę'!$E$8,2),0)))),0)))))</f>
        <v>0</v>
      </c>
      <c r="S41" s="32">
        <f>IF('umowa o pracę'!$E$7=2020,IF(IF($K41=1,IF($M41=0,ROUND(IF($L41&gt;2600,ROUND($N41/$L41*2600,2),$N41)*'umowa o pracę'!$E$8,2),IF($L41+$M41&lt;2600,ROUND(ROUND($N41+ROUND($M41*9%,2),2)*'umowa o pracę'!$E$8,2),IF(AND($L41+$M41&gt;=2600,$L41&lt;2600),ROUND((ROUND($N41+ROUND((2600-$L41)*9%,2),2))*'umowa o pracę'!$E$8,2),IF(AND($L41+$M41&gt;=2600,$L41&gt;=2600),ROUND(ROUND($N41/$L41*2600,2)*'umowa o pracę'!$E$8,2),0)))),0)&gt;$H41,$H41,IF($K41=1,IF($M41=0,ROUND(IF($L41&gt;2600,ROUND($N41/$L41*2600,2),$N41)*'umowa o pracę'!$E$8,2),IF($L41+$M41&lt;2600,ROUND(ROUND($N41+ROUND($M41*9%,2),2)*'umowa o pracę'!$E$8,2),IF(AND($L41+$M41&gt;=2600,$L41&lt;2600),ROUND((ROUND($N41+ROUND((2600-$L41)*9%,2),2))*'umowa o pracę'!$E$8,2),IF(AND($L41+$M41&gt;=2600,$L41&gt;=2600),ROUND(ROUND($N41/$L41*2600,2)*'umowa o pracę'!$E$8,2),0)))),0)),IF('umowa o pracę'!$E$7=2021,IF(IF($K41=1,IF($M41=0,ROUND(IF($L41&gt;2800,ROUND($N41/$L41*2800,2),$N41)*'umowa o pracę'!$E$8,2),IF($L41+$M41&lt;2800,ROUND(ROUND($N41+ROUND($M41*9%,2),2)*'umowa o pracę'!$E$8,2),IF(AND($L41+$M41&gt;=2800,$L41&lt;2800),ROUND((ROUND($N41+ROUND((2800-$L41)*9%,2),2))*'umowa o pracę'!$E$8,2),IF(AND($L41+$M41&gt;=2800,$L41&gt;=2800),ROUND(ROUND($N41/$L41*2800,2)*'umowa o pracę'!$E$8,2),0)))),0)&gt;$H41,$H41,IF($K41=1,IF($M41=0,ROUND(IF($L41&gt;2800,ROUND($N41/$L41*2800,2),$N41)*'umowa o pracę'!$E$8,2),IF($L41+$M41&lt;2800,ROUND(ROUND($N41+ROUND($M41*9%,2),2)*'umowa o pracę'!$E$8,2),IF(AND($L41+$M41&gt;=2800,$L41&lt;2800),ROUND((ROUND($N41+ROUND((2800-$L41)*9%,2),2))*'umowa o pracę'!$E$8,2),IF(AND($L41+$M41&gt;=2800,$L41&gt;=2800),ROUND(ROUND($N41/$L41*2800,2)*'umowa o pracę'!$E$8,2),0)))),0)),0))</f>
        <v>0</v>
      </c>
      <c r="T41" s="32">
        <f>IF('umowa o pracę'!$E$7=2020,IF(IF($K41=1,IF($M41=0,ROUND(IF($L41&gt;2600,ROUND($O41/$L41*2600,2),$O41)*'umowa o pracę'!$E$8,2),ROUND(IF($L41&gt;2600,ROUND($O41/$L41*2600,2),$O41)*'umowa o pracę'!$E$8,2)),0)&gt;$I41,$I41,IF($K41=1,IF($M41=0,ROUND(IF($L41&gt;2600,ROUND($O41/$L41*2600,2),$O41)*'umowa o pracę'!$E$8,2),ROUND(IF($L41&gt;2600,ROUND($O41/$L41*2600,2),$O41)*'umowa o pracę'!$E$8,2)),0)),IF('umowa o pracę'!$E$7=2021,IF(IF($K41=1,IF($M41=0,ROUND(IF($L41&gt;2800,ROUND($O41/$L41*2800,2),$O41)*'umowa o pracę'!$E$8,2),ROUND(IF($L41&gt;2800,ROUND($O41/$L41*2800,2),$O41)*'umowa o pracę'!$E$8,2)),0)&gt;$I41,$I41,IF($K41=1,IF($M41=0,ROUND(IF($L41&gt;2800,ROUND($O41/$L41*2800,2),$O41)*'umowa o pracę'!$E$8,2),ROUND(IF($L41&gt;2800,ROUND($O41/$L41*2800,2),$O41)*'umowa o pracę'!$E$8,2)),0)),0))</f>
        <v>0</v>
      </c>
      <c r="U41" s="51">
        <f>IF('umowa o pracę'!$E$7=2020,$Q41,IF('umowa o pracę'!$E$7=2021,$R41,0))</f>
        <v>0</v>
      </c>
      <c r="V41" s="53">
        <f t="shared" si="0"/>
        <v>1</v>
      </c>
      <c r="W41" s="54">
        <f>IF('umowa o pracę'!$E$6&lt;2,0,$L41)</f>
        <v>0</v>
      </c>
      <c r="X41" s="54">
        <f>IF('umowa o pracę'!$E$6&lt;2,0,$M41)</f>
        <v>0</v>
      </c>
      <c r="Y41" s="55">
        <f>IF('umowa o pracę'!$E$6&lt;2,0,$N41)</f>
        <v>0</v>
      </c>
      <c r="Z41" s="55">
        <f>IF('umowa o pracę'!$E$6&lt;2,0,$O41)</f>
        <v>0</v>
      </c>
      <c r="AA41" s="32">
        <f>IF('umowa o pracę'!$E$7=2020,ROUND(IF($W41&gt;=2600,2600*'umowa o pracę'!$E$8,$W41*'umowa o pracę'!$E$8),2),IF('umowa o pracę'!$E$7=2021,ROUND(IF($W41&gt;=2800,2800*'umowa o pracę'!$E$8,$W41*'umowa o pracę'!$E$8),2),0))</f>
        <v>0</v>
      </c>
      <c r="AB41" s="32">
        <f>IF(IF(IF(AND($V41=1,$I41&gt;0),ROUND(IF($W41+$X41&gt;=2600,2600*'umowa o pracę'!$E$8,($W41+$X41)*'umowa o pracę'!$E$8),2)+IF($X41=0,ROUND(IF($W41&gt;2600,ROUND($Z41/$W41*2600,2),$Z41)*'umowa o pracę'!$E$8,2),ROUND(IF($W41&gt;2600,ROUND($Z41/$W41*2600,2),$Z41)*'umowa o pracę'!$E$8,2)),ROUND(IF($W41+$X41&gt;=2600,2600*'umowa o pracę'!$E$8,($W41+$X41)*'umowa o pracę'!$E$8),2)-IF($X41=0,ROUND(ROUND(IF($W41&gt;2600,ROUND($Y41/$W41*2600,2),$Y41),2)*'umowa o pracę'!$E$8,2),IF($X41&gt;0,IF($W41+$X41&lt;2600,ROUND(ROUND($Y41+ROUND($X41*9%,2),2)*'umowa o pracę'!$E$8,2),IF(AND($W41+$X41&gt;=2600,$X41&lt;2600,$W41&lt;2600),ROUND((ROUND(((2600-$X41)/$W41)*$Y41,2)+ROUND($X41*9%,2))*'umowa o pracę'!$E$8,2),IF(AND($W41+$X41&gt;=2600,$X41&gt;=2600),ROUND((ROUND(2600*9%,2))*'umowa o pracę'!$E$8,2),IF(AND($W41+$X41&gt;=2600,$W41&gt;=2600,$X41&lt;2600),ROUND((ROUND($X41*9%,2)+ROUND(((2600-$X41)/$W41)*$Y41,2))*'umowa o pracę'!$E$8,2),0)))),0)))&gt;$J41,$J41,IF(AND($V41=1,$I41&gt;0),ROUND(IF($W41+$X41&gt;=2600,2600*'umowa o pracę'!$E$8,($W41+$X41)*'umowa o pracę'!$E$8),2)+IF($X41=0,ROUND(IF($W41&gt;2600,ROUND($Z41/$W41*2600,2),$Z41)*'umowa o pracę'!$E$8,2),ROUND(IF($W41&gt;2600,ROUND($Z41/$W41*2600,2),$Z41)*'umowa o pracę'!$E$8,2)),ROUND(IF($W41+$X41&gt;=2600,2600*'umowa o pracę'!$E$8,($W41+$X41)*'umowa o pracę'!$E$8),2)-IF($X41=0,ROUND(ROUND(IF($W41&gt;2600,ROUND($Y41/$W41*2600,2),$Y41),2)*'umowa o pracę'!$E$8,2),IF($X41&gt;0,IF($W41+$X41&lt;2600,ROUND(ROUND($Y41+ROUND($X41*9%,2),2)*'umowa o pracę'!$E$8,2),IF(AND($W41+$X41&gt;=2600,$X41&lt;2600,$W41&lt;2600),ROUND((ROUND(((2600-$X41)/$W41)*$Y41,2)+ROUND($X41*9%,2))*'umowa o pracę'!$E$8,2),IF(AND($W41+$X41&gt;=2600,$X41&gt;=2600),ROUND((ROUND(2600*9%,2))*'umowa o pracę'!$E$8,2),IF(AND($W41+$X41&gt;=2600,$W41&gt;=2600,$X41&lt;2600),ROUND((ROUND($X41*9%,2)+ROUND(((2600-$X41)/$W41)*$Y41,2))*'umowa o pracę'!$E$8,2),0)))),0))))&gt;$J41,$J41,IF(IF(AND($V41=1,$I41&gt;0),ROUND(IF($W41+$X41&gt;=2600,2600*'umowa o pracę'!$E$8,($W41+$X41)*'umowa o pracę'!$E$8),2)+IF($X41=0,ROUND(IF($W41&gt;2600,ROUND($Z41/$W41*2600,2),$Z41)*'umowa o pracę'!$E$8,2),ROUND(IF($W41&gt;2600,ROUND($Z41/$W41*2600,2),$Z41)*'umowa o pracę'!$E$8,2)),ROUND(IF($W41+$X41&gt;=2600,2600*'umowa o pracę'!$E$8,($W41+$X41)*'umowa o pracę'!$E$8),2)-IF($X41=0,ROUND(ROUND(IF($W41&gt;2600,ROUND($Y41/$W41*2600,2),$Y41),2)*'umowa o pracę'!$E$8,2),IF($X41&gt;0,IF($W41+$X41&lt;2600,ROUND(ROUND($Y41+ROUND($X41*9%,2),2)*'umowa o pracę'!$E$8,2),IF(AND($W41+$X41&gt;=2600,$X41&lt;2600,$W41&lt;2600),ROUND((ROUND(((2600-$X41)/$W41)*$Y41,2)+ROUND($X41*9%,2))*'umowa o pracę'!$E$8,2),IF(AND($W41+$X41&gt;=2600,$X41&gt;=2600),ROUND((ROUND(2600*9%,2))*'umowa o pracę'!$E$8,2),IF(AND($W41+$X41&gt;=2600,$W41&gt;=2600,$X41&lt;2600),ROUND((ROUND($X41*9%,2)+ROUND(((2600-$X41)/$W41)*$Y41,2))*'umowa o pracę'!$E$8,2),0)))),0)))&gt;$J41,$J41,IF(AND($V41=1,$I41&gt;0),ROUND(IF($W41+$X41&gt;=2600,2600*'umowa o pracę'!$E$8,($W41+$X41)*'umowa o pracę'!$E$8),2)+IF($X41=0,ROUND(IF($W41&gt;2600,ROUND($Z41/$W41*2600,2),$Z41)*'umowa o pracę'!$E$8,2),ROUND(IF($W41&gt;2600,ROUND($Z41/$W41*2600,2),$Z41)*'umowa o pracę'!$E$8,2)),ROUND(IF($W41+$X41&gt;=2600,2600*'umowa o pracę'!$E$8,($W41+$X41)*'umowa o pracę'!$E$8),2)-IF(AND($X41=0,I41&gt;0),ROUND(ROUND(IF($W41&gt;2600,ROUND($Y41/$W41*2600,2),$Y41),2)*'umowa o pracę'!$E$8,2),IF($X41&gt;0,IF($W41+$X41&lt;2600,ROUND(ROUND($Y41+ROUND($X41*9%,2),2)*'umowa o pracę'!$E$8,2),IF(AND($W41+$X41&gt;=2600,$X41&lt;2600,$W41&lt;2600),ROUND((ROUND(((2600-$X41)/$W41)*$Y41,2)+ROUND($X41*9%,2))*'umowa o pracę'!$E$8,2),IF(AND($W41+$X41&gt;=2600,$X41&gt;=2600),ROUND((ROUND(2600*9%,2))*'umowa o pracę'!$E$8,2),IF(AND($W41+$X41&gt;=2600,$W41&gt;=2600,$X41&lt;2600),ROUND((ROUND($X41*9%,2)+ROUND(((2600-$X41)/$W41)*$Y41,2))*'umowa o pracę'!$E$8,2),0)))),0)))))</f>
        <v>0</v>
      </c>
      <c r="AC41" s="32">
        <f>IF(IF(IF(AND($V41=1,$I41&gt;0),ROUND(IF($W41+$X41&gt;=2800,2800*'umowa o pracę'!$E$8,($W41+$X41)*'umowa o pracę'!$E$8),2)+IF($X41=0,ROUND(IF($W41&gt;2800,ROUND($Z41/$W41*2800,2),$Z41)*'umowa o pracę'!$E$8,2),ROUND(IF($W41&gt;2800,ROUND($Z41/$W41*2800,2),$Z41)*'umowa o pracę'!$E$8,2)),ROUND(IF($W41+$X41&gt;=2800,2800*'umowa o pracę'!$E$8,($W41+$X41)*'umowa o pracę'!$E$8),2)-IF($X41=0,ROUND(ROUND(IF($W41&gt;2800,ROUND($Y41/$W41*2800,2),$Y41),2)*'umowa o pracę'!$E$8,2),IF($X41&gt;0,IF($W41+$X41&lt;2800,ROUND(ROUND($Y41+ROUND($X41*9%,2),2)*'umowa o pracę'!$E$8,2),IF(AND($W41+$X41&gt;=2800,$X41&lt;2800,$W41&lt;2800),ROUND((ROUND(((2800-$X41)/$W41)*$Y41,2)+ROUND($X41*9%,2))*'umowa o pracę'!$E$8,2),IF(AND($W41+$X41&gt;=2800,$X41&gt;=2800),ROUND((ROUND(2800*9%,2))*'umowa o pracę'!$E$8,2),IF(AND($W41+$X41&gt;=2800,$W41&gt;=2800,$X41&lt;2800),ROUND((ROUND($X41*9%,2)+ROUND(((2800-$X41)/$W41)*$Y41,2))*'umowa o pracę'!$E$8,2),0)))),0)))&gt;$J41,$J41,IF(AND($V41=1,$I41&gt;0),ROUND(IF($W41+$X41&gt;=2800,2800*'umowa o pracę'!$E$8,($W41+$X41)*'umowa o pracę'!$E$8),2)+IF($X41=0,ROUND(IF($W41&gt;2800,ROUND($Z41/$W41*2800,2),$Z41)*'umowa o pracę'!$E$8,2),ROUND(IF($W41&gt;2800,ROUND($Z41/$W41*2800,2),$Z41)*'umowa o pracę'!$E$8,2)),ROUND(IF($W41+$X41&gt;=2800,2800*'umowa o pracę'!$E$8,($W41+$X41)*'umowa o pracę'!$E$8),2)-IF($X41=0,ROUND(ROUND(IF($W41&gt;2800,ROUND($Y41/$W41*2800,2),$Y41),2)*'umowa o pracę'!$E$8,2),IF($X41&gt;0,IF($W41+$X41&lt;2800,ROUND(ROUND($Y41+ROUND($X41*9%,2),2)*'umowa o pracę'!$E$8,2),IF(AND($W41+$X41&gt;=2800,$X41&lt;2800,$W41&lt;2800),ROUND((ROUND(((2800-$X41)/$W41)*$Y41,2)+ROUND($X41*9%,2))*'umowa o pracę'!$E$8,2),IF(AND($W41+$X41&gt;=2800,$X41&gt;=2800),ROUND((ROUND(2800*9%,2))*'umowa o pracę'!$E$8,2),IF(AND($W41+$X41&gt;=2800,$W41&gt;=2800,$X41&lt;2800),ROUND((ROUND($X41*9%,2)+ROUND(((2800-$X41)/$W41)*$Y41,2))*'umowa o pracę'!$E$8,2),0)))),0))))&gt;$J41,$J41,IF(IF(AND($V41=1,$I41&gt;0),ROUND(IF($W41+$X41&gt;=2800,2800*'umowa o pracę'!$E$8,($W41+$X41)*'umowa o pracę'!$E$8),2)+IF($X41=0,ROUND(IF($W41&gt;2800,ROUND($Z41/$W41*2800,2),$Z41)*'umowa o pracę'!$E$8,2),ROUND(IF($W41&gt;2800,ROUND($Z41/$W41*2800,2),$Z41)*'umowa o pracę'!$E$8,2)),ROUND(IF($W41+$X41&gt;=2800,2800*'umowa o pracę'!$E$8,($W41+$X41)*'umowa o pracę'!$E$8),2)-IF($X41=0,ROUND(ROUND(IF($W41&gt;2800,ROUND($Y41/$W41*2800,2),$Y41),2)*'umowa o pracę'!$E$8,2),IF($X41&gt;0,IF($W41+$X41&lt;2800,ROUND(ROUND($Y41+ROUND($X41*9%,2),2)*'umowa o pracę'!$E$8,2),IF(AND($W41+$X41&gt;=2800,$X41&lt;2800,$W41&lt;2800),ROUND((ROUND(((2800-$X41)/$W41)*$Y41,2)+ROUND($X41*9%,2))*'umowa o pracę'!$E$8,2),IF(AND($W41+$X41&gt;=2800,$X41&gt;=2800),ROUND((ROUND(2800*9%,2))*'umowa o pracę'!$E$8,2),IF(AND($W41+$X41&gt;=2800,$W41&gt;=2800,$X41&lt;2800),ROUND((ROUND($X41*9%,2)+ROUND(((2800-$X41)/$W41)*$Y41,2))*'umowa o pracę'!$E$8,2),0)))),0)))&gt;$J41,$J41,IF(AND($V41=1,$I41&gt;0),ROUND(IF($W41+$X41&gt;=2800,2800*'umowa o pracę'!$E$8,($W41+$X41)*'umowa o pracę'!$E$8),2)+IF($X41=0,ROUND(IF($W41&gt;2800,ROUND($Z41/$W41*2800,2),$Z41)*'umowa o pracę'!$E$8,2),ROUND(IF($W41&gt;2800,ROUND($Z41/$W41*2800,2),$Z41)*'umowa o pracę'!$E$8,2)),ROUND(IF($W41+$X41&gt;=2800,2800*'umowa o pracę'!$E$8,($W41+$X41)*'umowa o pracę'!$E$8),2)-IF(AND($X41=0,I41&gt;0),ROUND(ROUND(IF($W41&gt;2800,ROUND($Y41/$W41*2800,2),$Y41),2)*'umowa o pracę'!$E$8,2),IF($X41&gt;0,IF($W41+$X41&lt;2800,ROUND(ROUND($Y41+ROUND($X41*9%,2),2)*'umowa o pracę'!$E$8,2),IF(AND($W41+$X41&gt;=2800,$X41&lt;2800,$W41&lt;2800),ROUND((ROUND(((2800-$X41)/$W41)*$Y41,2)+ROUND($X41*9%,2))*'umowa o pracę'!$E$8,2),IF(AND($W41+$X41&gt;=2800,$X41&gt;=2800),ROUND((ROUND(2800*9%,2))*'umowa o pracę'!$E$8,2),IF(AND($W41+$X41&gt;=2800,$W41&gt;=2800,$X41&lt;2800),ROUND((ROUND($X41*9%,2)+ROUND(((2800-$X41)/$W41)*$Y41,2))*'umowa o pracę'!$E$8,2),0)))),0)))))</f>
        <v>0</v>
      </c>
      <c r="AD41" s="32">
        <f>IF('umowa o pracę'!$E$7=2020,IF(IF($V41=1,IF($X41=0,ROUND(IF($W41&gt;2600,ROUND($Y41/$W41*2600,2),$Y41)*'umowa o pracę'!$E$8,2),IF($W41+$X41&lt;2600,ROUND(ROUND($Y41+ROUND($X41*9%,2),2)*'umowa o pracę'!$E$8,2),IF(AND($W41+$X41&gt;=2600,$W41&lt;2600),ROUND((ROUND($Y41+ROUND((2600-$W41)*9%,2),2))*'umowa o pracę'!$E$8,2),IF(AND($W41+$X41&gt;=2600,$W41&gt;=2600),ROUND(ROUND($Y41/$W41*2600,2)*'umowa o pracę'!$E$8,2),0)))),0)&gt;$H41,$H41,IF($V41=1,IF($X41=0,ROUND(IF($W41&gt;2600,ROUND($Y41/$W41*2600,2),$Y41)*'umowa o pracę'!$E$8,2),IF($W41+$X41&lt;2600,ROUND(ROUND($Y41+ROUND($X41*9%,2),2)*'umowa o pracę'!$E$8,2),IF(AND($W41+$X41&gt;=2600,$W41&lt;2600),ROUND((ROUND($Y41+ROUND((2600-$W41)*9%,2),2))*'umowa o pracę'!$E$8,2),IF(AND($W41+$X41&gt;=2600,$W41&gt;=2600),ROUND(ROUND($Y41/$W41*2600,2)*'umowa o pracę'!$E$8,2),0)))),0)),IF('umowa o pracę'!$E$7=2021,IF(IF($V41=1,IF($X41=0,ROUND(IF($W41&gt;2800,ROUND($Y41/$W41*2800,2),$Y41)*'umowa o pracę'!$E$8,2),IF($W41+$X41&lt;2800,ROUND(ROUND($Y41+ROUND($X41*9%,2),2)*'umowa o pracę'!$E$8,2),IF(AND($W41+$X41&gt;=2800,$W41&lt;2800),ROUND((ROUND($Y41+ROUND((2800-$W41)*9%,2),2))*'umowa o pracę'!$E$8,2),IF(AND($W41+$X41&gt;=2800,$W41&gt;=2800),ROUND(ROUND($Y41/$W41*2800,2)*'umowa o pracę'!$E$8,2),0)))),0)&gt;$H41,$H41,IF($V41=1,IF($X41=0,ROUND(IF($W41&gt;2800,ROUND($Y41/$W41*2800,2),$Y41)*'umowa o pracę'!$E$8,2),IF($W41+$X41&lt;2800,ROUND(ROUND($Y41+ROUND($X41*9%,2),2)*'umowa o pracę'!$E$8,2),IF(AND($W41+$X41&gt;=2800,$W41&lt;2800),ROUND((ROUND($Y41+ROUND((2800-$W41)*9%,2),2))*'umowa o pracę'!$E$8,2),IF(AND($W41+$X41&gt;=2800,$W41&gt;=2800),ROUND(ROUND($Y41/$W41*2800,2)*'umowa o pracę'!$E$8,2),0)))),0)),0))</f>
        <v>0</v>
      </c>
      <c r="AE41" s="32">
        <f>IF('umowa o pracę'!$E$7=2020,IF(IF($V41=1,IF($X41=0,ROUND(IF($W41&gt;2600,ROUND($Z41/$W41*2600,2),$Z41)*'umowa o pracę'!$E$8,2),ROUND(IF($W41&gt;2600,ROUND($Z41/$W41*2600,2),$Z41)*'umowa o pracę'!$E$8,2)),0)&gt;$I41,$I41,IF($V41=1,IF($X41=0,ROUND(IF($W41&gt;2600,ROUND($Z41/$W41*2600,2),$Z41)*'umowa o pracę'!$E$8,2),ROUND(IF($W41&gt;2600,ROUND($Z41/$W41*2600,2),$Z41)*'umowa o pracę'!$E$8,2)),0)),IF('umowa o pracę'!$E$7=2021,IF(IF($V41=1,IF($X41=0,ROUND(IF($W41&gt;2800,ROUND($Z41/$W41*2800,2),$Z41)*'umowa o pracę'!$E$8,2),ROUND(IF($W41&gt;2800,ROUND($Z41/$W41*2800,2),$Z41)*'umowa o pracę'!$E$8,2)),0)&gt;$I41,$I41,IF($V41=1,IF($X41=0,ROUND(IF($W41&gt;2800,ROUND($Z41/$W41*2800,2),$Z41)*'umowa o pracę'!$E$8,2),ROUND(IF($W41&gt;2800,ROUND($Z41/$W41*2800,2),$Z41)*'umowa o pracę'!$E$8,2)),0)),0))</f>
        <v>0</v>
      </c>
      <c r="AF41" s="56">
        <f>IF('umowa o pracę'!$E$7=2020,$AB41,IF('umowa o pracę'!$E$7=2021,$AC41,0))</f>
        <v>0</v>
      </c>
      <c r="AG41" s="53">
        <f t="shared" si="1"/>
        <v>1</v>
      </c>
      <c r="AH41" s="39">
        <f>IF('umowa o pracę'!$E$6&lt;3,0,$L41)</f>
        <v>0</v>
      </c>
      <c r="AI41" s="39">
        <f>IF('umowa o pracę'!$E$6&lt;3,0,$M41)</f>
        <v>0</v>
      </c>
      <c r="AJ41" s="55">
        <f>IF('umowa o pracę'!$E$6&lt;3,0,$N41)</f>
        <v>0</v>
      </c>
      <c r="AK41" s="55">
        <f>IF('umowa o pracę'!$E$6&lt;3,0,$O41)</f>
        <v>0</v>
      </c>
      <c r="AL41" s="32">
        <f>IF('umowa o pracę'!$E$7=2020,ROUND(IF($AH41&gt;=2600,2600*'umowa o pracę'!$E$8,$AH41*'umowa o pracę'!$E$8),2),IF('umowa o pracę'!$E$7=2021,ROUND(IF($AH41&gt;=2800,2800*'umowa o pracę'!$E$8,$AH41*'umowa o pracę'!$E$8),2),0))</f>
        <v>0</v>
      </c>
      <c r="AM41" s="32">
        <f>IF(IF(IF(AND($AG41=1,$I41&gt;0),ROUND(IF($AH41+$AI41&gt;=2600,2600*'umowa o pracę'!$E$8,($AH41+$AI41)*'umowa o pracę'!$E$8),2)+IF($AI41=0,ROUND(IF($AH41&gt;2600,ROUND($AK41/$AH41*2600,2),$AK41)*'umowa o pracę'!$E$8,2),ROUND(IF($AH41&gt;2600,ROUND($AK41/$AH41*2600,2),$AK41)*'umowa o pracę'!$E$8,2)),ROUND(IF($AH41+$AI41&gt;=2600,2600*'umowa o pracę'!$E$8,($AH41+$AI41)*'umowa o pracę'!$E$8),2)-IF($AI41=0,ROUND(ROUND(IF($AH41&gt;2600,ROUND($AJ41/$AH41*2600,2),$AJ41),2)*'umowa o pracę'!$E$8,2),IF($AI41&gt;0,IF($AH41+$AI41&lt;2600,ROUND(ROUND($AJ41+ROUND($AI41*9%,2),2)*'umowa o pracę'!$E$8,2),IF(AND($AH41+$AI41&gt;=2600,$AI41&lt;2600,$AH41&lt;2600),ROUND((ROUND(((2600-$AI41)/$AH41)*$AJ41,2)+ROUND($AI41*9%,2))*'umowa o pracę'!$E$8,2),IF(AND($AH41+$AI41&gt;=2600,$AI41&gt;=2600),ROUND((ROUND(2600*9%,2))*'umowa o pracę'!$E$8,2),IF(AND($AH41+$AI41&gt;=2600,$AH41&gt;=2600,$AI41&lt;2600),ROUND((ROUND($AI41*9%,2)+ROUND(((2600-$AI41)/$AH41)*$AJ41,2))*'umowa o pracę'!$E$8,2),0)))),0)))&gt;$J41,$J41,IF(AND($AG41=1,$I41&gt;0),ROUND(IF($AH41+$AI41&gt;=2600,2600*'umowa o pracę'!$E$8,($AH41+$AI41)*'umowa o pracę'!$E$8),2)+IF($AI41=0,ROUND(IF($AH41&gt;2600,ROUND($AK41/$AH41*2600,2),$AK41)*'umowa o pracę'!$E$8,2),ROUND(IF($AH41&gt;2600,ROUND($AK41/$AH41*2600,2),$AK41)*'umowa o pracę'!$E$8,2)),ROUND(IF($AH41+$AI41&gt;=2600,2600*'umowa o pracę'!$E$8,($AH41+$AI41)*'umowa o pracę'!$E$8),2)-IF($AI41=0,ROUND(ROUND(IF($AH41&gt;2600,ROUND($AJ41/$AH41*2600,2),$AJ41),2)*'umowa o pracę'!$E$8,2),IF($AI41&gt;0,IF($AH41+$AI41&lt;2600,ROUND(ROUND($AJ41+ROUND($AI41*9%,2),2)*'umowa o pracę'!$E$8,2),IF(AND($AH41+$AI41&gt;=2600,$AI41&lt;2600,$AH41&lt;2600),ROUND((ROUND(((2600-$AI41)/$AH41)*$AJ41,2)+ROUND($AI41*9%,2))*'umowa o pracę'!$E$8,2),IF(AND($AH41+$AI41&gt;=2600,$AI41&gt;=2600),ROUND((ROUND(2600*9%,2))*'umowa o pracę'!$E$8,2),IF(AND($AH41+$AI41&gt;=2600,$AH41&gt;=2600,$AI41&lt;2600),ROUND((ROUND($AI41*9%,2)+ROUND(((2600-$AI41)/$AH41)*$AJ41,2))*'umowa o pracę'!$E$8,2),0)))),0))))&gt;$J41,$J41,IF(IF(AND($AG41=1,$I41&gt;0),ROUND(IF($AH41+$AI41&gt;=2600,2600*'umowa o pracę'!$E$8,($AH41+$AI41)*'umowa o pracę'!$E$8),2)+IF($AI41=0,ROUND(IF($AH41&gt;2600,ROUND($AK41/$AH41*2600,2),$AK41)*'umowa o pracę'!$E$8,2),ROUND(IF($AH41&gt;2600,ROUND($AK41/$AH41*2600,2),$AK41)*'umowa o pracę'!$E$8,2)),ROUND(IF($AH41+$AI41&gt;=2600,2600*'umowa o pracę'!$E$8,($AH41+$AI41)*'umowa o pracę'!$E$8),2)-IF($AI41=0,ROUND(ROUND(IF($AH41&gt;2600,ROUND($AJ41/$AH41*2600,2),$AJ41),2)*'umowa o pracę'!$E$8,2),IF($AI41&gt;0,IF($AH41+$AI41&lt;2600,ROUND(ROUND($AJ41+ROUND($AI41*9%,2),2)*'umowa o pracę'!$E$8,2),IF(AND($AH41+$AI41&gt;=2600,$AI41&lt;2600,$AH41&lt;2600),ROUND((ROUND(((2600-$AI41)/$AH41)*$AJ41,2)+ROUND($AI41*9%,2))*'umowa o pracę'!$E$8,2),IF(AND($AH41+$AI41&gt;=2600,$AI41&gt;=2600),ROUND((ROUND(2600*9%,2))*'umowa o pracę'!$E$8,2),IF(AND($AH41+$AI41&gt;=2600,$AH41&gt;=2600,$AI41&lt;2600),ROUND((ROUND($AI41*9%,2)+ROUND(((2600-$AI41)/$AH41)*$AJ41,2))*'umowa o pracę'!$E$8,2),0)))),0)))&gt;$J41,$J41,IF(AND($AG41=1,$I41&gt;0),ROUND(IF($AH41+$AI41&gt;=2600,2600*'umowa o pracę'!$E$8,($AH41+$AI41)*'umowa o pracę'!$E$8),2)+IF($AI41=0,ROUND(IF($AH41&gt;2600,ROUND($AK41/$AH41*2600,2),$AK41)*'umowa o pracę'!$E$8,2),ROUND(IF($AH41&gt;2600,ROUND($AK41/$AH41*2600,2),$AK41)*'umowa o pracę'!$E$8,2)),ROUND(IF($AH41+$AI41&gt;=2600,2600*'umowa o pracę'!$E$8,($AH41+$AI41)*'umowa o pracę'!$E$8),2)-IF(AND($AI41=0,I41&gt;0),ROUND(ROUND(IF($AH41&gt;2600,ROUND($AJ41/$AH41*2600,2),$AJ41),2)*'umowa o pracę'!$E$8,2),IF($AI41&gt;0,IF($AH41+$AI41&lt;2600,ROUND(ROUND($AJ41+ROUND($AI41*9%,2),2)*'umowa o pracę'!$E$8,2),IF(AND($AH41+$AI41&gt;=2600,$AI41&lt;2600,$AH41&lt;2600),ROUND((ROUND(((2600-$AI41)/$AH41)*$AJ41,2)+ROUND($AI41*9%,2))*'umowa o pracę'!$E$8,2),IF(AND($AH41+$AI41&gt;=2600,$AI41&gt;=2600),ROUND((ROUND(2600*9%,2))*'umowa o pracę'!$E$8,2),IF(AND($AH41+$AI41&gt;=2600,$AH41&gt;=2600,$AI41&lt;2600),ROUND((ROUND($AI41*9%,2)+ROUND(((2600-$AI41)/$AH41)*$AJ41,2))*'umowa o pracę'!$E$8,2),0)))),0)))))</f>
        <v>0</v>
      </c>
      <c r="AN41" s="32">
        <f>IF(IF(IF(AND($AG41=1,$I41&gt;0),ROUND(IF($AH41+$AI41&gt;=2800,2800*'umowa o pracę'!$E$8,($AH41+$AI41)*'umowa o pracę'!$E$8),2)+IF($AI41=0,ROUND(IF($AH41&gt;2800,ROUND($AK41/$AH41*2800,2),$AK41)*'umowa o pracę'!$E$8,2),ROUND(IF($AH41&gt;2800,ROUND($AK41/$AH41*2800,2),$AK41)*'umowa o pracę'!$E$8,2)),ROUND(IF($AH41+$AI41&gt;=2800,2800*'umowa o pracę'!$E$8,($AH41+$AI41)*'umowa o pracę'!$E$8),2)-IF($AI41=0,ROUND(ROUND(IF($AH41&gt;2800,ROUND($AJ41/$AH41*2800,2),$AJ41),2)*'umowa o pracę'!$E$8,2),IF($AI41&gt;0,IF($AH41+$AI41&lt;2800,ROUND(ROUND($AJ41+ROUND($AI41*9%,2),2)*'umowa o pracę'!$E$8,2),IF(AND($AH41+$AI41&gt;=2800,$AI41&lt;2800,$AH41&lt;2800),ROUND((ROUND(((2800-$AI41)/$AH41)*$AJ41,2)+ROUND($AI41*9%,2))*'umowa o pracę'!$E$8,2),IF(AND($AH41+$AI41&gt;=2800,$AI41&gt;=2800),ROUND((ROUND(2800*9%,2))*'umowa o pracę'!$E$8,2),IF(AND($AH41+$AI41&gt;=2800,$AH41&gt;=2800,$AI41&lt;2800),ROUND((ROUND($AI41*9%,2)+ROUND(((2800-$AI41)/$AH41)*$AJ41,2))*'umowa o pracę'!$E$8,2),0)))),0)))&gt;$J41,$J41,IF(AND($AG41=1,$I41&gt;0),ROUND(IF($AH41+$AI41&gt;=2800,2800*'umowa o pracę'!$E$8,($AH41+$AI41)*'umowa o pracę'!$E$8),2)+IF($AI41=0,ROUND(IF($AH41&gt;2800,ROUND($AK41/$AH41*2800,2),$AK41)*'umowa o pracę'!$E$8,2),ROUND(IF($AH41&gt;2800,ROUND($AK41/$AH41*2800,2),$AK41)*'umowa o pracę'!$E$8,2)),ROUND(IF($AH41+$AI41&gt;=2800,2800*'umowa o pracę'!$E$8,($AH41+$AI41)*'umowa o pracę'!$E$8),2)-IF($AI41=0,ROUND(ROUND(IF($AH41&gt;2800,ROUND($AJ41/$AH41*2800,2),$AJ41),2)*'umowa o pracę'!$E$8,2),IF($AI41&gt;0,IF($AH41+$AI41&lt;2800,ROUND(ROUND($AJ41+ROUND($AI41*9%,2),2)*'umowa o pracę'!$E$8,2),IF(AND($AH41+$AI41&gt;=2800,$AI41&lt;2800,$AH41&lt;2800),ROUND((ROUND(((2800-$AI41)/$AH41)*$AJ41,2)+ROUND($AI41*9%,2))*'umowa o pracę'!$E$8,2),IF(AND($AH41+$AI41&gt;=2800,$AI41&gt;=2800),ROUND((ROUND(2800*9%,2))*'umowa o pracę'!$E$8,2),IF(AND($AH41+$AI41&gt;=2800,$AH41&gt;=2800,$AI41&lt;2800),ROUND((ROUND($AI41*9%,2)+ROUND(((2800-$AI41)/$AH41)*$AJ41,2))*'umowa o pracę'!$E$8,2),0)))),0))))&gt;$J41,$J41,IF(IF(AND($AG41=1,$I41&gt;0),ROUND(IF($AH41+$AI41&gt;=2800,2800*'umowa o pracę'!$E$8,($AH41+$AI41)*'umowa o pracę'!$E$8),2)+IF($AI41=0,ROUND(IF($AH41&gt;2800,ROUND($AK41/$AH41*2800,2),$AK41)*'umowa o pracę'!$E$8,2),ROUND(IF($AH41&gt;2800,ROUND($AK41/$AH41*2800,2),$AK41)*'umowa o pracę'!$E$8,2)),ROUND(IF($AH41+$AI41&gt;=2800,2800*'umowa o pracę'!$E$8,($AH41+$AI41)*'umowa o pracę'!$E$8),2)-IF($AI41=0,ROUND(ROUND(IF($AH41&gt;2800,ROUND($AJ41/$AH41*2800,2),$AJ41),2)*'umowa o pracę'!$E$8,2),IF($AI41&gt;0,IF($AH41+$AI41&lt;2800,ROUND(ROUND($AJ41+ROUND($AI41*9%,2),2)*'umowa o pracę'!$E$8,2),IF(AND($AH41+$AI41&gt;=2800,$AI41&lt;2800,$AH41&lt;2800),ROUND((ROUND(((2800-$AI41)/$AH41)*$AJ41,2)+ROUND($AI41*9%,2))*'umowa o pracę'!$E$8,2),IF(AND($AH41+$AI41&gt;=2800,$AI41&gt;=2800),ROUND((ROUND(2800*9%,2))*'umowa o pracę'!$E$8,2),IF(AND($AH41+$AI41&gt;=2800,$AH41&gt;=2800,$AI41&lt;2800),ROUND((ROUND($AI41*9%,2)+ROUND(((2800-$AI41)/$AH41)*$AJ41,2))*'umowa o pracę'!$E$8,2),0)))),0)))&gt;$J41,$J41,IF(AND($AG41=1,$I41&gt;0),ROUND(IF($AH41+$AI41&gt;=2800,2800*'umowa o pracę'!$E$8,($AH41+$AI41)*'umowa o pracę'!$E$8),2)+IF($AI41=0,ROUND(IF($AH41&gt;2800,ROUND($AK41/$AH41*2800,2),$AK41)*'umowa o pracę'!$E$8,2),ROUND(IF($AH41&gt;2800,ROUND($AK41/$AH41*2800,2),$AK41)*'umowa o pracę'!$E$8,2)),ROUND(IF($AH41+$AI41&gt;=2800,2800*'umowa o pracę'!$E$8,($AH41+$AI41)*'umowa o pracę'!$E$8),2)-IF(AND($AI41=0,I41&gt;0),ROUND(ROUND(IF($AH41&gt;2800,ROUND($AJ41/$AH41*2800,2),$AJ41),2)*'umowa o pracę'!$E$8,2),IF($AI41&gt;0,IF($AH41+$AI41&lt;2800,ROUND(ROUND($AJ41+ROUND($AI41*9%,2),2)*'umowa o pracę'!$E$8,2),IF(AND($AH41+$AI41&gt;=2800,$AI41&lt;2800,$AH41&lt;2800),ROUND((ROUND(((2800-$AI41)/$AH41)*$AJ41,2)+ROUND($AI41*9%,2))*'umowa o pracę'!$E$8,2),IF(AND($AH41+$AI41&gt;=2800,$AI41&gt;=2800),ROUND((ROUND(2800*9%,2))*'umowa o pracę'!$E$8,2),IF(AND($AH41+$AI41&gt;=2800,$AH41&gt;=2800,$AI41&lt;2800),ROUND((ROUND($AI41*9%,2)+ROUND(((2800-$AI41)/$AH41)*$AJ41,2))*'umowa o pracę'!$E$8,2),0)))),0)))))</f>
        <v>0</v>
      </c>
      <c r="AO41" s="32">
        <f>IF('umowa o pracę'!$E$7=2020,IF(IF($AG41=1,IF($AI41=0,ROUND(IF($AH41&gt;2600,ROUND($AJ41/$AH41*2600,2),$AJ41)*'umowa o pracę'!$E$8,2),IF($AH41+$AI41&lt;2600,ROUND(ROUND($AJ41+ROUND($AI41*9%,2),2)*'umowa o pracę'!$E$8,2),IF(AND($AH41+$AI41&gt;=2600,$AH41&lt;2600),ROUND((ROUND($AJ41+ROUND((2600-$AH41)*9%,2),2))*'umowa o pracę'!$E$8,2),IF(AND($AH41+$AI41&gt;=2600,$AH41&gt;=2600),ROUND(ROUND($AJ41/$AH41*2600,2)*'umowa o pracę'!$E$8,2),0)))),0)&gt;$H41,$H41,IF($AG41=1,IF($AI41=0,ROUND(IF($AH41&gt;2600,ROUND($AJ41/$AH41*2600,2),$AJ41)*'umowa o pracę'!$E$8,2),IF($AH41+$AI41&lt;2600,ROUND(ROUND($AJ41+ROUND($AI41*9%,2),2)*'umowa o pracę'!$E$8,2),IF(AND($AH41+$AI41&gt;=2600,$AH41&lt;2600),ROUND((ROUND($AJ41+ROUND((2600-$AH41)*9%,2),2))*'umowa o pracę'!$E$8,2),IF(AND($AH41+$AI41&gt;=2600,$AH41&gt;=2600),ROUND(ROUND($AJ41/$AH41*2600,2)*'umowa o pracę'!$E$8,2),0)))),0)),IF('umowa o pracę'!$E$7=2021,IF(IF($AG41=1,IF($AI41=0,ROUND(IF($AH41&gt;2800,ROUND($AJ41/$AH41*2800,2),$AJ41)*'umowa o pracę'!$E$8,2),IF($AH41+$AI41&lt;2800,ROUND(ROUND($AJ41+ROUND($AI41*9%,2),2)*'umowa o pracę'!$E$8,2),IF(AND($AH41+$AI41&gt;=2800,$AH41&lt;2800),ROUND((ROUND($AJ41+ROUND((2800-$AH41)*9%,2),2))*'umowa o pracę'!$E$8,2),IF(AND($AH41+$AI41&gt;=2800,$AH41&gt;=2800),ROUND(ROUND($AJ41/$AH41*2800,2)*'umowa o pracę'!$E$8,2),0)))),0)&gt;$H41,$H41,IF($AG41=1,IF($AI41=0,ROUND(IF($AH41&gt;2800,ROUND($AJ41/$AH41*2800,2),$AJ41)*'umowa o pracę'!$E$8,2),IF($AH41+$AI41&lt;2800,ROUND(ROUND($AJ41+ROUND($AI41*9%,2),2)*'umowa o pracę'!$E$8,2),IF(AND($AH41+$AI41&gt;=2800,$AH41&lt;2800),ROUND((ROUND($AJ41+ROUND((2800-$AH41)*9%,2),2))*'umowa o pracę'!$E$8,2),IF(AND($AH41+$AI41&gt;=2800,$AH41&gt;=2800),ROUND(ROUND($AJ41/$AH41*2800,2)*'umowa o pracę'!$E$8,2),0)))),0)),0))</f>
        <v>0</v>
      </c>
      <c r="AP41" s="32">
        <f>IF('umowa o pracę'!$E$7=2020,IF(IF($AG41=1,IF($AI41=0,ROUND(IF($AH41&gt;2600,ROUND($AK41/$AH41*2600,2),$AK41)*'umowa o pracę'!$E$8,2),ROUND(IF($AH41&gt;2600,ROUND($AK41/$AH41*2600,2),$AK41)*'umowa o pracę'!$E$8,2)),0)&gt;$I41,$I41,IF($AG41=1,IF($AI41=0,ROUND(IF($AH41&gt;2600,ROUND($AK41/$AH41*2600,2),$AK41)*'umowa o pracę'!$E$8,2),ROUND(IF($AH41&gt;2600,ROUND($AK41/$AH41*2600,2),$AK41)*'umowa o pracę'!$E$8,2)),0)),IF('umowa o pracę'!$E$7=2021,IF(IF($AG41=1,IF($AI41=0,ROUND(IF($AH41&gt;2800,ROUND($AK41/$AH41*2800,2),$AK41)*'umowa o pracę'!$E$8,2),ROUND(IF($AH41&gt;2800,ROUND($AK41/$AH41*2800,2),$AK41)*'umowa o pracę'!$E$8,2)),0)&gt;$I41,$I41,IF($AG41=1,IF($AI41=0,ROUND(IF($AH41&gt;2800,ROUND($AK41/$AH41*2800,2),$AK41)*'umowa o pracę'!$E$8,2),ROUND(IF($AH41&gt;2800,ROUND($AK41/$AH41*2800,2),$AK41)*'umowa o pracę'!$E$8,2)),0)),0))</f>
        <v>0</v>
      </c>
      <c r="AQ41" s="56">
        <f>IF('umowa o pracę'!$E$7=2020,$AM41,IF('umowa o pracę'!$E$7=2021,$AN41,0))</f>
        <v>0</v>
      </c>
      <c r="AR41" s="33">
        <f>IF('umowa o pracę'!$E$7=0,0,U41+AF41+AQ41)</f>
        <v>0</v>
      </c>
      <c r="AS41" s="19"/>
      <c r="AT41" s="19"/>
      <c r="AU41" s="19"/>
      <c r="AV41" s="233" t="s">
        <v>18</v>
      </c>
      <c r="AW41" s="234">
        <f>(SUMPRODUCT(G12:G260,BA12:BA260)+SUMPRODUCT(G12:G260,BD12:BD260)+SUMPRODUCT(G12:G260,BG12:BG260))</f>
        <v>0</v>
      </c>
      <c r="AX41" s="19">
        <f t="shared" si="2"/>
        <v>10</v>
      </c>
      <c r="AY41" s="19"/>
      <c r="AZ41" s="234">
        <f t="shared" si="3"/>
        <v>0</v>
      </c>
      <c r="BA41" s="234">
        <f t="shared" si="4"/>
        <v>0</v>
      </c>
      <c r="BB41" s="234">
        <f t="shared" si="5"/>
        <v>0</v>
      </c>
      <c r="BC41" s="234">
        <f t="shared" si="6"/>
        <v>0</v>
      </c>
      <c r="BD41" s="234">
        <f t="shared" si="7"/>
        <v>0</v>
      </c>
      <c r="BE41" s="234">
        <f t="shared" si="8"/>
        <v>0</v>
      </c>
      <c r="BF41" s="234">
        <f t="shared" si="9"/>
        <v>0</v>
      </c>
      <c r="BG41" s="234">
        <f t="shared" si="10"/>
        <v>0</v>
      </c>
      <c r="BH41" s="234">
        <f t="shared" si="11"/>
        <v>0</v>
      </c>
      <c r="BI41" s="238">
        <f t="shared" si="12"/>
        <v>0</v>
      </c>
      <c r="BJ41" s="236"/>
      <c r="BK41" s="236"/>
      <c r="BL41" s="237"/>
    </row>
    <row r="42" spans="1:64" ht="15.75" customHeight="1" x14ac:dyDescent="0.25">
      <c r="A42" s="129">
        <v>31</v>
      </c>
      <c r="B42" s="57"/>
      <c r="C42" s="57"/>
      <c r="D42" s="36"/>
      <c r="E42" s="36"/>
      <c r="F42" s="242"/>
      <c r="G42" s="37">
        <v>1</v>
      </c>
      <c r="H42" s="58">
        <v>0</v>
      </c>
      <c r="I42" s="59">
        <v>0</v>
      </c>
      <c r="J42" s="60">
        <v>0</v>
      </c>
      <c r="K42" s="52">
        <v>1</v>
      </c>
      <c r="L42" s="39">
        <v>0</v>
      </c>
      <c r="M42" s="39">
        <v>0</v>
      </c>
      <c r="N42" s="39">
        <v>0</v>
      </c>
      <c r="O42" s="39">
        <v>0</v>
      </c>
      <c r="P42" s="35">
        <f>IF('umowa o pracę'!$E$7=2020,ROUND(IF($L42&gt;=2600,2600*'umowa o pracę'!$E$8,$L42*'umowa o pracę'!$E$8),2),IF('umowa o pracę'!$E$7=2021,ROUND(IF($L42&gt;=2800,2800*'umowa o pracę'!$E$8,$L42*'umowa o pracę'!$E$8),2),0))</f>
        <v>0</v>
      </c>
      <c r="Q42" s="252">
        <f>IF(IF(IF(AND($K42=1,$I42&gt;0),ROUND(IF($L42+$M42&gt;=2600,2600*'umowa o pracę'!$E$8,($L42+$M42)*'umowa o pracę'!$E$8),2)+IF($M42=0,ROUND(IF($L42&gt;2600,ROUND($O42/$L42*2600,2),$O42)*'umowa o pracę'!$E$8,2),ROUND(IF($L42&gt;2600,ROUND($O42/$L42*2600,2),$O42)*'umowa o pracę'!$E$8,2)),ROUND(IF($L42+$M42&gt;=2600,2600*'umowa o pracę'!$E$8,($L42+$M42)*'umowa o pracę'!$E$8),2)-IF($M42=0,ROUND(ROUND(IF($L42&gt;2600,ROUND($N42/$L42*2600,2),$N42),2)*'umowa o pracę'!$E$8,2),IF($M42&gt;0,IF($L42+$M42&lt;2600,ROUND(ROUND($N42+ROUND($M42*9%,2),2)*'umowa o pracę'!$E$8,2),IF(AND($L42+$M42&gt;=2600,$M42&lt;2600,$L42&lt;2600),ROUND((ROUND(((2600-$M42)/$L42)*$N42,2)+ROUND($M42*9%,2))*'umowa o pracę'!$E$8,2),IF(AND($L42+$M42&gt;=2600,$M42&gt;=2600),ROUND((ROUND(2600*9%,2))*'umowa o pracę'!$E$8,2),IF(AND($L42+$M42&gt;=2600,$L42&gt;=2600,$M42&lt;2600),ROUND((ROUND($M42*9%,2)+ROUND(((2600-$M42)/$L42)*$N42,2))*'umowa o pracę'!$E$8,2),0)))),0)))&gt;$J42,$J42,IF(AND($K42=1,$I42&gt;0),ROUND(IF($L42+$M42&gt;=2600,2600*'umowa o pracę'!$E$8,($L42+$M42)*'umowa o pracę'!$E$8),2)+IF($M42=0,ROUND(IF($L42&gt;2600,ROUND($O42/$L42*2600,2),$O42)*'umowa o pracę'!$E$8,2),ROUND(IF($L42&gt;2600,ROUND($O42/$L42*2600,2),$O42)*'umowa o pracę'!$E$8,2)),ROUND(IF($L42+$M42&gt;=2600,2600*'umowa o pracę'!$E$8,($L42+$M42)*'umowa o pracę'!$E$8),2)-IF($M42=0,ROUND(ROUND(IF($L42&gt;2600,ROUND($N42/$L42*2600,2),$N42),2)*'umowa o pracę'!$E$8,2),IF($M42&gt;0,IF($L42+$M42&lt;2600,ROUND(ROUND($N42+ROUND($M42*9%,2),2)*'umowa o pracę'!$E$8,2),IF(AND($L42+$M42&gt;=2600,$M42&lt;2600,$L42&lt;2600),ROUND((ROUND(((2600-$M42)/$L42)*$N42,2)+ROUND($M42*9%,2))*'umowa o pracę'!$E$8,2),IF(AND($L42+$M42&gt;=2600,$M42&gt;=2600),ROUND((ROUND(2600*9%,2))*'umowa o pracę'!$E$8,2),IF(AND($L42+$M42&gt;=2600,$L42&gt;=2600,$M42&lt;2600),ROUND((ROUND($M42*9%,2)+ROUND(((2600-$M42)/$L42)*$N42,2))*'umowa o pracę'!$E$8,2),0)))),0))))&gt;$J42,$J42,IF(IF(AND($K42=1,$I42&gt;0),ROUND(IF($L42+$M42&gt;=2600,2600*'umowa o pracę'!$E$8,($L42+$M42)*'umowa o pracę'!$E$8),2)+IF($M42=0,ROUND(IF($L42&gt;2600,ROUND($O42/$L42*2600,2),$O42)*'umowa o pracę'!$E$8,2),ROUND(IF($L42&gt;2600,ROUND($O42/$L42*2600,2),$O42)*'umowa o pracę'!$E$8,2)),ROUND(IF($L42+$M42&gt;=2600,2600*'umowa o pracę'!$E$8,($L42+$M42)*'umowa o pracę'!$E$8),2)-IF($M42=0,ROUND(ROUND(IF($L42&gt;2600,ROUND($N42/$L42*2600,2),$N42),2)*'umowa o pracę'!$E$8,2),IF($M42&gt;0,IF($L42+$M42&lt;2600,ROUND(ROUND($N42+ROUND($M42*9%,2),2)*'umowa o pracę'!$E$8,2),IF(AND($L42+$M42&gt;=2600,$M42&lt;2600,$L42&lt;2600),ROUND((ROUND(((2600-$M42)/$L42)*$N42,2)+ROUND($M42*9%,2))*'umowa o pracę'!$E$8,2),IF(AND($L42+$M42&gt;=2600,$M42&gt;=2600),ROUND((ROUND(2600*9%,2))*'umowa o pracę'!$E$8,2),IF(AND($L42+$M42&gt;=2600,$L42&gt;=2600,$M42&lt;2600),ROUND((ROUND($M42*9%,2)+ROUND(((2600-$M42)/$L42)*$N42,2))*'umowa o pracę'!$E$8,2),0)))),0)))&gt;$J42,$J42,IF(AND($K42=1,$I42&gt;0),ROUND(IF($L42+$M42&gt;=2600,2600*'umowa o pracę'!$E$8,($L42+$M42)*'umowa o pracę'!$E$8),2)+IF($M42=0,ROUND(IF($L42&gt;2600,ROUND($O42/$L42*2600,2),$O42)*'umowa o pracę'!$E$8,2),ROUND(IF($L42&gt;2600,ROUND($O42/$L42*2600,2),$O42)*'umowa o pracę'!$E$8,2)),ROUND(IF($L42+$M42&gt;=2600,2600*'umowa o pracę'!$E$8,($L42+$M42)*'umowa o pracę'!$E$8),2)-IF(AND($M42=0,I42&gt;0),ROUND(ROUND(IF($L42&gt;2600,ROUND($N42/$L42*2600,2),$N42),2)*'umowa o pracę'!$E$8,2),IF($M42&gt;0,IF($L42+$M42&lt;2600,ROUND(ROUND($N42+ROUND($M42*9%,2),2)*'umowa o pracę'!$E$8,2),IF(AND($L42+$M42&gt;=2600,$M42&lt;2600,$L42&lt;2600),ROUND((ROUND(((2600-$M42)/$L42)*$N42,2)+ROUND($M42*9%,2))*'umowa o pracę'!$E$8,2),IF(AND($L42+$M42&gt;=2600,$M42&gt;=2600),ROUND((ROUND(2600*9%,2))*'umowa o pracę'!$E$8,2),IF(AND($L42+$M42&gt;=2600,$L42&gt;=2600,$M42&lt;2600),ROUND((ROUND($M42*9%,2)+ROUND(((2600-$M42)/$L42)*$N42,2))*'umowa o pracę'!$E$8,2),0)))),0)))))</f>
        <v>0</v>
      </c>
      <c r="R42" s="252">
        <f>IF(IF(IF(AND($K42=1,$I42&gt;0),ROUND(IF($L42+$M42&gt;=2800,2800*'umowa o pracę'!$E$8,($L42+$M42)*'umowa o pracę'!$E$8),2)+IF($M42=0,ROUND(IF($L42&gt;2800,ROUND($O42/$L42*2800,2),$O42)*'umowa o pracę'!$E$8,2),ROUND(IF($L42&gt;2800,ROUND($O42/$L42*2800,2),$O42)*'umowa o pracę'!$E$8,2)),ROUND(IF($L42+$M42&gt;=2800,2800*'umowa o pracę'!$E$8,($L42+$M42)*'umowa o pracę'!$E$8),2)-IF($M42=0,ROUND(ROUND(IF($L42&gt;2800,ROUND($N42/$L42*2800,2),$N42),2)*'umowa o pracę'!$E$8,2),IF($M42&gt;0,IF($L42+$M42&lt;2800,ROUND(ROUND($N42+ROUND($M42*9%,2),2)*'umowa o pracę'!$E$8,2),IF(AND($L42+$M42&gt;=2800,$M42&lt;2800,$L42&lt;2800),ROUND((ROUND(((2800-$M42)/$L42)*$N42,2)+ROUND($M42*9%,2))*'umowa o pracę'!$E$8,2),IF(AND($L42+$M42&gt;=2800,$M42&gt;=2800),ROUND((ROUND(2800*9%,2))*'umowa o pracę'!$E$8,2),IF(AND($L42+$M42&gt;=2800,$L42&gt;=2800,$M42&lt;2800),ROUND((ROUND($M42*9%,2)+ROUND(((2800-$M42)/$L42)*$N42,2))*'umowa o pracę'!$E$8,2),0)))),0)))&gt;$J42,$J42,IF(AND($K42=1,$I42&gt;0),ROUND(IF($L42+$M42&gt;=2800,2800*'umowa o pracę'!$E$8,($L42+$M42)*'umowa o pracę'!$E$8),2)+IF($M42=0,ROUND(IF($L42&gt;2800,ROUND($O42/$L42*2800,2),$O42)*'umowa o pracę'!$E$8,2),ROUND(IF($L42&gt;2800,ROUND($O42/$L42*2800,2),$O42)*'umowa o pracę'!$E$8,2)),ROUND(IF($L42+$M42&gt;=2800,2800*'umowa o pracę'!$E$8,($L42+$M42)*'umowa o pracę'!$E$8),2)-IF($M42=0,ROUND(ROUND(IF($L42&gt;2800,ROUND($N42/$L42*2800,2),$N42),2)*'umowa o pracę'!$E$8,2),IF($M42&gt;0,IF($L42+$M42&lt;2800,ROUND(ROUND($N42+ROUND($M42*9%,2),2)*'umowa o pracę'!$E$8,2),IF(AND($L42+$M42&gt;=2800,$M42&lt;2800,$L42&lt;2800),ROUND((ROUND(((2800-$M42)/$L42)*$N42,2)+ROUND($M42*9%,2))*'umowa o pracę'!$E$8,2),IF(AND($L42+$M42&gt;=2800,$M42&gt;=2800),ROUND((ROUND(2800*9%,2))*'umowa o pracę'!$E$8,2),IF(AND($L42+$M42&gt;=2800,$L42&gt;=2800,$M42&lt;2800),ROUND((ROUND($M42*9%,2)+ROUND(((2800-$M42)/$L42)*$N42,2))*'umowa o pracę'!$E$8,2),0)))),0))))&gt;$J42,$J42,IF(IF(AND($K42=1,$I42&gt;0),ROUND(IF($L42+$M42&gt;=2800,2800*'umowa o pracę'!$E$8,($L42+$M42)*'umowa o pracę'!$E$8),2)+IF($M42=0,ROUND(IF($L42&gt;2800,ROUND($O42/$L42*2800,2),$O42)*'umowa o pracę'!$E$8,2),ROUND(IF($L42&gt;2800,ROUND($O42/$L42*2800,2),$O42)*'umowa o pracę'!$E$8,2)),ROUND(IF($L42+$M42&gt;=2800,2800*'umowa o pracę'!$E$8,($L42+$M42)*'umowa o pracę'!$E$8),2)-IF($M42=0,ROUND(ROUND(IF($L42&gt;2800,ROUND($N42/$L42*2800,2),$N42),2)*'umowa o pracę'!$E$8,2),IF($M42&gt;0,IF($L42+$M42&lt;2800,ROUND(ROUND($N42+ROUND($M42*9%,2),2)*'umowa o pracę'!$E$8,2),IF(AND($L42+$M42&gt;=2800,$M42&lt;2800,$L42&lt;2800),ROUND((ROUND(((2800-$M42)/$L42)*$N42,2)+ROUND($M42*9%,2))*'umowa o pracę'!$E$8,2),IF(AND($L42+$M42&gt;=2800,$M42&gt;=2800),ROUND((ROUND(2800*9%,2))*'umowa o pracę'!$E$8,2),IF(AND($L42+$M42&gt;=2800,$L42&gt;=2800,$M42&lt;2800),ROUND((ROUND($M42*9%,2)+ROUND(((2800-$M42)/$L42)*$N42,2))*'umowa o pracę'!$E$8,2),0)))),0)))&gt;$J42,$J42,IF(AND($K42=1,$I42&gt;0),ROUND(IF($L42+$M42&gt;=2800,2800*'umowa o pracę'!$E$8,($L42+$M42)*'umowa o pracę'!$E$8),2)+IF($M42=0,ROUND(IF($L42&gt;2800,ROUND($O42/$L42*2800,2),$O42)*'umowa o pracę'!$E$8,2),ROUND(IF($L42&gt;2800,ROUND($O42/$L42*2800,2),$O42)*'umowa o pracę'!$E$8,2)),ROUND(IF($L42+$M42&gt;=2800,2800*'umowa o pracę'!$E$8,($L42+$M42)*'umowa o pracę'!$E$8),2)-IF(AND($M42=0,I42&gt;0),ROUND(ROUND(IF($L42&gt;2800,ROUND($N42/$L42*2800,2),$N42),2)*'umowa o pracę'!$E$8,2),IF($M42&gt;0,IF($L42+$M42&lt;2800,ROUND(ROUND($N42+ROUND($M42*9%,2),2)*'umowa o pracę'!$E$8,2),IF(AND($L42+$M42&gt;=2800,$M42&lt;2800,$L42&lt;2800),ROUND((ROUND(((2800-$M42)/$L42)*$N42,2)+ROUND($M42*9%,2))*'umowa o pracę'!$E$8,2),IF(AND($L42+$M42&gt;=2800,$M42&gt;=2800),ROUND((ROUND(2800*9%,2))*'umowa o pracę'!$E$8,2),IF(AND($L42+$M42&gt;=2800,$L42&gt;=2800,$M42&lt;2800),ROUND((ROUND($M42*9%,2)+ROUND(((2800-$M42)/$L42)*$N42,2))*'umowa o pracę'!$E$8,2),0)))),0)))))</f>
        <v>0</v>
      </c>
      <c r="S42" s="32">
        <f>IF('umowa o pracę'!$E$7=2020,IF(IF($K42=1,IF($M42=0,ROUND(IF($L42&gt;2600,ROUND($N42/$L42*2600,2),$N42)*'umowa o pracę'!$E$8,2),IF($L42+$M42&lt;2600,ROUND(ROUND($N42+ROUND($M42*9%,2),2)*'umowa o pracę'!$E$8,2),IF(AND($L42+$M42&gt;=2600,$L42&lt;2600),ROUND((ROUND($N42+ROUND((2600-$L42)*9%,2),2))*'umowa o pracę'!$E$8,2),IF(AND($L42+$M42&gt;=2600,$L42&gt;=2600),ROUND(ROUND($N42/$L42*2600,2)*'umowa o pracę'!$E$8,2),0)))),0)&gt;$H42,$H42,IF($K42=1,IF($M42=0,ROUND(IF($L42&gt;2600,ROUND($N42/$L42*2600,2),$N42)*'umowa o pracę'!$E$8,2),IF($L42+$M42&lt;2600,ROUND(ROUND($N42+ROUND($M42*9%,2),2)*'umowa o pracę'!$E$8,2),IF(AND($L42+$M42&gt;=2600,$L42&lt;2600),ROUND((ROUND($N42+ROUND((2600-$L42)*9%,2),2))*'umowa o pracę'!$E$8,2),IF(AND($L42+$M42&gt;=2600,$L42&gt;=2600),ROUND(ROUND($N42/$L42*2600,2)*'umowa o pracę'!$E$8,2),0)))),0)),IF('umowa o pracę'!$E$7=2021,IF(IF($K42=1,IF($M42=0,ROUND(IF($L42&gt;2800,ROUND($N42/$L42*2800,2),$N42)*'umowa o pracę'!$E$8,2),IF($L42+$M42&lt;2800,ROUND(ROUND($N42+ROUND($M42*9%,2),2)*'umowa o pracę'!$E$8,2),IF(AND($L42+$M42&gt;=2800,$L42&lt;2800),ROUND((ROUND($N42+ROUND((2800-$L42)*9%,2),2))*'umowa o pracę'!$E$8,2),IF(AND($L42+$M42&gt;=2800,$L42&gt;=2800),ROUND(ROUND($N42/$L42*2800,2)*'umowa o pracę'!$E$8,2),0)))),0)&gt;$H42,$H42,IF($K42=1,IF($M42=0,ROUND(IF($L42&gt;2800,ROUND($N42/$L42*2800,2),$N42)*'umowa o pracę'!$E$8,2),IF($L42+$M42&lt;2800,ROUND(ROUND($N42+ROUND($M42*9%,2),2)*'umowa o pracę'!$E$8,2),IF(AND($L42+$M42&gt;=2800,$L42&lt;2800),ROUND((ROUND($N42+ROUND((2800-$L42)*9%,2),2))*'umowa o pracę'!$E$8,2),IF(AND($L42+$M42&gt;=2800,$L42&gt;=2800),ROUND(ROUND($N42/$L42*2800,2)*'umowa o pracę'!$E$8,2),0)))),0)),0))</f>
        <v>0</v>
      </c>
      <c r="T42" s="32">
        <f>IF('umowa o pracę'!$E$7=2020,IF(IF($K42=1,IF($M42=0,ROUND(IF($L42&gt;2600,ROUND($O42/$L42*2600,2),$O42)*'umowa o pracę'!$E$8,2),ROUND(IF($L42&gt;2600,ROUND($O42/$L42*2600,2),$O42)*'umowa o pracę'!$E$8,2)),0)&gt;$I42,$I42,IF($K42=1,IF($M42=0,ROUND(IF($L42&gt;2600,ROUND($O42/$L42*2600,2),$O42)*'umowa o pracę'!$E$8,2),ROUND(IF($L42&gt;2600,ROUND($O42/$L42*2600,2),$O42)*'umowa o pracę'!$E$8,2)),0)),IF('umowa o pracę'!$E$7=2021,IF(IF($K42=1,IF($M42=0,ROUND(IF($L42&gt;2800,ROUND($O42/$L42*2800,2),$O42)*'umowa o pracę'!$E$8,2),ROUND(IF($L42&gt;2800,ROUND($O42/$L42*2800,2),$O42)*'umowa o pracę'!$E$8,2)),0)&gt;$I42,$I42,IF($K42=1,IF($M42=0,ROUND(IF($L42&gt;2800,ROUND($O42/$L42*2800,2),$O42)*'umowa o pracę'!$E$8,2),ROUND(IF($L42&gt;2800,ROUND($O42/$L42*2800,2),$O42)*'umowa o pracę'!$E$8,2)),0)),0))</f>
        <v>0</v>
      </c>
      <c r="U42" s="51">
        <f>IF('umowa o pracę'!$E$7=2020,$Q42,IF('umowa o pracę'!$E$7=2021,$R42,0))</f>
        <v>0</v>
      </c>
      <c r="V42" s="53">
        <f t="shared" si="0"/>
        <v>1</v>
      </c>
      <c r="W42" s="54">
        <f>IF('umowa o pracę'!$E$6&lt;2,0,$L42)</f>
        <v>0</v>
      </c>
      <c r="X42" s="54">
        <f>IF('umowa o pracę'!$E$6&lt;2,0,$M42)</f>
        <v>0</v>
      </c>
      <c r="Y42" s="55">
        <f>IF('umowa o pracę'!$E$6&lt;2,0,$N42)</f>
        <v>0</v>
      </c>
      <c r="Z42" s="55">
        <f>IF('umowa o pracę'!$E$6&lt;2,0,$O42)</f>
        <v>0</v>
      </c>
      <c r="AA42" s="32">
        <f>IF('umowa o pracę'!$E$7=2020,ROUND(IF($W42&gt;=2600,2600*'umowa o pracę'!$E$8,$W42*'umowa o pracę'!$E$8),2),IF('umowa o pracę'!$E$7=2021,ROUND(IF($W42&gt;=2800,2800*'umowa o pracę'!$E$8,$W42*'umowa o pracę'!$E$8),2),0))</f>
        <v>0</v>
      </c>
      <c r="AB42" s="32">
        <f>IF(IF(IF(AND($V42=1,$I42&gt;0),ROUND(IF($W42+$X42&gt;=2600,2600*'umowa o pracę'!$E$8,($W42+$X42)*'umowa o pracę'!$E$8),2)+IF($X42=0,ROUND(IF($W42&gt;2600,ROUND($Z42/$W42*2600,2),$Z42)*'umowa o pracę'!$E$8,2),ROUND(IF($W42&gt;2600,ROUND($Z42/$W42*2600,2),$Z42)*'umowa o pracę'!$E$8,2)),ROUND(IF($W42+$X42&gt;=2600,2600*'umowa o pracę'!$E$8,($W42+$X42)*'umowa o pracę'!$E$8),2)-IF($X42=0,ROUND(ROUND(IF($W42&gt;2600,ROUND($Y42/$W42*2600,2),$Y42),2)*'umowa o pracę'!$E$8,2),IF($X42&gt;0,IF($W42+$X42&lt;2600,ROUND(ROUND($Y42+ROUND($X42*9%,2),2)*'umowa o pracę'!$E$8,2),IF(AND($W42+$X42&gt;=2600,$X42&lt;2600,$W42&lt;2600),ROUND((ROUND(((2600-$X42)/$W42)*$Y42,2)+ROUND($X42*9%,2))*'umowa o pracę'!$E$8,2),IF(AND($W42+$X42&gt;=2600,$X42&gt;=2600),ROUND((ROUND(2600*9%,2))*'umowa o pracę'!$E$8,2),IF(AND($W42+$X42&gt;=2600,$W42&gt;=2600,$X42&lt;2600),ROUND((ROUND($X42*9%,2)+ROUND(((2600-$X42)/$W42)*$Y42,2))*'umowa o pracę'!$E$8,2),0)))),0)))&gt;$J42,$J42,IF(AND($V42=1,$I42&gt;0),ROUND(IF($W42+$X42&gt;=2600,2600*'umowa o pracę'!$E$8,($W42+$X42)*'umowa o pracę'!$E$8),2)+IF($X42=0,ROUND(IF($W42&gt;2600,ROUND($Z42/$W42*2600,2),$Z42)*'umowa o pracę'!$E$8,2),ROUND(IF($W42&gt;2600,ROUND($Z42/$W42*2600,2),$Z42)*'umowa o pracę'!$E$8,2)),ROUND(IF($W42+$X42&gt;=2600,2600*'umowa o pracę'!$E$8,($W42+$X42)*'umowa o pracę'!$E$8),2)-IF($X42=0,ROUND(ROUND(IF($W42&gt;2600,ROUND($Y42/$W42*2600,2),$Y42),2)*'umowa o pracę'!$E$8,2),IF($X42&gt;0,IF($W42+$X42&lt;2600,ROUND(ROUND($Y42+ROUND($X42*9%,2),2)*'umowa o pracę'!$E$8,2),IF(AND($W42+$X42&gt;=2600,$X42&lt;2600,$W42&lt;2600),ROUND((ROUND(((2600-$X42)/$W42)*$Y42,2)+ROUND($X42*9%,2))*'umowa o pracę'!$E$8,2),IF(AND($W42+$X42&gt;=2600,$X42&gt;=2600),ROUND((ROUND(2600*9%,2))*'umowa o pracę'!$E$8,2),IF(AND($W42+$X42&gt;=2600,$W42&gt;=2600,$X42&lt;2600),ROUND((ROUND($X42*9%,2)+ROUND(((2600-$X42)/$W42)*$Y42,2))*'umowa o pracę'!$E$8,2),0)))),0))))&gt;$J42,$J42,IF(IF(AND($V42=1,$I42&gt;0),ROUND(IF($W42+$X42&gt;=2600,2600*'umowa o pracę'!$E$8,($W42+$X42)*'umowa o pracę'!$E$8),2)+IF($X42=0,ROUND(IF($W42&gt;2600,ROUND($Z42/$W42*2600,2),$Z42)*'umowa o pracę'!$E$8,2),ROUND(IF($W42&gt;2600,ROUND($Z42/$W42*2600,2),$Z42)*'umowa o pracę'!$E$8,2)),ROUND(IF($W42+$X42&gt;=2600,2600*'umowa o pracę'!$E$8,($W42+$X42)*'umowa o pracę'!$E$8),2)-IF($X42=0,ROUND(ROUND(IF($W42&gt;2600,ROUND($Y42/$W42*2600,2),$Y42),2)*'umowa o pracę'!$E$8,2),IF($X42&gt;0,IF($W42+$X42&lt;2600,ROUND(ROUND($Y42+ROUND($X42*9%,2),2)*'umowa o pracę'!$E$8,2),IF(AND($W42+$X42&gt;=2600,$X42&lt;2600,$W42&lt;2600),ROUND((ROUND(((2600-$X42)/$W42)*$Y42,2)+ROUND($X42*9%,2))*'umowa o pracę'!$E$8,2),IF(AND($W42+$X42&gt;=2600,$X42&gt;=2600),ROUND((ROUND(2600*9%,2))*'umowa o pracę'!$E$8,2),IF(AND($W42+$X42&gt;=2600,$W42&gt;=2600,$X42&lt;2600),ROUND((ROUND($X42*9%,2)+ROUND(((2600-$X42)/$W42)*$Y42,2))*'umowa o pracę'!$E$8,2),0)))),0)))&gt;$J42,$J42,IF(AND($V42=1,$I42&gt;0),ROUND(IF($W42+$X42&gt;=2600,2600*'umowa o pracę'!$E$8,($W42+$X42)*'umowa o pracę'!$E$8),2)+IF($X42=0,ROUND(IF($W42&gt;2600,ROUND($Z42/$W42*2600,2),$Z42)*'umowa o pracę'!$E$8,2),ROUND(IF($W42&gt;2600,ROUND($Z42/$W42*2600,2),$Z42)*'umowa o pracę'!$E$8,2)),ROUND(IF($W42+$X42&gt;=2600,2600*'umowa o pracę'!$E$8,($W42+$X42)*'umowa o pracę'!$E$8),2)-IF(AND($X42=0,I42&gt;0),ROUND(ROUND(IF($W42&gt;2600,ROUND($Y42/$W42*2600,2),$Y42),2)*'umowa o pracę'!$E$8,2),IF($X42&gt;0,IF($W42+$X42&lt;2600,ROUND(ROUND($Y42+ROUND($X42*9%,2),2)*'umowa o pracę'!$E$8,2),IF(AND($W42+$X42&gt;=2600,$X42&lt;2600,$W42&lt;2600),ROUND((ROUND(((2600-$X42)/$W42)*$Y42,2)+ROUND($X42*9%,2))*'umowa o pracę'!$E$8,2),IF(AND($W42+$X42&gt;=2600,$X42&gt;=2600),ROUND((ROUND(2600*9%,2))*'umowa o pracę'!$E$8,2),IF(AND($W42+$X42&gt;=2600,$W42&gt;=2600,$X42&lt;2600),ROUND((ROUND($X42*9%,2)+ROUND(((2600-$X42)/$W42)*$Y42,2))*'umowa o pracę'!$E$8,2),0)))),0)))))</f>
        <v>0</v>
      </c>
      <c r="AC42" s="32">
        <f>IF(IF(IF(AND($V42=1,$I42&gt;0),ROUND(IF($W42+$X42&gt;=2800,2800*'umowa o pracę'!$E$8,($W42+$X42)*'umowa o pracę'!$E$8),2)+IF($X42=0,ROUND(IF($W42&gt;2800,ROUND($Z42/$W42*2800,2),$Z42)*'umowa o pracę'!$E$8,2),ROUND(IF($W42&gt;2800,ROUND($Z42/$W42*2800,2),$Z42)*'umowa o pracę'!$E$8,2)),ROUND(IF($W42+$X42&gt;=2800,2800*'umowa o pracę'!$E$8,($W42+$X42)*'umowa o pracę'!$E$8),2)-IF($X42=0,ROUND(ROUND(IF($W42&gt;2800,ROUND($Y42/$W42*2800,2),$Y42),2)*'umowa o pracę'!$E$8,2),IF($X42&gt;0,IF($W42+$X42&lt;2800,ROUND(ROUND($Y42+ROUND($X42*9%,2),2)*'umowa o pracę'!$E$8,2),IF(AND($W42+$X42&gt;=2800,$X42&lt;2800,$W42&lt;2800),ROUND((ROUND(((2800-$X42)/$W42)*$Y42,2)+ROUND($X42*9%,2))*'umowa o pracę'!$E$8,2),IF(AND($W42+$X42&gt;=2800,$X42&gt;=2800),ROUND((ROUND(2800*9%,2))*'umowa o pracę'!$E$8,2),IF(AND($W42+$X42&gt;=2800,$W42&gt;=2800,$X42&lt;2800),ROUND((ROUND($X42*9%,2)+ROUND(((2800-$X42)/$W42)*$Y42,2))*'umowa o pracę'!$E$8,2),0)))),0)))&gt;$J42,$J42,IF(AND($V42=1,$I42&gt;0),ROUND(IF($W42+$X42&gt;=2800,2800*'umowa o pracę'!$E$8,($W42+$X42)*'umowa o pracę'!$E$8),2)+IF($X42=0,ROUND(IF($W42&gt;2800,ROUND($Z42/$W42*2800,2),$Z42)*'umowa o pracę'!$E$8,2),ROUND(IF($W42&gt;2800,ROUND($Z42/$W42*2800,2),$Z42)*'umowa o pracę'!$E$8,2)),ROUND(IF($W42+$X42&gt;=2800,2800*'umowa o pracę'!$E$8,($W42+$X42)*'umowa o pracę'!$E$8),2)-IF($X42=0,ROUND(ROUND(IF($W42&gt;2800,ROUND($Y42/$W42*2800,2),$Y42),2)*'umowa o pracę'!$E$8,2),IF($X42&gt;0,IF($W42+$X42&lt;2800,ROUND(ROUND($Y42+ROUND($X42*9%,2),2)*'umowa o pracę'!$E$8,2),IF(AND($W42+$X42&gt;=2800,$X42&lt;2800,$W42&lt;2800),ROUND((ROUND(((2800-$X42)/$W42)*$Y42,2)+ROUND($X42*9%,2))*'umowa o pracę'!$E$8,2),IF(AND($W42+$X42&gt;=2800,$X42&gt;=2800),ROUND((ROUND(2800*9%,2))*'umowa o pracę'!$E$8,2),IF(AND($W42+$X42&gt;=2800,$W42&gt;=2800,$X42&lt;2800),ROUND((ROUND($X42*9%,2)+ROUND(((2800-$X42)/$W42)*$Y42,2))*'umowa o pracę'!$E$8,2),0)))),0))))&gt;$J42,$J42,IF(IF(AND($V42=1,$I42&gt;0),ROUND(IF($W42+$X42&gt;=2800,2800*'umowa o pracę'!$E$8,($W42+$X42)*'umowa o pracę'!$E$8),2)+IF($X42=0,ROUND(IF($W42&gt;2800,ROUND($Z42/$W42*2800,2),$Z42)*'umowa o pracę'!$E$8,2),ROUND(IF($W42&gt;2800,ROUND($Z42/$W42*2800,2),$Z42)*'umowa o pracę'!$E$8,2)),ROUND(IF($W42+$X42&gt;=2800,2800*'umowa o pracę'!$E$8,($W42+$X42)*'umowa o pracę'!$E$8),2)-IF($X42=0,ROUND(ROUND(IF($W42&gt;2800,ROUND($Y42/$W42*2800,2),$Y42),2)*'umowa o pracę'!$E$8,2),IF($X42&gt;0,IF($W42+$X42&lt;2800,ROUND(ROUND($Y42+ROUND($X42*9%,2),2)*'umowa o pracę'!$E$8,2),IF(AND($W42+$X42&gt;=2800,$X42&lt;2800,$W42&lt;2800),ROUND((ROUND(((2800-$X42)/$W42)*$Y42,2)+ROUND($X42*9%,2))*'umowa o pracę'!$E$8,2),IF(AND($W42+$X42&gt;=2800,$X42&gt;=2800),ROUND((ROUND(2800*9%,2))*'umowa o pracę'!$E$8,2),IF(AND($W42+$X42&gt;=2800,$W42&gt;=2800,$X42&lt;2800),ROUND((ROUND($X42*9%,2)+ROUND(((2800-$X42)/$W42)*$Y42,2))*'umowa o pracę'!$E$8,2),0)))),0)))&gt;$J42,$J42,IF(AND($V42=1,$I42&gt;0),ROUND(IF($W42+$X42&gt;=2800,2800*'umowa o pracę'!$E$8,($W42+$X42)*'umowa o pracę'!$E$8),2)+IF($X42=0,ROUND(IF($W42&gt;2800,ROUND($Z42/$W42*2800,2),$Z42)*'umowa o pracę'!$E$8,2),ROUND(IF($W42&gt;2800,ROUND($Z42/$W42*2800,2),$Z42)*'umowa o pracę'!$E$8,2)),ROUND(IF($W42+$X42&gt;=2800,2800*'umowa o pracę'!$E$8,($W42+$X42)*'umowa o pracę'!$E$8),2)-IF(AND($X42=0,I42&gt;0),ROUND(ROUND(IF($W42&gt;2800,ROUND($Y42/$W42*2800,2),$Y42),2)*'umowa o pracę'!$E$8,2),IF($X42&gt;0,IF($W42+$X42&lt;2800,ROUND(ROUND($Y42+ROUND($X42*9%,2),2)*'umowa o pracę'!$E$8,2),IF(AND($W42+$X42&gt;=2800,$X42&lt;2800,$W42&lt;2800),ROUND((ROUND(((2800-$X42)/$W42)*$Y42,2)+ROUND($X42*9%,2))*'umowa o pracę'!$E$8,2),IF(AND($W42+$X42&gt;=2800,$X42&gt;=2800),ROUND((ROUND(2800*9%,2))*'umowa o pracę'!$E$8,2),IF(AND($W42+$X42&gt;=2800,$W42&gt;=2800,$X42&lt;2800),ROUND((ROUND($X42*9%,2)+ROUND(((2800-$X42)/$W42)*$Y42,2))*'umowa o pracę'!$E$8,2),0)))),0)))))</f>
        <v>0</v>
      </c>
      <c r="AD42" s="32">
        <f>IF('umowa o pracę'!$E$7=2020,IF(IF($V42=1,IF($X42=0,ROUND(IF($W42&gt;2600,ROUND($Y42/$W42*2600,2),$Y42)*'umowa o pracę'!$E$8,2),IF($W42+$X42&lt;2600,ROUND(ROUND($Y42+ROUND($X42*9%,2),2)*'umowa o pracę'!$E$8,2),IF(AND($W42+$X42&gt;=2600,$W42&lt;2600),ROUND((ROUND($Y42+ROUND((2600-$W42)*9%,2),2))*'umowa o pracę'!$E$8,2),IF(AND($W42+$X42&gt;=2600,$W42&gt;=2600),ROUND(ROUND($Y42/$W42*2600,2)*'umowa o pracę'!$E$8,2),0)))),0)&gt;$H42,$H42,IF($V42=1,IF($X42=0,ROUND(IF($W42&gt;2600,ROUND($Y42/$W42*2600,2),$Y42)*'umowa o pracę'!$E$8,2),IF($W42+$X42&lt;2600,ROUND(ROUND($Y42+ROUND($X42*9%,2),2)*'umowa o pracę'!$E$8,2),IF(AND($W42+$X42&gt;=2600,$W42&lt;2600),ROUND((ROUND($Y42+ROUND((2600-$W42)*9%,2),2))*'umowa o pracę'!$E$8,2),IF(AND($W42+$X42&gt;=2600,$W42&gt;=2600),ROUND(ROUND($Y42/$W42*2600,2)*'umowa o pracę'!$E$8,2),0)))),0)),IF('umowa o pracę'!$E$7=2021,IF(IF($V42=1,IF($X42=0,ROUND(IF($W42&gt;2800,ROUND($Y42/$W42*2800,2),$Y42)*'umowa o pracę'!$E$8,2),IF($W42+$X42&lt;2800,ROUND(ROUND($Y42+ROUND($X42*9%,2),2)*'umowa o pracę'!$E$8,2),IF(AND($W42+$X42&gt;=2800,$W42&lt;2800),ROUND((ROUND($Y42+ROUND((2800-$W42)*9%,2),2))*'umowa o pracę'!$E$8,2),IF(AND($W42+$X42&gt;=2800,$W42&gt;=2800),ROUND(ROUND($Y42/$W42*2800,2)*'umowa o pracę'!$E$8,2),0)))),0)&gt;$H42,$H42,IF($V42=1,IF($X42=0,ROUND(IF($W42&gt;2800,ROUND($Y42/$W42*2800,2),$Y42)*'umowa o pracę'!$E$8,2),IF($W42+$X42&lt;2800,ROUND(ROUND($Y42+ROUND($X42*9%,2),2)*'umowa o pracę'!$E$8,2),IF(AND($W42+$X42&gt;=2800,$W42&lt;2800),ROUND((ROUND($Y42+ROUND((2800-$W42)*9%,2),2))*'umowa o pracę'!$E$8,2),IF(AND($W42+$X42&gt;=2800,$W42&gt;=2800),ROUND(ROUND($Y42/$W42*2800,2)*'umowa o pracę'!$E$8,2),0)))),0)),0))</f>
        <v>0</v>
      </c>
      <c r="AE42" s="32">
        <f>IF('umowa o pracę'!$E$7=2020,IF(IF($V42=1,IF($X42=0,ROUND(IF($W42&gt;2600,ROUND($Z42/$W42*2600,2),$Z42)*'umowa o pracę'!$E$8,2),ROUND(IF($W42&gt;2600,ROUND($Z42/$W42*2600,2),$Z42)*'umowa o pracę'!$E$8,2)),0)&gt;$I42,$I42,IF($V42=1,IF($X42=0,ROUND(IF($W42&gt;2600,ROUND($Z42/$W42*2600,2),$Z42)*'umowa o pracę'!$E$8,2),ROUND(IF($W42&gt;2600,ROUND($Z42/$W42*2600,2),$Z42)*'umowa o pracę'!$E$8,2)),0)),IF('umowa o pracę'!$E$7=2021,IF(IF($V42=1,IF($X42=0,ROUND(IF($W42&gt;2800,ROUND($Z42/$W42*2800,2),$Z42)*'umowa o pracę'!$E$8,2),ROUND(IF($W42&gt;2800,ROUND($Z42/$W42*2800,2),$Z42)*'umowa o pracę'!$E$8,2)),0)&gt;$I42,$I42,IF($V42=1,IF($X42=0,ROUND(IF($W42&gt;2800,ROUND($Z42/$W42*2800,2),$Z42)*'umowa o pracę'!$E$8,2),ROUND(IF($W42&gt;2800,ROUND($Z42/$W42*2800,2),$Z42)*'umowa o pracę'!$E$8,2)),0)),0))</f>
        <v>0</v>
      </c>
      <c r="AF42" s="56">
        <f>IF('umowa o pracę'!$E$7=2020,$AB42,IF('umowa o pracę'!$E$7=2021,$AC42,0))</f>
        <v>0</v>
      </c>
      <c r="AG42" s="53">
        <f t="shared" si="1"/>
        <v>1</v>
      </c>
      <c r="AH42" s="39">
        <f>IF('umowa o pracę'!$E$6&lt;3,0,$L42)</f>
        <v>0</v>
      </c>
      <c r="AI42" s="39">
        <f>IF('umowa o pracę'!$E$6&lt;3,0,$M42)</f>
        <v>0</v>
      </c>
      <c r="AJ42" s="55">
        <f>IF('umowa o pracę'!$E$6&lt;3,0,$N42)</f>
        <v>0</v>
      </c>
      <c r="AK42" s="55">
        <f>IF('umowa o pracę'!$E$6&lt;3,0,$O42)</f>
        <v>0</v>
      </c>
      <c r="AL42" s="32">
        <f>IF('umowa o pracę'!$E$7=2020,ROUND(IF($AH42&gt;=2600,2600*'umowa o pracę'!$E$8,$AH42*'umowa o pracę'!$E$8),2),IF('umowa o pracę'!$E$7=2021,ROUND(IF($AH42&gt;=2800,2800*'umowa o pracę'!$E$8,$AH42*'umowa o pracę'!$E$8),2),0))</f>
        <v>0</v>
      </c>
      <c r="AM42" s="32">
        <f>IF(IF(IF(AND($AG42=1,$I42&gt;0),ROUND(IF($AH42+$AI42&gt;=2600,2600*'umowa o pracę'!$E$8,($AH42+$AI42)*'umowa o pracę'!$E$8),2)+IF($AI42=0,ROUND(IF($AH42&gt;2600,ROUND($AK42/$AH42*2600,2),$AK42)*'umowa o pracę'!$E$8,2),ROUND(IF($AH42&gt;2600,ROUND($AK42/$AH42*2600,2),$AK42)*'umowa o pracę'!$E$8,2)),ROUND(IF($AH42+$AI42&gt;=2600,2600*'umowa o pracę'!$E$8,($AH42+$AI42)*'umowa o pracę'!$E$8),2)-IF($AI42=0,ROUND(ROUND(IF($AH42&gt;2600,ROUND($AJ42/$AH42*2600,2),$AJ42),2)*'umowa o pracę'!$E$8,2),IF($AI42&gt;0,IF($AH42+$AI42&lt;2600,ROUND(ROUND($AJ42+ROUND($AI42*9%,2),2)*'umowa o pracę'!$E$8,2),IF(AND($AH42+$AI42&gt;=2600,$AI42&lt;2600,$AH42&lt;2600),ROUND((ROUND(((2600-$AI42)/$AH42)*$AJ42,2)+ROUND($AI42*9%,2))*'umowa o pracę'!$E$8,2),IF(AND($AH42+$AI42&gt;=2600,$AI42&gt;=2600),ROUND((ROUND(2600*9%,2))*'umowa o pracę'!$E$8,2),IF(AND($AH42+$AI42&gt;=2600,$AH42&gt;=2600,$AI42&lt;2600),ROUND((ROUND($AI42*9%,2)+ROUND(((2600-$AI42)/$AH42)*$AJ42,2))*'umowa o pracę'!$E$8,2),0)))),0)))&gt;$J42,$J42,IF(AND($AG42=1,$I42&gt;0),ROUND(IF($AH42+$AI42&gt;=2600,2600*'umowa o pracę'!$E$8,($AH42+$AI42)*'umowa o pracę'!$E$8),2)+IF($AI42=0,ROUND(IF($AH42&gt;2600,ROUND($AK42/$AH42*2600,2),$AK42)*'umowa o pracę'!$E$8,2),ROUND(IF($AH42&gt;2600,ROUND($AK42/$AH42*2600,2),$AK42)*'umowa o pracę'!$E$8,2)),ROUND(IF($AH42+$AI42&gt;=2600,2600*'umowa o pracę'!$E$8,($AH42+$AI42)*'umowa o pracę'!$E$8),2)-IF($AI42=0,ROUND(ROUND(IF($AH42&gt;2600,ROUND($AJ42/$AH42*2600,2),$AJ42),2)*'umowa o pracę'!$E$8,2),IF($AI42&gt;0,IF($AH42+$AI42&lt;2600,ROUND(ROUND($AJ42+ROUND($AI42*9%,2),2)*'umowa o pracę'!$E$8,2),IF(AND($AH42+$AI42&gt;=2600,$AI42&lt;2600,$AH42&lt;2600),ROUND((ROUND(((2600-$AI42)/$AH42)*$AJ42,2)+ROUND($AI42*9%,2))*'umowa o pracę'!$E$8,2),IF(AND($AH42+$AI42&gt;=2600,$AI42&gt;=2600),ROUND((ROUND(2600*9%,2))*'umowa o pracę'!$E$8,2),IF(AND($AH42+$AI42&gt;=2600,$AH42&gt;=2600,$AI42&lt;2600),ROUND((ROUND($AI42*9%,2)+ROUND(((2600-$AI42)/$AH42)*$AJ42,2))*'umowa o pracę'!$E$8,2),0)))),0))))&gt;$J42,$J42,IF(IF(AND($AG42=1,$I42&gt;0),ROUND(IF($AH42+$AI42&gt;=2600,2600*'umowa o pracę'!$E$8,($AH42+$AI42)*'umowa o pracę'!$E$8),2)+IF($AI42=0,ROUND(IF($AH42&gt;2600,ROUND($AK42/$AH42*2600,2),$AK42)*'umowa o pracę'!$E$8,2),ROUND(IF($AH42&gt;2600,ROUND($AK42/$AH42*2600,2),$AK42)*'umowa o pracę'!$E$8,2)),ROUND(IF($AH42+$AI42&gt;=2600,2600*'umowa o pracę'!$E$8,($AH42+$AI42)*'umowa o pracę'!$E$8),2)-IF($AI42=0,ROUND(ROUND(IF($AH42&gt;2600,ROUND($AJ42/$AH42*2600,2),$AJ42),2)*'umowa o pracę'!$E$8,2),IF($AI42&gt;0,IF($AH42+$AI42&lt;2600,ROUND(ROUND($AJ42+ROUND($AI42*9%,2),2)*'umowa o pracę'!$E$8,2),IF(AND($AH42+$AI42&gt;=2600,$AI42&lt;2600,$AH42&lt;2600),ROUND((ROUND(((2600-$AI42)/$AH42)*$AJ42,2)+ROUND($AI42*9%,2))*'umowa o pracę'!$E$8,2),IF(AND($AH42+$AI42&gt;=2600,$AI42&gt;=2600),ROUND((ROUND(2600*9%,2))*'umowa o pracę'!$E$8,2),IF(AND($AH42+$AI42&gt;=2600,$AH42&gt;=2600,$AI42&lt;2600),ROUND((ROUND($AI42*9%,2)+ROUND(((2600-$AI42)/$AH42)*$AJ42,2))*'umowa o pracę'!$E$8,2),0)))),0)))&gt;$J42,$J42,IF(AND($AG42=1,$I42&gt;0),ROUND(IF($AH42+$AI42&gt;=2600,2600*'umowa o pracę'!$E$8,($AH42+$AI42)*'umowa o pracę'!$E$8),2)+IF($AI42=0,ROUND(IF($AH42&gt;2600,ROUND($AK42/$AH42*2600,2),$AK42)*'umowa o pracę'!$E$8,2),ROUND(IF($AH42&gt;2600,ROUND($AK42/$AH42*2600,2),$AK42)*'umowa o pracę'!$E$8,2)),ROUND(IF($AH42+$AI42&gt;=2600,2600*'umowa o pracę'!$E$8,($AH42+$AI42)*'umowa o pracę'!$E$8),2)-IF(AND($AI42=0,I42&gt;0),ROUND(ROUND(IF($AH42&gt;2600,ROUND($AJ42/$AH42*2600,2),$AJ42),2)*'umowa o pracę'!$E$8,2),IF($AI42&gt;0,IF($AH42+$AI42&lt;2600,ROUND(ROUND($AJ42+ROUND($AI42*9%,2),2)*'umowa o pracę'!$E$8,2),IF(AND($AH42+$AI42&gt;=2600,$AI42&lt;2600,$AH42&lt;2600),ROUND((ROUND(((2600-$AI42)/$AH42)*$AJ42,2)+ROUND($AI42*9%,2))*'umowa o pracę'!$E$8,2),IF(AND($AH42+$AI42&gt;=2600,$AI42&gt;=2600),ROUND((ROUND(2600*9%,2))*'umowa o pracę'!$E$8,2),IF(AND($AH42+$AI42&gt;=2600,$AH42&gt;=2600,$AI42&lt;2600),ROUND((ROUND($AI42*9%,2)+ROUND(((2600-$AI42)/$AH42)*$AJ42,2))*'umowa o pracę'!$E$8,2),0)))),0)))))</f>
        <v>0</v>
      </c>
      <c r="AN42" s="32">
        <f>IF(IF(IF(AND($AG42=1,$I42&gt;0),ROUND(IF($AH42+$AI42&gt;=2800,2800*'umowa o pracę'!$E$8,($AH42+$AI42)*'umowa o pracę'!$E$8),2)+IF($AI42=0,ROUND(IF($AH42&gt;2800,ROUND($AK42/$AH42*2800,2),$AK42)*'umowa o pracę'!$E$8,2),ROUND(IF($AH42&gt;2800,ROUND($AK42/$AH42*2800,2),$AK42)*'umowa o pracę'!$E$8,2)),ROUND(IF($AH42+$AI42&gt;=2800,2800*'umowa o pracę'!$E$8,($AH42+$AI42)*'umowa o pracę'!$E$8),2)-IF($AI42=0,ROUND(ROUND(IF($AH42&gt;2800,ROUND($AJ42/$AH42*2800,2),$AJ42),2)*'umowa o pracę'!$E$8,2),IF($AI42&gt;0,IF($AH42+$AI42&lt;2800,ROUND(ROUND($AJ42+ROUND($AI42*9%,2),2)*'umowa o pracę'!$E$8,2),IF(AND($AH42+$AI42&gt;=2800,$AI42&lt;2800,$AH42&lt;2800),ROUND((ROUND(((2800-$AI42)/$AH42)*$AJ42,2)+ROUND($AI42*9%,2))*'umowa o pracę'!$E$8,2),IF(AND($AH42+$AI42&gt;=2800,$AI42&gt;=2800),ROUND((ROUND(2800*9%,2))*'umowa o pracę'!$E$8,2),IF(AND($AH42+$AI42&gt;=2800,$AH42&gt;=2800,$AI42&lt;2800),ROUND((ROUND($AI42*9%,2)+ROUND(((2800-$AI42)/$AH42)*$AJ42,2))*'umowa o pracę'!$E$8,2),0)))),0)))&gt;$J42,$J42,IF(AND($AG42=1,$I42&gt;0),ROUND(IF($AH42+$AI42&gt;=2800,2800*'umowa o pracę'!$E$8,($AH42+$AI42)*'umowa o pracę'!$E$8),2)+IF($AI42=0,ROUND(IF($AH42&gt;2800,ROUND($AK42/$AH42*2800,2),$AK42)*'umowa o pracę'!$E$8,2),ROUND(IF($AH42&gt;2800,ROUND($AK42/$AH42*2800,2),$AK42)*'umowa o pracę'!$E$8,2)),ROUND(IF($AH42+$AI42&gt;=2800,2800*'umowa o pracę'!$E$8,($AH42+$AI42)*'umowa o pracę'!$E$8),2)-IF($AI42=0,ROUND(ROUND(IF($AH42&gt;2800,ROUND($AJ42/$AH42*2800,2),$AJ42),2)*'umowa o pracę'!$E$8,2),IF($AI42&gt;0,IF($AH42+$AI42&lt;2800,ROUND(ROUND($AJ42+ROUND($AI42*9%,2),2)*'umowa o pracę'!$E$8,2),IF(AND($AH42+$AI42&gt;=2800,$AI42&lt;2800,$AH42&lt;2800),ROUND((ROUND(((2800-$AI42)/$AH42)*$AJ42,2)+ROUND($AI42*9%,2))*'umowa o pracę'!$E$8,2),IF(AND($AH42+$AI42&gt;=2800,$AI42&gt;=2800),ROUND((ROUND(2800*9%,2))*'umowa o pracę'!$E$8,2),IF(AND($AH42+$AI42&gt;=2800,$AH42&gt;=2800,$AI42&lt;2800),ROUND((ROUND($AI42*9%,2)+ROUND(((2800-$AI42)/$AH42)*$AJ42,2))*'umowa o pracę'!$E$8,2),0)))),0))))&gt;$J42,$J42,IF(IF(AND($AG42=1,$I42&gt;0),ROUND(IF($AH42+$AI42&gt;=2800,2800*'umowa o pracę'!$E$8,($AH42+$AI42)*'umowa o pracę'!$E$8),2)+IF($AI42=0,ROUND(IF($AH42&gt;2800,ROUND($AK42/$AH42*2800,2),$AK42)*'umowa o pracę'!$E$8,2),ROUND(IF($AH42&gt;2800,ROUND($AK42/$AH42*2800,2),$AK42)*'umowa o pracę'!$E$8,2)),ROUND(IF($AH42+$AI42&gt;=2800,2800*'umowa o pracę'!$E$8,($AH42+$AI42)*'umowa o pracę'!$E$8),2)-IF($AI42=0,ROUND(ROUND(IF($AH42&gt;2800,ROUND($AJ42/$AH42*2800,2),$AJ42),2)*'umowa o pracę'!$E$8,2),IF($AI42&gt;0,IF($AH42+$AI42&lt;2800,ROUND(ROUND($AJ42+ROUND($AI42*9%,2),2)*'umowa o pracę'!$E$8,2),IF(AND($AH42+$AI42&gt;=2800,$AI42&lt;2800,$AH42&lt;2800),ROUND((ROUND(((2800-$AI42)/$AH42)*$AJ42,2)+ROUND($AI42*9%,2))*'umowa o pracę'!$E$8,2),IF(AND($AH42+$AI42&gt;=2800,$AI42&gt;=2800),ROUND((ROUND(2800*9%,2))*'umowa o pracę'!$E$8,2),IF(AND($AH42+$AI42&gt;=2800,$AH42&gt;=2800,$AI42&lt;2800),ROUND((ROUND($AI42*9%,2)+ROUND(((2800-$AI42)/$AH42)*$AJ42,2))*'umowa o pracę'!$E$8,2),0)))),0)))&gt;$J42,$J42,IF(AND($AG42=1,$I42&gt;0),ROUND(IF($AH42+$AI42&gt;=2800,2800*'umowa o pracę'!$E$8,($AH42+$AI42)*'umowa o pracę'!$E$8),2)+IF($AI42=0,ROUND(IF($AH42&gt;2800,ROUND($AK42/$AH42*2800,2),$AK42)*'umowa o pracę'!$E$8,2),ROUND(IF($AH42&gt;2800,ROUND($AK42/$AH42*2800,2),$AK42)*'umowa o pracę'!$E$8,2)),ROUND(IF($AH42+$AI42&gt;=2800,2800*'umowa o pracę'!$E$8,($AH42+$AI42)*'umowa o pracę'!$E$8),2)-IF(AND($AI42=0,I42&gt;0),ROUND(ROUND(IF($AH42&gt;2800,ROUND($AJ42/$AH42*2800,2),$AJ42),2)*'umowa o pracę'!$E$8,2),IF($AI42&gt;0,IF($AH42+$AI42&lt;2800,ROUND(ROUND($AJ42+ROUND($AI42*9%,2),2)*'umowa o pracę'!$E$8,2),IF(AND($AH42+$AI42&gt;=2800,$AI42&lt;2800,$AH42&lt;2800),ROUND((ROUND(((2800-$AI42)/$AH42)*$AJ42,2)+ROUND($AI42*9%,2))*'umowa o pracę'!$E$8,2),IF(AND($AH42+$AI42&gt;=2800,$AI42&gt;=2800),ROUND((ROUND(2800*9%,2))*'umowa o pracę'!$E$8,2),IF(AND($AH42+$AI42&gt;=2800,$AH42&gt;=2800,$AI42&lt;2800),ROUND((ROUND($AI42*9%,2)+ROUND(((2800-$AI42)/$AH42)*$AJ42,2))*'umowa o pracę'!$E$8,2),0)))),0)))))</f>
        <v>0</v>
      </c>
      <c r="AO42" s="32">
        <f>IF('umowa o pracę'!$E$7=2020,IF(IF($AG42=1,IF($AI42=0,ROUND(IF($AH42&gt;2600,ROUND($AJ42/$AH42*2600,2),$AJ42)*'umowa o pracę'!$E$8,2),IF($AH42+$AI42&lt;2600,ROUND(ROUND($AJ42+ROUND($AI42*9%,2),2)*'umowa o pracę'!$E$8,2),IF(AND($AH42+$AI42&gt;=2600,$AH42&lt;2600),ROUND((ROUND($AJ42+ROUND((2600-$AH42)*9%,2),2))*'umowa o pracę'!$E$8,2),IF(AND($AH42+$AI42&gt;=2600,$AH42&gt;=2600),ROUND(ROUND($AJ42/$AH42*2600,2)*'umowa o pracę'!$E$8,2),0)))),0)&gt;$H42,$H42,IF($AG42=1,IF($AI42=0,ROUND(IF($AH42&gt;2600,ROUND($AJ42/$AH42*2600,2),$AJ42)*'umowa o pracę'!$E$8,2),IF($AH42+$AI42&lt;2600,ROUND(ROUND($AJ42+ROUND($AI42*9%,2),2)*'umowa o pracę'!$E$8,2),IF(AND($AH42+$AI42&gt;=2600,$AH42&lt;2600),ROUND((ROUND($AJ42+ROUND((2600-$AH42)*9%,2),2))*'umowa o pracę'!$E$8,2),IF(AND($AH42+$AI42&gt;=2600,$AH42&gt;=2600),ROUND(ROUND($AJ42/$AH42*2600,2)*'umowa o pracę'!$E$8,2),0)))),0)),IF('umowa o pracę'!$E$7=2021,IF(IF($AG42=1,IF($AI42=0,ROUND(IF($AH42&gt;2800,ROUND($AJ42/$AH42*2800,2),$AJ42)*'umowa o pracę'!$E$8,2),IF($AH42+$AI42&lt;2800,ROUND(ROUND($AJ42+ROUND($AI42*9%,2),2)*'umowa o pracę'!$E$8,2),IF(AND($AH42+$AI42&gt;=2800,$AH42&lt;2800),ROUND((ROUND($AJ42+ROUND((2800-$AH42)*9%,2),2))*'umowa o pracę'!$E$8,2),IF(AND($AH42+$AI42&gt;=2800,$AH42&gt;=2800),ROUND(ROUND($AJ42/$AH42*2800,2)*'umowa o pracę'!$E$8,2),0)))),0)&gt;$H42,$H42,IF($AG42=1,IF($AI42=0,ROUND(IF($AH42&gt;2800,ROUND($AJ42/$AH42*2800,2),$AJ42)*'umowa o pracę'!$E$8,2),IF($AH42+$AI42&lt;2800,ROUND(ROUND($AJ42+ROUND($AI42*9%,2),2)*'umowa o pracę'!$E$8,2),IF(AND($AH42+$AI42&gt;=2800,$AH42&lt;2800),ROUND((ROUND($AJ42+ROUND((2800-$AH42)*9%,2),2))*'umowa o pracę'!$E$8,2),IF(AND($AH42+$AI42&gt;=2800,$AH42&gt;=2800),ROUND(ROUND($AJ42/$AH42*2800,2)*'umowa o pracę'!$E$8,2),0)))),0)),0))</f>
        <v>0</v>
      </c>
      <c r="AP42" s="32">
        <f>IF('umowa o pracę'!$E$7=2020,IF(IF($AG42=1,IF($AI42=0,ROUND(IF($AH42&gt;2600,ROUND($AK42/$AH42*2600,2),$AK42)*'umowa o pracę'!$E$8,2),ROUND(IF($AH42&gt;2600,ROUND($AK42/$AH42*2600,2),$AK42)*'umowa o pracę'!$E$8,2)),0)&gt;$I42,$I42,IF($AG42=1,IF($AI42=0,ROUND(IF($AH42&gt;2600,ROUND($AK42/$AH42*2600,2),$AK42)*'umowa o pracę'!$E$8,2),ROUND(IF($AH42&gt;2600,ROUND($AK42/$AH42*2600,2),$AK42)*'umowa o pracę'!$E$8,2)),0)),IF('umowa o pracę'!$E$7=2021,IF(IF($AG42=1,IF($AI42=0,ROUND(IF($AH42&gt;2800,ROUND($AK42/$AH42*2800,2),$AK42)*'umowa o pracę'!$E$8,2),ROUND(IF($AH42&gt;2800,ROUND($AK42/$AH42*2800,2),$AK42)*'umowa o pracę'!$E$8,2)),0)&gt;$I42,$I42,IF($AG42=1,IF($AI42=0,ROUND(IF($AH42&gt;2800,ROUND($AK42/$AH42*2800,2),$AK42)*'umowa o pracę'!$E$8,2),ROUND(IF($AH42&gt;2800,ROUND($AK42/$AH42*2800,2),$AK42)*'umowa o pracę'!$E$8,2)),0)),0))</f>
        <v>0</v>
      </c>
      <c r="AQ42" s="56">
        <f>IF('umowa o pracę'!$E$7=2020,$AM42,IF('umowa o pracę'!$E$7=2021,$AN42,0))</f>
        <v>0</v>
      </c>
      <c r="AR42" s="33">
        <f>IF('umowa o pracę'!$E$7=0,0,U42+AF42+AQ42)</f>
        <v>0</v>
      </c>
      <c r="AS42" s="19"/>
      <c r="AT42" s="19"/>
      <c r="AU42" s="19"/>
      <c r="AV42" s="233"/>
      <c r="AW42" s="234"/>
      <c r="AX42" s="19">
        <f t="shared" si="2"/>
        <v>10</v>
      </c>
      <c r="AY42" s="19"/>
      <c r="AZ42" s="234">
        <f t="shared" si="3"/>
        <v>0</v>
      </c>
      <c r="BA42" s="234">
        <f t="shared" si="4"/>
        <v>0</v>
      </c>
      <c r="BB42" s="234">
        <f t="shared" si="5"/>
        <v>0</v>
      </c>
      <c r="BC42" s="234">
        <f t="shared" si="6"/>
        <v>0</v>
      </c>
      <c r="BD42" s="234">
        <f t="shared" si="7"/>
        <v>0</v>
      </c>
      <c r="BE42" s="234">
        <f t="shared" si="8"/>
        <v>0</v>
      </c>
      <c r="BF42" s="234">
        <f t="shared" si="9"/>
        <v>0</v>
      </c>
      <c r="BG42" s="234">
        <f t="shared" si="10"/>
        <v>0</v>
      </c>
      <c r="BH42" s="234">
        <f t="shared" si="11"/>
        <v>0</v>
      </c>
      <c r="BI42" s="238">
        <f t="shared" si="12"/>
        <v>0</v>
      </c>
      <c r="BJ42" s="236"/>
      <c r="BK42" s="236"/>
      <c r="BL42" s="237"/>
    </row>
    <row r="43" spans="1:64" ht="15.75" customHeight="1" x14ac:dyDescent="0.25">
      <c r="A43" s="129">
        <v>32</v>
      </c>
      <c r="B43" s="57"/>
      <c r="C43" s="57"/>
      <c r="D43" s="36"/>
      <c r="E43" s="36"/>
      <c r="F43" s="242"/>
      <c r="G43" s="37">
        <v>1</v>
      </c>
      <c r="H43" s="58">
        <v>0</v>
      </c>
      <c r="I43" s="59">
        <v>0</v>
      </c>
      <c r="J43" s="60">
        <v>0</v>
      </c>
      <c r="K43" s="52">
        <v>1</v>
      </c>
      <c r="L43" s="39">
        <v>0</v>
      </c>
      <c r="M43" s="39">
        <v>0</v>
      </c>
      <c r="N43" s="39">
        <v>0</v>
      </c>
      <c r="O43" s="39">
        <v>0</v>
      </c>
      <c r="P43" s="35">
        <f>IF('umowa o pracę'!$E$7=2020,ROUND(IF($L43&gt;=2600,2600*'umowa o pracę'!$E$8,$L43*'umowa o pracę'!$E$8),2),IF('umowa o pracę'!$E$7=2021,ROUND(IF($L43&gt;=2800,2800*'umowa o pracę'!$E$8,$L43*'umowa o pracę'!$E$8),2),0))</f>
        <v>0</v>
      </c>
      <c r="Q43" s="252">
        <f>IF(IF(IF(AND($K43=1,$I43&gt;0),ROUND(IF($L43+$M43&gt;=2600,2600*'umowa o pracę'!$E$8,($L43+$M43)*'umowa o pracę'!$E$8),2)+IF($M43=0,ROUND(IF($L43&gt;2600,ROUND($O43/$L43*2600,2),$O43)*'umowa o pracę'!$E$8,2),ROUND(IF($L43&gt;2600,ROUND($O43/$L43*2600,2),$O43)*'umowa o pracę'!$E$8,2)),ROUND(IF($L43+$M43&gt;=2600,2600*'umowa o pracę'!$E$8,($L43+$M43)*'umowa o pracę'!$E$8),2)-IF($M43=0,ROUND(ROUND(IF($L43&gt;2600,ROUND($N43/$L43*2600,2),$N43),2)*'umowa o pracę'!$E$8,2),IF($M43&gt;0,IF($L43+$M43&lt;2600,ROUND(ROUND($N43+ROUND($M43*9%,2),2)*'umowa o pracę'!$E$8,2),IF(AND($L43+$M43&gt;=2600,$M43&lt;2600,$L43&lt;2600),ROUND((ROUND(((2600-$M43)/$L43)*$N43,2)+ROUND($M43*9%,2))*'umowa o pracę'!$E$8,2),IF(AND($L43+$M43&gt;=2600,$M43&gt;=2600),ROUND((ROUND(2600*9%,2))*'umowa o pracę'!$E$8,2),IF(AND($L43+$M43&gt;=2600,$L43&gt;=2600,$M43&lt;2600),ROUND((ROUND($M43*9%,2)+ROUND(((2600-$M43)/$L43)*$N43,2))*'umowa o pracę'!$E$8,2),0)))),0)))&gt;$J43,$J43,IF(AND($K43=1,$I43&gt;0),ROUND(IF($L43+$M43&gt;=2600,2600*'umowa o pracę'!$E$8,($L43+$M43)*'umowa o pracę'!$E$8),2)+IF($M43=0,ROUND(IF($L43&gt;2600,ROUND($O43/$L43*2600,2),$O43)*'umowa o pracę'!$E$8,2),ROUND(IF($L43&gt;2600,ROUND($O43/$L43*2600,2),$O43)*'umowa o pracę'!$E$8,2)),ROUND(IF($L43+$M43&gt;=2600,2600*'umowa o pracę'!$E$8,($L43+$M43)*'umowa o pracę'!$E$8),2)-IF($M43=0,ROUND(ROUND(IF($L43&gt;2600,ROUND($N43/$L43*2600,2),$N43),2)*'umowa o pracę'!$E$8,2),IF($M43&gt;0,IF($L43+$M43&lt;2600,ROUND(ROUND($N43+ROUND($M43*9%,2),2)*'umowa o pracę'!$E$8,2),IF(AND($L43+$M43&gt;=2600,$M43&lt;2600,$L43&lt;2600),ROUND((ROUND(((2600-$M43)/$L43)*$N43,2)+ROUND($M43*9%,2))*'umowa o pracę'!$E$8,2),IF(AND($L43+$M43&gt;=2600,$M43&gt;=2600),ROUND((ROUND(2600*9%,2))*'umowa o pracę'!$E$8,2),IF(AND($L43+$M43&gt;=2600,$L43&gt;=2600,$M43&lt;2600),ROUND((ROUND($M43*9%,2)+ROUND(((2600-$M43)/$L43)*$N43,2))*'umowa o pracę'!$E$8,2),0)))),0))))&gt;$J43,$J43,IF(IF(AND($K43=1,$I43&gt;0),ROUND(IF($L43+$M43&gt;=2600,2600*'umowa o pracę'!$E$8,($L43+$M43)*'umowa o pracę'!$E$8),2)+IF($M43=0,ROUND(IF($L43&gt;2600,ROUND($O43/$L43*2600,2),$O43)*'umowa o pracę'!$E$8,2),ROUND(IF($L43&gt;2600,ROUND($O43/$L43*2600,2),$O43)*'umowa o pracę'!$E$8,2)),ROUND(IF($L43+$M43&gt;=2600,2600*'umowa o pracę'!$E$8,($L43+$M43)*'umowa o pracę'!$E$8),2)-IF($M43=0,ROUND(ROUND(IF($L43&gt;2600,ROUND($N43/$L43*2600,2),$N43),2)*'umowa o pracę'!$E$8,2),IF($M43&gt;0,IF($L43+$M43&lt;2600,ROUND(ROUND($N43+ROUND($M43*9%,2),2)*'umowa o pracę'!$E$8,2),IF(AND($L43+$M43&gt;=2600,$M43&lt;2600,$L43&lt;2600),ROUND((ROUND(((2600-$M43)/$L43)*$N43,2)+ROUND($M43*9%,2))*'umowa o pracę'!$E$8,2),IF(AND($L43+$M43&gt;=2600,$M43&gt;=2600),ROUND((ROUND(2600*9%,2))*'umowa o pracę'!$E$8,2),IF(AND($L43+$M43&gt;=2600,$L43&gt;=2600,$M43&lt;2600),ROUND((ROUND($M43*9%,2)+ROUND(((2600-$M43)/$L43)*$N43,2))*'umowa o pracę'!$E$8,2),0)))),0)))&gt;$J43,$J43,IF(AND($K43=1,$I43&gt;0),ROUND(IF($L43+$M43&gt;=2600,2600*'umowa o pracę'!$E$8,($L43+$M43)*'umowa o pracę'!$E$8),2)+IF($M43=0,ROUND(IF($L43&gt;2600,ROUND($O43/$L43*2600,2),$O43)*'umowa o pracę'!$E$8,2),ROUND(IF($L43&gt;2600,ROUND($O43/$L43*2600,2),$O43)*'umowa o pracę'!$E$8,2)),ROUND(IF($L43+$M43&gt;=2600,2600*'umowa o pracę'!$E$8,($L43+$M43)*'umowa o pracę'!$E$8),2)-IF(AND($M43=0,I43&gt;0),ROUND(ROUND(IF($L43&gt;2600,ROUND($N43/$L43*2600,2),$N43),2)*'umowa o pracę'!$E$8,2),IF($M43&gt;0,IF($L43+$M43&lt;2600,ROUND(ROUND($N43+ROUND($M43*9%,2),2)*'umowa o pracę'!$E$8,2),IF(AND($L43+$M43&gt;=2600,$M43&lt;2600,$L43&lt;2600),ROUND((ROUND(((2600-$M43)/$L43)*$N43,2)+ROUND($M43*9%,2))*'umowa o pracę'!$E$8,2),IF(AND($L43+$M43&gt;=2600,$M43&gt;=2600),ROUND((ROUND(2600*9%,2))*'umowa o pracę'!$E$8,2),IF(AND($L43+$M43&gt;=2600,$L43&gt;=2600,$M43&lt;2600),ROUND((ROUND($M43*9%,2)+ROUND(((2600-$M43)/$L43)*$N43,2))*'umowa o pracę'!$E$8,2),0)))),0)))))</f>
        <v>0</v>
      </c>
      <c r="R43" s="252">
        <f>IF(IF(IF(AND($K43=1,$I43&gt;0),ROUND(IF($L43+$M43&gt;=2800,2800*'umowa o pracę'!$E$8,($L43+$M43)*'umowa o pracę'!$E$8),2)+IF($M43=0,ROUND(IF($L43&gt;2800,ROUND($O43/$L43*2800,2),$O43)*'umowa o pracę'!$E$8,2),ROUND(IF($L43&gt;2800,ROUND($O43/$L43*2800,2),$O43)*'umowa o pracę'!$E$8,2)),ROUND(IF($L43+$M43&gt;=2800,2800*'umowa o pracę'!$E$8,($L43+$M43)*'umowa o pracę'!$E$8),2)-IF($M43=0,ROUND(ROUND(IF($L43&gt;2800,ROUND($N43/$L43*2800,2),$N43),2)*'umowa o pracę'!$E$8,2),IF($M43&gt;0,IF($L43+$M43&lt;2800,ROUND(ROUND($N43+ROUND($M43*9%,2),2)*'umowa o pracę'!$E$8,2),IF(AND($L43+$M43&gt;=2800,$M43&lt;2800,$L43&lt;2800),ROUND((ROUND(((2800-$M43)/$L43)*$N43,2)+ROUND($M43*9%,2))*'umowa o pracę'!$E$8,2),IF(AND($L43+$M43&gt;=2800,$M43&gt;=2800),ROUND((ROUND(2800*9%,2))*'umowa o pracę'!$E$8,2),IF(AND($L43+$M43&gt;=2800,$L43&gt;=2800,$M43&lt;2800),ROUND((ROUND($M43*9%,2)+ROUND(((2800-$M43)/$L43)*$N43,2))*'umowa o pracę'!$E$8,2),0)))),0)))&gt;$J43,$J43,IF(AND($K43=1,$I43&gt;0),ROUND(IF($L43+$M43&gt;=2800,2800*'umowa o pracę'!$E$8,($L43+$M43)*'umowa o pracę'!$E$8),2)+IF($M43=0,ROUND(IF($L43&gt;2800,ROUND($O43/$L43*2800,2),$O43)*'umowa o pracę'!$E$8,2),ROUND(IF($L43&gt;2800,ROUND($O43/$L43*2800,2),$O43)*'umowa o pracę'!$E$8,2)),ROUND(IF($L43+$M43&gt;=2800,2800*'umowa o pracę'!$E$8,($L43+$M43)*'umowa o pracę'!$E$8),2)-IF($M43=0,ROUND(ROUND(IF($L43&gt;2800,ROUND($N43/$L43*2800,2),$N43),2)*'umowa o pracę'!$E$8,2),IF($M43&gt;0,IF($L43+$M43&lt;2800,ROUND(ROUND($N43+ROUND($M43*9%,2),2)*'umowa o pracę'!$E$8,2),IF(AND($L43+$M43&gt;=2800,$M43&lt;2800,$L43&lt;2800),ROUND((ROUND(((2800-$M43)/$L43)*$N43,2)+ROUND($M43*9%,2))*'umowa o pracę'!$E$8,2),IF(AND($L43+$M43&gt;=2800,$M43&gt;=2800),ROUND((ROUND(2800*9%,2))*'umowa o pracę'!$E$8,2),IF(AND($L43+$M43&gt;=2800,$L43&gt;=2800,$M43&lt;2800),ROUND((ROUND($M43*9%,2)+ROUND(((2800-$M43)/$L43)*$N43,2))*'umowa o pracę'!$E$8,2),0)))),0))))&gt;$J43,$J43,IF(IF(AND($K43=1,$I43&gt;0),ROUND(IF($L43+$M43&gt;=2800,2800*'umowa o pracę'!$E$8,($L43+$M43)*'umowa o pracę'!$E$8),2)+IF($M43=0,ROUND(IF($L43&gt;2800,ROUND($O43/$L43*2800,2),$O43)*'umowa o pracę'!$E$8,2),ROUND(IF($L43&gt;2800,ROUND($O43/$L43*2800,2),$O43)*'umowa o pracę'!$E$8,2)),ROUND(IF($L43+$M43&gt;=2800,2800*'umowa o pracę'!$E$8,($L43+$M43)*'umowa o pracę'!$E$8),2)-IF($M43=0,ROUND(ROUND(IF($L43&gt;2800,ROUND($N43/$L43*2800,2),$N43),2)*'umowa o pracę'!$E$8,2),IF($M43&gt;0,IF($L43+$M43&lt;2800,ROUND(ROUND($N43+ROUND($M43*9%,2),2)*'umowa o pracę'!$E$8,2),IF(AND($L43+$M43&gt;=2800,$M43&lt;2800,$L43&lt;2800),ROUND((ROUND(((2800-$M43)/$L43)*$N43,2)+ROUND($M43*9%,2))*'umowa o pracę'!$E$8,2),IF(AND($L43+$M43&gt;=2800,$M43&gt;=2800),ROUND((ROUND(2800*9%,2))*'umowa o pracę'!$E$8,2),IF(AND($L43+$M43&gt;=2800,$L43&gt;=2800,$M43&lt;2800),ROUND((ROUND($M43*9%,2)+ROUND(((2800-$M43)/$L43)*$N43,2))*'umowa o pracę'!$E$8,2),0)))),0)))&gt;$J43,$J43,IF(AND($K43=1,$I43&gt;0),ROUND(IF($L43+$M43&gt;=2800,2800*'umowa o pracę'!$E$8,($L43+$M43)*'umowa o pracę'!$E$8),2)+IF($M43=0,ROUND(IF($L43&gt;2800,ROUND($O43/$L43*2800,2),$O43)*'umowa o pracę'!$E$8,2),ROUND(IF($L43&gt;2800,ROUND($O43/$L43*2800,2),$O43)*'umowa o pracę'!$E$8,2)),ROUND(IF($L43+$M43&gt;=2800,2800*'umowa o pracę'!$E$8,($L43+$M43)*'umowa o pracę'!$E$8),2)-IF(AND($M43=0,I43&gt;0),ROUND(ROUND(IF($L43&gt;2800,ROUND($N43/$L43*2800,2),$N43),2)*'umowa o pracę'!$E$8,2),IF($M43&gt;0,IF($L43+$M43&lt;2800,ROUND(ROUND($N43+ROUND($M43*9%,2),2)*'umowa o pracę'!$E$8,2),IF(AND($L43+$M43&gt;=2800,$M43&lt;2800,$L43&lt;2800),ROUND((ROUND(((2800-$M43)/$L43)*$N43,2)+ROUND($M43*9%,2))*'umowa o pracę'!$E$8,2),IF(AND($L43+$M43&gt;=2800,$M43&gt;=2800),ROUND((ROUND(2800*9%,2))*'umowa o pracę'!$E$8,2),IF(AND($L43+$M43&gt;=2800,$L43&gt;=2800,$M43&lt;2800),ROUND((ROUND($M43*9%,2)+ROUND(((2800-$M43)/$L43)*$N43,2))*'umowa o pracę'!$E$8,2),0)))),0)))))</f>
        <v>0</v>
      </c>
      <c r="S43" s="32">
        <f>IF('umowa o pracę'!$E$7=2020,IF(IF($K43=1,IF($M43=0,ROUND(IF($L43&gt;2600,ROUND($N43/$L43*2600,2),$N43)*'umowa o pracę'!$E$8,2),IF($L43+$M43&lt;2600,ROUND(ROUND($N43+ROUND($M43*9%,2),2)*'umowa o pracę'!$E$8,2),IF(AND($L43+$M43&gt;=2600,$L43&lt;2600),ROUND((ROUND($N43+ROUND((2600-$L43)*9%,2),2))*'umowa o pracę'!$E$8,2),IF(AND($L43+$M43&gt;=2600,$L43&gt;=2600),ROUND(ROUND($N43/$L43*2600,2)*'umowa o pracę'!$E$8,2),0)))),0)&gt;$H43,$H43,IF($K43=1,IF($M43=0,ROUND(IF($L43&gt;2600,ROUND($N43/$L43*2600,2),$N43)*'umowa o pracę'!$E$8,2),IF($L43+$M43&lt;2600,ROUND(ROUND($N43+ROUND($M43*9%,2),2)*'umowa o pracę'!$E$8,2),IF(AND($L43+$M43&gt;=2600,$L43&lt;2600),ROUND((ROUND($N43+ROUND((2600-$L43)*9%,2),2))*'umowa o pracę'!$E$8,2),IF(AND($L43+$M43&gt;=2600,$L43&gt;=2600),ROUND(ROUND($N43/$L43*2600,2)*'umowa o pracę'!$E$8,2),0)))),0)),IF('umowa o pracę'!$E$7=2021,IF(IF($K43=1,IF($M43=0,ROUND(IF($L43&gt;2800,ROUND($N43/$L43*2800,2),$N43)*'umowa o pracę'!$E$8,2),IF($L43+$M43&lt;2800,ROUND(ROUND($N43+ROUND($M43*9%,2),2)*'umowa o pracę'!$E$8,2),IF(AND($L43+$M43&gt;=2800,$L43&lt;2800),ROUND((ROUND($N43+ROUND((2800-$L43)*9%,2),2))*'umowa o pracę'!$E$8,2),IF(AND($L43+$M43&gt;=2800,$L43&gt;=2800),ROUND(ROUND($N43/$L43*2800,2)*'umowa o pracę'!$E$8,2),0)))),0)&gt;$H43,$H43,IF($K43=1,IF($M43=0,ROUND(IF($L43&gt;2800,ROUND($N43/$L43*2800,2),$N43)*'umowa o pracę'!$E$8,2),IF($L43+$M43&lt;2800,ROUND(ROUND($N43+ROUND($M43*9%,2),2)*'umowa o pracę'!$E$8,2),IF(AND($L43+$M43&gt;=2800,$L43&lt;2800),ROUND((ROUND($N43+ROUND((2800-$L43)*9%,2),2))*'umowa o pracę'!$E$8,2),IF(AND($L43+$M43&gt;=2800,$L43&gt;=2800),ROUND(ROUND($N43/$L43*2800,2)*'umowa o pracę'!$E$8,2),0)))),0)),0))</f>
        <v>0</v>
      </c>
      <c r="T43" s="32">
        <f>IF('umowa o pracę'!$E$7=2020,IF(IF($K43=1,IF($M43=0,ROUND(IF($L43&gt;2600,ROUND($O43/$L43*2600,2),$O43)*'umowa o pracę'!$E$8,2),ROUND(IF($L43&gt;2600,ROUND($O43/$L43*2600,2),$O43)*'umowa o pracę'!$E$8,2)),0)&gt;$I43,$I43,IF($K43=1,IF($M43=0,ROUND(IF($L43&gt;2600,ROUND($O43/$L43*2600,2),$O43)*'umowa o pracę'!$E$8,2),ROUND(IF($L43&gt;2600,ROUND($O43/$L43*2600,2),$O43)*'umowa o pracę'!$E$8,2)),0)),IF('umowa o pracę'!$E$7=2021,IF(IF($K43=1,IF($M43=0,ROUND(IF($L43&gt;2800,ROUND($O43/$L43*2800,2),$O43)*'umowa o pracę'!$E$8,2),ROUND(IF($L43&gt;2800,ROUND($O43/$L43*2800,2),$O43)*'umowa o pracę'!$E$8,2)),0)&gt;$I43,$I43,IF($K43=1,IF($M43=0,ROUND(IF($L43&gt;2800,ROUND($O43/$L43*2800,2),$O43)*'umowa o pracę'!$E$8,2),ROUND(IF($L43&gt;2800,ROUND($O43/$L43*2800,2),$O43)*'umowa o pracę'!$E$8,2)),0)),0))</f>
        <v>0</v>
      </c>
      <c r="U43" s="51">
        <f>IF('umowa o pracę'!$E$7=2020,$Q43,IF('umowa o pracę'!$E$7=2021,$R43,0))</f>
        <v>0</v>
      </c>
      <c r="V43" s="53">
        <f t="shared" si="0"/>
        <v>1</v>
      </c>
      <c r="W43" s="54">
        <f>IF('umowa o pracę'!$E$6&lt;2,0,$L43)</f>
        <v>0</v>
      </c>
      <c r="X43" s="54">
        <f>IF('umowa o pracę'!$E$6&lt;2,0,$M43)</f>
        <v>0</v>
      </c>
      <c r="Y43" s="55">
        <f>IF('umowa o pracę'!$E$6&lt;2,0,$N43)</f>
        <v>0</v>
      </c>
      <c r="Z43" s="55">
        <f>IF('umowa o pracę'!$E$6&lt;2,0,$O43)</f>
        <v>0</v>
      </c>
      <c r="AA43" s="32">
        <f>IF('umowa o pracę'!$E$7=2020,ROUND(IF($W43&gt;=2600,2600*'umowa o pracę'!$E$8,$W43*'umowa o pracę'!$E$8),2),IF('umowa o pracę'!$E$7=2021,ROUND(IF($W43&gt;=2800,2800*'umowa o pracę'!$E$8,$W43*'umowa o pracę'!$E$8),2),0))</f>
        <v>0</v>
      </c>
      <c r="AB43" s="32">
        <f>IF(IF(IF(AND($V43=1,$I43&gt;0),ROUND(IF($W43+$X43&gt;=2600,2600*'umowa o pracę'!$E$8,($W43+$X43)*'umowa o pracę'!$E$8),2)+IF($X43=0,ROUND(IF($W43&gt;2600,ROUND($Z43/$W43*2600,2),$Z43)*'umowa o pracę'!$E$8,2),ROUND(IF($W43&gt;2600,ROUND($Z43/$W43*2600,2),$Z43)*'umowa o pracę'!$E$8,2)),ROUND(IF($W43+$X43&gt;=2600,2600*'umowa o pracę'!$E$8,($W43+$X43)*'umowa o pracę'!$E$8),2)-IF($X43=0,ROUND(ROUND(IF($W43&gt;2600,ROUND($Y43/$W43*2600,2),$Y43),2)*'umowa o pracę'!$E$8,2),IF($X43&gt;0,IF($W43+$X43&lt;2600,ROUND(ROUND($Y43+ROUND($X43*9%,2),2)*'umowa o pracę'!$E$8,2),IF(AND($W43+$X43&gt;=2600,$X43&lt;2600,$W43&lt;2600),ROUND((ROUND(((2600-$X43)/$W43)*$Y43,2)+ROUND($X43*9%,2))*'umowa o pracę'!$E$8,2),IF(AND($W43+$X43&gt;=2600,$X43&gt;=2600),ROUND((ROUND(2600*9%,2))*'umowa o pracę'!$E$8,2),IF(AND($W43+$X43&gt;=2600,$W43&gt;=2600,$X43&lt;2600),ROUND((ROUND($X43*9%,2)+ROUND(((2600-$X43)/$W43)*$Y43,2))*'umowa o pracę'!$E$8,2),0)))),0)))&gt;$J43,$J43,IF(AND($V43=1,$I43&gt;0),ROUND(IF($W43+$X43&gt;=2600,2600*'umowa o pracę'!$E$8,($W43+$X43)*'umowa o pracę'!$E$8),2)+IF($X43=0,ROUND(IF($W43&gt;2600,ROUND($Z43/$W43*2600,2),$Z43)*'umowa o pracę'!$E$8,2),ROUND(IF($W43&gt;2600,ROUND($Z43/$W43*2600,2),$Z43)*'umowa o pracę'!$E$8,2)),ROUND(IF($W43+$X43&gt;=2600,2600*'umowa o pracę'!$E$8,($W43+$X43)*'umowa o pracę'!$E$8),2)-IF($X43=0,ROUND(ROUND(IF($W43&gt;2600,ROUND($Y43/$W43*2600,2),$Y43),2)*'umowa o pracę'!$E$8,2),IF($X43&gt;0,IF($W43+$X43&lt;2600,ROUND(ROUND($Y43+ROUND($X43*9%,2),2)*'umowa o pracę'!$E$8,2),IF(AND($W43+$X43&gt;=2600,$X43&lt;2600,$W43&lt;2600),ROUND((ROUND(((2600-$X43)/$W43)*$Y43,2)+ROUND($X43*9%,2))*'umowa o pracę'!$E$8,2),IF(AND($W43+$X43&gt;=2600,$X43&gt;=2600),ROUND((ROUND(2600*9%,2))*'umowa o pracę'!$E$8,2),IF(AND($W43+$X43&gt;=2600,$W43&gt;=2600,$X43&lt;2600),ROUND((ROUND($X43*9%,2)+ROUND(((2600-$X43)/$W43)*$Y43,2))*'umowa o pracę'!$E$8,2),0)))),0))))&gt;$J43,$J43,IF(IF(AND($V43=1,$I43&gt;0),ROUND(IF($W43+$X43&gt;=2600,2600*'umowa o pracę'!$E$8,($W43+$X43)*'umowa o pracę'!$E$8),2)+IF($X43=0,ROUND(IF($W43&gt;2600,ROUND($Z43/$W43*2600,2),$Z43)*'umowa o pracę'!$E$8,2),ROUND(IF($W43&gt;2600,ROUND($Z43/$W43*2600,2),$Z43)*'umowa o pracę'!$E$8,2)),ROUND(IF($W43+$X43&gt;=2600,2600*'umowa o pracę'!$E$8,($W43+$X43)*'umowa o pracę'!$E$8),2)-IF($X43=0,ROUND(ROUND(IF($W43&gt;2600,ROUND($Y43/$W43*2600,2),$Y43),2)*'umowa o pracę'!$E$8,2),IF($X43&gt;0,IF($W43+$X43&lt;2600,ROUND(ROUND($Y43+ROUND($X43*9%,2),2)*'umowa o pracę'!$E$8,2),IF(AND($W43+$X43&gt;=2600,$X43&lt;2600,$W43&lt;2600),ROUND((ROUND(((2600-$X43)/$W43)*$Y43,2)+ROUND($X43*9%,2))*'umowa o pracę'!$E$8,2),IF(AND($W43+$X43&gt;=2600,$X43&gt;=2600),ROUND((ROUND(2600*9%,2))*'umowa o pracę'!$E$8,2),IF(AND($W43+$X43&gt;=2600,$W43&gt;=2600,$X43&lt;2600),ROUND((ROUND($X43*9%,2)+ROUND(((2600-$X43)/$W43)*$Y43,2))*'umowa o pracę'!$E$8,2),0)))),0)))&gt;$J43,$J43,IF(AND($V43=1,$I43&gt;0),ROUND(IF($W43+$X43&gt;=2600,2600*'umowa o pracę'!$E$8,($W43+$X43)*'umowa o pracę'!$E$8),2)+IF($X43=0,ROUND(IF($W43&gt;2600,ROUND($Z43/$W43*2600,2),$Z43)*'umowa o pracę'!$E$8,2),ROUND(IF($W43&gt;2600,ROUND($Z43/$W43*2600,2),$Z43)*'umowa o pracę'!$E$8,2)),ROUND(IF($W43+$X43&gt;=2600,2600*'umowa o pracę'!$E$8,($W43+$X43)*'umowa o pracę'!$E$8),2)-IF(AND($X43=0,I43&gt;0),ROUND(ROUND(IF($W43&gt;2600,ROUND($Y43/$W43*2600,2),$Y43),2)*'umowa o pracę'!$E$8,2),IF($X43&gt;0,IF($W43+$X43&lt;2600,ROUND(ROUND($Y43+ROUND($X43*9%,2),2)*'umowa o pracę'!$E$8,2),IF(AND($W43+$X43&gt;=2600,$X43&lt;2600,$W43&lt;2600),ROUND((ROUND(((2600-$X43)/$W43)*$Y43,2)+ROUND($X43*9%,2))*'umowa o pracę'!$E$8,2),IF(AND($W43+$X43&gt;=2600,$X43&gt;=2600),ROUND((ROUND(2600*9%,2))*'umowa o pracę'!$E$8,2),IF(AND($W43+$X43&gt;=2600,$W43&gt;=2600,$X43&lt;2600),ROUND((ROUND($X43*9%,2)+ROUND(((2600-$X43)/$W43)*$Y43,2))*'umowa o pracę'!$E$8,2),0)))),0)))))</f>
        <v>0</v>
      </c>
      <c r="AC43" s="32">
        <f>IF(IF(IF(AND($V43=1,$I43&gt;0),ROUND(IF($W43+$X43&gt;=2800,2800*'umowa o pracę'!$E$8,($W43+$X43)*'umowa o pracę'!$E$8),2)+IF($X43=0,ROUND(IF($W43&gt;2800,ROUND($Z43/$W43*2800,2),$Z43)*'umowa o pracę'!$E$8,2),ROUND(IF($W43&gt;2800,ROUND($Z43/$W43*2800,2),$Z43)*'umowa o pracę'!$E$8,2)),ROUND(IF($W43+$X43&gt;=2800,2800*'umowa o pracę'!$E$8,($W43+$X43)*'umowa o pracę'!$E$8),2)-IF($X43=0,ROUND(ROUND(IF($W43&gt;2800,ROUND($Y43/$W43*2800,2),$Y43),2)*'umowa o pracę'!$E$8,2),IF($X43&gt;0,IF($W43+$X43&lt;2800,ROUND(ROUND($Y43+ROUND($X43*9%,2),2)*'umowa o pracę'!$E$8,2),IF(AND($W43+$X43&gt;=2800,$X43&lt;2800,$W43&lt;2800),ROUND((ROUND(((2800-$X43)/$W43)*$Y43,2)+ROUND($X43*9%,2))*'umowa o pracę'!$E$8,2),IF(AND($W43+$X43&gt;=2800,$X43&gt;=2800),ROUND((ROUND(2800*9%,2))*'umowa o pracę'!$E$8,2),IF(AND($W43+$X43&gt;=2800,$W43&gt;=2800,$X43&lt;2800),ROUND((ROUND($X43*9%,2)+ROUND(((2800-$X43)/$W43)*$Y43,2))*'umowa o pracę'!$E$8,2),0)))),0)))&gt;$J43,$J43,IF(AND($V43=1,$I43&gt;0),ROUND(IF($W43+$X43&gt;=2800,2800*'umowa o pracę'!$E$8,($W43+$X43)*'umowa o pracę'!$E$8),2)+IF($X43=0,ROUND(IF($W43&gt;2800,ROUND($Z43/$W43*2800,2),$Z43)*'umowa o pracę'!$E$8,2),ROUND(IF($W43&gt;2800,ROUND($Z43/$W43*2800,2),$Z43)*'umowa o pracę'!$E$8,2)),ROUND(IF($W43+$X43&gt;=2800,2800*'umowa o pracę'!$E$8,($W43+$X43)*'umowa o pracę'!$E$8),2)-IF($X43=0,ROUND(ROUND(IF($W43&gt;2800,ROUND($Y43/$W43*2800,2),$Y43),2)*'umowa o pracę'!$E$8,2),IF($X43&gt;0,IF($W43+$X43&lt;2800,ROUND(ROUND($Y43+ROUND($X43*9%,2),2)*'umowa o pracę'!$E$8,2),IF(AND($W43+$X43&gt;=2800,$X43&lt;2800,$W43&lt;2800),ROUND((ROUND(((2800-$X43)/$W43)*$Y43,2)+ROUND($X43*9%,2))*'umowa o pracę'!$E$8,2),IF(AND($W43+$X43&gt;=2800,$X43&gt;=2800),ROUND((ROUND(2800*9%,2))*'umowa o pracę'!$E$8,2),IF(AND($W43+$X43&gt;=2800,$W43&gt;=2800,$X43&lt;2800),ROUND((ROUND($X43*9%,2)+ROUND(((2800-$X43)/$W43)*$Y43,2))*'umowa o pracę'!$E$8,2),0)))),0))))&gt;$J43,$J43,IF(IF(AND($V43=1,$I43&gt;0),ROUND(IF($W43+$X43&gt;=2800,2800*'umowa o pracę'!$E$8,($W43+$X43)*'umowa o pracę'!$E$8),2)+IF($X43=0,ROUND(IF($W43&gt;2800,ROUND($Z43/$W43*2800,2),$Z43)*'umowa o pracę'!$E$8,2),ROUND(IF($W43&gt;2800,ROUND($Z43/$W43*2800,2),$Z43)*'umowa o pracę'!$E$8,2)),ROUND(IF($W43+$X43&gt;=2800,2800*'umowa o pracę'!$E$8,($W43+$X43)*'umowa o pracę'!$E$8),2)-IF($X43=0,ROUND(ROUND(IF($W43&gt;2800,ROUND($Y43/$W43*2800,2),$Y43),2)*'umowa o pracę'!$E$8,2),IF($X43&gt;0,IF($W43+$X43&lt;2800,ROUND(ROUND($Y43+ROUND($X43*9%,2),2)*'umowa o pracę'!$E$8,2),IF(AND($W43+$X43&gt;=2800,$X43&lt;2800,$W43&lt;2800),ROUND((ROUND(((2800-$X43)/$W43)*$Y43,2)+ROUND($X43*9%,2))*'umowa o pracę'!$E$8,2),IF(AND($W43+$X43&gt;=2800,$X43&gt;=2800),ROUND((ROUND(2800*9%,2))*'umowa o pracę'!$E$8,2),IF(AND($W43+$X43&gt;=2800,$W43&gt;=2800,$X43&lt;2800),ROUND((ROUND($X43*9%,2)+ROUND(((2800-$X43)/$W43)*$Y43,2))*'umowa o pracę'!$E$8,2),0)))),0)))&gt;$J43,$J43,IF(AND($V43=1,$I43&gt;0),ROUND(IF($W43+$X43&gt;=2800,2800*'umowa o pracę'!$E$8,($W43+$X43)*'umowa o pracę'!$E$8),2)+IF($X43=0,ROUND(IF($W43&gt;2800,ROUND($Z43/$W43*2800,2),$Z43)*'umowa o pracę'!$E$8,2),ROUND(IF($W43&gt;2800,ROUND($Z43/$W43*2800,2),$Z43)*'umowa o pracę'!$E$8,2)),ROUND(IF($W43+$X43&gt;=2800,2800*'umowa o pracę'!$E$8,($W43+$X43)*'umowa o pracę'!$E$8),2)-IF(AND($X43=0,I43&gt;0),ROUND(ROUND(IF($W43&gt;2800,ROUND($Y43/$W43*2800,2),$Y43),2)*'umowa o pracę'!$E$8,2),IF($X43&gt;0,IF($W43+$X43&lt;2800,ROUND(ROUND($Y43+ROUND($X43*9%,2),2)*'umowa o pracę'!$E$8,2),IF(AND($W43+$X43&gt;=2800,$X43&lt;2800,$W43&lt;2800),ROUND((ROUND(((2800-$X43)/$W43)*$Y43,2)+ROUND($X43*9%,2))*'umowa o pracę'!$E$8,2),IF(AND($W43+$X43&gt;=2800,$X43&gt;=2800),ROUND((ROUND(2800*9%,2))*'umowa o pracę'!$E$8,2),IF(AND($W43+$X43&gt;=2800,$W43&gt;=2800,$X43&lt;2800),ROUND((ROUND($X43*9%,2)+ROUND(((2800-$X43)/$W43)*$Y43,2))*'umowa o pracę'!$E$8,2),0)))),0)))))</f>
        <v>0</v>
      </c>
      <c r="AD43" s="32">
        <f>IF('umowa o pracę'!$E$7=2020,IF(IF($V43=1,IF($X43=0,ROUND(IF($W43&gt;2600,ROUND($Y43/$W43*2600,2),$Y43)*'umowa o pracę'!$E$8,2),IF($W43+$X43&lt;2600,ROUND(ROUND($Y43+ROUND($X43*9%,2),2)*'umowa o pracę'!$E$8,2),IF(AND($W43+$X43&gt;=2600,$W43&lt;2600),ROUND((ROUND($Y43+ROUND((2600-$W43)*9%,2),2))*'umowa o pracę'!$E$8,2),IF(AND($W43+$X43&gt;=2600,$W43&gt;=2600),ROUND(ROUND($Y43/$W43*2600,2)*'umowa o pracę'!$E$8,2),0)))),0)&gt;$H43,$H43,IF($V43=1,IF($X43=0,ROUND(IF($W43&gt;2600,ROUND($Y43/$W43*2600,2),$Y43)*'umowa o pracę'!$E$8,2),IF($W43+$X43&lt;2600,ROUND(ROUND($Y43+ROUND($X43*9%,2),2)*'umowa o pracę'!$E$8,2),IF(AND($W43+$X43&gt;=2600,$W43&lt;2600),ROUND((ROUND($Y43+ROUND((2600-$W43)*9%,2),2))*'umowa o pracę'!$E$8,2),IF(AND($W43+$X43&gt;=2600,$W43&gt;=2600),ROUND(ROUND($Y43/$W43*2600,2)*'umowa o pracę'!$E$8,2),0)))),0)),IF('umowa o pracę'!$E$7=2021,IF(IF($V43=1,IF($X43=0,ROUND(IF($W43&gt;2800,ROUND($Y43/$W43*2800,2),$Y43)*'umowa o pracę'!$E$8,2),IF($W43+$X43&lt;2800,ROUND(ROUND($Y43+ROUND($X43*9%,2),2)*'umowa o pracę'!$E$8,2),IF(AND($W43+$X43&gt;=2800,$W43&lt;2800),ROUND((ROUND($Y43+ROUND((2800-$W43)*9%,2),2))*'umowa o pracę'!$E$8,2),IF(AND($W43+$X43&gt;=2800,$W43&gt;=2800),ROUND(ROUND($Y43/$W43*2800,2)*'umowa o pracę'!$E$8,2),0)))),0)&gt;$H43,$H43,IF($V43=1,IF($X43=0,ROUND(IF($W43&gt;2800,ROUND($Y43/$W43*2800,2),$Y43)*'umowa o pracę'!$E$8,2),IF($W43+$X43&lt;2800,ROUND(ROUND($Y43+ROUND($X43*9%,2),2)*'umowa o pracę'!$E$8,2),IF(AND($W43+$X43&gt;=2800,$W43&lt;2800),ROUND((ROUND($Y43+ROUND((2800-$W43)*9%,2),2))*'umowa o pracę'!$E$8,2),IF(AND($W43+$X43&gt;=2800,$W43&gt;=2800),ROUND(ROUND($Y43/$W43*2800,2)*'umowa o pracę'!$E$8,2),0)))),0)),0))</f>
        <v>0</v>
      </c>
      <c r="AE43" s="32">
        <f>IF('umowa o pracę'!$E$7=2020,IF(IF($V43=1,IF($X43=0,ROUND(IF($W43&gt;2600,ROUND($Z43/$W43*2600,2),$Z43)*'umowa o pracę'!$E$8,2),ROUND(IF($W43&gt;2600,ROUND($Z43/$W43*2600,2),$Z43)*'umowa o pracę'!$E$8,2)),0)&gt;$I43,$I43,IF($V43=1,IF($X43=0,ROUND(IF($W43&gt;2600,ROUND($Z43/$W43*2600,2),$Z43)*'umowa o pracę'!$E$8,2),ROUND(IF($W43&gt;2600,ROUND($Z43/$W43*2600,2),$Z43)*'umowa o pracę'!$E$8,2)),0)),IF('umowa o pracę'!$E$7=2021,IF(IF($V43=1,IF($X43=0,ROUND(IF($W43&gt;2800,ROUND($Z43/$W43*2800,2),$Z43)*'umowa o pracę'!$E$8,2),ROUND(IF($W43&gt;2800,ROUND($Z43/$W43*2800,2),$Z43)*'umowa o pracę'!$E$8,2)),0)&gt;$I43,$I43,IF($V43=1,IF($X43=0,ROUND(IF($W43&gt;2800,ROUND($Z43/$W43*2800,2),$Z43)*'umowa o pracę'!$E$8,2),ROUND(IF($W43&gt;2800,ROUND($Z43/$W43*2800,2),$Z43)*'umowa o pracę'!$E$8,2)),0)),0))</f>
        <v>0</v>
      </c>
      <c r="AF43" s="56">
        <f>IF('umowa o pracę'!$E$7=2020,$AB43,IF('umowa o pracę'!$E$7=2021,$AC43,0))</f>
        <v>0</v>
      </c>
      <c r="AG43" s="53">
        <f t="shared" si="1"/>
        <v>1</v>
      </c>
      <c r="AH43" s="39">
        <f>IF('umowa o pracę'!$E$6&lt;3,0,$L43)</f>
        <v>0</v>
      </c>
      <c r="AI43" s="39">
        <f>IF('umowa o pracę'!$E$6&lt;3,0,$M43)</f>
        <v>0</v>
      </c>
      <c r="AJ43" s="55">
        <f>IF('umowa o pracę'!$E$6&lt;3,0,$N43)</f>
        <v>0</v>
      </c>
      <c r="AK43" s="55">
        <f>IF('umowa o pracę'!$E$6&lt;3,0,$O43)</f>
        <v>0</v>
      </c>
      <c r="AL43" s="32">
        <f>IF('umowa o pracę'!$E$7=2020,ROUND(IF($AH43&gt;=2600,2600*'umowa o pracę'!$E$8,$AH43*'umowa o pracę'!$E$8),2),IF('umowa o pracę'!$E$7=2021,ROUND(IF($AH43&gt;=2800,2800*'umowa o pracę'!$E$8,$AH43*'umowa o pracę'!$E$8),2),0))</f>
        <v>0</v>
      </c>
      <c r="AM43" s="32">
        <f>IF(IF(IF(AND($AG43=1,$I43&gt;0),ROUND(IF($AH43+$AI43&gt;=2600,2600*'umowa o pracę'!$E$8,($AH43+$AI43)*'umowa o pracę'!$E$8),2)+IF($AI43=0,ROUND(IF($AH43&gt;2600,ROUND($AK43/$AH43*2600,2),$AK43)*'umowa o pracę'!$E$8,2),ROUND(IF($AH43&gt;2600,ROUND($AK43/$AH43*2600,2),$AK43)*'umowa o pracę'!$E$8,2)),ROUND(IF($AH43+$AI43&gt;=2600,2600*'umowa o pracę'!$E$8,($AH43+$AI43)*'umowa o pracę'!$E$8),2)-IF($AI43=0,ROUND(ROUND(IF($AH43&gt;2600,ROUND($AJ43/$AH43*2600,2),$AJ43),2)*'umowa o pracę'!$E$8,2),IF($AI43&gt;0,IF($AH43+$AI43&lt;2600,ROUND(ROUND($AJ43+ROUND($AI43*9%,2),2)*'umowa o pracę'!$E$8,2),IF(AND($AH43+$AI43&gt;=2600,$AI43&lt;2600,$AH43&lt;2600),ROUND((ROUND(((2600-$AI43)/$AH43)*$AJ43,2)+ROUND($AI43*9%,2))*'umowa o pracę'!$E$8,2),IF(AND($AH43+$AI43&gt;=2600,$AI43&gt;=2600),ROUND((ROUND(2600*9%,2))*'umowa o pracę'!$E$8,2),IF(AND($AH43+$AI43&gt;=2600,$AH43&gt;=2600,$AI43&lt;2600),ROUND((ROUND($AI43*9%,2)+ROUND(((2600-$AI43)/$AH43)*$AJ43,2))*'umowa o pracę'!$E$8,2),0)))),0)))&gt;$J43,$J43,IF(AND($AG43=1,$I43&gt;0),ROUND(IF($AH43+$AI43&gt;=2600,2600*'umowa o pracę'!$E$8,($AH43+$AI43)*'umowa o pracę'!$E$8),2)+IF($AI43=0,ROUND(IF($AH43&gt;2600,ROUND($AK43/$AH43*2600,2),$AK43)*'umowa o pracę'!$E$8,2),ROUND(IF($AH43&gt;2600,ROUND($AK43/$AH43*2600,2),$AK43)*'umowa o pracę'!$E$8,2)),ROUND(IF($AH43+$AI43&gt;=2600,2600*'umowa o pracę'!$E$8,($AH43+$AI43)*'umowa o pracę'!$E$8),2)-IF($AI43=0,ROUND(ROUND(IF($AH43&gt;2600,ROUND($AJ43/$AH43*2600,2),$AJ43),2)*'umowa o pracę'!$E$8,2),IF($AI43&gt;0,IF($AH43+$AI43&lt;2600,ROUND(ROUND($AJ43+ROUND($AI43*9%,2),2)*'umowa o pracę'!$E$8,2),IF(AND($AH43+$AI43&gt;=2600,$AI43&lt;2600,$AH43&lt;2600),ROUND((ROUND(((2600-$AI43)/$AH43)*$AJ43,2)+ROUND($AI43*9%,2))*'umowa o pracę'!$E$8,2),IF(AND($AH43+$AI43&gt;=2600,$AI43&gt;=2600),ROUND((ROUND(2600*9%,2))*'umowa o pracę'!$E$8,2),IF(AND($AH43+$AI43&gt;=2600,$AH43&gt;=2600,$AI43&lt;2600),ROUND((ROUND($AI43*9%,2)+ROUND(((2600-$AI43)/$AH43)*$AJ43,2))*'umowa o pracę'!$E$8,2),0)))),0))))&gt;$J43,$J43,IF(IF(AND($AG43=1,$I43&gt;0),ROUND(IF($AH43+$AI43&gt;=2600,2600*'umowa o pracę'!$E$8,($AH43+$AI43)*'umowa o pracę'!$E$8),2)+IF($AI43=0,ROUND(IF($AH43&gt;2600,ROUND($AK43/$AH43*2600,2),$AK43)*'umowa o pracę'!$E$8,2),ROUND(IF($AH43&gt;2600,ROUND($AK43/$AH43*2600,2),$AK43)*'umowa o pracę'!$E$8,2)),ROUND(IF($AH43+$AI43&gt;=2600,2600*'umowa o pracę'!$E$8,($AH43+$AI43)*'umowa o pracę'!$E$8),2)-IF($AI43=0,ROUND(ROUND(IF($AH43&gt;2600,ROUND($AJ43/$AH43*2600,2),$AJ43),2)*'umowa o pracę'!$E$8,2),IF($AI43&gt;0,IF($AH43+$AI43&lt;2600,ROUND(ROUND($AJ43+ROUND($AI43*9%,2),2)*'umowa o pracę'!$E$8,2),IF(AND($AH43+$AI43&gt;=2600,$AI43&lt;2600,$AH43&lt;2600),ROUND((ROUND(((2600-$AI43)/$AH43)*$AJ43,2)+ROUND($AI43*9%,2))*'umowa o pracę'!$E$8,2),IF(AND($AH43+$AI43&gt;=2600,$AI43&gt;=2600),ROUND((ROUND(2600*9%,2))*'umowa o pracę'!$E$8,2),IF(AND($AH43+$AI43&gt;=2600,$AH43&gt;=2600,$AI43&lt;2600),ROUND((ROUND($AI43*9%,2)+ROUND(((2600-$AI43)/$AH43)*$AJ43,2))*'umowa o pracę'!$E$8,2),0)))),0)))&gt;$J43,$J43,IF(AND($AG43=1,$I43&gt;0),ROUND(IF($AH43+$AI43&gt;=2600,2600*'umowa o pracę'!$E$8,($AH43+$AI43)*'umowa o pracę'!$E$8),2)+IF($AI43=0,ROUND(IF($AH43&gt;2600,ROUND($AK43/$AH43*2600,2),$AK43)*'umowa o pracę'!$E$8,2),ROUND(IF($AH43&gt;2600,ROUND($AK43/$AH43*2600,2),$AK43)*'umowa o pracę'!$E$8,2)),ROUND(IF($AH43+$AI43&gt;=2600,2600*'umowa o pracę'!$E$8,($AH43+$AI43)*'umowa o pracę'!$E$8),2)-IF(AND($AI43=0,I43&gt;0),ROUND(ROUND(IF($AH43&gt;2600,ROUND($AJ43/$AH43*2600,2),$AJ43),2)*'umowa o pracę'!$E$8,2),IF($AI43&gt;0,IF($AH43+$AI43&lt;2600,ROUND(ROUND($AJ43+ROUND($AI43*9%,2),2)*'umowa o pracę'!$E$8,2),IF(AND($AH43+$AI43&gt;=2600,$AI43&lt;2600,$AH43&lt;2600),ROUND((ROUND(((2600-$AI43)/$AH43)*$AJ43,2)+ROUND($AI43*9%,2))*'umowa o pracę'!$E$8,2),IF(AND($AH43+$AI43&gt;=2600,$AI43&gt;=2600),ROUND((ROUND(2600*9%,2))*'umowa o pracę'!$E$8,2),IF(AND($AH43+$AI43&gt;=2600,$AH43&gt;=2600,$AI43&lt;2600),ROUND((ROUND($AI43*9%,2)+ROUND(((2600-$AI43)/$AH43)*$AJ43,2))*'umowa o pracę'!$E$8,2),0)))),0)))))</f>
        <v>0</v>
      </c>
      <c r="AN43" s="32">
        <f>IF(IF(IF(AND($AG43=1,$I43&gt;0),ROUND(IF($AH43+$AI43&gt;=2800,2800*'umowa o pracę'!$E$8,($AH43+$AI43)*'umowa o pracę'!$E$8),2)+IF($AI43=0,ROUND(IF($AH43&gt;2800,ROUND($AK43/$AH43*2800,2),$AK43)*'umowa o pracę'!$E$8,2),ROUND(IF($AH43&gt;2800,ROUND($AK43/$AH43*2800,2),$AK43)*'umowa o pracę'!$E$8,2)),ROUND(IF($AH43+$AI43&gt;=2800,2800*'umowa o pracę'!$E$8,($AH43+$AI43)*'umowa o pracę'!$E$8),2)-IF($AI43=0,ROUND(ROUND(IF($AH43&gt;2800,ROUND($AJ43/$AH43*2800,2),$AJ43),2)*'umowa o pracę'!$E$8,2),IF($AI43&gt;0,IF($AH43+$AI43&lt;2800,ROUND(ROUND($AJ43+ROUND($AI43*9%,2),2)*'umowa o pracę'!$E$8,2),IF(AND($AH43+$AI43&gt;=2800,$AI43&lt;2800,$AH43&lt;2800),ROUND((ROUND(((2800-$AI43)/$AH43)*$AJ43,2)+ROUND($AI43*9%,2))*'umowa o pracę'!$E$8,2),IF(AND($AH43+$AI43&gt;=2800,$AI43&gt;=2800),ROUND((ROUND(2800*9%,2))*'umowa o pracę'!$E$8,2),IF(AND($AH43+$AI43&gt;=2800,$AH43&gt;=2800,$AI43&lt;2800),ROUND((ROUND($AI43*9%,2)+ROUND(((2800-$AI43)/$AH43)*$AJ43,2))*'umowa o pracę'!$E$8,2),0)))),0)))&gt;$J43,$J43,IF(AND($AG43=1,$I43&gt;0),ROUND(IF($AH43+$AI43&gt;=2800,2800*'umowa o pracę'!$E$8,($AH43+$AI43)*'umowa o pracę'!$E$8),2)+IF($AI43=0,ROUND(IF($AH43&gt;2800,ROUND($AK43/$AH43*2800,2),$AK43)*'umowa o pracę'!$E$8,2),ROUND(IF($AH43&gt;2800,ROUND($AK43/$AH43*2800,2),$AK43)*'umowa o pracę'!$E$8,2)),ROUND(IF($AH43+$AI43&gt;=2800,2800*'umowa o pracę'!$E$8,($AH43+$AI43)*'umowa o pracę'!$E$8),2)-IF($AI43=0,ROUND(ROUND(IF($AH43&gt;2800,ROUND($AJ43/$AH43*2800,2),$AJ43),2)*'umowa o pracę'!$E$8,2),IF($AI43&gt;0,IF($AH43+$AI43&lt;2800,ROUND(ROUND($AJ43+ROUND($AI43*9%,2),2)*'umowa o pracę'!$E$8,2),IF(AND($AH43+$AI43&gt;=2800,$AI43&lt;2800,$AH43&lt;2800),ROUND((ROUND(((2800-$AI43)/$AH43)*$AJ43,2)+ROUND($AI43*9%,2))*'umowa o pracę'!$E$8,2),IF(AND($AH43+$AI43&gt;=2800,$AI43&gt;=2800),ROUND((ROUND(2800*9%,2))*'umowa o pracę'!$E$8,2),IF(AND($AH43+$AI43&gt;=2800,$AH43&gt;=2800,$AI43&lt;2800),ROUND((ROUND($AI43*9%,2)+ROUND(((2800-$AI43)/$AH43)*$AJ43,2))*'umowa o pracę'!$E$8,2),0)))),0))))&gt;$J43,$J43,IF(IF(AND($AG43=1,$I43&gt;0),ROUND(IF($AH43+$AI43&gt;=2800,2800*'umowa o pracę'!$E$8,($AH43+$AI43)*'umowa o pracę'!$E$8),2)+IF($AI43=0,ROUND(IF($AH43&gt;2800,ROUND($AK43/$AH43*2800,2),$AK43)*'umowa o pracę'!$E$8,2),ROUND(IF($AH43&gt;2800,ROUND($AK43/$AH43*2800,2),$AK43)*'umowa o pracę'!$E$8,2)),ROUND(IF($AH43+$AI43&gt;=2800,2800*'umowa o pracę'!$E$8,($AH43+$AI43)*'umowa o pracę'!$E$8),2)-IF($AI43=0,ROUND(ROUND(IF($AH43&gt;2800,ROUND($AJ43/$AH43*2800,2),$AJ43),2)*'umowa o pracę'!$E$8,2),IF($AI43&gt;0,IF($AH43+$AI43&lt;2800,ROUND(ROUND($AJ43+ROUND($AI43*9%,2),2)*'umowa o pracę'!$E$8,2),IF(AND($AH43+$AI43&gt;=2800,$AI43&lt;2800,$AH43&lt;2800),ROUND((ROUND(((2800-$AI43)/$AH43)*$AJ43,2)+ROUND($AI43*9%,2))*'umowa o pracę'!$E$8,2),IF(AND($AH43+$AI43&gt;=2800,$AI43&gt;=2800),ROUND((ROUND(2800*9%,2))*'umowa o pracę'!$E$8,2),IF(AND($AH43+$AI43&gt;=2800,$AH43&gt;=2800,$AI43&lt;2800),ROUND((ROUND($AI43*9%,2)+ROUND(((2800-$AI43)/$AH43)*$AJ43,2))*'umowa o pracę'!$E$8,2),0)))),0)))&gt;$J43,$J43,IF(AND($AG43=1,$I43&gt;0),ROUND(IF($AH43+$AI43&gt;=2800,2800*'umowa o pracę'!$E$8,($AH43+$AI43)*'umowa o pracę'!$E$8),2)+IF($AI43=0,ROUND(IF($AH43&gt;2800,ROUND($AK43/$AH43*2800,2),$AK43)*'umowa o pracę'!$E$8,2),ROUND(IF($AH43&gt;2800,ROUND($AK43/$AH43*2800,2),$AK43)*'umowa o pracę'!$E$8,2)),ROUND(IF($AH43+$AI43&gt;=2800,2800*'umowa o pracę'!$E$8,($AH43+$AI43)*'umowa o pracę'!$E$8),2)-IF(AND($AI43=0,I43&gt;0),ROUND(ROUND(IF($AH43&gt;2800,ROUND($AJ43/$AH43*2800,2),$AJ43),2)*'umowa o pracę'!$E$8,2),IF($AI43&gt;0,IF($AH43+$AI43&lt;2800,ROUND(ROUND($AJ43+ROUND($AI43*9%,2),2)*'umowa o pracę'!$E$8,2),IF(AND($AH43+$AI43&gt;=2800,$AI43&lt;2800,$AH43&lt;2800),ROUND((ROUND(((2800-$AI43)/$AH43)*$AJ43,2)+ROUND($AI43*9%,2))*'umowa o pracę'!$E$8,2),IF(AND($AH43+$AI43&gt;=2800,$AI43&gt;=2800),ROUND((ROUND(2800*9%,2))*'umowa o pracę'!$E$8,2),IF(AND($AH43+$AI43&gt;=2800,$AH43&gt;=2800,$AI43&lt;2800),ROUND((ROUND($AI43*9%,2)+ROUND(((2800-$AI43)/$AH43)*$AJ43,2))*'umowa o pracę'!$E$8,2),0)))),0)))))</f>
        <v>0</v>
      </c>
      <c r="AO43" s="32">
        <f>IF('umowa o pracę'!$E$7=2020,IF(IF($AG43=1,IF($AI43=0,ROUND(IF($AH43&gt;2600,ROUND($AJ43/$AH43*2600,2),$AJ43)*'umowa o pracę'!$E$8,2),IF($AH43+$AI43&lt;2600,ROUND(ROUND($AJ43+ROUND($AI43*9%,2),2)*'umowa o pracę'!$E$8,2),IF(AND($AH43+$AI43&gt;=2600,$AH43&lt;2600),ROUND((ROUND($AJ43+ROUND((2600-$AH43)*9%,2),2))*'umowa o pracę'!$E$8,2),IF(AND($AH43+$AI43&gt;=2600,$AH43&gt;=2600),ROUND(ROUND($AJ43/$AH43*2600,2)*'umowa o pracę'!$E$8,2),0)))),0)&gt;$H43,$H43,IF($AG43=1,IF($AI43=0,ROUND(IF($AH43&gt;2600,ROUND($AJ43/$AH43*2600,2),$AJ43)*'umowa o pracę'!$E$8,2),IF($AH43+$AI43&lt;2600,ROUND(ROUND($AJ43+ROUND($AI43*9%,2),2)*'umowa o pracę'!$E$8,2),IF(AND($AH43+$AI43&gt;=2600,$AH43&lt;2600),ROUND((ROUND($AJ43+ROUND((2600-$AH43)*9%,2),2))*'umowa o pracę'!$E$8,2),IF(AND($AH43+$AI43&gt;=2600,$AH43&gt;=2600),ROUND(ROUND($AJ43/$AH43*2600,2)*'umowa o pracę'!$E$8,2),0)))),0)),IF('umowa o pracę'!$E$7=2021,IF(IF($AG43=1,IF($AI43=0,ROUND(IF($AH43&gt;2800,ROUND($AJ43/$AH43*2800,2),$AJ43)*'umowa o pracę'!$E$8,2),IF($AH43+$AI43&lt;2800,ROUND(ROUND($AJ43+ROUND($AI43*9%,2),2)*'umowa o pracę'!$E$8,2),IF(AND($AH43+$AI43&gt;=2800,$AH43&lt;2800),ROUND((ROUND($AJ43+ROUND((2800-$AH43)*9%,2),2))*'umowa o pracę'!$E$8,2),IF(AND($AH43+$AI43&gt;=2800,$AH43&gt;=2800),ROUND(ROUND($AJ43/$AH43*2800,2)*'umowa o pracę'!$E$8,2),0)))),0)&gt;$H43,$H43,IF($AG43=1,IF($AI43=0,ROUND(IF($AH43&gt;2800,ROUND($AJ43/$AH43*2800,2),$AJ43)*'umowa o pracę'!$E$8,2),IF($AH43+$AI43&lt;2800,ROUND(ROUND($AJ43+ROUND($AI43*9%,2),2)*'umowa o pracę'!$E$8,2),IF(AND($AH43+$AI43&gt;=2800,$AH43&lt;2800),ROUND((ROUND($AJ43+ROUND((2800-$AH43)*9%,2),2))*'umowa o pracę'!$E$8,2),IF(AND($AH43+$AI43&gt;=2800,$AH43&gt;=2800),ROUND(ROUND($AJ43/$AH43*2800,2)*'umowa o pracę'!$E$8,2),0)))),0)),0))</f>
        <v>0</v>
      </c>
      <c r="AP43" s="32">
        <f>IF('umowa o pracę'!$E$7=2020,IF(IF($AG43=1,IF($AI43=0,ROUND(IF($AH43&gt;2600,ROUND($AK43/$AH43*2600,2),$AK43)*'umowa o pracę'!$E$8,2),ROUND(IF($AH43&gt;2600,ROUND($AK43/$AH43*2600,2),$AK43)*'umowa o pracę'!$E$8,2)),0)&gt;$I43,$I43,IF($AG43=1,IF($AI43=0,ROUND(IF($AH43&gt;2600,ROUND($AK43/$AH43*2600,2),$AK43)*'umowa o pracę'!$E$8,2),ROUND(IF($AH43&gt;2600,ROUND($AK43/$AH43*2600,2),$AK43)*'umowa o pracę'!$E$8,2)),0)),IF('umowa o pracę'!$E$7=2021,IF(IF($AG43=1,IF($AI43=0,ROUND(IF($AH43&gt;2800,ROUND($AK43/$AH43*2800,2),$AK43)*'umowa o pracę'!$E$8,2),ROUND(IF($AH43&gt;2800,ROUND($AK43/$AH43*2800,2),$AK43)*'umowa o pracę'!$E$8,2)),0)&gt;$I43,$I43,IF($AG43=1,IF($AI43=0,ROUND(IF($AH43&gt;2800,ROUND($AK43/$AH43*2800,2),$AK43)*'umowa o pracę'!$E$8,2),ROUND(IF($AH43&gt;2800,ROUND($AK43/$AH43*2800,2),$AK43)*'umowa o pracę'!$E$8,2)),0)),0))</f>
        <v>0</v>
      </c>
      <c r="AQ43" s="56">
        <f>IF('umowa o pracę'!$E$7=2020,$AM43,IF('umowa o pracę'!$E$7=2021,$AN43,0))</f>
        <v>0</v>
      </c>
      <c r="AR43" s="33">
        <f>IF('umowa o pracę'!$E$7=0,0,U43+AF43+AQ43)</f>
        <v>0</v>
      </c>
      <c r="AS43" s="19"/>
      <c r="AT43" s="19"/>
      <c r="AU43" s="19"/>
      <c r="AV43" s="233" t="s">
        <v>19</v>
      </c>
      <c r="AW43" s="234">
        <f>SUM(AZ12:AZ260)+SUM(BC12:BC260)+SUM(BF12:BF260)</f>
        <v>0</v>
      </c>
      <c r="AX43" s="19">
        <f t="shared" si="2"/>
        <v>10</v>
      </c>
      <c r="AY43" s="19"/>
      <c r="AZ43" s="234">
        <f t="shared" si="3"/>
        <v>0</v>
      </c>
      <c r="BA43" s="234">
        <f t="shared" si="4"/>
        <v>0</v>
      </c>
      <c r="BB43" s="234">
        <f t="shared" si="5"/>
        <v>0</v>
      </c>
      <c r="BC43" s="234">
        <f t="shared" si="6"/>
        <v>0</v>
      </c>
      <c r="BD43" s="234">
        <f t="shared" si="7"/>
        <v>0</v>
      </c>
      <c r="BE43" s="234">
        <f t="shared" si="8"/>
        <v>0</v>
      </c>
      <c r="BF43" s="234">
        <f t="shared" si="9"/>
        <v>0</v>
      </c>
      <c r="BG43" s="234">
        <f t="shared" si="10"/>
        <v>0</v>
      </c>
      <c r="BH43" s="234">
        <f t="shared" si="11"/>
        <v>0</v>
      </c>
      <c r="BI43" s="238">
        <f t="shared" si="12"/>
        <v>0</v>
      </c>
      <c r="BJ43" s="236"/>
      <c r="BK43" s="236"/>
      <c r="BL43" s="237"/>
    </row>
    <row r="44" spans="1:64" ht="15.75" customHeight="1" x14ac:dyDescent="0.25">
      <c r="A44" s="129">
        <v>33</v>
      </c>
      <c r="B44" s="57"/>
      <c r="C44" s="57"/>
      <c r="D44" s="36"/>
      <c r="E44" s="36"/>
      <c r="F44" s="242"/>
      <c r="G44" s="37">
        <v>1</v>
      </c>
      <c r="H44" s="58">
        <v>0</v>
      </c>
      <c r="I44" s="59">
        <v>0</v>
      </c>
      <c r="J44" s="60">
        <v>0</v>
      </c>
      <c r="K44" s="52">
        <v>1</v>
      </c>
      <c r="L44" s="39">
        <v>0</v>
      </c>
      <c r="M44" s="39">
        <v>0</v>
      </c>
      <c r="N44" s="39">
        <v>0</v>
      </c>
      <c r="O44" s="39">
        <v>0</v>
      </c>
      <c r="P44" s="35">
        <f>IF('umowa o pracę'!$E$7=2020,ROUND(IF($L44&gt;=2600,2600*'umowa o pracę'!$E$8,$L44*'umowa o pracę'!$E$8),2),IF('umowa o pracę'!$E$7=2021,ROUND(IF($L44&gt;=2800,2800*'umowa o pracę'!$E$8,$L44*'umowa o pracę'!$E$8),2),0))</f>
        <v>0</v>
      </c>
      <c r="Q44" s="252">
        <f>IF(IF(IF(AND($K44=1,$I44&gt;0),ROUND(IF($L44+$M44&gt;=2600,2600*'umowa o pracę'!$E$8,($L44+$M44)*'umowa o pracę'!$E$8),2)+IF($M44=0,ROUND(IF($L44&gt;2600,ROUND($O44/$L44*2600,2),$O44)*'umowa o pracę'!$E$8,2),ROUND(IF($L44&gt;2600,ROUND($O44/$L44*2600,2),$O44)*'umowa o pracę'!$E$8,2)),ROUND(IF($L44+$M44&gt;=2600,2600*'umowa o pracę'!$E$8,($L44+$M44)*'umowa o pracę'!$E$8),2)-IF($M44=0,ROUND(ROUND(IF($L44&gt;2600,ROUND($N44/$L44*2600,2),$N44),2)*'umowa o pracę'!$E$8,2),IF($M44&gt;0,IF($L44+$M44&lt;2600,ROUND(ROUND($N44+ROUND($M44*9%,2),2)*'umowa o pracę'!$E$8,2),IF(AND($L44+$M44&gt;=2600,$M44&lt;2600,$L44&lt;2600),ROUND((ROUND(((2600-$M44)/$L44)*$N44,2)+ROUND($M44*9%,2))*'umowa o pracę'!$E$8,2),IF(AND($L44+$M44&gt;=2600,$M44&gt;=2600),ROUND((ROUND(2600*9%,2))*'umowa o pracę'!$E$8,2),IF(AND($L44+$M44&gt;=2600,$L44&gt;=2600,$M44&lt;2600),ROUND((ROUND($M44*9%,2)+ROUND(((2600-$M44)/$L44)*$N44,2))*'umowa o pracę'!$E$8,2),0)))),0)))&gt;$J44,$J44,IF(AND($K44=1,$I44&gt;0),ROUND(IF($L44+$M44&gt;=2600,2600*'umowa o pracę'!$E$8,($L44+$M44)*'umowa o pracę'!$E$8),2)+IF($M44=0,ROUND(IF($L44&gt;2600,ROUND($O44/$L44*2600,2),$O44)*'umowa o pracę'!$E$8,2),ROUND(IF($L44&gt;2600,ROUND($O44/$L44*2600,2),$O44)*'umowa o pracę'!$E$8,2)),ROUND(IF($L44+$M44&gt;=2600,2600*'umowa o pracę'!$E$8,($L44+$M44)*'umowa o pracę'!$E$8),2)-IF($M44=0,ROUND(ROUND(IF($L44&gt;2600,ROUND($N44/$L44*2600,2),$N44),2)*'umowa o pracę'!$E$8,2),IF($M44&gt;0,IF($L44+$M44&lt;2600,ROUND(ROUND($N44+ROUND($M44*9%,2),2)*'umowa o pracę'!$E$8,2),IF(AND($L44+$M44&gt;=2600,$M44&lt;2600,$L44&lt;2600),ROUND((ROUND(((2600-$M44)/$L44)*$N44,2)+ROUND($M44*9%,2))*'umowa o pracę'!$E$8,2),IF(AND($L44+$M44&gt;=2600,$M44&gt;=2600),ROUND((ROUND(2600*9%,2))*'umowa o pracę'!$E$8,2),IF(AND($L44+$M44&gt;=2600,$L44&gt;=2600,$M44&lt;2600),ROUND((ROUND($M44*9%,2)+ROUND(((2600-$M44)/$L44)*$N44,2))*'umowa o pracę'!$E$8,2),0)))),0))))&gt;$J44,$J44,IF(IF(AND($K44=1,$I44&gt;0),ROUND(IF($L44+$M44&gt;=2600,2600*'umowa o pracę'!$E$8,($L44+$M44)*'umowa o pracę'!$E$8),2)+IF($M44=0,ROUND(IF($L44&gt;2600,ROUND($O44/$L44*2600,2),$O44)*'umowa o pracę'!$E$8,2),ROUND(IF($L44&gt;2600,ROUND($O44/$L44*2600,2),$O44)*'umowa o pracę'!$E$8,2)),ROUND(IF($L44+$M44&gt;=2600,2600*'umowa o pracę'!$E$8,($L44+$M44)*'umowa o pracę'!$E$8),2)-IF($M44=0,ROUND(ROUND(IF($L44&gt;2600,ROUND($N44/$L44*2600,2),$N44),2)*'umowa o pracę'!$E$8,2),IF($M44&gt;0,IF($L44+$M44&lt;2600,ROUND(ROUND($N44+ROUND($M44*9%,2),2)*'umowa o pracę'!$E$8,2),IF(AND($L44+$M44&gt;=2600,$M44&lt;2600,$L44&lt;2600),ROUND((ROUND(((2600-$M44)/$L44)*$N44,2)+ROUND($M44*9%,2))*'umowa o pracę'!$E$8,2),IF(AND($L44+$M44&gt;=2600,$M44&gt;=2600),ROUND((ROUND(2600*9%,2))*'umowa o pracę'!$E$8,2),IF(AND($L44+$M44&gt;=2600,$L44&gt;=2600,$M44&lt;2600),ROUND((ROUND($M44*9%,2)+ROUND(((2600-$M44)/$L44)*$N44,2))*'umowa o pracę'!$E$8,2),0)))),0)))&gt;$J44,$J44,IF(AND($K44=1,$I44&gt;0),ROUND(IF($L44+$M44&gt;=2600,2600*'umowa o pracę'!$E$8,($L44+$M44)*'umowa o pracę'!$E$8),2)+IF($M44=0,ROUND(IF($L44&gt;2600,ROUND($O44/$L44*2600,2),$O44)*'umowa o pracę'!$E$8,2),ROUND(IF($L44&gt;2600,ROUND($O44/$L44*2600,2),$O44)*'umowa o pracę'!$E$8,2)),ROUND(IF($L44+$M44&gt;=2600,2600*'umowa o pracę'!$E$8,($L44+$M44)*'umowa o pracę'!$E$8),2)-IF(AND($M44=0,I44&gt;0),ROUND(ROUND(IF($L44&gt;2600,ROUND($N44/$L44*2600,2),$N44),2)*'umowa o pracę'!$E$8,2),IF($M44&gt;0,IF($L44+$M44&lt;2600,ROUND(ROUND($N44+ROUND($M44*9%,2),2)*'umowa o pracę'!$E$8,2),IF(AND($L44+$M44&gt;=2600,$M44&lt;2600,$L44&lt;2600),ROUND((ROUND(((2600-$M44)/$L44)*$N44,2)+ROUND($M44*9%,2))*'umowa o pracę'!$E$8,2),IF(AND($L44+$M44&gt;=2600,$M44&gt;=2600),ROUND((ROUND(2600*9%,2))*'umowa o pracę'!$E$8,2),IF(AND($L44+$M44&gt;=2600,$L44&gt;=2600,$M44&lt;2600),ROUND((ROUND($M44*9%,2)+ROUND(((2600-$M44)/$L44)*$N44,2))*'umowa o pracę'!$E$8,2),0)))),0)))))</f>
        <v>0</v>
      </c>
      <c r="R44" s="252">
        <f>IF(IF(IF(AND($K44=1,$I44&gt;0),ROUND(IF($L44+$M44&gt;=2800,2800*'umowa o pracę'!$E$8,($L44+$M44)*'umowa o pracę'!$E$8),2)+IF($M44=0,ROUND(IF($L44&gt;2800,ROUND($O44/$L44*2800,2),$O44)*'umowa o pracę'!$E$8,2),ROUND(IF($L44&gt;2800,ROUND($O44/$L44*2800,2),$O44)*'umowa o pracę'!$E$8,2)),ROUND(IF($L44+$M44&gt;=2800,2800*'umowa o pracę'!$E$8,($L44+$M44)*'umowa o pracę'!$E$8),2)-IF($M44=0,ROUND(ROUND(IF($L44&gt;2800,ROUND($N44/$L44*2800,2),$N44),2)*'umowa o pracę'!$E$8,2),IF($M44&gt;0,IF($L44+$M44&lt;2800,ROUND(ROUND($N44+ROUND($M44*9%,2),2)*'umowa o pracę'!$E$8,2),IF(AND($L44+$M44&gt;=2800,$M44&lt;2800,$L44&lt;2800),ROUND((ROUND(((2800-$M44)/$L44)*$N44,2)+ROUND($M44*9%,2))*'umowa o pracę'!$E$8,2),IF(AND($L44+$M44&gt;=2800,$M44&gt;=2800),ROUND((ROUND(2800*9%,2))*'umowa o pracę'!$E$8,2),IF(AND($L44+$M44&gt;=2800,$L44&gt;=2800,$M44&lt;2800),ROUND((ROUND($M44*9%,2)+ROUND(((2800-$M44)/$L44)*$N44,2))*'umowa o pracę'!$E$8,2),0)))),0)))&gt;$J44,$J44,IF(AND($K44=1,$I44&gt;0),ROUND(IF($L44+$M44&gt;=2800,2800*'umowa o pracę'!$E$8,($L44+$M44)*'umowa o pracę'!$E$8),2)+IF($M44=0,ROUND(IF($L44&gt;2800,ROUND($O44/$L44*2800,2),$O44)*'umowa o pracę'!$E$8,2),ROUND(IF($L44&gt;2800,ROUND($O44/$L44*2800,2),$O44)*'umowa o pracę'!$E$8,2)),ROUND(IF($L44+$M44&gt;=2800,2800*'umowa o pracę'!$E$8,($L44+$M44)*'umowa o pracę'!$E$8),2)-IF($M44=0,ROUND(ROUND(IF($L44&gt;2800,ROUND($N44/$L44*2800,2),$N44),2)*'umowa o pracę'!$E$8,2),IF($M44&gt;0,IF($L44+$M44&lt;2800,ROUND(ROUND($N44+ROUND($M44*9%,2),2)*'umowa o pracę'!$E$8,2),IF(AND($L44+$M44&gt;=2800,$M44&lt;2800,$L44&lt;2800),ROUND((ROUND(((2800-$M44)/$L44)*$N44,2)+ROUND($M44*9%,2))*'umowa o pracę'!$E$8,2),IF(AND($L44+$M44&gt;=2800,$M44&gt;=2800),ROUND((ROUND(2800*9%,2))*'umowa o pracę'!$E$8,2),IF(AND($L44+$M44&gt;=2800,$L44&gt;=2800,$M44&lt;2800),ROUND((ROUND($M44*9%,2)+ROUND(((2800-$M44)/$L44)*$N44,2))*'umowa o pracę'!$E$8,2),0)))),0))))&gt;$J44,$J44,IF(IF(AND($K44=1,$I44&gt;0),ROUND(IF($L44+$M44&gt;=2800,2800*'umowa o pracę'!$E$8,($L44+$M44)*'umowa o pracę'!$E$8),2)+IF($M44=0,ROUND(IF($L44&gt;2800,ROUND($O44/$L44*2800,2),$O44)*'umowa o pracę'!$E$8,2),ROUND(IF($L44&gt;2800,ROUND($O44/$L44*2800,2),$O44)*'umowa o pracę'!$E$8,2)),ROUND(IF($L44+$M44&gt;=2800,2800*'umowa o pracę'!$E$8,($L44+$M44)*'umowa o pracę'!$E$8),2)-IF($M44=0,ROUND(ROUND(IF($L44&gt;2800,ROUND($N44/$L44*2800,2),$N44),2)*'umowa o pracę'!$E$8,2),IF($M44&gt;0,IF($L44+$M44&lt;2800,ROUND(ROUND($N44+ROUND($M44*9%,2),2)*'umowa o pracę'!$E$8,2),IF(AND($L44+$M44&gt;=2800,$M44&lt;2800,$L44&lt;2800),ROUND((ROUND(((2800-$M44)/$L44)*$N44,2)+ROUND($M44*9%,2))*'umowa o pracę'!$E$8,2),IF(AND($L44+$M44&gt;=2800,$M44&gt;=2800),ROUND((ROUND(2800*9%,2))*'umowa o pracę'!$E$8,2),IF(AND($L44+$M44&gt;=2800,$L44&gt;=2800,$M44&lt;2800),ROUND((ROUND($M44*9%,2)+ROUND(((2800-$M44)/$L44)*$N44,2))*'umowa o pracę'!$E$8,2),0)))),0)))&gt;$J44,$J44,IF(AND($K44=1,$I44&gt;0),ROUND(IF($L44+$M44&gt;=2800,2800*'umowa o pracę'!$E$8,($L44+$M44)*'umowa o pracę'!$E$8),2)+IF($M44=0,ROUND(IF($L44&gt;2800,ROUND($O44/$L44*2800,2),$O44)*'umowa o pracę'!$E$8,2),ROUND(IF($L44&gt;2800,ROUND($O44/$L44*2800,2),$O44)*'umowa o pracę'!$E$8,2)),ROUND(IF($L44+$M44&gt;=2800,2800*'umowa o pracę'!$E$8,($L44+$M44)*'umowa o pracę'!$E$8),2)-IF(AND($M44=0,I44&gt;0),ROUND(ROUND(IF($L44&gt;2800,ROUND($N44/$L44*2800,2),$N44),2)*'umowa o pracę'!$E$8,2),IF($M44&gt;0,IF($L44+$M44&lt;2800,ROUND(ROUND($N44+ROUND($M44*9%,2),2)*'umowa o pracę'!$E$8,2),IF(AND($L44+$M44&gt;=2800,$M44&lt;2800,$L44&lt;2800),ROUND((ROUND(((2800-$M44)/$L44)*$N44,2)+ROUND($M44*9%,2))*'umowa o pracę'!$E$8,2),IF(AND($L44+$M44&gt;=2800,$M44&gt;=2800),ROUND((ROUND(2800*9%,2))*'umowa o pracę'!$E$8,2),IF(AND($L44+$M44&gt;=2800,$L44&gt;=2800,$M44&lt;2800),ROUND((ROUND($M44*9%,2)+ROUND(((2800-$M44)/$L44)*$N44,2))*'umowa o pracę'!$E$8,2),0)))),0)))))</f>
        <v>0</v>
      </c>
      <c r="S44" s="32">
        <f>IF('umowa o pracę'!$E$7=2020,IF(IF($K44=1,IF($M44=0,ROUND(IF($L44&gt;2600,ROUND($N44/$L44*2600,2),$N44)*'umowa o pracę'!$E$8,2),IF($L44+$M44&lt;2600,ROUND(ROUND($N44+ROUND($M44*9%,2),2)*'umowa o pracę'!$E$8,2),IF(AND($L44+$M44&gt;=2600,$L44&lt;2600),ROUND((ROUND($N44+ROUND((2600-$L44)*9%,2),2))*'umowa o pracę'!$E$8,2),IF(AND($L44+$M44&gt;=2600,$L44&gt;=2600),ROUND(ROUND($N44/$L44*2600,2)*'umowa o pracę'!$E$8,2),0)))),0)&gt;$H44,$H44,IF($K44=1,IF($M44=0,ROUND(IF($L44&gt;2600,ROUND($N44/$L44*2600,2),$N44)*'umowa o pracę'!$E$8,2),IF($L44+$M44&lt;2600,ROUND(ROUND($N44+ROUND($M44*9%,2),2)*'umowa o pracę'!$E$8,2),IF(AND($L44+$M44&gt;=2600,$L44&lt;2600),ROUND((ROUND($N44+ROUND((2600-$L44)*9%,2),2))*'umowa o pracę'!$E$8,2),IF(AND($L44+$M44&gt;=2600,$L44&gt;=2600),ROUND(ROUND($N44/$L44*2600,2)*'umowa o pracę'!$E$8,2),0)))),0)),IF('umowa o pracę'!$E$7=2021,IF(IF($K44=1,IF($M44=0,ROUND(IF($L44&gt;2800,ROUND($N44/$L44*2800,2),$N44)*'umowa o pracę'!$E$8,2),IF($L44+$M44&lt;2800,ROUND(ROUND($N44+ROUND($M44*9%,2),2)*'umowa o pracę'!$E$8,2),IF(AND($L44+$M44&gt;=2800,$L44&lt;2800),ROUND((ROUND($N44+ROUND((2800-$L44)*9%,2),2))*'umowa o pracę'!$E$8,2),IF(AND($L44+$M44&gt;=2800,$L44&gt;=2800),ROUND(ROUND($N44/$L44*2800,2)*'umowa o pracę'!$E$8,2),0)))),0)&gt;$H44,$H44,IF($K44=1,IF($M44=0,ROUND(IF($L44&gt;2800,ROUND($N44/$L44*2800,2),$N44)*'umowa o pracę'!$E$8,2),IF($L44+$M44&lt;2800,ROUND(ROUND($N44+ROUND($M44*9%,2),2)*'umowa o pracę'!$E$8,2),IF(AND($L44+$M44&gt;=2800,$L44&lt;2800),ROUND((ROUND($N44+ROUND((2800-$L44)*9%,2),2))*'umowa o pracę'!$E$8,2),IF(AND($L44+$M44&gt;=2800,$L44&gt;=2800),ROUND(ROUND($N44/$L44*2800,2)*'umowa o pracę'!$E$8,2),0)))),0)),0))</f>
        <v>0</v>
      </c>
      <c r="T44" s="32">
        <f>IF('umowa o pracę'!$E$7=2020,IF(IF($K44=1,IF($M44=0,ROUND(IF($L44&gt;2600,ROUND($O44/$L44*2600,2),$O44)*'umowa o pracę'!$E$8,2),ROUND(IF($L44&gt;2600,ROUND($O44/$L44*2600,2),$O44)*'umowa o pracę'!$E$8,2)),0)&gt;$I44,$I44,IF($K44=1,IF($M44=0,ROUND(IF($L44&gt;2600,ROUND($O44/$L44*2600,2),$O44)*'umowa o pracę'!$E$8,2),ROUND(IF($L44&gt;2600,ROUND($O44/$L44*2600,2),$O44)*'umowa o pracę'!$E$8,2)),0)),IF('umowa o pracę'!$E$7=2021,IF(IF($K44=1,IF($M44=0,ROUND(IF($L44&gt;2800,ROUND($O44/$L44*2800,2),$O44)*'umowa o pracę'!$E$8,2),ROUND(IF($L44&gt;2800,ROUND($O44/$L44*2800,2),$O44)*'umowa o pracę'!$E$8,2)),0)&gt;$I44,$I44,IF($K44=1,IF($M44=0,ROUND(IF($L44&gt;2800,ROUND($O44/$L44*2800,2),$O44)*'umowa o pracę'!$E$8,2),ROUND(IF($L44&gt;2800,ROUND($O44/$L44*2800,2),$O44)*'umowa o pracę'!$E$8,2)),0)),0))</f>
        <v>0</v>
      </c>
      <c r="U44" s="51">
        <f>IF('umowa o pracę'!$E$7=2020,$Q44,IF('umowa o pracę'!$E$7=2021,$R44,0))</f>
        <v>0</v>
      </c>
      <c r="V44" s="53">
        <f t="shared" si="0"/>
        <v>1</v>
      </c>
      <c r="W44" s="54">
        <f>IF('umowa o pracę'!$E$6&lt;2,0,$L44)</f>
        <v>0</v>
      </c>
      <c r="X44" s="54">
        <f>IF('umowa o pracę'!$E$6&lt;2,0,$M44)</f>
        <v>0</v>
      </c>
      <c r="Y44" s="55">
        <f>IF('umowa o pracę'!$E$6&lt;2,0,$N44)</f>
        <v>0</v>
      </c>
      <c r="Z44" s="55">
        <f>IF('umowa o pracę'!$E$6&lt;2,0,$O44)</f>
        <v>0</v>
      </c>
      <c r="AA44" s="32">
        <f>IF('umowa o pracę'!$E$7=2020,ROUND(IF($W44&gt;=2600,2600*'umowa o pracę'!$E$8,$W44*'umowa o pracę'!$E$8),2),IF('umowa o pracę'!$E$7=2021,ROUND(IF($W44&gt;=2800,2800*'umowa o pracę'!$E$8,$W44*'umowa o pracę'!$E$8),2),0))</f>
        <v>0</v>
      </c>
      <c r="AB44" s="32">
        <f>IF(IF(IF(AND($V44=1,$I44&gt;0),ROUND(IF($W44+$X44&gt;=2600,2600*'umowa o pracę'!$E$8,($W44+$X44)*'umowa o pracę'!$E$8),2)+IF($X44=0,ROUND(IF($W44&gt;2600,ROUND($Z44/$W44*2600,2),$Z44)*'umowa o pracę'!$E$8,2),ROUND(IF($W44&gt;2600,ROUND($Z44/$W44*2600,2),$Z44)*'umowa o pracę'!$E$8,2)),ROUND(IF($W44+$X44&gt;=2600,2600*'umowa o pracę'!$E$8,($W44+$X44)*'umowa o pracę'!$E$8),2)-IF($X44=0,ROUND(ROUND(IF($W44&gt;2600,ROUND($Y44/$W44*2600,2),$Y44),2)*'umowa o pracę'!$E$8,2),IF($X44&gt;0,IF($W44+$X44&lt;2600,ROUND(ROUND($Y44+ROUND($X44*9%,2),2)*'umowa o pracę'!$E$8,2),IF(AND($W44+$X44&gt;=2600,$X44&lt;2600,$W44&lt;2600),ROUND((ROUND(((2600-$X44)/$W44)*$Y44,2)+ROUND($X44*9%,2))*'umowa o pracę'!$E$8,2),IF(AND($W44+$X44&gt;=2600,$X44&gt;=2600),ROUND((ROUND(2600*9%,2))*'umowa o pracę'!$E$8,2),IF(AND($W44+$X44&gt;=2600,$W44&gt;=2600,$X44&lt;2600),ROUND((ROUND($X44*9%,2)+ROUND(((2600-$X44)/$W44)*$Y44,2))*'umowa o pracę'!$E$8,2),0)))),0)))&gt;$J44,$J44,IF(AND($V44=1,$I44&gt;0),ROUND(IF($W44+$X44&gt;=2600,2600*'umowa o pracę'!$E$8,($W44+$X44)*'umowa o pracę'!$E$8),2)+IF($X44=0,ROUND(IF($W44&gt;2600,ROUND($Z44/$W44*2600,2),$Z44)*'umowa o pracę'!$E$8,2),ROUND(IF($W44&gt;2600,ROUND($Z44/$W44*2600,2),$Z44)*'umowa o pracę'!$E$8,2)),ROUND(IF($W44+$X44&gt;=2600,2600*'umowa o pracę'!$E$8,($W44+$X44)*'umowa o pracę'!$E$8),2)-IF($X44=0,ROUND(ROUND(IF($W44&gt;2600,ROUND($Y44/$W44*2600,2),$Y44),2)*'umowa o pracę'!$E$8,2),IF($X44&gt;0,IF($W44+$X44&lt;2600,ROUND(ROUND($Y44+ROUND($X44*9%,2),2)*'umowa o pracę'!$E$8,2),IF(AND($W44+$X44&gt;=2600,$X44&lt;2600,$W44&lt;2600),ROUND((ROUND(((2600-$X44)/$W44)*$Y44,2)+ROUND($X44*9%,2))*'umowa o pracę'!$E$8,2),IF(AND($W44+$X44&gt;=2600,$X44&gt;=2600),ROUND((ROUND(2600*9%,2))*'umowa o pracę'!$E$8,2),IF(AND($W44+$X44&gt;=2600,$W44&gt;=2600,$X44&lt;2600),ROUND((ROUND($X44*9%,2)+ROUND(((2600-$X44)/$W44)*$Y44,2))*'umowa o pracę'!$E$8,2),0)))),0))))&gt;$J44,$J44,IF(IF(AND($V44=1,$I44&gt;0),ROUND(IF($W44+$X44&gt;=2600,2600*'umowa o pracę'!$E$8,($W44+$X44)*'umowa o pracę'!$E$8),2)+IF($X44=0,ROUND(IF($W44&gt;2600,ROUND($Z44/$W44*2600,2),$Z44)*'umowa o pracę'!$E$8,2),ROUND(IF($W44&gt;2600,ROUND($Z44/$W44*2600,2),$Z44)*'umowa o pracę'!$E$8,2)),ROUND(IF($W44+$X44&gt;=2600,2600*'umowa o pracę'!$E$8,($W44+$X44)*'umowa o pracę'!$E$8),2)-IF($X44=0,ROUND(ROUND(IF($W44&gt;2600,ROUND($Y44/$W44*2600,2),$Y44),2)*'umowa o pracę'!$E$8,2),IF($X44&gt;0,IF($W44+$X44&lt;2600,ROUND(ROUND($Y44+ROUND($X44*9%,2),2)*'umowa o pracę'!$E$8,2),IF(AND($W44+$X44&gt;=2600,$X44&lt;2600,$W44&lt;2600),ROUND((ROUND(((2600-$X44)/$W44)*$Y44,2)+ROUND($X44*9%,2))*'umowa o pracę'!$E$8,2),IF(AND($W44+$X44&gt;=2600,$X44&gt;=2600),ROUND((ROUND(2600*9%,2))*'umowa o pracę'!$E$8,2),IF(AND($W44+$X44&gt;=2600,$W44&gt;=2600,$X44&lt;2600),ROUND((ROUND($X44*9%,2)+ROUND(((2600-$X44)/$W44)*$Y44,2))*'umowa o pracę'!$E$8,2),0)))),0)))&gt;$J44,$J44,IF(AND($V44=1,$I44&gt;0),ROUND(IF($W44+$X44&gt;=2600,2600*'umowa o pracę'!$E$8,($W44+$X44)*'umowa o pracę'!$E$8),2)+IF($X44=0,ROUND(IF($W44&gt;2600,ROUND($Z44/$W44*2600,2),$Z44)*'umowa o pracę'!$E$8,2),ROUND(IF($W44&gt;2600,ROUND($Z44/$W44*2600,2),$Z44)*'umowa o pracę'!$E$8,2)),ROUND(IF($W44+$X44&gt;=2600,2600*'umowa o pracę'!$E$8,($W44+$X44)*'umowa o pracę'!$E$8),2)-IF(AND($X44=0,I44&gt;0),ROUND(ROUND(IF($W44&gt;2600,ROUND($Y44/$W44*2600,2),$Y44),2)*'umowa o pracę'!$E$8,2),IF($X44&gt;0,IF($W44+$X44&lt;2600,ROUND(ROUND($Y44+ROUND($X44*9%,2),2)*'umowa o pracę'!$E$8,2),IF(AND($W44+$X44&gt;=2600,$X44&lt;2600,$W44&lt;2600),ROUND((ROUND(((2600-$X44)/$W44)*$Y44,2)+ROUND($X44*9%,2))*'umowa o pracę'!$E$8,2),IF(AND($W44+$X44&gt;=2600,$X44&gt;=2600),ROUND((ROUND(2600*9%,2))*'umowa o pracę'!$E$8,2),IF(AND($W44+$X44&gt;=2600,$W44&gt;=2600,$X44&lt;2600),ROUND((ROUND($X44*9%,2)+ROUND(((2600-$X44)/$W44)*$Y44,2))*'umowa o pracę'!$E$8,2),0)))),0)))))</f>
        <v>0</v>
      </c>
      <c r="AC44" s="32">
        <f>IF(IF(IF(AND($V44=1,$I44&gt;0),ROUND(IF($W44+$X44&gt;=2800,2800*'umowa o pracę'!$E$8,($W44+$X44)*'umowa o pracę'!$E$8),2)+IF($X44=0,ROUND(IF($W44&gt;2800,ROUND($Z44/$W44*2800,2),$Z44)*'umowa o pracę'!$E$8,2),ROUND(IF($W44&gt;2800,ROUND($Z44/$W44*2800,2),$Z44)*'umowa o pracę'!$E$8,2)),ROUND(IF($W44+$X44&gt;=2800,2800*'umowa o pracę'!$E$8,($W44+$X44)*'umowa o pracę'!$E$8),2)-IF($X44=0,ROUND(ROUND(IF($W44&gt;2800,ROUND($Y44/$W44*2800,2),$Y44),2)*'umowa o pracę'!$E$8,2),IF($X44&gt;0,IF($W44+$X44&lt;2800,ROUND(ROUND($Y44+ROUND($X44*9%,2),2)*'umowa o pracę'!$E$8,2),IF(AND($W44+$X44&gt;=2800,$X44&lt;2800,$W44&lt;2800),ROUND((ROUND(((2800-$X44)/$W44)*$Y44,2)+ROUND($X44*9%,2))*'umowa o pracę'!$E$8,2),IF(AND($W44+$X44&gt;=2800,$X44&gt;=2800),ROUND((ROUND(2800*9%,2))*'umowa o pracę'!$E$8,2),IF(AND($W44+$X44&gt;=2800,$W44&gt;=2800,$X44&lt;2800),ROUND((ROUND($X44*9%,2)+ROUND(((2800-$X44)/$W44)*$Y44,2))*'umowa o pracę'!$E$8,2),0)))),0)))&gt;$J44,$J44,IF(AND($V44=1,$I44&gt;0),ROUND(IF($W44+$X44&gt;=2800,2800*'umowa o pracę'!$E$8,($W44+$X44)*'umowa o pracę'!$E$8),2)+IF($X44=0,ROUND(IF($W44&gt;2800,ROUND($Z44/$W44*2800,2),$Z44)*'umowa o pracę'!$E$8,2),ROUND(IF($W44&gt;2800,ROUND($Z44/$W44*2800,2),$Z44)*'umowa o pracę'!$E$8,2)),ROUND(IF($W44+$X44&gt;=2800,2800*'umowa o pracę'!$E$8,($W44+$X44)*'umowa o pracę'!$E$8),2)-IF($X44=0,ROUND(ROUND(IF($W44&gt;2800,ROUND($Y44/$W44*2800,2),$Y44),2)*'umowa o pracę'!$E$8,2),IF($X44&gt;0,IF($W44+$X44&lt;2800,ROUND(ROUND($Y44+ROUND($X44*9%,2),2)*'umowa o pracę'!$E$8,2),IF(AND($W44+$X44&gt;=2800,$X44&lt;2800,$W44&lt;2800),ROUND((ROUND(((2800-$X44)/$W44)*$Y44,2)+ROUND($X44*9%,2))*'umowa o pracę'!$E$8,2),IF(AND($W44+$X44&gt;=2800,$X44&gt;=2800),ROUND((ROUND(2800*9%,2))*'umowa o pracę'!$E$8,2),IF(AND($W44+$X44&gt;=2800,$W44&gt;=2800,$X44&lt;2800),ROUND((ROUND($X44*9%,2)+ROUND(((2800-$X44)/$W44)*$Y44,2))*'umowa o pracę'!$E$8,2),0)))),0))))&gt;$J44,$J44,IF(IF(AND($V44=1,$I44&gt;0),ROUND(IF($W44+$X44&gt;=2800,2800*'umowa o pracę'!$E$8,($W44+$X44)*'umowa o pracę'!$E$8),2)+IF($X44=0,ROUND(IF($W44&gt;2800,ROUND($Z44/$W44*2800,2),$Z44)*'umowa o pracę'!$E$8,2),ROUND(IF($W44&gt;2800,ROUND($Z44/$W44*2800,2),$Z44)*'umowa o pracę'!$E$8,2)),ROUND(IF($W44+$X44&gt;=2800,2800*'umowa o pracę'!$E$8,($W44+$X44)*'umowa o pracę'!$E$8),2)-IF($X44=0,ROUND(ROUND(IF($W44&gt;2800,ROUND($Y44/$W44*2800,2),$Y44),2)*'umowa o pracę'!$E$8,2),IF($X44&gt;0,IF($W44+$X44&lt;2800,ROUND(ROUND($Y44+ROUND($X44*9%,2),2)*'umowa o pracę'!$E$8,2),IF(AND($W44+$X44&gt;=2800,$X44&lt;2800,$W44&lt;2800),ROUND((ROUND(((2800-$X44)/$W44)*$Y44,2)+ROUND($X44*9%,2))*'umowa o pracę'!$E$8,2),IF(AND($W44+$X44&gt;=2800,$X44&gt;=2800),ROUND((ROUND(2800*9%,2))*'umowa o pracę'!$E$8,2),IF(AND($W44+$X44&gt;=2800,$W44&gt;=2800,$X44&lt;2800),ROUND((ROUND($X44*9%,2)+ROUND(((2800-$X44)/$W44)*$Y44,2))*'umowa o pracę'!$E$8,2),0)))),0)))&gt;$J44,$J44,IF(AND($V44=1,$I44&gt;0),ROUND(IF($W44+$X44&gt;=2800,2800*'umowa o pracę'!$E$8,($W44+$X44)*'umowa o pracę'!$E$8),2)+IF($X44=0,ROUND(IF($W44&gt;2800,ROUND($Z44/$W44*2800,2),$Z44)*'umowa o pracę'!$E$8,2),ROUND(IF($W44&gt;2800,ROUND($Z44/$W44*2800,2),$Z44)*'umowa o pracę'!$E$8,2)),ROUND(IF($W44+$X44&gt;=2800,2800*'umowa o pracę'!$E$8,($W44+$X44)*'umowa o pracę'!$E$8),2)-IF(AND($X44=0,I44&gt;0),ROUND(ROUND(IF($W44&gt;2800,ROUND($Y44/$W44*2800,2),$Y44),2)*'umowa o pracę'!$E$8,2),IF($X44&gt;0,IF($W44+$X44&lt;2800,ROUND(ROUND($Y44+ROUND($X44*9%,2),2)*'umowa o pracę'!$E$8,2),IF(AND($W44+$X44&gt;=2800,$X44&lt;2800,$W44&lt;2800),ROUND((ROUND(((2800-$X44)/$W44)*$Y44,2)+ROUND($X44*9%,2))*'umowa o pracę'!$E$8,2),IF(AND($W44+$X44&gt;=2800,$X44&gt;=2800),ROUND((ROUND(2800*9%,2))*'umowa o pracę'!$E$8,2),IF(AND($W44+$X44&gt;=2800,$W44&gt;=2800,$X44&lt;2800),ROUND((ROUND($X44*9%,2)+ROUND(((2800-$X44)/$W44)*$Y44,2))*'umowa o pracę'!$E$8,2),0)))),0)))))</f>
        <v>0</v>
      </c>
      <c r="AD44" s="32">
        <f>IF('umowa o pracę'!$E$7=2020,IF(IF($V44=1,IF($X44=0,ROUND(IF($W44&gt;2600,ROUND($Y44/$W44*2600,2),$Y44)*'umowa o pracę'!$E$8,2),IF($W44+$X44&lt;2600,ROUND(ROUND($Y44+ROUND($X44*9%,2),2)*'umowa o pracę'!$E$8,2),IF(AND($W44+$X44&gt;=2600,$W44&lt;2600),ROUND((ROUND($Y44+ROUND((2600-$W44)*9%,2),2))*'umowa o pracę'!$E$8,2),IF(AND($W44+$X44&gt;=2600,$W44&gt;=2600),ROUND(ROUND($Y44/$W44*2600,2)*'umowa o pracę'!$E$8,2),0)))),0)&gt;$H44,$H44,IF($V44=1,IF($X44=0,ROUND(IF($W44&gt;2600,ROUND($Y44/$W44*2600,2),$Y44)*'umowa o pracę'!$E$8,2),IF($W44+$X44&lt;2600,ROUND(ROUND($Y44+ROUND($X44*9%,2),2)*'umowa o pracę'!$E$8,2),IF(AND($W44+$X44&gt;=2600,$W44&lt;2600),ROUND((ROUND($Y44+ROUND((2600-$W44)*9%,2),2))*'umowa o pracę'!$E$8,2),IF(AND($W44+$X44&gt;=2600,$W44&gt;=2600),ROUND(ROUND($Y44/$W44*2600,2)*'umowa o pracę'!$E$8,2),0)))),0)),IF('umowa o pracę'!$E$7=2021,IF(IF($V44=1,IF($X44=0,ROUND(IF($W44&gt;2800,ROUND($Y44/$W44*2800,2),$Y44)*'umowa o pracę'!$E$8,2),IF($W44+$X44&lt;2800,ROUND(ROUND($Y44+ROUND($X44*9%,2),2)*'umowa o pracę'!$E$8,2),IF(AND($W44+$X44&gt;=2800,$W44&lt;2800),ROUND((ROUND($Y44+ROUND((2800-$W44)*9%,2),2))*'umowa o pracę'!$E$8,2),IF(AND($W44+$X44&gt;=2800,$W44&gt;=2800),ROUND(ROUND($Y44/$W44*2800,2)*'umowa o pracę'!$E$8,2),0)))),0)&gt;$H44,$H44,IF($V44=1,IF($X44=0,ROUND(IF($W44&gt;2800,ROUND($Y44/$W44*2800,2),$Y44)*'umowa o pracę'!$E$8,2),IF($W44+$X44&lt;2800,ROUND(ROUND($Y44+ROUND($X44*9%,2),2)*'umowa o pracę'!$E$8,2),IF(AND($W44+$X44&gt;=2800,$W44&lt;2800),ROUND((ROUND($Y44+ROUND((2800-$W44)*9%,2),2))*'umowa o pracę'!$E$8,2),IF(AND($W44+$X44&gt;=2800,$W44&gt;=2800),ROUND(ROUND($Y44/$W44*2800,2)*'umowa o pracę'!$E$8,2),0)))),0)),0))</f>
        <v>0</v>
      </c>
      <c r="AE44" s="32">
        <f>IF('umowa o pracę'!$E$7=2020,IF(IF($V44=1,IF($X44=0,ROUND(IF($W44&gt;2600,ROUND($Z44/$W44*2600,2),$Z44)*'umowa o pracę'!$E$8,2),ROUND(IF($W44&gt;2600,ROUND($Z44/$W44*2600,2),$Z44)*'umowa o pracę'!$E$8,2)),0)&gt;$I44,$I44,IF($V44=1,IF($X44=0,ROUND(IF($W44&gt;2600,ROUND($Z44/$W44*2600,2),$Z44)*'umowa o pracę'!$E$8,2),ROUND(IF($W44&gt;2600,ROUND($Z44/$W44*2600,2),$Z44)*'umowa o pracę'!$E$8,2)),0)),IF('umowa o pracę'!$E$7=2021,IF(IF($V44=1,IF($X44=0,ROUND(IF($W44&gt;2800,ROUND($Z44/$W44*2800,2),$Z44)*'umowa o pracę'!$E$8,2),ROUND(IF($W44&gt;2800,ROUND($Z44/$W44*2800,2),$Z44)*'umowa o pracę'!$E$8,2)),0)&gt;$I44,$I44,IF($V44=1,IF($X44=0,ROUND(IF($W44&gt;2800,ROUND($Z44/$W44*2800,2),$Z44)*'umowa o pracę'!$E$8,2),ROUND(IF($W44&gt;2800,ROUND($Z44/$W44*2800,2),$Z44)*'umowa o pracę'!$E$8,2)),0)),0))</f>
        <v>0</v>
      </c>
      <c r="AF44" s="56">
        <f>IF('umowa o pracę'!$E$7=2020,$AB44,IF('umowa o pracę'!$E$7=2021,$AC44,0))</f>
        <v>0</v>
      </c>
      <c r="AG44" s="53">
        <f t="shared" si="1"/>
        <v>1</v>
      </c>
      <c r="AH44" s="39">
        <f>IF('umowa o pracę'!$E$6&lt;3,0,$L44)</f>
        <v>0</v>
      </c>
      <c r="AI44" s="39">
        <f>IF('umowa o pracę'!$E$6&lt;3,0,$M44)</f>
        <v>0</v>
      </c>
      <c r="AJ44" s="55">
        <f>IF('umowa o pracę'!$E$6&lt;3,0,$N44)</f>
        <v>0</v>
      </c>
      <c r="AK44" s="55">
        <f>IF('umowa o pracę'!$E$6&lt;3,0,$O44)</f>
        <v>0</v>
      </c>
      <c r="AL44" s="32">
        <f>IF('umowa o pracę'!$E$7=2020,ROUND(IF($AH44&gt;=2600,2600*'umowa o pracę'!$E$8,$AH44*'umowa o pracę'!$E$8),2),IF('umowa o pracę'!$E$7=2021,ROUND(IF($AH44&gt;=2800,2800*'umowa o pracę'!$E$8,$AH44*'umowa o pracę'!$E$8),2),0))</f>
        <v>0</v>
      </c>
      <c r="AM44" s="32">
        <f>IF(IF(IF(AND($AG44=1,$I44&gt;0),ROUND(IF($AH44+$AI44&gt;=2600,2600*'umowa o pracę'!$E$8,($AH44+$AI44)*'umowa o pracę'!$E$8),2)+IF($AI44=0,ROUND(IF($AH44&gt;2600,ROUND($AK44/$AH44*2600,2),$AK44)*'umowa o pracę'!$E$8,2),ROUND(IF($AH44&gt;2600,ROUND($AK44/$AH44*2600,2),$AK44)*'umowa o pracę'!$E$8,2)),ROUND(IF($AH44+$AI44&gt;=2600,2600*'umowa o pracę'!$E$8,($AH44+$AI44)*'umowa o pracę'!$E$8),2)-IF($AI44=0,ROUND(ROUND(IF($AH44&gt;2600,ROUND($AJ44/$AH44*2600,2),$AJ44),2)*'umowa o pracę'!$E$8,2),IF($AI44&gt;0,IF($AH44+$AI44&lt;2600,ROUND(ROUND($AJ44+ROUND($AI44*9%,2),2)*'umowa o pracę'!$E$8,2),IF(AND($AH44+$AI44&gt;=2600,$AI44&lt;2600,$AH44&lt;2600),ROUND((ROUND(((2600-$AI44)/$AH44)*$AJ44,2)+ROUND($AI44*9%,2))*'umowa o pracę'!$E$8,2),IF(AND($AH44+$AI44&gt;=2600,$AI44&gt;=2600),ROUND((ROUND(2600*9%,2))*'umowa o pracę'!$E$8,2),IF(AND($AH44+$AI44&gt;=2600,$AH44&gt;=2600,$AI44&lt;2600),ROUND((ROUND($AI44*9%,2)+ROUND(((2600-$AI44)/$AH44)*$AJ44,2))*'umowa o pracę'!$E$8,2),0)))),0)))&gt;$J44,$J44,IF(AND($AG44=1,$I44&gt;0),ROUND(IF($AH44+$AI44&gt;=2600,2600*'umowa o pracę'!$E$8,($AH44+$AI44)*'umowa o pracę'!$E$8),2)+IF($AI44=0,ROUND(IF($AH44&gt;2600,ROUND($AK44/$AH44*2600,2),$AK44)*'umowa o pracę'!$E$8,2),ROUND(IF($AH44&gt;2600,ROUND($AK44/$AH44*2600,2),$AK44)*'umowa o pracę'!$E$8,2)),ROUND(IF($AH44+$AI44&gt;=2600,2600*'umowa o pracę'!$E$8,($AH44+$AI44)*'umowa o pracę'!$E$8),2)-IF($AI44=0,ROUND(ROUND(IF($AH44&gt;2600,ROUND($AJ44/$AH44*2600,2),$AJ44),2)*'umowa o pracę'!$E$8,2),IF($AI44&gt;0,IF($AH44+$AI44&lt;2600,ROUND(ROUND($AJ44+ROUND($AI44*9%,2),2)*'umowa o pracę'!$E$8,2),IF(AND($AH44+$AI44&gt;=2600,$AI44&lt;2600,$AH44&lt;2600),ROUND((ROUND(((2600-$AI44)/$AH44)*$AJ44,2)+ROUND($AI44*9%,2))*'umowa o pracę'!$E$8,2),IF(AND($AH44+$AI44&gt;=2600,$AI44&gt;=2600),ROUND((ROUND(2600*9%,2))*'umowa o pracę'!$E$8,2),IF(AND($AH44+$AI44&gt;=2600,$AH44&gt;=2600,$AI44&lt;2600),ROUND((ROUND($AI44*9%,2)+ROUND(((2600-$AI44)/$AH44)*$AJ44,2))*'umowa o pracę'!$E$8,2),0)))),0))))&gt;$J44,$J44,IF(IF(AND($AG44=1,$I44&gt;0),ROUND(IF($AH44+$AI44&gt;=2600,2600*'umowa o pracę'!$E$8,($AH44+$AI44)*'umowa o pracę'!$E$8),2)+IF($AI44=0,ROUND(IF($AH44&gt;2600,ROUND($AK44/$AH44*2600,2),$AK44)*'umowa o pracę'!$E$8,2),ROUND(IF($AH44&gt;2600,ROUND($AK44/$AH44*2600,2),$AK44)*'umowa o pracę'!$E$8,2)),ROUND(IF($AH44+$AI44&gt;=2600,2600*'umowa o pracę'!$E$8,($AH44+$AI44)*'umowa o pracę'!$E$8),2)-IF($AI44=0,ROUND(ROUND(IF($AH44&gt;2600,ROUND($AJ44/$AH44*2600,2),$AJ44),2)*'umowa o pracę'!$E$8,2),IF($AI44&gt;0,IF($AH44+$AI44&lt;2600,ROUND(ROUND($AJ44+ROUND($AI44*9%,2),2)*'umowa o pracę'!$E$8,2),IF(AND($AH44+$AI44&gt;=2600,$AI44&lt;2600,$AH44&lt;2600),ROUND((ROUND(((2600-$AI44)/$AH44)*$AJ44,2)+ROUND($AI44*9%,2))*'umowa o pracę'!$E$8,2),IF(AND($AH44+$AI44&gt;=2600,$AI44&gt;=2600),ROUND((ROUND(2600*9%,2))*'umowa o pracę'!$E$8,2),IF(AND($AH44+$AI44&gt;=2600,$AH44&gt;=2600,$AI44&lt;2600),ROUND((ROUND($AI44*9%,2)+ROUND(((2600-$AI44)/$AH44)*$AJ44,2))*'umowa o pracę'!$E$8,2),0)))),0)))&gt;$J44,$J44,IF(AND($AG44=1,$I44&gt;0),ROUND(IF($AH44+$AI44&gt;=2600,2600*'umowa o pracę'!$E$8,($AH44+$AI44)*'umowa o pracę'!$E$8),2)+IF($AI44=0,ROUND(IF($AH44&gt;2600,ROUND($AK44/$AH44*2600,2),$AK44)*'umowa o pracę'!$E$8,2),ROUND(IF($AH44&gt;2600,ROUND($AK44/$AH44*2600,2),$AK44)*'umowa o pracę'!$E$8,2)),ROUND(IF($AH44+$AI44&gt;=2600,2600*'umowa o pracę'!$E$8,($AH44+$AI44)*'umowa o pracę'!$E$8),2)-IF(AND($AI44=0,I44&gt;0),ROUND(ROUND(IF($AH44&gt;2600,ROUND($AJ44/$AH44*2600,2),$AJ44),2)*'umowa o pracę'!$E$8,2),IF($AI44&gt;0,IF($AH44+$AI44&lt;2600,ROUND(ROUND($AJ44+ROUND($AI44*9%,2),2)*'umowa o pracę'!$E$8,2),IF(AND($AH44+$AI44&gt;=2600,$AI44&lt;2600,$AH44&lt;2600),ROUND((ROUND(((2600-$AI44)/$AH44)*$AJ44,2)+ROUND($AI44*9%,2))*'umowa o pracę'!$E$8,2),IF(AND($AH44+$AI44&gt;=2600,$AI44&gt;=2600),ROUND((ROUND(2600*9%,2))*'umowa o pracę'!$E$8,2),IF(AND($AH44+$AI44&gt;=2600,$AH44&gt;=2600,$AI44&lt;2600),ROUND((ROUND($AI44*9%,2)+ROUND(((2600-$AI44)/$AH44)*$AJ44,2))*'umowa o pracę'!$E$8,2),0)))),0)))))</f>
        <v>0</v>
      </c>
      <c r="AN44" s="32">
        <f>IF(IF(IF(AND($AG44=1,$I44&gt;0),ROUND(IF($AH44+$AI44&gt;=2800,2800*'umowa o pracę'!$E$8,($AH44+$AI44)*'umowa o pracę'!$E$8),2)+IF($AI44=0,ROUND(IF($AH44&gt;2800,ROUND($AK44/$AH44*2800,2),$AK44)*'umowa o pracę'!$E$8,2),ROUND(IF($AH44&gt;2800,ROUND($AK44/$AH44*2800,2),$AK44)*'umowa o pracę'!$E$8,2)),ROUND(IF($AH44+$AI44&gt;=2800,2800*'umowa o pracę'!$E$8,($AH44+$AI44)*'umowa o pracę'!$E$8),2)-IF($AI44=0,ROUND(ROUND(IF($AH44&gt;2800,ROUND($AJ44/$AH44*2800,2),$AJ44),2)*'umowa o pracę'!$E$8,2),IF($AI44&gt;0,IF($AH44+$AI44&lt;2800,ROUND(ROUND($AJ44+ROUND($AI44*9%,2),2)*'umowa o pracę'!$E$8,2),IF(AND($AH44+$AI44&gt;=2800,$AI44&lt;2800,$AH44&lt;2800),ROUND((ROUND(((2800-$AI44)/$AH44)*$AJ44,2)+ROUND($AI44*9%,2))*'umowa o pracę'!$E$8,2),IF(AND($AH44+$AI44&gt;=2800,$AI44&gt;=2800),ROUND((ROUND(2800*9%,2))*'umowa o pracę'!$E$8,2),IF(AND($AH44+$AI44&gt;=2800,$AH44&gt;=2800,$AI44&lt;2800),ROUND((ROUND($AI44*9%,2)+ROUND(((2800-$AI44)/$AH44)*$AJ44,2))*'umowa o pracę'!$E$8,2),0)))),0)))&gt;$J44,$J44,IF(AND($AG44=1,$I44&gt;0),ROUND(IF($AH44+$AI44&gt;=2800,2800*'umowa o pracę'!$E$8,($AH44+$AI44)*'umowa o pracę'!$E$8),2)+IF($AI44=0,ROUND(IF($AH44&gt;2800,ROUND($AK44/$AH44*2800,2),$AK44)*'umowa o pracę'!$E$8,2),ROUND(IF($AH44&gt;2800,ROUND($AK44/$AH44*2800,2),$AK44)*'umowa o pracę'!$E$8,2)),ROUND(IF($AH44+$AI44&gt;=2800,2800*'umowa o pracę'!$E$8,($AH44+$AI44)*'umowa o pracę'!$E$8),2)-IF($AI44=0,ROUND(ROUND(IF($AH44&gt;2800,ROUND($AJ44/$AH44*2800,2),$AJ44),2)*'umowa o pracę'!$E$8,2),IF($AI44&gt;0,IF($AH44+$AI44&lt;2800,ROUND(ROUND($AJ44+ROUND($AI44*9%,2),2)*'umowa o pracę'!$E$8,2),IF(AND($AH44+$AI44&gt;=2800,$AI44&lt;2800,$AH44&lt;2800),ROUND((ROUND(((2800-$AI44)/$AH44)*$AJ44,2)+ROUND($AI44*9%,2))*'umowa o pracę'!$E$8,2),IF(AND($AH44+$AI44&gt;=2800,$AI44&gt;=2800),ROUND((ROUND(2800*9%,2))*'umowa o pracę'!$E$8,2),IF(AND($AH44+$AI44&gt;=2800,$AH44&gt;=2800,$AI44&lt;2800),ROUND((ROUND($AI44*9%,2)+ROUND(((2800-$AI44)/$AH44)*$AJ44,2))*'umowa o pracę'!$E$8,2),0)))),0))))&gt;$J44,$J44,IF(IF(AND($AG44=1,$I44&gt;0),ROUND(IF($AH44+$AI44&gt;=2800,2800*'umowa o pracę'!$E$8,($AH44+$AI44)*'umowa o pracę'!$E$8),2)+IF($AI44=0,ROUND(IF($AH44&gt;2800,ROUND($AK44/$AH44*2800,2),$AK44)*'umowa o pracę'!$E$8,2),ROUND(IF($AH44&gt;2800,ROUND($AK44/$AH44*2800,2),$AK44)*'umowa o pracę'!$E$8,2)),ROUND(IF($AH44+$AI44&gt;=2800,2800*'umowa o pracę'!$E$8,($AH44+$AI44)*'umowa o pracę'!$E$8),2)-IF($AI44=0,ROUND(ROUND(IF($AH44&gt;2800,ROUND($AJ44/$AH44*2800,2),$AJ44),2)*'umowa o pracę'!$E$8,2),IF($AI44&gt;0,IF($AH44+$AI44&lt;2800,ROUND(ROUND($AJ44+ROUND($AI44*9%,2),2)*'umowa o pracę'!$E$8,2),IF(AND($AH44+$AI44&gt;=2800,$AI44&lt;2800,$AH44&lt;2800),ROUND((ROUND(((2800-$AI44)/$AH44)*$AJ44,2)+ROUND($AI44*9%,2))*'umowa o pracę'!$E$8,2),IF(AND($AH44+$AI44&gt;=2800,$AI44&gt;=2800),ROUND((ROUND(2800*9%,2))*'umowa o pracę'!$E$8,2),IF(AND($AH44+$AI44&gt;=2800,$AH44&gt;=2800,$AI44&lt;2800),ROUND((ROUND($AI44*9%,2)+ROUND(((2800-$AI44)/$AH44)*$AJ44,2))*'umowa o pracę'!$E$8,2),0)))),0)))&gt;$J44,$J44,IF(AND($AG44=1,$I44&gt;0),ROUND(IF($AH44+$AI44&gt;=2800,2800*'umowa o pracę'!$E$8,($AH44+$AI44)*'umowa o pracę'!$E$8),2)+IF($AI44=0,ROUND(IF($AH44&gt;2800,ROUND($AK44/$AH44*2800,2),$AK44)*'umowa o pracę'!$E$8,2),ROUND(IF($AH44&gt;2800,ROUND($AK44/$AH44*2800,2),$AK44)*'umowa o pracę'!$E$8,2)),ROUND(IF($AH44+$AI44&gt;=2800,2800*'umowa o pracę'!$E$8,($AH44+$AI44)*'umowa o pracę'!$E$8),2)-IF(AND($AI44=0,I44&gt;0),ROUND(ROUND(IF($AH44&gt;2800,ROUND($AJ44/$AH44*2800,2),$AJ44),2)*'umowa o pracę'!$E$8,2),IF($AI44&gt;0,IF($AH44+$AI44&lt;2800,ROUND(ROUND($AJ44+ROUND($AI44*9%,2),2)*'umowa o pracę'!$E$8,2),IF(AND($AH44+$AI44&gt;=2800,$AI44&lt;2800,$AH44&lt;2800),ROUND((ROUND(((2800-$AI44)/$AH44)*$AJ44,2)+ROUND($AI44*9%,2))*'umowa o pracę'!$E$8,2),IF(AND($AH44+$AI44&gt;=2800,$AI44&gt;=2800),ROUND((ROUND(2800*9%,2))*'umowa o pracę'!$E$8,2),IF(AND($AH44+$AI44&gt;=2800,$AH44&gt;=2800,$AI44&lt;2800),ROUND((ROUND($AI44*9%,2)+ROUND(((2800-$AI44)/$AH44)*$AJ44,2))*'umowa o pracę'!$E$8,2),0)))),0)))))</f>
        <v>0</v>
      </c>
      <c r="AO44" s="32">
        <f>IF('umowa o pracę'!$E$7=2020,IF(IF($AG44=1,IF($AI44=0,ROUND(IF($AH44&gt;2600,ROUND($AJ44/$AH44*2600,2),$AJ44)*'umowa o pracę'!$E$8,2),IF($AH44+$AI44&lt;2600,ROUND(ROUND($AJ44+ROUND($AI44*9%,2),2)*'umowa o pracę'!$E$8,2),IF(AND($AH44+$AI44&gt;=2600,$AH44&lt;2600),ROUND((ROUND($AJ44+ROUND((2600-$AH44)*9%,2),2))*'umowa o pracę'!$E$8,2),IF(AND($AH44+$AI44&gt;=2600,$AH44&gt;=2600),ROUND(ROUND($AJ44/$AH44*2600,2)*'umowa o pracę'!$E$8,2),0)))),0)&gt;$H44,$H44,IF($AG44=1,IF($AI44=0,ROUND(IF($AH44&gt;2600,ROUND($AJ44/$AH44*2600,2),$AJ44)*'umowa o pracę'!$E$8,2),IF($AH44+$AI44&lt;2600,ROUND(ROUND($AJ44+ROUND($AI44*9%,2),2)*'umowa o pracę'!$E$8,2),IF(AND($AH44+$AI44&gt;=2600,$AH44&lt;2600),ROUND((ROUND($AJ44+ROUND((2600-$AH44)*9%,2),2))*'umowa o pracę'!$E$8,2),IF(AND($AH44+$AI44&gt;=2600,$AH44&gt;=2600),ROUND(ROUND($AJ44/$AH44*2600,2)*'umowa o pracę'!$E$8,2),0)))),0)),IF('umowa o pracę'!$E$7=2021,IF(IF($AG44=1,IF($AI44=0,ROUND(IF($AH44&gt;2800,ROUND($AJ44/$AH44*2800,2),$AJ44)*'umowa o pracę'!$E$8,2),IF($AH44+$AI44&lt;2800,ROUND(ROUND($AJ44+ROUND($AI44*9%,2),2)*'umowa o pracę'!$E$8,2),IF(AND($AH44+$AI44&gt;=2800,$AH44&lt;2800),ROUND((ROUND($AJ44+ROUND((2800-$AH44)*9%,2),2))*'umowa o pracę'!$E$8,2),IF(AND($AH44+$AI44&gt;=2800,$AH44&gt;=2800),ROUND(ROUND($AJ44/$AH44*2800,2)*'umowa o pracę'!$E$8,2),0)))),0)&gt;$H44,$H44,IF($AG44=1,IF($AI44=0,ROUND(IF($AH44&gt;2800,ROUND($AJ44/$AH44*2800,2),$AJ44)*'umowa o pracę'!$E$8,2),IF($AH44+$AI44&lt;2800,ROUND(ROUND($AJ44+ROUND($AI44*9%,2),2)*'umowa o pracę'!$E$8,2),IF(AND($AH44+$AI44&gt;=2800,$AH44&lt;2800),ROUND((ROUND($AJ44+ROUND((2800-$AH44)*9%,2),2))*'umowa o pracę'!$E$8,2),IF(AND($AH44+$AI44&gt;=2800,$AH44&gt;=2800),ROUND(ROUND($AJ44/$AH44*2800,2)*'umowa o pracę'!$E$8,2),0)))),0)),0))</f>
        <v>0</v>
      </c>
      <c r="AP44" s="32">
        <f>IF('umowa o pracę'!$E$7=2020,IF(IF($AG44=1,IF($AI44=0,ROUND(IF($AH44&gt;2600,ROUND($AK44/$AH44*2600,2),$AK44)*'umowa o pracę'!$E$8,2),ROUND(IF($AH44&gt;2600,ROUND($AK44/$AH44*2600,2),$AK44)*'umowa o pracę'!$E$8,2)),0)&gt;$I44,$I44,IF($AG44=1,IF($AI44=0,ROUND(IF($AH44&gt;2600,ROUND($AK44/$AH44*2600,2),$AK44)*'umowa o pracę'!$E$8,2),ROUND(IF($AH44&gt;2600,ROUND($AK44/$AH44*2600,2),$AK44)*'umowa o pracę'!$E$8,2)),0)),IF('umowa o pracę'!$E$7=2021,IF(IF($AG44=1,IF($AI44=0,ROUND(IF($AH44&gt;2800,ROUND($AK44/$AH44*2800,2),$AK44)*'umowa o pracę'!$E$8,2),ROUND(IF($AH44&gt;2800,ROUND($AK44/$AH44*2800,2),$AK44)*'umowa o pracę'!$E$8,2)),0)&gt;$I44,$I44,IF($AG44=1,IF($AI44=0,ROUND(IF($AH44&gt;2800,ROUND($AK44/$AH44*2800,2),$AK44)*'umowa o pracę'!$E$8,2),ROUND(IF($AH44&gt;2800,ROUND($AK44/$AH44*2800,2),$AK44)*'umowa o pracę'!$E$8,2)),0)),0))</f>
        <v>0</v>
      </c>
      <c r="AQ44" s="56">
        <f>IF('umowa o pracę'!$E$7=2020,$AM44,IF('umowa o pracę'!$E$7=2021,$AN44,0))</f>
        <v>0</v>
      </c>
      <c r="AR44" s="33">
        <f>IF('umowa o pracę'!$E$7=0,0,U44+AF44+AQ44)</f>
        <v>0</v>
      </c>
      <c r="AS44" s="19"/>
      <c r="AT44" s="19"/>
      <c r="AU44" s="19"/>
      <c r="AV44" s="233" t="s">
        <v>20</v>
      </c>
      <c r="AW44" s="234">
        <f>SUM(BA12:BA260)+SUM(BD12:BD260)+SUM(BG12:BG260)</f>
        <v>0</v>
      </c>
      <c r="AX44" s="19">
        <f t="shared" si="2"/>
        <v>10</v>
      </c>
      <c r="AY44" s="19"/>
      <c r="AZ44" s="234">
        <f t="shared" si="3"/>
        <v>0</v>
      </c>
      <c r="BA44" s="234">
        <f t="shared" si="4"/>
        <v>0</v>
      </c>
      <c r="BB44" s="234">
        <f t="shared" si="5"/>
        <v>0</v>
      </c>
      <c r="BC44" s="234">
        <f t="shared" si="6"/>
        <v>0</v>
      </c>
      <c r="BD44" s="234">
        <f t="shared" si="7"/>
        <v>0</v>
      </c>
      <c r="BE44" s="234">
        <f t="shared" si="8"/>
        <v>0</v>
      </c>
      <c r="BF44" s="234">
        <f t="shared" si="9"/>
        <v>0</v>
      </c>
      <c r="BG44" s="234">
        <f t="shared" si="10"/>
        <v>0</v>
      </c>
      <c r="BH44" s="234">
        <f t="shared" si="11"/>
        <v>0</v>
      </c>
      <c r="BI44" s="238">
        <f t="shared" si="12"/>
        <v>0</v>
      </c>
      <c r="BJ44" s="236"/>
      <c r="BK44" s="236"/>
      <c r="BL44" s="237"/>
    </row>
    <row r="45" spans="1:64" ht="15.75" customHeight="1" x14ac:dyDescent="0.25">
      <c r="A45" s="129">
        <v>34</v>
      </c>
      <c r="B45" s="57"/>
      <c r="C45" s="57"/>
      <c r="D45" s="36"/>
      <c r="E45" s="36"/>
      <c r="F45" s="242"/>
      <c r="G45" s="37">
        <v>1</v>
      </c>
      <c r="H45" s="58">
        <v>0</v>
      </c>
      <c r="I45" s="59">
        <v>0</v>
      </c>
      <c r="J45" s="60">
        <v>0</v>
      </c>
      <c r="K45" s="52">
        <v>1</v>
      </c>
      <c r="L45" s="39">
        <v>0</v>
      </c>
      <c r="M45" s="39">
        <v>0</v>
      </c>
      <c r="N45" s="39">
        <v>0</v>
      </c>
      <c r="O45" s="39">
        <v>0</v>
      </c>
      <c r="P45" s="35">
        <f>IF('umowa o pracę'!$E$7=2020,ROUND(IF($L45&gt;=2600,2600*'umowa o pracę'!$E$8,$L45*'umowa o pracę'!$E$8),2),IF('umowa o pracę'!$E$7=2021,ROUND(IF($L45&gt;=2800,2800*'umowa o pracę'!$E$8,$L45*'umowa o pracę'!$E$8),2),0))</f>
        <v>0</v>
      </c>
      <c r="Q45" s="252">
        <f>IF(IF(IF(AND($K45=1,$I45&gt;0),ROUND(IF($L45+$M45&gt;=2600,2600*'umowa o pracę'!$E$8,($L45+$M45)*'umowa o pracę'!$E$8),2)+IF($M45=0,ROUND(IF($L45&gt;2600,ROUND($O45/$L45*2600,2),$O45)*'umowa o pracę'!$E$8,2),ROUND(IF($L45&gt;2600,ROUND($O45/$L45*2600,2),$O45)*'umowa o pracę'!$E$8,2)),ROUND(IF($L45+$M45&gt;=2600,2600*'umowa o pracę'!$E$8,($L45+$M45)*'umowa o pracę'!$E$8),2)-IF($M45=0,ROUND(ROUND(IF($L45&gt;2600,ROUND($N45/$L45*2600,2),$N45),2)*'umowa o pracę'!$E$8,2),IF($M45&gt;0,IF($L45+$M45&lt;2600,ROUND(ROUND($N45+ROUND($M45*9%,2),2)*'umowa o pracę'!$E$8,2),IF(AND($L45+$M45&gt;=2600,$M45&lt;2600,$L45&lt;2600),ROUND((ROUND(((2600-$M45)/$L45)*$N45,2)+ROUND($M45*9%,2))*'umowa o pracę'!$E$8,2),IF(AND($L45+$M45&gt;=2600,$M45&gt;=2600),ROUND((ROUND(2600*9%,2))*'umowa o pracę'!$E$8,2),IF(AND($L45+$M45&gt;=2600,$L45&gt;=2600,$M45&lt;2600),ROUND((ROUND($M45*9%,2)+ROUND(((2600-$M45)/$L45)*$N45,2))*'umowa o pracę'!$E$8,2),0)))),0)))&gt;$J45,$J45,IF(AND($K45=1,$I45&gt;0),ROUND(IF($L45+$M45&gt;=2600,2600*'umowa o pracę'!$E$8,($L45+$M45)*'umowa o pracę'!$E$8),2)+IF($M45=0,ROUND(IF($L45&gt;2600,ROUND($O45/$L45*2600,2),$O45)*'umowa o pracę'!$E$8,2),ROUND(IF($L45&gt;2600,ROUND($O45/$L45*2600,2),$O45)*'umowa o pracę'!$E$8,2)),ROUND(IF($L45+$M45&gt;=2600,2600*'umowa o pracę'!$E$8,($L45+$M45)*'umowa o pracę'!$E$8),2)-IF($M45=0,ROUND(ROUND(IF($L45&gt;2600,ROUND($N45/$L45*2600,2),$N45),2)*'umowa o pracę'!$E$8,2),IF($M45&gt;0,IF($L45+$M45&lt;2600,ROUND(ROUND($N45+ROUND($M45*9%,2),2)*'umowa o pracę'!$E$8,2),IF(AND($L45+$M45&gt;=2600,$M45&lt;2600,$L45&lt;2600),ROUND((ROUND(((2600-$M45)/$L45)*$N45,2)+ROUND($M45*9%,2))*'umowa o pracę'!$E$8,2),IF(AND($L45+$M45&gt;=2600,$M45&gt;=2600),ROUND((ROUND(2600*9%,2))*'umowa o pracę'!$E$8,2),IF(AND($L45+$M45&gt;=2600,$L45&gt;=2600,$M45&lt;2600),ROUND((ROUND($M45*9%,2)+ROUND(((2600-$M45)/$L45)*$N45,2))*'umowa o pracę'!$E$8,2),0)))),0))))&gt;$J45,$J45,IF(IF(AND($K45=1,$I45&gt;0),ROUND(IF($L45+$M45&gt;=2600,2600*'umowa o pracę'!$E$8,($L45+$M45)*'umowa o pracę'!$E$8),2)+IF($M45=0,ROUND(IF($L45&gt;2600,ROUND($O45/$L45*2600,2),$O45)*'umowa o pracę'!$E$8,2),ROUND(IF($L45&gt;2600,ROUND($O45/$L45*2600,2),$O45)*'umowa o pracę'!$E$8,2)),ROUND(IF($L45+$M45&gt;=2600,2600*'umowa o pracę'!$E$8,($L45+$M45)*'umowa o pracę'!$E$8),2)-IF($M45=0,ROUND(ROUND(IF($L45&gt;2600,ROUND($N45/$L45*2600,2),$N45),2)*'umowa o pracę'!$E$8,2),IF($M45&gt;0,IF($L45+$M45&lt;2600,ROUND(ROUND($N45+ROUND($M45*9%,2),2)*'umowa o pracę'!$E$8,2),IF(AND($L45+$M45&gt;=2600,$M45&lt;2600,$L45&lt;2600),ROUND((ROUND(((2600-$M45)/$L45)*$N45,2)+ROUND($M45*9%,2))*'umowa o pracę'!$E$8,2),IF(AND($L45+$M45&gt;=2600,$M45&gt;=2600),ROUND((ROUND(2600*9%,2))*'umowa o pracę'!$E$8,2),IF(AND($L45+$M45&gt;=2600,$L45&gt;=2600,$M45&lt;2600),ROUND((ROUND($M45*9%,2)+ROUND(((2600-$M45)/$L45)*$N45,2))*'umowa o pracę'!$E$8,2),0)))),0)))&gt;$J45,$J45,IF(AND($K45=1,$I45&gt;0),ROUND(IF($L45+$M45&gt;=2600,2600*'umowa o pracę'!$E$8,($L45+$M45)*'umowa o pracę'!$E$8),2)+IF($M45=0,ROUND(IF($L45&gt;2600,ROUND($O45/$L45*2600,2),$O45)*'umowa o pracę'!$E$8,2),ROUND(IF($L45&gt;2600,ROUND($O45/$L45*2600,2),$O45)*'umowa o pracę'!$E$8,2)),ROUND(IF($L45+$M45&gt;=2600,2600*'umowa o pracę'!$E$8,($L45+$M45)*'umowa o pracę'!$E$8),2)-IF(AND($M45=0,I45&gt;0),ROUND(ROUND(IF($L45&gt;2600,ROUND($N45/$L45*2600,2),$N45),2)*'umowa o pracę'!$E$8,2),IF($M45&gt;0,IF($L45+$M45&lt;2600,ROUND(ROUND($N45+ROUND($M45*9%,2),2)*'umowa o pracę'!$E$8,2),IF(AND($L45+$M45&gt;=2600,$M45&lt;2600,$L45&lt;2600),ROUND((ROUND(((2600-$M45)/$L45)*$N45,2)+ROUND($M45*9%,2))*'umowa o pracę'!$E$8,2),IF(AND($L45+$M45&gt;=2600,$M45&gt;=2600),ROUND((ROUND(2600*9%,2))*'umowa o pracę'!$E$8,2),IF(AND($L45+$M45&gt;=2600,$L45&gt;=2600,$M45&lt;2600),ROUND((ROUND($M45*9%,2)+ROUND(((2600-$M45)/$L45)*$N45,2))*'umowa o pracę'!$E$8,2),0)))),0)))))</f>
        <v>0</v>
      </c>
      <c r="R45" s="252">
        <f>IF(IF(IF(AND($K45=1,$I45&gt;0),ROUND(IF($L45+$M45&gt;=2800,2800*'umowa o pracę'!$E$8,($L45+$M45)*'umowa o pracę'!$E$8),2)+IF($M45=0,ROUND(IF($L45&gt;2800,ROUND($O45/$L45*2800,2),$O45)*'umowa o pracę'!$E$8,2),ROUND(IF($L45&gt;2800,ROUND($O45/$L45*2800,2),$O45)*'umowa o pracę'!$E$8,2)),ROUND(IF($L45+$M45&gt;=2800,2800*'umowa o pracę'!$E$8,($L45+$M45)*'umowa o pracę'!$E$8),2)-IF($M45=0,ROUND(ROUND(IF($L45&gt;2800,ROUND($N45/$L45*2800,2),$N45),2)*'umowa o pracę'!$E$8,2),IF($M45&gt;0,IF($L45+$M45&lt;2800,ROUND(ROUND($N45+ROUND($M45*9%,2),2)*'umowa o pracę'!$E$8,2),IF(AND($L45+$M45&gt;=2800,$M45&lt;2800,$L45&lt;2800),ROUND((ROUND(((2800-$M45)/$L45)*$N45,2)+ROUND($M45*9%,2))*'umowa o pracę'!$E$8,2),IF(AND($L45+$M45&gt;=2800,$M45&gt;=2800),ROUND((ROUND(2800*9%,2))*'umowa o pracę'!$E$8,2),IF(AND($L45+$M45&gt;=2800,$L45&gt;=2800,$M45&lt;2800),ROUND((ROUND($M45*9%,2)+ROUND(((2800-$M45)/$L45)*$N45,2))*'umowa o pracę'!$E$8,2),0)))),0)))&gt;$J45,$J45,IF(AND($K45=1,$I45&gt;0),ROUND(IF($L45+$M45&gt;=2800,2800*'umowa o pracę'!$E$8,($L45+$M45)*'umowa o pracę'!$E$8),2)+IF($M45=0,ROUND(IF($L45&gt;2800,ROUND($O45/$L45*2800,2),$O45)*'umowa o pracę'!$E$8,2),ROUND(IF($L45&gt;2800,ROUND($O45/$L45*2800,2),$O45)*'umowa o pracę'!$E$8,2)),ROUND(IF($L45+$M45&gt;=2800,2800*'umowa o pracę'!$E$8,($L45+$M45)*'umowa o pracę'!$E$8),2)-IF($M45=0,ROUND(ROUND(IF($L45&gt;2800,ROUND($N45/$L45*2800,2),$N45),2)*'umowa o pracę'!$E$8,2),IF($M45&gt;0,IF($L45+$M45&lt;2800,ROUND(ROUND($N45+ROUND($M45*9%,2),2)*'umowa o pracę'!$E$8,2),IF(AND($L45+$M45&gt;=2800,$M45&lt;2800,$L45&lt;2800),ROUND((ROUND(((2800-$M45)/$L45)*$N45,2)+ROUND($M45*9%,2))*'umowa o pracę'!$E$8,2),IF(AND($L45+$M45&gt;=2800,$M45&gt;=2800),ROUND((ROUND(2800*9%,2))*'umowa o pracę'!$E$8,2),IF(AND($L45+$M45&gt;=2800,$L45&gt;=2800,$M45&lt;2800),ROUND((ROUND($M45*9%,2)+ROUND(((2800-$M45)/$L45)*$N45,2))*'umowa o pracę'!$E$8,2),0)))),0))))&gt;$J45,$J45,IF(IF(AND($K45=1,$I45&gt;0),ROUND(IF($L45+$M45&gt;=2800,2800*'umowa o pracę'!$E$8,($L45+$M45)*'umowa o pracę'!$E$8),2)+IF($M45=0,ROUND(IF($L45&gt;2800,ROUND($O45/$L45*2800,2),$O45)*'umowa o pracę'!$E$8,2),ROUND(IF($L45&gt;2800,ROUND($O45/$L45*2800,2),$O45)*'umowa o pracę'!$E$8,2)),ROUND(IF($L45+$M45&gt;=2800,2800*'umowa o pracę'!$E$8,($L45+$M45)*'umowa o pracę'!$E$8),2)-IF($M45=0,ROUND(ROUND(IF($L45&gt;2800,ROUND($N45/$L45*2800,2),$N45),2)*'umowa o pracę'!$E$8,2),IF($M45&gt;0,IF($L45+$M45&lt;2800,ROUND(ROUND($N45+ROUND($M45*9%,2),2)*'umowa o pracę'!$E$8,2),IF(AND($L45+$M45&gt;=2800,$M45&lt;2800,$L45&lt;2800),ROUND((ROUND(((2800-$M45)/$L45)*$N45,2)+ROUND($M45*9%,2))*'umowa o pracę'!$E$8,2),IF(AND($L45+$M45&gt;=2800,$M45&gt;=2800),ROUND((ROUND(2800*9%,2))*'umowa o pracę'!$E$8,2),IF(AND($L45+$M45&gt;=2800,$L45&gt;=2800,$M45&lt;2800),ROUND((ROUND($M45*9%,2)+ROUND(((2800-$M45)/$L45)*$N45,2))*'umowa o pracę'!$E$8,2),0)))),0)))&gt;$J45,$J45,IF(AND($K45=1,$I45&gt;0),ROUND(IF($L45+$M45&gt;=2800,2800*'umowa o pracę'!$E$8,($L45+$M45)*'umowa o pracę'!$E$8),2)+IF($M45=0,ROUND(IF($L45&gt;2800,ROUND($O45/$L45*2800,2),$O45)*'umowa o pracę'!$E$8,2),ROUND(IF($L45&gt;2800,ROUND($O45/$L45*2800,2),$O45)*'umowa o pracę'!$E$8,2)),ROUND(IF($L45+$M45&gt;=2800,2800*'umowa o pracę'!$E$8,($L45+$M45)*'umowa o pracę'!$E$8),2)-IF(AND($M45=0,I45&gt;0),ROUND(ROUND(IF($L45&gt;2800,ROUND($N45/$L45*2800,2),$N45),2)*'umowa o pracę'!$E$8,2),IF($M45&gt;0,IF($L45+$M45&lt;2800,ROUND(ROUND($N45+ROUND($M45*9%,2),2)*'umowa o pracę'!$E$8,2),IF(AND($L45+$M45&gt;=2800,$M45&lt;2800,$L45&lt;2800),ROUND((ROUND(((2800-$M45)/$L45)*$N45,2)+ROUND($M45*9%,2))*'umowa o pracę'!$E$8,2),IF(AND($L45+$M45&gt;=2800,$M45&gt;=2800),ROUND((ROUND(2800*9%,2))*'umowa o pracę'!$E$8,2),IF(AND($L45+$M45&gt;=2800,$L45&gt;=2800,$M45&lt;2800),ROUND((ROUND($M45*9%,2)+ROUND(((2800-$M45)/$L45)*$N45,2))*'umowa o pracę'!$E$8,2),0)))),0)))))</f>
        <v>0</v>
      </c>
      <c r="S45" s="32">
        <f>IF('umowa o pracę'!$E$7=2020,IF(IF($K45=1,IF($M45=0,ROUND(IF($L45&gt;2600,ROUND($N45/$L45*2600,2),$N45)*'umowa o pracę'!$E$8,2),IF($L45+$M45&lt;2600,ROUND(ROUND($N45+ROUND($M45*9%,2),2)*'umowa o pracę'!$E$8,2),IF(AND($L45+$M45&gt;=2600,$L45&lt;2600),ROUND((ROUND($N45+ROUND((2600-$L45)*9%,2),2))*'umowa o pracę'!$E$8,2),IF(AND($L45+$M45&gt;=2600,$L45&gt;=2600),ROUND(ROUND($N45/$L45*2600,2)*'umowa o pracę'!$E$8,2),0)))),0)&gt;$H45,$H45,IF($K45=1,IF($M45=0,ROUND(IF($L45&gt;2600,ROUND($N45/$L45*2600,2),$N45)*'umowa o pracę'!$E$8,2),IF($L45+$M45&lt;2600,ROUND(ROUND($N45+ROUND($M45*9%,2),2)*'umowa o pracę'!$E$8,2),IF(AND($L45+$M45&gt;=2600,$L45&lt;2600),ROUND((ROUND($N45+ROUND((2600-$L45)*9%,2),2))*'umowa o pracę'!$E$8,2),IF(AND($L45+$M45&gt;=2600,$L45&gt;=2600),ROUND(ROUND($N45/$L45*2600,2)*'umowa o pracę'!$E$8,2),0)))),0)),IF('umowa o pracę'!$E$7=2021,IF(IF($K45=1,IF($M45=0,ROUND(IF($L45&gt;2800,ROUND($N45/$L45*2800,2),$N45)*'umowa o pracę'!$E$8,2),IF($L45+$M45&lt;2800,ROUND(ROUND($N45+ROUND($M45*9%,2),2)*'umowa o pracę'!$E$8,2),IF(AND($L45+$M45&gt;=2800,$L45&lt;2800),ROUND((ROUND($N45+ROUND((2800-$L45)*9%,2),2))*'umowa o pracę'!$E$8,2),IF(AND($L45+$M45&gt;=2800,$L45&gt;=2800),ROUND(ROUND($N45/$L45*2800,2)*'umowa o pracę'!$E$8,2),0)))),0)&gt;$H45,$H45,IF($K45=1,IF($M45=0,ROUND(IF($L45&gt;2800,ROUND($N45/$L45*2800,2),$N45)*'umowa o pracę'!$E$8,2),IF($L45+$M45&lt;2800,ROUND(ROUND($N45+ROUND($M45*9%,2),2)*'umowa o pracę'!$E$8,2),IF(AND($L45+$M45&gt;=2800,$L45&lt;2800),ROUND((ROUND($N45+ROUND((2800-$L45)*9%,2),2))*'umowa o pracę'!$E$8,2),IF(AND($L45+$M45&gt;=2800,$L45&gt;=2800),ROUND(ROUND($N45/$L45*2800,2)*'umowa o pracę'!$E$8,2),0)))),0)),0))</f>
        <v>0</v>
      </c>
      <c r="T45" s="32">
        <f>IF('umowa o pracę'!$E$7=2020,IF(IF($K45=1,IF($M45=0,ROUND(IF($L45&gt;2600,ROUND($O45/$L45*2600,2),$O45)*'umowa o pracę'!$E$8,2),ROUND(IF($L45&gt;2600,ROUND($O45/$L45*2600,2),$O45)*'umowa o pracę'!$E$8,2)),0)&gt;$I45,$I45,IF($K45=1,IF($M45=0,ROUND(IF($L45&gt;2600,ROUND($O45/$L45*2600,2),$O45)*'umowa o pracę'!$E$8,2),ROUND(IF($L45&gt;2600,ROUND($O45/$L45*2600,2),$O45)*'umowa o pracę'!$E$8,2)),0)),IF('umowa o pracę'!$E$7=2021,IF(IF($K45=1,IF($M45=0,ROUND(IF($L45&gt;2800,ROUND($O45/$L45*2800,2),$O45)*'umowa o pracę'!$E$8,2),ROUND(IF($L45&gt;2800,ROUND($O45/$L45*2800,2),$O45)*'umowa o pracę'!$E$8,2)),0)&gt;$I45,$I45,IF($K45=1,IF($M45=0,ROUND(IF($L45&gt;2800,ROUND($O45/$L45*2800,2),$O45)*'umowa o pracę'!$E$8,2),ROUND(IF($L45&gt;2800,ROUND($O45/$L45*2800,2),$O45)*'umowa o pracę'!$E$8,2)),0)),0))</f>
        <v>0</v>
      </c>
      <c r="U45" s="51">
        <f>IF('umowa o pracę'!$E$7=2020,$Q45,IF('umowa o pracę'!$E$7=2021,$R45,0))</f>
        <v>0</v>
      </c>
      <c r="V45" s="53">
        <f t="shared" si="0"/>
        <v>1</v>
      </c>
      <c r="W45" s="54">
        <f>IF('umowa o pracę'!$E$6&lt;2,0,$L45)</f>
        <v>0</v>
      </c>
      <c r="X45" s="54">
        <f>IF('umowa o pracę'!$E$6&lt;2,0,$M45)</f>
        <v>0</v>
      </c>
      <c r="Y45" s="55">
        <f>IF('umowa o pracę'!$E$6&lt;2,0,$N45)</f>
        <v>0</v>
      </c>
      <c r="Z45" s="55">
        <f>IF('umowa o pracę'!$E$6&lt;2,0,$O45)</f>
        <v>0</v>
      </c>
      <c r="AA45" s="32">
        <f>IF('umowa o pracę'!$E$7=2020,ROUND(IF($W45&gt;=2600,2600*'umowa o pracę'!$E$8,$W45*'umowa o pracę'!$E$8),2),IF('umowa o pracę'!$E$7=2021,ROUND(IF($W45&gt;=2800,2800*'umowa o pracę'!$E$8,$W45*'umowa o pracę'!$E$8),2),0))</f>
        <v>0</v>
      </c>
      <c r="AB45" s="32">
        <f>IF(IF(IF(AND($V45=1,$I45&gt;0),ROUND(IF($W45+$X45&gt;=2600,2600*'umowa o pracę'!$E$8,($W45+$X45)*'umowa o pracę'!$E$8),2)+IF($X45=0,ROUND(IF($W45&gt;2600,ROUND($Z45/$W45*2600,2),$Z45)*'umowa o pracę'!$E$8,2),ROUND(IF($W45&gt;2600,ROUND($Z45/$W45*2600,2),$Z45)*'umowa o pracę'!$E$8,2)),ROUND(IF($W45+$X45&gt;=2600,2600*'umowa o pracę'!$E$8,($W45+$X45)*'umowa o pracę'!$E$8),2)-IF($X45=0,ROUND(ROUND(IF($W45&gt;2600,ROUND($Y45/$W45*2600,2),$Y45),2)*'umowa o pracę'!$E$8,2),IF($X45&gt;0,IF($W45+$X45&lt;2600,ROUND(ROUND($Y45+ROUND($X45*9%,2),2)*'umowa o pracę'!$E$8,2),IF(AND($W45+$X45&gt;=2600,$X45&lt;2600,$W45&lt;2600),ROUND((ROUND(((2600-$X45)/$W45)*$Y45,2)+ROUND($X45*9%,2))*'umowa o pracę'!$E$8,2),IF(AND($W45+$X45&gt;=2600,$X45&gt;=2600),ROUND((ROUND(2600*9%,2))*'umowa o pracę'!$E$8,2),IF(AND($W45+$X45&gt;=2600,$W45&gt;=2600,$X45&lt;2600),ROUND((ROUND($X45*9%,2)+ROUND(((2600-$X45)/$W45)*$Y45,2))*'umowa o pracę'!$E$8,2),0)))),0)))&gt;$J45,$J45,IF(AND($V45=1,$I45&gt;0),ROUND(IF($W45+$X45&gt;=2600,2600*'umowa o pracę'!$E$8,($W45+$X45)*'umowa o pracę'!$E$8),2)+IF($X45=0,ROUND(IF($W45&gt;2600,ROUND($Z45/$W45*2600,2),$Z45)*'umowa o pracę'!$E$8,2),ROUND(IF($W45&gt;2600,ROUND($Z45/$W45*2600,2),$Z45)*'umowa o pracę'!$E$8,2)),ROUND(IF($W45+$X45&gt;=2600,2600*'umowa o pracę'!$E$8,($W45+$X45)*'umowa o pracę'!$E$8),2)-IF($X45=0,ROUND(ROUND(IF($W45&gt;2600,ROUND($Y45/$W45*2600,2),$Y45),2)*'umowa o pracę'!$E$8,2),IF($X45&gt;0,IF($W45+$X45&lt;2600,ROUND(ROUND($Y45+ROUND($X45*9%,2),2)*'umowa o pracę'!$E$8,2),IF(AND($W45+$X45&gt;=2600,$X45&lt;2600,$W45&lt;2600),ROUND((ROUND(((2600-$X45)/$W45)*$Y45,2)+ROUND($X45*9%,2))*'umowa o pracę'!$E$8,2),IF(AND($W45+$X45&gt;=2600,$X45&gt;=2600),ROUND((ROUND(2600*9%,2))*'umowa o pracę'!$E$8,2),IF(AND($W45+$X45&gt;=2600,$W45&gt;=2600,$X45&lt;2600),ROUND((ROUND($X45*9%,2)+ROUND(((2600-$X45)/$W45)*$Y45,2))*'umowa o pracę'!$E$8,2),0)))),0))))&gt;$J45,$J45,IF(IF(AND($V45=1,$I45&gt;0),ROUND(IF($W45+$X45&gt;=2600,2600*'umowa o pracę'!$E$8,($W45+$X45)*'umowa o pracę'!$E$8),2)+IF($X45=0,ROUND(IF($W45&gt;2600,ROUND($Z45/$W45*2600,2),$Z45)*'umowa o pracę'!$E$8,2),ROUND(IF($W45&gt;2600,ROUND($Z45/$W45*2600,2),$Z45)*'umowa o pracę'!$E$8,2)),ROUND(IF($W45+$X45&gt;=2600,2600*'umowa o pracę'!$E$8,($W45+$X45)*'umowa o pracę'!$E$8),2)-IF($X45=0,ROUND(ROUND(IF($W45&gt;2600,ROUND($Y45/$W45*2600,2),$Y45),2)*'umowa o pracę'!$E$8,2),IF($X45&gt;0,IF($W45+$X45&lt;2600,ROUND(ROUND($Y45+ROUND($X45*9%,2),2)*'umowa o pracę'!$E$8,2),IF(AND($W45+$X45&gt;=2600,$X45&lt;2600,$W45&lt;2600),ROUND((ROUND(((2600-$X45)/$W45)*$Y45,2)+ROUND($X45*9%,2))*'umowa o pracę'!$E$8,2),IF(AND($W45+$X45&gt;=2600,$X45&gt;=2600),ROUND((ROUND(2600*9%,2))*'umowa o pracę'!$E$8,2),IF(AND($W45+$X45&gt;=2600,$W45&gt;=2600,$X45&lt;2600),ROUND((ROUND($X45*9%,2)+ROUND(((2600-$X45)/$W45)*$Y45,2))*'umowa o pracę'!$E$8,2),0)))),0)))&gt;$J45,$J45,IF(AND($V45=1,$I45&gt;0),ROUND(IF($W45+$X45&gt;=2600,2600*'umowa o pracę'!$E$8,($W45+$X45)*'umowa o pracę'!$E$8),2)+IF($X45=0,ROUND(IF($W45&gt;2600,ROUND($Z45/$W45*2600,2),$Z45)*'umowa o pracę'!$E$8,2),ROUND(IF($W45&gt;2600,ROUND($Z45/$W45*2600,2),$Z45)*'umowa o pracę'!$E$8,2)),ROUND(IF($W45+$X45&gt;=2600,2600*'umowa o pracę'!$E$8,($W45+$X45)*'umowa o pracę'!$E$8),2)-IF(AND($X45=0,I45&gt;0),ROUND(ROUND(IF($W45&gt;2600,ROUND($Y45/$W45*2600,2),$Y45),2)*'umowa o pracę'!$E$8,2),IF($X45&gt;0,IF($W45+$X45&lt;2600,ROUND(ROUND($Y45+ROUND($X45*9%,2),2)*'umowa o pracę'!$E$8,2),IF(AND($W45+$X45&gt;=2600,$X45&lt;2600,$W45&lt;2600),ROUND((ROUND(((2600-$X45)/$W45)*$Y45,2)+ROUND($X45*9%,2))*'umowa o pracę'!$E$8,2),IF(AND($W45+$X45&gt;=2600,$X45&gt;=2600),ROUND((ROUND(2600*9%,2))*'umowa o pracę'!$E$8,2),IF(AND($W45+$X45&gt;=2600,$W45&gt;=2600,$X45&lt;2600),ROUND((ROUND($X45*9%,2)+ROUND(((2600-$X45)/$W45)*$Y45,2))*'umowa o pracę'!$E$8,2),0)))),0)))))</f>
        <v>0</v>
      </c>
      <c r="AC45" s="32">
        <f>IF(IF(IF(AND($V45=1,$I45&gt;0),ROUND(IF($W45+$X45&gt;=2800,2800*'umowa o pracę'!$E$8,($W45+$X45)*'umowa o pracę'!$E$8),2)+IF($X45=0,ROUND(IF($W45&gt;2800,ROUND($Z45/$W45*2800,2),$Z45)*'umowa o pracę'!$E$8,2),ROUND(IF($W45&gt;2800,ROUND($Z45/$W45*2800,2),$Z45)*'umowa o pracę'!$E$8,2)),ROUND(IF($W45+$X45&gt;=2800,2800*'umowa o pracę'!$E$8,($W45+$X45)*'umowa o pracę'!$E$8),2)-IF($X45=0,ROUND(ROUND(IF($W45&gt;2800,ROUND($Y45/$W45*2800,2),$Y45),2)*'umowa o pracę'!$E$8,2),IF($X45&gt;0,IF($W45+$X45&lt;2800,ROUND(ROUND($Y45+ROUND($X45*9%,2),2)*'umowa o pracę'!$E$8,2),IF(AND($W45+$X45&gt;=2800,$X45&lt;2800,$W45&lt;2800),ROUND((ROUND(((2800-$X45)/$W45)*$Y45,2)+ROUND($X45*9%,2))*'umowa o pracę'!$E$8,2),IF(AND($W45+$X45&gt;=2800,$X45&gt;=2800),ROUND((ROUND(2800*9%,2))*'umowa o pracę'!$E$8,2),IF(AND($W45+$X45&gt;=2800,$W45&gt;=2800,$X45&lt;2800),ROUND((ROUND($X45*9%,2)+ROUND(((2800-$X45)/$W45)*$Y45,2))*'umowa o pracę'!$E$8,2),0)))),0)))&gt;$J45,$J45,IF(AND($V45=1,$I45&gt;0),ROUND(IF($W45+$X45&gt;=2800,2800*'umowa o pracę'!$E$8,($W45+$X45)*'umowa o pracę'!$E$8),2)+IF($X45=0,ROUND(IF($W45&gt;2800,ROUND($Z45/$W45*2800,2),$Z45)*'umowa o pracę'!$E$8,2),ROUND(IF($W45&gt;2800,ROUND($Z45/$W45*2800,2),$Z45)*'umowa o pracę'!$E$8,2)),ROUND(IF($W45+$X45&gt;=2800,2800*'umowa o pracę'!$E$8,($W45+$X45)*'umowa o pracę'!$E$8),2)-IF($X45=0,ROUND(ROUND(IF($W45&gt;2800,ROUND($Y45/$W45*2800,2),$Y45),2)*'umowa o pracę'!$E$8,2),IF($X45&gt;0,IF($W45+$X45&lt;2800,ROUND(ROUND($Y45+ROUND($X45*9%,2),2)*'umowa o pracę'!$E$8,2),IF(AND($W45+$X45&gt;=2800,$X45&lt;2800,$W45&lt;2800),ROUND((ROUND(((2800-$X45)/$W45)*$Y45,2)+ROUND($X45*9%,2))*'umowa o pracę'!$E$8,2),IF(AND($W45+$X45&gt;=2800,$X45&gt;=2800),ROUND((ROUND(2800*9%,2))*'umowa o pracę'!$E$8,2),IF(AND($W45+$X45&gt;=2800,$W45&gt;=2800,$X45&lt;2800),ROUND((ROUND($X45*9%,2)+ROUND(((2800-$X45)/$W45)*$Y45,2))*'umowa o pracę'!$E$8,2),0)))),0))))&gt;$J45,$J45,IF(IF(AND($V45=1,$I45&gt;0),ROUND(IF($W45+$X45&gt;=2800,2800*'umowa o pracę'!$E$8,($W45+$X45)*'umowa o pracę'!$E$8),2)+IF($X45=0,ROUND(IF($W45&gt;2800,ROUND($Z45/$W45*2800,2),$Z45)*'umowa o pracę'!$E$8,2),ROUND(IF($W45&gt;2800,ROUND($Z45/$W45*2800,2),$Z45)*'umowa o pracę'!$E$8,2)),ROUND(IF($W45+$X45&gt;=2800,2800*'umowa o pracę'!$E$8,($W45+$X45)*'umowa o pracę'!$E$8),2)-IF($X45=0,ROUND(ROUND(IF($W45&gt;2800,ROUND($Y45/$W45*2800,2),$Y45),2)*'umowa o pracę'!$E$8,2),IF($X45&gt;0,IF($W45+$X45&lt;2800,ROUND(ROUND($Y45+ROUND($X45*9%,2),2)*'umowa o pracę'!$E$8,2),IF(AND($W45+$X45&gt;=2800,$X45&lt;2800,$W45&lt;2800),ROUND((ROUND(((2800-$X45)/$W45)*$Y45,2)+ROUND($X45*9%,2))*'umowa o pracę'!$E$8,2),IF(AND($W45+$X45&gt;=2800,$X45&gt;=2800),ROUND((ROUND(2800*9%,2))*'umowa o pracę'!$E$8,2),IF(AND($W45+$X45&gt;=2800,$W45&gt;=2800,$X45&lt;2800),ROUND((ROUND($X45*9%,2)+ROUND(((2800-$X45)/$W45)*$Y45,2))*'umowa o pracę'!$E$8,2),0)))),0)))&gt;$J45,$J45,IF(AND($V45=1,$I45&gt;0),ROUND(IF($W45+$X45&gt;=2800,2800*'umowa o pracę'!$E$8,($W45+$X45)*'umowa o pracę'!$E$8),2)+IF($X45=0,ROUND(IF($W45&gt;2800,ROUND($Z45/$W45*2800,2),$Z45)*'umowa o pracę'!$E$8,2),ROUND(IF($W45&gt;2800,ROUND($Z45/$W45*2800,2),$Z45)*'umowa o pracę'!$E$8,2)),ROUND(IF($W45+$X45&gt;=2800,2800*'umowa o pracę'!$E$8,($W45+$X45)*'umowa o pracę'!$E$8),2)-IF(AND($X45=0,I45&gt;0),ROUND(ROUND(IF($W45&gt;2800,ROUND($Y45/$W45*2800,2),$Y45),2)*'umowa o pracę'!$E$8,2),IF($X45&gt;0,IF($W45+$X45&lt;2800,ROUND(ROUND($Y45+ROUND($X45*9%,2),2)*'umowa o pracę'!$E$8,2),IF(AND($W45+$X45&gt;=2800,$X45&lt;2800,$W45&lt;2800),ROUND((ROUND(((2800-$X45)/$W45)*$Y45,2)+ROUND($X45*9%,2))*'umowa o pracę'!$E$8,2),IF(AND($W45+$X45&gt;=2800,$X45&gt;=2800),ROUND((ROUND(2800*9%,2))*'umowa o pracę'!$E$8,2),IF(AND($W45+$X45&gt;=2800,$W45&gt;=2800,$X45&lt;2800),ROUND((ROUND($X45*9%,2)+ROUND(((2800-$X45)/$W45)*$Y45,2))*'umowa o pracę'!$E$8,2),0)))),0)))))</f>
        <v>0</v>
      </c>
      <c r="AD45" s="32">
        <f>IF('umowa o pracę'!$E$7=2020,IF(IF($V45=1,IF($X45=0,ROUND(IF($W45&gt;2600,ROUND($Y45/$W45*2600,2),$Y45)*'umowa o pracę'!$E$8,2),IF($W45+$X45&lt;2600,ROUND(ROUND($Y45+ROUND($X45*9%,2),2)*'umowa o pracę'!$E$8,2),IF(AND($W45+$X45&gt;=2600,$W45&lt;2600),ROUND((ROUND($Y45+ROUND((2600-$W45)*9%,2),2))*'umowa o pracę'!$E$8,2),IF(AND($W45+$X45&gt;=2600,$W45&gt;=2600),ROUND(ROUND($Y45/$W45*2600,2)*'umowa o pracę'!$E$8,2),0)))),0)&gt;$H45,$H45,IF($V45=1,IF($X45=0,ROUND(IF($W45&gt;2600,ROUND($Y45/$W45*2600,2),$Y45)*'umowa o pracę'!$E$8,2),IF($W45+$X45&lt;2600,ROUND(ROUND($Y45+ROUND($X45*9%,2),2)*'umowa o pracę'!$E$8,2),IF(AND($W45+$X45&gt;=2600,$W45&lt;2600),ROUND((ROUND($Y45+ROUND((2600-$W45)*9%,2),2))*'umowa o pracę'!$E$8,2),IF(AND($W45+$X45&gt;=2600,$W45&gt;=2600),ROUND(ROUND($Y45/$W45*2600,2)*'umowa o pracę'!$E$8,2),0)))),0)),IF('umowa o pracę'!$E$7=2021,IF(IF($V45=1,IF($X45=0,ROUND(IF($W45&gt;2800,ROUND($Y45/$W45*2800,2),$Y45)*'umowa o pracę'!$E$8,2),IF($W45+$X45&lt;2800,ROUND(ROUND($Y45+ROUND($X45*9%,2),2)*'umowa o pracę'!$E$8,2),IF(AND($W45+$X45&gt;=2800,$W45&lt;2800),ROUND((ROUND($Y45+ROUND((2800-$W45)*9%,2),2))*'umowa o pracę'!$E$8,2),IF(AND($W45+$X45&gt;=2800,$W45&gt;=2800),ROUND(ROUND($Y45/$W45*2800,2)*'umowa o pracę'!$E$8,2),0)))),0)&gt;$H45,$H45,IF($V45=1,IF($X45=0,ROUND(IF($W45&gt;2800,ROUND($Y45/$W45*2800,2),$Y45)*'umowa o pracę'!$E$8,2),IF($W45+$X45&lt;2800,ROUND(ROUND($Y45+ROUND($X45*9%,2),2)*'umowa o pracę'!$E$8,2),IF(AND($W45+$X45&gt;=2800,$W45&lt;2800),ROUND((ROUND($Y45+ROUND((2800-$W45)*9%,2),2))*'umowa o pracę'!$E$8,2),IF(AND($W45+$X45&gt;=2800,$W45&gt;=2800),ROUND(ROUND($Y45/$W45*2800,2)*'umowa o pracę'!$E$8,2),0)))),0)),0))</f>
        <v>0</v>
      </c>
      <c r="AE45" s="32">
        <f>IF('umowa o pracę'!$E$7=2020,IF(IF($V45=1,IF($X45=0,ROUND(IF($W45&gt;2600,ROUND($Z45/$W45*2600,2),$Z45)*'umowa o pracę'!$E$8,2),ROUND(IF($W45&gt;2600,ROUND($Z45/$W45*2600,2),$Z45)*'umowa o pracę'!$E$8,2)),0)&gt;$I45,$I45,IF($V45=1,IF($X45=0,ROUND(IF($W45&gt;2600,ROUND($Z45/$W45*2600,2),$Z45)*'umowa o pracę'!$E$8,2),ROUND(IF($W45&gt;2600,ROUND($Z45/$W45*2600,2),$Z45)*'umowa o pracę'!$E$8,2)),0)),IF('umowa o pracę'!$E$7=2021,IF(IF($V45=1,IF($X45=0,ROUND(IF($W45&gt;2800,ROUND($Z45/$W45*2800,2),$Z45)*'umowa o pracę'!$E$8,2),ROUND(IF($W45&gt;2800,ROUND($Z45/$W45*2800,2),$Z45)*'umowa o pracę'!$E$8,2)),0)&gt;$I45,$I45,IF($V45=1,IF($X45=0,ROUND(IF($W45&gt;2800,ROUND($Z45/$W45*2800,2),$Z45)*'umowa o pracę'!$E$8,2),ROUND(IF($W45&gt;2800,ROUND($Z45/$W45*2800,2),$Z45)*'umowa o pracę'!$E$8,2)),0)),0))</f>
        <v>0</v>
      </c>
      <c r="AF45" s="56">
        <f>IF('umowa o pracę'!$E$7=2020,$AB45,IF('umowa o pracę'!$E$7=2021,$AC45,0))</f>
        <v>0</v>
      </c>
      <c r="AG45" s="53">
        <f t="shared" si="1"/>
        <v>1</v>
      </c>
      <c r="AH45" s="39">
        <f>IF('umowa o pracę'!$E$6&lt;3,0,$L45)</f>
        <v>0</v>
      </c>
      <c r="AI45" s="39">
        <f>IF('umowa o pracę'!$E$6&lt;3,0,$M45)</f>
        <v>0</v>
      </c>
      <c r="AJ45" s="55">
        <f>IF('umowa o pracę'!$E$6&lt;3,0,$N45)</f>
        <v>0</v>
      </c>
      <c r="AK45" s="55">
        <f>IF('umowa o pracę'!$E$6&lt;3,0,$O45)</f>
        <v>0</v>
      </c>
      <c r="AL45" s="32">
        <f>IF('umowa o pracę'!$E$7=2020,ROUND(IF($AH45&gt;=2600,2600*'umowa o pracę'!$E$8,$AH45*'umowa o pracę'!$E$8),2),IF('umowa o pracę'!$E$7=2021,ROUND(IF($AH45&gt;=2800,2800*'umowa o pracę'!$E$8,$AH45*'umowa o pracę'!$E$8),2),0))</f>
        <v>0</v>
      </c>
      <c r="AM45" s="32">
        <f>IF(IF(IF(AND($AG45=1,$I45&gt;0),ROUND(IF($AH45+$AI45&gt;=2600,2600*'umowa o pracę'!$E$8,($AH45+$AI45)*'umowa o pracę'!$E$8),2)+IF($AI45=0,ROUND(IF($AH45&gt;2600,ROUND($AK45/$AH45*2600,2),$AK45)*'umowa o pracę'!$E$8,2),ROUND(IF($AH45&gt;2600,ROUND($AK45/$AH45*2600,2),$AK45)*'umowa o pracę'!$E$8,2)),ROUND(IF($AH45+$AI45&gt;=2600,2600*'umowa o pracę'!$E$8,($AH45+$AI45)*'umowa o pracę'!$E$8),2)-IF($AI45=0,ROUND(ROUND(IF($AH45&gt;2600,ROUND($AJ45/$AH45*2600,2),$AJ45),2)*'umowa o pracę'!$E$8,2),IF($AI45&gt;0,IF($AH45+$AI45&lt;2600,ROUND(ROUND($AJ45+ROUND($AI45*9%,2),2)*'umowa o pracę'!$E$8,2),IF(AND($AH45+$AI45&gt;=2600,$AI45&lt;2600,$AH45&lt;2600),ROUND((ROUND(((2600-$AI45)/$AH45)*$AJ45,2)+ROUND($AI45*9%,2))*'umowa o pracę'!$E$8,2),IF(AND($AH45+$AI45&gt;=2600,$AI45&gt;=2600),ROUND((ROUND(2600*9%,2))*'umowa o pracę'!$E$8,2),IF(AND($AH45+$AI45&gt;=2600,$AH45&gt;=2600,$AI45&lt;2600),ROUND((ROUND($AI45*9%,2)+ROUND(((2600-$AI45)/$AH45)*$AJ45,2))*'umowa o pracę'!$E$8,2),0)))),0)))&gt;$J45,$J45,IF(AND($AG45=1,$I45&gt;0),ROUND(IF($AH45+$AI45&gt;=2600,2600*'umowa o pracę'!$E$8,($AH45+$AI45)*'umowa o pracę'!$E$8),2)+IF($AI45=0,ROUND(IF($AH45&gt;2600,ROUND($AK45/$AH45*2600,2),$AK45)*'umowa o pracę'!$E$8,2),ROUND(IF($AH45&gt;2600,ROUND($AK45/$AH45*2600,2),$AK45)*'umowa o pracę'!$E$8,2)),ROUND(IF($AH45+$AI45&gt;=2600,2600*'umowa o pracę'!$E$8,($AH45+$AI45)*'umowa o pracę'!$E$8),2)-IF($AI45=0,ROUND(ROUND(IF($AH45&gt;2600,ROUND($AJ45/$AH45*2600,2),$AJ45),2)*'umowa o pracę'!$E$8,2),IF($AI45&gt;0,IF($AH45+$AI45&lt;2600,ROUND(ROUND($AJ45+ROUND($AI45*9%,2),2)*'umowa o pracę'!$E$8,2),IF(AND($AH45+$AI45&gt;=2600,$AI45&lt;2600,$AH45&lt;2600),ROUND((ROUND(((2600-$AI45)/$AH45)*$AJ45,2)+ROUND($AI45*9%,2))*'umowa o pracę'!$E$8,2),IF(AND($AH45+$AI45&gt;=2600,$AI45&gt;=2600),ROUND((ROUND(2600*9%,2))*'umowa o pracę'!$E$8,2),IF(AND($AH45+$AI45&gt;=2600,$AH45&gt;=2600,$AI45&lt;2600),ROUND((ROUND($AI45*9%,2)+ROUND(((2600-$AI45)/$AH45)*$AJ45,2))*'umowa o pracę'!$E$8,2),0)))),0))))&gt;$J45,$J45,IF(IF(AND($AG45=1,$I45&gt;0),ROUND(IF($AH45+$AI45&gt;=2600,2600*'umowa o pracę'!$E$8,($AH45+$AI45)*'umowa o pracę'!$E$8),2)+IF($AI45=0,ROUND(IF($AH45&gt;2600,ROUND($AK45/$AH45*2600,2),$AK45)*'umowa o pracę'!$E$8,2),ROUND(IF($AH45&gt;2600,ROUND($AK45/$AH45*2600,2),$AK45)*'umowa o pracę'!$E$8,2)),ROUND(IF($AH45+$AI45&gt;=2600,2600*'umowa o pracę'!$E$8,($AH45+$AI45)*'umowa o pracę'!$E$8),2)-IF($AI45=0,ROUND(ROUND(IF($AH45&gt;2600,ROUND($AJ45/$AH45*2600,2),$AJ45),2)*'umowa o pracę'!$E$8,2),IF($AI45&gt;0,IF($AH45+$AI45&lt;2600,ROUND(ROUND($AJ45+ROUND($AI45*9%,2),2)*'umowa o pracę'!$E$8,2),IF(AND($AH45+$AI45&gt;=2600,$AI45&lt;2600,$AH45&lt;2600),ROUND((ROUND(((2600-$AI45)/$AH45)*$AJ45,2)+ROUND($AI45*9%,2))*'umowa o pracę'!$E$8,2),IF(AND($AH45+$AI45&gt;=2600,$AI45&gt;=2600),ROUND((ROUND(2600*9%,2))*'umowa o pracę'!$E$8,2),IF(AND($AH45+$AI45&gt;=2600,$AH45&gt;=2600,$AI45&lt;2600),ROUND((ROUND($AI45*9%,2)+ROUND(((2600-$AI45)/$AH45)*$AJ45,2))*'umowa o pracę'!$E$8,2),0)))),0)))&gt;$J45,$J45,IF(AND($AG45=1,$I45&gt;0),ROUND(IF($AH45+$AI45&gt;=2600,2600*'umowa o pracę'!$E$8,($AH45+$AI45)*'umowa o pracę'!$E$8),2)+IF($AI45=0,ROUND(IF($AH45&gt;2600,ROUND($AK45/$AH45*2600,2),$AK45)*'umowa o pracę'!$E$8,2),ROUND(IF($AH45&gt;2600,ROUND($AK45/$AH45*2600,2),$AK45)*'umowa o pracę'!$E$8,2)),ROUND(IF($AH45+$AI45&gt;=2600,2600*'umowa o pracę'!$E$8,($AH45+$AI45)*'umowa o pracę'!$E$8),2)-IF(AND($AI45=0,I45&gt;0),ROUND(ROUND(IF($AH45&gt;2600,ROUND($AJ45/$AH45*2600,2),$AJ45),2)*'umowa o pracę'!$E$8,2),IF($AI45&gt;0,IF($AH45+$AI45&lt;2600,ROUND(ROUND($AJ45+ROUND($AI45*9%,2),2)*'umowa o pracę'!$E$8,2),IF(AND($AH45+$AI45&gt;=2600,$AI45&lt;2600,$AH45&lt;2600),ROUND((ROUND(((2600-$AI45)/$AH45)*$AJ45,2)+ROUND($AI45*9%,2))*'umowa o pracę'!$E$8,2),IF(AND($AH45+$AI45&gt;=2600,$AI45&gt;=2600),ROUND((ROUND(2600*9%,2))*'umowa o pracę'!$E$8,2),IF(AND($AH45+$AI45&gt;=2600,$AH45&gt;=2600,$AI45&lt;2600),ROUND((ROUND($AI45*9%,2)+ROUND(((2600-$AI45)/$AH45)*$AJ45,2))*'umowa o pracę'!$E$8,2),0)))),0)))))</f>
        <v>0</v>
      </c>
      <c r="AN45" s="32">
        <f>IF(IF(IF(AND($AG45=1,$I45&gt;0),ROUND(IF($AH45+$AI45&gt;=2800,2800*'umowa o pracę'!$E$8,($AH45+$AI45)*'umowa o pracę'!$E$8),2)+IF($AI45=0,ROUND(IF($AH45&gt;2800,ROUND($AK45/$AH45*2800,2),$AK45)*'umowa o pracę'!$E$8,2),ROUND(IF($AH45&gt;2800,ROUND($AK45/$AH45*2800,2),$AK45)*'umowa o pracę'!$E$8,2)),ROUND(IF($AH45+$AI45&gt;=2800,2800*'umowa o pracę'!$E$8,($AH45+$AI45)*'umowa o pracę'!$E$8),2)-IF($AI45=0,ROUND(ROUND(IF($AH45&gt;2800,ROUND($AJ45/$AH45*2800,2),$AJ45),2)*'umowa o pracę'!$E$8,2),IF($AI45&gt;0,IF($AH45+$AI45&lt;2800,ROUND(ROUND($AJ45+ROUND($AI45*9%,2),2)*'umowa o pracę'!$E$8,2),IF(AND($AH45+$AI45&gt;=2800,$AI45&lt;2800,$AH45&lt;2800),ROUND((ROUND(((2800-$AI45)/$AH45)*$AJ45,2)+ROUND($AI45*9%,2))*'umowa o pracę'!$E$8,2),IF(AND($AH45+$AI45&gt;=2800,$AI45&gt;=2800),ROUND((ROUND(2800*9%,2))*'umowa o pracę'!$E$8,2),IF(AND($AH45+$AI45&gt;=2800,$AH45&gt;=2800,$AI45&lt;2800),ROUND((ROUND($AI45*9%,2)+ROUND(((2800-$AI45)/$AH45)*$AJ45,2))*'umowa o pracę'!$E$8,2),0)))),0)))&gt;$J45,$J45,IF(AND($AG45=1,$I45&gt;0),ROUND(IF($AH45+$AI45&gt;=2800,2800*'umowa o pracę'!$E$8,($AH45+$AI45)*'umowa o pracę'!$E$8),2)+IF($AI45=0,ROUND(IF($AH45&gt;2800,ROUND($AK45/$AH45*2800,2),$AK45)*'umowa o pracę'!$E$8,2),ROUND(IF($AH45&gt;2800,ROUND($AK45/$AH45*2800,2),$AK45)*'umowa o pracę'!$E$8,2)),ROUND(IF($AH45+$AI45&gt;=2800,2800*'umowa o pracę'!$E$8,($AH45+$AI45)*'umowa o pracę'!$E$8),2)-IF($AI45=0,ROUND(ROUND(IF($AH45&gt;2800,ROUND($AJ45/$AH45*2800,2),$AJ45),2)*'umowa o pracę'!$E$8,2),IF($AI45&gt;0,IF($AH45+$AI45&lt;2800,ROUND(ROUND($AJ45+ROUND($AI45*9%,2),2)*'umowa o pracę'!$E$8,2),IF(AND($AH45+$AI45&gt;=2800,$AI45&lt;2800,$AH45&lt;2800),ROUND((ROUND(((2800-$AI45)/$AH45)*$AJ45,2)+ROUND($AI45*9%,2))*'umowa o pracę'!$E$8,2),IF(AND($AH45+$AI45&gt;=2800,$AI45&gt;=2800),ROUND((ROUND(2800*9%,2))*'umowa o pracę'!$E$8,2),IF(AND($AH45+$AI45&gt;=2800,$AH45&gt;=2800,$AI45&lt;2800),ROUND((ROUND($AI45*9%,2)+ROUND(((2800-$AI45)/$AH45)*$AJ45,2))*'umowa o pracę'!$E$8,2),0)))),0))))&gt;$J45,$J45,IF(IF(AND($AG45=1,$I45&gt;0),ROUND(IF($AH45+$AI45&gt;=2800,2800*'umowa o pracę'!$E$8,($AH45+$AI45)*'umowa o pracę'!$E$8),2)+IF($AI45=0,ROUND(IF($AH45&gt;2800,ROUND($AK45/$AH45*2800,2),$AK45)*'umowa o pracę'!$E$8,2),ROUND(IF($AH45&gt;2800,ROUND($AK45/$AH45*2800,2),$AK45)*'umowa o pracę'!$E$8,2)),ROUND(IF($AH45+$AI45&gt;=2800,2800*'umowa o pracę'!$E$8,($AH45+$AI45)*'umowa o pracę'!$E$8),2)-IF($AI45=0,ROUND(ROUND(IF($AH45&gt;2800,ROUND($AJ45/$AH45*2800,2),$AJ45),2)*'umowa o pracę'!$E$8,2),IF($AI45&gt;0,IF($AH45+$AI45&lt;2800,ROUND(ROUND($AJ45+ROUND($AI45*9%,2),2)*'umowa o pracę'!$E$8,2),IF(AND($AH45+$AI45&gt;=2800,$AI45&lt;2800,$AH45&lt;2800),ROUND((ROUND(((2800-$AI45)/$AH45)*$AJ45,2)+ROUND($AI45*9%,2))*'umowa o pracę'!$E$8,2),IF(AND($AH45+$AI45&gt;=2800,$AI45&gt;=2800),ROUND((ROUND(2800*9%,2))*'umowa o pracę'!$E$8,2),IF(AND($AH45+$AI45&gt;=2800,$AH45&gt;=2800,$AI45&lt;2800),ROUND((ROUND($AI45*9%,2)+ROUND(((2800-$AI45)/$AH45)*$AJ45,2))*'umowa o pracę'!$E$8,2),0)))),0)))&gt;$J45,$J45,IF(AND($AG45=1,$I45&gt;0),ROUND(IF($AH45+$AI45&gt;=2800,2800*'umowa o pracę'!$E$8,($AH45+$AI45)*'umowa o pracę'!$E$8),2)+IF($AI45=0,ROUND(IF($AH45&gt;2800,ROUND($AK45/$AH45*2800,2),$AK45)*'umowa o pracę'!$E$8,2),ROUND(IF($AH45&gt;2800,ROUND($AK45/$AH45*2800,2),$AK45)*'umowa o pracę'!$E$8,2)),ROUND(IF($AH45+$AI45&gt;=2800,2800*'umowa o pracę'!$E$8,($AH45+$AI45)*'umowa o pracę'!$E$8),2)-IF(AND($AI45=0,I45&gt;0),ROUND(ROUND(IF($AH45&gt;2800,ROUND($AJ45/$AH45*2800,2),$AJ45),2)*'umowa o pracę'!$E$8,2),IF($AI45&gt;0,IF($AH45+$AI45&lt;2800,ROUND(ROUND($AJ45+ROUND($AI45*9%,2),2)*'umowa o pracę'!$E$8,2),IF(AND($AH45+$AI45&gt;=2800,$AI45&lt;2800,$AH45&lt;2800),ROUND((ROUND(((2800-$AI45)/$AH45)*$AJ45,2)+ROUND($AI45*9%,2))*'umowa o pracę'!$E$8,2),IF(AND($AH45+$AI45&gt;=2800,$AI45&gt;=2800),ROUND((ROUND(2800*9%,2))*'umowa o pracę'!$E$8,2),IF(AND($AH45+$AI45&gt;=2800,$AH45&gt;=2800,$AI45&lt;2800),ROUND((ROUND($AI45*9%,2)+ROUND(((2800-$AI45)/$AH45)*$AJ45,2))*'umowa o pracę'!$E$8,2),0)))),0)))))</f>
        <v>0</v>
      </c>
      <c r="AO45" s="32">
        <f>IF('umowa o pracę'!$E$7=2020,IF(IF($AG45=1,IF($AI45=0,ROUND(IF($AH45&gt;2600,ROUND($AJ45/$AH45*2600,2),$AJ45)*'umowa o pracę'!$E$8,2),IF($AH45+$AI45&lt;2600,ROUND(ROUND($AJ45+ROUND($AI45*9%,2),2)*'umowa o pracę'!$E$8,2),IF(AND($AH45+$AI45&gt;=2600,$AH45&lt;2600),ROUND((ROUND($AJ45+ROUND((2600-$AH45)*9%,2),2))*'umowa o pracę'!$E$8,2),IF(AND($AH45+$AI45&gt;=2600,$AH45&gt;=2600),ROUND(ROUND($AJ45/$AH45*2600,2)*'umowa o pracę'!$E$8,2),0)))),0)&gt;$H45,$H45,IF($AG45=1,IF($AI45=0,ROUND(IF($AH45&gt;2600,ROUND($AJ45/$AH45*2600,2),$AJ45)*'umowa o pracę'!$E$8,2),IF($AH45+$AI45&lt;2600,ROUND(ROUND($AJ45+ROUND($AI45*9%,2),2)*'umowa o pracę'!$E$8,2),IF(AND($AH45+$AI45&gt;=2600,$AH45&lt;2600),ROUND((ROUND($AJ45+ROUND((2600-$AH45)*9%,2),2))*'umowa o pracę'!$E$8,2),IF(AND($AH45+$AI45&gt;=2600,$AH45&gt;=2600),ROUND(ROUND($AJ45/$AH45*2600,2)*'umowa o pracę'!$E$8,2),0)))),0)),IF('umowa o pracę'!$E$7=2021,IF(IF($AG45=1,IF($AI45=0,ROUND(IF($AH45&gt;2800,ROUND($AJ45/$AH45*2800,2),$AJ45)*'umowa o pracę'!$E$8,2),IF($AH45+$AI45&lt;2800,ROUND(ROUND($AJ45+ROUND($AI45*9%,2),2)*'umowa o pracę'!$E$8,2),IF(AND($AH45+$AI45&gt;=2800,$AH45&lt;2800),ROUND((ROUND($AJ45+ROUND((2800-$AH45)*9%,2),2))*'umowa o pracę'!$E$8,2),IF(AND($AH45+$AI45&gt;=2800,$AH45&gt;=2800),ROUND(ROUND($AJ45/$AH45*2800,2)*'umowa o pracę'!$E$8,2),0)))),0)&gt;$H45,$H45,IF($AG45=1,IF($AI45=0,ROUND(IF($AH45&gt;2800,ROUND($AJ45/$AH45*2800,2),$AJ45)*'umowa o pracę'!$E$8,2),IF($AH45+$AI45&lt;2800,ROUND(ROUND($AJ45+ROUND($AI45*9%,2),2)*'umowa o pracę'!$E$8,2),IF(AND($AH45+$AI45&gt;=2800,$AH45&lt;2800),ROUND((ROUND($AJ45+ROUND((2800-$AH45)*9%,2),2))*'umowa o pracę'!$E$8,2),IF(AND($AH45+$AI45&gt;=2800,$AH45&gt;=2800),ROUND(ROUND($AJ45/$AH45*2800,2)*'umowa o pracę'!$E$8,2),0)))),0)),0))</f>
        <v>0</v>
      </c>
      <c r="AP45" s="32">
        <f>IF('umowa o pracę'!$E$7=2020,IF(IF($AG45=1,IF($AI45=0,ROUND(IF($AH45&gt;2600,ROUND($AK45/$AH45*2600,2),$AK45)*'umowa o pracę'!$E$8,2),ROUND(IF($AH45&gt;2600,ROUND($AK45/$AH45*2600,2),$AK45)*'umowa o pracę'!$E$8,2)),0)&gt;$I45,$I45,IF($AG45=1,IF($AI45=0,ROUND(IF($AH45&gt;2600,ROUND($AK45/$AH45*2600,2),$AK45)*'umowa o pracę'!$E$8,2),ROUND(IF($AH45&gt;2600,ROUND($AK45/$AH45*2600,2),$AK45)*'umowa o pracę'!$E$8,2)),0)),IF('umowa o pracę'!$E$7=2021,IF(IF($AG45=1,IF($AI45=0,ROUND(IF($AH45&gt;2800,ROUND($AK45/$AH45*2800,2),$AK45)*'umowa o pracę'!$E$8,2),ROUND(IF($AH45&gt;2800,ROUND($AK45/$AH45*2800,2),$AK45)*'umowa o pracę'!$E$8,2)),0)&gt;$I45,$I45,IF($AG45=1,IF($AI45=0,ROUND(IF($AH45&gt;2800,ROUND($AK45/$AH45*2800,2),$AK45)*'umowa o pracę'!$E$8,2),ROUND(IF($AH45&gt;2800,ROUND($AK45/$AH45*2800,2),$AK45)*'umowa o pracę'!$E$8,2)),0)),0))</f>
        <v>0</v>
      </c>
      <c r="AQ45" s="56">
        <f>IF('umowa o pracę'!$E$7=2020,$AM45,IF('umowa o pracę'!$E$7=2021,$AN45,0))</f>
        <v>0</v>
      </c>
      <c r="AR45" s="33">
        <f>IF('umowa o pracę'!$E$7=0,0,U45+AF45+AQ45)</f>
        <v>0</v>
      </c>
      <c r="AS45" s="19"/>
      <c r="AT45" s="19"/>
      <c r="AU45" s="19"/>
      <c r="AV45" s="19"/>
      <c r="AW45" s="235"/>
      <c r="AX45" s="19">
        <f t="shared" si="2"/>
        <v>10</v>
      </c>
      <c r="AY45" s="19"/>
      <c r="AZ45" s="234">
        <f t="shared" si="3"/>
        <v>0</v>
      </c>
      <c r="BA45" s="234">
        <f t="shared" si="4"/>
        <v>0</v>
      </c>
      <c r="BB45" s="234">
        <f t="shared" si="5"/>
        <v>0</v>
      </c>
      <c r="BC45" s="234">
        <f t="shared" si="6"/>
        <v>0</v>
      </c>
      <c r="BD45" s="234">
        <f t="shared" si="7"/>
        <v>0</v>
      </c>
      <c r="BE45" s="234">
        <f t="shared" si="8"/>
        <v>0</v>
      </c>
      <c r="BF45" s="234">
        <f t="shared" si="9"/>
        <v>0</v>
      </c>
      <c r="BG45" s="234">
        <f t="shared" si="10"/>
        <v>0</v>
      </c>
      <c r="BH45" s="234">
        <f t="shared" si="11"/>
        <v>0</v>
      </c>
      <c r="BI45" s="238">
        <f t="shared" si="12"/>
        <v>0</v>
      </c>
      <c r="BJ45" s="236"/>
      <c r="BK45" s="236"/>
      <c r="BL45" s="237"/>
    </row>
    <row r="46" spans="1:64" ht="15.75" customHeight="1" x14ac:dyDescent="0.25">
      <c r="A46" s="129">
        <v>35</v>
      </c>
      <c r="B46" s="57"/>
      <c r="C46" s="57"/>
      <c r="D46" s="36"/>
      <c r="E46" s="36"/>
      <c r="F46" s="242"/>
      <c r="G46" s="37">
        <v>1</v>
      </c>
      <c r="H46" s="58">
        <v>0</v>
      </c>
      <c r="I46" s="59">
        <v>0</v>
      </c>
      <c r="J46" s="60">
        <v>0</v>
      </c>
      <c r="K46" s="52">
        <v>1</v>
      </c>
      <c r="L46" s="39">
        <v>0</v>
      </c>
      <c r="M46" s="39">
        <v>0</v>
      </c>
      <c r="N46" s="39">
        <v>0</v>
      </c>
      <c r="O46" s="39">
        <v>0</v>
      </c>
      <c r="P46" s="35">
        <f>IF('umowa o pracę'!$E$7=2020,ROUND(IF($L46&gt;=2600,2600*'umowa o pracę'!$E$8,$L46*'umowa o pracę'!$E$8),2),IF('umowa o pracę'!$E$7=2021,ROUND(IF($L46&gt;=2800,2800*'umowa o pracę'!$E$8,$L46*'umowa o pracę'!$E$8),2),0))</f>
        <v>0</v>
      </c>
      <c r="Q46" s="252">
        <f>IF(IF(IF(AND($K46=1,$I46&gt;0),ROUND(IF($L46+$M46&gt;=2600,2600*'umowa o pracę'!$E$8,($L46+$M46)*'umowa o pracę'!$E$8),2)+IF($M46=0,ROUND(IF($L46&gt;2600,ROUND($O46/$L46*2600,2),$O46)*'umowa o pracę'!$E$8,2),ROUND(IF($L46&gt;2600,ROUND($O46/$L46*2600,2),$O46)*'umowa o pracę'!$E$8,2)),ROUND(IF($L46+$M46&gt;=2600,2600*'umowa o pracę'!$E$8,($L46+$M46)*'umowa o pracę'!$E$8),2)-IF($M46=0,ROUND(ROUND(IF($L46&gt;2600,ROUND($N46/$L46*2600,2),$N46),2)*'umowa o pracę'!$E$8,2),IF($M46&gt;0,IF($L46+$M46&lt;2600,ROUND(ROUND($N46+ROUND($M46*9%,2),2)*'umowa o pracę'!$E$8,2),IF(AND($L46+$M46&gt;=2600,$M46&lt;2600,$L46&lt;2600),ROUND((ROUND(((2600-$M46)/$L46)*$N46,2)+ROUND($M46*9%,2))*'umowa o pracę'!$E$8,2),IF(AND($L46+$M46&gt;=2600,$M46&gt;=2600),ROUND((ROUND(2600*9%,2))*'umowa o pracę'!$E$8,2),IF(AND($L46+$M46&gt;=2600,$L46&gt;=2600,$M46&lt;2600),ROUND((ROUND($M46*9%,2)+ROUND(((2600-$M46)/$L46)*$N46,2))*'umowa o pracę'!$E$8,2),0)))),0)))&gt;$J46,$J46,IF(AND($K46=1,$I46&gt;0),ROUND(IF($L46+$M46&gt;=2600,2600*'umowa o pracę'!$E$8,($L46+$M46)*'umowa o pracę'!$E$8),2)+IF($M46=0,ROUND(IF($L46&gt;2600,ROUND($O46/$L46*2600,2),$O46)*'umowa o pracę'!$E$8,2),ROUND(IF($L46&gt;2600,ROUND($O46/$L46*2600,2),$O46)*'umowa o pracę'!$E$8,2)),ROUND(IF($L46+$M46&gt;=2600,2600*'umowa o pracę'!$E$8,($L46+$M46)*'umowa o pracę'!$E$8),2)-IF($M46=0,ROUND(ROUND(IF($L46&gt;2600,ROUND($N46/$L46*2600,2),$N46),2)*'umowa o pracę'!$E$8,2),IF($M46&gt;0,IF($L46+$M46&lt;2600,ROUND(ROUND($N46+ROUND($M46*9%,2),2)*'umowa o pracę'!$E$8,2),IF(AND($L46+$M46&gt;=2600,$M46&lt;2600,$L46&lt;2600),ROUND((ROUND(((2600-$M46)/$L46)*$N46,2)+ROUND($M46*9%,2))*'umowa o pracę'!$E$8,2),IF(AND($L46+$M46&gt;=2600,$M46&gt;=2600),ROUND((ROUND(2600*9%,2))*'umowa o pracę'!$E$8,2),IF(AND($L46+$M46&gt;=2600,$L46&gt;=2600,$M46&lt;2600),ROUND((ROUND($M46*9%,2)+ROUND(((2600-$M46)/$L46)*$N46,2))*'umowa o pracę'!$E$8,2),0)))),0))))&gt;$J46,$J46,IF(IF(AND($K46=1,$I46&gt;0),ROUND(IF($L46+$M46&gt;=2600,2600*'umowa o pracę'!$E$8,($L46+$M46)*'umowa o pracę'!$E$8),2)+IF($M46=0,ROUND(IF($L46&gt;2600,ROUND($O46/$L46*2600,2),$O46)*'umowa o pracę'!$E$8,2),ROUND(IF($L46&gt;2600,ROUND($O46/$L46*2600,2),$O46)*'umowa o pracę'!$E$8,2)),ROUND(IF($L46+$M46&gt;=2600,2600*'umowa o pracę'!$E$8,($L46+$M46)*'umowa o pracę'!$E$8),2)-IF($M46=0,ROUND(ROUND(IF($L46&gt;2600,ROUND($N46/$L46*2600,2),$N46),2)*'umowa o pracę'!$E$8,2),IF($M46&gt;0,IF($L46+$M46&lt;2600,ROUND(ROUND($N46+ROUND($M46*9%,2),2)*'umowa o pracę'!$E$8,2),IF(AND($L46+$M46&gt;=2600,$M46&lt;2600,$L46&lt;2600),ROUND((ROUND(((2600-$M46)/$L46)*$N46,2)+ROUND($M46*9%,2))*'umowa o pracę'!$E$8,2),IF(AND($L46+$M46&gt;=2600,$M46&gt;=2600),ROUND((ROUND(2600*9%,2))*'umowa o pracę'!$E$8,2),IF(AND($L46+$M46&gt;=2600,$L46&gt;=2600,$M46&lt;2600),ROUND((ROUND($M46*9%,2)+ROUND(((2600-$M46)/$L46)*$N46,2))*'umowa o pracę'!$E$8,2),0)))),0)))&gt;$J46,$J46,IF(AND($K46=1,$I46&gt;0),ROUND(IF($L46+$M46&gt;=2600,2600*'umowa o pracę'!$E$8,($L46+$M46)*'umowa o pracę'!$E$8),2)+IF($M46=0,ROUND(IF($L46&gt;2600,ROUND($O46/$L46*2600,2),$O46)*'umowa o pracę'!$E$8,2),ROUND(IF($L46&gt;2600,ROUND($O46/$L46*2600,2),$O46)*'umowa o pracę'!$E$8,2)),ROUND(IF($L46+$M46&gt;=2600,2600*'umowa o pracę'!$E$8,($L46+$M46)*'umowa o pracę'!$E$8),2)-IF(AND($M46=0,I46&gt;0),ROUND(ROUND(IF($L46&gt;2600,ROUND($N46/$L46*2600,2),$N46),2)*'umowa o pracę'!$E$8,2),IF($M46&gt;0,IF($L46+$M46&lt;2600,ROUND(ROUND($N46+ROUND($M46*9%,2),2)*'umowa o pracę'!$E$8,2),IF(AND($L46+$M46&gt;=2600,$M46&lt;2600,$L46&lt;2600),ROUND((ROUND(((2600-$M46)/$L46)*$N46,2)+ROUND($M46*9%,2))*'umowa o pracę'!$E$8,2),IF(AND($L46+$M46&gt;=2600,$M46&gt;=2600),ROUND((ROUND(2600*9%,2))*'umowa o pracę'!$E$8,2),IF(AND($L46+$M46&gt;=2600,$L46&gt;=2600,$M46&lt;2600),ROUND((ROUND($M46*9%,2)+ROUND(((2600-$M46)/$L46)*$N46,2))*'umowa o pracę'!$E$8,2),0)))),0)))))</f>
        <v>0</v>
      </c>
      <c r="R46" s="252">
        <f>IF(IF(IF(AND($K46=1,$I46&gt;0),ROUND(IF($L46+$M46&gt;=2800,2800*'umowa o pracę'!$E$8,($L46+$M46)*'umowa o pracę'!$E$8),2)+IF($M46=0,ROUND(IF($L46&gt;2800,ROUND($O46/$L46*2800,2),$O46)*'umowa o pracę'!$E$8,2),ROUND(IF($L46&gt;2800,ROUND($O46/$L46*2800,2),$O46)*'umowa o pracę'!$E$8,2)),ROUND(IF($L46+$M46&gt;=2800,2800*'umowa o pracę'!$E$8,($L46+$M46)*'umowa o pracę'!$E$8),2)-IF($M46=0,ROUND(ROUND(IF($L46&gt;2800,ROUND($N46/$L46*2800,2),$N46),2)*'umowa o pracę'!$E$8,2),IF($M46&gt;0,IF($L46+$M46&lt;2800,ROUND(ROUND($N46+ROUND($M46*9%,2),2)*'umowa o pracę'!$E$8,2),IF(AND($L46+$M46&gt;=2800,$M46&lt;2800,$L46&lt;2800),ROUND((ROUND(((2800-$M46)/$L46)*$N46,2)+ROUND($M46*9%,2))*'umowa o pracę'!$E$8,2),IF(AND($L46+$M46&gt;=2800,$M46&gt;=2800),ROUND((ROUND(2800*9%,2))*'umowa o pracę'!$E$8,2),IF(AND($L46+$M46&gt;=2800,$L46&gt;=2800,$M46&lt;2800),ROUND((ROUND($M46*9%,2)+ROUND(((2800-$M46)/$L46)*$N46,2))*'umowa o pracę'!$E$8,2),0)))),0)))&gt;$J46,$J46,IF(AND($K46=1,$I46&gt;0),ROUND(IF($L46+$M46&gt;=2800,2800*'umowa o pracę'!$E$8,($L46+$M46)*'umowa o pracę'!$E$8),2)+IF($M46=0,ROUND(IF($L46&gt;2800,ROUND($O46/$L46*2800,2),$O46)*'umowa o pracę'!$E$8,2),ROUND(IF($L46&gt;2800,ROUND($O46/$L46*2800,2),$O46)*'umowa o pracę'!$E$8,2)),ROUND(IF($L46+$M46&gt;=2800,2800*'umowa o pracę'!$E$8,($L46+$M46)*'umowa o pracę'!$E$8),2)-IF($M46=0,ROUND(ROUND(IF($L46&gt;2800,ROUND($N46/$L46*2800,2),$N46),2)*'umowa o pracę'!$E$8,2),IF($M46&gt;0,IF($L46+$M46&lt;2800,ROUND(ROUND($N46+ROUND($M46*9%,2),2)*'umowa o pracę'!$E$8,2),IF(AND($L46+$M46&gt;=2800,$M46&lt;2800,$L46&lt;2800),ROUND((ROUND(((2800-$M46)/$L46)*$N46,2)+ROUND($M46*9%,2))*'umowa o pracę'!$E$8,2),IF(AND($L46+$M46&gt;=2800,$M46&gt;=2800),ROUND((ROUND(2800*9%,2))*'umowa o pracę'!$E$8,2),IF(AND($L46+$M46&gt;=2800,$L46&gt;=2800,$M46&lt;2800),ROUND((ROUND($M46*9%,2)+ROUND(((2800-$M46)/$L46)*$N46,2))*'umowa o pracę'!$E$8,2),0)))),0))))&gt;$J46,$J46,IF(IF(AND($K46=1,$I46&gt;0),ROUND(IF($L46+$M46&gt;=2800,2800*'umowa o pracę'!$E$8,($L46+$M46)*'umowa o pracę'!$E$8),2)+IF($M46=0,ROUND(IF($L46&gt;2800,ROUND($O46/$L46*2800,2),$O46)*'umowa o pracę'!$E$8,2),ROUND(IF($L46&gt;2800,ROUND($O46/$L46*2800,2),$O46)*'umowa o pracę'!$E$8,2)),ROUND(IF($L46+$M46&gt;=2800,2800*'umowa o pracę'!$E$8,($L46+$M46)*'umowa o pracę'!$E$8),2)-IF($M46=0,ROUND(ROUND(IF($L46&gt;2800,ROUND($N46/$L46*2800,2),$N46),2)*'umowa o pracę'!$E$8,2),IF($M46&gt;0,IF($L46+$M46&lt;2800,ROUND(ROUND($N46+ROUND($M46*9%,2),2)*'umowa o pracę'!$E$8,2),IF(AND($L46+$M46&gt;=2800,$M46&lt;2800,$L46&lt;2800),ROUND((ROUND(((2800-$M46)/$L46)*$N46,2)+ROUND($M46*9%,2))*'umowa o pracę'!$E$8,2),IF(AND($L46+$M46&gt;=2800,$M46&gt;=2800),ROUND((ROUND(2800*9%,2))*'umowa o pracę'!$E$8,2),IF(AND($L46+$M46&gt;=2800,$L46&gt;=2800,$M46&lt;2800),ROUND((ROUND($M46*9%,2)+ROUND(((2800-$M46)/$L46)*$N46,2))*'umowa o pracę'!$E$8,2),0)))),0)))&gt;$J46,$J46,IF(AND($K46=1,$I46&gt;0),ROUND(IF($L46+$M46&gt;=2800,2800*'umowa o pracę'!$E$8,($L46+$M46)*'umowa o pracę'!$E$8),2)+IF($M46=0,ROUND(IF($L46&gt;2800,ROUND($O46/$L46*2800,2),$O46)*'umowa o pracę'!$E$8,2),ROUND(IF($L46&gt;2800,ROUND($O46/$L46*2800,2),$O46)*'umowa o pracę'!$E$8,2)),ROUND(IF($L46+$M46&gt;=2800,2800*'umowa o pracę'!$E$8,($L46+$M46)*'umowa o pracę'!$E$8),2)-IF(AND($M46=0,I46&gt;0),ROUND(ROUND(IF($L46&gt;2800,ROUND($N46/$L46*2800,2),$N46),2)*'umowa o pracę'!$E$8,2),IF($M46&gt;0,IF($L46+$M46&lt;2800,ROUND(ROUND($N46+ROUND($M46*9%,2),2)*'umowa o pracę'!$E$8,2),IF(AND($L46+$M46&gt;=2800,$M46&lt;2800,$L46&lt;2800),ROUND((ROUND(((2800-$M46)/$L46)*$N46,2)+ROUND($M46*9%,2))*'umowa o pracę'!$E$8,2),IF(AND($L46+$M46&gt;=2800,$M46&gt;=2800),ROUND((ROUND(2800*9%,2))*'umowa o pracę'!$E$8,2),IF(AND($L46+$M46&gt;=2800,$L46&gt;=2800,$M46&lt;2800),ROUND((ROUND($M46*9%,2)+ROUND(((2800-$M46)/$L46)*$N46,2))*'umowa o pracę'!$E$8,2),0)))),0)))))</f>
        <v>0</v>
      </c>
      <c r="S46" s="32">
        <f>IF('umowa o pracę'!$E$7=2020,IF(IF($K46=1,IF($M46=0,ROUND(IF($L46&gt;2600,ROUND($N46/$L46*2600,2),$N46)*'umowa o pracę'!$E$8,2),IF($L46+$M46&lt;2600,ROUND(ROUND($N46+ROUND($M46*9%,2),2)*'umowa o pracę'!$E$8,2),IF(AND($L46+$M46&gt;=2600,$L46&lt;2600),ROUND((ROUND($N46+ROUND((2600-$L46)*9%,2),2))*'umowa o pracę'!$E$8,2),IF(AND($L46+$M46&gt;=2600,$L46&gt;=2600),ROUND(ROUND($N46/$L46*2600,2)*'umowa o pracę'!$E$8,2),0)))),0)&gt;$H46,$H46,IF($K46=1,IF($M46=0,ROUND(IF($L46&gt;2600,ROUND($N46/$L46*2600,2),$N46)*'umowa o pracę'!$E$8,2),IF($L46+$M46&lt;2600,ROUND(ROUND($N46+ROUND($M46*9%,2),2)*'umowa o pracę'!$E$8,2),IF(AND($L46+$M46&gt;=2600,$L46&lt;2600),ROUND((ROUND($N46+ROUND((2600-$L46)*9%,2),2))*'umowa o pracę'!$E$8,2),IF(AND($L46+$M46&gt;=2600,$L46&gt;=2600),ROUND(ROUND($N46/$L46*2600,2)*'umowa o pracę'!$E$8,2),0)))),0)),IF('umowa o pracę'!$E$7=2021,IF(IF($K46=1,IF($M46=0,ROUND(IF($L46&gt;2800,ROUND($N46/$L46*2800,2),$N46)*'umowa o pracę'!$E$8,2),IF($L46+$M46&lt;2800,ROUND(ROUND($N46+ROUND($M46*9%,2),2)*'umowa o pracę'!$E$8,2),IF(AND($L46+$M46&gt;=2800,$L46&lt;2800),ROUND((ROUND($N46+ROUND((2800-$L46)*9%,2),2))*'umowa o pracę'!$E$8,2),IF(AND($L46+$M46&gt;=2800,$L46&gt;=2800),ROUND(ROUND($N46/$L46*2800,2)*'umowa o pracę'!$E$8,2),0)))),0)&gt;$H46,$H46,IF($K46=1,IF($M46=0,ROUND(IF($L46&gt;2800,ROUND($N46/$L46*2800,2),$N46)*'umowa o pracę'!$E$8,2),IF($L46+$M46&lt;2800,ROUND(ROUND($N46+ROUND($M46*9%,2),2)*'umowa o pracę'!$E$8,2),IF(AND($L46+$M46&gt;=2800,$L46&lt;2800),ROUND((ROUND($N46+ROUND((2800-$L46)*9%,2),2))*'umowa o pracę'!$E$8,2),IF(AND($L46+$M46&gt;=2800,$L46&gt;=2800),ROUND(ROUND($N46/$L46*2800,2)*'umowa o pracę'!$E$8,2),0)))),0)),0))</f>
        <v>0</v>
      </c>
      <c r="T46" s="32">
        <f>IF('umowa o pracę'!$E$7=2020,IF(IF($K46=1,IF($M46=0,ROUND(IF($L46&gt;2600,ROUND($O46/$L46*2600,2),$O46)*'umowa o pracę'!$E$8,2),ROUND(IF($L46&gt;2600,ROUND($O46/$L46*2600,2),$O46)*'umowa o pracę'!$E$8,2)),0)&gt;$I46,$I46,IF($K46=1,IF($M46=0,ROUND(IF($L46&gt;2600,ROUND($O46/$L46*2600,2),$O46)*'umowa o pracę'!$E$8,2),ROUND(IF($L46&gt;2600,ROUND($O46/$L46*2600,2),$O46)*'umowa o pracę'!$E$8,2)),0)),IF('umowa o pracę'!$E$7=2021,IF(IF($K46=1,IF($M46=0,ROUND(IF($L46&gt;2800,ROUND($O46/$L46*2800,2),$O46)*'umowa o pracę'!$E$8,2),ROUND(IF($L46&gt;2800,ROUND($O46/$L46*2800,2),$O46)*'umowa o pracę'!$E$8,2)),0)&gt;$I46,$I46,IF($K46=1,IF($M46=0,ROUND(IF($L46&gt;2800,ROUND($O46/$L46*2800,2),$O46)*'umowa o pracę'!$E$8,2),ROUND(IF($L46&gt;2800,ROUND($O46/$L46*2800,2),$O46)*'umowa o pracę'!$E$8,2)),0)),0))</f>
        <v>0</v>
      </c>
      <c r="U46" s="51">
        <f>IF('umowa o pracę'!$E$7=2020,$Q46,IF('umowa o pracę'!$E$7=2021,$R46,0))</f>
        <v>0</v>
      </c>
      <c r="V46" s="53">
        <f t="shared" si="0"/>
        <v>1</v>
      </c>
      <c r="W46" s="54">
        <f>IF('umowa o pracę'!$E$6&lt;2,0,$L46)</f>
        <v>0</v>
      </c>
      <c r="X46" s="54">
        <f>IF('umowa o pracę'!$E$6&lt;2,0,$M46)</f>
        <v>0</v>
      </c>
      <c r="Y46" s="55">
        <f>IF('umowa o pracę'!$E$6&lt;2,0,$N46)</f>
        <v>0</v>
      </c>
      <c r="Z46" s="55">
        <f>IF('umowa o pracę'!$E$6&lt;2,0,$O46)</f>
        <v>0</v>
      </c>
      <c r="AA46" s="32">
        <f>IF('umowa o pracę'!$E$7=2020,ROUND(IF($W46&gt;=2600,2600*'umowa o pracę'!$E$8,$W46*'umowa o pracę'!$E$8),2),IF('umowa o pracę'!$E$7=2021,ROUND(IF($W46&gt;=2800,2800*'umowa o pracę'!$E$8,$W46*'umowa o pracę'!$E$8),2),0))</f>
        <v>0</v>
      </c>
      <c r="AB46" s="32">
        <f>IF(IF(IF(AND($V46=1,$I46&gt;0),ROUND(IF($W46+$X46&gt;=2600,2600*'umowa o pracę'!$E$8,($W46+$X46)*'umowa o pracę'!$E$8),2)+IF($X46=0,ROUND(IF($W46&gt;2600,ROUND($Z46/$W46*2600,2),$Z46)*'umowa o pracę'!$E$8,2),ROUND(IF($W46&gt;2600,ROUND($Z46/$W46*2600,2),$Z46)*'umowa o pracę'!$E$8,2)),ROUND(IF($W46+$X46&gt;=2600,2600*'umowa o pracę'!$E$8,($W46+$X46)*'umowa o pracę'!$E$8),2)-IF($X46=0,ROUND(ROUND(IF($W46&gt;2600,ROUND($Y46/$W46*2600,2),$Y46),2)*'umowa o pracę'!$E$8,2),IF($X46&gt;0,IF($W46+$X46&lt;2600,ROUND(ROUND($Y46+ROUND($X46*9%,2),2)*'umowa o pracę'!$E$8,2),IF(AND($W46+$X46&gt;=2600,$X46&lt;2600,$W46&lt;2600),ROUND((ROUND(((2600-$X46)/$W46)*$Y46,2)+ROUND($X46*9%,2))*'umowa o pracę'!$E$8,2),IF(AND($W46+$X46&gt;=2600,$X46&gt;=2600),ROUND((ROUND(2600*9%,2))*'umowa o pracę'!$E$8,2),IF(AND($W46+$X46&gt;=2600,$W46&gt;=2600,$X46&lt;2600),ROUND((ROUND($X46*9%,2)+ROUND(((2600-$X46)/$W46)*$Y46,2))*'umowa o pracę'!$E$8,2),0)))),0)))&gt;$J46,$J46,IF(AND($V46=1,$I46&gt;0),ROUND(IF($W46+$X46&gt;=2600,2600*'umowa o pracę'!$E$8,($W46+$X46)*'umowa o pracę'!$E$8),2)+IF($X46=0,ROUND(IF($W46&gt;2600,ROUND($Z46/$W46*2600,2),$Z46)*'umowa o pracę'!$E$8,2),ROUND(IF($W46&gt;2600,ROUND($Z46/$W46*2600,2),$Z46)*'umowa o pracę'!$E$8,2)),ROUND(IF($W46+$X46&gt;=2600,2600*'umowa o pracę'!$E$8,($W46+$X46)*'umowa o pracę'!$E$8),2)-IF($X46=0,ROUND(ROUND(IF($W46&gt;2600,ROUND($Y46/$W46*2600,2),$Y46),2)*'umowa o pracę'!$E$8,2),IF($X46&gt;0,IF($W46+$X46&lt;2600,ROUND(ROUND($Y46+ROUND($X46*9%,2),2)*'umowa o pracę'!$E$8,2),IF(AND($W46+$X46&gt;=2600,$X46&lt;2600,$W46&lt;2600),ROUND((ROUND(((2600-$X46)/$W46)*$Y46,2)+ROUND($X46*9%,2))*'umowa o pracę'!$E$8,2),IF(AND($W46+$X46&gt;=2600,$X46&gt;=2600),ROUND((ROUND(2600*9%,2))*'umowa o pracę'!$E$8,2),IF(AND($W46+$X46&gt;=2600,$W46&gt;=2600,$X46&lt;2600),ROUND((ROUND($X46*9%,2)+ROUND(((2600-$X46)/$W46)*$Y46,2))*'umowa o pracę'!$E$8,2),0)))),0))))&gt;$J46,$J46,IF(IF(AND($V46=1,$I46&gt;0),ROUND(IF($W46+$X46&gt;=2600,2600*'umowa o pracę'!$E$8,($W46+$X46)*'umowa o pracę'!$E$8),2)+IF($X46=0,ROUND(IF($W46&gt;2600,ROUND($Z46/$W46*2600,2),$Z46)*'umowa o pracę'!$E$8,2),ROUND(IF($W46&gt;2600,ROUND($Z46/$W46*2600,2),$Z46)*'umowa o pracę'!$E$8,2)),ROUND(IF($W46+$X46&gt;=2600,2600*'umowa o pracę'!$E$8,($W46+$X46)*'umowa o pracę'!$E$8),2)-IF($X46=0,ROUND(ROUND(IF($W46&gt;2600,ROUND($Y46/$W46*2600,2),$Y46),2)*'umowa o pracę'!$E$8,2),IF($X46&gt;0,IF($W46+$X46&lt;2600,ROUND(ROUND($Y46+ROUND($X46*9%,2),2)*'umowa o pracę'!$E$8,2),IF(AND($W46+$X46&gt;=2600,$X46&lt;2600,$W46&lt;2600),ROUND((ROUND(((2600-$X46)/$W46)*$Y46,2)+ROUND($X46*9%,2))*'umowa o pracę'!$E$8,2),IF(AND($W46+$X46&gt;=2600,$X46&gt;=2600),ROUND((ROUND(2600*9%,2))*'umowa o pracę'!$E$8,2),IF(AND($W46+$X46&gt;=2600,$W46&gt;=2600,$X46&lt;2600),ROUND((ROUND($X46*9%,2)+ROUND(((2600-$X46)/$W46)*$Y46,2))*'umowa o pracę'!$E$8,2),0)))),0)))&gt;$J46,$J46,IF(AND($V46=1,$I46&gt;0),ROUND(IF($W46+$X46&gt;=2600,2600*'umowa o pracę'!$E$8,($W46+$X46)*'umowa o pracę'!$E$8),2)+IF($X46=0,ROUND(IF($W46&gt;2600,ROUND($Z46/$W46*2600,2),$Z46)*'umowa o pracę'!$E$8,2),ROUND(IF($W46&gt;2600,ROUND($Z46/$W46*2600,2),$Z46)*'umowa o pracę'!$E$8,2)),ROUND(IF($W46+$X46&gt;=2600,2600*'umowa o pracę'!$E$8,($W46+$X46)*'umowa o pracę'!$E$8),2)-IF(AND($X46=0,I46&gt;0),ROUND(ROUND(IF($W46&gt;2600,ROUND($Y46/$W46*2600,2),$Y46),2)*'umowa o pracę'!$E$8,2),IF($X46&gt;0,IF($W46+$X46&lt;2600,ROUND(ROUND($Y46+ROUND($X46*9%,2),2)*'umowa o pracę'!$E$8,2),IF(AND($W46+$X46&gt;=2600,$X46&lt;2600,$W46&lt;2600),ROUND((ROUND(((2600-$X46)/$W46)*$Y46,2)+ROUND($X46*9%,2))*'umowa o pracę'!$E$8,2),IF(AND($W46+$X46&gt;=2600,$X46&gt;=2600),ROUND((ROUND(2600*9%,2))*'umowa o pracę'!$E$8,2),IF(AND($W46+$X46&gt;=2600,$W46&gt;=2600,$X46&lt;2600),ROUND((ROUND($X46*9%,2)+ROUND(((2600-$X46)/$W46)*$Y46,2))*'umowa o pracę'!$E$8,2),0)))),0)))))</f>
        <v>0</v>
      </c>
      <c r="AC46" s="32">
        <f>IF(IF(IF(AND($V46=1,$I46&gt;0),ROUND(IF($W46+$X46&gt;=2800,2800*'umowa o pracę'!$E$8,($W46+$X46)*'umowa o pracę'!$E$8),2)+IF($X46=0,ROUND(IF($W46&gt;2800,ROUND($Z46/$W46*2800,2),$Z46)*'umowa o pracę'!$E$8,2),ROUND(IF($W46&gt;2800,ROUND($Z46/$W46*2800,2),$Z46)*'umowa o pracę'!$E$8,2)),ROUND(IF($W46+$X46&gt;=2800,2800*'umowa o pracę'!$E$8,($W46+$X46)*'umowa o pracę'!$E$8),2)-IF($X46=0,ROUND(ROUND(IF($W46&gt;2800,ROUND($Y46/$W46*2800,2),$Y46),2)*'umowa o pracę'!$E$8,2),IF($X46&gt;0,IF($W46+$X46&lt;2800,ROUND(ROUND($Y46+ROUND($X46*9%,2),2)*'umowa o pracę'!$E$8,2),IF(AND($W46+$X46&gt;=2800,$X46&lt;2800,$W46&lt;2800),ROUND((ROUND(((2800-$X46)/$W46)*$Y46,2)+ROUND($X46*9%,2))*'umowa o pracę'!$E$8,2),IF(AND($W46+$X46&gt;=2800,$X46&gt;=2800),ROUND((ROUND(2800*9%,2))*'umowa o pracę'!$E$8,2),IF(AND($W46+$X46&gt;=2800,$W46&gt;=2800,$X46&lt;2800),ROUND((ROUND($X46*9%,2)+ROUND(((2800-$X46)/$W46)*$Y46,2))*'umowa o pracę'!$E$8,2),0)))),0)))&gt;$J46,$J46,IF(AND($V46=1,$I46&gt;0),ROUND(IF($W46+$X46&gt;=2800,2800*'umowa o pracę'!$E$8,($W46+$X46)*'umowa o pracę'!$E$8),2)+IF($X46=0,ROUND(IF($W46&gt;2800,ROUND($Z46/$W46*2800,2),$Z46)*'umowa o pracę'!$E$8,2),ROUND(IF($W46&gt;2800,ROUND($Z46/$W46*2800,2),$Z46)*'umowa o pracę'!$E$8,2)),ROUND(IF($W46+$X46&gt;=2800,2800*'umowa o pracę'!$E$8,($W46+$X46)*'umowa o pracę'!$E$8),2)-IF($X46=0,ROUND(ROUND(IF($W46&gt;2800,ROUND($Y46/$W46*2800,2),$Y46),2)*'umowa o pracę'!$E$8,2),IF($X46&gt;0,IF($W46+$X46&lt;2800,ROUND(ROUND($Y46+ROUND($X46*9%,2),2)*'umowa o pracę'!$E$8,2),IF(AND($W46+$X46&gt;=2800,$X46&lt;2800,$W46&lt;2800),ROUND((ROUND(((2800-$X46)/$W46)*$Y46,2)+ROUND($X46*9%,2))*'umowa o pracę'!$E$8,2),IF(AND($W46+$X46&gt;=2800,$X46&gt;=2800),ROUND((ROUND(2800*9%,2))*'umowa o pracę'!$E$8,2),IF(AND($W46+$X46&gt;=2800,$W46&gt;=2800,$X46&lt;2800),ROUND((ROUND($X46*9%,2)+ROUND(((2800-$X46)/$W46)*$Y46,2))*'umowa o pracę'!$E$8,2),0)))),0))))&gt;$J46,$J46,IF(IF(AND($V46=1,$I46&gt;0),ROUND(IF($W46+$X46&gt;=2800,2800*'umowa o pracę'!$E$8,($W46+$X46)*'umowa o pracę'!$E$8),2)+IF($X46=0,ROUND(IF($W46&gt;2800,ROUND($Z46/$W46*2800,2),$Z46)*'umowa o pracę'!$E$8,2),ROUND(IF($W46&gt;2800,ROUND($Z46/$W46*2800,2),$Z46)*'umowa o pracę'!$E$8,2)),ROUND(IF($W46+$X46&gt;=2800,2800*'umowa o pracę'!$E$8,($W46+$X46)*'umowa o pracę'!$E$8),2)-IF($X46=0,ROUND(ROUND(IF($W46&gt;2800,ROUND($Y46/$W46*2800,2),$Y46),2)*'umowa o pracę'!$E$8,2),IF($X46&gt;0,IF($W46+$X46&lt;2800,ROUND(ROUND($Y46+ROUND($X46*9%,2),2)*'umowa o pracę'!$E$8,2),IF(AND($W46+$X46&gt;=2800,$X46&lt;2800,$W46&lt;2800),ROUND((ROUND(((2800-$X46)/$W46)*$Y46,2)+ROUND($X46*9%,2))*'umowa o pracę'!$E$8,2),IF(AND($W46+$X46&gt;=2800,$X46&gt;=2800),ROUND((ROUND(2800*9%,2))*'umowa o pracę'!$E$8,2),IF(AND($W46+$X46&gt;=2800,$W46&gt;=2800,$X46&lt;2800),ROUND((ROUND($X46*9%,2)+ROUND(((2800-$X46)/$W46)*$Y46,2))*'umowa o pracę'!$E$8,2),0)))),0)))&gt;$J46,$J46,IF(AND($V46=1,$I46&gt;0),ROUND(IF($W46+$X46&gt;=2800,2800*'umowa o pracę'!$E$8,($W46+$X46)*'umowa o pracę'!$E$8),2)+IF($X46=0,ROUND(IF($W46&gt;2800,ROUND($Z46/$W46*2800,2),$Z46)*'umowa o pracę'!$E$8,2),ROUND(IF($W46&gt;2800,ROUND($Z46/$W46*2800,2),$Z46)*'umowa o pracę'!$E$8,2)),ROUND(IF($W46+$X46&gt;=2800,2800*'umowa o pracę'!$E$8,($W46+$X46)*'umowa o pracę'!$E$8),2)-IF(AND($X46=0,I46&gt;0),ROUND(ROUND(IF($W46&gt;2800,ROUND($Y46/$W46*2800,2),$Y46),2)*'umowa o pracę'!$E$8,2),IF($X46&gt;0,IF($W46+$X46&lt;2800,ROUND(ROUND($Y46+ROUND($X46*9%,2),2)*'umowa o pracę'!$E$8,2),IF(AND($W46+$X46&gt;=2800,$X46&lt;2800,$W46&lt;2800),ROUND((ROUND(((2800-$X46)/$W46)*$Y46,2)+ROUND($X46*9%,2))*'umowa o pracę'!$E$8,2),IF(AND($W46+$X46&gt;=2800,$X46&gt;=2800),ROUND((ROUND(2800*9%,2))*'umowa o pracę'!$E$8,2),IF(AND($W46+$X46&gt;=2800,$W46&gt;=2800,$X46&lt;2800),ROUND((ROUND($X46*9%,2)+ROUND(((2800-$X46)/$W46)*$Y46,2))*'umowa o pracę'!$E$8,2),0)))),0)))))</f>
        <v>0</v>
      </c>
      <c r="AD46" s="32">
        <f>IF('umowa o pracę'!$E$7=2020,IF(IF($V46=1,IF($X46=0,ROUND(IF($W46&gt;2600,ROUND($Y46/$W46*2600,2),$Y46)*'umowa o pracę'!$E$8,2),IF($W46+$X46&lt;2600,ROUND(ROUND($Y46+ROUND($X46*9%,2),2)*'umowa o pracę'!$E$8,2),IF(AND($W46+$X46&gt;=2600,$W46&lt;2600),ROUND((ROUND($Y46+ROUND((2600-$W46)*9%,2),2))*'umowa o pracę'!$E$8,2),IF(AND($W46+$X46&gt;=2600,$W46&gt;=2600),ROUND(ROUND($Y46/$W46*2600,2)*'umowa o pracę'!$E$8,2),0)))),0)&gt;$H46,$H46,IF($V46=1,IF($X46=0,ROUND(IF($W46&gt;2600,ROUND($Y46/$W46*2600,2),$Y46)*'umowa o pracę'!$E$8,2),IF($W46+$X46&lt;2600,ROUND(ROUND($Y46+ROUND($X46*9%,2),2)*'umowa o pracę'!$E$8,2),IF(AND($W46+$X46&gt;=2600,$W46&lt;2600),ROUND((ROUND($Y46+ROUND((2600-$W46)*9%,2),2))*'umowa o pracę'!$E$8,2),IF(AND($W46+$X46&gt;=2600,$W46&gt;=2600),ROUND(ROUND($Y46/$W46*2600,2)*'umowa o pracę'!$E$8,2),0)))),0)),IF('umowa o pracę'!$E$7=2021,IF(IF($V46=1,IF($X46=0,ROUND(IF($W46&gt;2800,ROUND($Y46/$W46*2800,2),$Y46)*'umowa o pracę'!$E$8,2),IF($W46+$X46&lt;2800,ROUND(ROUND($Y46+ROUND($X46*9%,2),2)*'umowa o pracę'!$E$8,2),IF(AND($W46+$X46&gt;=2800,$W46&lt;2800),ROUND((ROUND($Y46+ROUND((2800-$W46)*9%,2),2))*'umowa o pracę'!$E$8,2),IF(AND($W46+$X46&gt;=2800,$W46&gt;=2800),ROUND(ROUND($Y46/$W46*2800,2)*'umowa o pracę'!$E$8,2),0)))),0)&gt;$H46,$H46,IF($V46=1,IF($X46=0,ROUND(IF($W46&gt;2800,ROUND($Y46/$W46*2800,2),$Y46)*'umowa o pracę'!$E$8,2),IF($W46+$X46&lt;2800,ROUND(ROUND($Y46+ROUND($X46*9%,2),2)*'umowa o pracę'!$E$8,2),IF(AND($W46+$X46&gt;=2800,$W46&lt;2800),ROUND((ROUND($Y46+ROUND((2800-$W46)*9%,2),2))*'umowa o pracę'!$E$8,2),IF(AND($W46+$X46&gt;=2800,$W46&gt;=2800),ROUND(ROUND($Y46/$W46*2800,2)*'umowa o pracę'!$E$8,2),0)))),0)),0))</f>
        <v>0</v>
      </c>
      <c r="AE46" s="32">
        <f>IF('umowa o pracę'!$E$7=2020,IF(IF($V46=1,IF($X46=0,ROUND(IF($W46&gt;2600,ROUND($Z46/$W46*2600,2),$Z46)*'umowa o pracę'!$E$8,2),ROUND(IF($W46&gt;2600,ROUND($Z46/$W46*2600,2),$Z46)*'umowa o pracę'!$E$8,2)),0)&gt;$I46,$I46,IF($V46=1,IF($X46=0,ROUND(IF($W46&gt;2600,ROUND($Z46/$W46*2600,2),$Z46)*'umowa o pracę'!$E$8,2),ROUND(IF($W46&gt;2600,ROUND($Z46/$W46*2600,2),$Z46)*'umowa o pracę'!$E$8,2)),0)),IF('umowa o pracę'!$E$7=2021,IF(IF($V46=1,IF($X46=0,ROUND(IF($W46&gt;2800,ROUND($Z46/$W46*2800,2),$Z46)*'umowa o pracę'!$E$8,2),ROUND(IF($W46&gt;2800,ROUND($Z46/$W46*2800,2),$Z46)*'umowa o pracę'!$E$8,2)),0)&gt;$I46,$I46,IF($V46=1,IF($X46=0,ROUND(IF($W46&gt;2800,ROUND($Z46/$W46*2800,2),$Z46)*'umowa o pracę'!$E$8,2),ROUND(IF($W46&gt;2800,ROUND($Z46/$W46*2800,2),$Z46)*'umowa o pracę'!$E$8,2)),0)),0))</f>
        <v>0</v>
      </c>
      <c r="AF46" s="56">
        <f>IF('umowa o pracę'!$E$7=2020,$AB46,IF('umowa o pracę'!$E$7=2021,$AC46,0))</f>
        <v>0</v>
      </c>
      <c r="AG46" s="53">
        <f t="shared" si="1"/>
        <v>1</v>
      </c>
      <c r="AH46" s="39">
        <f>IF('umowa o pracę'!$E$6&lt;3,0,$L46)</f>
        <v>0</v>
      </c>
      <c r="AI46" s="39">
        <f>IF('umowa o pracę'!$E$6&lt;3,0,$M46)</f>
        <v>0</v>
      </c>
      <c r="AJ46" s="55">
        <f>IF('umowa o pracę'!$E$6&lt;3,0,$N46)</f>
        <v>0</v>
      </c>
      <c r="AK46" s="55">
        <f>IF('umowa o pracę'!$E$6&lt;3,0,$O46)</f>
        <v>0</v>
      </c>
      <c r="AL46" s="32">
        <f>IF('umowa o pracę'!$E$7=2020,ROUND(IF($AH46&gt;=2600,2600*'umowa o pracę'!$E$8,$AH46*'umowa o pracę'!$E$8),2),IF('umowa o pracę'!$E$7=2021,ROUND(IF($AH46&gt;=2800,2800*'umowa o pracę'!$E$8,$AH46*'umowa o pracę'!$E$8),2),0))</f>
        <v>0</v>
      </c>
      <c r="AM46" s="32">
        <f>IF(IF(IF(AND($AG46=1,$I46&gt;0),ROUND(IF($AH46+$AI46&gt;=2600,2600*'umowa o pracę'!$E$8,($AH46+$AI46)*'umowa o pracę'!$E$8),2)+IF($AI46=0,ROUND(IF($AH46&gt;2600,ROUND($AK46/$AH46*2600,2),$AK46)*'umowa o pracę'!$E$8,2),ROUND(IF($AH46&gt;2600,ROUND($AK46/$AH46*2600,2),$AK46)*'umowa o pracę'!$E$8,2)),ROUND(IF($AH46+$AI46&gt;=2600,2600*'umowa o pracę'!$E$8,($AH46+$AI46)*'umowa o pracę'!$E$8),2)-IF($AI46=0,ROUND(ROUND(IF($AH46&gt;2600,ROUND($AJ46/$AH46*2600,2),$AJ46),2)*'umowa o pracę'!$E$8,2),IF($AI46&gt;0,IF($AH46+$AI46&lt;2600,ROUND(ROUND($AJ46+ROUND($AI46*9%,2),2)*'umowa o pracę'!$E$8,2),IF(AND($AH46+$AI46&gt;=2600,$AI46&lt;2600,$AH46&lt;2600),ROUND((ROUND(((2600-$AI46)/$AH46)*$AJ46,2)+ROUND($AI46*9%,2))*'umowa o pracę'!$E$8,2),IF(AND($AH46+$AI46&gt;=2600,$AI46&gt;=2600),ROUND((ROUND(2600*9%,2))*'umowa o pracę'!$E$8,2),IF(AND($AH46+$AI46&gt;=2600,$AH46&gt;=2600,$AI46&lt;2600),ROUND((ROUND($AI46*9%,2)+ROUND(((2600-$AI46)/$AH46)*$AJ46,2))*'umowa o pracę'!$E$8,2),0)))),0)))&gt;$J46,$J46,IF(AND($AG46=1,$I46&gt;0),ROUND(IF($AH46+$AI46&gt;=2600,2600*'umowa o pracę'!$E$8,($AH46+$AI46)*'umowa o pracę'!$E$8),2)+IF($AI46=0,ROUND(IF($AH46&gt;2600,ROUND($AK46/$AH46*2600,2),$AK46)*'umowa o pracę'!$E$8,2),ROUND(IF($AH46&gt;2600,ROUND($AK46/$AH46*2600,2),$AK46)*'umowa o pracę'!$E$8,2)),ROUND(IF($AH46+$AI46&gt;=2600,2600*'umowa o pracę'!$E$8,($AH46+$AI46)*'umowa o pracę'!$E$8),2)-IF($AI46=0,ROUND(ROUND(IF($AH46&gt;2600,ROUND($AJ46/$AH46*2600,2),$AJ46),2)*'umowa o pracę'!$E$8,2),IF($AI46&gt;0,IF($AH46+$AI46&lt;2600,ROUND(ROUND($AJ46+ROUND($AI46*9%,2),2)*'umowa o pracę'!$E$8,2),IF(AND($AH46+$AI46&gt;=2600,$AI46&lt;2600,$AH46&lt;2600),ROUND((ROUND(((2600-$AI46)/$AH46)*$AJ46,2)+ROUND($AI46*9%,2))*'umowa o pracę'!$E$8,2),IF(AND($AH46+$AI46&gt;=2600,$AI46&gt;=2600),ROUND((ROUND(2600*9%,2))*'umowa o pracę'!$E$8,2),IF(AND($AH46+$AI46&gt;=2600,$AH46&gt;=2600,$AI46&lt;2600),ROUND((ROUND($AI46*9%,2)+ROUND(((2600-$AI46)/$AH46)*$AJ46,2))*'umowa o pracę'!$E$8,2),0)))),0))))&gt;$J46,$J46,IF(IF(AND($AG46=1,$I46&gt;0),ROUND(IF($AH46+$AI46&gt;=2600,2600*'umowa o pracę'!$E$8,($AH46+$AI46)*'umowa o pracę'!$E$8),2)+IF($AI46=0,ROUND(IF($AH46&gt;2600,ROUND($AK46/$AH46*2600,2),$AK46)*'umowa o pracę'!$E$8,2),ROUND(IF($AH46&gt;2600,ROUND($AK46/$AH46*2600,2),$AK46)*'umowa o pracę'!$E$8,2)),ROUND(IF($AH46+$AI46&gt;=2600,2600*'umowa o pracę'!$E$8,($AH46+$AI46)*'umowa o pracę'!$E$8),2)-IF($AI46=0,ROUND(ROUND(IF($AH46&gt;2600,ROUND($AJ46/$AH46*2600,2),$AJ46),2)*'umowa o pracę'!$E$8,2),IF($AI46&gt;0,IF($AH46+$AI46&lt;2600,ROUND(ROUND($AJ46+ROUND($AI46*9%,2),2)*'umowa o pracę'!$E$8,2),IF(AND($AH46+$AI46&gt;=2600,$AI46&lt;2600,$AH46&lt;2600),ROUND((ROUND(((2600-$AI46)/$AH46)*$AJ46,2)+ROUND($AI46*9%,2))*'umowa o pracę'!$E$8,2),IF(AND($AH46+$AI46&gt;=2600,$AI46&gt;=2600),ROUND((ROUND(2600*9%,2))*'umowa o pracę'!$E$8,2),IF(AND($AH46+$AI46&gt;=2600,$AH46&gt;=2600,$AI46&lt;2600),ROUND((ROUND($AI46*9%,2)+ROUND(((2600-$AI46)/$AH46)*$AJ46,2))*'umowa o pracę'!$E$8,2),0)))),0)))&gt;$J46,$J46,IF(AND($AG46=1,$I46&gt;0),ROUND(IF($AH46+$AI46&gt;=2600,2600*'umowa o pracę'!$E$8,($AH46+$AI46)*'umowa o pracę'!$E$8),2)+IF($AI46=0,ROUND(IF($AH46&gt;2600,ROUND($AK46/$AH46*2600,2),$AK46)*'umowa o pracę'!$E$8,2),ROUND(IF($AH46&gt;2600,ROUND($AK46/$AH46*2600,2),$AK46)*'umowa o pracę'!$E$8,2)),ROUND(IF($AH46+$AI46&gt;=2600,2600*'umowa o pracę'!$E$8,($AH46+$AI46)*'umowa o pracę'!$E$8),2)-IF(AND($AI46=0,I46&gt;0),ROUND(ROUND(IF($AH46&gt;2600,ROUND($AJ46/$AH46*2600,2),$AJ46),2)*'umowa o pracę'!$E$8,2),IF($AI46&gt;0,IF($AH46+$AI46&lt;2600,ROUND(ROUND($AJ46+ROUND($AI46*9%,2),2)*'umowa o pracę'!$E$8,2),IF(AND($AH46+$AI46&gt;=2600,$AI46&lt;2600,$AH46&lt;2600),ROUND((ROUND(((2600-$AI46)/$AH46)*$AJ46,2)+ROUND($AI46*9%,2))*'umowa o pracę'!$E$8,2),IF(AND($AH46+$AI46&gt;=2600,$AI46&gt;=2600),ROUND((ROUND(2600*9%,2))*'umowa o pracę'!$E$8,2),IF(AND($AH46+$AI46&gt;=2600,$AH46&gt;=2600,$AI46&lt;2600),ROUND((ROUND($AI46*9%,2)+ROUND(((2600-$AI46)/$AH46)*$AJ46,2))*'umowa o pracę'!$E$8,2),0)))),0)))))</f>
        <v>0</v>
      </c>
      <c r="AN46" s="32">
        <f>IF(IF(IF(AND($AG46=1,$I46&gt;0),ROUND(IF($AH46+$AI46&gt;=2800,2800*'umowa o pracę'!$E$8,($AH46+$AI46)*'umowa o pracę'!$E$8),2)+IF($AI46=0,ROUND(IF($AH46&gt;2800,ROUND($AK46/$AH46*2800,2),$AK46)*'umowa o pracę'!$E$8,2),ROUND(IF($AH46&gt;2800,ROUND($AK46/$AH46*2800,2),$AK46)*'umowa o pracę'!$E$8,2)),ROUND(IF($AH46+$AI46&gt;=2800,2800*'umowa o pracę'!$E$8,($AH46+$AI46)*'umowa o pracę'!$E$8),2)-IF($AI46=0,ROUND(ROUND(IF($AH46&gt;2800,ROUND($AJ46/$AH46*2800,2),$AJ46),2)*'umowa o pracę'!$E$8,2),IF($AI46&gt;0,IF($AH46+$AI46&lt;2800,ROUND(ROUND($AJ46+ROUND($AI46*9%,2),2)*'umowa o pracę'!$E$8,2),IF(AND($AH46+$AI46&gt;=2800,$AI46&lt;2800,$AH46&lt;2800),ROUND((ROUND(((2800-$AI46)/$AH46)*$AJ46,2)+ROUND($AI46*9%,2))*'umowa o pracę'!$E$8,2),IF(AND($AH46+$AI46&gt;=2800,$AI46&gt;=2800),ROUND((ROUND(2800*9%,2))*'umowa o pracę'!$E$8,2),IF(AND($AH46+$AI46&gt;=2800,$AH46&gt;=2800,$AI46&lt;2800),ROUND((ROUND($AI46*9%,2)+ROUND(((2800-$AI46)/$AH46)*$AJ46,2))*'umowa o pracę'!$E$8,2),0)))),0)))&gt;$J46,$J46,IF(AND($AG46=1,$I46&gt;0),ROUND(IF($AH46+$AI46&gt;=2800,2800*'umowa o pracę'!$E$8,($AH46+$AI46)*'umowa o pracę'!$E$8),2)+IF($AI46=0,ROUND(IF($AH46&gt;2800,ROUND($AK46/$AH46*2800,2),$AK46)*'umowa o pracę'!$E$8,2),ROUND(IF($AH46&gt;2800,ROUND($AK46/$AH46*2800,2),$AK46)*'umowa o pracę'!$E$8,2)),ROUND(IF($AH46+$AI46&gt;=2800,2800*'umowa o pracę'!$E$8,($AH46+$AI46)*'umowa o pracę'!$E$8),2)-IF($AI46=0,ROUND(ROUND(IF($AH46&gt;2800,ROUND($AJ46/$AH46*2800,2),$AJ46),2)*'umowa o pracę'!$E$8,2),IF($AI46&gt;0,IF($AH46+$AI46&lt;2800,ROUND(ROUND($AJ46+ROUND($AI46*9%,2),2)*'umowa o pracę'!$E$8,2),IF(AND($AH46+$AI46&gt;=2800,$AI46&lt;2800,$AH46&lt;2800),ROUND((ROUND(((2800-$AI46)/$AH46)*$AJ46,2)+ROUND($AI46*9%,2))*'umowa o pracę'!$E$8,2),IF(AND($AH46+$AI46&gt;=2800,$AI46&gt;=2800),ROUND((ROUND(2800*9%,2))*'umowa o pracę'!$E$8,2),IF(AND($AH46+$AI46&gt;=2800,$AH46&gt;=2800,$AI46&lt;2800),ROUND((ROUND($AI46*9%,2)+ROUND(((2800-$AI46)/$AH46)*$AJ46,2))*'umowa o pracę'!$E$8,2),0)))),0))))&gt;$J46,$J46,IF(IF(AND($AG46=1,$I46&gt;0),ROUND(IF($AH46+$AI46&gt;=2800,2800*'umowa o pracę'!$E$8,($AH46+$AI46)*'umowa o pracę'!$E$8),2)+IF($AI46=0,ROUND(IF($AH46&gt;2800,ROUND($AK46/$AH46*2800,2),$AK46)*'umowa o pracę'!$E$8,2),ROUND(IF($AH46&gt;2800,ROUND($AK46/$AH46*2800,2),$AK46)*'umowa o pracę'!$E$8,2)),ROUND(IF($AH46+$AI46&gt;=2800,2800*'umowa o pracę'!$E$8,($AH46+$AI46)*'umowa o pracę'!$E$8),2)-IF($AI46=0,ROUND(ROUND(IF($AH46&gt;2800,ROUND($AJ46/$AH46*2800,2),$AJ46),2)*'umowa o pracę'!$E$8,2),IF($AI46&gt;0,IF($AH46+$AI46&lt;2800,ROUND(ROUND($AJ46+ROUND($AI46*9%,2),2)*'umowa o pracę'!$E$8,2),IF(AND($AH46+$AI46&gt;=2800,$AI46&lt;2800,$AH46&lt;2800),ROUND((ROUND(((2800-$AI46)/$AH46)*$AJ46,2)+ROUND($AI46*9%,2))*'umowa o pracę'!$E$8,2),IF(AND($AH46+$AI46&gt;=2800,$AI46&gt;=2800),ROUND((ROUND(2800*9%,2))*'umowa o pracę'!$E$8,2),IF(AND($AH46+$AI46&gt;=2800,$AH46&gt;=2800,$AI46&lt;2800),ROUND((ROUND($AI46*9%,2)+ROUND(((2800-$AI46)/$AH46)*$AJ46,2))*'umowa o pracę'!$E$8,2),0)))),0)))&gt;$J46,$J46,IF(AND($AG46=1,$I46&gt;0),ROUND(IF($AH46+$AI46&gt;=2800,2800*'umowa o pracę'!$E$8,($AH46+$AI46)*'umowa o pracę'!$E$8),2)+IF($AI46=0,ROUND(IF($AH46&gt;2800,ROUND($AK46/$AH46*2800,2),$AK46)*'umowa o pracę'!$E$8,2),ROUND(IF($AH46&gt;2800,ROUND($AK46/$AH46*2800,2),$AK46)*'umowa o pracę'!$E$8,2)),ROUND(IF($AH46+$AI46&gt;=2800,2800*'umowa o pracę'!$E$8,($AH46+$AI46)*'umowa o pracę'!$E$8),2)-IF(AND($AI46=0,I46&gt;0),ROUND(ROUND(IF($AH46&gt;2800,ROUND($AJ46/$AH46*2800,2),$AJ46),2)*'umowa o pracę'!$E$8,2),IF($AI46&gt;0,IF($AH46+$AI46&lt;2800,ROUND(ROUND($AJ46+ROUND($AI46*9%,2),2)*'umowa o pracę'!$E$8,2),IF(AND($AH46+$AI46&gt;=2800,$AI46&lt;2800,$AH46&lt;2800),ROUND((ROUND(((2800-$AI46)/$AH46)*$AJ46,2)+ROUND($AI46*9%,2))*'umowa o pracę'!$E$8,2),IF(AND($AH46+$AI46&gt;=2800,$AI46&gt;=2800),ROUND((ROUND(2800*9%,2))*'umowa o pracę'!$E$8,2),IF(AND($AH46+$AI46&gt;=2800,$AH46&gt;=2800,$AI46&lt;2800),ROUND((ROUND($AI46*9%,2)+ROUND(((2800-$AI46)/$AH46)*$AJ46,2))*'umowa o pracę'!$E$8,2),0)))),0)))))</f>
        <v>0</v>
      </c>
      <c r="AO46" s="32">
        <f>IF('umowa o pracę'!$E$7=2020,IF(IF($AG46=1,IF($AI46=0,ROUND(IF($AH46&gt;2600,ROUND($AJ46/$AH46*2600,2),$AJ46)*'umowa o pracę'!$E$8,2),IF($AH46+$AI46&lt;2600,ROUND(ROUND($AJ46+ROUND($AI46*9%,2),2)*'umowa o pracę'!$E$8,2),IF(AND($AH46+$AI46&gt;=2600,$AH46&lt;2600),ROUND((ROUND($AJ46+ROUND((2600-$AH46)*9%,2),2))*'umowa o pracę'!$E$8,2),IF(AND($AH46+$AI46&gt;=2600,$AH46&gt;=2600),ROUND(ROUND($AJ46/$AH46*2600,2)*'umowa o pracę'!$E$8,2),0)))),0)&gt;$H46,$H46,IF($AG46=1,IF($AI46=0,ROUND(IF($AH46&gt;2600,ROUND($AJ46/$AH46*2600,2),$AJ46)*'umowa o pracę'!$E$8,2),IF($AH46+$AI46&lt;2600,ROUND(ROUND($AJ46+ROUND($AI46*9%,2),2)*'umowa o pracę'!$E$8,2),IF(AND($AH46+$AI46&gt;=2600,$AH46&lt;2600),ROUND((ROUND($AJ46+ROUND((2600-$AH46)*9%,2),2))*'umowa o pracę'!$E$8,2),IF(AND($AH46+$AI46&gt;=2600,$AH46&gt;=2600),ROUND(ROUND($AJ46/$AH46*2600,2)*'umowa o pracę'!$E$8,2),0)))),0)),IF('umowa o pracę'!$E$7=2021,IF(IF($AG46=1,IF($AI46=0,ROUND(IF($AH46&gt;2800,ROUND($AJ46/$AH46*2800,2),$AJ46)*'umowa o pracę'!$E$8,2),IF($AH46+$AI46&lt;2800,ROUND(ROUND($AJ46+ROUND($AI46*9%,2),2)*'umowa o pracę'!$E$8,2),IF(AND($AH46+$AI46&gt;=2800,$AH46&lt;2800),ROUND((ROUND($AJ46+ROUND((2800-$AH46)*9%,2),2))*'umowa o pracę'!$E$8,2),IF(AND($AH46+$AI46&gt;=2800,$AH46&gt;=2800),ROUND(ROUND($AJ46/$AH46*2800,2)*'umowa o pracę'!$E$8,2),0)))),0)&gt;$H46,$H46,IF($AG46=1,IF($AI46=0,ROUND(IF($AH46&gt;2800,ROUND($AJ46/$AH46*2800,2),$AJ46)*'umowa o pracę'!$E$8,2),IF($AH46+$AI46&lt;2800,ROUND(ROUND($AJ46+ROUND($AI46*9%,2),2)*'umowa o pracę'!$E$8,2),IF(AND($AH46+$AI46&gt;=2800,$AH46&lt;2800),ROUND((ROUND($AJ46+ROUND((2800-$AH46)*9%,2),2))*'umowa o pracę'!$E$8,2),IF(AND($AH46+$AI46&gt;=2800,$AH46&gt;=2800),ROUND(ROUND($AJ46/$AH46*2800,2)*'umowa o pracę'!$E$8,2),0)))),0)),0))</f>
        <v>0</v>
      </c>
      <c r="AP46" s="32">
        <f>IF('umowa o pracę'!$E$7=2020,IF(IF($AG46=1,IF($AI46=0,ROUND(IF($AH46&gt;2600,ROUND($AK46/$AH46*2600,2),$AK46)*'umowa o pracę'!$E$8,2),ROUND(IF($AH46&gt;2600,ROUND($AK46/$AH46*2600,2),$AK46)*'umowa o pracę'!$E$8,2)),0)&gt;$I46,$I46,IF($AG46=1,IF($AI46=0,ROUND(IF($AH46&gt;2600,ROUND($AK46/$AH46*2600,2),$AK46)*'umowa o pracę'!$E$8,2),ROUND(IF($AH46&gt;2600,ROUND($AK46/$AH46*2600,2),$AK46)*'umowa o pracę'!$E$8,2)),0)),IF('umowa o pracę'!$E$7=2021,IF(IF($AG46=1,IF($AI46=0,ROUND(IF($AH46&gt;2800,ROUND($AK46/$AH46*2800,2),$AK46)*'umowa o pracę'!$E$8,2),ROUND(IF($AH46&gt;2800,ROUND($AK46/$AH46*2800,2),$AK46)*'umowa o pracę'!$E$8,2)),0)&gt;$I46,$I46,IF($AG46=1,IF($AI46=0,ROUND(IF($AH46&gt;2800,ROUND($AK46/$AH46*2800,2),$AK46)*'umowa o pracę'!$E$8,2),ROUND(IF($AH46&gt;2800,ROUND($AK46/$AH46*2800,2),$AK46)*'umowa o pracę'!$E$8,2)),0)),0))</f>
        <v>0</v>
      </c>
      <c r="AQ46" s="56">
        <f>IF('umowa o pracę'!$E$7=2020,$AM46,IF('umowa o pracę'!$E$7=2021,$AN46,0))</f>
        <v>0</v>
      </c>
      <c r="AR46" s="33">
        <f>IF('umowa o pracę'!$E$7=0,0,U46+AF46+AQ46)</f>
        <v>0</v>
      </c>
      <c r="AS46" s="19"/>
      <c r="AT46" s="19"/>
      <c r="AU46" s="19"/>
      <c r="AV46" s="233" t="s">
        <v>93</v>
      </c>
      <c r="AW46" s="234"/>
      <c r="AX46" s="19">
        <f t="shared" si="2"/>
        <v>10</v>
      </c>
      <c r="AY46" s="19"/>
      <c r="AZ46" s="234">
        <f t="shared" si="3"/>
        <v>0</v>
      </c>
      <c r="BA46" s="234">
        <f t="shared" si="4"/>
        <v>0</v>
      </c>
      <c r="BB46" s="234">
        <f t="shared" si="5"/>
        <v>0</v>
      </c>
      <c r="BC46" s="234">
        <f t="shared" si="6"/>
        <v>0</v>
      </c>
      <c r="BD46" s="234">
        <f t="shared" si="7"/>
        <v>0</v>
      </c>
      <c r="BE46" s="234">
        <f t="shared" si="8"/>
        <v>0</v>
      </c>
      <c r="BF46" s="234">
        <f t="shared" si="9"/>
        <v>0</v>
      </c>
      <c r="BG46" s="234">
        <f t="shared" si="10"/>
        <v>0</v>
      </c>
      <c r="BH46" s="234">
        <f t="shared" si="11"/>
        <v>0</v>
      </c>
      <c r="BI46" s="238">
        <f t="shared" si="12"/>
        <v>0</v>
      </c>
      <c r="BJ46" s="236"/>
      <c r="BK46" s="236"/>
      <c r="BL46" s="237"/>
    </row>
    <row r="47" spans="1:64" ht="15.75" customHeight="1" x14ac:dyDescent="0.25">
      <c r="A47" s="129">
        <v>36</v>
      </c>
      <c r="B47" s="57"/>
      <c r="C47" s="57"/>
      <c r="D47" s="36"/>
      <c r="E47" s="36"/>
      <c r="F47" s="242"/>
      <c r="G47" s="37">
        <v>1</v>
      </c>
      <c r="H47" s="58">
        <v>0</v>
      </c>
      <c r="I47" s="59">
        <v>0</v>
      </c>
      <c r="J47" s="60">
        <v>0</v>
      </c>
      <c r="K47" s="52">
        <v>1</v>
      </c>
      <c r="L47" s="39">
        <v>0</v>
      </c>
      <c r="M47" s="39">
        <v>0</v>
      </c>
      <c r="N47" s="39">
        <v>0</v>
      </c>
      <c r="O47" s="39">
        <v>0</v>
      </c>
      <c r="P47" s="35">
        <f>IF('umowa o pracę'!$E$7=2020,ROUND(IF($L47&gt;=2600,2600*'umowa o pracę'!$E$8,$L47*'umowa o pracę'!$E$8),2),IF('umowa o pracę'!$E$7=2021,ROUND(IF($L47&gt;=2800,2800*'umowa o pracę'!$E$8,$L47*'umowa o pracę'!$E$8),2),0))</f>
        <v>0</v>
      </c>
      <c r="Q47" s="252">
        <f>IF(IF(IF(AND($K47=1,$I47&gt;0),ROUND(IF($L47+$M47&gt;=2600,2600*'umowa o pracę'!$E$8,($L47+$M47)*'umowa o pracę'!$E$8),2)+IF($M47=0,ROUND(IF($L47&gt;2600,ROUND($O47/$L47*2600,2),$O47)*'umowa o pracę'!$E$8,2),ROUND(IF($L47&gt;2600,ROUND($O47/$L47*2600,2),$O47)*'umowa o pracę'!$E$8,2)),ROUND(IF($L47+$M47&gt;=2600,2600*'umowa o pracę'!$E$8,($L47+$M47)*'umowa o pracę'!$E$8),2)-IF($M47=0,ROUND(ROUND(IF($L47&gt;2600,ROUND($N47/$L47*2600,2),$N47),2)*'umowa o pracę'!$E$8,2),IF($M47&gt;0,IF($L47+$M47&lt;2600,ROUND(ROUND($N47+ROUND($M47*9%,2),2)*'umowa o pracę'!$E$8,2),IF(AND($L47+$M47&gt;=2600,$M47&lt;2600,$L47&lt;2600),ROUND((ROUND(((2600-$M47)/$L47)*$N47,2)+ROUND($M47*9%,2))*'umowa o pracę'!$E$8,2),IF(AND($L47+$M47&gt;=2600,$M47&gt;=2600),ROUND((ROUND(2600*9%,2))*'umowa o pracę'!$E$8,2),IF(AND($L47+$M47&gt;=2600,$L47&gt;=2600,$M47&lt;2600),ROUND((ROUND($M47*9%,2)+ROUND(((2600-$M47)/$L47)*$N47,2))*'umowa o pracę'!$E$8,2),0)))),0)))&gt;$J47,$J47,IF(AND($K47=1,$I47&gt;0),ROUND(IF($L47+$M47&gt;=2600,2600*'umowa o pracę'!$E$8,($L47+$M47)*'umowa o pracę'!$E$8),2)+IF($M47=0,ROUND(IF($L47&gt;2600,ROUND($O47/$L47*2600,2),$O47)*'umowa o pracę'!$E$8,2),ROUND(IF($L47&gt;2600,ROUND($O47/$L47*2600,2),$O47)*'umowa o pracę'!$E$8,2)),ROUND(IF($L47+$M47&gt;=2600,2600*'umowa o pracę'!$E$8,($L47+$M47)*'umowa o pracę'!$E$8),2)-IF($M47=0,ROUND(ROUND(IF($L47&gt;2600,ROUND($N47/$L47*2600,2),$N47),2)*'umowa o pracę'!$E$8,2),IF($M47&gt;0,IF($L47+$M47&lt;2600,ROUND(ROUND($N47+ROUND($M47*9%,2),2)*'umowa o pracę'!$E$8,2),IF(AND($L47+$M47&gt;=2600,$M47&lt;2600,$L47&lt;2600),ROUND((ROUND(((2600-$M47)/$L47)*$N47,2)+ROUND($M47*9%,2))*'umowa o pracę'!$E$8,2),IF(AND($L47+$M47&gt;=2600,$M47&gt;=2600),ROUND((ROUND(2600*9%,2))*'umowa o pracę'!$E$8,2),IF(AND($L47+$M47&gt;=2600,$L47&gt;=2600,$M47&lt;2600),ROUND((ROUND($M47*9%,2)+ROUND(((2600-$M47)/$L47)*$N47,2))*'umowa o pracę'!$E$8,2),0)))),0))))&gt;$J47,$J47,IF(IF(AND($K47=1,$I47&gt;0),ROUND(IF($L47+$M47&gt;=2600,2600*'umowa o pracę'!$E$8,($L47+$M47)*'umowa o pracę'!$E$8),2)+IF($M47=0,ROUND(IF($L47&gt;2600,ROUND($O47/$L47*2600,2),$O47)*'umowa o pracę'!$E$8,2),ROUND(IF($L47&gt;2600,ROUND($O47/$L47*2600,2),$O47)*'umowa o pracę'!$E$8,2)),ROUND(IF($L47+$M47&gt;=2600,2600*'umowa o pracę'!$E$8,($L47+$M47)*'umowa o pracę'!$E$8),2)-IF($M47=0,ROUND(ROUND(IF($L47&gt;2600,ROUND($N47/$L47*2600,2),$N47),2)*'umowa o pracę'!$E$8,2),IF($M47&gt;0,IF($L47+$M47&lt;2600,ROUND(ROUND($N47+ROUND($M47*9%,2),2)*'umowa o pracę'!$E$8,2),IF(AND($L47+$M47&gt;=2600,$M47&lt;2600,$L47&lt;2600),ROUND((ROUND(((2600-$M47)/$L47)*$N47,2)+ROUND($M47*9%,2))*'umowa o pracę'!$E$8,2),IF(AND($L47+$M47&gt;=2600,$M47&gt;=2600),ROUND((ROUND(2600*9%,2))*'umowa o pracę'!$E$8,2),IF(AND($L47+$M47&gt;=2600,$L47&gt;=2600,$M47&lt;2600),ROUND((ROUND($M47*9%,2)+ROUND(((2600-$M47)/$L47)*$N47,2))*'umowa o pracę'!$E$8,2),0)))),0)))&gt;$J47,$J47,IF(AND($K47=1,$I47&gt;0),ROUND(IF($L47+$M47&gt;=2600,2600*'umowa o pracę'!$E$8,($L47+$M47)*'umowa o pracę'!$E$8),2)+IF($M47=0,ROUND(IF($L47&gt;2600,ROUND($O47/$L47*2600,2),$O47)*'umowa o pracę'!$E$8,2),ROUND(IF($L47&gt;2600,ROUND($O47/$L47*2600,2),$O47)*'umowa o pracę'!$E$8,2)),ROUND(IF($L47+$M47&gt;=2600,2600*'umowa o pracę'!$E$8,($L47+$M47)*'umowa o pracę'!$E$8),2)-IF(AND($M47=0,I47&gt;0),ROUND(ROUND(IF($L47&gt;2600,ROUND($N47/$L47*2600,2),$N47),2)*'umowa o pracę'!$E$8,2),IF($M47&gt;0,IF($L47+$M47&lt;2600,ROUND(ROUND($N47+ROUND($M47*9%,2),2)*'umowa o pracę'!$E$8,2),IF(AND($L47+$M47&gt;=2600,$M47&lt;2600,$L47&lt;2600),ROUND((ROUND(((2600-$M47)/$L47)*$N47,2)+ROUND($M47*9%,2))*'umowa o pracę'!$E$8,2),IF(AND($L47+$M47&gt;=2600,$M47&gt;=2600),ROUND((ROUND(2600*9%,2))*'umowa o pracę'!$E$8,2),IF(AND($L47+$M47&gt;=2600,$L47&gt;=2600,$M47&lt;2600),ROUND((ROUND($M47*9%,2)+ROUND(((2600-$M47)/$L47)*$N47,2))*'umowa o pracę'!$E$8,2),0)))),0)))))</f>
        <v>0</v>
      </c>
      <c r="R47" s="252">
        <f>IF(IF(IF(AND($K47=1,$I47&gt;0),ROUND(IF($L47+$M47&gt;=2800,2800*'umowa o pracę'!$E$8,($L47+$M47)*'umowa o pracę'!$E$8),2)+IF($M47=0,ROUND(IF($L47&gt;2800,ROUND($O47/$L47*2800,2),$O47)*'umowa o pracę'!$E$8,2),ROUND(IF($L47&gt;2800,ROUND($O47/$L47*2800,2),$O47)*'umowa o pracę'!$E$8,2)),ROUND(IF($L47+$M47&gt;=2800,2800*'umowa o pracę'!$E$8,($L47+$M47)*'umowa o pracę'!$E$8),2)-IF($M47=0,ROUND(ROUND(IF($L47&gt;2800,ROUND($N47/$L47*2800,2),$N47),2)*'umowa o pracę'!$E$8,2),IF($M47&gt;0,IF($L47+$M47&lt;2800,ROUND(ROUND($N47+ROUND($M47*9%,2),2)*'umowa o pracę'!$E$8,2),IF(AND($L47+$M47&gt;=2800,$M47&lt;2800,$L47&lt;2800),ROUND((ROUND(((2800-$M47)/$L47)*$N47,2)+ROUND($M47*9%,2))*'umowa o pracę'!$E$8,2),IF(AND($L47+$M47&gt;=2800,$M47&gt;=2800),ROUND((ROUND(2800*9%,2))*'umowa o pracę'!$E$8,2),IF(AND($L47+$M47&gt;=2800,$L47&gt;=2800,$M47&lt;2800),ROUND((ROUND($M47*9%,2)+ROUND(((2800-$M47)/$L47)*$N47,2))*'umowa o pracę'!$E$8,2),0)))),0)))&gt;$J47,$J47,IF(AND($K47=1,$I47&gt;0),ROUND(IF($L47+$M47&gt;=2800,2800*'umowa o pracę'!$E$8,($L47+$M47)*'umowa o pracę'!$E$8),2)+IF($M47=0,ROUND(IF($L47&gt;2800,ROUND($O47/$L47*2800,2),$O47)*'umowa o pracę'!$E$8,2),ROUND(IF($L47&gt;2800,ROUND($O47/$L47*2800,2),$O47)*'umowa o pracę'!$E$8,2)),ROUND(IF($L47+$M47&gt;=2800,2800*'umowa o pracę'!$E$8,($L47+$M47)*'umowa o pracę'!$E$8),2)-IF($M47=0,ROUND(ROUND(IF($L47&gt;2800,ROUND($N47/$L47*2800,2),$N47),2)*'umowa o pracę'!$E$8,2),IF($M47&gt;0,IF($L47+$M47&lt;2800,ROUND(ROUND($N47+ROUND($M47*9%,2),2)*'umowa o pracę'!$E$8,2),IF(AND($L47+$M47&gt;=2800,$M47&lt;2800,$L47&lt;2800),ROUND((ROUND(((2800-$M47)/$L47)*$N47,2)+ROUND($M47*9%,2))*'umowa o pracę'!$E$8,2),IF(AND($L47+$M47&gt;=2800,$M47&gt;=2800),ROUND((ROUND(2800*9%,2))*'umowa o pracę'!$E$8,2),IF(AND($L47+$M47&gt;=2800,$L47&gt;=2800,$M47&lt;2800),ROUND((ROUND($M47*9%,2)+ROUND(((2800-$M47)/$L47)*$N47,2))*'umowa o pracę'!$E$8,2),0)))),0))))&gt;$J47,$J47,IF(IF(AND($K47=1,$I47&gt;0),ROUND(IF($L47+$M47&gt;=2800,2800*'umowa o pracę'!$E$8,($L47+$M47)*'umowa o pracę'!$E$8),2)+IF($M47=0,ROUND(IF($L47&gt;2800,ROUND($O47/$L47*2800,2),$O47)*'umowa o pracę'!$E$8,2),ROUND(IF($L47&gt;2800,ROUND($O47/$L47*2800,2),$O47)*'umowa o pracę'!$E$8,2)),ROUND(IF($L47+$M47&gt;=2800,2800*'umowa o pracę'!$E$8,($L47+$M47)*'umowa o pracę'!$E$8),2)-IF($M47=0,ROUND(ROUND(IF($L47&gt;2800,ROUND($N47/$L47*2800,2),$N47),2)*'umowa o pracę'!$E$8,2),IF($M47&gt;0,IF($L47+$M47&lt;2800,ROUND(ROUND($N47+ROUND($M47*9%,2),2)*'umowa o pracę'!$E$8,2),IF(AND($L47+$M47&gt;=2800,$M47&lt;2800,$L47&lt;2800),ROUND((ROUND(((2800-$M47)/$L47)*$N47,2)+ROUND($M47*9%,2))*'umowa o pracę'!$E$8,2),IF(AND($L47+$M47&gt;=2800,$M47&gt;=2800),ROUND((ROUND(2800*9%,2))*'umowa o pracę'!$E$8,2),IF(AND($L47+$M47&gt;=2800,$L47&gt;=2800,$M47&lt;2800),ROUND((ROUND($M47*9%,2)+ROUND(((2800-$M47)/$L47)*$N47,2))*'umowa o pracę'!$E$8,2),0)))),0)))&gt;$J47,$J47,IF(AND($K47=1,$I47&gt;0),ROUND(IF($L47+$M47&gt;=2800,2800*'umowa o pracę'!$E$8,($L47+$M47)*'umowa o pracę'!$E$8),2)+IF($M47=0,ROUND(IF($L47&gt;2800,ROUND($O47/$L47*2800,2),$O47)*'umowa o pracę'!$E$8,2),ROUND(IF($L47&gt;2800,ROUND($O47/$L47*2800,2),$O47)*'umowa o pracę'!$E$8,2)),ROUND(IF($L47+$M47&gt;=2800,2800*'umowa o pracę'!$E$8,($L47+$M47)*'umowa o pracę'!$E$8),2)-IF(AND($M47=0,I47&gt;0),ROUND(ROUND(IF($L47&gt;2800,ROUND($N47/$L47*2800,2),$N47),2)*'umowa o pracę'!$E$8,2),IF($M47&gt;0,IF($L47+$M47&lt;2800,ROUND(ROUND($N47+ROUND($M47*9%,2),2)*'umowa o pracę'!$E$8,2),IF(AND($L47+$M47&gt;=2800,$M47&lt;2800,$L47&lt;2800),ROUND((ROUND(((2800-$M47)/$L47)*$N47,2)+ROUND($M47*9%,2))*'umowa o pracę'!$E$8,2),IF(AND($L47+$M47&gt;=2800,$M47&gt;=2800),ROUND((ROUND(2800*9%,2))*'umowa o pracę'!$E$8,2),IF(AND($L47+$M47&gt;=2800,$L47&gt;=2800,$M47&lt;2800),ROUND((ROUND($M47*9%,2)+ROUND(((2800-$M47)/$L47)*$N47,2))*'umowa o pracę'!$E$8,2),0)))),0)))))</f>
        <v>0</v>
      </c>
      <c r="S47" s="32">
        <f>IF('umowa o pracę'!$E$7=2020,IF(IF($K47=1,IF($M47=0,ROUND(IF($L47&gt;2600,ROUND($N47/$L47*2600,2),$N47)*'umowa o pracę'!$E$8,2),IF($L47+$M47&lt;2600,ROUND(ROUND($N47+ROUND($M47*9%,2),2)*'umowa o pracę'!$E$8,2),IF(AND($L47+$M47&gt;=2600,$L47&lt;2600),ROUND((ROUND($N47+ROUND((2600-$L47)*9%,2),2))*'umowa o pracę'!$E$8,2),IF(AND($L47+$M47&gt;=2600,$L47&gt;=2600),ROUND(ROUND($N47/$L47*2600,2)*'umowa o pracę'!$E$8,2),0)))),0)&gt;$H47,$H47,IF($K47=1,IF($M47=0,ROUND(IF($L47&gt;2600,ROUND($N47/$L47*2600,2),$N47)*'umowa o pracę'!$E$8,2),IF($L47+$M47&lt;2600,ROUND(ROUND($N47+ROUND($M47*9%,2),2)*'umowa o pracę'!$E$8,2),IF(AND($L47+$M47&gt;=2600,$L47&lt;2600),ROUND((ROUND($N47+ROUND((2600-$L47)*9%,2),2))*'umowa o pracę'!$E$8,2),IF(AND($L47+$M47&gt;=2600,$L47&gt;=2600),ROUND(ROUND($N47/$L47*2600,2)*'umowa o pracę'!$E$8,2),0)))),0)),IF('umowa o pracę'!$E$7=2021,IF(IF($K47=1,IF($M47=0,ROUND(IF($L47&gt;2800,ROUND($N47/$L47*2800,2),$N47)*'umowa o pracę'!$E$8,2),IF($L47+$M47&lt;2800,ROUND(ROUND($N47+ROUND($M47*9%,2),2)*'umowa o pracę'!$E$8,2),IF(AND($L47+$M47&gt;=2800,$L47&lt;2800),ROUND((ROUND($N47+ROUND((2800-$L47)*9%,2),2))*'umowa o pracę'!$E$8,2),IF(AND($L47+$M47&gt;=2800,$L47&gt;=2800),ROUND(ROUND($N47/$L47*2800,2)*'umowa o pracę'!$E$8,2),0)))),0)&gt;$H47,$H47,IF($K47=1,IF($M47=0,ROUND(IF($L47&gt;2800,ROUND($N47/$L47*2800,2),$N47)*'umowa o pracę'!$E$8,2),IF($L47+$M47&lt;2800,ROUND(ROUND($N47+ROUND($M47*9%,2),2)*'umowa o pracę'!$E$8,2),IF(AND($L47+$M47&gt;=2800,$L47&lt;2800),ROUND((ROUND($N47+ROUND((2800-$L47)*9%,2),2))*'umowa o pracę'!$E$8,2),IF(AND($L47+$M47&gt;=2800,$L47&gt;=2800),ROUND(ROUND($N47/$L47*2800,2)*'umowa o pracę'!$E$8,2),0)))),0)),0))</f>
        <v>0</v>
      </c>
      <c r="T47" s="32">
        <f>IF('umowa o pracę'!$E$7=2020,IF(IF($K47=1,IF($M47=0,ROUND(IF($L47&gt;2600,ROUND($O47/$L47*2600,2),$O47)*'umowa o pracę'!$E$8,2),ROUND(IF($L47&gt;2600,ROUND($O47/$L47*2600,2),$O47)*'umowa o pracę'!$E$8,2)),0)&gt;$I47,$I47,IF($K47=1,IF($M47=0,ROUND(IF($L47&gt;2600,ROUND($O47/$L47*2600,2),$O47)*'umowa o pracę'!$E$8,2),ROUND(IF($L47&gt;2600,ROUND($O47/$L47*2600,2),$O47)*'umowa o pracę'!$E$8,2)),0)),IF('umowa o pracę'!$E$7=2021,IF(IF($K47=1,IF($M47=0,ROUND(IF($L47&gt;2800,ROUND($O47/$L47*2800,2),$O47)*'umowa o pracę'!$E$8,2),ROUND(IF($L47&gt;2800,ROUND($O47/$L47*2800,2),$O47)*'umowa o pracę'!$E$8,2)),0)&gt;$I47,$I47,IF($K47=1,IF($M47=0,ROUND(IF($L47&gt;2800,ROUND($O47/$L47*2800,2),$O47)*'umowa o pracę'!$E$8,2),ROUND(IF($L47&gt;2800,ROUND($O47/$L47*2800,2),$O47)*'umowa o pracę'!$E$8,2)),0)),0))</f>
        <v>0</v>
      </c>
      <c r="U47" s="51">
        <f>IF('umowa o pracę'!$E$7=2020,$Q47,IF('umowa o pracę'!$E$7=2021,$R47,0))</f>
        <v>0</v>
      </c>
      <c r="V47" s="53">
        <f t="shared" si="0"/>
        <v>1</v>
      </c>
      <c r="W47" s="54">
        <f>IF('umowa o pracę'!$E$6&lt;2,0,$L47)</f>
        <v>0</v>
      </c>
      <c r="X47" s="54">
        <f>IF('umowa o pracę'!$E$6&lt;2,0,$M47)</f>
        <v>0</v>
      </c>
      <c r="Y47" s="55">
        <f>IF('umowa o pracę'!$E$6&lt;2,0,$N47)</f>
        <v>0</v>
      </c>
      <c r="Z47" s="55">
        <f>IF('umowa o pracę'!$E$6&lt;2,0,$O47)</f>
        <v>0</v>
      </c>
      <c r="AA47" s="32">
        <f>IF('umowa o pracę'!$E$7=2020,ROUND(IF($W47&gt;=2600,2600*'umowa o pracę'!$E$8,$W47*'umowa o pracę'!$E$8),2),IF('umowa o pracę'!$E$7=2021,ROUND(IF($W47&gt;=2800,2800*'umowa o pracę'!$E$8,$W47*'umowa o pracę'!$E$8),2),0))</f>
        <v>0</v>
      </c>
      <c r="AB47" s="32">
        <f>IF(IF(IF(AND($V47=1,$I47&gt;0),ROUND(IF($W47+$X47&gt;=2600,2600*'umowa o pracę'!$E$8,($W47+$X47)*'umowa o pracę'!$E$8),2)+IF($X47=0,ROUND(IF($W47&gt;2600,ROUND($Z47/$W47*2600,2),$Z47)*'umowa o pracę'!$E$8,2),ROUND(IF($W47&gt;2600,ROUND($Z47/$W47*2600,2),$Z47)*'umowa o pracę'!$E$8,2)),ROUND(IF($W47+$X47&gt;=2600,2600*'umowa o pracę'!$E$8,($W47+$X47)*'umowa o pracę'!$E$8),2)-IF($X47=0,ROUND(ROUND(IF($W47&gt;2600,ROUND($Y47/$W47*2600,2),$Y47),2)*'umowa o pracę'!$E$8,2),IF($X47&gt;0,IF($W47+$X47&lt;2600,ROUND(ROUND($Y47+ROUND($X47*9%,2),2)*'umowa o pracę'!$E$8,2),IF(AND($W47+$X47&gt;=2600,$X47&lt;2600,$W47&lt;2600),ROUND((ROUND(((2600-$X47)/$W47)*$Y47,2)+ROUND($X47*9%,2))*'umowa o pracę'!$E$8,2),IF(AND($W47+$X47&gt;=2600,$X47&gt;=2600),ROUND((ROUND(2600*9%,2))*'umowa o pracę'!$E$8,2),IF(AND($W47+$X47&gt;=2600,$W47&gt;=2600,$X47&lt;2600),ROUND((ROUND($X47*9%,2)+ROUND(((2600-$X47)/$W47)*$Y47,2))*'umowa o pracę'!$E$8,2),0)))),0)))&gt;$J47,$J47,IF(AND($V47=1,$I47&gt;0),ROUND(IF($W47+$X47&gt;=2600,2600*'umowa o pracę'!$E$8,($W47+$X47)*'umowa o pracę'!$E$8),2)+IF($X47=0,ROUND(IF($W47&gt;2600,ROUND($Z47/$W47*2600,2),$Z47)*'umowa o pracę'!$E$8,2),ROUND(IF($W47&gt;2600,ROUND($Z47/$W47*2600,2),$Z47)*'umowa o pracę'!$E$8,2)),ROUND(IF($W47+$X47&gt;=2600,2600*'umowa o pracę'!$E$8,($W47+$X47)*'umowa o pracę'!$E$8),2)-IF($X47=0,ROUND(ROUND(IF($W47&gt;2600,ROUND($Y47/$W47*2600,2),$Y47),2)*'umowa o pracę'!$E$8,2),IF($X47&gt;0,IF($W47+$X47&lt;2600,ROUND(ROUND($Y47+ROUND($X47*9%,2),2)*'umowa o pracę'!$E$8,2),IF(AND($W47+$X47&gt;=2600,$X47&lt;2600,$W47&lt;2600),ROUND((ROUND(((2600-$X47)/$W47)*$Y47,2)+ROUND($X47*9%,2))*'umowa o pracę'!$E$8,2),IF(AND($W47+$X47&gt;=2600,$X47&gt;=2600),ROUND((ROUND(2600*9%,2))*'umowa o pracę'!$E$8,2),IF(AND($W47+$X47&gt;=2600,$W47&gt;=2600,$X47&lt;2600),ROUND((ROUND($X47*9%,2)+ROUND(((2600-$X47)/$W47)*$Y47,2))*'umowa o pracę'!$E$8,2),0)))),0))))&gt;$J47,$J47,IF(IF(AND($V47=1,$I47&gt;0),ROUND(IF($W47+$X47&gt;=2600,2600*'umowa o pracę'!$E$8,($W47+$X47)*'umowa o pracę'!$E$8),2)+IF($X47=0,ROUND(IF($W47&gt;2600,ROUND($Z47/$W47*2600,2),$Z47)*'umowa o pracę'!$E$8,2),ROUND(IF($W47&gt;2600,ROUND($Z47/$W47*2600,2),$Z47)*'umowa o pracę'!$E$8,2)),ROUND(IF($W47+$X47&gt;=2600,2600*'umowa o pracę'!$E$8,($W47+$X47)*'umowa o pracę'!$E$8),2)-IF($X47=0,ROUND(ROUND(IF($W47&gt;2600,ROUND($Y47/$W47*2600,2),$Y47),2)*'umowa o pracę'!$E$8,2),IF($X47&gt;0,IF($W47+$X47&lt;2600,ROUND(ROUND($Y47+ROUND($X47*9%,2),2)*'umowa o pracę'!$E$8,2),IF(AND($W47+$X47&gt;=2600,$X47&lt;2600,$W47&lt;2600),ROUND((ROUND(((2600-$X47)/$W47)*$Y47,2)+ROUND($X47*9%,2))*'umowa o pracę'!$E$8,2),IF(AND($W47+$X47&gt;=2600,$X47&gt;=2600),ROUND((ROUND(2600*9%,2))*'umowa o pracę'!$E$8,2),IF(AND($W47+$X47&gt;=2600,$W47&gt;=2600,$X47&lt;2600),ROUND((ROUND($X47*9%,2)+ROUND(((2600-$X47)/$W47)*$Y47,2))*'umowa o pracę'!$E$8,2),0)))),0)))&gt;$J47,$J47,IF(AND($V47=1,$I47&gt;0),ROUND(IF($W47+$X47&gt;=2600,2600*'umowa o pracę'!$E$8,($W47+$X47)*'umowa o pracę'!$E$8),2)+IF($X47=0,ROUND(IF($W47&gt;2600,ROUND($Z47/$W47*2600,2),$Z47)*'umowa o pracę'!$E$8,2),ROUND(IF($W47&gt;2600,ROUND($Z47/$W47*2600,2),$Z47)*'umowa o pracę'!$E$8,2)),ROUND(IF($W47+$X47&gt;=2600,2600*'umowa o pracę'!$E$8,($W47+$X47)*'umowa o pracę'!$E$8),2)-IF(AND($X47=0,I47&gt;0),ROUND(ROUND(IF($W47&gt;2600,ROUND($Y47/$W47*2600,2),$Y47),2)*'umowa o pracę'!$E$8,2),IF($X47&gt;0,IF($W47+$X47&lt;2600,ROUND(ROUND($Y47+ROUND($X47*9%,2),2)*'umowa o pracę'!$E$8,2),IF(AND($W47+$X47&gt;=2600,$X47&lt;2600,$W47&lt;2600),ROUND((ROUND(((2600-$X47)/$W47)*$Y47,2)+ROUND($X47*9%,2))*'umowa o pracę'!$E$8,2),IF(AND($W47+$X47&gt;=2600,$X47&gt;=2600),ROUND((ROUND(2600*9%,2))*'umowa o pracę'!$E$8,2),IF(AND($W47+$X47&gt;=2600,$W47&gt;=2600,$X47&lt;2600),ROUND((ROUND($X47*9%,2)+ROUND(((2600-$X47)/$W47)*$Y47,2))*'umowa o pracę'!$E$8,2),0)))),0)))))</f>
        <v>0</v>
      </c>
      <c r="AC47" s="32">
        <f>IF(IF(IF(AND($V47=1,$I47&gt;0),ROUND(IF($W47+$X47&gt;=2800,2800*'umowa o pracę'!$E$8,($W47+$X47)*'umowa o pracę'!$E$8),2)+IF($X47=0,ROUND(IF($W47&gt;2800,ROUND($Z47/$W47*2800,2),$Z47)*'umowa o pracę'!$E$8,2),ROUND(IF($W47&gt;2800,ROUND($Z47/$W47*2800,2),$Z47)*'umowa o pracę'!$E$8,2)),ROUND(IF($W47+$X47&gt;=2800,2800*'umowa o pracę'!$E$8,($W47+$X47)*'umowa o pracę'!$E$8),2)-IF($X47=0,ROUND(ROUND(IF($W47&gt;2800,ROUND($Y47/$W47*2800,2),$Y47),2)*'umowa o pracę'!$E$8,2),IF($X47&gt;0,IF($W47+$X47&lt;2800,ROUND(ROUND($Y47+ROUND($X47*9%,2),2)*'umowa o pracę'!$E$8,2),IF(AND($W47+$X47&gt;=2800,$X47&lt;2800,$W47&lt;2800),ROUND((ROUND(((2800-$X47)/$W47)*$Y47,2)+ROUND($X47*9%,2))*'umowa o pracę'!$E$8,2),IF(AND($W47+$X47&gt;=2800,$X47&gt;=2800),ROUND((ROUND(2800*9%,2))*'umowa o pracę'!$E$8,2),IF(AND($W47+$X47&gt;=2800,$W47&gt;=2800,$X47&lt;2800),ROUND((ROUND($X47*9%,2)+ROUND(((2800-$X47)/$W47)*$Y47,2))*'umowa o pracę'!$E$8,2),0)))),0)))&gt;$J47,$J47,IF(AND($V47=1,$I47&gt;0),ROUND(IF($W47+$X47&gt;=2800,2800*'umowa o pracę'!$E$8,($W47+$X47)*'umowa o pracę'!$E$8),2)+IF($X47=0,ROUND(IF($W47&gt;2800,ROUND($Z47/$W47*2800,2),$Z47)*'umowa o pracę'!$E$8,2),ROUND(IF($W47&gt;2800,ROUND($Z47/$W47*2800,2),$Z47)*'umowa o pracę'!$E$8,2)),ROUND(IF($W47+$X47&gt;=2800,2800*'umowa o pracę'!$E$8,($W47+$X47)*'umowa o pracę'!$E$8),2)-IF($X47=0,ROUND(ROUND(IF($W47&gt;2800,ROUND($Y47/$W47*2800,2),$Y47),2)*'umowa o pracę'!$E$8,2),IF($X47&gt;0,IF($W47+$X47&lt;2800,ROUND(ROUND($Y47+ROUND($X47*9%,2),2)*'umowa o pracę'!$E$8,2),IF(AND($W47+$X47&gt;=2800,$X47&lt;2800,$W47&lt;2800),ROUND((ROUND(((2800-$X47)/$W47)*$Y47,2)+ROUND($X47*9%,2))*'umowa o pracę'!$E$8,2),IF(AND($W47+$X47&gt;=2800,$X47&gt;=2800),ROUND((ROUND(2800*9%,2))*'umowa o pracę'!$E$8,2),IF(AND($W47+$X47&gt;=2800,$W47&gt;=2800,$X47&lt;2800),ROUND((ROUND($X47*9%,2)+ROUND(((2800-$X47)/$W47)*$Y47,2))*'umowa o pracę'!$E$8,2),0)))),0))))&gt;$J47,$J47,IF(IF(AND($V47=1,$I47&gt;0),ROUND(IF($W47+$X47&gt;=2800,2800*'umowa o pracę'!$E$8,($W47+$X47)*'umowa o pracę'!$E$8),2)+IF($X47=0,ROUND(IF($W47&gt;2800,ROUND($Z47/$W47*2800,2),$Z47)*'umowa o pracę'!$E$8,2),ROUND(IF($W47&gt;2800,ROUND($Z47/$W47*2800,2),$Z47)*'umowa o pracę'!$E$8,2)),ROUND(IF($W47+$X47&gt;=2800,2800*'umowa o pracę'!$E$8,($W47+$X47)*'umowa o pracę'!$E$8),2)-IF($X47=0,ROUND(ROUND(IF($W47&gt;2800,ROUND($Y47/$W47*2800,2),$Y47),2)*'umowa o pracę'!$E$8,2),IF($X47&gt;0,IF($W47+$X47&lt;2800,ROUND(ROUND($Y47+ROUND($X47*9%,2),2)*'umowa o pracę'!$E$8,2),IF(AND($W47+$X47&gt;=2800,$X47&lt;2800,$W47&lt;2800),ROUND((ROUND(((2800-$X47)/$W47)*$Y47,2)+ROUND($X47*9%,2))*'umowa o pracę'!$E$8,2),IF(AND($W47+$X47&gt;=2800,$X47&gt;=2800),ROUND((ROUND(2800*9%,2))*'umowa o pracę'!$E$8,2),IF(AND($W47+$X47&gt;=2800,$W47&gt;=2800,$X47&lt;2800),ROUND((ROUND($X47*9%,2)+ROUND(((2800-$X47)/$W47)*$Y47,2))*'umowa o pracę'!$E$8,2),0)))),0)))&gt;$J47,$J47,IF(AND($V47=1,$I47&gt;0),ROUND(IF($W47+$X47&gt;=2800,2800*'umowa o pracę'!$E$8,($W47+$X47)*'umowa o pracę'!$E$8),2)+IF($X47=0,ROUND(IF($W47&gt;2800,ROUND($Z47/$W47*2800,2),$Z47)*'umowa o pracę'!$E$8,2),ROUND(IF($W47&gt;2800,ROUND($Z47/$W47*2800,2),$Z47)*'umowa o pracę'!$E$8,2)),ROUND(IF($W47+$X47&gt;=2800,2800*'umowa o pracę'!$E$8,($W47+$X47)*'umowa o pracę'!$E$8),2)-IF(AND($X47=0,I47&gt;0),ROUND(ROUND(IF($W47&gt;2800,ROUND($Y47/$W47*2800,2),$Y47),2)*'umowa o pracę'!$E$8,2),IF($X47&gt;0,IF($W47+$X47&lt;2800,ROUND(ROUND($Y47+ROUND($X47*9%,2),2)*'umowa o pracę'!$E$8,2),IF(AND($W47+$X47&gt;=2800,$X47&lt;2800,$W47&lt;2800),ROUND((ROUND(((2800-$X47)/$W47)*$Y47,2)+ROUND($X47*9%,2))*'umowa o pracę'!$E$8,2),IF(AND($W47+$X47&gt;=2800,$X47&gt;=2800),ROUND((ROUND(2800*9%,2))*'umowa o pracę'!$E$8,2),IF(AND($W47+$X47&gt;=2800,$W47&gt;=2800,$X47&lt;2800),ROUND((ROUND($X47*9%,2)+ROUND(((2800-$X47)/$W47)*$Y47,2))*'umowa o pracę'!$E$8,2),0)))),0)))))</f>
        <v>0</v>
      </c>
      <c r="AD47" s="32">
        <f>IF('umowa o pracę'!$E$7=2020,IF(IF($V47=1,IF($X47=0,ROUND(IF($W47&gt;2600,ROUND($Y47/$W47*2600,2),$Y47)*'umowa o pracę'!$E$8,2),IF($W47+$X47&lt;2600,ROUND(ROUND($Y47+ROUND($X47*9%,2),2)*'umowa o pracę'!$E$8,2),IF(AND($W47+$X47&gt;=2600,$W47&lt;2600),ROUND((ROUND($Y47+ROUND((2600-$W47)*9%,2),2))*'umowa o pracę'!$E$8,2),IF(AND($W47+$X47&gt;=2600,$W47&gt;=2600),ROUND(ROUND($Y47/$W47*2600,2)*'umowa o pracę'!$E$8,2),0)))),0)&gt;$H47,$H47,IF($V47=1,IF($X47=0,ROUND(IF($W47&gt;2600,ROUND($Y47/$W47*2600,2),$Y47)*'umowa o pracę'!$E$8,2),IF($W47+$X47&lt;2600,ROUND(ROUND($Y47+ROUND($X47*9%,2),2)*'umowa o pracę'!$E$8,2),IF(AND($W47+$X47&gt;=2600,$W47&lt;2600),ROUND((ROUND($Y47+ROUND((2600-$W47)*9%,2),2))*'umowa o pracę'!$E$8,2),IF(AND($W47+$X47&gt;=2600,$W47&gt;=2600),ROUND(ROUND($Y47/$W47*2600,2)*'umowa o pracę'!$E$8,2),0)))),0)),IF('umowa o pracę'!$E$7=2021,IF(IF($V47=1,IF($X47=0,ROUND(IF($W47&gt;2800,ROUND($Y47/$W47*2800,2),$Y47)*'umowa o pracę'!$E$8,2),IF($W47+$X47&lt;2800,ROUND(ROUND($Y47+ROUND($X47*9%,2),2)*'umowa o pracę'!$E$8,2),IF(AND($W47+$X47&gt;=2800,$W47&lt;2800),ROUND((ROUND($Y47+ROUND((2800-$W47)*9%,2),2))*'umowa o pracę'!$E$8,2),IF(AND($W47+$X47&gt;=2800,$W47&gt;=2800),ROUND(ROUND($Y47/$W47*2800,2)*'umowa o pracę'!$E$8,2),0)))),0)&gt;$H47,$H47,IF($V47=1,IF($X47=0,ROUND(IF($W47&gt;2800,ROUND($Y47/$W47*2800,2),$Y47)*'umowa o pracę'!$E$8,2),IF($W47+$X47&lt;2800,ROUND(ROUND($Y47+ROUND($X47*9%,2),2)*'umowa o pracę'!$E$8,2),IF(AND($W47+$X47&gt;=2800,$W47&lt;2800),ROUND((ROUND($Y47+ROUND((2800-$W47)*9%,2),2))*'umowa o pracę'!$E$8,2),IF(AND($W47+$X47&gt;=2800,$W47&gt;=2800),ROUND(ROUND($Y47/$W47*2800,2)*'umowa o pracę'!$E$8,2),0)))),0)),0))</f>
        <v>0</v>
      </c>
      <c r="AE47" s="32">
        <f>IF('umowa o pracę'!$E$7=2020,IF(IF($V47=1,IF($X47=0,ROUND(IF($W47&gt;2600,ROUND($Z47/$W47*2600,2),$Z47)*'umowa o pracę'!$E$8,2),ROUND(IF($W47&gt;2600,ROUND($Z47/$W47*2600,2),$Z47)*'umowa o pracę'!$E$8,2)),0)&gt;$I47,$I47,IF($V47=1,IF($X47=0,ROUND(IF($W47&gt;2600,ROUND($Z47/$W47*2600,2),$Z47)*'umowa o pracę'!$E$8,2),ROUND(IF($W47&gt;2600,ROUND($Z47/$W47*2600,2),$Z47)*'umowa o pracę'!$E$8,2)),0)),IF('umowa o pracę'!$E$7=2021,IF(IF($V47=1,IF($X47=0,ROUND(IF($W47&gt;2800,ROUND($Z47/$W47*2800,2),$Z47)*'umowa o pracę'!$E$8,2),ROUND(IF($W47&gt;2800,ROUND($Z47/$W47*2800,2),$Z47)*'umowa o pracę'!$E$8,2)),0)&gt;$I47,$I47,IF($V47=1,IF($X47=0,ROUND(IF($W47&gt;2800,ROUND($Z47/$W47*2800,2),$Z47)*'umowa o pracę'!$E$8,2),ROUND(IF($W47&gt;2800,ROUND($Z47/$W47*2800,2),$Z47)*'umowa o pracę'!$E$8,2)),0)),0))</f>
        <v>0</v>
      </c>
      <c r="AF47" s="56">
        <f>IF('umowa o pracę'!$E$7=2020,$AB47,IF('umowa o pracę'!$E$7=2021,$AC47,0))</f>
        <v>0</v>
      </c>
      <c r="AG47" s="53">
        <f t="shared" si="1"/>
        <v>1</v>
      </c>
      <c r="AH47" s="39">
        <f>IF('umowa o pracę'!$E$6&lt;3,0,$L47)</f>
        <v>0</v>
      </c>
      <c r="AI47" s="39">
        <f>IF('umowa o pracę'!$E$6&lt;3,0,$M47)</f>
        <v>0</v>
      </c>
      <c r="AJ47" s="55">
        <f>IF('umowa o pracę'!$E$6&lt;3,0,$N47)</f>
        <v>0</v>
      </c>
      <c r="AK47" s="55">
        <f>IF('umowa o pracę'!$E$6&lt;3,0,$O47)</f>
        <v>0</v>
      </c>
      <c r="AL47" s="32">
        <f>IF('umowa o pracę'!$E$7=2020,ROUND(IF($AH47&gt;=2600,2600*'umowa o pracę'!$E$8,$AH47*'umowa o pracę'!$E$8),2),IF('umowa o pracę'!$E$7=2021,ROUND(IF($AH47&gt;=2800,2800*'umowa o pracę'!$E$8,$AH47*'umowa o pracę'!$E$8),2),0))</f>
        <v>0</v>
      </c>
      <c r="AM47" s="32">
        <f>IF(IF(IF(AND($AG47=1,$I47&gt;0),ROUND(IF($AH47+$AI47&gt;=2600,2600*'umowa o pracę'!$E$8,($AH47+$AI47)*'umowa o pracę'!$E$8),2)+IF($AI47=0,ROUND(IF($AH47&gt;2600,ROUND($AK47/$AH47*2600,2),$AK47)*'umowa o pracę'!$E$8,2),ROUND(IF($AH47&gt;2600,ROUND($AK47/$AH47*2600,2),$AK47)*'umowa o pracę'!$E$8,2)),ROUND(IF($AH47+$AI47&gt;=2600,2600*'umowa o pracę'!$E$8,($AH47+$AI47)*'umowa o pracę'!$E$8),2)-IF($AI47=0,ROUND(ROUND(IF($AH47&gt;2600,ROUND($AJ47/$AH47*2600,2),$AJ47),2)*'umowa o pracę'!$E$8,2),IF($AI47&gt;0,IF($AH47+$AI47&lt;2600,ROUND(ROUND($AJ47+ROUND($AI47*9%,2),2)*'umowa o pracę'!$E$8,2),IF(AND($AH47+$AI47&gt;=2600,$AI47&lt;2600,$AH47&lt;2600),ROUND((ROUND(((2600-$AI47)/$AH47)*$AJ47,2)+ROUND($AI47*9%,2))*'umowa o pracę'!$E$8,2),IF(AND($AH47+$AI47&gt;=2600,$AI47&gt;=2600),ROUND((ROUND(2600*9%,2))*'umowa o pracę'!$E$8,2),IF(AND($AH47+$AI47&gt;=2600,$AH47&gt;=2600,$AI47&lt;2600),ROUND((ROUND($AI47*9%,2)+ROUND(((2600-$AI47)/$AH47)*$AJ47,2))*'umowa o pracę'!$E$8,2),0)))),0)))&gt;$J47,$J47,IF(AND($AG47=1,$I47&gt;0),ROUND(IF($AH47+$AI47&gt;=2600,2600*'umowa o pracę'!$E$8,($AH47+$AI47)*'umowa o pracę'!$E$8),2)+IF($AI47=0,ROUND(IF($AH47&gt;2600,ROUND($AK47/$AH47*2600,2),$AK47)*'umowa o pracę'!$E$8,2),ROUND(IF($AH47&gt;2600,ROUND($AK47/$AH47*2600,2),$AK47)*'umowa o pracę'!$E$8,2)),ROUND(IF($AH47+$AI47&gt;=2600,2600*'umowa o pracę'!$E$8,($AH47+$AI47)*'umowa o pracę'!$E$8),2)-IF($AI47=0,ROUND(ROUND(IF($AH47&gt;2600,ROUND($AJ47/$AH47*2600,2),$AJ47),2)*'umowa o pracę'!$E$8,2),IF($AI47&gt;0,IF($AH47+$AI47&lt;2600,ROUND(ROUND($AJ47+ROUND($AI47*9%,2),2)*'umowa o pracę'!$E$8,2),IF(AND($AH47+$AI47&gt;=2600,$AI47&lt;2600,$AH47&lt;2600),ROUND((ROUND(((2600-$AI47)/$AH47)*$AJ47,2)+ROUND($AI47*9%,2))*'umowa o pracę'!$E$8,2),IF(AND($AH47+$AI47&gt;=2600,$AI47&gt;=2600),ROUND((ROUND(2600*9%,2))*'umowa o pracę'!$E$8,2),IF(AND($AH47+$AI47&gt;=2600,$AH47&gt;=2600,$AI47&lt;2600),ROUND((ROUND($AI47*9%,2)+ROUND(((2600-$AI47)/$AH47)*$AJ47,2))*'umowa o pracę'!$E$8,2),0)))),0))))&gt;$J47,$J47,IF(IF(AND($AG47=1,$I47&gt;0),ROUND(IF($AH47+$AI47&gt;=2600,2600*'umowa o pracę'!$E$8,($AH47+$AI47)*'umowa o pracę'!$E$8),2)+IF($AI47=0,ROUND(IF($AH47&gt;2600,ROUND($AK47/$AH47*2600,2),$AK47)*'umowa o pracę'!$E$8,2),ROUND(IF($AH47&gt;2600,ROUND($AK47/$AH47*2600,2),$AK47)*'umowa o pracę'!$E$8,2)),ROUND(IF($AH47+$AI47&gt;=2600,2600*'umowa o pracę'!$E$8,($AH47+$AI47)*'umowa o pracę'!$E$8),2)-IF($AI47=0,ROUND(ROUND(IF($AH47&gt;2600,ROUND($AJ47/$AH47*2600,2),$AJ47),2)*'umowa o pracę'!$E$8,2),IF($AI47&gt;0,IF($AH47+$AI47&lt;2600,ROUND(ROUND($AJ47+ROUND($AI47*9%,2),2)*'umowa o pracę'!$E$8,2),IF(AND($AH47+$AI47&gt;=2600,$AI47&lt;2600,$AH47&lt;2600),ROUND((ROUND(((2600-$AI47)/$AH47)*$AJ47,2)+ROUND($AI47*9%,2))*'umowa o pracę'!$E$8,2),IF(AND($AH47+$AI47&gt;=2600,$AI47&gt;=2600),ROUND((ROUND(2600*9%,2))*'umowa o pracę'!$E$8,2),IF(AND($AH47+$AI47&gt;=2600,$AH47&gt;=2600,$AI47&lt;2600),ROUND((ROUND($AI47*9%,2)+ROUND(((2600-$AI47)/$AH47)*$AJ47,2))*'umowa o pracę'!$E$8,2),0)))),0)))&gt;$J47,$J47,IF(AND($AG47=1,$I47&gt;0),ROUND(IF($AH47+$AI47&gt;=2600,2600*'umowa o pracę'!$E$8,($AH47+$AI47)*'umowa o pracę'!$E$8),2)+IF($AI47=0,ROUND(IF($AH47&gt;2600,ROUND($AK47/$AH47*2600,2),$AK47)*'umowa o pracę'!$E$8,2),ROUND(IF($AH47&gt;2600,ROUND($AK47/$AH47*2600,2),$AK47)*'umowa o pracę'!$E$8,2)),ROUND(IF($AH47+$AI47&gt;=2600,2600*'umowa o pracę'!$E$8,($AH47+$AI47)*'umowa o pracę'!$E$8),2)-IF(AND($AI47=0,I47&gt;0),ROUND(ROUND(IF($AH47&gt;2600,ROUND($AJ47/$AH47*2600,2),$AJ47),2)*'umowa o pracę'!$E$8,2),IF($AI47&gt;0,IF($AH47+$AI47&lt;2600,ROUND(ROUND($AJ47+ROUND($AI47*9%,2),2)*'umowa o pracę'!$E$8,2),IF(AND($AH47+$AI47&gt;=2600,$AI47&lt;2600,$AH47&lt;2600),ROUND((ROUND(((2600-$AI47)/$AH47)*$AJ47,2)+ROUND($AI47*9%,2))*'umowa o pracę'!$E$8,2),IF(AND($AH47+$AI47&gt;=2600,$AI47&gt;=2600),ROUND((ROUND(2600*9%,2))*'umowa o pracę'!$E$8,2),IF(AND($AH47+$AI47&gt;=2600,$AH47&gt;=2600,$AI47&lt;2600),ROUND((ROUND($AI47*9%,2)+ROUND(((2600-$AI47)/$AH47)*$AJ47,2))*'umowa o pracę'!$E$8,2),0)))),0)))))</f>
        <v>0</v>
      </c>
      <c r="AN47" s="32">
        <f>IF(IF(IF(AND($AG47=1,$I47&gt;0),ROUND(IF($AH47+$AI47&gt;=2800,2800*'umowa o pracę'!$E$8,($AH47+$AI47)*'umowa o pracę'!$E$8),2)+IF($AI47=0,ROUND(IF($AH47&gt;2800,ROUND($AK47/$AH47*2800,2),$AK47)*'umowa o pracę'!$E$8,2),ROUND(IF($AH47&gt;2800,ROUND($AK47/$AH47*2800,2),$AK47)*'umowa o pracę'!$E$8,2)),ROUND(IF($AH47+$AI47&gt;=2800,2800*'umowa o pracę'!$E$8,($AH47+$AI47)*'umowa o pracę'!$E$8),2)-IF($AI47=0,ROUND(ROUND(IF($AH47&gt;2800,ROUND($AJ47/$AH47*2800,2),$AJ47),2)*'umowa o pracę'!$E$8,2),IF($AI47&gt;0,IF($AH47+$AI47&lt;2800,ROUND(ROUND($AJ47+ROUND($AI47*9%,2),2)*'umowa o pracę'!$E$8,2),IF(AND($AH47+$AI47&gt;=2800,$AI47&lt;2800,$AH47&lt;2800),ROUND((ROUND(((2800-$AI47)/$AH47)*$AJ47,2)+ROUND($AI47*9%,2))*'umowa o pracę'!$E$8,2),IF(AND($AH47+$AI47&gt;=2800,$AI47&gt;=2800),ROUND((ROUND(2800*9%,2))*'umowa o pracę'!$E$8,2),IF(AND($AH47+$AI47&gt;=2800,$AH47&gt;=2800,$AI47&lt;2800),ROUND((ROUND($AI47*9%,2)+ROUND(((2800-$AI47)/$AH47)*$AJ47,2))*'umowa o pracę'!$E$8,2),0)))),0)))&gt;$J47,$J47,IF(AND($AG47=1,$I47&gt;0),ROUND(IF($AH47+$AI47&gt;=2800,2800*'umowa o pracę'!$E$8,($AH47+$AI47)*'umowa o pracę'!$E$8),2)+IF($AI47=0,ROUND(IF($AH47&gt;2800,ROUND($AK47/$AH47*2800,2),$AK47)*'umowa o pracę'!$E$8,2),ROUND(IF($AH47&gt;2800,ROUND($AK47/$AH47*2800,2),$AK47)*'umowa o pracę'!$E$8,2)),ROUND(IF($AH47+$AI47&gt;=2800,2800*'umowa o pracę'!$E$8,($AH47+$AI47)*'umowa o pracę'!$E$8),2)-IF($AI47=0,ROUND(ROUND(IF($AH47&gt;2800,ROUND($AJ47/$AH47*2800,2),$AJ47),2)*'umowa o pracę'!$E$8,2),IF($AI47&gt;0,IF($AH47+$AI47&lt;2800,ROUND(ROUND($AJ47+ROUND($AI47*9%,2),2)*'umowa o pracę'!$E$8,2),IF(AND($AH47+$AI47&gt;=2800,$AI47&lt;2800,$AH47&lt;2800),ROUND((ROUND(((2800-$AI47)/$AH47)*$AJ47,2)+ROUND($AI47*9%,2))*'umowa o pracę'!$E$8,2),IF(AND($AH47+$AI47&gt;=2800,$AI47&gt;=2800),ROUND((ROUND(2800*9%,2))*'umowa o pracę'!$E$8,2),IF(AND($AH47+$AI47&gt;=2800,$AH47&gt;=2800,$AI47&lt;2800),ROUND((ROUND($AI47*9%,2)+ROUND(((2800-$AI47)/$AH47)*$AJ47,2))*'umowa o pracę'!$E$8,2),0)))),0))))&gt;$J47,$J47,IF(IF(AND($AG47=1,$I47&gt;0),ROUND(IF($AH47+$AI47&gt;=2800,2800*'umowa o pracę'!$E$8,($AH47+$AI47)*'umowa o pracę'!$E$8),2)+IF($AI47=0,ROUND(IF($AH47&gt;2800,ROUND($AK47/$AH47*2800,2),$AK47)*'umowa o pracę'!$E$8,2),ROUND(IF($AH47&gt;2800,ROUND($AK47/$AH47*2800,2),$AK47)*'umowa o pracę'!$E$8,2)),ROUND(IF($AH47+$AI47&gt;=2800,2800*'umowa o pracę'!$E$8,($AH47+$AI47)*'umowa o pracę'!$E$8),2)-IF($AI47=0,ROUND(ROUND(IF($AH47&gt;2800,ROUND($AJ47/$AH47*2800,2),$AJ47),2)*'umowa o pracę'!$E$8,2),IF($AI47&gt;0,IF($AH47+$AI47&lt;2800,ROUND(ROUND($AJ47+ROUND($AI47*9%,2),2)*'umowa o pracę'!$E$8,2),IF(AND($AH47+$AI47&gt;=2800,$AI47&lt;2800,$AH47&lt;2800),ROUND((ROUND(((2800-$AI47)/$AH47)*$AJ47,2)+ROUND($AI47*9%,2))*'umowa o pracę'!$E$8,2),IF(AND($AH47+$AI47&gt;=2800,$AI47&gt;=2800),ROUND((ROUND(2800*9%,2))*'umowa o pracę'!$E$8,2),IF(AND($AH47+$AI47&gt;=2800,$AH47&gt;=2800,$AI47&lt;2800),ROUND((ROUND($AI47*9%,2)+ROUND(((2800-$AI47)/$AH47)*$AJ47,2))*'umowa o pracę'!$E$8,2),0)))),0)))&gt;$J47,$J47,IF(AND($AG47=1,$I47&gt;0),ROUND(IF($AH47+$AI47&gt;=2800,2800*'umowa o pracę'!$E$8,($AH47+$AI47)*'umowa o pracę'!$E$8),2)+IF($AI47=0,ROUND(IF($AH47&gt;2800,ROUND($AK47/$AH47*2800,2),$AK47)*'umowa o pracę'!$E$8,2),ROUND(IF($AH47&gt;2800,ROUND($AK47/$AH47*2800,2),$AK47)*'umowa o pracę'!$E$8,2)),ROUND(IF($AH47+$AI47&gt;=2800,2800*'umowa o pracę'!$E$8,($AH47+$AI47)*'umowa o pracę'!$E$8),2)-IF(AND($AI47=0,I47&gt;0),ROUND(ROUND(IF($AH47&gt;2800,ROUND($AJ47/$AH47*2800,2),$AJ47),2)*'umowa o pracę'!$E$8,2),IF($AI47&gt;0,IF($AH47+$AI47&lt;2800,ROUND(ROUND($AJ47+ROUND($AI47*9%,2),2)*'umowa o pracę'!$E$8,2),IF(AND($AH47+$AI47&gt;=2800,$AI47&lt;2800,$AH47&lt;2800),ROUND((ROUND(((2800-$AI47)/$AH47)*$AJ47,2)+ROUND($AI47*9%,2))*'umowa o pracę'!$E$8,2),IF(AND($AH47+$AI47&gt;=2800,$AI47&gt;=2800),ROUND((ROUND(2800*9%,2))*'umowa o pracę'!$E$8,2),IF(AND($AH47+$AI47&gt;=2800,$AH47&gt;=2800,$AI47&lt;2800),ROUND((ROUND($AI47*9%,2)+ROUND(((2800-$AI47)/$AH47)*$AJ47,2))*'umowa o pracę'!$E$8,2),0)))),0)))))</f>
        <v>0</v>
      </c>
      <c r="AO47" s="32">
        <f>IF('umowa o pracę'!$E$7=2020,IF(IF($AG47=1,IF($AI47=0,ROUND(IF($AH47&gt;2600,ROUND($AJ47/$AH47*2600,2),$AJ47)*'umowa o pracę'!$E$8,2),IF($AH47+$AI47&lt;2600,ROUND(ROUND($AJ47+ROUND($AI47*9%,2),2)*'umowa o pracę'!$E$8,2),IF(AND($AH47+$AI47&gt;=2600,$AH47&lt;2600),ROUND((ROUND($AJ47+ROUND((2600-$AH47)*9%,2),2))*'umowa o pracę'!$E$8,2),IF(AND($AH47+$AI47&gt;=2600,$AH47&gt;=2600),ROUND(ROUND($AJ47/$AH47*2600,2)*'umowa o pracę'!$E$8,2),0)))),0)&gt;$H47,$H47,IF($AG47=1,IF($AI47=0,ROUND(IF($AH47&gt;2600,ROUND($AJ47/$AH47*2600,2),$AJ47)*'umowa o pracę'!$E$8,2),IF($AH47+$AI47&lt;2600,ROUND(ROUND($AJ47+ROUND($AI47*9%,2),2)*'umowa o pracę'!$E$8,2),IF(AND($AH47+$AI47&gt;=2600,$AH47&lt;2600),ROUND((ROUND($AJ47+ROUND((2600-$AH47)*9%,2),2))*'umowa o pracę'!$E$8,2),IF(AND($AH47+$AI47&gt;=2600,$AH47&gt;=2600),ROUND(ROUND($AJ47/$AH47*2600,2)*'umowa o pracę'!$E$8,2),0)))),0)),IF('umowa o pracę'!$E$7=2021,IF(IF($AG47=1,IF($AI47=0,ROUND(IF($AH47&gt;2800,ROUND($AJ47/$AH47*2800,2),$AJ47)*'umowa o pracę'!$E$8,2),IF($AH47+$AI47&lt;2800,ROUND(ROUND($AJ47+ROUND($AI47*9%,2),2)*'umowa o pracę'!$E$8,2),IF(AND($AH47+$AI47&gt;=2800,$AH47&lt;2800),ROUND((ROUND($AJ47+ROUND((2800-$AH47)*9%,2),2))*'umowa o pracę'!$E$8,2),IF(AND($AH47+$AI47&gt;=2800,$AH47&gt;=2800),ROUND(ROUND($AJ47/$AH47*2800,2)*'umowa o pracę'!$E$8,2),0)))),0)&gt;$H47,$H47,IF($AG47=1,IF($AI47=0,ROUND(IF($AH47&gt;2800,ROUND($AJ47/$AH47*2800,2),$AJ47)*'umowa o pracę'!$E$8,2),IF($AH47+$AI47&lt;2800,ROUND(ROUND($AJ47+ROUND($AI47*9%,2),2)*'umowa o pracę'!$E$8,2),IF(AND($AH47+$AI47&gt;=2800,$AH47&lt;2800),ROUND((ROUND($AJ47+ROUND((2800-$AH47)*9%,2),2))*'umowa o pracę'!$E$8,2),IF(AND($AH47+$AI47&gt;=2800,$AH47&gt;=2800),ROUND(ROUND($AJ47/$AH47*2800,2)*'umowa o pracę'!$E$8,2),0)))),0)),0))</f>
        <v>0</v>
      </c>
      <c r="AP47" s="32">
        <f>IF('umowa o pracę'!$E$7=2020,IF(IF($AG47=1,IF($AI47=0,ROUND(IF($AH47&gt;2600,ROUND($AK47/$AH47*2600,2),$AK47)*'umowa o pracę'!$E$8,2),ROUND(IF($AH47&gt;2600,ROUND($AK47/$AH47*2600,2),$AK47)*'umowa o pracę'!$E$8,2)),0)&gt;$I47,$I47,IF($AG47=1,IF($AI47=0,ROUND(IF($AH47&gt;2600,ROUND($AK47/$AH47*2600,2),$AK47)*'umowa o pracę'!$E$8,2),ROUND(IF($AH47&gt;2600,ROUND($AK47/$AH47*2600,2),$AK47)*'umowa o pracę'!$E$8,2)),0)),IF('umowa o pracę'!$E$7=2021,IF(IF($AG47=1,IF($AI47=0,ROUND(IF($AH47&gt;2800,ROUND($AK47/$AH47*2800,2),$AK47)*'umowa o pracę'!$E$8,2),ROUND(IF($AH47&gt;2800,ROUND($AK47/$AH47*2800,2),$AK47)*'umowa o pracę'!$E$8,2)),0)&gt;$I47,$I47,IF($AG47=1,IF($AI47=0,ROUND(IF($AH47&gt;2800,ROUND($AK47/$AH47*2800,2),$AK47)*'umowa o pracę'!$E$8,2),ROUND(IF($AH47&gt;2800,ROUND($AK47/$AH47*2800,2),$AK47)*'umowa o pracę'!$E$8,2)),0)),0))</f>
        <v>0</v>
      </c>
      <c r="AQ47" s="56">
        <f>IF('umowa o pracę'!$E$7=2020,$AM47,IF('umowa o pracę'!$E$7=2021,$AN47,0))</f>
        <v>0</v>
      </c>
      <c r="AR47" s="33">
        <f>IF('umowa o pracę'!$E$7=0,0,U47+AF47+AQ47)</f>
        <v>0</v>
      </c>
      <c r="AS47" s="19"/>
      <c r="AT47" s="19"/>
      <c r="AU47" s="19"/>
      <c r="AV47" s="233" t="s">
        <v>16</v>
      </c>
      <c r="AW47" s="234">
        <f>SUM(AR12:AR260)-AW38</f>
        <v>0</v>
      </c>
      <c r="AX47" s="19">
        <f t="shared" si="2"/>
        <v>10</v>
      </c>
      <c r="AY47" s="19"/>
      <c r="AZ47" s="234">
        <f t="shared" si="3"/>
        <v>0</v>
      </c>
      <c r="BA47" s="234">
        <f t="shared" si="4"/>
        <v>0</v>
      </c>
      <c r="BB47" s="234">
        <f t="shared" si="5"/>
        <v>0</v>
      </c>
      <c r="BC47" s="234">
        <f t="shared" si="6"/>
        <v>0</v>
      </c>
      <c r="BD47" s="234">
        <f t="shared" si="7"/>
        <v>0</v>
      </c>
      <c r="BE47" s="234">
        <f t="shared" si="8"/>
        <v>0</v>
      </c>
      <c r="BF47" s="234">
        <f t="shared" si="9"/>
        <v>0</v>
      </c>
      <c r="BG47" s="234">
        <f t="shared" si="10"/>
        <v>0</v>
      </c>
      <c r="BH47" s="234">
        <f t="shared" si="11"/>
        <v>0</v>
      </c>
      <c r="BI47" s="238">
        <f t="shared" si="12"/>
        <v>0</v>
      </c>
      <c r="BJ47" s="236"/>
      <c r="BK47" s="236"/>
      <c r="BL47" s="237"/>
    </row>
    <row r="48" spans="1:64" ht="15.75" customHeight="1" x14ac:dyDescent="0.25">
      <c r="A48" s="129">
        <v>37</v>
      </c>
      <c r="B48" s="57"/>
      <c r="C48" s="57"/>
      <c r="D48" s="36"/>
      <c r="E48" s="36"/>
      <c r="F48" s="242"/>
      <c r="G48" s="37">
        <v>1</v>
      </c>
      <c r="H48" s="58">
        <v>0</v>
      </c>
      <c r="I48" s="59">
        <v>0</v>
      </c>
      <c r="J48" s="60">
        <v>0</v>
      </c>
      <c r="K48" s="52">
        <v>1</v>
      </c>
      <c r="L48" s="39">
        <v>0</v>
      </c>
      <c r="M48" s="39">
        <v>0</v>
      </c>
      <c r="N48" s="39">
        <v>0</v>
      </c>
      <c r="O48" s="39">
        <v>0</v>
      </c>
      <c r="P48" s="35">
        <f>IF('umowa o pracę'!$E$7=2020,ROUND(IF($L48&gt;=2600,2600*'umowa o pracę'!$E$8,$L48*'umowa o pracę'!$E$8),2),IF('umowa o pracę'!$E$7=2021,ROUND(IF($L48&gt;=2800,2800*'umowa o pracę'!$E$8,$L48*'umowa o pracę'!$E$8),2),0))</f>
        <v>0</v>
      </c>
      <c r="Q48" s="252">
        <f>IF(IF(IF(AND($K48=1,$I48&gt;0),ROUND(IF($L48+$M48&gt;=2600,2600*'umowa o pracę'!$E$8,($L48+$M48)*'umowa o pracę'!$E$8),2)+IF($M48=0,ROUND(IF($L48&gt;2600,ROUND($O48/$L48*2600,2),$O48)*'umowa o pracę'!$E$8,2),ROUND(IF($L48&gt;2600,ROUND($O48/$L48*2600,2),$O48)*'umowa o pracę'!$E$8,2)),ROUND(IF($L48+$M48&gt;=2600,2600*'umowa o pracę'!$E$8,($L48+$M48)*'umowa o pracę'!$E$8),2)-IF($M48=0,ROUND(ROUND(IF($L48&gt;2600,ROUND($N48/$L48*2600,2),$N48),2)*'umowa o pracę'!$E$8,2),IF($M48&gt;0,IF($L48+$M48&lt;2600,ROUND(ROUND($N48+ROUND($M48*9%,2),2)*'umowa o pracę'!$E$8,2),IF(AND($L48+$M48&gt;=2600,$M48&lt;2600,$L48&lt;2600),ROUND((ROUND(((2600-$M48)/$L48)*$N48,2)+ROUND($M48*9%,2))*'umowa o pracę'!$E$8,2),IF(AND($L48+$M48&gt;=2600,$M48&gt;=2600),ROUND((ROUND(2600*9%,2))*'umowa o pracę'!$E$8,2),IF(AND($L48+$M48&gt;=2600,$L48&gt;=2600,$M48&lt;2600),ROUND((ROUND($M48*9%,2)+ROUND(((2600-$M48)/$L48)*$N48,2))*'umowa o pracę'!$E$8,2),0)))),0)))&gt;$J48,$J48,IF(AND($K48=1,$I48&gt;0),ROUND(IF($L48+$M48&gt;=2600,2600*'umowa o pracę'!$E$8,($L48+$M48)*'umowa o pracę'!$E$8),2)+IF($M48=0,ROUND(IF($L48&gt;2600,ROUND($O48/$L48*2600,2),$O48)*'umowa o pracę'!$E$8,2),ROUND(IF($L48&gt;2600,ROUND($O48/$L48*2600,2),$O48)*'umowa o pracę'!$E$8,2)),ROUND(IF($L48+$M48&gt;=2600,2600*'umowa o pracę'!$E$8,($L48+$M48)*'umowa o pracę'!$E$8),2)-IF($M48=0,ROUND(ROUND(IF($L48&gt;2600,ROUND($N48/$L48*2600,2),$N48),2)*'umowa o pracę'!$E$8,2),IF($M48&gt;0,IF($L48+$M48&lt;2600,ROUND(ROUND($N48+ROUND($M48*9%,2),2)*'umowa o pracę'!$E$8,2),IF(AND($L48+$M48&gt;=2600,$M48&lt;2600,$L48&lt;2600),ROUND((ROUND(((2600-$M48)/$L48)*$N48,2)+ROUND($M48*9%,2))*'umowa o pracę'!$E$8,2),IF(AND($L48+$M48&gt;=2600,$M48&gt;=2600),ROUND((ROUND(2600*9%,2))*'umowa o pracę'!$E$8,2),IF(AND($L48+$M48&gt;=2600,$L48&gt;=2600,$M48&lt;2600),ROUND((ROUND($M48*9%,2)+ROUND(((2600-$M48)/$L48)*$N48,2))*'umowa o pracę'!$E$8,2),0)))),0))))&gt;$J48,$J48,IF(IF(AND($K48=1,$I48&gt;0),ROUND(IF($L48+$M48&gt;=2600,2600*'umowa o pracę'!$E$8,($L48+$M48)*'umowa o pracę'!$E$8),2)+IF($M48=0,ROUND(IF($L48&gt;2600,ROUND($O48/$L48*2600,2),$O48)*'umowa o pracę'!$E$8,2),ROUND(IF($L48&gt;2600,ROUND($O48/$L48*2600,2),$O48)*'umowa o pracę'!$E$8,2)),ROUND(IF($L48+$M48&gt;=2600,2600*'umowa o pracę'!$E$8,($L48+$M48)*'umowa o pracę'!$E$8),2)-IF($M48=0,ROUND(ROUND(IF($L48&gt;2600,ROUND($N48/$L48*2600,2),$N48),2)*'umowa o pracę'!$E$8,2),IF($M48&gt;0,IF($L48+$M48&lt;2600,ROUND(ROUND($N48+ROUND($M48*9%,2),2)*'umowa o pracę'!$E$8,2),IF(AND($L48+$M48&gt;=2600,$M48&lt;2600,$L48&lt;2600),ROUND((ROUND(((2600-$M48)/$L48)*$N48,2)+ROUND($M48*9%,2))*'umowa o pracę'!$E$8,2),IF(AND($L48+$M48&gt;=2600,$M48&gt;=2600),ROUND((ROUND(2600*9%,2))*'umowa o pracę'!$E$8,2),IF(AND($L48+$M48&gt;=2600,$L48&gt;=2600,$M48&lt;2600),ROUND((ROUND($M48*9%,2)+ROUND(((2600-$M48)/$L48)*$N48,2))*'umowa o pracę'!$E$8,2),0)))),0)))&gt;$J48,$J48,IF(AND($K48=1,$I48&gt;0),ROUND(IF($L48+$M48&gt;=2600,2600*'umowa o pracę'!$E$8,($L48+$M48)*'umowa o pracę'!$E$8),2)+IF($M48=0,ROUND(IF($L48&gt;2600,ROUND($O48/$L48*2600,2),$O48)*'umowa o pracę'!$E$8,2),ROUND(IF($L48&gt;2600,ROUND($O48/$L48*2600,2),$O48)*'umowa o pracę'!$E$8,2)),ROUND(IF($L48+$M48&gt;=2600,2600*'umowa o pracę'!$E$8,($L48+$M48)*'umowa o pracę'!$E$8),2)-IF(AND($M48=0,I48&gt;0),ROUND(ROUND(IF($L48&gt;2600,ROUND($N48/$L48*2600,2),$N48),2)*'umowa o pracę'!$E$8,2),IF($M48&gt;0,IF($L48+$M48&lt;2600,ROUND(ROUND($N48+ROUND($M48*9%,2),2)*'umowa o pracę'!$E$8,2),IF(AND($L48+$M48&gt;=2600,$M48&lt;2600,$L48&lt;2600),ROUND((ROUND(((2600-$M48)/$L48)*$N48,2)+ROUND($M48*9%,2))*'umowa o pracę'!$E$8,2),IF(AND($L48+$M48&gt;=2600,$M48&gt;=2600),ROUND((ROUND(2600*9%,2))*'umowa o pracę'!$E$8,2),IF(AND($L48+$M48&gt;=2600,$L48&gt;=2600,$M48&lt;2600),ROUND((ROUND($M48*9%,2)+ROUND(((2600-$M48)/$L48)*$N48,2))*'umowa o pracę'!$E$8,2),0)))),0)))))</f>
        <v>0</v>
      </c>
      <c r="R48" s="252">
        <f>IF(IF(IF(AND($K48=1,$I48&gt;0),ROUND(IF($L48+$M48&gt;=2800,2800*'umowa o pracę'!$E$8,($L48+$M48)*'umowa o pracę'!$E$8),2)+IF($M48=0,ROUND(IF($L48&gt;2800,ROUND($O48/$L48*2800,2),$O48)*'umowa o pracę'!$E$8,2),ROUND(IF($L48&gt;2800,ROUND($O48/$L48*2800,2),$O48)*'umowa o pracę'!$E$8,2)),ROUND(IF($L48+$M48&gt;=2800,2800*'umowa o pracę'!$E$8,($L48+$M48)*'umowa o pracę'!$E$8),2)-IF($M48=0,ROUND(ROUND(IF($L48&gt;2800,ROUND($N48/$L48*2800,2),$N48),2)*'umowa o pracę'!$E$8,2),IF($M48&gt;0,IF($L48+$M48&lt;2800,ROUND(ROUND($N48+ROUND($M48*9%,2),2)*'umowa o pracę'!$E$8,2),IF(AND($L48+$M48&gt;=2800,$M48&lt;2800,$L48&lt;2800),ROUND((ROUND(((2800-$M48)/$L48)*$N48,2)+ROUND($M48*9%,2))*'umowa o pracę'!$E$8,2),IF(AND($L48+$M48&gt;=2800,$M48&gt;=2800),ROUND((ROUND(2800*9%,2))*'umowa o pracę'!$E$8,2),IF(AND($L48+$M48&gt;=2800,$L48&gt;=2800,$M48&lt;2800),ROUND((ROUND($M48*9%,2)+ROUND(((2800-$M48)/$L48)*$N48,2))*'umowa o pracę'!$E$8,2),0)))),0)))&gt;$J48,$J48,IF(AND($K48=1,$I48&gt;0),ROUND(IF($L48+$M48&gt;=2800,2800*'umowa o pracę'!$E$8,($L48+$M48)*'umowa o pracę'!$E$8),2)+IF($M48=0,ROUND(IF($L48&gt;2800,ROUND($O48/$L48*2800,2),$O48)*'umowa o pracę'!$E$8,2),ROUND(IF($L48&gt;2800,ROUND($O48/$L48*2800,2),$O48)*'umowa o pracę'!$E$8,2)),ROUND(IF($L48+$M48&gt;=2800,2800*'umowa o pracę'!$E$8,($L48+$M48)*'umowa o pracę'!$E$8),2)-IF($M48=0,ROUND(ROUND(IF($L48&gt;2800,ROUND($N48/$L48*2800,2),$N48),2)*'umowa o pracę'!$E$8,2),IF($M48&gt;0,IF($L48+$M48&lt;2800,ROUND(ROUND($N48+ROUND($M48*9%,2),2)*'umowa o pracę'!$E$8,2),IF(AND($L48+$M48&gt;=2800,$M48&lt;2800,$L48&lt;2800),ROUND((ROUND(((2800-$M48)/$L48)*$N48,2)+ROUND($M48*9%,2))*'umowa o pracę'!$E$8,2),IF(AND($L48+$M48&gt;=2800,$M48&gt;=2800),ROUND((ROUND(2800*9%,2))*'umowa o pracę'!$E$8,2),IF(AND($L48+$M48&gt;=2800,$L48&gt;=2800,$M48&lt;2800),ROUND((ROUND($M48*9%,2)+ROUND(((2800-$M48)/$L48)*$N48,2))*'umowa o pracę'!$E$8,2),0)))),0))))&gt;$J48,$J48,IF(IF(AND($K48=1,$I48&gt;0),ROUND(IF($L48+$M48&gt;=2800,2800*'umowa o pracę'!$E$8,($L48+$M48)*'umowa o pracę'!$E$8),2)+IF($M48=0,ROUND(IF($L48&gt;2800,ROUND($O48/$L48*2800,2),$O48)*'umowa o pracę'!$E$8,2),ROUND(IF($L48&gt;2800,ROUND($O48/$L48*2800,2),$O48)*'umowa o pracę'!$E$8,2)),ROUND(IF($L48+$M48&gt;=2800,2800*'umowa o pracę'!$E$8,($L48+$M48)*'umowa o pracę'!$E$8),2)-IF($M48=0,ROUND(ROUND(IF($L48&gt;2800,ROUND($N48/$L48*2800,2),$N48),2)*'umowa o pracę'!$E$8,2),IF($M48&gt;0,IF($L48+$M48&lt;2800,ROUND(ROUND($N48+ROUND($M48*9%,2),2)*'umowa o pracę'!$E$8,2),IF(AND($L48+$M48&gt;=2800,$M48&lt;2800,$L48&lt;2800),ROUND((ROUND(((2800-$M48)/$L48)*$N48,2)+ROUND($M48*9%,2))*'umowa o pracę'!$E$8,2),IF(AND($L48+$M48&gt;=2800,$M48&gt;=2800),ROUND((ROUND(2800*9%,2))*'umowa o pracę'!$E$8,2),IF(AND($L48+$M48&gt;=2800,$L48&gt;=2800,$M48&lt;2800),ROUND((ROUND($M48*9%,2)+ROUND(((2800-$M48)/$L48)*$N48,2))*'umowa o pracę'!$E$8,2),0)))),0)))&gt;$J48,$J48,IF(AND($K48=1,$I48&gt;0),ROUND(IF($L48+$M48&gt;=2800,2800*'umowa o pracę'!$E$8,($L48+$M48)*'umowa o pracę'!$E$8),2)+IF($M48=0,ROUND(IF($L48&gt;2800,ROUND($O48/$L48*2800,2),$O48)*'umowa o pracę'!$E$8,2),ROUND(IF($L48&gt;2800,ROUND($O48/$L48*2800,2),$O48)*'umowa o pracę'!$E$8,2)),ROUND(IF($L48+$M48&gt;=2800,2800*'umowa o pracę'!$E$8,($L48+$M48)*'umowa o pracę'!$E$8),2)-IF(AND($M48=0,I48&gt;0),ROUND(ROUND(IF($L48&gt;2800,ROUND($N48/$L48*2800,2),$N48),2)*'umowa o pracę'!$E$8,2),IF($M48&gt;0,IF($L48+$M48&lt;2800,ROUND(ROUND($N48+ROUND($M48*9%,2),2)*'umowa o pracę'!$E$8,2),IF(AND($L48+$M48&gt;=2800,$M48&lt;2800,$L48&lt;2800),ROUND((ROUND(((2800-$M48)/$L48)*$N48,2)+ROUND($M48*9%,2))*'umowa o pracę'!$E$8,2),IF(AND($L48+$M48&gt;=2800,$M48&gt;=2800),ROUND((ROUND(2800*9%,2))*'umowa o pracę'!$E$8,2),IF(AND($L48+$M48&gt;=2800,$L48&gt;=2800,$M48&lt;2800),ROUND((ROUND($M48*9%,2)+ROUND(((2800-$M48)/$L48)*$N48,2))*'umowa o pracę'!$E$8,2),0)))),0)))))</f>
        <v>0</v>
      </c>
      <c r="S48" s="32">
        <f>IF('umowa o pracę'!$E$7=2020,IF(IF($K48=1,IF($M48=0,ROUND(IF($L48&gt;2600,ROUND($N48/$L48*2600,2),$N48)*'umowa o pracę'!$E$8,2),IF($L48+$M48&lt;2600,ROUND(ROUND($N48+ROUND($M48*9%,2),2)*'umowa o pracę'!$E$8,2),IF(AND($L48+$M48&gt;=2600,$L48&lt;2600),ROUND((ROUND($N48+ROUND((2600-$L48)*9%,2),2))*'umowa o pracę'!$E$8,2),IF(AND($L48+$M48&gt;=2600,$L48&gt;=2600),ROUND(ROUND($N48/$L48*2600,2)*'umowa o pracę'!$E$8,2),0)))),0)&gt;$H48,$H48,IF($K48=1,IF($M48=0,ROUND(IF($L48&gt;2600,ROUND($N48/$L48*2600,2),$N48)*'umowa o pracę'!$E$8,2),IF($L48+$M48&lt;2600,ROUND(ROUND($N48+ROUND($M48*9%,2),2)*'umowa o pracę'!$E$8,2),IF(AND($L48+$M48&gt;=2600,$L48&lt;2600),ROUND((ROUND($N48+ROUND((2600-$L48)*9%,2),2))*'umowa o pracę'!$E$8,2),IF(AND($L48+$M48&gt;=2600,$L48&gt;=2600),ROUND(ROUND($N48/$L48*2600,2)*'umowa o pracę'!$E$8,2),0)))),0)),IF('umowa o pracę'!$E$7=2021,IF(IF($K48=1,IF($M48=0,ROUND(IF($L48&gt;2800,ROUND($N48/$L48*2800,2),$N48)*'umowa o pracę'!$E$8,2),IF($L48+$M48&lt;2800,ROUND(ROUND($N48+ROUND($M48*9%,2),2)*'umowa o pracę'!$E$8,2),IF(AND($L48+$M48&gt;=2800,$L48&lt;2800),ROUND((ROUND($N48+ROUND((2800-$L48)*9%,2),2))*'umowa o pracę'!$E$8,2),IF(AND($L48+$M48&gt;=2800,$L48&gt;=2800),ROUND(ROUND($N48/$L48*2800,2)*'umowa o pracę'!$E$8,2),0)))),0)&gt;$H48,$H48,IF($K48=1,IF($M48=0,ROUND(IF($L48&gt;2800,ROUND($N48/$L48*2800,2),$N48)*'umowa o pracę'!$E$8,2),IF($L48+$M48&lt;2800,ROUND(ROUND($N48+ROUND($M48*9%,2),2)*'umowa o pracę'!$E$8,2),IF(AND($L48+$M48&gt;=2800,$L48&lt;2800),ROUND((ROUND($N48+ROUND((2800-$L48)*9%,2),2))*'umowa o pracę'!$E$8,2),IF(AND($L48+$M48&gt;=2800,$L48&gt;=2800),ROUND(ROUND($N48/$L48*2800,2)*'umowa o pracę'!$E$8,2),0)))),0)),0))</f>
        <v>0</v>
      </c>
      <c r="T48" s="32">
        <f>IF('umowa o pracę'!$E$7=2020,IF(IF($K48=1,IF($M48=0,ROUND(IF($L48&gt;2600,ROUND($O48/$L48*2600,2),$O48)*'umowa o pracę'!$E$8,2),ROUND(IF($L48&gt;2600,ROUND($O48/$L48*2600,2),$O48)*'umowa o pracę'!$E$8,2)),0)&gt;$I48,$I48,IF($K48=1,IF($M48=0,ROUND(IF($L48&gt;2600,ROUND($O48/$L48*2600,2),$O48)*'umowa o pracę'!$E$8,2),ROUND(IF($L48&gt;2600,ROUND($O48/$L48*2600,2),$O48)*'umowa o pracę'!$E$8,2)),0)),IF('umowa o pracę'!$E$7=2021,IF(IF($K48=1,IF($M48=0,ROUND(IF($L48&gt;2800,ROUND($O48/$L48*2800,2),$O48)*'umowa o pracę'!$E$8,2),ROUND(IF($L48&gt;2800,ROUND($O48/$L48*2800,2),$O48)*'umowa o pracę'!$E$8,2)),0)&gt;$I48,$I48,IF($K48=1,IF($M48=0,ROUND(IF($L48&gt;2800,ROUND($O48/$L48*2800,2),$O48)*'umowa o pracę'!$E$8,2),ROUND(IF($L48&gt;2800,ROUND($O48/$L48*2800,2),$O48)*'umowa o pracę'!$E$8,2)),0)),0))</f>
        <v>0</v>
      </c>
      <c r="U48" s="51">
        <f>IF('umowa o pracę'!$E$7=2020,$Q48,IF('umowa o pracę'!$E$7=2021,$R48,0))</f>
        <v>0</v>
      </c>
      <c r="V48" s="53">
        <f t="shared" si="0"/>
        <v>1</v>
      </c>
      <c r="W48" s="54">
        <f>IF('umowa o pracę'!$E$6&lt;2,0,$L48)</f>
        <v>0</v>
      </c>
      <c r="X48" s="54">
        <f>IF('umowa o pracę'!$E$6&lt;2,0,$M48)</f>
        <v>0</v>
      </c>
      <c r="Y48" s="55">
        <f>IF('umowa o pracę'!$E$6&lt;2,0,$N48)</f>
        <v>0</v>
      </c>
      <c r="Z48" s="55">
        <f>IF('umowa o pracę'!$E$6&lt;2,0,$O48)</f>
        <v>0</v>
      </c>
      <c r="AA48" s="32">
        <f>IF('umowa o pracę'!$E$7=2020,ROUND(IF($W48&gt;=2600,2600*'umowa o pracę'!$E$8,$W48*'umowa o pracę'!$E$8),2),IF('umowa o pracę'!$E$7=2021,ROUND(IF($W48&gt;=2800,2800*'umowa o pracę'!$E$8,$W48*'umowa o pracę'!$E$8),2),0))</f>
        <v>0</v>
      </c>
      <c r="AB48" s="32">
        <f>IF(IF(IF(AND($V48=1,$I48&gt;0),ROUND(IF($W48+$X48&gt;=2600,2600*'umowa o pracę'!$E$8,($W48+$X48)*'umowa o pracę'!$E$8),2)+IF($X48=0,ROUND(IF($W48&gt;2600,ROUND($Z48/$W48*2600,2),$Z48)*'umowa o pracę'!$E$8,2),ROUND(IF($W48&gt;2600,ROUND($Z48/$W48*2600,2),$Z48)*'umowa o pracę'!$E$8,2)),ROUND(IF($W48+$X48&gt;=2600,2600*'umowa o pracę'!$E$8,($W48+$X48)*'umowa o pracę'!$E$8),2)-IF($X48=0,ROUND(ROUND(IF($W48&gt;2600,ROUND($Y48/$W48*2600,2),$Y48),2)*'umowa o pracę'!$E$8,2),IF($X48&gt;0,IF($W48+$X48&lt;2600,ROUND(ROUND($Y48+ROUND($X48*9%,2),2)*'umowa o pracę'!$E$8,2),IF(AND($W48+$X48&gt;=2600,$X48&lt;2600,$W48&lt;2600),ROUND((ROUND(((2600-$X48)/$W48)*$Y48,2)+ROUND($X48*9%,2))*'umowa o pracę'!$E$8,2),IF(AND($W48+$X48&gt;=2600,$X48&gt;=2600),ROUND((ROUND(2600*9%,2))*'umowa o pracę'!$E$8,2),IF(AND($W48+$X48&gt;=2600,$W48&gt;=2600,$X48&lt;2600),ROUND((ROUND($X48*9%,2)+ROUND(((2600-$X48)/$W48)*$Y48,2))*'umowa o pracę'!$E$8,2),0)))),0)))&gt;$J48,$J48,IF(AND($V48=1,$I48&gt;0),ROUND(IF($W48+$X48&gt;=2600,2600*'umowa o pracę'!$E$8,($W48+$X48)*'umowa o pracę'!$E$8),2)+IF($X48=0,ROUND(IF($W48&gt;2600,ROUND($Z48/$W48*2600,2),$Z48)*'umowa o pracę'!$E$8,2),ROUND(IF($W48&gt;2600,ROUND($Z48/$W48*2600,2),$Z48)*'umowa o pracę'!$E$8,2)),ROUND(IF($W48+$X48&gt;=2600,2600*'umowa o pracę'!$E$8,($W48+$X48)*'umowa o pracę'!$E$8),2)-IF($X48=0,ROUND(ROUND(IF($W48&gt;2600,ROUND($Y48/$W48*2600,2),$Y48),2)*'umowa o pracę'!$E$8,2),IF($X48&gt;0,IF($W48+$X48&lt;2600,ROUND(ROUND($Y48+ROUND($X48*9%,2),2)*'umowa o pracę'!$E$8,2),IF(AND($W48+$X48&gt;=2600,$X48&lt;2600,$W48&lt;2600),ROUND((ROUND(((2600-$X48)/$W48)*$Y48,2)+ROUND($X48*9%,2))*'umowa o pracę'!$E$8,2),IF(AND($W48+$X48&gt;=2600,$X48&gt;=2600),ROUND((ROUND(2600*9%,2))*'umowa o pracę'!$E$8,2),IF(AND($W48+$X48&gt;=2600,$W48&gt;=2600,$X48&lt;2600),ROUND((ROUND($X48*9%,2)+ROUND(((2600-$X48)/$W48)*$Y48,2))*'umowa o pracę'!$E$8,2),0)))),0))))&gt;$J48,$J48,IF(IF(AND($V48=1,$I48&gt;0),ROUND(IF($W48+$X48&gt;=2600,2600*'umowa o pracę'!$E$8,($W48+$X48)*'umowa o pracę'!$E$8),2)+IF($X48=0,ROUND(IF($W48&gt;2600,ROUND($Z48/$W48*2600,2),$Z48)*'umowa o pracę'!$E$8,2),ROUND(IF($W48&gt;2600,ROUND($Z48/$W48*2600,2),$Z48)*'umowa o pracę'!$E$8,2)),ROUND(IF($W48+$X48&gt;=2600,2600*'umowa o pracę'!$E$8,($W48+$X48)*'umowa o pracę'!$E$8),2)-IF($X48=0,ROUND(ROUND(IF($W48&gt;2600,ROUND($Y48/$W48*2600,2),$Y48),2)*'umowa o pracę'!$E$8,2),IF($X48&gt;0,IF($W48+$X48&lt;2600,ROUND(ROUND($Y48+ROUND($X48*9%,2),2)*'umowa o pracę'!$E$8,2),IF(AND($W48+$X48&gt;=2600,$X48&lt;2600,$W48&lt;2600),ROUND((ROUND(((2600-$X48)/$W48)*$Y48,2)+ROUND($X48*9%,2))*'umowa o pracę'!$E$8,2),IF(AND($W48+$X48&gt;=2600,$X48&gt;=2600),ROUND((ROUND(2600*9%,2))*'umowa o pracę'!$E$8,2),IF(AND($W48+$X48&gt;=2600,$W48&gt;=2600,$X48&lt;2600),ROUND((ROUND($X48*9%,2)+ROUND(((2600-$X48)/$W48)*$Y48,2))*'umowa o pracę'!$E$8,2),0)))),0)))&gt;$J48,$J48,IF(AND($V48=1,$I48&gt;0),ROUND(IF($W48+$X48&gt;=2600,2600*'umowa o pracę'!$E$8,($W48+$X48)*'umowa o pracę'!$E$8),2)+IF($X48=0,ROUND(IF($W48&gt;2600,ROUND($Z48/$W48*2600,2),$Z48)*'umowa o pracę'!$E$8,2),ROUND(IF($W48&gt;2600,ROUND($Z48/$W48*2600,2),$Z48)*'umowa o pracę'!$E$8,2)),ROUND(IF($W48+$X48&gt;=2600,2600*'umowa o pracę'!$E$8,($W48+$X48)*'umowa o pracę'!$E$8),2)-IF(AND($X48=0,I48&gt;0),ROUND(ROUND(IF($W48&gt;2600,ROUND($Y48/$W48*2600,2),$Y48),2)*'umowa o pracę'!$E$8,2),IF($X48&gt;0,IF($W48+$X48&lt;2600,ROUND(ROUND($Y48+ROUND($X48*9%,2),2)*'umowa o pracę'!$E$8,2),IF(AND($W48+$X48&gt;=2600,$X48&lt;2600,$W48&lt;2600),ROUND((ROUND(((2600-$X48)/$W48)*$Y48,2)+ROUND($X48*9%,2))*'umowa o pracę'!$E$8,2),IF(AND($W48+$X48&gt;=2600,$X48&gt;=2600),ROUND((ROUND(2600*9%,2))*'umowa o pracę'!$E$8,2),IF(AND($W48+$X48&gt;=2600,$W48&gt;=2600,$X48&lt;2600),ROUND((ROUND($X48*9%,2)+ROUND(((2600-$X48)/$W48)*$Y48,2))*'umowa o pracę'!$E$8,2),0)))),0)))))</f>
        <v>0</v>
      </c>
      <c r="AC48" s="32">
        <f>IF(IF(IF(AND($V48=1,$I48&gt;0),ROUND(IF($W48+$X48&gt;=2800,2800*'umowa o pracę'!$E$8,($W48+$X48)*'umowa o pracę'!$E$8),2)+IF($X48=0,ROUND(IF($W48&gt;2800,ROUND($Z48/$W48*2800,2),$Z48)*'umowa o pracę'!$E$8,2),ROUND(IF($W48&gt;2800,ROUND($Z48/$W48*2800,2),$Z48)*'umowa o pracę'!$E$8,2)),ROUND(IF($W48+$X48&gt;=2800,2800*'umowa o pracę'!$E$8,($W48+$X48)*'umowa o pracę'!$E$8),2)-IF($X48=0,ROUND(ROUND(IF($W48&gt;2800,ROUND($Y48/$W48*2800,2),$Y48),2)*'umowa o pracę'!$E$8,2),IF($X48&gt;0,IF($W48+$X48&lt;2800,ROUND(ROUND($Y48+ROUND($X48*9%,2),2)*'umowa o pracę'!$E$8,2),IF(AND($W48+$X48&gt;=2800,$X48&lt;2800,$W48&lt;2800),ROUND((ROUND(((2800-$X48)/$W48)*$Y48,2)+ROUND($X48*9%,2))*'umowa o pracę'!$E$8,2),IF(AND($W48+$X48&gt;=2800,$X48&gt;=2800),ROUND((ROUND(2800*9%,2))*'umowa o pracę'!$E$8,2),IF(AND($W48+$X48&gt;=2800,$W48&gt;=2800,$X48&lt;2800),ROUND((ROUND($X48*9%,2)+ROUND(((2800-$X48)/$W48)*$Y48,2))*'umowa o pracę'!$E$8,2),0)))),0)))&gt;$J48,$J48,IF(AND($V48=1,$I48&gt;0),ROUND(IF($W48+$X48&gt;=2800,2800*'umowa o pracę'!$E$8,($W48+$X48)*'umowa o pracę'!$E$8),2)+IF($X48=0,ROUND(IF($W48&gt;2800,ROUND($Z48/$W48*2800,2),$Z48)*'umowa o pracę'!$E$8,2),ROUND(IF($W48&gt;2800,ROUND($Z48/$W48*2800,2),$Z48)*'umowa o pracę'!$E$8,2)),ROUND(IF($W48+$X48&gt;=2800,2800*'umowa o pracę'!$E$8,($W48+$X48)*'umowa o pracę'!$E$8),2)-IF($X48=0,ROUND(ROUND(IF($W48&gt;2800,ROUND($Y48/$W48*2800,2),$Y48),2)*'umowa o pracę'!$E$8,2),IF($X48&gt;0,IF($W48+$X48&lt;2800,ROUND(ROUND($Y48+ROUND($X48*9%,2),2)*'umowa o pracę'!$E$8,2),IF(AND($W48+$X48&gt;=2800,$X48&lt;2800,$W48&lt;2800),ROUND((ROUND(((2800-$X48)/$W48)*$Y48,2)+ROUND($X48*9%,2))*'umowa o pracę'!$E$8,2),IF(AND($W48+$X48&gt;=2800,$X48&gt;=2800),ROUND((ROUND(2800*9%,2))*'umowa o pracę'!$E$8,2),IF(AND($W48+$X48&gt;=2800,$W48&gt;=2800,$X48&lt;2800),ROUND((ROUND($X48*9%,2)+ROUND(((2800-$X48)/$W48)*$Y48,2))*'umowa o pracę'!$E$8,2),0)))),0))))&gt;$J48,$J48,IF(IF(AND($V48=1,$I48&gt;0),ROUND(IF($W48+$X48&gt;=2800,2800*'umowa o pracę'!$E$8,($W48+$X48)*'umowa o pracę'!$E$8),2)+IF($X48=0,ROUND(IF($W48&gt;2800,ROUND($Z48/$W48*2800,2),$Z48)*'umowa o pracę'!$E$8,2),ROUND(IF($W48&gt;2800,ROUND($Z48/$W48*2800,2),$Z48)*'umowa o pracę'!$E$8,2)),ROUND(IF($W48+$X48&gt;=2800,2800*'umowa o pracę'!$E$8,($W48+$X48)*'umowa o pracę'!$E$8),2)-IF($X48=0,ROUND(ROUND(IF($W48&gt;2800,ROUND($Y48/$W48*2800,2),$Y48),2)*'umowa o pracę'!$E$8,2),IF($X48&gt;0,IF($W48+$X48&lt;2800,ROUND(ROUND($Y48+ROUND($X48*9%,2),2)*'umowa o pracę'!$E$8,2),IF(AND($W48+$X48&gt;=2800,$X48&lt;2800,$W48&lt;2800),ROUND((ROUND(((2800-$X48)/$W48)*$Y48,2)+ROUND($X48*9%,2))*'umowa o pracę'!$E$8,2),IF(AND($W48+$X48&gt;=2800,$X48&gt;=2800),ROUND((ROUND(2800*9%,2))*'umowa o pracę'!$E$8,2),IF(AND($W48+$X48&gt;=2800,$W48&gt;=2800,$X48&lt;2800),ROUND((ROUND($X48*9%,2)+ROUND(((2800-$X48)/$W48)*$Y48,2))*'umowa o pracę'!$E$8,2),0)))),0)))&gt;$J48,$J48,IF(AND($V48=1,$I48&gt;0),ROUND(IF($W48+$X48&gt;=2800,2800*'umowa o pracę'!$E$8,($W48+$X48)*'umowa o pracę'!$E$8),2)+IF($X48=0,ROUND(IF($W48&gt;2800,ROUND($Z48/$W48*2800,2),$Z48)*'umowa o pracę'!$E$8,2),ROUND(IF($W48&gt;2800,ROUND($Z48/$W48*2800,2),$Z48)*'umowa o pracę'!$E$8,2)),ROUND(IF($W48+$X48&gt;=2800,2800*'umowa o pracę'!$E$8,($W48+$X48)*'umowa o pracę'!$E$8),2)-IF(AND($X48=0,I48&gt;0),ROUND(ROUND(IF($W48&gt;2800,ROUND($Y48/$W48*2800,2),$Y48),2)*'umowa o pracę'!$E$8,2),IF($X48&gt;0,IF($W48+$X48&lt;2800,ROUND(ROUND($Y48+ROUND($X48*9%,2),2)*'umowa o pracę'!$E$8,2),IF(AND($W48+$X48&gt;=2800,$X48&lt;2800,$W48&lt;2800),ROUND((ROUND(((2800-$X48)/$W48)*$Y48,2)+ROUND($X48*9%,2))*'umowa o pracę'!$E$8,2),IF(AND($W48+$X48&gt;=2800,$X48&gt;=2800),ROUND((ROUND(2800*9%,2))*'umowa o pracę'!$E$8,2),IF(AND($W48+$X48&gt;=2800,$W48&gt;=2800,$X48&lt;2800),ROUND((ROUND($X48*9%,2)+ROUND(((2800-$X48)/$W48)*$Y48,2))*'umowa o pracę'!$E$8,2),0)))),0)))))</f>
        <v>0</v>
      </c>
      <c r="AD48" s="32">
        <f>IF('umowa o pracę'!$E$7=2020,IF(IF($V48=1,IF($X48=0,ROUND(IF($W48&gt;2600,ROUND($Y48/$W48*2600,2),$Y48)*'umowa o pracę'!$E$8,2),IF($W48+$X48&lt;2600,ROUND(ROUND($Y48+ROUND($X48*9%,2),2)*'umowa o pracę'!$E$8,2),IF(AND($W48+$X48&gt;=2600,$W48&lt;2600),ROUND((ROUND($Y48+ROUND((2600-$W48)*9%,2),2))*'umowa o pracę'!$E$8,2),IF(AND($W48+$X48&gt;=2600,$W48&gt;=2600),ROUND(ROUND($Y48/$W48*2600,2)*'umowa o pracę'!$E$8,2),0)))),0)&gt;$H48,$H48,IF($V48=1,IF($X48=0,ROUND(IF($W48&gt;2600,ROUND($Y48/$W48*2600,2),$Y48)*'umowa o pracę'!$E$8,2),IF($W48+$X48&lt;2600,ROUND(ROUND($Y48+ROUND($X48*9%,2),2)*'umowa o pracę'!$E$8,2),IF(AND($W48+$X48&gt;=2600,$W48&lt;2600),ROUND((ROUND($Y48+ROUND((2600-$W48)*9%,2),2))*'umowa o pracę'!$E$8,2),IF(AND($W48+$X48&gt;=2600,$W48&gt;=2600),ROUND(ROUND($Y48/$W48*2600,2)*'umowa o pracę'!$E$8,2),0)))),0)),IF('umowa o pracę'!$E$7=2021,IF(IF($V48=1,IF($X48=0,ROUND(IF($W48&gt;2800,ROUND($Y48/$W48*2800,2),$Y48)*'umowa o pracę'!$E$8,2),IF($W48+$X48&lt;2800,ROUND(ROUND($Y48+ROUND($X48*9%,2),2)*'umowa o pracę'!$E$8,2),IF(AND($W48+$X48&gt;=2800,$W48&lt;2800),ROUND((ROUND($Y48+ROUND((2800-$W48)*9%,2),2))*'umowa o pracę'!$E$8,2),IF(AND($W48+$X48&gt;=2800,$W48&gt;=2800),ROUND(ROUND($Y48/$W48*2800,2)*'umowa o pracę'!$E$8,2),0)))),0)&gt;$H48,$H48,IF($V48=1,IF($X48=0,ROUND(IF($W48&gt;2800,ROUND($Y48/$W48*2800,2),$Y48)*'umowa o pracę'!$E$8,2),IF($W48+$X48&lt;2800,ROUND(ROUND($Y48+ROUND($X48*9%,2),2)*'umowa o pracę'!$E$8,2),IF(AND($W48+$X48&gt;=2800,$W48&lt;2800),ROUND((ROUND($Y48+ROUND((2800-$W48)*9%,2),2))*'umowa o pracę'!$E$8,2),IF(AND($W48+$X48&gt;=2800,$W48&gt;=2800),ROUND(ROUND($Y48/$W48*2800,2)*'umowa o pracę'!$E$8,2),0)))),0)),0))</f>
        <v>0</v>
      </c>
      <c r="AE48" s="32">
        <f>IF('umowa o pracę'!$E$7=2020,IF(IF($V48=1,IF($X48=0,ROUND(IF($W48&gt;2600,ROUND($Z48/$W48*2600,2),$Z48)*'umowa o pracę'!$E$8,2),ROUND(IF($W48&gt;2600,ROUND($Z48/$W48*2600,2),$Z48)*'umowa o pracę'!$E$8,2)),0)&gt;$I48,$I48,IF($V48=1,IF($X48=0,ROUND(IF($W48&gt;2600,ROUND($Z48/$W48*2600,2),$Z48)*'umowa o pracę'!$E$8,2),ROUND(IF($W48&gt;2600,ROUND($Z48/$W48*2600,2),$Z48)*'umowa o pracę'!$E$8,2)),0)),IF('umowa o pracę'!$E$7=2021,IF(IF($V48=1,IF($X48=0,ROUND(IF($W48&gt;2800,ROUND($Z48/$W48*2800,2),$Z48)*'umowa o pracę'!$E$8,2),ROUND(IF($W48&gt;2800,ROUND($Z48/$W48*2800,2),$Z48)*'umowa o pracę'!$E$8,2)),0)&gt;$I48,$I48,IF($V48=1,IF($X48=0,ROUND(IF($W48&gt;2800,ROUND($Z48/$W48*2800,2),$Z48)*'umowa o pracę'!$E$8,2),ROUND(IF($W48&gt;2800,ROUND($Z48/$W48*2800,2),$Z48)*'umowa o pracę'!$E$8,2)),0)),0))</f>
        <v>0</v>
      </c>
      <c r="AF48" s="56">
        <f>IF('umowa o pracę'!$E$7=2020,$AB48,IF('umowa o pracę'!$E$7=2021,$AC48,0))</f>
        <v>0</v>
      </c>
      <c r="AG48" s="53">
        <f t="shared" si="1"/>
        <v>1</v>
      </c>
      <c r="AH48" s="39">
        <f>IF('umowa o pracę'!$E$6&lt;3,0,$L48)</f>
        <v>0</v>
      </c>
      <c r="AI48" s="39">
        <f>IF('umowa o pracę'!$E$6&lt;3,0,$M48)</f>
        <v>0</v>
      </c>
      <c r="AJ48" s="55">
        <f>IF('umowa o pracę'!$E$6&lt;3,0,$N48)</f>
        <v>0</v>
      </c>
      <c r="AK48" s="55">
        <f>IF('umowa o pracę'!$E$6&lt;3,0,$O48)</f>
        <v>0</v>
      </c>
      <c r="AL48" s="32">
        <f>IF('umowa o pracę'!$E$7=2020,ROUND(IF($AH48&gt;=2600,2600*'umowa o pracę'!$E$8,$AH48*'umowa o pracę'!$E$8),2),IF('umowa o pracę'!$E$7=2021,ROUND(IF($AH48&gt;=2800,2800*'umowa o pracę'!$E$8,$AH48*'umowa o pracę'!$E$8),2),0))</f>
        <v>0</v>
      </c>
      <c r="AM48" s="32">
        <f>IF(IF(IF(AND($AG48=1,$I48&gt;0),ROUND(IF($AH48+$AI48&gt;=2600,2600*'umowa o pracę'!$E$8,($AH48+$AI48)*'umowa o pracę'!$E$8),2)+IF($AI48=0,ROUND(IF($AH48&gt;2600,ROUND($AK48/$AH48*2600,2),$AK48)*'umowa o pracę'!$E$8,2),ROUND(IF($AH48&gt;2600,ROUND($AK48/$AH48*2600,2),$AK48)*'umowa o pracę'!$E$8,2)),ROUND(IF($AH48+$AI48&gt;=2600,2600*'umowa o pracę'!$E$8,($AH48+$AI48)*'umowa o pracę'!$E$8),2)-IF($AI48=0,ROUND(ROUND(IF($AH48&gt;2600,ROUND($AJ48/$AH48*2600,2),$AJ48),2)*'umowa o pracę'!$E$8,2),IF($AI48&gt;0,IF($AH48+$AI48&lt;2600,ROUND(ROUND($AJ48+ROUND($AI48*9%,2),2)*'umowa o pracę'!$E$8,2),IF(AND($AH48+$AI48&gt;=2600,$AI48&lt;2600,$AH48&lt;2600),ROUND((ROUND(((2600-$AI48)/$AH48)*$AJ48,2)+ROUND($AI48*9%,2))*'umowa o pracę'!$E$8,2),IF(AND($AH48+$AI48&gt;=2600,$AI48&gt;=2600),ROUND((ROUND(2600*9%,2))*'umowa o pracę'!$E$8,2),IF(AND($AH48+$AI48&gt;=2600,$AH48&gt;=2600,$AI48&lt;2600),ROUND((ROUND($AI48*9%,2)+ROUND(((2600-$AI48)/$AH48)*$AJ48,2))*'umowa o pracę'!$E$8,2),0)))),0)))&gt;$J48,$J48,IF(AND($AG48=1,$I48&gt;0),ROUND(IF($AH48+$AI48&gt;=2600,2600*'umowa o pracę'!$E$8,($AH48+$AI48)*'umowa o pracę'!$E$8),2)+IF($AI48=0,ROUND(IF($AH48&gt;2600,ROUND($AK48/$AH48*2600,2),$AK48)*'umowa o pracę'!$E$8,2),ROUND(IF($AH48&gt;2600,ROUND($AK48/$AH48*2600,2),$AK48)*'umowa o pracę'!$E$8,2)),ROUND(IF($AH48+$AI48&gt;=2600,2600*'umowa o pracę'!$E$8,($AH48+$AI48)*'umowa o pracę'!$E$8),2)-IF($AI48=0,ROUND(ROUND(IF($AH48&gt;2600,ROUND($AJ48/$AH48*2600,2),$AJ48),2)*'umowa o pracę'!$E$8,2),IF($AI48&gt;0,IF($AH48+$AI48&lt;2600,ROUND(ROUND($AJ48+ROUND($AI48*9%,2),2)*'umowa o pracę'!$E$8,2),IF(AND($AH48+$AI48&gt;=2600,$AI48&lt;2600,$AH48&lt;2600),ROUND((ROUND(((2600-$AI48)/$AH48)*$AJ48,2)+ROUND($AI48*9%,2))*'umowa o pracę'!$E$8,2),IF(AND($AH48+$AI48&gt;=2600,$AI48&gt;=2600),ROUND((ROUND(2600*9%,2))*'umowa o pracę'!$E$8,2),IF(AND($AH48+$AI48&gt;=2600,$AH48&gt;=2600,$AI48&lt;2600),ROUND((ROUND($AI48*9%,2)+ROUND(((2600-$AI48)/$AH48)*$AJ48,2))*'umowa o pracę'!$E$8,2),0)))),0))))&gt;$J48,$J48,IF(IF(AND($AG48=1,$I48&gt;0),ROUND(IF($AH48+$AI48&gt;=2600,2600*'umowa o pracę'!$E$8,($AH48+$AI48)*'umowa o pracę'!$E$8),2)+IF($AI48=0,ROUND(IF($AH48&gt;2600,ROUND($AK48/$AH48*2600,2),$AK48)*'umowa o pracę'!$E$8,2),ROUND(IF($AH48&gt;2600,ROUND($AK48/$AH48*2600,2),$AK48)*'umowa o pracę'!$E$8,2)),ROUND(IF($AH48+$AI48&gt;=2600,2600*'umowa o pracę'!$E$8,($AH48+$AI48)*'umowa o pracę'!$E$8),2)-IF($AI48=0,ROUND(ROUND(IF($AH48&gt;2600,ROUND($AJ48/$AH48*2600,2),$AJ48),2)*'umowa o pracę'!$E$8,2),IF($AI48&gt;0,IF($AH48+$AI48&lt;2600,ROUND(ROUND($AJ48+ROUND($AI48*9%,2),2)*'umowa o pracę'!$E$8,2),IF(AND($AH48+$AI48&gt;=2600,$AI48&lt;2600,$AH48&lt;2600),ROUND((ROUND(((2600-$AI48)/$AH48)*$AJ48,2)+ROUND($AI48*9%,2))*'umowa o pracę'!$E$8,2),IF(AND($AH48+$AI48&gt;=2600,$AI48&gt;=2600),ROUND((ROUND(2600*9%,2))*'umowa o pracę'!$E$8,2),IF(AND($AH48+$AI48&gt;=2600,$AH48&gt;=2600,$AI48&lt;2600),ROUND((ROUND($AI48*9%,2)+ROUND(((2600-$AI48)/$AH48)*$AJ48,2))*'umowa o pracę'!$E$8,2),0)))),0)))&gt;$J48,$J48,IF(AND($AG48=1,$I48&gt;0),ROUND(IF($AH48+$AI48&gt;=2600,2600*'umowa o pracę'!$E$8,($AH48+$AI48)*'umowa o pracę'!$E$8),2)+IF($AI48=0,ROUND(IF($AH48&gt;2600,ROUND($AK48/$AH48*2600,2),$AK48)*'umowa o pracę'!$E$8,2),ROUND(IF($AH48&gt;2600,ROUND($AK48/$AH48*2600,2),$AK48)*'umowa o pracę'!$E$8,2)),ROUND(IF($AH48+$AI48&gt;=2600,2600*'umowa o pracę'!$E$8,($AH48+$AI48)*'umowa o pracę'!$E$8),2)-IF(AND($AI48=0,I48&gt;0),ROUND(ROUND(IF($AH48&gt;2600,ROUND($AJ48/$AH48*2600,2),$AJ48),2)*'umowa o pracę'!$E$8,2),IF($AI48&gt;0,IF($AH48+$AI48&lt;2600,ROUND(ROUND($AJ48+ROUND($AI48*9%,2),2)*'umowa o pracę'!$E$8,2),IF(AND($AH48+$AI48&gt;=2600,$AI48&lt;2600,$AH48&lt;2600),ROUND((ROUND(((2600-$AI48)/$AH48)*$AJ48,2)+ROUND($AI48*9%,2))*'umowa o pracę'!$E$8,2),IF(AND($AH48+$AI48&gt;=2600,$AI48&gt;=2600),ROUND((ROUND(2600*9%,2))*'umowa o pracę'!$E$8,2),IF(AND($AH48+$AI48&gt;=2600,$AH48&gt;=2600,$AI48&lt;2600),ROUND((ROUND($AI48*9%,2)+ROUND(((2600-$AI48)/$AH48)*$AJ48,2))*'umowa o pracę'!$E$8,2),0)))),0)))))</f>
        <v>0</v>
      </c>
      <c r="AN48" s="32">
        <f>IF(IF(IF(AND($AG48=1,$I48&gt;0),ROUND(IF($AH48+$AI48&gt;=2800,2800*'umowa o pracę'!$E$8,($AH48+$AI48)*'umowa o pracę'!$E$8),2)+IF($AI48=0,ROUND(IF($AH48&gt;2800,ROUND($AK48/$AH48*2800,2),$AK48)*'umowa o pracę'!$E$8,2),ROUND(IF($AH48&gt;2800,ROUND($AK48/$AH48*2800,2),$AK48)*'umowa o pracę'!$E$8,2)),ROUND(IF($AH48+$AI48&gt;=2800,2800*'umowa o pracę'!$E$8,($AH48+$AI48)*'umowa o pracę'!$E$8),2)-IF($AI48=0,ROUND(ROUND(IF($AH48&gt;2800,ROUND($AJ48/$AH48*2800,2),$AJ48),2)*'umowa o pracę'!$E$8,2),IF($AI48&gt;0,IF($AH48+$AI48&lt;2800,ROUND(ROUND($AJ48+ROUND($AI48*9%,2),2)*'umowa o pracę'!$E$8,2),IF(AND($AH48+$AI48&gt;=2800,$AI48&lt;2800,$AH48&lt;2800),ROUND((ROUND(((2800-$AI48)/$AH48)*$AJ48,2)+ROUND($AI48*9%,2))*'umowa o pracę'!$E$8,2),IF(AND($AH48+$AI48&gt;=2800,$AI48&gt;=2800),ROUND((ROUND(2800*9%,2))*'umowa o pracę'!$E$8,2),IF(AND($AH48+$AI48&gt;=2800,$AH48&gt;=2800,$AI48&lt;2800),ROUND((ROUND($AI48*9%,2)+ROUND(((2800-$AI48)/$AH48)*$AJ48,2))*'umowa o pracę'!$E$8,2),0)))),0)))&gt;$J48,$J48,IF(AND($AG48=1,$I48&gt;0),ROUND(IF($AH48+$AI48&gt;=2800,2800*'umowa o pracę'!$E$8,($AH48+$AI48)*'umowa o pracę'!$E$8),2)+IF($AI48=0,ROUND(IF($AH48&gt;2800,ROUND($AK48/$AH48*2800,2),$AK48)*'umowa o pracę'!$E$8,2),ROUND(IF($AH48&gt;2800,ROUND($AK48/$AH48*2800,2),$AK48)*'umowa o pracę'!$E$8,2)),ROUND(IF($AH48+$AI48&gt;=2800,2800*'umowa o pracę'!$E$8,($AH48+$AI48)*'umowa o pracę'!$E$8),2)-IF($AI48=0,ROUND(ROUND(IF($AH48&gt;2800,ROUND($AJ48/$AH48*2800,2),$AJ48),2)*'umowa o pracę'!$E$8,2),IF($AI48&gt;0,IF($AH48+$AI48&lt;2800,ROUND(ROUND($AJ48+ROUND($AI48*9%,2),2)*'umowa o pracę'!$E$8,2),IF(AND($AH48+$AI48&gt;=2800,$AI48&lt;2800,$AH48&lt;2800),ROUND((ROUND(((2800-$AI48)/$AH48)*$AJ48,2)+ROUND($AI48*9%,2))*'umowa o pracę'!$E$8,2),IF(AND($AH48+$AI48&gt;=2800,$AI48&gt;=2800),ROUND((ROUND(2800*9%,2))*'umowa o pracę'!$E$8,2),IF(AND($AH48+$AI48&gt;=2800,$AH48&gt;=2800,$AI48&lt;2800),ROUND((ROUND($AI48*9%,2)+ROUND(((2800-$AI48)/$AH48)*$AJ48,2))*'umowa o pracę'!$E$8,2),0)))),0))))&gt;$J48,$J48,IF(IF(AND($AG48=1,$I48&gt;0),ROUND(IF($AH48+$AI48&gt;=2800,2800*'umowa o pracę'!$E$8,($AH48+$AI48)*'umowa o pracę'!$E$8),2)+IF($AI48=0,ROUND(IF($AH48&gt;2800,ROUND($AK48/$AH48*2800,2),$AK48)*'umowa o pracę'!$E$8,2),ROUND(IF($AH48&gt;2800,ROUND($AK48/$AH48*2800,2),$AK48)*'umowa o pracę'!$E$8,2)),ROUND(IF($AH48+$AI48&gt;=2800,2800*'umowa o pracę'!$E$8,($AH48+$AI48)*'umowa o pracę'!$E$8),2)-IF($AI48=0,ROUND(ROUND(IF($AH48&gt;2800,ROUND($AJ48/$AH48*2800,2),$AJ48),2)*'umowa o pracę'!$E$8,2),IF($AI48&gt;0,IF($AH48+$AI48&lt;2800,ROUND(ROUND($AJ48+ROUND($AI48*9%,2),2)*'umowa o pracę'!$E$8,2),IF(AND($AH48+$AI48&gt;=2800,$AI48&lt;2800,$AH48&lt;2800),ROUND((ROUND(((2800-$AI48)/$AH48)*$AJ48,2)+ROUND($AI48*9%,2))*'umowa o pracę'!$E$8,2),IF(AND($AH48+$AI48&gt;=2800,$AI48&gt;=2800),ROUND((ROUND(2800*9%,2))*'umowa o pracę'!$E$8,2),IF(AND($AH48+$AI48&gt;=2800,$AH48&gt;=2800,$AI48&lt;2800),ROUND((ROUND($AI48*9%,2)+ROUND(((2800-$AI48)/$AH48)*$AJ48,2))*'umowa o pracę'!$E$8,2),0)))),0)))&gt;$J48,$J48,IF(AND($AG48=1,$I48&gt;0),ROUND(IF($AH48+$AI48&gt;=2800,2800*'umowa o pracę'!$E$8,($AH48+$AI48)*'umowa o pracę'!$E$8),2)+IF($AI48=0,ROUND(IF($AH48&gt;2800,ROUND($AK48/$AH48*2800,2),$AK48)*'umowa o pracę'!$E$8,2),ROUND(IF($AH48&gt;2800,ROUND($AK48/$AH48*2800,2),$AK48)*'umowa o pracę'!$E$8,2)),ROUND(IF($AH48+$AI48&gt;=2800,2800*'umowa o pracę'!$E$8,($AH48+$AI48)*'umowa o pracę'!$E$8),2)-IF(AND($AI48=0,I48&gt;0),ROUND(ROUND(IF($AH48&gt;2800,ROUND($AJ48/$AH48*2800,2),$AJ48),2)*'umowa o pracę'!$E$8,2),IF($AI48&gt;0,IF($AH48+$AI48&lt;2800,ROUND(ROUND($AJ48+ROUND($AI48*9%,2),2)*'umowa o pracę'!$E$8,2),IF(AND($AH48+$AI48&gt;=2800,$AI48&lt;2800,$AH48&lt;2800),ROUND((ROUND(((2800-$AI48)/$AH48)*$AJ48,2)+ROUND($AI48*9%,2))*'umowa o pracę'!$E$8,2),IF(AND($AH48+$AI48&gt;=2800,$AI48&gt;=2800),ROUND((ROUND(2800*9%,2))*'umowa o pracę'!$E$8,2),IF(AND($AH48+$AI48&gt;=2800,$AH48&gt;=2800,$AI48&lt;2800),ROUND((ROUND($AI48*9%,2)+ROUND(((2800-$AI48)/$AH48)*$AJ48,2))*'umowa o pracę'!$E$8,2),0)))),0)))))</f>
        <v>0</v>
      </c>
      <c r="AO48" s="32">
        <f>IF('umowa o pracę'!$E$7=2020,IF(IF($AG48=1,IF($AI48=0,ROUND(IF($AH48&gt;2600,ROUND($AJ48/$AH48*2600,2),$AJ48)*'umowa o pracę'!$E$8,2),IF($AH48+$AI48&lt;2600,ROUND(ROUND($AJ48+ROUND($AI48*9%,2),2)*'umowa o pracę'!$E$8,2),IF(AND($AH48+$AI48&gt;=2600,$AH48&lt;2600),ROUND((ROUND($AJ48+ROUND((2600-$AH48)*9%,2),2))*'umowa o pracę'!$E$8,2),IF(AND($AH48+$AI48&gt;=2600,$AH48&gt;=2600),ROUND(ROUND($AJ48/$AH48*2600,2)*'umowa o pracę'!$E$8,2),0)))),0)&gt;$H48,$H48,IF($AG48=1,IF($AI48=0,ROUND(IF($AH48&gt;2600,ROUND($AJ48/$AH48*2600,2),$AJ48)*'umowa o pracę'!$E$8,2),IF($AH48+$AI48&lt;2600,ROUND(ROUND($AJ48+ROUND($AI48*9%,2),2)*'umowa o pracę'!$E$8,2),IF(AND($AH48+$AI48&gt;=2600,$AH48&lt;2600),ROUND((ROUND($AJ48+ROUND((2600-$AH48)*9%,2),2))*'umowa o pracę'!$E$8,2),IF(AND($AH48+$AI48&gt;=2600,$AH48&gt;=2600),ROUND(ROUND($AJ48/$AH48*2600,2)*'umowa o pracę'!$E$8,2),0)))),0)),IF('umowa o pracę'!$E$7=2021,IF(IF($AG48=1,IF($AI48=0,ROUND(IF($AH48&gt;2800,ROUND($AJ48/$AH48*2800,2),$AJ48)*'umowa o pracę'!$E$8,2),IF($AH48+$AI48&lt;2800,ROUND(ROUND($AJ48+ROUND($AI48*9%,2),2)*'umowa o pracę'!$E$8,2),IF(AND($AH48+$AI48&gt;=2800,$AH48&lt;2800),ROUND((ROUND($AJ48+ROUND((2800-$AH48)*9%,2),2))*'umowa o pracę'!$E$8,2),IF(AND($AH48+$AI48&gt;=2800,$AH48&gt;=2800),ROUND(ROUND($AJ48/$AH48*2800,2)*'umowa o pracę'!$E$8,2),0)))),0)&gt;$H48,$H48,IF($AG48=1,IF($AI48=0,ROUND(IF($AH48&gt;2800,ROUND($AJ48/$AH48*2800,2),$AJ48)*'umowa o pracę'!$E$8,2),IF($AH48+$AI48&lt;2800,ROUND(ROUND($AJ48+ROUND($AI48*9%,2),2)*'umowa o pracę'!$E$8,2),IF(AND($AH48+$AI48&gt;=2800,$AH48&lt;2800),ROUND((ROUND($AJ48+ROUND((2800-$AH48)*9%,2),2))*'umowa o pracę'!$E$8,2),IF(AND($AH48+$AI48&gt;=2800,$AH48&gt;=2800),ROUND(ROUND($AJ48/$AH48*2800,2)*'umowa o pracę'!$E$8,2),0)))),0)),0))</f>
        <v>0</v>
      </c>
      <c r="AP48" s="32">
        <f>IF('umowa o pracę'!$E$7=2020,IF(IF($AG48=1,IF($AI48=0,ROUND(IF($AH48&gt;2600,ROUND($AK48/$AH48*2600,2),$AK48)*'umowa o pracę'!$E$8,2),ROUND(IF($AH48&gt;2600,ROUND($AK48/$AH48*2600,2),$AK48)*'umowa o pracę'!$E$8,2)),0)&gt;$I48,$I48,IF($AG48=1,IF($AI48=0,ROUND(IF($AH48&gt;2600,ROUND($AK48/$AH48*2600,2),$AK48)*'umowa o pracę'!$E$8,2),ROUND(IF($AH48&gt;2600,ROUND($AK48/$AH48*2600,2),$AK48)*'umowa o pracę'!$E$8,2)),0)),IF('umowa o pracę'!$E$7=2021,IF(IF($AG48=1,IF($AI48=0,ROUND(IF($AH48&gt;2800,ROUND($AK48/$AH48*2800,2),$AK48)*'umowa o pracę'!$E$8,2),ROUND(IF($AH48&gt;2800,ROUND($AK48/$AH48*2800,2),$AK48)*'umowa o pracę'!$E$8,2)),0)&gt;$I48,$I48,IF($AG48=1,IF($AI48=0,ROUND(IF($AH48&gt;2800,ROUND($AK48/$AH48*2800,2),$AK48)*'umowa o pracę'!$E$8,2),ROUND(IF($AH48&gt;2800,ROUND($AK48/$AH48*2800,2),$AK48)*'umowa o pracę'!$E$8,2)),0)),0))</f>
        <v>0</v>
      </c>
      <c r="AQ48" s="56">
        <f>IF('umowa o pracę'!$E$7=2020,$AM48,IF('umowa o pracę'!$E$7=2021,$AN48,0))</f>
        <v>0</v>
      </c>
      <c r="AR48" s="33">
        <f>IF('umowa o pracę'!$E$7=0,0,U48+AF48+AQ48)</f>
        <v>0</v>
      </c>
      <c r="AS48" s="19"/>
      <c r="AT48" s="19"/>
      <c r="AU48" s="19"/>
      <c r="AV48" s="233"/>
      <c r="AW48" s="234"/>
      <c r="AX48" s="19">
        <f t="shared" si="2"/>
        <v>10</v>
      </c>
      <c r="AY48" s="19"/>
      <c r="AZ48" s="234">
        <f t="shared" si="3"/>
        <v>0</v>
      </c>
      <c r="BA48" s="234">
        <f t="shared" si="4"/>
        <v>0</v>
      </c>
      <c r="BB48" s="234">
        <f t="shared" si="5"/>
        <v>0</v>
      </c>
      <c r="BC48" s="234">
        <f t="shared" si="6"/>
        <v>0</v>
      </c>
      <c r="BD48" s="234">
        <f t="shared" si="7"/>
        <v>0</v>
      </c>
      <c r="BE48" s="234">
        <f t="shared" si="8"/>
        <v>0</v>
      </c>
      <c r="BF48" s="234">
        <f t="shared" si="9"/>
        <v>0</v>
      </c>
      <c r="BG48" s="234">
        <f t="shared" si="10"/>
        <v>0</v>
      </c>
      <c r="BH48" s="234">
        <f t="shared" si="11"/>
        <v>0</v>
      </c>
      <c r="BI48" s="238">
        <f t="shared" si="12"/>
        <v>0</v>
      </c>
      <c r="BJ48" s="236"/>
      <c r="BK48" s="236"/>
      <c r="BL48" s="237"/>
    </row>
    <row r="49" spans="1:64" ht="15.75" customHeight="1" x14ac:dyDescent="0.25">
      <c r="A49" s="129">
        <v>38</v>
      </c>
      <c r="B49" s="57"/>
      <c r="C49" s="57"/>
      <c r="D49" s="36"/>
      <c r="E49" s="36"/>
      <c r="F49" s="242"/>
      <c r="G49" s="37">
        <v>1</v>
      </c>
      <c r="H49" s="58">
        <v>0</v>
      </c>
      <c r="I49" s="59">
        <v>0</v>
      </c>
      <c r="J49" s="60">
        <v>0</v>
      </c>
      <c r="K49" s="52">
        <v>1</v>
      </c>
      <c r="L49" s="39">
        <v>0</v>
      </c>
      <c r="M49" s="39">
        <v>0</v>
      </c>
      <c r="N49" s="39">
        <v>0</v>
      </c>
      <c r="O49" s="39">
        <v>0</v>
      </c>
      <c r="P49" s="35">
        <f>IF('umowa o pracę'!$E$7=2020,ROUND(IF($L49&gt;=2600,2600*'umowa o pracę'!$E$8,$L49*'umowa o pracę'!$E$8),2),IF('umowa o pracę'!$E$7=2021,ROUND(IF($L49&gt;=2800,2800*'umowa o pracę'!$E$8,$L49*'umowa o pracę'!$E$8),2),0))</f>
        <v>0</v>
      </c>
      <c r="Q49" s="252">
        <f>IF(IF(IF(AND($K49=1,$I49&gt;0),ROUND(IF($L49+$M49&gt;=2600,2600*'umowa o pracę'!$E$8,($L49+$M49)*'umowa o pracę'!$E$8),2)+IF($M49=0,ROUND(IF($L49&gt;2600,ROUND($O49/$L49*2600,2),$O49)*'umowa o pracę'!$E$8,2),ROUND(IF($L49&gt;2600,ROUND($O49/$L49*2600,2),$O49)*'umowa o pracę'!$E$8,2)),ROUND(IF($L49+$M49&gt;=2600,2600*'umowa o pracę'!$E$8,($L49+$M49)*'umowa o pracę'!$E$8),2)-IF($M49=0,ROUND(ROUND(IF($L49&gt;2600,ROUND($N49/$L49*2600,2),$N49),2)*'umowa o pracę'!$E$8,2),IF($M49&gt;0,IF($L49+$M49&lt;2600,ROUND(ROUND($N49+ROUND($M49*9%,2),2)*'umowa o pracę'!$E$8,2),IF(AND($L49+$M49&gt;=2600,$M49&lt;2600,$L49&lt;2600),ROUND((ROUND(((2600-$M49)/$L49)*$N49,2)+ROUND($M49*9%,2))*'umowa o pracę'!$E$8,2),IF(AND($L49+$M49&gt;=2600,$M49&gt;=2600),ROUND((ROUND(2600*9%,2))*'umowa o pracę'!$E$8,2),IF(AND($L49+$M49&gt;=2600,$L49&gt;=2600,$M49&lt;2600),ROUND((ROUND($M49*9%,2)+ROUND(((2600-$M49)/$L49)*$N49,2))*'umowa o pracę'!$E$8,2),0)))),0)))&gt;$J49,$J49,IF(AND($K49=1,$I49&gt;0),ROUND(IF($L49+$M49&gt;=2600,2600*'umowa o pracę'!$E$8,($L49+$M49)*'umowa o pracę'!$E$8),2)+IF($M49=0,ROUND(IF($L49&gt;2600,ROUND($O49/$L49*2600,2),$O49)*'umowa o pracę'!$E$8,2),ROUND(IF($L49&gt;2600,ROUND($O49/$L49*2600,2),$O49)*'umowa o pracę'!$E$8,2)),ROUND(IF($L49+$M49&gt;=2600,2600*'umowa o pracę'!$E$8,($L49+$M49)*'umowa o pracę'!$E$8),2)-IF($M49=0,ROUND(ROUND(IF($L49&gt;2600,ROUND($N49/$L49*2600,2),$N49),2)*'umowa o pracę'!$E$8,2),IF($M49&gt;0,IF($L49+$M49&lt;2600,ROUND(ROUND($N49+ROUND($M49*9%,2),2)*'umowa o pracę'!$E$8,2),IF(AND($L49+$M49&gt;=2600,$M49&lt;2600,$L49&lt;2600),ROUND((ROUND(((2600-$M49)/$L49)*$N49,2)+ROUND($M49*9%,2))*'umowa o pracę'!$E$8,2),IF(AND($L49+$M49&gt;=2600,$M49&gt;=2600),ROUND((ROUND(2600*9%,2))*'umowa o pracę'!$E$8,2),IF(AND($L49+$M49&gt;=2600,$L49&gt;=2600,$M49&lt;2600),ROUND((ROUND($M49*9%,2)+ROUND(((2600-$M49)/$L49)*$N49,2))*'umowa o pracę'!$E$8,2),0)))),0))))&gt;$J49,$J49,IF(IF(AND($K49=1,$I49&gt;0),ROUND(IF($L49+$M49&gt;=2600,2600*'umowa o pracę'!$E$8,($L49+$M49)*'umowa o pracę'!$E$8),2)+IF($M49=0,ROUND(IF($L49&gt;2600,ROUND($O49/$L49*2600,2),$O49)*'umowa o pracę'!$E$8,2),ROUND(IF($L49&gt;2600,ROUND($O49/$L49*2600,2),$O49)*'umowa o pracę'!$E$8,2)),ROUND(IF($L49+$M49&gt;=2600,2600*'umowa o pracę'!$E$8,($L49+$M49)*'umowa o pracę'!$E$8),2)-IF($M49=0,ROUND(ROUND(IF($L49&gt;2600,ROUND($N49/$L49*2600,2),$N49),2)*'umowa o pracę'!$E$8,2),IF($M49&gt;0,IF($L49+$M49&lt;2600,ROUND(ROUND($N49+ROUND($M49*9%,2),2)*'umowa o pracę'!$E$8,2),IF(AND($L49+$M49&gt;=2600,$M49&lt;2600,$L49&lt;2600),ROUND((ROUND(((2600-$M49)/$L49)*$N49,2)+ROUND($M49*9%,2))*'umowa o pracę'!$E$8,2),IF(AND($L49+$M49&gt;=2600,$M49&gt;=2600),ROUND((ROUND(2600*9%,2))*'umowa o pracę'!$E$8,2),IF(AND($L49+$M49&gt;=2600,$L49&gt;=2600,$M49&lt;2600),ROUND((ROUND($M49*9%,2)+ROUND(((2600-$M49)/$L49)*$N49,2))*'umowa o pracę'!$E$8,2),0)))),0)))&gt;$J49,$J49,IF(AND($K49=1,$I49&gt;0),ROUND(IF($L49+$M49&gt;=2600,2600*'umowa o pracę'!$E$8,($L49+$M49)*'umowa o pracę'!$E$8),2)+IF($M49=0,ROUND(IF($L49&gt;2600,ROUND($O49/$L49*2600,2),$O49)*'umowa o pracę'!$E$8,2),ROUND(IF($L49&gt;2600,ROUND($O49/$L49*2600,2),$O49)*'umowa o pracę'!$E$8,2)),ROUND(IF($L49+$M49&gt;=2600,2600*'umowa o pracę'!$E$8,($L49+$M49)*'umowa o pracę'!$E$8),2)-IF(AND($M49=0,I49&gt;0),ROUND(ROUND(IF($L49&gt;2600,ROUND($N49/$L49*2600,2),$N49),2)*'umowa o pracę'!$E$8,2),IF($M49&gt;0,IF($L49+$M49&lt;2600,ROUND(ROUND($N49+ROUND($M49*9%,2),2)*'umowa o pracę'!$E$8,2),IF(AND($L49+$M49&gt;=2600,$M49&lt;2600,$L49&lt;2600),ROUND((ROUND(((2600-$M49)/$L49)*$N49,2)+ROUND($M49*9%,2))*'umowa o pracę'!$E$8,2),IF(AND($L49+$M49&gt;=2600,$M49&gt;=2600),ROUND((ROUND(2600*9%,2))*'umowa o pracę'!$E$8,2),IF(AND($L49+$M49&gt;=2600,$L49&gt;=2600,$M49&lt;2600),ROUND((ROUND($M49*9%,2)+ROUND(((2600-$M49)/$L49)*$N49,2))*'umowa o pracę'!$E$8,2),0)))),0)))))</f>
        <v>0</v>
      </c>
      <c r="R49" s="252">
        <f>IF(IF(IF(AND($K49=1,$I49&gt;0),ROUND(IF($L49+$M49&gt;=2800,2800*'umowa o pracę'!$E$8,($L49+$M49)*'umowa o pracę'!$E$8),2)+IF($M49=0,ROUND(IF($L49&gt;2800,ROUND($O49/$L49*2800,2),$O49)*'umowa o pracę'!$E$8,2),ROUND(IF($L49&gt;2800,ROUND($O49/$L49*2800,2),$O49)*'umowa o pracę'!$E$8,2)),ROUND(IF($L49+$M49&gt;=2800,2800*'umowa o pracę'!$E$8,($L49+$M49)*'umowa o pracę'!$E$8),2)-IF($M49=0,ROUND(ROUND(IF($L49&gt;2800,ROUND($N49/$L49*2800,2),$N49),2)*'umowa o pracę'!$E$8,2),IF($M49&gt;0,IF($L49+$M49&lt;2800,ROUND(ROUND($N49+ROUND($M49*9%,2),2)*'umowa o pracę'!$E$8,2),IF(AND($L49+$M49&gt;=2800,$M49&lt;2800,$L49&lt;2800),ROUND((ROUND(((2800-$M49)/$L49)*$N49,2)+ROUND($M49*9%,2))*'umowa o pracę'!$E$8,2),IF(AND($L49+$M49&gt;=2800,$M49&gt;=2800),ROUND((ROUND(2800*9%,2))*'umowa o pracę'!$E$8,2),IF(AND($L49+$M49&gt;=2800,$L49&gt;=2800,$M49&lt;2800),ROUND((ROUND($M49*9%,2)+ROUND(((2800-$M49)/$L49)*$N49,2))*'umowa o pracę'!$E$8,2),0)))),0)))&gt;$J49,$J49,IF(AND($K49=1,$I49&gt;0),ROUND(IF($L49+$M49&gt;=2800,2800*'umowa o pracę'!$E$8,($L49+$M49)*'umowa o pracę'!$E$8),2)+IF($M49=0,ROUND(IF($L49&gt;2800,ROUND($O49/$L49*2800,2),$O49)*'umowa o pracę'!$E$8,2),ROUND(IF($L49&gt;2800,ROUND($O49/$L49*2800,2),$O49)*'umowa o pracę'!$E$8,2)),ROUND(IF($L49+$M49&gt;=2800,2800*'umowa o pracę'!$E$8,($L49+$M49)*'umowa o pracę'!$E$8),2)-IF($M49=0,ROUND(ROUND(IF($L49&gt;2800,ROUND($N49/$L49*2800,2),$N49),2)*'umowa o pracę'!$E$8,2),IF($M49&gt;0,IF($L49+$M49&lt;2800,ROUND(ROUND($N49+ROUND($M49*9%,2),2)*'umowa o pracę'!$E$8,2),IF(AND($L49+$M49&gt;=2800,$M49&lt;2800,$L49&lt;2800),ROUND((ROUND(((2800-$M49)/$L49)*$N49,2)+ROUND($M49*9%,2))*'umowa o pracę'!$E$8,2),IF(AND($L49+$M49&gt;=2800,$M49&gt;=2800),ROUND((ROUND(2800*9%,2))*'umowa o pracę'!$E$8,2),IF(AND($L49+$M49&gt;=2800,$L49&gt;=2800,$M49&lt;2800),ROUND((ROUND($M49*9%,2)+ROUND(((2800-$M49)/$L49)*$N49,2))*'umowa o pracę'!$E$8,2),0)))),0))))&gt;$J49,$J49,IF(IF(AND($K49=1,$I49&gt;0),ROUND(IF($L49+$M49&gt;=2800,2800*'umowa o pracę'!$E$8,($L49+$M49)*'umowa o pracę'!$E$8),2)+IF($M49=0,ROUND(IF($L49&gt;2800,ROUND($O49/$L49*2800,2),$O49)*'umowa o pracę'!$E$8,2),ROUND(IF($L49&gt;2800,ROUND($O49/$L49*2800,2),$O49)*'umowa o pracę'!$E$8,2)),ROUND(IF($L49+$M49&gt;=2800,2800*'umowa o pracę'!$E$8,($L49+$M49)*'umowa o pracę'!$E$8),2)-IF($M49=0,ROUND(ROUND(IF($L49&gt;2800,ROUND($N49/$L49*2800,2),$N49),2)*'umowa o pracę'!$E$8,2),IF($M49&gt;0,IF($L49+$M49&lt;2800,ROUND(ROUND($N49+ROUND($M49*9%,2),2)*'umowa o pracę'!$E$8,2),IF(AND($L49+$M49&gt;=2800,$M49&lt;2800,$L49&lt;2800),ROUND((ROUND(((2800-$M49)/$L49)*$N49,2)+ROUND($M49*9%,2))*'umowa o pracę'!$E$8,2),IF(AND($L49+$M49&gt;=2800,$M49&gt;=2800),ROUND((ROUND(2800*9%,2))*'umowa o pracę'!$E$8,2),IF(AND($L49+$M49&gt;=2800,$L49&gt;=2800,$M49&lt;2800),ROUND((ROUND($M49*9%,2)+ROUND(((2800-$M49)/$L49)*$N49,2))*'umowa o pracę'!$E$8,2),0)))),0)))&gt;$J49,$J49,IF(AND($K49=1,$I49&gt;0),ROUND(IF($L49+$M49&gt;=2800,2800*'umowa o pracę'!$E$8,($L49+$M49)*'umowa o pracę'!$E$8),2)+IF($M49=0,ROUND(IF($L49&gt;2800,ROUND($O49/$L49*2800,2),$O49)*'umowa o pracę'!$E$8,2),ROUND(IF($L49&gt;2800,ROUND($O49/$L49*2800,2),$O49)*'umowa o pracę'!$E$8,2)),ROUND(IF($L49+$M49&gt;=2800,2800*'umowa o pracę'!$E$8,($L49+$M49)*'umowa o pracę'!$E$8),2)-IF(AND($M49=0,I49&gt;0),ROUND(ROUND(IF($L49&gt;2800,ROUND($N49/$L49*2800,2),$N49),2)*'umowa o pracę'!$E$8,2),IF($M49&gt;0,IF($L49+$M49&lt;2800,ROUND(ROUND($N49+ROUND($M49*9%,2),2)*'umowa o pracę'!$E$8,2),IF(AND($L49+$M49&gt;=2800,$M49&lt;2800,$L49&lt;2800),ROUND((ROUND(((2800-$M49)/$L49)*$N49,2)+ROUND($M49*9%,2))*'umowa o pracę'!$E$8,2),IF(AND($L49+$M49&gt;=2800,$M49&gt;=2800),ROUND((ROUND(2800*9%,2))*'umowa o pracę'!$E$8,2),IF(AND($L49+$M49&gt;=2800,$L49&gt;=2800,$M49&lt;2800),ROUND((ROUND($M49*9%,2)+ROUND(((2800-$M49)/$L49)*$N49,2))*'umowa o pracę'!$E$8,2),0)))),0)))))</f>
        <v>0</v>
      </c>
      <c r="S49" s="32">
        <f>IF('umowa o pracę'!$E$7=2020,IF(IF($K49=1,IF($M49=0,ROUND(IF($L49&gt;2600,ROUND($N49/$L49*2600,2),$N49)*'umowa o pracę'!$E$8,2),IF($L49+$M49&lt;2600,ROUND(ROUND($N49+ROUND($M49*9%,2),2)*'umowa o pracę'!$E$8,2),IF(AND($L49+$M49&gt;=2600,$L49&lt;2600),ROUND((ROUND($N49+ROUND((2600-$L49)*9%,2),2))*'umowa o pracę'!$E$8,2),IF(AND($L49+$M49&gt;=2600,$L49&gt;=2600),ROUND(ROUND($N49/$L49*2600,2)*'umowa o pracę'!$E$8,2),0)))),0)&gt;$H49,$H49,IF($K49=1,IF($M49=0,ROUND(IF($L49&gt;2600,ROUND($N49/$L49*2600,2),$N49)*'umowa o pracę'!$E$8,2),IF($L49+$M49&lt;2600,ROUND(ROUND($N49+ROUND($M49*9%,2),2)*'umowa o pracę'!$E$8,2),IF(AND($L49+$M49&gt;=2600,$L49&lt;2600),ROUND((ROUND($N49+ROUND((2600-$L49)*9%,2),2))*'umowa o pracę'!$E$8,2),IF(AND($L49+$M49&gt;=2600,$L49&gt;=2600),ROUND(ROUND($N49/$L49*2600,2)*'umowa o pracę'!$E$8,2),0)))),0)),IF('umowa o pracę'!$E$7=2021,IF(IF($K49=1,IF($M49=0,ROUND(IF($L49&gt;2800,ROUND($N49/$L49*2800,2),$N49)*'umowa o pracę'!$E$8,2),IF($L49+$M49&lt;2800,ROUND(ROUND($N49+ROUND($M49*9%,2),2)*'umowa o pracę'!$E$8,2),IF(AND($L49+$M49&gt;=2800,$L49&lt;2800),ROUND((ROUND($N49+ROUND((2800-$L49)*9%,2),2))*'umowa o pracę'!$E$8,2),IF(AND($L49+$M49&gt;=2800,$L49&gt;=2800),ROUND(ROUND($N49/$L49*2800,2)*'umowa o pracę'!$E$8,2),0)))),0)&gt;$H49,$H49,IF($K49=1,IF($M49=0,ROUND(IF($L49&gt;2800,ROUND($N49/$L49*2800,2),$N49)*'umowa o pracę'!$E$8,2),IF($L49+$M49&lt;2800,ROUND(ROUND($N49+ROUND($M49*9%,2),2)*'umowa o pracę'!$E$8,2),IF(AND($L49+$M49&gt;=2800,$L49&lt;2800),ROUND((ROUND($N49+ROUND((2800-$L49)*9%,2),2))*'umowa o pracę'!$E$8,2),IF(AND($L49+$M49&gt;=2800,$L49&gt;=2800),ROUND(ROUND($N49/$L49*2800,2)*'umowa o pracę'!$E$8,2),0)))),0)),0))</f>
        <v>0</v>
      </c>
      <c r="T49" s="32">
        <f>IF('umowa o pracę'!$E$7=2020,IF(IF($K49=1,IF($M49=0,ROUND(IF($L49&gt;2600,ROUND($O49/$L49*2600,2),$O49)*'umowa o pracę'!$E$8,2),ROUND(IF($L49&gt;2600,ROUND($O49/$L49*2600,2),$O49)*'umowa o pracę'!$E$8,2)),0)&gt;$I49,$I49,IF($K49=1,IF($M49=0,ROUND(IF($L49&gt;2600,ROUND($O49/$L49*2600,2),$O49)*'umowa o pracę'!$E$8,2),ROUND(IF($L49&gt;2600,ROUND($O49/$L49*2600,2),$O49)*'umowa o pracę'!$E$8,2)),0)),IF('umowa o pracę'!$E$7=2021,IF(IF($K49=1,IF($M49=0,ROUND(IF($L49&gt;2800,ROUND($O49/$L49*2800,2),$O49)*'umowa o pracę'!$E$8,2),ROUND(IF($L49&gt;2800,ROUND($O49/$L49*2800,2),$O49)*'umowa o pracę'!$E$8,2)),0)&gt;$I49,$I49,IF($K49=1,IF($M49=0,ROUND(IF($L49&gt;2800,ROUND($O49/$L49*2800,2),$O49)*'umowa o pracę'!$E$8,2),ROUND(IF($L49&gt;2800,ROUND($O49/$L49*2800,2),$O49)*'umowa o pracę'!$E$8,2)),0)),0))</f>
        <v>0</v>
      </c>
      <c r="U49" s="51">
        <f>IF('umowa o pracę'!$E$7=2020,$Q49,IF('umowa o pracę'!$E$7=2021,$R49,0))</f>
        <v>0</v>
      </c>
      <c r="V49" s="53">
        <f t="shared" si="0"/>
        <v>1</v>
      </c>
      <c r="W49" s="54">
        <f>IF('umowa o pracę'!$E$6&lt;2,0,$L49)</f>
        <v>0</v>
      </c>
      <c r="X49" s="54">
        <f>IF('umowa o pracę'!$E$6&lt;2,0,$M49)</f>
        <v>0</v>
      </c>
      <c r="Y49" s="55">
        <f>IF('umowa o pracę'!$E$6&lt;2,0,$N49)</f>
        <v>0</v>
      </c>
      <c r="Z49" s="55">
        <f>IF('umowa o pracę'!$E$6&lt;2,0,$O49)</f>
        <v>0</v>
      </c>
      <c r="AA49" s="32">
        <f>IF('umowa o pracę'!$E$7=2020,ROUND(IF($W49&gt;=2600,2600*'umowa o pracę'!$E$8,$W49*'umowa o pracę'!$E$8),2),IF('umowa o pracę'!$E$7=2021,ROUND(IF($W49&gt;=2800,2800*'umowa o pracę'!$E$8,$W49*'umowa o pracę'!$E$8),2),0))</f>
        <v>0</v>
      </c>
      <c r="AB49" s="32">
        <f>IF(IF(IF(AND($V49=1,$I49&gt;0),ROUND(IF($W49+$X49&gt;=2600,2600*'umowa o pracę'!$E$8,($W49+$X49)*'umowa o pracę'!$E$8),2)+IF($X49=0,ROUND(IF($W49&gt;2600,ROUND($Z49/$W49*2600,2),$Z49)*'umowa o pracę'!$E$8,2),ROUND(IF($W49&gt;2600,ROUND($Z49/$W49*2600,2),$Z49)*'umowa o pracę'!$E$8,2)),ROUND(IF($W49+$X49&gt;=2600,2600*'umowa o pracę'!$E$8,($W49+$X49)*'umowa o pracę'!$E$8),2)-IF($X49=0,ROUND(ROUND(IF($W49&gt;2600,ROUND($Y49/$W49*2600,2),$Y49),2)*'umowa o pracę'!$E$8,2),IF($X49&gt;0,IF($W49+$X49&lt;2600,ROUND(ROUND($Y49+ROUND($X49*9%,2),2)*'umowa o pracę'!$E$8,2),IF(AND($W49+$X49&gt;=2600,$X49&lt;2600,$W49&lt;2600),ROUND((ROUND(((2600-$X49)/$W49)*$Y49,2)+ROUND($X49*9%,2))*'umowa o pracę'!$E$8,2),IF(AND($W49+$X49&gt;=2600,$X49&gt;=2600),ROUND((ROUND(2600*9%,2))*'umowa o pracę'!$E$8,2),IF(AND($W49+$X49&gt;=2600,$W49&gt;=2600,$X49&lt;2600),ROUND((ROUND($X49*9%,2)+ROUND(((2600-$X49)/$W49)*$Y49,2))*'umowa o pracę'!$E$8,2),0)))),0)))&gt;$J49,$J49,IF(AND($V49=1,$I49&gt;0),ROUND(IF($W49+$X49&gt;=2600,2600*'umowa o pracę'!$E$8,($W49+$X49)*'umowa o pracę'!$E$8),2)+IF($X49=0,ROUND(IF($W49&gt;2600,ROUND($Z49/$W49*2600,2),$Z49)*'umowa o pracę'!$E$8,2),ROUND(IF($W49&gt;2600,ROUND($Z49/$W49*2600,2),$Z49)*'umowa o pracę'!$E$8,2)),ROUND(IF($W49+$X49&gt;=2600,2600*'umowa o pracę'!$E$8,($W49+$X49)*'umowa o pracę'!$E$8),2)-IF($X49=0,ROUND(ROUND(IF($W49&gt;2600,ROUND($Y49/$W49*2600,2),$Y49),2)*'umowa o pracę'!$E$8,2),IF($X49&gt;0,IF($W49+$X49&lt;2600,ROUND(ROUND($Y49+ROUND($X49*9%,2),2)*'umowa o pracę'!$E$8,2),IF(AND($W49+$X49&gt;=2600,$X49&lt;2600,$W49&lt;2600),ROUND((ROUND(((2600-$X49)/$W49)*$Y49,2)+ROUND($X49*9%,2))*'umowa o pracę'!$E$8,2),IF(AND($W49+$X49&gt;=2600,$X49&gt;=2600),ROUND((ROUND(2600*9%,2))*'umowa o pracę'!$E$8,2),IF(AND($W49+$X49&gt;=2600,$W49&gt;=2600,$X49&lt;2600),ROUND((ROUND($X49*9%,2)+ROUND(((2600-$X49)/$W49)*$Y49,2))*'umowa o pracę'!$E$8,2),0)))),0))))&gt;$J49,$J49,IF(IF(AND($V49=1,$I49&gt;0),ROUND(IF($W49+$X49&gt;=2600,2600*'umowa o pracę'!$E$8,($W49+$X49)*'umowa o pracę'!$E$8),2)+IF($X49=0,ROUND(IF($W49&gt;2600,ROUND($Z49/$W49*2600,2),$Z49)*'umowa o pracę'!$E$8,2),ROUND(IF($W49&gt;2600,ROUND($Z49/$W49*2600,2),$Z49)*'umowa o pracę'!$E$8,2)),ROUND(IF($W49+$X49&gt;=2600,2600*'umowa o pracę'!$E$8,($W49+$X49)*'umowa o pracę'!$E$8),2)-IF($X49=0,ROUND(ROUND(IF($W49&gt;2600,ROUND($Y49/$W49*2600,2),$Y49),2)*'umowa o pracę'!$E$8,2),IF($X49&gt;0,IF($W49+$X49&lt;2600,ROUND(ROUND($Y49+ROUND($X49*9%,2),2)*'umowa o pracę'!$E$8,2),IF(AND($W49+$X49&gt;=2600,$X49&lt;2600,$W49&lt;2600),ROUND((ROUND(((2600-$X49)/$W49)*$Y49,2)+ROUND($X49*9%,2))*'umowa o pracę'!$E$8,2),IF(AND($W49+$X49&gt;=2600,$X49&gt;=2600),ROUND((ROUND(2600*9%,2))*'umowa o pracę'!$E$8,2),IF(AND($W49+$X49&gt;=2600,$W49&gt;=2600,$X49&lt;2600),ROUND((ROUND($X49*9%,2)+ROUND(((2600-$X49)/$W49)*$Y49,2))*'umowa o pracę'!$E$8,2),0)))),0)))&gt;$J49,$J49,IF(AND($V49=1,$I49&gt;0),ROUND(IF($W49+$X49&gt;=2600,2600*'umowa o pracę'!$E$8,($W49+$X49)*'umowa o pracę'!$E$8),2)+IF($X49=0,ROUND(IF($W49&gt;2600,ROUND($Z49/$W49*2600,2),$Z49)*'umowa o pracę'!$E$8,2),ROUND(IF($W49&gt;2600,ROUND($Z49/$W49*2600,2),$Z49)*'umowa o pracę'!$E$8,2)),ROUND(IF($W49+$X49&gt;=2600,2600*'umowa o pracę'!$E$8,($W49+$X49)*'umowa o pracę'!$E$8),2)-IF(AND($X49=0,I49&gt;0),ROUND(ROUND(IF($W49&gt;2600,ROUND($Y49/$W49*2600,2),$Y49),2)*'umowa o pracę'!$E$8,2),IF($X49&gt;0,IF($W49+$X49&lt;2600,ROUND(ROUND($Y49+ROUND($X49*9%,2),2)*'umowa o pracę'!$E$8,2),IF(AND($W49+$X49&gt;=2600,$X49&lt;2600,$W49&lt;2600),ROUND((ROUND(((2600-$X49)/$W49)*$Y49,2)+ROUND($X49*9%,2))*'umowa o pracę'!$E$8,2),IF(AND($W49+$X49&gt;=2600,$X49&gt;=2600),ROUND((ROUND(2600*9%,2))*'umowa o pracę'!$E$8,2),IF(AND($W49+$X49&gt;=2600,$W49&gt;=2600,$X49&lt;2600),ROUND((ROUND($X49*9%,2)+ROUND(((2600-$X49)/$W49)*$Y49,2))*'umowa o pracę'!$E$8,2),0)))),0)))))</f>
        <v>0</v>
      </c>
      <c r="AC49" s="32">
        <f>IF(IF(IF(AND($V49=1,$I49&gt;0),ROUND(IF($W49+$X49&gt;=2800,2800*'umowa o pracę'!$E$8,($W49+$X49)*'umowa o pracę'!$E$8),2)+IF($X49=0,ROUND(IF($W49&gt;2800,ROUND($Z49/$W49*2800,2),$Z49)*'umowa o pracę'!$E$8,2),ROUND(IF($W49&gt;2800,ROUND($Z49/$W49*2800,2),$Z49)*'umowa o pracę'!$E$8,2)),ROUND(IF($W49+$X49&gt;=2800,2800*'umowa o pracę'!$E$8,($W49+$X49)*'umowa o pracę'!$E$8),2)-IF($X49=0,ROUND(ROUND(IF($W49&gt;2800,ROUND($Y49/$W49*2800,2),$Y49),2)*'umowa o pracę'!$E$8,2),IF($X49&gt;0,IF($W49+$X49&lt;2800,ROUND(ROUND($Y49+ROUND($X49*9%,2),2)*'umowa o pracę'!$E$8,2),IF(AND($W49+$X49&gt;=2800,$X49&lt;2800,$W49&lt;2800),ROUND((ROUND(((2800-$X49)/$W49)*$Y49,2)+ROUND($X49*9%,2))*'umowa o pracę'!$E$8,2),IF(AND($W49+$X49&gt;=2800,$X49&gt;=2800),ROUND((ROUND(2800*9%,2))*'umowa o pracę'!$E$8,2),IF(AND($W49+$X49&gt;=2800,$W49&gt;=2800,$X49&lt;2800),ROUND((ROUND($X49*9%,2)+ROUND(((2800-$X49)/$W49)*$Y49,2))*'umowa o pracę'!$E$8,2),0)))),0)))&gt;$J49,$J49,IF(AND($V49=1,$I49&gt;0),ROUND(IF($W49+$X49&gt;=2800,2800*'umowa o pracę'!$E$8,($W49+$X49)*'umowa o pracę'!$E$8),2)+IF($X49=0,ROUND(IF($W49&gt;2800,ROUND($Z49/$W49*2800,2),$Z49)*'umowa o pracę'!$E$8,2),ROUND(IF($W49&gt;2800,ROUND($Z49/$W49*2800,2),$Z49)*'umowa o pracę'!$E$8,2)),ROUND(IF($W49+$X49&gt;=2800,2800*'umowa o pracę'!$E$8,($W49+$X49)*'umowa o pracę'!$E$8),2)-IF($X49=0,ROUND(ROUND(IF($W49&gt;2800,ROUND($Y49/$W49*2800,2),$Y49),2)*'umowa o pracę'!$E$8,2),IF($X49&gt;0,IF($W49+$X49&lt;2800,ROUND(ROUND($Y49+ROUND($X49*9%,2),2)*'umowa o pracę'!$E$8,2),IF(AND($W49+$X49&gt;=2800,$X49&lt;2800,$W49&lt;2800),ROUND((ROUND(((2800-$X49)/$W49)*$Y49,2)+ROUND($X49*9%,2))*'umowa o pracę'!$E$8,2),IF(AND($W49+$X49&gt;=2800,$X49&gt;=2800),ROUND((ROUND(2800*9%,2))*'umowa o pracę'!$E$8,2),IF(AND($W49+$X49&gt;=2800,$W49&gt;=2800,$X49&lt;2800),ROUND((ROUND($X49*9%,2)+ROUND(((2800-$X49)/$W49)*$Y49,2))*'umowa o pracę'!$E$8,2),0)))),0))))&gt;$J49,$J49,IF(IF(AND($V49=1,$I49&gt;0),ROUND(IF($W49+$X49&gt;=2800,2800*'umowa o pracę'!$E$8,($W49+$X49)*'umowa o pracę'!$E$8),2)+IF($X49=0,ROUND(IF($W49&gt;2800,ROUND($Z49/$W49*2800,2),$Z49)*'umowa o pracę'!$E$8,2),ROUND(IF($W49&gt;2800,ROUND($Z49/$W49*2800,2),$Z49)*'umowa o pracę'!$E$8,2)),ROUND(IF($W49+$X49&gt;=2800,2800*'umowa o pracę'!$E$8,($W49+$X49)*'umowa o pracę'!$E$8),2)-IF($X49=0,ROUND(ROUND(IF($W49&gt;2800,ROUND($Y49/$W49*2800,2),$Y49),2)*'umowa o pracę'!$E$8,2),IF($X49&gt;0,IF($W49+$X49&lt;2800,ROUND(ROUND($Y49+ROUND($X49*9%,2),2)*'umowa o pracę'!$E$8,2),IF(AND($W49+$X49&gt;=2800,$X49&lt;2800,$W49&lt;2800),ROUND((ROUND(((2800-$X49)/$W49)*$Y49,2)+ROUND($X49*9%,2))*'umowa o pracę'!$E$8,2),IF(AND($W49+$X49&gt;=2800,$X49&gt;=2800),ROUND((ROUND(2800*9%,2))*'umowa o pracę'!$E$8,2),IF(AND($W49+$X49&gt;=2800,$W49&gt;=2800,$X49&lt;2800),ROUND((ROUND($X49*9%,2)+ROUND(((2800-$X49)/$W49)*$Y49,2))*'umowa o pracę'!$E$8,2),0)))),0)))&gt;$J49,$J49,IF(AND($V49=1,$I49&gt;0),ROUND(IF($W49+$X49&gt;=2800,2800*'umowa o pracę'!$E$8,($W49+$X49)*'umowa o pracę'!$E$8),2)+IF($X49=0,ROUND(IF($W49&gt;2800,ROUND($Z49/$W49*2800,2),$Z49)*'umowa o pracę'!$E$8,2),ROUND(IF($W49&gt;2800,ROUND($Z49/$W49*2800,2),$Z49)*'umowa o pracę'!$E$8,2)),ROUND(IF($W49+$X49&gt;=2800,2800*'umowa o pracę'!$E$8,($W49+$X49)*'umowa o pracę'!$E$8),2)-IF(AND($X49=0,I49&gt;0),ROUND(ROUND(IF($W49&gt;2800,ROUND($Y49/$W49*2800,2),$Y49),2)*'umowa o pracę'!$E$8,2),IF($X49&gt;0,IF($W49+$X49&lt;2800,ROUND(ROUND($Y49+ROUND($X49*9%,2),2)*'umowa o pracę'!$E$8,2),IF(AND($W49+$X49&gt;=2800,$X49&lt;2800,$W49&lt;2800),ROUND((ROUND(((2800-$X49)/$W49)*$Y49,2)+ROUND($X49*9%,2))*'umowa o pracę'!$E$8,2),IF(AND($W49+$X49&gt;=2800,$X49&gt;=2800),ROUND((ROUND(2800*9%,2))*'umowa o pracę'!$E$8,2),IF(AND($W49+$X49&gt;=2800,$W49&gt;=2800,$X49&lt;2800),ROUND((ROUND($X49*9%,2)+ROUND(((2800-$X49)/$W49)*$Y49,2))*'umowa o pracę'!$E$8,2),0)))),0)))))</f>
        <v>0</v>
      </c>
      <c r="AD49" s="32">
        <f>IF('umowa o pracę'!$E$7=2020,IF(IF($V49=1,IF($X49=0,ROUND(IF($W49&gt;2600,ROUND($Y49/$W49*2600,2),$Y49)*'umowa o pracę'!$E$8,2),IF($W49+$X49&lt;2600,ROUND(ROUND($Y49+ROUND($X49*9%,2),2)*'umowa o pracę'!$E$8,2),IF(AND($W49+$X49&gt;=2600,$W49&lt;2600),ROUND((ROUND($Y49+ROUND((2600-$W49)*9%,2),2))*'umowa o pracę'!$E$8,2),IF(AND($W49+$X49&gt;=2600,$W49&gt;=2600),ROUND(ROUND($Y49/$W49*2600,2)*'umowa o pracę'!$E$8,2),0)))),0)&gt;$H49,$H49,IF($V49=1,IF($X49=0,ROUND(IF($W49&gt;2600,ROUND($Y49/$W49*2600,2),$Y49)*'umowa o pracę'!$E$8,2),IF($W49+$X49&lt;2600,ROUND(ROUND($Y49+ROUND($X49*9%,2),2)*'umowa o pracę'!$E$8,2),IF(AND($W49+$X49&gt;=2600,$W49&lt;2600),ROUND((ROUND($Y49+ROUND((2600-$W49)*9%,2),2))*'umowa o pracę'!$E$8,2),IF(AND($W49+$X49&gt;=2600,$W49&gt;=2600),ROUND(ROUND($Y49/$W49*2600,2)*'umowa o pracę'!$E$8,2),0)))),0)),IF('umowa o pracę'!$E$7=2021,IF(IF($V49=1,IF($X49=0,ROUND(IF($W49&gt;2800,ROUND($Y49/$W49*2800,2),$Y49)*'umowa o pracę'!$E$8,2),IF($W49+$X49&lt;2800,ROUND(ROUND($Y49+ROUND($X49*9%,2),2)*'umowa o pracę'!$E$8,2),IF(AND($W49+$X49&gt;=2800,$W49&lt;2800),ROUND((ROUND($Y49+ROUND((2800-$W49)*9%,2),2))*'umowa o pracę'!$E$8,2),IF(AND($W49+$X49&gt;=2800,$W49&gt;=2800),ROUND(ROUND($Y49/$W49*2800,2)*'umowa o pracę'!$E$8,2),0)))),0)&gt;$H49,$H49,IF($V49=1,IF($X49=0,ROUND(IF($W49&gt;2800,ROUND($Y49/$W49*2800,2),$Y49)*'umowa o pracę'!$E$8,2),IF($W49+$X49&lt;2800,ROUND(ROUND($Y49+ROUND($X49*9%,2),2)*'umowa o pracę'!$E$8,2),IF(AND($W49+$X49&gt;=2800,$W49&lt;2800),ROUND((ROUND($Y49+ROUND((2800-$W49)*9%,2),2))*'umowa o pracę'!$E$8,2),IF(AND($W49+$X49&gt;=2800,$W49&gt;=2800),ROUND(ROUND($Y49/$W49*2800,2)*'umowa o pracę'!$E$8,2),0)))),0)),0))</f>
        <v>0</v>
      </c>
      <c r="AE49" s="32">
        <f>IF('umowa o pracę'!$E$7=2020,IF(IF($V49=1,IF($X49=0,ROUND(IF($W49&gt;2600,ROUND($Z49/$W49*2600,2),$Z49)*'umowa o pracę'!$E$8,2),ROUND(IF($W49&gt;2600,ROUND($Z49/$W49*2600,2),$Z49)*'umowa o pracę'!$E$8,2)),0)&gt;$I49,$I49,IF($V49=1,IF($X49=0,ROUND(IF($W49&gt;2600,ROUND($Z49/$W49*2600,2),$Z49)*'umowa o pracę'!$E$8,2),ROUND(IF($W49&gt;2600,ROUND($Z49/$W49*2600,2),$Z49)*'umowa o pracę'!$E$8,2)),0)),IF('umowa o pracę'!$E$7=2021,IF(IF($V49=1,IF($X49=0,ROUND(IF($W49&gt;2800,ROUND($Z49/$W49*2800,2),$Z49)*'umowa o pracę'!$E$8,2),ROUND(IF($W49&gt;2800,ROUND($Z49/$W49*2800,2),$Z49)*'umowa o pracę'!$E$8,2)),0)&gt;$I49,$I49,IF($V49=1,IF($X49=0,ROUND(IF($W49&gt;2800,ROUND($Z49/$W49*2800,2),$Z49)*'umowa o pracę'!$E$8,2),ROUND(IF($W49&gt;2800,ROUND($Z49/$W49*2800,2),$Z49)*'umowa o pracę'!$E$8,2)),0)),0))</f>
        <v>0</v>
      </c>
      <c r="AF49" s="56">
        <f>IF('umowa o pracę'!$E$7=2020,$AB49,IF('umowa o pracę'!$E$7=2021,$AC49,0))</f>
        <v>0</v>
      </c>
      <c r="AG49" s="53">
        <f t="shared" si="1"/>
        <v>1</v>
      </c>
      <c r="AH49" s="39">
        <f>IF('umowa o pracę'!$E$6&lt;3,0,$L49)</f>
        <v>0</v>
      </c>
      <c r="AI49" s="39">
        <f>IF('umowa o pracę'!$E$6&lt;3,0,$M49)</f>
        <v>0</v>
      </c>
      <c r="AJ49" s="55">
        <f>IF('umowa o pracę'!$E$6&lt;3,0,$N49)</f>
        <v>0</v>
      </c>
      <c r="AK49" s="55">
        <f>IF('umowa o pracę'!$E$6&lt;3,0,$O49)</f>
        <v>0</v>
      </c>
      <c r="AL49" s="32">
        <f>IF('umowa o pracę'!$E$7=2020,ROUND(IF($AH49&gt;=2600,2600*'umowa o pracę'!$E$8,$AH49*'umowa o pracę'!$E$8),2),IF('umowa o pracę'!$E$7=2021,ROUND(IF($AH49&gt;=2800,2800*'umowa o pracę'!$E$8,$AH49*'umowa o pracę'!$E$8),2),0))</f>
        <v>0</v>
      </c>
      <c r="AM49" s="32">
        <f>IF(IF(IF(AND($AG49=1,$I49&gt;0),ROUND(IF($AH49+$AI49&gt;=2600,2600*'umowa o pracę'!$E$8,($AH49+$AI49)*'umowa o pracę'!$E$8),2)+IF($AI49=0,ROUND(IF($AH49&gt;2600,ROUND($AK49/$AH49*2600,2),$AK49)*'umowa o pracę'!$E$8,2),ROUND(IF($AH49&gt;2600,ROUND($AK49/$AH49*2600,2),$AK49)*'umowa o pracę'!$E$8,2)),ROUND(IF($AH49+$AI49&gt;=2600,2600*'umowa o pracę'!$E$8,($AH49+$AI49)*'umowa o pracę'!$E$8),2)-IF($AI49=0,ROUND(ROUND(IF($AH49&gt;2600,ROUND($AJ49/$AH49*2600,2),$AJ49),2)*'umowa o pracę'!$E$8,2),IF($AI49&gt;0,IF($AH49+$AI49&lt;2600,ROUND(ROUND($AJ49+ROUND($AI49*9%,2),2)*'umowa o pracę'!$E$8,2),IF(AND($AH49+$AI49&gt;=2600,$AI49&lt;2600,$AH49&lt;2600),ROUND((ROUND(((2600-$AI49)/$AH49)*$AJ49,2)+ROUND($AI49*9%,2))*'umowa o pracę'!$E$8,2),IF(AND($AH49+$AI49&gt;=2600,$AI49&gt;=2600),ROUND((ROUND(2600*9%,2))*'umowa o pracę'!$E$8,2),IF(AND($AH49+$AI49&gt;=2600,$AH49&gt;=2600,$AI49&lt;2600),ROUND((ROUND($AI49*9%,2)+ROUND(((2600-$AI49)/$AH49)*$AJ49,2))*'umowa o pracę'!$E$8,2),0)))),0)))&gt;$J49,$J49,IF(AND($AG49=1,$I49&gt;0),ROUND(IF($AH49+$AI49&gt;=2600,2600*'umowa o pracę'!$E$8,($AH49+$AI49)*'umowa o pracę'!$E$8),2)+IF($AI49=0,ROUND(IF($AH49&gt;2600,ROUND($AK49/$AH49*2600,2),$AK49)*'umowa o pracę'!$E$8,2),ROUND(IF($AH49&gt;2600,ROUND($AK49/$AH49*2600,2),$AK49)*'umowa o pracę'!$E$8,2)),ROUND(IF($AH49+$AI49&gt;=2600,2600*'umowa o pracę'!$E$8,($AH49+$AI49)*'umowa o pracę'!$E$8),2)-IF($AI49=0,ROUND(ROUND(IF($AH49&gt;2600,ROUND($AJ49/$AH49*2600,2),$AJ49),2)*'umowa o pracę'!$E$8,2),IF($AI49&gt;0,IF($AH49+$AI49&lt;2600,ROUND(ROUND($AJ49+ROUND($AI49*9%,2),2)*'umowa o pracę'!$E$8,2),IF(AND($AH49+$AI49&gt;=2600,$AI49&lt;2600,$AH49&lt;2600),ROUND((ROUND(((2600-$AI49)/$AH49)*$AJ49,2)+ROUND($AI49*9%,2))*'umowa o pracę'!$E$8,2),IF(AND($AH49+$AI49&gt;=2600,$AI49&gt;=2600),ROUND((ROUND(2600*9%,2))*'umowa o pracę'!$E$8,2),IF(AND($AH49+$AI49&gt;=2600,$AH49&gt;=2600,$AI49&lt;2600),ROUND((ROUND($AI49*9%,2)+ROUND(((2600-$AI49)/$AH49)*$AJ49,2))*'umowa o pracę'!$E$8,2),0)))),0))))&gt;$J49,$J49,IF(IF(AND($AG49=1,$I49&gt;0),ROUND(IF($AH49+$AI49&gt;=2600,2600*'umowa o pracę'!$E$8,($AH49+$AI49)*'umowa o pracę'!$E$8),2)+IF($AI49=0,ROUND(IF($AH49&gt;2600,ROUND($AK49/$AH49*2600,2),$AK49)*'umowa o pracę'!$E$8,2),ROUND(IF($AH49&gt;2600,ROUND($AK49/$AH49*2600,2),$AK49)*'umowa o pracę'!$E$8,2)),ROUND(IF($AH49+$AI49&gt;=2600,2600*'umowa o pracę'!$E$8,($AH49+$AI49)*'umowa o pracę'!$E$8),2)-IF($AI49=0,ROUND(ROUND(IF($AH49&gt;2600,ROUND($AJ49/$AH49*2600,2),$AJ49),2)*'umowa o pracę'!$E$8,2),IF($AI49&gt;0,IF($AH49+$AI49&lt;2600,ROUND(ROUND($AJ49+ROUND($AI49*9%,2),2)*'umowa o pracę'!$E$8,2),IF(AND($AH49+$AI49&gt;=2600,$AI49&lt;2600,$AH49&lt;2600),ROUND((ROUND(((2600-$AI49)/$AH49)*$AJ49,2)+ROUND($AI49*9%,2))*'umowa o pracę'!$E$8,2),IF(AND($AH49+$AI49&gt;=2600,$AI49&gt;=2600),ROUND((ROUND(2600*9%,2))*'umowa o pracę'!$E$8,2),IF(AND($AH49+$AI49&gt;=2600,$AH49&gt;=2600,$AI49&lt;2600),ROUND((ROUND($AI49*9%,2)+ROUND(((2600-$AI49)/$AH49)*$AJ49,2))*'umowa o pracę'!$E$8,2),0)))),0)))&gt;$J49,$J49,IF(AND($AG49=1,$I49&gt;0),ROUND(IF($AH49+$AI49&gt;=2600,2600*'umowa o pracę'!$E$8,($AH49+$AI49)*'umowa o pracę'!$E$8),2)+IF($AI49=0,ROUND(IF($AH49&gt;2600,ROUND($AK49/$AH49*2600,2),$AK49)*'umowa o pracę'!$E$8,2),ROUND(IF($AH49&gt;2600,ROUND($AK49/$AH49*2600,2),$AK49)*'umowa o pracę'!$E$8,2)),ROUND(IF($AH49+$AI49&gt;=2600,2600*'umowa o pracę'!$E$8,($AH49+$AI49)*'umowa o pracę'!$E$8),2)-IF(AND($AI49=0,I49&gt;0),ROUND(ROUND(IF($AH49&gt;2600,ROUND($AJ49/$AH49*2600,2),$AJ49),2)*'umowa o pracę'!$E$8,2),IF($AI49&gt;0,IF($AH49+$AI49&lt;2600,ROUND(ROUND($AJ49+ROUND($AI49*9%,2),2)*'umowa o pracę'!$E$8,2),IF(AND($AH49+$AI49&gt;=2600,$AI49&lt;2600,$AH49&lt;2600),ROUND((ROUND(((2600-$AI49)/$AH49)*$AJ49,2)+ROUND($AI49*9%,2))*'umowa o pracę'!$E$8,2),IF(AND($AH49+$AI49&gt;=2600,$AI49&gt;=2600),ROUND((ROUND(2600*9%,2))*'umowa o pracę'!$E$8,2),IF(AND($AH49+$AI49&gt;=2600,$AH49&gt;=2600,$AI49&lt;2600),ROUND((ROUND($AI49*9%,2)+ROUND(((2600-$AI49)/$AH49)*$AJ49,2))*'umowa o pracę'!$E$8,2),0)))),0)))))</f>
        <v>0</v>
      </c>
      <c r="AN49" s="32">
        <f>IF(IF(IF(AND($AG49=1,$I49&gt;0),ROUND(IF($AH49+$AI49&gt;=2800,2800*'umowa o pracę'!$E$8,($AH49+$AI49)*'umowa o pracę'!$E$8),2)+IF($AI49=0,ROUND(IF($AH49&gt;2800,ROUND($AK49/$AH49*2800,2),$AK49)*'umowa o pracę'!$E$8,2),ROUND(IF($AH49&gt;2800,ROUND($AK49/$AH49*2800,2),$AK49)*'umowa o pracę'!$E$8,2)),ROUND(IF($AH49+$AI49&gt;=2800,2800*'umowa o pracę'!$E$8,($AH49+$AI49)*'umowa o pracę'!$E$8),2)-IF($AI49=0,ROUND(ROUND(IF($AH49&gt;2800,ROUND($AJ49/$AH49*2800,2),$AJ49),2)*'umowa o pracę'!$E$8,2),IF($AI49&gt;0,IF($AH49+$AI49&lt;2800,ROUND(ROUND($AJ49+ROUND($AI49*9%,2),2)*'umowa o pracę'!$E$8,2),IF(AND($AH49+$AI49&gt;=2800,$AI49&lt;2800,$AH49&lt;2800),ROUND((ROUND(((2800-$AI49)/$AH49)*$AJ49,2)+ROUND($AI49*9%,2))*'umowa o pracę'!$E$8,2),IF(AND($AH49+$AI49&gt;=2800,$AI49&gt;=2800),ROUND((ROUND(2800*9%,2))*'umowa o pracę'!$E$8,2),IF(AND($AH49+$AI49&gt;=2800,$AH49&gt;=2800,$AI49&lt;2800),ROUND((ROUND($AI49*9%,2)+ROUND(((2800-$AI49)/$AH49)*$AJ49,2))*'umowa o pracę'!$E$8,2),0)))),0)))&gt;$J49,$J49,IF(AND($AG49=1,$I49&gt;0),ROUND(IF($AH49+$AI49&gt;=2800,2800*'umowa o pracę'!$E$8,($AH49+$AI49)*'umowa o pracę'!$E$8),2)+IF($AI49=0,ROUND(IF($AH49&gt;2800,ROUND($AK49/$AH49*2800,2),$AK49)*'umowa o pracę'!$E$8,2),ROUND(IF($AH49&gt;2800,ROUND($AK49/$AH49*2800,2),$AK49)*'umowa o pracę'!$E$8,2)),ROUND(IF($AH49+$AI49&gt;=2800,2800*'umowa o pracę'!$E$8,($AH49+$AI49)*'umowa o pracę'!$E$8),2)-IF($AI49=0,ROUND(ROUND(IF($AH49&gt;2800,ROUND($AJ49/$AH49*2800,2),$AJ49),2)*'umowa o pracę'!$E$8,2),IF($AI49&gt;0,IF($AH49+$AI49&lt;2800,ROUND(ROUND($AJ49+ROUND($AI49*9%,2),2)*'umowa o pracę'!$E$8,2),IF(AND($AH49+$AI49&gt;=2800,$AI49&lt;2800,$AH49&lt;2800),ROUND((ROUND(((2800-$AI49)/$AH49)*$AJ49,2)+ROUND($AI49*9%,2))*'umowa o pracę'!$E$8,2),IF(AND($AH49+$AI49&gt;=2800,$AI49&gt;=2800),ROUND((ROUND(2800*9%,2))*'umowa o pracę'!$E$8,2),IF(AND($AH49+$AI49&gt;=2800,$AH49&gt;=2800,$AI49&lt;2800),ROUND((ROUND($AI49*9%,2)+ROUND(((2800-$AI49)/$AH49)*$AJ49,2))*'umowa o pracę'!$E$8,2),0)))),0))))&gt;$J49,$J49,IF(IF(AND($AG49=1,$I49&gt;0),ROUND(IF($AH49+$AI49&gt;=2800,2800*'umowa o pracę'!$E$8,($AH49+$AI49)*'umowa o pracę'!$E$8),2)+IF($AI49=0,ROUND(IF($AH49&gt;2800,ROUND($AK49/$AH49*2800,2),$AK49)*'umowa o pracę'!$E$8,2),ROUND(IF($AH49&gt;2800,ROUND($AK49/$AH49*2800,2),$AK49)*'umowa o pracę'!$E$8,2)),ROUND(IF($AH49+$AI49&gt;=2800,2800*'umowa o pracę'!$E$8,($AH49+$AI49)*'umowa o pracę'!$E$8),2)-IF($AI49=0,ROUND(ROUND(IF($AH49&gt;2800,ROUND($AJ49/$AH49*2800,2),$AJ49),2)*'umowa o pracę'!$E$8,2),IF($AI49&gt;0,IF($AH49+$AI49&lt;2800,ROUND(ROUND($AJ49+ROUND($AI49*9%,2),2)*'umowa o pracę'!$E$8,2),IF(AND($AH49+$AI49&gt;=2800,$AI49&lt;2800,$AH49&lt;2800),ROUND((ROUND(((2800-$AI49)/$AH49)*$AJ49,2)+ROUND($AI49*9%,2))*'umowa o pracę'!$E$8,2),IF(AND($AH49+$AI49&gt;=2800,$AI49&gt;=2800),ROUND((ROUND(2800*9%,2))*'umowa o pracę'!$E$8,2),IF(AND($AH49+$AI49&gt;=2800,$AH49&gt;=2800,$AI49&lt;2800),ROUND((ROUND($AI49*9%,2)+ROUND(((2800-$AI49)/$AH49)*$AJ49,2))*'umowa o pracę'!$E$8,2),0)))),0)))&gt;$J49,$J49,IF(AND($AG49=1,$I49&gt;0),ROUND(IF($AH49+$AI49&gt;=2800,2800*'umowa o pracę'!$E$8,($AH49+$AI49)*'umowa o pracę'!$E$8),2)+IF($AI49=0,ROUND(IF($AH49&gt;2800,ROUND($AK49/$AH49*2800,2),$AK49)*'umowa o pracę'!$E$8,2),ROUND(IF($AH49&gt;2800,ROUND($AK49/$AH49*2800,2),$AK49)*'umowa o pracę'!$E$8,2)),ROUND(IF($AH49+$AI49&gt;=2800,2800*'umowa o pracę'!$E$8,($AH49+$AI49)*'umowa o pracę'!$E$8),2)-IF(AND($AI49=0,I49&gt;0),ROUND(ROUND(IF($AH49&gt;2800,ROUND($AJ49/$AH49*2800,2),$AJ49),2)*'umowa o pracę'!$E$8,2),IF($AI49&gt;0,IF($AH49+$AI49&lt;2800,ROUND(ROUND($AJ49+ROUND($AI49*9%,2),2)*'umowa o pracę'!$E$8,2),IF(AND($AH49+$AI49&gt;=2800,$AI49&lt;2800,$AH49&lt;2800),ROUND((ROUND(((2800-$AI49)/$AH49)*$AJ49,2)+ROUND($AI49*9%,2))*'umowa o pracę'!$E$8,2),IF(AND($AH49+$AI49&gt;=2800,$AI49&gt;=2800),ROUND((ROUND(2800*9%,2))*'umowa o pracę'!$E$8,2),IF(AND($AH49+$AI49&gt;=2800,$AH49&gt;=2800,$AI49&lt;2800),ROUND((ROUND($AI49*9%,2)+ROUND(((2800-$AI49)/$AH49)*$AJ49,2))*'umowa o pracę'!$E$8,2),0)))),0)))))</f>
        <v>0</v>
      </c>
      <c r="AO49" s="32">
        <f>IF('umowa o pracę'!$E$7=2020,IF(IF($AG49=1,IF($AI49=0,ROUND(IF($AH49&gt;2600,ROUND($AJ49/$AH49*2600,2),$AJ49)*'umowa o pracę'!$E$8,2),IF($AH49+$AI49&lt;2600,ROUND(ROUND($AJ49+ROUND($AI49*9%,2),2)*'umowa o pracę'!$E$8,2),IF(AND($AH49+$AI49&gt;=2600,$AH49&lt;2600),ROUND((ROUND($AJ49+ROUND((2600-$AH49)*9%,2),2))*'umowa o pracę'!$E$8,2),IF(AND($AH49+$AI49&gt;=2600,$AH49&gt;=2600),ROUND(ROUND($AJ49/$AH49*2600,2)*'umowa o pracę'!$E$8,2),0)))),0)&gt;$H49,$H49,IF($AG49=1,IF($AI49=0,ROUND(IF($AH49&gt;2600,ROUND($AJ49/$AH49*2600,2),$AJ49)*'umowa o pracę'!$E$8,2),IF($AH49+$AI49&lt;2600,ROUND(ROUND($AJ49+ROUND($AI49*9%,2),2)*'umowa o pracę'!$E$8,2),IF(AND($AH49+$AI49&gt;=2600,$AH49&lt;2600),ROUND((ROUND($AJ49+ROUND((2600-$AH49)*9%,2),2))*'umowa o pracę'!$E$8,2),IF(AND($AH49+$AI49&gt;=2600,$AH49&gt;=2600),ROUND(ROUND($AJ49/$AH49*2600,2)*'umowa o pracę'!$E$8,2),0)))),0)),IF('umowa o pracę'!$E$7=2021,IF(IF($AG49=1,IF($AI49=0,ROUND(IF($AH49&gt;2800,ROUND($AJ49/$AH49*2800,2),$AJ49)*'umowa o pracę'!$E$8,2),IF($AH49+$AI49&lt;2800,ROUND(ROUND($AJ49+ROUND($AI49*9%,2),2)*'umowa o pracę'!$E$8,2),IF(AND($AH49+$AI49&gt;=2800,$AH49&lt;2800),ROUND((ROUND($AJ49+ROUND((2800-$AH49)*9%,2),2))*'umowa o pracę'!$E$8,2),IF(AND($AH49+$AI49&gt;=2800,$AH49&gt;=2800),ROUND(ROUND($AJ49/$AH49*2800,2)*'umowa o pracę'!$E$8,2),0)))),0)&gt;$H49,$H49,IF($AG49=1,IF($AI49=0,ROUND(IF($AH49&gt;2800,ROUND($AJ49/$AH49*2800,2),$AJ49)*'umowa o pracę'!$E$8,2),IF($AH49+$AI49&lt;2800,ROUND(ROUND($AJ49+ROUND($AI49*9%,2),2)*'umowa o pracę'!$E$8,2),IF(AND($AH49+$AI49&gt;=2800,$AH49&lt;2800),ROUND((ROUND($AJ49+ROUND((2800-$AH49)*9%,2),2))*'umowa o pracę'!$E$8,2),IF(AND($AH49+$AI49&gt;=2800,$AH49&gt;=2800),ROUND(ROUND($AJ49/$AH49*2800,2)*'umowa o pracę'!$E$8,2),0)))),0)),0))</f>
        <v>0</v>
      </c>
      <c r="AP49" s="32">
        <f>IF('umowa o pracę'!$E$7=2020,IF(IF($AG49=1,IF($AI49=0,ROUND(IF($AH49&gt;2600,ROUND($AK49/$AH49*2600,2),$AK49)*'umowa o pracę'!$E$8,2),ROUND(IF($AH49&gt;2600,ROUND($AK49/$AH49*2600,2),$AK49)*'umowa o pracę'!$E$8,2)),0)&gt;$I49,$I49,IF($AG49=1,IF($AI49=0,ROUND(IF($AH49&gt;2600,ROUND($AK49/$AH49*2600,2),$AK49)*'umowa o pracę'!$E$8,2),ROUND(IF($AH49&gt;2600,ROUND($AK49/$AH49*2600,2),$AK49)*'umowa o pracę'!$E$8,2)),0)),IF('umowa o pracę'!$E$7=2021,IF(IF($AG49=1,IF($AI49=0,ROUND(IF($AH49&gt;2800,ROUND($AK49/$AH49*2800,2),$AK49)*'umowa o pracę'!$E$8,2),ROUND(IF($AH49&gt;2800,ROUND($AK49/$AH49*2800,2),$AK49)*'umowa o pracę'!$E$8,2)),0)&gt;$I49,$I49,IF($AG49=1,IF($AI49=0,ROUND(IF($AH49&gt;2800,ROUND($AK49/$AH49*2800,2),$AK49)*'umowa o pracę'!$E$8,2),ROUND(IF($AH49&gt;2800,ROUND($AK49/$AH49*2800,2),$AK49)*'umowa o pracę'!$E$8,2)),0)),0))</f>
        <v>0</v>
      </c>
      <c r="AQ49" s="56">
        <f>IF('umowa o pracę'!$E$7=2020,$AM49,IF('umowa o pracę'!$E$7=2021,$AN49,0))</f>
        <v>0</v>
      </c>
      <c r="AR49" s="33">
        <f>IF('umowa o pracę'!$E$7=0,0,U49+AF49+AQ49)</f>
        <v>0</v>
      </c>
      <c r="AS49" s="19"/>
      <c r="AT49" s="19"/>
      <c r="AU49" s="19"/>
      <c r="AV49" s="233" t="s">
        <v>17</v>
      </c>
      <c r="AW49" s="234">
        <f>SUMPRODUCT(G12:G260,AR12:AR260)-AW40</f>
        <v>0</v>
      </c>
      <c r="AX49" s="19">
        <f t="shared" si="2"/>
        <v>10</v>
      </c>
      <c r="AY49" s="19"/>
      <c r="AZ49" s="234">
        <f t="shared" si="3"/>
        <v>0</v>
      </c>
      <c r="BA49" s="234">
        <f t="shared" si="4"/>
        <v>0</v>
      </c>
      <c r="BB49" s="234">
        <f t="shared" si="5"/>
        <v>0</v>
      </c>
      <c r="BC49" s="234">
        <f t="shared" si="6"/>
        <v>0</v>
      </c>
      <c r="BD49" s="234">
        <f t="shared" si="7"/>
        <v>0</v>
      </c>
      <c r="BE49" s="234">
        <f t="shared" si="8"/>
        <v>0</v>
      </c>
      <c r="BF49" s="234">
        <f t="shared" si="9"/>
        <v>0</v>
      </c>
      <c r="BG49" s="234">
        <f t="shared" si="10"/>
        <v>0</v>
      </c>
      <c r="BH49" s="234">
        <f t="shared" si="11"/>
        <v>0</v>
      </c>
      <c r="BI49" s="238">
        <f t="shared" si="12"/>
        <v>0</v>
      </c>
      <c r="BJ49" s="236"/>
      <c r="BK49" s="236"/>
      <c r="BL49" s="237"/>
    </row>
    <row r="50" spans="1:64" ht="15.75" customHeight="1" x14ac:dyDescent="0.25">
      <c r="A50" s="129">
        <v>39</v>
      </c>
      <c r="B50" s="57"/>
      <c r="C50" s="57"/>
      <c r="D50" s="36"/>
      <c r="E50" s="36"/>
      <c r="F50" s="242"/>
      <c r="G50" s="37">
        <v>1</v>
      </c>
      <c r="H50" s="58">
        <v>0</v>
      </c>
      <c r="I50" s="59">
        <v>0</v>
      </c>
      <c r="J50" s="60">
        <v>0</v>
      </c>
      <c r="K50" s="52">
        <v>1</v>
      </c>
      <c r="L50" s="39">
        <v>0</v>
      </c>
      <c r="M50" s="39">
        <v>0</v>
      </c>
      <c r="N50" s="39">
        <v>0</v>
      </c>
      <c r="O50" s="39">
        <v>0</v>
      </c>
      <c r="P50" s="35">
        <f>IF('umowa o pracę'!$E$7=2020,ROUND(IF($L50&gt;=2600,2600*'umowa o pracę'!$E$8,$L50*'umowa o pracę'!$E$8),2),IF('umowa o pracę'!$E$7=2021,ROUND(IF($L50&gt;=2800,2800*'umowa o pracę'!$E$8,$L50*'umowa o pracę'!$E$8),2),0))</f>
        <v>0</v>
      </c>
      <c r="Q50" s="252">
        <f>IF(IF(IF(AND($K50=1,$I50&gt;0),ROUND(IF($L50+$M50&gt;=2600,2600*'umowa o pracę'!$E$8,($L50+$M50)*'umowa o pracę'!$E$8),2)+IF($M50=0,ROUND(IF($L50&gt;2600,ROUND($O50/$L50*2600,2),$O50)*'umowa o pracę'!$E$8,2),ROUND(IF($L50&gt;2600,ROUND($O50/$L50*2600,2),$O50)*'umowa o pracę'!$E$8,2)),ROUND(IF($L50+$M50&gt;=2600,2600*'umowa o pracę'!$E$8,($L50+$M50)*'umowa o pracę'!$E$8),2)-IF($M50=0,ROUND(ROUND(IF($L50&gt;2600,ROUND($N50/$L50*2600,2),$N50),2)*'umowa o pracę'!$E$8,2),IF($M50&gt;0,IF($L50+$M50&lt;2600,ROUND(ROUND($N50+ROUND($M50*9%,2),2)*'umowa o pracę'!$E$8,2),IF(AND($L50+$M50&gt;=2600,$M50&lt;2600,$L50&lt;2600),ROUND((ROUND(((2600-$M50)/$L50)*$N50,2)+ROUND($M50*9%,2))*'umowa o pracę'!$E$8,2),IF(AND($L50+$M50&gt;=2600,$M50&gt;=2600),ROUND((ROUND(2600*9%,2))*'umowa o pracę'!$E$8,2),IF(AND($L50+$M50&gt;=2600,$L50&gt;=2600,$M50&lt;2600),ROUND((ROUND($M50*9%,2)+ROUND(((2600-$M50)/$L50)*$N50,2))*'umowa o pracę'!$E$8,2),0)))),0)))&gt;$J50,$J50,IF(AND($K50=1,$I50&gt;0),ROUND(IF($L50+$M50&gt;=2600,2600*'umowa o pracę'!$E$8,($L50+$M50)*'umowa o pracę'!$E$8),2)+IF($M50=0,ROUND(IF($L50&gt;2600,ROUND($O50/$L50*2600,2),$O50)*'umowa o pracę'!$E$8,2),ROUND(IF($L50&gt;2600,ROUND($O50/$L50*2600,2),$O50)*'umowa o pracę'!$E$8,2)),ROUND(IF($L50+$M50&gt;=2600,2600*'umowa o pracę'!$E$8,($L50+$M50)*'umowa o pracę'!$E$8),2)-IF($M50=0,ROUND(ROUND(IF($L50&gt;2600,ROUND($N50/$L50*2600,2),$N50),2)*'umowa o pracę'!$E$8,2),IF($M50&gt;0,IF($L50+$M50&lt;2600,ROUND(ROUND($N50+ROUND($M50*9%,2),2)*'umowa o pracę'!$E$8,2),IF(AND($L50+$M50&gt;=2600,$M50&lt;2600,$L50&lt;2600),ROUND((ROUND(((2600-$M50)/$L50)*$N50,2)+ROUND($M50*9%,2))*'umowa o pracę'!$E$8,2),IF(AND($L50+$M50&gt;=2600,$M50&gt;=2600),ROUND((ROUND(2600*9%,2))*'umowa o pracę'!$E$8,2),IF(AND($L50+$M50&gt;=2600,$L50&gt;=2600,$M50&lt;2600),ROUND((ROUND($M50*9%,2)+ROUND(((2600-$M50)/$L50)*$N50,2))*'umowa o pracę'!$E$8,2),0)))),0))))&gt;$J50,$J50,IF(IF(AND($K50=1,$I50&gt;0),ROUND(IF($L50+$M50&gt;=2600,2600*'umowa o pracę'!$E$8,($L50+$M50)*'umowa o pracę'!$E$8),2)+IF($M50=0,ROUND(IF($L50&gt;2600,ROUND($O50/$L50*2600,2),$O50)*'umowa o pracę'!$E$8,2),ROUND(IF($L50&gt;2600,ROUND($O50/$L50*2600,2),$O50)*'umowa o pracę'!$E$8,2)),ROUND(IF($L50+$M50&gt;=2600,2600*'umowa o pracę'!$E$8,($L50+$M50)*'umowa o pracę'!$E$8),2)-IF($M50=0,ROUND(ROUND(IF($L50&gt;2600,ROUND($N50/$L50*2600,2),$N50),2)*'umowa o pracę'!$E$8,2),IF($M50&gt;0,IF($L50+$M50&lt;2600,ROUND(ROUND($N50+ROUND($M50*9%,2),2)*'umowa o pracę'!$E$8,2),IF(AND($L50+$M50&gt;=2600,$M50&lt;2600,$L50&lt;2600),ROUND((ROUND(((2600-$M50)/$L50)*$N50,2)+ROUND($M50*9%,2))*'umowa o pracę'!$E$8,2),IF(AND($L50+$M50&gt;=2600,$M50&gt;=2600),ROUND((ROUND(2600*9%,2))*'umowa o pracę'!$E$8,2),IF(AND($L50+$M50&gt;=2600,$L50&gt;=2600,$M50&lt;2600),ROUND((ROUND($M50*9%,2)+ROUND(((2600-$M50)/$L50)*$N50,2))*'umowa o pracę'!$E$8,2),0)))),0)))&gt;$J50,$J50,IF(AND($K50=1,$I50&gt;0),ROUND(IF($L50+$M50&gt;=2600,2600*'umowa o pracę'!$E$8,($L50+$M50)*'umowa o pracę'!$E$8),2)+IF($M50=0,ROUND(IF($L50&gt;2600,ROUND($O50/$L50*2600,2),$O50)*'umowa o pracę'!$E$8,2),ROUND(IF($L50&gt;2600,ROUND($O50/$L50*2600,2),$O50)*'umowa o pracę'!$E$8,2)),ROUND(IF($L50+$M50&gt;=2600,2600*'umowa o pracę'!$E$8,($L50+$M50)*'umowa o pracę'!$E$8),2)-IF(AND($M50=0,I50&gt;0),ROUND(ROUND(IF($L50&gt;2600,ROUND($N50/$L50*2600,2),$N50),2)*'umowa o pracę'!$E$8,2),IF($M50&gt;0,IF($L50+$M50&lt;2600,ROUND(ROUND($N50+ROUND($M50*9%,2),2)*'umowa o pracę'!$E$8,2),IF(AND($L50+$M50&gt;=2600,$M50&lt;2600,$L50&lt;2600),ROUND((ROUND(((2600-$M50)/$L50)*$N50,2)+ROUND($M50*9%,2))*'umowa o pracę'!$E$8,2),IF(AND($L50+$M50&gt;=2600,$M50&gt;=2600),ROUND((ROUND(2600*9%,2))*'umowa o pracę'!$E$8,2),IF(AND($L50+$M50&gt;=2600,$L50&gt;=2600,$M50&lt;2600),ROUND((ROUND($M50*9%,2)+ROUND(((2600-$M50)/$L50)*$N50,2))*'umowa o pracę'!$E$8,2),0)))),0)))))</f>
        <v>0</v>
      </c>
      <c r="R50" s="252">
        <f>IF(IF(IF(AND($K50=1,$I50&gt;0),ROUND(IF($L50+$M50&gt;=2800,2800*'umowa o pracę'!$E$8,($L50+$M50)*'umowa o pracę'!$E$8),2)+IF($M50=0,ROUND(IF($L50&gt;2800,ROUND($O50/$L50*2800,2),$O50)*'umowa o pracę'!$E$8,2),ROUND(IF($L50&gt;2800,ROUND($O50/$L50*2800,2),$O50)*'umowa o pracę'!$E$8,2)),ROUND(IF($L50+$M50&gt;=2800,2800*'umowa o pracę'!$E$8,($L50+$M50)*'umowa o pracę'!$E$8),2)-IF($M50=0,ROUND(ROUND(IF($L50&gt;2800,ROUND($N50/$L50*2800,2),$N50),2)*'umowa o pracę'!$E$8,2),IF($M50&gt;0,IF($L50+$M50&lt;2800,ROUND(ROUND($N50+ROUND($M50*9%,2),2)*'umowa o pracę'!$E$8,2),IF(AND($L50+$M50&gt;=2800,$M50&lt;2800,$L50&lt;2800),ROUND((ROUND(((2800-$M50)/$L50)*$N50,2)+ROUND($M50*9%,2))*'umowa o pracę'!$E$8,2),IF(AND($L50+$M50&gt;=2800,$M50&gt;=2800),ROUND((ROUND(2800*9%,2))*'umowa o pracę'!$E$8,2),IF(AND($L50+$M50&gt;=2800,$L50&gt;=2800,$M50&lt;2800),ROUND((ROUND($M50*9%,2)+ROUND(((2800-$M50)/$L50)*$N50,2))*'umowa o pracę'!$E$8,2),0)))),0)))&gt;$J50,$J50,IF(AND($K50=1,$I50&gt;0),ROUND(IF($L50+$M50&gt;=2800,2800*'umowa o pracę'!$E$8,($L50+$M50)*'umowa o pracę'!$E$8),2)+IF($M50=0,ROUND(IF($L50&gt;2800,ROUND($O50/$L50*2800,2),$O50)*'umowa o pracę'!$E$8,2),ROUND(IF($L50&gt;2800,ROUND($O50/$L50*2800,2),$O50)*'umowa o pracę'!$E$8,2)),ROUND(IF($L50+$M50&gt;=2800,2800*'umowa o pracę'!$E$8,($L50+$M50)*'umowa o pracę'!$E$8),2)-IF($M50=0,ROUND(ROUND(IF($L50&gt;2800,ROUND($N50/$L50*2800,2),$N50),2)*'umowa o pracę'!$E$8,2),IF($M50&gt;0,IF($L50+$M50&lt;2800,ROUND(ROUND($N50+ROUND($M50*9%,2),2)*'umowa o pracę'!$E$8,2),IF(AND($L50+$M50&gt;=2800,$M50&lt;2800,$L50&lt;2800),ROUND((ROUND(((2800-$M50)/$L50)*$N50,2)+ROUND($M50*9%,2))*'umowa o pracę'!$E$8,2),IF(AND($L50+$M50&gt;=2800,$M50&gt;=2800),ROUND((ROUND(2800*9%,2))*'umowa o pracę'!$E$8,2),IF(AND($L50+$M50&gt;=2800,$L50&gt;=2800,$M50&lt;2800),ROUND((ROUND($M50*9%,2)+ROUND(((2800-$M50)/$L50)*$N50,2))*'umowa o pracę'!$E$8,2),0)))),0))))&gt;$J50,$J50,IF(IF(AND($K50=1,$I50&gt;0),ROUND(IF($L50+$M50&gt;=2800,2800*'umowa o pracę'!$E$8,($L50+$M50)*'umowa o pracę'!$E$8),2)+IF($M50=0,ROUND(IF($L50&gt;2800,ROUND($O50/$L50*2800,2),$O50)*'umowa o pracę'!$E$8,2),ROUND(IF($L50&gt;2800,ROUND($O50/$L50*2800,2),$O50)*'umowa o pracę'!$E$8,2)),ROUND(IF($L50+$M50&gt;=2800,2800*'umowa o pracę'!$E$8,($L50+$M50)*'umowa o pracę'!$E$8),2)-IF($M50=0,ROUND(ROUND(IF($L50&gt;2800,ROUND($N50/$L50*2800,2),$N50),2)*'umowa o pracę'!$E$8,2),IF($M50&gt;0,IF($L50+$M50&lt;2800,ROUND(ROUND($N50+ROUND($M50*9%,2),2)*'umowa o pracę'!$E$8,2),IF(AND($L50+$M50&gt;=2800,$M50&lt;2800,$L50&lt;2800),ROUND((ROUND(((2800-$M50)/$L50)*$N50,2)+ROUND($M50*9%,2))*'umowa o pracę'!$E$8,2),IF(AND($L50+$M50&gt;=2800,$M50&gt;=2800),ROUND((ROUND(2800*9%,2))*'umowa o pracę'!$E$8,2),IF(AND($L50+$M50&gt;=2800,$L50&gt;=2800,$M50&lt;2800),ROUND((ROUND($M50*9%,2)+ROUND(((2800-$M50)/$L50)*$N50,2))*'umowa o pracę'!$E$8,2),0)))),0)))&gt;$J50,$J50,IF(AND($K50=1,$I50&gt;0),ROUND(IF($L50+$M50&gt;=2800,2800*'umowa o pracę'!$E$8,($L50+$M50)*'umowa o pracę'!$E$8),2)+IF($M50=0,ROUND(IF($L50&gt;2800,ROUND($O50/$L50*2800,2),$O50)*'umowa o pracę'!$E$8,2),ROUND(IF($L50&gt;2800,ROUND($O50/$L50*2800,2),$O50)*'umowa o pracę'!$E$8,2)),ROUND(IF($L50+$M50&gt;=2800,2800*'umowa o pracę'!$E$8,($L50+$M50)*'umowa o pracę'!$E$8),2)-IF(AND($M50=0,I50&gt;0),ROUND(ROUND(IF($L50&gt;2800,ROUND($N50/$L50*2800,2),$N50),2)*'umowa o pracę'!$E$8,2),IF($M50&gt;0,IF($L50+$M50&lt;2800,ROUND(ROUND($N50+ROUND($M50*9%,2),2)*'umowa o pracę'!$E$8,2),IF(AND($L50+$M50&gt;=2800,$M50&lt;2800,$L50&lt;2800),ROUND((ROUND(((2800-$M50)/$L50)*$N50,2)+ROUND($M50*9%,2))*'umowa o pracę'!$E$8,2),IF(AND($L50+$M50&gt;=2800,$M50&gt;=2800),ROUND((ROUND(2800*9%,2))*'umowa o pracę'!$E$8,2),IF(AND($L50+$M50&gt;=2800,$L50&gt;=2800,$M50&lt;2800),ROUND((ROUND($M50*9%,2)+ROUND(((2800-$M50)/$L50)*$N50,2))*'umowa o pracę'!$E$8,2),0)))),0)))))</f>
        <v>0</v>
      </c>
      <c r="S50" s="32">
        <f>IF('umowa o pracę'!$E$7=2020,IF(IF($K50=1,IF($M50=0,ROUND(IF($L50&gt;2600,ROUND($N50/$L50*2600,2),$N50)*'umowa o pracę'!$E$8,2),IF($L50+$M50&lt;2600,ROUND(ROUND($N50+ROUND($M50*9%,2),2)*'umowa o pracę'!$E$8,2),IF(AND($L50+$M50&gt;=2600,$L50&lt;2600),ROUND((ROUND($N50+ROUND((2600-$L50)*9%,2),2))*'umowa o pracę'!$E$8,2),IF(AND($L50+$M50&gt;=2600,$L50&gt;=2600),ROUND(ROUND($N50/$L50*2600,2)*'umowa o pracę'!$E$8,2),0)))),0)&gt;$H50,$H50,IF($K50=1,IF($M50=0,ROUND(IF($L50&gt;2600,ROUND($N50/$L50*2600,2),$N50)*'umowa o pracę'!$E$8,2),IF($L50+$M50&lt;2600,ROUND(ROUND($N50+ROUND($M50*9%,2),2)*'umowa o pracę'!$E$8,2),IF(AND($L50+$M50&gt;=2600,$L50&lt;2600),ROUND((ROUND($N50+ROUND((2600-$L50)*9%,2),2))*'umowa o pracę'!$E$8,2),IF(AND($L50+$M50&gt;=2600,$L50&gt;=2600),ROUND(ROUND($N50/$L50*2600,2)*'umowa o pracę'!$E$8,2),0)))),0)),IF('umowa o pracę'!$E$7=2021,IF(IF($K50=1,IF($M50=0,ROUND(IF($L50&gt;2800,ROUND($N50/$L50*2800,2),$N50)*'umowa o pracę'!$E$8,2),IF($L50+$M50&lt;2800,ROUND(ROUND($N50+ROUND($M50*9%,2),2)*'umowa o pracę'!$E$8,2),IF(AND($L50+$M50&gt;=2800,$L50&lt;2800),ROUND((ROUND($N50+ROUND((2800-$L50)*9%,2),2))*'umowa o pracę'!$E$8,2),IF(AND($L50+$M50&gt;=2800,$L50&gt;=2800),ROUND(ROUND($N50/$L50*2800,2)*'umowa o pracę'!$E$8,2),0)))),0)&gt;$H50,$H50,IF($K50=1,IF($M50=0,ROUND(IF($L50&gt;2800,ROUND($N50/$L50*2800,2),$N50)*'umowa o pracę'!$E$8,2),IF($L50+$M50&lt;2800,ROUND(ROUND($N50+ROUND($M50*9%,2),2)*'umowa o pracę'!$E$8,2),IF(AND($L50+$M50&gt;=2800,$L50&lt;2800),ROUND((ROUND($N50+ROUND((2800-$L50)*9%,2),2))*'umowa o pracę'!$E$8,2),IF(AND($L50+$M50&gt;=2800,$L50&gt;=2800),ROUND(ROUND($N50/$L50*2800,2)*'umowa o pracę'!$E$8,2),0)))),0)),0))</f>
        <v>0</v>
      </c>
      <c r="T50" s="32">
        <f>IF('umowa o pracę'!$E$7=2020,IF(IF($K50=1,IF($M50=0,ROUND(IF($L50&gt;2600,ROUND($O50/$L50*2600,2),$O50)*'umowa o pracę'!$E$8,2),ROUND(IF($L50&gt;2600,ROUND($O50/$L50*2600,2),$O50)*'umowa o pracę'!$E$8,2)),0)&gt;$I50,$I50,IF($K50=1,IF($M50=0,ROUND(IF($L50&gt;2600,ROUND($O50/$L50*2600,2),$O50)*'umowa o pracę'!$E$8,2),ROUND(IF($L50&gt;2600,ROUND($O50/$L50*2600,2),$O50)*'umowa o pracę'!$E$8,2)),0)),IF('umowa o pracę'!$E$7=2021,IF(IF($K50=1,IF($M50=0,ROUND(IF($L50&gt;2800,ROUND($O50/$L50*2800,2),$O50)*'umowa o pracę'!$E$8,2),ROUND(IF($L50&gt;2800,ROUND($O50/$L50*2800,2),$O50)*'umowa o pracę'!$E$8,2)),0)&gt;$I50,$I50,IF($K50=1,IF($M50=0,ROUND(IF($L50&gt;2800,ROUND($O50/$L50*2800,2),$O50)*'umowa o pracę'!$E$8,2),ROUND(IF($L50&gt;2800,ROUND($O50/$L50*2800,2),$O50)*'umowa o pracę'!$E$8,2)),0)),0))</f>
        <v>0</v>
      </c>
      <c r="U50" s="51">
        <f>IF('umowa o pracę'!$E$7=2020,$Q50,IF('umowa o pracę'!$E$7=2021,$R50,0))</f>
        <v>0</v>
      </c>
      <c r="V50" s="53">
        <f t="shared" si="0"/>
        <v>1</v>
      </c>
      <c r="W50" s="54">
        <f>IF('umowa o pracę'!$E$6&lt;2,0,$L50)</f>
        <v>0</v>
      </c>
      <c r="X50" s="54">
        <f>IF('umowa o pracę'!$E$6&lt;2,0,$M50)</f>
        <v>0</v>
      </c>
      <c r="Y50" s="55">
        <f>IF('umowa o pracę'!$E$6&lt;2,0,$N50)</f>
        <v>0</v>
      </c>
      <c r="Z50" s="55">
        <f>IF('umowa o pracę'!$E$6&lt;2,0,$O50)</f>
        <v>0</v>
      </c>
      <c r="AA50" s="32">
        <f>IF('umowa o pracę'!$E$7=2020,ROUND(IF($W50&gt;=2600,2600*'umowa o pracę'!$E$8,$W50*'umowa o pracę'!$E$8),2),IF('umowa o pracę'!$E$7=2021,ROUND(IF($W50&gt;=2800,2800*'umowa o pracę'!$E$8,$W50*'umowa o pracę'!$E$8),2),0))</f>
        <v>0</v>
      </c>
      <c r="AB50" s="32">
        <f>IF(IF(IF(AND($V50=1,$I50&gt;0),ROUND(IF($W50+$X50&gt;=2600,2600*'umowa o pracę'!$E$8,($W50+$X50)*'umowa o pracę'!$E$8),2)+IF($X50=0,ROUND(IF($W50&gt;2600,ROUND($Z50/$W50*2600,2),$Z50)*'umowa o pracę'!$E$8,2),ROUND(IF($W50&gt;2600,ROUND($Z50/$W50*2600,2),$Z50)*'umowa o pracę'!$E$8,2)),ROUND(IF($W50+$X50&gt;=2600,2600*'umowa o pracę'!$E$8,($W50+$X50)*'umowa o pracę'!$E$8),2)-IF($X50=0,ROUND(ROUND(IF($W50&gt;2600,ROUND($Y50/$W50*2600,2),$Y50),2)*'umowa o pracę'!$E$8,2),IF($X50&gt;0,IF($W50+$X50&lt;2600,ROUND(ROUND($Y50+ROUND($X50*9%,2),2)*'umowa o pracę'!$E$8,2),IF(AND($W50+$X50&gt;=2600,$X50&lt;2600,$W50&lt;2600),ROUND((ROUND(((2600-$X50)/$W50)*$Y50,2)+ROUND($X50*9%,2))*'umowa o pracę'!$E$8,2),IF(AND($W50+$X50&gt;=2600,$X50&gt;=2600),ROUND((ROUND(2600*9%,2))*'umowa o pracę'!$E$8,2),IF(AND($W50+$X50&gt;=2600,$W50&gt;=2600,$X50&lt;2600),ROUND((ROUND($X50*9%,2)+ROUND(((2600-$X50)/$W50)*$Y50,2))*'umowa o pracę'!$E$8,2),0)))),0)))&gt;$J50,$J50,IF(AND($V50=1,$I50&gt;0),ROUND(IF($W50+$X50&gt;=2600,2600*'umowa o pracę'!$E$8,($W50+$X50)*'umowa o pracę'!$E$8),2)+IF($X50=0,ROUND(IF($W50&gt;2600,ROUND($Z50/$W50*2600,2),$Z50)*'umowa o pracę'!$E$8,2),ROUND(IF($W50&gt;2600,ROUND($Z50/$W50*2600,2),$Z50)*'umowa o pracę'!$E$8,2)),ROUND(IF($W50+$X50&gt;=2600,2600*'umowa o pracę'!$E$8,($W50+$X50)*'umowa o pracę'!$E$8),2)-IF($X50=0,ROUND(ROUND(IF($W50&gt;2600,ROUND($Y50/$W50*2600,2),$Y50),2)*'umowa o pracę'!$E$8,2),IF($X50&gt;0,IF($W50+$X50&lt;2600,ROUND(ROUND($Y50+ROUND($X50*9%,2),2)*'umowa o pracę'!$E$8,2),IF(AND($W50+$X50&gt;=2600,$X50&lt;2600,$W50&lt;2600),ROUND((ROUND(((2600-$X50)/$W50)*$Y50,2)+ROUND($X50*9%,2))*'umowa o pracę'!$E$8,2),IF(AND($W50+$X50&gt;=2600,$X50&gt;=2600),ROUND((ROUND(2600*9%,2))*'umowa o pracę'!$E$8,2),IF(AND($W50+$X50&gt;=2600,$W50&gt;=2600,$X50&lt;2600),ROUND((ROUND($X50*9%,2)+ROUND(((2600-$X50)/$W50)*$Y50,2))*'umowa o pracę'!$E$8,2),0)))),0))))&gt;$J50,$J50,IF(IF(AND($V50=1,$I50&gt;0),ROUND(IF($W50+$X50&gt;=2600,2600*'umowa o pracę'!$E$8,($W50+$X50)*'umowa o pracę'!$E$8),2)+IF($X50=0,ROUND(IF($W50&gt;2600,ROUND($Z50/$W50*2600,2),$Z50)*'umowa o pracę'!$E$8,2),ROUND(IF($W50&gt;2600,ROUND($Z50/$W50*2600,2),$Z50)*'umowa o pracę'!$E$8,2)),ROUND(IF($W50+$X50&gt;=2600,2600*'umowa o pracę'!$E$8,($W50+$X50)*'umowa o pracę'!$E$8),2)-IF($X50=0,ROUND(ROUND(IF($W50&gt;2600,ROUND($Y50/$W50*2600,2),$Y50),2)*'umowa o pracę'!$E$8,2),IF($X50&gt;0,IF($W50+$X50&lt;2600,ROUND(ROUND($Y50+ROUND($X50*9%,2),2)*'umowa o pracę'!$E$8,2),IF(AND($W50+$X50&gt;=2600,$X50&lt;2600,$W50&lt;2600),ROUND((ROUND(((2600-$X50)/$W50)*$Y50,2)+ROUND($X50*9%,2))*'umowa o pracę'!$E$8,2),IF(AND($W50+$X50&gt;=2600,$X50&gt;=2600),ROUND((ROUND(2600*9%,2))*'umowa o pracę'!$E$8,2),IF(AND($W50+$X50&gt;=2600,$W50&gt;=2600,$X50&lt;2600),ROUND((ROUND($X50*9%,2)+ROUND(((2600-$X50)/$W50)*$Y50,2))*'umowa o pracę'!$E$8,2),0)))),0)))&gt;$J50,$J50,IF(AND($V50=1,$I50&gt;0),ROUND(IF($W50+$X50&gt;=2600,2600*'umowa o pracę'!$E$8,($W50+$X50)*'umowa o pracę'!$E$8),2)+IF($X50=0,ROUND(IF($W50&gt;2600,ROUND($Z50/$W50*2600,2),$Z50)*'umowa o pracę'!$E$8,2),ROUND(IF($W50&gt;2600,ROUND($Z50/$W50*2600,2),$Z50)*'umowa o pracę'!$E$8,2)),ROUND(IF($W50+$X50&gt;=2600,2600*'umowa o pracę'!$E$8,($W50+$X50)*'umowa o pracę'!$E$8),2)-IF(AND($X50=0,I50&gt;0),ROUND(ROUND(IF($W50&gt;2600,ROUND($Y50/$W50*2600,2),$Y50),2)*'umowa o pracę'!$E$8,2),IF($X50&gt;0,IF($W50+$X50&lt;2600,ROUND(ROUND($Y50+ROUND($X50*9%,2),2)*'umowa o pracę'!$E$8,2),IF(AND($W50+$X50&gt;=2600,$X50&lt;2600,$W50&lt;2600),ROUND((ROUND(((2600-$X50)/$W50)*$Y50,2)+ROUND($X50*9%,2))*'umowa o pracę'!$E$8,2),IF(AND($W50+$X50&gt;=2600,$X50&gt;=2600),ROUND((ROUND(2600*9%,2))*'umowa o pracę'!$E$8,2),IF(AND($W50+$X50&gt;=2600,$W50&gt;=2600,$X50&lt;2600),ROUND((ROUND($X50*9%,2)+ROUND(((2600-$X50)/$W50)*$Y50,2))*'umowa o pracę'!$E$8,2),0)))),0)))))</f>
        <v>0</v>
      </c>
      <c r="AC50" s="32">
        <f>IF(IF(IF(AND($V50=1,$I50&gt;0),ROUND(IF($W50+$X50&gt;=2800,2800*'umowa o pracę'!$E$8,($W50+$X50)*'umowa o pracę'!$E$8),2)+IF($X50=0,ROUND(IF($W50&gt;2800,ROUND($Z50/$W50*2800,2),$Z50)*'umowa o pracę'!$E$8,2),ROUND(IF($W50&gt;2800,ROUND($Z50/$W50*2800,2),$Z50)*'umowa o pracę'!$E$8,2)),ROUND(IF($W50+$X50&gt;=2800,2800*'umowa o pracę'!$E$8,($W50+$X50)*'umowa o pracę'!$E$8),2)-IF($X50=0,ROUND(ROUND(IF($W50&gt;2800,ROUND($Y50/$W50*2800,2),$Y50),2)*'umowa o pracę'!$E$8,2),IF($X50&gt;0,IF($W50+$X50&lt;2800,ROUND(ROUND($Y50+ROUND($X50*9%,2),2)*'umowa o pracę'!$E$8,2),IF(AND($W50+$X50&gt;=2800,$X50&lt;2800,$W50&lt;2800),ROUND((ROUND(((2800-$X50)/$W50)*$Y50,2)+ROUND($X50*9%,2))*'umowa o pracę'!$E$8,2),IF(AND($W50+$X50&gt;=2800,$X50&gt;=2800),ROUND((ROUND(2800*9%,2))*'umowa o pracę'!$E$8,2),IF(AND($W50+$X50&gt;=2800,$W50&gt;=2800,$X50&lt;2800),ROUND((ROUND($X50*9%,2)+ROUND(((2800-$X50)/$W50)*$Y50,2))*'umowa o pracę'!$E$8,2),0)))),0)))&gt;$J50,$J50,IF(AND($V50=1,$I50&gt;0),ROUND(IF($W50+$X50&gt;=2800,2800*'umowa o pracę'!$E$8,($W50+$X50)*'umowa o pracę'!$E$8),2)+IF($X50=0,ROUND(IF($W50&gt;2800,ROUND($Z50/$W50*2800,2),$Z50)*'umowa o pracę'!$E$8,2),ROUND(IF($W50&gt;2800,ROUND($Z50/$W50*2800,2),$Z50)*'umowa o pracę'!$E$8,2)),ROUND(IF($W50+$X50&gt;=2800,2800*'umowa o pracę'!$E$8,($W50+$X50)*'umowa o pracę'!$E$8),2)-IF($X50=0,ROUND(ROUND(IF($W50&gt;2800,ROUND($Y50/$W50*2800,2),$Y50),2)*'umowa o pracę'!$E$8,2),IF($X50&gt;0,IF($W50+$X50&lt;2800,ROUND(ROUND($Y50+ROUND($X50*9%,2),2)*'umowa o pracę'!$E$8,2),IF(AND($W50+$X50&gt;=2800,$X50&lt;2800,$W50&lt;2800),ROUND((ROUND(((2800-$X50)/$W50)*$Y50,2)+ROUND($X50*9%,2))*'umowa o pracę'!$E$8,2),IF(AND($W50+$X50&gt;=2800,$X50&gt;=2800),ROUND((ROUND(2800*9%,2))*'umowa o pracę'!$E$8,2),IF(AND($W50+$X50&gt;=2800,$W50&gt;=2800,$X50&lt;2800),ROUND((ROUND($X50*9%,2)+ROUND(((2800-$X50)/$W50)*$Y50,2))*'umowa o pracę'!$E$8,2),0)))),0))))&gt;$J50,$J50,IF(IF(AND($V50=1,$I50&gt;0),ROUND(IF($W50+$X50&gt;=2800,2800*'umowa o pracę'!$E$8,($W50+$X50)*'umowa o pracę'!$E$8),2)+IF($X50=0,ROUND(IF($W50&gt;2800,ROUND($Z50/$W50*2800,2),$Z50)*'umowa o pracę'!$E$8,2),ROUND(IF($W50&gt;2800,ROUND($Z50/$W50*2800,2),$Z50)*'umowa o pracę'!$E$8,2)),ROUND(IF($W50+$X50&gt;=2800,2800*'umowa o pracę'!$E$8,($W50+$X50)*'umowa o pracę'!$E$8),2)-IF($X50=0,ROUND(ROUND(IF($W50&gt;2800,ROUND($Y50/$W50*2800,2),$Y50),2)*'umowa o pracę'!$E$8,2),IF($X50&gt;0,IF($W50+$X50&lt;2800,ROUND(ROUND($Y50+ROUND($X50*9%,2),2)*'umowa o pracę'!$E$8,2),IF(AND($W50+$X50&gt;=2800,$X50&lt;2800,$W50&lt;2800),ROUND((ROUND(((2800-$X50)/$W50)*$Y50,2)+ROUND($X50*9%,2))*'umowa o pracę'!$E$8,2),IF(AND($W50+$X50&gt;=2800,$X50&gt;=2800),ROUND((ROUND(2800*9%,2))*'umowa o pracę'!$E$8,2),IF(AND($W50+$X50&gt;=2800,$W50&gt;=2800,$X50&lt;2800),ROUND((ROUND($X50*9%,2)+ROUND(((2800-$X50)/$W50)*$Y50,2))*'umowa o pracę'!$E$8,2),0)))),0)))&gt;$J50,$J50,IF(AND($V50=1,$I50&gt;0),ROUND(IF($W50+$X50&gt;=2800,2800*'umowa o pracę'!$E$8,($W50+$X50)*'umowa o pracę'!$E$8),2)+IF($X50=0,ROUND(IF($W50&gt;2800,ROUND($Z50/$W50*2800,2),$Z50)*'umowa o pracę'!$E$8,2),ROUND(IF($W50&gt;2800,ROUND($Z50/$W50*2800,2),$Z50)*'umowa o pracę'!$E$8,2)),ROUND(IF($W50+$X50&gt;=2800,2800*'umowa o pracę'!$E$8,($W50+$X50)*'umowa o pracę'!$E$8),2)-IF(AND($X50=0,I50&gt;0),ROUND(ROUND(IF($W50&gt;2800,ROUND($Y50/$W50*2800,2),$Y50),2)*'umowa o pracę'!$E$8,2),IF($X50&gt;0,IF($W50+$X50&lt;2800,ROUND(ROUND($Y50+ROUND($X50*9%,2),2)*'umowa o pracę'!$E$8,2),IF(AND($W50+$X50&gt;=2800,$X50&lt;2800,$W50&lt;2800),ROUND((ROUND(((2800-$X50)/$W50)*$Y50,2)+ROUND($X50*9%,2))*'umowa o pracę'!$E$8,2),IF(AND($W50+$X50&gt;=2800,$X50&gt;=2800),ROUND((ROUND(2800*9%,2))*'umowa o pracę'!$E$8,2),IF(AND($W50+$X50&gt;=2800,$W50&gt;=2800,$X50&lt;2800),ROUND((ROUND($X50*9%,2)+ROUND(((2800-$X50)/$W50)*$Y50,2))*'umowa o pracę'!$E$8,2),0)))),0)))))</f>
        <v>0</v>
      </c>
      <c r="AD50" s="32">
        <f>IF('umowa o pracę'!$E$7=2020,IF(IF($V50=1,IF($X50=0,ROUND(IF($W50&gt;2600,ROUND($Y50/$W50*2600,2),$Y50)*'umowa o pracę'!$E$8,2),IF($W50+$X50&lt;2600,ROUND(ROUND($Y50+ROUND($X50*9%,2),2)*'umowa o pracę'!$E$8,2),IF(AND($W50+$X50&gt;=2600,$W50&lt;2600),ROUND((ROUND($Y50+ROUND((2600-$W50)*9%,2),2))*'umowa o pracę'!$E$8,2),IF(AND($W50+$X50&gt;=2600,$W50&gt;=2600),ROUND(ROUND($Y50/$W50*2600,2)*'umowa o pracę'!$E$8,2),0)))),0)&gt;$H50,$H50,IF($V50=1,IF($X50=0,ROUND(IF($W50&gt;2600,ROUND($Y50/$W50*2600,2),$Y50)*'umowa o pracę'!$E$8,2),IF($W50+$X50&lt;2600,ROUND(ROUND($Y50+ROUND($X50*9%,2),2)*'umowa o pracę'!$E$8,2),IF(AND($W50+$X50&gt;=2600,$W50&lt;2600),ROUND((ROUND($Y50+ROUND((2600-$W50)*9%,2),2))*'umowa o pracę'!$E$8,2),IF(AND($W50+$X50&gt;=2600,$W50&gt;=2600),ROUND(ROUND($Y50/$W50*2600,2)*'umowa o pracę'!$E$8,2),0)))),0)),IF('umowa o pracę'!$E$7=2021,IF(IF($V50=1,IF($X50=0,ROUND(IF($W50&gt;2800,ROUND($Y50/$W50*2800,2),$Y50)*'umowa o pracę'!$E$8,2),IF($W50+$X50&lt;2800,ROUND(ROUND($Y50+ROUND($X50*9%,2),2)*'umowa o pracę'!$E$8,2),IF(AND($W50+$X50&gt;=2800,$W50&lt;2800),ROUND((ROUND($Y50+ROUND((2800-$W50)*9%,2),2))*'umowa o pracę'!$E$8,2),IF(AND($W50+$X50&gt;=2800,$W50&gt;=2800),ROUND(ROUND($Y50/$W50*2800,2)*'umowa o pracę'!$E$8,2),0)))),0)&gt;$H50,$H50,IF($V50=1,IF($X50=0,ROUND(IF($W50&gt;2800,ROUND($Y50/$W50*2800,2),$Y50)*'umowa o pracę'!$E$8,2),IF($W50+$X50&lt;2800,ROUND(ROUND($Y50+ROUND($X50*9%,2),2)*'umowa o pracę'!$E$8,2),IF(AND($W50+$X50&gt;=2800,$W50&lt;2800),ROUND((ROUND($Y50+ROUND((2800-$W50)*9%,2),2))*'umowa o pracę'!$E$8,2),IF(AND($W50+$X50&gt;=2800,$W50&gt;=2800),ROUND(ROUND($Y50/$W50*2800,2)*'umowa o pracę'!$E$8,2),0)))),0)),0))</f>
        <v>0</v>
      </c>
      <c r="AE50" s="32">
        <f>IF('umowa o pracę'!$E$7=2020,IF(IF($V50=1,IF($X50=0,ROUND(IF($W50&gt;2600,ROUND($Z50/$W50*2600,2),$Z50)*'umowa o pracę'!$E$8,2),ROUND(IF($W50&gt;2600,ROUND($Z50/$W50*2600,2),$Z50)*'umowa o pracę'!$E$8,2)),0)&gt;$I50,$I50,IF($V50=1,IF($X50=0,ROUND(IF($W50&gt;2600,ROUND($Z50/$W50*2600,2),$Z50)*'umowa o pracę'!$E$8,2),ROUND(IF($W50&gt;2600,ROUND($Z50/$W50*2600,2),$Z50)*'umowa o pracę'!$E$8,2)),0)),IF('umowa o pracę'!$E$7=2021,IF(IF($V50=1,IF($X50=0,ROUND(IF($W50&gt;2800,ROUND($Z50/$W50*2800,2),$Z50)*'umowa o pracę'!$E$8,2),ROUND(IF($W50&gt;2800,ROUND($Z50/$W50*2800,2),$Z50)*'umowa o pracę'!$E$8,2)),0)&gt;$I50,$I50,IF($V50=1,IF($X50=0,ROUND(IF($W50&gt;2800,ROUND($Z50/$W50*2800,2),$Z50)*'umowa o pracę'!$E$8,2),ROUND(IF($W50&gt;2800,ROUND($Z50/$W50*2800,2),$Z50)*'umowa o pracę'!$E$8,2)),0)),0))</f>
        <v>0</v>
      </c>
      <c r="AF50" s="56">
        <f>IF('umowa o pracę'!$E$7=2020,$AB50,IF('umowa o pracę'!$E$7=2021,$AC50,0))</f>
        <v>0</v>
      </c>
      <c r="AG50" s="53">
        <f t="shared" si="1"/>
        <v>1</v>
      </c>
      <c r="AH50" s="39">
        <f>IF('umowa o pracę'!$E$6&lt;3,0,$L50)</f>
        <v>0</v>
      </c>
      <c r="AI50" s="39">
        <f>IF('umowa o pracę'!$E$6&lt;3,0,$M50)</f>
        <v>0</v>
      </c>
      <c r="AJ50" s="55">
        <f>IF('umowa o pracę'!$E$6&lt;3,0,$N50)</f>
        <v>0</v>
      </c>
      <c r="AK50" s="55">
        <f>IF('umowa o pracę'!$E$6&lt;3,0,$O50)</f>
        <v>0</v>
      </c>
      <c r="AL50" s="32">
        <f>IF('umowa o pracę'!$E$7=2020,ROUND(IF($AH50&gt;=2600,2600*'umowa o pracę'!$E$8,$AH50*'umowa o pracę'!$E$8),2),IF('umowa o pracę'!$E$7=2021,ROUND(IF($AH50&gt;=2800,2800*'umowa o pracę'!$E$8,$AH50*'umowa o pracę'!$E$8),2),0))</f>
        <v>0</v>
      </c>
      <c r="AM50" s="32">
        <f>IF(IF(IF(AND($AG50=1,$I50&gt;0),ROUND(IF($AH50+$AI50&gt;=2600,2600*'umowa o pracę'!$E$8,($AH50+$AI50)*'umowa o pracę'!$E$8),2)+IF($AI50=0,ROUND(IF($AH50&gt;2600,ROUND($AK50/$AH50*2600,2),$AK50)*'umowa o pracę'!$E$8,2),ROUND(IF($AH50&gt;2600,ROUND($AK50/$AH50*2600,2),$AK50)*'umowa o pracę'!$E$8,2)),ROUND(IF($AH50+$AI50&gt;=2600,2600*'umowa o pracę'!$E$8,($AH50+$AI50)*'umowa o pracę'!$E$8),2)-IF($AI50=0,ROUND(ROUND(IF($AH50&gt;2600,ROUND($AJ50/$AH50*2600,2),$AJ50),2)*'umowa o pracę'!$E$8,2),IF($AI50&gt;0,IF($AH50+$AI50&lt;2600,ROUND(ROUND($AJ50+ROUND($AI50*9%,2),2)*'umowa o pracę'!$E$8,2),IF(AND($AH50+$AI50&gt;=2600,$AI50&lt;2600,$AH50&lt;2600),ROUND((ROUND(((2600-$AI50)/$AH50)*$AJ50,2)+ROUND($AI50*9%,2))*'umowa o pracę'!$E$8,2),IF(AND($AH50+$AI50&gt;=2600,$AI50&gt;=2600),ROUND((ROUND(2600*9%,2))*'umowa o pracę'!$E$8,2),IF(AND($AH50+$AI50&gt;=2600,$AH50&gt;=2600,$AI50&lt;2600),ROUND((ROUND($AI50*9%,2)+ROUND(((2600-$AI50)/$AH50)*$AJ50,2))*'umowa o pracę'!$E$8,2),0)))),0)))&gt;$J50,$J50,IF(AND($AG50=1,$I50&gt;0),ROUND(IF($AH50+$AI50&gt;=2600,2600*'umowa o pracę'!$E$8,($AH50+$AI50)*'umowa o pracę'!$E$8),2)+IF($AI50=0,ROUND(IF($AH50&gt;2600,ROUND($AK50/$AH50*2600,2),$AK50)*'umowa o pracę'!$E$8,2),ROUND(IF($AH50&gt;2600,ROUND($AK50/$AH50*2600,2),$AK50)*'umowa o pracę'!$E$8,2)),ROUND(IF($AH50+$AI50&gt;=2600,2600*'umowa o pracę'!$E$8,($AH50+$AI50)*'umowa o pracę'!$E$8),2)-IF($AI50=0,ROUND(ROUND(IF($AH50&gt;2600,ROUND($AJ50/$AH50*2600,2),$AJ50),2)*'umowa o pracę'!$E$8,2),IF($AI50&gt;0,IF($AH50+$AI50&lt;2600,ROUND(ROUND($AJ50+ROUND($AI50*9%,2),2)*'umowa o pracę'!$E$8,2),IF(AND($AH50+$AI50&gt;=2600,$AI50&lt;2600,$AH50&lt;2600),ROUND((ROUND(((2600-$AI50)/$AH50)*$AJ50,2)+ROUND($AI50*9%,2))*'umowa o pracę'!$E$8,2),IF(AND($AH50+$AI50&gt;=2600,$AI50&gt;=2600),ROUND((ROUND(2600*9%,2))*'umowa o pracę'!$E$8,2),IF(AND($AH50+$AI50&gt;=2600,$AH50&gt;=2600,$AI50&lt;2600),ROUND((ROUND($AI50*9%,2)+ROUND(((2600-$AI50)/$AH50)*$AJ50,2))*'umowa o pracę'!$E$8,2),0)))),0))))&gt;$J50,$J50,IF(IF(AND($AG50=1,$I50&gt;0),ROUND(IF($AH50+$AI50&gt;=2600,2600*'umowa o pracę'!$E$8,($AH50+$AI50)*'umowa o pracę'!$E$8),2)+IF($AI50=0,ROUND(IF($AH50&gt;2600,ROUND($AK50/$AH50*2600,2),$AK50)*'umowa o pracę'!$E$8,2),ROUND(IF($AH50&gt;2600,ROUND($AK50/$AH50*2600,2),$AK50)*'umowa o pracę'!$E$8,2)),ROUND(IF($AH50+$AI50&gt;=2600,2600*'umowa o pracę'!$E$8,($AH50+$AI50)*'umowa o pracę'!$E$8),2)-IF($AI50=0,ROUND(ROUND(IF($AH50&gt;2600,ROUND($AJ50/$AH50*2600,2),$AJ50),2)*'umowa o pracę'!$E$8,2),IF($AI50&gt;0,IF($AH50+$AI50&lt;2600,ROUND(ROUND($AJ50+ROUND($AI50*9%,2),2)*'umowa o pracę'!$E$8,2),IF(AND($AH50+$AI50&gt;=2600,$AI50&lt;2600,$AH50&lt;2600),ROUND((ROUND(((2600-$AI50)/$AH50)*$AJ50,2)+ROUND($AI50*9%,2))*'umowa o pracę'!$E$8,2),IF(AND($AH50+$AI50&gt;=2600,$AI50&gt;=2600),ROUND((ROUND(2600*9%,2))*'umowa o pracę'!$E$8,2),IF(AND($AH50+$AI50&gt;=2600,$AH50&gt;=2600,$AI50&lt;2600),ROUND((ROUND($AI50*9%,2)+ROUND(((2600-$AI50)/$AH50)*$AJ50,2))*'umowa o pracę'!$E$8,2),0)))),0)))&gt;$J50,$J50,IF(AND($AG50=1,$I50&gt;0),ROUND(IF($AH50+$AI50&gt;=2600,2600*'umowa o pracę'!$E$8,($AH50+$AI50)*'umowa o pracę'!$E$8),2)+IF($AI50=0,ROUND(IF($AH50&gt;2600,ROUND($AK50/$AH50*2600,2),$AK50)*'umowa o pracę'!$E$8,2),ROUND(IF($AH50&gt;2600,ROUND($AK50/$AH50*2600,2),$AK50)*'umowa o pracę'!$E$8,2)),ROUND(IF($AH50+$AI50&gt;=2600,2600*'umowa o pracę'!$E$8,($AH50+$AI50)*'umowa o pracę'!$E$8),2)-IF(AND($AI50=0,I50&gt;0),ROUND(ROUND(IF($AH50&gt;2600,ROUND($AJ50/$AH50*2600,2),$AJ50),2)*'umowa o pracę'!$E$8,2),IF($AI50&gt;0,IF($AH50+$AI50&lt;2600,ROUND(ROUND($AJ50+ROUND($AI50*9%,2),2)*'umowa o pracę'!$E$8,2),IF(AND($AH50+$AI50&gt;=2600,$AI50&lt;2600,$AH50&lt;2600),ROUND((ROUND(((2600-$AI50)/$AH50)*$AJ50,2)+ROUND($AI50*9%,2))*'umowa o pracę'!$E$8,2),IF(AND($AH50+$AI50&gt;=2600,$AI50&gt;=2600),ROUND((ROUND(2600*9%,2))*'umowa o pracę'!$E$8,2),IF(AND($AH50+$AI50&gt;=2600,$AH50&gt;=2600,$AI50&lt;2600),ROUND((ROUND($AI50*9%,2)+ROUND(((2600-$AI50)/$AH50)*$AJ50,2))*'umowa o pracę'!$E$8,2),0)))),0)))))</f>
        <v>0</v>
      </c>
      <c r="AN50" s="32">
        <f>IF(IF(IF(AND($AG50=1,$I50&gt;0),ROUND(IF($AH50+$AI50&gt;=2800,2800*'umowa o pracę'!$E$8,($AH50+$AI50)*'umowa o pracę'!$E$8),2)+IF($AI50=0,ROUND(IF($AH50&gt;2800,ROUND($AK50/$AH50*2800,2),$AK50)*'umowa o pracę'!$E$8,2),ROUND(IF($AH50&gt;2800,ROUND($AK50/$AH50*2800,2),$AK50)*'umowa o pracę'!$E$8,2)),ROUND(IF($AH50+$AI50&gt;=2800,2800*'umowa o pracę'!$E$8,($AH50+$AI50)*'umowa o pracę'!$E$8),2)-IF($AI50=0,ROUND(ROUND(IF($AH50&gt;2800,ROUND($AJ50/$AH50*2800,2),$AJ50),2)*'umowa o pracę'!$E$8,2),IF($AI50&gt;0,IF($AH50+$AI50&lt;2800,ROUND(ROUND($AJ50+ROUND($AI50*9%,2),2)*'umowa o pracę'!$E$8,2),IF(AND($AH50+$AI50&gt;=2800,$AI50&lt;2800,$AH50&lt;2800),ROUND((ROUND(((2800-$AI50)/$AH50)*$AJ50,2)+ROUND($AI50*9%,2))*'umowa o pracę'!$E$8,2),IF(AND($AH50+$AI50&gt;=2800,$AI50&gt;=2800),ROUND((ROUND(2800*9%,2))*'umowa o pracę'!$E$8,2),IF(AND($AH50+$AI50&gt;=2800,$AH50&gt;=2800,$AI50&lt;2800),ROUND((ROUND($AI50*9%,2)+ROUND(((2800-$AI50)/$AH50)*$AJ50,2))*'umowa o pracę'!$E$8,2),0)))),0)))&gt;$J50,$J50,IF(AND($AG50=1,$I50&gt;0),ROUND(IF($AH50+$AI50&gt;=2800,2800*'umowa o pracę'!$E$8,($AH50+$AI50)*'umowa o pracę'!$E$8),2)+IF($AI50=0,ROUND(IF($AH50&gt;2800,ROUND($AK50/$AH50*2800,2),$AK50)*'umowa o pracę'!$E$8,2),ROUND(IF($AH50&gt;2800,ROUND($AK50/$AH50*2800,2),$AK50)*'umowa o pracę'!$E$8,2)),ROUND(IF($AH50+$AI50&gt;=2800,2800*'umowa o pracę'!$E$8,($AH50+$AI50)*'umowa o pracę'!$E$8),2)-IF($AI50=0,ROUND(ROUND(IF($AH50&gt;2800,ROUND($AJ50/$AH50*2800,2),$AJ50),2)*'umowa o pracę'!$E$8,2),IF($AI50&gt;0,IF($AH50+$AI50&lt;2800,ROUND(ROUND($AJ50+ROUND($AI50*9%,2),2)*'umowa o pracę'!$E$8,2),IF(AND($AH50+$AI50&gt;=2800,$AI50&lt;2800,$AH50&lt;2800),ROUND((ROUND(((2800-$AI50)/$AH50)*$AJ50,2)+ROUND($AI50*9%,2))*'umowa o pracę'!$E$8,2),IF(AND($AH50+$AI50&gt;=2800,$AI50&gt;=2800),ROUND((ROUND(2800*9%,2))*'umowa o pracę'!$E$8,2),IF(AND($AH50+$AI50&gt;=2800,$AH50&gt;=2800,$AI50&lt;2800),ROUND((ROUND($AI50*9%,2)+ROUND(((2800-$AI50)/$AH50)*$AJ50,2))*'umowa o pracę'!$E$8,2),0)))),0))))&gt;$J50,$J50,IF(IF(AND($AG50=1,$I50&gt;0),ROUND(IF($AH50+$AI50&gt;=2800,2800*'umowa o pracę'!$E$8,($AH50+$AI50)*'umowa o pracę'!$E$8),2)+IF($AI50=0,ROUND(IF($AH50&gt;2800,ROUND($AK50/$AH50*2800,2),$AK50)*'umowa o pracę'!$E$8,2),ROUND(IF($AH50&gt;2800,ROUND($AK50/$AH50*2800,2),$AK50)*'umowa o pracę'!$E$8,2)),ROUND(IF($AH50+$AI50&gt;=2800,2800*'umowa o pracę'!$E$8,($AH50+$AI50)*'umowa o pracę'!$E$8),2)-IF($AI50=0,ROUND(ROUND(IF($AH50&gt;2800,ROUND($AJ50/$AH50*2800,2),$AJ50),2)*'umowa o pracę'!$E$8,2),IF($AI50&gt;0,IF($AH50+$AI50&lt;2800,ROUND(ROUND($AJ50+ROUND($AI50*9%,2),2)*'umowa o pracę'!$E$8,2),IF(AND($AH50+$AI50&gt;=2800,$AI50&lt;2800,$AH50&lt;2800),ROUND((ROUND(((2800-$AI50)/$AH50)*$AJ50,2)+ROUND($AI50*9%,2))*'umowa o pracę'!$E$8,2),IF(AND($AH50+$AI50&gt;=2800,$AI50&gt;=2800),ROUND((ROUND(2800*9%,2))*'umowa o pracę'!$E$8,2),IF(AND($AH50+$AI50&gt;=2800,$AH50&gt;=2800,$AI50&lt;2800),ROUND((ROUND($AI50*9%,2)+ROUND(((2800-$AI50)/$AH50)*$AJ50,2))*'umowa o pracę'!$E$8,2),0)))),0)))&gt;$J50,$J50,IF(AND($AG50=1,$I50&gt;0),ROUND(IF($AH50+$AI50&gt;=2800,2800*'umowa o pracę'!$E$8,($AH50+$AI50)*'umowa o pracę'!$E$8),2)+IF($AI50=0,ROUND(IF($AH50&gt;2800,ROUND($AK50/$AH50*2800,2),$AK50)*'umowa o pracę'!$E$8,2),ROUND(IF($AH50&gt;2800,ROUND($AK50/$AH50*2800,2),$AK50)*'umowa o pracę'!$E$8,2)),ROUND(IF($AH50+$AI50&gt;=2800,2800*'umowa o pracę'!$E$8,($AH50+$AI50)*'umowa o pracę'!$E$8),2)-IF(AND($AI50=0,I50&gt;0),ROUND(ROUND(IF($AH50&gt;2800,ROUND($AJ50/$AH50*2800,2),$AJ50),2)*'umowa o pracę'!$E$8,2),IF($AI50&gt;0,IF($AH50+$AI50&lt;2800,ROUND(ROUND($AJ50+ROUND($AI50*9%,2),2)*'umowa o pracę'!$E$8,2),IF(AND($AH50+$AI50&gt;=2800,$AI50&lt;2800,$AH50&lt;2800),ROUND((ROUND(((2800-$AI50)/$AH50)*$AJ50,2)+ROUND($AI50*9%,2))*'umowa o pracę'!$E$8,2),IF(AND($AH50+$AI50&gt;=2800,$AI50&gt;=2800),ROUND((ROUND(2800*9%,2))*'umowa o pracę'!$E$8,2),IF(AND($AH50+$AI50&gt;=2800,$AH50&gt;=2800,$AI50&lt;2800),ROUND((ROUND($AI50*9%,2)+ROUND(((2800-$AI50)/$AH50)*$AJ50,2))*'umowa o pracę'!$E$8,2),0)))),0)))))</f>
        <v>0</v>
      </c>
      <c r="AO50" s="32">
        <f>IF('umowa o pracę'!$E$7=2020,IF(IF($AG50=1,IF($AI50=0,ROUND(IF($AH50&gt;2600,ROUND($AJ50/$AH50*2600,2),$AJ50)*'umowa o pracę'!$E$8,2),IF($AH50+$AI50&lt;2600,ROUND(ROUND($AJ50+ROUND($AI50*9%,2),2)*'umowa o pracę'!$E$8,2),IF(AND($AH50+$AI50&gt;=2600,$AH50&lt;2600),ROUND((ROUND($AJ50+ROUND((2600-$AH50)*9%,2),2))*'umowa o pracę'!$E$8,2),IF(AND($AH50+$AI50&gt;=2600,$AH50&gt;=2600),ROUND(ROUND($AJ50/$AH50*2600,2)*'umowa o pracę'!$E$8,2),0)))),0)&gt;$H50,$H50,IF($AG50=1,IF($AI50=0,ROUND(IF($AH50&gt;2600,ROUND($AJ50/$AH50*2600,2),$AJ50)*'umowa o pracę'!$E$8,2),IF($AH50+$AI50&lt;2600,ROUND(ROUND($AJ50+ROUND($AI50*9%,2),2)*'umowa o pracę'!$E$8,2),IF(AND($AH50+$AI50&gt;=2600,$AH50&lt;2600),ROUND((ROUND($AJ50+ROUND((2600-$AH50)*9%,2),2))*'umowa o pracę'!$E$8,2),IF(AND($AH50+$AI50&gt;=2600,$AH50&gt;=2600),ROUND(ROUND($AJ50/$AH50*2600,2)*'umowa o pracę'!$E$8,2),0)))),0)),IF('umowa o pracę'!$E$7=2021,IF(IF($AG50=1,IF($AI50=0,ROUND(IF($AH50&gt;2800,ROUND($AJ50/$AH50*2800,2),$AJ50)*'umowa o pracę'!$E$8,2),IF($AH50+$AI50&lt;2800,ROUND(ROUND($AJ50+ROUND($AI50*9%,2),2)*'umowa o pracę'!$E$8,2),IF(AND($AH50+$AI50&gt;=2800,$AH50&lt;2800),ROUND((ROUND($AJ50+ROUND((2800-$AH50)*9%,2),2))*'umowa o pracę'!$E$8,2),IF(AND($AH50+$AI50&gt;=2800,$AH50&gt;=2800),ROUND(ROUND($AJ50/$AH50*2800,2)*'umowa o pracę'!$E$8,2),0)))),0)&gt;$H50,$H50,IF($AG50=1,IF($AI50=0,ROUND(IF($AH50&gt;2800,ROUND($AJ50/$AH50*2800,2),$AJ50)*'umowa o pracę'!$E$8,2),IF($AH50+$AI50&lt;2800,ROUND(ROUND($AJ50+ROUND($AI50*9%,2),2)*'umowa o pracę'!$E$8,2),IF(AND($AH50+$AI50&gt;=2800,$AH50&lt;2800),ROUND((ROUND($AJ50+ROUND((2800-$AH50)*9%,2),2))*'umowa o pracę'!$E$8,2),IF(AND($AH50+$AI50&gt;=2800,$AH50&gt;=2800),ROUND(ROUND($AJ50/$AH50*2800,2)*'umowa o pracę'!$E$8,2),0)))),0)),0))</f>
        <v>0</v>
      </c>
      <c r="AP50" s="32">
        <f>IF('umowa o pracę'!$E$7=2020,IF(IF($AG50=1,IF($AI50=0,ROUND(IF($AH50&gt;2600,ROUND($AK50/$AH50*2600,2),$AK50)*'umowa o pracę'!$E$8,2),ROUND(IF($AH50&gt;2600,ROUND($AK50/$AH50*2600,2),$AK50)*'umowa o pracę'!$E$8,2)),0)&gt;$I50,$I50,IF($AG50=1,IF($AI50=0,ROUND(IF($AH50&gt;2600,ROUND($AK50/$AH50*2600,2),$AK50)*'umowa o pracę'!$E$8,2),ROUND(IF($AH50&gt;2600,ROUND($AK50/$AH50*2600,2),$AK50)*'umowa o pracę'!$E$8,2)),0)),IF('umowa o pracę'!$E$7=2021,IF(IF($AG50=1,IF($AI50=0,ROUND(IF($AH50&gt;2800,ROUND($AK50/$AH50*2800,2),$AK50)*'umowa o pracę'!$E$8,2),ROUND(IF($AH50&gt;2800,ROUND($AK50/$AH50*2800,2),$AK50)*'umowa o pracę'!$E$8,2)),0)&gt;$I50,$I50,IF($AG50=1,IF($AI50=0,ROUND(IF($AH50&gt;2800,ROUND($AK50/$AH50*2800,2),$AK50)*'umowa o pracę'!$E$8,2),ROUND(IF($AH50&gt;2800,ROUND($AK50/$AH50*2800,2),$AK50)*'umowa o pracę'!$E$8,2)),0)),0))</f>
        <v>0</v>
      </c>
      <c r="AQ50" s="56">
        <f>IF('umowa o pracę'!$E$7=2020,$AM50,IF('umowa o pracę'!$E$7=2021,$AN50,0))</f>
        <v>0</v>
      </c>
      <c r="AR50" s="33">
        <f>IF('umowa o pracę'!$E$7=0,0,U50+AF50+AQ50)</f>
        <v>0</v>
      </c>
      <c r="AS50" s="19"/>
      <c r="AT50" s="19"/>
      <c r="AU50" s="19"/>
      <c r="AV50" s="233" t="s">
        <v>18</v>
      </c>
      <c r="AW50" s="234">
        <f>(SUMPRODUCT(G12:G260,T12:T260)+SUMPRODUCT(G12:G260,AE12:AE260)+SUMPRODUCT(G12:G260,AP12:AP260))-AW41</f>
        <v>0</v>
      </c>
      <c r="AX50" s="19">
        <f t="shared" si="2"/>
        <v>10</v>
      </c>
      <c r="AY50" s="19"/>
      <c r="AZ50" s="234">
        <f t="shared" si="3"/>
        <v>0</v>
      </c>
      <c r="BA50" s="234">
        <f t="shared" si="4"/>
        <v>0</v>
      </c>
      <c r="BB50" s="234">
        <f t="shared" si="5"/>
        <v>0</v>
      </c>
      <c r="BC50" s="234">
        <f t="shared" si="6"/>
        <v>0</v>
      </c>
      <c r="BD50" s="234">
        <f t="shared" si="7"/>
        <v>0</v>
      </c>
      <c r="BE50" s="234">
        <f t="shared" si="8"/>
        <v>0</v>
      </c>
      <c r="BF50" s="234">
        <f t="shared" si="9"/>
        <v>0</v>
      </c>
      <c r="BG50" s="234">
        <f t="shared" si="10"/>
        <v>0</v>
      </c>
      <c r="BH50" s="234">
        <f t="shared" si="11"/>
        <v>0</v>
      </c>
      <c r="BI50" s="238">
        <f t="shared" si="12"/>
        <v>0</v>
      </c>
      <c r="BJ50" s="236"/>
      <c r="BK50" s="236"/>
      <c r="BL50" s="237"/>
    </row>
    <row r="51" spans="1:64" ht="15.75" customHeight="1" x14ac:dyDescent="0.25">
      <c r="A51" s="129">
        <v>40</v>
      </c>
      <c r="B51" s="57"/>
      <c r="C51" s="57"/>
      <c r="D51" s="36"/>
      <c r="E51" s="36"/>
      <c r="F51" s="242"/>
      <c r="G51" s="37">
        <v>1</v>
      </c>
      <c r="H51" s="58">
        <v>0</v>
      </c>
      <c r="I51" s="59">
        <v>0</v>
      </c>
      <c r="J51" s="60">
        <v>0</v>
      </c>
      <c r="K51" s="52">
        <v>1</v>
      </c>
      <c r="L51" s="39">
        <v>0</v>
      </c>
      <c r="M51" s="39">
        <v>0</v>
      </c>
      <c r="N51" s="39">
        <v>0</v>
      </c>
      <c r="O51" s="39">
        <v>0</v>
      </c>
      <c r="P51" s="35">
        <f>IF('umowa o pracę'!$E$7=2020,ROUND(IF($L51&gt;=2600,2600*'umowa o pracę'!$E$8,$L51*'umowa o pracę'!$E$8),2),IF('umowa o pracę'!$E$7=2021,ROUND(IF($L51&gt;=2800,2800*'umowa o pracę'!$E$8,$L51*'umowa o pracę'!$E$8),2),0))</f>
        <v>0</v>
      </c>
      <c r="Q51" s="252">
        <f>IF(IF(IF(AND($K51=1,$I51&gt;0),ROUND(IF($L51+$M51&gt;=2600,2600*'umowa o pracę'!$E$8,($L51+$M51)*'umowa o pracę'!$E$8),2)+IF($M51=0,ROUND(IF($L51&gt;2600,ROUND($O51/$L51*2600,2),$O51)*'umowa o pracę'!$E$8,2),ROUND(IF($L51&gt;2600,ROUND($O51/$L51*2600,2),$O51)*'umowa o pracę'!$E$8,2)),ROUND(IF($L51+$M51&gt;=2600,2600*'umowa o pracę'!$E$8,($L51+$M51)*'umowa o pracę'!$E$8),2)-IF($M51=0,ROUND(ROUND(IF($L51&gt;2600,ROUND($N51/$L51*2600,2),$N51),2)*'umowa o pracę'!$E$8,2),IF($M51&gt;0,IF($L51+$M51&lt;2600,ROUND(ROUND($N51+ROUND($M51*9%,2),2)*'umowa o pracę'!$E$8,2),IF(AND($L51+$M51&gt;=2600,$M51&lt;2600,$L51&lt;2600),ROUND((ROUND(((2600-$M51)/$L51)*$N51,2)+ROUND($M51*9%,2))*'umowa o pracę'!$E$8,2),IF(AND($L51+$M51&gt;=2600,$M51&gt;=2600),ROUND((ROUND(2600*9%,2))*'umowa o pracę'!$E$8,2),IF(AND($L51+$M51&gt;=2600,$L51&gt;=2600,$M51&lt;2600),ROUND((ROUND($M51*9%,2)+ROUND(((2600-$M51)/$L51)*$N51,2))*'umowa o pracę'!$E$8,2),0)))),0)))&gt;$J51,$J51,IF(AND($K51=1,$I51&gt;0),ROUND(IF($L51+$M51&gt;=2600,2600*'umowa o pracę'!$E$8,($L51+$M51)*'umowa o pracę'!$E$8),2)+IF($M51=0,ROUND(IF($L51&gt;2600,ROUND($O51/$L51*2600,2),$O51)*'umowa o pracę'!$E$8,2),ROUND(IF($L51&gt;2600,ROUND($O51/$L51*2600,2),$O51)*'umowa o pracę'!$E$8,2)),ROUND(IF($L51+$M51&gt;=2600,2600*'umowa o pracę'!$E$8,($L51+$M51)*'umowa o pracę'!$E$8),2)-IF($M51=0,ROUND(ROUND(IF($L51&gt;2600,ROUND($N51/$L51*2600,2),$N51),2)*'umowa o pracę'!$E$8,2),IF($M51&gt;0,IF($L51+$M51&lt;2600,ROUND(ROUND($N51+ROUND($M51*9%,2),2)*'umowa o pracę'!$E$8,2),IF(AND($L51+$M51&gt;=2600,$M51&lt;2600,$L51&lt;2600),ROUND((ROUND(((2600-$M51)/$L51)*$N51,2)+ROUND($M51*9%,2))*'umowa o pracę'!$E$8,2),IF(AND($L51+$M51&gt;=2600,$M51&gt;=2600),ROUND((ROUND(2600*9%,2))*'umowa o pracę'!$E$8,2),IF(AND($L51+$M51&gt;=2600,$L51&gt;=2600,$M51&lt;2600),ROUND((ROUND($M51*9%,2)+ROUND(((2600-$M51)/$L51)*$N51,2))*'umowa o pracę'!$E$8,2),0)))),0))))&gt;$J51,$J51,IF(IF(AND($K51=1,$I51&gt;0),ROUND(IF($L51+$M51&gt;=2600,2600*'umowa o pracę'!$E$8,($L51+$M51)*'umowa o pracę'!$E$8),2)+IF($M51=0,ROUND(IF($L51&gt;2600,ROUND($O51/$L51*2600,2),$O51)*'umowa o pracę'!$E$8,2),ROUND(IF($L51&gt;2600,ROUND($O51/$L51*2600,2),$O51)*'umowa o pracę'!$E$8,2)),ROUND(IF($L51+$M51&gt;=2600,2600*'umowa o pracę'!$E$8,($L51+$M51)*'umowa o pracę'!$E$8),2)-IF($M51=0,ROUND(ROUND(IF($L51&gt;2600,ROUND($N51/$L51*2600,2),$N51),2)*'umowa o pracę'!$E$8,2),IF($M51&gt;0,IF($L51+$M51&lt;2600,ROUND(ROUND($N51+ROUND($M51*9%,2),2)*'umowa o pracę'!$E$8,2),IF(AND($L51+$M51&gt;=2600,$M51&lt;2600,$L51&lt;2600),ROUND((ROUND(((2600-$M51)/$L51)*$N51,2)+ROUND($M51*9%,2))*'umowa o pracę'!$E$8,2),IF(AND($L51+$M51&gt;=2600,$M51&gt;=2600),ROUND((ROUND(2600*9%,2))*'umowa o pracę'!$E$8,2),IF(AND($L51+$M51&gt;=2600,$L51&gt;=2600,$M51&lt;2600),ROUND((ROUND($M51*9%,2)+ROUND(((2600-$M51)/$L51)*$N51,2))*'umowa o pracę'!$E$8,2),0)))),0)))&gt;$J51,$J51,IF(AND($K51=1,$I51&gt;0),ROUND(IF($L51+$M51&gt;=2600,2600*'umowa o pracę'!$E$8,($L51+$M51)*'umowa o pracę'!$E$8),2)+IF($M51=0,ROUND(IF($L51&gt;2600,ROUND($O51/$L51*2600,2),$O51)*'umowa o pracę'!$E$8,2),ROUND(IF($L51&gt;2600,ROUND($O51/$L51*2600,2),$O51)*'umowa o pracę'!$E$8,2)),ROUND(IF($L51+$M51&gt;=2600,2600*'umowa o pracę'!$E$8,($L51+$M51)*'umowa o pracę'!$E$8),2)-IF(AND($M51=0,I51&gt;0),ROUND(ROUND(IF($L51&gt;2600,ROUND($N51/$L51*2600,2),$N51),2)*'umowa o pracę'!$E$8,2),IF($M51&gt;0,IF($L51+$M51&lt;2600,ROUND(ROUND($N51+ROUND($M51*9%,2),2)*'umowa o pracę'!$E$8,2),IF(AND($L51+$M51&gt;=2600,$M51&lt;2600,$L51&lt;2600),ROUND((ROUND(((2600-$M51)/$L51)*$N51,2)+ROUND($M51*9%,2))*'umowa o pracę'!$E$8,2),IF(AND($L51+$M51&gt;=2600,$M51&gt;=2600),ROUND((ROUND(2600*9%,2))*'umowa o pracę'!$E$8,2),IF(AND($L51+$M51&gt;=2600,$L51&gt;=2600,$M51&lt;2600),ROUND((ROUND($M51*9%,2)+ROUND(((2600-$M51)/$L51)*$N51,2))*'umowa o pracę'!$E$8,2),0)))),0)))))</f>
        <v>0</v>
      </c>
      <c r="R51" s="252">
        <f>IF(IF(IF(AND($K51=1,$I51&gt;0),ROUND(IF($L51+$M51&gt;=2800,2800*'umowa o pracę'!$E$8,($L51+$M51)*'umowa o pracę'!$E$8),2)+IF($M51=0,ROUND(IF($L51&gt;2800,ROUND($O51/$L51*2800,2),$O51)*'umowa o pracę'!$E$8,2),ROUND(IF($L51&gt;2800,ROUND($O51/$L51*2800,2),$O51)*'umowa o pracę'!$E$8,2)),ROUND(IF($L51+$M51&gt;=2800,2800*'umowa o pracę'!$E$8,($L51+$M51)*'umowa o pracę'!$E$8),2)-IF($M51=0,ROUND(ROUND(IF($L51&gt;2800,ROUND($N51/$L51*2800,2),$N51),2)*'umowa o pracę'!$E$8,2),IF($M51&gt;0,IF($L51+$M51&lt;2800,ROUND(ROUND($N51+ROUND($M51*9%,2),2)*'umowa o pracę'!$E$8,2),IF(AND($L51+$M51&gt;=2800,$M51&lt;2800,$L51&lt;2800),ROUND((ROUND(((2800-$M51)/$L51)*$N51,2)+ROUND($M51*9%,2))*'umowa o pracę'!$E$8,2),IF(AND($L51+$M51&gt;=2800,$M51&gt;=2800),ROUND((ROUND(2800*9%,2))*'umowa o pracę'!$E$8,2),IF(AND($L51+$M51&gt;=2800,$L51&gt;=2800,$M51&lt;2800),ROUND((ROUND($M51*9%,2)+ROUND(((2800-$M51)/$L51)*$N51,2))*'umowa o pracę'!$E$8,2),0)))),0)))&gt;$J51,$J51,IF(AND($K51=1,$I51&gt;0),ROUND(IF($L51+$M51&gt;=2800,2800*'umowa o pracę'!$E$8,($L51+$M51)*'umowa o pracę'!$E$8),2)+IF($M51=0,ROUND(IF($L51&gt;2800,ROUND($O51/$L51*2800,2),$O51)*'umowa o pracę'!$E$8,2),ROUND(IF($L51&gt;2800,ROUND($O51/$L51*2800,2),$O51)*'umowa o pracę'!$E$8,2)),ROUND(IF($L51+$M51&gt;=2800,2800*'umowa o pracę'!$E$8,($L51+$M51)*'umowa o pracę'!$E$8),2)-IF($M51=0,ROUND(ROUND(IF($L51&gt;2800,ROUND($N51/$L51*2800,2),$N51),2)*'umowa o pracę'!$E$8,2),IF($M51&gt;0,IF($L51+$M51&lt;2800,ROUND(ROUND($N51+ROUND($M51*9%,2),2)*'umowa o pracę'!$E$8,2),IF(AND($L51+$M51&gt;=2800,$M51&lt;2800,$L51&lt;2800),ROUND((ROUND(((2800-$M51)/$L51)*$N51,2)+ROUND($M51*9%,2))*'umowa o pracę'!$E$8,2),IF(AND($L51+$M51&gt;=2800,$M51&gt;=2800),ROUND((ROUND(2800*9%,2))*'umowa o pracę'!$E$8,2),IF(AND($L51+$M51&gt;=2800,$L51&gt;=2800,$M51&lt;2800),ROUND((ROUND($M51*9%,2)+ROUND(((2800-$M51)/$L51)*$N51,2))*'umowa o pracę'!$E$8,2),0)))),0))))&gt;$J51,$J51,IF(IF(AND($K51=1,$I51&gt;0),ROUND(IF($L51+$M51&gt;=2800,2800*'umowa o pracę'!$E$8,($L51+$M51)*'umowa o pracę'!$E$8),2)+IF($M51=0,ROUND(IF($L51&gt;2800,ROUND($O51/$L51*2800,2),$O51)*'umowa o pracę'!$E$8,2),ROUND(IF($L51&gt;2800,ROUND($O51/$L51*2800,2),$O51)*'umowa o pracę'!$E$8,2)),ROUND(IF($L51+$M51&gt;=2800,2800*'umowa o pracę'!$E$8,($L51+$M51)*'umowa o pracę'!$E$8),2)-IF($M51=0,ROUND(ROUND(IF($L51&gt;2800,ROUND($N51/$L51*2800,2),$N51),2)*'umowa o pracę'!$E$8,2),IF($M51&gt;0,IF($L51+$M51&lt;2800,ROUND(ROUND($N51+ROUND($M51*9%,2),2)*'umowa o pracę'!$E$8,2),IF(AND($L51+$M51&gt;=2800,$M51&lt;2800,$L51&lt;2800),ROUND((ROUND(((2800-$M51)/$L51)*$N51,2)+ROUND($M51*9%,2))*'umowa o pracę'!$E$8,2),IF(AND($L51+$M51&gt;=2800,$M51&gt;=2800),ROUND((ROUND(2800*9%,2))*'umowa o pracę'!$E$8,2),IF(AND($L51+$M51&gt;=2800,$L51&gt;=2800,$M51&lt;2800),ROUND((ROUND($M51*9%,2)+ROUND(((2800-$M51)/$L51)*$N51,2))*'umowa o pracę'!$E$8,2),0)))),0)))&gt;$J51,$J51,IF(AND($K51=1,$I51&gt;0),ROUND(IF($L51+$M51&gt;=2800,2800*'umowa o pracę'!$E$8,($L51+$M51)*'umowa o pracę'!$E$8),2)+IF($M51=0,ROUND(IF($L51&gt;2800,ROUND($O51/$L51*2800,2),$O51)*'umowa o pracę'!$E$8,2),ROUND(IF($L51&gt;2800,ROUND($O51/$L51*2800,2),$O51)*'umowa o pracę'!$E$8,2)),ROUND(IF($L51+$M51&gt;=2800,2800*'umowa o pracę'!$E$8,($L51+$M51)*'umowa o pracę'!$E$8),2)-IF(AND($M51=0,I51&gt;0),ROUND(ROUND(IF($L51&gt;2800,ROUND($N51/$L51*2800,2),$N51),2)*'umowa o pracę'!$E$8,2),IF($M51&gt;0,IF($L51+$M51&lt;2800,ROUND(ROUND($N51+ROUND($M51*9%,2),2)*'umowa o pracę'!$E$8,2),IF(AND($L51+$M51&gt;=2800,$M51&lt;2800,$L51&lt;2800),ROUND((ROUND(((2800-$M51)/$L51)*$N51,2)+ROUND($M51*9%,2))*'umowa o pracę'!$E$8,2),IF(AND($L51+$M51&gt;=2800,$M51&gt;=2800),ROUND((ROUND(2800*9%,2))*'umowa o pracę'!$E$8,2),IF(AND($L51+$M51&gt;=2800,$L51&gt;=2800,$M51&lt;2800),ROUND((ROUND($M51*9%,2)+ROUND(((2800-$M51)/$L51)*$N51,2))*'umowa o pracę'!$E$8,2),0)))),0)))))</f>
        <v>0</v>
      </c>
      <c r="S51" s="32">
        <f>IF('umowa o pracę'!$E$7=2020,IF(IF($K51=1,IF($M51=0,ROUND(IF($L51&gt;2600,ROUND($N51/$L51*2600,2),$N51)*'umowa o pracę'!$E$8,2),IF($L51+$M51&lt;2600,ROUND(ROUND($N51+ROUND($M51*9%,2),2)*'umowa o pracę'!$E$8,2),IF(AND($L51+$M51&gt;=2600,$L51&lt;2600),ROUND((ROUND($N51+ROUND((2600-$L51)*9%,2),2))*'umowa o pracę'!$E$8,2),IF(AND($L51+$M51&gt;=2600,$L51&gt;=2600),ROUND(ROUND($N51/$L51*2600,2)*'umowa o pracę'!$E$8,2),0)))),0)&gt;$H51,$H51,IF($K51=1,IF($M51=0,ROUND(IF($L51&gt;2600,ROUND($N51/$L51*2600,2),$N51)*'umowa o pracę'!$E$8,2),IF($L51+$M51&lt;2600,ROUND(ROUND($N51+ROUND($M51*9%,2),2)*'umowa o pracę'!$E$8,2),IF(AND($L51+$M51&gt;=2600,$L51&lt;2600),ROUND((ROUND($N51+ROUND((2600-$L51)*9%,2),2))*'umowa o pracę'!$E$8,2),IF(AND($L51+$M51&gt;=2600,$L51&gt;=2600),ROUND(ROUND($N51/$L51*2600,2)*'umowa o pracę'!$E$8,2),0)))),0)),IF('umowa o pracę'!$E$7=2021,IF(IF($K51=1,IF($M51=0,ROUND(IF($L51&gt;2800,ROUND($N51/$L51*2800,2),$N51)*'umowa o pracę'!$E$8,2),IF($L51+$M51&lt;2800,ROUND(ROUND($N51+ROUND($M51*9%,2),2)*'umowa o pracę'!$E$8,2),IF(AND($L51+$M51&gt;=2800,$L51&lt;2800),ROUND((ROUND($N51+ROUND((2800-$L51)*9%,2),2))*'umowa o pracę'!$E$8,2),IF(AND($L51+$M51&gt;=2800,$L51&gt;=2800),ROUND(ROUND($N51/$L51*2800,2)*'umowa o pracę'!$E$8,2),0)))),0)&gt;$H51,$H51,IF($K51=1,IF($M51=0,ROUND(IF($L51&gt;2800,ROUND($N51/$L51*2800,2),$N51)*'umowa o pracę'!$E$8,2),IF($L51+$M51&lt;2800,ROUND(ROUND($N51+ROUND($M51*9%,2),2)*'umowa o pracę'!$E$8,2),IF(AND($L51+$M51&gt;=2800,$L51&lt;2800),ROUND((ROUND($N51+ROUND((2800-$L51)*9%,2),2))*'umowa o pracę'!$E$8,2),IF(AND($L51+$M51&gt;=2800,$L51&gt;=2800),ROUND(ROUND($N51/$L51*2800,2)*'umowa o pracę'!$E$8,2),0)))),0)),0))</f>
        <v>0</v>
      </c>
      <c r="T51" s="32">
        <f>IF('umowa o pracę'!$E$7=2020,IF(IF($K51=1,IF($M51=0,ROUND(IF($L51&gt;2600,ROUND($O51/$L51*2600,2),$O51)*'umowa o pracę'!$E$8,2),ROUND(IF($L51&gt;2600,ROUND($O51/$L51*2600,2),$O51)*'umowa o pracę'!$E$8,2)),0)&gt;$I51,$I51,IF($K51=1,IF($M51=0,ROUND(IF($L51&gt;2600,ROUND($O51/$L51*2600,2),$O51)*'umowa o pracę'!$E$8,2),ROUND(IF($L51&gt;2600,ROUND($O51/$L51*2600,2),$O51)*'umowa o pracę'!$E$8,2)),0)),IF('umowa o pracę'!$E$7=2021,IF(IF($K51=1,IF($M51=0,ROUND(IF($L51&gt;2800,ROUND($O51/$L51*2800,2),$O51)*'umowa o pracę'!$E$8,2),ROUND(IF($L51&gt;2800,ROUND($O51/$L51*2800,2),$O51)*'umowa o pracę'!$E$8,2)),0)&gt;$I51,$I51,IF($K51=1,IF($M51=0,ROUND(IF($L51&gt;2800,ROUND($O51/$L51*2800,2),$O51)*'umowa o pracę'!$E$8,2),ROUND(IF($L51&gt;2800,ROUND($O51/$L51*2800,2),$O51)*'umowa o pracę'!$E$8,2)),0)),0))</f>
        <v>0</v>
      </c>
      <c r="U51" s="51">
        <f>IF('umowa o pracę'!$E$7=2020,$Q51,IF('umowa o pracę'!$E$7=2021,$R51,0))</f>
        <v>0</v>
      </c>
      <c r="V51" s="53">
        <f t="shared" si="0"/>
        <v>1</v>
      </c>
      <c r="W51" s="54">
        <f>IF('umowa o pracę'!$E$6&lt;2,0,$L51)</f>
        <v>0</v>
      </c>
      <c r="X51" s="54">
        <f>IF('umowa o pracę'!$E$6&lt;2,0,$M51)</f>
        <v>0</v>
      </c>
      <c r="Y51" s="55">
        <f>IF('umowa o pracę'!$E$6&lt;2,0,$N51)</f>
        <v>0</v>
      </c>
      <c r="Z51" s="55">
        <f>IF('umowa o pracę'!$E$6&lt;2,0,$O51)</f>
        <v>0</v>
      </c>
      <c r="AA51" s="32">
        <f>IF('umowa o pracę'!$E$7=2020,ROUND(IF($W51&gt;=2600,2600*'umowa o pracę'!$E$8,$W51*'umowa o pracę'!$E$8),2),IF('umowa o pracę'!$E$7=2021,ROUND(IF($W51&gt;=2800,2800*'umowa o pracę'!$E$8,$W51*'umowa o pracę'!$E$8),2),0))</f>
        <v>0</v>
      </c>
      <c r="AB51" s="32">
        <f>IF(IF(IF(AND($V51=1,$I51&gt;0),ROUND(IF($W51+$X51&gt;=2600,2600*'umowa o pracę'!$E$8,($W51+$X51)*'umowa o pracę'!$E$8),2)+IF($X51=0,ROUND(IF($W51&gt;2600,ROUND($Z51/$W51*2600,2),$Z51)*'umowa o pracę'!$E$8,2),ROUND(IF($W51&gt;2600,ROUND($Z51/$W51*2600,2),$Z51)*'umowa o pracę'!$E$8,2)),ROUND(IF($W51+$X51&gt;=2600,2600*'umowa o pracę'!$E$8,($W51+$X51)*'umowa o pracę'!$E$8),2)-IF($X51=0,ROUND(ROUND(IF($W51&gt;2600,ROUND($Y51/$W51*2600,2),$Y51),2)*'umowa o pracę'!$E$8,2),IF($X51&gt;0,IF($W51+$X51&lt;2600,ROUND(ROUND($Y51+ROUND($X51*9%,2),2)*'umowa o pracę'!$E$8,2),IF(AND($W51+$X51&gt;=2600,$X51&lt;2600,$W51&lt;2600),ROUND((ROUND(((2600-$X51)/$W51)*$Y51,2)+ROUND($X51*9%,2))*'umowa o pracę'!$E$8,2),IF(AND($W51+$X51&gt;=2600,$X51&gt;=2600),ROUND((ROUND(2600*9%,2))*'umowa o pracę'!$E$8,2),IF(AND($W51+$X51&gt;=2600,$W51&gt;=2600,$X51&lt;2600),ROUND((ROUND($X51*9%,2)+ROUND(((2600-$X51)/$W51)*$Y51,2))*'umowa o pracę'!$E$8,2),0)))),0)))&gt;$J51,$J51,IF(AND($V51=1,$I51&gt;0),ROUND(IF($W51+$X51&gt;=2600,2600*'umowa o pracę'!$E$8,($W51+$X51)*'umowa o pracę'!$E$8),2)+IF($X51=0,ROUND(IF($W51&gt;2600,ROUND($Z51/$W51*2600,2),$Z51)*'umowa o pracę'!$E$8,2),ROUND(IF($W51&gt;2600,ROUND($Z51/$W51*2600,2),$Z51)*'umowa o pracę'!$E$8,2)),ROUND(IF($W51+$X51&gt;=2600,2600*'umowa o pracę'!$E$8,($W51+$X51)*'umowa o pracę'!$E$8),2)-IF($X51=0,ROUND(ROUND(IF($W51&gt;2600,ROUND($Y51/$W51*2600,2),$Y51),2)*'umowa o pracę'!$E$8,2),IF($X51&gt;0,IF($W51+$X51&lt;2600,ROUND(ROUND($Y51+ROUND($X51*9%,2),2)*'umowa o pracę'!$E$8,2),IF(AND($W51+$X51&gt;=2600,$X51&lt;2600,$W51&lt;2600),ROUND((ROUND(((2600-$X51)/$W51)*$Y51,2)+ROUND($X51*9%,2))*'umowa o pracę'!$E$8,2),IF(AND($W51+$X51&gt;=2600,$X51&gt;=2600),ROUND((ROUND(2600*9%,2))*'umowa o pracę'!$E$8,2),IF(AND($W51+$X51&gt;=2600,$W51&gt;=2600,$X51&lt;2600),ROUND((ROUND($X51*9%,2)+ROUND(((2600-$X51)/$W51)*$Y51,2))*'umowa o pracę'!$E$8,2),0)))),0))))&gt;$J51,$J51,IF(IF(AND($V51=1,$I51&gt;0),ROUND(IF($W51+$X51&gt;=2600,2600*'umowa o pracę'!$E$8,($W51+$X51)*'umowa o pracę'!$E$8),2)+IF($X51=0,ROUND(IF($W51&gt;2600,ROUND($Z51/$W51*2600,2),$Z51)*'umowa o pracę'!$E$8,2),ROUND(IF($W51&gt;2600,ROUND($Z51/$W51*2600,2),$Z51)*'umowa o pracę'!$E$8,2)),ROUND(IF($W51+$X51&gt;=2600,2600*'umowa o pracę'!$E$8,($W51+$X51)*'umowa o pracę'!$E$8),2)-IF($X51=0,ROUND(ROUND(IF($W51&gt;2600,ROUND($Y51/$W51*2600,2),$Y51),2)*'umowa o pracę'!$E$8,2),IF($X51&gt;0,IF($W51+$X51&lt;2600,ROUND(ROUND($Y51+ROUND($X51*9%,2),2)*'umowa o pracę'!$E$8,2),IF(AND($W51+$X51&gt;=2600,$X51&lt;2600,$W51&lt;2600),ROUND((ROUND(((2600-$X51)/$W51)*$Y51,2)+ROUND($X51*9%,2))*'umowa o pracę'!$E$8,2),IF(AND($W51+$X51&gt;=2600,$X51&gt;=2600),ROUND((ROUND(2600*9%,2))*'umowa o pracę'!$E$8,2),IF(AND($W51+$X51&gt;=2600,$W51&gt;=2600,$X51&lt;2600),ROUND((ROUND($X51*9%,2)+ROUND(((2600-$X51)/$W51)*$Y51,2))*'umowa o pracę'!$E$8,2),0)))),0)))&gt;$J51,$J51,IF(AND($V51=1,$I51&gt;0),ROUND(IF($W51+$X51&gt;=2600,2600*'umowa o pracę'!$E$8,($W51+$X51)*'umowa o pracę'!$E$8),2)+IF($X51=0,ROUND(IF($W51&gt;2600,ROUND($Z51/$W51*2600,2),$Z51)*'umowa o pracę'!$E$8,2),ROUND(IF($W51&gt;2600,ROUND($Z51/$W51*2600,2),$Z51)*'umowa o pracę'!$E$8,2)),ROUND(IF($W51+$X51&gt;=2600,2600*'umowa o pracę'!$E$8,($W51+$X51)*'umowa o pracę'!$E$8),2)-IF(AND($X51=0,I51&gt;0),ROUND(ROUND(IF($W51&gt;2600,ROUND($Y51/$W51*2600,2),$Y51),2)*'umowa o pracę'!$E$8,2),IF($X51&gt;0,IF($W51+$X51&lt;2600,ROUND(ROUND($Y51+ROUND($X51*9%,2),2)*'umowa o pracę'!$E$8,2),IF(AND($W51+$X51&gt;=2600,$X51&lt;2600,$W51&lt;2600),ROUND((ROUND(((2600-$X51)/$W51)*$Y51,2)+ROUND($X51*9%,2))*'umowa o pracę'!$E$8,2),IF(AND($W51+$X51&gt;=2600,$X51&gt;=2600),ROUND((ROUND(2600*9%,2))*'umowa o pracę'!$E$8,2),IF(AND($W51+$X51&gt;=2600,$W51&gt;=2600,$X51&lt;2600),ROUND((ROUND($X51*9%,2)+ROUND(((2600-$X51)/$W51)*$Y51,2))*'umowa o pracę'!$E$8,2),0)))),0)))))</f>
        <v>0</v>
      </c>
      <c r="AC51" s="32">
        <f>IF(IF(IF(AND($V51=1,$I51&gt;0),ROUND(IF($W51+$X51&gt;=2800,2800*'umowa o pracę'!$E$8,($W51+$X51)*'umowa o pracę'!$E$8),2)+IF($X51=0,ROUND(IF($W51&gt;2800,ROUND($Z51/$W51*2800,2),$Z51)*'umowa o pracę'!$E$8,2),ROUND(IF($W51&gt;2800,ROUND($Z51/$W51*2800,2),$Z51)*'umowa o pracę'!$E$8,2)),ROUND(IF($W51+$X51&gt;=2800,2800*'umowa o pracę'!$E$8,($W51+$X51)*'umowa o pracę'!$E$8),2)-IF($X51=0,ROUND(ROUND(IF($W51&gt;2800,ROUND($Y51/$W51*2800,2),$Y51),2)*'umowa o pracę'!$E$8,2),IF($X51&gt;0,IF($W51+$X51&lt;2800,ROUND(ROUND($Y51+ROUND($X51*9%,2),2)*'umowa o pracę'!$E$8,2),IF(AND($W51+$X51&gt;=2800,$X51&lt;2800,$W51&lt;2800),ROUND((ROUND(((2800-$X51)/$W51)*$Y51,2)+ROUND($X51*9%,2))*'umowa o pracę'!$E$8,2),IF(AND($W51+$X51&gt;=2800,$X51&gt;=2800),ROUND((ROUND(2800*9%,2))*'umowa o pracę'!$E$8,2),IF(AND($W51+$X51&gt;=2800,$W51&gt;=2800,$X51&lt;2800),ROUND((ROUND($X51*9%,2)+ROUND(((2800-$X51)/$W51)*$Y51,2))*'umowa o pracę'!$E$8,2),0)))),0)))&gt;$J51,$J51,IF(AND($V51=1,$I51&gt;0),ROUND(IF($W51+$X51&gt;=2800,2800*'umowa o pracę'!$E$8,($W51+$X51)*'umowa o pracę'!$E$8),2)+IF($X51=0,ROUND(IF($W51&gt;2800,ROUND($Z51/$W51*2800,2),$Z51)*'umowa o pracę'!$E$8,2),ROUND(IF($W51&gt;2800,ROUND($Z51/$W51*2800,2),$Z51)*'umowa o pracę'!$E$8,2)),ROUND(IF($W51+$X51&gt;=2800,2800*'umowa o pracę'!$E$8,($W51+$X51)*'umowa o pracę'!$E$8),2)-IF($X51=0,ROUND(ROUND(IF($W51&gt;2800,ROUND($Y51/$W51*2800,2),$Y51),2)*'umowa o pracę'!$E$8,2),IF($X51&gt;0,IF($W51+$X51&lt;2800,ROUND(ROUND($Y51+ROUND($X51*9%,2),2)*'umowa o pracę'!$E$8,2),IF(AND($W51+$X51&gt;=2800,$X51&lt;2800,$W51&lt;2800),ROUND((ROUND(((2800-$X51)/$W51)*$Y51,2)+ROUND($X51*9%,2))*'umowa o pracę'!$E$8,2),IF(AND($W51+$X51&gt;=2800,$X51&gt;=2800),ROUND((ROUND(2800*9%,2))*'umowa o pracę'!$E$8,2),IF(AND($W51+$X51&gt;=2800,$W51&gt;=2800,$X51&lt;2800),ROUND((ROUND($X51*9%,2)+ROUND(((2800-$X51)/$W51)*$Y51,2))*'umowa o pracę'!$E$8,2),0)))),0))))&gt;$J51,$J51,IF(IF(AND($V51=1,$I51&gt;0),ROUND(IF($W51+$X51&gt;=2800,2800*'umowa o pracę'!$E$8,($W51+$X51)*'umowa o pracę'!$E$8),2)+IF($X51=0,ROUND(IF($W51&gt;2800,ROUND($Z51/$W51*2800,2),$Z51)*'umowa o pracę'!$E$8,2),ROUND(IF($W51&gt;2800,ROUND($Z51/$W51*2800,2),$Z51)*'umowa o pracę'!$E$8,2)),ROUND(IF($W51+$X51&gt;=2800,2800*'umowa o pracę'!$E$8,($W51+$X51)*'umowa o pracę'!$E$8),2)-IF($X51=0,ROUND(ROUND(IF($W51&gt;2800,ROUND($Y51/$W51*2800,2),$Y51),2)*'umowa o pracę'!$E$8,2),IF($X51&gt;0,IF($W51+$X51&lt;2800,ROUND(ROUND($Y51+ROUND($X51*9%,2),2)*'umowa o pracę'!$E$8,2),IF(AND($W51+$X51&gt;=2800,$X51&lt;2800,$W51&lt;2800),ROUND((ROUND(((2800-$X51)/$W51)*$Y51,2)+ROUND($X51*9%,2))*'umowa o pracę'!$E$8,2),IF(AND($W51+$X51&gt;=2800,$X51&gt;=2800),ROUND((ROUND(2800*9%,2))*'umowa o pracę'!$E$8,2),IF(AND($W51+$X51&gt;=2800,$W51&gt;=2800,$X51&lt;2800),ROUND((ROUND($X51*9%,2)+ROUND(((2800-$X51)/$W51)*$Y51,2))*'umowa o pracę'!$E$8,2),0)))),0)))&gt;$J51,$J51,IF(AND($V51=1,$I51&gt;0),ROUND(IF($W51+$X51&gt;=2800,2800*'umowa o pracę'!$E$8,($W51+$X51)*'umowa o pracę'!$E$8),2)+IF($X51=0,ROUND(IF($W51&gt;2800,ROUND($Z51/$W51*2800,2),$Z51)*'umowa o pracę'!$E$8,2),ROUND(IF($W51&gt;2800,ROUND($Z51/$W51*2800,2),$Z51)*'umowa o pracę'!$E$8,2)),ROUND(IF($W51+$X51&gt;=2800,2800*'umowa o pracę'!$E$8,($W51+$X51)*'umowa o pracę'!$E$8),2)-IF(AND($X51=0,I51&gt;0),ROUND(ROUND(IF($W51&gt;2800,ROUND($Y51/$W51*2800,2),$Y51),2)*'umowa o pracę'!$E$8,2),IF($X51&gt;0,IF($W51+$X51&lt;2800,ROUND(ROUND($Y51+ROUND($X51*9%,2),2)*'umowa o pracę'!$E$8,2),IF(AND($W51+$X51&gt;=2800,$X51&lt;2800,$W51&lt;2800),ROUND((ROUND(((2800-$X51)/$W51)*$Y51,2)+ROUND($X51*9%,2))*'umowa o pracę'!$E$8,2),IF(AND($W51+$X51&gt;=2800,$X51&gt;=2800),ROUND((ROUND(2800*9%,2))*'umowa o pracę'!$E$8,2),IF(AND($W51+$X51&gt;=2800,$W51&gt;=2800,$X51&lt;2800),ROUND((ROUND($X51*9%,2)+ROUND(((2800-$X51)/$W51)*$Y51,2))*'umowa o pracę'!$E$8,2),0)))),0)))))</f>
        <v>0</v>
      </c>
      <c r="AD51" s="32">
        <f>IF('umowa o pracę'!$E$7=2020,IF(IF($V51=1,IF($X51=0,ROUND(IF($W51&gt;2600,ROUND($Y51/$W51*2600,2),$Y51)*'umowa o pracę'!$E$8,2),IF($W51+$X51&lt;2600,ROUND(ROUND($Y51+ROUND($X51*9%,2),2)*'umowa o pracę'!$E$8,2),IF(AND($W51+$X51&gt;=2600,$W51&lt;2600),ROUND((ROUND($Y51+ROUND((2600-$W51)*9%,2),2))*'umowa o pracę'!$E$8,2),IF(AND($W51+$X51&gt;=2600,$W51&gt;=2600),ROUND(ROUND($Y51/$W51*2600,2)*'umowa o pracę'!$E$8,2),0)))),0)&gt;$H51,$H51,IF($V51=1,IF($X51=0,ROUND(IF($W51&gt;2600,ROUND($Y51/$W51*2600,2),$Y51)*'umowa o pracę'!$E$8,2),IF($W51+$X51&lt;2600,ROUND(ROUND($Y51+ROUND($X51*9%,2),2)*'umowa o pracę'!$E$8,2),IF(AND($W51+$X51&gt;=2600,$W51&lt;2600),ROUND((ROUND($Y51+ROUND((2600-$W51)*9%,2),2))*'umowa o pracę'!$E$8,2),IF(AND($W51+$X51&gt;=2600,$W51&gt;=2600),ROUND(ROUND($Y51/$W51*2600,2)*'umowa o pracę'!$E$8,2),0)))),0)),IF('umowa o pracę'!$E$7=2021,IF(IF($V51=1,IF($X51=0,ROUND(IF($W51&gt;2800,ROUND($Y51/$W51*2800,2),$Y51)*'umowa o pracę'!$E$8,2),IF($W51+$X51&lt;2800,ROUND(ROUND($Y51+ROUND($X51*9%,2),2)*'umowa o pracę'!$E$8,2),IF(AND($W51+$X51&gt;=2800,$W51&lt;2800),ROUND((ROUND($Y51+ROUND((2800-$W51)*9%,2),2))*'umowa o pracę'!$E$8,2),IF(AND($W51+$X51&gt;=2800,$W51&gt;=2800),ROUND(ROUND($Y51/$W51*2800,2)*'umowa o pracę'!$E$8,2),0)))),0)&gt;$H51,$H51,IF($V51=1,IF($X51=0,ROUND(IF($W51&gt;2800,ROUND($Y51/$W51*2800,2),$Y51)*'umowa o pracę'!$E$8,2),IF($W51+$X51&lt;2800,ROUND(ROUND($Y51+ROUND($X51*9%,2),2)*'umowa o pracę'!$E$8,2),IF(AND($W51+$X51&gt;=2800,$W51&lt;2800),ROUND((ROUND($Y51+ROUND((2800-$W51)*9%,2),2))*'umowa o pracę'!$E$8,2),IF(AND($W51+$X51&gt;=2800,$W51&gt;=2800),ROUND(ROUND($Y51/$W51*2800,2)*'umowa o pracę'!$E$8,2),0)))),0)),0))</f>
        <v>0</v>
      </c>
      <c r="AE51" s="32">
        <f>IF('umowa o pracę'!$E$7=2020,IF(IF($V51=1,IF($X51=0,ROUND(IF($W51&gt;2600,ROUND($Z51/$W51*2600,2),$Z51)*'umowa o pracę'!$E$8,2),ROUND(IF($W51&gt;2600,ROUND($Z51/$W51*2600,2),$Z51)*'umowa o pracę'!$E$8,2)),0)&gt;$I51,$I51,IF($V51=1,IF($X51=0,ROUND(IF($W51&gt;2600,ROUND($Z51/$W51*2600,2),$Z51)*'umowa o pracę'!$E$8,2),ROUND(IF($W51&gt;2600,ROUND($Z51/$W51*2600,2),$Z51)*'umowa o pracę'!$E$8,2)),0)),IF('umowa o pracę'!$E$7=2021,IF(IF($V51=1,IF($X51=0,ROUND(IF($W51&gt;2800,ROUND($Z51/$W51*2800,2),$Z51)*'umowa o pracę'!$E$8,2),ROUND(IF($W51&gt;2800,ROUND($Z51/$W51*2800,2),$Z51)*'umowa o pracę'!$E$8,2)),0)&gt;$I51,$I51,IF($V51=1,IF($X51=0,ROUND(IF($W51&gt;2800,ROUND($Z51/$W51*2800,2),$Z51)*'umowa o pracę'!$E$8,2),ROUND(IF($W51&gt;2800,ROUND($Z51/$W51*2800,2),$Z51)*'umowa o pracę'!$E$8,2)),0)),0))</f>
        <v>0</v>
      </c>
      <c r="AF51" s="56">
        <f>IF('umowa o pracę'!$E$7=2020,$AB51,IF('umowa o pracę'!$E$7=2021,$AC51,0))</f>
        <v>0</v>
      </c>
      <c r="AG51" s="53">
        <f t="shared" si="1"/>
        <v>1</v>
      </c>
      <c r="AH51" s="39">
        <f>IF('umowa o pracę'!$E$6&lt;3,0,$L51)</f>
        <v>0</v>
      </c>
      <c r="AI51" s="39">
        <f>IF('umowa o pracę'!$E$6&lt;3,0,$M51)</f>
        <v>0</v>
      </c>
      <c r="AJ51" s="55">
        <f>IF('umowa o pracę'!$E$6&lt;3,0,$N51)</f>
        <v>0</v>
      </c>
      <c r="AK51" s="55">
        <f>IF('umowa o pracę'!$E$6&lt;3,0,$O51)</f>
        <v>0</v>
      </c>
      <c r="AL51" s="32">
        <f>IF('umowa o pracę'!$E$7=2020,ROUND(IF($AH51&gt;=2600,2600*'umowa o pracę'!$E$8,$AH51*'umowa o pracę'!$E$8),2),IF('umowa o pracę'!$E$7=2021,ROUND(IF($AH51&gt;=2800,2800*'umowa o pracę'!$E$8,$AH51*'umowa o pracę'!$E$8),2),0))</f>
        <v>0</v>
      </c>
      <c r="AM51" s="32">
        <f>IF(IF(IF(AND($AG51=1,$I51&gt;0),ROUND(IF($AH51+$AI51&gt;=2600,2600*'umowa o pracę'!$E$8,($AH51+$AI51)*'umowa o pracę'!$E$8),2)+IF($AI51=0,ROUND(IF($AH51&gt;2600,ROUND($AK51/$AH51*2600,2),$AK51)*'umowa o pracę'!$E$8,2),ROUND(IF($AH51&gt;2600,ROUND($AK51/$AH51*2600,2),$AK51)*'umowa o pracę'!$E$8,2)),ROUND(IF($AH51+$AI51&gt;=2600,2600*'umowa o pracę'!$E$8,($AH51+$AI51)*'umowa o pracę'!$E$8),2)-IF($AI51=0,ROUND(ROUND(IF($AH51&gt;2600,ROUND($AJ51/$AH51*2600,2),$AJ51),2)*'umowa o pracę'!$E$8,2),IF($AI51&gt;0,IF($AH51+$AI51&lt;2600,ROUND(ROUND($AJ51+ROUND($AI51*9%,2),2)*'umowa o pracę'!$E$8,2),IF(AND($AH51+$AI51&gt;=2600,$AI51&lt;2600,$AH51&lt;2600),ROUND((ROUND(((2600-$AI51)/$AH51)*$AJ51,2)+ROUND($AI51*9%,2))*'umowa o pracę'!$E$8,2),IF(AND($AH51+$AI51&gt;=2600,$AI51&gt;=2600),ROUND((ROUND(2600*9%,2))*'umowa o pracę'!$E$8,2),IF(AND($AH51+$AI51&gt;=2600,$AH51&gt;=2600,$AI51&lt;2600),ROUND((ROUND($AI51*9%,2)+ROUND(((2600-$AI51)/$AH51)*$AJ51,2))*'umowa o pracę'!$E$8,2),0)))),0)))&gt;$J51,$J51,IF(AND($AG51=1,$I51&gt;0),ROUND(IF($AH51+$AI51&gt;=2600,2600*'umowa o pracę'!$E$8,($AH51+$AI51)*'umowa o pracę'!$E$8),2)+IF($AI51=0,ROUND(IF($AH51&gt;2600,ROUND($AK51/$AH51*2600,2),$AK51)*'umowa o pracę'!$E$8,2),ROUND(IF($AH51&gt;2600,ROUND($AK51/$AH51*2600,2),$AK51)*'umowa o pracę'!$E$8,2)),ROUND(IF($AH51+$AI51&gt;=2600,2600*'umowa o pracę'!$E$8,($AH51+$AI51)*'umowa o pracę'!$E$8),2)-IF($AI51=0,ROUND(ROUND(IF($AH51&gt;2600,ROUND($AJ51/$AH51*2600,2),$AJ51),2)*'umowa o pracę'!$E$8,2),IF($AI51&gt;0,IF($AH51+$AI51&lt;2600,ROUND(ROUND($AJ51+ROUND($AI51*9%,2),2)*'umowa o pracę'!$E$8,2),IF(AND($AH51+$AI51&gt;=2600,$AI51&lt;2600,$AH51&lt;2600),ROUND((ROUND(((2600-$AI51)/$AH51)*$AJ51,2)+ROUND($AI51*9%,2))*'umowa o pracę'!$E$8,2),IF(AND($AH51+$AI51&gt;=2600,$AI51&gt;=2600),ROUND((ROUND(2600*9%,2))*'umowa o pracę'!$E$8,2),IF(AND($AH51+$AI51&gt;=2600,$AH51&gt;=2600,$AI51&lt;2600),ROUND((ROUND($AI51*9%,2)+ROUND(((2600-$AI51)/$AH51)*$AJ51,2))*'umowa o pracę'!$E$8,2),0)))),0))))&gt;$J51,$J51,IF(IF(AND($AG51=1,$I51&gt;0),ROUND(IF($AH51+$AI51&gt;=2600,2600*'umowa o pracę'!$E$8,($AH51+$AI51)*'umowa o pracę'!$E$8),2)+IF($AI51=0,ROUND(IF($AH51&gt;2600,ROUND($AK51/$AH51*2600,2),$AK51)*'umowa o pracę'!$E$8,2),ROUND(IF($AH51&gt;2600,ROUND($AK51/$AH51*2600,2),$AK51)*'umowa o pracę'!$E$8,2)),ROUND(IF($AH51+$AI51&gt;=2600,2600*'umowa o pracę'!$E$8,($AH51+$AI51)*'umowa o pracę'!$E$8),2)-IF($AI51=0,ROUND(ROUND(IF($AH51&gt;2600,ROUND($AJ51/$AH51*2600,2),$AJ51),2)*'umowa o pracę'!$E$8,2),IF($AI51&gt;0,IF($AH51+$AI51&lt;2600,ROUND(ROUND($AJ51+ROUND($AI51*9%,2),2)*'umowa o pracę'!$E$8,2),IF(AND($AH51+$AI51&gt;=2600,$AI51&lt;2600,$AH51&lt;2600),ROUND((ROUND(((2600-$AI51)/$AH51)*$AJ51,2)+ROUND($AI51*9%,2))*'umowa o pracę'!$E$8,2),IF(AND($AH51+$AI51&gt;=2600,$AI51&gt;=2600),ROUND((ROUND(2600*9%,2))*'umowa o pracę'!$E$8,2),IF(AND($AH51+$AI51&gt;=2600,$AH51&gt;=2600,$AI51&lt;2600),ROUND((ROUND($AI51*9%,2)+ROUND(((2600-$AI51)/$AH51)*$AJ51,2))*'umowa o pracę'!$E$8,2),0)))),0)))&gt;$J51,$J51,IF(AND($AG51=1,$I51&gt;0),ROUND(IF($AH51+$AI51&gt;=2600,2600*'umowa o pracę'!$E$8,($AH51+$AI51)*'umowa o pracę'!$E$8),2)+IF($AI51=0,ROUND(IF($AH51&gt;2600,ROUND($AK51/$AH51*2600,2),$AK51)*'umowa o pracę'!$E$8,2),ROUND(IF($AH51&gt;2600,ROUND($AK51/$AH51*2600,2),$AK51)*'umowa o pracę'!$E$8,2)),ROUND(IF($AH51+$AI51&gt;=2600,2600*'umowa o pracę'!$E$8,($AH51+$AI51)*'umowa o pracę'!$E$8),2)-IF(AND($AI51=0,I51&gt;0),ROUND(ROUND(IF($AH51&gt;2600,ROUND($AJ51/$AH51*2600,2),$AJ51),2)*'umowa o pracę'!$E$8,2),IF($AI51&gt;0,IF($AH51+$AI51&lt;2600,ROUND(ROUND($AJ51+ROUND($AI51*9%,2),2)*'umowa o pracę'!$E$8,2),IF(AND($AH51+$AI51&gt;=2600,$AI51&lt;2600,$AH51&lt;2600),ROUND((ROUND(((2600-$AI51)/$AH51)*$AJ51,2)+ROUND($AI51*9%,2))*'umowa o pracę'!$E$8,2),IF(AND($AH51+$AI51&gt;=2600,$AI51&gt;=2600),ROUND((ROUND(2600*9%,2))*'umowa o pracę'!$E$8,2),IF(AND($AH51+$AI51&gt;=2600,$AH51&gt;=2600,$AI51&lt;2600),ROUND((ROUND($AI51*9%,2)+ROUND(((2600-$AI51)/$AH51)*$AJ51,2))*'umowa o pracę'!$E$8,2),0)))),0)))))</f>
        <v>0</v>
      </c>
      <c r="AN51" s="32">
        <f>IF(IF(IF(AND($AG51=1,$I51&gt;0),ROUND(IF($AH51+$AI51&gt;=2800,2800*'umowa o pracę'!$E$8,($AH51+$AI51)*'umowa o pracę'!$E$8),2)+IF($AI51=0,ROUND(IF($AH51&gt;2800,ROUND($AK51/$AH51*2800,2),$AK51)*'umowa o pracę'!$E$8,2),ROUND(IF($AH51&gt;2800,ROUND($AK51/$AH51*2800,2),$AK51)*'umowa o pracę'!$E$8,2)),ROUND(IF($AH51+$AI51&gt;=2800,2800*'umowa o pracę'!$E$8,($AH51+$AI51)*'umowa o pracę'!$E$8),2)-IF($AI51=0,ROUND(ROUND(IF($AH51&gt;2800,ROUND($AJ51/$AH51*2800,2),$AJ51),2)*'umowa o pracę'!$E$8,2),IF($AI51&gt;0,IF($AH51+$AI51&lt;2800,ROUND(ROUND($AJ51+ROUND($AI51*9%,2),2)*'umowa o pracę'!$E$8,2),IF(AND($AH51+$AI51&gt;=2800,$AI51&lt;2800,$AH51&lt;2800),ROUND((ROUND(((2800-$AI51)/$AH51)*$AJ51,2)+ROUND($AI51*9%,2))*'umowa o pracę'!$E$8,2),IF(AND($AH51+$AI51&gt;=2800,$AI51&gt;=2800),ROUND((ROUND(2800*9%,2))*'umowa o pracę'!$E$8,2),IF(AND($AH51+$AI51&gt;=2800,$AH51&gt;=2800,$AI51&lt;2800),ROUND((ROUND($AI51*9%,2)+ROUND(((2800-$AI51)/$AH51)*$AJ51,2))*'umowa o pracę'!$E$8,2),0)))),0)))&gt;$J51,$J51,IF(AND($AG51=1,$I51&gt;0),ROUND(IF($AH51+$AI51&gt;=2800,2800*'umowa o pracę'!$E$8,($AH51+$AI51)*'umowa o pracę'!$E$8),2)+IF($AI51=0,ROUND(IF($AH51&gt;2800,ROUND($AK51/$AH51*2800,2),$AK51)*'umowa o pracę'!$E$8,2),ROUND(IF($AH51&gt;2800,ROUND($AK51/$AH51*2800,2),$AK51)*'umowa o pracę'!$E$8,2)),ROUND(IF($AH51+$AI51&gt;=2800,2800*'umowa o pracę'!$E$8,($AH51+$AI51)*'umowa o pracę'!$E$8),2)-IF($AI51=0,ROUND(ROUND(IF($AH51&gt;2800,ROUND($AJ51/$AH51*2800,2),$AJ51),2)*'umowa o pracę'!$E$8,2),IF($AI51&gt;0,IF($AH51+$AI51&lt;2800,ROUND(ROUND($AJ51+ROUND($AI51*9%,2),2)*'umowa o pracę'!$E$8,2),IF(AND($AH51+$AI51&gt;=2800,$AI51&lt;2800,$AH51&lt;2800),ROUND((ROUND(((2800-$AI51)/$AH51)*$AJ51,2)+ROUND($AI51*9%,2))*'umowa o pracę'!$E$8,2),IF(AND($AH51+$AI51&gt;=2800,$AI51&gt;=2800),ROUND((ROUND(2800*9%,2))*'umowa o pracę'!$E$8,2),IF(AND($AH51+$AI51&gt;=2800,$AH51&gt;=2800,$AI51&lt;2800),ROUND((ROUND($AI51*9%,2)+ROUND(((2800-$AI51)/$AH51)*$AJ51,2))*'umowa o pracę'!$E$8,2),0)))),0))))&gt;$J51,$J51,IF(IF(AND($AG51=1,$I51&gt;0),ROUND(IF($AH51+$AI51&gt;=2800,2800*'umowa o pracę'!$E$8,($AH51+$AI51)*'umowa o pracę'!$E$8),2)+IF($AI51=0,ROUND(IF($AH51&gt;2800,ROUND($AK51/$AH51*2800,2),$AK51)*'umowa o pracę'!$E$8,2),ROUND(IF($AH51&gt;2800,ROUND($AK51/$AH51*2800,2),$AK51)*'umowa o pracę'!$E$8,2)),ROUND(IF($AH51+$AI51&gt;=2800,2800*'umowa o pracę'!$E$8,($AH51+$AI51)*'umowa o pracę'!$E$8),2)-IF($AI51=0,ROUND(ROUND(IF($AH51&gt;2800,ROUND($AJ51/$AH51*2800,2),$AJ51),2)*'umowa o pracę'!$E$8,2),IF($AI51&gt;0,IF($AH51+$AI51&lt;2800,ROUND(ROUND($AJ51+ROUND($AI51*9%,2),2)*'umowa o pracę'!$E$8,2),IF(AND($AH51+$AI51&gt;=2800,$AI51&lt;2800,$AH51&lt;2800),ROUND((ROUND(((2800-$AI51)/$AH51)*$AJ51,2)+ROUND($AI51*9%,2))*'umowa o pracę'!$E$8,2),IF(AND($AH51+$AI51&gt;=2800,$AI51&gt;=2800),ROUND((ROUND(2800*9%,2))*'umowa o pracę'!$E$8,2),IF(AND($AH51+$AI51&gt;=2800,$AH51&gt;=2800,$AI51&lt;2800),ROUND((ROUND($AI51*9%,2)+ROUND(((2800-$AI51)/$AH51)*$AJ51,2))*'umowa o pracę'!$E$8,2),0)))),0)))&gt;$J51,$J51,IF(AND($AG51=1,$I51&gt;0),ROUND(IF($AH51+$AI51&gt;=2800,2800*'umowa o pracę'!$E$8,($AH51+$AI51)*'umowa o pracę'!$E$8),2)+IF($AI51=0,ROUND(IF($AH51&gt;2800,ROUND($AK51/$AH51*2800,2),$AK51)*'umowa o pracę'!$E$8,2),ROUND(IF($AH51&gt;2800,ROUND($AK51/$AH51*2800,2),$AK51)*'umowa o pracę'!$E$8,2)),ROUND(IF($AH51+$AI51&gt;=2800,2800*'umowa o pracę'!$E$8,($AH51+$AI51)*'umowa o pracę'!$E$8),2)-IF(AND($AI51=0,I51&gt;0),ROUND(ROUND(IF($AH51&gt;2800,ROUND($AJ51/$AH51*2800,2),$AJ51),2)*'umowa o pracę'!$E$8,2),IF($AI51&gt;0,IF($AH51+$AI51&lt;2800,ROUND(ROUND($AJ51+ROUND($AI51*9%,2),2)*'umowa o pracę'!$E$8,2),IF(AND($AH51+$AI51&gt;=2800,$AI51&lt;2800,$AH51&lt;2800),ROUND((ROUND(((2800-$AI51)/$AH51)*$AJ51,2)+ROUND($AI51*9%,2))*'umowa o pracę'!$E$8,2),IF(AND($AH51+$AI51&gt;=2800,$AI51&gt;=2800),ROUND((ROUND(2800*9%,2))*'umowa o pracę'!$E$8,2),IF(AND($AH51+$AI51&gt;=2800,$AH51&gt;=2800,$AI51&lt;2800),ROUND((ROUND($AI51*9%,2)+ROUND(((2800-$AI51)/$AH51)*$AJ51,2))*'umowa o pracę'!$E$8,2),0)))),0)))))</f>
        <v>0</v>
      </c>
      <c r="AO51" s="32">
        <f>IF('umowa o pracę'!$E$7=2020,IF(IF($AG51=1,IF($AI51=0,ROUND(IF($AH51&gt;2600,ROUND($AJ51/$AH51*2600,2),$AJ51)*'umowa o pracę'!$E$8,2),IF($AH51+$AI51&lt;2600,ROUND(ROUND($AJ51+ROUND($AI51*9%,2),2)*'umowa o pracę'!$E$8,2),IF(AND($AH51+$AI51&gt;=2600,$AH51&lt;2600),ROUND((ROUND($AJ51+ROUND((2600-$AH51)*9%,2),2))*'umowa o pracę'!$E$8,2),IF(AND($AH51+$AI51&gt;=2600,$AH51&gt;=2600),ROUND(ROUND($AJ51/$AH51*2600,2)*'umowa o pracę'!$E$8,2),0)))),0)&gt;$H51,$H51,IF($AG51=1,IF($AI51=0,ROUND(IF($AH51&gt;2600,ROUND($AJ51/$AH51*2600,2),$AJ51)*'umowa o pracę'!$E$8,2),IF($AH51+$AI51&lt;2600,ROUND(ROUND($AJ51+ROUND($AI51*9%,2),2)*'umowa o pracę'!$E$8,2),IF(AND($AH51+$AI51&gt;=2600,$AH51&lt;2600),ROUND((ROUND($AJ51+ROUND((2600-$AH51)*9%,2),2))*'umowa o pracę'!$E$8,2),IF(AND($AH51+$AI51&gt;=2600,$AH51&gt;=2600),ROUND(ROUND($AJ51/$AH51*2600,2)*'umowa o pracę'!$E$8,2),0)))),0)),IF('umowa o pracę'!$E$7=2021,IF(IF($AG51=1,IF($AI51=0,ROUND(IF($AH51&gt;2800,ROUND($AJ51/$AH51*2800,2),$AJ51)*'umowa o pracę'!$E$8,2),IF($AH51+$AI51&lt;2800,ROUND(ROUND($AJ51+ROUND($AI51*9%,2),2)*'umowa o pracę'!$E$8,2),IF(AND($AH51+$AI51&gt;=2800,$AH51&lt;2800),ROUND((ROUND($AJ51+ROUND((2800-$AH51)*9%,2),2))*'umowa o pracę'!$E$8,2),IF(AND($AH51+$AI51&gt;=2800,$AH51&gt;=2800),ROUND(ROUND($AJ51/$AH51*2800,2)*'umowa o pracę'!$E$8,2),0)))),0)&gt;$H51,$H51,IF($AG51=1,IF($AI51=0,ROUND(IF($AH51&gt;2800,ROUND($AJ51/$AH51*2800,2),$AJ51)*'umowa o pracę'!$E$8,2),IF($AH51+$AI51&lt;2800,ROUND(ROUND($AJ51+ROUND($AI51*9%,2),2)*'umowa o pracę'!$E$8,2),IF(AND($AH51+$AI51&gt;=2800,$AH51&lt;2800),ROUND((ROUND($AJ51+ROUND((2800-$AH51)*9%,2),2))*'umowa o pracę'!$E$8,2),IF(AND($AH51+$AI51&gt;=2800,$AH51&gt;=2800),ROUND(ROUND($AJ51/$AH51*2800,2)*'umowa o pracę'!$E$8,2),0)))),0)),0))</f>
        <v>0</v>
      </c>
      <c r="AP51" s="32">
        <f>IF('umowa o pracę'!$E$7=2020,IF(IF($AG51=1,IF($AI51=0,ROUND(IF($AH51&gt;2600,ROUND($AK51/$AH51*2600,2),$AK51)*'umowa o pracę'!$E$8,2),ROUND(IF($AH51&gt;2600,ROUND($AK51/$AH51*2600,2),$AK51)*'umowa o pracę'!$E$8,2)),0)&gt;$I51,$I51,IF($AG51=1,IF($AI51=0,ROUND(IF($AH51&gt;2600,ROUND($AK51/$AH51*2600,2),$AK51)*'umowa o pracę'!$E$8,2),ROUND(IF($AH51&gt;2600,ROUND($AK51/$AH51*2600,2),$AK51)*'umowa o pracę'!$E$8,2)),0)),IF('umowa o pracę'!$E$7=2021,IF(IF($AG51=1,IF($AI51=0,ROUND(IF($AH51&gt;2800,ROUND($AK51/$AH51*2800,2),$AK51)*'umowa o pracę'!$E$8,2),ROUND(IF($AH51&gt;2800,ROUND($AK51/$AH51*2800,2),$AK51)*'umowa o pracę'!$E$8,2)),0)&gt;$I51,$I51,IF($AG51=1,IF($AI51=0,ROUND(IF($AH51&gt;2800,ROUND($AK51/$AH51*2800,2),$AK51)*'umowa o pracę'!$E$8,2),ROUND(IF($AH51&gt;2800,ROUND($AK51/$AH51*2800,2),$AK51)*'umowa o pracę'!$E$8,2)),0)),0))</f>
        <v>0</v>
      </c>
      <c r="AQ51" s="56">
        <f>IF('umowa o pracę'!$E$7=2020,$AM51,IF('umowa o pracę'!$E$7=2021,$AN51,0))</f>
        <v>0</v>
      </c>
      <c r="AR51" s="33">
        <f>IF('umowa o pracę'!$E$7=0,0,U51+AF51+AQ51)</f>
        <v>0</v>
      </c>
      <c r="AS51" s="19"/>
      <c r="AT51" s="19"/>
      <c r="AU51" s="19"/>
      <c r="AV51" s="233"/>
      <c r="AW51" s="234"/>
      <c r="AX51" s="19">
        <f t="shared" si="2"/>
        <v>10</v>
      </c>
      <c r="AY51" s="19"/>
      <c r="AZ51" s="234">
        <f t="shared" si="3"/>
        <v>0</v>
      </c>
      <c r="BA51" s="234">
        <f t="shared" si="4"/>
        <v>0</v>
      </c>
      <c r="BB51" s="234">
        <f t="shared" si="5"/>
        <v>0</v>
      </c>
      <c r="BC51" s="234">
        <f t="shared" si="6"/>
        <v>0</v>
      </c>
      <c r="BD51" s="234">
        <f t="shared" si="7"/>
        <v>0</v>
      </c>
      <c r="BE51" s="234">
        <f t="shared" si="8"/>
        <v>0</v>
      </c>
      <c r="BF51" s="234">
        <f t="shared" si="9"/>
        <v>0</v>
      </c>
      <c r="BG51" s="234">
        <f t="shared" si="10"/>
        <v>0</v>
      </c>
      <c r="BH51" s="234">
        <f t="shared" si="11"/>
        <v>0</v>
      </c>
      <c r="BI51" s="238">
        <f t="shared" si="12"/>
        <v>0</v>
      </c>
      <c r="BJ51" s="236"/>
      <c r="BK51" s="236"/>
      <c r="BL51" s="237"/>
    </row>
    <row r="52" spans="1:64" ht="15.75" customHeight="1" x14ac:dyDescent="0.25">
      <c r="A52" s="129">
        <v>41</v>
      </c>
      <c r="B52" s="57"/>
      <c r="C52" s="57"/>
      <c r="D52" s="36"/>
      <c r="E52" s="36"/>
      <c r="F52" s="242"/>
      <c r="G52" s="37">
        <v>1</v>
      </c>
      <c r="H52" s="58">
        <v>0</v>
      </c>
      <c r="I52" s="59">
        <v>0</v>
      </c>
      <c r="J52" s="60">
        <v>0</v>
      </c>
      <c r="K52" s="52">
        <v>1</v>
      </c>
      <c r="L52" s="39">
        <v>0</v>
      </c>
      <c r="M52" s="39">
        <v>0</v>
      </c>
      <c r="N52" s="39">
        <v>0</v>
      </c>
      <c r="O52" s="39">
        <v>0</v>
      </c>
      <c r="P52" s="35">
        <f>IF('umowa o pracę'!$E$7=2020,ROUND(IF($L52&gt;=2600,2600*'umowa o pracę'!$E$8,$L52*'umowa o pracę'!$E$8),2),IF('umowa o pracę'!$E$7=2021,ROUND(IF($L52&gt;=2800,2800*'umowa o pracę'!$E$8,$L52*'umowa o pracę'!$E$8),2),0))</f>
        <v>0</v>
      </c>
      <c r="Q52" s="252">
        <f>IF(IF(IF(AND($K52=1,$I52&gt;0),ROUND(IF($L52+$M52&gt;=2600,2600*'umowa o pracę'!$E$8,($L52+$M52)*'umowa o pracę'!$E$8),2)+IF($M52=0,ROUND(IF($L52&gt;2600,ROUND($O52/$L52*2600,2),$O52)*'umowa o pracę'!$E$8,2),ROUND(IF($L52&gt;2600,ROUND($O52/$L52*2600,2),$O52)*'umowa o pracę'!$E$8,2)),ROUND(IF($L52+$M52&gt;=2600,2600*'umowa o pracę'!$E$8,($L52+$M52)*'umowa o pracę'!$E$8),2)-IF($M52=0,ROUND(ROUND(IF($L52&gt;2600,ROUND($N52/$L52*2600,2),$N52),2)*'umowa o pracę'!$E$8,2),IF($M52&gt;0,IF($L52+$M52&lt;2600,ROUND(ROUND($N52+ROUND($M52*9%,2),2)*'umowa o pracę'!$E$8,2),IF(AND($L52+$M52&gt;=2600,$M52&lt;2600,$L52&lt;2600),ROUND((ROUND(((2600-$M52)/$L52)*$N52,2)+ROUND($M52*9%,2))*'umowa o pracę'!$E$8,2),IF(AND($L52+$M52&gt;=2600,$M52&gt;=2600),ROUND((ROUND(2600*9%,2))*'umowa o pracę'!$E$8,2),IF(AND($L52+$M52&gt;=2600,$L52&gt;=2600,$M52&lt;2600),ROUND((ROUND($M52*9%,2)+ROUND(((2600-$M52)/$L52)*$N52,2))*'umowa o pracę'!$E$8,2),0)))),0)))&gt;$J52,$J52,IF(AND($K52=1,$I52&gt;0),ROUND(IF($L52+$M52&gt;=2600,2600*'umowa o pracę'!$E$8,($L52+$M52)*'umowa o pracę'!$E$8),2)+IF($M52=0,ROUND(IF($L52&gt;2600,ROUND($O52/$L52*2600,2),$O52)*'umowa o pracę'!$E$8,2),ROUND(IF($L52&gt;2600,ROUND($O52/$L52*2600,2),$O52)*'umowa o pracę'!$E$8,2)),ROUND(IF($L52+$M52&gt;=2600,2600*'umowa o pracę'!$E$8,($L52+$M52)*'umowa o pracę'!$E$8),2)-IF($M52=0,ROUND(ROUND(IF($L52&gt;2600,ROUND($N52/$L52*2600,2),$N52),2)*'umowa o pracę'!$E$8,2),IF($M52&gt;0,IF($L52+$M52&lt;2600,ROUND(ROUND($N52+ROUND($M52*9%,2),2)*'umowa o pracę'!$E$8,2),IF(AND($L52+$M52&gt;=2600,$M52&lt;2600,$L52&lt;2600),ROUND((ROUND(((2600-$M52)/$L52)*$N52,2)+ROUND($M52*9%,2))*'umowa o pracę'!$E$8,2),IF(AND($L52+$M52&gt;=2600,$M52&gt;=2600),ROUND((ROUND(2600*9%,2))*'umowa o pracę'!$E$8,2),IF(AND($L52+$M52&gt;=2600,$L52&gt;=2600,$M52&lt;2600),ROUND((ROUND($M52*9%,2)+ROUND(((2600-$M52)/$L52)*$N52,2))*'umowa o pracę'!$E$8,2),0)))),0))))&gt;$J52,$J52,IF(IF(AND($K52=1,$I52&gt;0),ROUND(IF($L52+$M52&gt;=2600,2600*'umowa o pracę'!$E$8,($L52+$M52)*'umowa o pracę'!$E$8),2)+IF($M52=0,ROUND(IF($L52&gt;2600,ROUND($O52/$L52*2600,2),$O52)*'umowa o pracę'!$E$8,2),ROUND(IF($L52&gt;2600,ROUND($O52/$L52*2600,2),$O52)*'umowa o pracę'!$E$8,2)),ROUND(IF($L52+$M52&gt;=2600,2600*'umowa o pracę'!$E$8,($L52+$M52)*'umowa o pracę'!$E$8),2)-IF($M52=0,ROUND(ROUND(IF($L52&gt;2600,ROUND($N52/$L52*2600,2),$N52),2)*'umowa o pracę'!$E$8,2),IF($M52&gt;0,IF($L52+$M52&lt;2600,ROUND(ROUND($N52+ROUND($M52*9%,2),2)*'umowa o pracę'!$E$8,2),IF(AND($L52+$M52&gt;=2600,$M52&lt;2600,$L52&lt;2600),ROUND((ROUND(((2600-$M52)/$L52)*$N52,2)+ROUND($M52*9%,2))*'umowa o pracę'!$E$8,2),IF(AND($L52+$M52&gt;=2600,$M52&gt;=2600),ROUND((ROUND(2600*9%,2))*'umowa o pracę'!$E$8,2),IF(AND($L52+$M52&gt;=2600,$L52&gt;=2600,$M52&lt;2600),ROUND((ROUND($M52*9%,2)+ROUND(((2600-$M52)/$L52)*$N52,2))*'umowa o pracę'!$E$8,2),0)))),0)))&gt;$J52,$J52,IF(AND($K52=1,$I52&gt;0),ROUND(IF($L52+$M52&gt;=2600,2600*'umowa o pracę'!$E$8,($L52+$M52)*'umowa o pracę'!$E$8),2)+IF($M52=0,ROUND(IF($L52&gt;2600,ROUND($O52/$L52*2600,2),$O52)*'umowa o pracę'!$E$8,2),ROUND(IF($L52&gt;2600,ROUND($O52/$L52*2600,2),$O52)*'umowa o pracę'!$E$8,2)),ROUND(IF($L52+$M52&gt;=2600,2600*'umowa o pracę'!$E$8,($L52+$M52)*'umowa o pracę'!$E$8),2)-IF(AND($M52=0,I52&gt;0),ROUND(ROUND(IF($L52&gt;2600,ROUND($N52/$L52*2600,2),$N52),2)*'umowa o pracę'!$E$8,2),IF($M52&gt;0,IF($L52+$M52&lt;2600,ROUND(ROUND($N52+ROUND($M52*9%,2),2)*'umowa o pracę'!$E$8,2),IF(AND($L52+$M52&gt;=2600,$M52&lt;2600,$L52&lt;2600),ROUND((ROUND(((2600-$M52)/$L52)*$N52,2)+ROUND($M52*9%,2))*'umowa o pracę'!$E$8,2),IF(AND($L52+$M52&gt;=2600,$M52&gt;=2600),ROUND((ROUND(2600*9%,2))*'umowa o pracę'!$E$8,2),IF(AND($L52+$M52&gt;=2600,$L52&gt;=2600,$M52&lt;2600),ROUND((ROUND($M52*9%,2)+ROUND(((2600-$M52)/$L52)*$N52,2))*'umowa o pracę'!$E$8,2),0)))),0)))))</f>
        <v>0</v>
      </c>
      <c r="R52" s="252">
        <f>IF(IF(IF(AND($K52=1,$I52&gt;0),ROUND(IF($L52+$M52&gt;=2800,2800*'umowa o pracę'!$E$8,($L52+$M52)*'umowa o pracę'!$E$8),2)+IF($M52=0,ROUND(IF($L52&gt;2800,ROUND($O52/$L52*2800,2),$O52)*'umowa o pracę'!$E$8,2),ROUND(IF($L52&gt;2800,ROUND($O52/$L52*2800,2),$O52)*'umowa o pracę'!$E$8,2)),ROUND(IF($L52+$M52&gt;=2800,2800*'umowa o pracę'!$E$8,($L52+$M52)*'umowa o pracę'!$E$8),2)-IF($M52=0,ROUND(ROUND(IF($L52&gt;2800,ROUND($N52/$L52*2800,2),$N52),2)*'umowa o pracę'!$E$8,2),IF($M52&gt;0,IF($L52+$M52&lt;2800,ROUND(ROUND($N52+ROUND($M52*9%,2),2)*'umowa o pracę'!$E$8,2),IF(AND($L52+$M52&gt;=2800,$M52&lt;2800,$L52&lt;2800),ROUND((ROUND(((2800-$M52)/$L52)*$N52,2)+ROUND($M52*9%,2))*'umowa o pracę'!$E$8,2),IF(AND($L52+$M52&gt;=2800,$M52&gt;=2800),ROUND((ROUND(2800*9%,2))*'umowa o pracę'!$E$8,2),IF(AND($L52+$M52&gt;=2800,$L52&gt;=2800,$M52&lt;2800),ROUND((ROUND($M52*9%,2)+ROUND(((2800-$M52)/$L52)*$N52,2))*'umowa o pracę'!$E$8,2),0)))),0)))&gt;$J52,$J52,IF(AND($K52=1,$I52&gt;0),ROUND(IF($L52+$M52&gt;=2800,2800*'umowa o pracę'!$E$8,($L52+$M52)*'umowa o pracę'!$E$8),2)+IF($M52=0,ROUND(IF($L52&gt;2800,ROUND($O52/$L52*2800,2),$O52)*'umowa o pracę'!$E$8,2),ROUND(IF($L52&gt;2800,ROUND($O52/$L52*2800,2),$O52)*'umowa o pracę'!$E$8,2)),ROUND(IF($L52+$M52&gt;=2800,2800*'umowa o pracę'!$E$8,($L52+$M52)*'umowa o pracę'!$E$8),2)-IF($M52=0,ROUND(ROUND(IF($L52&gt;2800,ROUND($N52/$L52*2800,2),$N52),2)*'umowa o pracę'!$E$8,2),IF($M52&gt;0,IF($L52+$M52&lt;2800,ROUND(ROUND($N52+ROUND($M52*9%,2),2)*'umowa o pracę'!$E$8,2),IF(AND($L52+$M52&gt;=2800,$M52&lt;2800,$L52&lt;2800),ROUND((ROUND(((2800-$M52)/$L52)*$N52,2)+ROUND($M52*9%,2))*'umowa o pracę'!$E$8,2),IF(AND($L52+$M52&gt;=2800,$M52&gt;=2800),ROUND((ROUND(2800*9%,2))*'umowa o pracę'!$E$8,2),IF(AND($L52+$M52&gt;=2800,$L52&gt;=2800,$M52&lt;2800),ROUND((ROUND($M52*9%,2)+ROUND(((2800-$M52)/$L52)*$N52,2))*'umowa o pracę'!$E$8,2),0)))),0))))&gt;$J52,$J52,IF(IF(AND($K52=1,$I52&gt;0),ROUND(IF($L52+$M52&gt;=2800,2800*'umowa o pracę'!$E$8,($L52+$M52)*'umowa o pracę'!$E$8),2)+IF($M52=0,ROUND(IF($L52&gt;2800,ROUND($O52/$L52*2800,2),$O52)*'umowa o pracę'!$E$8,2),ROUND(IF($L52&gt;2800,ROUND($O52/$L52*2800,2),$O52)*'umowa o pracę'!$E$8,2)),ROUND(IF($L52+$M52&gt;=2800,2800*'umowa o pracę'!$E$8,($L52+$M52)*'umowa o pracę'!$E$8),2)-IF($M52=0,ROUND(ROUND(IF($L52&gt;2800,ROUND($N52/$L52*2800,2),$N52),2)*'umowa o pracę'!$E$8,2),IF($M52&gt;0,IF($L52+$M52&lt;2800,ROUND(ROUND($N52+ROUND($M52*9%,2),2)*'umowa o pracę'!$E$8,2),IF(AND($L52+$M52&gt;=2800,$M52&lt;2800,$L52&lt;2800),ROUND((ROUND(((2800-$M52)/$L52)*$N52,2)+ROUND($M52*9%,2))*'umowa o pracę'!$E$8,2),IF(AND($L52+$M52&gt;=2800,$M52&gt;=2800),ROUND((ROUND(2800*9%,2))*'umowa o pracę'!$E$8,2),IF(AND($L52+$M52&gt;=2800,$L52&gt;=2800,$M52&lt;2800),ROUND((ROUND($M52*9%,2)+ROUND(((2800-$M52)/$L52)*$N52,2))*'umowa o pracę'!$E$8,2),0)))),0)))&gt;$J52,$J52,IF(AND($K52=1,$I52&gt;0),ROUND(IF($L52+$M52&gt;=2800,2800*'umowa o pracę'!$E$8,($L52+$M52)*'umowa o pracę'!$E$8),2)+IF($M52=0,ROUND(IF($L52&gt;2800,ROUND($O52/$L52*2800,2),$O52)*'umowa o pracę'!$E$8,2),ROUND(IF($L52&gt;2800,ROUND($O52/$L52*2800,2),$O52)*'umowa o pracę'!$E$8,2)),ROUND(IF($L52+$M52&gt;=2800,2800*'umowa o pracę'!$E$8,($L52+$M52)*'umowa o pracę'!$E$8),2)-IF(AND($M52=0,I52&gt;0),ROUND(ROUND(IF($L52&gt;2800,ROUND($N52/$L52*2800,2),$N52),2)*'umowa o pracę'!$E$8,2),IF($M52&gt;0,IF($L52+$M52&lt;2800,ROUND(ROUND($N52+ROUND($M52*9%,2),2)*'umowa o pracę'!$E$8,2),IF(AND($L52+$M52&gt;=2800,$M52&lt;2800,$L52&lt;2800),ROUND((ROUND(((2800-$M52)/$L52)*$N52,2)+ROUND($M52*9%,2))*'umowa o pracę'!$E$8,2),IF(AND($L52+$M52&gt;=2800,$M52&gt;=2800),ROUND((ROUND(2800*9%,2))*'umowa o pracę'!$E$8,2),IF(AND($L52+$M52&gt;=2800,$L52&gt;=2800,$M52&lt;2800),ROUND((ROUND($M52*9%,2)+ROUND(((2800-$M52)/$L52)*$N52,2))*'umowa o pracę'!$E$8,2),0)))),0)))))</f>
        <v>0</v>
      </c>
      <c r="S52" s="32">
        <f>IF('umowa o pracę'!$E$7=2020,IF(IF($K52=1,IF($M52=0,ROUND(IF($L52&gt;2600,ROUND($N52/$L52*2600,2),$N52)*'umowa o pracę'!$E$8,2),IF($L52+$M52&lt;2600,ROUND(ROUND($N52+ROUND($M52*9%,2),2)*'umowa o pracę'!$E$8,2),IF(AND($L52+$M52&gt;=2600,$L52&lt;2600),ROUND((ROUND($N52+ROUND((2600-$L52)*9%,2),2))*'umowa o pracę'!$E$8,2),IF(AND($L52+$M52&gt;=2600,$L52&gt;=2600),ROUND(ROUND($N52/$L52*2600,2)*'umowa o pracę'!$E$8,2),0)))),0)&gt;$H52,$H52,IF($K52=1,IF($M52=0,ROUND(IF($L52&gt;2600,ROUND($N52/$L52*2600,2),$N52)*'umowa o pracę'!$E$8,2),IF($L52+$M52&lt;2600,ROUND(ROUND($N52+ROUND($M52*9%,2),2)*'umowa o pracę'!$E$8,2),IF(AND($L52+$M52&gt;=2600,$L52&lt;2600),ROUND((ROUND($N52+ROUND((2600-$L52)*9%,2),2))*'umowa o pracę'!$E$8,2),IF(AND($L52+$M52&gt;=2600,$L52&gt;=2600),ROUND(ROUND($N52/$L52*2600,2)*'umowa o pracę'!$E$8,2),0)))),0)),IF('umowa o pracę'!$E$7=2021,IF(IF($K52=1,IF($M52=0,ROUND(IF($L52&gt;2800,ROUND($N52/$L52*2800,2),$N52)*'umowa o pracę'!$E$8,2),IF($L52+$M52&lt;2800,ROUND(ROUND($N52+ROUND($M52*9%,2),2)*'umowa o pracę'!$E$8,2),IF(AND($L52+$M52&gt;=2800,$L52&lt;2800),ROUND((ROUND($N52+ROUND((2800-$L52)*9%,2),2))*'umowa o pracę'!$E$8,2),IF(AND($L52+$M52&gt;=2800,$L52&gt;=2800),ROUND(ROUND($N52/$L52*2800,2)*'umowa o pracę'!$E$8,2),0)))),0)&gt;$H52,$H52,IF($K52=1,IF($M52=0,ROUND(IF($L52&gt;2800,ROUND($N52/$L52*2800,2),$N52)*'umowa o pracę'!$E$8,2),IF($L52+$M52&lt;2800,ROUND(ROUND($N52+ROUND($M52*9%,2),2)*'umowa o pracę'!$E$8,2),IF(AND($L52+$M52&gt;=2800,$L52&lt;2800),ROUND((ROUND($N52+ROUND((2800-$L52)*9%,2),2))*'umowa o pracę'!$E$8,2),IF(AND($L52+$M52&gt;=2800,$L52&gt;=2800),ROUND(ROUND($N52/$L52*2800,2)*'umowa o pracę'!$E$8,2),0)))),0)),0))</f>
        <v>0</v>
      </c>
      <c r="T52" s="32">
        <f>IF('umowa o pracę'!$E$7=2020,IF(IF($K52=1,IF($M52=0,ROUND(IF($L52&gt;2600,ROUND($O52/$L52*2600,2),$O52)*'umowa o pracę'!$E$8,2),ROUND(IF($L52&gt;2600,ROUND($O52/$L52*2600,2),$O52)*'umowa o pracę'!$E$8,2)),0)&gt;$I52,$I52,IF($K52=1,IF($M52=0,ROUND(IF($L52&gt;2600,ROUND($O52/$L52*2600,2),$O52)*'umowa o pracę'!$E$8,2),ROUND(IF($L52&gt;2600,ROUND($O52/$L52*2600,2),$O52)*'umowa o pracę'!$E$8,2)),0)),IF('umowa o pracę'!$E$7=2021,IF(IF($K52=1,IF($M52=0,ROUND(IF($L52&gt;2800,ROUND($O52/$L52*2800,2),$O52)*'umowa o pracę'!$E$8,2),ROUND(IF($L52&gt;2800,ROUND($O52/$L52*2800,2),$O52)*'umowa o pracę'!$E$8,2)),0)&gt;$I52,$I52,IF($K52=1,IF($M52=0,ROUND(IF($L52&gt;2800,ROUND($O52/$L52*2800,2),$O52)*'umowa o pracę'!$E$8,2),ROUND(IF($L52&gt;2800,ROUND($O52/$L52*2800,2),$O52)*'umowa o pracę'!$E$8,2)),0)),0))</f>
        <v>0</v>
      </c>
      <c r="U52" s="51">
        <f>IF('umowa o pracę'!$E$7=2020,$Q52,IF('umowa o pracę'!$E$7=2021,$R52,0))</f>
        <v>0</v>
      </c>
      <c r="V52" s="53">
        <f t="shared" si="0"/>
        <v>1</v>
      </c>
      <c r="W52" s="54">
        <f>IF('umowa o pracę'!$E$6&lt;2,0,$L52)</f>
        <v>0</v>
      </c>
      <c r="X52" s="54">
        <f>IF('umowa o pracę'!$E$6&lt;2,0,$M52)</f>
        <v>0</v>
      </c>
      <c r="Y52" s="55">
        <f>IF('umowa o pracę'!$E$6&lt;2,0,$N52)</f>
        <v>0</v>
      </c>
      <c r="Z52" s="55">
        <f>IF('umowa o pracę'!$E$6&lt;2,0,$O52)</f>
        <v>0</v>
      </c>
      <c r="AA52" s="32">
        <f>IF('umowa o pracę'!$E$7=2020,ROUND(IF($W52&gt;=2600,2600*'umowa o pracę'!$E$8,$W52*'umowa o pracę'!$E$8),2),IF('umowa o pracę'!$E$7=2021,ROUND(IF($W52&gt;=2800,2800*'umowa o pracę'!$E$8,$W52*'umowa o pracę'!$E$8),2),0))</f>
        <v>0</v>
      </c>
      <c r="AB52" s="32">
        <f>IF(IF(IF(AND($V52=1,$I52&gt;0),ROUND(IF($W52+$X52&gt;=2600,2600*'umowa o pracę'!$E$8,($W52+$X52)*'umowa o pracę'!$E$8),2)+IF($X52=0,ROUND(IF($W52&gt;2600,ROUND($Z52/$W52*2600,2),$Z52)*'umowa o pracę'!$E$8,2),ROUND(IF($W52&gt;2600,ROUND($Z52/$W52*2600,2),$Z52)*'umowa o pracę'!$E$8,2)),ROUND(IF($W52+$X52&gt;=2600,2600*'umowa o pracę'!$E$8,($W52+$X52)*'umowa o pracę'!$E$8),2)-IF($X52=0,ROUND(ROUND(IF($W52&gt;2600,ROUND($Y52/$W52*2600,2),$Y52),2)*'umowa o pracę'!$E$8,2),IF($X52&gt;0,IF($W52+$X52&lt;2600,ROUND(ROUND($Y52+ROUND($X52*9%,2),2)*'umowa o pracę'!$E$8,2),IF(AND($W52+$X52&gt;=2600,$X52&lt;2600,$W52&lt;2600),ROUND((ROUND(((2600-$X52)/$W52)*$Y52,2)+ROUND($X52*9%,2))*'umowa o pracę'!$E$8,2),IF(AND($W52+$X52&gt;=2600,$X52&gt;=2600),ROUND((ROUND(2600*9%,2))*'umowa o pracę'!$E$8,2),IF(AND($W52+$X52&gt;=2600,$W52&gt;=2600,$X52&lt;2600),ROUND((ROUND($X52*9%,2)+ROUND(((2600-$X52)/$W52)*$Y52,2))*'umowa o pracę'!$E$8,2),0)))),0)))&gt;$J52,$J52,IF(AND($V52=1,$I52&gt;0),ROUND(IF($W52+$X52&gt;=2600,2600*'umowa o pracę'!$E$8,($W52+$X52)*'umowa o pracę'!$E$8),2)+IF($X52=0,ROUND(IF($W52&gt;2600,ROUND($Z52/$W52*2600,2),$Z52)*'umowa o pracę'!$E$8,2),ROUND(IF($W52&gt;2600,ROUND($Z52/$W52*2600,2),$Z52)*'umowa o pracę'!$E$8,2)),ROUND(IF($W52+$X52&gt;=2600,2600*'umowa o pracę'!$E$8,($W52+$X52)*'umowa o pracę'!$E$8),2)-IF($X52=0,ROUND(ROUND(IF($W52&gt;2600,ROUND($Y52/$W52*2600,2),$Y52),2)*'umowa o pracę'!$E$8,2),IF($X52&gt;0,IF($W52+$X52&lt;2600,ROUND(ROUND($Y52+ROUND($X52*9%,2),2)*'umowa o pracę'!$E$8,2),IF(AND($W52+$X52&gt;=2600,$X52&lt;2600,$W52&lt;2600),ROUND((ROUND(((2600-$X52)/$W52)*$Y52,2)+ROUND($X52*9%,2))*'umowa o pracę'!$E$8,2),IF(AND($W52+$X52&gt;=2600,$X52&gt;=2600),ROUND((ROUND(2600*9%,2))*'umowa o pracę'!$E$8,2),IF(AND($W52+$X52&gt;=2600,$W52&gt;=2600,$X52&lt;2600),ROUND((ROUND($X52*9%,2)+ROUND(((2600-$X52)/$W52)*$Y52,2))*'umowa o pracę'!$E$8,2),0)))),0))))&gt;$J52,$J52,IF(IF(AND($V52=1,$I52&gt;0),ROUND(IF($W52+$X52&gt;=2600,2600*'umowa o pracę'!$E$8,($W52+$X52)*'umowa o pracę'!$E$8),2)+IF($X52=0,ROUND(IF($W52&gt;2600,ROUND($Z52/$W52*2600,2),$Z52)*'umowa o pracę'!$E$8,2),ROUND(IF($W52&gt;2600,ROUND($Z52/$W52*2600,2),$Z52)*'umowa o pracę'!$E$8,2)),ROUND(IF($W52+$X52&gt;=2600,2600*'umowa o pracę'!$E$8,($W52+$X52)*'umowa o pracę'!$E$8),2)-IF($X52=0,ROUND(ROUND(IF($W52&gt;2600,ROUND($Y52/$W52*2600,2),$Y52),2)*'umowa o pracę'!$E$8,2),IF($X52&gt;0,IF($W52+$X52&lt;2600,ROUND(ROUND($Y52+ROUND($X52*9%,2),2)*'umowa o pracę'!$E$8,2),IF(AND($W52+$X52&gt;=2600,$X52&lt;2600,$W52&lt;2600),ROUND((ROUND(((2600-$X52)/$W52)*$Y52,2)+ROUND($X52*9%,2))*'umowa o pracę'!$E$8,2),IF(AND($W52+$X52&gt;=2600,$X52&gt;=2600),ROUND((ROUND(2600*9%,2))*'umowa o pracę'!$E$8,2),IF(AND($W52+$X52&gt;=2600,$W52&gt;=2600,$X52&lt;2600),ROUND((ROUND($X52*9%,2)+ROUND(((2600-$X52)/$W52)*$Y52,2))*'umowa o pracę'!$E$8,2),0)))),0)))&gt;$J52,$J52,IF(AND($V52=1,$I52&gt;0),ROUND(IF($W52+$X52&gt;=2600,2600*'umowa o pracę'!$E$8,($W52+$X52)*'umowa o pracę'!$E$8),2)+IF($X52=0,ROUND(IF($W52&gt;2600,ROUND($Z52/$W52*2600,2),$Z52)*'umowa o pracę'!$E$8,2),ROUND(IF($W52&gt;2600,ROUND($Z52/$W52*2600,2),$Z52)*'umowa o pracę'!$E$8,2)),ROUND(IF($W52+$X52&gt;=2600,2600*'umowa o pracę'!$E$8,($W52+$X52)*'umowa o pracę'!$E$8),2)-IF(AND($X52=0,I52&gt;0),ROUND(ROUND(IF($W52&gt;2600,ROUND($Y52/$W52*2600,2),$Y52),2)*'umowa o pracę'!$E$8,2),IF($X52&gt;0,IF($W52+$X52&lt;2600,ROUND(ROUND($Y52+ROUND($X52*9%,2),2)*'umowa o pracę'!$E$8,2),IF(AND($W52+$X52&gt;=2600,$X52&lt;2600,$W52&lt;2600),ROUND((ROUND(((2600-$X52)/$W52)*$Y52,2)+ROUND($X52*9%,2))*'umowa o pracę'!$E$8,2),IF(AND($W52+$X52&gt;=2600,$X52&gt;=2600),ROUND((ROUND(2600*9%,2))*'umowa o pracę'!$E$8,2),IF(AND($W52+$X52&gt;=2600,$W52&gt;=2600,$X52&lt;2600),ROUND((ROUND($X52*9%,2)+ROUND(((2600-$X52)/$W52)*$Y52,2))*'umowa o pracę'!$E$8,2),0)))),0)))))</f>
        <v>0</v>
      </c>
      <c r="AC52" s="32">
        <f>IF(IF(IF(AND($V52=1,$I52&gt;0),ROUND(IF($W52+$X52&gt;=2800,2800*'umowa o pracę'!$E$8,($W52+$X52)*'umowa o pracę'!$E$8),2)+IF($X52=0,ROUND(IF($W52&gt;2800,ROUND($Z52/$W52*2800,2),$Z52)*'umowa o pracę'!$E$8,2),ROUND(IF($W52&gt;2800,ROUND($Z52/$W52*2800,2),$Z52)*'umowa o pracę'!$E$8,2)),ROUND(IF($W52+$X52&gt;=2800,2800*'umowa o pracę'!$E$8,($W52+$X52)*'umowa o pracę'!$E$8),2)-IF($X52=0,ROUND(ROUND(IF($W52&gt;2800,ROUND($Y52/$W52*2800,2),$Y52),2)*'umowa o pracę'!$E$8,2),IF($X52&gt;0,IF($W52+$X52&lt;2800,ROUND(ROUND($Y52+ROUND($X52*9%,2),2)*'umowa o pracę'!$E$8,2),IF(AND($W52+$X52&gt;=2800,$X52&lt;2800,$W52&lt;2800),ROUND((ROUND(((2800-$X52)/$W52)*$Y52,2)+ROUND($X52*9%,2))*'umowa o pracę'!$E$8,2),IF(AND($W52+$X52&gt;=2800,$X52&gt;=2800),ROUND((ROUND(2800*9%,2))*'umowa o pracę'!$E$8,2),IF(AND($W52+$X52&gt;=2800,$W52&gt;=2800,$X52&lt;2800),ROUND((ROUND($X52*9%,2)+ROUND(((2800-$X52)/$W52)*$Y52,2))*'umowa o pracę'!$E$8,2),0)))),0)))&gt;$J52,$J52,IF(AND($V52=1,$I52&gt;0),ROUND(IF($W52+$X52&gt;=2800,2800*'umowa o pracę'!$E$8,($W52+$X52)*'umowa o pracę'!$E$8),2)+IF($X52=0,ROUND(IF($W52&gt;2800,ROUND($Z52/$W52*2800,2),$Z52)*'umowa o pracę'!$E$8,2),ROUND(IF($W52&gt;2800,ROUND($Z52/$W52*2800,2),$Z52)*'umowa o pracę'!$E$8,2)),ROUND(IF($W52+$X52&gt;=2800,2800*'umowa o pracę'!$E$8,($W52+$X52)*'umowa o pracę'!$E$8),2)-IF($X52=0,ROUND(ROUND(IF($W52&gt;2800,ROUND($Y52/$W52*2800,2),$Y52),2)*'umowa o pracę'!$E$8,2),IF($X52&gt;0,IF($W52+$X52&lt;2800,ROUND(ROUND($Y52+ROUND($X52*9%,2),2)*'umowa o pracę'!$E$8,2),IF(AND($W52+$X52&gt;=2800,$X52&lt;2800,$W52&lt;2800),ROUND((ROUND(((2800-$X52)/$W52)*$Y52,2)+ROUND($X52*9%,2))*'umowa o pracę'!$E$8,2),IF(AND($W52+$X52&gt;=2800,$X52&gt;=2800),ROUND((ROUND(2800*9%,2))*'umowa o pracę'!$E$8,2),IF(AND($W52+$X52&gt;=2800,$W52&gt;=2800,$X52&lt;2800),ROUND((ROUND($X52*9%,2)+ROUND(((2800-$X52)/$W52)*$Y52,2))*'umowa o pracę'!$E$8,2),0)))),0))))&gt;$J52,$J52,IF(IF(AND($V52=1,$I52&gt;0),ROUND(IF($W52+$X52&gt;=2800,2800*'umowa o pracę'!$E$8,($W52+$X52)*'umowa o pracę'!$E$8),2)+IF($X52=0,ROUND(IF($W52&gt;2800,ROUND($Z52/$W52*2800,2),$Z52)*'umowa o pracę'!$E$8,2),ROUND(IF($W52&gt;2800,ROUND($Z52/$W52*2800,2),$Z52)*'umowa o pracę'!$E$8,2)),ROUND(IF($W52+$X52&gt;=2800,2800*'umowa o pracę'!$E$8,($W52+$X52)*'umowa o pracę'!$E$8),2)-IF($X52=0,ROUND(ROUND(IF($W52&gt;2800,ROUND($Y52/$W52*2800,2),$Y52),2)*'umowa o pracę'!$E$8,2),IF($X52&gt;0,IF($W52+$X52&lt;2800,ROUND(ROUND($Y52+ROUND($X52*9%,2),2)*'umowa o pracę'!$E$8,2),IF(AND($W52+$X52&gt;=2800,$X52&lt;2800,$W52&lt;2800),ROUND((ROUND(((2800-$X52)/$W52)*$Y52,2)+ROUND($X52*9%,2))*'umowa o pracę'!$E$8,2),IF(AND($W52+$X52&gt;=2800,$X52&gt;=2800),ROUND((ROUND(2800*9%,2))*'umowa o pracę'!$E$8,2),IF(AND($W52+$X52&gt;=2800,$W52&gt;=2800,$X52&lt;2800),ROUND((ROUND($X52*9%,2)+ROUND(((2800-$X52)/$W52)*$Y52,2))*'umowa o pracę'!$E$8,2),0)))),0)))&gt;$J52,$J52,IF(AND($V52=1,$I52&gt;0),ROUND(IF($W52+$X52&gt;=2800,2800*'umowa o pracę'!$E$8,($W52+$X52)*'umowa o pracę'!$E$8),2)+IF($X52=0,ROUND(IF($W52&gt;2800,ROUND($Z52/$W52*2800,2),$Z52)*'umowa o pracę'!$E$8,2),ROUND(IF($W52&gt;2800,ROUND($Z52/$W52*2800,2),$Z52)*'umowa o pracę'!$E$8,2)),ROUND(IF($W52+$X52&gt;=2800,2800*'umowa o pracę'!$E$8,($W52+$X52)*'umowa o pracę'!$E$8),2)-IF(AND($X52=0,I52&gt;0),ROUND(ROUND(IF($W52&gt;2800,ROUND($Y52/$W52*2800,2),$Y52),2)*'umowa o pracę'!$E$8,2),IF($X52&gt;0,IF($W52+$X52&lt;2800,ROUND(ROUND($Y52+ROUND($X52*9%,2),2)*'umowa o pracę'!$E$8,2),IF(AND($W52+$X52&gt;=2800,$X52&lt;2800,$W52&lt;2800),ROUND((ROUND(((2800-$X52)/$W52)*$Y52,2)+ROUND($X52*9%,2))*'umowa o pracę'!$E$8,2),IF(AND($W52+$X52&gt;=2800,$X52&gt;=2800),ROUND((ROUND(2800*9%,2))*'umowa o pracę'!$E$8,2),IF(AND($W52+$X52&gt;=2800,$W52&gt;=2800,$X52&lt;2800),ROUND((ROUND($X52*9%,2)+ROUND(((2800-$X52)/$W52)*$Y52,2))*'umowa o pracę'!$E$8,2),0)))),0)))))</f>
        <v>0</v>
      </c>
      <c r="AD52" s="32">
        <f>IF('umowa o pracę'!$E$7=2020,IF(IF($V52=1,IF($X52=0,ROUND(IF($W52&gt;2600,ROUND($Y52/$W52*2600,2),$Y52)*'umowa o pracę'!$E$8,2),IF($W52+$X52&lt;2600,ROUND(ROUND($Y52+ROUND($X52*9%,2),2)*'umowa o pracę'!$E$8,2),IF(AND($W52+$X52&gt;=2600,$W52&lt;2600),ROUND((ROUND($Y52+ROUND((2600-$W52)*9%,2),2))*'umowa o pracę'!$E$8,2),IF(AND($W52+$X52&gt;=2600,$W52&gt;=2600),ROUND(ROUND($Y52/$W52*2600,2)*'umowa o pracę'!$E$8,2),0)))),0)&gt;$H52,$H52,IF($V52=1,IF($X52=0,ROUND(IF($W52&gt;2600,ROUND($Y52/$W52*2600,2),$Y52)*'umowa o pracę'!$E$8,2),IF($W52+$X52&lt;2600,ROUND(ROUND($Y52+ROUND($X52*9%,2),2)*'umowa o pracę'!$E$8,2),IF(AND($W52+$X52&gt;=2600,$W52&lt;2600),ROUND((ROUND($Y52+ROUND((2600-$W52)*9%,2),2))*'umowa o pracę'!$E$8,2),IF(AND($W52+$X52&gt;=2600,$W52&gt;=2600),ROUND(ROUND($Y52/$W52*2600,2)*'umowa o pracę'!$E$8,2),0)))),0)),IF('umowa o pracę'!$E$7=2021,IF(IF($V52=1,IF($X52=0,ROUND(IF($W52&gt;2800,ROUND($Y52/$W52*2800,2),$Y52)*'umowa o pracę'!$E$8,2),IF($W52+$X52&lt;2800,ROUND(ROUND($Y52+ROUND($X52*9%,2),2)*'umowa o pracę'!$E$8,2),IF(AND($W52+$X52&gt;=2800,$W52&lt;2800),ROUND((ROUND($Y52+ROUND((2800-$W52)*9%,2),2))*'umowa o pracę'!$E$8,2),IF(AND($W52+$X52&gt;=2800,$W52&gt;=2800),ROUND(ROUND($Y52/$W52*2800,2)*'umowa o pracę'!$E$8,2),0)))),0)&gt;$H52,$H52,IF($V52=1,IF($X52=0,ROUND(IF($W52&gt;2800,ROUND($Y52/$W52*2800,2),$Y52)*'umowa o pracę'!$E$8,2),IF($W52+$X52&lt;2800,ROUND(ROUND($Y52+ROUND($X52*9%,2),2)*'umowa o pracę'!$E$8,2),IF(AND($W52+$X52&gt;=2800,$W52&lt;2800),ROUND((ROUND($Y52+ROUND((2800-$W52)*9%,2),2))*'umowa o pracę'!$E$8,2),IF(AND($W52+$X52&gt;=2800,$W52&gt;=2800),ROUND(ROUND($Y52/$W52*2800,2)*'umowa o pracę'!$E$8,2),0)))),0)),0))</f>
        <v>0</v>
      </c>
      <c r="AE52" s="32">
        <f>IF('umowa o pracę'!$E$7=2020,IF(IF($V52=1,IF($X52=0,ROUND(IF($W52&gt;2600,ROUND($Z52/$W52*2600,2),$Z52)*'umowa o pracę'!$E$8,2),ROUND(IF($W52&gt;2600,ROUND($Z52/$W52*2600,2),$Z52)*'umowa o pracę'!$E$8,2)),0)&gt;$I52,$I52,IF($V52=1,IF($X52=0,ROUND(IF($W52&gt;2600,ROUND($Z52/$W52*2600,2),$Z52)*'umowa o pracę'!$E$8,2),ROUND(IF($W52&gt;2600,ROUND($Z52/$W52*2600,2),$Z52)*'umowa o pracę'!$E$8,2)),0)),IF('umowa o pracę'!$E$7=2021,IF(IF($V52=1,IF($X52=0,ROUND(IF($W52&gt;2800,ROUND($Z52/$W52*2800,2),$Z52)*'umowa o pracę'!$E$8,2),ROUND(IF($W52&gt;2800,ROUND($Z52/$W52*2800,2),$Z52)*'umowa o pracę'!$E$8,2)),0)&gt;$I52,$I52,IF($V52=1,IF($X52=0,ROUND(IF($W52&gt;2800,ROUND($Z52/$W52*2800,2),$Z52)*'umowa o pracę'!$E$8,2),ROUND(IF($W52&gt;2800,ROUND($Z52/$W52*2800,2),$Z52)*'umowa o pracę'!$E$8,2)),0)),0))</f>
        <v>0</v>
      </c>
      <c r="AF52" s="56">
        <f>IF('umowa o pracę'!$E$7=2020,$AB52,IF('umowa o pracę'!$E$7=2021,$AC52,0))</f>
        <v>0</v>
      </c>
      <c r="AG52" s="53">
        <f t="shared" si="1"/>
        <v>1</v>
      </c>
      <c r="AH52" s="39">
        <f>IF('umowa o pracę'!$E$6&lt;3,0,$L52)</f>
        <v>0</v>
      </c>
      <c r="AI52" s="39">
        <f>IF('umowa o pracę'!$E$6&lt;3,0,$M52)</f>
        <v>0</v>
      </c>
      <c r="AJ52" s="55">
        <f>IF('umowa o pracę'!$E$6&lt;3,0,$N52)</f>
        <v>0</v>
      </c>
      <c r="AK52" s="55">
        <f>IF('umowa o pracę'!$E$6&lt;3,0,$O52)</f>
        <v>0</v>
      </c>
      <c r="AL52" s="32">
        <f>IF('umowa o pracę'!$E$7=2020,ROUND(IF($AH52&gt;=2600,2600*'umowa o pracę'!$E$8,$AH52*'umowa o pracę'!$E$8),2),IF('umowa o pracę'!$E$7=2021,ROUND(IF($AH52&gt;=2800,2800*'umowa o pracę'!$E$8,$AH52*'umowa o pracę'!$E$8),2),0))</f>
        <v>0</v>
      </c>
      <c r="AM52" s="32">
        <f>IF(IF(IF(AND($AG52=1,$I52&gt;0),ROUND(IF($AH52+$AI52&gt;=2600,2600*'umowa o pracę'!$E$8,($AH52+$AI52)*'umowa o pracę'!$E$8),2)+IF($AI52=0,ROUND(IF($AH52&gt;2600,ROUND($AK52/$AH52*2600,2),$AK52)*'umowa o pracę'!$E$8,2),ROUND(IF($AH52&gt;2600,ROUND($AK52/$AH52*2600,2),$AK52)*'umowa o pracę'!$E$8,2)),ROUND(IF($AH52+$AI52&gt;=2600,2600*'umowa o pracę'!$E$8,($AH52+$AI52)*'umowa o pracę'!$E$8),2)-IF($AI52=0,ROUND(ROUND(IF($AH52&gt;2600,ROUND($AJ52/$AH52*2600,2),$AJ52),2)*'umowa o pracę'!$E$8,2),IF($AI52&gt;0,IF($AH52+$AI52&lt;2600,ROUND(ROUND($AJ52+ROUND($AI52*9%,2),2)*'umowa o pracę'!$E$8,2),IF(AND($AH52+$AI52&gt;=2600,$AI52&lt;2600,$AH52&lt;2600),ROUND((ROUND(((2600-$AI52)/$AH52)*$AJ52,2)+ROUND($AI52*9%,2))*'umowa o pracę'!$E$8,2),IF(AND($AH52+$AI52&gt;=2600,$AI52&gt;=2600),ROUND((ROUND(2600*9%,2))*'umowa o pracę'!$E$8,2),IF(AND($AH52+$AI52&gt;=2600,$AH52&gt;=2600,$AI52&lt;2600),ROUND((ROUND($AI52*9%,2)+ROUND(((2600-$AI52)/$AH52)*$AJ52,2))*'umowa o pracę'!$E$8,2),0)))),0)))&gt;$J52,$J52,IF(AND($AG52=1,$I52&gt;0),ROUND(IF($AH52+$AI52&gt;=2600,2600*'umowa o pracę'!$E$8,($AH52+$AI52)*'umowa o pracę'!$E$8),2)+IF($AI52=0,ROUND(IF($AH52&gt;2600,ROUND($AK52/$AH52*2600,2),$AK52)*'umowa o pracę'!$E$8,2),ROUND(IF($AH52&gt;2600,ROUND($AK52/$AH52*2600,2),$AK52)*'umowa o pracę'!$E$8,2)),ROUND(IF($AH52+$AI52&gt;=2600,2600*'umowa o pracę'!$E$8,($AH52+$AI52)*'umowa o pracę'!$E$8),2)-IF($AI52=0,ROUND(ROUND(IF($AH52&gt;2600,ROUND($AJ52/$AH52*2600,2),$AJ52),2)*'umowa o pracę'!$E$8,2),IF($AI52&gt;0,IF($AH52+$AI52&lt;2600,ROUND(ROUND($AJ52+ROUND($AI52*9%,2),2)*'umowa o pracę'!$E$8,2),IF(AND($AH52+$AI52&gt;=2600,$AI52&lt;2600,$AH52&lt;2600),ROUND((ROUND(((2600-$AI52)/$AH52)*$AJ52,2)+ROUND($AI52*9%,2))*'umowa o pracę'!$E$8,2),IF(AND($AH52+$AI52&gt;=2600,$AI52&gt;=2600),ROUND((ROUND(2600*9%,2))*'umowa o pracę'!$E$8,2),IF(AND($AH52+$AI52&gt;=2600,$AH52&gt;=2600,$AI52&lt;2600),ROUND((ROUND($AI52*9%,2)+ROUND(((2600-$AI52)/$AH52)*$AJ52,2))*'umowa o pracę'!$E$8,2),0)))),0))))&gt;$J52,$J52,IF(IF(AND($AG52=1,$I52&gt;0),ROUND(IF($AH52+$AI52&gt;=2600,2600*'umowa o pracę'!$E$8,($AH52+$AI52)*'umowa o pracę'!$E$8),2)+IF($AI52=0,ROUND(IF($AH52&gt;2600,ROUND($AK52/$AH52*2600,2),$AK52)*'umowa o pracę'!$E$8,2),ROUND(IF($AH52&gt;2600,ROUND($AK52/$AH52*2600,2),$AK52)*'umowa o pracę'!$E$8,2)),ROUND(IF($AH52+$AI52&gt;=2600,2600*'umowa o pracę'!$E$8,($AH52+$AI52)*'umowa o pracę'!$E$8),2)-IF($AI52=0,ROUND(ROUND(IF($AH52&gt;2600,ROUND($AJ52/$AH52*2600,2),$AJ52),2)*'umowa o pracę'!$E$8,2),IF($AI52&gt;0,IF($AH52+$AI52&lt;2600,ROUND(ROUND($AJ52+ROUND($AI52*9%,2),2)*'umowa o pracę'!$E$8,2),IF(AND($AH52+$AI52&gt;=2600,$AI52&lt;2600,$AH52&lt;2600),ROUND((ROUND(((2600-$AI52)/$AH52)*$AJ52,2)+ROUND($AI52*9%,2))*'umowa o pracę'!$E$8,2),IF(AND($AH52+$AI52&gt;=2600,$AI52&gt;=2600),ROUND((ROUND(2600*9%,2))*'umowa o pracę'!$E$8,2),IF(AND($AH52+$AI52&gt;=2600,$AH52&gt;=2600,$AI52&lt;2600),ROUND((ROUND($AI52*9%,2)+ROUND(((2600-$AI52)/$AH52)*$AJ52,2))*'umowa o pracę'!$E$8,2),0)))),0)))&gt;$J52,$J52,IF(AND($AG52=1,$I52&gt;0),ROUND(IF($AH52+$AI52&gt;=2600,2600*'umowa o pracę'!$E$8,($AH52+$AI52)*'umowa o pracę'!$E$8),2)+IF($AI52=0,ROUND(IF($AH52&gt;2600,ROUND($AK52/$AH52*2600,2),$AK52)*'umowa o pracę'!$E$8,2),ROUND(IF($AH52&gt;2600,ROUND($AK52/$AH52*2600,2),$AK52)*'umowa o pracę'!$E$8,2)),ROUND(IF($AH52+$AI52&gt;=2600,2600*'umowa o pracę'!$E$8,($AH52+$AI52)*'umowa o pracę'!$E$8),2)-IF(AND($AI52=0,I52&gt;0),ROUND(ROUND(IF($AH52&gt;2600,ROUND($AJ52/$AH52*2600,2),$AJ52),2)*'umowa o pracę'!$E$8,2),IF($AI52&gt;0,IF($AH52+$AI52&lt;2600,ROUND(ROUND($AJ52+ROUND($AI52*9%,2),2)*'umowa o pracę'!$E$8,2),IF(AND($AH52+$AI52&gt;=2600,$AI52&lt;2600,$AH52&lt;2600),ROUND((ROUND(((2600-$AI52)/$AH52)*$AJ52,2)+ROUND($AI52*9%,2))*'umowa o pracę'!$E$8,2),IF(AND($AH52+$AI52&gt;=2600,$AI52&gt;=2600),ROUND((ROUND(2600*9%,2))*'umowa o pracę'!$E$8,2),IF(AND($AH52+$AI52&gt;=2600,$AH52&gt;=2600,$AI52&lt;2600),ROUND((ROUND($AI52*9%,2)+ROUND(((2600-$AI52)/$AH52)*$AJ52,2))*'umowa o pracę'!$E$8,2),0)))),0)))))</f>
        <v>0</v>
      </c>
      <c r="AN52" s="32">
        <f>IF(IF(IF(AND($AG52=1,$I52&gt;0),ROUND(IF($AH52+$AI52&gt;=2800,2800*'umowa o pracę'!$E$8,($AH52+$AI52)*'umowa o pracę'!$E$8),2)+IF($AI52=0,ROUND(IF($AH52&gt;2800,ROUND($AK52/$AH52*2800,2),$AK52)*'umowa o pracę'!$E$8,2),ROUND(IF($AH52&gt;2800,ROUND($AK52/$AH52*2800,2),$AK52)*'umowa o pracę'!$E$8,2)),ROUND(IF($AH52+$AI52&gt;=2800,2800*'umowa o pracę'!$E$8,($AH52+$AI52)*'umowa o pracę'!$E$8),2)-IF($AI52=0,ROUND(ROUND(IF($AH52&gt;2800,ROUND($AJ52/$AH52*2800,2),$AJ52),2)*'umowa o pracę'!$E$8,2),IF($AI52&gt;0,IF($AH52+$AI52&lt;2800,ROUND(ROUND($AJ52+ROUND($AI52*9%,2),2)*'umowa o pracę'!$E$8,2),IF(AND($AH52+$AI52&gt;=2800,$AI52&lt;2800,$AH52&lt;2800),ROUND((ROUND(((2800-$AI52)/$AH52)*$AJ52,2)+ROUND($AI52*9%,2))*'umowa o pracę'!$E$8,2),IF(AND($AH52+$AI52&gt;=2800,$AI52&gt;=2800),ROUND((ROUND(2800*9%,2))*'umowa o pracę'!$E$8,2),IF(AND($AH52+$AI52&gt;=2800,$AH52&gt;=2800,$AI52&lt;2800),ROUND((ROUND($AI52*9%,2)+ROUND(((2800-$AI52)/$AH52)*$AJ52,2))*'umowa o pracę'!$E$8,2),0)))),0)))&gt;$J52,$J52,IF(AND($AG52=1,$I52&gt;0),ROUND(IF($AH52+$AI52&gt;=2800,2800*'umowa o pracę'!$E$8,($AH52+$AI52)*'umowa o pracę'!$E$8),2)+IF($AI52=0,ROUND(IF($AH52&gt;2800,ROUND($AK52/$AH52*2800,2),$AK52)*'umowa o pracę'!$E$8,2),ROUND(IF($AH52&gt;2800,ROUND($AK52/$AH52*2800,2),$AK52)*'umowa o pracę'!$E$8,2)),ROUND(IF($AH52+$AI52&gt;=2800,2800*'umowa o pracę'!$E$8,($AH52+$AI52)*'umowa o pracę'!$E$8),2)-IF($AI52=0,ROUND(ROUND(IF($AH52&gt;2800,ROUND($AJ52/$AH52*2800,2),$AJ52),2)*'umowa o pracę'!$E$8,2),IF($AI52&gt;0,IF($AH52+$AI52&lt;2800,ROUND(ROUND($AJ52+ROUND($AI52*9%,2),2)*'umowa o pracę'!$E$8,2),IF(AND($AH52+$AI52&gt;=2800,$AI52&lt;2800,$AH52&lt;2800),ROUND((ROUND(((2800-$AI52)/$AH52)*$AJ52,2)+ROUND($AI52*9%,2))*'umowa o pracę'!$E$8,2),IF(AND($AH52+$AI52&gt;=2800,$AI52&gt;=2800),ROUND((ROUND(2800*9%,2))*'umowa o pracę'!$E$8,2),IF(AND($AH52+$AI52&gt;=2800,$AH52&gt;=2800,$AI52&lt;2800),ROUND((ROUND($AI52*9%,2)+ROUND(((2800-$AI52)/$AH52)*$AJ52,2))*'umowa o pracę'!$E$8,2),0)))),0))))&gt;$J52,$J52,IF(IF(AND($AG52=1,$I52&gt;0),ROUND(IF($AH52+$AI52&gt;=2800,2800*'umowa o pracę'!$E$8,($AH52+$AI52)*'umowa o pracę'!$E$8),2)+IF($AI52=0,ROUND(IF($AH52&gt;2800,ROUND($AK52/$AH52*2800,2),$AK52)*'umowa o pracę'!$E$8,2),ROUND(IF($AH52&gt;2800,ROUND($AK52/$AH52*2800,2),$AK52)*'umowa o pracę'!$E$8,2)),ROUND(IF($AH52+$AI52&gt;=2800,2800*'umowa o pracę'!$E$8,($AH52+$AI52)*'umowa o pracę'!$E$8),2)-IF($AI52=0,ROUND(ROUND(IF($AH52&gt;2800,ROUND($AJ52/$AH52*2800,2),$AJ52),2)*'umowa o pracę'!$E$8,2),IF($AI52&gt;0,IF($AH52+$AI52&lt;2800,ROUND(ROUND($AJ52+ROUND($AI52*9%,2),2)*'umowa o pracę'!$E$8,2),IF(AND($AH52+$AI52&gt;=2800,$AI52&lt;2800,$AH52&lt;2800),ROUND((ROUND(((2800-$AI52)/$AH52)*$AJ52,2)+ROUND($AI52*9%,2))*'umowa o pracę'!$E$8,2),IF(AND($AH52+$AI52&gt;=2800,$AI52&gt;=2800),ROUND((ROUND(2800*9%,2))*'umowa o pracę'!$E$8,2),IF(AND($AH52+$AI52&gt;=2800,$AH52&gt;=2800,$AI52&lt;2800),ROUND((ROUND($AI52*9%,2)+ROUND(((2800-$AI52)/$AH52)*$AJ52,2))*'umowa o pracę'!$E$8,2),0)))),0)))&gt;$J52,$J52,IF(AND($AG52=1,$I52&gt;0),ROUND(IF($AH52+$AI52&gt;=2800,2800*'umowa o pracę'!$E$8,($AH52+$AI52)*'umowa o pracę'!$E$8),2)+IF($AI52=0,ROUND(IF($AH52&gt;2800,ROUND($AK52/$AH52*2800,2),$AK52)*'umowa o pracę'!$E$8,2),ROUND(IF($AH52&gt;2800,ROUND($AK52/$AH52*2800,2),$AK52)*'umowa o pracę'!$E$8,2)),ROUND(IF($AH52+$AI52&gt;=2800,2800*'umowa o pracę'!$E$8,($AH52+$AI52)*'umowa o pracę'!$E$8),2)-IF(AND($AI52=0,I52&gt;0),ROUND(ROUND(IF($AH52&gt;2800,ROUND($AJ52/$AH52*2800,2),$AJ52),2)*'umowa o pracę'!$E$8,2),IF($AI52&gt;0,IF($AH52+$AI52&lt;2800,ROUND(ROUND($AJ52+ROUND($AI52*9%,2),2)*'umowa o pracę'!$E$8,2),IF(AND($AH52+$AI52&gt;=2800,$AI52&lt;2800,$AH52&lt;2800),ROUND((ROUND(((2800-$AI52)/$AH52)*$AJ52,2)+ROUND($AI52*9%,2))*'umowa o pracę'!$E$8,2),IF(AND($AH52+$AI52&gt;=2800,$AI52&gt;=2800),ROUND((ROUND(2800*9%,2))*'umowa o pracę'!$E$8,2),IF(AND($AH52+$AI52&gt;=2800,$AH52&gt;=2800,$AI52&lt;2800),ROUND((ROUND($AI52*9%,2)+ROUND(((2800-$AI52)/$AH52)*$AJ52,2))*'umowa o pracę'!$E$8,2),0)))),0)))))</f>
        <v>0</v>
      </c>
      <c r="AO52" s="32">
        <f>IF('umowa o pracę'!$E$7=2020,IF(IF($AG52=1,IF($AI52=0,ROUND(IF($AH52&gt;2600,ROUND($AJ52/$AH52*2600,2),$AJ52)*'umowa o pracę'!$E$8,2),IF($AH52+$AI52&lt;2600,ROUND(ROUND($AJ52+ROUND($AI52*9%,2),2)*'umowa o pracę'!$E$8,2),IF(AND($AH52+$AI52&gt;=2600,$AH52&lt;2600),ROUND((ROUND($AJ52+ROUND((2600-$AH52)*9%,2),2))*'umowa o pracę'!$E$8,2),IF(AND($AH52+$AI52&gt;=2600,$AH52&gt;=2600),ROUND(ROUND($AJ52/$AH52*2600,2)*'umowa o pracę'!$E$8,2),0)))),0)&gt;$H52,$H52,IF($AG52=1,IF($AI52=0,ROUND(IF($AH52&gt;2600,ROUND($AJ52/$AH52*2600,2),$AJ52)*'umowa o pracę'!$E$8,2),IF($AH52+$AI52&lt;2600,ROUND(ROUND($AJ52+ROUND($AI52*9%,2),2)*'umowa o pracę'!$E$8,2),IF(AND($AH52+$AI52&gt;=2600,$AH52&lt;2600),ROUND((ROUND($AJ52+ROUND((2600-$AH52)*9%,2),2))*'umowa o pracę'!$E$8,2),IF(AND($AH52+$AI52&gt;=2600,$AH52&gt;=2600),ROUND(ROUND($AJ52/$AH52*2600,2)*'umowa o pracę'!$E$8,2),0)))),0)),IF('umowa o pracę'!$E$7=2021,IF(IF($AG52=1,IF($AI52=0,ROUND(IF($AH52&gt;2800,ROUND($AJ52/$AH52*2800,2),$AJ52)*'umowa o pracę'!$E$8,2),IF($AH52+$AI52&lt;2800,ROUND(ROUND($AJ52+ROUND($AI52*9%,2),2)*'umowa o pracę'!$E$8,2),IF(AND($AH52+$AI52&gt;=2800,$AH52&lt;2800),ROUND((ROUND($AJ52+ROUND((2800-$AH52)*9%,2),2))*'umowa o pracę'!$E$8,2),IF(AND($AH52+$AI52&gt;=2800,$AH52&gt;=2800),ROUND(ROUND($AJ52/$AH52*2800,2)*'umowa o pracę'!$E$8,2),0)))),0)&gt;$H52,$H52,IF($AG52=1,IF($AI52=0,ROUND(IF($AH52&gt;2800,ROUND($AJ52/$AH52*2800,2),$AJ52)*'umowa o pracę'!$E$8,2),IF($AH52+$AI52&lt;2800,ROUND(ROUND($AJ52+ROUND($AI52*9%,2),2)*'umowa o pracę'!$E$8,2),IF(AND($AH52+$AI52&gt;=2800,$AH52&lt;2800),ROUND((ROUND($AJ52+ROUND((2800-$AH52)*9%,2),2))*'umowa o pracę'!$E$8,2),IF(AND($AH52+$AI52&gt;=2800,$AH52&gt;=2800),ROUND(ROUND($AJ52/$AH52*2800,2)*'umowa o pracę'!$E$8,2),0)))),0)),0))</f>
        <v>0</v>
      </c>
      <c r="AP52" s="32">
        <f>IF('umowa o pracę'!$E$7=2020,IF(IF($AG52=1,IF($AI52=0,ROUND(IF($AH52&gt;2600,ROUND($AK52/$AH52*2600,2),$AK52)*'umowa o pracę'!$E$8,2),ROUND(IF($AH52&gt;2600,ROUND($AK52/$AH52*2600,2),$AK52)*'umowa o pracę'!$E$8,2)),0)&gt;$I52,$I52,IF($AG52=1,IF($AI52=0,ROUND(IF($AH52&gt;2600,ROUND($AK52/$AH52*2600,2),$AK52)*'umowa o pracę'!$E$8,2),ROUND(IF($AH52&gt;2600,ROUND($AK52/$AH52*2600,2),$AK52)*'umowa o pracę'!$E$8,2)),0)),IF('umowa o pracę'!$E$7=2021,IF(IF($AG52=1,IF($AI52=0,ROUND(IF($AH52&gt;2800,ROUND($AK52/$AH52*2800,2),$AK52)*'umowa o pracę'!$E$8,2),ROUND(IF($AH52&gt;2800,ROUND($AK52/$AH52*2800,2),$AK52)*'umowa o pracę'!$E$8,2)),0)&gt;$I52,$I52,IF($AG52=1,IF($AI52=0,ROUND(IF($AH52&gt;2800,ROUND($AK52/$AH52*2800,2),$AK52)*'umowa o pracę'!$E$8,2),ROUND(IF($AH52&gt;2800,ROUND($AK52/$AH52*2800,2),$AK52)*'umowa o pracę'!$E$8,2)),0)),0))</f>
        <v>0</v>
      </c>
      <c r="AQ52" s="56">
        <f>IF('umowa o pracę'!$E$7=2020,$AM52,IF('umowa o pracę'!$E$7=2021,$AN52,0))</f>
        <v>0</v>
      </c>
      <c r="AR52" s="33">
        <f>IF('umowa o pracę'!$E$7=0,0,U52+AF52+AQ52)</f>
        <v>0</v>
      </c>
      <c r="AS52" s="19"/>
      <c r="AT52" s="19"/>
      <c r="AU52" s="19"/>
      <c r="AV52" s="233" t="s">
        <v>19</v>
      </c>
      <c r="AW52" s="234">
        <f>SUM(S12:S260)+SUM(AD12:AD260)+SUM(AO12:AO260)-AW43</f>
        <v>0</v>
      </c>
      <c r="AX52" s="19">
        <f t="shared" si="2"/>
        <v>10</v>
      </c>
      <c r="AY52" s="19"/>
      <c r="AZ52" s="234">
        <f t="shared" si="3"/>
        <v>0</v>
      </c>
      <c r="BA52" s="234">
        <f t="shared" si="4"/>
        <v>0</v>
      </c>
      <c r="BB52" s="234">
        <f t="shared" si="5"/>
        <v>0</v>
      </c>
      <c r="BC52" s="234">
        <f t="shared" si="6"/>
        <v>0</v>
      </c>
      <c r="BD52" s="234">
        <f t="shared" si="7"/>
        <v>0</v>
      </c>
      <c r="BE52" s="234">
        <f t="shared" si="8"/>
        <v>0</v>
      </c>
      <c r="BF52" s="234">
        <f t="shared" si="9"/>
        <v>0</v>
      </c>
      <c r="BG52" s="234">
        <f t="shared" si="10"/>
        <v>0</v>
      </c>
      <c r="BH52" s="234">
        <f t="shared" si="11"/>
        <v>0</v>
      </c>
      <c r="BI52" s="238">
        <f t="shared" si="12"/>
        <v>0</v>
      </c>
      <c r="BJ52" s="236"/>
      <c r="BK52" s="236"/>
      <c r="BL52" s="237"/>
    </row>
    <row r="53" spans="1:64" ht="15.75" customHeight="1" x14ac:dyDescent="0.25">
      <c r="A53" s="129">
        <v>42</v>
      </c>
      <c r="B53" s="57"/>
      <c r="C53" s="57"/>
      <c r="D53" s="36"/>
      <c r="E53" s="36"/>
      <c r="F53" s="242"/>
      <c r="G53" s="37">
        <v>1</v>
      </c>
      <c r="H53" s="58">
        <v>0</v>
      </c>
      <c r="I53" s="59">
        <v>0</v>
      </c>
      <c r="J53" s="60">
        <v>0</v>
      </c>
      <c r="K53" s="52">
        <v>1</v>
      </c>
      <c r="L53" s="39">
        <v>0</v>
      </c>
      <c r="M53" s="39">
        <v>0</v>
      </c>
      <c r="N53" s="39">
        <v>0</v>
      </c>
      <c r="O53" s="39">
        <v>0</v>
      </c>
      <c r="P53" s="35">
        <f>IF('umowa o pracę'!$E$7=2020,ROUND(IF($L53&gt;=2600,2600*'umowa o pracę'!$E$8,$L53*'umowa o pracę'!$E$8),2),IF('umowa o pracę'!$E$7=2021,ROUND(IF($L53&gt;=2800,2800*'umowa o pracę'!$E$8,$L53*'umowa o pracę'!$E$8),2),0))</f>
        <v>0</v>
      </c>
      <c r="Q53" s="252">
        <f>IF(IF(IF(AND($K53=1,$I53&gt;0),ROUND(IF($L53+$M53&gt;=2600,2600*'umowa o pracę'!$E$8,($L53+$M53)*'umowa o pracę'!$E$8),2)+IF($M53=0,ROUND(IF($L53&gt;2600,ROUND($O53/$L53*2600,2),$O53)*'umowa o pracę'!$E$8,2),ROUND(IF($L53&gt;2600,ROUND($O53/$L53*2600,2),$O53)*'umowa o pracę'!$E$8,2)),ROUND(IF($L53+$M53&gt;=2600,2600*'umowa o pracę'!$E$8,($L53+$M53)*'umowa o pracę'!$E$8),2)-IF($M53=0,ROUND(ROUND(IF($L53&gt;2600,ROUND($N53/$L53*2600,2),$N53),2)*'umowa o pracę'!$E$8,2),IF($M53&gt;0,IF($L53+$M53&lt;2600,ROUND(ROUND($N53+ROUND($M53*9%,2),2)*'umowa o pracę'!$E$8,2),IF(AND($L53+$M53&gt;=2600,$M53&lt;2600,$L53&lt;2600),ROUND((ROUND(((2600-$M53)/$L53)*$N53,2)+ROUND($M53*9%,2))*'umowa o pracę'!$E$8,2),IF(AND($L53+$M53&gt;=2600,$M53&gt;=2600),ROUND((ROUND(2600*9%,2))*'umowa o pracę'!$E$8,2),IF(AND($L53+$M53&gt;=2600,$L53&gt;=2600,$M53&lt;2600),ROUND((ROUND($M53*9%,2)+ROUND(((2600-$M53)/$L53)*$N53,2))*'umowa o pracę'!$E$8,2),0)))),0)))&gt;$J53,$J53,IF(AND($K53=1,$I53&gt;0),ROUND(IF($L53+$M53&gt;=2600,2600*'umowa o pracę'!$E$8,($L53+$M53)*'umowa o pracę'!$E$8),2)+IF($M53=0,ROUND(IF($L53&gt;2600,ROUND($O53/$L53*2600,2),$O53)*'umowa o pracę'!$E$8,2),ROUND(IF($L53&gt;2600,ROUND($O53/$L53*2600,2),$O53)*'umowa o pracę'!$E$8,2)),ROUND(IF($L53+$M53&gt;=2600,2600*'umowa o pracę'!$E$8,($L53+$M53)*'umowa o pracę'!$E$8),2)-IF($M53=0,ROUND(ROUND(IF($L53&gt;2600,ROUND($N53/$L53*2600,2),$N53),2)*'umowa o pracę'!$E$8,2),IF($M53&gt;0,IF($L53+$M53&lt;2600,ROUND(ROUND($N53+ROUND($M53*9%,2),2)*'umowa o pracę'!$E$8,2),IF(AND($L53+$M53&gt;=2600,$M53&lt;2600,$L53&lt;2600),ROUND((ROUND(((2600-$M53)/$L53)*$N53,2)+ROUND($M53*9%,2))*'umowa o pracę'!$E$8,2),IF(AND($L53+$M53&gt;=2600,$M53&gt;=2600),ROUND((ROUND(2600*9%,2))*'umowa o pracę'!$E$8,2),IF(AND($L53+$M53&gt;=2600,$L53&gt;=2600,$M53&lt;2600),ROUND((ROUND($M53*9%,2)+ROUND(((2600-$M53)/$L53)*$N53,2))*'umowa o pracę'!$E$8,2),0)))),0))))&gt;$J53,$J53,IF(IF(AND($K53=1,$I53&gt;0),ROUND(IF($L53+$M53&gt;=2600,2600*'umowa o pracę'!$E$8,($L53+$M53)*'umowa o pracę'!$E$8),2)+IF($M53=0,ROUND(IF($L53&gt;2600,ROUND($O53/$L53*2600,2),$O53)*'umowa o pracę'!$E$8,2),ROUND(IF($L53&gt;2600,ROUND($O53/$L53*2600,2),$O53)*'umowa o pracę'!$E$8,2)),ROUND(IF($L53+$M53&gt;=2600,2600*'umowa o pracę'!$E$8,($L53+$M53)*'umowa o pracę'!$E$8),2)-IF($M53=0,ROUND(ROUND(IF($L53&gt;2600,ROUND($N53/$L53*2600,2),$N53),2)*'umowa o pracę'!$E$8,2),IF($M53&gt;0,IF($L53+$M53&lt;2600,ROUND(ROUND($N53+ROUND($M53*9%,2),2)*'umowa o pracę'!$E$8,2),IF(AND($L53+$M53&gt;=2600,$M53&lt;2600,$L53&lt;2600),ROUND((ROUND(((2600-$M53)/$L53)*$N53,2)+ROUND($M53*9%,2))*'umowa o pracę'!$E$8,2),IF(AND($L53+$M53&gt;=2600,$M53&gt;=2600),ROUND((ROUND(2600*9%,2))*'umowa o pracę'!$E$8,2),IF(AND($L53+$M53&gt;=2600,$L53&gt;=2600,$M53&lt;2600),ROUND((ROUND($M53*9%,2)+ROUND(((2600-$M53)/$L53)*$N53,2))*'umowa o pracę'!$E$8,2),0)))),0)))&gt;$J53,$J53,IF(AND($K53=1,$I53&gt;0),ROUND(IF($L53+$M53&gt;=2600,2600*'umowa o pracę'!$E$8,($L53+$M53)*'umowa o pracę'!$E$8),2)+IF($M53=0,ROUND(IF($L53&gt;2600,ROUND($O53/$L53*2600,2),$O53)*'umowa o pracę'!$E$8,2),ROUND(IF($L53&gt;2600,ROUND($O53/$L53*2600,2),$O53)*'umowa o pracę'!$E$8,2)),ROUND(IF($L53+$M53&gt;=2600,2600*'umowa o pracę'!$E$8,($L53+$M53)*'umowa o pracę'!$E$8),2)-IF(AND($M53=0,I53&gt;0),ROUND(ROUND(IF($L53&gt;2600,ROUND($N53/$L53*2600,2),$N53),2)*'umowa o pracę'!$E$8,2),IF($M53&gt;0,IF($L53+$M53&lt;2600,ROUND(ROUND($N53+ROUND($M53*9%,2),2)*'umowa o pracę'!$E$8,2),IF(AND($L53+$M53&gt;=2600,$M53&lt;2600,$L53&lt;2600),ROUND((ROUND(((2600-$M53)/$L53)*$N53,2)+ROUND($M53*9%,2))*'umowa o pracę'!$E$8,2),IF(AND($L53+$M53&gt;=2600,$M53&gt;=2600),ROUND((ROUND(2600*9%,2))*'umowa o pracę'!$E$8,2),IF(AND($L53+$M53&gt;=2600,$L53&gt;=2600,$M53&lt;2600),ROUND((ROUND($M53*9%,2)+ROUND(((2600-$M53)/$L53)*$N53,2))*'umowa o pracę'!$E$8,2),0)))),0)))))</f>
        <v>0</v>
      </c>
      <c r="R53" s="252">
        <f>IF(IF(IF(AND($K53=1,$I53&gt;0),ROUND(IF($L53+$M53&gt;=2800,2800*'umowa o pracę'!$E$8,($L53+$M53)*'umowa o pracę'!$E$8),2)+IF($M53=0,ROUND(IF($L53&gt;2800,ROUND($O53/$L53*2800,2),$O53)*'umowa o pracę'!$E$8,2),ROUND(IF($L53&gt;2800,ROUND($O53/$L53*2800,2),$O53)*'umowa o pracę'!$E$8,2)),ROUND(IF($L53+$M53&gt;=2800,2800*'umowa o pracę'!$E$8,($L53+$M53)*'umowa o pracę'!$E$8),2)-IF($M53=0,ROUND(ROUND(IF($L53&gt;2800,ROUND($N53/$L53*2800,2),$N53),2)*'umowa o pracę'!$E$8,2),IF($M53&gt;0,IF($L53+$M53&lt;2800,ROUND(ROUND($N53+ROUND($M53*9%,2),2)*'umowa o pracę'!$E$8,2),IF(AND($L53+$M53&gt;=2800,$M53&lt;2800,$L53&lt;2800),ROUND((ROUND(((2800-$M53)/$L53)*$N53,2)+ROUND($M53*9%,2))*'umowa o pracę'!$E$8,2),IF(AND($L53+$M53&gt;=2800,$M53&gt;=2800),ROUND((ROUND(2800*9%,2))*'umowa o pracę'!$E$8,2),IF(AND($L53+$M53&gt;=2800,$L53&gt;=2800,$M53&lt;2800),ROUND((ROUND($M53*9%,2)+ROUND(((2800-$M53)/$L53)*$N53,2))*'umowa o pracę'!$E$8,2),0)))),0)))&gt;$J53,$J53,IF(AND($K53=1,$I53&gt;0),ROUND(IF($L53+$M53&gt;=2800,2800*'umowa o pracę'!$E$8,($L53+$M53)*'umowa o pracę'!$E$8),2)+IF($M53=0,ROUND(IF($L53&gt;2800,ROUND($O53/$L53*2800,2),$O53)*'umowa o pracę'!$E$8,2),ROUND(IF($L53&gt;2800,ROUND($O53/$L53*2800,2),$O53)*'umowa o pracę'!$E$8,2)),ROUND(IF($L53+$M53&gt;=2800,2800*'umowa o pracę'!$E$8,($L53+$M53)*'umowa o pracę'!$E$8),2)-IF($M53=0,ROUND(ROUND(IF($L53&gt;2800,ROUND($N53/$L53*2800,2),$N53),2)*'umowa o pracę'!$E$8,2),IF($M53&gt;0,IF($L53+$M53&lt;2800,ROUND(ROUND($N53+ROUND($M53*9%,2),2)*'umowa o pracę'!$E$8,2),IF(AND($L53+$M53&gt;=2800,$M53&lt;2800,$L53&lt;2800),ROUND((ROUND(((2800-$M53)/$L53)*$N53,2)+ROUND($M53*9%,2))*'umowa o pracę'!$E$8,2),IF(AND($L53+$M53&gt;=2800,$M53&gt;=2800),ROUND((ROUND(2800*9%,2))*'umowa o pracę'!$E$8,2),IF(AND($L53+$M53&gt;=2800,$L53&gt;=2800,$M53&lt;2800),ROUND((ROUND($M53*9%,2)+ROUND(((2800-$M53)/$L53)*$N53,2))*'umowa o pracę'!$E$8,2),0)))),0))))&gt;$J53,$J53,IF(IF(AND($K53=1,$I53&gt;0),ROUND(IF($L53+$M53&gt;=2800,2800*'umowa o pracę'!$E$8,($L53+$M53)*'umowa o pracę'!$E$8),2)+IF($M53=0,ROUND(IF($L53&gt;2800,ROUND($O53/$L53*2800,2),$O53)*'umowa o pracę'!$E$8,2),ROUND(IF($L53&gt;2800,ROUND($O53/$L53*2800,2),$O53)*'umowa o pracę'!$E$8,2)),ROUND(IF($L53+$M53&gt;=2800,2800*'umowa o pracę'!$E$8,($L53+$M53)*'umowa o pracę'!$E$8),2)-IF($M53=0,ROUND(ROUND(IF($L53&gt;2800,ROUND($N53/$L53*2800,2),$N53),2)*'umowa o pracę'!$E$8,2),IF($M53&gt;0,IF($L53+$M53&lt;2800,ROUND(ROUND($N53+ROUND($M53*9%,2),2)*'umowa o pracę'!$E$8,2),IF(AND($L53+$M53&gt;=2800,$M53&lt;2800,$L53&lt;2800),ROUND((ROUND(((2800-$M53)/$L53)*$N53,2)+ROUND($M53*9%,2))*'umowa o pracę'!$E$8,2),IF(AND($L53+$M53&gt;=2800,$M53&gt;=2800),ROUND((ROUND(2800*9%,2))*'umowa o pracę'!$E$8,2),IF(AND($L53+$M53&gt;=2800,$L53&gt;=2800,$M53&lt;2800),ROUND((ROUND($M53*9%,2)+ROUND(((2800-$M53)/$L53)*$N53,2))*'umowa o pracę'!$E$8,2),0)))),0)))&gt;$J53,$J53,IF(AND($K53=1,$I53&gt;0),ROUND(IF($L53+$M53&gt;=2800,2800*'umowa o pracę'!$E$8,($L53+$M53)*'umowa o pracę'!$E$8),2)+IF($M53=0,ROUND(IF($L53&gt;2800,ROUND($O53/$L53*2800,2),$O53)*'umowa o pracę'!$E$8,2),ROUND(IF($L53&gt;2800,ROUND($O53/$L53*2800,2),$O53)*'umowa o pracę'!$E$8,2)),ROUND(IF($L53+$M53&gt;=2800,2800*'umowa o pracę'!$E$8,($L53+$M53)*'umowa o pracę'!$E$8),2)-IF(AND($M53=0,I53&gt;0),ROUND(ROUND(IF($L53&gt;2800,ROUND($N53/$L53*2800,2),$N53),2)*'umowa o pracę'!$E$8,2),IF($M53&gt;0,IF($L53+$M53&lt;2800,ROUND(ROUND($N53+ROUND($M53*9%,2),2)*'umowa o pracę'!$E$8,2),IF(AND($L53+$M53&gt;=2800,$M53&lt;2800,$L53&lt;2800),ROUND((ROUND(((2800-$M53)/$L53)*$N53,2)+ROUND($M53*9%,2))*'umowa o pracę'!$E$8,2),IF(AND($L53+$M53&gt;=2800,$M53&gt;=2800),ROUND((ROUND(2800*9%,2))*'umowa o pracę'!$E$8,2),IF(AND($L53+$M53&gt;=2800,$L53&gt;=2800,$M53&lt;2800),ROUND((ROUND($M53*9%,2)+ROUND(((2800-$M53)/$L53)*$N53,2))*'umowa o pracę'!$E$8,2),0)))),0)))))</f>
        <v>0</v>
      </c>
      <c r="S53" s="32">
        <f>IF('umowa o pracę'!$E$7=2020,IF(IF($K53=1,IF($M53=0,ROUND(IF($L53&gt;2600,ROUND($N53/$L53*2600,2),$N53)*'umowa o pracę'!$E$8,2),IF($L53+$M53&lt;2600,ROUND(ROUND($N53+ROUND($M53*9%,2),2)*'umowa o pracę'!$E$8,2),IF(AND($L53+$M53&gt;=2600,$L53&lt;2600),ROUND((ROUND($N53+ROUND((2600-$L53)*9%,2),2))*'umowa o pracę'!$E$8,2),IF(AND($L53+$M53&gt;=2600,$L53&gt;=2600),ROUND(ROUND($N53/$L53*2600,2)*'umowa o pracę'!$E$8,2),0)))),0)&gt;$H53,$H53,IF($K53=1,IF($M53=0,ROUND(IF($L53&gt;2600,ROUND($N53/$L53*2600,2),$N53)*'umowa o pracę'!$E$8,2),IF($L53+$M53&lt;2600,ROUND(ROUND($N53+ROUND($M53*9%,2),2)*'umowa o pracę'!$E$8,2),IF(AND($L53+$M53&gt;=2600,$L53&lt;2600),ROUND((ROUND($N53+ROUND((2600-$L53)*9%,2),2))*'umowa o pracę'!$E$8,2),IF(AND($L53+$M53&gt;=2600,$L53&gt;=2600),ROUND(ROUND($N53/$L53*2600,2)*'umowa o pracę'!$E$8,2),0)))),0)),IF('umowa o pracę'!$E$7=2021,IF(IF($K53=1,IF($M53=0,ROUND(IF($L53&gt;2800,ROUND($N53/$L53*2800,2),$N53)*'umowa o pracę'!$E$8,2),IF($L53+$M53&lt;2800,ROUND(ROUND($N53+ROUND($M53*9%,2),2)*'umowa o pracę'!$E$8,2),IF(AND($L53+$M53&gt;=2800,$L53&lt;2800),ROUND((ROUND($N53+ROUND((2800-$L53)*9%,2),2))*'umowa o pracę'!$E$8,2),IF(AND($L53+$M53&gt;=2800,$L53&gt;=2800),ROUND(ROUND($N53/$L53*2800,2)*'umowa o pracę'!$E$8,2),0)))),0)&gt;$H53,$H53,IF($K53=1,IF($M53=0,ROUND(IF($L53&gt;2800,ROUND($N53/$L53*2800,2),$N53)*'umowa o pracę'!$E$8,2),IF($L53+$M53&lt;2800,ROUND(ROUND($N53+ROUND($M53*9%,2),2)*'umowa o pracę'!$E$8,2),IF(AND($L53+$M53&gt;=2800,$L53&lt;2800),ROUND((ROUND($N53+ROUND((2800-$L53)*9%,2),2))*'umowa o pracę'!$E$8,2),IF(AND($L53+$M53&gt;=2800,$L53&gt;=2800),ROUND(ROUND($N53/$L53*2800,2)*'umowa o pracę'!$E$8,2),0)))),0)),0))</f>
        <v>0</v>
      </c>
      <c r="T53" s="32">
        <f>IF('umowa o pracę'!$E$7=2020,IF(IF($K53=1,IF($M53=0,ROUND(IF($L53&gt;2600,ROUND($O53/$L53*2600,2),$O53)*'umowa o pracę'!$E$8,2),ROUND(IF($L53&gt;2600,ROUND($O53/$L53*2600,2),$O53)*'umowa o pracę'!$E$8,2)),0)&gt;$I53,$I53,IF($K53=1,IF($M53=0,ROUND(IF($L53&gt;2600,ROUND($O53/$L53*2600,2),$O53)*'umowa o pracę'!$E$8,2),ROUND(IF($L53&gt;2600,ROUND($O53/$L53*2600,2),$O53)*'umowa o pracę'!$E$8,2)),0)),IF('umowa o pracę'!$E$7=2021,IF(IF($K53=1,IF($M53=0,ROUND(IF($L53&gt;2800,ROUND($O53/$L53*2800,2),$O53)*'umowa o pracę'!$E$8,2),ROUND(IF($L53&gt;2800,ROUND($O53/$L53*2800,2),$O53)*'umowa o pracę'!$E$8,2)),0)&gt;$I53,$I53,IF($K53=1,IF($M53=0,ROUND(IF($L53&gt;2800,ROUND($O53/$L53*2800,2),$O53)*'umowa o pracę'!$E$8,2),ROUND(IF($L53&gt;2800,ROUND($O53/$L53*2800,2),$O53)*'umowa o pracę'!$E$8,2)),0)),0))</f>
        <v>0</v>
      </c>
      <c r="U53" s="51">
        <f>IF('umowa o pracę'!$E$7=2020,$Q53,IF('umowa o pracę'!$E$7=2021,$R53,0))</f>
        <v>0</v>
      </c>
      <c r="V53" s="53">
        <f t="shared" si="0"/>
        <v>1</v>
      </c>
      <c r="W53" s="54">
        <f>IF('umowa o pracę'!$E$6&lt;2,0,$L53)</f>
        <v>0</v>
      </c>
      <c r="X53" s="54">
        <f>IF('umowa o pracę'!$E$6&lt;2,0,$M53)</f>
        <v>0</v>
      </c>
      <c r="Y53" s="55">
        <f>IF('umowa o pracę'!$E$6&lt;2,0,$N53)</f>
        <v>0</v>
      </c>
      <c r="Z53" s="55">
        <f>IF('umowa o pracę'!$E$6&lt;2,0,$O53)</f>
        <v>0</v>
      </c>
      <c r="AA53" s="32">
        <f>IF('umowa o pracę'!$E$7=2020,ROUND(IF($W53&gt;=2600,2600*'umowa o pracę'!$E$8,$W53*'umowa o pracę'!$E$8),2),IF('umowa o pracę'!$E$7=2021,ROUND(IF($W53&gt;=2800,2800*'umowa o pracę'!$E$8,$W53*'umowa o pracę'!$E$8),2),0))</f>
        <v>0</v>
      </c>
      <c r="AB53" s="32">
        <f>IF(IF(IF(AND($V53=1,$I53&gt;0),ROUND(IF($W53+$X53&gt;=2600,2600*'umowa o pracę'!$E$8,($W53+$X53)*'umowa o pracę'!$E$8),2)+IF($X53=0,ROUND(IF($W53&gt;2600,ROUND($Z53/$W53*2600,2),$Z53)*'umowa o pracę'!$E$8,2),ROUND(IF($W53&gt;2600,ROUND($Z53/$W53*2600,2),$Z53)*'umowa o pracę'!$E$8,2)),ROUND(IF($W53+$X53&gt;=2600,2600*'umowa o pracę'!$E$8,($W53+$X53)*'umowa o pracę'!$E$8),2)-IF($X53=0,ROUND(ROUND(IF($W53&gt;2600,ROUND($Y53/$W53*2600,2),$Y53),2)*'umowa o pracę'!$E$8,2),IF($X53&gt;0,IF($W53+$X53&lt;2600,ROUND(ROUND($Y53+ROUND($X53*9%,2),2)*'umowa o pracę'!$E$8,2),IF(AND($W53+$X53&gt;=2600,$X53&lt;2600,$W53&lt;2600),ROUND((ROUND(((2600-$X53)/$W53)*$Y53,2)+ROUND($X53*9%,2))*'umowa o pracę'!$E$8,2),IF(AND($W53+$X53&gt;=2600,$X53&gt;=2600),ROUND((ROUND(2600*9%,2))*'umowa o pracę'!$E$8,2),IF(AND($W53+$X53&gt;=2600,$W53&gt;=2600,$X53&lt;2600),ROUND((ROUND($X53*9%,2)+ROUND(((2600-$X53)/$W53)*$Y53,2))*'umowa o pracę'!$E$8,2),0)))),0)))&gt;$J53,$J53,IF(AND($V53=1,$I53&gt;0),ROUND(IF($W53+$X53&gt;=2600,2600*'umowa o pracę'!$E$8,($W53+$X53)*'umowa o pracę'!$E$8),2)+IF($X53=0,ROUND(IF($W53&gt;2600,ROUND($Z53/$W53*2600,2),$Z53)*'umowa o pracę'!$E$8,2),ROUND(IF($W53&gt;2600,ROUND($Z53/$W53*2600,2),$Z53)*'umowa o pracę'!$E$8,2)),ROUND(IF($W53+$X53&gt;=2600,2600*'umowa o pracę'!$E$8,($W53+$X53)*'umowa o pracę'!$E$8),2)-IF($X53=0,ROUND(ROUND(IF($W53&gt;2600,ROUND($Y53/$W53*2600,2),$Y53),2)*'umowa o pracę'!$E$8,2),IF($X53&gt;0,IF($W53+$X53&lt;2600,ROUND(ROUND($Y53+ROUND($X53*9%,2),2)*'umowa o pracę'!$E$8,2),IF(AND($W53+$X53&gt;=2600,$X53&lt;2600,$W53&lt;2600),ROUND((ROUND(((2600-$X53)/$W53)*$Y53,2)+ROUND($X53*9%,2))*'umowa o pracę'!$E$8,2),IF(AND($W53+$X53&gt;=2600,$X53&gt;=2600),ROUND((ROUND(2600*9%,2))*'umowa o pracę'!$E$8,2),IF(AND($W53+$X53&gt;=2600,$W53&gt;=2600,$X53&lt;2600),ROUND((ROUND($X53*9%,2)+ROUND(((2600-$X53)/$W53)*$Y53,2))*'umowa o pracę'!$E$8,2),0)))),0))))&gt;$J53,$J53,IF(IF(AND($V53=1,$I53&gt;0),ROUND(IF($W53+$X53&gt;=2600,2600*'umowa o pracę'!$E$8,($W53+$X53)*'umowa o pracę'!$E$8),2)+IF($X53=0,ROUND(IF($W53&gt;2600,ROUND($Z53/$W53*2600,2),$Z53)*'umowa o pracę'!$E$8,2),ROUND(IF($W53&gt;2600,ROUND($Z53/$W53*2600,2),$Z53)*'umowa o pracę'!$E$8,2)),ROUND(IF($W53+$X53&gt;=2600,2600*'umowa o pracę'!$E$8,($W53+$X53)*'umowa o pracę'!$E$8),2)-IF($X53=0,ROUND(ROUND(IF($W53&gt;2600,ROUND($Y53/$W53*2600,2),$Y53),2)*'umowa o pracę'!$E$8,2),IF($X53&gt;0,IF($W53+$X53&lt;2600,ROUND(ROUND($Y53+ROUND($X53*9%,2),2)*'umowa o pracę'!$E$8,2),IF(AND($W53+$X53&gt;=2600,$X53&lt;2600,$W53&lt;2600),ROUND((ROUND(((2600-$X53)/$W53)*$Y53,2)+ROUND($X53*9%,2))*'umowa o pracę'!$E$8,2),IF(AND($W53+$X53&gt;=2600,$X53&gt;=2600),ROUND((ROUND(2600*9%,2))*'umowa o pracę'!$E$8,2),IF(AND($W53+$X53&gt;=2600,$W53&gt;=2600,$X53&lt;2600),ROUND((ROUND($X53*9%,2)+ROUND(((2600-$X53)/$W53)*$Y53,2))*'umowa o pracę'!$E$8,2),0)))),0)))&gt;$J53,$J53,IF(AND($V53=1,$I53&gt;0),ROUND(IF($W53+$X53&gt;=2600,2600*'umowa o pracę'!$E$8,($W53+$X53)*'umowa o pracę'!$E$8),2)+IF($X53=0,ROUND(IF($W53&gt;2600,ROUND($Z53/$W53*2600,2),$Z53)*'umowa o pracę'!$E$8,2),ROUND(IF($W53&gt;2600,ROUND($Z53/$W53*2600,2),$Z53)*'umowa o pracę'!$E$8,2)),ROUND(IF($W53+$X53&gt;=2600,2600*'umowa o pracę'!$E$8,($W53+$X53)*'umowa o pracę'!$E$8),2)-IF(AND($X53=0,I53&gt;0),ROUND(ROUND(IF($W53&gt;2600,ROUND($Y53/$W53*2600,2),$Y53),2)*'umowa o pracę'!$E$8,2),IF($X53&gt;0,IF($W53+$X53&lt;2600,ROUND(ROUND($Y53+ROUND($X53*9%,2),2)*'umowa o pracę'!$E$8,2),IF(AND($W53+$X53&gt;=2600,$X53&lt;2600,$W53&lt;2600),ROUND((ROUND(((2600-$X53)/$W53)*$Y53,2)+ROUND($X53*9%,2))*'umowa o pracę'!$E$8,2),IF(AND($W53+$X53&gt;=2600,$X53&gt;=2600),ROUND((ROUND(2600*9%,2))*'umowa o pracę'!$E$8,2),IF(AND($W53+$X53&gt;=2600,$W53&gt;=2600,$X53&lt;2600),ROUND((ROUND($X53*9%,2)+ROUND(((2600-$X53)/$W53)*$Y53,2))*'umowa o pracę'!$E$8,2),0)))),0)))))</f>
        <v>0</v>
      </c>
      <c r="AC53" s="32">
        <f>IF(IF(IF(AND($V53=1,$I53&gt;0),ROUND(IF($W53+$X53&gt;=2800,2800*'umowa o pracę'!$E$8,($W53+$X53)*'umowa o pracę'!$E$8),2)+IF($X53=0,ROUND(IF($W53&gt;2800,ROUND($Z53/$W53*2800,2),$Z53)*'umowa o pracę'!$E$8,2),ROUND(IF($W53&gt;2800,ROUND($Z53/$W53*2800,2),$Z53)*'umowa o pracę'!$E$8,2)),ROUND(IF($W53+$X53&gt;=2800,2800*'umowa o pracę'!$E$8,($W53+$X53)*'umowa o pracę'!$E$8),2)-IF($X53=0,ROUND(ROUND(IF($W53&gt;2800,ROUND($Y53/$W53*2800,2),$Y53),2)*'umowa o pracę'!$E$8,2),IF($X53&gt;0,IF($W53+$X53&lt;2800,ROUND(ROUND($Y53+ROUND($X53*9%,2),2)*'umowa o pracę'!$E$8,2),IF(AND($W53+$X53&gt;=2800,$X53&lt;2800,$W53&lt;2800),ROUND((ROUND(((2800-$X53)/$W53)*$Y53,2)+ROUND($X53*9%,2))*'umowa o pracę'!$E$8,2),IF(AND($W53+$X53&gt;=2800,$X53&gt;=2800),ROUND((ROUND(2800*9%,2))*'umowa o pracę'!$E$8,2),IF(AND($W53+$X53&gt;=2800,$W53&gt;=2800,$X53&lt;2800),ROUND((ROUND($X53*9%,2)+ROUND(((2800-$X53)/$W53)*$Y53,2))*'umowa o pracę'!$E$8,2),0)))),0)))&gt;$J53,$J53,IF(AND($V53=1,$I53&gt;0),ROUND(IF($W53+$X53&gt;=2800,2800*'umowa o pracę'!$E$8,($W53+$X53)*'umowa o pracę'!$E$8),2)+IF($X53=0,ROUND(IF($W53&gt;2800,ROUND($Z53/$W53*2800,2),$Z53)*'umowa o pracę'!$E$8,2),ROUND(IF($W53&gt;2800,ROUND($Z53/$W53*2800,2),$Z53)*'umowa o pracę'!$E$8,2)),ROUND(IF($W53+$X53&gt;=2800,2800*'umowa o pracę'!$E$8,($W53+$X53)*'umowa o pracę'!$E$8),2)-IF($X53=0,ROUND(ROUND(IF($W53&gt;2800,ROUND($Y53/$W53*2800,2),$Y53),2)*'umowa o pracę'!$E$8,2),IF($X53&gt;0,IF($W53+$X53&lt;2800,ROUND(ROUND($Y53+ROUND($X53*9%,2),2)*'umowa o pracę'!$E$8,2),IF(AND($W53+$X53&gt;=2800,$X53&lt;2800,$W53&lt;2800),ROUND((ROUND(((2800-$X53)/$W53)*$Y53,2)+ROUND($X53*9%,2))*'umowa o pracę'!$E$8,2),IF(AND($W53+$X53&gt;=2800,$X53&gt;=2800),ROUND((ROUND(2800*9%,2))*'umowa o pracę'!$E$8,2),IF(AND($W53+$X53&gt;=2800,$W53&gt;=2800,$X53&lt;2800),ROUND((ROUND($X53*9%,2)+ROUND(((2800-$X53)/$W53)*$Y53,2))*'umowa o pracę'!$E$8,2),0)))),0))))&gt;$J53,$J53,IF(IF(AND($V53=1,$I53&gt;0),ROUND(IF($W53+$X53&gt;=2800,2800*'umowa o pracę'!$E$8,($W53+$X53)*'umowa o pracę'!$E$8),2)+IF($X53=0,ROUND(IF($W53&gt;2800,ROUND($Z53/$W53*2800,2),$Z53)*'umowa o pracę'!$E$8,2),ROUND(IF($W53&gt;2800,ROUND($Z53/$W53*2800,2),$Z53)*'umowa o pracę'!$E$8,2)),ROUND(IF($W53+$X53&gt;=2800,2800*'umowa o pracę'!$E$8,($W53+$X53)*'umowa o pracę'!$E$8),2)-IF($X53=0,ROUND(ROUND(IF($W53&gt;2800,ROUND($Y53/$W53*2800,2),$Y53),2)*'umowa o pracę'!$E$8,2),IF($X53&gt;0,IF($W53+$X53&lt;2800,ROUND(ROUND($Y53+ROUND($X53*9%,2),2)*'umowa o pracę'!$E$8,2),IF(AND($W53+$X53&gt;=2800,$X53&lt;2800,$W53&lt;2800),ROUND((ROUND(((2800-$X53)/$W53)*$Y53,2)+ROUND($X53*9%,2))*'umowa o pracę'!$E$8,2),IF(AND($W53+$X53&gt;=2800,$X53&gt;=2800),ROUND((ROUND(2800*9%,2))*'umowa o pracę'!$E$8,2),IF(AND($W53+$X53&gt;=2800,$W53&gt;=2800,$X53&lt;2800),ROUND((ROUND($X53*9%,2)+ROUND(((2800-$X53)/$W53)*$Y53,2))*'umowa o pracę'!$E$8,2),0)))),0)))&gt;$J53,$J53,IF(AND($V53=1,$I53&gt;0),ROUND(IF($W53+$X53&gt;=2800,2800*'umowa o pracę'!$E$8,($W53+$X53)*'umowa o pracę'!$E$8),2)+IF($X53=0,ROUND(IF($W53&gt;2800,ROUND($Z53/$W53*2800,2),$Z53)*'umowa o pracę'!$E$8,2),ROUND(IF($W53&gt;2800,ROUND($Z53/$W53*2800,2),$Z53)*'umowa o pracę'!$E$8,2)),ROUND(IF($W53+$X53&gt;=2800,2800*'umowa o pracę'!$E$8,($W53+$X53)*'umowa o pracę'!$E$8),2)-IF(AND($X53=0,I53&gt;0),ROUND(ROUND(IF($W53&gt;2800,ROUND($Y53/$W53*2800,2),$Y53),2)*'umowa o pracę'!$E$8,2),IF($X53&gt;0,IF($W53+$X53&lt;2800,ROUND(ROUND($Y53+ROUND($X53*9%,2),2)*'umowa o pracę'!$E$8,2),IF(AND($W53+$X53&gt;=2800,$X53&lt;2800,$W53&lt;2800),ROUND((ROUND(((2800-$X53)/$W53)*$Y53,2)+ROUND($X53*9%,2))*'umowa o pracę'!$E$8,2),IF(AND($W53+$X53&gt;=2800,$X53&gt;=2800),ROUND((ROUND(2800*9%,2))*'umowa o pracę'!$E$8,2),IF(AND($W53+$X53&gt;=2800,$W53&gt;=2800,$X53&lt;2800),ROUND((ROUND($X53*9%,2)+ROUND(((2800-$X53)/$W53)*$Y53,2))*'umowa o pracę'!$E$8,2),0)))),0)))))</f>
        <v>0</v>
      </c>
      <c r="AD53" s="32">
        <f>IF('umowa o pracę'!$E$7=2020,IF(IF($V53=1,IF($X53=0,ROUND(IF($W53&gt;2600,ROUND($Y53/$W53*2600,2),$Y53)*'umowa o pracę'!$E$8,2),IF($W53+$X53&lt;2600,ROUND(ROUND($Y53+ROUND($X53*9%,2),2)*'umowa o pracę'!$E$8,2),IF(AND($W53+$X53&gt;=2600,$W53&lt;2600),ROUND((ROUND($Y53+ROUND((2600-$W53)*9%,2),2))*'umowa o pracę'!$E$8,2),IF(AND($W53+$X53&gt;=2600,$W53&gt;=2600),ROUND(ROUND($Y53/$W53*2600,2)*'umowa o pracę'!$E$8,2),0)))),0)&gt;$H53,$H53,IF($V53=1,IF($X53=0,ROUND(IF($W53&gt;2600,ROUND($Y53/$W53*2600,2),$Y53)*'umowa o pracę'!$E$8,2),IF($W53+$X53&lt;2600,ROUND(ROUND($Y53+ROUND($X53*9%,2),2)*'umowa o pracę'!$E$8,2),IF(AND($W53+$X53&gt;=2600,$W53&lt;2600),ROUND((ROUND($Y53+ROUND((2600-$W53)*9%,2),2))*'umowa o pracę'!$E$8,2),IF(AND($W53+$X53&gt;=2600,$W53&gt;=2600),ROUND(ROUND($Y53/$W53*2600,2)*'umowa o pracę'!$E$8,2),0)))),0)),IF('umowa o pracę'!$E$7=2021,IF(IF($V53=1,IF($X53=0,ROUND(IF($W53&gt;2800,ROUND($Y53/$W53*2800,2),$Y53)*'umowa o pracę'!$E$8,2),IF($W53+$X53&lt;2800,ROUND(ROUND($Y53+ROUND($X53*9%,2),2)*'umowa o pracę'!$E$8,2),IF(AND($W53+$X53&gt;=2800,$W53&lt;2800),ROUND((ROUND($Y53+ROUND((2800-$W53)*9%,2),2))*'umowa o pracę'!$E$8,2),IF(AND($W53+$X53&gt;=2800,$W53&gt;=2800),ROUND(ROUND($Y53/$W53*2800,2)*'umowa o pracę'!$E$8,2),0)))),0)&gt;$H53,$H53,IF($V53=1,IF($X53=0,ROUND(IF($W53&gt;2800,ROUND($Y53/$W53*2800,2),$Y53)*'umowa o pracę'!$E$8,2),IF($W53+$X53&lt;2800,ROUND(ROUND($Y53+ROUND($X53*9%,2),2)*'umowa o pracę'!$E$8,2),IF(AND($W53+$X53&gt;=2800,$W53&lt;2800),ROUND((ROUND($Y53+ROUND((2800-$W53)*9%,2),2))*'umowa o pracę'!$E$8,2),IF(AND($W53+$X53&gt;=2800,$W53&gt;=2800),ROUND(ROUND($Y53/$W53*2800,2)*'umowa o pracę'!$E$8,2),0)))),0)),0))</f>
        <v>0</v>
      </c>
      <c r="AE53" s="32">
        <f>IF('umowa o pracę'!$E$7=2020,IF(IF($V53=1,IF($X53=0,ROUND(IF($W53&gt;2600,ROUND($Z53/$W53*2600,2),$Z53)*'umowa o pracę'!$E$8,2),ROUND(IF($W53&gt;2600,ROUND($Z53/$W53*2600,2),$Z53)*'umowa o pracę'!$E$8,2)),0)&gt;$I53,$I53,IF($V53=1,IF($X53=0,ROUND(IF($W53&gt;2600,ROUND($Z53/$W53*2600,2),$Z53)*'umowa o pracę'!$E$8,2),ROUND(IF($W53&gt;2600,ROUND($Z53/$W53*2600,2),$Z53)*'umowa o pracę'!$E$8,2)),0)),IF('umowa o pracę'!$E$7=2021,IF(IF($V53=1,IF($X53=0,ROUND(IF($W53&gt;2800,ROUND($Z53/$W53*2800,2),$Z53)*'umowa o pracę'!$E$8,2),ROUND(IF($W53&gt;2800,ROUND($Z53/$W53*2800,2),$Z53)*'umowa o pracę'!$E$8,2)),0)&gt;$I53,$I53,IF($V53=1,IF($X53=0,ROUND(IF($W53&gt;2800,ROUND($Z53/$W53*2800,2),$Z53)*'umowa o pracę'!$E$8,2),ROUND(IF($W53&gt;2800,ROUND($Z53/$W53*2800,2),$Z53)*'umowa o pracę'!$E$8,2)),0)),0))</f>
        <v>0</v>
      </c>
      <c r="AF53" s="56">
        <f>IF('umowa o pracę'!$E$7=2020,$AB53,IF('umowa o pracę'!$E$7=2021,$AC53,0))</f>
        <v>0</v>
      </c>
      <c r="AG53" s="53">
        <f t="shared" si="1"/>
        <v>1</v>
      </c>
      <c r="AH53" s="39">
        <f>IF('umowa o pracę'!$E$6&lt;3,0,$L53)</f>
        <v>0</v>
      </c>
      <c r="AI53" s="39">
        <f>IF('umowa o pracę'!$E$6&lt;3,0,$M53)</f>
        <v>0</v>
      </c>
      <c r="AJ53" s="55">
        <f>IF('umowa o pracę'!$E$6&lt;3,0,$N53)</f>
        <v>0</v>
      </c>
      <c r="AK53" s="55">
        <f>IF('umowa o pracę'!$E$6&lt;3,0,$O53)</f>
        <v>0</v>
      </c>
      <c r="AL53" s="32">
        <f>IF('umowa o pracę'!$E$7=2020,ROUND(IF($AH53&gt;=2600,2600*'umowa o pracę'!$E$8,$AH53*'umowa o pracę'!$E$8),2),IF('umowa o pracę'!$E$7=2021,ROUND(IF($AH53&gt;=2800,2800*'umowa o pracę'!$E$8,$AH53*'umowa o pracę'!$E$8),2),0))</f>
        <v>0</v>
      </c>
      <c r="AM53" s="32">
        <f>IF(IF(IF(AND($AG53=1,$I53&gt;0),ROUND(IF($AH53+$AI53&gt;=2600,2600*'umowa o pracę'!$E$8,($AH53+$AI53)*'umowa o pracę'!$E$8),2)+IF($AI53=0,ROUND(IF($AH53&gt;2600,ROUND($AK53/$AH53*2600,2),$AK53)*'umowa o pracę'!$E$8,2),ROUND(IF($AH53&gt;2600,ROUND($AK53/$AH53*2600,2),$AK53)*'umowa o pracę'!$E$8,2)),ROUND(IF($AH53+$AI53&gt;=2600,2600*'umowa o pracę'!$E$8,($AH53+$AI53)*'umowa o pracę'!$E$8),2)-IF($AI53=0,ROUND(ROUND(IF($AH53&gt;2600,ROUND($AJ53/$AH53*2600,2),$AJ53),2)*'umowa o pracę'!$E$8,2),IF($AI53&gt;0,IF($AH53+$AI53&lt;2600,ROUND(ROUND($AJ53+ROUND($AI53*9%,2),2)*'umowa o pracę'!$E$8,2),IF(AND($AH53+$AI53&gt;=2600,$AI53&lt;2600,$AH53&lt;2600),ROUND((ROUND(((2600-$AI53)/$AH53)*$AJ53,2)+ROUND($AI53*9%,2))*'umowa o pracę'!$E$8,2),IF(AND($AH53+$AI53&gt;=2600,$AI53&gt;=2600),ROUND((ROUND(2600*9%,2))*'umowa o pracę'!$E$8,2),IF(AND($AH53+$AI53&gt;=2600,$AH53&gt;=2600,$AI53&lt;2600),ROUND((ROUND($AI53*9%,2)+ROUND(((2600-$AI53)/$AH53)*$AJ53,2))*'umowa o pracę'!$E$8,2),0)))),0)))&gt;$J53,$J53,IF(AND($AG53=1,$I53&gt;0),ROUND(IF($AH53+$AI53&gt;=2600,2600*'umowa o pracę'!$E$8,($AH53+$AI53)*'umowa o pracę'!$E$8),2)+IF($AI53=0,ROUND(IF($AH53&gt;2600,ROUND($AK53/$AH53*2600,2),$AK53)*'umowa o pracę'!$E$8,2),ROUND(IF($AH53&gt;2600,ROUND($AK53/$AH53*2600,2),$AK53)*'umowa o pracę'!$E$8,2)),ROUND(IF($AH53+$AI53&gt;=2600,2600*'umowa o pracę'!$E$8,($AH53+$AI53)*'umowa o pracę'!$E$8),2)-IF($AI53=0,ROUND(ROUND(IF($AH53&gt;2600,ROUND($AJ53/$AH53*2600,2),$AJ53),2)*'umowa o pracę'!$E$8,2),IF($AI53&gt;0,IF($AH53+$AI53&lt;2600,ROUND(ROUND($AJ53+ROUND($AI53*9%,2),2)*'umowa o pracę'!$E$8,2),IF(AND($AH53+$AI53&gt;=2600,$AI53&lt;2600,$AH53&lt;2600),ROUND((ROUND(((2600-$AI53)/$AH53)*$AJ53,2)+ROUND($AI53*9%,2))*'umowa o pracę'!$E$8,2),IF(AND($AH53+$AI53&gt;=2600,$AI53&gt;=2600),ROUND((ROUND(2600*9%,2))*'umowa o pracę'!$E$8,2),IF(AND($AH53+$AI53&gt;=2600,$AH53&gt;=2600,$AI53&lt;2600),ROUND((ROUND($AI53*9%,2)+ROUND(((2600-$AI53)/$AH53)*$AJ53,2))*'umowa o pracę'!$E$8,2),0)))),0))))&gt;$J53,$J53,IF(IF(AND($AG53=1,$I53&gt;0),ROUND(IF($AH53+$AI53&gt;=2600,2600*'umowa o pracę'!$E$8,($AH53+$AI53)*'umowa o pracę'!$E$8),2)+IF($AI53=0,ROUND(IF($AH53&gt;2600,ROUND($AK53/$AH53*2600,2),$AK53)*'umowa o pracę'!$E$8,2),ROUND(IF($AH53&gt;2600,ROUND($AK53/$AH53*2600,2),$AK53)*'umowa o pracę'!$E$8,2)),ROUND(IF($AH53+$AI53&gt;=2600,2600*'umowa o pracę'!$E$8,($AH53+$AI53)*'umowa o pracę'!$E$8),2)-IF($AI53=0,ROUND(ROUND(IF($AH53&gt;2600,ROUND($AJ53/$AH53*2600,2),$AJ53),2)*'umowa o pracę'!$E$8,2),IF($AI53&gt;0,IF($AH53+$AI53&lt;2600,ROUND(ROUND($AJ53+ROUND($AI53*9%,2),2)*'umowa o pracę'!$E$8,2),IF(AND($AH53+$AI53&gt;=2600,$AI53&lt;2600,$AH53&lt;2600),ROUND((ROUND(((2600-$AI53)/$AH53)*$AJ53,2)+ROUND($AI53*9%,2))*'umowa o pracę'!$E$8,2),IF(AND($AH53+$AI53&gt;=2600,$AI53&gt;=2600),ROUND((ROUND(2600*9%,2))*'umowa o pracę'!$E$8,2),IF(AND($AH53+$AI53&gt;=2600,$AH53&gt;=2600,$AI53&lt;2600),ROUND((ROUND($AI53*9%,2)+ROUND(((2600-$AI53)/$AH53)*$AJ53,2))*'umowa o pracę'!$E$8,2),0)))),0)))&gt;$J53,$J53,IF(AND($AG53=1,$I53&gt;0),ROUND(IF($AH53+$AI53&gt;=2600,2600*'umowa o pracę'!$E$8,($AH53+$AI53)*'umowa o pracę'!$E$8),2)+IF($AI53=0,ROUND(IF($AH53&gt;2600,ROUND($AK53/$AH53*2600,2),$AK53)*'umowa o pracę'!$E$8,2),ROUND(IF($AH53&gt;2600,ROUND($AK53/$AH53*2600,2),$AK53)*'umowa o pracę'!$E$8,2)),ROUND(IF($AH53+$AI53&gt;=2600,2600*'umowa o pracę'!$E$8,($AH53+$AI53)*'umowa o pracę'!$E$8),2)-IF(AND($AI53=0,I53&gt;0),ROUND(ROUND(IF($AH53&gt;2600,ROUND($AJ53/$AH53*2600,2),$AJ53),2)*'umowa o pracę'!$E$8,2),IF($AI53&gt;0,IF($AH53+$AI53&lt;2600,ROUND(ROUND($AJ53+ROUND($AI53*9%,2),2)*'umowa o pracę'!$E$8,2),IF(AND($AH53+$AI53&gt;=2600,$AI53&lt;2600,$AH53&lt;2600),ROUND((ROUND(((2600-$AI53)/$AH53)*$AJ53,2)+ROUND($AI53*9%,2))*'umowa o pracę'!$E$8,2),IF(AND($AH53+$AI53&gt;=2600,$AI53&gt;=2600),ROUND((ROUND(2600*9%,2))*'umowa o pracę'!$E$8,2),IF(AND($AH53+$AI53&gt;=2600,$AH53&gt;=2600,$AI53&lt;2600),ROUND((ROUND($AI53*9%,2)+ROUND(((2600-$AI53)/$AH53)*$AJ53,2))*'umowa o pracę'!$E$8,2),0)))),0)))))</f>
        <v>0</v>
      </c>
      <c r="AN53" s="32">
        <f>IF(IF(IF(AND($AG53=1,$I53&gt;0),ROUND(IF($AH53+$AI53&gt;=2800,2800*'umowa o pracę'!$E$8,($AH53+$AI53)*'umowa o pracę'!$E$8),2)+IF($AI53=0,ROUND(IF($AH53&gt;2800,ROUND($AK53/$AH53*2800,2),$AK53)*'umowa o pracę'!$E$8,2),ROUND(IF($AH53&gt;2800,ROUND($AK53/$AH53*2800,2),$AK53)*'umowa o pracę'!$E$8,2)),ROUND(IF($AH53+$AI53&gt;=2800,2800*'umowa o pracę'!$E$8,($AH53+$AI53)*'umowa o pracę'!$E$8),2)-IF($AI53=0,ROUND(ROUND(IF($AH53&gt;2800,ROUND($AJ53/$AH53*2800,2),$AJ53),2)*'umowa o pracę'!$E$8,2),IF($AI53&gt;0,IF($AH53+$AI53&lt;2800,ROUND(ROUND($AJ53+ROUND($AI53*9%,2),2)*'umowa o pracę'!$E$8,2),IF(AND($AH53+$AI53&gt;=2800,$AI53&lt;2800,$AH53&lt;2800),ROUND((ROUND(((2800-$AI53)/$AH53)*$AJ53,2)+ROUND($AI53*9%,2))*'umowa o pracę'!$E$8,2),IF(AND($AH53+$AI53&gt;=2800,$AI53&gt;=2800),ROUND((ROUND(2800*9%,2))*'umowa o pracę'!$E$8,2),IF(AND($AH53+$AI53&gt;=2800,$AH53&gt;=2800,$AI53&lt;2800),ROUND((ROUND($AI53*9%,2)+ROUND(((2800-$AI53)/$AH53)*$AJ53,2))*'umowa o pracę'!$E$8,2),0)))),0)))&gt;$J53,$J53,IF(AND($AG53=1,$I53&gt;0),ROUND(IF($AH53+$AI53&gt;=2800,2800*'umowa o pracę'!$E$8,($AH53+$AI53)*'umowa o pracę'!$E$8),2)+IF($AI53=0,ROUND(IF($AH53&gt;2800,ROUND($AK53/$AH53*2800,2),$AK53)*'umowa o pracę'!$E$8,2),ROUND(IF($AH53&gt;2800,ROUND($AK53/$AH53*2800,2),$AK53)*'umowa o pracę'!$E$8,2)),ROUND(IF($AH53+$AI53&gt;=2800,2800*'umowa o pracę'!$E$8,($AH53+$AI53)*'umowa o pracę'!$E$8),2)-IF($AI53=0,ROUND(ROUND(IF($AH53&gt;2800,ROUND($AJ53/$AH53*2800,2),$AJ53),2)*'umowa o pracę'!$E$8,2),IF($AI53&gt;0,IF($AH53+$AI53&lt;2800,ROUND(ROUND($AJ53+ROUND($AI53*9%,2),2)*'umowa o pracę'!$E$8,2),IF(AND($AH53+$AI53&gt;=2800,$AI53&lt;2800,$AH53&lt;2800),ROUND((ROUND(((2800-$AI53)/$AH53)*$AJ53,2)+ROUND($AI53*9%,2))*'umowa o pracę'!$E$8,2),IF(AND($AH53+$AI53&gt;=2800,$AI53&gt;=2800),ROUND((ROUND(2800*9%,2))*'umowa o pracę'!$E$8,2),IF(AND($AH53+$AI53&gt;=2800,$AH53&gt;=2800,$AI53&lt;2800),ROUND((ROUND($AI53*9%,2)+ROUND(((2800-$AI53)/$AH53)*$AJ53,2))*'umowa o pracę'!$E$8,2),0)))),0))))&gt;$J53,$J53,IF(IF(AND($AG53=1,$I53&gt;0),ROUND(IF($AH53+$AI53&gt;=2800,2800*'umowa o pracę'!$E$8,($AH53+$AI53)*'umowa o pracę'!$E$8),2)+IF($AI53=0,ROUND(IF($AH53&gt;2800,ROUND($AK53/$AH53*2800,2),$AK53)*'umowa o pracę'!$E$8,2),ROUND(IF($AH53&gt;2800,ROUND($AK53/$AH53*2800,2),$AK53)*'umowa o pracę'!$E$8,2)),ROUND(IF($AH53+$AI53&gt;=2800,2800*'umowa o pracę'!$E$8,($AH53+$AI53)*'umowa o pracę'!$E$8),2)-IF($AI53=0,ROUND(ROUND(IF($AH53&gt;2800,ROUND($AJ53/$AH53*2800,2),$AJ53),2)*'umowa o pracę'!$E$8,2),IF($AI53&gt;0,IF($AH53+$AI53&lt;2800,ROUND(ROUND($AJ53+ROUND($AI53*9%,2),2)*'umowa o pracę'!$E$8,2),IF(AND($AH53+$AI53&gt;=2800,$AI53&lt;2800,$AH53&lt;2800),ROUND((ROUND(((2800-$AI53)/$AH53)*$AJ53,2)+ROUND($AI53*9%,2))*'umowa o pracę'!$E$8,2),IF(AND($AH53+$AI53&gt;=2800,$AI53&gt;=2800),ROUND((ROUND(2800*9%,2))*'umowa o pracę'!$E$8,2),IF(AND($AH53+$AI53&gt;=2800,$AH53&gt;=2800,$AI53&lt;2800),ROUND((ROUND($AI53*9%,2)+ROUND(((2800-$AI53)/$AH53)*$AJ53,2))*'umowa o pracę'!$E$8,2),0)))),0)))&gt;$J53,$J53,IF(AND($AG53=1,$I53&gt;0),ROUND(IF($AH53+$AI53&gt;=2800,2800*'umowa o pracę'!$E$8,($AH53+$AI53)*'umowa o pracę'!$E$8),2)+IF($AI53=0,ROUND(IF($AH53&gt;2800,ROUND($AK53/$AH53*2800,2),$AK53)*'umowa o pracę'!$E$8,2),ROUND(IF($AH53&gt;2800,ROUND($AK53/$AH53*2800,2),$AK53)*'umowa o pracę'!$E$8,2)),ROUND(IF($AH53+$AI53&gt;=2800,2800*'umowa o pracę'!$E$8,($AH53+$AI53)*'umowa o pracę'!$E$8),2)-IF(AND($AI53=0,I53&gt;0),ROUND(ROUND(IF($AH53&gt;2800,ROUND($AJ53/$AH53*2800,2),$AJ53),2)*'umowa o pracę'!$E$8,2),IF($AI53&gt;0,IF($AH53+$AI53&lt;2800,ROUND(ROUND($AJ53+ROUND($AI53*9%,2),2)*'umowa o pracę'!$E$8,2),IF(AND($AH53+$AI53&gt;=2800,$AI53&lt;2800,$AH53&lt;2800),ROUND((ROUND(((2800-$AI53)/$AH53)*$AJ53,2)+ROUND($AI53*9%,2))*'umowa o pracę'!$E$8,2),IF(AND($AH53+$AI53&gt;=2800,$AI53&gt;=2800),ROUND((ROUND(2800*9%,2))*'umowa o pracę'!$E$8,2),IF(AND($AH53+$AI53&gt;=2800,$AH53&gt;=2800,$AI53&lt;2800),ROUND((ROUND($AI53*9%,2)+ROUND(((2800-$AI53)/$AH53)*$AJ53,2))*'umowa o pracę'!$E$8,2),0)))),0)))))</f>
        <v>0</v>
      </c>
      <c r="AO53" s="32">
        <f>IF('umowa o pracę'!$E$7=2020,IF(IF($AG53=1,IF($AI53=0,ROUND(IF($AH53&gt;2600,ROUND($AJ53/$AH53*2600,2),$AJ53)*'umowa o pracę'!$E$8,2),IF($AH53+$AI53&lt;2600,ROUND(ROUND($AJ53+ROUND($AI53*9%,2),2)*'umowa o pracę'!$E$8,2),IF(AND($AH53+$AI53&gt;=2600,$AH53&lt;2600),ROUND((ROUND($AJ53+ROUND((2600-$AH53)*9%,2),2))*'umowa o pracę'!$E$8,2),IF(AND($AH53+$AI53&gt;=2600,$AH53&gt;=2600),ROUND(ROUND($AJ53/$AH53*2600,2)*'umowa o pracę'!$E$8,2),0)))),0)&gt;$H53,$H53,IF($AG53=1,IF($AI53=0,ROUND(IF($AH53&gt;2600,ROUND($AJ53/$AH53*2600,2),$AJ53)*'umowa o pracę'!$E$8,2),IF($AH53+$AI53&lt;2600,ROUND(ROUND($AJ53+ROUND($AI53*9%,2),2)*'umowa o pracę'!$E$8,2),IF(AND($AH53+$AI53&gt;=2600,$AH53&lt;2600),ROUND((ROUND($AJ53+ROUND((2600-$AH53)*9%,2),2))*'umowa o pracę'!$E$8,2),IF(AND($AH53+$AI53&gt;=2600,$AH53&gt;=2600),ROUND(ROUND($AJ53/$AH53*2600,2)*'umowa o pracę'!$E$8,2),0)))),0)),IF('umowa o pracę'!$E$7=2021,IF(IF($AG53=1,IF($AI53=0,ROUND(IF($AH53&gt;2800,ROUND($AJ53/$AH53*2800,2),$AJ53)*'umowa o pracę'!$E$8,2),IF($AH53+$AI53&lt;2800,ROUND(ROUND($AJ53+ROUND($AI53*9%,2),2)*'umowa o pracę'!$E$8,2),IF(AND($AH53+$AI53&gt;=2800,$AH53&lt;2800),ROUND((ROUND($AJ53+ROUND((2800-$AH53)*9%,2),2))*'umowa o pracę'!$E$8,2),IF(AND($AH53+$AI53&gt;=2800,$AH53&gt;=2800),ROUND(ROUND($AJ53/$AH53*2800,2)*'umowa o pracę'!$E$8,2),0)))),0)&gt;$H53,$H53,IF($AG53=1,IF($AI53=0,ROUND(IF($AH53&gt;2800,ROUND($AJ53/$AH53*2800,2),$AJ53)*'umowa o pracę'!$E$8,2),IF($AH53+$AI53&lt;2800,ROUND(ROUND($AJ53+ROUND($AI53*9%,2),2)*'umowa o pracę'!$E$8,2),IF(AND($AH53+$AI53&gt;=2800,$AH53&lt;2800),ROUND((ROUND($AJ53+ROUND((2800-$AH53)*9%,2),2))*'umowa o pracę'!$E$8,2),IF(AND($AH53+$AI53&gt;=2800,$AH53&gt;=2800),ROUND(ROUND($AJ53/$AH53*2800,2)*'umowa o pracę'!$E$8,2),0)))),0)),0))</f>
        <v>0</v>
      </c>
      <c r="AP53" s="32">
        <f>IF('umowa o pracę'!$E$7=2020,IF(IF($AG53=1,IF($AI53=0,ROUND(IF($AH53&gt;2600,ROUND($AK53/$AH53*2600,2),$AK53)*'umowa o pracę'!$E$8,2),ROUND(IF($AH53&gt;2600,ROUND($AK53/$AH53*2600,2),$AK53)*'umowa o pracę'!$E$8,2)),0)&gt;$I53,$I53,IF($AG53=1,IF($AI53=0,ROUND(IF($AH53&gt;2600,ROUND($AK53/$AH53*2600,2),$AK53)*'umowa o pracę'!$E$8,2),ROUND(IF($AH53&gt;2600,ROUND($AK53/$AH53*2600,2),$AK53)*'umowa o pracę'!$E$8,2)),0)),IF('umowa o pracę'!$E$7=2021,IF(IF($AG53=1,IF($AI53=0,ROUND(IF($AH53&gt;2800,ROUND($AK53/$AH53*2800,2),$AK53)*'umowa o pracę'!$E$8,2),ROUND(IF($AH53&gt;2800,ROUND($AK53/$AH53*2800,2),$AK53)*'umowa o pracę'!$E$8,2)),0)&gt;$I53,$I53,IF($AG53=1,IF($AI53=0,ROUND(IF($AH53&gt;2800,ROUND($AK53/$AH53*2800,2),$AK53)*'umowa o pracę'!$E$8,2),ROUND(IF($AH53&gt;2800,ROUND($AK53/$AH53*2800,2),$AK53)*'umowa o pracę'!$E$8,2)),0)),0))</f>
        <v>0</v>
      </c>
      <c r="AQ53" s="56">
        <f>IF('umowa o pracę'!$E$7=2020,$AM53,IF('umowa o pracę'!$E$7=2021,$AN53,0))</f>
        <v>0</v>
      </c>
      <c r="AR53" s="33">
        <f>IF('umowa o pracę'!$E$7=0,0,U53+AF53+AQ53)</f>
        <v>0</v>
      </c>
      <c r="AS53" s="19"/>
      <c r="AT53" s="19"/>
      <c r="AU53" s="19"/>
      <c r="AV53" s="233" t="s">
        <v>20</v>
      </c>
      <c r="AW53" s="234">
        <f>SUM(T12:T260)+SUM(AE12:AE260)+SUM(AP12:AP260)-AW44</f>
        <v>0</v>
      </c>
      <c r="AX53" s="19">
        <f t="shared" si="2"/>
        <v>10</v>
      </c>
      <c r="AY53" s="19"/>
      <c r="AZ53" s="234">
        <f t="shared" si="3"/>
        <v>0</v>
      </c>
      <c r="BA53" s="234">
        <f t="shared" si="4"/>
        <v>0</v>
      </c>
      <c r="BB53" s="234">
        <f t="shared" si="5"/>
        <v>0</v>
      </c>
      <c r="BC53" s="234">
        <f t="shared" si="6"/>
        <v>0</v>
      </c>
      <c r="BD53" s="234">
        <f t="shared" si="7"/>
        <v>0</v>
      </c>
      <c r="BE53" s="234">
        <f t="shared" si="8"/>
        <v>0</v>
      </c>
      <c r="BF53" s="234">
        <f t="shared" si="9"/>
        <v>0</v>
      </c>
      <c r="BG53" s="234">
        <f t="shared" si="10"/>
        <v>0</v>
      </c>
      <c r="BH53" s="234">
        <f t="shared" si="11"/>
        <v>0</v>
      </c>
      <c r="BI53" s="238">
        <f t="shared" si="12"/>
        <v>0</v>
      </c>
      <c r="BJ53" s="236"/>
      <c r="BK53" s="236"/>
      <c r="BL53" s="237"/>
    </row>
    <row r="54" spans="1:64" ht="15.75" customHeight="1" x14ac:dyDescent="0.25">
      <c r="A54" s="129">
        <v>43</v>
      </c>
      <c r="B54" s="57"/>
      <c r="C54" s="57"/>
      <c r="D54" s="36"/>
      <c r="E54" s="36"/>
      <c r="F54" s="242"/>
      <c r="G54" s="37">
        <v>1</v>
      </c>
      <c r="H54" s="58">
        <v>0</v>
      </c>
      <c r="I54" s="59">
        <v>0</v>
      </c>
      <c r="J54" s="60">
        <v>0</v>
      </c>
      <c r="K54" s="52">
        <v>1</v>
      </c>
      <c r="L54" s="39">
        <v>0</v>
      </c>
      <c r="M54" s="39">
        <v>0</v>
      </c>
      <c r="N54" s="39">
        <v>0</v>
      </c>
      <c r="O54" s="39">
        <v>0</v>
      </c>
      <c r="P54" s="35">
        <f>IF('umowa o pracę'!$E$7=2020,ROUND(IF($L54&gt;=2600,2600*'umowa o pracę'!$E$8,$L54*'umowa o pracę'!$E$8),2),IF('umowa o pracę'!$E$7=2021,ROUND(IF($L54&gt;=2800,2800*'umowa o pracę'!$E$8,$L54*'umowa o pracę'!$E$8),2),0))</f>
        <v>0</v>
      </c>
      <c r="Q54" s="252">
        <f>IF(IF(IF(AND($K54=1,$I54&gt;0),ROUND(IF($L54+$M54&gt;=2600,2600*'umowa o pracę'!$E$8,($L54+$M54)*'umowa o pracę'!$E$8),2)+IF($M54=0,ROUND(IF($L54&gt;2600,ROUND($O54/$L54*2600,2),$O54)*'umowa o pracę'!$E$8,2),ROUND(IF($L54&gt;2600,ROUND($O54/$L54*2600,2),$O54)*'umowa o pracę'!$E$8,2)),ROUND(IF($L54+$M54&gt;=2600,2600*'umowa o pracę'!$E$8,($L54+$M54)*'umowa o pracę'!$E$8),2)-IF($M54=0,ROUND(ROUND(IF($L54&gt;2600,ROUND($N54/$L54*2600,2),$N54),2)*'umowa o pracę'!$E$8,2),IF($M54&gt;0,IF($L54+$M54&lt;2600,ROUND(ROUND($N54+ROUND($M54*9%,2),2)*'umowa o pracę'!$E$8,2),IF(AND($L54+$M54&gt;=2600,$M54&lt;2600,$L54&lt;2600),ROUND((ROUND(((2600-$M54)/$L54)*$N54,2)+ROUND($M54*9%,2))*'umowa o pracę'!$E$8,2),IF(AND($L54+$M54&gt;=2600,$M54&gt;=2600),ROUND((ROUND(2600*9%,2))*'umowa o pracę'!$E$8,2),IF(AND($L54+$M54&gt;=2600,$L54&gt;=2600,$M54&lt;2600),ROUND((ROUND($M54*9%,2)+ROUND(((2600-$M54)/$L54)*$N54,2))*'umowa o pracę'!$E$8,2),0)))),0)))&gt;$J54,$J54,IF(AND($K54=1,$I54&gt;0),ROUND(IF($L54+$M54&gt;=2600,2600*'umowa o pracę'!$E$8,($L54+$M54)*'umowa o pracę'!$E$8),2)+IF($M54=0,ROUND(IF($L54&gt;2600,ROUND($O54/$L54*2600,2),$O54)*'umowa o pracę'!$E$8,2),ROUND(IF($L54&gt;2600,ROUND($O54/$L54*2600,2),$O54)*'umowa o pracę'!$E$8,2)),ROUND(IF($L54+$M54&gt;=2600,2600*'umowa o pracę'!$E$8,($L54+$M54)*'umowa o pracę'!$E$8),2)-IF($M54=0,ROUND(ROUND(IF($L54&gt;2600,ROUND($N54/$L54*2600,2),$N54),2)*'umowa o pracę'!$E$8,2),IF($M54&gt;0,IF($L54+$M54&lt;2600,ROUND(ROUND($N54+ROUND($M54*9%,2),2)*'umowa o pracę'!$E$8,2),IF(AND($L54+$M54&gt;=2600,$M54&lt;2600,$L54&lt;2600),ROUND((ROUND(((2600-$M54)/$L54)*$N54,2)+ROUND($M54*9%,2))*'umowa o pracę'!$E$8,2),IF(AND($L54+$M54&gt;=2600,$M54&gt;=2600),ROUND((ROUND(2600*9%,2))*'umowa o pracę'!$E$8,2),IF(AND($L54+$M54&gt;=2600,$L54&gt;=2600,$M54&lt;2600),ROUND((ROUND($M54*9%,2)+ROUND(((2600-$M54)/$L54)*$N54,2))*'umowa o pracę'!$E$8,2),0)))),0))))&gt;$J54,$J54,IF(IF(AND($K54=1,$I54&gt;0),ROUND(IF($L54+$M54&gt;=2600,2600*'umowa o pracę'!$E$8,($L54+$M54)*'umowa o pracę'!$E$8),2)+IF($M54=0,ROUND(IF($L54&gt;2600,ROUND($O54/$L54*2600,2),$O54)*'umowa o pracę'!$E$8,2),ROUND(IF($L54&gt;2600,ROUND($O54/$L54*2600,2),$O54)*'umowa o pracę'!$E$8,2)),ROUND(IF($L54+$M54&gt;=2600,2600*'umowa o pracę'!$E$8,($L54+$M54)*'umowa o pracę'!$E$8),2)-IF($M54=0,ROUND(ROUND(IF($L54&gt;2600,ROUND($N54/$L54*2600,2),$N54),2)*'umowa o pracę'!$E$8,2),IF($M54&gt;0,IF($L54+$M54&lt;2600,ROUND(ROUND($N54+ROUND($M54*9%,2),2)*'umowa o pracę'!$E$8,2),IF(AND($L54+$M54&gt;=2600,$M54&lt;2600,$L54&lt;2600),ROUND((ROUND(((2600-$M54)/$L54)*$N54,2)+ROUND($M54*9%,2))*'umowa o pracę'!$E$8,2),IF(AND($L54+$M54&gt;=2600,$M54&gt;=2600),ROUND((ROUND(2600*9%,2))*'umowa o pracę'!$E$8,2),IF(AND($L54+$M54&gt;=2600,$L54&gt;=2600,$M54&lt;2600),ROUND((ROUND($M54*9%,2)+ROUND(((2600-$M54)/$L54)*$N54,2))*'umowa o pracę'!$E$8,2),0)))),0)))&gt;$J54,$J54,IF(AND($K54=1,$I54&gt;0),ROUND(IF($L54+$M54&gt;=2600,2600*'umowa o pracę'!$E$8,($L54+$M54)*'umowa o pracę'!$E$8),2)+IF($M54=0,ROUND(IF($L54&gt;2600,ROUND($O54/$L54*2600,2),$O54)*'umowa o pracę'!$E$8,2),ROUND(IF($L54&gt;2600,ROUND($O54/$L54*2600,2),$O54)*'umowa o pracę'!$E$8,2)),ROUND(IF($L54+$M54&gt;=2600,2600*'umowa o pracę'!$E$8,($L54+$M54)*'umowa o pracę'!$E$8),2)-IF(AND($M54=0,I54&gt;0),ROUND(ROUND(IF($L54&gt;2600,ROUND($N54/$L54*2600,2),$N54),2)*'umowa o pracę'!$E$8,2),IF($M54&gt;0,IF($L54+$M54&lt;2600,ROUND(ROUND($N54+ROUND($M54*9%,2),2)*'umowa o pracę'!$E$8,2),IF(AND($L54+$M54&gt;=2600,$M54&lt;2600,$L54&lt;2600),ROUND((ROUND(((2600-$M54)/$L54)*$N54,2)+ROUND($M54*9%,2))*'umowa o pracę'!$E$8,2),IF(AND($L54+$M54&gt;=2600,$M54&gt;=2600),ROUND((ROUND(2600*9%,2))*'umowa o pracę'!$E$8,2),IF(AND($L54+$M54&gt;=2600,$L54&gt;=2600,$M54&lt;2600),ROUND((ROUND($M54*9%,2)+ROUND(((2600-$M54)/$L54)*$N54,2))*'umowa o pracę'!$E$8,2),0)))),0)))))</f>
        <v>0</v>
      </c>
      <c r="R54" s="252">
        <f>IF(IF(IF(AND($K54=1,$I54&gt;0),ROUND(IF($L54+$M54&gt;=2800,2800*'umowa o pracę'!$E$8,($L54+$M54)*'umowa o pracę'!$E$8),2)+IF($M54=0,ROUND(IF($L54&gt;2800,ROUND($O54/$L54*2800,2),$O54)*'umowa o pracę'!$E$8,2),ROUND(IF($L54&gt;2800,ROUND($O54/$L54*2800,2),$O54)*'umowa o pracę'!$E$8,2)),ROUND(IF($L54+$M54&gt;=2800,2800*'umowa o pracę'!$E$8,($L54+$M54)*'umowa o pracę'!$E$8),2)-IF($M54=0,ROUND(ROUND(IF($L54&gt;2800,ROUND($N54/$L54*2800,2),$N54),2)*'umowa o pracę'!$E$8,2),IF($M54&gt;0,IF($L54+$M54&lt;2800,ROUND(ROUND($N54+ROUND($M54*9%,2),2)*'umowa o pracę'!$E$8,2),IF(AND($L54+$M54&gt;=2800,$M54&lt;2800,$L54&lt;2800),ROUND((ROUND(((2800-$M54)/$L54)*$N54,2)+ROUND($M54*9%,2))*'umowa o pracę'!$E$8,2),IF(AND($L54+$M54&gt;=2800,$M54&gt;=2800),ROUND((ROUND(2800*9%,2))*'umowa o pracę'!$E$8,2),IF(AND($L54+$M54&gt;=2800,$L54&gt;=2800,$M54&lt;2800),ROUND((ROUND($M54*9%,2)+ROUND(((2800-$M54)/$L54)*$N54,2))*'umowa o pracę'!$E$8,2),0)))),0)))&gt;$J54,$J54,IF(AND($K54=1,$I54&gt;0),ROUND(IF($L54+$M54&gt;=2800,2800*'umowa o pracę'!$E$8,($L54+$M54)*'umowa o pracę'!$E$8),2)+IF($M54=0,ROUND(IF($L54&gt;2800,ROUND($O54/$L54*2800,2),$O54)*'umowa o pracę'!$E$8,2),ROUND(IF($L54&gt;2800,ROUND($O54/$L54*2800,2),$O54)*'umowa o pracę'!$E$8,2)),ROUND(IF($L54+$M54&gt;=2800,2800*'umowa o pracę'!$E$8,($L54+$M54)*'umowa o pracę'!$E$8),2)-IF($M54=0,ROUND(ROUND(IF($L54&gt;2800,ROUND($N54/$L54*2800,2),$N54),2)*'umowa o pracę'!$E$8,2),IF($M54&gt;0,IF($L54+$M54&lt;2800,ROUND(ROUND($N54+ROUND($M54*9%,2),2)*'umowa o pracę'!$E$8,2),IF(AND($L54+$M54&gt;=2800,$M54&lt;2800,$L54&lt;2800),ROUND((ROUND(((2800-$M54)/$L54)*$N54,2)+ROUND($M54*9%,2))*'umowa o pracę'!$E$8,2),IF(AND($L54+$M54&gt;=2800,$M54&gt;=2800),ROUND((ROUND(2800*9%,2))*'umowa o pracę'!$E$8,2),IF(AND($L54+$M54&gt;=2800,$L54&gt;=2800,$M54&lt;2800),ROUND((ROUND($M54*9%,2)+ROUND(((2800-$M54)/$L54)*$N54,2))*'umowa o pracę'!$E$8,2),0)))),0))))&gt;$J54,$J54,IF(IF(AND($K54=1,$I54&gt;0),ROUND(IF($L54+$M54&gt;=2800,2800*'umowa o pracę'!$E$8,($L54+$M54)*'umowa o pracę'!$E$8),2)+IF($M54=0,ROUND(IF($L54&gt;2800,ROUND($O54/$L54*2800,2),$O54)*'umowa o pracę'!$E$8,2),ROUND(IF($L54&gt;2800,ROUND($O54/$L54*2800,2),$O54)*'umowa o pracę'!$E$8,2)),ROUND(IF($L54+$M54&gt;=2800,2800*'umowa o pracę'!$E$8,($L54+$M54)*'umowa o pracę'!$E$8),2)-IF($M54=0,ROUND(ROUND(IF($L54&gt;2800,ROUND($N54/$L54*2800,2),$N54),2)*'umowa o pracę'!$E$8,2),IF($M54&gt;0,IF($L54+$M54&lt;2800,ROUND(ROUND($N54+ROUND($M54*9%,2),2)*'umowa o pracę'!$E$8,2),IF(AND($L54+$M54&gt;=2800,$M54&lt;2800,$L54&lt;2800),ROUND((ROUND(((2800-$M54)/$L54)*$N54,2)+ROUND($M54*9%,2))*'umowa o pracę'!$E$8,2),IF(AND($L54+$M54&gt;=2800,$M54&gt;=2800),ROUND((ROUND(2800*9%,2))*'umowa o pracę'!$E$8,2),IF(AND($L54+$M54&gt;=2800,$L54&gt;=2800,$M54&lt;2800),ROUND((ROUND($M54*9%,2)+ROUND(((2800-$M54)/$L54)*$N54,2))*'umowa o pracę'!$E$8,2),0)))),0)))&gt;$J54,$J54,IF(AND($K54=1,$I54&gt;0),ROUND(IF($L54+$M54&gt;=2800,2800*'umowa o pracę'!$E$8,($L54+$M54)*'umowa o pracę'!$E$8),2)+IF($M54=0,ROUND(IF($L54&gt;2800,ROUND($O54/$L54*2800,2),$O54)*'umowa o pracę'!$E$8,2),ROUND(IF($L54&gt;2800,ROUND($O54/$L54*2800,2),$O54)*'umowa o pracę'!$E$8,2)),ROUND(IF($L54+$M54&gt;=2800,2800*'umowa o pracę'!$E$8,($L54+$M54)*'umowa o pracę'!$E$8),2)-IF(AND($M54=0,I54&gt;0),ROUND(ROUND(IF($L54&gt;2800,ROUND($N54/$L54*2800,2),$N54),2)*'umowa o pracę'!$E$8,2),IF($M54&gt;0,IF($L54+$M54&lt;2800,ROUND(ROUND($N54+ROUND($M54*9%,2),2)*'umowa o pracę'!$E$8,2),IF(AND($L54+$M54&gt;=2800,$M54&lt;2800,$L54&lt;2800),ROUND((ROUND(((2800-$M54)/$L54)*$N54,2)+ROUND($M54*9%,2))*'umowa o pracę'!$E$8,2),IF(AND($L54+$M54&gt;=2800,$M54&gt;=2800),ROUND((ROUND(2800*9%,2))*'umowa o pracę'!$E$8,2),IF(AND($L54+$M54&gt;=2800,$L54&gt;=2800,$M54&lt;2800),ROUND((ROUND($M54*9%,2)+ROUND(((2800-$M54)/$L54)*$N54,2))*'umowa o pracę'!$E$8,2),0)))),0)))))</f>
        <v>0</v>
      </c>
      <c r="S54" s="32">
        <f>IF('umowa o pracę'!$E$7=2020,IF(IF($K54=1,IF($M54=0,ROUND(IF($L54&gt;2600,ROUND($N54/$L54*2600,2),$N54)*'umowa o pracę'!$E$8,2),IF($L54+$M54&lt;2600,ROUND(ROUND($N54+ROUND($M54*9%,2),2)*'umowa o pracę'!$E$8,2),IF(AND($L54+$M54&gt;=2600,$L54&lt;2600),ROUND((ROUND($N54+ROUND((2600-$L54)*9%,2),2))*'umowa o pracę'!$E$8,2),IF(AND($L54+$M54&gt;=2600,$L54&gt;=2600),ROUND(ROUND($N54/$L54*2600,2)*'umowa o pracę'!$E$8,2),0)))),0)&gt;$H54,$H54,IF($K54=1,IF($M54=0,ROUND(IF($L54&gt;2600,ROUND($N54/$L54*2600,2),$N54)*'umowa o pracę'!$E$8,2),IF($L54+$M54&lt;2600,ROUND(ROUND($N54+ROUND($M54*9%,2),2)*'umowa o pracę'!$E$8,2),IF(AND($L54+$M54&gt;=2600,$L54&lt;2600),ROUND((ROUND($N54+ROUND((2600-$L54)*9%,2),2))*'umowa o pracę'!$E$8,2),IF(AND($L54+$M54&gt;=2600,$L54&gt;=2600),ROUND(ROUND($N54/$L54*2600,2)*'umowa o pracę'!$E$8,2),0)))),0)),IF('umowa o pracę'!$E$7=2021,IF(IF($K54=1,IF($M54=0,ROUND(IF($L54&gt;2800,ROUND($N54/$L54*2800,2),$N54)*'umowa o pracę'!$E$8,2),IF($L54+$M54&lt;2800,ROUND(ROUND($N54+ROUND($M54*9%,2),2)*'umowa o pracę'!$E$8,2),IF(AND($L54+$M54&gt;=2800,$L54&lt;2800),ROUND((ROUND($N54+ROUND((2800-$L54)*9%,2),2))*'umowa o pracę'!$E$8,2),IF(AND($L54+$M54&gt;=2800,$L54&gt;=2800),ROUND(ROUND($N54/$L54*2800,2)*'umowa o pracę'!$E$8,2),0)))),0)&gt;$H54,$H54,IF($K54=1,IF($M54=0,ROUND(IF($L54&gt;2800,ROUND($N54/$L54*2800,2),$N54)*'umowa o pracę'!$E$8,2),IF($L54+$M54&lt;2800,ROUND(ROUND($N54+ROUND($M54*9%,2),2)*'umowa o pracę'!$E$8,2),IF(AND($L54+$M54&gt;=2800,$L54&lt;2800),ROUND((ROUND($N54+ROUND((2800-$L54)*9%,2),2))*'umowa o pracę'!$E$8,2),IF(AND($L54+$M54&gt;=2800,$L54&gt;=2800),ROUND(ROUND($N54/$L54*2800,2)*'umowa o pracę'!$E$8,2),0)))),0)),0))</f>
        <v>0</v>
      </c>
      <c r="T54" s="32">
        <f>IF('umowa o pracę'!$E$7=2020,IF(IF($K54=1,IF($M54=0,ROUND(IF($L54&gt;2600,ROUND($O54/$L54*2600,2),$O54)*'umowa o pracę'!$E$8,2),ROUND(IF($L54&gt;2600,ROUND($O54/$L54*2600,2),$O54)*'umowa o pracę'!$E$8,2)),0)&gt;$I54,$I54,IF($K54=1,IF($M54=0,ROUND(IF($L54&gt;2600,ROUND($O54/$L54*2600,2),$O54)*'umowa o pracę'!$E$8,2),ROUND(IF($L54&gt;2600,ROUND($O54/$L54*2600,2),$O54)*'umowa o pracę'!$E$8,2)),0)),IF('umowa o pracę'!$E$7=2021,IF(IF($K54=1,IF($M54=0,ROUND(IF($L54&gt;2800,ROUND($O54/$L54*2800,2),$O54)*'umowa o pracę'!$E$8,2),ROUND(IF($L54&gt;2800,ROUND($O54/$L54*2800,2),$O54)*'umowa o pracę'!$E$8,2)),0)&gt;$I54,$I54,IF($K54=1,IF($M54=0,ROUND(IF($L54&gt;2800,ROUND($O54/$L54*2800,2),$O54)*'umowa o pracę'!$E$8,2),ROUND(IF($L54&gt;2800,ROUND($O54/$L54*2800,2),$O54)*'umowa o pracę'!$E$8,2)),0)),0))</f>
        <v>0</v>
      </c>
      <c r="U54" s="51">
        <f>IF('umowa o pracę'!$E$7=2020,$Q54,IF('umowa o pracę'!$E$7=2021,$R54,0))</f>
        <v>0</v>
      </c>
      <c r="V54" s="53">
        <f t="shared" si="0"/>
        <v>1</v>
      </c>
      <c r="W54" s="54">
        <f>IF('umowa o pracę'!$E$6&lt;2,0,$L54)</f>
        <v>0</v>
      </c>
      <c r="X54" s="54">
        <f>IF('umowa o pracę'!$E$6&lt;2,0,$M54)</f>
        <v>0</v>
      </c>
      <c r="Y54" s="55">
        <f>IF('umowa o pracę'!$E$6&lt;2,0,$N54)</f>
        <v>0</v>
      </c>
      <c r="Z54" s="55">
        <f>IF('umowa o pracę'!$E$6&lt;2,0,$O54)</f>
        <v>0</v>
      </c>
      <c r="AA54" s="32">
        <f>IF('umowa o pracę'!$E$7=2020,ROUND(IF($W54&gt;=2600,2600*'umowa o pracę'!$E$8,$W54*'umowa o pracę'!$E$8),2),IF('umowa o pracę'!$E$7=2021,ROUND(IF($W54&gt;=2800,2800*'umowa o pracę'!$E$8,$W54*'umowa o pracę'!$E$8),2),0))</f>
        <v>0</v>
      </c>
      <c r="AB54" s="32">
        <f>IF(IF(IF(AND($V54=1,$I54&gt;0),ROUND(IF($W54+$X54&gt;=2600,2600*'umowa o pracę'!$E$8,($W54+$X54)*'umowa o pracę'!$E$8),2)+IF($X54=0,ROUND(IF($W54&gt;2600,ROUND($Z54/$W54*2600,2),$Z54)*'umowa o pracę'!$E$8,2),ROUND(IF($W54&gt;2600,ROUND($Z54/$W54*2600,2),$Z54)*'umowa o pracę'!$E$8,2)),ROUND(IF($W54+$X54&gt;=2600,2600*'umowa o pracę'!$E$8,($W54+$X54)*'umowa o pracę'!$E$8),2)-IF($X54=0,ROUND(ROUND(IF($W54&gt;2600,ROUND($Y54/$W54*2600,2),$Y54),2)*'umowa o pracę'!$E$8,2),IF($X54&gt;0,IF($W54+$X54&lt;2600,ROUND(ROUND($Y54+ROUND($X54*9%,2),2)*'umowa o pracę'!$E$8,2),IF(AND($W54+$X54&gt;=2600,$X54&lt;2600,$W54&lt;2600),ROUND((ROUND(((2600-$X54)/$W54)*$Y54,2)+ROUND($X54*9%,2))*'umowa o pracę'!$E$8,2),IF(AND($W54+$X54&gt;=2600,$X54&gt;=2600),ROUND((ROUND(2600*9%,2))*'umowa o pracę'!$E$8,2),IF(AND($W54+$X54&gt;=2600,$W54&gt;=2600,$X54&lt;2600),ROUND((ROUND($X54*9%,2)+ROUND(((2600-$X54)/$W54)*$Y54,2))*'umowa o pracę'!$E$8,2),0)))),0)))&gt;$J54,$J54,IF(AND($V54=1,$I54&gt;0),ROUND(IF($W54+$X54&gt;=2600,2600*'umowa o pracę'!$E$8,($W54+$X54)*'umowa o pracę'!$E$8),2)+IF($X54=0,ROUND(IF($W54&gt;2600,ROUND($Z54/$W54*2600,2),$Z54)*'umowa o pracę'!$E$8,2),ROUND(IF($W54&gt;2600,ROUND($Z54/$W54*2600,2),$Z54)*'umowa o pracę'!$E$8,2)),ROUND(IF($W54+$X54&gt;=2600,2600*'umowa o pracę'!$E$8,($W54+$X54)*'umowa o pracę'!$E$8),2)-IF($X54=0,ROUND(ROUND(IF($W54&gt;2600,ROUND($Y54/$W54*2600,2),$Y54),2)*'umowa o pracę'!$E$8,2),IF($X54&gt;0,IF($W54+$X54&lt;2600,ROUND(ROUND($Y54+ROUND($X54*9%,2),2)*'umowa o pracę'!$E$8,2),IF(AND($W54+$X54&gt;=2600,$X54&lt;2600,$W54&lt;2600),ROUND((ROUND(((2600-$X54)/$W54)*$Y54,2)+ROUND($X54*9%,2))*'umowa o pracę'!$E$8,2),IF(AND($W54+$X54&gt;=2600,$X54&gt;=2600),ROUND((ROUND(2600*9%,2))*'umowa o pracę'!$E$8,2),IF(AND($W54+$X54&gt;=2600,$W54&gt;=2600,$X54&lt;2600),ROUND((ROUND($X54*9%,2)+ROUND(((2600-$X54)/$W54)*$Y54,2))*'umowa o pracę'!$E$8,2),0)))),0))))&gt;$J54,$J54,IF(IF(AND($V54=1,$I54&gt;0),ROUND(IF($W54+$X54&gt;=2600,2600*'umowa o pracę'!$E$8,($W54+$X54)*'umowa o pracę'!$E$8),2)+IF($X54=0,ROUND(IF($W54&gt;2600,ROUND($Z54/$W54*2600,2),$Z54)*'umowa o pracę'!$E$8,2),ROUND(IF($W54&gt;2600,ROUND($Z54/$W54*2600,2),$Z54)*'umowa o pracę'!$E$8,2)),ROUND(IF($W54+$X54&gt;=2600,2600*'umowa o pracę'!$E$8,($W54+$X54)*'umowa o pracę'!$E$8),2)-IF($X54=0,ROUND(ROUND(IF($W54&gt;2600,ROUND($Y54/$W54*2600,2),$Y54),2)*'umowa o pracę'!$E$8,2),IF($X54&gt;0,IF($W54+$X54&lt;2600,ROUND(ROUND($Y54+ROUND($X54*9%,2),2)*'umowa o pracę'!$E$8,2),IF(AND($W54+$X54&gt;=2600,$X54&lt;2600,$W54&lt;2600),ROUND((ROUND(((2600-$X54)/$W54)*$Y54,2)+ROUND($X54*9%,2))*'umowa o pracę'!$E$8,2),IF(AND($W54+$X54&gt;=2600,$X54&gt;=2600),ROUND((ROUND(2600*9%,2))*'umowa o pracę'!$E$8,2),IF(AND($W54+$X54&gt;=2600,$W54&gt;=2600,$X54&lt;2600),ROUND((ROUND($X54*9%,2)+ROUND(((2600-$X54)/$W54)*$Y54,2))*'umowa o pracę'!$E$8,2),0)))),0)))&gt;$J54,$J54,IF(AND($V54=1,$I54&gt;0),ROUND(IF($W54+$X54&gt;=2600,2600*'umowa o pracę'!$E$8,($W54+$X54)*'umowa o pracę'!$E$8),2)+IF($X54=0,ROUND(IF($W54&gt;2600,ROUND($Z54/$W54*2600,2),$Z54)*'umowa o pracę'!$E$8,2),ROUND(IF($W54&gt;2600,ROUND($Z54/$W54*2600,2),$Z54)*'umowa o pracę'!$E$8,2)),ROUND(IF($W54+$X54&gt;=2600,2600*'umowa o pracę'!$E$8,($W54+$X54)*'umowa o pracę'!$E$8),2)-IF(AND($X54=0,I54&gt;0),ROUND(ROUND(IF($W54&gt;2600,ROUND($Y54/$W54*2600,2),$Y54),2)*'umowa o pracę'!$E$8,2),IF($X54&gt;0,IF($W54+$X54&lt;2600,ROUND(ROUND($Y54+ROUND($X54*9%,2),2)*'umowa o pracę'!$E$8,2),IF(AND($W54+$X54&gt;=2600,$X54&lt;2600,$W54&lt;2600),ROUND((ROUND(((2600-$X54)/$W54)*$Y54,2)+ROUND($X54*9%,2))*'umowa o pracę'!$E$8,2),IF(AND($W54+$X54&gt;=2600,$X54&gt;=2600),ROUND((ROUND(2600*9%,2))*'umowa o pracę'!$E$8,2),IF(AND($W54+$X54&gt;=2600,$W54&gt;=2600,$X54&lt;2600),ROUND((ROUND($X54*9%,2)+ROUND(((2600-$X54)/$W54)*$Y54,2))*'umowa o pracę'!$E$8,2),0)))),0)))))</f>
        <v>0</v>
      </c>
      <c r="AC54" s="32">
        <f>IF(IF(IF(AND($V54=1,$I54&gt;0),ROUND(IF($W54+$X54&gt;=2800,2800*'umowa o pracę'!$E$8,($W54+$X54)*'umowa o pracę'!$E$8),2)+IF($X54=0,ROUND(IF($W54&gt;2800,ROUND($Z54/$W54*2800,2),$Z54)*'umowa o pracę'!$E$8,2),ROUND(IF($W54&gt;2800,ROUND($Z54/$W54*2800,2),$Z54)*'umowa o pracę'!$E$8,2)),ROUND(IF($W54+$X54&gt;=2800,2800*'umowa o pracę'!$E$8,($W54+$X54)*'umowa o pracę'!$E$8),2)-IF($X54=0,ROUND(ROUND(IF($W54&gt;2800,ROUND($Y54/$W54*2800,2),$Y54),2)*'umowa o pracę'!$E$8,2),IF($X54&gt;0,IF($W54+$X54&lt;2800,ROUND(ROUND($Y54+ROUND($X54*9%,2),2)*'umowa o pracę'!$E$8,2),IF(AND($W54+$X54&gt;=2800,$X54&lt;2800,$W54&lt;2800),ROUND((ROUND(((2800-$X54)/$W54)*$Y54,2)+ROUND($X54*9%,2))*'umowa o pracę'!$E$8,2),IF(AND($W54+$X54&gt;=2800,$X54&gt;=2800),ROUND((ROUND(2800*9%,2))*'umowa o pracę'!$E$8,2),IF(AND($W54+$X54&gt;=2800,$W54&gt;=2800,$X54&lt;2800),ROUND((ROUND($X54*9%,2)+ROUND(((2800-$X54)/$W54)*$Y54,2))*'umowa o pracę'!$E$8,2),0)))),0)))&gt;$J54,$J54,IF(AND($V54=1,$I54&gt;0),ROUND(IF($W54+$X54&gt;=2800,2800*'umowa o pracę'!$E$8,($W54+$X54)*'umowa o pracę'!$E$8),2)+IF($X54=0,ROUND(IF($W54&gt;2800,ROUND($Z54/$W54*2800,2),$Z54)*'umowa o pracę'!$E$8,2),ROUND(IF($W54&gt;2800,ROUND($Z54/$W54*2800,2),$Z54)*'umowa o pracę'!$E$8,2)),ROUND(IF($W54+$X54&gt;=2800,2800*'umowa o pracę'!$E$8,($W54+$X54)*'umowa o pracę'!$E$8),2)-IF($X54=0,ROUND(ROUND(IF($W54&gt;2800,ROUND($Y54/$W54*2800,2),$Y54),2)*'umowa o pracę'!$E$8,2),IF($X54&gt;0,IF($W54+$X54&lt;2800,ROUND(ROUND($Y54+ROUND($X54*9%,2),2)*'umowa o pracę'!$E$8,2),IF(AND($W54+$X54&gt;=2800,$X54&lt;2800,$W54&lt;2800),ROUND((ROUND(((2800-$X54)/$W54)*$Y54,2)+ROUND($X54*9%,2))*'umowa o pracę'!$E$8,2),IF(AND($W54+$X54&gt;=2800,$X54&gt;=2800),ROUND((ROUND(2800*9%,2))*'umowa o pracę'!$E$8,2),IF(AND($W54+$X54&gt;=2800,$W54&gt;=2800,$X54&lt;2800),ROUND((ROUND($X54*9%,2)+ROUND(((2800-$X54)/$W54)*$Y54,2))*'umowa o pracę'!$E$8,2),0)))),0))))&gt;$J54,$J54,IF(IF(AND($V54=1,$I54&gt;0),ROUND(IF($W54+$X54&gt;=2800,2800*'umowa o pracę'!$E$8,($W54+$X54)*'umowa o pracę'!$E$8),2)+IF($X54=0,ROUND(IF($W54&gt;2800,ROUND($Z54/$W54*2800,2),$Z54)*'umowa o pracę'!$E$8,2),ROUND(IF($W54&gt;2800,ROUND($Z54/$W54*2800,2),$Z54)*'umowa o pracę'!$E$8,2)),ROUND(IF($W54+$X54&gt;=2800,2800*'umowa o pracę'!$E$8,($W54+$X54)*'umowa o pracę'!$E$8),2)-IF($X54=0,ROUND(ROUND(IF($W54&gt;2800,ROUND($Y54/$W54*2800,2),$Y54),2)*'umowa o pracę'!$E$8,2),IF($X54&gt;0,IF($W54+$X54&lt;2800,ROUND(ROUND($Y54+ROUND($X54*9%,2),2)*'umowa o pracę'!$E$8,2),IF(AND($W54+$X54&gt;=2800,$X54&lt;2800,$W54&lt;2800),ROUND((ROUND(((2800-$X54)/$W54)*$Y54,2)+ROUND($X54*9%,2))*'umowa o pracę'!$E$8,2),IF(AND($W54+$X54&gt;=2800,$X54&gt;=2800),ROUND((ROUND(2800*9%,2))*'umowa o pracę'!$E$8,2),IF(AND($W54+$X54&gt;=2800,$W54&gt;=2800,$X54&lt;2800),ROUND((ROUND($X54*9%,2)+ROUND(((2800-$X54)/$W54)*$Y54,2))*'umowa o pracę'!$E$8,2),0)))),0)))&gt;$J54,$J54,IF(AND($V54=1,$I54&gt;0),ROUND(IF($W54+$X54&gt;=2800,2800*'umowa o pracę'!$E$8,($W54+$X54)*'umowa o pracę'!$E$8),2)+IF($X54=0,ROUND(IF($W54&gt;2800,ROUND($Z54/$W54*2800,2),$Z54)*'umowa o pracę'!$E$8,2),ROUND(IF($W54&gt;2800,ROUND($Z54/$W54*2800,2),$Z54)*'umowa o pracę'!$E$8,2)),ROUND(IF($W54+$X54&gt;=2800,2800*'umowa o pracę'!$E$8,($W54+$X54)*'umowa o pracę'!$E$8),2)-IF(AND($X54=0,I54&gt;0),ROUND(ROUND(IF($W54&gt;2800,ROUND($Y54/$W54*2800,2),$Y54),2)*'umowa o pracę'!$E$8,2),IF($X54&gt;0,IF($W54+$X54&lt;2800,ROUND(ROUND($Y54+ROUND($X54*9%,2),2)*'umowa o pracę'!$E$8,2),IF(AND($W54+$X54&gt;=2800,$X54&lt;2800,$W54&lt;2800),ROUND((ROUND(((2800-$X54)/$W54)*$Y54,2)+ROUND($X54*9%,2))*'umowa o pracę'!$E$8,2),IF(AND($W54+$X54&gt;=2800,$X54&gt;=2800),ROUND((ROUND(2800*9%,2))*'umowa o pracę'!$E$8,2),IF(AND($W54+$X54&gt;=2800,$W54&gt;=2800,$X54&lt;2800),ROUND((ROUND($X54*9%,2)+ROUND(((2800-$X54)/$W54)*$Y54,2))*'umowa o pracę'!$E$8,2),0)))),0)))))</f>
        <v>0</v>
      </c>
      <c r="AD54" s="32">
        <f>IF('umowa o pracę'!$E$7=2020,IF(IF($V54=1,IF($X54=0,ROUND(IF($W54&gt;2600,ROUND($Y54/$W54*2600,2),$Y54)*'umowa o pracę'!$E$8,2),IF($W54+$X54&lt;2600,ROUND(ROUND($Y54+ROUND($X54*9%,2),2)*'umowa o pracę'!$E$8,2),IF(AND($W54+$X54&gt;=2600,$W54&lt;2600),ROUND((ROUND($Y54+ROUND((2600-$W54)*9%,2),2))*'umowa o pracę'!$E$8,2),IF(AND($W54+$X54&gt;=2600,$W54&gt;=2600),ROUND(ROUND($Y54/$W54*2600,2)*'umowa o pracę'!$E$8,2),0)))),0)&gt;$H54,$H54,IF($V54=1,IF($X54=0,ROUND(IF($W54&gt;2600,ROUND($Y54/$W54*2600,2),$Y54)*'umowa o pracę'!$E$8,2),IF($W54+$X54&lt;2600,ROUND(ROUND($Y54+ROUND($X54*9%,2),2)*'umowa o pracę'!$E$8,2),IF(AND($W54+$X54&gt;=2600,$W54&lt;2600),ROUND((ROUND($Y54+ROUND((2600-$W54)*9%,2),2))*'umowa o pracę'!$E$8,2),IF(AND($W54+$X54&gt;=2600,$W54&gt;=2600),ROUND(ROUND($Y54/$W54*2600,2)*'umowa o pracę'!$E$8,2),0)))),0)),IF('umowa o pracę'!$E$7=2021,IF(IF($V54=1,IF($X54=0,ROUND(IF($W54&gt;2800,ROUND($Y54/$W54*2800,2),$Y54)*'umowa o pracę'!$E$8,2),IF($W54+$X54&lt;2800,ROUND(ROUND($Y54+ROUND($X54*9%,2),2)*'umowa o pracę'!$E$8,2),IF(AND($W54+$X54&gt;=2800,$W54&lt;2800),ROUND((ROUND($Y54+ROUND((2800-$W54)*9%,2),2))*'umowa o pracę'!$E$8,2),IF(AND($W54+$X54&gt;=2800,$W54&gt;=2800),ROUND(ROUND($Y54/$W54*2800,2)*'umowa o pracę'!$E$8,2),0)))),0)&gt;$H54,$H54,IF($V54=1,IF($X54=0,ROUND(IF($W54&gt;2800,ROUND($Y54/$W54*2800,2),$Y54)*'umowa o pracę'!$E$8,2),IF($W54+$X54&lt;2800,ROUND(ROUND($Y54+ROUND($X54*9%,2),2)*'umowa o pracę'!$E$8,2),IF(AND($W54+$X54&gt;=2800,$W54&lt;2800),ROUND((ROUND($Y54+ROUND((2800-$W54)*9%,2),2))*'umowa o pracę'!$E$8,2),IF(AND($W54+$X54&gt;=2800,$W54&gt;=2800),ROUND(ROUND($Y54/$W54*2800,2)*'umowa o pracę'!$E$8,2),0)))),0)),0))</f>
        <v>0</v>
      </c>
      <c r="AE54" s="32">
        <f>IF('umowa o pracę'!$E$7=2020,IF(IF($V54=1,IF($X54=0,ROUND(IF($W54&gt;2600,ROUND($Z54/$W54*2600,2),$Z54)*'umowa o pracę'!$E$8,2),ROUND(IF($W54&gt;2600,ROUND($Z54/$W54*2600,2),$Z54)*'umowa o pracę'!$E$8,2)),0)&gt;$I54,$I54,IF($V54=1,IF($X54=0,ROUND(IF($W54&gt;2600,ROUND($Z54/$W54*2600,2),$Z54)*'umowa o pracę'!$E$8,2),ROUND(IF($W54&gt;2600,ROUND($Z54/$W54*2600,2),$Z54)*'umowa o pracę'!$E$8,2)),0)),IF('umowa o pracę'!$E$7=2021,IF(IF($V54=1,IF($X54=0,ROUND(IF($W54&gt;2800,ROUND($Z54/$W54*2800,2),$Z54)*'umowa o pracę'!$E$8,2),ROUND(IF($W54&gt;2800,ROUND($Z54/$W54*2800,2),$Z54)*'umowa o pracę'!$E$8,2)),0)&gt;$I54,$I54,IF($V54=1,IF($X54=0,ROUND(IF($W54&gt;2800,ROUND($Z54/$W54*2800,2),$Z54)*'umowa o pracę'!$E$8,2),ROUND(IF($W54&gt;2800,ROUND($Z54/$W54*2800,2),$Z54)*'umowa o pracę'!$E$8,2)),0)),0))</f>
        <v>0</v>
      </c>
      <c r="AF54" s="56">
        <f>IF('umowa o pracę'!$E$7=2020,$AB54,IF('umowa o pracę'!$E$7=2021,$AC54,0))</f>
        <v>0</v>
      </c>
      <c r="AG54" s="53">
        <f t="shared" si="1"/>
        <v>1</v>
      </c>
      <c r="AH54" s="39">
        <f>IF('umowa o pracę'!$E$6&lt;3,0,$L54)</f>
        <v>0</v>
      </c>
      <c r="AI54" s="39">
        <f>IF('umowa o pracę'!$E$6&lt;3,0,$M54)</f>
        <v>0</v>
      </c>
      <c r="AJ54" s="55">
        <f>IF('umowa o pracę'!$E$6&lt;3,0,$N54)</f>
        <v>0</v>
      </c>
      <c r="AK54" s="55">
        <f>IF('umowa o pracę'!$E$6&lt;3,0,$O54)</f>
        <v>0</v>
      </c>
      <c r="AL54" s="32">
        <f>IF('umowa o pracę'!$E$7=2020,ROUND(IF($AH54&gt;=2600,2600*'umowa o pracę'!$E$8,$AH54*'umowa o pracę'!$E$8),2),IF('umowa o pracę'!$E$7=2021,ROUND(IF($AH54&gt;=2800,2800*'umowa o pracę'!$E$8,$AH54*'umowa o pracę'!$E$8),2),0))</f>
        <v>0</v>
      </c>
      <c r="AM54" s="32">
        <f>IF(IF(IF(AND($AG54=1,$I54&gt;0),ROUND(IF($AH54+$AI54&gt;=2600,2600*'umowa o pracę'!$E$8,($AH54+$AI54)*'umowa o pracę'!$E$8),2)+IF($AI54=0,ROUND(IF($AH54&gt;2600,ROUND($AK54/$AH54*2600,2),$AK54)*'umowa o pracę'!$E$8,2),ROUND(IF($AH54&gt;2600,ROUND($AK54/$AH54*2600,2),$AK54)*'umowa o pracę'!$E$8,2)),ROUND(IF($AH54+$AI54&gt;=2600,2600*'umowa o pracę'!$E$8,($AH54+$AI54)*'umowa o pracę'!$E$8),2)-IF($AI54=0,ROUND(ROUND(IF($AH54&gt;2600,ROUND($AJ54/$AH54*2600,2),$AJ54),2)*'umowa o pracę'!$E$8,2),IF($AI54&gt;0,IF($AH54+$AI54&lt;2600,ROUND(ROUND($AJ54+ROUND($AI54*9%,2),2)*'umowa o pracę'!$E$8,2),IF(AND($AH54+$AI54&gt;=2600,$AI54&lt;2600,$AH54&lt;2600),ROUND((ROUND(((2600-$AI54)/$AH54)*$AJ54,2)+ROUND($AI54*9%,2))*'umowa o pracę'!$E$8,2),IF(AND($AH54+$AI54&gt;=2600,$AI54&gt;=2600),ROUND((ROUND(2600*9%,2))*'umowa o pracę'!$E$8,2),IF(AND($AH54+$AI54&gt;=2600,$AH54&gt;=2600,$AI54&lt;2600),ROUND((ROUND($AI54*9%,2)+ROUND(((2600-$AI54)/$AH54)*$AJ54,2))*'umowa o pracę'!$E$8,2),0)))),0)))&gt;$J54,$J54,IF(AND($AG54=1,$I54&gt;0),ROUND(IF($AH54+$AI54&gt;=2600,2600*'umowa o pracę'!$E$8,($AH54+$AI54)*'umowa o pracę'!$E$8),2)+IF($AI54=0,ROUND(IF($AH54&gt;2600,ROUND($AK54/$AH54*2600,2),$AK54)*'umowa o pracę'!$E$8,2),ROUND(IF($AH54&gt;2600,ROUND($AK54/$AH54*2600,2),$AK54)*'umowa o pracę'!$E$8,2)),ROUND(IF($AH54+$AI54&gt;=2600,2600*'umowa o pracę'!$E$8,($AH54+$AI54)*'umowa o pracę'!$E$8),2)-IF($AI54=0,ROUND(ROUND(IF($AH54&gt;2600,ROUND($AJ54/$AH54*2600,2),$AJ54),2)*'umowa o pracę'!$E$8,2),IF($AI54&gt;0,IF($AH54+$AI54&lt;2600,ROUND(ROUND($AJ54+ROUND($AI54*9%,2),2)*'umowa o pracę'!$E$8,2),IF(AND($AH54+$AI54&gt;=2600,$AI54&lt;2600,$AH54&lt;2600),ROUND((ROUND(((2600-$AI54)/$AH54)*$AJ54,2)+ROUND($AI54*9%,2))*'umowa o pracę'!$E$8,2),IF(AND($AH54+$AI54&gt;=2600,$AI54&gt;=2600),ROUND((ROUND(2600*9%,2))*'umowa o pracę'!$E$8,2),IF(AND($AH54+$AI54&gt;=2600,$AH54&gt;=2600,$AI54&lt;2600),ROUND((ROUND($AI54*9%,2)+ROUND(((2600-$AI54)/$AH54)*$AJ54,2))*'umowa o pracę'!$E$8,2),0)))),0))))&gt;$J54,$J54,IF(IF(AND($AG54=1,$I54&gt;0),ROUND(IF($AH54+$AI54&gt;=2600,2600*'umowa o pracę'!$E$8,($AH54+$AI54)*'umowa o pracę'!$E$8),2)+IF($AI54=0,ROUND(IF($AH54&gt;2600,ROUND($AK54/$AH54*2600,2),$AK54)*'umowa o pracę'!$E$8,2),ROUND(IF($AH54&gt;2600,ROUND($AK54/$AH54*2600,2),$AK54)*'umowa o pracę'!$E$8,2)),ROUND(IF($AH54+$AI54&gt;=2600,2600*'umowa o pracę'!$E$8,($AH54+$AI54)*'umowa o pracę'!$E$8),2)-IF($AI54=0,ROUND(ROUND(IF($AH54&gt;2600,ROUND($AJ54/$AH54*2600,2),$AJ54),2)*'umowa o pracę'!$E$8,2),IF($AI54&gt;0,IF($AH54+$AI54&lt;2600,ROUND(ROUND($AJ54+ROUND($AI54*9%,2),2)*'umowa o pracę'!$E$8,2),IF(AND($AH54+$AI54&gt;=2600,$AI54&lt;2600,$AH54&lt;2600),ROUND((ROUND(((2600-$AI54)/$AH54)*$AJ54,2)+ROUND($AI54*9%,2))*'umowa o pracę'!$E$8,2),IF(AND($AH54+$AI54&gt;=2600,$AI54&gt;=2600),ROUND((ROUND(2600*9%,2))*'umowa o pracę'!$E$8,2),IF(AND($AH54+$AI54&gt;=2600,$AH54&gt;=2600,$AI54&lt;2600),ROUND((ROUND($AI54*9%,2)+ROUND(((2600-$AI54)/$AH54)*$AJ54,2))*'umowa o pracę'!$E$8,2),0)))),0)))&gt;$J54,$J54,IF(AND($AG54=1,$I54&gt;0),ROUND(IF($AH54+$AI54&gt;=2600,2600*'umowa o pracę'!$E$8,($AH54+$AI54)*'umowa o pracę'!$E$8),2)+IF($AI54=0,ROUND(IF($AH54&gt;2600,ROUND($AK54/$AH54*2600,2),$AK54)*'umowa o pracę'!$E$8,2),ROUND(IF($AH54&gt;2600,ROUND($AK54/$AH54*2600,2),$AK54)*'umowa o pracę'!$E$8,2)),ROUND(IF($AH54+$AI54&gt;=2600,2600*'umowa o pracę'!$E$8,($AH54+$AI54)*'umowa o pracę'!$E$8),2)-IF(AND($AI54=0,I54&gt;0),ROUND(ROUND(IF($AH54&gt;2600,ROUND($AJ54/$AH54*2600,2),$AJ54),2)*'umowa o pracę'!$E$8,2),IF($AI54&gt;0,IF($AH54+$AI54&lt;2600,ROUND(ROUND($AJ54+ROUND($AI54*9%,2),2)*'umowa o pracę'!$E$8,2),IF(AND($AH54+$AI54&gt;=2600,$AI54&lt;2600,$AH54&lt;2600),ROUND((ROUND(((2600-$AI54)/$AH54)*$AJ54,2)+ROUND($AI54*9%,2))*'umowa o pracę'!$E$8,2),IF(AND($AH54+$AI54&gt;=2600,$AI54&gt;=2600),ROUND((ROUND(2600*9%,2))*'umowa o pracę'!$E$8,2),IF(AND($AH54+$AI54&gt;=2600,$AH54&gt;=2600,$AI54&lt;2600),ROUND((ROUND($AI54*9%,2)+ROUND(((2600-$AI54)/$AH54)*$AJ54,2))*'umowa o pracę'!$E$8,2),0)))),0)))))</f>
        <v>0</v>
      </c>
      <c r="AN54" s="32">
        <f>IF(IF(IF(AND($AG54=1,$I54&gt;0),ROUND(IF($AH54+$AI54&gt;=2800,2800*'umowa o pracę'!$E$8,($AH54+$AI54)*'umowa o pracę'!$E$8),2)+IF($AI54=0,ROUND(IF($AH54&gt;2800,ROUND($AK54/$AH54*2800,2),$AK54)*'umowa o pracę'!$E$8,2),ROUND(IF($AH54&gt;2800,ROUND($AK54/$AH54*2800,2),$AK54)*'umowa o pracę'!$E$8,2)),ROUND(IF($AH54+$AI54&gt;=2800,2800*'umowa o pracę'!$E$8,($AH54+$AI54)*'umowa o pracę'!$E$8),2)-IF($AI54=0,ROUND(ROUND(IF($AH54&gt;2800,ROUND($AJ54/$AH54*2800,2),$AJ54),2)*'umowa o pracę'!$E$8,2),IF($AI54&gt;0,IF($AH54+$AI54&lt;2800,ROUND(ROUND($AJ54+ROUND($AI54*9%,2),2)*'umowa o pracę'!$E$8,2),IF(AND($AH54+$AI54&gt;=2800,$AI54&lt;2800,$AH54&lt;2800),ROUND((ROUND(((2800-$AI54)/$AH54)*$AJ54,2)+ROUND($AI54*9%,2))*'umowa o pracę'!$E$8,2),IF(AND($AH54+$AI54&gt;=2800,$AI54&gt;=2800),ROUND((ROUND(2800*9%,2))*'umowa o pracę'!$E$8,2),IF(AND($AH54+$AI54&gt;=2800,$AH54&gt;=2800,$AI54&lt;2800),ROUND((ROUND($AI54*9%,2)+ROUND(((2800-$AI54)/$AH54)*$AJ54,2))*'umowa o pracę'!$E$8,2),0)))),0)))&gt;$J54,$J54,IF(AND($AG54=1,$I54&gt;0),ROUND(IF($AH54+$AI54&gt;=2800,2800*'umowa o pracę'!$E$8,($AH54+$AI54)*'umowa o pracę'!$E$8),2)+IF($AI54=0,ROUND(IF($AH54&gt;2800,ROUND($AK54/$AH54*2800,2),$AK54)*'umowa o pracę'!$E$8,2),ROUND(IF($AH54&gt;2800,ROUND($AK54/$AH54*2800,2),$AK54)*'umowa o pracę'!$E$8,2)),ROUND(IF($AH54+$AI54&gt;=2800,2800*'umowa o pracę'!$E$8,($AH54+$AI54)*'umowa o pracę'!$E$8),2)-IF($AI54=0,ROUND(ROUND(IF($AH54&gt;2800,ROUND($AJ54/$AH54*2800,2),$AJ54),2)*'umowa o pracę'!$E$8,2),IF($AI54&gt;0,IF($AH54+$AI54&lt;2800,ROUND(ROUND($AJ54+ROUND($AI54*9%,2),2)*'umowa o pracę'!$E$8,2),IF(AND($AH54+$AI54&gt;=2800,$AI54&lt;2800,$AH54&lt;2800),ROUND((ROUND(((2800-$AI54)/$AH54)*$AJ54,2)+ROUND($AI54*9%,2))*'umowa o pracę'!$E$8,2),IF(AND($AH54+$AI54&gt;=2800,$AI54&gt;=2800),ROUND((ROUND(2800*9%,2))*'umowa o pracę'!$E$8,2),IF(AND($AH54+$AI54&gt;=2800,$AH54&gt;=2800,$AI54&lt;2800),ROUND((ROUND($AI54*9%,2)+ROUND(((2800-$AI54)/$AH54)*$AJ54,2))*'umowa o pracę'!$E$8,2),0)))),0))))&gt;$J54,$J54,IF(IF(AND($AG54=1,$I54&gt;0),ROUND(IF($AH54+$AI54&gt;=2800,2800*'umowa o pracę'!$E$8,($AH54+$AI54)*'umowa o pracę'!$E$8),2)+IF($AI54=0,ROUND(IF($AH54&gt;2800,ROUND($AK54/$AH54*2800,2),$AK54)*'umowa o pracę'!$E$8,2),ROUND(IF($AH54&gt;2800,ROUND($AK54/$AH54*2800,2),$AK54)*'umowa o pracę'!$E$8,2)),ROUND(IF($AH54+$AI54&gt;=2800,2800*'umowa o pracę'!$E$8,($AH54+$AI54)*'umowa o pracę'!$E$8),2)-IF($AI54=0,ROUND(ROUND(IF($AH54&gt;2800,ROUND($AJ54/$AH54*2800,2),$AJ54),2)*'umowa o pracę'!$E$8,2),IF($AI54&gt;0,IF($AH54+$AI54&lt;2800,ROUND(ROUND($AJ54+ROUND($AI54*9%,2),2)*'umowa o pracę'!$E$8,2),IF(AND($AH54+$AI54&gt;=2800,$AI54&lt;2800,$AH54&lt;2800),ROUND((ROUND(((2800-$AI54)/$AH54)*$AJ54,2)+ROUND($AI54*9%,2))*'umowa o pracę'!$E$8,2),IF(AND($AH54+$AI54&gt;=2800,$AI54&gt;=2800),ROUND((ROUND(2800*9%,2))*'umowa o pracę'!$E$8,2),IF(AND($AH54+$AI54&gt;=2800,$AH54&gt;=2800,$AI54&lt;2800),ROUND((ROUND($AI54*9%,2)+ROUND(((2800-$AI54)/$AH54)*$AJ54,2))*'umowa o pracę'!$E$8,2),0)))),0)))&gt;$J54,$J54,IF(AND($AG54=1,$I54&gt;0),ROUND(IF($AH54+$AI54&gt;=2800,2800*'umowa o pracę'!$E$8,($AH54+$AI54)*'umowa o pracę'!$E$8),2)+IF($AI54=0,ROUND(IF($AH54&gt;2800,ROUND($AK54/$AH54*2800,2),$AK54)*'umowa o pracę'!$E$8,2),ROUND(IF($AH54&gt;2800,ROUND($AK54/$AH54*2800,2),$AK54)*'umowa o pracę'!$E$8,2)),ROUND(IF($AH54+$AI54&gt;=2800,2800*'umowa o pracę'!$E$8,($AH54+$AI54)*'umowa o pracę'!$E$8),2)-IF(AND($AI54=0,I54&gt;0),ROUND(ROUND(IF($AH54&gt;2800,ROUND($AJ54/$AH54*2800,2),$AJ54),2)*'umowa o pracę'!$E$8,2),IF($AI54&gt;0,IF($AH54+$AI54&lt;2800,ROUND(ROUND($AJ54+ROUND($AI54*9%,2),2)*'umowa o pracę'!$E$8,2),IF(AND($AH54+$AI54&gt;=2800,$AI54&lt;2800,$AH54&lt;2800),ROUND((ROUND(((2800-$AI54)/$AH54)*$AJ54,2)+ROUND($AI54*9%,2))*'umowa o pracę'!$E$8,2),IF(AND($AH54+$AI54&gt;=2800,$AI54&gt;=2800),ROUND((ROUND(2800*9%,2))*'umowa o pracę'!$E$8,2),IF(AND($AH54+$AI54&gt;=2800,$AH54&gt;=2800,$AI54&lt;2800),ROUND((ROUND($AI54*9%,2)+ROUND(((2800-$AI54)/$AH54)*$AJ54,2))*'umowa o pracę'!$E$8,2),0)))),0)))))</f>
        <v>0</v>
      </c>
      <c r="AO54" s="32">
        <f>IF('umowa o pracę'!$E$7=2020,IF(IF($AG54=1,IF($AI54=0,ROUND(IF($AH54&gt;2600,ROUND($AJ54/$AH54*2600,2),$AJ54)*'umowa o pracę'!$E$8,2),IF($AH54+$AI54&lt;2600,ROUND(ROUND($AJ54+ROUND($AI54*9%,2),2)*'umowa o pracę'!$E$8,2),IF(AND($AH54+$AI54&gt;=2600,$AH54&lt;2600),ROUND((ROUND($AJ54+ROUND((2600-$AH54)*9%,2),2))*'umowa o pracę'!$E$8,2),IF(AND($AH54+$AI54&gt;=2600,$AH54&gt;=2600),ROUND(ROUND($AJ54/$AH54*2600,2)*'umowa o pracę'!$E$8,2),0)))),0)&gt;$H54,$H54,IF($AG54=1,IF($AI54=0,ROUND(IF($AH54&gt;2600,ROUND($AJ54/$AH54*2600,2),$AJ54)*'umowa o pracę'!$E$8,2),IF($AH54+$AI54&lt;2600,ROUND(ROUND($AJ54+ROUND($AI54*9%,2),2)*'umowa o pracę'!$E$8,2),IF(AND($AH54+$AI54&gt;=2600,$AH54&lt;2600),ROUND((ROUND($AJ54+ROUND((2600-$AH54)*9%,2),2))*'umowa o pracę'!$E$8,2),IF(AND($AH54+$AI54&gt;=2600,$AH54&gt;=2600),ROUND(ROUND($AJ54/$AH54*2600,2)*'umowa o pracę'!$E$8,2),0)))),0)),IF('umowa o pracę'!$E$7=2021,IF(IF($AG54=1,IF($AI54=0,ROUND(IF($AH54&gt;2800,ROUND($AJ54/$AH54*2800,2),$AJ54)*'umowa o pracę'!$E$8,2),IF($AH54+$AI54&lt;2800,ROUND(ROUND($AJ54+ROUND($AI54*9%,2),2)*'umowa o pracę'!$E$8,2),IF(AND($AH54+$AI54&gt;=2800,$AH54&lt;2800),ROUND((ROUND($AJ54+ROUND((2800-$AH54)*9%,2),2))*'umowa o pracę'!$E$8,2),IF(AND($AH54+$AI54&gt;=2800,$AH54&gt;=2800),ROUND(ROUND($AJ54/$AH54*2800,2)*'umowa o pracę'!$E$8,2),0)))),0)&gt;$H54,$H54,IF($AG54=1,IF($AI54=0,ROUND(IF($AH54&gt;2800,ROUND($AJ54/$AH54*2800,2),$AJ54)*'umowa o pracę'!$E$8,2),IF($AH54+$AI54&lt;2800,ROUND(ROUND($AJ54+ROUND($AI54*9%,2),2)*'umowa o pracę'!$E$8,2),IF(AND($AH54+$AI54&gt;=2800,$AH54&lt;2800),ROUND((ROUND($AJ54+ROUND((2800-$AH54)*9%,2),2))*'umowa o pracę'!$E$8,2),IF(AND($AH54+$AI54&gt;=2800,$AH54&gt;=2800),ROUND(ROUND($AJ54/$AH54*2800,2)*'umowa o pracę'!$E$8,2),0)))),0)),0))</f>
        <v>0</v>
      </c>
      <c r="AP54" s="32">
        <f>IF('umowa o pracę'!$E$7=2020,IF(IF($AG54=1,IF($AI54=0,ROUND(IF($AH54&gt;2600,ROUND($AK54/$AH54*2600,2),$AK54)*'umowa o pracę'!$E$8,2),ROUND(IF($AH54&gt;2600,ROUND($AK54/$AH54*2600,2),$AK54)*'umowa o pracę'!$E$8,2)),0)&gt;$I54,$I54,IF($AG54=1,IF($AI54=0,ROUND(IF($AH54&gt;2600,ROUND($AK54/$AH54*2600,2),$AK54)*'umowa o pracę'!$E$8,2),ROUND(IF($AH54&gt;2600,ROUND($AK54/$AH54*2600,2),$AK54)*'umowa o pracę'!$E$8,2)),0)),IF('umowa o pracę'!$E$7=2021,IF(IF($AG54=1,IF($AI54=0,ROUND(IF($AH54&gt;2800,ROUND($AK54/$AH54*2800,2),$AK54)*'umowa o pracę'!$E$8,2),ROUND(IF($AH54&gt;2800,ROUND($AK54/$AH54*2800,2),$AK54)*'umowa o pracę'!$E$8,2)),0)&gt;$I54,$I54,IF($AG54=1,IF($AI54=0,ROUND(IF($AH54&gt;2800,ROUND($AK54/$AH54*2800,2),$AK54)*'umowa o pracę'!$E$8,2),ROUND(IF($AH54&gt;2800,ROUND($AK54/$AH54*2800,2),$AK54)*'umowa o pracę'!$E$8,2)),0)),0))</f>
        <v>0</v>
      </c>
      <c r="AQ54" s="56">
        <f>IF('umowa o pracę'!$E$7=2020,$AM54,IF('umowa o pracę'!$E$7=2021,$AN54,0))</f>
        <v>0</v>
      </c>
      <c r="AR54" s="33">
        <f>IF('umowa o pracę'!$E$7=0,0,U54+AF54+AQ54)</f>
        <v>0</v>
      </c>
      <c r="AS54" s="19"/>
      <c r="AT54" s="19"/>
      <c r="AU54" s="19"/>
      <c r="AV54" s="19"/>
      <c r="AW54" s="19"/>
      <c r="AX54" s="19">
        <f t="shared" si="2"/>
        <v>10</v>
      </c>
      <c r="AY54" s="19"/>
      <c r="AZ54" s="234">
        <f t="shared" si="3"/>
        <v>0</v>
      </c>
      <c r="BA54" s="234">
        <f t="shared" si="4"/>
        <v>0</v>
      </c>
      <c r="BB54" s="234">
        <f t="shared" si="5"/>
        <v>0</v>
      </c>
      <c r="BC54" s="234">
        <f t="shared" si="6"/>
        <v>0</v>
      </c>
      <c r="BD54" s="234">
        <f t="shared" si="7"/>
        <v>0</v>
      </c>
      <c r="BE54" s="234">
        <f t="shared" si="8"/>
        <v>0</v>
      </c>
      <c r="BF54" s="234">
        <f t="shared" si="9"/>
        <v>0</v>
      </c>
      <c r="BG54" s="234">
        <f t="shared" si="10"/>
        <v>0</v>
      </c>
      <c r="BH54" s="234">
        <f t="shared" si="11"/>
        <v>0</v>
      </c>
      <c r="BI54" s="238">
        <f t="shared" si="12"/>
        <v>0</v>
      </c>
      <c r="BJ54" s="236"/>
      <c r="BK54" s="236"/>
      <c r="BL54" s="237"/>
    </row>
    <row r="55" spans="1:64" ht="15.75" customHeight="1" x14ac:dyDescent="0.25">
      <c r="A55" s="129">
        <v>44</v>
      </c>
      <c r="B55" s="57"/>
      <c r="C55" s="57"/>
      <c r="D55" s="36"/>
      <c r="E55" s="36"/>
      <c r="F55" s="242"/>
      <c r="G55" s="37">
        <v>1</v>
      </c>
      <c r="H55" s="58">
        <v>0</v>
      </c>
      <c r="I55" s="59">
        <v>0</v>
      </c>
      <c r="J55" s="60">
        <v>0</v>
      </c>
      <c r="K55" s="52">
        <v>1</v>
      </c>
      <c r="L55" s="39">
        <v>0</v>
      </c>
      <c r="M55" s="39">
        <v>0</v>
      </c>
      <c r="N55" s="39">
        <v>0</v>
      </c>
      <c r="O55" s="39">
        <v>0</v>
      </c>
      <c r="P55" s="35">
        <f>IF('umowa o pracę'!$E$7=2020,ROUND(IF($L55&gt;=2600,2600*'umowa o pracę'!$E$8,$L55*'umowa o pracę'!$E$8),2),IF('umowa o pracę'!$E$7=2021,ROUND(IF($L55&gt;=2800,2800*'umowa o pracę'!$E$8,$L55*'umowa o pracę'!$E$8),2),0))</f>
        <v>0</v>
      </c>
      <c r="Q55" s="252">
        <f>IF(IF(IF(AND($K55=1,$I55&gt;0),ROUND(IF($L55+$M55&gt;=2600,2600*'umowa o pracę'!$E$8,($L55+$M55)*'umowa o pracę'!$E$8),2)+IF($M55=0,ROUND(IF($L55&gt;2600,ROUND($O55/$L55*2600,2),$O55)*'umowa o pracę'!$E$8,2),ROUND(IF($L55&gt;2600,ROUND($O55/$L55*2600,2),$O55)*'umowa o pracę'!$E$8,2)),ROUND(IF($L55+$M55&gt;=2600,2600*'umowa o pracę'!$E$8,($L55+$M55)*'umowa o pracę'!$E$8),2)-IF($M55=0,ROUND(ROUND(IF($L55&gt;2600,ROUND($N55/$L55*2600,2),$N55),2)*'umowa o pracę'!$E$8,2),IF($M55&gt;0,IF($L55+$M55&lt;2600,ROUND(ROUND($N55+ROUND($M55*9%,2),2)*'umowa o pracę'!$E$8,2),IF(AND($L55+$M55&gt;=2600,$M55&lt;2600,$L55&lt;2600),ROUND((ROUND(((2600-$M55)/$L55)*$N55,2)+ROUND($M55*9%,2))*'umowa o pracę'!$E$8,2),IF(AND($L55+$M55&gt;=2600,$M55&gt;=2600),ROUND((ROUND(2600*9%,2))*'umowa o pracę'!$E$8,2),IF(AND($L55+$M55&gt;=2600,$L55&gt;=2600,$M55&lt;2600),ROUND((ROUND($M55*9%,2)+ROUND(((2600-$M55)/$L55)*$N55,2))*'umowa o pracę'!$E$8,2),0)))),0)))&gt;$J55,$J55,IF(AND($K55=1,$I55&gt;0),ROUND(IF($L55+$M55&gt;=2600,2600*'umowa o pracę'!$E$8,($L55+$M55)*'umowa o pracę'!$E$8),2)+IF($M55=0,ROUND(IF($L55&gt;2600,ROUND($O55/$L55*2600,2),$O55)*'umowa o pracę'!$E$8,2),ROUND(IF($L55&gt;2600,ROUND($O55/$L55*2600,2),$O55)*'umowa o pracę'!$E$8,2)),ROUND(IF($L55+$M55&gt;=2600,2600*'umowa o pracę'!$E$8,($L55+$M55)*'umowa o pracę'!$E$8),2)-IF($M55=0,ROUND(ROUND(IF($L55&gt;2600,ROUND($N55/$L55*2600,2),$N55),2)*'umowa o pracę'!$E$8,2),IF($M55&gt;0,IF($L55+$M55&lt;2600,ROUND(ROUND($N55+ROUND($M55*9%,2),2)*'umowa o pracę'!$E$8,2),IF(AND($L55+$M55&gt;=2600,$M55&lt;2600,$L55&lt;2600),ROUND((ROUND(((2600-$M55)/$L55)*$N55,2)+ROUND($M55*9%,2))*'umowa o pracę'!$E$8,2),IF(AND($L55+$M55&gt;=2600,$M55&gt;=2600),ROUND((ROUND(2600*9%,2))*'umowa o pracę'!$E$8,2),IF(AND($L55+$M55&gt;=2600,$L55&gt;=2600,$M55&lt;2600),ROUND((ROUND($M55*9%,2)+ROUND(((2600-$M55)/$L55)*$N55,2))*'umowa o pracę'!$E$8,2),0)))),0))))&gt;$J55,$J55,IF(IF(AND($K55=1,$I55&gt;0),ROUND(IF($L55+$M55&gt;=2600,2600*'umowa o pracę'!$E$8,($L55+$M55)*'umowa o pracę'!$E$8),2)+IF($M55=0,ROUND(IF($L55&gt;2600,ROUND($O55/$L55*2600,2),$O55)*'umowa o pracę'!$E$8,2),ROUND(IF($L55&gt;2600,ROUND($O55/$L55*2600,2),$O55)*'umowa o pracę'!$E$8,2)),ROUND(IF($L55+$M55&gt;=2600,2600*'umowa o pracę'!$E$8,($L55+$M55)*'umowa o pracę'!$E$8),2)-IF($M55=0,ROUND(ROUND(IF($L55&gt;2600,ROUND($N55/$L55*2600,2),$N55),2)*'umowa o pracę'!$E$8,2),IF($M55&gt;0,IF($L55+$M55&lt;2600,ROUND(ROUND($N55+ROUND($M55*9%,2),2)*'umowa o pracę'!$E$8,2),IF(AND($L55+$M55&gt;=2600,$M55&lt;2600,$L55&lt;2600),ROUND((ROUND(((2600-$M55)/$L55)*$N55,2)+ROUND($M55*9%,2))*'umowa o pracę'!$E$8,2),IF(AND($L55+$M55&gt;=2600,$M55&gt;=2600),ROUND((ROUND(2600*9%,2))*'umowa o pracę'!$E$8,2),IF(AND($L55+$M55&gt;=2600,$L55&gt;=2600,$M55&lt;2600),ROUND((ROUND($M55*9%,2)+ROUND(((2600-$M55)/$L55)*$N55,2))*'umowa o pracę'!$E$8,2),0)))),0)))&gt;$J55,$J55,IF(AND($K55=1,$I55&gt;0),ROUND(IF($L55+$M55&gt;=2600,2600*'umowa o pracę'!$E$8,($L55+$M55)*'umowa o pracę'!$E$8),2)+IF($M55=0,ROUND(IF($L55&gt;2600,ROUND($O55/$L55*2600,2),$O55)*'umowa o pracę'!$E$8,2),ROUND(IF($L55&gt;2600,ROUND($O55/$L55*2600,2),$O55)*'umowa o pracę'!$E$8,2)),ROUND(IF($L55+$M55&gt;=2600,2600*'umowa o pracę'!$E$8,($L55+$M55)*'umowa o pracę'!$E$8),2)-IF(AND($M55=0,I55&gt;0),ROUND(ROUND(IF($L55&gt;2600,ROUND($N55/$L55*2600,2),$N55),2)*'umowa o pracę'!$E$8,2),IF($M55&gt;0,IF($L55+$M55&lt;2600,ROUND(ROUND($N55+ROUND($M55*9%,2),2)*'umowa o pracę'!$E$8,2),IF(AND($L55+$M55&gt;=2600,$M55&lt;2600,$L55&lt;2600),ROUND((ROUND(((2600-$M55)/$L55)*$N55,2)+ROUND($M55*9%,2))*'umowa o pracę'!$E$8,2),IF(AND($L55+$M55&gt;=2600,$M55&gt;=2600),ROUND((ROUND(2600*9%,2))*'umowa o pracę'!$E$8,2),IF(AND($L55+$M55&gt;=2600,$L55&gt;=2600,$M55&lt;2600),ROUND((ROUND($M55*9%,2)+ROUND(((2600-$M55)/$L55)*$N55,2))*'umowa o pracę'!$E$8,2),0)))),0)))))</f>
        <v>0</v>
      </c>
      <c r="R55" s="252">
        <f>IF(IF(IF(AND($K55=1,$I55&gt;0),ROUND(IF($L55+$M55&gt;=2800,2800*'umowa o pracę'!$E$8,($L55+$M55)*'umowa o pracę'!$E$8),2)+IF($M55=0,ROUND(IF($L55&gt;2800,ROUND($O55/$L55*2800,2),$O55)*'umowa o pracę'!$E$8,2),ROUND(IF($L55&gt;2800,ROUND($O55/$L55*2800,2),$O55)*'umowa o pracę'!$E$8,2)),ROUND(IF($L55+$M55&gt;=2800,2800*'umowa o pracę'!$E$8,($L55+$M55)*'umowa o pracę'!$E$8),2)-IF($M55=0,ROUND(ROUND(IF($L55&gt;2800,ROUND($N55/$L55*2800,2),$N55),2)*'umowa o pracę'!$E$8,2),IF($M55&gt;0,IF($L55+$M55&lt;2800,ROUND(ROUND($N55+ROUND($M55*9%,2),2)*'umowa o pracę'!$E$8,2),IF(AND($L55+$M55&gt;=2800,$M55&lt;2800,$L55&lt;2800),ROUND((ROUND(((2800-$M55)/$L55)*$N55,2)+ROUND($M55*9%,2))*'umowa o pracę'!$E$8,2),IF(AND($L55+$M55&gt;=2800,$M55&gt;=2800),ROUND((ROUND(2800*9%,2))*'umowa o pracę'!$E$8,2),IF(AND($L55+$M55&gt;=2800,$L55&gt;=2800,$M55&lt;2800),ROUND((ROUND($M55*9%,2)+ROUND(((2800-$M55)/$L55)*$N55,2))*'umowa o pracę'!$E$8,2),0)))),0)))&gt;$J55,$J55,IF(AND($K55=1,$I55&gt;0),ROUND(IF($L55+$M55&gt;=2800,2800*'umowa o pracę'!$E$8,($L55+$M55)*'umowa o pracę'!$E$8),2)+IF($M55=0,ROUND(IF($L55&gt;2800,ROUND($O55/$L55*2800,2),$O55)*'umowa o pracę'!$E$8,2),ROUND(IF($L55&gt;2800,ROUND($O55/$L55*2800,2),$O55)*'umowa o pracę'!$E$8,2)),ROUND(IF($L55+$M55&gt;=2800,2800*'umowa o pracę'!$E$8,($L55+$M55)*'umowa o pracę'!$E$8),2)-IF($M55=0,ROUND(ROUND(IF($L55&gt;2800,ROUND($N55/$L55*2800,2),$N55),2)*'umowa o pracę'!$E$8,2),IF($M55&gt;0,IF($L55+$M55&lt;2800,ROUND(ROUND($N55+ROUND($M55*9%,2),2)*'umowa o pracę'!$E$8,2),IF(AND($L55+$M55&gt;=2800,$M55&lt;2800,$L55&lt;2800),ROUND((ROUND(((2800-$M55)/$L55)*$N55,2)+ROUND($M55*9%,2))*'umowa o pracę'!$E$8,2),IF(AND($L55+$M55&gt;=2800,$M55&gt;=2800),ROUND((ROUND(2800*9%,2))*'umowa o pracę'!$E$8,2),IF(AND($L55+$M55&gt;=2800,$L55&gt;=2800,$M55&lt;2800),ROUND((ROUND($M55*9%,2)+ROUND(((2800-$M55)/$L55)*$N55,2))*'umowa o pracę'!$E$8,2),0)))),0))))&gt;$J55,$J55,IF(IF(AND($K55=1,$I55&gt;0),ROUND(IF($L55+$M55&gt;=2800,2800*'umowa o pracę'!$E$8,($L55+$M55)*'umowa o pracę'!$E$8),2)+IF($M55=0,ROUND(IF($L55&gt;2800,ROUND($O55/$L55*2800,2),$O55)*'umowa o pracę'!$E$8,2),ROUND(IF($L55&gt;2800,ROUND($O55/$L55*2800,2),$O55)*'umowa o pracę'!$E$8,2)),ROUND(IF($L55+$M55&gt;=2800,2800*'umowa o pracę'!$E$8,($L55+$M55)*'umowa o pracę'!$E$8),2)-IF($M55=0,ROUND(ROUND(IF($L55&gt;2800,ROUND($N55/$L55*2800,2),$N55),2)*'umowa o pracę'!$E$8,2),IF($M55&gt;0,IF($L55+$M55&lt;2800,ROUND(ROUND($N55+ROUND($M55*9%,2),2)*'umowa o pracę'!$E$8,2),IF(AND($L55+$M55&gt;=2800,$M55&lt;2800,$L55&lt;2800),ROUND((ROUND(((2800-$M55)/$L55)*$N55,2)+ROUND($M55*9%,2))*'umowa o pracę'!$E$8,2),IF(AND($L55+$M55&gt;=2800,$M55&gt;=2800),ROUND((ROUND(2800*9%,2))*'umowa o pracę'!$E$8,2),IF(AND($L55+$M55&gt;=2800,$L55&gt;=2800,$M55&lt;2800),ROUND((ROUND($M55*9%,2)+ROUND(((2800-$M55)/$L55)*$N55,2))*'umowa o pracę'!$E$8,2),0)))),0)))&gt;$J55,$J55,IF(AND($K55=1,$I55&gt;0),ROUND(IF($L55+$M55&gt;=2800,2800*'umowa o pracę'!$E$8,($L55+$M55)*'umowa o pracę'!$E$8),2)+IF($M55=0,ROUND(IF($L55&gt;2800,ROUND($O55/$L55*2800,2),$O55)*'umowa o pracę'!$E$8,2),ROUND(IF($L55&gt;2800,ROUND($O55/$L55*2800,2),$O55)*'umowa o pracę'!$E$8,2)),ROUND(IF($L55+$M55&gt;=2800,2800*'umowa o pracę'!$E$8,($L55+$M55)*'umowa o pracę'!$E$8),2)-IF(AND($M55=0,I55&gt;0),ROUND(ROUND(IF($L55&gt;2800,ROUND($N55/$L55*2800,2),$N55),2)*'umowa o pracę'!$E$8,2),IF($M55&gt;0,IF($L55+$M55&lt;2800,ROUND(ROUND($N55+ROUND($M55*9%,2),2)*'umowa o pracę'!$E$8,2),IF(AND($L55+$M55&gt;=2800,$M55&lt;2800,$L55&lt;2800),ROUND((ROUND(((2800-$M55)/$L55)*$N55,2)+ROUND($M55*9%,2))*'umowa o pracę'!$E$8,2),IF(AND($L55+$M55&gt;=2800,$M55&gt;=2800),ROUND((ROUND(2800*9%,2))*'umowa o pracę'!$E$8,2),IF(AND($L55+$M55&gt;=2800,$L55&gt;=2800,$M55&lt;2800),ROUND((ROUND($M55*9%,2)+ROUND(((2800-$M55)/$L55)*$N55,2))*'umowa o pracę'!$E$8,2),0)))),0)))))</f>
        <v>0</v>
      </c>
      <c r="S55" s="32">
        <f>IF('umowa o pracę'!$E$7=2020,IF(IF($K55=1,IF($M55=0,ROUND(IF($L55&gt;2600,ROUND($N55/$L55*2600,2),$N55)*'umowa o pracę'!$E$8,2),IF($L55+$M55&lt;2600,ROUND(ROUND($N55+ROUND($M55*9%,2),2)*'umowa o pracę'!$E$8,2),IF(AND($L55+$M55&gt;=2600,$L55&lt;2600),ROUND((ROUND($N55+ROUND((2600-$L55)*9%,2),2))*'umowa o pracę'!$E$8,2),IF(AND($L55+$M55&gt;=2600,$L55&gt;=2600),ROUND(ROUND($N55/$L55*2600,2)*'umowa o pracę'!$E$8,2),0)))),0)&gt;$H55,$H55,IF($K55=1,IF($M55=0,ROUND(IF($L55&gt;2600,ROUND($N55/$L55*2600,2),$N55)*'umowa o pracę'!$E$8,2),IF($L55+$M55&lt;2600,ROUND(ROUND($N55+ROUND($M55*9%,2),2)*'umowa o pracę'!$E$8,2),IF(AND($L55+$M55&gt;=2600,$L55&lt;2600),ROUND((ROUND($N55+ROUND((2600-$L55)*9%,2),2))*'umowa o pracę'!$E$8,2),IF(AND($L55+$M55&gt;=2600,$L55&gt;=2600),ROUND(ROUND($N55/$L55*2600,2)*'umowa o pracę'!$E$8,2),0)))),0)),IF('umowa o pracę'!$E$7=2021,IF(IF($K55=1,IF($M55=0,ROUND(IF($L55&gt;2800,ROUND($N55/$L55*2800,2),$N55)*'umowa o pracę'!$E$8,2),IF($L55+$M55&lt;2800,ROUND(ROUND($N55+ROUND($M55*9%,2),2)*'umowa o pracę'!$E$8,2),IF(AND($L55+$M55&gt;=2800,$L55&lt;2800),ROUND((ROUND($N55+ROUND((2800-$L55)*9%,2),2))*'umowa o pracę'!$E$8,2),IF(AND($L55+$M55&gt;=2800,$L55&gt;=2800),ROUND(ROUND($N55/$L55*2800,2)*'umowa o pracę'!$E$8,2),0)))),0)&gt;$H55,$H55,IF($K55=1,IF($M55=0,ROUND(IF($L55&gt;2800,ROUND($N55/$L55*2800,2),$N55)*'umowa o pracę'!$E$8,2),IF($L55+$M55&lt;2800,ROUND(ROUND($N55+ROUND($M55*9%,2),2)*'umowa o pracę'!$E$8,2),IF(AND($L55+$M55&gt;=2800,$L55&lt;2800),ROUND((ROUND($N55+ROUND((2800-$L55)*9%,2),2))*'umowa o pracę'!$E$8,2),IF(AND($L55+$M55&gt;=2800,$L55&gt;=2800),ROUND(ROUND($N55/$L55*2800,2)*'umowa o pracę'!$E$8,2),0)))),0)),0))</f>
        <v>0</v>
      </c>
      <c r="T55" s="32">
        <f>IF('umowa o pracę'!$E$7=2020,IF(IF($K55=1,IF($M55=0,ROUND(IF($L55&gt;2600,ROUND($O55/$L55*2600,2),$O55)*'umowa o pracę'!$E$8,2),ROUND(IF($L55&gt;2600,ROUND($O55/$L55*2600,2),$O55)*'umowa o pracę'!$E$8,2)),0)&gt;$I55,$I55,IF($K55=1,IF($M55=0,ROUND(IF($L55&gt;2600,ROUND($O55/$L55*2600,2),$O55)*'umowa o pracę'!$E$8,2),ROUND(IF($L55&gt;2600,ROUND($O55/$L55*2600,2),$O55)*'umowa o pracę'!$E$8,2)),0)),IF('umowa o pracę'!$E$7=2021,IF(IF($K55=1,IF($M55=0,ROUND(IF($L55&gt;2800,ROUND($O55/$L55*2800,2),$O55)*'umowa o pracę'!$E$8,2),ROUND(IF($L55&gt;2800,ROUND($O55/$L55*2800,2),$O55)*'umowa o pracę'!$E$8,2)),0)&gt;$I55,$I55,IF($K55=1,IF($M55=0,ROUND(IF($L55&gt;2800,ROUND($O55/$L55*2800,2),$O55)*'umowa o pracę'!$E$8,2),ROUND(IF($L55&gt;2800,ROUND($O55/$L55*2800,2),$O55)*'umowa o pracę'!$E$8,2)),0)),0))</f>
        <v>0</v>
      </c>
      <c r="U55" s="51">
        <f>IF('umowa o pracę'!$E$7=2020,$Q55,IF('umowa o pracę'!$E$7=2021,$R55,0))</f>
        <v>0</v>
      </c>
      <c r="V55" s="53">
        <f t="shared" si="0"/>
        <v>1</v>
      </c>
      <c r="W55" s="54">
        <f>IF('umowa o pracę'!$E$6&lt;2,0,$L55)</f>
        <v>0</v>
      </c>
      <c r="X55" s="54">
        <f>IF('umowa o pracę'!$E$6&lt;2,0,$M55)</f>
        <v>0</v>
      </c>
      <c r="Y55" s="55">
        <f>IF('umowa o pracę'!$E$6&lt;2,0,$N55)</f>
        <v>0</v>
      </c>
      <c r="Z55" s="55">
        <f>IF('umowa o pracę'!$E$6&lt;2,0,$O55)</f>
        <v>0</v>
      </c>
      <c r="AA55" s="32">
        <f>IF('umowa o pracę'!$E$7=2020,ROUND(IF($W55&gt;=2600,2600*'umowa o pracę'!$E$8,$W55*'umowa o pracę'!$E$8),2),IF('umowa o pracę'!$E$7=2021,ROUND(IF($W55&gt;=2800,2800*'umowa o pracę'!$E$8,$W55*'umowa o pracę'!$E$8),2),0))</f>
        <v>0</v>
      </c>
      <c r="AB55" s="32">
        <f>IF(IF(IF(AND($V55=1,$I55&gt;0),ROUND(IF($W55+$X55&gt;=2600,2600*'umowa o pracę'!$E$8,($W55+$X55)*'umowa o pracę'!$E$8),2)+IF($X55=0,ROUND(IF($W55&gt;2600,ROUND($Z55/$W55*2600,2),$Z55)*'umowa o pracę'!$E$8,2),ROUND(IF($W55&gt;2600,ROUND($Z55/$W55*2600,2),$Z55)*'umowa o pracę'!$E$8,2)),ROUND(IF($W55+$X55&gt;=2600,2600*'umowa o pracę'!$E$8,($W55+$X55)*'umowa o pracę'!$E$8),2)-IF($X55=0,ROUND(ROUND(IF($W55&gt;2600,ROUND($Y55/$W55*2600,2),$Y55),2)*'umowa o pracę'!$E$8,2),IF($X55&gt;0,IF($W55+$X55&lt;2600,ROUND(ROUND($Y55+ROUND($X55*9%,2),2)*'umowa o pracę'!$E$8,2),IF(AND($W55+$X55&gt;=2600,$X55&lt;2600,$W55&lt;2600),ROUND((ROUND(((2600-$X55)/$W55)*$Y55,2)+ROUND($X55*9%,2))*'umowa o pracę'!$E$8,2),IF(AND($W55+$X55&gt;=2600,$X55&gt;=2600),ROUND((ROUND(2600*9%,2))*'umowa o pracę'!$E$8,2),IF(AND($W55+$X55&gt;=2600,$W55&gt;=2600,$X55&lt;2600),ROUND((ROUND($X55*9%,2)+ROUND(((2600-$X55)/$W55)*$Y55,2))*'umowa o pracę'!$E$8,2),0)))),0)))&gt;$J55,$J55,IF(AND($V55=1,$I55&gt;0),ROUND(IF($W55+$X55&gt;=2600,2600*'umowa o pracę'!$E$8,($W55+$X55)*'umowa o pracę'!$E$8),2)+IF($X55=0,ROUND(IF($W55&gt;2600,ROUND($Z55/$W55*2600,2),$Z55)*'umowa o pracę'!$E$8,2),ROUND(IF($W55&gt;2600,ROUND($Z55/$W55*2600,2),$Z55)*'umowa o pracę'!$E$8,2)),ROUND(IF($W55+$X55&gt;=2600,2600*'umowa o pracę'!$E$8,($W55+$X55)*'umowa o pracę'!$E$8),2)-IF($X55=0,ROUND(ROUND(IF($W55&gt;2600,ROUND($Y55/$W55*2600,2),$Y55),2)*'umowa o pracę'!$E$8,2),IF($X55&gt;0,IF($W55+$X55&lt;2600,ROUND(ROUND($Y55+ROUND($X55*9%,2),2)*'umowa o pracę'!$E$8,2),IF(AND($W55+$X55&gt;=2600,$X55&lt;2600,$W55&lt;2600),ROUND((ROUND(((2600-$X55)/$W55)*$Y55,2)+ROUND($X55*9%,2))*'umowa o pracę'!$E$8,2),IF(AND($W55+$X55&gt;=2600,$X55&gt;=2600),ROUND((ROUND(2600*9%,2))*'umowa o pracę'!$E$8,2),IF(AND($W55+$X55&gt;=2600,$W55&gt;=2600,$X55&lt;2600),ROUND((ROUND($X55*9%,2)+ROUND(((2600-$X55)/$W55)*$Y55,2))*'umowa o pracę'!$E$8,2),0)))),0))))&gt;$J55,$J55,IF(IF(AND($V55=1,$I55&gt;0),ROUND(IF($W55+$X55&gt;=2600,2600*'umowa o pracę'!$E$8,($W55+$X55)*'umowa o pracę'!$E$8),2)+IF($X55=0,ROUND(IF($W55&gt;2600,ROUND($Z55/$W55*2600,2),$Z55)*'umowa o pracę'!$E$8,2),ROUND(IF($W55&gt;2600,ROUND($Z55/$W55*2600,2),$Z55)*'umowa o pracę'!$E$8,2)),ROUND(IF($W55+$X55&gt;=2600,2600*'umowa o pracę'!$E$8,($W55+$X55)*'umowa o pracę'!$E$8),2)-IF($X55=0,ROUND(ROUND(IF($W55&gt;2600,ROUND($Y55/$W55*2600,2),$Y55),2)*'umowa o pracę'!$E$8,2),IF($X55&gt;0,IF($W55+$X55&lt;2600,ROUND(ROUND($Y55+ROUND($X55*9%,2),2)*'umowa o pracę'!$E$8,2),IF(AND($W55+$X55&gt;=2600,$X55&lt;2600,$W55&lt;2600),ROUND((ROUND(((2600-$X55)/$W55)*$Y55,2)+ROUND($X55*9%,2))*'umowa o pracę'!$E$8,2),IF(AND($W55+$X55&gt;=2600,$X55&gt;=2600),ROUND((ROUND(2600*9%,2))*'umowa o pracę'!$E$8,2),IF(AND($W55+$X55&gt;=2600,$W55&gt;=2600,$X55&lt;2600),ROUND((ROUND($X55*9%,2)+ROUND(((2600-$X55)/$W55)*$Y55,2))*'umowa o pracę'!$E$8,2),0)))),0)))&gt;$J55,$J55,IF(AND($V55=1,$I55&gt;0),ROUND(IF($W55+$X55&gt;=2600,2600*'umowa o pracę'!$E$8,($W55+$X55)*'umowa o pracę'!$E$8),2)+IF($X55=0,ROUND(IF($W55&gt;2600,ROUND($Z55/$W55*2600,2),$Z55)*'umowa o pracę'!$E$8,2),ROUND(IF($W55&gt;2600,ROUND($Z55/$W55*2600,2),$Z55)*'umowa o pracę'!$E$8,2)),ROUND(IF($W55+$X55&gt;=2600,2600*'umowa o pracę'!$E$8,($W55+$X55)*'umowa o pracę'!$E$8),2)-IF(AND($X55=0,I55&gt;0),ROUND(ROUND(IF($W55&gt;2600,ROUND($Y55/$W55*2600,2),$Y55),2)*'umowa o pracę'!$E$8,2),IF($X55&gt;0,IF($W55+$X55&lt;2600,ROUND(ROUND($Y55+ROUND($X55*9%,2),2)*'umowa o pracę'!$E$8,2),IF(AND($W55+$X55&gt;=2600,$X55&lt;2600,$W55&lt;2600),ROUND((ROUND(((2600-$X55)/$W55)*$Y55,2)+ROUND($X55*9%,2))*'umowa o pracę'!$E$8,2),IF(AND($W55+$X55&gt;=2600,$X55&gt;=2600),ROUND((ROUND(2600*9%,2))*'umowa o pracę'!$E$8,2),IF(AND($W55+$X55&gt;=2600,$W55&gt;=2600,$X55&lt;2600),ROUND((ROUND($X55*9%,2)+ROUND(((2600-$X55)/$W55)*$Y55,2))*'umowa o pracę'!$E$8,2),0)))),0)))))</f>
        <v>0</v>
      </c>
      <c r="AC55" s="32">
        <f>IF(IF(IF(AND($V55=1,$I55&gt;0),ROUND(IF($W55+$X55&gt;=2800,2800*'umowa o pracę'!$E$8,($W55+$X55)*'umowa o pracę'!$E$8),2)+IF($X55=0,ROUND(IF($W55&gt;2800,ROUND($Z55/$W55*2800,2),$Z55)*'umowa o pracę'!$E$8,2),ROUND(IF($W55&gt;2800,ROUND($Z55/$W55*2800,2),$Z55)*'umowa o pracę'!$E$8,2)),ROUND(IF($W55+$X55&gt;=2800,2800*'umowa o pracę'!$E$8,($W55+$X55)*'umowa o pracę'!$E$8),2)-IF($X55=0,ROUND(ROUND(IF($W55&gt;2800,ROUND($Y55/$W55*2800,2),$Y55),2)*'umowa o pracę'!$E$8,2),IF($X55&gt;0,IF($W55+$X55&lt;2800,ROUND(ROUND($Y55+ROUND($X55*9%,2),2)*'umowa o pracę'!$E$8,2),IF(AND($W55+$X55&gt;=2800,$X55&lt;2800,$W55&lt;2800),ROUND((ROUND(((2800-$X55)/$W55)*$Y55,2)+ROUND($X55*9%,2))*'umowa o pracę'!$E$8,2),IF(AND($W55+$X55&gt;=2800,$X55&gt;=2800),ROUND((ROUND(2800*9%,2))*'umowa o pracę'!$E$8,2),IF(AND($W55+$X55&gt;=2800,$W55&gt;=2800,$X55&lt;2800),ROUND((ROUND($X55*9%,2)+ROUND(((2800-$X55)/$W55)*$Y55,2))*'umowa o pracę'!$E$8,2),0)))),0)))&gt;$J55,$J55,IF(AND($V55=1,$I55&gt;0),ROUND(IF($W55+$X55&gt;=2800,2800*'umowa o pracę'!$E$8,($W55+$X55)*'umowa o pracę'!$E$8),2)+IF($X55=0,ROUND(IF($W55&gt;2800,ROUND($Z55/$W55*2800,2),$Z55)*'umowa o pracę'!$E$8,2),ROUND(IF($W55&gt;2800,ROUND($Z55/$W55*2800,2),$Z55)*'umowa o pracę'!$E$8,2)),ROUND(IF($W55+$X55&gt;=2800,2800*'umowa o pracę'!$E$8,($W55+$X55)*'umowa o pracę'!$E$8),2)-IF($X55=0,ROUND(ROUND(IF($W55&gt;2800,ROUND($Y55/$W55*2800,2),$Y55),2)*'umowa o pracę'!$E$8,2),IF($X55&gt;0,IF($W55+$X55&lt;2800,ROUND(ROUND($Y55+ROUND($X55*9%,2),2)*'umowa o pracę'!$E$8,2),IF(AND($W55+$X55&gt;=2800,$X55&lt;2800,$W55&lt;2800),ROUND((ROUND(((2800-$X55)/$W55)*$Y55,2)+ROUND($X55*9%,2))*'umowa o pracę'!$E$8,2),IF(AND($W55+$X55&gt;=2800,$X55&gt;=2800),ROUND((ROUND(2800*9%,2))*'umowa o pracę'!$E$8,2),IF(AND($W55+$X55&gt;=2800,$W55&gt;=2800,$X55&lt;2800),ROUND((ROUND($X55*9%,2)+ROUND(((2800-$X55)/$W55)*$Y55,2))*'umowa o pracę'!$E$8,2),0)))),0))))&gt;$J55,$J55,IF(IF(AND($V55=1,$I55&gt;0),ROUND(IF($W55+$X55&gt;=2800,2800*'umowa o pracę'!$E$8,($W55+$X55)*'umowa o pracę'!$E$8),2)+IF($X55=0,ROUND(IF($W55&gt;2800,ROUND($Z55/$W55*2800,2),$Z55)*'umowa o pracę'!$E$8,2),ROUND(IF($W55&gt;2800,ROUND($Z55/$W55*2800,2),$Z55)*'umowa o pracę'!$E$8,2)),ROUND(IF($W55+$X55&gt;=2800,2800*'umowa o pracę'!$E$8,($W55+$X55)*'umowa o pracę'!$E$8),2)-IF($X55=0,ROUND(ROUND(IF($W55&gt;2800,ROUND($Y55/$W55*2800,2),$Y55),2)*'umowa o pracę'!$E$8,2),IF($X55&gt;0,IF($W55+$X55&lt;2800,ROUND(ROUND($Y55+ROUND($X55*9%,2),2)*'umowa o pracę'!$E$8,2),IF(AND($W55+$X55&gt;=2800,$X55&lt;2800,$W55&lt;2800),ROUND((ROUND(((2800-$X55)/$W55)*$Y55,2)+ROUND($X55*9%,2))*'umowa o pracę'!$E$8,2),IF(AND($W55+$X55&gt;=2800,$X55&gt;=2800),ROUND((ROUND(2800*9%,2))*'umowa o pracę'!$E$8,2),IF(AND($W55+$X55&gt;=2800,$W55&gt;=2800,$X55&lt;2800),ROUND((ROUND($X55*9%,2)+ROUND(((2800-$X55)/$W55)*$Y55,2))*'umowa o pracę'!$E$8,2),0)))),0)))&gt;$J55,$J55,IF(AND($V55=1,$I55&gt;0),ROUND(IF($W55+$X55&gt;=2800,2800*'umowa o pracę'!$E$8,($W55+$X55)*'umowa o pracę'!$E$8),2)+IF($X55=0,ROUND(IF($W55&gt;2800,ROUND($Z55/$W55*2800,2),$Z55)*'umowa o pracę'!$E$8,2),ROUND(IF($W55&gt;2800,ROUND($Z55/$W55*2800,2),$Z55)*'umowa o pracę'!$E$8,2)),ROUND(IF($W55+$X55&gt;=2800,2800*'umowa o pracę'!$E$8,($W55+$X55)*'umowa o pracę'!$E$8),2)-IF(AND($X55=0,I55&gt;0),ROUND(ROUND(IF($W55&gt;2800,ROUND($Y55/$W55*2800,2),$Y55),2)*'umowa o pracę'!$E$8,2),IF($X55&gt;0,IF($W55+$X55&lt;2800,ROUND(ROUND($Y55+ROUND($X55*9%,2),2)*'umowa o pracę'!$E$8,2),IF(AND($W55+$X55&gt;=2800,$X55&lt;2800,$W55&lt;2800),ROUND((ROUND(((2800-$X55)/$W55)*$Y55,2)+ROUND($X55*9%,2))*'umowa o pracę'!$E$8,2),IF(AND($W55+$X55&gt;=2800,$X55&gt;=2800),ROUND((ROUND(2800*9%,2))*'umowa o pracę'!$E$8,2),IF(AND($W55+$X55&gt;=2800,$W55&gt;=2800,$X55&lt;2800),ROUND((ROUND($X55*9%,2)+ROUND(((2800-$X55)/$W55)*$Y55,2))*'umowa o pracę'!$E$8,2),0)))),0)))))</f>
        <v>0</v>
      </c>
      <c r="AD55" s="32">
        <f>IF('umowa o pracę'!$E$7=2020,IF(IF($V55=1,IF($X55=0,ROUND(IF($W55&gt;2600,ROUND($Y55/$W55*2600,2),$Y55)*'umowa o pracę'!$E$8,2),IF($W55+$X55&lt;2600,ROUND(ROUND($Y55+ROUND($X55*9%,2),2)*'umowa o pracę'!$E$8,2),IF(AND($W55+$X55&gt;=2600,$W55&lt;2600),ROUND((ROUND($Y55+ROUND((2600-$W55)*9%,2),2))*'umowa o pracę'!$E$8,2),IF(AND($W55+$X55&gt;=2600,$W55&gt;=2600),ROUND(ROUND($Y55/$W55*2600,2)*'umowa o pracę'!$E$8,2),0)))),0)&gt;$H55,$H55,IF($V55=1,IF($X55=0,ROUND(IF($W55&gt;2600,ROUND($Y55/$W55*2600,2),$Y55)*'umowa o pracę'!$E$8,2),IF($W55+$X55&lt;2600,ROUND(ROUND($Y55+ROUND($X55*9%,2),2)*'umowa o pracę'!$E$8,2),IF(AND($W55+$X55&gt;=2600,$W55&lt;2600),ROUND((ROUND($Y55+ROUND((2600-$W55)*9%,2),2))*'umowa o pracę'!$E$8,2),IF(AND($W55+$X55&gt;=2600,$W55&gt;=2600),ROUND(ROUND($Y55/$W55*2600,2)*'umowa o pracę'!$E$8,2),0)))),0)),IF('umowa o pracę'!$E$7=2021,IF(IF($V55=1,IF($X55=0,ROUND(IF($W55&gt;2800,ROUND($Y55/$W55*2800,2),$Y55)*'umowa o pracę'!$E$8,2),IF($W55+$X55&lt;2800,ROUND(ROUND($Y55+ROUND($X55*9%,2),2)*'umowa o pracę'!$E$8,2),IF(AND($W55+$X55&gt;=2800,$W55&lt;2800),ROUND((ROUND($Y55+ROUND((2800-$W55)*9%,2),2))*'umowa o pracę'!$E$8,2),IF(AND($W55+$X55&gt;=2800,$W55&gt;=2800),ROUND(ROUND($Y55/$W55*2800,2)*'umowa o pracę'!$E$8,2),0)))),0)&gt;$H55,$H55,IF($V55=1,IF($X55=0,ROUND(IF($W55&gt;2800,ROUND($Y55/$W55*2800,2),$Y55)*'umowa o pracę'!$E$8,2),IF($W55+$X55&lt;2800,ROUND(ROUND($Y55+ROUND($X55*9%,2),2)*'umowa o pracę'!$E$8,2),IF(AND($W55+$X55&gt;=2800,$W55&lt;2800),ROUND((ROUND($Y55+ROUND((2800-$W55)*9%,2),2))*'umowa o pracę'!$E$8,2),IF(AND($W55+$X55&gt;=2800,$W55&gt;=2800),ROUND(ROUND($Y55/$W55*2800,2)*'umowa o pracę'!$E$8,2),0)))),0)),0))</f>
        <v>0</v>
      </c>
      <c r="AE55" s="32">
        <f>IF('umowa o pracę'!$E$7=2020,IF(IF($V55=1,IF($X55=0,ROUND(IF($W55&gt;2600,ROUND($Z55/$W55*2600,2),$Z55)*'umowa o pracę'!$E$8,2),ROUND(IF($W55&gt;2600,ROUND($Z55/$W55*2600,2),$Z55)*'umowa o pracę'!$E$8,2)),0)&gt;$I55,$I55,IF($V55=1,IF($X55=0,ROUND(IF($W55&gt;2600,ROUND($Z55/$W55*2600,2),$Z55)*'umowa o pracę'!$E$8,2),ROUND(IF($W55&gt;2600,ROUND($Z55/$W55*2600,2),$Z55)*'umowa o pracę'!$E$8,2)),0)),IF('umowa o pracę'!$E$7=2021,IF(IF($V55=1,IF($X55=0,ROUND(IF($W55&gt;2800,ROUND($Z55/$W55*2800,2),$Z55)*'umowa o pracę'!$E$8,2),ROUND(IF($W55&gt;2800,ROUND($Z55/$W55*2800,2),$Z55)*'umowa o pracę'!$E$8,2)),0)&gt;$I55,$I55,IF($V55=1,IF($X55=0,ROUND(IF($W55&gt;2800,ROUND($Z55/$W55*2800,2),$Z55)*'umowa o pracę'!$E$8,2),ROUND(IF($W55&gt;2800,ROUND($Z55/$W55*2800,2),$Z55)*'umowa o pracę'!$E$8,2)),0)),0))</f>
        <v>0</v>
      </c>
      <c r="AF55" s="56">
        <f>IF('umowa o pracę'!$E$7=2020,$AB55,IF('umowa o pracę'!$E$7=2021,$AC55,0))</f>
        <v>0</v>
      </c>
      <c r="AG55" s="53">
        <f t="shared" si="1"/>
        <v>1</v>
      </c>
      <c r="AH55" s="39">
        <f>IF('umowa o pracę'!$E$6&lt;3,0,$L55)</f>
        <v>0</v>
      </c>
      <c r="AI55" s="39">
        <f>IF('umowa o pracę'!$E$6&lt;3,0,$M55)</f>
        <v>0</v>
      </c>
      <c r="AJ55" s="55">
        <f>IF('umowa o pracę'!$E$6&lt;3,0,$N55)</f>
        <v>0</v>
      </c>
      <c r="AK55" s="55">
        <f>IF('umowa o pracę'!$E$6&lt;3,0,$O55)</f>
        <v>0</v>
      </c>
      <c r="AL55" s="32">
        <f>IF('umowa o pracę'!$E$7=2020,ROUND(IF($AH55&gt;=2600,2600*'umowa o pracę'!$E$8,$AH55*'umowa o pracę'!$E$8),2),IF('umowa o pracę'!$E$7=2021,ROUND(IF($AH55&gt;=2800,2800*'umowa o pracę'!$E$8,$AH55*'umowa o pracę'!$E$8),2),0))</f>
        <v>0</v>
      </c>
      <c r="AM55" s="32">
        <f>IF(IF(IF(AND($AG55=1,$I55&gt;0),ROUND(IF($AH55+$AI55&gt;=2600,2600*'umowa o pracę'!$E$8,($AH55+$AI55)*'umowa o pracę'!$E$8),2)+IF($AI55=0,ROUND(IF($AH55&gt;2600,ROUND($AK55/$AH55*2600,2),$AK55)*'umowa o pracę'!$E$8,2),ROUND(IF($AH55&gt;2600,ROUND($AK55/$AH55*2600,2),$AK55)*'umowa o pracę'!$E$8,2)),ROUND(IF($AH55+$AI55&gt;=2600,2600*'umowa o pracę'!$E$8,($AH55+$AI55)*'umowa o pracę'!$E$8),2)-IF($AI55=0,ROUND(ROUND(IF($AH55&gt;2600,ROUND($AJ55/$AH55*2600,2),$AJ55),2)*'umowa o pracę'!$E$8,2),IF($AI55&gt;0,IF($AH55+$AI55&lt;2600,ROUND(ROUND($AJ55+ROUND($AI55*9%,2),2)*'umowa o pracę'!$E$8,2),IF(AND($AH55+$AI55&gt;=2600,$AI55&lt;2600,$AH55&lt;2600),ROUND((ROUND(((2600-$AI55)/$AH55)*$AJ55,2)+ROUND($AI55*9%,2))*'umowa o pracę'!$E$8,2),IF(AND($AH55+$AI55&gt;=2600,$AI55&gt;=2600),ROUND((ROUND(2600*9%,2))*'umowa o pracę'!$E$8,2),IF(AND($AH55+$AI55&gt;=2600,$AH55&gt;=2600,$AI55&lt;2600),ROUND((ROUND($AI55*9%,2)+ROUND(((2600-$AI55)/$AH55)*$AJ55,2))*'umowa o pracę'!$E$8,2),0)))),0)))&gt;$J55,$J55,IF(AND($AG55=1,$I55&gt;0),ROUND(IF($AH55+$AI55&gt;=2600,2600*'umowa o pracę'!$E$8,($AH55+$AI55)*'umowa o pracę'!$E$8),2)+IF($AI55=0,ROUND(IF($AH55&gt;2600,ROUND($AK55/$AH55*2600,2),$AK55)*'umowa o pracę'!$E$8,2),ROUND(IF($AH55&gt;2600,ROUND($AK55/$AH55*2600,2),$AK55)*'umowa o pracę'!$E$8,2)),ROUND(IF($AH55+$AI55&gt;=2600,2600*'umowa o pracę'!$E$8,($AH55+$AI55)*'umowa o pracę'!$E$8),2)-IF($AI55=0,ROUND(ROUND(IF($AH55&gt;2600,ROUND($AJ55/$AH55*2600,2),$AJ55),2)*'umowa o pracę'!$E$8,2),IF($AI55&gt;0,IF($AH55+$AI55&lt;2600,ROUND(ROUND($AJ55+ROUND($AI55*9%,2),2)*'umowa o pracę'!$E$8,2),IF(AND($AH55+$AI55&gt;=2600,$AI55&lt;2600,$AH55&lt;2600),ROUND((ROUND(((2600-$AI55)/$AH55)*$AJ55,2)+ROUND($AI55*9%,2))*'umowa o pracę'!$E$8,2),IF(AND($AH55+$AI55&gt;=2600,$AI55&gt;=2600),ROUND((ROUND(2600*9%,2))*'umowa o pracę'!$E$8,2),IF(AND($AH55+$AI55&gt;=2600,$AH55&gt;=2600,$AI55&lt;2600),ROUND((ROUND($AI55*9%,2)+ROUND(((2600-$AI55)/$AH55)*$AJ55,2))*'umowa o pracę'!$E$8,2),0)))),0))))&gt;$J55,$J55,IF(IF(AND($AG55=1,$I55&gt;0),ROUND(IF($AH55+$AI55&gt;=2600,2600*'umowa o pracę'!$E$8,($AH55+$AI55)*'umowa o pracę'!$E$8),2)+IF($AI55=0,ROUND(IF($AH55&gt;2600,ROUND($AK55/$AH55*2600,2),$AK55)*'umowa o pracę'!$E$8,2),ROUND(IF($AH55&gt;2600,ROUND($AK55/$AH55*2600,2),$AK55)*'umowa o pracę'!$E$8,2)),ROUND(IF($AH55+$AI55&gt;=2600,2600*'umowa o pracę'!$E$8,($AH55+$AI55)*'umowa o pracę'!$E$8),2)-IF($AI55=0,ROUND(ROUND(IF($AH55&gt;2600,ROUND($AJ55/$AH55*2600,2),$AJ55),2)*'umowa o pracę'!$E$8,2),IF($AI55&gt;0,IF($AH55+$AI55&lt;2600,ROUND(ROUND($AJ55+ROUND($AI55*9%,2),2)*'umowa o pracę'!$E$8,2),IF(AND($AH55+$AI55&gt;=2600,$AI55&lt;2600,$AH55&lt;2600),ROUND((ROUND(((2600-$AI55)/$AH55)*$AJ55,2)+ROUND($AI55*9%,2))*'umowa o pracę'!$E$8,2),IF(AND($AH55+$AI55&gt;=2600,$AI55&gt;=2600),ROUND((ROUND(2600*9%,2))*'umowa o pracę'!$E$8,2),IF(AND($AH55+$AI55&gt;=2600,$AH55&gt;=2600,$AI55&lt;2600),ROUND((ROUND($AI55*9%,2)+ROUND(((2600-$AI55)/$AH55)*$AJ55,2))*'umowa o pracę'!$E$8,2),0)))),0)))&gt;$J55,$J55,IF(AND($AG55=1,$I55&gt;0),ROUND(IF($AH55+$AI55&gt;=2600,2600*'umowa o pracę'!$E$8,($AH55+$AI55)*'umowa o pracę'!$E$8),2)+IF($AI55=0,ROUND(IF($AH55&gt;2600,ROUND($AK55/$AH55*2600,2),$AK55)*'umowa o pracę'!$E$8,2),ROUND(IF($AH55&gt;2600,ROUND($AK55/$AH55*2600,2),$AK55)*'umowa o pracę'!$E$8,2)),ROUND(IF($AH55+$AI55&gt;=2600,2600*'umowa o pracę'!$E$8,($AH55+$AI55)*'umowa o pracę'!$E$8),2)-IF(AND($AI55=0,I55&gt;0),ROUND(ROUND(IF($AH55&gt;2600,ROUND($AJ55/$AH55*2600,2),$AJ55),2)*'umowa o pracę'!$E$8,2),IF($AI55&gt;0,IF($AH55+$AI55&lt;2600,ROUND(ROUND($AJ55+ROUND($AI55*9%,2),2)*'umowa o pracę'!$E$8,2),IF(AND($AH55+$AI55&gt;=2600,$AI55&lt;2600,$AH55&lt;2600),ROUND((ROUND(((2600-$AI55)/$AH55)*$AJ55,2)+ROUND($AI55*9%,2))*'umowa o pracę'!$E$8,2),IF(AND($AH55+$AI55&gt;=2600,$AI55&gt;=2600),ROUND((ROUND(2600*9%,2))*'umowa o pracę'!$E$8,2),IF(AND($AH55+$AI55&gt;=2600,$AH55&gt;=2600,$AI55&lt;2600),ROUND((ROUND($AI55*9%,2)+ROUND(((2600-$AI55)/$AH55)*$AJ55,2))*'umowa o pracę'!$E$8,2),0)))),0)))))</f>
        <v>0</v>
      </c>
      <c r="AN55" s="32">
        <f>IF(IF(IF(AND($AG55=1,$I55&gt;0),ROUND(IF($AH55+$AI55&gt;=2800,2800*'umowa o pracę'!$E$8,($AH55+$AI55)*'umowa o pracę'!$E$8),2)+IF($AI55=0,ROUND(IF($AH55&gt;2800,ROUND($AK55/$AH55*2800,2),$AK55)*'umowa o pracę'!$E$8,2),ROUND(IF($AH55&gt;2800,ROUND($AK55/$AH55*2800,2),$AK55)*'umowa o pracę'!$E$8,2)),ROUND(IF($AH55+$AI55&gt;=2800,2800*'umowa o pracę'!$E$8,($AH55+$AI55)*'umowa o pracę'!$E$8),2)-IF($AI55=0,ROUND(ROUND(IF($AH55&gt;2800,ROUND($AJ55/$AH55*2800,2),$AJ55),2)*'umowa o pracę'!$E$8,2),IF($AI55&gt;0,IF($AH55+$AI55&lt;2800,ROUND(ROUND($AJ55+ROUND($AI55*9%,2),2)*'umowa o pracę'!$E$8,2),IF(AND($AH55+$AI55&gt;=2800,$AI55&lt;2800,$AH55&lt;2800),ROUND((ROUND(((2800-$AI55)/$AH55)*$AJ55,2)+ROUND($AI55*9%,2))*'umowa o pracę'!$E$8,2),IF(AND($AH55+$AI55&gt;=2800,$AI55&gt;=2800),ROUND((ROUND(2800*9%,2))*'umowa o pracę'!$E$8,2),IF(AND($AH55+$AI55&gt;=2800,$AH55&gt;=2800,$AI55&lt;2800),ROUND((ROUND($AI55*9%,2)+ROUND(((2800-$AI55)/$AH55)*$AJ55,2))*'umowa o pracę'!$E$8,2),0)))),0)))&gt;$J55,$J55,IF(AND($AG55=1,$I55&gt;0),ROUND(IF($AH55+$AI55&gt;=2800,2800*'umowa o pracę'!$E$8,($AH55+$AI55)*'umowa o pracę'!$E$8),2)+IF($AI55=0,ROUND(IF($AH55&gt;2800,ROUND($AK55/$AH55*2800,2),$AK55)*'umowa o pracę'!$E$8,2),ROUND(IF($AH55&gt;2800,ROUND($AK55/$AH55*2800,2),$AK55)*'umowa o pracę'!$E$8,2)),ROUND(IF($AH55+$AI55&gt;=2800,2800*'umowa o pracę'!$E$8,($AH55+$AI55)*'umowa o pracę'!$E$8),2)-IF($AI55=0,ROUND(ROUND(IF($AH55&gt;2800,ROUND($AJ55/$AH55*2800,2),$AJ55),2)*'umowa o pracę'!$E$8,2),IF($AI55&gt;0,IF($AH55+$AI55&lt;2800,ROUND(ROUND($AJ55+ROUND($AI55*9%,2),2)*'umowa o pracę'!$E$8,2),IF(AND($AH55+$AI55&gt;=2800,$AI55&lt;2800,$AH55&lt;2800),ROUND((ROUND(((2800-$AI55)/$AH55)*$AJ55,2)+ROUND($AI55*9%,2))*'umowa o pracę'!$E$8,2),IF(AND($AH55+$AI55&gt;=2800,$AI55&gt;=2800),ROUND((ROUND(2800*9%,2))*'umowa o pracę'!$E$8,2),IF(AND($AH55+$AI55&gt;=2800,$AH55&gt;=2800,$AI55&lt;2800),ROUND((ROUND($AI55*9%,2)+ROUND(((2800-$AI55)/$AH55)*$AJ55,2))*'umowa o pracę'!$E$8,2),0)))),0))))&gt;$J55,$J55,IF(IF(AND($AG55=1,$I55&gt;0),ROUND(IF($AH55+$AI55&gt;=2800,2800*'umowa o pracę'!$E$8,($AH55+$AI55)*'umowa o pracę'!$E$8),2)+IF($AI55=0,ROUND(IF($AH55&gt;2800,ROUND($AK55/$AH55*2800,2),$AK55)*'umowa o pracę'!$E$8,2),ROUND(IF($AH55&gt;2800,ROUND($AK55/$AH55*2800,2),$AK55)*'umowa o pracę'!$E$8,2)),ROUND(IF($AH55+$AI55&gt;=2800,2800*'umowa o pracę'!$E$8,($AH55+$AI55)*'umowa o pracę'!$E$8),2)-IF($AI55=0,ROUND(ROUND(IF($AH55&gt;2800,ROUND($AJ55/$AH55*2800,2),$AJ55),2)*'umowa o pracę'!$E$8,2),IF($AI55&gt;0,IF($AH55+$AI55&lt;2800,ROUND(ROUND($AJ55+ROUND($AI55*9%,2),2)*'umowa o pracę'!$E$8,2),IF(AND($AH55+$AI55&gt;=2800,$AI55&lt;2800,$AH55&lt;2800),ROUND((ROUND(((2800-$AI55)/$AH55)*$AJ55,2)+ROUND($AI55*9%,2))*'umowa o pracę'!$E$8,2),IF(AND($AH55+$AI55&gt;=2800,$AI55&gt;=2800),ROUND((ROUND(2800*9%,2))*'umowa o pracę'!$E$8,2),IF(AND($AH55+$AI55&gt;=2800,$AH55&gt;=2800,$AI55&lt;2800),ROUND((ROUND($AI55*9%,2)+ROUND(((2800-$AI55)/$AH55)*$AJ55,2))*'umowa o pracę'!$E$8,2),0)))),0)))&gt;$J55,$J55,IF(AND($AG55=1,$I55&gt;0),ROUND(IF($AH55+$AI55&gt;=2800,2800*'umowa o pracę'!$E$8,($AH55+$AI55)*'umowa o pracę'!$E$8),2)+IF($AI55=0,ROUND(IF($AH55&gt;2800,ROUND($AK55/$AH55*2800,2),$AK55)*'umowa o pracę'!$E$8,2),ROUND(IF($AH55&gt;2800,ROUND($AK55/$AH55*2800,2),$AK55)*'umowa o pracę'!$E$8,2)),ROUND(IF($AH55+$AI55&gt;=2800,2800*'umowa o pracę'!$E$8,($AH55+$AI55)*'umowa o pracę'!$E$8),2)-IF(AND($AI55=0,I55&gt;0),ROUND(ROUND(IF($AH55&gt;2800,ROUND($AJ55/$AH55*2800,2),$AJ55),2)*'umowa o pracę'!$E$8,2),IF($AI55&gt;0,IF($AH55+$AI55&lt;2800,ROUND(ROUND($AJ55+ROUND($AI55*9%,2),2)*'umowa o pracę'!$E$8,2),IF(AND($AH55+$AI55&gt;=2800,$AI55&lt;2800,$AH55&lt;2800),ROUND((ROUND(((2800-$AI55)/$AH55)*$AJ55,2)+ROUND($AI55*9%,2))*'umowa o pracę'!$E$8,2),IF(AND($AH55+$AI55&gt;=2800,$AI55&gt;=2800),ROUND((ROUND(2800*9%,2))*'umowa o pracę'!$E$8,2),IF(AND($AH55+$AI55&gt;=2800,$AH55&gt;=2800,$AI55&lt;2800),ROUND((ROUND($AI55*9%,2)+ROUND(((2800-$AI55)/$AH55)*$AJ55,2))*'umowa o pracę'!$E$8,2),0)))),0)))))</f>
        <v>0</v>
      </c>
      <c r="AO55" s="32">
        <f>IF('umowa o pracę'!$E$7=2020,IF(IF($AG55=1,IF($AI55=0,ROUND(IF($AH55&gt;2600,ROUND($AJ55/$AH55*2600,2),$AJ55)*'umowa o pracę'!$E$8,2),IF($AH55+$AI55&lt;2600,ROUND(ROUND($AJ55+ROUND($AI55*9%,2),2)*'umowa o pracę'!$E$8,2),IF(AND($AH55+$AI55&gt;=2600,$AH55&lt;2600),ROUND((ROUND($AJ55+ROUND((2600-$AH55)*9%,2),2))*'umowa o pracę'!$E$8,2),IF(AND($AH55+$AI55&gt;=2600,$AH55&gt;=2600),ROUND(ROUND($AJ55/$AH55*2600,2)*'umowa o pracę'!$E$8,2),0)))),0)&gt;$H55,$H55,IF($AG55=1,IF($AI55=0,ROUND(IF($AH55&gt;2600,ROUND($AJ55/$AH55*2600,2),$AJ55)*'umowa o pracę'!$E$8,2),IF($AH55+$AI55&lt;2600,ROUND(ROUND($AJ55+ROUND($AI55*9%,2),2)*'umowa o pracę'!$E$8,2),IF(AND($AH55+$AI55&gt;=2600,$AH55&lt;2600),ROUND((ROUND($AJ55+ROUND((2600-$AH55)*9%,2),2))*'umowa o pracę'!$E$8,2),IF(AND($AH55+$AI55&gt;=2600,$AH55&gt;=2600),ROUND(ROUND($AJ55/$AH55*2600,2)*'umowa o pracę'!$E$8,2),0)))),0)),IF('umowa o pracę'!$E$7=2021,IF(IF($AG55=1,IF($AI55=0,ROUND(IF($AH55&gt;2800,ROUND($AJ55/$AH55*2800,2),$AJ55)*'umowa o pracę'!$E$8,2),IF($AH55+$AI55&lt;2800,ROUND(ROUND($AJ55+ROUND($AI55*9%,2),2)*'umowa o pracę'!$E$8,2),IF(AND($AH55+$AI55&gt;=2800,$AH55&lt;2800),ROUND((ROUND($AJ55+ROUND((2800-$AH55)*9%,2),2))*'umowa o pracę'!$E$8,2),IF(AND($AH55+$AI55&gt;=2800,$AH55&gt;=2800),ROUND(ROUND($AJ55/$AH55*2800,2)*'umowa o pracę'!$E$8,2),0)))),0)&gt;$H55,$H55,IF($AG55=1,IF($AI55=0,ROUND(IF($AH55&gt;2800,ROUND($AJ55/$AH55*2800,2),$AJ55)*'umowa o pracę'!$E$8,2),IF($AH55+$AI55&lt;2800,ROUND(ROUND($AJ55+ROUND($AI55*9%,2),2)*'umowa o pracę'!$E$8,2),IF(AND($AH55+$AI55&gt;=2800,$AH55&lt;2800),ROUND((ROUND($AJ55+ROUND((2800-$AH55)*9%,2),2))*'umowa o pracę'!$E$8,2),IF(AND($AH55+$AI55&gt;=2800,$AH55&gt;=2800),ROUND(ROUND($AJ55/$AH55*2800,2)*'umowa o pracę'!$E$8,2),0)))),0)),0))</f>
        <v>0</v>
      </c>
      <c r="AP55" s="32">
        <f>IF('umowa o pracę'!$E$7=2020,IF(IF($AG55=1,IF($AI55=0,ROUND(IF($AH55&gt;2600,ROUND($AK55/$AH55*2600,2),$AK55)*'umowa o pracę'!$E$8,2),ROUND(IF($AH55&gt;2600,ROUND($AK55/$AH55*2600,2),$AK55)*'umowa o pracę'!$E$8,2)),0)&gt;$I55,$I55,IF($AG55=1,IF($AI55=0,ROUND(IF($AH55&gt;2600,ROUND($AK55/$AH55*2600,2),$AK55)*'umowa o pracę'!$E$8,2),ROUND(IF($AH55&gt;2600,ROUND($AK55/$AH55*2600,2),$AK55)*'umowa o pracę'!$E$8,2)),0)),IF('umowa o pracę'!$E$7=2021,IF(IF($AG55=1,IF($AI55=0,ROUND(IF($AH55&gt;2800,ROUND($AK55/$AH55*2800,2),$AK55)*'umowa o pracę'!$E$8,2),ROUND(IF($AH55&gt;2800,ROUND($AK55/$AH55*2800,2),$AK55)*'umowa o pracę'!$E$8,2)),0)&gt;$I55,$I55,IF($AG55=1,IF($AI55=0,ROUND(IF($AH55&gt;2800,ROUND($AK55/$AH55*2800,2),$AK55)*'umowa o pracę'!$E$8,2),ROUND(IF($AH55&gt;2800,ROUND($AK55/$AH55*2800,2),$AK55)*'umowa o pracę'!$E$8,2)),0)),0))</f>
        <v>0</v>
      </c>
      <c r="AQ55" s="56">
        <f>IF('umowa o pracę'!$E$7=2020,$AM55,IF('umowa o pracę'!$E$7=2021,$AN55,0))</f>
        <v>0</v>
      </c>
      <c r="AR55" s="33">
        <f>IF('umowa o pracę'!$E$7=0,0,U55+AF55+AQ55)</f>
        <v>0</v>
      </c>
      <c r="AS55" s="19"/>
      <c r="AT55" s="19"/>
      <c r="AU55" s="19"/>
      <c r="AV55" s="19"/>
      <c r="AW55" s="19"/>
      <c r="AX55" s="19">
        <f t="shared" si="2"/>
        <v>10</v>
      </c>
      <c r="AY55" s="19"/>
      <c r="AZ55" s="234">
        <f t="shared" si="3"/>
        <v>0</v>
      </c>
      <c r="BA55" s="234">
        <f t="shared" si="4"/>
        <v>0</v>
      </c>
      <c r="BB55" s="234">
        <f t="shared" si="5"/>
        <v>0</v>
      </c>
      <c r="BC55" s="234">
        <f t="shared" si="6"/>
        <v>0</v>
      </c>
      <c r="BD55" s="234">
        <f t="shared" si="7"/>
        <v>0</v>
      </c>
      <c r="BE55" s="234">
        <f t="shared" si="8"/>
        <v>0</v>
      </c>
      <c r="BF55" s="234">
        <f t="shared" si="9"/>
        <v>0</v>
      </c>
      <c r="BG55" s="234">
        <f t="shared" si="10"/>
        <v>0</v>
      </c>
      <c r="BH55" s="234">
        <f t="shared" si="11"/>
        <v>0</v>
      </c>
      <c r="BI55" s="238">
        <f t="shared" si="12"/>
        <v>0</v>
      </c>
      <c r="BJ55" s="236"/>
      <c r="BK55" s="236"/>
      <c r="BL55" s="237"/>
    </row>
    <row r="56" spans="1:64" ht="15.75" customHeight="1" x14ac:dyDescent="0.25">
      <c r="A56" s="129">
        <v>45</v>
      </c>
      <c r="B56" s="57"/>
      <c r="C56" s="57"/>
      <c r="D56" s="36"/>
      <c r="E56" s="36"/>
      <c r="F56" s="242"/>
      <c r="G56" s="37">
        <v>1</v>
      </c>
      <c r="H56" s="58">
        <v>0</v>
      </c>
      <c r="I56" s="59">
        <v>0</v>
      </c>
      <c r="J56" s="60">
        <v>0</v>
      </c>
      <c r="K56" s="52">
        <v>1</v>
      </c>
      <c r="L56" s="39">
        <v>0</v>
      </c>
      <c r="M56" s="39">
        <v>0</v>
      </c>
      <c r="N56" s="39">
        <v>0</v>
      </c>
      <c r="O56" s="39">
        <v>0</v>
      </c>
      <c r="P56" s="35">
        <f>IF('umowa o pracę'!$E$7=2020,ROUND(IF($L56&gt;=2600,2600*'umowa o pracę'!$E$8,$L56*'umowa o pracę'!$E$8),2),IF('umowa o pracę'!$E$7=2021,ROUND(IF($L56&gt;=2800,2800*'umowa o pracę'!$E$8,$L56*'umowa o pracę'!$E$8),2),0))</f>
        <v>0</v>
      </c>
      <c r="Q56" s="252">
        <f>IF(IF(IF(AND($K56=1,$I56&gt;0),ROUND(IF($L56+$M56&gt;=2600,2600*'umowa o pracę'!$E$8,($L56+$M56)*'umowa o pracę'!$E$8),2)+IF($M56=0,ROUND(IF($L56&gt;2600,ROUND($O56/$L56*2600,2),$O56)*'umowa o pracę'!$E$8,2),ROUND(IF($L56&gt;2600,ROUND($O56/$L56*2600,2),$O56)*'umowa o pracę'!$E$8,2)),ROUND(IF($L56+$M56&gt;=2600,2600*'umowa o pracę'!$E$8,($L56+$M56)*'umowa o pracę'!$E$8),2)-IF($M56=0,ROUND(ROUND(IF($L56&gt;2600,ROUND($N56/$L56*2600,2),$N56),2)*'umowa o pracę'!$E$8,2),IF($M56&gt;0,IF($L56+$M56&lt;2600,ROUND(ROUND($N56+ROUND($M56*9%,2),2)*'umowa o pracę'!$E$8,2),IF(AND($L56+$M56&gt;=2600,$M56&lt;2600,$L56&lt;2600),ROUND((ROUND(((2600-$M56)/$L56)*$N56,2)+ROUND($M56*9%,2))*'umowa o pracę'!$E$8,2),IF(AND($L56+$M56&gt;=2600,$M56&gt;=2600),ROUND((ROUND(2600*9%,2))*'umowa o pracę'!$E$8,2),IF(AND($L56+$M56&gt;=2600,$L56&gt;=2600,$M56&lt;2600),ROUND((ROUND($M56*9%,2)+ROUND(((2600-$M56)/$L56)*$N56,2))*'umowa o pracę'!$E$8,2),0)))),0)))&gt;$J56,$J56,IF(AND($K56=1,$I56&gt;0),ROUND(IF($L56+$M56&gt;=2600,2600*'umowa o pracę'!$E$8,($L56+$M56)*'umowa o pracę'!$E$8),2)+IF($M56=0,ROUND(IF($L56&gt;2600,ROUND($O56/$L56*2600,2),$O56)*'umowa o pracę'!$E$8,2),ROUND(IF($L56&gt;2600,ROUND($O56/$L56*2600,2),$O56)*'umowa o pracę'!$E$8,2)),ROUND(IF($L56+$M56&gt;=2600,2600*'umowa o pracę'!$E$8,($L56+$M56)*'umowa o pracę'!$E$8),2)-IF($M56=0,ROUND(ROUND(IF($L56&gt;2600,ROUND($N56/$L56*2600,2),$N56),2)*'umowa o pracę'!$E$8,2),IF($M56&gt;0,IF($L56+$M56&lt;2600,ROUND(ROUND($N56+ROUND($M56*9%,2),2)*'umowa o pracę'!$E$8,2),IF(AND($L56+$M56&gt;=2600,$M56&lt;2600,$L56&lt;2600),ROUND((ROUND(((2600-$M56)/$L56)*$N56,2)+ROUND($M56*9%,2))*'umowa o pracę'!$E$8,2),IF(AND($L56+$M56&gt;=2600,$M56&gt;=2600),ROUND((ROUND(2600*9%,2))*'umowa o pracę'!$E$8,2),IF(AND($L56+$M56&gt;=2600,$L56&gt;=2600,$M56&lt;2600),ROUND((ROUND($M56*9%,2)+ROUND(((2600-$M56)/$L56)*$N56,2))*'umowa o pracę'!$E$8,2),0)))),0))))&gt;$J56,$J56,IF(IF(AND($K56=1,$I56&gt;0),ROUND(IF($L56+$M56&gt;=2600,2600*'umowa o pracę'!$E$8,($L56+$M56)*'umowa o pracę'!$E$8),2)+IF($M56=0,ROUND(IF($L56&gt;2600,ROUND($O56/$L56*2600,2),$O56)*'umowa o pracę'!$E$8,2),ROUND(IF($L56&gt;2600,ROUND($O56/$L56*2600,2),$O56)*'umowa o pracę'!$E$8,2)),ROUND(IF($L56+$M56&gt;=2600,2600*'umowa o pracę'!$E$8,($L56+$M56)*'umowa o pracę'!$E$8),2)-IF($M56=0,ROUND(ROUND(IF($L56&gt;2600,ROUND($N56/$L56*2600,2),$N56),2)*'umowa o pracę'!$E$8,2),IF($M56&gt;0,IF($L56+$M56&lt;2600,ROUND(ROUND($N56+ROUND($M56*9%,2),2)*'umowa o pracę'!$E$8,2),IF(AND($L56+$M56&gt;=2600,$M56&lt;2600,$L56&lt;2600),ROUND((ROUND(((2600-$M56)/$L56)*$N56,2)+ROUND($M56*9%,2))*'umowa o pracę'!$E$8,2),IF(AND($L56+$M56&gt;=2600,$M56&gt;=2600),ROUND((ROUND(2600*9%,2))*'umowa o pracę'!$E$8,2),IF(AND($L56+$M56&gt;=2600,$L56&gt;=2600,$M56&lt;2600),ROUND((ROUND($M56*9%,2)+ROUND(((2600-$M56)/$L56)*$N56,2))*'umowa o pracę'!$E$8,2),0)))),0)))&gt;$J56,$J56,IF(AND($K56=1,$I56&gt;0),ROUND(IF($L56+$M56&gt;=2600,2600*'umowa o pracę'!$E$8,($L56+$M56)*'umowa o pracę'!$E$8),2)+IF($M56=0,ROUND(IF($L56&gt;2600,ROUND($O56/$L56*2600,2),$O56)*'umowa o pracę'!$E$8,2),ROUND(IF($L56&gt;2600,ROUND($O56/$L56*2600,2),$O56)*'umowa o pracę'!$E$8,2)),ROUND(IF($L56+$M56&gt;=2600,2600*'umowa o pracę'!$E$8,($L56+$M56)*'umowa o pracę'!$E$8),2)-IF(AND($M56=0,I56&gt;0),ROUND(ROUND(IF($L56&gt;2600,ROUND($N56/$L56*2600,2),$N56),2)*'umowa o pracę'!$E$8,2),IF($M56&gt;0,IF($L56+$M56&lt;2600,ROUND(ROUND($N56+ROUND($M56*9%,2),2)*'umowa o pracę'!$E$8,2),IF(AND($L56+$M56&gt;=2600,$M56&lt;2600,$L56&lt;2600),ROUND((ROUND(((2600-$M56)/$L56)*$N56,2)+ROUND($M56*9%,2))*'umowa o pracę'!$E$8,2),IF(AND($L56+$M56&gt;=2600,$M56&gt;=2600),ROUND((ROUND(2600*9%,2))*'umowa o pracę'!$E$8,2),IF(AND($L56+$M56&gt;=2600,$L56&gt;=2600,$M56&lt;2600),ROUND((ROUND($M56*9%,2)+ROUND(((2600-$M56)/$L56)*$N56,2))*'umowa o pracę'!$E$8,2),0)))),0)))))</f>
        <v>0</v>
      </c>
      <c r="R56" s="252">
        <f>IF(IF(IF(AND($K56=1,$I56&gt;0),ROUND(IF($L56+$M56&gt;=2800,2800*'umowa o pracę'!$E$8,($L56+$M56)*'umowa o pracę'!$E$8),2)+IF($M56=0,ROUND(IF($L56&gt;2800,ROUND($O56/$L56*2800,2),$O56)*'umowa o pracę'!$E$8,2),ROUND(IF($L56&gt;2800,ROUND($O56/$L56*2800,2),$O56)*'umowa o pracę'!$E$8,2)),ROUND(IF($L56+$M56&gt;=2800,2800*'umowa o pracę'!$E$8,($L56+$M56)*'umowa o pracę'!$E$8),2)-IF($M56=0,ROUND(ROUND(IF($L56&gt;2800,ROUND($N56/$L56*2800,2),$N56),2)*'umowa o pracę'!$E$8,2),IF($M56&gt;0,IF($L56+$M56&lt;2800,ROUND(ROUND($N56+ROUND($M56*9%,2),2)*'umowa o pracę'!$E$8,2),IF(AND($L56+$M56&gt;=2800,$M56&lt;2800,$L56&lt;2800),ROUND((ROUND(((2800-$M56)/$L56)*$N56,2)+ROUND($M56*9%,2))*'umowa o pracę'!$E$8,2),IF(AND($L56+$M56&gt;=2800,$M56&gt;=2800),ROUND((ROUND(2800*9%,2))*'umowa o pracę'!$E$8,2),IF(AND($L56+$M56&gt;=2800,$L56&gt;=2800,$M56&lt;2800),ROUND((ROUND($M56*9%,2)+ROUND(((2800-$M56)/$L56)*$N56,2))*'umowa o pracę'!$E$8,2),0)))),0)))&gt;$J56,$J56,IF(AND($K56=1,$I56&gt;0),ROUND(IF($L56+$M56&gt;=2800,2800*'umowa o pracę'!$E$8,($L56+$M56)*'umowa o pracę'!$E$8),2)+IF($M56=0,ROUND(IF($L56&gt;2800,ROUND($O56/$L56*2800,2),$O56)*'umowa o pracę'!$E$8,2),ROUND(IF($L56&gt;2800,ROUND($O56/$L56*2800,2),$O56)*'umowa o pracę'!$E$8,2)),ROUND(IF($L56+$M56&gt;=2800,2800*'umowa o pracę'!$E$8,($L56+$M56)*'umowa o pracę'!$E$8),2)-IF($M56=0,ROUND(ROUND(IF($L56&gt;2800,ROUND($N56/$L56*2800,2),$N56),2)*'umowa o pracę'!$E$8,2),IF($M56&gt;0,IF($L56+$M56&lt;2800,ROUND(ROUND($N56+ROUND($M56*9%,2),2)*'umowa o pracę'!$E$8,2),IF(AND($L56+$M56&gt;=2800,$M56&lt;2800,$L56&lt;2800),ROUND((ROUND(((2800-$M56)/$L56)*$N56,2)+ROUND($M56*9%,2))*'umowa o pracę'!$E$8,2),IF(AND($L56+$M56&gt;=2800,$M56&gt;=2800),ROUND((ROUND(2800*9%,2))*'umowa o pracę'!$E$8,2),IF(AND($L56+$M56&gt;=2800,$L56&gt;=2800,$M56&lt;2800),ROUND((ROUND($M56*9%,2)+ROUND(((2800-$M56)/$L56)*$N56,2))*'umowa o pracę'!$E$8,2),0)))),0))))&gt;$J56,$J56,IF(IF(AND($K56=1,$I56&gt;0),ROUND(IF($L56+$M56&gt;=2800,2800*'umowa o pracę'!$E$8,($L56+$M56)*'umowa o pracę'!$E$8),2)+IF($M56=0,ROUND(IF($L56&gt;2800,ROUND($O56/$L56*2800,2),$O56)*'umowa o pracę'!$E$8,2),ROUND(IF($L56&gt;2800,ROUND($O56/$L56*2800,2),$O56)*'umowa o pracę'!$E$8,2)),ROUND(IF($L56+$M56&gt;=2800,2800*'umowa o pracę'!$E$8,($L56+$M56)*'umowa o pracę'!$E$8),2)-IF($M56=0,ROUND(ROUND(IF($L56&gt;2800,ROUND($N56/$L56*2800,2),$N56),2)*'umowa o pracę'!$E$8,2),IF($M56&gt;0,IF($L56+$M56&lt;2800,ROUND(ROUND($N56+ROUND($M56*9%,2),2)*'umowa o pracę'!$E$8,2),IF(AND($L56+$M56&gt;=2800,$M56&lt;2800,$L56&lt;2800),ROUND((ROUND(((2800-$M56)/$L56)*$N56,2)+ROUND($M56*9%,2))*'umowa o pracę'!$E$8,2),IF(AND($L56+$M56&gt;=2800,$M56&gt;=2800),ROUND((ROUND(2800*9%,2))*'umowa o pracę'!$E$8,2),IF(AND($L56+$M56&gt;=2800,$L56&gt;=2800,$M56&lt;2800),ROUND((ROUND($M56*9%,2)+ROUND(((2800-$M56)/$L56)*$N56,2))*'umowa o pracę'!$E$8,2),0)))),0)))&gt;$J56,$J56,IF(AND($K56=1,$I56&gt;0),ROUND(IF($L56+$M56&gt;=2800,2800*'umowa o pracę'!$E$8,($L56+$M56)*'umowa o pracę'!$E$8),2)+IF($M56=0,ROUND(IF($L56&gt;2800,ROUND($O56/$L56*2800,2),$O56)*'umowa o pracę'!$E$8,2),ROUND(IF($L56&gt;2800,ROUND($O56/$L56*2800,2),$O56)*'umowa o pracę'!$E$8,2)),ROUND(IF($L56+$M56&gt;=2800,2800*'umowa o pracę'!$E$8,($L56+$M56)*'umowa o pracę'!$E$8),2)-IF(AND($M56=0,I56&gt;0),ROUND(ROUND(IF($L56&gt;2800,ROUND($N56/$L56*2800,2),$N56),2)*'umowa o pracę'!$E$8,2),IF($M56&gt;0,IF($L56+$M56&lt;2800,ROUND(ROUND($N56+ROUND($M56*9%,2),2)*'umowa o pracę'!$E$8,2),IF(AND($L56+$M56&gt;=2800,$M56&lt;2800,$L56&lt;2800),ROUND((ROUND(((2800-$M56)/$L56)*$N56,2)+ROUND($M56*9%,2))*'umowa o pracę'!$E$8,2),IF(AND($L56+$M56&gt;=2800,$M56&gt;=2800),ROUND((ROUND(2800*9%,2))*'umowa o pracę'!$E$8,2),IF(AND($L56+$M56&gt;=2800,$L56&gt;=2800,$M56&lt;2800),ROUND((ROUND($M56*9%,2)+ROUND(((2800-$M56)/$L56)*$N56,2))*'umowa o pracę'!$E$8,2),0)))),0)))))</f>
        <v>0</v>
      </c>
      <c r="S56" s="32">
        <f>IF('umowa o pracę'!$E$7=2020,IF(IF($K56=1,IF($M56=0,ROUND(IF($L56&gt;2600,ROUND($N56/$L56*2600,2),$N56)*'umowa o pracę'!$E$8,2),IF($L56+$M56&lt;2600,ROUND(ROUND($N56+ROUND($M56*9%,2),2)*'umowa o pracę'!$E$8,2),IF(AND($L56+$M56&gt;=2600,$L56&lt;2600),ROUND((ROUND($N56+ROUND((2600-$L56)*9%,2),2))*'umowa o pracę'!$E$8,2),IF(AND($L56+$M56&gt;=2600,$L56&gt;=2600),ROUND(ROUND($N56/$L56*2600,2)*'umowa o pracę'!$E$8,2),0)))),0)&gt;$H56,$H56,IF($K56=1,IF($M56=0,ROUND(IF($L56&gt;2600,ROUND($N56/$L56*2600,2),$N56)*'umowa o pracę'!$E$8,2),IF($L56+$M56&lt;2600,ROUND(ROUND($N56+ROUND($M56*9%,2),2)*'umowa o pracę'!$E$8,2),IF(AND($L56+$M56&gt;=2600,$L56&lt;2600),ROUND((ROUND($N56+ROUND((2600-$L56)*9%,2),2))*'umowa o pracę'!$E$8,2),IF(AND($L56+$M56&gt;=2600,$L56&gt;=2600),ROUND(ROUND($N56/$L56*2600,2)*'umowa o pracę'!$E$8,2),0)))),0)),IF('umowa o pracę'!$E$7=2021,IF(IF($K56=1,IF($M56=0,ROUND(IF($L56&gt;2800,ROUND($N56/$L56*2800,2),$N56)*'umowa o pracę'!$E$8,2),IF($L56+$M56&lt;2800,ROUND(ROUND($N56+ROUND($M56*9%,2),2)*'umowa o pracę'!$E$8,2),IF(AND($L56+$M56&gt;=2800,$L56&lt;2800),ROUND((ROUND($N56+ROUND((2800-$L56)*9%,2),2))*'umowa o pracę'!$E$8,2),IF(AND($L56+$M56&gt;=2800,$L56&gt;=2800),ROUND(ROUND($N56/$L56*2800,2)*'umowa o pracę'!$E$8,2),0)))),0)&gt;$H56,$H56,IF($K56=1,IF($M56=0,ROUND(IF($L56&gt;2800,ROUND($N56/$L56*2800,2),$N56)*'umowa o pracę'!$E$8,2),IF($L56+$M56&lt;2800,ROUND(ROUND($N56+ROUND($M56*9%,2),2)*'umowa o pracę'!$E$8,2),IF(AND($L56+$M56&gt;=2800,$L56&lt;2800),ROUND((ROUND($N56+ROUND((2800-$L56)*9%,2),2))*'umowa o pracę'!$E$8,2),IF(AND($L56+$M56&gt;=2800,$L56&gt;=2800),ROUND(ROUND($N56/$L56*2800,2)*'umowa o pracę'!$E$8,2),0)))),0)),0))</f>
        <v>0</v>
      </c>
      <c r="T56" s="32">
        <f>IF('umowa o pracę'!$E$7=2020,IF(IF($K56=1,IF($M56=0,ROUND(IF($L56&gt;2600,ROUND($O56/$L56*2600,2),$O56)*'umowa o pracę'!$E$8,2),ROUND(IF($L56&gt;2600,ROUND($O56/$L56*2600,2),$O56)*'umowa o pracę'!$E$8,2)),0)&gt;$I56,$I56,IF($K56=1,IF($M56=0,ROUND(IF($L56&gt;2600,ROUND($O56/$L56*2600,2),$O56)*'umowa o pracę'!$E$8,2),ROUND(IF($L56&gt;2600,ROUND($O56/$L56*2600,2),$O56)*'umowa o pracę'!$E$8,2)),0)),IF('umowa o pracę'!$E$7=2021,IF(IF($K56=1,IF($M56=0,ROUND(IF($L56&gt;2800,ROUND($O56/$L56*2800,2),$O56)*'umowa o pracę'!$E$8,2),ROUND(IF($L56&gt;2800,ROUND($O56/$L56*2800,2),$O56)*'umowa o pracę'!$E$8,2)),0)&gt;$I56,$I56,IF($K56=1,IF($M56=0,ROUND(IF($L56&gt;2800,ROUND($O56/$L56*2800,2),$O56)*'umowa o pracę'!$E$8,2),ROUND(IF($L56&gt;2800,ROUND($O56/$L56*2800,2),$O56)*'umowa o pracę'!$E$8,2)),0)),0))</f>
        <v>0</v>
      </c>
      <c r="U56" s="51">
        <f>IF('umowa o pracę'!$E$7=2020,$Q56,IF('umowa o pracę'!$E$7=2021,$R56,0))</f>
        <v>0</v>
      </c>
      <c r="V56" s="53">
        <f t="shared" si="0"/>
        <v>1</v>
      </c>
      <c r="W56" s="54">
        <f>IF('umowa o pracę'!$E$6&lt;2,0,$L56)</f>
        <v>0</v>
      </c>
      <c r="X56" s="54">
        <f>IF('umowa o pracę'!$E$6&lt;2,0,$M56)</f>
        <v>0</v>
      </c>
      <c r="Y56" s="55">
        <f>IF('umowa o pracę'!$E$6&lt;2,0,$N56)</f>
        <v>0</v>
      </c>
      <c r="Z56" s="55">
        <f>IF('umowa o pracę'!$E$6&lt;2,0,$O56)</f>
        <v>0</v>
      </c>
      <c r="AA56" s="32">
        <f>IF('umowa o pracę'!$E$7=2020,ROUND(IF($W56&gt;=2600,2600*'umowa o pracę'!$E$8,$W56*'umowa o pracę'!$E$8),2),IF('umowa o pracę'!$E$7=2021,ROUND(IF($W56&gt;=2800,2800*'umowa o pracę'!$E$8,$W56*'umowa o pracę'!$E$8),2),0))</f>
        <v>0</v>
      </c>
      <c r="AB56" s="32">
        <f>IF(IF(IF(AND($V56=1,$I56&gt;0),ROUND(IF($W56+$X56&gt;=2600,2600*'umowa o pracę'!$E$8,($W56+$X56)*'umowa o pracę'!$E$8),2)+IF($X56=0,ROUND(IF($W56&gt;2600,ROUND($Z56/$W56*2600,2),$Z56)*'umowa o pracę'!$E$8,2),ROUND(IF($W56&gt;2600,ROUND($Z56/$W56*2600,2),$Z56)*'umowa o pracę'!$E$8,2)),ROUND(IF($W56+$X56&gt;=2600,2600*'umowa o pracę'!$E$8,($W56+$X56)*'umowa o pracę'!$E$8),2)-IF($X56=0,ROUND(ROUND(IF($W56&gt;2600,ROUND($Y56/$W56*2600,2),$Y56),2)*'umowa o pracę'!$E$8,2),IF($X56&gt;0,IF($W56+$X56&lt;2600,ROUND(ROUND($Y56+ROUND($X56*9%,2),2)*'umowa o pracę'!$E$8,2),IF(AND($W56+$X56&gt;=2600,$X56&lt;2600,$W56&lt;2600),ROUND((ROUND(((2600-$X56)/$W56)*$Y56,2)+ROUND($X56*9%,2))*'umowa o pracę'!$E$8,2),IF(AND($W56+$X56&gt;=2600,$X56&gt;=2600),ROUND((ROUND(2600*9%,2))*'umowa o pracę'!$E$8,2),IF(AND($W56+$X56&gt;=2600,$W56&gt;=2600,$X56&lt;2600),ROUND((ROUND($X56*9%,2)+ROUND(((2600-$X56)/$W56)*$Y56,2))*'umowa o pracę'!$E$8,2),0)))),0)))&gt;$J56,$J56,IF(AND($V56=1,$I56&gt;0),ROUND(IF($W56+$X56&gt;=2600,2600*'umowa o pracę'!$E$8,($W56+$X56)*'umowa o pracę'!$E$8),2)+IF($X56=0,ROUND(IF($W56&gt;2600,ROUND($Z56/$W56*2600,2),$Z56)*'umowa o pracę'!$E$8,2),ROUND(IF($W56&gt;2600,ROUND($Z56/$W56*2600,2),$Z56)*'umowa o pracę'!$E$8,2)),ROUND(IF($W56+$X56&gt;=2600,2600*'umowa o pracę'!$E$8,($W56+$X56)*'umowa o pracę'!$E$8),2)-IF($X56=0,ROUND(ROUND(IF($W56&gt;2600,ROUND($Y56/$W56*2600,2),$Y56),2)*'umowa o pracę'!$E$8,2),IF($X56&gt;0,IF($W56+$X56&lt;2600,ROUND(ROUND($Y56+ROUND($X56*9%,2),2)*'umowa o pracę'!$E$8,2),IF(AND($W56+$X56&gt;=2600,$X56&lt;2600,$W56&lt;2600),ROUND((ROUND(((2600-$X56)/$W56)*$Y56,2)+ROUND($X56*9%,2))*'umowa o pracę'!$E$8,2),IF(AND($W56+$X56&gt;=2600,$X56&gt;=2600),ROUND((ROUND(2600*9%,2))*'umowa o pracę'!$E$8,2),IF(AND($W56+$X56&gt;=2600,$W56&gt;=2600,$X56&lt;2600),ROUND((ROUND($X56*9%,2)+ROUND(((2600-$X56)/$W56)*$Y56,2))*'umowa o pracę'!$E$8,2),0)))),0))))&gt;$J56,$J56,IF(IF(AND($V56=1,$I56&gt;0),ROUND(IF($W56+$X56&gt;=2600,2600*'umowa o pracę'!$E$8,($W56+$X56)*'umowa o pracę'!$E$8),2)+IF($X56=0,ROUND(IF($W56&gt;2600,ROUND($Z56/$W56*2600,2),$Z56)*'umowa o pracę'!$E$8,2),ROUND(IF($W56&gt;2600,ROUND($Z56/$W56*2600,2),$Z56)*'umowa o pracę'!$E$8,2)),ROUND(IF($W56+$X56&gt;=2600,2600*'umowa o pracę'!$E$8,($W56+$X56)*'umowa o pracę'!$E$8),2)-IF($X56=0,ROUND(ROUND(IF($W56&gt;2600,ROUND($Y56/$W56*2600,2),$Y56),2)*'umowa o pracę'!$E$8,2),IF($X56&gt;0,IF($W56+$X56&lt;2600,ROUND(ROUND($Y56+ROUND($X56*9%,2),2)*'umowa o pracę'!$E$8,2),IF(AND($W56+$X56&gt;=2600,$X56&lt;2600,$W56&lt;2600),ROUND((ROUND(((2600-$X56)/$W56)*$Y56,2)+ROUND($X56*9%,2))*'umowa o pracę'!$E$8,2),IF(AND($W56+$X56&gt;=2600,$X56&gt;=2600),ROUND((ROUND(2600*9%,2))*'umowa o pracę'!$E$8,2),IF(AND($W56+$X56&gt;=2600,$W56&gt;=2600,$X56&lt;2600),ROUND((ROUND($X56*9%,2)+ROUND(((2600-$X56)/$W56)*$Y56,2))*'umowa o pracę'!$E$8,2),0)))),0)))&gt;$J56,$J56,IF(AND($V56=1,$I56&gt;0),ROUND(IF($W56+$X56&gt;=2600,2600*'umowa o pracę'!$E$8,($W56+$X56)*'umowa o pracę'!$E$8),2)+IF($X56=0,ROUND(IF($W56&gt;2600,ROUND($Z56/$W56*2600,2),$Z56)*'umowa o pracę'!$E$8,2),ROUND(IF($W56&gt;2600,ROUND($Z56/$W56*2600,2),$Z56)*'umowa o pracę'!$E$8,2)),ROUND(IF($W56+$X56&gt;=2600,2600*'umowa o pracę'!$E$8,($W56+$X56)*'umowa o pracę'!$E$8),2)-IF(AND($X56=0,I56&gt;0),ROUND(ROUND(IF($W56&gt;2600,ROUND($Y56/$W56*2600,2),$Y56),2)*'umowa o pracę'!$E$8,2),IF($X56&gt;0,IF($W56+$X56&lt;2600,ROUND(ROUND($Y56+ROUND($X56*9%,2),2)*'umowa o pracę'!$E$8,2),IF(AND($W56+$X56&gt;=2600,$X56&lt;2600,$W56&lt;2600),ROUND((ROUND(((2600-$X56)/$W56)*$Y56,2)+ROUND($X56*9%,2))*'umowa o pracę'!$E$8,2),IF(AND($W56+$X56&gt;=2600,$X56&gt;=2600),ROUND((ROUND(2600*9%,2))*'umowa o pracę'!$E$8,2),IF(AND($W56+$X56&gt;=2600,$W56&gt;=2600,$X56&lt;2600),ROUND((ROUND($X56*9%,2)+ROUND(((2600-$X56)/$W56)*$Y56,2))*'umowa o pracę'!$E$8,2),0)))),0)))))</f>
        <v>0</v>
      </c>
      <c r="AC56" s="32">
        <f>IF(IF(IF(AND($V56=1,$I56&gt;0),ROUND(IF($W56+$X56&gt;=2800,2800*'umowa o pracę'!$E$8,($W56+$X56)*'umowa o pracę'!$E$8),2)+IF($X56=0,ROUND(IF($W56&gt;2800,ROUND($Z56/$W56*2800,2),$Z56)*'umowa o pracę'!$E$8,2),ROUND(IF($W56&gt;2800,ROUND($Z56/$W56*2800,2),$Z56)*'umowa o pracę'!$E$8,2)),ROUND(IF($W56+$X56&gt;=2800,2800*'umowa o pracę'!$E$8,($W56+$X56)*'umowa o pracę'!$E$8),2)-IF($X56=0,ROUND(ROUND(IF($W56&gt;2800,ROUND($Y56/$W56*2800,2),$Y56),2)*'umowa o pracę'!$E$8,2),IF($X56&gt;0,IF($W56+$X56&lt;2800,ROUND(ROUND($Y56+ROUND($X56*9%,2),2)*'umowa o pracę'!$E$8,2),IF(AND($W56+$X56&gt;=2800,$X56&lt;2800,$W56&lt;2800),ROUND((ROUND(((2800-$X56)/$W56)*$Y56,2)+ROUND($X56*9%,2))*'umowa o pracę'!$E$8,2),IF(AND($W56+$X56&gt;=2800,$X56&gt;=2800),ROUND((ROUND(2800*9%,2))*'umowa o pracę'!$E$8,2),IF(AND($W56+$X56&gt;=2800,$W56&gt;=2800,$X56&lt;2800),ROUND((ROUND($X56*9%,2)+ROUND(((2800-$X56)/$W56)*$Y56,2))*'umowa o pracę'!$E$8,2),0)))),0)))&gt;$J56,$J56,IF(AND($V56=1,$I56&gt;0),ROUND(IF($W56+$X56&gt;=2800,2800*'umowa o pracę'!$E$8,($W56+$X56)*'umowa o pracę'!$E$8),2)+IF($X56=0,ROUND(IF($W56&gt;2800,ROUND($Z56/$W56*2800,2),$Z56)*'umowa o pracę'!$E$8,2),ROUND(IF($W56&gt;2800,ROUND($Z56/$W56*2800,2),$Z56)*'umowa o pracę'!$E$8,2)),ROUND(IF($W56+$X56&gt;=2800,2800*'umowa o pracę'!$E$8,($W56+$X56)*'umowa o pracę'!$E$8),2)-IF($X56=0,ROUND(ROUND(IF($W56&gt;2800,ROUND($Y56/$W56*2800,2),$Y56),2)*'umowa o pracę'!$E$8,2),IF($X56&gt;0,IF($W56+$X56&lt;2800,ROUND(ROUND($Y56+ROUND($X56*9%,2),2)*'umowa o pracę'!$E$8,2),IF(AND($W56+$X56&gt;=2800,$X56&lt;2800,$W56&lt;2800),ROUND((ROUND(((2800-$X56)/$W56)*$Y56,2)+ROUND($X56*9%,2))*'umowa o pracę'!$E$8,2),IF(AND($W56+$X56&gt;=2800,$X56&gt;=2800),ROUND((ROUND(2800*9%,2))*'umowa o pracę'!$E$8,2),IF(AND($W56+$X56&gt;=2800,$W56&gt;=2800,$X56&lt;2800),ROUND((ROUND($X56*9%,2)+ROUND(((2800-$X56)/$W56)*$Y56,2))*'umowa o pracę'!$E$8,2),0)))),0))))&gt;$J56,$J56,IF(IF(AND($V56=1,$I56&gt;0),ROUND(IF($W56+$X56&gt;=2800,2800*'umowa o pracę'!$E$8,($W56+$X56)*'umowa o pracę'!$E$8),2)+IF($X56=0,ROUND(IF($W56&gt;2800,ROUND($Z56/$W56*2800,2),$Z56)*'umowa o pracę'!$E$8,2),ROUND(IF($W56&gt;2800,ROUND($Z56/$W56*2800,2),$Z56)*'umowa o pracę'!$E$8,2)),ROUND(IF($W56+$X56&gt;=2800,2800*'umowa o pracę'!$E$8,($W56+$X56)*'umowa o pracę'!$E$8),2)-IF($X56=0,ROUND(ROUND(IF($W56&gt;2800,ROUND($Y56/$W56*2800,2),$Y56),2)*'umowa o pracę'!$E$8,2),IF($X56&gt;0,IF($W56+$X56&lt;2800,ROUND(ROUND($Y56+ROUND($X56*9%,2),2)*'umowa o pracę'!$E$8,2),IF(AND($W56+$X56&gt;=2800,$X56&lt;2800,$W56&lt;2800),ROUND((ROUND(((2800-$X56)/$W56)*$Y56,2)+ROUND($X56*9%,2))*'umowa o pracę'!$E$8,2),IF(AND($W56+$X56&gt;=2800,$X56&gt;=2800),ROUND((ROUND(2800*9%,2))*'umowa o pracę'!$E$8,2),IF(AND($W56+$X56&gt;=2800,$W56&gt;=2800,$X56&lt;2800),ROUND((ROUND($X56*9%,2)+ROUND(((2800-$X56)/$W56)*$Y56,2))*'umowa o pracę'!$E$8,2),0)))),0)))&gt;$J56,$J56,IF(AND($V56=1,$I56&gt;0),ROUND(IF($W56+$X56&gt;=2800,2800*'umowa o pracę'!$E$8,($W56+$X56)*'umowa o pracę'!$E$8),2)+IF($X56=0,ROUND(IF($W56&gt;2800,ROUND($Z56/$W56*2800,2),$Z56)*'umowa o pracę'!$E$8,2),ROUND(IF($W56&gt;2800,ROUND($Z56/$W56*2800,2),$Z56)*'umowa o pracę'!$E$8,2)),ROUND(IF($W56+$X56&gt;=2800,2800*'umowa o pracę'!$E$8,($W56+$X56)*'umowa o pracę'!$E$8),2)-IF(AND($X56=0,I56&gt;0),ROUND(ROUND(IF($W56&gt;2800,ROUND($Y56/$W56*2800,2),$Y56),2)*'umowa o pracę'!$E$8,2),IF($X56&gt;0,IF($W56+$X56&lt;2800,ROUND(ROUND($Y56+ROUND($X56*9%,2),2)*'umowa o pracę'!$E$8,2),IF(AND($W56+$X56&gt;=2800,$X56&lt;2800,$W56&lt;2800),ROUND((ROUND(((2800-$X56)/$W56)*$Y56,2)+ROUND($X56*9%,2))*'umowa o pracę'!$E$8,2),IF(AND($W56+$X56&gt;=2800,$X56&gt;=2800),ROUND((ROUND(2800*9%,2))*'umowa o pracę'!$E$8,2),IF(AND($W56+$X56&gt;=2800,$W56&gt;=2800,$X56&lt;2800),ROUND((ROUND($X56*9%,2)+ROUND(((2800-$X56)/$W56)*$Y56,2))*'umowa o pracę'!$E$8,2),0)))),0)))))</f>
        <v>0</v>
      </c>
      <c r="AD56" s="32">
        <f>IF('umowa o pracę'!$E$7=2020,IF(IF($V56=1,IF($X56=0,ROUND(IF($W56&gt;2600,ROUND($Y56/$W56*2600,2),$Y56)*'umowa o pracę'!$E$8,2),IF($W56+$X56&lt;2600,ROUND(ROUND($Y56+ROUND($X56*9%,2),2)*'umowa o pracę'!$E$8,2),IF(AND($W56+$X56&gt;=2600,$W56&lt;2600),ROUND((ROUND($Y56+ROUND((2600-$W56)*9%,2),2))*'umowa o pracę'!$E$8,2),IF(AND($W56+$X56&gt;=2600,$W56&gt;=2600),ROUND(ROUND($Y56/$W56*2600,2)*'umowa o pracę'!$E$8,2),0)))),0)&gt;$H56,$H56,IF($V56=1,IF($X56=0,ROUND(IF($W56&gt;2600,ROUND($Y56/$W56*2600,2),$Y56)*'umowa o pracę'!$E$8,2),IF($W56+$X56&lt;2600,ROUND(ROUND($Y56+ROUND($X56*9%,2),2)*'umowa o pracę'!$E$8,2),IF(AND($W56+$X56&gt;=2600,$W56&lt;2600),ROUND((ROUND($Y56+ROUND((2600-$W56)*9%,2),2))*'umowa o pracę'!$E$8,2),IF(AND($W56+$X56&gt;=2600,$W56&gt;=2600),ROUND(ROUND($Y56/$W56*2600,2)*'umowa o pracę'!$E$8,2),0)))),0)),IF('umowa o pracę'!$E$7=2021,IF(IF($V56=1,IF($X56=0,ROUND(IF($W56&gt;2800,ROUND($Y56/$W56*2800,2),$Y56)*'umowa o pracę'!$E$8,2),IF($W56+$X56&lt;2800,ROUND(ROUND($Y56+ROUND($X56*9%,2),2)*'umowa o pracę'!$E$8,2),IF(AND($W56+$X56&gt;=2800,$W56&lt;2800),ROUND((ROUND($Y56+ROUND((2800-$W56)*9%,2),2))*'umowa o pracę'!$E$8,2),IF(AND($W56+$X56&gt;=2800,$W56&gt;=2800),ROUND(ROUND($Y56/$W56*2800,2)*'umowa o pracę'!$E$8,2),0)))),0)&gt;$H56,$H56,IF($V56=1,IF($X56=0,ROUND(IF($W56&gt;2800,ROUND($Y56/$W56*2800,2),$Y56)*'umowa o pracę'!$E$8,2),IF($W56+$X56&lt;2800,ROUND(ROUND($Y56+ROUND($X56*9%,2),2)*'umowa o pracę'!$E$8,2),IF(AND($W56+$X56&gt;=2800,$W56&lt;2800),ROUND((ROUND($Y56+ROUND((2800-$W56)*9%,2),2))*'umowa o pracę'!$E$8,2),IF(AND($W56+$X56&gt;=2800,$W56&gt;=2800),ROUND(ROUND($Y56/$W56*2800,2)*'umowa o pracę'!$E$8,2),0)))),0)),0))</f>
        <v>0</v>
      </c>
      <c r="AE56" s="32">
        <f>IF('umowa o pracę'!$E$7=2020,IF(IF($V56=1,IF($X56=0,ROUND(IF($W56&gt;2600,ROUND($Z56/$W56*2600,2),$Z56)*'umowa o pracę'!$E$8,2),ROUND(IF($W56&gt;2600,ROUND($Z56/$W56*2600,2),$Z56)*'umowa o pracę'!$E$8,2)),0)&gt;$I56,$I56,IF($V56=1,IF($X56=0,ROUND(IF($W56&gt;2600,ROUND($Z56/$W56*2600,2),$Z56)*'umowa o pracę'!$E$8,2),ROUND(IF($W56&gt;2600,ROUND($Z56/$W56*2600,2),$Z56)*'umowa o pracę'!$E$8,2)),0)),IF('umowa o pracę'!$E$7=2021,IF(IF($V56=1,IF($X56=0,ROUND(IF($W56&gt;2800,ROUND($Z56/$W56*2800,2),$Z56)*'umowa o pracę'!$E$8,2),ROUND(IF($W56&gt;2800,ROUND($Z56/$W56*2800,2),$Z56)*'umowa o pracę'!$E$8,2)),0)&gt;$I56,$I56,IF($V56=1,IF($X56=0,ROUND(IF($W56&gt;2800,ROUND($Z56/$W56*2800,2),$Z56)*'umowa o pracę'!$E$8,2),ROUND(IF($W56&gt;2800,ROUND($Z56/$W56*2800,2),$Z56)*'umowa o pracę'!$E$8,2)),0)),0))</f>
        <v>0</v>
      </c>
      <c r="AF56" s="56">
        <f>IF('umowa o pracę'!$E$7=2020,$AB56,IF('umowa o pracę'!$E$7=2021,$AC56,0))</f>
        <v>0</v>
      </c>
      <c r="AG56" s="53">
        <f t="shared" si="1"/>
        <v>1</v>
      </c>
      <c r="AH56" s="39">
        <f>IF('umowa o pracę'!$E$6&lt;3,0,$L56)</f>
        <v>0</v>
      </c>
      <c r="AI56" s="39">
        <f>IF('umowa o pracę'!$E$6&lt;3,0,$M56)</f>
        <v>0</v>
      </c>
      <c r="AJ56" s="55">
        <f>IF('umowa o pracę'!$E$6&lt;3,0,$N56)</f>
        <v>0</v>
      </c>
      <c r="AK56" s="55">
        <f>IF('umowa o pracę'!$E$6&lt;3,0,$O56)</f>
        <v>0</v>
      </c>
      <c r="AL56" s="32">
        <f>IF('umowa o pracę'!$E$7=2020,ROUND(IF($AH56&gt;=2600,2600*'umowa o pracę'!$E$8,$AH56*'umowa o pracę'!$E$8),2),IF('umowa o pracę'!$E$7=2021,ROUND(IF($AH56&gt;=2800,2800*'umowa o pracę'!$E$8,$AH56*'umowa o pracę'!$E$8),2),0))</f>
        <v>0</v>
      </c>
      <c r="AM56" s="32">
        <f>IF(IF(IF(AND($AG56=1,$I56&gt;0),ROUND(IF($AH56+$AI56&gt;=2600,2600*'umowa o pracę'!$E$8,($AH56+$AI56)*'umowa o pracę'!$E$8),2)+IF($AI56=0,ROUND(IF($AH56&gt;2600,ROUND($AK56/$AH56*2600,2),$AK56)*'umowa o pracę'!$E$8,2),ROUND(IF($AH56&gt;2600,ROUND($AK56/$AH56*2600,2),$AK56)*'umowa o pracę'!$E$8,2)),ROUND(IF($AH56+$AI56&gt;=2600,2600*'umowa o pracę'!$E$8,($AH56+$AI56)*'umowa o pracę'!$E$8),2)-IF($AI56=0,ROUND(ROUND(IF($AH56&gt;2600,ROUND($AJ56/$AH56*2600,2),$AJ56),2)*'umowa o pracę'!$E$8,2),IF($AI56&gt;0,IF($AH56+$AI56&lt;2600,ROUND(ROUND($AJ56+ROUND($AI56*9%,2),2)*'umowa o pracę'!$E$8,2),IF(AND($AH56+$AI56&gt;=2600,$AI56&lt;2600,$AH56&lt;2600),ROUND((ROUND(((2600-$AI56)/$AH56)*$AJ56,2)+ROUND($AI56*9%,2))*'umowa o pracę'!$E$8,2),IF(AND($AH56+$AI56&gt;=2600,$AI56&gt;=2600),ROUND((ROUND(2600*9%,2))*'umowa o pracę'!$E$8,2),IF(AND($AH56+$AI56&gt;=2600,$AH56&gt;=2600,$AI56&lt;2600),ROUND((ROUND($AI56*9%,2)+ROUND(((2600-$AI56)/$AH56)*$AJ56,2))*'umowa o pracę'!$E$8,2),0)))),0)))&gt;$J56,$J56,IF(AND($AG56=1,$I56&gt;0),ROUND(IF($AH56+$AI56&gt;=2600,2600*'umowa o pracę'!$E$8,($AH56+$AI56)*'umowa o pracę'!$E$8),2)+IF($AI56=0,ROUND(IF($AH56&gt;2600,ROUND($AK56/$AH56*2600,2),$AK56)*'umowa o pracę'!$E$8,2),ROUND(IF($AH56&gt;2600,ROUND($AK56/$AH56*2600,2),$AK56)*'umowa o pracę'!$E$8,2)),ROUND(IF($AH56+$AI56&gt;=2600,2600*'umowa o pracę'!$E$8,($AH56+$AI56)*'umowa o pracę'!$E$8),2)-IF($AI56=0,ROUND(ROUND(IF($AH56&gt;2600,ROUND($AJ56/$AH56*2600,2),$AJ56),2)*'umowa o pracę'!$E$8,2),IF($AI56&gt;0,IF($AH56+$AI56&lt;2600,ROUND(ROUND($AJ56+ROUND($AI56*9%,2),2)*'umowa o pracę'!$E$8,2),IF(AND($AH56+$AI56&gt;=2600,$AI56&lt;2600,$AH56&lt;2600),ROUND((ROUND(((2600-$AI56)/$AH56)*$AJ56,2)+ROUND($AI56*9%,2))*'umowa o pracę'!$E$8,2),IF(AND($AH56+$AI56&gt;=2600,$AI56&gt;=2600),ROUND((ROUND(2600*9%,2))*'umowa o pracę'!$E$8,2),IF(AND($AH56+$AI56&gt;=2600,$AH56&gt;=2600,$AI56&lt;2600),ROUND((ROUND($AI56*9%,2)+ROUND(((2600-$AI56)/$AH56)*$AJ56,2))*'umowa o pracę'!$E$8,2),0)))),0))))&gt;$J56,$J56,IF(IF(AND($AG56=1,$I56&gt;0),ROUND(IF($AH56+$AI56&gt;=2600,2600*'umowa o pracę'!$E$8,($AH56+$AI56)*'umowa o pracę'!$E$8),2)+IF($AI56=0,ROUND(IF($AH56&gt;2600,ROUND($AK56/$AH56*2600,2),$AK56)*'umowa o pracę'!$E$8,2),ROUND(IF($AH56&gt;2600,ROUND($AK56/$AH56*2600,2),$AK56)*'umowa o pracę'!$E$8,2)),ROUND(IF($AH56+$AI56&gt;=2600,2600*'umowa o pracę'!$E$8,($AH56+$AI56)*'umowa o pracę'!$E$8),2)-IF($AI56=0,ROUND(ROUND(IF($AH56&gt;2600,ROUND($AJ56/$AH56*2600,2),$AJ56),2)*'umowa o pracę'!$E$8,2),IF($AI56&gt;0,IF($AH56+$AI56&lt;2600,ROUND(ROUND($AJ56+ROUND($AI56*9%,2),2)*'umowa o pracę'!$E$8,2),IF(AND($AH56+$AI56&gt;=2600,$AI56&lt;2600,$AH56&lt;2600),ROUND((ROUND(((2600-$AI56)/$AH56)*$AJ56,2)+ROUND($AI56*9%,2))*'umowa o pracę'!$E$8,2),IF(AND($AH56+$AI56&gt;=2600,$AI56&gt;=2600),ROUND((ROUND(2600*9%,2))*'umowa o pracę'!$E$8,2),IF(AND($AH56+$AI56&gt;=2600,$AH56&gt;=2600,$AI56&lt;2600),ROUND((ROUND($AI56*9%,2)+ROUND(((2600-$AI56)/$AH56)*$AJ56,2))*'umowa o pracę'!$E$8,2),0)))),0)))&gt;$J56,$J56,IF(AND($AG56=1,$I56&gt;0),ROUND(IF($AH56+$AI56&gt;=2600,2600*'umowa o pracę'!$E$8,($AH56+$AI56)*'umowa o pracę'!$E$8),2)+IF($AI56=0,ROUND(IF($AH56&gt;2600,ROUND($AK56/$AH56*2600,2),$AK56)*'umowa o pracę'!$E$8,2),ROUND(IF($AH56&gt;2600,ROUND($AK56/$AH56*2600,2),$AK56)*'umowa o pracę'!$E$8,2)),ROUND(IF($AH56+$AI56&gt;=2600,2600*'umowa o pracę'!$E$8,($AH56+$AI56)*'umowa o pracę'!$E$8),2)-IF(AND($AI56=0,I56&gt;0),ROUND(ROUND(IF($AH56&gt;2600,ROUND($AJ56/$AH56*2600,2),$AJ56),2)*'umowa o pracę'!$E$8,2),IF($AI56&gt;0,IF($AH56+$AI56&lt;2600,ROUND(ROUND($AJ56+ROUND($AI56*9%,2),2)*'umowa o pracę'!$E$8,2),IF(AND($AH56+$AI56&gt;=2600,$AI56&lt;2600,$AH56&lt;2600),ROUND((ROUND(((2600-$AI56)/$AH56)*$AJ56,2)+ROUND($AI56*9%,2))*'umowa o pracę'!$E$8,2),IF(AND($AH56+$AI56&gt;=2600,$AI56&gt;=2600),ROUND((ROUND(2600*9%,2))*'umowa o pracę'!$E$8,2),IF(AND($AH56+$AI56&gt;=2600,$AH56&gt;=2600,$AI56&lt;2600),ROUND((ROUND($AI56*9%,2)+ROUND(((2600-$AI56)/$AH56)*$AJ56,2))*'umowa o pracę'!$E$8,2),0)))),0)))))</f>
        <v>0</v>
      </c>
      <c r="AN56" s="32">
        <f>IF(IF(IF(AND($AG56=1,$I56&gt;0),ROUND(IF($AH56+$AI56&gt;=2800,2800*'umowa o pracę'!$E$8,($AH56+$AI56)*'umowa o pracę'!$E$8),2)+IF($AI56=0,ROUND(IF($AH56&gt;2800,ROUND($AK56/$AH56*2800,2),$AK56)*'umowa o pracę'!$E$8,2),ROUND(IF($AH56&gt;2800,ROUND($AK56/$AH56*2800,2),$AK56)*'umowa o pracę'!$E$8,2)),ROUND(IF($AH56+$AI56&gt;=2800,2800*'umowa o pracę'!$E$8,($AH56+$AI56)*'umowa o pracę'!$E$8),2)-IF($AI56=0,ROUND(ROUND(IF($AH56&gt;2800,ROUND($AJ56/$AH56*2800,2),$AJ56),2)*'umowa o pracę'!$E$8,2),IF($AI56&gt;0,IF($AH56+$AI56&lt;2800,ROUND(ROUND($AJ56+ROUND($AI56*9%,2),2)*'umowa o pracę'!$E$8,2),IF(AND($AH56+$AI56&gt;=2800,$AI56&lt;2800,$AH56&lt;2800),ROUND((ROUND(((2800-$AI56)/$AH56)*$AJ56,2)+ROUND($AI56*9%,2))*'umowa o pracę'!$E$8,2),IF(AND($AH56+$AI56&gt;=2800,$AI56&gt;=2800),ROUND((ROUND(2800*9%,2))*'umowa o pracę'!$E$8,2),IF(AND($AH56+$AI56&gt;=2800,$AH56&gt;=2800,$AI56&lt;2800),ROUND((ROUND($AI56*9%,2)+ROUND(((2800-$AI56)/$AH56)*$AJ56,2))*'umowa o pracę'!$E$8,2),0)))),0)))&gt;$J56,$J56,IF(AND($AG56=1,$I56&gt;0),ROUND(IF($AH56+$AI56&gt;=2800,2800*'umowa o pracę'!$E$8,($AH56+$AI56)*'umowa o pracę'!$E$8),2)+IF($AI56=0,ROUND(IF($AH56&gt;2800,ROUND($AK56/$AH56*2800,2),$AK56)*'umowa o pracę'!$E$8,2),ROUND(IF($AH56&gt;2800,ROUND($AK56/$AH56*2800,2),$AK56)*'umowa o pracę'!$E$8,2)),ROUND(IF($AH56+$AI56&gt;=2800,2800*'umowa o pracę'!$E$8,($AH56+$AI56)*'umowa o pracę'!$E$8),2)-IF($AI56=0,ROUND(ROUND(IF($AH56&gt;2800,ROUND($AJ56/$AH56*2800,2),$AJ56),2)*'umowa o pracę'!$E$8,2),IF($AI56&gt;0,IF($AH56+$AI56&lt;2800,ROUND(ROUND($AJ56+ROUND($AI56*9%,2),2)*'umowa o pracę'!$E$8,2),IF(AND($AH56+$AI56&gt;=2800,$AI56&lt;2800,$AH56&lt;2800),ROUND((ROUND(((2800-$AI56)/$AH56)*$AJ56,2)+ROUND($AI56*9%,2))*'umowa o pracę'!$E$8,2),IF(AND($AH56+$AI56&gt;=2800,$AI56&gt;=2800),ROUND((ROUND(2800*9%,2))*'umowa o pracę'!$E$8,2),IF(AND($AH56+$AI56&gt;=2800,$AH56&gt;=2800,$AI56&lt;2800),ROUND((ROUND($AI56*9%,2)+ROUND(((2800-$AI56)/$AH56)*$AJ56,2))*'umowa o pracę'!$E$8,2),0)))),0))))&gt;$J56,$J56,IF(IF(AND($AG56=1,$I56&gt;0),ROUND(IF($AH56+$AI56&gt;=2800,2800*'umowa o pracę'!$E$8,($AH56+$AI56)*'umowa o pracę'!$E$8),2)+IF($AI56=0,ROUND(IF($AH56&gt;2800,ROUND($AK56/$AH56*2800,2),$AK56)*'umowa o pracę'!$E$8,2),ROUND(IF($AH56&gt;2800,ROUND($AK56/$AH56*2800,2),$AK56)*'umowa o pracę'!$E$8,2)),ROUND(IF($AH56+$AI56&gt;=2800,2800*'umowa o pracę'!$E$8,($AH56+$AI56)*'umowa o pracę'!$E$8),2)-IF($AI56=0,ROUND(ROUND(IF($AH56&gt;2800,ROUND($AJ56/$AH56*2800,2),$AJ56),2)*'umowa o pracę'!$E$8,2),IF($AI56&gt;0,IF($AH56+$AI56&lt;2800,ROUND(ROUND($AJ56+ROUND($AI56*9%,2),2)*'umowa o pracę'!$E$8,2),IF(AND($AH56+$AI56&gt;=2800,$AI56&lt;2800,$AH56&lt;2800),ROUND((ROUND(((2800-$AI56)/$AH56)*$AJ56,2)+ROUND($AI56*9%,2))*'umowa o pracę'!$E$8,2),IF(AND($AH56+$AI56&gt;=2800,$AI56&gt;=2800),ROUND((ROUND(2800*9%,2))*'umowa o pracę'!$E$8,2),IF(AND($AH56+$AI56&gt;=2800,$AH56&gt;=2800,$AI56&lt;2800),ROUND((ROUND($AI56*9%,2)+ROUND(((2800-$AI56)/$AH56)*$AJ56,2))*'umowa o pracę'!$E$8,2),0)))),0)))&gt;$J56,$J56,IF(AND($AG56=1,$I56&gt;0),ROUND(IF($AH56+$AI56&gt;=2800,2800*'umowa o pracę'!$E$8,($AH56+$AI56)*'umowa o pracę'!$E$8),2)+IF($AI56=0,ROUND(IF($AH56&gt;2800,ROUND($AK56/$AH56*2800,2),$AK56)*'umowa o pracę'!$E$8,2),ROUND(IF($AH56&gt;2800,ROUND($AK56/$AH56*2800,2),$AK56)*'umowa o pracę'!$E$8,2)),ROUND(IF($AH56+$AI56&gt;=2800,2800*'umowa o pracę'!$E$8,($AH56+$AI56)*'umowa o pracę'!$E$8),2)-IF(AND($AI56=0,I56&gt;0),ROUND(ROUND(IF($AH56&gt;2800,ROUND($AJ56/$AH56*2800,2),$AJ56),2)*'umowa o pracę'!$E$8,2),IF($AI56&gt;0,IF($AH56+$AI56&lt;2800,ROUND(ROUND($AJ56+ROUND($AI56*9%,2),2)*'umowa o pracę'!$E$8,2),IF(AND($AH56+$AI56&gt;=2800,$AI56&lt;2800,$AH56&lt;2800),ROUND((ROUND(((2800-$AI56)/$AH56)*$AJ56,2)+ROUND($AI56*9%,2))*'umowa o pracę'!$E$8,2),IF(AND($AH56+$AI56&gt;=2800,$AI56&gt;=2800),ROUND((ROUND(2800*9%,2))*'umowa o pracę'!$E$8,2),IF(AND($AH56+$AI56&gt;=2800,$AH56&gt;=2800,$AI56&lt;2800),ROUND((ROUND($AI56*9%,2)+ROUND(((2800-$AI56)/$AH56)*$AJ56,2))*'umowa o pracę'!$E$8,2),0)))),0)))))</f>
        <v>0</v>
      </c>
      <c r="AO56" s="32">
        <f>IF('umowa o pracę'!$E$7=2020,IF(IF($AG56=1,IF($AI56=0,ROUND(IF($AH56&gt;2600,ROUND($AJ56/$AH56*2600,2),$AJ56)*'umowa o pracę'!$E$8,2),IF($AH56+$AI56&lt;2600,ROUND(ROUND($AJ56+ROUND($AI56*9%,2),2)*'umowa o pracę'!$E$8,2),IF(AND($AH56+$AI56&gt;=2600,$AH56&lt;2600),ROUND((ROUND($AJ56+ROUND((2600-$AH56)*9%,2),2))*'umowa o pracę'!$E$8,2),IF(AND($AH56+$AI56&gt;=2600,$AH56&gt;=2600),ROUND(ROUND($AJ56/$AH56*2600,2)*'umowa o pracę'!$E$8,2),0)))),0)&gt;$H56,$H56,IF($AG56=1,IF($AI56=0,ROUND(IF($AH56&gt;2600,ROUND($AJ56/$AH56*2600,2),$AJ56)*'umowa o pracę'!$E$8,2),IF($AH56+$AI56&lt;2600,ROUND(ROUND($AJ56+ROUND($AI56*9%,2),2)*'umowa o pracę'!$E$8,2),IF(AND($AH56+$AI56&gt;=2600,$AH56&lt;2600),ROUND((ROUND($AJ56+ROUND((2600-$AH56)*9%,2),2))*'umowa o pracę'!$E$8,2),IF(AND($AH56+$AI56&gt;=2600,$AH56&gt;=2600),ROUND(ROUND($AJ56/$AH56*2600,2)*'umowa o pracę'!$E$8,2),0)))),0)),IF('umowa o pracę'!$E$7=2021,IF(IF($AG56=1,IF($AI56=0,ROUND(IF($AH56&gt;2800,ROUND($AJ56/$AH56*2800,2),$AJ56)*'umowa o pracę'!$E$8,2),IF($AH56+$AI56&lt;2800,ROUND(ROUND($AJ56+ROUND($AI56*9%,2),2)*'umowa o pracę'!$E$8,2),IF(AND($AH56+$AI56&gt;=2800,$AH56&lt;2800),ROUND((ROUND($AJ56+ROUND((2800-$AH56)*9%,2),2))*'umowa o pracę'!$E$8,2),IF(AND($AH56+$AI56&gt;=2800,$AH56&gt;=2800),ROUND(ROUND($AJ56/$AH56*2800,2)*'umowa o pracę'!$E$8,2),0)))),0)&gt;$H56,$H56,IF($AG56=1,IF($AI56=0,ROUND(IF($AH56&gt;2800,ROUND($AJ56/$AH56*2800,2),$AJ56)*'umowa o pracę'!$E$8,2),IF($AH56+$AI56&lt;2800,ROUND(ROUND($AJ56+ROUND($AI56*9%,2),2)*'umowa o pracę'!$E$8,2),IF(AND($AH56+$AI56&gt;=2800,$AH56&lt;2800),ROUND((ROUND($AJ56+ROUND((2800-$AH56)*9%,2),2))*'umowa o pracę'!$E$8,2),IF(AND($AH56+$AI56&gt;=2800,$AH56&gt;=2800),ROUND(ROUND($AJ56/$AH56*2800,2)*'umowa o pracę'!$E$8,2),0)))),0)),0))</f>
        <v>0</v>
      </c>
      <c r="AP56" s="32">
        <f>IF('umowa o pracę'!$E$7=2020,IF(IF($AG56=1,IF($AI56=0,ROUND(IF($AH56&gt;2600,ROUND($AK56/$AH56*2600,2),$AK56)*'umowa o pracę'!$E$8,2),ROUND(IF($AH56&gt;2600,ROUND($AK56/$AH56*2600,2),$AK56)*'umowa o pracę'!$E$8,2)),0)&gt;$I56,$I56,IF($AG56=1,IF($AI56=0,ROUND(IF($AH56&gt;2600,ROUND($AK56/$AH56*2600,2),$AK56)*'umowa o pracę'!$E$8,2),ROUND(IF($AH56&gt;2600,ROUND($AK56/$AH56*2600,2),$AK56)*'umowa o pracę'!$E$8,2)),0)),IF('umowa o pracę'!$E$7=2021,IF(IF($AG56=1,IF($AI56=0,ROUND(IF($AH56&gt;2800,ROUND($AK56/$AH56*2800,2),$AK56)*'umowa o pracę'!$E$8,2),ROUND(IF($AH56&gt;2800,ROUND($AK56/$AH56*2800,2),$AK56)*'umowa o pracę'!$E$8,2)),0)&gt;$I56,$I56,IF($AG56=1,IF($AI56=0,ROUND(IF($AH56&gt;2800,ROUND($AK56/$AH56*2800,2),$AK56)*'umowa o pracę'!$E$8,2),ROUND(IF($AH56&gt;2800,ROUND($AK56/$AH56*2800,2),$AK56)*'umowa o pracę'!$E$8,2)),0)),0))</f>
        <v>0</v>
      </c>
      <c r="AQ56" s="56">
        <f>IF('umowa o pracę'!$E$7=2020,$AM56,IF('umowa o pracę'!$E$7=2021,$AN56,0))</f>
        <v>0</v>
      </c>
      <c r="AR56" s="33">
        <f>IF('umowa o pracę'!$E$7=0,0,U56+AF56+AQ56)</f>
        <v>0</v>
      </c>
      <c r="AS56" s="19"/>
      <c r="AT56" s="19"/>
      <c r="AU56" s="19"/>
      <c r="AV56" s="19"/>
      <c r="AW56" s="19"/>
      <c r="AX56" s="19">
        <f t="shared" si="2"/>
        <v>10</v>
      </c>
      <c r="AY56" s="19"/>
      <c r="AZ56" s="234">
        <f t="shared" si="3"/>
        <v>0</v>
      </c>
      <c r="BA56" s="234">
        <f t="shared" si="4"/>
        <v>0</v>
      </c>
      <c r="BB56" s="234">
        <f t="shared" si="5"/>
        <v>0</v>
      </c>
      <c r="BC56" s="234">
        <f t="shared" si="6"/>
        <v>0</v>
      </c>
      <c r="BD56" s="234">
        <f t="shared" si="7"/>
        <v>0</v>
      </c>
      <c r="BE56" s="234">
        <f t="shared" si="8"/>
        <v>0</v>
      </c>
      <c r="BF56" s="234">
        <f t="shared" si="9"/>
        <v>0</v>
      </c>
      <c r="BG56" s="234">
        <f t="shared" si="10"/>
        <v>0</v>
      </c>
      <c r="BH56" s="234">
        <f t="shared" si="11"/>
        <v>0</v>
      </c>
      <c r="BI56" s="238">
        <f t="shared" si="12"/>
        <v>0</v>
      </c>
      <c r="BJ56" s="236"/>
      <c r="BK56" s="236"/>
      <c r="BL56" s="237"/>
    </row>
    <row r="57" spans="1:64" ht="15.75" customHeight="1" x14ac:dyDescent="0.25">
      <c r="A57" s="129">
        <v>46</v>
      </c>
      <c r="B57" s="57"/>
      <c r="C57" s="57"/>
      <c r="D57" s="36"/>
      <c r="E57" s="36"/>
      <c r="F57" s="242"/>
      <c r="G57" s="37">
        <v>1</v>
      </c>
      <c r="H57" s="58">
        <v>0</v>
      </c>
      <c r="I57" s="59">
        <v>0</v>
      </c>
      <c r="J57" s="60">
        <v>0</v>
      </c>
      <c r="K57" s="52">
        <v>1</v>
      </c>
      <c r="L57" s="39">
        <v>0</v>
      </c>
      <c r="M57" s="39">
        <v>0</v>
      </c>
      <c r="N57" s="39">
        <v>0</v>
      </c>
      <c r="O57" s="39">
        <v>0</v>
      </c>
      <c r="P57" s="35">
        <f>IF('umowa o pracę'!$E$7=2020,ROUND(IF($L57&gt;=2600,2600*'umowa o pracę'!$E$8,$L57*'umowa o pracę'!$E$8),2),IF('umowa o pracę'!$E$7=2021,ROUND(IF($L57&gt;=2800,2800*'umowa o pracę'!$E$8,$L57*'umowa o pracę'!$E$8),2),0))</f>
        <v>0</v>
      </c>
      <c r="Q57" s="252">
        <f>IF(IF(IF(AND($K57=1,$I57&gt;0),ROUND(IF($L57+$M57&gt;=2600,2600*'umowa o pracę'!$E$8,($L57+$M57)*'umowa o pracę'!$E$8),2)+IF($M57=0,ROUND(IF($L57&gt;2600,ROUND($O57/$L57*2600,2),$O57)*'umowa o pracę'!$E$8,2),ROUND(IF($L57&gt;2600,ROUND($O57/$L57*2600,2),$O57)*'umowa o pracę'!$E$8,2)),ROUND(IF($L57+$M57&gt;=2600,2600*'umowa o pracę'!$E$8,($L57+$M57)*'umowa o pracę'!$E$8),2)-IF($M57=0,ROUND(ROUND(IF($L57&gt;2600,ROUND($N57/$L57*2600,2),$N57),2)*'umowa o pracę'!$E$8,2),IF($M57&gt;0,IF($L57+$M57&lt;2600,ROUND(ROUND($N57+ROUND($M57*9%,2),2)*'umowa o pracę'!$E$8,2),IF(AND($L57+$M57&gt;=2600,$M57&lt;2600,$L57&lt;2600),ROUND((ROUND(((2600-$M57)/$L57)*$N57,2)+ROUND($M57*9%,2))*'umowa o pracę'!$E$8,2),IF(AND($L57+$M57&gt;=2600,$M57&gt;=2600),ROUND((ROUND(2600*9%,2))*'umowa o pracę'!$E$8,2),IF(AND($L57+$M57&gt;=2600,$L57&gt;=2600,$M57&lt;2600),ROUND((ROUND($M57*9%,2)+ROUND(((2600-$M57)/$L57)*$N57,2))*'umowa o pracę'!$E$8,2),0)))),0)))&gt;$J57,$J57,IF(AND($K57=1,$I57&gt;0),ROUND(IF($L57+$M57&gt;=2600,2600*'umowa o pracę'!$E$8,($L57+$M57)*'umowa o pracę'!$E$8),2)+IF($M57=0,ROUND(IF($L57&gt;2600,ROUND($O57/$L57*2600,2),$O57)*'umowa o pracę'!$E$8,2),ROUND(IF($L57&gt;2600,ROUND($O57/$L57*2600,2),$O57)*'umowa o pracę'!$E$8,2)),ROUND(IF($L57+$M57&gt;=2600,2600*'umowa o pracę'!$E$8,($L57+$M57)*'umowa o pracę'!$E$8),2)-IF($M57=0,ROUND(ROUND(IF($L57&gt;2600,ROUND($N57/$L57*2600,2),$N57),2)*'umowa o pracę'!$E$8,2),IF($M57&gt;0,IF($L57+$M57&lt;2600,ROUND(ROUND($N57+ROUND($M57*9%,2),2)*'umowa o pracę'!$E$8,2),IF(AND($L57+$M57&gt;=2600,$M57&lt;2600,$L57&lt;2600),ROUND((ROUND(((2600-$M57)/$L57)*$N57,2)+ROUND($M57*9%,2))*'umowa o pracę'!$E$8,2),IF(AND($L57+$M57&gt;=2600,$M57&gt;=2600),ROUND((ROUND(2600*9%,2))*'umowa o pracę'!$E$8,2),IF(AND($L57+$M57&gt;=2600,$L57&gt;=2600,$M57&lt;2600),ROUND((ROUND($M57*9%,2)+ROUND(((2600-$M57)/$L57)*$N57,2))*'umowa o pracę'!$E$8,2),0)))),0))))&gt;$J57,$J57,IF(IF(AND($K57=1,$I57&gt;0),ROUND(IF($L57+$M57&gt;=2600,2600*'umowa o pracę'!$E$8,($L57+$M57)*'umowa o pracę'!$E$8),2)+IF($M57=0,ROUND(IF($L57&gt;2600,ROUND($O57/$L57*2600,2),$O57)*'umowa o pracę'!$E$8,2),ROUND(IF($L57&gt;2600,ROUND($O57/$L57*2600,2),$O57)*'umowa o pracę'!$E$8,2)),ROUND(IF($L57+$M57&gt;=2600,2600*'umowa o pracę'!$E$8,($L57+$M57)*'umowa o pracę'!$E$8),2)-IF($M57=0,ROUND(ROUND(IF($L57&gt;2600,ROUND($N57/$L57*2600,2),$N57),2)*'umowa o pracę'!$E$8,2),IF($M57&gt;0,IF($L57+$M57&lt;2600,ROUND(ROUND($N57+ROUND($M57*9%,2),2)*'umowa o pracę'!$E$8,2),IF(AND($L57+$M57&gt;=2600,$M57&lt;2600,$L57&lt;2600),ROUND((ROUND(((2600-$M57)/$L57)*$N57,2)+ROUND($M57*9%,2))*'umowa o pracę'!$E$8,2),IF(AND($L57+$M57&gt;=2600,$M57&gt;=2600),ROUND((ROUND(2600*9%,2))*'umowa o pracę'!$E$8,2),IF(AND($L57+$M57&gt;=2600,$L57&gt;=2600,$M57&lt;2600),ROUND((ROUND($M57*9%,2)+ROUND(((2600-$M57)/$L57)*$N57,2))*'umowa o pracę'!$E$8,2),0)))),0)))&gt;$J57,$J57,IF(AND($K57=1,$I57&gt;0),ROUND(IF($L57+$M57&gt;=2600,2600*'umowa o pracę'!$E$8,($L57+$M57)*'umowa o pracę'!$E$8),2)+IF($M57=0,ROUND(IF($L57&gt;2600,ROUND($O57/$L57*2600,2),$O57)*'umowa o pracę'!$E$8,2),ROUND(IF($L57&gt;2600,ROUND($O57/$L57*2600,2),$O57)*'umowa o pracę'!$E$8,2)),ROUND(IF($L57+$M57&gt;=2600,2600*'umowa o pracę'!$E$8,($L57+$M57)*'umowa o pracę'!$E$8),2)-IF(AND($M57=0,I57&gt;0),ROUND(ROUND(IF($L57&gt;2600,ROUND($N57/$L57*2600,2),$N57),2)*'umowa o pracę'!$E$8,2),IF($M57&gt;0,IF($L57+$M57&lt;2600,ROUND(ROUND($N57+ROUND($M57*9%,2),2)*'umowa o pracę'!$E$8,2),IF(AND($L57+$M57&gt;=2600,$M57&lt;2600,$L57&lt;2600),ROUND((ROUND(((2600-$M57)/$L57)*$N57,2)+ROUND($M57*9%,2))*'umowa o pracę'!$E$8,2),IF(AND($L57+$M57&gt;=2600,$M57&gt;=2600),ROUND((ROUND(2600*9%,2))*'umowa o pracę'!$E$8,2),IF(AND($L57+$M57&gt;=2600,$L57&gt;=2600,$M57&lt;2600),ROUND((ROUND($M57*9%,2)+ROUND(((2600-$M57)/$L57)*$N57,2))*'umowa o pracę'!$E$8,2),0)))),0)))))</f>
        <v>0</v>
      </c>
      <c r="R57" s="252">
        <f>IF(IF(IF(AND($K57=1,$I57&gt;0),ROUND(IF($L57+$M57&gt;=2800,2800*'umowa o pracę'!$E$8,($L57+$M57)*'umowa o pracę'!$E$8),2)+IF($M57=0,ROUND(IF($L57&gt;2800,ROUND($O57/$L57*2800,2),$O57)*'umowa o pracę'!$E$8,2),ROUND(IF($L57&gt;2800,ROUND($O57/$L57*2800,2),$O57)*'umowa o pracę'!$E$8,2)),ROUND(IF($L57+$M57&gt;=2800,2800*'umowa o pracę'!$E$8,($L57+$M57)*'umowa o pracę'!$E$8),2)-IF($M57=0,ROUND(ROUND(IF($L57&gt;2800,ROUND($N57/$L57*2800,2),$N57),2)*'umowa o pracę'!$E$8,2),IF($M57&gt;0,IF($L57+$M57&lt;2800,ROUND(ROUND($N57+ROUND($M57*9%,2),2)*'umowa o pracę'!$E$8,2),IF(AND($L57+$M57&gt;=2800,$M57&lt;2800,$L57&lt;2800),ROUND((ROUND(((2800-$M57)/$L57)*$N57,2)+ROUND($M57*9%,2))*'umowa o pracę'!$E$8,2),IF(AND($L57+$M57&gt;=2800,$M57&gt;=2800),ROUND((ROUND(2800*9%,2))*'umowa o pracę'!$E$8,2),IF(AND($L57+$M57&gt;=2800,$L57&gt;=2800,$M57&lt;2800),ROUND((ROUND($M57*9%,2)+ROUND(((2800-$M57)/$L57)*$N57,2))*'umowa o pracę'!$E$8,2),0)))),0)))&gt;$J57,$J57,IF(AND($K57=1,$I57&gt;0),ROUND(IF($L57+$M57&gt;=2800,2800*'umowa o pracę'!$E$8,($L57+$M57)*'umowa o pracę'!$E$8),2)+IF($M57=0,ROUND(IF($L57&gt;2800,ROUND($O57/$L57*2800,2),$O57)*'umowa o pracę'!$E$8,2),ROUND(IF($L57&gt;2800,ROUND($O57/$L57*2800,2),$O57)*'umowa o pracę'!$E$8,2)),ROUND(IF($L57+$M57&gt;=2800,2800*'umowa o pracę'!$E$8,($L57+$M57)*'umowa o pracę'!$E$8),2)-IF($M57=0,ROUND(ROUND(IF($L57&gt;2800,ROUND($N57/$L57*2800,2),$N57),2)*'umowa o pracę'!$E$8,2),IF($M57&gt;0,IF($L57+$M57&lt;2800,ROUND(ROUND($N57+ROUND($M57*9%,2),2)*'umowa o pracę'!$E$8,2),IF(AND($L57+$M57&gt;=2800,$M57&lt;2800,$L57&lt;2800),ROUND((ROUND(((2800-$M57)/$L57)*$N57,2)+ROUND($M57*9%,2))*'umowa o pracę'!$E$8,2),IF(AND($L57+$M57&gt;=2800,$M57&gt;=2800),ROUND((ROUND(2800*9%,2))*'umowa o pracę'!$E$8,2),IF(AND($L57+$M57&gt;=2800,$L57&gt;=2800,$M57&lt;2800),ROUND((ROUND($M57*9%,2)+ROUND(((2800-$M57)/$L57)*$N57,2))*'umowa o pracę'!$E$8,2),0)))),0))))&gt;$J57,$J57,IF(IF(AND($K57=1,$I57&gt;0),ROUND(IF($L57+$M57&gt;=2800,2800*'umowa o pracę'!$E$8,($L57+$M57)*'umowa o pracę'!$E$8),2)+IF($M57=0,ROUND(IF($L57&gt;2800,ROUND($O57/$L57*2800,2),$O57)*'umowa o pracę'!$E$8,2),ROUND(IF($L57&gt;2800,ROUND($O57/$L57*2800,2),$O57)*'umowa o pracę'!$E$8,2)),ROUND(IF($L57+$M57&gt;=2800,2800*'umowa o pracę'!$E$8,($L57+$M57)*'umowa o pracę'!$E$8),2)-IF($M57=0,ROUND(ROUND(IF($L57&gt;2800,ROUND($N57/$L57*2800,2),$N57),2)*'umowa o pracę'!$E$8,2),IF($M57&gt;0,IF($L57+$M57&lt;2800,ROUND(ROUND($N57+ROUND($M57*9%,2),2)*'umowa o pracę'!$E$8,2),IF(AND($L57+$M57&gt;=2800,$M57&lt;2800,$L57&lt;2800),ROUND((ROUND(((2800-$M57)/$L57)*$N57,2)+ROUND($M57*9%,2))*'umowa o pracę'!$E$8,2),IF(AND($L57+$M57&gt;=2800,$M57&gt;=2800),ROUND((ROUND(2800*9%,2))*'umowa o pracę'!$E$8,2),IF(AND($L57+$M57&gt;=2800,$L57&gt;=2800,$M57&lt;2800),ROUND((ROUND($M57*9%,2)+ROUND(((2800-$M57)/$L57)*$N57,2))*'umowa o pracę'!$E$8,2),0)))),0)))&gt;$J57,$J57,IF(AND($K57=1,$I57&gt;0),ROUND(IF($L57+$M57&gt;=2800,2800*'umowa o pracę'!$E$8,($L57+$M57)*'umowa o pracę'!$E$8),2)+IF($M57=0,ROUND(IF($L57&gt;2800,ROUND($O57/$L57*2800,2),$O57)*'umowa o pracę'!$E$8,2),ROUND(IF($L57&gt;2800,ROUND($O57/$L57*2800,2),$O57)*'umowa o pracę'!$E$8,2)),ROUND(IF($L57+$M57&gt;=2800,2800*'umowa o pracę'!$E$8,($L57+$M57)*'umowa o pracę'!$E$8),2)-IF(AND($M57=0,I57&gt;0),ROUND(ROUND(IF($L57&gt;2800,ROUND($N57/$L57*2800,2),$N57),2)*'umowa o pracę'!$E$8,2),IF($M57&gt;0,IF($L57+$M57&lt;2800,ROUND(ROUND($N57+ROUND($M57*9%,2),2)*'umowa o pracę'!$E$8,2),IF(AND($L57+$M57&gt;=2800,$M57&lt;2800,$L57&lt;2800),ROUND((ROUND(((2800-$M57)/$L57)*$N57,2)+ROUND($M57*9%,2))*'umowa o pracę'!$E$8,2),IF(AND($L57+$M57&gt;=2800,$M57&gt;=2800),ROUND((ROUND(2800*9%,2))*'umowa o pracę'!$E$8,2),IF(AND($L57+$M57&gt;=2800,$L57&gt;=2800,$M57&lt;2800),ROUND((ROUND($M57*9%,2)+ROUND(((2800-$M57)/$L57)*$N57,2))*'umowa o pracę'!$E$8,2),0)))),0)))))</f>
        <v>0</v>
      </c>
      <c r="S57" s="32">
        <f>IF('umowa o pracę'!$E$7=2020,IF(IF($K57=1,IF($M57=0,ROUND(IF($L57&gt;2600,ROUND($N57/$L57*2600,2),$N57)*'umowa o pracę'!$E$8,2),IF($L57+$M57&lt;2600,ROUND(ROUND($N57+ROUND($M57*9%,2),2)*'umowa o pracę'!$E$8,2),IF(AND($L57+$M57&gt;=2600,$L57&lt;2600),ROUND((ROUND($N57+ROUND((2600-$L57)*9%,2),2))*'umowa o pracę'!$E$8,2),IF(AND($L57+$M57&gt;=2600,$L57&gt;=2600),ROUND(ROUND($N57/$L57*2600,2)*'umowa o pracę'!$E$8,2),0)))),0)&gt;$H57,$H57,IF($K57=1,IF($M57=0,ROUND(IF($L57&gt;2600,ROUND($N57/$L57*2600,2),$N57)*'umowa o pracę'!$E$8,2),IF($L57+$M57&lt;2600,ROUND(ROUND($N57+ROUND($M57*9%,2),2)*'umowa o pracę'!$E$8,2),IF(AND($L57+$M57&gt;=2600,$L57&lt;2600),ROUND((ROUND($N57+ROUND((2600-$L57)*9%,2),2))*'umowa o pracę'!$E$8,2),IF(AND($L57+$M57&gt;=2600,$L57&gt;=2600),ROUND(ROUND($N57/$L57*2600,2)*'umowa o pracę'!$E$8,2),0)))),0)),IF('umowa o pracę'!$E$7=2021,IF(IF($K57=1,IF($M57=0,ROUND(IF($L57&gt;2800,ROUND($N57/$L57*2800,2),$N57)*'umowa o pracę'!$E$8,2),IF($L57+$M57&lt;2800,ROUND(ROUND($N57+ROUND($M57*9%,2),2)*'umowa o pracę'!$E$8,2),IF(AND($L57+$M57&gt;=2800,$L57&lt;2800),ROUND((ROUND($N57+ROUND((2800-$L57)*9%,2),2))*'umowa o pracę'!$E$8,2),IF(AND($L57+$M57&gt;=2800,$L57&gt;=2800),ROUND(ROUND($N57/$L57*2800,2)*'umowa o pracę'!$E$8,2),0)))),0)&gt;$H57,$H57,IF($K57=1,IF($M57=0,ROUND(IF($L57&gt;2800,ROUND($N57/$L57*2800,2),$N57)*'umowa o pracę'!$E$8,2),IF($L57+$M57&lt;2800,ROUND(ROUND($N57+ROUND($M57*9%,2),2)*'umowa o pracę'!$E$8,2),IF(AND($L57+$M57&gt;=2800,$L57&lt;2800),ROUND((ROUND($N57+ROUND((2800-$L57)*9%,2),2))*'umowa o pracę'!$E$8,2),IF(AND($L57+$M57&gt;=2800,$L57&gt;=2800),ROUND(ROUND($N57/$L57*2800,2)*'umowa o pracę'!$E$8,2),0)))),0)),0))</f>
        <v>0</v>
      </c>
      <c r="T57" s="32">
        <f>IF('umowa o pracę'!$E$7=2020,IF(IF($K57=1,IF($M57=0,ROUND(IF($L57&gt;2600,ROUND($O57/$L57*2600,2),$O57)*'umowa o pracę'!$E$8,2),ROUND(IF($L57&gt;2600,ROUND($O57/$L57*2600,2),$O57)*'umowa o pracę'!$E$8,2)),0)&gt;$I57,$I57,IF($K57=1,IF($M57=0,ROUND(IF($L57&gt;2600,ROUND($O57/$L57*2600,2),$O57)*'umowa o pracę'!$E$8,2),ROUND(IF($L57&gt;2600,ROUND($O57/$L57*2600,2),$O57)*'umowa o pracę'!$E$8,2)),0)),IF('umowa o pracę'!$E$7=2021,IF(IF($K57=1,IF($M57=0,ROUND(IF($L57&gt;2800,ROUND($O57/$L57*2800,2),$O57)*'umowa o pracę'!$E$8,2),ROUND(IF($L57&gt;2800,ROUND($O57/$L57*2800,2),$O57)*'umowa o pracę'!$E$8,2)),0)&gt;$I57,$I57,IF($K57=1,IF($M57=0,ROUND(IF($L57&gt;2800,ROUND($O57/$L57*2800,2),$O57)*'umowa o pracę'!$E$8,2),ROUND(IF($L57&gt;2800,ROUND($O57/$L57*2800,2),$O57)*'umowa o pracę'!$E$8,2)),0)),0))</f>
        <v>0</v>
      </c>
      <c r="U57" s="51">
        <f>IF('umowa o pracę'!$E$7=2020,$Q57,IF('umowa o pracę'!$E$7=2021,$R57,0))</f>
        <v>0</v>
      </c>
      <c r="V57" s="53">
        <f t="shared" si="0"/>
        <v>1</v>
      </c>
      <c r="W57" s="54">
        <f>IF('umowa o pracę'!$E$6&lt;2,0,$L57)</f>
        <v>0</v>
      </c>
      <c r="X57" s="54">
        <f>IF('umowa o pracę'!$E$6&lt;2,0,$M57)</f>
        <v>0</v>
      </c>
      <c r="Y57" s="55">
        <f>IF('umowa o pracę'!$E$6&lt;2,0,$N57)</f>
        <v>0</v>
      </c>
      <c r="Z57" s="55">
        <f>IF('umowa o pracę'!$E$6&lt;2,0,$O57)</f>
        <v>0</v>
      </c>
      <c r="AA57" s="32">
        <f>IF('umowa o pracę'!$E$7=2020,ROUND(IF($W57&gt;=2600,2600*'umowa o pracę'!$E$8,$W57*'umowa o pracę'!$E$8),2),IF('umowa o pracę'!$E$7=2021,ROUND(IF($W57&gt;=2800,2800*'umowa o pracę'!$E$8,$W57*'umowa o pracę'!$E$8),2),0))</f>
        <v>0</v>
      </c>
      <c r="AB57" s="32">
        <f>IF(IF(IF(AND($V57=1,$I57&gt;0),ROUND(IF($W57+$X57&gt;=2600,2600*'umowa o pracę'!$E$8,($W57+$X57)*'umowa o pracę'!$E$8),2)+IF($X57=0,ROUND(IF($W57&gt;2600,ROUND($Z57/$W57*2600,2),$Z57)*'umowa o pracę'!$E$8,2),ROUND(IF($W57&gt;2600,ROUND($Z57/$W57*2600,2),$Z57)*'umowa o pracę'!$E$8,2)),ROUND(IF($W57+$X57&gt;=2600,2600*'umowa o pracę'!$E$8,($W57+$X57)*'umowa o pracę'!$E$8),2)-IF($X57=0,ROUND(ROUND(IF($W57&gt;2600,ROUND($Y57/$W57*2600,2),$Y57),2)*'umowa o pracę'!$E$8,2),IF($X57&gt;0,IF($W57+$X57&lt;2600,ROUND(ROUND($Y57+ROUND($X57*9%,2),2)*'umowa o pracę'!$E$8,2),IF(AND($W57+$X57&gt;=2600,$X57&lt;2600,$W57&lt;2600),ROUND((ROUND(((2600-$X57)/$W57)*$Y57,2)+ROUND($X57*9%,2))*'umowa o pracę'!$E$8,2),IF(AND($W57+$X57&gt;=2600,$X57&gt;=2600),ROUND((ROUND(2600*9%,2))*'umowa o pracę'!$E$8,2),IF(AND($W57+$X57&gt;=2600,$W57&gt;=2600,$X57&lt;2600),ROUND((ROUND($X57*9%,2)+ROUND(((2600-$X57)/$W57)*$Y57,2))*'umowa o pracę'!$E$8,2),0)))),0)))&gt;$J57,$J57,IF(AND($V57=1,$I57&gt;0),ROUND(IF($W57+$X57&gt;=2600,2600*'umowa o pracę'!$E$8,($W57+$X57)*'umowa o pracę'!$E$8),2)+IF($X57=0,ROUND(IF($W57&gt;2600,ROUND($Z57/$W57*2600,2),$Z57)*'umowa o pracę'!$E$8,2),ROUND(IF($W57&gt;2600,ROUND($Z57/$W57*2600,2),$Z57)*'umowa o pracę'!$E$8,2)),ROUND(IF($W57+$X57&gt;=2600,2600*'umowa o pracę'!$E$8,($W57+$X57)*'umowa o pracę'!$E$8),2)-IF($X57=0,ROUND(ROUND(IF($W57&gt;2600,ROUND($Y57/$W57*2600,2),$Y57),2)*'umowa o pracę'!$E$8,2),IF($X57&gt;0,IF($W57+$X57&lt;2600,ROUND(ROUND($Y57+ROUND($X57*9%,2),2)*'umowa o pracę'!$E$8,2),IF(AND($W57+$X57&gt;=2600,$X57&lt;2600,$W57&lt;2600),ROUND((ROUND(((2600-$X57)/$W57)*$Y57,2)+ROUND($X57*9%,2))*'umowa o pracę'!$E$8,2),IF(AND($W57+$X57&gt;=2600,$X57&gt;=2600),ROUND((ROUND(2600*9%,2))*'umowa o pracę'!$E$8,2),IF(AND($W57+$X57&gt;=2600,$W57&gt;=2600,$X57&lt;2600),ROUND((ROUND($X57*9%,2)+ROUND(((2600-$X57)/$W57)*$Y57,2))*'umowa o pracę'!$E$8,2),0)))),0))))&gt;$J57,$J57,IF(IF(AND($V57=1,$I57&gt;0),ROUND(IF($W57+$X57&gt;=2600,2600*'umowa o pracę'!$E$8,($W57+$X57)*'umowa o pracę'!$E$8),2)+IF($X57=0,ROUND(IF($W57&gt;2600,ROUND($Z57/$W57*2600,2),$Z57)*'umowa o pracę'!$E$8,2),ROUND(IF($W57&gt;2600,ROUND($Z57/$W57*2600,2),$Z57)*'umowa o pracę'!$E$8,2)),ROUND(IF($W57+$X57&gt;=2600,2600*'umowa o pracę'!$E$8,($W57+$X57)*'umowa o pracę'!$E$8),2)-IF($X57=0,ROUND(ROUND(IF($W57&gt;2600,ROUND($Y57/$W57*2600,2),$Y57),2)*'umowa o pracę'!$E$8,2),IF($X57&gt;0,IF($W57+$X57&lt;2600,ROUND(ROUND($Y57+ROUND($X57*9%,2),2)*'umowa o pracę'!$E$8,2),IF(AND($W57+$X57&gt;=2600,$X57&lt;2600,$W57&lt;2600),ROUND((ROUND(((2600-$X57)/$W57)*$Y57,2)+ROUND($X57*9%,2))*'umowa o pracę'!$E$8,2),IF(AND($W57+$X57&gt;=2600,$X57&gt;=2600),ROUND((ROUND(2600*9%,2))*'umowa o pracę'!$E$8,2),IF(AND($W57+$X57&gt;=2600,$W57&gt;=2600,$X57&lt;2600),ROUND((ROUND($X57*9%,2)+ROUND(((2600-$X57)/$W57)*$Y57,2))*'umowa o pracę'!$E$8,2),0)))),0)))&gt;$J57,$J57,IF(AND($V57=1,$I57&gt;0),ROUND(IF($W57+$X57&gt;=2600,2600*'umowa o pracę'!$E$8,($W57+$X57)*'umowa o pracę'!$E$8),2)+IF($X57=0,ROUND(IF($W57&gt;2600,ROUND($Z57/$W57*2600,2),$Z57)*'umowa o pracę'!$E$8,2),ROUND(IF($W57&gt;2600,ROUND($Z57/$W57*2600,2),$Z57)*'umowa o pracę'!$E$8,2)),ROUND(IF($W57+$X57&gt;=2600,2600*'umowa o pracę'!$E$8,($W57+$X57)*'umowa o pracę'!$E$8),2)-IF(AND($X57=0,I57&gt;0),ROUND(ROUND(IF($W57&gt;2600,ROUND($Y57/$W57*2600,2),$Y57),2)*'umowa o pracę'!$E$8,2),IF($X57&gt;0,IF($W57+$X57&lt;2600,ROUND(ROUND($Y57+ROUND($X57*9%,2),2)*'umowa o pracę'!$E$8,2),IF(AND($W57+$X57&gt;=2600,$X57&lt;2600,$W57&lt;2600),ROUND((ROUND(((2600-$X57)/$W57)*$Y57,2)+ROUND($X57*9%,2))*'umowa o pracę'!$E$8,2),IF(AND($W57+$X57&gt;=2600,$X57&gt;=2600),ROUND((ROUND(2600*9%,2))*'umowa o pracę'!$E$8,2),IF(AND($W57+$X57&gt;=2600,$W57&gt;=2600,$X57&lt;2600),ROUND((ROUND($X57*9%,2)+ROUND(((2600-$X57)/$W57)*$Y57,2))*'umowa o pracę'!$E$8,2),0)))),0)))))</f>
        <v>0</v>
      </c>
      <c r="AC57" s="32">
        <f>IF(IF(IF(AND($V57=1,$I57&gt;0),ROUND(IF($W57+$X57&gt;=2800,2800*'umowa o pracę'!$E$8,($W57+$X57)*'umowa o pracę'!$E$8),2)+IF($X57=0,ROUND(IF($W57&gt;2800,ROUND($Z57/$W57*2800,2),$Z57)*'umowa o pracę'!$E$8,2),ROUND(IF($W57&gt;2800,ROUND($Z57/$W57*2800,2),$Z57)*'umowa o pracę'!$E$8,2)),ROUND(IF($W57+$X57&gt;=2800,2800*'umowa o pracę'!$E$8,($W57+$X57)*'umowa o pracę'!$E$8),2)-IF($X57=0,ROUND(ROUND(IF($W57&gt;2800,ROUND($Y57/$W57*2800,2),$Y57),2)*'umowa o pracę'!$E$8,2),IF($X57&gt;0,IF($W57+$X57&lt;2800,ROUND(ROUND($Y57+ROUND($X57*9%,2),2)*'umowa o pracę'!$E$8,2),IF(AND($W57+$X57&gt;=2800,$X57&lt;2800,$W57&lt;2800),ROUND((ROUND(((2800-$X57)/$W57)*$Y57,2)+ROUND($X57*9%,2))*'umowa o pracę'!$E$8,2),IF(AND($W57+$X57&gt;=2800,$X57&gt;=2800),ROUND((ROUND(2800*9%,2))*'umowa o pracę'!$E$8,2),IF(AND($W57+$X57&gt;=2800,$W57&gt;=2800,$X57&lt;2800),ROUND((ROUND($X57*9%,2)+ROUND(((2800-$X57)/$W57)*$Y57,2))*'umowa o pracę'!$E$8,2),0)))),0)))&gt;$J57,$J57,IF(AND($V57=1,$I57&gt;0),ROUND(IF($W57+$X57&gt;=2800,2800*'umowa o pracę'!$E$8,($W57+$X57)*'umowa o pracę'!$E$8),2)+IF($X57=0,ROUND(IF($W57&gt;2800,ROUND($Z57/$W57*2800,2),$Z57)*'umowa o pracę'!$E$8,2),ROUND(IF($W57&gt;2800,ROUND($Z57/$W57*2800,2),$Z57)*'umowa o pracę'!$E$8,2)),ROUND(IF($W57+$X57&gt;=2800,2800*'umowa o pracę'!$E$8,($W57+$X57)*'umowa o pracę'!$E$8),2)-IF($X57=0,ROUND(ROUND(IF($W57&gt;2800,ROUND($Y57/$W57*2800,2),$Y57),2)*'umowa o pracę'!$E$8,2),IF($X57&gt;0,IF($W57+$X57&lt;2800,ROUND(ROUND($Y57+ROUND($X57*9%,2),2)*'umowa o pracę'!$E$8,2),IF(AND($W57+$X57&gt;=2800,$X57&lt;2800,$W57&lt;2800),ROUND((ROUND(((2800-$X57)/$W57)*$Y57,2)+ROUND($X57*9%,2))*'umowa o pracę'!$E$8,2),IF(AND($W57+$X57&gt;=2800,$X57&gt;=2800),ROUND((ROUND(2800*9%,2))*'umowa o pracę'!$E$8,2),IF(AND($W57+$X57&gt;=2800,$W57&gt;=2800,$X57&lt;2800),ROUND((ROUND($X57*9%,2)+ROUND(((2800-$X57)/$W57)*$Y57,2))*'umowa o pracę'!$E$8,2),0)))),0))))&gt;$J57,$J57,IF(IF(AND($V57=1,$I57&gt;0),ROUND(IF($W57+$X57&gt;=2800,2800*'umowa o pracę'!$E$8,($W57+$X57)*'umowa o pracę'!$E$8),2)+IF($X57=0,ROUND(IF($W57&gt;2800,ROUND($Z57/$W57*2800,2),$Z57)*'umowa o pracę'!$E$8,2),ROUND(IF($W57&gt;2800,ROUND($Z57/$W57*2800,2),$Z57)*'umowa o pracę'!$E$8,2)),ROUND(IF($W57+$X57&gt;=2800,2800*'umowa o pracę'!$E$8,($W57+$X57)*'umowa o pracę'!$E$8),2)-IF($X57=0,ROUND(ROUND(IF($W57&gt;2800,ROUND($Y57/$W57*2800,2),$Y57),2)*'umowa o pracę'!$E$8,2),IF($X57&gt;0,IF($W57+$X57&lt;2800,ROUND(ROUND($Y57+ROUND($X57*9%,2),2)*'umowa o pracę'!$E$8,2),IF(AND($W57+$X57&gt;=2800,$X57&lt;2800,$W57&lt;2800),ROUND((ROUND(((2800-$X57)/$W57)*$Y57,2)+ROUND($X57*9%,2))*'umowa o pracę'!$E$8,2),IF(AND($W57+$X57&gt;=2800,$X57&gt;=2800),ROUND((ROUND(2800*9%,2))*'umowa o pracę'!$E$8,2),IF(AND($W57+$X57&gt;=2800,$W57&gt;=2800,$X57&lt;2800),ROUND((ROUND($X57*9%,2)+ROUND(((2800-$X57)/$W57)*$Y57,2))*'umowa o pracę'!$E$8,2),0)))),0)))&gt;$J57,$J57,IF(AND($V57=1,$I57&gt;0),ROUND(IF($W57+$X57&gt;=2800,2800*'umowa o pracę'!$E$8,($W57+$X57)*'umowa o pracę'!$E$8),2)+IF($X57=0,ROUND(IF($W57&gt;2800,ROUND($Z57/$W57*2800,2),$Z57)*'umowa o pracę'!$E$8,2),ROUND(IF($W57&gt;2800,ROUND($Z57/$W57*2800,2),$Z57)*'umowa o pracę'!$E$8,2)),ROUND(IF($W57+$X57&gt;=2800,2800*'umowa o pracę'!$E$8,($W57+$X57)*'umowa o pracę'!$E$8),2)-IF(AND($X57=0,I57&gt;0),ROUND(ROUND(IF($W57&gt;2800,ROUND($Y57/$W57*2800,2),$Y57),2)*'umowa o pracę'!$E$8,2),IF($X57&gt;0,IF($W57+$X57&lt;2800,ROUND(ROUND($Y57+ROUND($X57*9%,2),2)*'umowa o pracę'!$E$8,2),IF(AND($W57+$X57&gt;=2800,$X57&lt;2800,$W57&lt;2800),ROUND((ROUND(((2800-$X57)/$W57)*$Y57,2)+ROUND($X57*9%,2))*'umowa o pracę'!$E$8,2),IF(AND($W57+$X57&gt;=2800,$X57&gt;=2800),ROUND((ROUND(2800*9%,2))*'umowa o pracę'!$E$8,2),IF(AND($W57+$X57&gt;=2800,$W57&gt;=2800,$X57&lt;2800),ROUND((ROUND($X57*9%,2)+ROUND(((2800-$X57)/$W57)*$Y57,2))*'umowa o pracę'!$E$8,2),0)))),0)))))</f>
        <v>0</v>
      </c>
      <c r="AD57" s="32">
        <f>IF('umowa o pracę'!$E$7=2020,IF(IF($V57=1,IF($X57=0,ROUND(IF($W57&gt;2600,ROUND($Y57/$W57*2600,2),$Y57)*'umowa o pracę'!$E$8,2),IF($W57+$X57&lt;2600,ROUND(ROUND($Y57+ROUND($X57*9%,2),2)*'umowa o pracę'!$E$8,2),IF(AND($W57+$X57&gt;=2600,$W57&lt;2600),ROUND((ROUND($Y57+ROUND((2600-$W57)*9%,2),2))*'umowa o pracę'!$E$8,2),IF(AND($W57+$X57&gt;=2600,$W57&gt;=2600),ROUND(ROUND($Y57/$W57*2600,2)*'umowa o pracę'!$E$8,2),0)))),0)&gt;$H57,$H57,IF($V57=1,IF($X57=0,ROUND(IF($W57&gt;2600,ROUND($Y57/$W57*2600,2),$Y57)*'umowa o pracę'!$E$8,2),IF($W57+$X57&lt;2600,ROUND(ROUND($Y57+ROUND($X57*9%,2),2)*'umowa o pracę'!$E$8,2),IF(AND($W57+$X57&gt;=2600,$W57&lt;2600),ROUND((ROUND($Y57+ROUND((2600-$W57)*9%,2),2))*'umowa o pracę'!$E$8,2),IF(AND($W57+$X57&gt;=2600,$W57&gt;=2600),ROUND(ROUND($Y57/$W57*2600,2)*'umowa o pracę'!$E$8,2),0)))),0)),IF('umowa o pracę'!$E$7=2021,IF(IF($V57=1,IF($X57=0,ROUND(IF($W57&gt;2800,ROUND($Y57/$W57*2800,2),$Y57)*'umowa o pracę'!$E$8,2),IF($W57+$X57&lt;2800,ROUND(ROUND($Y57+ROUND($X57*9%,2),2)*'umowa o pracę'!$E$8,2),IF(AND($W57+$X57&gt;=2800,$W57&lt;2800),ROUND((ROUND($Y57+ROUND((2800-$W57)*9%,2),2))*'umowa o pracę'!$E$8,2),IF(AND($W57+$X57&gt;=2800,$W57&gt;=2800),ROUND(ROUND($Y57/$W57*2800,2)*'umowa o pracę'!$E$8,2),0)))),0)&gt;$H57,$H57,IF($V57=1,IF($X57=0,ROUND(IF($W57&gt;2800,ROUND($Y57/$W57*2800,2),$Y57)*'umowa o pracę'!$E$8,2),IF($W57+$X57&lt;2800,ROUND(ROUND($Y57+ROUND($X57*9%,2),2)*'umowa o pracę'!$E$8,2),IF(AND($W57+$X57&gt;=2800,$W57&lt;2800),ROUND((ROUND($Y57+ROUND((2800-$W57)*9%,2),2))*'umowa o pracę'!$E$8,2),IF(AND($W57+$X57&gt;=2800,$W57&gt;=2800),ROUND(ROUND($Y57/$W57*2800,2)*'umowa o pracę'!$E$8,2),0)))),0)),0))</f>
        <v>0</v>
      </c>
      <c r="AE57" s="32">
        <f>IF('umowa o pracę'!$E$7=2020,IF(IF($V57=1,IF($X57=0,ROUND(IF($W57&gt;2600,ROUND($Z57/$W57*2600,2),$Z57)*'umowa o pracę'!$E$8,2),ROUND(IF($W57&gt;2600,ROUND($Z57/$W57*2600,2),$Z57)*'umowa o pracę'!$E$8,2)),0)&gt;$I57,$I57,IF($V57=1,IF($X57=0,ROUND(IF($W57&gt;2600,ROUND($Z57/$W57*2600,2),$Z57)*'umowa o pracę'!$E$8,2),ROUND(IF($W57&gt;2600,ROUND($Z57/$W57*2600,2),$Z57)*'umowa o pracę'!$E$8,2)),0)),IF('umowa o pracę'!$E$7=2021,IF(IF($V57=1,IF($X57=0,ROUND(IF($W57&gt;2800,ROUND($Z57/$W57*2800,2),$Z57)*'umowa o pracę'!$E$8,2),ROUND(IF($W57&gt;2800,ROUND($Z57/$W57*2800,2),$Z57)*'umowa o pracę'!$E$8,2)),0)&gt;$I57,$I57,IF($V57=1,IF($X57=0,ROUND(IF($W57&gt;2800,ROUND($Z57/$W57*2800,2),$Z57)*'umowa o pracę'!$E$8,2),ROUND(IF($W57&gt;2800,ROUND($Z57/$W57*2800,2),$Z57)*'umowa o pracę'!$E$8,2)),0)),0))</f>
        <v>0</v>
      </c>
      <c r="AF57" s="56">
        <f>IF('umowa o pracę'!$E$7=2020,$AB57,IF('umowa o pracę'!$E$7=2021,$AC57,0))</f>
        <v>0</v>
      </c>
      <c r="AG57" s="53">
        <f t="shared" si="1"/>
        <v>1</v>
      </c>
      <c r="AH57" s="39">
        <f>IF('umowa o pracę'!$E$6&lt;3,0,$L57)</f>
        <v>0</v>
      </c>
      <c r="AI57" s="39">
        <f>IF('umowa o pracę'!$E$6&lt;3,0,$M57)</f>
        <v>0</v>
      </c>
      <c r="AJ57" s="55">
        <f>IF('umowa o pracę'!$E$6&lt;3,0,$N57)</f>
        <v>0</v>
      </c>
      <c r="AK57" s="55">
        <f>IF('umowa o pracę'!$E$6&lt;3,0,$O57)</f>
        <v>0</v>
      </c>
      <c r="AL57" s="32">
        <f>IF('umowa o pracę'!$E$7=2020,ROUND(IF($AH57&gt;=2600,2600*'umowa o pracę'!$E$8,$AH57*'umowa o pracę'!$E$8),2),IF('umowa o pracę'!$E$7=2021,ROUND(IF($AH57&gt;=2800,2800*'umowa o pracę'!$E$8,$AH57*'umowa o pracę'!$E$8),2),0))</f>
        <v>0</v>
      </c>
      <c r="AM57" s="32">
        <f>IF(IF(IF(AND($AG57=1,$I57&gt;0),ROUND(IF($AH57+$AI57&gt;=2600,2600*'umowa o pracę'!$E$8,($AH57+$AI57)*'umowa o pracę'!$E$8),2)+IF($AI57=0,ROUND(IF($AH57&gt;2600,ROUND($AK57/$AH57*2600,2),$AK57)*'umowa o pracę'!$E$8,2),ROUND(IF($AH57&gt;2600,ROUND($AK57/$AH57*2600,2),$AK57)*'umowa o pracę'!$E$8,2)),ROUND(IF($AH57+$AI57&gt;=2600,2600*'umowa o pracę'!$E$8,($AH57+$AI57)*'umowa o pracę'!$E$8),2)-IF($AI57=0,ROUND(ROUND(IF($AH57&gt;2600,ROUND($AJ57/$AH57*2600,2),$AJ57),2)*'umowa o pracę'!$E$8,2),IF($AI57&gt;0,IF($AH57+$AI57&lt;2600,ROUND(ROUND($AJ57+ROUND($AI57*9%,2),2)*'umowa o pracę'!$E$8,2),IF(AND($AH57+$AI57&gt;=2600,$AI57&lt;2600,$AH57&lt;2600),ROUND((ROUND(((2600-$AI57)/$AH57)*$AJ57,2)+ROUND($AI57*9%,2))*'umowa o pracę'!$E$8,2),IF(AND($AH57+$AI57&gt;=2600,$AI57&gt;=2600),ROUND((ROUND(2600*9%,2))*'umowa o pracę'!$E$8,2),IF(AND($AH57+$AI57&gt;=2600,$AH57&gt;=2600,$AI57&lt;2600),ROUND((ROUND($AI57*9%,2)+ROUND(((2600-$AI57)/$AH57)*$AJ57,2))*'umowa o pracę'!$E$8,2),0)))),0)))&gt;$J57,$J57,IF(AND($AG57=1,$I57&gt;0),ROUND(IF($AH57+$AI57&gt;=2600,2600*'umowa o pracę'!$E$8,($AH57+$AI57)*'umowa o pracę'!$E$8),2)+IF($AI57=0,ROUND(IF($AH57&gt;2600,ROUND($AK57/$AH57*2600,2),$AK57)*'umowa o pracę'!$E$8,2),ROUND(IF($AH57&gt;2600,ROUND($AK57/$AH57*2600,2),$AK57)*'umowa o pracę'!$E$8,2)),ROUND(IF($AH57+$AI57&gt;=2600,2600*'umowa o pracę'!$E$8,($AH57+$AI57)*'umowa o pracę'!$E$8),2)-IF($AI57=0,ROUND(ROUND(IF($AH57&gt;2600,ROUND($AJ57/$AH57*2600,2),$AJ57),2)*'umowa o pracę'!$E$8,2),IF($AI57&gt;0,IF($AH57+$AI57&lt;2600,ROUND(ROUND($AJ57+ROUND($AI57*9%,2),2)*'umowa o pracę'!$E$8,2),IF(AND($AH57+$AI57&gt;=2600,$AI57&lt;2600,$AH57&lt;2600),ROUND((ROUND(((2600-$AI57)/$AH57)*$AJ57,2)+ROUND($AI57*9%,2))*'umowa o pracę'!$E$8,2),IF(AND($AH57+$AI57&gt;=2600,$AI57&gt;=2600),ROUND((ROUND(2600*9%,2))*'umowa o pracę'!$E$8,2),IF(AND($AH57+$AI57&gt;=2600,$AH57&gt;=2600,$AI57&lt;2600),ROUND((ROUND($AI57*9%,2)+ROUND(((2600-$AI57)/$AH57)*$AJ57,2))*'umowa o pracę'!$E$8,2),0)))),0))))&gt;$J57,$J57,IF(IF(AND($AG57=1,$I57&gt;0),ROUND(IF($AH57+$AI57&gt;=2600,2600*'umowa o pracę'!$E$8,($AH57+$AI57)*'umowa o pracę'!$E$8),2)+IF($AI57=0,ROUND(IF($AH57&gt;2600,ROUND($AK57/$AH57*2600,2),$AK57)*'umowa o pracę'!$E$8,2),ROUND(IF($AH57&gt;2600,ROUND($AK57/$AH57*2600,2),$AK57)*'umowa o pracę'!$E$8,2)),ROUND(IF($AH57+$AI57&gt;=2600,2600*'umowa o pracę'!$E$8,($AH57+$AI57)*'umowa o pracę'!$E$8),2)-IF($AI57=0,ROUND(ROUND(IF($AH57&gt;2600,ROUND($AJ57/$AH57*2600,2),$AJ57),2)*'umowa o pracę'!$E$8,2),IF($AI57&gt;0,IF($AH57+$AI57&lt;2600,ROUND(ROUND($AJ57+ROUND($AI57*9%,2),2)*'umowa o pracę'!$E$8,2),IF(AND($AH57+$AI57&gt;=2600,$AI57&lt;2600,$AH57&lt;2600),ROUND((ROUND(((2600-$AI57)/$AH57)*$AJ57,2)+ROUND($AI57*9%,2))*'umowa o pracę'!$E$8,2),IF(AND($AH57+$AI57&gt;=2600,$AI57&gt;=2600),ROUND((ROUND(2600*9%,2))*'umowa o pracę'!$E$8,2),IF(AND($AH57+$AI57&gt;=2600,$AH57&gt;=2600,$AI57&lt;2600),ROUND((ROUND($AI57*9%,2)+ROUND(((2600-$AI57)/$AH57)*$AJ57,2))*'umowa o pracę'!$E$8,2),0)))),0)))&gt;$J57,$J57,IF(AND($AG57=1,$I57&gt;0),ROUND(IF($AH57+$AI57&gt;=2600,2600*'umowa o pracę'!$E$8,($AH57+$AI57)*'umowa o pracę'!$E$8),2)+IF($AI57=0,ROUND(IF($AH57&gt;2600,ROUND($AK57/$AH57*2600,2),$AK57)*'umowa o pracę'!$E$8,2),ROUND(IF($AH57&gt;2600,ROUND($AK57/$AH57*2600,2),$AK57)*'umowa o pracę'!$E$8,2)),ROUND(IF($AH57+$AI57&gt;=2600,2600*'umowa o pracę'!$E$8,($AH57+$AI57)*'umowa o pracę'!$E$8),2)-IF(AND($AI57=0,I57&gt;0),ROUND(ROUND(IF($AH57&gt;2600,ROUND($AJ57/$AH57*2600,2),$AJ57),2)*'umowa o pracę'!$E$8,2),IF($AI57&gt;0,IF($AH57+$AI57&lt;2600,ROUND(ROUND($AJ57+ROUND($AI57*9%,2),2)*'umowa o pracę'!$E$8,2),IF(AND($AH57+$AI57&gt;=2600,$AI57&lt;2600,$AH57&lt;2600),ROUND((ROUND(((2600-$AI57)/$AH57)*$AJ57,2)+ROUND($AI57*9%,2))*'umowa o pracę'!$E$8,2),IF(AND($AH57+$AI57&gt;=2600,$AI57&gt;=2600),ROUND((ROUND(2600*9%,2))*'umowa o pracę'!$E$8,2),IF(AND($AH57+$AI57&gt;=2600,$AH57&gt;=2600,$AI57&lt;2600),ROUND((ROUND($AI57*9%,2)+ROUND(((2600-$AI57)/$AH57)*$AJ57,2))*'umowa o pracę'!$E$8,2),0)))),0)))))</f>
        <v>0</v>
      </c>
      <c r="AN57" s="32">
        <f>IF(IF(IF(AND($AG57=1,$I57&gt;0),ROUND(IF($AH57+$AI57&gt;=2800,2800*'umowa o pracę'!$E$8,($AH57+$AI57)*'umowa o pracę'!$E$8),2)+IF($AI57=0,ROUND(IF($AH57&gt;2800,ROUND($AK57/$AH57*2800,2),$AK57)*'umowa o pracę'!$E$8,2),ROUND(IF($AH57&gt;2800,ROUND($AK57/$AH57*2800,2),$AK57)*'umowa o pracę'!$E$8,2)),ROUND(IF($AH57+$AI57&gt;=2800,2800*'umowa o pracę'!$E$8,($AH57+$AI57)*'umowa o pracę'!$E$8),2)-IF($AI57=0,ROUND(ROUND(IF($AH57&gt;2800,ROUND($AJ57/$AH57*2800,2),$AJ57),2)*'umowa o pracę'!$E$8,2),IF($AI57&gt;0,IF($AH57+$AI57&lt;2800,ROUND(ROUND($AJ57+ROUND($AI57*9%,2),2)*'umowa o pracę'!$E$8,2),IF(AND($AH57+$AI57&gt;=2800,$AI57&lt;2800,$AH57&lt;2800),ROUND((ROUND(((2800-$AI57)/$AH57)*$AJ57,2)+ROUND($AI57*9%,2))*'umowa o pracę'!$E$8,2),IF(AND($AH57+$AI57&gt;=2800,$AI57&gt;=2800),ROUND((ROUND(2800*9%,2))*'umowa o pracę'!$E$8,2),IF(AND($AH57+$AI57&gt;=2800,$AH57&gt;=2800,$AI57&lt;2800),ROUND((ROUND($AI57*9%,2)+ROUND(((2800-$AI57)/$AH57)*$AJ57,2))*'umowa o pracę'!$E$8,2),0)))),0)))&gt;$J57,$J57,IF(AND($AG57=1,$I57&gt;0),ROUND(IF($AH57+$AI57&gt;=2800,2800*'umowa o pracę'!$E$8,($AH57+$AI57)*'umowa o pracę'!$E$8),2)+IF($AI57=0,ROUND(IF($AH57&gt;2800,ROUND($AK57/$AH57*2800,2),$AK57)*'umowa o pracę'!$E$8,2),ROUND(IF($AH57&gt;2800,ROUND($AK57/$AH57*2800,2),$AK57)*'umowa o pracę'!$E$8,2)),ROUND(IF($AH57+$AI57&gt;=2800,2800*'umowa o pracę'!$E$8,($AH57+$AI57)*'umowa o pracę'!$E$8),2)-IF($AI57=0,ROUND(ROUND(IF($AH57&gt;2800,ROUND($AJ57/$AH57*2800,2),$AJ57),2)*'umowa o pracę'!$E$8,2),IF($AI57&gt;0,IF($AH57+$AI57&lt;2800,ROUND(ROUND($AJ57+ROUND($AI57*9%,2),2)*'umowa o pracę'!$E$8,2),IF(AND($AH57+$AI57&gt;=2800,$AI57&lt;2800,$AH57&lt;2800),ROUND((ROUND(((2800-$AI57)/$AH57)*$AJ57,2)+ROUND($AI57*9%,2))*'umowa o pracę'!$E$8,2),IF(AND($AH57+$AI57&gt;=2800,$AI57&gt;=2800),ROUND((ROUND(2800*9%,2))*'umowa o pracę'!$E$8,2),IF(AND($AH57+$AI57&gt;=2800,$AH57&gt;=2800,$AI57&lt;2800),ROUND((ROUND($AI57*9%,2)+ROUND(((2800-$AI57)/$AH57)*$AJ57,2))*'umowa o pracę'!$E$8,2),0)))),0))))&gt;$J57,$J57,IF(IF(AND($AG57=1,$I57&gt;0),ROUND(IF($AH57+$AI57&gt;=2800,2800*'umowa o pracę'!$E$8,($AH57+$AI57)*'umowa o pracę'!$E$8),2)+IF($AI57=0,ROUND(IF($AH57&gt;2800,ROUND($AK57/$AH57*2800,2),$AK57)*'umowa o pracę'!$E$8,2),ROUND(IF($AH57&gt;2800,ROUND($AK57/$AH57*2800,2),$AK57)*'umowa o pracę'!$E$8,2)),ROUND(IF($AH57+$AI57&gt;=2800,2800*'umowa o pracę'!$E$8,($AH57+$AI57)*'umowa o pracę'!$E$8),2)-IF($AI57=0,ROUND(ROUND(IF($AH57&gt;2800,ROUND($AJ57/$AH57*2800,2),$AJ57),2)*'umowa o pracę'!$E$8,2),IF($AI57&gt;0,IF($AH57+$AI57&lt;2800,ROUND(ROUND($AJ57+ROUND($AI57*9%,2),2)*'umowa o pracę'!$E$8,2),IF(AND($AH57+$AI57&gt;=2800,$AI57&lt;2800,$AH57&lt;2800),ROUND((ROUND(((2800-$AI57)/$AH57)*$AJ57,2)+ROUND($AI57*9%,2))*'umowa o pracę'!$E$8,2),IF(AND($AH57+$AI57&gt;=2800,$AI57&gt;=2800),ROUND((ROUND(2800*9%,2))*'umowa o pracę'!$E$8,2),IF(AND($AH57+$AI57&gt;=2800,$AH57&gt;=2800,$AI57&lt;2800),ROUND((ROUND($AI57*9%,2)+ROUND(((2800-$AI57)/$AH57)*$AJ57,2))*'umowa o pracę'!$E$8,2),0)))),0)))&gt;$J57,$J57,IF(AND($AG57=1,$I57&gt;0),ROUND(IF($AH57+$AI57&gt;=2800,2800*'umowa o pracę'!$E$8,($AH57+$AI57)*'umowa o pracę'!$E$8),2)+IF($AI57=0,ROUND(IF($AH57&gt;2800,ROUND($AK57/$AH57*2800,2),$AK57)*'umowa o pracę'!$E$8,2),ROUND(IF($AH57&gt;2800,ROUND($AK57/$AH57*2800,2),$AK57)*'umowa o pracę'!$E$8,2)),ROUND(IF($AH57+$AI57&gt;=2800,2800*'umowa o pracę'!$E$8,($AH57+$AI57)*'umowa o pracę'!$E$8),2)-IF(AND($AI57=0,I57&gt;0),ROUND(ROUND(IF($AH57&gt;2800,ROUND($AJ57/$AH57*2800,2),$AJ57),2)*'umowa o pracę'!$E$8,2),IF($AI57&gt;0,IF($AH57+$AI57&lt;2800,ROUND(ROUND($AJ57+ROUND($AI57*9%,2),2)*'umowa o pracę'!$E$8,2),IF(AND($AH57+$AI57&gt;=2800,$AI57&lt;2800,$AH57&lt;2800),ROUND((ROUND(((2800-$AI57)/$AH57)*$AJ57,2)+ROUND($AI57*9%,2))*'umowa o pracę'!$E$8,2),IF(AND($AH57+$AI57&gt;=2800,$AI57&gt;=2800),ROUND((ROUND(2800*9%,2))*'umowa o pracę'!$E$8,2),IF(AND($AH57+$AI57&gt;=2800,$AH57&gt;=2800,$AI57&lt;2800),ROUND((ROUND($AI57*9%,2)+ROUND(((2800-$AI57)/$AH57)*$AJ57,2))*'umowa o pracę'!$E$8,2),0)))),0)))))</f>
        <v>0</v>
      </c>
      <c r="AO57" s="32">
        <f>IF('umowa o pracę'!$E$7=2020,IF(IF($AG57=1,IF($AI57=0,ROUND(IF($AH57&gt;2600,ROUND($AJ57/$AH57*2600,2),$AJ57)*'umowa o pracę'!$E$8,2),IF($AH57+$AI57&lt;2600,ROUND(ROUND($AJ57+ROUND($AI57*9%,2),2)*'umowa o pracę'!$E$8,2),IF(AND($AH57+$AI57&gt;=2600,$AH57&lt;2600),ROUND((ROUND($AJ57+ROUND((2600-$AH57)*9%,2),2))*'umowa o pracę'!$E$8,2),IF(AND($AH57+$AI57&gt;=2600,$AH57&gt;=2600),ROUND(ROUND($AJ57/$AH57*2600,2)*'umowa o pracę'!$E$8,2),0)))),0)&gt;$H57,$H57,IF($AG57=1,IF($AI57=0,ROUND(IF($AH57&gt;2600,ROUND($AJ57/$AH57*2600,2),$AJ57)*'umowa o pracę'!$E$8,2),IF($AH57+$AI57&lt;2600,ROUND(ROUND($AJ57+ROUND($AI57*9%,2),2)*'umowa o pracę'!$E$8,2),IF(AND($AH57+$AI57&gt;=2600,$AH57&lt;2600),ROUND((ROUND($AJ57+ROUND((2600-$AH57)*9%,2),2))*'umowa o pracę'!$E$8,2),IF(AND($AH57+$AI57&gt;=2600,$AH57&gt;=2600),ROUND(ROUND($AJ57/$AH57*2600,2)*'umowa o pracę'!$E$8,2),0)))),0)),IF('umowa o pracę'!$E$7=2021,IF(IF($AG57=1,IF($AI57=0,ROUND(IF($AH57&gt;2800,ROUND($AJ57/$AH57*2800,2),$AJ57)*'umowa o pracę'!$E$8,2),IF($AH57+$AI57&lt;2800,ROUND(ROUND($AJ57+ROUND($AI57*9%,2),2)*'umowa o pracę'!$E$8,2),IF(AND($AH57+$AI57&gt;=2800,$AH57&lt;2800),ROUND((ROUND($AJ57+ROUND((2800-$AH57)*9%,2),2))*'umowa o pracę'!$E$8,2),IF(AND($AH57+$AI57&gt;=2800,$AH57&gt;=2800),ROUND(ROUND($AJ57/$AH57*2800,2)*'umowa o pracę'!$E$8,2),0)))),0)&gt;$H57,$H57,IF($AG57=1,IF($AI57=0,ROUND(IF($AH57&gt;2800,ROUND($AJ57/$AH57*2800,2),$AJ57)*'umowa o pracę'!$E$8,2),IF($AH57+$AI57&lt;2800,ROUND(ROUND($AJ57+ROUND($AI57*9%,2),2)*'umowa o pracę'!$E$8,2),IF(AND($AH57+$AI57&gt;=2800,$AH57&lt;2800),ROUND((ROUND($AJ57+ROUND((2800-$AH57)*9%,2),2))*'umowa o pracę'!$E$8,2),IF(AND($AH57+$AI57&gt;=2800,$AH57&gt;=2800),ROUND(ROUND($AJ57/$AH57*2800,2)*'umowa o pracę'!$E$8,2),0)))),0)),0))</f>
        <v>0</v>
      </c>
      <c r="AP57" s="32">
        <f>IF('umowa o pracę'!$E$7=2020,IF(IF($AG57=1,IF($AI57=0,ROUND(IF($AH57&gt;2600,ROUND($AK57/$AH57*2600,2),$AK57)*'umowa o pracę'!$E$8,2),ROUND(IF($AH57&gt;2600,ROUND($AK57/$AH57*2600,2),$AK57)*'umowa o pracę'!$E$8,2)),0)&gt;$I57,$I57,IF($AG57=1,IF($AI57=0,ROUND(IF($AH57&gt;2600,ROUND($AK57/$AH57*2600,2),$AK57)*'umowa o pracę'!$E$8,2),ROUND(IF($AH57&gt;2600,ROUND($AK57/$AH57*2600,2),$AK57)*'umowa o pracę'!$E$8,2)),0)),IF('umowa o pracę'!$E$7=2021,IF(IF($AG57=1,IF($AI57=0,ROUND(IF($AH57&gt;2800,ROUND($AK57/$AH57*2800,2),$AK57)*'umowa o pracę'!$E$8,2),ROUND(IF($AH57&gt;2800,ROUND($AK57/$AH57*2800,2),$AK57)*'umowa o pracę'!$E$8,2)),0)&gt;$I57,$I57,IF($AG57=1,IF($AI57=0,ROUND(IF($AH57&gt;2800,ROUND($AK57/$AH57*2800,2),$AK57)*'umowa o pracę'!$E$8,2),ROUND(IF($AH57&gt;2800,ROUND($AK57/$AH57*2800,2),$AK57)*'umowa o pracę'!$E$8,2)),0)),0))</f>
        <v>0</v>
      </c>
      <c r="AQ57" s="56">
        <f>IF('umowa o pracę'!$E$7=2020,$AM57,IF('umowa o pracę'!$E$7=2021,$AN57,0))</f>
        <v>0</v>
      </c>
      <c r="AR57" s="33">
        <f>IF('umowa o pracę'!$E$7=0,0,U57+AF57+AQ57)</f>
        <v>0</v>
      </c>
      <c r="AS57" s="19"/>
      <c r="AT57" s="19"/>
      <c r="AU57" s="19"/>
      <c r="AV57" s="19"/>
      <c r="AW57" s="19"/>
      <c r="AX57" s="19">
        <f t="shared" si="2"/>
        <v>10</v>
      </c>
      <c r="AY57" s="19"/>
      <c r="AZ57" s="234">
        <f t="shared" si="3"/>
        <v>0</v>
      </c>
      <c r="BA57" s="234">
        <f t="shared" si="4"/>
        <v>0</v>
      </c>
      <c r="BB57" s="234">
        <f t="shared" si="5"/>
        <v>0</v>
      </c>
      <c r="BC57" s="234">
        <f t="shared" si="6"/>
        <v>0</v>
      </c>
      <c r="BD57" s="234">
        <f t="shared" si="7"/>
        <v>0</v>
      </c>
      <c r="BE57" s="234">
        <f t="shared" si="8"/>
        <v>0</v>
      </c>
      <c r="BF57" s="234">
        <f t="shared" si="9"/>
        <v>0</v>
      </c>
      <c r="BG57" s="234">
        <f t="shared" si="10"/>
        <v>0</v>
      </c>
      <c r="BH57" s="234">
        <f t="shared" si="11"/>
        <v>0</v>
      </c>
      <c r="BI57" s="238">
        <f t="shared" si="12"/>
        <v>0</v>
      </c>
      <c r="BJ57" s="236"/>
      <c r="BK57" s="236"/>
      <c r="BL57" s="237"/>
    </row>
    <row r="58" spans="1:64" ht="15.75" customHeight="1" x14ac:dyDescent="0.25">
      <c r="A58" s="129">
        <v>47</v>
      </c>
      <c r="B58" s="57"/>
      <c r="C58" s="57"/>
      <c r="D58" s="36"/>
      <c r="E58" s="36"/>
      <c r="F58" s="242"/>
      <c r="G58" s="37">
        <v>1</v>
      </c>
      <c r="H58" s="58">
        <v>0</v>
      </c>
      <c r="I58" s="59">
        <v>0</v>
      </c>
      <c r="J58" s="60">
        <v>0</v>
      </c>
      <c r="K58" s="52">
        <v>1</v>
      </c>
      <c r="L58" s="39">
        <v>0</v>
      </c>
      <c r="M58" s="39">
        <v>0</v>
      </c>
      <c r="N58" s="39">
        <v>0</v>
      </c>
      <c r="O58" s="39">
        <v>0</v>
      </c>
      <c r="P58" s="35">
        <f>IF('umowa o pracę'!$E$7=2020,ROUND(IF($L58&gt;=2600,2600*'umowa o pracę'!$E$8,$L58*'umowa o pracę'!$E$8),2),IF('umowa o pracę'!$E$7=2021,ROUND(IF($L58&gt;=2800,2800*'umowa o pracę'!$E$8,$L58*'umowa o pracę'!$E$8),2),0))</f>
        <v>0</v>
      </c>
      <c r="Q58" s="252">
        <f>IF(IF(IF(AND($K58=1,$I58&gt;0),ROUND(IF($L58+$M58&gt;=2600,2600*'umowa o pracę'!$E$8,($L58+$M58)*'umowa o pracę'!$E$8),2)+IF($M58=0,ROUND(IF($L58&gt;2600,ROUND($O58/$L58*2600,2),$O58)*'umowa o pracę'!$E$8,2),ROUND(IF($L58&gt;2600,ROUND($O58/$L58*2600,2),$O58)*'umowa o pracę'!$E$8,2)),ROUND(IF($L58+$M58&gt;=2600,2600*'umowa o pracę'!$E$8,($L58+$M58)*'umowa o pracę'!$E$8),2)-IF($M58=0,ROUND(ROUND(IF($L58&gt;2600,ROUND($N58/$L58*2600,2),$N58),2)*'umowa o pracę'!$E$8,2),IF($M58&gt;0,IF($L58+$M58&lt;2600,ROUND(ROUND($N58+ROUND($M58*9%,2),2)*'umowa o pracę'!$E$8,2),IF(AND($L58+$M58&gt;=2600,$M58&lt;2600,$L58&lt;2600),ROUND((ROUND(((2600-$M58)/$L58)*$N58,2)+ROUND($M58*9%,2))*'umowa o pracę'!$E$8,2),IF(AND($L58+$M58&gt;=2600,$M58&gt;=2600),ROUND((ROUND(2600*9%,2))*'umowa o pracę'!$E$8,2),IF(AND($L58+$M58&gt;=2600,$L58&gt;=2600,$M58&lt;2600),ROUND((ROUND($M58*9%,2)+ROUND(((2600-$M58)/$L58)*$N58,2))*'umowa o pracę'!$E$8,2),0)))),0)))&gt;$J58,$J58,IF(AND($K58=1,$I58&gt;0),ROUND(IF($L58+$M58&gt;=2600,2600*'umowa o pracę'!$E$8,($L58+$M58)*'umowa o pracę'!$E$8),2)+IF($M58=0,ROUND(IF($L58&gt;2600,ROUND($O58/$L58*2600,2),$O58)*'umowa o pracę'!$E$8,2),ROUND(IF($L58&gt;2600,ROUND($O58/$L58*2600,2),$O58)*'umowa o pracę'!$E$8,2)),ROUND(IF($L58+$M58&gt;=2600,2600*'umowa o pracę'!$E$8,($L58+$M58)*'umowa o pracę'!$E$8),2)-IF($M58=0,ROUND(ROUND(IF($L58&gt;2600,ROUND($N58/$L58*2600,2),$N58),2)*'umowa o pracę'!$E$8,2),IF($M58&gt;0,IF($L58+$M58&lt;2600,ROUND(ROUND($N58+ROUND($M58*9%,2),2)*'umowa o pracę'!$E$8,2),IF(AND($L58+$M58&gt;=2600,$M58&lt;2600,$L58&lt;2600),ROUND((ROUND(((2600-$M58)/$L58)*$N58,2)+ROUND($M58*9%,2))*'umowa o pracę'!$E$8,2),IF(AND($L58+$M58&gt;=2600,$M58&gt;=2600),ROUND((ROUND(2600*9%,2))*'umowa o pracę'!$E$8,2),IF(AND($L58+$M58&gt;=2600,$L58&gt;=2600,$M58&lt;2600),ROUND((ROUND($M58*9%,2)+ROUND(((2600-$M58)/$L58)*$N58,2))*'umowa o pracę'!$E$8,2),0)))),0))))&gt;$J58,$J58,IF(IF(AND($K58=1,$I58&gt;0),ROUND(IF($L58+$M58&gt;=2600,2600*'umowa o pracę'!$E$8,($L58+$M58)*'umowa o pracę'!$E$8),2)+IF($M58=0,ROUND(IF($L58&gt;2600,ROUND($O58/$L58*2600,2),$O58)*'umowa o pracę'!$E$8,2),ROUND(IF($L58&gt;2600,ROUND($O58/$L58*2600,2),$O58)*'umowa o pracę'!$E$8,2)),ROUND(IF($L58+$M58&gt;=2600,2600*'umowa o pracę'!$E$8,($L58+$M58)*'umowa o pracę'!$E$8),2)-IF($M58=0,ROUND(ROUND(IF($L58&gt;2600,ROUND($N58/$L58*2600,2),$N58),2)*'umowa o pracę'!$E$8,2),IF($M58&gt;0,IF($L58+$M58&lt;2600,ROUND(ROUND($N58+ROUND($M58*9%,2),2)*'umowa o pracę'!$E$8,2),IF(AND($L58+$M58&gt;=2600,$M58&lt;2600,$L58&lt;2600),ROUND((ROUND(((2600-$M58)/$L58)*$N58,2)+ROUND($M58*9%,2))*'umowa o pracę'!$E$8,2),IF(AND($L58+$M58&gt;=2600,$M58&gt;=2600),ROUND((ROUND(2600*9%,2))*'umowa o pracę'!$E$8,2),IF(AND($L58+$M58&gt;=2600,$L58&gt;=2600,$M58&lt;2600),ROUND((ROUND($M58*9%,2)+ROUND(((2600-$M58)/$L58)*$N58,2))*'umowa o pracę'!$E$8,2),0)))),0)))&gt;$J58,$J58,IF(AND($K58=1,$I58&gt;0),ROUND(IF($L58+$M58&gt;=2600,2600*'umowa o pracę'!$E$8,($L58+$M58)*'umowa o pracę'!$E$8),2)+IF($M58=0,ROUND(IF($L58&gt;2600,ROUND($O58/$L58*2600,2),$O58)*'umowa o pracę'!$E$8,2),ROUND(IF($L58&gt;2600,ROUND($O58/$L58*2600,2),$O58)*'umowa o pracę'!$E$8,2)),ROUND(IF($L58+$M58&gt;=2600,2600*'umowa o pracę'!$E$8,($L58+$M58)*'umowa o pracę'!$E$8),2)-IF(AND($M58=0,I58&gt;0),ROUND(ROUND(IF($L58&gt;2600,ROUND($N58/$L58*2600,2),$N58),2)*'umowa o pracę'!$E$8,2),IF($M58&gt;0,IF($L58+$M58&lt;2600,ROUND(ROUND($N58+ROUND($M58*9%,2),2)*'umowa o pracę'!$E$8,2),IF(AND($L58+$M58&gt;=2600,$M58&lt;2600,$L58&lt;2600),ROUND((ROUND(((2600-$M58)/$L58)*$N58,2)+ROUND($M58*9%,2))*'umowa o pracę'!$E$8,2),IF(AND($L58+$M58&gt;=2600,$M58&gt;=2600),ROUND((ROUND(2600*9%,2))*'umowa o pracę'!$E$8,2),IF(AND($L58+$M58&gt;=2600,$L58&gt;=2600,$M58&lt;2600),ROUND((ROUND($M58*9%,2)+ROUND(((2600-$M58)/$L58)*$N58,2))*'umowa o pracę'!$E$8,2),0)))),0)))))</f>
        <v>0</v>
      </c>
      <c r="R58" s="252">
        <f>IF(IF(IF(AND($K58=1,$I58&gt;0),ROUND(IF($L58+$M58&gt;=2800,2800*'umowa o pracę'!$E$8,($L58+$M58)*'umowa o pracę'!$E$8),2)+IF($M58=0,ROUND(IF($L58&gt;2800,ROUND($O58/$L58*2800,2),$O58)*'umowa o pracę'!$E$8,2),ROUND(IF($L58&gt;2800,ROUND($O58/$L58*2800,2),$O58)*'umowa o pracę'!$E$8,2)),ROUND(IF($L58+$M58&gt;=2800,2800*'umowa o pracę'!$E$8,($L58+$M58)*'umowa o pracę'!$E$8),2)-IF($M58=0,ROUND(ROUND(IF($L58&gt;2800,ROUND($N58/$L58*2800,2),$N58),2)*'umowa o pracę'!$E$8,2),IF($M58&gt;0,IF($L58+$M58&lt;2800,ROUND(ROUND($N58+ROUND($M58*9%,2),2)*'umowa o pracę'!$E$8,2),IF(AND($L58+$M58&gt;=2800,$M58&lt;2800,$L58&lt;2800),ROUND((ROUND(((2800-$M58)/$L58)*$N58,2)+ROUND($M58*9%,2))*'umowa o pracę'!$E$8,2),IF(AND($L58+$M58&gt;=2800,$M58&gt;=2800),ROUND((ROUND(2800*9%,2))*'umowa o pracę'!$E$8,2),IF(AND($L58+$M58&gt;=2800,$L58&gt;=2800,$M58&lt;2800),ROUND((ROUND($M58*9%,2)+ROUND(((2800-$M58)/$L58)*$N58,2))*'umowa o pracę'!$E$8,2),0)))),0)))&gt;$J58,$J58,IF(AND($K58=1,$I58&gt;0),ROUND(IF($L58+$M58&gt;=2800,2800*'umowa o pracę'!$E$8,($L58+$M58)*'umowa o pracę'!$E$8),2)+IF($M58=0,ROUND(IF($L58&gt;2800,ROUND($O58/$L58*2800,2),$O58)*'umowa o pracę'!$E$8,2),ROUND(IF($L58&gt;2800,ROUND($O58/$L58*2800,2),$O58)*'umowa o pracę'!$E$8,2)),ROUND(IF($L58+$M58&gt;=2800,2800*'umowa o pracę'!$E$8,($L58+$M58)*'umowa o pracę'!$E$8),2)-IF($M58=0,ROUND(ROUND(IF($L58&gt;2800,ROUND($N58/$L58*2800,2),$N58),2)*'umowa o pracę'!$E$8,2),IF($M58&gt;0,IF($L58+$M58&lt;2800,ROUND(ROUND($N58+ROUND($M58*9%,2),2)*'umowa o pracę'!$E$8,2),IF(AND($L58+$M58&gt;=2800,$M58&lt;2800,$L58&lt;2800),ROUND((ROUND(((2800-$M58)/$L58)*$N58,2)+ROUND($M58*9%,2))*'umowa o pracę'!$E$8,2),IF(AND($L58+$M58&gt;=2800,$M58&gt;=2800),ROUND((ROUND(2800*9%,2))*'umowa o pracę'!$E$8,2),IF(AND($L58+$M58&gt;=2800,$L58&gt;=2800,$M58&lt;2800),ROUND((ROUND($M58*9%,2)+ROUND(((2800-$M58)/$L58)*$N58,2))*'umowa o pracę'!$E$8,2),0)))),0))))&gt;$J58,$J58,IF(IF(AND($K58=1,$I58&gt;0),ROUND(IF($L58+$M58&gt;=2800,2800*'umowa o pracę'!$E$8,($L58+$M58)*'umowa o pracę'!$E$8),2)+IF($M58=0,ROUND(IF($L58&gt;2800,ROUND($O58/$L58*2800,2),$O58)*'umowa o pracę'!$E$8,2),ROUND(IF($L58&gt;2800,ROUND($O58/$L58*2800,2),$O58)*'umowa o pracę'!$E$8,2)),ROUND(IF($L58+$M58&gt;=2800,2800*'umowa o pracę'!$E$8,($L58+$M58)*'umowa o pracę'!$E$8),2)-IF($M58=0,ROUND(ROUND(IF($L58&gt;2800,ROUND($N58/$L58*2800,2),$N58),2)*'umowa o pracę'!$E$8,2),IF($M58&gt;0,IF($L58+$M58&lt;2800,ROUND(ROUND($N58+ROUND($M58*9%,2),2)*'umowa o pracę'!$E$8,2),IF(AND($L58+$M58&gt;=2800,$M58&lt;2800,$L58&lt;2800),ROUND((ROUND(((2800-$M58)/$L58)*$N58,2)+ROUND($M58*9%,2))*'umowa o pracę'!$E$8,2),IF(AND($L58+$M58&gt;=2800,$M58&gt;=2800),ROUND((ROUND(2800*9%,2))*'umowa o pracę'!$E$8,2),IF(AND($L58+$M58&gt;=2800,$L58&gt;=2800,$M58&lt;2800),ROUND((ROUND($M58*9%,2)+ROUND(((2800-$M58)/$L58)*$N58,2))*'umowa o pracę'!$E$8,2),0)))),0)))&gt;$J58,$J58,IF(AND($K58=1,$I58&gt;0),ROUND(IF($L58+$M58&gt;=2800,2800*'umowa o pracę'!$E$8,($L58+$M58)*'umowa o pracę'!$E$8),2)+IF($M58=0,ROUND(IF($L58&gt;2800,ROUND($O58/$L58*2800,2),$O58)*'umowa o pracę'!$E$8,2),ROUND(IF($L58&gt;2800,ROUND($O58/$L58*2800,2),$O58)*'umowa o pracę'!$E$8,2)),ROUND(IF($L58+$M58&gt;=2800,2800*'umowa o pracę'!$E$8,($L58+$M58)*'umowa o pracę'!$E$8),2)-IF(AND($M58=0,I58&gt;0),ROUND(ROUND(IF($L58&gt;2800,ROUND($N58/$L58*2800,2),$N58),2)*'umowa o pracę'!$E$8,2),IF($M58&gt;0,IF($L58+$M58&lt;2800,ROUND(ROUND($N58+ROUND($M58*9%,2),2)*'umowa o pracę'!$E$8,2),IF(AND($L58+$M58&gt;=2800,$M58&lt;2800,$L58&lt;2800),ROUND((ROUND(((2800-$M58)/$L58)*$N58,2)+ROUND($M58*9%,2))*'umowa o pracę'!$E$8,2),IF(AND($L58+$M58&gt;=2800,$M58&gt;=2800),ROUND((ROUND(2800*9%,2))*'umowa o pracę'!$E$8,2),IF(AND($L58+$M58&gt;=2800,$L58&gt;=2800,$M58&lt;2800),ROUND((ROUND($M58*9%,2)+ROUND(((2800-$M58)/$L58)*$N58,2))*'umowa o pracę'!$E$8,2),0)))),0)))))</f>
        <v>0</v>
      </c>
      <c r="S58" s="32">
        <f>IF('umowa o pracę'!$E$7=2020,IF(IF($K58=1,IF($M58=0,ROUND(IF($L58&gt;2600,ROUND($N58/$L58*2600,2),$N58)*'umowa o pracę'!$E$8,2),IF($L58+$M58&lt;2600,ROUND(ROUND($N58+ROUND($M58*9%,2),2)*'umowa o pracę'!$E$8,2),IF(AND($L58+$M58&gt;=2600,$L58&lt;2600),ROUND((ROUND($N58+ROUND((2600-$L58)*9%,2),2))*'umowa o pracę'!$E$8,2),IF(AND($L58+$M58&gt;=2600,$L58&gt;=2600),ROUND(ROUND($N58/$L58*2600,2)*'umowa o pracę'!$E$8,2),0)))),0)&gt;$H58,$H58,IF($K58=1,IF($M58=0,ROUND(IF($L58&gt;2600,ROUND($N58/$L58*2600,2),$N58)*'umowa o pracę'!$E$8,2),IF($L58+$M58&lt;2600,ROUND(ROUND($N58+ROUND($M58*9%,2),2)*'umowa o pracę'!$E$8,2),IF(AND($L58+$M58&gt;=2600,$L58&lt;2600),ROUND((ROUND($N58+ROUND((2600-$L58)*9%,2),2))*'umowa o pracę'!$E$8,2),IF(AND($L58+$M58&gt;=2600,$L58&gt;=2600),ROUND(ROUND($N58/$L58*2600,2)*'umowa o pracę'!$E$8,2),0)))),0)),IF('umowa o pracę'!$E$7=2021,IF(IF($K58=1,IF($M58=0,ROUND(IF($L58&gt;2800,ROUND($N58/$L58*2800,2),$N58)*'umowa o pracę'!$E$8,2),IF($L58+$M58&lt;2800,ROUND(ROUND($N58+ROUND($M58*9%,2),2)*'umowa o pracę'!$E$8,2),IF(AND($L58+$M58&gt;=2800,$L58&lt;2800),ROUND((ROUND($N58+ROUND((2800-$L58)*9%,2),2))*'umowa o pracę'!$E$8,2),IF(AND($L58+$M58&gt;=2800,$L58&gt;=2800),ROUND(ROUND($N58/$L58*2800,2)*'umowa o pracę'!$E$8,2),0)))),0)&gt;$H58,$H58,IF($K58=1,IF($M58=0,ROUND(IF($L58&gt;2800,ROUND($N58/$L58*2800,2),$N58)*'umowa o pracę'!$E$8,2),IF($L58+$M58&lt;2800,ROUND(ROUND($N58+ROUND($M58*9%,2),2)*'umowa o pracę'!$E$8,2),IF(AND($L58+$M58&gt;=2800,$L58&lt;2800),ROUND((ROUND($N58+ROUND((2800-$L58)*9%,2),2))*'umowa o pracę'!$E$8,2),IF(AND($L58+$M58&gt;=2800,$L58&gt;=2800),ROUND(ROUND($N58/$L58*2800,2)*'umowa o pracę'!$E$8,2),0)))),0)),0))</f>
        <v>0</v>
      </c>
      <c r="T58" s="32">
        <f>IF('umowa o pracę'!$E$7=2020,IF(IF($K58=1,IF($M58=0,ROUND(IF($L58&gt;2600,ROUND($O58/$L58*2600,2),$O58)*'umowa o pracę'!$E$8,2),ROUND(IF($L58&gt;2600,ROUND($O58/$L58*2600,2),$O58)*'umowa o pracę'!$E$8,2)),0)&gt;$I58,$I58,IF($K58=1,IF($M58=0,ROUND(IF($L58&gt;2600,ROUND($O58/$L58*2600,2),$O58)*'umowa o pracę'!$E$8,2),ROUND(IF($L58&gt;2600,ROUND($O58/$L58*2600,2),$O58)*'umowa o pracę'!$E$8,2)),0)),IF('umowa o pracę'!$E$7=2021,IF(IF($K58=1,IF($M58=0,ROUND(IF($L58&gt;2800,ROUND($O58/$L58*2800,2),$O58)*'umowa o pracę'!$E$8,2),ROUND(IF($L58&gt;2800,ROUND($O58/$L58*2800,2),$O58)*'umowa o pracę'!$E$8,2)),0)&gt;$I58,$I58,IF($K58=1,IF($M58=0,ROUND(IF($L58&gt;2800,ROUND($O58/$L58*2800,2),$O58)*'umowa o pracę'!$E$8,2),ROUND(IF($L58&gt;2800,ROUND($O58/$L58*2800,2),$O58)*'umowa o pracę'!$E$8,2)),0)),0))</f>
        <v>0</v>
      </c>
      <c r="U58" s="51">
        <f>IF('umowa o pracę'!$E$7=2020,$Q58,IF('umowa o pracę'!$E$7=2021,$R58,0))</f>
        <v>0</v>
      </c>
      <c r="V58" s="53">
        <f t="shared" si="0"/>
        <v>1</v>
      </c>
      <c r="W58" s="54">
        <f>IF('umowa o pracę'!$E$6&lt;2,0,$L58)</f>
        <v>0</v>
      </c>
      <c r="X58" s="54">
        <f>IF('umowa o pracę'!$E$6&lt;2,0,$M58)</f>
        <v>0</v>
      </c>
      <c r="Y58" s="55">
        <f>IF('umowa o pracę'!$E$6&lt;2,0,$N58)</f>
        <v>0</v>
      </c>
      <c r="Z58" s="55">
        <f>IF('umowa o pracę'!$E$6&lt;2,0,$O58)</f>
        <v>0</v>
      </c>
      <c r="AA58" s="32">
        <f>IF('umowa o pracę'!$E$7=2020,ROUND(IF($W58&gt;=2600,2600*'umowa o pracę'!$E$8,$W58*'umowa o pracę'!$E$8),2),IF('umowa o pracę'!$E$7=2021,ROUND(IF($W58&gt;=2800,2800*'umowa o pracę'!$E$8,$W58*'umowa o pracę'!$E$8),2),0))</f>
        <v>0</v>
      </c>
      <c r="AB58" s="32">
        <f>IF(IF(IF(AND($V58=1,$I58&gt;0),ROUND(IF($W58+$X58&gt;=2600,2600*'umowa o pracę'!$E$8,($W58+$X58)*'umowa o pracę'!$E$8),2)+IF($X58=0,ROUND(IF($W58&gt;2600,ROUND($Z58/$W58*2600,2),$Z58)*'umowa o pracę'!$E$8,2),ROUND(IF($W58&gt;2600,ROUND($Z58/$W58*2600,2),$Z58)*'umowa o pracę'!$E$8,2)),ROUND(IF($W58+$X58&gt;=2600,2600*'umowa o pracę'!$E$8,($W58+$X58)*'umowa o pracę'!$E$8),2)-IF($X58=0,ROUND(ROUND(IF($W58&gt;2600,ROUND($Y58/$W58*2600,2),$Y58),2)*'umowa o pracę'!$E$8,2),IF($X58&gt;0,IF($W58+$X58&lt;2600,ROUND(ROUND($Y58+ROUND($X58*9%,2),2)*'umowa o pracę'!$E$8,2),IF(AND($W58+$X58&gt;=2600,$X58&lt;2600,$W58&lt;2600),ROUND((ROUND(((2600-$X58)/$W58)*$Y58,2)+ROUND($X58*9%,2))*'umowa o pracę'!$E$8,2),IF(AND($W58+$X58&gt;=2600,$X58&gt;=2600),ROUND((ROUND(2600*9%,2))*'umowa o pracę'!$E$8,2),IF(AND($W58+$X58&gt;=2600,$W58&gt;=2600,$X58&lt;2600),ROUND((ROUND($X58*9%,2)+ROUND(((2600-$X58)/$W58)*$Y58,2))*'umowa o pracę'!$E$8,2),0)))),0)))&gt;$J58,$J58,IF(AND($V58=1,$I58&gt;0),ROUND(IF($W58+$X58&gt;=2600,2600*'umowa o pracę'!$E$8,($W58+$X58)*'umowa o pracę'!$E$8),2)+IF($X58=0,ROUND(IF($W58&gt;2600,ROUND($Z58/$W58*2600,2),$Z58)*'umowa o pracę'!$E$8,2),ROUND(IF($W58&gt;2600,ROUND($Z58/$W58*2600,2),$Z58)*'umowa o pracę'!$E$8,2)),ROUND(IF($W58+$X58&gt;=2600,2600*'umowa o pracę'!$E$8,($W58+$X58)*'umowa o pracę'!$E$8),2)-IF($X58=0,ROUND(ROUND(IF($W58&gt;2600,ROUND($Y58/$W58*2600,2),$Y58),2)*'umowa o pracę'!$E$8,2),IF($X58&gt;0,IF($W58+$X58&lt;2600,ROUND(ROUND($Y58+ROUND($X58*9%,2),2)*'umowa o pracę'!$E$8,2),IF(AND($W58+$X58&gt;=2600,$X58&lt;2600,$W58&lt;2600),ROUND((ROUND(((2600-$X58)/$W58)*$Y58,2)+ROUND($X58*9%,2))*'umowa o pracę'!$E$8,2),IF(AND($W58+$X58&gt;=2600,$X58&gt;=2600),ROUND((ROUND(2600*9%,2))*'umowa o pracę'!$E$8,2),IF(AND($W58+$X58&gt;=2600,$W58&gt;=2600,$X58&lt;2600),ROUND((ROUND($X58*9%,2)+ROUND(((2600-$X58)/$W58)*$Y58,2))*'umowa o pracę'!$E$8,2),0)))),0))))&gt;$J58,$J58,IF(IF(AND($V58=1,$I58&gt;0),ROUND(IF($W58+$X58&gt;=2600,2600*'umowa o pracę'!$E$8,($W58+$X58)*'umowa o pracę'!$E$8),2)+IF($X58=0,ROUND(IF($W58&gt;2600,ROUND($Z58/$W58*2600,2),$Z58)*'umowa o pracę'!$E$8,2),ROUND(IF($W58&gt;2600,ROUND($Z58/$W58*2600,2),$Z58)*'umowa o pracę'!$E$8,2)),ROUND(IF($W58+$X58&gt;=2600,2600*'umowa o pracę'!$E$8,($W58+$X58)*'umowa o pracę'!$E$8),2)-IF($X58=0,ROUND(ROUND(IF($W58&gt;2600,ROUND($Y58/$W58*2600,2),$Y58),2)*'umowa o pracę'!$E$8,2),IF($X58&gt;0,IF($W58+$X58&lt;2600,ROUND(ROUND($Y58+ROUND($X58*9%,2),2)*'umowa o pracę'!$E$8,2),IF(AND($W58+$X58&gt;=2600,$X58&lt;2600,$W58&lt;2600),ROUND((ROUND(((2600-$X58)/$W58)*$Y58,2)+ROUND($X58*9%,2))*'umowa o pracę'!$E$8,2),IF(AND($W58+$X58&gt;=2600,$X58&gt;=2600),ROUND((ROUND(2600*9%,2))*'umowa o pracę'!$E$8,2),IF(AND($W58+$X58&gt;=2600,$W58&gt;=2600,$X58&lt;2600),ROUND((ROUND($X58*9%,2)+ROUND(((2600-$X58)/$W58)*$Y58,2))*'umowa o pracę'!$E$8,2),0)))),0)))&gt;$J58,$J58,IF(AND($V58=1,$I58&gt;0),ROUND(IF($W58+$X58&gt;=2600,2600*'umowa o pracę'!$E$8,($W58+$X58)*'umowa o pracę'!$E$8),2)+IF($X58=0,ROUND(IF($W58&gt;2600,ROUND($Z58/$W58*2600,2),$Z58)*'umowa o pracę'!$E$8,2),ROUND(IF($W58&gt;2600,ROUND($Z58/$W58*2600,2),$Z58)*'umowa o pracę'!$E$8,2)),ROUND(IF($W58+$X58&gt;=2600,2600*'umowa o pracę'!$E$8,($W58+$X58)*'umowa o pracę'!$E$8),2)-IF(AND($X58=0,I58&gt;0),ROUND(ROUND(IF($W58&gt;2600,ROUND($Y58/$W58*2600,2),$Y58),2)*'umowa o pracę'!$E$8,2),IF($X58&gt;0,IF($W58+$X58&lt;2600,ROUND(ROUND($Y58+ROUND($X58*9%,2),2)*'umowa o pracę'!$E$8,2),IF(AND($W58+$X58&gt;=2600,$X58&lt;2600,$W58&lt;2600),ROUND((ROUND(((2600-$X58)/$W58)*$Y58,2)+ROUND($X58*9%,2))*'umowa o pracę'!$E$8,2),IF(AND($W58+$X58&gt;=2600,$X58&gt;=2600),ROUND((ROUND(2600*9%,2))*'umowa o pracę'!$E$8,2),IF(AND($W58+$X58&gt;=2600,$W58&gt;=2600,$X58&lt;2600),ROUND((ROUND($X58*9%,2)+ROUND(((2600-$X58)/$W58)*$Y58,2))*'umowa o pracę'!$E$8,2),0)))),0)))))</f>
        <v>0</v>
      </c>
      <c r="AC58" s="32">
        <f>IF(IF(IF(AND($V58=1,$I58&gt;0),ROUND(IF($W58+$X58&gt;=2800,2800*'umowa o pracę'!$E$8,($W58+$X58)*'umowa o pracę'!$E$8),2)+IF($X58=0,ROUND(IF($W58&gt;2800,ROUND($Z58/$W58*2800,2),$Z58)*'umowa o pracę'!$E$8,2),ROUND(IF($W58&gt;2800,ROUND($Z58/$W58*2800,2),$Z58)*'umowa o pracę'!$E$8,2)),ROUND(IF($W58+$X58&gt;=2800,2800*'umowa o pracę'!$E$8,($W58+$X58)*'umowa o pracę'!$E$8),2)-IF($X58=0,ROUND(ROUND(IF($W58&gt;2800,ROUND($Y58/$W58*2800,2),$Y58),2)*'umowa o pracę'!$E$8,2),IF($X58&gt;0,IF($W58+$X58&lt;2800,ROUND(ROUND($Y58+ROUND($X58*9%,2),2)*'umowa o pracę'!$E$8,2),IF(AND($W58+$X58&gt;=2800,$X58&lt;2800,$W58&lt;2800),ROUND((ROUND(((2800-$X58)/$W58)*$Y58,2)+ROUND($X58*9%,2))*'umowa o pracę'!$E$8,2),IF(AND($W58+$X58&gt;=2800,$X58&gt;=2800),ROUND((ROUND(2800*9%,2))*'umowa o pracę'!$E$8,2),IF(AND($W58+$X58&gt;=2800,$W58&gt;=2800,$X58&lt;2800),ROUND((ROUND($X58*9%,2)+ROUND(((2800-$X58)/$W58)*$Y58,2))*'umowa o pracę'!$E$8,2),0)))),0)))&gt;$J58,$J58,IF(AND($V58=1,$I58&gt;0),ROUND(IF($W58+$X58&gt;=2800,2800*'umowa o pracę'!$E$8,($W58+$X58)*'umowa o pracę'!$E$8),2)+IF($X58=0,ROUND(IF($W58&gt;2800,ROUND($Z58/$W58*2800,2),$Z58)*'umowa o pracę'!$E$8,2),ROUND(IF($W58&gt;2800,ROUND($Z58/$W58*2800,2),$Z58)*'umowa o pracę'!$E$8,2)),ROUND(IF($W58+$X58&gt;=2800,2800*'umowa o pracę'!$E$8,($W58+$X58)*'umowa o pracę'!$E$8),2)-IF($X58=0,ROUND(ROUND(IF($W58&gt;2800,ROUND($Y58/$W58*2800,2),$Y58),2)*'umowa o pracę'!$E$8,2),IF($X58&gt;0,IF($W58+$X58&lt;2800,ROUND(ROUND($Y58+ROUND($X58*9%,2),2)*'umowa o pracę'!$E$8,2),IF(AND($W58+$X58&gt;=2800,$X58&lt;2800,$W58&lt;2800),ROUND((ROUND(((2800-$X58)/$W58)*$Y58,2)+ROUND($X58*9%,2))*'umowa o pracę'!$E$8,2),IF(AND($W58+$X58&gt;=2800,$X58&gt;=2800),ROUND((ROUND(2800*9%,2))*'umowa o pracę'!$E$8,2),IF(AND($W58+$X58&gt;=2800,$W58&gt;=2800,$X58&lt;2800),ROUND((ROUND($X58*9%,2)+ROUND(((2800-$X58)/$W58)*$Y58,2))*'umowa o pracę'!$E$8,2),0)))),0))))&gt;$J58,$J58,IF(IF(AND($V58=1,$I58&gt;0),ROUND(IF($W58+$X58&gt;=2800,2800*'umowa o pracę'!$E$8,($W58+$X58)*'umowa o pracę'!$E$8),2)+IF($X58=0,ROUND(IF($W58&gt;2800,ROUND($Z58/$W58*2800,2),$Z58)*'umowa o pracę'!$E$8,2),ROUND(IF($W58&gt;2800,ROUND($Z58/$W58*2800,2),$Z58)*'umowa o pracę'!$E$8,2)),ROUND(IF($W58+$X58&gt;=2800,2800*'umowa o pracę'!$E$8,($W58+$X58)*'umowa o pracę'!$E$8),2)-IF($X58=0,ROUND(ROUND(IF($W58&gt;2800,ROUND($Y58/$W58*2800,2),$Y58),2)*'umowa o pracę'!$E$8,2),IF($X58&gt;0,IF($W58+$X58&lt;2800,ROUND(ROUND($Y58+ROUND($X58*9%,2),2)*'umowa o pracę'!$E$8,2),IF(AND($W58+$X58&gt;=2800,$X58&lt;2800,$W58&lt;2800),ROUND((ROUND(((2800-$X58)/$W58)*$Y58,2)+ROUND($X58*9%,2))*'umowa o pracę'!$E$8,2),IF(AND($W58+$X58&gt;=2800,$X58&gt;=2800),ROUND((ROUND(2800*9%,2))*'umowa o pracę'!$E$8,2),IF(AND($W58+$X58&gt;=2800,$W58&gt;=2800,$X58&lt;2800),ROUND((ROUND($X58*9%,2)+ROUND(((2800-$X58)/$W58)*$Y58,2))*'umowa o pracę'!$E$8,2),0)))),0)))&gt;$J58,$J58,IF(AND($V58=1,$I58&gt;0),ROUND(IF($W58+$X58&gt;=2800,2800*'umowa o pracę'!$E$8,($W58+$X58)*'umowa o pracę'!$E$8),2)+IF($X58=0,ROUND(IF($W58&gt;2800,ROUND($Z58/$W58*2800,2),$Z58)*'umowa o pracę'!$E$8,2),ROUND(IF($W58&gt;2800,ROUND($Z58/$W58*2800,2),$Z58)*'umowa o pracę'!$E$8,2)),ROUND(IF($W58+$X58&gt;=2800,2800*'umowa o pracę'!$E$8,($W58+$X58)*'umowa o pracę'!$E$8),2)-IF(AND($X58=0,I58&gt;0),ROUND(ROUND(IF($W58&gt;2800,ROUND($Y58/$W58*2800,2),$Y58),2)*'umowa o pracę'!$E$8,2),IF($X58&gt;0,IF($W58+$X58&lt;2800,ROUND(ROUND($Y58+ROUND($X58*9%,2),2)*'umowa o pracę'!$E$8,2),IF(AND($W58+$X58&gt;=2800,$X58&lt;2800,$W58&lt;2800),ROUND((ROUND(((2800-$X58)/$W58)*$Y58,2)+ROUND($X58*9%,2))*'umowa o pracę'!$E$8,2),IF(AND($W58+$X58&gt;=2800,$X58&gt;=2800),ROUND((ROUND(2800*9%,2))*'umowa o pracę'!$E$8,2),IF(AND($W58+$X58&gt;=2800,$W58&gt;=2800,$X58&lt;2800),ROUND((ROUND($X58*9%,2)+ROUND(((2800-$X58)/$W58)*$Y58,2))*'umowa o pracę'!$E$8,2),0)))),0)))))</f>
        <v>0</v>
      </c>
      <c r="AD58" s="32">
        <f>IF('umowa o pracę'!$E$7=2020,IF(IF($V58=1,IF($X58=0,ROUND(IF($W58&gt;2600,ROUND($Y58/$W58*2600,2),$Y58)*'umowa o pracę'!$E$8,2),IF($W58+$X58&lt;2600,ROUND(ROUND($Y58+ROUND($X58*9%,2),2)*'umowa o pracę'!$E$8,2),IF(AND($W58+$X58&gt;=2600,$W58&lt;2600),ROUND((ROUND($Y58+ROUND((2600-$W58)*9%,2),2))*'umowa o pracę'!$E$8,2),IF(AND($W58+$X58&gt;=2600,$W58&gt;=2600),ROUND(ROUND($Y58/$W58*2600,2)*'umowa o pracę'!$E$8,2),0)))),0)&gt;$H58,$H58,IF($V58=1,IF($X58=0,ROUND(IF($W58&gt;2600,ROUND($Y58/$W58*2600,2),$Y58)*'umowa o pracę'!$E$8,2),IF($W58+$X58&lt;2600,ROUND(ROUND($Y58+ROUND($X58*9%,2),2)*'umowa o pracę'!$E$8,2),IF(AND($W58+$X58&gt;=2600,$W58&lt;2600),ROUND((ROUND($Y58+ROUND((2600-$W58)*9%,2),2))*'umowa o pracę'!$E$8,2),IF(AND($W58+$X58&gt;=2600,$W58&gt;=2600),ROUND(ROUND($Y58/$W58*2600,2)*'umowa o pracę'!$E$8,2),0)))),0)),IF('umowa o pracę'!$E$7=2021,IF(IF($V58=1,IF($X58=0,ROUND(IF($W58&gt;2800,ROUND($Y58/$W58*2800,2),$Y58)*'umowa o pracę'!$E$8,2),IF($W58+$X58&lt;2800,ROUND(ROUND($Y58+ROUND($X58*9%,2),2)*'umowa o pracę'!$E$8,2),IF(AND($W58+$X58&gt;=2800,$W58&lt;2800),ROUND((ROUND($Y58+ROUND((2800-$W58)*9%,2),2))*'umowa o pracę'!$E$8,2),IF(AND($W58+$X58&gt;=2800,$W58&gt;=2800),ROUND(ROUND($Y58/$W58*2800,2)*'umowa o pracę'!$E$8,2),0)))),0)&gt;$H58,$H58,IF($V58=1,IF($X58=0,ROUND(IF($W58&gt;2800,ROUND($Y58/$W58*2800,2),$Y58)*'umowa o pracę'!$E$8,2),IF($W58+$X58&lt;2800,ROUND(ROUND($Y58+ROUND($X58*9%,2),2)*'umowa o pracę'!$E$8,2),IF(AND($W58+$X58&gt;=2800,$W58&lt;2800),ROUND((ROUND($Y58+ROUND((2800-$W58)*9%,2),2))*'umowa o pracę'!$E$8,2),IF(AND($W58+$X58&gt;=2800,$W58&gt;=2800),ROUND(ROUND($Y58/$W58*2800,2)*'umowa o pracę'!$E$8,2),0)))),0)),0))</f>
        <v>0</v>
      </c>
      <c r="AE58" s="32">
        <f>IF('umowa o pracę'!$E$7=2020,IF(IF($V58=1,IF($X58=0,ROUND(IF($W58&gt;2600,ROUND($Z58/$W58*2600,2),$Z58)*'umowa o pracę'!$E$8,2),ROUND(IF($W58&gt;2600,ROUND($Z58/$W58*2600,2),$Z58)*'umowa o pracę'!$E$8,2)),0)&gt;$I58,$I58,IF($V58=1,IF($X58=0,ROUND(IF($W58&gt;2600,ROUND($Z58/$W58*2600,2),$Z58)*'umowa o pracę'!$E$8,2),ROUND(IF($W58&gt;2600,ROUND($Z58/$W58*2600,2),$Z58)*'umowa o pracę'!$E$8,2)),0)),IF('umowa o pracę'!$E$7=2021,IF(IF($V58=1,IF($X58=0,ROUND(IF($W58&gt;2800,ROUND($Z58/$W58*2800,2),$Z58)*'umowa o pracę'!$E$8,2),ROUND(IF($W58&gt;2800,ROUND($Z58/$W58*2800,2),$Z58)*'umowa o pracę'!$E$8,2)),0)&gt;$I58,$I58,IF($V58=1,IF($X58=0,ROUND(IF($W58&gt;2800,ROUND($Z58/$W58*2800,2),$Z58)*'umowa o pracę'!$E$8,2),ROUND(IF($W58&gt;2800,ROUND($Z58/$W58*2800,2),$Z58)*'umowa o pracę'!$E$8,2)),0)),0))</f>
        <v>0</v>
      </c>
      <c r="AF58" s="56">
        <f>IF('umowa o pracę'!$E$7=2020,$AB58,IF('umowa o pracę'!$E$7=2021,$AC58,0))</f>
        <v>0</v>
      </c>
      <c r="AG58" s="53">
        <f t="shared" si="1"/>
        <v>1</v>
      </c>
      <c r="AH58" s="39">
        <f>IF('umowa o pracę'!$E$6&lt;3,0,$L58)</f>
        <v>0</v>
      </c>
      <c r="AI58" s="39">
        <f>IF('umowa o pracę'!$E$6&lt;3,0,$M58)</f>
        <v>0</v>
      </c>
      <c r="AJ58" s="55">
        <f>IF('umowa o pracę'!$E$6&lt;3,0,$N58)</f>
        <v>0</v>
      </c>
      <c r="AK58" s="55">
        <f>IF('umowa o pracę'!$E$6&lt;3,0,$O58)</f>
        <v>0</v>
      </c>
      <c r="AL58" s="32">
        <f>IF('umowa o pracę'!$E$7=2020,ROUND(IF($AH58&gt;=2600,2600*'umowa o pracę'!$E$8,$AH58*'umowa o pracę'!$E$8),2),IF('umowa o pracę'!$E$7=2021,ROUND(IF($AH58&gt;=2800,2800*'umowa o pracę'!$E$8,$AH58*'umowa o pracę'!$E$8),2),0))</f>
        <v>0</v>
      </c>
      <c r="AM58" s="32">
        <f>IF(IF(IF(AND($AG58=1,$I58&gt;0),ROUND(IF($AH58+$AI58&gt;=2600,2600*'umowa o pracę'!$E$8,($AH58+$AI58)*'umowa o pracę'!$E$8),2)+IF($AI58=0,ROUND(IF($AH58&gt;2600,ROUND($AK58/$AH58*2600,2),$AK58)*'umowa o pracę'!$E$8,2),ROUND(IF($AH58&gt;2600,ROUND($AK58/$AH58*2600,2),$AK58)*'umowa o pracę'!$E$8,2)),ROUND(IF($AH58+$AI58&gt;=2600,2600*'umowa o pracę'!$E$8,($AH58+$AI58)*'umowa o pracę'!$E$8),2)-IF($AI58=0,ROUND(ROUND(IF($AH58&gt;2600,ROUND($AJ58/$AH58*2600,2),$AJ58),2)*'umowa o pracę'!$E$8,2),IF($AI58&gt;0,IF($AH58+$AI58&lt;2600,ROUND(ROUND($AJ58+ROUND($AI58*9%,2),2)*'umowa o pracę'!$E$8,2),IF(AND($AH58+$AI58&gt;=2600,$AI58&lt;2600,$AH58&lt;2600),ROUND((ROUND(((2600-$AI58)/$AH58)*$AJ58,2)+ROUND($AI58*9%,2))*'umowa o pracę'!$E$8,2),IF(AND($AH58+$AI58&gt;=2600,$AI58&gt;=2600),ROUND((ROUND(2600*9%,2))*'umowa o pracę'!$E$8,2),IF(AND($AH58+$AI58&gt;=2600,$AH58&gt;=2600,$AI58&lt;2600),ROUND((ROUND($AI58*9%,2)+ROUND(((2600-$AI58)/$AH58)*$AJ58,2))*'umowa o pracę'!$E$8,2),0)))),0)))&gt;$J58,$J58,IF(AND($AG58=1,$I58&gt;0),ROUND(IF($AH58+$AI58&gt;=2600,2600*'umowa o pracę'!$E$8,($AH58+$AI58)*'umowa o pracę'!$E$8),2)+IF($AI58=0,ROUND(IF($AH58&gt;2600,ROUND($AK58/$AH58*2600,2),$AK58)*'umowa o pracę'!$E$8,2),ROUND(IF($AH58&gt;2600,ROUND($AK58/$AH58*2600,2),$AK58)*'umowa o pracę'!$E$8,2)),ROUND(IF($AH58+$AI58&gt;=2600,2600*'umowa o pracę'!$E$8,($AH58+$AI58)*'umowa o pracę'!$E$8),2)-IF($AI58=0,ROUND(ROUND(IF($AH58&gt;2600,ROUND($AJ58/$AH58*2600,2),$AJ58),2)*'umowa o pracę'!$E$8,2),IF($AI58&gt;0,IF($AH58+$AI58&lt;2600,ROUND(ROUND($AJ58+ROUND($AI58*9%,2),2)*'umowa o pracę'!$E$8,2),IF(AND($AH58+$AI58&gt;=2600,$AI58&lt;2600,$AH58&lt;2600),ROUND((ROUND(((2600-$AI58)/$AH58)*$AJ58,2)+ROUND($AI58*9%,2))*'umowa o pracę'!$E$8,2),IF(AND($AH58+$AI58&gt;=2600,$AI58&gt;=2600),ROUND((ROUND(2600*9%,2))*'umowa o pracę'!$E$8,2),IF(AND($AH58+$AI58&gt;=2600,$AH58&gt;=2600,$AI58&lt;2600),ROUND((ROUND($AI58*9%,2)+ROUND(((2600-$AI58)/$AH58)*$AJ58,2))*'umowa o pracę'!$E$8,2),0)))),0))))&gt;$J58,$J58,IF(IF(AND($AG58=1,$I58&gt;0),ROUND(IF($AH58+$AI58&gt;=2600,2600*'umowa o pracę'!$E$8,($AH58+$AI58)*'umowa o pracę'!$E$8),2)+IF($AI58=0,ROUND(IF($AH58&gt;2600,ROUND($AK58/$AH58*2600,2),$AK58)*'umowa o pracę'!$E$8,2),ROUND(IF($AH58&gt;2600,ROUND($AK58/$AH58*2600,2),$AK58)*'umowa o pracę'!$E$8,2)),ROUND(IF($AH58+$AI58&gt;=2600,2600*'umowa o pracę'!$E$8,($AH58+$AI58)*'umowa o pracę'!$E$8),2)-IF($AI58=0,ROUND(ROUND(IF($AH58&gt;2600,ROUND($AJ58/$AH58*2600,2),$AJ58),2)*'umowa o pracę'!$E$8,2),IF($AI58&gt;0,IF($AH58+$AI58&lt;2600,ROUND(ROUND($AJ58+ROUND($AI58*9%,2),2)*'umowa o pracę'!$E$8,2),IF(AND($AH58+$AI58&gt;=2600,$AI58&lt;2600,$AH58&lt;2600),ROUND((ROUND(((2600-$AI58)/$AH58)*$AJ58,2)+ROUND($AI58*9%,2))*'umowa o pracę'!$E$8,2),IF(AND($AH58+$AI58&gt;=2600,$AI58&gt;=2600),ROUND((ROUND(2600*9%,2))*'umowa o pracę'!$E$8,2),IF(AND($AH58+$AI58&gt;=2600,$AH58&gt;=2600,$AI58&lt;2600),ROUND((ROUND($AI58*9%,2)+ROUND(((2600-$AI58)/$AH58)*$AJ58,2))*'umowa o pracę'!$E$8,2),0)))),0)))&gt;$J58,$J58,IF(AND($AG58=1,$I58&gt;0),ROUND(IF($AH58+$AI58&gt;=2600,2600*'umowa o pracę'!$E$8,($AH58+$AI58)*'umowa o pracę'!$E$8),2)+IF($AI58=0,ROUND(IF($AH58&gt;2600,ROUND($AK58/$AH58*2600,2),$AK58)*'umowa o pracę'!$E$8,2),ROUND(IF($AH58&gt;2600,ROUND($AK58/$AH58*2600,2),$AK58)*'umowa o pracę'!$E$8,2)),ROUND(IF($AH58+$AI58&gt;=2600,2600*'umowa o pracę'!$E$8,($AH58+$AI58)*'umowa o pracę'!$E$8),2)-IF(AND($AI58=0,I58&gt;0),ROUND(ROUND(IF($AH58&gt;2600,ROUND($AJ58/$AH58*2600,2),$AJ58),2)*'umowa o pracę'!$E$8,2),IF($AI58&gt;0,IF($AH58+$AI58&lt;2600,ROUND(ROUND($AJ58+ROUND($AI58*9%,2),2)*'umowa o pracę'!$E$8,2),IF(AND($AH58+$AI58&gt;=2600,$AI58&lt;2600,$AH58&lt;2600),ROUND((ROUND(((2600-$AI58)/$AH58)*$AJ58,2)+ROUND($AI58*9%,2))*'umowa o pracę'!$E$8,2),IF(AND($AH58+$AI58&gt;=2600,$AI58&gt;=2600),ROUND((ROUND(2600*9%,2))*'umowa o pracę'!$E$8,2),IF(AND($AH58+$AI58&gt;=2600,$AH58&gt;=2600,$AI58&lt;2600),ROUND((ROUND($AI58*9%,2)+ROUND(((2600-$AI58)/$AH58)*$AJ58,2))*'umowa o pracę'!$E$8,2),0)))),0)))))</f>
        <v>0</v>
      </c>
      <c r="AN58" s="32">
        <f>IF(IF(IF(AND($AG58=1,$I58&gt;0),ROUND(IF($AH58+$AI58&gt;=2800,2800*'umowa o pracę'!$E$8,($AH58+$AI58)*'umowa o pracę'!$E$8),2)+IF($AI58=0,ROUND(IF($AH58&gt;2800,ROUND($AK58/$AH58*2800,2),$AK58)*'umowa o pracę'!$E$8,2),ROUND(IF($AH58&gt;2800,ROUND($AK58/$AH58*2800,2),$AK58)*'umowa o pracę'!$E$8,2)),ROUND(IF($AH58+$AI58&gt;=2800,2800*'umowa o pracę'!$E$8,($AH58+$AI58)*'umowa o pracę'!$E$8),2)-IF($AI58=0,ROUND(ROUND(IF($AH58&gt;2800,ROUND($AJ58/$AH58*2800,2),$AJ58),2)*'umowa o pracę'!$E$8,2),IF($AI58&gt;0,IF($AH58+$AI58&lt;2800,ROUND(ROUND($AJ58+ROUND($AI58*9%,2),2)*'umowa o pracę'!$E$8,2),IF(AND($AH58+$AI58&gt;=2800,$AI58&lt;2800,$AH58&lt;2800),ROUND((ROUND(((2800-$AI58)/$AH58)*$AJ58,2)+ROUND($AI58*9%,2))*'umowa o pracę'!$E$8,2),IF(AND($AH58+$AI58&gt;=2800,$AI58&gt;=2800),ROUND((ROUND(2800*9%,2))*'umowa o pracę'!$E$8,2),IF(AND($AH58+$AI58&gt;=2800,$AH58&gt;=2800,$AI58&lt;2800),ROUND((ROUND($AI58*9%,2)+ROUND(((2800-$AI58)/$AH58)*$AJ58,2))*'umowa o pracę'!$E$8,2),0)))),0)))&gt;$J58,$J58,IF(AND($AG58=1,$I58&gt;0),ROUND(IF($AH58+$AI58&gt;=2800,2800*'umowa o pracę'!$E$8,($AH58+$AI58)*'umowa o pracę'!$E$8),2)+IF($AI58=0,ROUND(IF($AH58&gt;2800,ROUND($AK58/$AH58*2800,2),$AK58)*'umowa o pracę'!$E$8,2),ROUND(IF($AH58&gt;2800,ROUND($AK58/$AH58*2800,2),$AK58)*'umowa o pracę'!$E$8,2)),ROUND(IF($AH58+$AI58&gt;=2800,2800*'umowa o pracę'!$E$8,($AH58+$AI58)*'umowa o pracę'!$E$8),2)-IF($AI58=0,ROUND(ROUND(IF($AH58&gt;2800,ROUND($AJ58/$AH58*2800,2),$AJ58),2)*'umowa o pracę'!$E$8,2),IF($AI58&gt;0,IF($AH58+$AI58&lt;2800,ROUND(ROUND($AJ58+ROUND($AI58*9%,2),2)*'umowa o pracę'!$E$8,2),IF(AND($AH58+$AI58&gt;=2800,$AI58&lt;2800,$AH58&lt;2800),ROUND((ROUND(((2800-$AI58)/$AH58)*$AJ58,2)+ROUND($AI58*9%,2))*'umowa o pracę'!$E$8,2),IF(AND($AH58+$AI58&gt;=2800,$AI58&gt;=2800),ROUND((ROUND(2800*9%,2))*'umowa o pracę'!$E$8,2),IF(AND($AH58+$AI58&gt;=2800,$AH58&gt;=2800,$AI58&lt;2800),ROUND((ROUND($AI58*9%,2)+ROUND(((2800-$AI58)/$AH58)*$AJ58,2))*'umowa o pracę'!$E$8,2),0)))),0))))&gt;$J58,$J58,IF(IF(AND($AG58=1,$I58&gt;0),ROUND(IF($AH58+$AI58&gt;=2800,2800*'umowa o pracę'!$E$8,($AH58+$AI58)*'umowa o pracę'!$E$8),2)+IF($AI58=0,ROUND(IF($AH58&gt;2800,ROUND($AK58/$AH58*2800,2),$AK58)*'umowa o pracę'!$E$8,2),ROUND(IF($AH58&gt;2800,ROUND($AK58/$AH58*2800,2),$AK58)*'umowa o pracę'!$E$8,2)),ROUND(IF($AH58+$AI58&gt;=2800,2800*'umowa o pracę'!$E$8,($AH58+$AI58)*'umowa o pracę'!$E$8),2)-IF($AI58=0,ROUND(ROUND(IF($AH58&gt;2800,ROUND($AJ58/$AH58*2800,2),$AJ58),2)*'umowa o pracę'!$E$8,2),IF($AI58&gt;0,IF($AH58+$AI58&lt;2800,ROUND(ROUND($AJ58+ROUND($AI58*9%,2),2)*'umowa o pracę'!$E$8,2),IF(AND($AH58+$AI58&gt;=2800,$AI58&lt;2800,$AH58&lt;2800),ROUND((ROUND(((2800-$AI58)/$AH58)*$AJ58,2)+ROUND($AI58*9%,2))*'umowa o pracę'!$E$8,2),IF(AND($AH58+$AI58&gt;=2800,$AI58&gt;=2800),ROUND((ROUND(2800*9%,2))*'umowa o pracę'!$E$8,2),IF(AND($AH58+$AI58&gt;=2800,$AH58&gt;=2800,$AI58&lt;2800),ROUND((ROUND($AI58*9%,2)+ROUND(((2800-$AI58)/$AH58)*$AJ58,2))*'umowa o pracę'!$E$8,2),0)))),0)))&gt;$J58,$J58,IF(AND($AG58=1,$I58&gt;0),ROUND(IF($AH58+$AI58&gt;=2800,2800*'umowa o pracę'!$E$8,($AH58+$AI58)*'umowa o pracę'!$E$8),2)+IF($AI58=0,ROUND(IF($AH58&gt;2800,ROUND($AK58/$AH58*2800,2),$AK58)*'umowa o pracę'!$E$8,2),ROUND(IF($AH58&gt;2800,ROUND($AK58/$AH58*2800,2),$AK58)*'umowa o pracę'!$E$8,2)),ROUND(IF($AH58+$AI58&gt;=2800,2800*'umowa o pracę'!$E$8,($AH58+$AI58)*'umowa o pracę'!$E$8),2)-IF(AND($AI58=0,I58&gt;0),ROUND(ROUND(IF($AH58&gt;2800,ROUND($AJ58/$AH58*2800,2),$AJ58),2)*'umowa o pracę'!$E$8,2),IF($AI58&gt;0,IF($AH58+$AI58&lt;2800,ROUND(ROUND($AJ58+ROUND($AI58*9%,2),2)*'umowa o pracę'!$E$8,2),IF(AND($AH58+$AI58&gt;=2800,$AI58&lt;2800,$AH58&lt;2800),ROUND((ROUND(((2800-$AI58)/$AH58)*$AJ58,2)+ROUND($AI58*9%,2))*'umowa o pracę'!$E$8,2),IF(AND($AH58+$AI58&gt;=2800,$AI58&gt;=2800),ROUND((ROUND(2800*9%,2))*'umowa o pracę'!$E$8,2),IF(AND($AH58+$AI58&gt;=2800,$AH58&gt;=2800,$AI58&lt;2800),ROUND((ROUND($AI58*9%,2)+ROUND(((2800-$AI58)/$AH58)*$AJ58,2))*'umowa o pracę'!$E$8,2),0)))),0)))))</f>
        <v>0</v>
      </c>
      <c r="AO58" s="32">
        <f>IF('umowa o pracę'!$E$7=2020,IF(IF($AG58=1,IF($AI58=0,ROUND(IF($AH58&gt;2600,ROUND($AJ58/$AH58*2600,2),$AJ58)*'umowa o pracę'!$E$8,2),IF($AH58+$AI58&lt;2600,ROUND(ROUND($AJ58+ROUND($AI58*9%,2),2)*'umowa o pracę'!$E$8,2),IF(AND($AH58+$AI58&gt;=2600,$AH58&lt;2600),ROUND((ROUND($AJ58+ROUND((2600-$AH58)*9%,2),2))*'umowa o pracę'!$E$8,2),IF(AND($AH58+$AI58&gt;=2600,$AH58&gt;=2600),ROUND(ROUND($AJ58/$AH58*2600,2)*'umowa o pracę'!$E$8,2),0)))),0)&gt;$H58,$H58,IF($AG58=1,IF($AI58=0,ROUND(IF($AH58&gt;2600,ROUND($AJ58/$AH58*2600,2),$AJ58)*'umowa o pracę'!$E$8,2),IF($AH58+$AI58&lt;2600,ROUND(ROUND($AJ58+ROUND($AI58*9%,2),2)*'umowa o pracę'!$E$8,2),IF(AND($AH58+$AI58&gt;=2600,$AH58&lt;2600),ROUND((ROUND($AJ58+ROUND((2600-$AH58)*9%,2),2))*'umowa o pracę'!$E$8,2),IF(AND($AH58+$AI58&gt;=2600,$AH58&gt;=2600),ROUND(ROUND($AJ58/$AH58*2600,2)*'umowa o pracę'!$E$8,2),0)))),0)),IF('umowa o pracę'!$E$7=2021,IF(IF($AG58=1,IF($AI58=0,ROUND(IF($AH58&gt;2800,ROUND($AJ58/$AH58*2800,2),$AJ58)*'umowa o pracę'!$E$8,2),IF($AH58+$AI58&lt;2800,ROUND(ROUND($AJ58+ROUND($AI58*9%,2),2)*'umowa o pracę'!$E$8,2),IF(AND($AH58+$AI58&gt;=2800,$AH58&lt;2800),ROUND((ROUND($AJ58+ROUND((2800-$AH58)*9%,2),2))*'umowa o pracę'!$E$8,2),IF(AND($AH58+$AI58&gt;=2800,$AH58&gt;=2800),ROUND(ROUND($AJ58/$AH58*2800,2)*'umowa o pracę'!$E$8,2),0)))),0)&gt;$H58,$H58,IF($AG58=1,IF($AI58=0,ROUND(IF($AH58&gt;2800,ROUND($AJ58/$AH58*2800,2),$AJ58)*'umowa o pracę'!$E$8,2),IF($AH58+$AI58&lt;2800,ROUND(ROUND($AJ58+ROUND($AI58*9%,2),2)*'umowa o pracę'!$E$8,2),IF(AND($AH58+$AI58&gt;=2800,$AH58&lt;2800),ROUND((ROUND($AJ58+ROUND((2800-$AH58)*9%,2),2))*'umowa o pracę'!$E$8,2),IF(AND($AH58+$AI58&gt;=2800,$AH58&gt;=2800),ROUND(ROUND($AJ58/$AH58*2800,2)*'umowa o pracę'!$E$8,2),0)))),0)),0))</f>
        <v>0</v>
      </c>
      <c r="AP58" s="32">
        <f>IF('umowa o pracę'!$E$7=2020,IF(IF($AG58=1,IF($AI58=0,ROUND(IF($AH58&gt;2600,ROUND($AK58/$AH58*2600,2),$AK58)*'umowa o pracę'!$E$8,2),ROUND(IF($AH58&gt;2600,ROUND($AK58/$AH58*2600,2),$AK58)*'umowa o pracę'!$E$8,2)),0)&gt;$I58,$I58,IF($AG58=1,IF($AI58=0,ROUND(IF($AH58&gt;2600,ROUND($AK58/$AH58*2600,2),$AK58)*'umowa o pracę'!$E$8,2),ROUND(IF($AH58&gt;2600,ROUND($AK58/$AH58*2600,2),$AK58)*'umowa o pracę'!$E$8,2)),0)),IF('umowa o pracę'!$E$7=2021,IF(IF($AG58=1,IF($AI58=0,ROUND(IF($AH58&gt;2800,ROUND($AK58/$AH58*2800,2),$AK58)*'umowa o pracę'!$E$8,2),ROUND(IF($AH58&gt;2800,ROUND($AK58/$AH58*2800,2),$AK58)*'umowa o pracę'!$E$8,2)),0)&gt;$I58,$I58,IF($AG58=1,IF($AI58=0,ROUND(IF($AH58&gt;2800,ROUND($AK58/$AH58*2800,2),$AK58)*'umowa o pracę'!$E$8,2),ROUND(IF($AH58&gt;2800,ROUND($AK58/$AH58*2800,2),$AK58)*'umowa o pracę'!$E$8,2)),0)),0))</f>
        <v>0</v>
      </c>
      <c r="AQ58" s="56">
        <f>IF('umowa o pracę'!$E$7=2020,$AM58,IF('umowa o pracę'!$E$7=2021,$AN58,0))</f>
        <v>0</v>
      </c>
      <c r="AR58" s="33">
        <f>IF('umowa o pracę'!$E$7=0,0,U58+AF58+AQ58)</f>
        <v>0</v>
      </c>
      <c r="AS58" s="19"/>
      <c r="AT58" s="19"/>
      <c r="AU58" s="19"/>
      <c r="AV58" s="19"/>
      <c r="AW58" s="19"/>
      <c r="AX58" s="19">
        <f t="shared" si="2"/>
        <v>10</v>
      </c>
      <c r="AY58" s="19"/>
      <c r="AZ58" s="234">
        <f t="shared" si="3"/>
        <v>0</v>
      </c>
      <c r="BA58" s="234">
        <f t="shared" si="4"/>
        <v>0</v>
      </c>
      <c r="BB58" s="234">
        <f t="shared" si="5"/>
        <v>0</v>
      </c>
      <c r="BC58" s="234">
        <f t="shared" si="6"/>
        <v>0</v>
      </c>
      <c r="BD58" s="234">
        <f t="shared" si="7"/>
        <v>0</v>
      </c>
      <c r="BE58" s="234">
        <f t="shared" si="8"/>
        <v>0</v>
      </c>
      <c r="BF58" s="234">
        <f t="shared" si="9"/>
        <v>0</v>
      </c>
      <c r="BG58" s="234">
        <f t="shared" si="10"/>
        <v>0</v>
      </c>
      <c r="BH58" s="234">
        <f t="shared" si="11"/>
        <v>0</v>
      </c>
      <c r="BI58" s="238">
        <f t="shared" si="12"/>
        <v>0</v>
      </c>
      <c r="BJ58" s="236"/>
      <c r="BK58" s="236"/>
      <c r="BL58" s="237"/>
    </row>
    <row r="59" spans="1:64" ht="15.75" customHeight="1" x14ac:dyDescent="0.25">
      <c r="A59" s="129">
        <v>48</v>
      </c>
      <c r="B59" s="57"/>
      <c r="C59" s="57"/>
      <c r="D59" s="36"/>
      <c r="E59" s="36"/>
      <c r="F59" s="242"/>
      <c r="G59" s="37">
        <v>1</v>
      </c>
      <c r="H59" s="58">
        <v>0</v>
      </c>
      <c r="I59" s="59">
        <v>0</v>
      </c>
      <c r="J59" s="60">
        <v>0</v>
      </c>
      <c r="K59" s="52">
        <v>1</v>
      </c>
      <c r="L59" s="39">
        <v>0</v>
      </c>
      <c r="M59" s="39">
        <v>0</v>
      </c>
      <c r="N59" s="39">
        <v>0</v>
      </c>
      <c r="O59" s="39">
        <v>0</v>
      </c>
      <c r="P59" s="35">
        <f>IF('umowa o pracę'!$E$7=2020,ROUND(IF($L59&gt;=2600,2600*'umowa o pracę'!$E$8,$L59*'umowa o pracę'!$E$8),2),IF('umowa o pracę'!$E$7=2021,ROUND(IF($L59&gt;=2800,2800*'umowa o pracę'!$E$8,$L59*'umowa o pracę'!$E$8),2),0))</f>
        <v>0</v>
      </c>
      <c r="Q59" s="252">
        <f>IF(IF(IF(AND($K59=1,$I59&gt;0),ROUND(IF($L59+$M59&gt;=2600,2600*'umowa o pracę'!$E$8,($L59+$M59)*'umowa o pracę'!$E$8),2)+IF($M59=0,ROUND(IF($L59&gt;2600,ROUND($O59/$L59*2600,2),$O59)*'umowa o pracę'!$E$8,2),ROUND(IF($L59&gt;2600,ROUND($O59/$L59*2600,2),$O59)*'umowa o pracę'!$E$8,2)),ROUND(IF($L59+$M59&gt;=2600,2600*'umowa o pracę'!$E$8,($L59+$M59)*'umowa o pracę'!$E$8),2)-IF($M59=0,ROUND(ROUND(IF($L59&gt;2600,ROUND($N59/$L59*2600,2),$N59),2)*'umowa o pracę'!$E$8,2),IF($M59&gt;0,IF($L59+$M59&lt;2600,ROUND(ROUND($N59+ROUND($M59*9%,2),2)*'umowa o pracę'!$E$8,2),IF(AND($L59+$M59&gt;=2600,$M59&lt;2600,$L59&lt;2600),ROUND((ROUND(((2600-$M59)/$L59)*$N59,2)+ROUND($M59*9%,2))*'umowa o pracę'!$E$8,2),IF(AND($L59+$M59&gt;=2600,$M59&gt;=2600),ROUND((ROUND(2600*9%,2))*'umowa o pracę'!$E$8,2),IF(AND($L59+$M59&gt;=2600,$L59&gt;=2600,$M59&lt;2600),ROUND((ROUND($M59*9%,2)+ROUND(((2600-$M59)/$L59)*$N59,2))*'umowa o pracę'!$E$8,2),0)))),0)))&gt;$J59,$J59,IF(AND($K59=1,$I59&gt;0),ROUND(IF($L59+$M59&gt;=2600,2600*'umowa o pracę'!$E$8,($L59+$M59)*'umowa o pracę'!$E$8),2)+IF($M59=0,ROUND(IF($L59&gt;2600,ROUND($O59/$L59*2600,2),$O59)*'umowa o pracę'!$E$8,2),ROUND(IF($L59&gt;2600,ROUND($O59/$L59*2600,2),$O59)*'umowa o pracę'!$E$8,2)),ROUND(IF($L59+$M59&gt;=2600,2600*'umowa o pracę'!$E$8,($L59+$M59)*'umowa o pracę'!$E$8),2)-IF($M59=0,ROUND(ROUND(IF($L59&gt;2600,ROUND($N59/$L59*2600,2),$N59),2)*'umowa o pracę'!$E$8,2),IF($M59&gt;0,IF($L59+$M59&lt;2600,ROUND(ROUND($N59+ROUND($M59*9%,2),2)*'umowa o pracę'!$E$8,2),IF(AND($L59+$M59&gt;=2600,$M59&lt;2600,$L59&lt;2600),ROUND((ROUND(((2600-$M59)/$L59)*$N59,2)+ROUND($M59*9%,2))*'umowa o pracę'!$E$8,2),IF(AND($L59+$M59&gt;=2600,$M59&gt;=2600),ROUND((ROUND(2600*9%,2))*'umowa o pracę'!$E$8,2),IF(AND($L59+$M59&gt;=2600,$L59&gt;=2600,$M59&lt;2600),ROUND((ROUND($M59*9%,2)+ROUND(((2600-$M59)/$L59)*$N59,2))*'umowa o pracę'!$E$8,2),0)))),0))))&gt;$J59,$J59,IF(IF(AND($K59=1,$I59&gt;0),ROUND(IF($L59+$M59&gt;=2600,2600*'umowa o pracę'!$E$8,($L59+$M59)*'umowa o pracę'!$E$8),2)+IF($M59=0,ROUND(IF($L59&gt;2600,ROUND($O59/$L59*2600,2),$O59)*'umowa o pracę'!$E$8,2),ROUND(IF($L59&gt;2600,ROUND($O59/$L59*2600,2),$O59)*'umowa o pracę'!$E$8,2)),ROUND(IF($L59+$M59&gt;=2600,2600*'umowa o pracę'!$E$8,($L59+$M59)*'umowa o pracę'!$E$8),2)-IF($M59=0,ROUND(ROUND(IF($L59&gt;2600,ROUND($N59/$L59*2600,2),$N59),2)*'umowa o pracę'!$E$8,2),IF($M59&gt;0,IF($L59+$M59&lt;2600,ROUND(ROUND($N59+ROUND($M59*9%,2),2)*'umowa o pracę'!$E$8,2),IF(AND($L59+$M59&gt;=2600,$M59&lt;2600,$L59&lt;2600),ROUND((ROUND(((2600-$M59)/$L59)*$N59,2)+ROUND($M59*9%,2))*'umowa o pracę'!$E$8,2),IF(AND($L59+$M59&gt;=2600,$M59&gt;=2600),ROUND((ROUND(2600*9%,2))*'umowa o pracę'!$E$8,2),IF(AND($L59+$M59&gt;=2600,$L59&gt;=2600,$M59&lt;2600),ROUND((ROUND($M59*9%,2)+ROUND(((2600-$M59)/$L59)*$N59,2))*'umowa o pracę'!$E$8,2),0)))),0)))&gt;$J59,$J59,IF(AND($K59=1,$I59&gt;0),ROUND(IF($L59+$M59&gt;=2600,2600*'umowa o pracę'!$E$8,($L59+$M59)*'umowa o pracę'!$E$8),2)+IF($M59=0,ROUND(IF($L59&gt;2600,ROUND($O59/$L59*2600,2),$O59)*'umowa o pracę'!$E$8,2),ROUND(IF($L59&gt;2600,ROUND($O59/$L59*2600,2),$O59)*'umowa o pracę'!$E$8,2)),ROUND(IF($L59+$M59&gt;=2600,2600*'umowa o pracę'!$E$8,($L59+$M59)*'umowa o pracę'!$E$8),2)-IF(AND($M59=0,I59&gt;0),ROUND(ROUND(IF($L59&gt;2600,ROUND($N59/$L59*2600,2),$N59),2)*'umowa o pracę'!$E$8,2),IF($M59&gt;0,IF($L59+$M59&lt;2600,ROUND(ROUND($N59+ROUND($M59*9%,2),2)*'umowa o pracę'!$E$8,2),IF(AND($L59+$M59&gt;=2600,$M59&lt;2600,$L59&lt;2600),ROUND((ROUND(((2600-$M59)/$L59)*$N59,2)+ROUND($M59*9%,2))*'umowa o pracę'!$E$8,2),IF(AND($L59+$M59&gt;=2600,$M59&gt;=2600),ROUND((ROUND(2600*9%,2))*'umowa o pracę'!$E$8,2),IF(AND($L59+$M59&gt;=2600,$L59&gt;=2600,$M59&lt;2600),ROUND((ROUND($M59*9%,2)+ROUND(((2600-$M59)/$L59)*$N59,2))*'umowa o pracę'!$E$8,2),0)))),0)))))</f>
        <v>0</v>
      </c>
      <c r="R59" s="252">
        <f>IF(IF(IF(AND($K59=1,$I59&gt;0),ROUND(IF($L59+$M59&gt;=2800,2800*'umowa o pracę'!$E$8,($L59+$M59)*'umowa o pracę'!$E$8),2)+IF($M59=0,ROUND(IF($L59&gt;2800,ROUND($O59/$L59*2800,2),$O59)*'umowa o pracę'!$E$8,2),ROUND(IF($L59&gt;2800,ROUND($O59/$L59*2800,2),$O59)*'umowa o pracę'!$E$8,2)),ROUND(IF($L59+$M59&gt;=2800,2800*'umowa o pracę'!$E$8,($L59+$M59)*'umowa o pracę'!$E$8),2)-IF($M59=0,ROUND(ROUND(IF($L59&gt;2800,ROUND($N59/$L59*2800,2),$N59),2)*'umowa o pracę'!$E$8,2),IF($M59&gt;0,IF($L59+$M59&lt;2800,ROUND(ROUND($N59+ROUND($M59*9%,2),2)*'umowa o pracę'!$E$8,2),IF(AND($L59+$M59&gt;=2800,$M59&lt;2800,$L59&lt;2800),ROUND((ROUND(((2800-$M59)/$L59)*$N59,2)+ROUND($M59*9%,2))*'umowa o pracę'!$E$8,2),IF(AND($L59+$M59&gt;=2800,$M59&gt;=2800),ROUND((ROUND(2800*9%,2))*'umowa o pracę'!$E$8,2),IF(AND($L59+$M59&gt;=2800,$L59&gt;=2800,$M59&lt;2800),ROUND((ROUND($M59*9%,2)+ROUND(((2800-$M59)/$L59)*$N59,2))*'umowa o pracę'!$E$8,2),0)))),0)))&gt;$J59,$J59,IF(AND($K59=1,$I59&gt;0),ROUND(IF($L59+$M59&gt;=2800,2800*'umowa o pracę'!$E$8,($L59+$M59)*'umowa o pracę'!$E$8),2)+IF($M59=0,ROUND(IF($L59&gt;2800,ROUND($O59/$L59*2800,2),$O59)*'umowa o pracę'!$E$8,2),ROUND(IF($L59&gt;2800,ROUND($O59/$L59*2800,2),$O59)*'umowa o pracę'!$E$8,2)),ROUND(IF($L59+$M59&gt;=2800,2800*'umowa o pracę'!$E$8,($L59+$M59)*'umowa o pracę'!$E$8),2)-IF($M59=0,ROUND(ROUND(IF($L59&gt;2800,ROUND($N59/$L59*2800,2),$N59),2)*'umowa o pracę'!$E$8,2),IF($M59&gt;0,IF($L59+$M59&lt;2800,ROUND(ROUND($N59+ROUND($M59*9%,2),2)*'umowa o pracę'!$E$8,2),IF(AND($L59+$M59&gt;=2800,$M59&lt;2800,$L59&lt;2800),ROUND((ROUND(((2800-$M59)/$L59)*$N59,2)+ROUND($M59*9%,2))*'umowa o pracę'!$E$8,2),IF(AND($L59+$M59&gt;=2800,$M59&gt;=2800),ROUND((ROUND(2800*9%,2))*'umowa o pracę'!$E$8,2),IF(AND($L59+$M59&gt;=2800,$L59&gt;=2800,$M59&lt;2800),ROUND((ROUND($M59*9%,2)+ROUND(((2800-$M59)/$L59)*$N59,2))*'umowa o pracę'!$E$8,2),0)))),0))))&gt;$J59,$J59,IF(IF(AND($K59=1,$I59&gt;0),ROUND(IF($L59+$M59&gt;=2800,2800*'umowa o pracę'!$E$8,($L59+$M59)*'umowa o pracę'!$E$8),2)+IF($M59=0,ROUND(IF($L59&gt;2800,ROUND($O59/$L59*2800,2),$O59)*'umowa o pracę'!$E$8,2),ROUND(IF($L59&gt;2800,ROUND($O59/$L59*2800,2),$O59)*'umowa o pracę'!$E$8,2)),ROUND(IF($L59+$M59&gt;=2800,2800*'umowa o pracę'!$E$8,($L59+$M59)*'umowa o pracę'!$E$8),2)-IF($M59=0,ROUND(ROUND(IF($L59&gt;2800,ROUND($N59/$L59*2800,2),$N59),2)*'umowa o pracę'!$E$8,2),IF($M59&gt;0,IF($L59+$M59&lt;2800,ROUND(ROUND($N59+ROUND($M59*9%,2),2)*'umowa o pracę'!$E$8,2),IF(AND($L59+$M59&gt;=2800,$M59&lt;2800,$L59&lt;2800),ROUND((ROUND(((2800-$M59)/$L59)*$N59,2)+ROUND($M59*9%,2))*'umowa o pracę'!$E$8,2),IF(AND($L59+$M59&gt;=2800,$M59&gt;=2800),ROUND((ROUND(2800*9%,2))*'umowa o pracę'!$E$8,2),IF(AND($L59+$M59&gt;=2800,$L59&gt;=2800,$M59&lt;2800),ROUND((ROUND($M59*9%,2)+ROUND(((2800-$M59)/$L59)*$N59,2))*'umowa o pracę'!$E$8,2),0)))),0)))&gt;$J59,$J59,IF(AND($K59=1,$I59&gt;0),ROUND(IF($L59+$M59&gt;=2800,2800*'umowa o pracę'!$E$8,($L59+$M59)*'umowa o pracę'!$E$8),2)+IF($M59=0,ROUND(IF($L59&gt;2800,ROUND($O59/$L59*2800,2),$O59)*'umowa o pracę'!$E$8,2),ROUND(IF($L59&gt;2800,ROUND($O59/$L59*2800,2),$O59)*'umowa o pracę'!$E$8,2)),ROUND(IF($L59+$M59&gt;=2800,2800*'umowa o pracę'!$E$8,($L59+$M59)*'umowa o pracę'!$E$8),2)-IF(AND($M59=0,I59&gt;0),ROUND(ROUND(IF($L59&gt;2800,ROUND($N59/$L59*2800,2),$N59),2)*'umowa o pracę'!$E$8,2),IF($M59&gt;0,IF($L59+$M59&lt;2800,ROUND(ROUND($N59+ROUND($M59*9%,2),2)*'umowa o pracę'!$E$8,2),IF(AND($L59+$M59&gt;=2800,$M59&lt;2800,$L59&lt;2800),ROUND((ROUND(((2800-$M59)/$L59)*$N59,2)+ROUND($M59*9%,2))*'umowa o pracę'!$E$8,2),IF(AND($L59+$M59&gt;=2800,$M59&gt;=2800),ROUND((ROUND(2800*9%,2))*'umowa o pracę'!$E$8,2),IF(AND($L59+$M59&gt;=2800,$L59&gt;=2800,$M59&lt;2800),ROUND((ROUND($M59*9%,2)+ROUND(((2800-$M59)/$L59)*$N59,2))*'umowa o pracę'!$E$8,2),0)))),0)))))</f>
        <v>0</v>
      </c>
      <c r="S59" s="32">
        <f>IF('umowa o pracę'!$E$7=2020,IF(IF($K59=1,IF($M59=0,ROUND(IF($L59&gt;2600,ROUND($N59/$L59*2600,2),$N59)*'umowa o pracę'!$E$8,2),IF($L59+$M59&lt;2600,ROUND(ROUND($N59+ROUND($M59*9%,2),2)*'umowa o pracę'!$E$8,2),IF(AND($L59+$M59&gt;=2600,$L59&lt;2600),ROUND((ROUND($N59+ROUND((2600-$L59)*9%,2),2))*'umowa o pracę'!$E$8,2),IF(AND($L59+$M59&gt;=2600,$L59&gt;=2600),ROUND(ROUND($N59/$L59*2600,2)*'umowa o pracę'!$E$8,2),0)))),0)&gt;$H59,$H59,IF($K59=1,IF($M59=0,ROUND(IF($L59&gt;2600,ROUND($N59/$L59*2600,2),$N59)*'umowa o pracę'!$E$8,2),IF($L59+$M59&lt;2600,ROUND(ROUND($N59+ROUND($M59*9%,2),2)*'umowa o pracę'!$E$8,2),IF(AND($L59+$M59&gt;=2600,$L59&lt;2600),ROUND((ROUND($N59+ROUND((2600-$L59)*9%,2),2))*'umowa o pracę'!$E$8,2),IF(AND($L59+$M59&gt;=2600,$L59&gt;=2600),ROUND(ROUND($N59/$L59*2600,2)*'umowa o pracę'!$E$8,2),0)))),0)),IF('umowa o pracę'!$E$7=2021,IF(IF($K59=1,IF($M59=0,ROUND(IF($L59&gt;2800,ROUND($N59/$L59*2800,2),$N59)*'umowa o pracę'!$E$8,2),IF($L59+$M59&lt;2800,ROUND(ROUND($N59+ROUND($M59*9%,2),2)*'umowa o pracę'!$E$8,2),IF(AND($L59+$M59&gt;=2800,$L59&lt;2800),ROUND((ROUND($N59+ROUND((2800-$L59)*9%,2),2))*'umowa o pracę'!$E$8,2),IF(AND($L59+$M59&gt;=2800,$L59&gt;=2800),ROUND(ROUND($N59/$L59*2800,2)*'umowa o pracę'!$E$8,2),0)))),0)&gt;$H59,$H59,IF($K59=1,IF($M59=0,ROUND(IF($L59&gt;2800,ROUND($N59/$L59*2800,2),$N59)*'umowa o pracę'!$E$8,2),IF($L59+$M59&lt;2800,ROUND(ROUND($N59+ROUND($M59*9%,2),2)*'umowa o pracę'!$E$8,2),IF(AND($L59+$M59&gt;=2800,$L59&lt;2800),ROUND((ROUND($N59+ROUND((2800-$L59)*9%,2),2))*'umowa o pracę'!$E$8,2),IF(AND($L59+$M59&gt;=2800,$L59&gt;=2800),ROUND(ROUND($N59/$L59*2800,2)*'umowa o pracę'!$E$8,2),0)))),0)),0))</f>
        <v>0</v>
      </c>
      <c r="T59" s="32">
        <f>IF('umowa o pracę'!$E$7=2020,IF(IF($K59=1,IF($M59=0,ROUND(IF($L59&gt;2600,ROUND($O59/$L59*2600,2),$O59)*'umowa o pracę'!$E$8,2),ROUND(IF($L59&gt;2600,ROUND($O59/$L59*2600,2),$O59)*'umowa o pracę'!$E$8,2)),0)&gt;$I59,$I59,IF($K59=1,IF($M59=0,ROUND(IF($L59&gt;2600,ROUND($O59/$L59*2600,2),$O59)*'umowa o pracę'!$E$8,2),ROUND(IF($L59&gt;2600,ROUND($O59/$L59*2600,2),$O59)*'umowa o pracę'!$E$8,2)),0)),IF('umowa o pracę'!$E$7=2021,IF(IF($K59=1,IF($M59=0,ROUND(IF($L59&gt;2800,ROUND($O59/$L59*2800,2),$O59)*'umowa o pracę'!$E$8,2),ROUND(IF($L59&gt;2800,ROUND($O59/$L59*2800,2),$O59)*'umowa o pracę'!$E$8,2)),0)&gt;$I59,$I59,IF($K59=1,IF($M59=0,ROUND(IF($L59&gt;2800,ROUND($O59/$L59*2800,2),$O59)*'umowa o pracę'!$E$8,2),ROUND(IF($L59&gt;2800,ROUND($O59/$L59*2800,2),$O59)*'umowa o pracę'!$E$8,2)),0)),0))</f>
        <v>0</v>
      </c>
      <c r="U59" s="51">
        <f>IF('umowa o pracę'!$E$7=2020,$Q59,IF('umowa o pracę'!$E$7=2021,$R59,0))</f>
        <v>0</v>
      </c>
      <c r="V59" s="53">
        <f t="shared" si="0"/>
        <v>1</v>
      </c>
      <c r="W59" s="54">
        <f>IF('umowa o pracę'!$E$6&lt;2,0,$L59)</f>
        <v>0</v>
      </c>
      <c r="X59" s="54">
        <f>IF('umowa o pracę'!$E$6&lt;2,0,$M59)</f>
        <v>0</v>
      </c>
      <c r="Y59" s="55">
        <f>IF('umowa o pracę'!$E$6&lt;2,0,$N59)</f>
        <v>0</v>
      </c>
      <c r="Z59" s="55">
        <f>IF('umowa o pracę'!$E$6&lt;2,0,$O59)</f>
        <v>0</v>
      </c>
      <c r="AA59" s="32">
        <f>IF('umowa o pracę'!$E$7=2020,ROUND(IF($W59&gt;=2600,2600*'umowa o pracę'!$E$8,$W59*'umowa o pracę'!$E$8),2),IF('umowa o pracę'!$E$7=2021,ROUND(IF($W59&gt;=2800,2800*'umowa o pracę'!$E$8,$W59*'umowa o pracę'!$E$8),2),0))</f>
        <v>0</v>
      </c>
      <c r="AB59" s="32">
        <f>IF(IF(IF(AND($V59=1,$I59&gt;0),ROUND(IF($W59+$X59&gt;=2600,2600*'umowa o pracę'!$E$8,($W59+$X59)*'umowa o pracę'!$E$8),2)+IF($X59=0,ROUND(IF($W59&gt;2600,ROUND($Z59/$W59*2600,2),$Z59)*'umowa o pracę'!$E$8,2),ROUND(IF($W59&gt;2600,ROUND($Z59/$W59*2600,2),$Z59)*'umowa o pracę'!$E$8,2)),ROUND(IF($W59+$X59&gt;=2600,2600*'umowa o pracę'!$E$8,($W59+$X59)*'umowa o pracę'!$E$8),2)-IF($X59=0,ROUND(ROUND(IF($W59&gt;2600,ROUND($Y59/$W59*2600,2),$Y59),2)*'umowa o pracę'!$E$8,2),IF($X59&gt;0,IF($W59+$X59&lt;2600,ROUND(ROUND($Y59+ROUND($X59*9%,2),2)*'umowa o pracę'!$E$8,2),IF(AND($W59+$X59&gt;=2600,$X59&lt;2600,$W59&lt;2600),ROUND((ROUND(((2600-$X59)/$W59)*$Y59,2)+ROUND($X59*9%,2))*'umowa o pracę'!$E$8,2),IF(AND($W59+$X59&gt;=2600,$X59&gt;=2600),ROUND((ROUND(2600*9%,2))*'umowa o pracę'!$E$8,2),IF(AND($W59+$X59&gt;=2600,$W59&gt;=2600,$X59&lt;2600),ROUND((ROUND($X59*9%,2)+ROUND(((2600-$X59)/$W59)*$Y59,2))*'umowa o pracę'!$E$8,2),0)))),0)))&gt;$J59,$J59,IF(AND($V59=1,$I59&gt;0),ROUND(IF($W59+$X59&gt;=2600,2600*'umowa o pracę'!$E$8,($W59+$X59)*'umowa o pracę'!$E$8),2)+IF($X59=0,ROUND(IF($W59&gt;2600,ROUND($Z59/$W59*2600,2),$Z59)*'umowa o pracę'!$E$8,2),ROUND(IF($W59&gt;2600,ROUND($Z59/$W59*2600,2),$Z59)*'umowa o pracę'!$E$8,2)),ROUND(IF($W59+$X59&gt;=2600,2600*'umowa o pracę'!$E$8,($W59+$X59)*'umowa o pracę'!$E$8),2)-IF($X59=0,ROUND(ROUND(IF($W59&gt;2600,ROUND($Y59/$W59*2600,2),$Y59),2)*'umowa o pracę'!$E$8,2),IF($X59&gt;0,IF($W59+$X59&lt;2600,ROUND(ROUND($Y59+ROUND($X59*9%,2),2)*'umowa o pracę'!$E$8,2),IF(AND($W59+$X59&gt;=2600,$X59&lt;2600,$W59&lt;2600),ROUND((ROUND(((2600-$X59)/$W59)*$Y59,2)+ROUND($X59*9%,2))*'umowa o pracę'!$E$8,2),IF(AND($W59+$X59&gt;=2600,$X59&gt;=2600),ROUND((ROUND(2600*9%,2))*'umowa o pracę'!$E$8,2),IF(AND($W59+$X59&gt;=2600,$W59&gt;=2600,$X59&lt;2600),ROUND((ROUND($X59*9%,2)+ROUND(((2600-$X59)/$W59)*$Y59,2))*'umowa o pracę'!$E$8,2),0)))),0))))&gt;$J59,$J59,IF(IF(AND($V59=1,$I59&gt;0),ROUND(IF($W59+$X59&gt;=2600,2600*'umowa o pracę'!$E$8,($W59+$X59)*'umowa o pracę'!$E$8),2)+IF($X59=0,ROUND(IF($W59&gt;2600,ROUND($Z59/$W59*2600,2),$Z59)*'umowa o pracę'!$E$8,2),ROUND(IF($W59&gt;2600,ROUND($Z59/$W59*2600,2),$Z59)*'umowa o pracę'!$E$8,2)),ROUND(IF($W59+$X59&gt;=2600,2600*'umowa o pracę'!$E$8,($W59+$X59)*'umowa o pracę'!$E$8),2)-IF($X59=0,ROUND(ROUND(IF($W59&gt;2600,ROUND($Y59/$W59*2600,2),$Y59),2)*'umowa o pracę'!$E$8,2),IF($X59&gt;0,IF($W59+$X59&lt;2600,ROUND(ROUND($Y59+ROUND($X59*9%,2),2)*'umowa o pracę'!$E$8,2),IF(AND($W59+$X59&gt;=2600,$X59&lt;2600,$W59&lt;2600),ROUND((ROUND(((2600-$X59)/$W59)*$Y59,2)+ROUND($X59*9%,2))*'umowa o pracę'!$E$8,2),IF(AND($W59+$X59&gt;=2600,$X59&gt;=2600),ROUND((ROUND(2600*9%,2))*'umowa o pracę'!$E$8,2),IF(AND($W59+$X59&gt;=2600,$W59&gt;=2600,$X59&lt;2600),ROUND((ROUND($X59*9%,2)+ROUND(((2600-$X59)/$W59)*$Y59,2))*'umowa o pracę'!$E$8,2),0)))),0)))&gt;$J59,$J59,IF(AND($V59=1,$I59&gt;0),ROUND(IF($W59+$X59&gt;=2600,2600*'umowa o pracę'!$E$8,($W59+$X59)*'umowa o pracę'!$E$8),2)+IF($X59=0,ROUND(IF($W59&gt;2600,ROUND($Z59/$W59*2600,2),$Z59)*'umowa o pracę'!$E$8,2),ROUND(IF($W59&gt;2600,ROUND($Z59/$W59*2600,2),$Z59)*'umowa o pracę'!$E$8,2)),ROUND(IF($W59+$X59&gt;=2600,2600*'umowa o pracę'!$E$8,($W59+$X59)*'umowa o pracę'!$E$8),2)-IF(AND($X59=0,I59&gt;0),ROUND(ROUND(IF($W59&gt;2600,ROUND($Y59/$W59*2600,2),$Y59),2)*'umowa o pracę'!$E$8,2),IF($X59&gt;0,IF($W59+$X59&lt;2600,ROUND(ROUND($Y59+ROUND($X59*9%,2),2)*'umowa o pracę'!$E$8,2),IF(AND($W59+$X59&gt;=2600,$X59&lt;2600,$W59&lt;2600),ROUND((ROUND(((2600-$X59)/$W59)*$Y59,2)+ROUND($X59*9%,2))*'umowa o pracę'!$E$8,2),IF(AND($W59+$X59&gt;=2600,$X59&gt;=2600),ROUND((ROUND(2600*9%,2))*'umowa o pracę'!$E$8,2),IF(AND($W59+$X59&gt;=2600,$W59&gt;=2600,$X59&lt;2600),ROUND((ROUND($X59*9%,2)+ROUND(((2600-$X59)/$W59)*$Y59,2))*'umowa o pracę'!$E$8,2),0)))),0)))))</f>
        <v>0</v>
      </c>
      <c r="AC59" s="32">
        <f>IF(IF(IF(AND($V59=1,$I59&gt;0),ROUND(IF($W59+$X59&gt;=2800,2800*'umowa o pracę'!$E$8,($W59+$X59)*'umowa o pracę'!$E$8),2)+IF($X59=0,ROUND(IF($W59&gt;2800,ROUND($Z59/$W59*2800,2),$Z59)*'umowa o pracę'!$E$8,2),ROUND(IF($W59&gt;2800,ROUND($Z59/$W59*2800,2),$Z59)*'umowa o pracę'!$E$8,2)),ROUND(IF($W59+$X59&gt;=2800,2800*'umowa o pracę'!$E$8,($W59+$X59)*'umowa o pracę'!$E$8),2)-IF($X59=0,ROUND(ROUND(IF($W59&gt;2800,ROUND($Y59/$W59*2800,2),$Y59),2)*'umowa o pracę'!$E$8,2),IF($X59&gt;0,IF($W59+$X59&lt;2800,ROUND(ROUND($Y59+ROUND($X59*9%,2),2)*'umowa o pracę'!$E$8,2),IF(AND($W59+$X59&gt;=2800,$X59&lt;2800,$W59&lt;2800),ROUND((ROUND(((2800-$X59)/$W59)*$Y59,2)+ROUND($X59*9%,2))*'umowa o pracę'!$E$8,2),IF(AND($W59+$X59&gt;=2800,$X59&gt;=2800),ROUND((ROUND(2800*9%,2))*'umowa o pracę'!$E$8,2),IF(AND($W59+$X59&gt;=2800,$W59&gt;=2800,$X59&lt;2800),ROUND((ROUND($X59*9%,2)+ROUND(((2800-$X59)/$W59)*$Y59,2))*'umowa o pracę'!$E$8,2),0)))),0)))&gt;$J59,$J59,IF(AND($V59=1,$I59&gt;0),ROUND(IF($W59+$X59&gt;=2800,2800*'umowa o pracę'!$E$8,($W59+$X59)*'umowa o pracę'!$E$8),2)+IF($X59=0,ROUND(IF($W59&gt;2800,ROUND($Z59/$W59*2800,2),$Z59)*'umowa o pracę'!$E$8,2),ROUND(IF($W59&gt;2800,ROUND($Z59/$W59*2800,2),$Z59)*'umowa o pracę'!$E$8,2)),ROUND(IF($W59+$X59&gt;=2800,2800*'umowa o pracę'!$E$8,($W59+$X59)*'umowa o pracę'!$E$8),2)-IF($X59=0,ROUND(ROUND(IF($W59&gt;2800,ROUND($Y59/$W59*2800,2),$Y59),2)*'umowa o pracę'!$E$8,2),IF($X59&gt;0,IF($W59+$X59&lt;2800,ROUND(ROUND($Y59+ROUND($X59*9%,2),2)*'umowa o pracę'!$E$8,2),IF(AND($W59+$X59&gt;=2800,$X59&lt;2800,$W59&lt;2800),ROUND((ROUND(((2800-$X59)/$W59)*$Y59,2)+ROUND($X59*9%,2))*'umowa o pracę'!$E$8,2),IF(AND($W59+$X59&gt;=2800,$X59&gt;=2800),ROUND((ROUND(2800*9%,2))*'umowa o pracę'!$E$8,2),IF(AND($W59+$X59&gt;=2800,$W59&gt;=2800,$X59&lt;2800),ROUND((ROUND($X59*9%,2)+ROUND(((2800-$X59)/$W59)*$Y59,2))*'umowa o pracę'!$E$8,2),0)))),0))))&gt;$J59,$J59,IF(IF(AND($V59=1,$I59&gt;0),ROUND(IF($W59+$X59&gt;=2800,2800*'umowa o pracę'!$E$8,($W59+$X59)*'umowa o pracę'!$E$8),2)+IF($X59=0,ROUND(IF($W59&gt;2800,ROUND($Z59/$W59*2800,2),$Z59)*'umowa o pracę'!$E$8,2),ROUND(IF($W59&gt;2800,ROUND($Z59/$W59*2800,2),$Z59)*'umowa o pracę'!$E$8,2)),ROUND(IF($W59+$X59&gt;=2800,2800*'umowa o pracę'!$E$8,($W59+$X59)*'umowa o pracę'!$E$8),2)-IF($X59=0,ROUND(ROUND(IF($W59&gt;2800,ROUND($Y59/$W59*2800,2),$Y59),2)*'umowa o pracę'!$E$8,2),IF($X59&gt;0,IF($W59+$X59&lt;2800,ROUND(ROUND($Y59+ROUND($X59*9%,2),2)*'umowa o pracę'!$E$8,2),IF(AND($W59+$X59&gt;=2800,$X59&lt;2800,$W59&lt;2800),ROUND((ROUND(((2800-$X59)/$W59)*$Y59,2)+ROUND($X59*9%,2))*'umowa o pracę'!$E$8,2),IF(AND($W59+$X59&gt;=2800,$X59&gt;=2800),ROUND((ROUND(2800*9%,2))*'umowa o pracę'!$E$8,2),IF(AND($W59+$X59&gt;=2800,$W59&gt;=2800,$X59&lt;2800),ROUND((ROUND($X59*9%,2)+ROUND(((2800-$X59)/$W59)*$Y59,2))*'umowa o pracę'!$E$8,2),0)))),0)))&gt;$J59,$J59,IF(AND($V59=1,$I59&gt;0),ROUND(IF($W59+$X59&gt;=2800,2800*'umowa o pracę'!$E$8,($W59+$X59)*'umowa o pracę'!$E$8),2)+IF($X59=0,ROUND(IF($W59&gt;2800,ROUND($Z59/$W59*2800,2),$Z59)*'umowa o pracę'!$E$8,2),ROUND(IF($W59&gt;2800,ROUND($Z59/$W59*2800,2),$Z59)*'umowa o pracę'!$E$8,2)),ROUND(IF($W59+$X59&gt;=2800,2800*'umowa o pracę'!$E$8,($W59+$X59)*'umowa o pracę'!$E$8),2)-IF(AND($X59=0,I59&gt;0),ROUND(ROUND(IF($W59&gt;2800,ROUND($Y59/$W59*2800,2),$Y59),2)*'umowa o pracę'!$E$8,2),IF($X59&gt;0,IF($W59+$X59&lt;2800,ROUND(ROUND($Y59+ROUND($X59*9%,2),2)*'umowa o pracę'!$E$8,2),IF(AND($W59+$X59&gt;=2800,$X59&lt;2800,$W59&lt;2800),ROUND((ROUND(((2800-$X59)/$W59)*$Y59,2)+ROUND($X59*9%,2))*'umowa o pracę'!$E$8,2),IF(AND($W59+$X59&gt;=2800,$X59&gt;=2800),ROUND((ROUND(2800*9%,2))*'umowa o pracę'!$E$8,2),IF(AND($W59+$X59&gt;=2800,$W59&gt;=2800,$X59&lt;2800),ROUND((ROUND($X59*9%,2)+ROUND(((2800-$X59)/$W59)*$Y59,2))*'umowa o pracę'!$E$8,2),0)))),0)))))</f>
        <v>0</v>
      </c>
      <c r="AD59" s="32">
        <f>IF('umowa o pracę'!$E$7=2020,IF(IF($V59=1,IF($X59=0,ROUND(IF($W59&gt;2600,ROUND($Y59/$W59*2600,2),$Y59)*'umowa o pracę'!$E$8,2),IF($W59+$X59&lt;2600,ROUND(ROUND($Y59+ROUND($X59*9%,2),2)*'umowa o pracę'!$E$8,2),IF(AND($W59+$X59&gt;=2600,$W59&lt;2600),ROUND((ROUND($Y59+ROUND((2600-$W59)*9%,2),2))*'umowa o pracę'!$E$8,2),IF(AND($W59+$X59&gt;=2600,$W59&gt;=2600),ROUND(ROUND($Y59/$W59*2600,2)*'umowa o pracę'!$E$8,2),0)))),0)&gt;$H59,$H59,IF($V59=1,IF($X59=0,ROUND(IF($W59&gt;2600,ROUND($Y59/$W59*2600,2),$Y59)*'umowa o pracę'!$E$8,2),IF($W59+$X59&lt;2600,ROUND(ROUND($Y59+ROUND($X59*9%,2),2)*'umowa o pracę'!$E$8,2),IF(AND($W59+$X59&gt;=2600,$W59&lt;2600),ROUND((ROUND($Y59+ROUND((2600-$W59)*9%,2),2))*'umowa o pracę'!$E$8,2),IF(AND($W59+$X59&gt;=2600,$W59&gt;=2600),ROUND(ROUND($Y59/$W59*2600,2)*'umowa o pracę'!$E$8,2),0)))),0)),IF('umowa o pracę'!$E$7=2021,IF(IF($V59=1,IF($X59=0,ROUND(IF($W59&gt;2800,ROUND($Y59/$W59*2800,2),$Y59)*'umowa o pracę'!$E$8,2),IF($W59+$X59&lt;2800,ROUND(ROUND($Y59+ROUND($X59*9%,2),2)*'umowa o pracę'!$E$8,2),IF(AND($W59+$X59&gt;=2800,$W59&lt;2800),ROUND((ROUND($Y59+ROUND((2800-$W59)*9%,2),2))*'umowa o pracę'!$E$8,2),IF(AND($W59+$X59&gt;=2800,$W59&gt;=2800),ROUND(ROUND($Y59/$W59*2800,2)*'umowa o pracę'!$E$8,2),0)))),0)&gt;$H59,$H59,IF($V59=1,IF($X59=0,ROUND(IF($W59&gt;2800,ROUND($Y59/$W59*2800,2),$Y59)*'umowa o pracę'!$E$8,2),IF($W59+$X59&lt;2800,ROUND(ROUND($Y59+ROUND($X59*9%,2),2)*'umowa o pracę'!$E$8,2),IF(AND($W59+$X59&gt;=2800,$W59&lt;2800),ROUND((ROUND($Y59+ROUND((2800-$W59)*9%,2),2))*'umowa o pracę'!$E$8,2),IF(AND($W59+$X59&gt;=2800,$W59&gt;=2800),ROUND(ROUND($Y59/$W59*2800,2)*'umowa o pracę'!$E$8,2),0)))),0)),0))</f>
        <v>0</v>
      </c>
      <c r="AE59" s="32">
        <f>IF('umowa o pracę'!$E$7=2020,IF(IF($V59=1,IF($X59=0,ROUND(IF($W59&gt;2600,ROUND($Z59/$W59*2600,2),$Z59)*'umowa o pracę'!$E$8,2),ROUND(IF($W59&gt;2600,ROUND($Z59/$W59*2600,2),$Z59)*'umowa o pracę'!$E$8,2)),0)&gt;$I59,$I59,IF($V59=1,IF($X59=0,ROUND(IF($W59&gt;2600,ROUND($Z59/$W59*2600,2),$Z59)*'umowa o pracę'!$E$8,2),ROUND(IF($W59&gt;2600,ROUND($Z59/$W59*2600,2),$Z59)*'umowa o pracę'!$E$8,2)),0)),IF('umowa o pracę'!$E$7=2021,IF(IF($V59=1,IF($X59=0,ROUND(IF($W59&gt;2800,ROUND($Z59/$W59*2800,2),$Z59)*'umowa o pracę'!$E$8,2),ROUND(IF($W59&gt;2800,ROUND($Z59/$W59*2800,2),$Z59)*'umowa o pracę'!$E$8,2)),0)&gt;$I59,$I59,IF($V59=1,IF($X59=0,ROUND(IF($W59&gt;2800,ROUND($Z59/$W59*2800,2),$Z59)*'umowa o pracę'!$E$8,2),ROUND(IF($W59&gt;2800,ROUND($Z59/$W59*2800,2),$Z59)*'umowa o pracę'!$E$8,2)),0)),0))</f>
        <v>0</v>
      </c>
      <c r="AF59" s="56">
        <f>IF('umowa o pracę'!$E$7=2020,$AB59,IF('umowa o pracę'!$E$7=2021,$AC59,0))</f>
        <v>0</v>
      </c>
      <c r="AG59" s="53">
        <f t="shared" si="1"/>
        <v>1</v>
      </c>
      <c r="AH59" s="39">
        <f>IF('umowa o pracę'!$E$6&lt;3,0,$L59)</f>
        <v>0</v>
      </c>
      <c r="AI59" s="39">
        <f>IF('umowa o pracę'!$E$6&lt;3,0,$M59)</f>
        <v>0</v>
      </c>
      <c r="AJ59" s="55">
        <f>IF('umowa o pracę'!$E$6&lt;3,0,$N59)</f>
        <v>0</v>
      </c>
      <c r="AK59" s="55">
        <f>IF('umowa o pracę'!$E$6&lt;3,0,$O59)</f>
        <v>0</v>
      </c>
      <c r="AL59" s="32">
        <f>IF('umowa o pracę'!$E$7=2020,ROUND(IF($AH59&gt;=2600,2600*'umowa o pracę'!$E$8,$AH59*'umowa o pracę'!$E$8),2),IF('umowa o pracę'!$E$7=2021,ROUND(IF($AH59&gt;=2800,2800*'umowa o pracę'!$E$8,$AH59*'umowa o pracę'!$E$8),2),0))</f>
        <v>0</v>
      </c>
      <c r="AM59" s="32">
        <f>IF(IF(IF(AND($AG59=1,$I59&gt;0),ROUND(IF($AH59+$AI59&gt;=2600,2600*'umowa o pracę'!$E$8,($AH59+$AI59)*'umowa o pracę'!$E$8),2)+IF($AI59=0,ROUND(IF($AH59&gt;2600,ROUND($AK59/$AH59*2600,2),$AK59)*'umowa o pracę'!$E$8,2),ROUND(IF($AH59&gt;2600,ROUND($AK59/$AH59*2600,2),$AK59)*'umowa o pracę'!$E$8,2)),ROUND(IF($AH59+$AI59&gt;=2600,2600*'umowa o pracę'!$E$8,($AH59+$AI59)*'umowa o pracę'!$E$8),2)-IF($AI59=0,ROUND(ROUND(IF($AH59&gt;2600,ROUND($AJ59/$AH59*2600,2),$AJ59),2)*'umowa o pracę'!$E$8,2),IF($AI59&gt;0,IF($AH59+$AI59&lt;2600,ROUND(ROUND($AJ59+ROUND($AI59*9%,2),2)*'umowa o pracę'!$E$8,2),IF(AND($AH59+$AI59&gt;=2600,$AI59&lt;2600,$AH59&lt;2600),ROUND((ROUND(((2600-$AI59)/$AH59)*$AJ59,2)+ROUND($AI59*9%,2))*'umowa o pracę'!$E$8,2),IF(AND($AH59+$AI59&gt;=2600,$AI59&gt;=2600),ROUND((ROUND(2600*9%,2))*'umowa o pracę'!$E$8,2),IF(AND($AH59+$AI59&gt;=2600,$AH59&gt;=2600,$AI59&lt;2600),ROUND((ROUND($AI59*9%,2)+ROUND(((2600-$AI59)/$AH59)*$AJ59,2))*'umowa o pracę'!$E$8,2),0)))),0)))&gt;$J59,$J59,IF(AND($AG59=1,$I59&gt;0),ROUND(IF($AH59+$AI59&gt;=2600,2600*'umowa o pracę'!$E$8,($AH59+$AI59)*'umowa o pracę'!$E$8),2)+IF($AI59=0,ROUND(IF($AH59&gt;2600,ROUND($AK59/$AH59*2600,2),$AK59)*'umowa o pracę'!$E$8,2),ROUND(IF($AH59&gt;2600,ROUND($AK59/$AH59*2600,2),$AK59)*'umowa o pracę'!$E$8,2)),ROUND(IF($AH59+$AI59&gt;=2600,2600*'umowa o pracę'!$E$8,($AH59+$AI59)*'umowa o pracę'!$E$8),2)-IF($AI59=0,ROUND(ROUND(IF($AH59&gt;2600,ROUND($AJ59/$AH59*2600,2),$AJ59),2)*'umowa o pracę'!$E$8,2),IF($AI59&gt;0,IF($AH59+$AI59&lt;2600,ROUND(ROUND($AJ59+ROUND($AI59*9%,2),2)*'umowa o pracę'!$E$8,2),IF(AND($AH59+$AI59&gt;=2600,$AI59&lt;2600,$AH59&lt;2600),ROUND((ROUND(((2600-$AI59)/$AH59)*$AJ59,2)+ROUND($AI59*9%,2))*'umowa o pracę'!$E$8,2),IF(AND($AH59+$AI59&gt;=2600,$AI59&gt;=2600),ROUND((ROUND(2600*9%,2))*'umowa o pracę'!$E$8,2),IF(AND($AH59+$AI59&gt;=2600,$AH59&gt;=2600,$AI59&lt;2600),ROUND((ROUND($AI59*9%,2)+ROUND(((2600-$AI59)/$AH59)*$AJ59,2))*'umowa o pracę'!$E$8,2),0)))),0))))&gt;$J59,$J59,IF(IF(AND($AG59=1,$I59&gt;0),ROUND(IF($AH59+$AI59&gt;=2600,2600*'umowa o pracę'!$E$8,($AH59+$AI59)*'umowa o pracę'!$E$8),2)+IF($AI59=0,ROUND(IF($AH59&gt;2600,ROUND($AK59/$AH59*2600,2),$AK59)*'umowa o pracę'!$E$8,2),ROUND(IF($AH59&gt;2600,ROUND($AK59/$AH59*2600,2),$AK59)*'umowa o pracę'!$E$8,2)),ROUND(IF($AH59+$AI59&gt;=2600,2600*'umowa o pracę'!$E$8,($AH59+$AI59)*'umowa o pracę'!$E$8),2)-IF($AI59=0,ROUND(ROUND(IF($AH59&gt;2600,ROUND($AJ59/$AH59*2600,2),$AJ59),2)*'umowa o pracę'!$E$8,2),IF($AI59&gt;0,IF($AH59+$AI59&lt;2600,ROUND(ROUND($AJ59+ROUND($AI59*9%,2),2)*'umowa o pracę'!$E$8,2),IF(AND($AH59+$AI59&gt;=2600,$AI59&lt;2600,$AH59&lt;2600),ROUND((ROUND(((2600-$AI59)/$AH59)*$AJ59,2)+ROUND($AI59*9%,2))*'umowa o pracę'!$E$8,2),IF(AND($AH59+$AI59&gt;=2600,$AI59&gt;=2600),ROUND((ROUND(2600*9%,2))*'umowa o pracę'!$E$8,2),IF(AND($AH59+$AI59&gt;=2600,$AH59&gt;=2600,$AI59&lt;2600),ROUND((ROUND($AI59*9%,2)+ROUND(((2600-$AI59)/$AH59)*$AJ59,2))*'umowa o pracę'!$E$8,2),0)))),0)))&gt;$J59,$J59,IF(AND($AG59=1,$I59&gt;0),ROUND(IF($AH59+$AI59&gt;=2600,2600*'umowa o pracę'!$E$8,($AH59+$AI59)*'umowa o pracę'!$E$8),2)+IF($AI59=0,ROUND(IF($AH59&gt;2600,ROUND($AK59/$AH59*2600,2),$AK59)*'umowa o pracę'!$E$8,2),ROUND(IF($AH59&gt;2600,ROUND($AK59/$AH59*2600,2),$AK59)*'umowa o pracę'!$E$8,2)),ROUND(IF($AH59+$AI59&gt;=2600,2600*'umowa o pracę'!$E$8,($AH59+$AI59)*'umowa o pracę'!$E$8),2)-IF(AND($AI59=0,I59&gt;0),ROUND(ROUND(IF($AH59&gt;2600,ROUND($AJ59/$AH59*2600,2),$AJ59),2)*'umowa o pracę'!$E$8,2),IF($AI59&gt;0,IF($AH59+$AI59&lt;2600,ROUND(ROUND($AJ59+ROUND($AI59*9%,2),2)*'umowa o pracę'!$E$8,2),IF(AND($AH59+$AI59&gt;=2600,$AI59&lt;2600,$AH59&lt;2600),ROUND((ROUND(((2600-$AI59)/$AH59)*$AJ59,2)+ROUND($AI59*9%,2))*'umowa o pracę'!$E$8,2),IF(AND($AH59+$AI59&gt;=2600,$AI59&gt;=2600),ROUND((ROUND(2600*9%,2))*'umowa o pracę'!$E$8,2),IF(AND($AH59+$AI59&gt;=2600,$AH59&gt;=2600,$AI59&lt;2600),ROUND((ROUND($AI59*9%,2)+ROUND(((2600-$AI59)/$AH59)*$AJ59,2))*'umowa o pracę'!$E$8,2),0)))),0)))))</f>
        <v>0</v>
      </c>
      <c r="AN59" s="32">
        <f>IF(IF(IF(AND($AG59=1,$I59&gt;0),ROUND(IF($AH59+$AI59&gt;=2800,2800*'umowa o pracę'!$E$8,($AH59+$AI59)*'umowa o pracę'!$E$8),2)+IF($AI59=0,ROUND(IF($AH59&gt;2800,ROUND($AK59/$AH59*2800,2),$AK59)*'umowa o pracę'!$E$8,2),ROUND(IF($AH59&gt;2800,ROUND($AK59/$AH59*2800,2),$AK59)*'umowa o pracę'!$E$8,2)),ROUND(IF($AH59+$AI59&gt;=2800,2800*'umowa o pracę'!$E$8,($AH59+$AI59)*'umowa o pracę'!$E$8),2)-IF($AI59=0,ROUND(ROUND(IF($AH59&gt;2800,ROUND($AJ59/$AH59*2800,2),$AJ59),2)*'umowa o pracę'!$E$8,2),IF($AI59&gt;0,IF($AH59+$AI59&lt;2800,ROUND(ROUND($AJ59+ROUND($AI59*9%,2),2)*'umowa o pracę'!$E$8,2),IF(AND($AH59+$AI59&gt;=2800,$AI59&lt;2800,$AH59&lt;2800),ROUND((ROUND(((2800-$AI59)/$AH59)*$AJ59,2)+ROUND($AI59*9%,2))*'umowa o pracę'!$E$8,2),IF(AND($AH59+$AI59&gt;=2800,$AI59&gt;=2800),ROUND((ROUND(2800*9%,2))*'umowa o pracę'!$E$8,2),IF(AND($AH59+$AI59&gt;=2800,$AH59&gt;=2800,$AI59&lt;2800),ROUND((ROUND($AI59*9%,2)+ROUND(((2800-$AI59)/$AH59)*$AJ59,2))*'umowa o pracę'!$E$8,2),0)))),0)))&gt;$J59,$J59,IF(AND($AG59=1,$I59&gt;0),ROUND(IF($AH59+$AI59&gt;=2800,2800*'umowa o pracę'!$E$8,($AH59+$AI59)*'umowa o pracę'!$E$8),2)+IF($AI59=0,ROUND(IF($AH59&gt;2800,ROUND($AK59/$AH59*2800,2),$AK59)*'umowa o pracę'!$E$8,2),ROUND(IF($AH59&gt;2800,ROUND($AK59/$AH59*2800,2),$AK59)*'umowa o pracę'!$E$8,2)),ROUND(IF($AH59+$AI59&gt;=2800,2800*'umowa o pracę'!$E$8,($AH59+$AI59)*'umowa o pracę'!$E$8),2)-IF($AI59=0,ROUND(ROUND(IF($AH59&gt;2800,ROUND($AJ59/$AH59*2800,2),$AJ59),2)*'umowa o pracę'!$E$8,2),IF($AI59&gt;0,IF($AH59+$AI59&lt;2800,ROUND(ROUND($AJ59+ROUND($AI59*9%,2),2)*'umowa o pracę'!$E$8,2),IF(AND($AH59+$AI59&gt;=2800,$AI59&lt;2800,$AH59&lt;2800),ROUND((ROUND(((2800-$AI59)/$AH59)*$AJ59,2)+ROUND($AI59*9%,2))*'umowa o pracę'!$E$8,2),IF(AND($AH59+$AI59&gt;=2800,$AI59&gt;=2800),ROUND((ROUND(2800*9%,2))*'umowa o pracę'!$E$8,2),IF(AND($AH59+$AI59&gt;=2800,$AH59&gt;=2800,$AI59&lt;2800),ROUND((ROUND($AI59*9%,2)+ROUND(((2800-$AI59)/$AH59)*$AJ59,2))*'umowa o pracę'!$E$8,2),0)))),0))))&gt;$J59,$J59,IF(IF(AND($AG59=1,$I59&gt;0),ROUND(IF($AH59+$AI59&gt;=2800,2800*'umowa o pracę'!$E$8,($AH59+$AI59)*'umowa o pracę'!$E$8),2)+IF($AI59=0,ROUND(IF($AH59&gt;2800,ROUND($AK59/$AH59*2800,2),$AK59)*'umowa o pracę'!$E$8,2),ROUND(IF($AH59&gt;2800,ROUND($AK59/$AH59*2800,2),$AK59)*'umowa o pracę'!$E$8,2)),ROUND(IF($AH59+$AI59&gt;=2800,2800*'umowa o pracę'!$E$8,($AH59+$AI59)*'umowa o pracę'!$E$8),2)-IF($AI59=0,ROUND(ROUND(IF($AH59&gt;2800,ROUND($AJ59/$AH59*2800,2),$AJ59),2)*'umowa o pracę'!$E$8,2),IF($AI59&gt;0,IF($AH59+$AI59&lt;2800,ROUND(ROUND($AJ59+ROUND($AI59*9%,2),2)*'umowa o pracę'!$E$8,2),IF(AND($AH59+$AI59&gt;=2800,$AI59&lt;2800,$AH59&lt;2800),ROUND((ROUND(((2800-$AI59)/$AH59)*$AJ59,2)+ROUND($AI59*9%,2))*'umowa o pracę'!$E$8,2),IF(AND($AH59+$AI59&gt;=2800,$AI59&gt;=2800),ROUND((ROUND(2800*9%,2))*'umowa o pracę'!$E$8,2),IF(AND($AH59+$AI59&gt;=2800,$AH59&gt;=2800,$AI59&lt;2800),ROUND((ROUND($AI59*9%,2)+ROUND(((2800-$AI59)/$AH59)*$AJ59,2))*'umowa o pracę'!$E$8,2),0)))),0)))&gt;$J59,$J59,IF(AND($AG59=1,$I59&gt;0),ROUND(IF($AH59+$AI59&gt;=2800,2800*'umowa o pracę'!$E$8,($AH59+$AI59)*'umowa o pracę'!$E$8),2)+IF($AI59=0,ROUND(IF($AH59&gt;2800,ROUND($AK59/$AH59*2800,2),$AK59)*'umowa o pracę'!$E$8,2),ROUND(IF($AH59&gt;2800,ROUND($AK59/$AH59*2800,2),$AK59)*'umowa o pracę'!$E$8,2)),ROUND(IF($AH59+$AI59&gt;=2800,2800*'umowa o pracę'!$E$8,($AH59+$AI59)*'umowa o pracę'!$E$8),2)-IF(AND($AI59=0,I59&gt;0),ROUND(ROUND(IF($AH59&gt;2800,ROUND($AJ59/$AH59*2800,2),$AJ59),2)*'umowa o pracę'!$E$8,2),IF($AI59&gt;0,IF($AH59+$AI59&lt;2800,ROUND(ROUND($AJ59+ROUND($AI59*9%,2),2)*'umowa o pracę'!$E$8,2),IF(AND($AH59+$AI59&gt;=2800,$AI59&lt;2800,$AH59&lt;2800),ROUND((ROUND(((2800-$AI59)/$AH59)*$AJ59,2)+ROUND($AI59*9%,2))*'umowa o pracę'!$E$8,2),IF(AND($AH59+$AI59&gt;=2800,$AI59&gt;=2800),ROUND((ROUND(2800*9%,2))*'umowa o pracę'!$E$8,2),IF(AND($AH59+$AI59&gt;=2800,$AH59&gt;=2800,$AI59&lt;2800),ROUND((ROUND($AI59*9%,2)+ROUND(((2800-$AI59)/$AH59)*$AJ59,2))*'umowa o pracę'!$E$8,2),0)))),0)))))</f>
        <v>0</v>
      </c>
      <c r="AO59" s="32">
        <f>IF('umowa o pracę'!$E$7=2020,IF(IF($AG59=1,IF($AI59=0,ROUND(IF($AH59&gt;2600,ROUND($AJ59/$AH59*2600,2),$AJ59)*'umowa o pracę'!$E$8,2),IF($AH59+$AI59&lt;2600,ROUND(ROUND($AJ59+ROUND($AI59*9%,2),2)*'umowa o pracę'!$E$8,2),IF(AND($AH59+$AI59&gt;=2600,$AH59&lt;2600),ROUND((ROUND($AJ59+ROUND((2600-$AH59)*9%,2),2))*'umowa o pracę'!$E$8,2),IF(AND($AH59+$AI59&gt;=2600,$AH59&gt;=2600),ROUND(ROUND($AJ59/$AH59*2600,2)*'umowa o pracę'!$E$8,2),0)))),0)&gt;$H59,$H59,IF($AG59=1,IF($AI59=0,ROUND(IF($AH59&gt;2600,ROUND($AJ59/$AH59*2600,2),$AJ59)*'umowa o pracę'!$E$8,2),IF($AH59+$AI59&lt;2600,ROUND(ROUND($AJ59+ROUND($AI59*9%,2),2)*'umowa o pracę'!$E$8,2),IF(AND($AH59+$AI59&gt;=2600,$AH59&lt;2600),ROUND((ROUND($AJ59+ROUND((2600-$AH59)*9%,2),2))*'umowa o pracę'!$E$8,2),IF(AND($AH59+$AI59&gt;=2600,$AH59&gt;=2600),ROUND(ROUND($AJ59/$AH59*2600,2)*'umowa o pracę'!$E$8,2),0)))),0)),IF('umowa o pracę'!$E$7=2021,IF(IF($AG59=1,IF($AI59=0,ROUND(IF($AH59&gt;2800,ROUND($AJ59/$AH59*2800,2),$AJ59)*'umowa o pracę'!$E$8,2),IF($AH59+$AI59&lt;2800,ROUND(ROUND($AJ59+ROUND($AI59*9%,2),2)*'umowa o pracę'!$E$8,2),IF(AND($AH59+$AI59&gt;=2800,$AH59&lt;2800),ROUND((ROUND($AJ59+ROUND((2800-$AH59)*9%,2),2))*'umowa o pracę'!$E$8,2),IF(AND($AH59+$AI59&gt;=2800,$AH59&gt;=2800),ROUND(ROUND($AJ59/$AH59*2800,2)*'umowa o pracę'!$E$8,2),0)))),0)&gt;$H59,$H59,IF($AG59=1,IF($AI59=0,ROUND(IF($AH59&gt;2800,ROUND($AJ59/$AH59*2800,2),$AJ59)*'umowa o pracę'!$E$8,2),IF($AH59+$AI59&lt;2800,ROUND(ROUND($AJ59+ROUND($AI59*9%,2),2)*'umowa o pracę'!$E$8,2),IF(AND($AH59+$AI59&gt;=2800,$AH59&lt;2800),ROUND((ROUND($AJ59+ROUND((2800-$AH59)*9%,2),2))*'umowa o pracę'!$E$8,2),IF(AND($AH59+$AI59&gt;=2800,$AH59&gt;=2800),ROUND(ROUND($AJ59/$AH59*2800,2)*'umowa o pracę'!$E$8,2),0)))),0)),0))</f>
        <v>0</v>
      </c>
      <c r="AP59" s="32">
        <f>IF('umowa o pracę'!$E$7=2020,IF(IF($AG59=1,IF($AI59=0,ROUND(IF($AH59&gt;2600,ROUND($AK59/$AH59*2600,2),$AK59)*'umowa o pracę'!$E$8,2),ROUND(IF($AH59&gt;2600,ROUND($AK59/$AH59*2600,2),$AK59)*'umowa o pracę'!$E$8,2)),0)&gt;$I59,$I59,IF($AG59=1,IF($AI59=0,ROUND(IF($AH59&gt;2600,ROUND($AK59/$AH59*2600,2),$AK59)*'umowa o pracę'!$E$8,2),ROUND(IF($AH59&gt;2600,ROUND($AK59/$AH59*2600,2),$AK59)*'umowa o pracę'!$E$8,2)),0)),IF('umowa o pracę'!$E$7=2021,IF(IF($AG59=1,IF($AI59=0,ROUND(IF($AH59&gt;2800,ROUND($AK59/$AH59*2800,2),$AK59)*'umowa o pracę'!$E$8,2),ROUND(IF($AH59&gt;2800,ROUND($AK59/$AH59*2800,2),$AK59)*'umowa o pracę'!$E$8,2)),0)&gt;$I59,$I59,IF($AG59=1,IF($AI59=0,ROUND(IF($AH59&gt;2800,ROUND($AK59/$AH59*2800,2),$AK59)*'umowa o pracę'!$E$8,2),ROUND(IF($AH59&gt;2800,ROUND($AK59/$AH59*2800,2),$AK59)*'umowa o pracę'!$E$8,2)),0)),0))</f>
        <v>0</v>
      </c>
      <c r="AQ59" s="56">
        <f>IF('umowa o pracę'!$E$7=2020,$AM59,IF('umowa o pracę'!$E$7=2021,$AN59,0))</f>
        <v>0</v>
      </c>
      <c r="AR59" s="33">
        <f>IF('umowa o pracę'!$E$7=0,0,U59+AF59+AQ59)</f>
        <v>0</v>
      </c>
      <c r="AS59" s="19"/>
      <c r="AT59" s="19"/>
      <c r="AU59" s="19"/>
      <c r="AV59" s="19"/>
      <c r="AW59" s="19"/>
      <c r="AX59" s="19">
        <f t="shared" si="2"/>
        <v>10</v>
      </c>
      <c r="AY59" s="19"/>
      <c r="AZ59" s="234">
        <f t="shared" si="3"/>
        <v>0</v>
      </c>
      <c r="BA59" s="234">
        <f t="shared" si="4"/>
        <v>0</v>
      </c>
      <c r="BB59" s="234">
        <f t="shared" si="5"/>
        <v>0</v>
      </c>
      <c r="BC59" s="234">
        <f t="shared" si="6"/>
        <v>0</v>
      </c>
      <c r="BD59" s="234">
        <f t="shared" si="7"/>
        <v>0</v>
      </c>
      <c r="BE59" s="234">
        <f t="shared" si="8"/>
        <v>0</v>
      </c>
      <c r="BF59" s="234">
        <f t="shared" si="9"/>
        <v>0</v>
      </c>
      <c r="BG59" s="234">
        <f t="shared" si="10"/>
        <v>0</v>
      </c>
      <c r="BH59" s="234">
        <f t="shared" si="11"/>
        <v>0</v>
      </c>
      <c r="BI59" s="238">
        <f t="shared" si="12"/>
        <v>0</v>
      </c>
      <c r="BJ59" s="236"/>
      <c r="BK59" s="236"/>
      <c r="BL59" s="237"/>
    </row>
    <row r="60" spans="1:64" ht="15.75" customHeight="1" x14ac:dyDescent="0.25">
      <c r="A60" s="129">
        <v>49</v>
      </c>
      <c r="B60" s="57"/>
      <c r="C60" s="57"/>
      <c r="D60" s="36"/>
      <c r="E60" s="36"/>
      <c r="F60" s="242"/>
      <c r="G60" s="37">
        <v>1</v>
      </c>
      <c r="H60" s="58">
        <v>0</v>
      </c>
      <c r="I60" s="59">
        <v>0</v>
      </c>
      <c r="J60" s="60">
        <v>0</v>
      </c>
      <c r="K60" s="52">
        <v>1</v>
      </c>
      <c r="L60" s="39">
        <v>0</v>
      </c>
      <c r="M60" s="39">
        <v>0</v>
      </c>
      <c r="N60" s="39">
        <v>0</v>
      </c>
      <c r="O60" s="39">
        <v>0</v>
      </c>
      <c r="P60" s="35">
        <f>IF('umowa o pracę'!$E$7=2020,ROUND(IF($L60&gt;=2600,2600*'umowa o pracę'!$E$8,$L60*'umowa o pracę'!$E$8),2),IF('umowa o pracę'!$E$7=2021,ROUND(IF($L60&gt;=2800,2800*'umowa o pracę'!$E$8,$L60*'umowa o pracę'!$E$8),2),0))</f>
        <v>0</v>
      </c>
      <c r="Q60" s="252">
        <f>IF(IF(IF(AND($K60=1,$I60&gt;0),ROUND(IF($L60+$M60&gt;=2600,2600*'umowa o pracę'!$E$8,($L60+$M60)*'umowa o pracę'!$E$8),2)+IF($M60=0,ROUND(IF($L60&gt;2600,ROUND($O60/$L60*2600,2),$O60)*'umowa o pracę'!$E$8,2),ROUND(IF($L60&gt;2600,ROUND($O60/$L60*2600,2),$O60)*'umowa o pracę'!$E$8,2)),ROUND(IF($L60+$M60&gt;=2600,2600*'umowa o pracę'!$E$8,($L60+$M60)*'umowa o pracę'!$E$8),2)-IF($M60=0,ROUND(ROUND(IF($L60&gt;2600,ROUND($N60/$L60*2600,2),$N60),2)*'umowa o pracę'!$E$8,2),IF($M60&gt;0,IF($L60+$M60&lt;2600,ROUND(ROUND($N60+ROUND($M60*9%,2),2)*'umowa o pracę'!$E$8,2),IF(AND($L60+$M60&gt;=2600,$M60&lt;2600,$L60&lt;2600),ROUND((ROUND(((2600-$M60)/$L60)*$N60,2)+ROUND($M60*9%,2))*'umowa o pracę'!$E$8,2),IF(AND($L60+$M60&gt;=2600,$M60&gt;=2600),ROUND((ROUND(2600*9%,2))*'umowa o pracę'!$E$8,2),IF(AND($L60+$M60&gt;=2600,$L60&gt;=2600,$M60&lt;2600),ROUND((ROUND($M60*9%,2)+ROUND(((2600-$M60)/$L60)*$N60,2))*'umowa o pracę'!$E$8,2),0)))),0)))&gt;$J60,$J60,IF(AND($K60=1,$I60&gt;0),ROUND(IF($L60+$M60&gt;=2600,2600*'umowa o pracę'!$E$8,($L60+$M60)*'umowa o pracę'!$E$8),2)+IF($M60=0,ROUND(IF($L60&gt;2600,ROUND($O60/$L60*2600,2),$O60)*'umowa o pracę'!$E$8,2),ROUND(IF($L60&gt;2600,ROUND($O60/$L60*2600,2),$O60)*'umowa o pracę'!$E$8,2)),ROUND(IF($L60+$M60&gt;=2600,2600*'umowa o pracę'!$E$8,($L60+$M60)*'umowa o pracę'!$E$8),2)-IF($M60=0,ROUND(ROUND(IF($L60&gt;2600,ROUND($N60/$L60*2600,2),$N60),2)*'umowa o pracę'!$E$8,2),IF($M60&gt;0,IF($L60+$M60&lt;2600,ROUND(ROUND($N60+ROUND($M60*9%,2),2)*'umowa o pracę'!$E$8,2),IF(AND($L60+$M60&gt;=2600,$M60&lt;2600,$L60&lt;2600),ROUND((ROUND(((2600-$M60)/$L60)*$N60,2)+ROUND($M60*9%,2))*'umowa o pracę'!$E$8,2),IF(AND($L60+$M60&gt;=2600,$M60&gt;=2600),ROUND((ROUND(2600*9%,2))*'umowa o pracę'!$E$8,2),IF(AND($L60+$M60&gt;=2600,$L60&gt;=2600,$M60&lt;2600),ROUND((ROUND($M60*9%,2)+ROUND(((2600-$M60)/$L60)*$N60,2))*'umowa o pracę'!$E$8,2),0)))),0))))&gt;$J60,$J60,IF(IF(AND($K60=1,$I60&gt;0),ROUND(IF($L60+$M60&gt;=2600,2600*'umowa o pracę'!$E$8,($L60+$M60)*'umowa o pracę'!$E$8),2)+IF($M60=0,ROUND(IF($L60&gt;2600,ROUND($O60/$L60*2600,2),$O60)*'umowa o pracę'!$E$8,2),ROUND(IF($L60&gt;2600,ROUND($O60/$L60*2600,2),$O60)*'umowa o pracę'!$E$8,2)),ROUND(IF($L60+$M60&gt;=2600,2600*'umowa o pracę'!$E$8,($L60+$M60)*'umowa o pracę'!$E$8),2)-IF($M60=0,ROUND(ROUND(IF($L60&gt;2600,ROUND($N60/$L60*2600,2),$N60),2)*'umowa o pracę'!$E$8,2),IF($M60&gt;0,IF($L60+$M60&lt;2600,ROUND(ROUND($N60+ROUND($M60*9%,2),2)*'umowa o pracę'!$E$8,2),IF(AND($L60+$M60&gt;=2600,$M60&lt;2600,$L60&lt;2600),ROUND((ROUND(((2600-$M60)/$L60)*$N60,2)+ROUND($M60*9%,2))*'umowa o pracę'!$E$8,2),IF(AND($L60+$M60&gt;=2600,$M60&gt;=2600),ROUND((ROUND(2600*9%,2))*'umowa o pracę'!$E$8,2),IF(AND($L60+$M60&gt;=2600,$L60&gt;=2600,$M60&lt;2600),ROUND((ROUND($M60*9%,2)+ROUND(((2600-$M60)/$L60)*$N60,2))*'umowa o pracę'!$E$8,2),0)))),0)))&gt;$J60,$J60,IF(AND($K60=1,$I60&gt;0),ROUND(IF($L60+$M60&gt;=2600,2600*'umowa o pracę'!$E$8,($L60+$M60)*'umowa o pracę'!$E$8),2)+IF($M60=0,ROUND(IF($L60&gt;2600,ROUND($O60/$L60*2600,2),$O60)*'umowa o pracę'!$E$8,2),ROUND(IF($L60&gt;2600,ROUND($O60/$L60*2600,2),$O60)*'umowa o pracę'!$E$8,2)),ROUND(IF($L60+$M60&gt;=2600,2600*'umowa o pracę'!$E$8,($L60+$M60)*'umowa o pracę'!$E$8),2)-IF(AND($M60=0,I60&gt;0),ROUND(ROUND(IF($L60&gt;2600,ROUND($N60/$L60*2600,2),$N60),2)*'umowa o pracę'!$E$8,2),IF($M60&gt;0,IF($L60+$M60&lt;2600,ROUND(ROUND($N60+ROUND($M60*9%,2),2)*'umowa o pracę'!$E$8,2),IF(AND($L60+$M60&gt;=2600,$M60&lt;2600,$L60&lt;2600),ROUND((ROUND(((2600-$M60)/$L60)*$N60,2)+ROUND($M60*9%,2))*'umowa o pracę'!$E$8,2),IF(AND($L60+$M60&gt;=2600,$M60&gt;=2600),ROUND((ROUND(2600*9%,2))*'umowa o pracę'!$E$8,2),IF(AND($L60+$M60&gt;=2600,$L60&gt;=2600,$M60&lt;2600),ROUND((ROUND($M60*9%,2)+ROUND(((2600-$M60)/$L60)*$N60,2))*'umowa o pracę'!$E$8,2),0)))),0)))))</f>
        <v>0</v>
      </c>
      <c r="R60" s="252">
        <f>IF(IF(IF(AND($K60=1,$I60&gt;0),ROUND(IF($L60+$M60&gt;=2800,2800*'umowa o pracę'!$E$8,($L60+$M60)*'umowa o pracę'!$E$8),2)+IF($M60=0,ROUND(IF($L60&gt;2800,ROUND($O60/$L60*2800,2),$O60)*'umowa o pracę'!$E$8,2),ROUND(IF($L60&gt;2800,ROUND($O60/$L60*2800,2),$O60)*'umowa o pracę'!$E$8,2)),ROUND(IF($L60+$M60&gt;=2800,2800*'umowa o pracę'!$E$8,($L60+$M60)*'umowa o pracę'!$E$8),2)-IF($M60=0,ROUND(ROUND(IF($L60&gt;2800,ROUND($N60/$L60*2800,2),$N60),2)*'umowa o pracę'!$E$8,2),IF($M60&gt;0,IF($L60+$M60&lt;2800,ROUND(ROUND($N60+ROUND($M60*9%,2),2)*'umowa o pracę'!$E$8,2),IF(AND($L60+$M60&gt;=2800,$M60&lt;2800,$L60&lt;2800),ROUND((ROUND(((2800-$M60)/$L60)*$N60,2)+ROUND($M60*9%,2))*'umowa o pracę'!$E$8,2),IF(AND($L60+$M60&gt;=2800,$M60&gt;=2800),ROUND((ROUND(2800*9%,2))*'umowa o pracę'!$E$8,2),IF(AND($L60+$M60&gt;=2800,$L60&gt;=2800,$M60&lt;2800),ROUND((ROUND($M60*9%,2)+ROUND(((2800-$M60)/$L60)*$N60,2))*'umowa o pracę'!$E$8,2),0)))),0)))&gt;$J60,$J60,IF(AND($K60=1,$I60&gt;0),ROUND(IF($L60+$M60&gt;=2800,2800*'umowa o pracę'!$E$8,($L60+$M60)*'umowa o pracę'!$E$8),2)+IF($M60=0,ROUND(IF($L60&gt;2800,ROUND($O60/$L60*2800,2),$O60)*'umowa o pracę'!$E$8,2),ROUND(IF($L60&gt;2800,ROUND($O60/$L60*2800,2),$O60)*'umowa o pracę'!$E$8,2)),ROUND(IF($L60+$M60&gt;=2800,2800*'umowa o pracę'!$E$8,($L60+$M60)*'umowa o pracę'!$E$8),2)-IF($M60=0,ROUND(ROUND(IF($L60&gt;2800,ROUND($N60/$L60*2800,2),$N60),2)*'umowa o pracę'!$E$8,2),IF($M60&gt;0,IF($L60+$M60&lt;2800,ROUND(ROUND($N60+ROUND($M60*9%,2),2)*'umowa o pracę'!$E$8,2),IF(AND($L60+$M60&gt;=2800,$M60&lt;2800,$L60&lt;2800),ROUND((ROUND(((2800-$M60)/$L60)*$N60,2)+ROUND($M60*9%,2))*'umowa o pracę'!$E$8,2),IF(AND($L60+$M60&gt;=2800,$M60&gt;=2800),ROUND((ROUND(2800*9%,2))*'umowa o pracę'!$E$8,2),IF(AND($L60+$M60&gt;=2800,$L60&gt;=2800,$M60&lt;2800),ROUND((ROUND($M60*9%,2)+ROUND(((2800-$M60)/$L60)*$N60,2))*'umowa o pracę'!$E$8,2),0)))),0))))&gt;$J60,$J60,IF(IF(AND($K60=1,$I60&gt;0),ROUND(IF($L60+$M60&gt;=2800,2800*'umowa o pracę'!$E$8,($L60+$M60)*'umowa o pracę'!$E$8),2)+IF($M60=0,ROUND(IF($L60&gt;2800,ROUND($O60/$L60*2800,2),$O60)*'umowa o pracę'!$E$8,2),ROUND(IF($L60&gt;2800,ROUND($O60/$L60*2800,2),$O60)*'umowa o pracę'!$E$8,2)),ROUND(IF($L60+$M60&gt;=2800,2800*'umowa o pracę'!$E$8,($L60+$M60)*'umowa o pracę'!$E$8),2)-IF($M60=0,ROUND(ROUND(IF($L60&gt;2800,ROUND($N60/$L60*2800,2),$N60),2)*'umowa o pracę'!$E$8,2),IF($M60&gt;0,IF($L60+$M60&lt;2800,ROUND(ROUND($N60+ROUND($M60*9%,2),2)*'umowa o pracę'!$E$8,2),IF(AND($L60+$M60&gt;=2800,$M60&lt;2800,$L60&lt;2800),ROUND((ROUND(((2800-$M60)/$L60)*$N60,2)+ROUND($M60*9%,2))*'umowa o pracę'!$E$8,2),IF(AND($L60+$M60&gt;=2800,$M60&gt;=2800),ROUND((ROUND(2800*9%,2))*'umowa o pracę'!$E$8,2),IF(AND($L60+$M60&gt;=2800,$L60&gt;=2800,$M60&lt;2800),ROUND((ROUND($M60*9%,2)+ROUND(((2800-$M60)/$L60)*$N60,2))*'umowa o pracę'!$E$8,2),0)))),0)))&gt;$J60,$J60,IF(AND($K60=1,$I60&gt;0),ROUND(IF($L60+$M60&gt;=2800,2800*'umowa o pracę'!$E$8,($L60+$M60)*'umowa o pracę'!$E$8),2)+IF($M60=0,ROUND(IF($L60&gt;2800,ROUND($O60/$L60*2800,2),$O60)*'umowa o pracę'!$E$8,2),ROUND(IF($L60&gt;2800,ROUND($O60/$L60*2800,2),$O60)*'umowa o pracę'!$E$8,2)),ROUND(IF($L60+$M60&gt;=2800,2800*'umowa o pracę'!$E$8,($L60+$M60)*'umowa o pracę'!$E$8),2)-IF(AND($M60=0,I60&gt;0),ROUND(ROUND(IF($L60&gt;2800,ROUND($N60/$L60*2800,2),$N60),2)*'umowa o pracę'!$E$8,2),IF($M60&gt;0,IF($L60+$M60&lt;2800,ROUND(ROUND($N60+ROUND($M60*9%,2),2)*'umowa o pracę'!$E$8,2),IF(AND($L60+$M60&gt;=2800,$M60&lt;2800,$L60&lt;2800),ROUND((ROUND(((2800-$M60)/$L60)*$N60,2)+ROUND($M60*9%,2))*'umowa o pracę'!$E$8,2),IF(AND($L60+$M60&gt;=2800,$M60&gt;=2800),ROUND((ROUND(2800*9%,2))*'umowa o pracę'!$E$8,2),IF(AND($L60+$M60&gt;=2800,$L60&gt;=2800,$M60&lt;2800),ROUND((ROUND($M60*9%,2)+ROUND(((2800-$M60)/$L60)*$N60,2))*'umowa o pracę'!$E$8,2),0)))),0)))))</f>
        <v>0</v>
      </c>
      <c r="S60" s="32">
        <f>IF('umowa o pracę'!$E$7=2020,IF(IF($K60=1,IF($M60=0,ROUND(IF($L60&gt;2600,ROUND($N60/$L60*2600,2),$N60)*'umowa o pracę'!$E$8,2),IF($L60+$M60&lt;2600,ROUND(ROUND($N60+ROUND($M60*9%,2),2)*'umowa o pracę'!$E$8,2),IF(AND($L60+$M60&gt;=2600,$L60&lt;2600),ROUND((ROUND($N60+ROUND((2600-$L60)*9%,2),2))*'umowa o pracę'!$E$8,2),IF(AND($L60+$M60&gt;=2600,$L60&gt;=2600),ROUND(ROUND($N60/$L60*2600,2)*'umowa o pracę'!$E$8,2),0)))),0)&gt;$H60,$H60,IF($K60=1,IF($M60=0,ROUND(IF($L60&gt;2600,ROUND($N60/$L60*2600,2),$N60)*'umowa o pracę'!$E$8,2),IF($L60+$M60&lt;2600,ROUND(ROUND($N60+ROUND($M60*9%,2),2)*'umowa o pracę'!$E$8,2),IF(AND($L60+$M60&gt;=2600,$L60&lt;2600),ROUND((ROUND($N60+ROUND((2600-$L60)*9%,2),2))*'umowa o pracę'!$E$8,2),IF(AND($L60+$M60&gt;=2600,$L60&gt;=2600),ROUND(ROUND($N60/$L60*2600,2)*'umowa o pracę'!$E$8,2),0)))),0)),IF('umowa o pracę'!$E$7=2021,IF(IF($K60=1,IF($M60=0,ROUND(IF($L60&gt;2800,ROUND($N60/$L60*2800,2),$N60)*'umowa o pracę'!$E$8,2),IF($L60+$M60&lt;2800,ROUND(ROUND($N60+ROUND($M60*9%,2),2)*'umowa o pracę'!$E$8,2),IF(AND($L60+$M60&gt;=2800,$L60&lt;2800),ROUND((ROUND($N60+ROUND((2800-$L60)*9%,2),2))*'umowa o pracę'!$E$8,2),IF(AND($L60+$M60&gt;=2800,$L60&gt;=2800),ROUND(ROUND($N60/$L60*2800,2)*'umowa o pracę'!$E$8,2),0)))),0)&gt;$H60,$H60,IF($K60=1,IF($M60=0,ROUND(IF($L60&gt;2800,ROUND($N60/$L60*2800,2),$N60)*'umowa o pracę'!$E$8,2),IF($L60+$M60&lt;2800,ROUND(ROUND($N60+ROUND($M60*9%,2),2)*'umowa o pracę'!$E$8,2),IF(AND($L60+$M60&gt;=2800,$L60&lt;2800),ROUND((ROUND($N60+ROUND((2800-$L60)*9%,2),2))*'umowa o pracę'!$E$8,2),IF(AND($L60+$M60&gt;=2800,$L60&gt;=2800),ROUND(ROUND($N60/$L60*2800,2)*'umowa o pracę'!$E$8,2),0)))),0)),0))</f>
        <v>0</v>
      </c>
      <c r="T60" s="32">
        <f>IF('umowa o pracę'!$E$7=2020,IF(IF($K60=1,IF($M60=0,ROUND(IF($L60&gt;2600,ROUND($O60/$L60*2600,2),$O60)*'umowa o pracę'!$E$8,2),ROUND(IF($L60&gt;2600,ROUND($O60/$L60*2600,2),$O60)*'umowa o pracę'!$E$8,2)),0)&gt;$I60,$I60,IF($K60=1,IF($M60=0,ROUND(IF($L60&gt;2600,ROUND($O60/$L60*2600,2),$O60)*'umowa o pracę'!$E$8,2),ROUND(IF($L60&gt;2600,ROUND($O60/$L60*2600,2),$O60)*'umowa o pracę'!$E$8,2)),0)),IF('umowa o pracę'!$E$7=2021,IF(IF($K60=1,IF($M60=0,ROUND(IF($L60&gt;2800,ROUND($O60/$L60*2800,2),$O60)*'umowa o pracę'!$E$8,2),ROUND(IF($L60&gt;2800,ROUND($O60/$L60*2800,2),$O60)*'umowa o pracę'!$E$8,2)),0)&gt;$I60,$I60,IF($K60=1,IF($M60=0,ROUND(IF($L60&gt;2800,ROUND($O60/$L60*2800,2),$O60)*'umowa o pracę'!$E$8,2),ROUND(IF($L60&gt;2800,ROUND($O60/$L60*2800,2),$O60)*'umowa o pracę'!$E$8,2)),0)),0))</f>
        <v>0</v>
      </c>
      <c r="U60" s="51">
        <f>IF('umowa o pracę'!$E$7=2020,$Q60,IF('umowa o pracę'!$E$7=2021,$R60,0))</f>
        <v>0</v>
      </c>
      <c r="V60" s="53">
        <f t="shared" si="0"/>
        <v>1</v>
      </c>
      <c r="W60" s="54">
        <f>IF('umowa o pracę'!$E$6&lt;2,0,$L60)</f>
        <v>0</v>
      </c>
      <c r="X60" s="54">
        <f>IF('umowa o pracę'!$E$6&lt;2,0,$M60)</f>
        <v>0</v>
      </c>
      <c r="Y60" s="55">
        <f>IF('umowa o pracę'!$E$6&lt;2,0,$N60)</f>
        <v>0</v>
      </c>
      <c r="Z60" s="55">
        <f>IF('umowa o pracę'!$E$6&lt;2,0,$O60)</f>
        <v>0</v>
      </c>
      <c r="AA60" s="32">
        <f>IF('umowa o pracę'!$E$7=2020,ROUND(IF($W60&gt;=2600,2600*'umowa o pracę'!$E$8,$W60*'umowa o pracę'!$E$8),2),IF('umowa o pracę'!$E$7=2021,ROUND(IF($W60&gt;=2800,2800*'umowa o pracę'!$E$8,$W60*'umowa o pracę'!$E$8),2),0))</f>
        <v>0</v>
      </c>
      <c r="AB60" s="32">
        <f>IF(IF(IF(AND($V60=1,$I60&gt;0),ROUND(IF($W60+$X60&gt;=2600,2600*'umowa o pracę'!$E$8,($W60+$X60)*'umowa o pracę'!$E$8),2)+IF($X60=0,ROUND(IF($W60&gt;2600,ROUND($Z60/$W60*2600,2),$Z60)*'umowa o pracę'!$E$8,2),ROUND(IF($W60&gt;2600,ROUND($Z60/$W60*2600,2),$Z60)*'umowa o pracę'!$E$8,2)),ROUND(IF($W60+$X60&gt;=2600,2600*'umowa o pracę'!$E$8,($W60+$X60)*'umowa o pracę'!$E$8),2)-IF($X60=0,ROUND(ROUND(IF($W60&gt;2600,ROUND($Y60/$W60*2600,2),$Y60),2)*'umowa o pracę'!$E$8,2),IF($X60&gt;0,IF($W60+$X60&lt;2600,ROUND(ROUND($Y60+ROUND($X60*9%,2),2)*'umowa o pracę'!$E$8,2),IF(AND($W60+$X60&gt;=2600,$X60&lt;2600,$W60&lt;2600),ROUND((ROUND(((2600-$X60)/$W60)*$Y60,2)+ROUND($X60*9%,2))*'umowa o pracę'!$E$8,2),IF(AND($W60+$X60&gt;=2600,$X60&gt;=2600),ROUND((ROUND(2600*9%,2))*'umowa o pracę'!$E$8,2),IF(AND($W60+$X60&gt;=2600,$W60&gt;=2600,$X60&lt;2600),ROUND((ROUND($X60*9%,2)+ROUND(((2600-$X60)/$W60)*$Y60,2))*'umowa o pracę'!$E$8,2),0)))),0)))&gt;$J60,$J60,IF(AND($V60=1,$I60&gt;0),ROUND(IF($W60+$X60&gt;=2600,2600*'umowa o pracę'!$E$8,($W60+$X60)*'umowa o pracę'!$E$8),2)+IF($X60=0,ROUND(IF($W60&gt;2600,ROUND($Z60/$W60*2600,2),$Z60)*'umowa o pracę'!$E$8,2),ROUND(IF($W60&gt;2600,ROUND($Z60/$W60*2600,2),$Z60)*'umowa o pracę'!$E$8,2)),ROUND(IF($W60+$X60&gt;=2600,2600*'umowa o pracę'!$E$8,($W60+$X60)*'umowa o pracę'!$E$8),2)-IF($X60=0,ROUND(ROUND(IF($W60&gt;2600,ROUND($Y60/$W60*2600,2),$Y60),2)*'umowa o pracę'!$E$8,2),IF($X60&gt;0,IF($W60+$X60&lt;2600,ROUND(ROUND($Y60+ROUND($X60*9%,2),2)*'umowa o pracę'!$E$8,2),IF(AND($W60+$X60&gt;=2600,$X60&lt;2600,$W60&lt;2600),ROUND((ROUND(((2600-$X60)/$W60)*$Y60,2)+ROUND($X60*9%,2))*'umowa o pracę'!$E$8,2),IF(AND($W60+$X60&gt;=2600,$X60&gt;=2600),ROUND((ROUND(2600*9%,2))*'umowa o pracę'!$E$8,2),IF(AND($W60+$X60&gt;=2600,$W60&gt;=2600,$X60&lt;2600),ROUND((ROUND($X60*9%,2)+ROUND(((2600-$X60)/$W60)*$Y60,2))*'umowa o pracę'!$E$8,2),0)))),0))))&gt;$J60,$J60,IF(IF(AND($V60=1,$I60&gt;0),ROUND(IF($W60+$X60&gt;=2600,2600*'umowa o pracę'!$E$8,($W60+$X60)*'umowa o pracę'!$E$8),2)+IF($X60=0,ROUND(IF($W60&gt;2600,ROUND($Z60/$W60*2600,2),$Z60)*'umowa o pracę'!$E$8,2),ROUND(IF($W60&gt;2600,ROUND($Z60/$W60*2600,2),$Z60)*'umowa o pracę'!$E$8,2)),ROUND(IF($W60+$X60&gt;=2600,2600*'umowa o pracę'!$E$8,($W60+$X60)*'umowa o pracę'!$E$8),2)-IF($X60=0,ROUND(ROUND(IF($W60&gt;2600,ROUND($Y60/$W60*2600,2),$Y60),2)*'umowa o pracę'!$E$8,2),IF($X60&gt;0,IF($W60+$X60&lt;2600,ROUND(ROUND($Y60+ROUND($X60*9%,2),2)*'umowa o pracę'!$E$8,2),IF(AND($W60+$X60&gt;=2600,$X60&lt;2600,$W60&lt;2600),ROUND((ROUND(((2600-$X60)/$W60)*$Y60,2)+ROUND($X60*9%,2))*'umowa o pracę'!$E$8,2),IF(AND($W60+$X60&gt;=2600,$X60&gt;=2600),ROUND((ROUND(2600*9%,2))*'umowa o pracę'!$E$8,2),IF(AND($W60+$X60&gt;=2600,$W60&gt;=2600,$X60&lt;2600),ROUND((ROUND($X60*9%,2)+ROUND(((2600-$X60)/$W60)*$Y60,2))*'umowa o pracę'!$E$8,2),0)))),0)))&gt;$J60,$J60,IF(AND($V60=1,$I60&gt;0),ROUND(IF($W60+$X60&gt;=2600,2600*'umowa o pracę'!$E$8,($W60+$X60)*'umowa o pracę'!$E$8),2)+IF($X60=0,ROUND(IF($W60&gt;2600,ROUND($Z60/$W60*2600,2),$Z60)*'umowa o pracę'!$E$8,2),ROUND(IF($W60&gt;2600,ROUND($Z60/$W60*2600,2),$Z60)*'umowa o pracę'!$E$8,2)),ROUND(IF($W60+$X60&gt;=2600,2600*'umowa o pracę'!$E$8,($W60+$X60)*'umowa o pracę'!$E$8),2)-IF(AND($X60=0,I60&gt;0),ROUND(ROUND(IF($W60&gt;2600,ROUND($Y60/$W60*2600,2),$Y60),2)*'umowa o pracę'!$E$8,2),IF($X60&gt;0,IF($W60+$X60&lt;2600,ROUND(ROUND($Y60+ROUND($X60*9%,2),2)*'umowa o pracę'!$E$8,2),IF(AND($W60+$X60&gt;=2600,$X60&lt;2600,$W60&lt;2600),ROUND((ROUND(((2600-$X60)/$W60)*$Y60,2)+ROUND($X60*9%,2))*'umowa o pracę'!$E$8,2),IF(AND($W60+$X60&gt;=2600,$X60&gt;=2600),ROUND((ROUND(2600*9%,2))*'umowa o pracę'!$E$8,2),IF(AND($W60+$X60&gt;=2600,$W60&gt;=2600,$X60&lt;2600),ROUND((ROUND($X60*9%,2)+ROUND(((2600-$X60)/$W60)*$Y60,2))*'umowa o pracę'!$E$8,2),0)))),0)))))</f>
        <v>0</v>
      </c>
      <c r="AC60" s="32">
        <f>IF(IF(IF(AND($V60=1,$I60&gt;0),ROUND(IF($W60+$X60&gt;=2800,2800*'umowa o pracę'!$E$8,($W60+$X60)*'umowa o pracę'!$E$8),2)+IF($X60=0,ROUND(IF($W60&gt;2800,ROUND($Z60/$W60*2800,2),$Z60)*'umowa o pracę'!$E$8,2),ROUND(IF($W60&gt;2800,ROUND($Z60/$W60*2800,2),$Z60)*'umowa o pracę'!$E$8,2)),ROUND(IF($W60+$X60&gt;=2800,2800*'umowa o pracę'!$E$8,($W60+$X60)*'umowa o pracę'!$E$8),2)-IF($X60=0,ROUND(ROUND(IF($W60&gt;2800,ROUND($Y60/$W60*2800,2),$Y60),2)*'umowa o pracę'!$E$8,2),IF($X60&gt;0,IF($W60+$X60&lt;2800,ROUND(ROUND($Y60+ROUND($X60*9%,2),2)*'umowa o pracę'!$E$8,2),IF(AND($W60+$X60&gt;=2800,$X60&lt;2800,$W60&lt;2800),ROUND((ROUND(((2800-$X60)/$W60)*$Y60,2)+ROUND($X60*9%,2))*'umowa o pracę'!$E$8,2),IF(AND($W60+$X60&gt;=2800,$X60&gt;=2800),ROUND((ROUND(2800*9%,2))*'umowa o pracę'!$E$8,2),IF(AND($W60+$X60&gt;=2800,$W60&gt;=2800,$X60&lt;2800),ROUND((ROUND($X60*9%,2)+ROUND(((2800-$X60)/$W60)*$Y60,2))*'umowa o pracę'!$E$8,2),0)))),0)))&gt;$J60,$J60,IF(AND($V60=1,$I60&gt;0),ROUND(IF($W60+$X60&gt;=2800,2800*'umowa o pracę'!$E$8,($W60+$X60)*'umowa o pracę'!$E$8),2)+IF($X60=0,ROUND(IF($W60&gt;2800,ROUND($Z60/$W60*2800,2),$Z60)*'umowa o pracę'!$E$8,2),ROUND(IF($W60&gt;2800,ROUND($Z60/$W60*2800,2),$Z60)*'umowa o pracę'!$E$8,2)),ROUND(IF($W60+$X60&gt;=2800,2800*'umowa o pracę'!$E$8,($W60+$X60)*'umowa o pracę'!$E$8),2)-IF($X60=0,ROUND(ROUND(IF($W60&gt;2800,ROUND($Y60/$W60*2800,2),$Y60),2)*'umowa o pracę'!$E$8,2),IF($X60&gt;0,IF($W60+$X60&lt;2800,ROUND(ROUND($Y60+ROUND($X60*9%,2),2)*'umowa o pracę'!$E$8,2),IF(AND($W60+$X60&gt;=2800,$X60&lt;2800,$W60&lt;2800),ROUND((ROUND(((2800-$X60)/$W60)*$Y60,2)+ROUND($X60*9%,2))*'umowa o pracę'!$E$8,2),IF(AND($W60+$X60&gt;=2800,$X60&gt;=2800),ROUND((ROUND(2800*9%,2))*'umowa o pracę'!$E$8,2),IF(AND($W60+$X60&gt;=2800,$W60&gt;=2800,$X60&lt;2800),ROUND((ROUND($X60*9%,2)+ROUND(((2800-$X60)/$W60)*$Y60,2))*'umowa o pracę'!$E$8,2),0)))),0))))&gt;$J60,$J60,IF(IF(AND($V60=1,$I60&gt;0),ROUND(IF($W60+$X60&gt;=2800,2800*'umowa o pracę'!$E$8,($W60+$X60)*'umowa o pracę'!$E$8),2)+IF($X60=0,ROUND(IF($W60&gt;2800,ROUND($Z60/$W60*2800,2),$Z60)*'umowa o pracę'!$E$8,2),ROUND(IF($W60&gt;2800,ROUND($Z60/$W60*2800,2),$Z60)*'umowa o pracę'!$E$8,2)),ROUND(IF($W60+$X60&gt;=2800,2800*'umowa o pracę'!$E$8,($W60+$X60)*'umowa o pracę'!$E$8),2)-IF($X60=0,ROUND(ROUND(IF($W60&gt;2800,ROUND($Y60/$W60*2800,2),$Y60),2)*'umowa o pracę'!$E$8,2),IF($X60&gt;0,IF($W60+$X60&lt;2800,ROUND(ROUND($Y60+ROUND($X60*9%,2),2)*'umowa o pracę'!$E$8,2),IF(AND($W60+$X60&gt;=2800,$X60&lt;2800,$W60&lt;2800),ROUND((ROUND(((2800-$X60)/$W60)*$Y60,2)+ROUND($X60*9%,2))*'umowa o pracę'!$E$8,2),IF(AND($W60+$X60&gt;=2800,$X60&gt;=2800),ROUND((ROUND(2800*9%,2))*'umowa o pracę'!$E$8,2),IF(AND($W60+$X60&gt;=2800,$W60&gt;=2800,$X60&lt;2800),ROUND((ROUND($X60*9%,2)+ROUND(((2800-$X60)/$W60)*$Y60,2))*'umowa o pracę'!$E$8,2),0)))),0)))&gt;$J60,$J60,IF(AND($V60=1,$I60&gt;0),ROUND(IF($W60+$X60&gt;=2800,2800*'umowa o pracę'!$E$8,($W60+$X60)*'umowa o pracę'!$E$8),2)+IF($X60=0,ROUND(IF($W60&gt;2800,ROUND($Z60/$W60*2800,2),$Z60)*'umowa o pracę'!$E$8,2),ROUND(IF($W60&gt;2800,ROUND($Z60/$W60*2800,2),$Z60)*'umowa o pracę'!$E$8,2)),ROUND(IF($W60+$X60&gt;=2800,2800*'umowa o pracę'!$E$8,($W60+$X60)*'umowa o pracę'!$E$8),2)-IF(AND($X60=0,I60&gt;0),ROUND(ROUND(IF($W60&gt;2800,ROUND($Y60/$W60*2800,2),$Y60),2)*'umowa o pracę'!$E$8,2),IF($X60&gt;0,IF($W60+$X60&lt;2800,ROUND(ROUND($Y60+ROUND($X60*9%,2),2)*'umowa o pracę'!$E$8,2),IF(AND($W60+$X60&gt;=2800,$X60&lt;2800,$W60&lt;2800),ROUND((ROUND(((2800-$X60)/$W60)*$Y60,2)+ROUND($X60*9%,2))*'umowa o pracę'!$E$8,2),IF(AND($W60+$X60&gt;=2800,$X60&gt;=2800),ROUND((ROUND(2800*9%,2))*'umowa o pracę'!$E$8,2),IF(AND($W60+$X60&gt;=2800,$W60&gt;=2800,$X60&lt;2800),ROUND((ROUND($X60*9%,2)+ROUND(((2800-$X60)/$W60)*$Y60,2))*'umowa o pracę'!$E$8,2),0)))),0)))))</f>
        <v>0</v>
      </c>
      <c r="AD60" s="32">
        <f>IF('umowa o pracę'!$E$7=2020,IF(IF($V60=1,IF($X60=0,ROUND(IF($W60&gt;2600,ROUND($Y60/$W60*2600,2),$Y60)*'umowa o pracę'!$E$8,2),IF($W60+$X60&lt;2600,ROUND(ROUND($Y60+ROUND($X60*9%,2),2)*'umowa o pracę'!$E$8,2),IF(AND($W60+$X60&gt;=2600,$W60&lt;2600),ROUND((ROUND($Y60+ROUND((2600-$W60)*9%,2),2))*'umowa o pracę'!$E$8,2),IF(AND($W60+$X60&gt;=2600,$W60&gt;=2600),ROUND(ROUND($Y60/$W60*2600,2)*'umowa o pracę'!$E$8,2),0)))),0)&gt;$H60,$H60,IF($V60=1,IF($X60=0,ROUND(IF($W60&gt;2600,ROUND($Y60/$W60*2600,2),$Y60)*'umowa o pracę'!$E$8,2),IF($W60+$X60&lt;2600,ROUND(ROUND($Y60+ROUND($X60*9%,2),2)*'umowa o pracę'!$E$8,2),IF(AND($W60+$X60&gt;=2600,$W60&lt;2600),ROUND((ROUND($Y60+ROUND((2600-$W60)*9%,2),2))*'umowa o pracę'!$E$8,2),IF(AND($W60+$X60&gt;=2600,$W60&gt;=2600),ROUND(ROUND($Y60/$W60*2600,2)*'umowa o pracę'!$E$8,2),0)))),0)),IF('umowa o pracę'!$E$7=2021,IF(IF($V60=1,IF($X60=0,ROUND(IF($W60&gt;2800,ROUND($Y60/$W60*2800,2),$Y60)*'umowa o pracę'!$E$8,2),IF($W60+$X60&lt;2800,ROUND(ROUND($Y60+ROUND($X60*9%,2),2)*'umowa o pracę'!$E$8,2),IF(AND($W60+$X60&gt;=2800,$W60&lt;2800),ROUND((ROUND($Y60+ROUND((2800-$W60)*9%,2),2))*'umowa o pracę'!$E$8,2),IF(AND($W60+$X60&gt;=2800,$W60&gt;=2800),ROUND(ROUND($Y60/$W60*2800,2)*'umowa o pracę'!$E$8,2),0)))),0)&gt;$H60,$H60,IF($V60=1,IF($X60=0,ROUND(IF($W60&gt;2800,ROUND($Y60/$W60*2800,2),$Y60)*'umowa o pracę'!$E$8,2),IF($W60+$X60&lt;2800,ROUND(ROUND($Y60+ROUND($X60*9%,2),2)*'umowa o pracę'!$E$8,2),IF(AND($W60+$X60&gt;=2800,$W60&lt;2800),ROUND((ROUND($Y60+ROUND((2800-$W60)*9%,2),2))*'umowa o pracę'!$E$8,2),IF(AND($W60+$X60&gt;=2800,$W60&gt;=2800),ROUND(ROUND($Y60/$W60*2800,2)*'umowa o pracę'!$E$8,2),0)))),0)),0))</f>
        <v>0</v>
      </c>
      <c r="AE60" s="32">
        <f>IF('umowa o pracę'!$E$7=2020,IF(IF($V60=1,IF($X60=0,ROUND(IF($W60&gt;2600,ROUND($Z60/$W60*2600,2),$Z60)*'umowa o pracę'!$E$8,2),ROUND(IF($W60&gt;2600,ROUND($Z60/$W60*2600,2),$Z60)*'umowa o pracę'!$E$8,2)),0)&gt;$I60,$I60,IF($V60=1,IF($X60=0,ROUND(IF($W60&gt;2600,ROUND($Z60/$W60*2600,2),$Z60)*'umowa o pracę'!$E$8,2),ROUND(IF($W60&gt;2600,ROUND($Z60/$W60*2600,2),$Z60)*'umowa o pracę'!$E$8,2)),0)),IF('umowa o pracę'!$E$7=2021,IF(IF($V60=1,IF($X60=0,ROUND(IF($W60&gt;2800,ROUND($Z60/$W60*2800,2),$Z60)*'umowa o pracę'!$E$8,2),ROUND(IF($W60&gt;2800,ROUND($Z60/$W60*2800,2),$Z60)*'umowa o pracę'!$E$8,2)),0)&gt;$I60,$I60,IF($V60=1,IF($X60=0,ROUND(IF($W60&gt;2800,ROUND($Z60/$W60*2800,2),$Z60)*'umowa o pracę'!$E$8,2),ROUND(IF($W60&gt;2800,ROUND($Z60/$W60*2800,2),$Z60)*'umowa o pracę'!$E$8,2)),0)),0))</f>
        <v>0</v>
      </c>
      <c r="AF60" s="56">
        <f>IF('umowa o pracę'!$E$7=2020,$AB60,IF('umowa o pracę'!$E$7=2021,$AC60,0))</f>
        <v>0</v>
      </c>
      <c r="AG60" s="53">
        <f t="shared" si="1"/>
        <v>1</v>
      </c>
      <c r="AH60" s="39">
        <f>IF('umowa o pracę'!$E$6&lt;3,0,$L60)</f>
        <v>0</v>
      </c>
      <c r="AI60" s="39">
        <f>IF('umowa o pracę'!$E$6&lt;3,0,$M60)</f>
        <v>0</v>
      </c>
      <c r="AJ60" s="55">
        <f>IF('umowa o pracę'!$E$6&lt;3,0,$N60)</f>
        <v>0</v>
      </c>
      <c r="AK60" s="55">
        <f>IF('umowa o pracę'!$E$6&lt;3,0,$O60)</f>
        <v>0</v>
      </c>
      <c r="AL60" s="32">
        <f>IF('umowa o pracę'!$E$7=2020,ROUND(IF($AH60&gt;=2600,2600*'umowa o pracę'!$E$8,$AH60*'umowa o pracę'!$E$8),2),IF('umowa o pracę'!$E$7=2021,ROUND(IF($AH60&gt;=2800,2800*'umowa o pracę'!$E$8,$AH60*'umowa o pracę'!$E$8),2),0))</f>
        <v>0</v>
      </c>
      <c r="AM60" s="32">
        <f>IF(IF(IF(AND($AG60=1,$I60&gt;0),ROUND(IF($AH60+$AI60&gt;=2600,2600*'umowa o pracę'!$E$8,($AH60+$AI60)*'umowa o pracę'!$E$8),2)+IF($AI60=0,ROUND(IF($AH60&gt;2600,ROUND($AK60/$AH60*2600,2),$AK60)*'umowa o pracę'!$E$8,2),ROUND(IF($AH60&gt;2600,ROUND($AK60/$AH60*2600,2),$AK60)*'umowa o pracę'!$E$8,2)),ROUND(IF($AH60+$AI60&gt;=2600,2600*'umowa o pracę'!$E$8,($AH60+$AI60)*'umowa o pracę'!$E$8),2)-IF($AI60=0,ROUND(ROUND(IF($AH60&gt;2600,ROUND($AJ60/$AH60*2600,2),$AJ60),2)*'umowa o pracę'!$E$8,2),IF($AI60&gt;0,IF($AH60+$AI60&lt;2600,ROUND(ROUND($AJ60+ROUND($AI60*9%,2),2)*'umowa o pracę'!$E$8,2),IF(AND($AH60+$AI60&gt;=2600,$AI60&lt;2600,$AH60&lt;2600),ROUND((ROUND(((2600-$AI60)/$AH60)*$AJ60,2)+ROUND($AI60*9%,2))*'umowa o pracę'!$E$8,2),IF(AND($AH60+$AI60&gt;=2600,$AI60&gt;=2600),ROUND((ROUND(2600*9%,2))*'umowa o pracę'!$E$8,2),IF(AND($AH60+$AI60&gt;=2600,$AH60&gt;=2600,$AI60&lt;2600),ROUND((ROUND($AI60*9%,2)+ROUND(((2600-$AI60)/$AH60)*$AJ60,2))*'umowa o pracę'!$E$8,2),0)))),0)))&gt;$J60,$J60,IF(AND($AG60=1,$I60&gt;0),ROUND(IF($AH60+$AI60&gt;=2600,2600*'umowa o pracę'!$E$8,($AH60+$AI60)*'umowa o pracę'!$E$8),2)+IF($AI60=0,ROUND(IF($AH60&gt;2600,ROUND($AK60/$AH60*2600,2),$AK60)*'umowa o pracę'!$E$8,2),ROUND(IF($AH60&gt;2600,ROUND($AK60/$AH60*2600,2),$AK60)*'umowa o pracę'!$E$8,2)),ROUND(IF($AH60+$AI60&gt;=2600,2600*'umowa o pracę'!$E$8,($AH60+$AI60)*'umowa o pracę'!$E$8),2)-IF($AI60=0,ROUND(ROUND(IF($AH60&gt;2600,ROUND($AJ60/$AH60*2600,2),$AJ60),2)*'umowa o pracę'!$E$8,2),IF($AI60&gt;0,IF($AH60+$AI60&lt;2600,ROUND(ROUND($AJ60+ROUND($AI60*9%,2),2)*'umowa o pracę'!$E$8,2),IF(AND($AH60+$AI60&gt;=2600,$AI60&lt;2600,$AH60&lt;2600),ROUND((ROUND(((2600-$AI60)/$AH60)*$AJ60,2)+ROUND($AI60*9%,2))*'umowa o pracę'!$E$8,2),IF(AND($AH60+$AI60&gt;=2600,$AI60&gt;=2600),ROUND((ROUND(2600*9%,2))*'umowa o pracę'!$E$8,2),IF(AND($AH60+$AI60&gt;=2600,$AH60&gt;=2600,$AI60&lt;2600),ROUND((ROUND($AI60*9%,2)+ROUND(((2600-$AI60)/$AH60)*$AJ60,2))*'umowa o pracę'!$E$8,2),0)))),0))))&gt;$J60,$J60,IF(IF(AND($AG60=1,$I60&gt;0),ROUND(IF($AH60+$AI60&gt;=2600,2600*'umowa o pracę'!$E$8,($AH60+$AI60)*'umowa o pracę'!$E$8),2)+IF($AI60=0,ROUND(IF($AH60&gt;2600,ROUND($AK60/$AH60*2600,2),$AK60)*'umowa o pracę'!$E$8,2),ROUND(IF($AH60&gt;2600,ROUND($AK60/$AH60*2600,2),$AK60)*'umowa o pracę'!$E$8,2)),ROUND(IF($AH60+$AI60&gt;=2600,2600*'umowa o pracę'!$E$8,($AH60+$AI60)*'umowa o pracę'!$E$8),2)-IF($AI60=0,ROUND(ROUND(IF($AH60&gt;2600,ROUND($AJ60/$AH60*2600,2),$AJ60),2)*'umowa o pracę'!$E$8,2),IF($AI60&gt;0,IF($AH60+$AI60&lt;2600,ROUND(ROUND($AJ60+ROUND($AI60*9%,2),2)*'umowa o pracę'!$E$8,2),IF(AND($AH60+$AI60&gt;=2600,$AI60&lt;2600,$AH60&lt;2600),ROUND((ROUND(((2600-$AI60)/$AH60)*$AJ60,2)+ROUND($AI60*9%,2))*'umowa o pracę'!$E$8,2),IF(AND($AH60+$AI60&gt;=2600,$AI60&gt;=2600),ROUND((ROUND(2600*9%,2))*'umowa o pracę'!$E$8,2),IF(AND($AH60+$AI60&gt;=2600,$AH60&gt;=2600,$AI60&lt;2600),ROUND((ROUND($AI60*9%,2)+ROUND(((2600-$AI60)/$AH60)*$AJ60,2))*'umowa o pracę'!$E$8,2),0)))),0)))&gt;$J60,$J60,IF(AND($AG60=1,$I60&gt;0),ROUND(IF($AH60+$AI60&gt;=2600,2600*'umowa o pracę'!$E$8,($AH60+$AI60)*'umowa o pracę'!$E$8),2)+IF($AI60=0,ROUND(IF($AH60&gt;2600,ROUND($AK60/$AH60*2600,2),$AK60)*'umowa o pracę'!$E$8,2),ROUND(IF($AH60&gt;2600,ROUND($AK60/$AH60*2600,2),$AK60)*'umowa o pracę'!$E$8,2)),ROUND(IF($AH60+$AI60&gt;=2600,2600*'umowa o pracę'!$E$8,($AH60+$AI60)*'umowa o pracę'!$E$8),2)-IF(AND($AI60=0,I60&gt;0),ROUND(ROUND(IF($AH60&gt;2600,ROUND($AJ60/$AH60*2600,2),$AJ60),2)*'umowa o pracę'!$E$8,2),IF($AI60&gt;0,IF($AH60+$AI60&lt;2600,ROUND(ROUND($AJ60+ROUND($AI60*9%,2),2)*'umowa o pracę'!$E$8,2),IF(AND($AH60+$AI60&gt;=2600,$AI60&lt;2600,$AH60&lt;2600),ROUND((ROUND(((2600-$AI60)/$AH60)*$AJ60,2)+ROUND($AI60*9%,2))*'umowa o pracę'!$E$8,2),IF(AND($AH60+$AI60&gt;=2600,$AI60&gt;=2600),ROUND((ROUND(2600*9%,2))*'umowa o pracę'!$E$8,2),IF(AND($AH60+$AI60&gt;=2600,$AH60&gt;=2600,$AI60&lt;2600),ROUND((ROUND($AI60*9%,2)+ROUND(((2600-$AI60)/$AH60)*$AJ60,2))*'umowa o pracę'!$E$8,2),0)))),0)))))</f>
        <v>0</v>
      </c>
      <c r="AN60" s="32">
        <f>IF(IF(IF(AND($AG60=1,$I60&gt;0),ROUND(IF($AH60+$AI60&gt;=2800,2800*'umowa o pracę'!$E$8,($AH60+$AI60)*'umowa o pracę'!$E$8),2)+IF($AI60=0,ROUND(IF($AH60&gt;2800,ROUND($AK60/$AH60*2800,2),$AK60)*'umowa o pracę'!$E$8,2),ROUND(IF($AH60&gt;2800,ROUND($AK60/$AH60*2800,2),$AK60)*'umowa o pracę'!$E$8,2)),ROUND(IF($AH60+$AI60&gt;=2800,2800*'umowa o pracę'!$E$8,($AH60+$AI60)*'umowa o pracę'!$E$8),2)-IF($AI60=0,ROUND(ROUND(IF($AH60&gt;2800,ROUND($AJ60/$AH60*2800,2),$AJ60),2)*'umowa o pracę'!$E$8,2),IF($AI60&gt;0,IF($AH60+$AI60&lt;2800,ROUND(ROUND($AJ60+ROUND($AI60*9%,2),2)*'umowa o pracę'!$E$8,2),IF(AND($AH60+$AI60&gt;=2800,$AI60&lt;2800,$AH60&lt;2800),ROUND((ROUND(((2800-$AI60)/$AH60)*$AJ60,2)+ROUND($AI60*9%,2))*'umowa o pracę'!$E$8,2),IF(AND($AH60+$AI60&gt;=2800,$AI60&gt;=2800),ROUND((ROUND(2800*9%,2))*'umowa o pracę'!$E$8,2),IF(AND($AH60+$AI60&gt;=2800,$AH60&gt;=2800,$AI60&lt;2800),ROUND((ROUND($AI60*9%,2)+ROUND(((2800-$AI60)/$AH60)*$AJ60,2))*'umowa o pracę'!$E$8,2),0)))),0)))&gt;$J60,$J60,IF(AND($AG60=1,$I60&gt;0),ROUND(IF($AH60+$AI60&gt;=2800,2800*'umowa o pracę'!$E$8,($AH60+$AI60)*'umowa o pracę'!$E$8),2)+IF($AI60=0,ROUND(IF($AH60&gt;2800,ROUND($AK60/$AH60*2800,2),$AK60)*'umowa o pracę'!$E$8,2),ROUND(IF($AH60&gt;2800,ROUND($AK60/$AH60*2800,2),$AK60)*'umowa o pracę'!$E$8,2)),ROUND(IF($AH60+$AI60&gt;=2800,2800*'umowa o pracę'!$E$8,($AH60+$AI60)*'umowa o pracę'!$E$8),2)-IF($AI60=0,ROUND(ROUND(IF($AH60&gt;2800,ROUND($AJ60/$AH60*2800,2),$AJ60),2)*'umowa o pracę'!$E$8,2),IF($AI60&gt;0,IF($AH60+$AI60&lt;2800,ROUND(ROUND($AJ60+ROUND($AI60*9%,2),2)*'umowa o pracę'!$E$8,2),IF(AND($AH60+$AI60&gt;=2800,$AI60&lt;2800,$AH60&lt;2800),ROUND((ROUND(((2800-$AI60)/$AH60)*$AJ60,2)+ROUND($AI60*9%,2))*'umowa o pracę'!$E$8,2),IF(AND($AH60+$AI60&gt;=2800,$AI60&gt;=2800),ROUND((ROUND(2800*9%,2))*'umowa o pracę'!$E$8,2),IF(AND($AH60+$AI60&gt;=2800,$AH60&gt;=2800,$AI60&lt;2800),ROUND((ROUND($AI60*9%,2)+ROUND(((2800-$AI60)/$AH60)*$AJ60,2))*'umowa o pracę'!$E$8,2),0)))),0))))&gt;$J60,$J60,IF(IF(AND($AG60=1,$I60&gt;0),ROUND(IF($AH60+$AI60&gt;=2800,2800*'umowa o pracę'!$E$8,($AH60+$AI60)*'umowa o pracę'!$E$8),2)+IF($AI60=0,ROUND(IF($AH60&gt;2800,ROUND($AK60/$AH60*2800,2),$AK60)*'umowa o pracę'!$E$8,2),ROUND(IF($AH60&gt;2800,ROUND($AK60/$AH60*2800,2),$AK60)*'umowa o pracę'!$E$8,2)),ROUND(IF($AH60+$AI60&gt;=2800,2800*'umowa o pracę'!$E$8,($AH60+$AI60)*'umowa o pracę'!$E$8),2)-IF($AI60=0,ROUND(ROUND(IF($AH60&gt;2800,ROUND($AJ60/$AH60*2800,2),$AJ60),2)*'umowa o pracę'!$E$8,2),IF($AI60&gt;0,IF($AH60+$AI60&lt;2800,ROUND(ROUND($AJ60+ROUND($AI60*9%,2),2)*'umowa o pracę'!$E$8,2),IF(AND($AH60+$AI60&gt;=2800,$AI60&lt;2800,$AH60&lt;2800),ROUND((ROUND(((2800-$AI60)/$AH60)*$AJ60,2)+ROUND($AI60*9%,2))*'umowa o pracę'!$E$8,2),IF(AND($AH60+$AI60&gt;=2800,$AI60&gt;=2800),ROUND((ROUND(2800*9%,2))*'umowa o pracę'!$E$8,2),IF(AND($AH60+$AI60&gt;=2800,$AH60&gt;=2800,$AI60&lt;2800),ROUND((ROUND($AI60*9%,2)+ROUND(((2800-$AI60)/$AH60)*$AJ60,2))*'umowa o pracę'!$E$8,2),0)))),0)))&gt;$J60,$J60,IF(AND($AG60=1,$I60&gt;0),ROUND(IF($AH60+$AI60&gt;=2800,2800*'umowa o pracę'!$E$8,($AH60+$AI60)*'umowa o pracę'!$E$8),2)+IF($AI60=0,ROUND(IF($AH60&gt;2800,ROUND($AK60/$AH60*2800,2),$AK60)*'umowa o pracę'!$E$8,2),ROUND(IF($AH60&gt;2800,ROUND($AK60/$AH60*2800,2),$AK60)*'umowa o pracę'!$E$8,2)),ROUND(IF($AH60+$AI60&gt;=2800,2800*'umowa o pracę'!$E$8,($AH60+$AI60)*'umowa o pracę'!$E$8),2)-IF(AND($AI60=0,I60&gt;0),ROUND(ROUND(IF($AH60&gt;2800,ROUND($AJ60/$AH60*2800,2),$AJ60),2)*'umowa o pracę'!$E$8,2),IF($AI60&gt;0,IF($AH60+$AI60&lt;2800,ROUND(ROUND($AJ60+ROUND($AI60*9%,2),2)*'umowa o pracę'!$E$8,2),IF(AND($AH60+$AI60&gt;=2800,$AI60&lt;2800,$AH60&lt;2800),ROUND((ROUND(((2800-$AI60)/$AH60)*$AJ60,2)+ROUND($AI60*9%,2))*'umowa o pracę'!$E$8,2),IF(AND($AH60+$AI60&gt;=2800,$AI60&gt;=2800),ROUND((ROUND(2800*9%,2))*'umowa o pracę'!$E$8,2),IF(AND($AH60+$AI60&gt;=2800,$AH60&gt;=2800,$AI60&lt;2800),ROUND((ROUND($AI60*9%,2)+ROUND(((2800-$AI60)/$AH60)*$AJ60,2))*'umowa o pracę'!$E$8,2),0)))),0)))))</f>
        <v>0</v>
      </c>
      <c r="AO60" s="32">
        <f>IF('umowa o pracę'!$E$7=2020,IF(IF($AG60=1,IF($AI60=0,ROUND(IF($AH60&gt;2600,ROUND($AJ60/$AH60*2600,2),$AJ60)*'umowa o pracę'!$E$8,2),IF($AH60+$AI60&lt;2600,ROUND(ROUND($AJ60+ROUND($AI60*9%,2),2)*'umowa o pracę'!$E$8,2),IF(AND($AH60+$AI60&gt;=2600,$AH60&lt;2600),ROUND((ROUND($AJ60+ROUND((2600-$AH60)*9%,2),2))*'umowa o pracę'!$E$8,2),IF(AND($AH60+$AI60&gt;=2600,$AH60&gt;=2600),ROUND(ROUND($AJ60/$AH60*2600,2)*'umowa o pracę'!$E$8,2),0)))),0)&gt;$H60,$H60,IF($AG60=1,IF($AI60=0,ROUND(IF($AH60&gt;2600,ROUND($AJ60/$AH60*2600,2),$AJ60)*'umowa o pracę'!$E$8,2),IF($AH60+$AI60&lt;2600,ROUND(ROUND($AJ60+ROUND($AI60*9%,2),2)*'umowa o pracę'!$E$8,2),IF(AND($AH60+$AI60&gt;=2600,$AH60&lt;2600),ROUND((ROUND($AJ60+ROUND((2600-$AH60)*9%,2),2))*'umowa o pracę'!$E$8,2),IF(AND($AH60+$AI60&gt;=2600,$AH60&gt;=2600),ROUND(ROUND($AJ60/$AH60*2600,2)*'umowa o pracę'!$E$8,2),0)))),0)),IF('umowa o pracę'!$E$7=2021,IF(IF($AG60=1,IF($AI60=0,ROUND(IF($AH60&gt;2800,ROUND($AJ60/$AH60*2800,2),$AJ60)*'umowa o pracę'!$E$8,2),IF($AH60+$AI60&lt;2800,ROUND(ROUND($AJ60+ROUND($AI60*9%,2),2)*'umowa o pracę'!$E$8,2),IF(AND($AH60+$AI60&gt;=2800,$AH60&lt;2800),ROUND((ROUND($AJ60+ROUND((2800-$AH60)*9%,2),2))*'umowa o pracę'!$E$8,2),IF(AND($AH60+$AI60&gt;=2800,$AH60&gt;=2800),ROUND(ROUND($AJ60/$AH60*2800,2)*'umowa o pracę'!$E$8,2),0)))),0)&gt;$H60,$H60,IF($AG60=1,IF($AI60=0,ROUND(IF($AH60&gt;2800,ROUND($AJ60/$AH60*2800,2),$AJ60)*'umowa o pracę'!$E$8,2),IF($AH60+$AI60&lt;2800,ROUND(ROUND($AJ60+ROUND($AI60*9%,2),2)*'umowa o pracę'!$E$8,2),IF(AND($AH60+$AI60&gt;=2800,$AH60&lt;2800),ROUND((ROUND($AJ60+ROUND((2800-$AH60)*9%,2),2))*'umowa o pracę'!$E$8,2),IF(AND($AH60+$AI60&gt;=2800,$AH60&gt;=2800),ROUND(ROUND($AJ60/$AH60*2800,2)*'umowa o pracę'!$E$8,2),0)))),0)),0))</f>
        <v>0</v>
      </c>
      <c r="AP60" s="32">
        <f>IF('umowa o pracę'!$E$7=2020,IF(IF($AG60=1,IF($AI60=0,ROUND(IF($AH60&gt;2600,ROUND($AK60/$AH60*2600,2),$AK60)*'umowa o pracę'!$E$8,2),ROUND(IF($AH60&gt;2600,ROUND($AK60/$AH60*2600,2),$AK60)*'umowa o pracę'!$E$8,2)),0)&gt;$I60,$I60,IF($AG60=1,IF($AI60=0,ROUND(IF($AH60&gt;2600,ROUND($AK60/$AH60*2600,2),$AK60)*'umowa o pracę'!$E$8,2),ROUND(IF($AH60&gt;2600,ROUND($AK60/$AH60*2600,2),$AK60)*'umowa o pracę'!$E$8,2)),0)),IF('umowa o pracę'!$E$7=2021,IF(IF($AG60=1,IF($AI60=0,ROUND(IF($AH60&gt;2800,ROUND($AK60/$AH60*2800,2),$AK60)*'umowa o pracę'!$E$8,2),ROUND(IF($AH60&gt;2800,ROUND($AK60/$AH60*2800,2),$AK60)*'umowa o pracę'!$E$8,2)),0)&gt;$I60,$I60,IF($AG60=1,IF($AI60=0,ROUND(IF($AH60&gt;2800,ROUND($AK60/$AH60*2800,2),$AK60)*'umowa o pracę'!$E$8,2),ROUND(IF($AH60&gt;2800,ROUND($AK60/$AH60*2800,2),$AK60)*'umowa o pracę'!$E$8,2)),0)),0))</f>
        <v>0</v>
      </c>
      <c r="AQ60" s="56">
        <f>IF('umowa o pracę'!$E$7=2020,$AM60,IF('umowa o pracę'!$E$7=2021,$AN60,0))</f>
        <v>0</v>
      </c>
      <c r="AR60" s="33">
        <f>IF('umowa o pracę'!$E$7=0,0,U60+AF60+AQ60)</f>
        <v>0</v>
      </c>
      <c r="AS60" s="19"/>
      <c r="AT60" s="19"/>
      <c r="AU60" s="19"/>
      <c r="AV60" s="19"/>
      <c r="AW60" s="19"/>
      <c r="AX60" s="19">
        <f t="shared" si="2"/>
        <v>10</v>
      </c>
      <c r="AY60" s="19"/>
      <c r="AZ60" s="234">
        <f t="shared" si="3"/>
        <v>0</v>
      </c>
      <c r="BA60" s="234">
        <f t="shared" si="4"/>
        <v>0</v>
      </c>
      <c r="BB60" s="234">
        <f t="shared" si="5"/>
        <v>0</v>
      </c>
      <c r="BC60" s="234">
        <f t="shared" si="6"/>
        <v>0</v>
      </c>
      <c r="BD60" s="234">
        <f t="shared" si="7"/>
        <v>0</v>
      </c>
      <c r="BE60" s="234">
        <f t="shared" si="8"/>
        <v>0</v>
      </c>
      <c r="BF60" s="234">
        <f t="shared" si="9"/>
        <v>0</v>
      </c>
      <c r="BG60" s="234">
        <f t="shared" si="10"/>
        <v>0</v>
      </c>
      <c r="BH60" s="234">
        <f t="shared" si="11"/>
        <v>0</v>
      </c>
      <c r="BI60" s="238">
        <f t="shared" si="12"/>
        <v>0</v>
      </c>
      <c r="BJ60" s="236"/>
      <c r="BK60" s="236"/>
      <c r="BL60" s="237"/>
    </row>
    <row r="61" spans="1:64" ht="15.75" customHeight="1" x14ac:dyDescent="0.25">
      <c r="A61" s="129">
        <v>50</v>
      </c>
      <c r="B61" s="57"/>
      <c r="C61" s="57"/>
      <c r="D61" s="36"/>
      <c r="E61" s="36"/>
      <c r="F61" s="242"/>
      <c r="G61" s="37">
        <v>1</v>
      </c>
      <c r="H61" s="58">
        <v>0</v>
      </c>
      <c r="I61" s="59">
        <v>0</v>
      </c>
      <c r="J61" s="60">
        <v>0</v>
      </c>
      <c r="K61" s="52">
        <v>1</v>
      </c>
      <c r="L61" s="39">
        <v>0</v>
      </c>
      <c r="M61" s="39">
        <v>0</v>
      </c>
      <c r="N61" s="39">
        <v>0</v>
      </c>
      <c r="O61" s="39">
        <v>0</v>
      </c>
      <c r="P61" s="35">
        <f>IF('umowa o pracę'!$E$7=2020,ROUND(IF($L61&gt;=2600,2600*'umowa o pracę'!$E$8,$L61*'umowa o pracę'!$E$8),2),IF('umowa o pracę'!$E$7=2021,ROUND(IF($L61&gt;=2800,2800*'umowa o pracę'!$E$8,$L61*'umowa o pracę'!$E$8),2),0))</f>
        <v>0</v>
      </c>
      <c r="Q61" s="252">
        <f>IF(IF(IF(AND($K61=1,$I61&gt;0),ROUND(IF($L61+$M61&gt;=2600,2600*'umowa o pracę'!$E$8,($L61+$M61)*'umowa o pracę'!$E$8),2)+IF($M61=0,ROUND(IF($L61&gt;2600,ROUND($O61/$L61*2600,2),$O61)*'umowa o pracę'!$E$8,2),ROUND(IF($L61&gt;2600,ROUND($O61/$L61*2600,2),$O61)*'umowa o pracę'!$E$8,2)),ROUND(IF($L61+$M61&gt;=2600,2600*'umowa o pracę'!$E$8,($L61+$M61)*'umowa o pracę'!$E$8),2)-IF($M61=0,ROUND(ROUND(IF($L61&gt;2600,ROUND($N61/$L61*2600,2),$N61),2)*'umowa o pracę'!$E$8,2),IF($M61&gt;0,IF($L61+$M61&lt;2600,ROUND(ROUND($N61+ROUND($M61*9%,2),2)*'umowa o pracę'!$E$8,2),IF(AND($L61+$M61&gt;=2600,$M61&lt;2600,$L61&lt;2600),ROUND((ROUND(((2600-$M61)/$L61)*$N61,2)+ROUND($M61*9%,2))*'umowa o pracę'!$E$8,2),IF(AND($L61+$M61&gt;=2600,$M61&gt;=2600),ROUND((ROUND(2600*9%,2))*'umowa o pracę'!$E$8,2),IF(AND($L61+$M61&gt;=2600,$L61&gt;=2600,$M61&lt;2600),ROUND((ROUND($M61*9%,2)+ROUND(((2600-$M61)/$L61)*$N61,2))*'umowa o pracę'!$E$8,2),0)))),0)))&gt;$J61,$J61,IF(AND($K61=1,$I61&gt;0),ROUND(IF($L61+$M61&gt;=2600,2600*'umowa o pracę'!$E$8,($L61+$M61)*'umowa o pracę'!$E$8),2)+IF($M61=0,ROUND(IF($L61&gt;2600,ROUND($O61/$L61*2600,2),$O61)*'umowa o pracę'!$E$8,2),ROUND(IF($L61&gt;2600,ROUND($O61/$L61*2600,2),$O61)*'umowa o pracę'!$E$8,2)),ROUND(IF($L61+$M61&gt;=2600,2600*'umowa o pracę'!$E$8,($L61+$M61)*'umowa o pracę'!$E$8),2)-IF($M61=0,ROUND(ROUND(IF($L61&gt;2600,ROUND($N61/$L61*2600,2),$N61),2)*'umowa o pracę'!$E$8,2),IF($M61&gt;0,IF($L61+$M61&lt;2600,ROUND(ROUND($N61+ROUND($M61*9%,2),2)*'umowa o pracę'!$E$8,2),IF(AND($L61+$M61&gt;=2600,$M61&lt;2600,$L61&lt;2600),ROUND((ROUND(((2600-$M61)/$L61)*$N61,2)+ROUND($M61*9%,2))*'umowa o pracę'!$E$8,2),IF(AND($L61+$M61&gt;=2600,$M61&gt;=2600),ROUND((ROUND(2600*9%,2))*'umowa o pracę'!$E$8,2),IF(AND($L61+$M61&gt;=2600,$L61&gt;=2600,$M61&lt;2600),ROUND((ROUND($M61*9%,2)+ROUND(((2600-$M61)/$L61)*$N61,2))*'umowa o pracę'!$E$8,2),0)))),0))))&gt;$J61,$J61,IF(IF(AND($K61=1,$I61&gt;0),ROUND(IF($L61+$M61&gt;=2600,2600*'umowa o pracę'!$E$8,($L61+$M61)*'umowa o pracę'!$E$8),2)+IF($M61=0,ROUND(IF($L61&gt;2600,ROUND($O61/$L61*2600,2),$O61)*'umowa o pracę'!$E$8,2),ROUND(IF($L61&gt;2600,ROUND($O61/$L61*2600,2),$O61)*'umowa o pracę'!$E$8,2)),ROUND(IF($L61+$M61&gt;=2600,2600*'umowa o pracę'!$E$8,($L61+$M61)*'umowa o pracę'!$E$8),2)-IF($M61=0,ROUND(ROUND(IF($L61&gt;2600,ROUND($N61/$L61*2600,2),$N61),2)*'umowa o pracę'!$E$8,2),IF($M61&gt;0,IF($L61+$M61&lt;2600,ROUND(ROUND($N61+ROUND($M61*9%,2),2)*'umowa o pracę'!$E$8,2),IF(AND($L61+$M61&gt;=2600,$M61&lt;2600,$L61&lt;2600),ROUND((ROUND(((2600-$M61)/$L61)*$N61,2)+ROUND($M61*9%,2))*'umowa o pracę'!$E$8,2),IF(AND($L61+$M61&gt;=2600,$M61&gt;=2600),ROUND((ROUND(2600*9%,2))*'umowa o pracę'!$E$8,2),IF(AND($L61+$M61&gt;=2600,$L61&gt;=2600,$M61&lt;2600),ROUND((ROUND($M61*9%,2)+ROUND(((2600-$M61)/$L61)*$N61,2))*'umowa o pracę'!$E$8,2),0)))),0)))&gt;$J61,$J61,IF(AND($K61=1,$I61&gt;0),ROUND(IF($L61+$M61&gt;=2600,2600*'umowa o pracę'!$E$8,($L61+$M61)*'umowa o pracę'!$E$8),2)+IF($M61=0,ROUND(IF($L61&gt;2600,ROUND($O61/$L61*2600,2),$O61)*'umowa o pracę'!$E$8,2),ROUND(IF($L61&gt;2600,ROUND($O61/$L61*2600,2),$O61)*'umowa o pracę'!$E$8,2)),ROUND(IF($L61+$M61&gt;=2600,2600*'umowa o pracę'!$E$8,($L61+$M61)*'umowa o pracę'!$E$8),2)-IF(AND($M61=0,I61&gt;0),ROUND(ROUND(IF($L61&gt;2600,ROUND($N61/$L61*2600,2),$N61),2)*'umowa o pracę'!$E$8,2),IF($M61&gt;0,IF($L61+$M61&lt;2600,ROUND(ROUND($N61+ROUND($M61*9%,2),2)*'umowa o pracę'!$E$8,2),IF(AND($L61+$M61&gt;=2600,$M61&lt;2600,$L61&lt;2600),ROUND((ROUND(((2600-$M61)/$L61)*$N61,2)+ROUND($M61*9%,2))*'umowa o pracę'!$E$8,2),IF(AND($L61+$M61&gt;=2600,$M61&gt;=2600),ROUND((ROUND(2600*9%,2))*'umowa o pracę'!$E$8,2),IF(AND($L61+$M61&gt;=2600,$L61&gt;=2600,$M61&lt;2600),ROUND((ROUND($M61*9%,2)+ROUND(((2600-$M61)/$L61)*$N61,2))*'umowa o pracę'!$E$8,2),0)))),0)))))</f>
        <v>0</v>
      </c>
      <c r="R61" s="252">
        <f>IF(IF(IF(AND($K61=1,$I61&gt;0),ROUND(IF($L61+$M61&gt;=2800,2800*'umowa o pracę'!$E$8,($L61+$M61)*'umowa o pracę'!$E$8),2)+IF($M61=0,ROUND(IF($L61&gt;2800,ROUND($O61/$L61*2800,2),$O61)*'umowa o pracę'!$E$8,2),ROUND(IF($L61&gt;2800,ROUND($O61/$L61*2800,2),$O61)*'umowa o pracę'!$E$8,2)),ROUND(IF($L61+$M61&gt;=2800,2800*'umowa o pracę'!$E$8,($L61+$M61)*'umowa o pracę'!$E$8),2)-IF($M61=0,ROUND(ROUND(IF($L61&gt;2800,ROUND($N61/$L61*2800,2),$N61),2)*'umowa o pracę'!$E$8,2),IF($M61&gt;0,IF($L61+$M61&lt;2800,ROUND(ROUND($N61+ROUND($M61*9%,2),2)*'umowa o pracę'!$E$8,2),IF(AND($L61+$M61&gt;=2800,$M61&lt;2800,$L61&lt;2800),ROUND((ROUND(((2800-$M61)/$L61)*$N61,2)+ROUND($M61*9%,2))*'umowa o pracę'!$E$8,2),IF(AND($L61+$M61&gt;=2800,$M61&gt;=2800),ROUND((ROUND(2800*9%,2))*'umowa o pracę'!$E$8,2),IF(AND($L61+$M61&gt;=2800,$L61&gt;=2800,$M61&lt;2800),ROUND((ROUND($M61*9%,2)+ROUND(((2800-$M61)/$L61)*$N61,2))*'umowa o pracę'!$E$8,2),0)))),0)))&gt;$J61,$J61,IF(AND($K61=1,$I61&gt;0),ROUND(IF($L61+$M61&gt;=2800,2800*'umowa o pracę'!$E$8,($L61+$M61)*'umowa o pracę'!$E$8),2)+IF($M61=0,ROUND(IF($L61&gt;2800,ROUND($O61/$L61*2800,2),$O61)*'umowa o pracę'!$E$8,2),ROUND(IF($L61&gt;2800,ROUND($O61/$L61*2800,2),$O61)*'umowa o pracę'!$E$8,2)),ROUND(IF($L61+$M61&gt;=2800,2800*'umowa o pracę'!$E$8,($L61+$M61)*'umowa o pracę'!$E$8),2)-IF($M61=0,ROUND(ROUND(IF($L61&gt;2800,ROUND($N61/$L61*2800,2),$N61),2)*'umowa o pracę'!$E$8,2),IF($M61&gt;0,IF($L61+$M61&lt;2800,ROUND(ROUND($N61+ROUND($M61*9%,2),2)*'umowa o pracę'!$E$8,2),IF(AND($L61+$M61&gt;=2800,$M61&lt;2800,$L61&lt;2800),ROUND((ROUND(((2800-$M61)/$L61)*$N61,2)+ROUND($M61*9%,2))*'umowa o pracę'!$E$8,2),IF(AND($L61+$M61&gt;=2800,$M61&gt;=2800),ROUND((ROUND(2800*9%,2))*'umowa o pracę'!$E$8,2),IF(AND($L61+$M61&gt;=2800,$L61&gt;=2800,$M61&lt;2800),ROUND((ROUND($M61*9%,2)+ROUND(((2800-$M61)/$L61)*$N61,2))*'umowa o pracę'!$E$8,2),0)))),0))))&gt;$J61,$J61,IF(IF(AND($K61=1,$I61&gt;0),ROUND(IF($L61+$M61&gt;=2800,2800*'umowa o pracę'!$E$8,($L61+$M61)*'umowa o pracę'!$E$8),2)+IF($M61=0,ROUND(IF($L61&gt;2800,ROUND($O61/$L61*2800,2),$O61)*'umowa o pracę'!$E$8,2),ROUND(IF($L61&gt;2800,ROUND($O61/$L61*2800,2),$O61)*'umowa o pracę'!$E$8,2)),ROUND(IF($L61+$M61&gt;=2800,2800*'umowa o pracę'!$E$8,($L61+$M61)*'umowa o pracę'!$E$8),2)-IF($M61=0,ROUND(ROUND(IF($L61&gt;2800,ROUND($N61/$L61*2800,2),$N61),2)*'umowa o pracę'!$E$8,2),IF($M61&gt;0,IF($L61+$M61&lt;2800,ROUND(ROUND($N61+ROUND($M61*9%,2),2)*'umowa o pracę'!$E$8,2),IF(AND($L61+$M61&gt;=2800,$M61&lt;2800,$L61&lt;2800),ROUND((ROUND(((2800-$M61)/$L61)*$N61,2)+ROUND($M61*9%,2))*'umowa o pracę'!$E$8,2),IF(AND($L61+$M61&gt;=2800,$M61&gt;=2800),ROUND((ROUND(2800*9%,2))*'umowa o pracę'!$E$8,2),IF(AND($L61+$M61&gt;=2800,$L61&gt;=2800,$M61&lt;2800),ROUND((ROUND($M61*9%,2)+ROUND(((2800-$M61)/$L61)*$N61,2))*'umowa o pracę'!$E$8,2),0)))),0)))&gt;$J61,$J61,IF(AND($K61=1,$I61&gt;0),ROUND(IF($L61+$M61&gt;=2800,2800*'umowa o pracę'!$E$8,($L61+$M61)*'umowa o pracę'!$E$8),2)+IF($M61=0,ROUND(IF($L61&gt;2800,ROUND($O61/$L61*2800,2),$O61)*'umowa o pracę'!$E$8,2),ROUND(IF($L61&gt;2800,ROUND($O61/$L61*2800,2),$O61)*'umowa o pracę'!$E$8,2)),ROUND(IF($L61+$M61&gt;=2800,2800*'umowa o pracę'!$E$8,($L61+$M61)*'umowa o pracę'!$E$8),2)-IF(AND($M61=0,I61&gt;0),ROUND(ROUND(IF($L61&gt;2800,ROUND($N61/$L61*2800,2),$N61),2)*'umowa o pracę'!$E$8,2),IF($M61&gt;0,IF($L61+$M61&lt;2800,ROUND(ROUND($N61+ROUND($M61*9%,2),2)*'umowa o pracę'!$E$8,2),IF(AND($L61+$M61&gt;=2800,$M61&lt;2800,$L61&lt;2800),ROUND((ROUND(((2800-$M61)/$L61)*$N61,2)+ROUND($M61*9%,2))*'umowa o pracę'!$E$8,2),IF(AND($L61+$M61&gt;=2800,$M61&gt;=2800),ROUND((ROUND(2800*9%,2))*'umowa o pracę'!$E$8,2),IF(AND($L61+$M61&gt;=2800,$L61&gt;=2800,$M61&lt;2800),ROUND((ROUND($M61*9%,2)+ROUND(((2800-$M61)/$L61)*$N61,2))*'umowa o pracę'!$E$8,2),0)))),0)))))</f>
        <v>0</v>
      </c>
      <c r="S61" s="32">
        <f>IF('umowa o pracę'!$E$7=2020,IF(IF($K61=1,IF($M61=0,ROUND(IF($L61&gt;2600,ROUND($N61/$L61*2600,2),$N61)*'umowa o pracę'!$E$8,2),IF($L61+$M61&lt;2600,ROUND(ROUND($N61+ROUND($M61*9%,2),2)*'umowa o pracę'!$E$8,2),IF(AND($L61+$M61&gt;=2600,$L61&lt;2600),ROUND((ROUND($N61+ROUND((2600-$L61)*9%,2),2))*'umowa o pracę'!$E$8,2),IF(AND($L61+$M61&gt;=2600,$L61&gt;=2600),ROUND(ROUND($N61/$L61*2600,2)*'umowa o pracę'!$E$8,2),0)))),0)&gt;$H61,$H61,IF($K61=1,IF($M61=0,ROUND(IF($L61&gt;2600,ROUND($N61/$L61*2600,2),$N61)*'umowa o pracę'!$E$8,2),IF($L61+$M61&lt;2600,ROUND(ROUND($N61+ROUND($M61*9%,2),2)*'umowa o pracę'!$E$8,2),IF(AND($L61+$M61&gt;=2600,$L61&lt;2600),ROUND((ROUND($N61+ROUND((2600-$L61)*9%,2),2))*'umowa o pracę'!$E$8,2),IF(AND($L61+$M61&gt;=2600,$L61&gt;=2600),ROUND(ROUND($N61/$L61*2600,2)*'umowa o pracę'!$E$8,2),0)))),0)),IF('umowa o pracę'!$E$7=2021,IF(IF($K61=1,IF($M61=0,ROUND(IF($L61&gt;2800,ROUND($N61/$L61*2800,2),$N61)*'umowa o pracę'!$E$8,2),IF($L61+$M61&lt;2800,ROUND(ROUND($N61+ROUND($M61*9%,2),2)*'umowa o pracę'!$E$8,2),IF(AND($L61+$M61&gt;=2800,$L61&lt;2800),ROUND((ROUND($N61+ROUND((2800-$L61)*9%,2),2))*'umowa o pracę'!$E$8,2),IF(AND($L61+$M61&gt;=2800,$L61&gt;=2800),ROUND(ROUND($N61/$L61*2800,2)*'umowa o pracę'!$E$8,2),0)))),0)&gt;$H61,$H61,IF($K61=1,IF($M61=0,ROUND(IF($L61&gt;2800,ROUND($N61/$L61*2800,2),$N61)*'umowa o pracę'!$E$8,2),IF($L61+$M61&lt;2800,ROUND(ROUND($N61+ROUND($M61*9%,2),2)*'umowa o pracę'!$E$8,2),IF(AND($L61+$M61&gt;=2800,$L61&lt;2800),ROUND((ROUND($N61+ROUND((2800-$L61)*9%,2),2))*'umowa o pracę'!$E$8,2),IF(AND($L61+$M61&gt;=2800,$L61&gt;=2800),ROUND(ROUND($N61/$L61*2800,2)*'umowa o pracę'!$E$8,2),0)))),0)),0))</f>
        <v>0</v>
      </c>
      <c r="T61" s="32">
        <f>IF('umowa o pracę'!$E$7=2020,IF(IF($K61=1,IF($M61=0,ROUND(IF($L61&gt;2600,ROUND($O61/$L61*2600,2),$O61)*'umowa o pracę'!$E$8,2),ROUND(IF($L61&gt;2600,ROUND($O61/$L61*2600,2),$O61)*'umowa o pracę'!$E$8,2)),0)&gt;$I61,$I61,IF($K61=1,IF($M61=0,ROUND(IF($L61&gt;2600,ROUND($O61/$L61*2600,2),$O61)*'umowa o pracę'!$E$8,2),ROUND(IF($L61&gt;2600,ROUND($O61/$L61*2600,2),$O61)*'umowa o pracę'!$E$8,2)),0)),IF('umowa o pracę'!$E$7=2021,IF(IF($K61=1,IF($M61=0,ROUND(IF($L61&gt;2800,ROUND($O61/$L61*2800,2),$O61)*'umowa o pracę'!$E$8,2),ROUND(IF($L61&gt;2800,ROUND($O61/$L61*2800,2),$O61)*'umowa o pracę'!$E$8,2)),0)&gt;$I61,$I61,IF($K61=1,IF($M61=0,ROUND(IF($L61&gt;2800,ROUND($O61/$L61*2800,2),$O61)*'umowa o pracę'!$E$8,2),ROUND(IF($L61&gt;2800,ROUND($O61/$L61*2800,2),$O61)*'umowa o pracę'!$E$8,2)),0)),0))</f>
        <v>0</v>
      </c>
      <c r="U61" s="51">
        <f>IF('umowa o pracę'!$E$7=2020,$Q61,IF('umowa o pracę'!$E$7=2021,$R61,0))</f>
        <v>0</v>
      </c>
      <c r="V61" s="53">
        <f t="shared" si="0"/>
        <v>1</v>
      </c>
      <c r="W61" s="54">
        <f>IF('umowa o pracę'!$E$6&lt;2,0,$L61)</f>
        <v>0</v>
      </c>
      <c r="X61" s="54">
        <f>IF('umowa o pracę'!$E$6&lt;2,0,$M61)</f>
        <v>0</v>
      </c>
      <c r="Y61" s="55">
        <f>IF('umowa o pracę'!$E$6&lt;2,0,$N61)</f>
        <v>0</v>
      </c>
      <c r="Z61" s="55">
        <f>IF('umowa o pracę'!$E$6&lt;2,0,$O61)</f>
        <v>0</v>
      </c>
      <c r="AA61" s="32">
        <f>IF('umowa o pracę'!$E$7=2020,ROUND(IF($W61&gt;=2600,2600*'umowa o pracę'!$E$8,$W61*'umowa o pracę'!$E$8),2),IF('umowa o pracę'!$E$7=2021,ROUND(IF($W61&gt;=2800,2800*'umowa o pracę'!$E$8,$W61*'umowa o pracę'!$E$8),2),0))</f>
        <v>0</v>
      </c>
      <c r="AB61" s="32">
        <f>IF(IF(IF(AND($V61=1,$I61&gt;0),ROUND(IF($W61+$X61&gt;=2600,2600*'umowa o pracę'!$E$8,($W61+$X61)*'umowa o pracę'!$E$8),2)+IF($X61=0,ROUND(IF($W61&gt;2600,ROUND($Z61/$W61*2600,2),$Z61)*'umowa o pracę'!$E$8,2),ROUND(IF($W61&gt;2600,ROUND($Z61/$W61*2600,2),$Z61)*'umowa o pracę'!$E$8,2)),ROUND(IF($W61+$X61&gt;=2600,2600*'umowa o pracę'!$E$8,($W61+$X61)*'umowa o pracę'!$E$8),2)-IF($X61=0,ROUND(ROUND(IF($W61&gt;2600,ROUND($Y61/$W61*2600,2),$Y61),2)*'umowa o pracę'!$E$8,2),IF($X61&gt;0,IF($W61+$X61&lt;2600,ROUND(ROUND($Y61+ROUND($X61*9%,2),2)*'umowa o pracę'!$E$8,2),IF(AND($W61+$X61&gt;=2600,$X61&lt;2600,$W61&lt;2600),ROUND((ROUND(((2600-$X61)/$W61)*$Y61,2)+ROUND($X61*9%,2))*'umowa o pracę'!$E$8,2),IF(AND($W61+$X61&gt;=2600,$X61&gt;=2600),ROUND((ROUND(2600*9%,2))*'umowa o pracę'!$E$8,2),IF(AND($W61+$X61&gt;=2600,$W61&gt;=2600,$X61&lt;2600),ROUND((ROUND($X61*9%,2)+ROUND(((2600-$X61)/$W61)*$Y61,2))*'umowa o pracę'!$E$8,2),0)))),0)))&gt;$J61,$J61,IF(AND($V61=1,$I61&gt;0),ROUND(IF($W61+$X61&gt;=2600,2600*'umowa o pracę'!$E$8,($W61+$X61)*'umowa o pracę'!$E$8),2)+IF($X61=0,ROUND(IF($W61&gt;2600,ROUND($Z61/$W61*2600,2),$Z61)*'umowa o pracę'!$E$8,2),ROUND(IF($W61&gt;2600,ROUND($Z61/$W61*2600,2),$Z61)*'umowa o pracę'!$E$8,2)),ROUND(IF($W61+$X61&gt;=2600,2600*'umowa o pracę'!$E$8,($W61+$X61)*'umowa o pracę'!$E$8),2)-IF($X61=0,ROUND(ROUND(IF($W61&gt;2600,ROUND($Y61/$W61*2600,2),$Y61),2)*'umowa o pracę'!$E$8,2),IF($X61&gt;0,IF($W61+$X61&lt;2600,ROUND(ROUND($Y61+ROUND($X61*9%,2),2)*'umowa o pracę'!$E$8,2),IF(AND($W61+$X61&gt;=2600,$X61&lt;2600,$W61&lt;2600),ROUND((ROUND(((2600-$X61)/$W61)*$Y61,2)+ROUND($X61*9%,2))*'umowa o pracę'!$E$8,2),IF(AND($W61+$X61&gt;=2600,$X61&gt;=2600),ROUND((ROUND(2600*9%,2))*'umowa o pracę'!$E$8,2),IF(AND($W61+$X61&gt;=2600,$W61&gt;=2600,$X61&lt;2600),ROUND((ROUND($X61*9%,2)+ROUND(((2600-$X61)/$W61)*$Y61,2))*'umowa o pracę'!$E$8,2),0)))),0))))&gt;$J61,$J61,IF(IF(AND($V61=1,$I61&gt;0),ROUND(IF($W61+$X61&gt;=2600,2600*'umowa o pracę'!$E$8,($W61+$X61)*'umowa o pracę'!$E$8),2)+IF($X61=0,ROUND(IF($W61&gt;2600,ROUND($Z61/$W61*2600,2),$Z61)*'umowa o pracę'!$E$8,2),ROUND(IF($W61&gt;2600,ROUND($Z61/$W61*2600,2),$Z61)*'umowa o pracę'!$E$8,2)),ROUND(IF($W61+$X61&gt;=2600,2600*'umowa o pracę'!$E$8,($W61+$X61)*'umowa o pracę'!$E$8),2)-IF($X61=0,ROUND(ROUND(IF($W61&gt;2600,ROUND($Y61/$W61*2600,2),$Y61),2)*'umowa o pracę'!$E$8,2),IF($X61&gt;0,IF($W61+$X61&lt;2600,ROUND(ROUND($Y61+ROUND($X61*9%,2),2)*'umowa o pracę'!$E$8,2),IF(AND($W61+$X61&gt;=2600,$X61&lt;2600,$W61&lt;2600),ROUND((ROUND(((2600-$X61)/$W61)*$Y61,2)+ROUND($X61*9%,2))*'umowa o pracę'!$E$8,2),IF(AND($W61+$X61&gt;=2600,$X61&gt;=2600),ROUND((ROUND(2600*9%,2))*'umowa o pracę'!$E$8,2),IF(AND($W61+$X61&gt;=2600,$W61&gt;=2600,$X61&lt;2600),ROUND((ROUND($X61*9%,2)+ROUND(((2600-$X61)/$W61)*$Y61,2))*'umowa o pracę'!$E$8,2),0)))),0)))&gt;$J61,$J61,IF(AND($V61=1,$I61&gt;0),ROUND(IF($W61+$X61&gt;=2600,2600*'umowa o pracę'!$E$8,($W61+$X61)*'umowa o pracę'!$E$8),2)+IF($X61=0,ROUND(IF($W61&gt;2600,ROUND($Z61/$W61*2600,2),$Z61)*'umowa o pracę'!$E$8,2),ROUND(IF($W61&gt;2600,ROUND($Z61/$W61*2600,2),$Z61)*'umowa o pracę'!$E$8,2)),ROUND(IF($W61+$X61&gt;=2600,2600*'umowa o pracę'!$E$8,($W61+$X61)*'umowa o pracę'!$E$8),2)-IF(AND($X61=0,I61&gt;0),ROUND(ROUND(IF($W61&gt;2600,ROUND($Y61/$W61*2600,2),$Y61),2)*'umowa o pracę'!$E$8,2),IF($X61&gt;0,IF($W61+$X61&lt;2600,ROUND(ROUND($Y61+ROUND($X61*9%,2),2)*'umowa o pracę'!$E$8,2),IF(AND($W61+$X61&gt;=2600,$X61&lt;2600,$W61&lt;2600),ROUND((ROUND(((2600-$X61)/$W61)*$Y61,2)+ROUND($X61*9%,2))*'umowa o pracę'!$E$8,2),IF(AND($W61+$X61&gt;=2600,$X61&gt;=2600),ROUND((ROUND(2600*9%,2))*'umowa o pracę'!$E$8,2),IF(AND($W61+$X61&gt;=2600,$W61&gt;=2600,$X61&lt;2600),ROUND((ROUND($X61*9%,2)+ROUND(((2600-$X61)/$W61)*$Y61,2))*'umowa o pracę'!$E$8,2),0)))),0)))))</f>
        <v>0</v>
      </c>
      <c r="AC61" s="32">
        <f>IF(IF(IF(AND($V61=1,$I61&gt;0),ROUND(IF($W61+$X61&gt;=2800,2800*'umowa o pracę'!$E$8,($W61+$X61)*'umowa o pracę'!$E$8),2)+IF($X61=0,ROUND(IF($W61&gt;2800,ROUND($Z61/$W61*2800,2),$Z61)*'umowa o pracę'!$E$8,2),ROUND(IF($W61&gt;2800,ROUND($Z61/$W61*2800,2),$Z61)*'umowa o pracę'!$E$8,2)),ROUND(IF($W61+$X61&gt;=2800,2800*'umowa o pracę'!$E$8,($W61+$X61)*'umowa o pracę'!$E$8),2)-IF($X61=0,ROUND(ROUND(IF($W61&gt;2800,ROUND($Y61/$W61*2800,2),$Y61),2)*'umowa o pracę'!$E$8,2),IF($X61&gt;0,IF($W61+$X61&lt;2800,ROUND(ROUND($Y61+ROUND($X61*9%,2),2)*'umowa o pracę'!$E$8,2),IF(AND($W61+$X61&gt;=2800,$X61&lt;2800,$W61&lt;2800),ROUND((ROUND(((2800-$X61)/$W61)*$Y61,2)+ROUND($X61*9%,2))*'umowa o pracę'!$E$8,2),IF(AND($W61+$X61&gt;=2800,$X61&gt;=2800),ROUND((ROUND(2800*9%,2))*'umowa o pracę'!$E$8,2),IF(AND($W61+$X61&gt;=2800,$W61&gt;=2800,$X61&lt;2800),ROUND((ROUND($X61*9%,2)+ROUND(((2800-$X61)/$W61)*$Y61,2))*'umowa o pracę'!$E$8,2),0)))),0)))&gt;$J61,$J61,IF(AND($V61=1,$I61&gt;0),ROUND(IF($W61+$X61&gt;=2800,2800*'umowa o pracę'!$E$8,($W61+$X61)*'umowa o pracę'!$E$8),2)+IF($X61=0,ROUND(IF($W61&gt;2800,ROUND($Z61/$W61*2800,2),$Z61)*'umowa o pracę'!$E$8,2),ROUND(IF($W61&gt;2800,ROUND($Z61/$W61*2800,2),$Z61)*'umowa o pracę'!$E$8,2)),ROUND(IF($W61+$X61&gt;=2800,2800*'umowa o pracę'!$E$8,($W61+$X61)*'umowa o pracę'!$E$8),2)-IF($X61=0,ROUND(ROUND(IF($W61&gt;2800,ROUND($Y61/$W61*2800,2),$Y61),2)*'umowa o pracę'!$E$8,2),IF($X61&gt;0,IF($W61+$X61&lt;2800,ROUND(ROUND($Y61+ROUND($X61*9%,2),2)*'umowa o pracę'!$E$8,2),IF(AND($W61+$X61&gt;=2800,$X61&lt;2800,$W61&lt;2800),ROUND((ROUND(((2800-$X61)/$W61)*$Y61,2)+ROUND($X61*9%,2))*'umowa o pracę'!$E$8,2),IF(AND($W61+$X61&gt;=2800,$X61&gt;=2800),ROUND((ROUND(2800*9%,2))*'umowa o pracę'!$E$8,2),IF(AND($W61+$X61&gt;=2800,$W61&gt;=2800,$X61&lt;2800),ROUND((ROUND($X61*9%,2)+ROUND(((2800-$X61)/$W61)*$Y61,2))*'umowa o pracę'!$E$8,2),0)))),0))))&gt;$J61,$J61,IF(IF(AND($V61=1,$I61&gt;0),ROUND(IF($W61+$X61&gt;=2800,2800*'umowa o pracę'!$E$8,($W61+$X61)*'umowa o pracę'!$E$8),2)+IF($X61=0,ROUND(IF($W61&gt;2800,ROUND($Z61/$W61*2800,2),$Z61)*'umowa o pracę'!$E$8,2),ROUND(IF($W61&gt;2800,ROUND($Z61/$W61*2800,2),$Z61)*'umowa o pracę'!$E$8,2)),ROUND(IF($W61+$X61&gt;=2800,2800*'umowa o pracę'!$E$8,($W61+$X61)*'umowa o pracę'!$E$8),2)-IF($X61=0,ROUND(ROUND(IF($W61&gt;2800,ROUND($Y61/$W61*2800,2),$Y61),2)*'umowa o pracę'!$E$8,2),IF($X61&gt;0,IF($W61+$X61&lt;2800,ROUND(ROUND($Y61+ROUND($X61*9%,2),2)*'umowa o pracę'!$E$8,2),IF(AND($W61+$X61&gt;=2800,$X61&lt;2800,$W61&lt;2800),ROUND((ROUND(((2800-$X61)/$W61)*$Y61,2)+ROUND($X61*9%,2))*'umowa o pracę'!$E$8,2),IF(AND($W61+$X61&gt;=2800,$X61&gt;=2800),ROUND((ROUND(2800*9%,2))*'umowa o pracę'!$E$8,2),IF(AND($W61+$X61&gt;=2800,$W61&gt;=2800,$X61&lt;2800),ROUND((ROUND($X61*9%,2)+ROUND(((2800-$X61)/$W61)*$Y61,2))*'umowa o pracę'!$E$8,2),0)))),0)))&gt;$J61,$J61,IF(AND($V61=1,$I61&gt;0),ROUND(IF($W61+$X61&gt;=2800,2800*'umowa o pracę'!$E$8,($W61+$X61)*'umowa o pracę'!$E$8),2)+IF($X61=0,ROUND(IF($W61&gt;2800,ROUND($Z61/$W61*2800,2),$Z61)*'umowa o pracę'!$E$8,2),ROUND(IF($W61&gt;2800,ROUND($Z61/$W61*2800,2),$Z61)*'umowa o pracę'!$E$8,2)),ROUND(IF($W61+$X61&gt;=2800,2800*'umowa o pracę'!$E$8,($W61+$X61)*'umowa o pracę'!$E$8),2)-IF(AND($X61=0,I61&gt;0),ROUND(ROUND(IF($W61&gt;2800,ROUND($Y61/$W61*2800,2),$Y61),2)*'umowa o pracę'!$E$8,2),IF($X61&gt;0,IF($W61+$X61&lt;2800,ROUND(ROUND($Y61+ROUND($X61*9%,2),2)*'umowa o pracę'!$E$8,2),IF(AND($W61+$X61&gt;=2800,$X61&lt;2800,$W61&lt;2800),ROUND((ROUND(((2800-$X61)/$W61)*$Y61,2)+ROUND($X61*9%,2))*'umowa o pracę'!$E$8,2),IF(AND($W61+$X61&gt;=2800,$X61&gt;=2800),ROUND((ROUND(2800*9%,2))*'umowa o pracę'!$E$8,2),IF(AND($W61+$X61&gt;=2800,$W61&gt;=2800,$X61&lt;2800),ROUND((ROUND($X61*9%,2)+ROUND(((2800-$X61)/$W61)*$Y61,2))*'umowa o pracę'!$E$8,2),0)))),0)))))</f>
        <v>0</v>
      </c>
      <c r="AD61" s="32">
        <f>IF('umowa o pracę'!$E$7=2020,IF(IF($V61=1,IF($X61=0,ROUND(IF($W61&gt;2600,ROUND($Y61/$W61*2600,2),$Y61)*'umowa o pracę'!$E$8,2),IF($W61+$X61&lt;2600,ROUND(ROUND($Y61+ROUND($X61*9%,2),2)*'umowa o pracę'!$E$8,2),IF(AND($W61+$X61&gt;=2600,$W61&lt;2600),ROUND((ROUND($Y61+ROUND((2600-$W61)*9%,2),2))*'umowa o pracę'!$E$8,2),IF(AND($W61+$X61&gt;=2600,$W61&gt;=2600),ROUND(ROUND($Y61/$W61*2600,2)*'umowa o pracę'!$E$8,2),0)))),0)&gt;$H61,$H61,IF($V61=1,IF($X61=0,ROUND(IF($W61&gt;2600,ROUND($Y61/$W61*2600,2),$Y61)*'umowa o pracę'!$E$8,2),IF($W61+$X61&lt;2600,ROUND(ROUND($Y61+ROUND($X61*9%,2),2)*'umowa o pracę'!$E$8,2),IF(AND($W61+$X61&gt;=2600,$W61&lt;2600),ROUND((ROUND($Y61+ROUND((2600-$W61)*9%,2),2))*'umowa o pracę'!$E$8,2),IF(AND($W61+$X61&gt;=2600,$W61&gt;=2600),ROUND(ROUND($Y61/$W61*2600,2)*'umowa o pracę'!$E$8,2),0)))),0)),IF('umowa o pracę'!$E$7=2021,IF(IF($V61=1,IF($X61=0,ROUND(IF($W61&gt;2800,ROUND($Y61/$W61*2800,2),$Y61)*'umowa o pracę'!$E$8,2),IF($W61+$X61&lt;2800,ROUND(ROUND($Y61+ROUND($X61*9%,2),2)*'umowa o pracę'!$E$8,2),IF(AND($W61+$X61&gt;=2800,$W61&lt;2800),ROUND((ROUND($Y61+ROUND((2800-$W61)*9%,2),2))*'umowa o pracę'!$E$8,2),IF(AND($W61+$X61&gt;=2800,$W61&gt;=2800),ROUND(ROUND($Y61/$W61*2800,2)*'umowa o pracę'!$E$8,2),0)))),0)&gt;$H61,$H61,IF($V61=1,IF($X61=0,ROUND(IF($W61&gt;2800,ROUND($Y61/$W61*2800,2),$Y61)*'umowa o pracę'!$E$8,2),IF($W61+$X61&lt;2800,ROUND(ROUND($Y61+ROUND($X61*9%,2),2)*'umowa o pracę'!$E$8,2),IF(AND($W61+$X61&gt;=2800,$W61&lt;2800),ROUND((ROUND($Y61+ROUND((2800-$W61)*9%,2),2))*'umowa o pracę'!$E$8,2),IF(AND($W61+$X61&gt;=2800,$W61&gt;=2800),ROUND(ROUND($Y61/$W61*2800,2)*'umowa o pracę'!$E$8,2),0)))),0)),0))</f>
        <v>0</v>
      </c>
      <c r="AE61" s="32">
        <f>IF('umowa o pracę'!$E$7=2020,IF(IF($V61=1,IF($X61=0,ROUND(IF($W61&gt;2600,ROUND($Z61/$W61*2600,2),$Z61)*'umowa o pracę'!$E$8,2),ROUND(IF($W61&gt;2600,ROUND($Z61/$W61*2600,2),$Z61)*'umowa o pracę'!$E$8,2)),0)&gt;$I61,$I61,IF($V61=1,IF($X61=0,ROUND(IF($W61&gt;2600,ROUND($Z61/$W61*2600,2),$Z61)*'umowa o pracę'!$E$8,2),ROUND(IF($W61&gt;2600,ROUND($Z61/$W61*2600,2),$Z61)*'umowa o pracę'!$E$8,2)),0)),IF('umowa o pracę'!$E$7=2021,IF(IF($V61=1,IF($X61=0,ROUND(IF($W61&gt;2800,ROUND($Z61/$W61*2800,2),$Z61)*'umowa o pracę'!$E$8,2),ROUND(IF($W61&gt;2800,ROUND($Z61/$W61*2800,2),$Z61)*'umowa o pracę'!$E$8,2)),0)&gt;$I61,$I61,IF($V61=1,IF($X61=0,ROUND(IF($W61&gt;2800,ROUND($Z61/$W61*2800,2),$Z61)*'umowa o pracę'!$E$8,2),ROUND(IF($W61&gt;2800,ROUND($Z61/$W61*2800,2),$Z61)*'umowa o pracę'!$E$8,2)),0)),0))</f>
        <v>0</v>
      </c>
      <c r="AF61" s="56">
        <f>IF('umowa o pracę'!$E$7=2020,$AB61,IF('umowa o pracę'!$E$7=2021,$AC61,0))</f>
        <v>0</v>
      </c>
      <c r="AG61" s="53">
        <f t="shared" si="1"/>
        <v>1</v>
      </c>
      <c r="AH61" s="39">
        <f>IF('umowa o pracę'!$E$6&lt;3,0,$L61)</f>
        <v>0</v>
      </c>
      <c r="AI61" s="39">
        <f>IF('umowa o pracę'!$E$6&lt;3,0,$M61)</f>
        <v>0</v>
      </c>
      <c r="AJ61" s="55">
        <f>IF('umowa o pracę'!$E$6&lt;3,0,$N61)</f>
        <v>0</v>
      </c>
      <c r="AK61" s="55">
        <f>IF('umowa o pracę'!$E$6&lt;3,0,$O61)</f>
        <v>0</v>
      </c>
      <c r="AL61" s="32">
        <f>IF('umowa o pracę'!$E$7=2020,ROUND(IF($AH61&gt;=2600,2600*'umowa o pracę'!$E$8,$AH61*'umowa o pracę'!$E$8),2),IF('umowa o pracę'!$E$7=2021,ROUND(IF($AH61&gt;=2800,2800*'umowa o pracę'!$E$8,$AH61*'umowa o pracę'!$E$8),2),0))</f>
        <v>0</v>
      </c>
      <c r="AM61" s="32">
        <f>IF(IF(IF(AND($AG61=1,$I61&gt;0),ROUND(IF($AH61+$AI61&gt;=2600,2600*'umowa o pracę'!$E$8,($AH61+$AI61)*'umowa o pracę'!$E$8),2)+IF($AI61=0,ROUND(IF($AH61&gt;2600,ROUND($AK61/$AH61*2600,2),$AK61)*'umowa o pracę'!$E$8,2),ROUND(IF($AH61&gt;2600,ROUND($AK61/$AH61*2600,2),$AK61)*'umowa o pracę'!$E$8,2)),ROUND(IF($AH61+$AI61&gt;=2600,2600*'umowa o pracę'!$E$8,($AH61+$AI61)*'umowa o pracę'!$E$8),2)-IF($AI61=0,ROUND(ROUND(IF($AH61&gt;2600,ROUND($AJ61/$AH61*2600,2),$AJ61),2)*'umowa o pracę'!$E$8,2),IF($AI61&gt;0,IF($AH61+$AI61&lt;2600,ROUND(ROUND($AJ61+ROUND($AI61*9%,2),2)*'umowa o pracę'!$E$8,2),IF(AND($AH61+$AI61&gt;=2600,$AI61&lt;2600,$AH61&lt;2600),ROUND((ROUND(((2600-$AI61)/$AH61)*$AJ61,2)+ROUND($AI61*9%,2))*'umowa o pracę'!$E$8,2),IF(AND($AH61+$AI61&gt;=2600,$AI61&gt;=2600),ROUND((ROUND(2600*9%,2))*'umowa o pracę'!$E$8,2),IF(AND($AH61+$AI61&gt;=2600,$AH61&gt;=2600,$AI61&lt;2600),ROUND((ROUND($AI61*9%,2)+ROUND(((2600-$AI61)/$AH61)*$AJ61,2))*'umowa o pracę'!$E$8,2),0)))),0)))&gt;$J61,$J61,IF(AND($AG61=1,$I61&gt;0),ROUND(IF($AH61+$AI61&gt;=2600,2600*'umowa o pracę'!$E$8,($AH61+$AI61)*'umowa o pracę'!$E$8),2)+IF($AI61=0,ROUND(IF($AH61&gt;2600,ROUND($AK61/$AH61*2600,2),$AK61)*'umowa o pracę'!$E$8,2),ROUND(IF($AH61&gt;2600,ROUND($AK61/$AH61*2600,2),$AK61)*'umowa o pracę'!$E$8,2)),ROUND(IF($AH61+$AI61&gt;=2600,2600*'umowa o pracę'!$E$8,($AH61+$AI61)*'umowa o pracę'!$E$8),2)-IF($AI61=0,ROUND(ROUND(IF($AH61&gt;2600,ROUND($AJ61/$AH61*2600,2),$AJ61),2)*'umowa o pracę'!$E$8,2),IF($AI61&gt;0,IF($AH61+$AI61&lt;2600,ROUND(ROUND($AJ61+ROUND($AI61*9%,2),2)*'umowa o pracę'!$E$8,2),IF(AND($AH61+$AI61&gt;=2600,$AI61&lt;2600,$AH61&lt;2600),ROUND((ROUND(((2600-$AI61)/$AH61)*$AJ61,2)+ROUND($AI61*9%,2))*'umowa o pracę'!$E$8,2),IF(AND($AH61+$AI61&gt;=2600,$AI61&gt;=2600),ROUND((ROUND(2600*9%,2))*'umowa o pracę'!$E$8,2),IF(AND($AH61+$AI61&gt;=2600,$AH61&gt;=2600,$AI61&lt;2600),ROUND((ROUND($AI61*9%,2)+ROUND(((2600-$AI61)/$AH61)*$AJ61,2))*'umowa o pracę'!$E$8,2),0)))),0))))&gt;$J61,$J61,IF(IF(AND($AG61=1,$I61&gt;0),ROUND(IF($AH61+$AI61&gt;=2600,2600*'umowa o pracę'!$E$8,($AH61+$AI61)*'umowa o pracę'!$E$8),2)+IF($AI61=0,ROUND(IF($AH61&gt;2600,ROUND($AK61/$AH61*2600,2),$AK61)*'umowa o pracę'!$E$8,2),ROUND(IF($AH61&gt;2600,ROUND($AK61/$AH61*2600,2),$AK61)*'umowa o pracę'!$E$8,2)),ROUND(IF($AH61+$AI61&gt;=2600,2600*'umowa o pracę'!$E$8,($AH61+$AI61)*'umowa o pracę'!$E$8),2)-IF($AI61=0,ROUND(ROUND(IF($AH61&gt;2600,ROUND($AJ61/$AH61*2600,2),$AJ61),2)*'umowa o pracę'!$E$8,2),IF($AI61&gt;0,IF($AH61+$AI61&lt;2600,ROUND(ROUND($AJ61+ROUND($AI61*9%,2),2)*'umowa o pracę'!$E$8,2),IF(AND($AH61+$AI61&gt;=2600,$AI61&lt;2600,$AH61&lt;2600),ROUND((ROUND(((2600-$AI61)/$AH61)*$AJ61,2)+ROUND($AI61*9%,2))*'umowa o pracę'!$E$8,2),IF(AND($AH61+$AI61&gt;=2600,$AI61&gt;=2600),ROUND((ROUND(2600*9%,2))*'umowa o pracę'!$E$8,2),IF(AND($AH61+$AI61&gt;=2600,$AH61&gt;=2600,$AI61&lt;2600),ROUND((ROUND($AI61*9%,2)+ROUND(((2600-$AI61)/$AH61)*$AJ61,2))*'umowa o pracę'!$E$8,2),0)))),0)))&gt;$J61,$J61,IF(AND($AG61=1,$I61&gt;0),ROUND(IF($AH61+$AI61&gt;=2600,2600*'umowa o pracę'!$E$8,($AH61+$AI61)*'umowa o pracę'!$E$8),2)+IF($AI61=0,ROUND(IF($AH61&gt;2600,ROUND($AK61/$AH61*2600,2),$AK61)*'umowa o pracę'!$E$8,2),ROUND(IF($AH61&gt;2600,ROUND($AK61/$AH61*2600,2),$AK61)*'umowa o pracę'!$E$8,2)),ROUND(IF($AH61+$AI61&gt;=2600,2600*'umowa o pracę'!$E$8,($AH61+$AI61)*'umowa o pracę'!$E$8),2)-IF(AND($AI61=0,I61&gt;0),ROUND(ROUND(IF($AH61&gt;2600,ROUND($AJ61/$AH61*2600,2),$AJ61),2)*'umowa o pracę'!$E$8,2),IF($AI61&gt;0,IF($AH61+$AI61&lt;2600,ROUND(ROUND($AJ61+ROUND($AI61*9%,2),2)*'umowa o pracę'!$E$8,2),IF(AND($AH61+$AI61&gt;=2600,$AI61&lt;2600,$AH61&lt;2600),ROUND((ROUND(((2600-$AI61)/$AH61)*$AJ61,2)+ROUND($AI61*9%,2))*'umowa o pracę'!$E$8,2),IF(AND($AH61+$AI61&gt;=2600,$AI61&gt;=2600),ROUND((ROUND(2600*9%,2))*'umowa o pracę'!$E$8,2),IF(AND($AH61+$AI61&gt;=2600,$AH61&gt;=2600,$AI61&lt;2600),ROUND((ROUND($AI61*9%,2)+ROUND(((2600-$AI61)/$AH61)*$AJ61,2))*'umowa o pracę'!$E$8,2),0)))),0)))))</f>
        <v>0</v>
      </c>
      <c r="AN61" s="32">
        <f>IF(IF(IF(AND($AG61=1,$I61&gt;0),ROUND(IF($AH61+$AI61&gt;=2800,2800*'umowa o pracę'!$E$8,($AH61+$AI61)*'umowa o pracę'!$E$8),2)+IF($AI61=0,ROUND(IF($AH61&gt;2800,ROUND($AK61/$AH61*2800,2),$AK61)*'umowa o pracę'!$E$8,2),ROUND(IF($AH61&gt;2800,ROUND($AK61/$AH61*2800,2),$AK61)*'umowa o pracę'!$E$8,2)),ROUND(IF($AH61+$AI61&gt;=2800,2800*'umowa o pracę'!$E$8,($AH61+$AI61)*'umowa o pracę'!$E$8),2)-IF($AI61=0,ROUND(ROUND(IF($AH61&gt;2800,ROUND($AJ61/$AH61*2800,2),$AJ61),2)*'umowa o pracę'!$E$8,2),IF($AI61&gt;0,IF($AH61+$AI61&lt;2800,ROUND(ROUND($AJ61+ROUND($AI61*9%,2),2)*'umowa o pracę'!$E$8,2),IF(AND($AH61+$AI61&gt;=2800,$AI61&lt;2800,$AH61&lt;2800),ROUND((ROUND(((2800-$AI61)/$AH61)*$AJ61,2)+ROUND($AI61*9%,2))*'umowa o pracę'!$E$8,2),IF(AND($AH61+$AI61&gt;=2800,$AI61&gt;=2800),ROUND((ROUND(2800*9%,2))*'umowa o pracę'!$E$8,2),IF(AND($AH61+$AI61&gt;=2800,$AH61&gt;=2800,$AI61&lt;2800),ROUND((ROUND($AI61*9%,2)+ROUND(((2800-$AI61)/$AH61)*$AJ61,2))*'umowa o pracę'!$E$8,2),0)))),0)))&gt;$J61,$J61,IF(AND($AG61=1,$I61&gt;0),ROUND(IF($AH61+$AI61&gt;=2800,2800*'umowa o pracę'!$E$8,($AH61+$AI61)*'umowa o pracę'!$E$8),2)+IF($AI61=0,ROUND(IF($AH61&gt;2800,ROUND($AK61/$AH61*2800,2),$AK61)*'umowa o pracę'!$E$8,2),ROUND(IF($AH61&gt;2800,ROUND($AK61/$AH61*2800,2),$AK61)*'umowa o pracę'!$E$8,2)),ROUND(IF($AH61+$AI61&gt;=2800,2800*'umowa o pracę'!$E$8,($AH61+$AI61)*'umowa o pracę'!$E$8),2)-IF($AI61=0,ROUND(ROUND(IF($AH61&gt;2800,ROUND($AJ61/$AH61*2800,2),$AJ61),2)*'umowa o pracę'!$E$8,2),IF($AI61&gt;0,IF($AH61+$AI61&lt;2800,ROUND(ROUND($AJ61+ROUND($AI61*9%,2),2)*'umowa o pracę'!$E$8,2),IF(AND($AH61+$AI61&gt;=2800,$AI61&lt;2800,$AH61&lt;2800),ROUND((ROUND(((2800-$AI61)/$AH61)*$AJ61,2)+ROUND($AI61*9%,2))*'umowa o pracę'!$E$8,2),IF(AND($AH61+$AI61&gt;=2800,$AI61&gt;=2800),ROUND((ROUND(2800*9%,2))*'umowa o pracę'!$E$8,2),IF(AND($AH61+$AI61&gt;=2800,$AH61&gt;=2800,$AI61&lt;2800),ROUND((ROUND($AI61*9%,2)+ROUND(((2800-$AI61)/$AH61)*$AJ61,2))*'umowa o pracę'!$E$8,2),0)))),0))))&gt;$J61,$J61,IF(IF(AND($AG61=1,$I61&gt;0),ROUND(IF($AH61+$AI61&gt;=2800,2800*'umowa o pracę'!$E$8,($AH61+$AI61)*'umowa o pracę'!$E$8),2)+IF($AI61=0,ROUND(IF($AH61&gt;2800,ROUND($AK61/$AH61*2800,2),$AK61)*'umowa o pracę'!$E$8,2),ROUND(IF($AH61&gt;2800,ROUND($AK61/$AH61*2800,2),$AK61)*'umowa o pracę'!$E$8,2)),ROUND(IF($AH61+$AI61&gt;=2800,2800*'umowa o pracę'!$E$8,($AH61+$AI61)*'umowa o pracę'!$E$8),2)-IF($AI61=0,ROUND(ROUND(IF($AH61&gt;2800,ROUND($AJ61/$AH61*2800,2),$AJ61),2)*'umowa o pracę'!$E$8,2),IF($AI61&gt;0,IF($AH61+$AI61&lt;2800,ROUND(ROUND($AJ61+ROUND($AI61*9%,2),2)*'umowa o pracę'!$E$8,2),IF(AND($AH61+$AI61&gt;=2800,$AI61&lt;2800,$AH61&lt;2800),ROUND((ROUND(((2800-$AI61)/$AH61)*$AJ61,2)+ROUND($AI61*9%,2))*'umowa o pracę'!$E$8,2),IF(AND($AH61+$AI61&gt;=2800,$AI61&gt;=2800),ROUND((ROUND(2800*9%,2))*'umowa o pracę'!$E$8,2),IF(AND($AH61+$AI61&gt;=2800,$AH61&gt;=2800,$AI61&lt;2800),ROUND((ROUND($AI61*9%,2)+ROUND(((2800-$AI61)/$AH61)*$AJ61,2))*'umowa o pracę'!$E$8,2),0)))),0)))&gt;$J61,$J61,IF(AND($AG61=1,$I61&gt;0),ROUND(IF($AH61+$AI61&gt;=2800,2800*'umowa o pracę'!$E$8,($AH61+$AI61)*'umowa o pracę'!$E$8),2)+IF($AI61=0,ROUND(IF($AH61&gt;2800,ROUND($AK61/$AH61*2800,2),$AK61)*'umowa o pracę'!$E$8,2),ROUND(IF($AH61&gt;2800,ROUND($AK61/$AH61*2800,2),$AK61)*'umowa o pracę'!$E$8,2)),ROUND(IF($AH61+$AI61&gt;=2800,2800*'umowa o pracę'!$E$8,($AH61+$AI61)*'umowa o pracę'!$E$8),2)-IF(AND($AI61=0,I61&gt;0),ROUND(ROUND(IF($AH61&gt;2800,ROUND($AJ61/$AH61*2800,2),$AJ61),2)*'umowa o pracę'!$E$8,2),IF($AI61&gt;0,IF($AH61+$AI61&lt;2800,ROUND(ROUND($AJ61+ROUND($AI61*9%,2),2)*'umowa o pracę'!$E$8,2),IF(AND($AH61+$AI61&gt;=2800,$AI61&lt;2800,$AH61&lt;2800),ROUND((ROUND(((2800-$AI61)/$AH61)*$AJ61,2)+ROUND($AI61*9%,2))*'umowa o pracę'!$E$8,2),IF(AND($AH61+$AI61&gt;=2800,$AI61&gt;=2800),ROUND((ROUND(2800*9%,2))*'umowa o pracę'!$E$8,2),IF(AND($AH61+$AI61&gt;=2800,$AH61&gt;=2800,$AI61&lt;2800),ROUND((ROUND($AI61*9%,2)+ROUND(((2800-$AI61)/$AH61)*$AJ61,2))*'umowa o pracę'!$E$8,2),0)))),0)))))</f>
        <v>0</v>
      </c>
      <c r="AO61" s="32">
        <f>IF('umowa o pracę'!$E$7=2020,IF(IF($AG61=1,IF($AI61=0,ROUND(IF($AH61&gt;2600,ROUND($AJ61/$AH61*2600,2),$AJ61)*'umowa o pracę'!$E$8,2),IF($AH61+$AI61&lt;2600,ROUND(ROUND($AJ61+ROUND($AI61*9%,2),2)*'umowa o pracę'!$E$8,2),IF(AND($AH61+$AI61&gt;=2600,$AH61&lt;2600),ROUND((ROUND($AJ61+ROUND((2600-$AH61)*9%,2),2))*'umowa o pracę'!$E$8,2),IF(AND($AH61+$AI61&gt;=2600,$AH61&gt;=2600),ROUND(ROUND($AJ61/$AH61*2600,2)*'umowa o pracę'!$E$8,2),0)))),0)&gt;$H61,$H61,IF($AG61=1,IF($AI61=0,ROUND(IF($AH61&gt;2600,ROUND($AJ61/$AH61*2600,2),$AJ61)*'umowa o pracę'!$E$8,2),IF($AH61+$AI61&lt;2600,ROUND(ROUND($AJ61+ROUND($AI61*9%,2),2)*'umowa o pracę'!$E$8,2),IF(AND($AH61+$AI61&gt;=2600,$AH61&lt;2600),ROUND((ROUND($AJ61+ROUND((2600-$AH61)*9%,2),2))*'umowa o pracę'!$E$8,2),IF(AND($AH61+$AI61&gt;=2600,$AH61&gt;=2600),ROUND(ROUND($AJ61/$AH61*2600,2)*'umowa o pracę'!$E$8,2),0)))),0)),IF('umowa o pracę'!$E$7=2021,IF(IF($AG61=1,IF($AI61=0,ROUND(IF($AH61&gt;2800,ROUND($AJ61/$AH61*2800,2),$AJ61)*'umowa o pracę'!$E$8,2),IF($AH61+$AI61&lt;2800,ROUND(ROUND($AJ61+ROUND($AI61*9%,2),2)*'umowa o pracę'!$E$8,2),IF(AND($AH61+$AI61&gt;=2800,$AH61&lt;2800),ROUND((ROUND($AJ61+ROUND((2800-$AH61)*9%,2),2))*'umowa o pracę'!$E$8,2),IF(AND($AH61+$AI61&gt;=2800,$AH61&gt;=2800),ROUND(ROUND($AJ61/$AH61*2800,2)*'umowa o pracę'!$E$8,2),0)))),0)&gt;$H61,$H61,IF($AG61=1,IF($AI61=0,ROUND(IF($AH61&gt;2800,ROUND($AJ61/$AH61*2800,2),$AJ61)*'umowa o pracę'!$E$8,2),IF($AH61+$AI61&lt;2800,ROUND(ROUND($AJ61+ROUND($AI61*9%,2),2)*'umowa o pracę'!$E$8,2),IF(AND($AH61+$AI61&gt;=2800,$AH61&lt;2800),ROUND((ROUND($AJ61+ROUND((2800-$AH61)*9%,2),2))*'umowa o pracę'!$E$8,2),IF(AND($AH61+$AI61&gt;=2800,$AH61&gt;=2800),ROUND(ROUND($AJ61/$AH61*2800,2)*'umowa o pracę'!$E$8,2),0)))),0)),0))</f>
        <v>0</v>
      </c>
      <c r="AP61" s="32">
        <f>IF('umowa o pracę'!$E$7=2020,IF(IF($AG61=1,IF($AI61=0,ROUND(IF($AH61&gt;2600,ROUND($AK61/$AH61*2600,2),$AK61)*'umowa o pracę'!$E$8,2),ROUND(IF($AH61&gt;2600,ROUND($AK61/$AH61*2600,2),$AK61)*'umowa o pracę'!$E$8,2)),0)&gt;$I61,$I61,IF($AG61=1,IF($AI61=0,ROUND(IF($AH61&gt;2600,ROUND($AK61/$AH61*2600,2),$AK61)*'umowa o pracę'!$E$8,2),ROUND(IF($AH61&gt;2600,ROUND($AK61/$AH61*2600,2),$AK61)*'umowa o pracę'!$E$8,2)),0)),IF('umowa o pracę'!$E$7=2021,IF(IF($AG61=1,IF($AI61=0,ROUND(IF($AH61&gt;2800,ROUND($AK61/$AH61*2800,2),$AK61)*'umowa o pracę'!$E$8,2),ROUND(IF($AH61&gt;2800,ROUND($AK61/$AH61*2800,2),$AK61)*'umowa o pracę'!$E$8,2)),0)&gt;$I61,$I61,IF($AG61=1,IF($AI61=0,ROUND(IF($AH61&gt;2800,ROUND($AK61/$AH61*2800,2),$AK61)*'umowa o pracę'!$E$8,2),ROUND(IF($AH61&gt;2800,ROUND($AK61/$AH61*2800,2),$AK61)*'umowa o pracę'!$E$8,2)),0)),0))</f>
        <v>0</v>
      </c>
      <c r="AQ61" s="56">
        <f>IF('umowa o pracę'!$E$7=2020,$AM61,IF('umowa o pracę'!$E$7=2021,$AN61,0))</f>
        <v>0</v>
      </c>
      <c r="AR61" s="33">
        <f>IF('umowa o pracę'!$E$7=0,0,U61+AF61+AQ61)</f>
        <v>0</v>
      </c>
      <c r="AS61" s="19"/>
      <c r="AT61" s="19"/>
      <c r="AU61" s="19"/>
      <c r="AV61" s="19"/>
      <c r="AW61" s="19"/>
      <c r="AX61" s="19">
        <f t="shared" si="2"/>
        <v>10</v>
      </c>
      <c r="AY61" s="19"/>
      <c r="AZ61" s="234">
        <f t="shared" si="3"/>
        <v>0</v>
      </c>
      <c r="BA61" s="234">
        <f t="shared" si="4"/>
        <v>0</v>
      </c>
      <c r="BB61" s="234">
        <f t="shared" si="5"/>
        <v>0</v>
      </c>
      <c r="BC61" s="234">
        <f t="shared" si="6"/>
        <v>0</v>
      </c>
      <c r="BD61" s="234">
        <f t="shared" si="7"/>
        <v>0</v>
      </c>
      <c r="BE61" s="234">
        <f t="shared" si="8"/>
        <v>0</v>
      </c>
      <c r="BF61" s="234">
        <f t="shared" si="9"/>
        <v>0</v>
      </c>
      <c r="BG61" s="234">
        <f t="shared" si="10"/>
        <v>0</v>
      </c>
      <c r="BH61" s="234">
        <f t="shared" si="11"/>
        <v>0</v>
      </c>
      <c r="BI61" s="238">
        <f t="shared" si="12"/>
        <v>0</v>
      </c>
      <c r="BJ61" s="236"/>
      <c r="BK61" s="236"/>
      <c r="BL61" s="237"/>
    </row>
    <row r="62" spans="1:64" ht="15.75" customHeight="1" x14ac:dyDescent="0.25">
      <c r="A62" s="129">
        <v>51</v>
      </c>
      <c r="B62" s="57"/>
      <c r="C62" s="57"/>
      <c r="D62" s="36"/>
      <c r="E62" s="36"/>
      <c r="F62" s="242"/>
      <c r="G62" s="37">
        <v>1</v>
      </c>
      <c r="H62" s="58">
        <v>0</v>
      </c>
      <c r="I62" s="59">
        <v>0</v>
      </c>
      <c r="J62" s="60">
        <v>0</v>
      </c>
      <c r="K62" s="52">
        <v>1</v>
      </c>
      <c r="L62" s="39">
        <v>0</v>
      </c>
      <c r="M62" s="39">
        <v>0</v>
      </c>
      <c r="N62" s="39">
        <v>0</v>
      </c>
      <c r="O62" s="39">
        <v>0</v>
      </c>
      <c r="P62" s="35">
        <f>IF('umowa o pracę'!$E$7=2020,ROUND(IF($L62&gt;=2600,2600*'umowa o pracę'!$E$8,$L62*'umowa o pracę'!$E$8),2),IF('umowa o pracę'!$E$7=2021,ROUND(IF($L62&gt;=2800,2800*'umowa o pracę'!$E$8,$L62*'umowa o pracę'!$E$8),2),0))</f>
        <v>0</v>
      </c>
      <c r="Q62" s="252">
        <f>IF(IF(IF(AND($K62=1,$I62&gt;0),ROUND(IF($L62+$M62&gt;=2600,2600*'umowa o pracę'!$E$8,($L62+$M62)*'umowa o pracę'!$E$8),2)+IF($M62=0,ROUND(IF($L62&gt;2600,ROUND($O62/$L62*2600,2),$O62)*'umowa o pracę'!$E$8,2),ROUND(IF($L62&gt;2600,ROUND($O62/$L62*2600,2),$O62)*'umowa o pracę'!$E$8,2)),ROUND(IF($L62+$M62&gt;=2600,2600*'umowa o pracę'!$E$8,($L62+$M62)*'umowa o pracę'!$E$8),2)-IF($M62=0,ROUND(ROUND(IF($L62&gt;2600,ROUND($N62/$L62*2600,2),$N62),2)*'umowa o pracę'!$E$8,2),IF($M62&gt;0,IF($L62+$M62&lt;2600,ROUND(ROUND($N62+ROUND($M62*9%,2),2)*'umowa o pracę'!$E$8,2),IF(AND($L62+$M62&gt;=2600,$M62&lt;2600,$L62&lt;2600),ROUND((ROUND(((2600-$M62)/$L62)*$N62,2)+ROUND($M62*9%,2))*'umowa o pracę'!$E$8,2),IF(AND($L62+$M62&gt;=2600,$M62&gt;=2600),ROUND((ROUND(2600*9%,2))*'umowa o pracę'!$E$8,2),IF(AND($L62+$M62&gt;=2600,$L62&gt;=2600,$M62&lt;2600),ROUND((ROUND($M62*9%,2)+ROUND(((2600-$M62)/$L62)*$N62,2))*'umowa o pracę'!$E$8,2),0)))),0)))&gt;$J62,$J62,IF(AND($K62=1,$I62&gt;0),ROUND(IF($L62+$M62&gt;=2600,2600*'umowa o pracę'!$E$8,($L62+$M62)*'umowa o pracę'!$E$8),2)+IF($M62=0,ROUND(IF($L62&gt;2600,ROUND($O62/$L62*2600,2),$O62)*'umowa o pracę'!$E$8,2),ROUND(IF($L62&gt;2600,ROUND($O62/$L62*2600,2),$O62)*'umowa o pracę'!$E$8,2)),ROUND(IF($L62+$M62&gt;=2600,2600*'umowa o pracę'!$E$8,($L62+$M62)*'umowa o pracę'!$E$8),2)-IF($M62=0,ROUND(ROUND(IF($L62&gt;2600,ROUND($N62/$L62*2600,2),$N62),2)*'umowa o pracę'!$E$8,2),IF($M62&gt;0,IF($L62+$M62&lt;2600,ROUND(ROUND($N62+ROUND($M62*9%,2),2)*'umowa o pracę'!$E$8,2),IF(AND($L62+$M62&gt;=2600,$M62&lt;2600,$L62&lt;2600),ROUND((ROUND(((2600-$M62)/$L62)*$N62,2)+ROUND($M62*9%,2))*'umowa o pracę'!$E$8,2),IF(AND($L62+$M62&gt;=2600,$M62&gt;=2600),ROUND((ROUND(2600*9%,2))*'umowa o pracę'!$E$8,2),IF(AND($L62+$M62&gt;=2600,$L62&gt;=2600,$M62&lt;2600),ROUND((ROUND($M62*9%,2)+ROUND(((2600-$M62)/$L62)*$N62,2))*'umowa o pracę'!$E$8,2),0)))),0))))&gt;$J62,$J62,IF(IF(AND($K62=1,$I62&gt;0),ROUND(IF($L62+$M62&gt;=2600,2600*'umowa o pracę'!$E$8,($L62+$M62)*'umowa o pracę'!$E$8),2)+IF($M62=0,ROUND(IF($L62&gt;2600,ROUND($O62/$L62*2600,2),$O62)*'umowa o pracę'!$E$8,2),ROUND(IF($L62&gt;2600,ROUND($O62/$L62*2600,2),$O62)*'umowa o pracę'!$E$8,2)),ROUND(IF($L62+$M62&gt;=2600,2600*'umowa o pracę'!$E$8,($L62+$M62)*'umowa o pracę'!$E$8),2)-IF($M62=0,ROUND(ROUND(IF($L62&gt;2600,ROUND($N62/$L62*2600,2),$N62),2)*'umowa o pracę'!$E$8,2),IF($M62&gt;0,IF($L62+$M62&lt;2600,ROUND(ROUND($N62+ROUND($M62*9%,2),2)*'umowa o pracę'!$E$8,2),IF(AND($L62+$M62&gt;=2600,$M62&lt;2600,$L62&lt;2600),ROUND((ROUND(((2600-$M62)/$L62)*$N62,2)+ROUND($M62*9%,2))*'umowa o pracę'!$E$8,2),IF(AND($L62+$M62&gt;=2600,$M62&gt;=2600),ROUND((ROUND(2600*9%,2))*'umowa o pracę'!$E$8,2),IF(AND($L62+$M62&gt;=2600,$L62&gt;=2600,$M62&lt;2600),ROUND((ROUND($M62*9%,2)+ROUND(((2600-$M62)/$L62)*$N62,2))*'umowa o pracę'!$E$8,2),0)))),0)))&gt;$J62,$J62,IF(AND($K62=1,$I62&gt;0),ROUND(IF($L62+$M62&gt;=2600,2600*'umowa o pracę'!$E$8,($L62+$M62)*'umowa o pracę'!$E$8),2)+IF($M62=0,ROUND(IF($L62&gt;2600,ROUND($O62/$L62*2600,2),$O62)*'umowa o pracę'!$E$8,2),ROUND(IF($L62&gt;2600,ROUND($O62/$L62*2600,2),$O62)*'umowa o pracę'!$E$8,2)),ROUND(IF($L62+$M62&gt;=2600,2600*'umowa o pracę'!$E$8,($L62+$M62)*'umowa o pracę'!$E$8),2)-IF(AND($M62=0,I62&gt;0),ROUND(ROUND(IF($L62&gt;2600,ROUND($N62/$L62*2600,2),$N62),2)*'umowa o pracę'!$E$8,2),IF($M62&gt;0,IF($L62+$M62&lt;2600,ROUND(ROUND($N62+ROUND($M62*9%,2),2)*'umowa o pracę'!$E$8,2),IF(AND($L62+$M62&gt;=2600,$M62&lt;2600,$L62&lt;2600),ROUND((ROUND(((2600-$M62)/$L62)*$N62,2)+ROUND($M62*9%,2))*'umowa o pracę'!$E$8,2),IF(AND($L62+$M62&gt;=2600,$M62&gt;=2600),ROUND((ROUND(2600*9%,2))*'umowa o pracę'!$E$8,2),IF(AND($L62+$M62&gt;=2600,$L62&gt;=2600,$M62&lt;2600),ROUND((ROUND($M62*9%,2)+ROUND(((2600-$M62)/$L62)*$N62,2))*'umowa o pracę'!$E$8,2),0)))),0)))))</f>
        <v>0</v>
      </c>
      <c r="R62" s="252">
        <f>IF(IF(IF(AND($K62=1,$I62&gt;0),ROUND(IF($L62+$M62&gt;=2800,2800*'umowa o pracę'!$E$8,($L62+$M62)*'umowa o pracę'!$E$8),2)+IF($M62=0,ROUND(IF($L62&gt;2800,ROUND($O62/$L62*2800,2),$O62)*'umowa o pracę'!$E$8,2),ROUND(IF($L62&gt;2800,ROUND($O62/$L62*2800,2),$O62)*'umowa o pracę'!$E$8,2)),ROUND(IF($L62+$M62&gt;=2800,2800*'umowa o pracę'!$E$8,($L62+$M62)*'umowa o pracę'!$E$8),2)-IF($M62=0,ROUND(ROUND(IF($L62&gt;2800,ROUND($N62/$L62*2800,2),$N62),2)*'umowa o pracę'!$E$8,2),IF($M62&gt;0,IF($L62+$M62&lt;2800,ROUND(ROUND($N62+ROUND($M62*9%,2),2)*'umowa o pracę'!$E$8,2),IF(AND($L62+$M62&gt;=2800,$M62&lt;2800,$L62&lt;2800),ROUND((ROUND(((2800-$M62)/$L62)*$N62,2)+ROUND($M62*9%,2))*'umowa o pracę'!$E$8,2),IF(AND($L62+$M62&gt;=2800,$M62&gt;=2800),ROUND((ROUND(2800*9%,2))*'umowa o pracę'!$E$8,2),IF(AND($L62+$M62&gt;=2800,$L62&gt;=2800,$M62&lt;2800),ROUND((ROUND($M62*9%,2)+ROUND(((2800-$M62)/$L62)*$N62,2))*'umowa o pracę'!$E$8,2),0)))),0)))&gt;$J62,$J62,IF(AND($K62=1,$I62&gt;0),ROUND(IF($L62+$M62&gt;=2800,2800*'umowa o pracę'!$E$8,($L62+$M62)*'umowa o pracę'!$E$8),2)+IF($M62=0,ROUND(IF($L62&gt;2800,ROUND($O62/$L62*2800,2),$O62)*'umowa o pracę'!$E$8,2),ROUND(IF($L62&gt;2800,ROUND($O62/$L62*2800,2),$O62)*'umowa o pracę'!$E$8,2)),ROUND(IF($L62+$M62&gt;=2800,2800*'umowa o pracę'!$E$8,($L62+$M62)*'umowa o pracę'!$E$8),2)-IF($M62=0,ROUND(ROUND(IF($L62&gt;2800,ROUND($N62/$L62*2800,2),$N62),2)*'umowa o pracę'!$E$8,2),IF($M62&gt;0,IF($L62+$M62&lt;2800,ROUND(ROUND($N62+ROUND($M62*9%,2),2)*'umowa o pracę'!$E$8,2),IF(AND($L62+$M62&gt;=2800,$M62&lt;2800,$L62&lt;2800),ROUND((ROUND(((2800-$M62)/$L62)*$N62,2)+ROUND($M62*9%,2))*'umowa o pracę'!$E$8,2),IF(AND($L62+$M62&gt;=2800,$M62&gt;=2800),ROUND((ROUND(2800*9%,2))*'umowa o pracę'!$E$8,2),IF(AND($L62+$M62&gt;=2800,$L62&gt;=2800,$M62&lt;2800),ROUND((ROUND($M62*9%,2)+ROUND(((2800-$M62)/$L62)*$N62,2))*'umowa o pracę'!$E$8,2),0)))),0))))&gt;$J62,$J62,IF(IF(AND($K62=1,$I62&gt;0),ROUND(IF($L62+$M62&gt;=2800,2800*'umowa o pracę'!$E$8,($L62+$M62)*'umowa o pracę'!$E$8),2)+IF($M62=0,ROUND(IF($L62&gt;2800,ROUND($O62/$L62*2800,2),$O62)*'umowa o pracę'!$E$8,2),ROUND(IF($L62&gt;2800,ROUND($O62/$L62*2800,2),$O62)*'umowa o pracę'!$E$8,2)),ROUND(IF($L62+$M62&gt;=2800,2800*'umowa o pracę'!$E$8,($L62+$M62)*'umowa o pracę'!$E$8),2)-IF($M62=0,ROUND(ROUND(IF($L62&gt;2800,ROUND($N62/$L62*2800,2),$N62),2)*'umowa o pracę'!$E$8,2),IF($M62&gt;0,IF($L62+$M62&lt;2800,ROUND(ROUND($N62+ROUND($M62*9%,2),2)*'umowa o pracę'!$E$8,2),IF(AND($L62+$M62&gt;=2800,$M62&lt;2800,$L62&lt;2800),ROUND((ROUND(((2800-$M62)/$L62)*$N62,2)+ROUND($M62*9%,2))*'umowa o pracę'!$E$8,2),IF(AND($L62+$M62&gt;=2800,$M62&gt;=2800),ROUND((ROUND(2800*9%,2))*'umowa o pracę'!$E$8,2),IF(AND($L62+$M62&gt;=2800,$L62&gt;=2800,$M62&lt;2800),ROUND((ROUND($M62*9%,2)+ROUND(((2800-$M62)/$L62)*$N62,2))*'umowa o pracę'!$E$8,2),0)))),0)))&gt;$J62,$J62,IF(AND($K62=1,$I62&gt;0),ROUND(IF($L62+$M62&gt;=2800,2800*'umowa o pracę'!$E$8,($L62+$M62)*'umowa o pracę'!$E$8),2)+IF($M62=0,ROUND(IF($L62&gt;2800,ROUND($O62/$L62*2800,2),$O62)*'umowa o pracę'!$E$8,2),ROUND(IF($L62&gt;2800,ROUND($O62/$L62*2800,2),$O62)*'umowa o pracę'!$E$8,2)),ROUND(IF($L62+$M62&gt;=2800,2800*'umowa o pracę'!$E$8,($L62+$M62)*'umowa o pracę'!$E$8),2)-IF(AND($M62=0,I62&gt;0),ROUND(ROUND(IF($L62&gt;2800,ROUND($N62/$L62*2800,2),$N62),2)*'umowa o pracę'!$E$8,2),IF($M62&gt;0,IF($L62+$M62&lt;2800,ROUND(ROUND($N62+ROUND($M62*9%,2),2)*'umowa o pracę'!$E$8,2),IF(AND($L62+$M62&gt;=2800,$M62&lt;2800,$L62&lt;2800),ROUND((ROUND(((2800-$M62)/$L62)*$N62,2)+ROUND($M62*9%,2))*'umowa o pracę'!$E$8,2),IF(AND($L62+$M62&gt;=2800,$M62&gt;=2800),ROUND((ROUND(2800*9%,2))*'umowa o pracę'!$E$8,2),IF(AND($L62+$M62&gt;=2800,$L62&gt;=2800,$M62&lt;2800),ROUND((ROUND($M62*9%,2)+ROUND(((2800-$M62)/$L62)*$N62,2))*'umowa o pracę'!$E$8,2),0)))),0)))))</f>
        <v>0</v>
      </c>
      <c r="S62" s="32">
        <f>IF('umowa o pracę'!$E$7=2020,IF(IF($K62=1,IF($M62=0,ROUND(IF($L62&gt;2600,ROUND($N62/$L62*2600,2),$N62)*'umowa o pracę'!$E$8,2),IF($L62+$M62&lt;2600,ROUND(ROUND($N62+ROUND($M62*9%,2),2)*'umowa o pracę'!$E$8,2),IF(AND($L62+$M62&gt;=2600,$L62&lt;2600),ROUND((ROUND($N62+ROUND((2600-$L62)*9%,2),2))*'umowa o pracę'!$E$8,2),IF(AND($L62+$M62&gt;=2600,$L62&gt;=2600),ROUND(ROUND($N62/$L62*2600,2)*'umowa o pracę'!$E$8,2),0)))),0)&gt;$H62,$H62,IF($K62=1,IF($M62=0,ROUND(IF($L62&gt;2600,ROUND($N62/$L62*2600,2),$N62)*'umowa o pracę'!$E$8,2),IF($L62+$M62&lt;2600,ROUND(ROUND($N62+ROUND($M62*9%,2),2)*'umowa o pracę'!$E$8,2),IF(AND($L62+$M62&gt;=2600,$L62&lt;2600),ROUND((ROUND($N62+ROUND((2600-$L62)*9%,2),2))*'umowa o pracę'!$E$8,2),IF(AND($L62+$M62&gt;=2600,$L62&gt;=2600),ROUND(ROUND($N62/$L62*2600,2)*'umowa o pracę'!$E$8,2),0)))),0)),IF('umowa o pracę'!$E$7=2021,IF(IF($K62=1,IF($M62=0,ROUND(IF($L62&gt;2800,ROUND($N62/$L62*2800,2),$N62)*'umowa o pracę'!$E$8,2),IF($L62+$M62&lt;2800,ROUND(ROUND($N62+ROUND($M62*9%,2),2)*'umowa o pracę'!$E$8,2),IF(AND($L62+$M62&gt;=2800,$L62&lt;2800),ROUND((ROUND($N62+ROUND((2800-$L62)*9%,2),2))*'umowa o pracę'!$E$8,2),IF(AND($L62+$M62&gt;=2800,$L62&gt;=2800),ROUND(ROUND($N62/$L62*2800,2)*'umowa o pracę'!$E$8,2),0)))),0)&gt;$H62,$H62,IF($K62=1,IF($M62=0,ROUND(IF($L62&gt;2800,ROUND($N62/$L62*2800,2),$N62)*'umowa o pracę'!$E$8,2),IF($L62+$M62&lt;2800,ROUND(ROUND($N62+ROUND($M62*9%,2),2)*'umowa o pracę'!$E$8,2),IF(AND($L62+$M62&gt;=2800,$L62&lt;2800),ROUND((ROUND($N62+ROUND((2800-$L62)*9%,2),2))*'umowa o pracę'!$E$8,2),IF(AND($L62+$M62&gt;=2800,$L62&gt;=2800),ROUND(ROUND($N62/$L62*2800,2)*'umowa o pracę'!$E$8,2),0)))),0)),0))</f>
        <v>0</v>
      </c>
      <c r="T62" s="32">
        <f>IF('umowa o pracę'!$E$7=2020,IF(IF($K62=1,IF($M62=0,ROUND(IF($L62&gt;2600,ROUND($O62/$L62*2600,2),$O62)*'umowa o pracę'!$E$8,2),ROUND(IF($L62&gt;2600,ROUND($O62/$L62*2600,2),$O62)*'umowa o pracę'!$E$8,2)),0)&gt;$I62,$I62,IF($K62=1,IF($M62=0,ROUND(IF($L62&gt;2600,ROUND($O62/$L62*2600,2),$O62)*'umowa o pracę'!$E$8,2),ROUND(IF($L62&gt;2600,ROUND($O62/$L62*2600,2),$O62)*'umowa o pracę'!$E$8,2)),0)),IF('umowa o pracę'!$E$7=2021,IF(IF($K62=1,IF($M62=0,ROUND(IF($L62&gt;2800,ROUND($O62/$L62*2800,2),$O62)*'umowa o pracę'!$E$8,2),ROUND(IF($L62&gt;2800,ROUND($O62/$L62*2800,2),$O62)*'umowa o pracę'!$E$8,2)),0)&gt;$I62,$I62,IF($K62=1,IF($M62=0,ROUND(IF($L62&gt;2800,ROUND($O62/$L62*2800,2),$O62)*'umowa o pracę'!$E$8,2),ROUND(IF($L62&gt;2800,ROUND($O62/$L62*2800,2),$O62)*'umowa o pracę'!$E$8,2)),0)),0))</f>
        <v>0</v>
      </c>
      <c r="U62" s="51">
        <f>IF('umowa o pracę'!$E$7=2020,$Q62,IF('umowa o pracę'!$E$7=2021,$R62,0))</f>
        <v>0</v>
      </c>
      <c r="V62" s="53">
        <f t="shared" si="0"/>
        <v>1</v>
      </c>
      <c r="W62" s="54">
        <f>IF('umowa o pracę'!$E$6&lt;2,0,$L62)</f>
        <v>0</v>
      </c>
      <c r="X62" s="54">
        <f>IF('umowa o pracę'!$E$6&lt;2,0,$M62)</f>
        <v>0</v>
      </c>
      <c r="Y62" s="55">
        <f>IF('umowa o pracę'!$E$6&lt;2,0,$N62)</f>
        <v>0</v>
      </c>
      <c r="Z62" s="55">
        <f>IF('umowa o pracę'!$E$6&lt;2,0,$O62)</f>
        <v>0</v>
      </c>
      <c r="AA62" s="32">
        <f>IF('umowa o pracę'!$E$7=2020,ROUND(IF($W62&gt;=2600,2600*'umowa o pracę'!$E$8,$W62*'umowa o pracę'!$E$8),2),IF('umowa o pracę'!$E$7=2021,ROUND(IF($W62&gt;=2800,2800*'umowa o pracę'!$E$8,$W62*'umowa o pracę'!$E$8),2),0))</f>
        <v>0</v>
      </c>
      <c r="AB62" s="32">
        <f>IF(IF(IF(AND($V62=1,$I62&gt;0),ROUND(IF($W62+$X62&gt;=2600,2600*'umowa o pracę'!$E$8,($W62+$X62)*'umowa o pracę'!$E$8),2)+IF($X62=0,ROUND(IF($W62&gt;2600,ROUND($Z62/$W62*2600,2),$Z62)*'umowa o pracę'!$E$8,2),ROUND(IF($W62&gt;2600,ROUND($Z62/$W62*2600,2),$Z62)*'umowa o pracę'!$E$8,2)),ROUND(IF($W62+$X62&gt;=2600,2600*'umowa o pracę'!$E$8,($W62+$X62)*'umowa o pracę'!$E$8),2)-IF($X62=0,ROUND(ROUND(IF($W62&gt;2600,ROUND($Y62/$W62*2600,2),$Y62),2)*'umowa o pracę'!$E$8,2),IF($X62&gt;0,IF($W62+$X62&lt;2600,ROUND(ROUND($Y62+ROUND($X62*9%,2),2)*'umowa o pracę'!$E$8,2),IF(AND($W62+$X62&gt;=2600,$X62&lt;2600,$W62&lt;2600),ROUND((ROUND(((2600-$X62)/$W62)*$Y62,2)+ROUND($X62*9%,2))*'umowa o pracę'!$E$8,2),IF(AND($W62+$X62&gt;=2600,$X62&gt;=2600),ROUND((ROUND(2600*9%,2))*'umowa o pracę'!$E$8,2),IF(AND($W62+$X62&gt;=2600,$W62&gt;=2600,$X62&lt;2600),ROUND((ROUND($X62*9%,2)+ROUND(((2600-$X62)/$W62)*$Y62,2))*'umowa o pracę'!$E$8,2),0)))),0)))&gt;$J62,$J62,IF(AND($V62=1,$I62&gt;0),ROUND(IF($W62+$X62&gt;=2600,2600*'umowa o pracę'!$E$8,($W62+$X62)*'umowa o pracę'!$E$8),2)+IF($X62=0,ROUND(IF($W62&gt;2600,ROUND($Z62/$W62*2600,2),$Z62)*'umowa o pracę'!$E$8,2),ROUND(IF($W62&gt;2600,ROUND($Z62/$W62*2600,2),$Z62)*'umowa o pracę'!$E$8,2)),ROUND(IF($W62+$X62&gt;=2600,2600*'umowa o pracę'!$E$8,($W62+$X62)*'umowa o pracę'!$E$8),2)-IF($X62=0,ROUND(ROUND(IF($W62&gt;2600,ROUND($Y62/$W62*2600,2),$Y62),2)*'umowa o pracę'!$E$8,2),IF($X62&gt;0,IF($W62+$X62&lt;2600,ROUND(ROUND($Y62+ROUND($X62*9%,2),2)*'umowa o pracę'!$E$8,2),IF(AND($W62+$X62&gt;=2600,$X62&lt;2600,$W62&lt;2600),ROUND((ROUND(((2600-$X62)/$W62)*$Y62,2)+ROUND($X62*9%,2))*'umowa o pracę'!$E$8,2),IF(AND($W62+$X62&gt;=2600,$X62&gt;=2600),ROUND((ROUND(2600*9%,2))*'umowa o pracę'!$E$8,2),IF(AND($W62+$X62&gt;=2600,$W62&gt;=2600,$X62&lt;2600),ROUND((ROUND($X62*9%,2)+ROUND(((2600-$X62)/$W62)*$Y62,2))*'umowa o pracę'!$E$8,2),0)))),0))))&gt;$J62,$J62,IF(IF(AND($V62=1,$I62&gt;0),ROUND(IF($W62+$X62&gt;=2600,2600*'umowa o pracę'!$E$8,($W62+$X62)*'umowa o pracę'!$E$8),2)+IF($X62=0,ROUND(IF($W62&gt;2600,ROUND($Z62/$W62*2600,2),$Z62)*'umowa o pracę'!$E$8,2),ROUND(IF($W62&gt;2600,ROUND($Z62/$W62*2600,2),$Z62)*'umowa o pracę'!$E$8,2)),ROUND(IF($W62+$X62&gt;=2600,2600*'umowa o pracę'!$E$8,($W62+$X62)*'umowa o pracę'!$E$8),2)-IF($X62=0,ROUND(ROUND(IF($W62&gt;2600,ROUND($Y62/$W62*2600,2),$Y62),2)*'umowa o pracę'!$E$8,2),IF($X62&gt;0,IF($W62+$X62&lt;2600,ROUND(ROUND($Y62+ROUND($X62*9%,2),2)*'umowa o pracę'!$E$8,2),IF(AND($W62+$X62&gt;=2600,$X62&lt;2600,$W62&lt;2600),ROUND((ROUND(((2600-$X62)/$W62)*$Y62,2)+ROUND($X62*9%,2))*'umowa o pracę'!$E$8,2),IF(AND($W62+$X62&gt;=2600,$X62&gt;=2600),ROUND((ROUND(2600*9%,2))*'umowa o pracę'!$E$8,2),IF(AND($W62+$X62&gt;=2600,$W62&gt;=2600,$X62&lt;2600),ROUND((ROUND($X62*9%,2)+ROUND(((2600-$X62)/$W62)*$Y62,2))*'umowa o pracę'!$E$8,2),0)))),0)))&gt;$J62,$J62,IF(AND($V62=1,$I62&gt;0),ROUND(IF($W62+$X62&gt;=2600,2600*'umowa o pracę'!$E$8,($W62+$X62)*'umowa o pracę'!$E$8),2)+IF($X62=0,ROUND(IF($W62&gt;2600,ROUND($Z62/$W62*2600,2),$Z62)*'umowa o pracę'!$E$8,2),ROUND(IF($W62&gt;2600,ROUND($Z62/$W62*2600,2),$Z62)*'umowa o pracę'!$E$8,2)),ROUND(IF($W62+$X62&gt;=2600,2600*'umowa o pracę'!$E$8,($W62+$X62)*'umowa o pracę'!$E$8),2)-IF(AND($X62=0,I62&gt;0),ROUND(ROUND(IF($W62&gt;2600,ROUND($Y62/$W62*2600,2),$Y62),2)*'umowa o pracę'!$E$8,2),IF($X62&gt;0,IF($W62+$X62&lt;2600,ROUND(ROUND($Y62+ROUND($X62*9%,2),2)*'umowa o pracę'!$E$8,2),IF(AND($W62+$X62&gt;=2600,$X62&lt;2600,$W62&lt;2600),ROUND((ROUND(((2600-$X62)/$W62)*$Y62,2)+ROUND($X62*9%,2))*'umowa o pracę'!$E$8,2),IF(AND($W62+$X62&gt;=2600,$X62&gt;=2600),ROUND((ROUND(2600*9%,2))*'umowa o pracę'!$E$8,2),IF(AND($W62+$X62&gt;=2600,$W62&gt;=2600,$X62&lt;2600),ROUND((ROUND($X62*9%,2)+ROUND(((2600-$X62)/$W62)*$Y62,2))*'umowa o pracę'!$E$8,2),0)))),0)))))</f>
        <v>0</v>
      </c>
      <c r="AC62" s="32">
        <f>IF(IF(IF(AND($V62=1,$I62&gt;0),ROUND(IF($W62+$X62&gt;=2800,2800*'umowa o pracę'!$E$8,($W62+$X62)*'umowa o pracę'!$E$8),2)+IF($X62=0,ROUND(IF($W62&gt;2800,ROUND($Z62/$W62*2800,2),$Z62)*'umowa o pracę'!$E$8,2),ROUND(IF($W62&gt;2800,ROUND($Z62/$W62*2800,2),$Z62)*'umowa o pracę'!$E$8,2)),ROUND(IF($W62+$X62&gt;=2800,2800*'umowa o pracę'!$E$8,($W62+$X62)*'umowa o pracę'!$E$8),2)-IF($X62=0,ROUND(ROUND(IF($W62&gt;2800,ROUND($Y62/$W62*2800,2),$Y62),2)*'umowa o pracę'!$E$8,2),IF($X62&gt;0,IF($W62+$X62&lt;2800,ROUND(ROUND($Y62+ROUND($X62*9%,2),2)*'umowa o pracę'!$E$8,2),IF(AND($W62+$X62&gt;=2800,$X62&lt;2800,$W62&lt;2800),ROUND((ROUND(((2800-$X62)/$W62)*$Y62,2)+ROUND($X62*9%,2))*'umowa o pracę'!$E$8,2),IF(AND($W62+$X62&gt;=2800,$X62&gt;=2800),ROUND((ROUND(2800*9%,2))*'umowa o pracę'!$E$8,2),IF(AND($W62+$X62&gt;=2800,$W62&gt;=2800,$X62&lt;2800),ROUND((ROUND($X62*9%,2)+ROUND(((2800-$X62)/$W62)*$Y62,2))*'umowa o pracę'!$E$8,2),0)))),0)))&gt;$J62,$J62,IF(AND($V62=1,$I62&gt;0),ROUND(IF($W62+$X62&gt;=2800,2800*'umowa o pracę'!$E$8,($W62+$X62)*'umowa o pracę'!$E$8),2)+IF($X62=0,ROUND(IF($W62&gt;2800,ROUND($Z62/$W62*2800,2),$Z62)*'umowa o pracę'!$E$8,2),ROUND(IF($W62&gt;2800,ROUND($Z62/$W62*2800,2),$Z62)*'umowa o pracę'!$E$8,2)),ROUND(IF($W62+$X62&gt;=2800,2800*'umowa o pracę'!$E$8,($W62+$X62)*'umowa o pracę'!$E$8),2)-IF($X62=0,ROUND(ROUND(IF($W62&gt;2800,ROUND($Y62/$W62*2800,2),$Y62),2)*'umowa o pracę'!$E$8,2),IF($X62&gt;0,IF($W62+$X62&lt;2800,ROUND(ROUND($Y62+ROUND($X62*9%,2),2)*'umowa o pracę'!$E$8,2),IF(AND($W62+$X62&gt;=2800,$X62&lt;2800,$W62&lt;2800),ROUND((ROUND(((2800-$X62)/$W62)*$Y62,2)+ROUND($X62*9%,2))*'umowa o pracę'!$E$8,2),IF(AND($W62+$X62&gt;=2800,$X62&gt;=2800),ROUND((ROUND(2800*9%,2))*'umowa o pracę'!$E$8,2),IF(AND($W62+$X62&gt;=2800,$W62&gt;=2800,$X62&lt;2800),ROUND((ROUND($X62*9%,2)+ROUND(((2800-$X62)/$W62)*$Y62,2))*'umowa o pracę'!$E$8,2),0)))),0))))&gt;$J62,$J62,IF(IF(AND($V62=1,$I62&gt;0),ROUND(IF($W62+$X62&gt;=2800,2800*'umowa o pracę'!$E$8,($W62+$X62)*'umowa o pracę'!$E$8),2)+IF($X62=0,ROUND(IF($W62&gt;2800,ROUND($Z62/$W62*2800,2),$Z62)*'umowa o pracę'!$E$8,2),ROUND(IF($W62&gt;2800,ROUND($Z62/$W62*2800,2),$Z62)*'umowa o pracę'!$E$8,2)),ROUND(IF($W62+$X62&gt;=2800,2800*'umowa o pracę'!$E$8,($W62+$X62)*'umowa o pracę'!$E$8),2)-IF($X62=0,ROUND(ROUND(IF($W62&gt;2800,ROUND($Y62/$W62*2800,2),$Y62),2)*'umowa o pracę'!$E$8,2),IF($X62&gt;0,IF($W62+$X62&lt;2800,ROUND(ROUND($Y62+ROUND($X62*9%,2),2)*'umowa o pracę'!$E$8,2),IF(AND($W62+$X62&gt;=2800,$X62&lt;2800,$W62&lt;2800),ROUND((ROUND(((2800-$X62)/$W62)*$Y62,2)+ROUND($X62*9%,2))*'umowa o pracę'!$E$8,2),IF(AND($W62+$X62&gt;=2800,$X62&gt;=2800),ROUND((ROUND(2800*9%,2))*'umowa o pracę'!$E$8,2),IF(AND($W62+$X62&gt;=2800,$W62&gt;=2800,$X62&lt;2800),ROUND((ROUND($X62*9%,2)+ROUND(((2800-$X62)/$W62)*$Y62,2))*'umowa o pracę'!$E$8,2),0)))),0)))&gt;$J62,$J62,IF(AND($V62=1,$I62&gt;0),ROUND(IF($W62+$X62&gt;=2800,2800*'umowa o pracę'!$E$8,($W62+$X62)*'umowa o pracę'!$E$8),2)+IF($X62=0,ROUND(IF($W62&gt;2800,ROUND($Z62/$W62*2800,2),$Z62)*'umowa o pracę'!$E$8,2),ROUND(IF($W62&gt;2800,ROUND($Z62/$W62*2800,2),$Z62)*'umowa o pracę'!$E$8,2)),ROUND(IF($W62+$X62&gt;=2800,2800*'umowa o pracę'!$E$8,($W62+$X62)*'umowa o pracę'!$E$8),2)-IF(AND($X62=0,I62&gt;0),ROUND(ROUND(IF($W62&gt;2800,ROUND($Y62/$W62*2800,2),$Y62),2)*'umowa o pracę'!$E$8,2),IF($X62&gt;0,IF($W62+$X62&lt;2800,ROUND(ROUND($Y62+ROUND($X62*9%,2),2)*'umowa o pracę'!$E$8,2),IF(AND($W62+$X62&gt;=2800,$X62&lt;2800,$W62&lt;2800),ROUND((ROUND(((2800-$X62)/$W62)*$Y62,2)+ROUND($X62*9%,2))*'umowa o pracę'!$E$8,2),IF(AND($W62+$X62&gt;=2800,$X62&gt;=2800),ROUND((ROUND(2800*9%,2))*'umowa o pracę'!$E$8,2),IF(AND($W62+$X62&gt;=2800,$W62&gt;=2800,$X62&lt;2800),ROUND((ROUND($X62*9%,2)+ROUND(((2800-$X62)/$W62)*$Y62,2))*'umowa o pracę'!$E$8,2),0)))),0)))))</f>
        <v>0</v>
      </c>
      <c r="AD62" s="32">
        <f>IF('umowa o pracę'!$E$7=2020,IF(IF($V62=1,IF($X62=0,ROUND(IF($W62&gt;2600,ROUND($Y62/$W62*2600,2),$Y62)*'umowa o pracę'!$E$8,2),IF($W62+$X62&lt;2600,ROUND(ROUND($Y62+ROUND($X62*9%,2),2)*'umowa o pracę'!$E$8,2),IF(AND($W62+$X62&gt;=2600,$W62&lt;2600),ROUND((ROUND($Y62+ROUND((2600-$W62)*9%,2),2))*'umowa o pracę'!$E$8,2),IF(AND($W62+$X62&gt;=2600,$W62&gt;=2600),ROUND(ROUND($Y62/$W62*2600,2)*'umowa o pracę'!$E$8,2),0)))),0)&gt;$H62,$H62,IF($V62=1,IF($X62=0,ROUND(IF($W62&gt;2600,ROUND($Y62/$W62*2600,2),$Y62)*'umowa o pracę'!$E$8,2),IF($W62+$X62&lt;2600,ROUND(ROUND($Y62+ROUND($X62*9%,2),2)*'umowa o pracę'!$E$8,2),IF(AND($W62+$X62&gt;=2600,$W62&lt;2600),ROUND((ROUND($Y62+ROUND((2600-$W62)*9%,2),2))*'umowa o pracę'!$E$8,2),IF(AND($W62+$X62&gt;=2600,$W62&gt;=2600),ROUND(ROUND($Y62/$W62*2600,2)*'umowa o pracę'!$E$8,2),0)))),0)),IF('umowa o pracę'!$E$7=2021,IF(IF($V62=1,IF($X62=0,ROUND(IF($W62&gt;2800,ROUND($Y62/$W62*2800,2),$Y62)*'umowa o pracę'!$E$8,2),IF($W62+$X62&lt;2800,ROUND(ROUND($Y62+ROUND($X62*9%,2),2)*'umowa o pracę'!$E$8,2),IF(AND($W62+$X62&gt;=2800,$W62&lt;2800),ROUND((ROUND($Y62+ROUND((2800-$W62)*9%,2),2))*'umowa o pracę'!$E$8,2),IF(AND($W62+$X62&gt;=2800,$W62&gt;=2800),ROUND(ROUND($Y62/$W62*2800,2)*'umowa o pracę'!$E$8,2),0)))),0)&gt;$H62,$H62,IF($V62=1,IF($X62=0,ROUND(IF($W62&gt;2800,ROUND($Y62/$W62*2800,2),$Y62)*'umowa o pracę'!$E$8,2),IF($W62+$X62&lt;2800,ROUND(ROUND($Y62+ROUND($X62*9%,2),2)*'umowa o pracę'!$E$8,2),IF(AND($W62+$X62&gt;=2800,$W62&lt;2800),ROUND((ROUND($Y62+ROUND((2800-$W62)*9%,2),2))*'umowa o pracę'!$E$8,2),IF(AND($W62+$X62&gt;=2800,$W62&gt;=2800),ROUND(ROUND($Y62/$W62*2800,2)*'umowa o pracę'!$E$8,2),0)))),0)),0))</f>
        <v>0</v>
      </c>
      <c r="AE62" s="32">
        <f>IF('umowa o pracę'!$E$7=2020,IF(IF($V62=1,IF($X62=0,ROUND(IF($W62&gt;2600,ROUND($Z62/$W62*2600,2),$Z62)*'umowa o pracę'!$E$8,2),ROUND(IF($W62&gt;2600,ROUND($Z62/$W62*2600,2),$Z62)*'umowa o pracę'!$E$8,2)),0)&gt;$I62,$I62,IF($V62=1,IF($X62=0,ROUND(IF($W62&gt;2600,ROUND($Z62/$W62*2600,2),$Z62)*'umowa o pracę'!$E$8,2),ROUND(IF($W62&gt;2600,ROUND($Z62/$W62*2600,2),$Z62)*'umowa o pracę'!$E$8,2)),0)),IF('umowa o pracę'!$E$7=2021,IF(IF($V62=1,IF($X62=0,ROUND(IF($W62&gt;2800,ROUND($Z62/$W62*2800,2),$Z62)*'umowa o pracę'!$E$8,2),ROUND(IF($W62&gt;2800,ROUND($Z62/$W62*2800,2),$Z62)*'umowa o pracę'!$E$8,2)),0)&gt;$I62,$I62,IF($V62=1,IF($X62=0,ROUND(IF($W62&gt;2800,ROUND($Z62/$W62*2800,2),$Z62)*'umowa o pracę'!$E$8,2),ROUND(IF($W62&gt;2800,ROUND($Z62/$W62*2800,2),$Z62)*'umowa o pracę'!$E$8,2)),0)),0))</f>
        <v>0</v>
      </c>
      <c r="AF62" s="56">
        <f>IF('umowa o pracę'!$E$7=2020,$AB62,IF('umowa o pracę'!$E$7=2021,$AC62,0))</f>
        <v>0</v>
      </c>
      <c r="AG62" s="53">
        <f t="shared" si="1"/>
        <v>1</v>
      </c>
      <c r="AH62" s="39">
        <f>IF('umowa o pracę'!$E$6&lt;3,0,$L62)</f>
        <v>0</v>
      </c>
      <c r="AI62" s="39">
        <f>IF('umowa o pracę'!$E$6&lt;3,0,$M62)</f>
        <v>0</v>
      </c>
      <c r="AJ62" s="55">
        <f>IF('umowa o pracę'!$E$6&lt;3,0,$N62)</f>
        <v>0</v>
      </c>
      <c r="AK62" s="55">
        <f>IF('umowa o pracę'!$E$6&lt;3,0,$O62)</f>
        <v>0</v>
      </c>
      <c r="AL62" s="32">
        <f>IF('umowa o pracę'!$E$7=2020,ROUND(IF($AH62&gt;=2600,2600*'umowa o pracę'!$E$8,$AH62*'umowa o pracę'!$E$8),2),IF('umowa o pracę'!$E$7=2021,ROUND(IF($AH62&gt;=2800,2800*'umowa o pracę'!$E$8,$AH62*'umowa o pracę'!$E$8),2),0))</f>
        <v>0</v>
      </c>
      <c r="AM62" s="32">
        <f>IF(IF(IF(AND($AG62=1,$I62&gt;0),ROUND(IF($AH62+$AI62&gt;=2600,2600*'umowa o pracę'!$E$8,($AH62+$AI62)*'umowa o pracę'!$E$8),2)+IF($AI62=0,ROUND(IF($AH62&gt;2600,ROUND($AK62/$AH62*2600,2),$AK62)*'umowa o pracę'!$E$8,2),ROUND(IF($AH62&gt;2600,ROUND($AK62/$AH62*2600,2),$AK62)*'umowa o pracę'!$E$8,2)),ROUND(IF($AH62+$AI62&gt;=2600,2600*'umowa o pracę'!$E$8,($AH62+$AI62)*'umowa o pracę'!$E$8),2)-IF($AI62=0,ROUND(ROUND(IF($AH62&gt;2600,ROUND($AJ62/$AH62*2600,2),$AJ62),2)*'umowa o pracę'!$E$8,2),IF($AI62&gt;0,IF($AH62+$AI62&lt;2600,ROUND(ROUND($AJ62+ROUND($AI62*9%,2),2)*'umowa o pracę'!$E$8,2),IF(AND($AH62+$AI62&gt;=2600,$AI62&lt;2600,$AH62&lt;2600),ROUND((ROUND(((2600-$AI62)/$AH62)*$AJ62,2)+ROUND($AI62*9%,2))*'umowa o pracę'!$E$8,2),IF(AND($AH62+$AI62&gt;=2600,$AI62&gt;=2600),ROUND((ROUND(2600*9%,2))*'umowa o pracę'!$E$8,2),IF(AND($AH62+$AI62&gt;=2600,$AH62&gt;=2600,$AI62&lt;2600),ROUND((ROUND($AI62*9%,2)+ROUND(((2600-$AI62)/$AH62)*$AJ62,2))*'umowa o pracę'!$E$8,2),0)))),0)))&gt;$J62,$J62,IF(AND($AG62=1,$I62&gt;0),ROUND(IF($AH62+$AI62&gt;=2600,2600*'umowa o pracę'!$E$8,($AH62+$AI62)*'umowa o pracę'!$E$8),2)+IF($AI62=0,ROUND(IF($AH62&gt;2600,ROUND($AK62/$AH62*2600,2),$AK62)*'umowa o pracę'!$E$8,2),ROUND(IF($AH62&gt;2600,ROUND($AK62/$AH62*2600,2),$AK62)*'umowa o pracę'!$E$8,2)),ROUND(IF($AH62+$AI62&gt;=2600,2600*'umowa o pracę'!$E$8,($AH62+$AI62)*'umowa o pracę'!$E$8),2)-IF($AI62=0,ROUND(ROUND(IF($AH62&gt;2600,ROUND($AJ62/$AH62*2600,2),$AJ62),2)*'umowa o pracę'!$E$8,2),IF($AI62&gt;0,IF($AH62+$AI62&lt;2600,ROUND(ROUND($AJ62+ROUND($AI62*9%,2),2)*'umowa o pracę'!$E$8,2),IF(AND($AH62+$AI62&gt;=2600,$AI62&lt;2600,$AH62&lt;2600),ROUND((ROUND(((2600-$AI62)/$AH62)*$AJ62,2)+ROUND($AI62*9%,2))*'umowa o pracę'!$E$8,2),IF(AND($AH62+$AI62&gt;=2600,$AI62&gt;=2600),ROUND((ROUND(2600*9%,2))*'umowa o pracę'!$E$8,2),IF(AND($AH62+$AI62&gt;=2600,$AH62&gt;=2600,$AI62&lt;2600),ROUND((ROUND($AI62*9%,2)+ROUND(((2600-$AI62)/$AH62)*$AJ62,2))*'umowa o pracę'!$E$8,2),0)))),0))))&gt;$J62,$J62,IF(IF(AND($AG62=1,$I62&gt;0),ROUND(IF($AH62+$AI62&gt;=2600,2600*'umowa o pracę'!$E$8,($AH62+$AI62)*'umowa o pracę'!$E$8),2)+IF($AI62=0,ROUND(IF($AH62&gt;2600,ROUND($AK62/$AH62*2600,2),$AK62)*'umowa o pracę'!$E$8,2),ROUND(IF($AH62&gt;2600,ROUND($AK62/$AH62*2600,2),$AK62)*'umowa o pracę'!$E$8,2)),ROUND(IF($AH62+$AI62&gt;=2600,2600*'umowa o pracę'!$E$8,($AH62+$AI62)*'umowa o pracę'!$E$8),2)-IF($AI62=0,ROUND(ROUND(IF($AH62&gt;2600,ROUND($AJ62/$AH62*2600,2),$AJ62),2)*'umowa o pracę'!$E$8,2),IF($AI62&gt;0,IF($AH62+$AI62&lt;2600,ROUND(ROUND($AJ62+ROUND($AI62*9%,2),2)*'umowa o pracę'!$E$8,2),IF(AND($AH62+$AI62&gt;=2600,$AI62&lt;2600,$AH62&lt;2600),ROUND((ROUND(((2600-$AI62)/$AH62)*$AJ62,2)+ROUND($AI62*9%,2))*'umowa o pracę'!$E$8,2),IF(AND($AH62+$AI62&gt;=2600,$AI62&gt;=2600),ROUND((ROUND(2600*9%,2))*'umowa o pracę'!$E$8,2),IF(AND($AH62+$AI62&gt;=2600,$AH62&gt;=2600,$AI62&lt;2600),ROUND((ROUND($AI62*9%,2)+ROUND(((2600-$AI62)/$AH62)*$AJ62,2))*'umowa o pracę'!$E$8,2),0)))),0)))&gt;$J62,$J62,IF(AND($AG62=1,$I62&gt;0),ROUND(IF($AH62+$AI62&gt;=2600,2600*'umowa o pracę'!$E$8,($AH62+$AI62)*'umowa o pracę'!$E$8),2)+IF($AI62=0,ROUND(IF($AH62&gt;2600,ROUND($AK62/$AH62*2600,2),$AK62)*'umowa o pracę'!$E$8,2),ROUND(IF($AH62&gt;2600,ROUND($AK62/$AH62*2600,2),$AK62)*'umowa o pracę'!$E$8,2)),ROUND(IF($AH62+$AI62&gt;=2600,2600*'umowa o pracę'!$E$8,($AH62+$AI62)*'umowa o pracę'!$E$8),2)-IF(AND($AI62=0,I62&gt;0),ROUND(ROUND(IF($AH62&gt;2600,ROUND($AJ62/$AH62*2600,2),$AJ62),2)*'umowa o pracę'!$E$8,2),IF($AI62&gt;0,IF($AH62+$AI62&lt;2600,ROUND(ROUND($AJ62+ROUND($AI62*9%,2),2)*'umowa o pracę'!$E$8,2),IF(AND($AH62+$AI62&gt;=2600,$AI62&lt;2600,$AH62&lt;2600),ROUND((ROUND(((2600-$AI62)/$AH62)*$AJ62,2)+ROUND($AI62*9%,2))*'umowa o pracę'!$E$8,2),IF(AND($AH62+$AI62&gt;=2600,$AI62&gt;=2600),ROUND((ROUND(2600*9%,2))*'umowa o pracę'!$E$8,2),IF(AND($AH62+$AI62&gt;=2600,$AH62&gt;=2600,$AI62&lt;2600),ROUND((ROUND($AI62*9%,2)+ROUND(((2600-$AI62)/$AH62)*$AJ62,2))*'umowa o pracę'!$E$8,2),0)))),0)))))</f>
        <v>0</v>
      </c>
      <c r="AN62" s="32">
        <f>IF(IF(IF(AND($AG62=1,$I62&gt;0),ROUND(IF($AH62+$AI62&gt;=2800,2800*'umowa o pracę'!$E$8,($AH62+$AI62)*'umowa o pracę'!$E$8),2)+IF($AI62=0,ROUND(IF($AH62&gt;2800,ROUND($AK62/$AH62*2800,2),$AK62)*'umowa o pracę'!$E$8,2),ROUND(IF($AH62&gt;2800,ROUND($AK62/$AH62*2800,2),$AK62)*'umowa o pracę'!$E$8,2)),ROUND(IF($AH62+$AI62&gt;=2800,2800*'umowa o pracę'!$E$8,($AH62+$AI62)*'umowa o pracę'!$E$8),2)-IF($AI62=0,ROUND(ROUND(IF($AH62&gt;2800,ROUND($AJ62/$AH62*2800,2),$AJ62),2)*'umowa o pracę'!$E$8,2),IF($AI62&gt;0,IF($AH62+$AI62&lt;2800,ROUND(ROUND($AJ62+ROUND($AI62*9%,2),2)*'umowa o pracę'!$E$8,2),IF(AND($AH62+$AI62&gt;=2800,$AI62&lt;2800,$AH62&lt;2800),ROUND((ROUND(((2800-$AI62)/$AH62)*$AJ62,2)+ROUND($AI62*9%,2))*'umowa o pracę'!$E$8,2),IF(AND($AH62+$AI62&gt;=2800,$AI62&gt;=2800),ROUND((ROUND(2800*9%,2))*'umowa o pracę'!$E$8,2),IF(AND($AH62+$AI62&gt;=2800,$AH62&gt;=2800,$AI62&lt;2800),ROUND((ROUND($AI62*9%,2)+ROUND(((2800-$AI62)/$AH62)*$AJ62,2))*'umowa o pracę'!$E$8,2),0)))),0)))&gt;$J62,$J62,IF(AND($AG62=1,$I62&gt;0),ROUND(IF($AH62+$AI62&gt;=2800,2800*'umowa o pracę'!$E$8,($AH62+$AI62)*'umowa o pracę'!$E$8),2)+IF($AI62=0,ROUND(IF($AH62&gt;2800,ROUND($AK62/$AH62*2800,2),$AK62)*'umowa o pracę'!$E$8,2),ROUND(IF($AH62&gt;2800,ROUND($AK62/$AH62*2800,2),$AK62)*'umowa o pracę'!$E$8,2)),ROUND(IF($AH62+$AI62&gt;=2800,2800*'umowa o pracę'!$E$8,($AH62+$AI62)*'umowa o pracę'!$E$8),2)-IF($AI62=0,ROUND(ROUND(IF($AH62&gt;2800,ROUND($AJ62/$AH62*2800,2),$AJ62),2)*'umowa o pracę'!$E$8,2),IF($AI62&gt;0,IF($AH62+$AI62&lt;2800,ROUND(ROUND($AJ62+ROUND($AI62*9%,2),2)*'umowa o pracę'!$E$8,2),IF(AND($AH62+$AI62&gt;=2800,$AI62&lt;2800,$AH62&lt;2800),ROUND((ROUND(((2800-$AI62)/$AH62)*$AJ62,2)+ROUND($AI62*9%,2))*'umowa o pracę'!$E$8,2),IF(AND($AH62+$AI62&gt;=2800,$AI62&gt;=2800),ROUND((ROUND(2800*9%,2))*'umowa o pracę'!$E$8,2),IF(AND($AH62+$AI62&gt;=2800,$AH62&gt;=2800,$AI62&lt;2800),ROUND((ROUND($AI62*9%,2)+ROUND(((2800-$AI62)/$AH62)*$AJ62,2))*'umowa o pracę'!$E$8,2),0)))),0))))&gt;$J62,$J62,IF(IF(AND($AG62=1,$I62&gt;0),ROUND(IF($AH62+$AI62&gt;=2800,2800*'umowa o pracę'!$E$8,($AH62+$AI62)*'umowa o pracę'!$E$8),2)+IF($AI62=0,ROUND(IF($AH62&gt;2800,ROUND($AK62/$AH62*2800,2),$AK62)*'umowa o pracę'!$E$8,2),ROUND(IF($AH62&gt;2800,ROUND($AK62/$AH62*2800,2),$AK62)*'umowa o pracę'!$E$8,2)),ROUND(IF($AH62+$AI62&gt;=2800,2800*'umowa o pracę'!$E$8,($AH62+$AI62)*'umowa o pracę'!$E$8),2)-IF($AI62=0,ROUND(ROUND(IF($AH62&gt;2800,ROUND($AJ62/$AH62*2800,2),$AJ62),2)*'umowa o pracę'!$E$8,2),IF($AI62&gt;0,IF($AH62+$AI62&lt;2800,ROUND(ROUND($AJ62+ROUND($AI62*9%,2),2)*'umowa o pracę'!$E$8,2),IF(AND($AH62+$AI62&gt;=2800,$AI62&lt;2800,$AH62&lt;2800),ROUND((ROUND(((2800-$AI62)/$AH62)*$AJ62,2)+ROUND($AI62*9%,2))*'umowa o pracę'!$E$8,2),IF(AND($AH62+$AI62&gt;=2800,$AI62&gt;=2800),ROUND((ROUND(2800*9%,2))*'umowa o pracę'!$E$8,2),IF(AND($AH62+$AI62&gt;=2800,$AH62&gt;=2800,$AI62&lt;2800),ROUND((ROUND($AI62*9%,2)+ROUND(((2800-$AI62)/$AH62)*$AJ62,2))*'umowa o pracę'!$E$8,2),0)))),0)))&gt;$J62,$J62,IF(AND($AG62=1,$I62&gt;0),ROUND(IF($AH62+$AI62&gt;=2800,2800*'umowa o pracę'!$E$8,($AH62+$AI62)*'umowa o pracę'!$E$8),2)+IF($AI62=0,ROUND(IF($AH62&gt;2800,ROUND($AK62/$AH62*2800,2),$AK62)*'umowa o pracę'!$E$8,2),ROUND(IF($AH62&gt;2800,ROUND($AK62/$AH62*2800,2),$AK62)*'umowa o pracę'!$E$8,2)),ROUND(IF($AH62+$AI62&gt;=2800,2800*'umowa o pracę'!$E$8,($AH62+$AI62)*'umowa o pracę'!$E$8),2)-IF(AND($AI62=0,I62&gt;0),ROUND(ROUND(IF($AH62&gt;2800,ROUND($AJ62/$AH62*2800,2),$AJ62),2)*'umowa o pracę'!$E$8,2),IF($AI62&gt;0,IF($AH62+$AI62&lt;2800,ROUND(ROUND($AJ62+ROUND($AI62*9%,2),2)*'umowa o pracę'!$E$8,2),IF(AND($AH62+$AI62&gt;=2800,$AI62&lt;2800,$AH62&lt;2800),ROUND((ROUND(((2800-$AI62)/$AH62)*$AJ62,2)+ROUND($AI62*9%,2))*'umowa o pracę'!$E$8,2),IF(AND($AH62+$AI62&gt;=2800,$AI62&gt;=2800),ROUND((ROUND(2800*9%,2))*'umowa o pracę'!$E$8,2),IF(AND($AH62+$AI62&gt;=2800,$AH62&gt;=2800,$AI62&lt;2800),ROUND((ROUND($AI62*9%,2)+ROUND(((2800-$AI62)/$AH62)*$AJ62,2))*'umowa o pracę'!$E$8,2),0)))),0)))))</f>
        <v>0</v>
      </c>
      <c r="AO62" s="32">
        <f>IF('umowa o pracę'!$E$7=2020,IF(IF($AG62=1,IF($AI62=0,ROUND(IF($AH62&gt;2600,ROUND($AJ62/$AH62*2600,2),$AJ62)*'umowa o pracę'!$E$8,2),IF($AH62+$AI62&lt;2600,ROUND(ROUND($AJ62+ROUND($AI62*9%,2),2)*'umowa o pracę'!$E$8,2),IF(AND($AH62+$AI62&gt;=2600,$AH62&lt;2600),ROUND((ROUND($AJ62+ROUND((2600-$AH62)*9%,2),2))*'umowa o pracę'!$E$8,2),IF(AND($AH62+$AI62&gt;=2600,$AH62&gt;=2600),ROUND(ROUND($AJ62/$AH62*2600,2)*'umowa o pracę'!$E$8,2),0)))),0)&gt;$H62,$H62,IF($AG62=1,IF($AI62=0,ROUND(IF($AH62&gt;2600,ROUND($AJ62/$AH62*2600,2),$AJ62)*'umowa o pracę'!$E$8,2),IF($AH62+$AI62&lt;2600,ROUND(ROUND($AJ62+ROUND($AI62*9%,2),2)*'umowa o pracę'!$E$8,2),IF(AND($AH62+$AI62&gt;=2600,$AH62&lt;2600),ROUND((ROUND($AJ62+ROUND((2600-$AH62)*9%,2),2))*'umowa o pracę'!$E$8,2),IF(AND($AH62+$AI62&gt;=2600,$AH62&gt;=2600),ROUND(ROUND($AJ62/$AH62*2600,2)*'umowa o pracę'!$E$8,2),0)))),0)),IF('umowa o pracę'!$E$7=2021,IF(IF($AG62=1,IF($AI62=0,ROUND(IF($AH62&gt;2800,ROUND($AJ62/$AH62*2800,2),$AJ62)*'umowa o pracę'!$E$8,2),IF($AH62+$AI62&lt;2800,ROUND(ROUND($AJ62+ROUND($AI62*9%,2),2)*'umowa o pracę'!$E$8,2),IF(AND($AH62+$AI62&gt;=2800,$AH62&lt;2800),ROUND((ROUND($AJ62+ROUND((2800-$AH62)*9%,2),2))*'umowa o pracę'!$E$8,2),IF(AND($AH62+$AI62&gt;=2800,$AH62&gt;=2800),ROUND(ROUND($AJ62/$AH62*2800,2)*'umowa o pracę'!$E$8,2),0)))),0)&gt;$H62,$H62,IF($AG62=1,IF($AI62=0,ROUND(IF($AH62&gt;2800,ROUND($AJ62/$AH62*2800,2),$AJ62)*'umowa o pracę'!$E$8,2),IF($AH62+$AI62&lt;2800,ROUND(ROUND($AJ62+ROUND($AI62*9%,2),2)*'umowa o pracę'!$E$8,2),IF(AND($AH62+$AI62&gt;=2800,$AH62&lt;2800),ROUND((ROUND($AJ62+ROUND((2800-$AH62)*9%,2),2))*'umowa o pracę'!$E$8,2),IF(AND($AH62+$AI62&gt;=2800,$AH62&gt;=2800),ROUND(ROUND($AJ62/$AH62*2800,2)*'umowa o pracę'!$E$8,2),0)))),0)),0))</f>
        <v>0</v>
      </c>
      <c r="AP62" s="32">
        <f>IF('umowa o pracę'!$E$7=2020,IF(IF($AG62=1,IF($AI62=0,ROUND(IF($AH62&gt;2600,ROUND($AK62/$AH62*2600,2),$AK62)*'umowa o pracę'!$E$8,2),ROUND(IF($AH62&gt;2600,ROUND($AK62/$AH62*2600,2),$AK62)*'umowa o pracę'!$E$8,2)),0)&gt;$I62,$I62,IF($AG62=1,IF($AI62=0,ROUND(IF($AH62&gt;2600,ROUND($AK62/$AH62*2600,2),$AK62)*'umowa o pracę'!$E$8,2),ROUND(IF($AH62&gt;2600,ROUND($AK62/$AH62*2600,2),$AK62)*'umowa o pracę'!$E$8,2)),0)),IF('umowa o pracę'!$E$7=2021,IF(IF($AG62=1,IF($AI62=0,ROUND(IF($AH62&gt;2800,ROUND($AK62/$AH62*2800,2),$AK62)*'umowa o pracę'!$E$8,2),ROUND(IF($AH62&gt;2800,ROUND($AK62/$AH62*2800,2),$AK62)*'umowa o pracę'!$E$8,2)),0)&gt;$I62,$I62,IF($AG62=1,IF($AI62=0,ROUND(IF($AH62&gt;2800,ROUND($AK62/$AH62*2800,2),$AK62)*'umowa o pracę'!$E$8,2),ROUND(IF($AH62&gt;2800,ROUND($AK62/$AH62*2800,2),$AK62)*'umowa o pracę'!$E$8,2)),0)),0))</f>
        <v>0</v>
      </c>
      <c r="AQ62" s="56">
        <f>IF('umowa o pracę'!$E$7=2020,$AM62,IF('umowa o pracę'!$E$7=2021,$AN62,0))</f>
        <v>0</v>
      </c>
      <c r="AR62" s="33">
        <f>IF('umowa o pracę'!$E$7=0,0,U62+AF62+AQ62)</f>
        <v>0</v>
      </c>
      <c r="AS62" s="19"/>
      <c r="AT62" s="19"/>
      <c r="AU62" s="19"/>
      <c r="AV62" s="19"/>
      <c r="AW62" s="19"/>
      <c r="AX62" s="19">
        <f t="shared" si="2"/>
        <v>10</v>
      </c>
      <c r="AY62" s="19"/>
      <c r="AZ62" s="234">
        <f t="shared" si="3"/>
        <v>0</v>
      </c>
      <c r="BA62" s="234">
        <f t="shared" si="4"/>
        <v>0</v>
      </c>
      <c r="BB62" s="234">
        <f t="shared" si="5"/>
        <v>0</v>
      </c>
      <c r="BC62" s="234">
        <f t="shared" si="6"/>
        <v>0</v>
      </c>
      <c r="BD62" s="234">
        <f t="shared" si="7"/>
        <v>0</v>
      </c>
      <c r="BE62" s="234">
        <f t="shared" si="8"/>
        <v>0</v>
      </c>
      <c r="BF62" s="234">
        <f t="shared" si="9"/>
        <v>0</v>
      </c>
      <c r="BG62" s="234">
        <f t="shared" si="10"/>
        <v>0</v>
      </c>
      <c r="BH62" s="234">
        <f t="shared" si="11"/>
        <v>0</v>
      </c>
      <c r="BI62" s="238">
        <f t="shared" si="12"/>
        <v>0</v>
      </c>
      <c r="BJ62" s="236"/>
      <c r="BK62" s="236"/>
      <c r="BL62" s="237"/>
    </row>
    <row r="63" spans="1:64" ht="15.75" customHeight="1" x14ac:dyDescent="0.25">
      <c r="A63" s="129">
        <v>52</v>
      </c>
      <c r="B63" s="57"/>
      <c r="C63" s="57"/>
      <c r="D63" s="36"/>
      <c r="E63" s="36"/>
      <c r="F63" s="242"/>
      <c r="G63" s="37">
        <v>1</v>
      </c>
      <c r="H63" s="58">
        <v>0</v>
      </c>
      <c r="I63" s="59">
        <v>0</v>
      </c>
      <c r="J63" s="60">
        <v>0</v>
      </c>
      <c r="K63" s="52">
        <v>1</v>
      </c>
      <c r="L63" s="39">
        <v>0</v>
      </c>
      <c r="M63" s="39">
        <v>0</v>
      </c>
      <c r="N63" s="39">
        <v>0</v>
      </c>
      <c r="O63" s="39">
        <v>0</v>
      </c>
      <c r="P63" s="35">
        <f>IF('umowa o pracę'!$E$7=2020,ROUND(IF($L63&gt;=2600,2600*'umowa o pracę'!$E$8,$L63*'umowa o pracę'!$E$8),2),IF('umowa o pracę'!$E$7=2021,ROUND(IF($L63&gt;=2800,2800*'umowa o pracę'!$E$8,$L63*'umowa o pracę'!$E$8),2),0))</f>
        <v>0</v>
      </c>
      <c r="Q63" s="252">
        <f>IF(IF(IF(AND($K63=1,$I63&gt;0),ROUND(IF($L63+$M63&gt;=2600,2600*'umowa o pracę'!$E$8,($L63+$M63)*'umowa o pracę'!$E$8),2)+IF($M63=0,ROUND(IF($L63&gt;2600,ROUND($O63/$L63*2600,2),$O63)*'umowa o pracę'!$E$8,2),ROUND(IF($L63&gt;2600,ROUND($O63/$L63*2600,2),$O63)*'umowa o pracę'!$E$8,2)),ROUND(IF($L63+$M63&gt;=2600,2600*'umowa o pracę'!$E$8,($L63+$M63)*'umowa o pracę'!$E$8),2)-IF($M63=0,ROUND(ROUND(IF($L63&gt;2600,ROUND($N63/$L63*2600,2),$N63),2)*'umowa o pracę'!$E$8,2),IF($M63&gt;0,IF($L63+$M63&lt;2600,ROUND(ROUND($N63+ROUND($M63*9%,2),2)*'umowa o pracę'!$E$8,2),IF(AND($L63+$M63&gt;=2600,$M63&lt;2600,$L63&lt;2600),ROUND((ROUND(((2600-$M63)/$L63)*$N63,2)+ROUND($M63*9%,2))*'umowa o pracę'!$E$8,2),IF(AND($L63+$M63&gt;=2600,$M63&gt;=2600),ROUND((ROUND(2600*9%,2))*'umowa o pracę'!$E$8,2),IF(AND($L63+$M63&gt;=2600,$L63&gt;=2600,$M63&lt;2600),ROUND((ROUND($M63*9%,2)+ROUND(((2600-$M63)/$L63)*$N63,2))*'umowa o pracę'!$E$8,2),0)))),0)))&gt;$J63,$J63,IF(AND($K63=1,$I63&gt;0),ROUND(IF($L63+$M63&gt;=2600,2600*'umowa o pracę'!$E$8,($L63+$M63)*'umowa o pracę'!$E$8),2)+IF($M63=0,ROUND(IF($L63&gt;2600,ROUND($O63/$L63*2600,2),$O63)*'umowa o pracę'!$E$8,2),ROUND(IF($L63&gt;2600,ROUND($O63/$L63*2600,2),$O63)*'umowa o pracę'!$E$8,2)),ROUND(IF($L63+$M63&gt;=2600,2600*'umowa o pracę'!$E$8,($L63+$M63)*'umowa o pracę'!$E$8),2)-IF($M63=0,ROUND(ROUND(IF($L63&gt;2600,ROUND($N63/$L63*2600,2),$N63),2)*'umowa o pracę'!$E$8,2),IF($M63&gt;0,IF($L63+$M63&lt;2600,ROUND(ROUND($N63+ROUND($M63*9%,2),2)*'umowa o pracę'!$E$8,2),IF(AND($L63+$M63&gt;=2600,$M63&lt;2600,$L63&lt;2600),ROUND((ROUND(((2600-$M63)/$L63)*$N63,2)+ROUND($M63*9%,2))*'umowa o pracę'!$E$8,2),IF(AND($L63+$M63&gt;=2600,$M63&gt;=2600),ROUND((ROUND(2600*9%,2))*'umowa o pracę'!$E$8,2),IF(AND($L63+$M63&gt;=2600,$L63&gt;=2600,$M63&lt;2600),ROUND((ROUND($M63*9%,2)+ROUND(((2600-$M63)/$L63)*$N63,2))*'umowa o pracę'!$E$8,2),0)))),0))))&gt;$J63,$J63,IF(IF(AND($K63=1,$I63&gt;0),ROUND(IF($L63+$M63&gt;=2600,2600*'umowa o pracę'!$E$8,($L63+$M63)*'umowa o pracę'!$E$8),2)+IF($M63=0,ROUND(IF($L63&gt;2600,ROUND($O63/$L63*2600,2),$O63)*'umowa o pracę'!$E$8,2),ROUND(IF($L63&gt;2600,ROUND($O63/$L63*2600,2),$O63)*'umowa o pracę'!$E$8,2)),ROUND(IF($L63+$M63&gt;=2600,2600*'umowa o pracę'!$E$8,($L63+$M63)*'umowa o pracę'!$E$8),2)-IF($M63=0,ROUND(ROUND(IF($L63&gt;2600,ROUND($N63/$L63*2600,2),$N63),2)*'umowa o pracę'!$E$8,2),IF($M63&gt;0,IF($L63+$M63&lt;2600,ROUND(ROUND($N63+ROUND($M63*9%,2),2)*'umowa o pracę'!$E$8,2),IF(AND($L63+$M63&gt;=2600,$M63&lt;2600,$L63&lt;2600),ROUND((ROUND(((2600-$M63)/$L63)*$N63,2)+ROUND($M63*9%,2))*'umowa o pracę'!$E$8,2),IF(AND($L63+$M63&gt;=2600,$M63&gt;=2600),ROUND((ROUND(2600*9%,2))*'umowa o pracę'!$E$8,2),IF(AND($L63+$M63&gt;=2600,$L63&gt;=2600,$M63&lt;2600),ROUND((ROUND($M63*9%,2)+ROUND(((2600-$M63)/$L63)*$N63,2))*'umowa o pracę'!$E$8,2),0)))),0)))&gt;$J63,$J63,IF(AND($K63=1,$I63&gt;0),ROUND(IF($L63+$M63&gt;=2600,2600*'umowa o pracę'!$E$8,($L63+$M63)*'umowa o pracę'!$E$8),2)+IF($M63=0,ROUND(IF($L63&gt;2600,ROUND($O63/$L63*2600,2),$O63)*'umowa o pracę'!$E$8,2),ROUND(IF($L63&gt;2600,ROUND($O63/$L63*2600,2),$O63)*'umowa o pracę'!$E$8,2)),ROUND(IF($L63+$M63&gt;=2600,2600*'umowa o pracę'!$E$8,($L63+$M63)*'umowa o pracę'!$E$8),2)-IF(AND($M63=0,I63&gt;0),ROUND(ROUND(IF($L63&gt;2600,ROUND($N63/$L63*2600,2),$N63),2)*'umowa o pracę'!$E$8,2),IF($M63&gt;0,IF($L63+$M63&lt;2600,ROUND(ROUND($N63+ROUND($M63*9%,2),2)*'umowa o pracę'!$E$8,2),IF(AND($L63+$M63&gt;=2600,$M63&lt;2600,$L63&lt;2600),ROUND((ROUND(((2600-$M63)/$L63)*$N63,2)+ROUND($M63*9%,2))*'umowa o pracę'!$E$8,2),IF(AND($L63+$M63&gt;=2600,$M63&gt;=2600),ROUND((ROUND(2600*9%,2))*'umowa o pracę'!$E$8,2),IF(AND($L63+$M63&gt;=2600,$L63&gt;=2600,$M63&lt;2600),ROUND((ROUND($M63*9%,2)+ROUND(((2600-$M63)/$L63)*$N63,2))*'umowa o pracę'!$E$8,2),0)))),0)))))</f>
        <v>0</v>
      </c>
      <c r="R63" s="252">
        <f>IF(IF(IF(AND($K63=1,$I63&gt;0),ROUND(IF($L63+$M63&gt;=2800,2800*'umowa o pracę'!$E$8,($L63+$M63)*'umowa o pracę'!$E$8),2)+IF($M63=0,ROUND(IF($L63&gt;2800,ROUND($O63/$L63*2800,2),$O63)*'umowa o pracę'!$E$8,2),ROUND(IF($L63&gt;2800,ROUND($O63/$L63*2800,2),$O63)*'umowa o pracę'!$E$8,2)),ROUND(IF($L63+$M63&gt;=2800,2800*'umowa o pracę'!$E$8,($L63+$M63)*'umowa o pracę'!$E$8),2)-IF($M63=0,ROUND(ROUND(IF($L63&gt;2800,ROUND($N63/$L63*2800,2),$N63),2)*'umowa o pracę'!$E$8,2),IF($M63&gt;0,IF($L63+$M63&lt;2800,ROUND(ROUND($N63+ROUND($M63*9%,2),2)*'umowa o pracę'!$E$8,2),IF(AND($L63+$M63&gt;=2800,$M63&lt;2800,$L63&lt;2800),ROUND((ROUND(((2800-$M63)/$L63)*$N63,2)+ROUND($M63*9%,2))*'umowa o pracę'!$E$8,2),IF(AND($L63+$M63&gt;=2800,$M63&gt;=2800),ROUND((ROUND(2800*9%,2))*'umowa o pracę'!$E$8,2),IF(AND($L63+$M63&gt;=2800,$L63&gt;=2800,$M63&lt;2800),ROUND((ROUND($M63*9%,2)+ROUND(((2800-$M63)/$L63)*$N63,2))*'umowa o pracę'!$E$8,2),0)))),0)))&gt;$J63,$J63,IF(AND($K63=1,$I63&gt;0),ROUND(IF($L63+$M63&gt;=2800,2800*'umowa o pracę'!$E$8,($L63+$M63)*'umowa o pracę'!$E$8),2)+IF($M63=0,ROUND(IF($L63&gt;2800,ROUND($O63/$L63*2800,2),$O63)*'umowa o pracę'!$E$8,2),ROUND(IF($L63&gt;2800,ROUND($O63/$L63*2800,2),$O63)*'umowa o pracę'!$E$8,2)),ROUND(IF($L63+$M63&gt;=2800,2800*'umowa o pracę'!$E$8,($L63+$M63)*'umowa o pracę'!$E$8),2)-IF($M63=0,ROUND(ROUND(IF($L63&gt;2800,ROUND($N63/$L63*2800,2),$N63),2)*'umowa o pracę'!$E$8,2),IF($M63&gt;0,IF($L63+$M63&lt;2800,ROUND(ROUND($N63+ROUND($M63*9%,2),2)*'umowa o pracę'!$E$8,2),IF(AND($L63+$M63&gt;=2800,$M63&lt;2800,$L63&lt;2800),ROUND((ROUND(((2800-$M63)/$L63)*$N63,2)+ROUND($M63*9%,2))*'umowa o pracę'!$E$8,2),IF(AND($L63+$M63&gt;=2800,$M63&gt;=2800),ROUND((ROUND(2800*9%,2))*'umowa o pracę'!$E$8,2),IF(AND($L63+$M63&gt;=2800,$L63&gt;=2800,$M63&lt;2800),ROUND((ROUND($M63*9%,2)+ROUND(((2800-$M63)/$L63)*$N63,2))*'umowa o pracę'!$E$8,2),0)))),0))))&gt;$J63,$J63,IF(IF(AND($K63=1,$I63&gt;0),ROUND(IF($L63+$M63&gt;=2800,2800*'umowa o pracę'!$E$8,($L63+$M63)*'umowa o pracę'!$E$8),2)+IF($M63=0,ROUND(IF($L63&gt;2800,ROUND($O63/$L63*2800,2),$O63)*'umowa o pracę'!$E$8,2),ROUND(IF($L63&gt;2800,ROUND($O63/$L63*2800,2),$O63)*'umowa o pracę'!$E$8,2)),ROUND(IF($L63+$M63&gt;=2800,2800*'umowa o pracę'!$E$8,($L63+$M63)*'umowa o pracę'!$E$8),2)-IF($M63=0,ROUND(ROUND(IF($L63&gt;2800,ROUND($N63/$L63*2800,2),$N63),2)*'umowa o pracę'!$E$8,2),IF($M63&gt;0,IF($L63+$M63&lt;2800,ROUND(ROUND($N63+ROUND($M63*9%,2),2)*'umowa o pracę'!$E$8,2),IF(AND($L63+$M63&gt;=2800,$M63&lt;2800,$L63&lt;2800),ROUND((ROUND(((2800-$M63)/$L63)*$N63,2)+ROUND($M63*9%,2))*'umowa o pracę'!$E$8,2),IF(AND($L63+$M63&gt;=2800,$M63&gt;=2800),ROUND((ROUND(2800*9%,2))*'umowa o pracę'!$E$8,2),IF(AND($L63+$M63&gt;=2800,$L63&gt;=2800,$M63&lt;2800),ROUND((ROUND($M63*9%,2)+ROUND(((2800-$M63)/$L63)*$N63,2))*'umowa o pracę'!$E$8,2),0)))),0)))&gt;$J63,$J63,IF(AND($K63=1,$I63&gt;0),ROUND(IF($L63+$M63&gt;=2800,2800*'umowa o pracę'!$E$8,($L63+$M63)*'umowa o pracę'!$E$8),2)+IF($M63=0,ROUND(IF($L63&gt;2800,ROUND($O63/$L63*2800,2),$O63)*'umowa o pracę'!$E$8,2),ROUND(IF($L63&gt;2800,ROUND($O63/$L63*2800,2),$O63)*'umowa o pracę'!$E$8,2)),ROUND(IF($L63+$M63&gt;=2800,2800*'umowa o pracę'!$E$8,($L63+$M63)*'umowa o pracę'!$E$8),2)-IF(AND($M63=0,I63&gt;0),ROUND(ROUND(IF($L63&gt;2800,ROUND($N63/$L63*2800,2),$N63),2)*'umowa o pracę'!$E$8,2),IF($M63&gt;0,IF($L63+$M63&lt;2800,ROUND(ROUND($N63+ROUND($M63*9%,2),2)*'umowa o pracę'!$E$8,2),IF(AND($L63+$M63&gt;=2800,$M63&lt;2800,$L63&lt;2800),ROUND((ROUND(((2800-$M63)/$L63)*$N63,2)+ROUND($M63*9%,2))*'umowa o pracę'!$E$8,2),IF(AND($L63+$M63&gt;=2800,$M63&gt;=2800),ROUND((ROUND(2800*9%,2))*'umowa o pracę'!$E$8,2),IF(AND($L63+$M63&gt;=2800,$L63&gt;=2800,$M63&lt;2800),ROUND((ROUND($M63*9%,2)+ROUND(((2800-$M63)/$L63)*$N63,2))*'umowa o pracę'!$E$8,2),0)))),0)))))</f>
        <v>0</v>
      </c>
      <c r="S63" s="32">
        <f>IF('umowa o pracę'!$E$7=2020,IF(IF($K63=1,IF($M63=0,ROUND(IF($L63&gt;2600,ROUND($N63/$L63*2600,2),$N63)*'umowa o pracę'!$E$8,2),IF($L63+$M63&lt;2600,ROUND(ROUND($N63+ROUND($M63*9%,2),2)*'umowa o pracę'!$E$8,2),IF(AND($L63+$M63&gt;=2600,$L63&lt;2600),ROUND((ROUND($N63+ROUND((2600-$L63)*9%,2),2))*'umowa o pracę'!$E$8,2),IF(AND($L63+$M63&gt;=2600,$L63&gt;=2600),ROUND(ROUND($N63/$L63*2600,2)*'umowa o pracę'!$E$8,2),0)))),0)&gt;$H63,$H63,IF($K63=1,IF($M63=0,ROUND(IF($L63&gt;2600,ROUND($N63/$L63*2600,2),$N63)*'umowa o pracę'!$E$8,2),IF($L63+$M63&lt;2600,ROUND(ROUND($N63+ROUND($M63*9%,2),2)*'umowa o pracę'!$E$8,2),IF(AND($L63+$M63&gt;=2600,$L63&lt;2600),ROUND((ROUND($N63+ROUND((2600-$L63)*9%,2),2))*'umowa o pracę'!$E$8,2),IF(AND($L63+$M63&gt;=2600,$L63&gt;=2600),ROUND(ROUND($N63/$L63*2600,2)*'umowa o pracę'!$E$8,2),0)))),0)),IF('umowa o pracę'!$E$7=2021,IF(IF($K63=1,IF($M63=0,ROUND(IF($L63&gt;2800,ROUND($N63/$L63*2800,2),$N63)*'umowa o pracę'!$E$8,2),IF($L63+$M63&lt;2800,ROUND(ROUND($N63+ROUND($M63*9%,2),2)*'umowa o pracę'!$E$8,2),IF(AND($L63+$M63&gt;=2800,$L63&lt;2800),ROUND((ROUND($N63+ROUND((2800-$L63)*9%,2),2))*'umowa o pracę'!$E$8,2),IF(AND($L63+$M63&gt;=2800,$L63&gt;=2800),ROUND(ROUND($N63/$L63*2800,2)*'umowa o pracę'!$E$8,2),0)))),0)&gt;$H63,$H63,IF($K63=1,IF($M63=0,ROUND(IF($L63&gt;2800,ROUND($N63/$L63*2800,2),$N63)*'umowa o pracę'!$E$8,2),IF($L63+$M63&lt;2800,ROUND(ROUND($N63+ROUND($M63*9%,2),2)*'umowa o pracę'!$E$8,2),IF(AND($L63+$M63&gt;=2800,$L63&lt;2800),ROUND((ROUND($N63+ROUND((2800-$L63)*9%,2),2))*'umowa o pracę'!$E$8,2),IF(AND($L63+$M63&gt;=2800,$L63&gt;=2800),ROUND(ROUND($N63/$L63*2800,2)*'umowa o pracę'!$E$8,2),0)))),0)),0))</f>
        <v>0</v>
      </c>
      <c r="T63" s="32">
        <f>IF('umowa o pracę'!$E$7=2020,IF(IF($K63=1,IF($M63=0,ROUND(IF($L63&gt;2600,ROUND($O63/$L63*2600,2),$O63)*'umowa o pracę'!$E$8,2),ROUND(IF($L63&gt;2600,ROUND($O63/$L63*2600,2),$O63)*'umowa o pracę'!$E$8,2)),0)&gt;$I63,$I63,IF($K63=1,IF($M63=0,ROUND(IF($L63&gt;2600,ROUND($O63/$L63*2600,2),$O63)*'umowa o pracę'!$E$8,2),ROUND(IF($L63&gt;2600,ROUND($O63/$L63*2600,2),$O63)*'umowa o pracę'!$E$8,2)),0)),IF('umowa o pracę'!$E$7=2021,IF(IF($K63=1,IF($M63=0,ROUND(IF($L63&gt;2800,ROUND($O63/$L63*2800,2),$O63)*'umowa o pracę'!$E$8,2),ROUND(IF($L63&gt;2800,ROUND($O63/$L63*2800,2),$O63)*'umowa o pracę'!$E$8,2)),0)&gt;$I63,$I63,IF($K63=1,IF($M63=0,ROUND(IF($L63&gt;2800,ROUND($O63/$L63*2800,2),$O63)*'umowa o pracę'!$E$8,2),ROUND(IF($L63&gt;2800,ROUND($O63/$L63*2800,2),$O63)*'umowa o pracę'!$E$8,2)),0)),0))</f>
        <v>0</v>
      </c>
      <c r="U63" s="51">
        <f>IF('umowa o pracę'!$E$7=2020,$Q63,IF('umowa o pracę'!$E$7=2021,$R63,0))</f>
        <v>0</v>
      </c>
      <c r="V63" s="53">
        <f t="shared" si="0"/>
        <v>1</v>
      </c>
      <c r="W63" s="54">
        <f>IF('umowa o pracę'!$E$6&lt;2,0,$L63)</f>
        <v>0</v>
      </c>
      <c r="X63" s="54">
        <f>IF('umowa o pracę'!$E$6&lt;2,0,$M63)</f>
        <v>0</v>
      </c>
      <c r="Y63" s="55">
        <f>IF('umowa o pracę'!$E$6&lt;2,0,$N63)</f>
        <v>0</v>
      </c>
      <c r="Z63" s="55">
        <f>IF('umowa o pracę'!$E$6&lt;2,0,$O63)</f>
        <v>0</v>
      </c>
      <c r="AA63" s="32">
        <f>IF('umowa o pracę'!$E$7=2020,ROUND(IF($W63&gt;=2600,2600*'umowa o pracę'!$E$8,$W63*'umowa o pracę'!$E$8),2),IF('umowa o pracę'!$E$7=2021,ROUND(IF($W63&gt;=2800,2800*'umowa o pracę'!$E$8,$W63*'umowa o pracę'!$E$8),2),0))</f>
        <v>0</v>
      </c>
      <c r="AB63" s="32">
        <f>IF(IF(IF(AND($V63=1,$I63&gt;0),ROUND(IF($W63+$X63&gt;=2600,2600*'umowa o pracę'!$E$8,($W63+$X63)*'umowa o pracę'!$E$8),2)+IF($X63=0,ROUND(IF($W63&gt;2600,ROUND($Z63/$W63*2600,2),$Z63)*'umowa o pracę'!$E$8,2),ROUND(IF($W63&gt;2600,ROUND($Z63/$W63*2600,2),$Z63)*'umowa o pracę'!$E$8,2)),ROUND(IF($W63+$X63&gt;=2600,2600*'umowa o pracę'!$E$8,($W63+$X63)*'umowa o pracę'!$E$8),2)-IF($X63=0,ROUND(ROUND(IF($W63&gt;2600,ROUND($Y63/$W63*2600,2),$Y63),2)*'umowa o pracę'!$E$8,2),IF($X63&gt;0,IF($W63+$X63&lt;2600,ROUND(ROUND($Y63+ROUND($X63*9%,2),2)*'umowa o pracę'!$E$8,2),IF(AND($W63+$X63&gt;=2600,$X63&lt;2600,$W63&lt;2600),ROUND((ROUND(((2600-$X63)/$W63)*$Y63,2)+ROUND($X63*9%,2))*'umowa o pracę'!$E$8,2),IF(AND($W63+$X63&gt;=2600,$X63&gt;=2600),ROUND((ROUND(2600*9%,2))*'umowa o pracę'!$E$8,2),IF(AND($W63+$X63&gt;=2600,$W63&gt;=2600,$X63&lt;2600),ROUND((ROUND($X63*9%,2)+ROUND(((2600-$X63)/$W63)*$Y63,2))*'umowa o pracę'!$E$8,2),0)))),0)))&gt;$J63,$J63,IF(AND($V63=1,$I63&gt;0),ROUND(IF($W63+$X63&gt;=2600,2600*'umowa o pracę'!$E$8,($W63+$X63)*'umowa o pracę'!$E$8),2)+IF($X63=0,ROUND(IF($W63&gt;2600,ROUND($Z63/$W63*2600,2),$Z63)*'umowa o pracę'!$E$8,2),ROUND(IF($W63&gt;2600,ROUND($Z63/$W63*2600,2),$Z63)*'umowa o pracę'!$E$8,2)),ROUND(IF($W63+$X63&gt;=2600,2600*'umowa o pracę'!$E$8,($W63+$X63)*'umowa o pracę'!$E$8),2)-IF($X63=0,ROUND(ROUND(IF($W63&gt;2600,ROUND($Y63/$W63*2600,2),$Y63),2)*'umowa o pracę'!$E$8,2),IF($X63&gt;0,IF($W63+$X63&lt;2600,ROUND(ROUND($Y63+ROUND($X63*9%,2),2)*'umowa o pracę'!$E$8,2),IF(AND($W63+$X63&gt;=2600,$X63&lt;2600,$W63&lt;2600),ROUND((ROUND(((2600-$X63)/$W63)*$Y63,2)+ROUND($X63*9%,2))*'umowa o pracę'!$E$8,2),IF(AND($W63+$X63&gt;=2600,$X63&gt;=2600),ROUND((ROUND(2600*9%,2))*'umowa o pracę'!$E$8,2),IF(AND($W63+$X63&gt;=2600,$W63&gt;=2600,$X63&lt;2600),ROUND((ROUND($X63*9%,2)+ROUND(((2600-$X63)/$W63)*$Y63,2))*'umowa o pracę'!$E$8,2),0)))),0))))&gt;$J63,$J63,IF(IF(AND($V63=1,$I63&gt;0),ROUND(IF($W63+$X63&gt;=2600,2600*'umowa o pracę'!$E$8,($W63+$X63)*'umowa o pracę'!$E$8),2)+IF($X63=0,ROUND(IF($W63&gt;2600,ROUND($Z63/$W63*2600,2),$Z63)*'umowa o pracę'!$E$8,2),ROUND(IF($W63&gt;2600,ROUND($Z63/$W63*2600,2),$Z63)*'umowa o pracę'!$E$8,2)),ROUND(IF($W63+$X63&gt;=2600,2600*'umowa o pracę'!$E$8,($W63+$X63)*'umowa o pracę'!$E$8),2)-IF($X63=0,ROUND(ROUND(IF($W63&gt;2600,ROUND($Y63/$W63*2600,2),$Y63),2)*'umowa o pracę'!$E$8,2),IF($X63&gt;0,IF($W63+$X63&lt;2600,ROUND(ROUND($Y63+ROUND($X63*9%,2),2)*'umowa o pracę'!$E$8,2),IF(AND($W63+$X63&gt;=2600,$X63&lt;2600,$W63&lt;2600),ROUND((ROUND(((2600-$X63)/$W63)*$Y63,2)+ROUND($X63*9%,2))*'umowa o pracę'!$E$8,2),IF(AND($W63+$X63&gt;=2600,$X63&gt;=2600),ROUND((ROUND(2600*9%,2))*'umowa o pracę'!$E$8,2),IF(AND($W63+$X63&gt;=2600,$W63&gt;=2600,$X63&lt;2600),ROUND((ROUND($X63*9%,2)+ROUND(((2600-$X63)/$W63)*$Y63,2))*'umowa o pracę'!$E$8,2),0)))),0)))&gt;$J63,$J63,IF(AND($V63=1,$I63&gt;0),ROUND(IF($W63+$X63&gt;=2600,2600*'umowa o pracę'!$E$8,($W63+$X63)*'umowa o pracę'!$E$8),2)+IF($X63=0,ROUND(IF($W63&gt;2600,ROUND($Z63/$W63*2600,2),$Z63)*'umowa o pracę'!$E$8,2),ROUND(IF($W63&gt;2600,ROUND($Z63/$W63*2600,2),$Z63)*'umowa o pracę'!$E$8,2)),ROUND(IF($W63+$X63&gt;=2600,2600*'umowa o pracę'!$E$8,($W63+$X63)*'umowa o pracę'!$E$8),2)-IF(AND($X63=0,I63&gt;0),ROUND(ROUND(IF($W63&gt;2600,ROUND($Y63/$W63*2600,2),$Y63),2)*'umowa o pracę'!$E$8,2),IF($X63&gt;0,IF($W63+$X63&lt;2600,ROUND(ROUND($Y63+ROUND($X63*9%,2),2)*'umowa o pracę'!$E$8,2),IF(AND($W63+$X63&gt;=2600,$X63&lt;2600,$W63&lt;2600),ROUND((ROUND(((2600-$X63)/$W63)*$Y63,2)+ROUND($X63*9%,2))*'umowa o pracę'!$E$8,2),IF(AND($W63+$X63&gt;=2600,$X63&gt;=2600),ROUND((ROUND(2600*9%,2))*'umowa o pracę'!$E$8,2),IF(AND($W63+$X63&gt;=2600,$W63&gt;=2600,$X63&lt;2600),ROUND((ROUND($X63*9%,2)+ROUND(((2600-$X63)/$W63)*$Y63,2))*'umowa o pracę'!$E$8,2),0)))),0)))))</f>
        <v>0</v>
      </c>
      <c r="AC63" s="32">
        <f>IF(IF(IF(AND($V63=1,$I63&gt;0),ROUND(IF($W63+$X63&gt;=2800,2800*'umowa o pracę'!$E$8,($W63+$X63)*'umowa o pracę'!$E$8),2)+IF($X63=0,ROUND(IF($W63&gt;2800,ROUND($Z63/$W63*2800,2),$Z63)*'umowa o pracę'!$E$8,2),ROUND(IF($W63&gt;2800,ROUND($Z63/$W63*2800,2),$Z63)*'umowa o pracę'!$E$8,2)),ROUND(IF($W63+$X63&gt;=2800,2800*'umowa o pracę'!$E$8,($W63+$X63)*'umowa o pracę'!$E$8),2)-IF($X63=0,ROUND(ROUND(IF($W63&gt;2800,ROUND($Y63/$W63*2800,2),$Y63),2)*'umowa o pracę'!$E$8,2),IF($X63&gt;0,IF($W63+$X63&lt;2800,ROUND(ROUND($Y63+ROUND($X63*9%,2),2)*'umowa o pracę'!$E$8,2),IF(AND($W63+$X63&gt;=2800,$X63&lt;2800,$W63&lt;2800),ROUND((ROUND(((2800-$X63)/$W63)*$Y63,2)+ROUND($X63*9%,2))*'umowa o pracę'!$E$8,2),IF(AND($W63+$X63&gt;=2800,$X63&gt;=2800),ROUND((ROUND(2800*9%,2))*'umowa o pracę'!$E$8,2),IF(AND($W63+$X63&gt;=2800,$W63&gt;=2800,$X63&lt;2800),ROUND((ROUND($X63*9%,2)+ROUND(((2800-$X63)/$W63)*$Y63,2))*'umowa o pracę'!$E$8,2),0)))),0)))&gt;$J63,$J63,IF(AND($V63=1,$I63&gt;0),ROUND(IF($W63+$X63&gt;=2800,2800*'umowa o pracę'!$E$8,($W63+$X63)*'umowa o pracę'!$E$8),2)+IF($X63=0,ROUND(IF($W63&gt;2800,ROUND($Z63/$W63*2800,2),$Z63)*'umowa o pracę'!$E$8,2),ROUND(IF($W63&gt;2800,ROUND($Z63/$W63*2800,2),$Z63)*'umowa o pracę'!$E$8,2)),ROUND(IF($W63+$X63&gt;=2800,2800*'umowa o pracę'!$E$8,($W63+$X63)*'umowa o pracę'!$E$8),2)-IF($X63=0,ROUND(ROUND(IF($W63&gt;2800,ROUND($Y63/$W63*2800,2),$Y63),2)*'umowa o pracę'!$E$8,2),IF($X63&gt;0,IF($W63+$X63&lt;2800,ROUND(ROUND($Y63+ROUND($X63*9%,2),2)*'umowa o pracę'!$E$8,2),IF(AND($W63+$X63&gt;=2800,$X63&lt;2800,$W63&lt;2800),ROUND((ROUND(((2800-$X63)/$W63)*$Y63,2)+ROUND($X63*9%,2))*'umowa o pracę'!$E$8,2),IF(AND($W63+$X63&gt;=2800,$X63&gt;=2800),ROUND((ROUND(2800*9%,2))*'umowa o pracę'!$E$8,2),IF(AND($W63+$X63&gt;=2800,$W63&gt;=2800,$X63&lt;2800),ROUND((ROUND($X63*9%,2)+ROUND(((2800-$X63)/$W63)*$Y63,2))*'umowa o pracę'!$E$8,2),0)))),0))))&gt;$J63,$J63,IF(IF(AND($V63=1,$I63&gt;0),ROUND(IF($W63+$X63&gt;=2800,2800*'umowa o pracę'!$E$8,($W63+$X63)*'umowa o pracę'!$E$8),2)+IF($X63=0,ROUND(IF($W63&gt;2800,ROUND($Z63/$W63*2800,2),$Z63)*'umowa o pracę'!$E$8,2),ROUND(IF($W63&gt;2800,ROUND($Z63/$W63*2800,2),$Z63)*'umowa o pracę'!$E$8,2)),ROUND(IF($W63+$X63&gt;=2800,2800*'umowa o pracę'!$E$8,($W63+$X63)*'umowa o pracę'!$E$8),2)-IF($X63=0,ROUND(ROUND(IF($W63&gt;2800,ROUND($Y63/$W63*2800,2),$Y63),2)*'umowa o pracę'!$E$8,2),IF($X63&gt;0,IF($W63+$X63&lt;2800,ROUND(ROUND($Y63+ROUND($X63*9%,2),2)*'umowa o pracę'!$E$8,2),IF(AND($W63+$X63&gt;=2800,$X63&lt;2800,$W63&lt;2800),ROUND((ROUND(((2800-$X63)/$W63)*$Y63,2)+ROUND($X63*9%,2))*'umowa o pracę'!$E$8,2),IF(AND($W63+$X63&gt;=2800,$X63&gt;=2800),ROUND((ROUND(2800*9%,2))*'umowa o pracę'!$E$8,2),IF(AND($W63+$X63&gt;=2800,$W63&gt;=2800,$X63&lt;2800),ROUND((ROUND($X63*9%,2)+ROUND(((2800-$X63)/$W63)*$Y63,2))*'umowa o pracę'!$E$8,2),0)))),0)))&gt;$J63,$J63,IF(AND($V63=1,$I63&gt;0),ROUND(IF($W63+$X63&gt;=2800,2800*'umowa o pracę'!$E$8,($W63+$X63)*'umowa o pracę'!$E$8),2)+IF($X63=0,ROUND(IF($W63&gt;2800,ROUND($Z63/$W63*2800,2),$Z63)*'umowa o pracę'!$E$8,2),ROUND(IF($W63&gt;2800,ROUND($Z63/$W63*2800,2),$Z63)*'umowa o pracę'!$E$8,2)),ROUND(IF($W63+$X63&gt;=2800,2800*'umowa o pracę'!$E$8,($W63+$X63)*'umowa o pracę'!$E$8),2)-IF(AND($X63=0,I63&gt;0),ROUND(ROUND(IF($W63&gt;2800,ROUND($Y63/$W63*2800,2),$Y63),2)*'umowa o pracę'!$E$8,2),IF($X63&gt;0,IF($W63+$X63&lt;2800,ROUND(ROUND($Y63+ROUND($X63*9%,2),2)*'umowa o pracę'!$E$8,2),IF(AND($W63+$X63&gt;=2800,$X63&lt;2800,$W63&lt;2800),ROUND((ROUND(((2800-$X63)/$W63)*$Y63,2)+ROUND($X63*9%,2))*'umowa o pracę'!$E$8,2),IF(AND($W63+$X63&gt;=2800,$X63&gt;=2800),ROUND((ROUND(2800*9%,2))*'umowa o pracę'!$E$8,2),IF(AND($W63+$X63&gt;=2800,$W63&gt;=2800,$X63&lt;2800),ROUND((ROUND($X63*9%,2)+ROUND(((2800-$X63)/$W63)*$Y63,2))*'umowa o pracę'!$E$8,2),0)))),0)))))</f>
        <v>0</v>
      </c>
      <c r="AD63" s="32">
        <f>IF('umowa o pracę'!$E$7=2020,IF(IF($V63=1,IF($X63=0,ROUND(IF($W63&gt;2600,ROUND($Y63/$W63*2600,2),$Y63)*'umowa o pracę'!$E$8,2),IF($W63+$X63&lt;2600,ROUND(ROUND($Y63+ROUND($X63*9%,2),2)*'umowa o pracę'!$E$8,2),IF(AND($W63+$X63&gt;=2600,$W63&lt;2600),ROUND((ROUND($Y63+ROUND((2600-$W63)*9%,2),2))*'umowa o pracę'!$E$8,2),IF(AND($W63+$X63&gt;=2600,$W63&gt;=2600),ROUND(ROUND($Y63/$W63*2600,2)*'umowa o pracę'!$E$8,2),0)))),0)&gt;$H63,$H63,IF($V63=1,IF($X63=0,ROUND(IF($W63&gt;2600,ROUND($Y63/$W63*2600,2),$Y63)*'umowa o pracę'!$E$8,2),IF($W63+$X63&lt;2600,ROUND(ROUND($Y63+ROUND($X63*9%,2),2)*'umowa o pracę'!$E$8,2),IF(AND($W63+$X63&gt;=2600,$W63&lt;2600),ROUND((ROUND($Y63+ROUND((2600-$W63)*9%,2),2))*'umowa o pracę'!$E$8,2),IF(AND($W63+$X63&gt;=2600,$W63&gt;=2600),ROUND(ROUND($Y63/$W63*2600,2)*'umowa o pracę'!$E$8,2),0)))),0)),IF('umowa o pracę'!$E$7=2021,IF(IF($V63=1,IF($X63=0,ROUND(IF($W63&gt;2800,ROUND($Y63/$W63*2800,2),$Y63)*'umowa o pracę'!$E$8,2),IF($W63+$X63&lt;2800,ROUND(ROUND($Y63+ROUND($X63*9%,2),2)*'umowa o pracę'!$E$8,2),IF(AND($W63+$X63&gt;=2800,$W63&lt;2800),ROUND((ROUND($Y63+ROUND((2800-$W63)*9%,2),2))*'umowa o pracę'!$E$8,2),IF(AND($W63+$X63&gt;=2800,$W63&gt;=2800),ROUND(ROUND($Y63/$W63*2800,2)*'umowa o pracę'!$E$8,2),0)))),0)&gt;$H63,$H63,IF($V63=1,IF($X63=0,ROUND(IF($W63&gt;2800,ROUND($Y63/$W63*2800,2),$Y63)*'umowa o pracę'!$E$8,2),IF($W63+$X63&lt;2800,ROUND(ROUND($Y63+ROUND($X63*9%,2),2)*'umowa o pracę'!$E$8,2),IF(AND($W63+$X63&gt;=2800,$W63&lt;2800),ROUND((ROUND($Y63+ROUND((2800-$W63)*9%,2),2))*'umowa o pracę'!$E$8,2),IF(AND($W63+$X63&gt;=2800,$W63&gt;=2800),ROUND(ROUND($Y63/$W63*2800,2)*'umowa o pracę'!$E$8,2),0)))),0)),0))</f>
        <v>0</v>
      </c>
      <c r="AE63" s="32">
        <f>IF('umowa o pracę'!$E$7=2020,IF(IF($V63=1,IF($X63=0,ROUND(IF($W63&gt;2600,ROUND($Z63/$W63*2600,2),$Z63)*'umowa o pracę'!$E$8,2),ROUND(IF($W63&gt;2600,ROUND($Z63/$W63*2600,2),$Z63)*'umowa o pracę'!$E$8,2)),0)&gt;$I63,$I63,IF($V63=1,IF($X63=0,ROUND(IF($W63&gt;2600,ROUND($Z63/$W63*2600,2),$Z63)*'umowa o pracę'!$E$8,2),ROUND(IF($W63&gt;2600,ROUND($Z63/$W63*2600,2),$Z63)*'umowa o pracę'!$E$8,2)),0)),IF('umowa o pracę'!$E$7=2021,IF(IF($V63=1,IF($X63=0,ROUND(IF($W63&gt;2800,ROUND($Z63/$W63*2800,2),$Z63)*'umowa o pracę'!$E$8,2),ROUND(IF($W63&gt;2800,ROUND($Z63/$W63*2800,2),$Z63)*'umowa o pracę'!$E$8,2)),0)&gt;$I63,$I63,IF($V63=1,IF($X63=0,ROUND(IF($W63&gt;2800,ROUND($Z63/$W63*2800,2),$Z63)*'umowa o pracę'!$E$8,2),ROUND(IF($W63&gt;2800,ROUND($Z63/$W63*2800,2),$Z63)*'umowa o pracę'!$E$8,2)),0)),0))</f>
        <v>0</v>
      </c>
      <c r="AF63" s="56">
        <f>IF('umowa o pracę'!$E$7=2020,$AB63,IF('umowa o pracę'!$E$7=2021,$AC63,0))</f>
        <v>0</v>
      </c>
      <c r="AG63" s="53">
        <f t="shared" si="1"/>
        <v>1</v>
      </c>
      <c r="AH63" s="39">
        <f>IF('umowa o pracę'!$E$6&lt;3,0,$L63)</f>
        <v>0</v>
      </c>
      <c r="AI63" s="39">
        <f>IF('umowa o pracę'!$E$6&lt;3,0,$M63)</f>
        <v>0</v>
      </c>
      <c r="AJ63" s="55">
        <f>IF('umowa o pracę'!$E$6&lt;3,0,$N63)</f>
        <v>0</v>
      </c>
      <c r="AK63" s="55">
        <f>IF('umowa o pracę'!$E$6&lt;3,0,$O63)</f>
        <v>0</v>
      </c>
      <c r="AL63" s="32">
        <f>IF('umowa o pracę'!$E$7=2020,ROUND(IF($AH63&gt;=2600,2600*'umowa o pracę'!$E$8,$AH63*'umowa o pracę'!$E$8),2),IF('umowa o pracę'!$E$7=2021,ROUND(IF($AH63&gt;=2800,2800*'umowa o pracę'!$E$8,$AH63*'umowa o pracę'!$E$8),2),0))</f>
        <v>0</v>
      </c>
      <c r="AM63" s="32">
        <f>IF(IF(IF(AND($AG63=1,$I63&gt;0),ROUND(IF($AH63+$AI63&gt;=2600,2600*'umowa o pracę'!$E$8,($AH63+$AI63)*'umowa o pracę'!$E$8),2)+IF($AI63=0,ROUND(IF($AH63&gt;2600,ROUND($AK63/$AH63*2600,2),$AK63)*'umowa o pracę'!$E$8,2),ROUND(IF($AH63&gt;2600,ROUND($AK63/$AH63*2600,2),$AK63)*'umowa o pracę'!$E$8,2)),ROUND(IF($AH63+$AI63&gt;=2600,2600*'umowa o pracę'!$E$8,($AH63+$AI63)*'umowa o pracę'!$E$8),2)-IF($AI63=0,ROUND(ROUND(IF($AH63&gt;2600,ROUND($AJ63/$AH63*2600,2),$AJ63),2)*'umowa o pracę'!$E$8,2),IF($AI63&gt;0,IF($AH63+$AI63&lt;2600,ROUND(ROUND($AJ63+ROUND($AI63*9%,2),2)*'umowa o pracę'!$E$8,2),IF(AND($AH63+$AI63&gt;=2600,$AI63&lt;2600,$AH63&lt;2600),ROUND((ROUND(((2600-$AI63)/$AH63)*$AJ63,2)+ROUND($AI63*9%,2))*'umowa o pracę'!$E$8,2),IF(AND($AH63+$AI63&gt;=2600,$AI63&gt;=2600),ROUND((ROUND(2600*9%,2))*'umowa o pracę'!$E$8,2),IF(AND($AH63+$AI63&gt;=2600,$AH63&gt;=2600,$AI63&lt;2600),ROUND((ROUND($AI63*9%,2)+ROUND(((2600-$AI63)/$AH63)*$AJ63,2))*'umowa o pracę'!$E$8,2),0)))),0)))&gt;$J63,$J63,IF(AND($AG63=1,$I63&gt;0),ROUND(IF($AH63+$AI63&gt;=2600,2600*'umowa o pracę'!$E$8,($AH63+$AI63)*'umowa o pracę'!$E$8),2)+IF($AI63=0,ROUND(IF($AH63&gt;2600,ROUND($AK63/$AH63*2600,2),$AK63)*'umowa o pracę'!$E$8,2),ROUND(IF($AH63&gt;2600,ROUND($AK63/$AH63*2600,2),$AK63)*'umowa o pracę'!$E$8,2)),ROUND(IF($AH63+$AI63&gt;=2600,2600*'umowa o pracę'!$E$8,($AH63+$AI63)*'umowa o pracę'!$E$8),2)-IF($AI63=0,ROUND(ROUND(IF($AH63&gt;2600,ROUND($AJ63/$AH63*2600,2),$AJ63),2)*'umowa o pracę'!$E$8,2),IF($AI63&gt;0,IF($AH63+$AI63&lt;2600,ROUND(ROUND($AJ63+ROUND($AI63*9%,2),2)*'umowa o pracę'!$E$8,2),IF(AND($AH63+$AI63&gt;=2600,$AI63&lt;2600,$AH63&lt;2600),ROUND((ROUND(((2600-$AI63)/$AH63)*$AJ63,2)+ROUND($AI63*9%,2))*'umowa o pracę'!$E$8,2),IF(AND($AH63+$AI63&gt;=2600,$AI63&gt;=2600),ROUND((ROUND(2600*9%,2))*'umowa o pracę'!$E$8,2),IF(AND($AH63+$AI63&gt;=2600,$AH63&gt;=2600,$AI63&lt;2600),ROUND((ROUND($AI63*9%,2)+ROUND(((2600-$AI63)/$AH63)*$AJ63,2))*'umowa o pracę'!$E$8,2),0)))),0))))&gt;$J63,$J63,IF(IF(AND($AG63=1,$I63&gt;0),ROUND(IF($AH63+$AI63&gt;=2600,2600*'umowa o pracę'!$E$8,($AH63+$AI63)*'umowa o pracę'!$E$8),2)+IF($AI63=0,ROUND(IF($AH63&gt;2600,ROUND($AK63/$AH63*2600,2),$AK63)*'umowa o pracę'!$E$8,2),ROUND(IF($AH63&gt;2600,ROUND($AK63/$AH63*2600,2),$AK63)*'umowa o pracę'!$E$8,2)),ROUND(IF($AH63+$AI63&gt;=2600,2600*'umowa o pracę'!$E$8,($AH63+$AI63)*'umowa o pracę'!$E$8),2)-IF($AI63=0,ROUND(ROUND(IF($AH63&gt;2600,ROUND($AJ63/$AH63*2600,2),$AJ63),2)*'umowa o pracę'!$E$8,2),IF($AI63&gt;0,IF($AH63+$AI63&lt;2600,ROUND(ROUND($AJ63+ROUND($AI63*9%,2),2)*'umowa o pracę'!$E$8,2),IF(AND($AH63+$AI63&gt;=2600,$AI63&lt;2600,$AH63&lt;2600),ROUND((ROUND(((2600-$AI63)/$AH63)*$AJ63,2)+ROUND($AI63*9%,2))*'umowa o pracę'!$E$8,2),IF(AND($AH63+$AI63&gt;=2600,$AI63&gt;=2600),ROUND((ROUND(2600*9%,2))*'umowa o pracę'!$E$8,2),IF(AND($AH63+$AI63&gt;=2600,$AH63&gt;=2600,$AI63&lt;2600),ROUND((ROUND($AI63*9%,2)+ROUND(((2600-$AI63)/$AH63)*$AJ63,2))*'umowa o pracę'!$E$8,2),0)))),0)))&gt;$J63,$J63,IF(AND($AG63=1,$I63&gt;0),ROUND(IF($AH63+$AI63&gt;=2600,2600*'umowa o pracę'!$E$8,($AH63+$AI63)*'umowa o pracę'!$E$8),2)+IF($AI63=0,ROUND(IF($AH63&gt;2600,ROUND($AK63/$AH63*2600,2),$AK63)*'umowa o pracę'!$E$8,2),ROUND(IF($AH63&gt;2600,ROUND($AK63/$AH63*2600,2),$AK63)*'umowa o pracę'!$E$8,2)),ROUND(IF($AH63+$AI63&gt;=2600,2600*'umowa o pracę'!$E$8,($AH63+$AI63)*'umowa o pracę'!$E$8),2)-IF(AND($AI63=0,I63&gt;0),ROUND(ROUND(IF($AH63&gt;2600,ROUND($AJ63/$AH63*2600,2),$AJ63),2)*'umowa o pracę'!$E$8,2),IF($AI63&gt;0,IF($AH63+$AI63&lt;2600,ROUND(ROUND($AJ63+ROUND($AI63*9%,2),2)*'umowa o pracę'!$E$8,2),IF(AND($AH63+$AI63&gt;=2600,$AI63&lt;2600,$AH63&lt;2600),ROUND((ROUND(((2600-$AI63)/$AH63)*$AJ63,2)+ROUND($AI63*9%,2))*'umowa o pracę'!$E$8,2),IF(AND($AH63+$AI63&gt;=2600,$AI63&gt;=2600),ROUND((ROUND(2600*9%,2))*'umowa o pracę'!$E$8,2),IF(AND($AH63+$AI63&gt;=2600,$AH63&gt;=2600,$AI63&lt;2600),ROUND((ROUND($AI63*9%,2)+ROUND(((2600-$AI63)/$AH63)*$AJ63,2))*'umowa o pracę'!$E$8,2),0)))),0)))))</f>
        <v>0</v>
      </c>
      <c r="AN63" s="32">
        <f>IF(IF(IF(AND($AG63=1,$I63&gt;0),ROUND(IF($AH63+$AI63&gt;=2800,2800*'umowa o pracę'!$E$8,($AH63+$AI63)*'umowa o pracę'!$E$8),2)+IF($AI63=0,ROUND(IF($AH63&gt;2800,ROUND($AK63/$AH63*2800,2),$AK63)*'umowa o pracę'!$E$8,2),ROUND(IF($AH63&gt;2800,ROUND($AK63/$AH63*2800,2),$AK63)*'umowa o pracę'!$E$8,2)),ROUND(IF($AH63+$AI63&gt;=2800,2800*'umowa o pracę'!$E$8,($AH63+$AI63)*'umowa o pracę'!$E$8),2)-IF($AI63=0,ROUND(ROUND(IF($AH63&gt;2800,ROUND($AJ63/$AH63*2800,2),$AJ63),2)*'umowa o pracę'!$E$8,2),IF($AI63&gt;0,IF($AH63+$AI63&lt;2800,ROUND(ROUND($AJ63+ROUND($AI63*9%,2),2)*'umowa o pracę'!$E$8,2),IF(AND($AH63+$AI63&gt;=2800,$AI63&lt;2800,$AH63&lt;2800),ROUND((ROUND(((2800-$AI63)/$AH63)*$AJ63,2)+ROUND($AI63*9%,2))*'umowa o pracę'!$E$8,2),IF(AND($AH63+$AI63&gt;=2800,$AI63&gt;=2800),ROUND((ROUND(2800*9%,2))*'umowa o pracę'!$E$8,2),IF(AND($AH63+$AI63&gt;=2800,$AH63&gt;=2800,$AI63&lt;2800),ROUND((ROUND($AI63*9%,2)+ROUND(((2800-$AI63)/$AH63)*$AJ63,2))*'umowa o pracę'!$E$8,2),0)))),0)))&gt;$J63,$J63,IF(AND($AG63=1,$I63&gt;0),ROUND(IF($AH63+$AI63&gt;=2800,2800*'umowa o pracę'!$E$8,($AH63+$AI63)*'umowa o pracę'!$E$8),2)+IF($AI63=0,ROUND(IF($AH63&gt;2800,ROUND($AK63/$AH63*2800,2),$AK63)*'umowa o pracę'!$E$8,2),ROUND(IF($AH63&gt;2800,ROUND($AK63/$AH63*2800,2),$AK63)*'umowa o pracę'!$E$8,2)),ROUND(IF($AH63+$AI63&gt;=2800,2800*'umowa o pracę'!$E$8,($AH63+$AI63)*'umowa o pracę'!$E$8),2)-IF($AI63=0,ROUND(ROUND(IF($AH63&gt;2800,ROUND($AJ63/$AH63*2800,2),$AJ63),2)*'umowa o pracę'!$E$8,2),IF($AI63&gt;0,IF($AH63+$AI63&lt;2800,ROUND(ROUND($AJ63+ROUND($AI63*9%,2),2)*'umowa o pracę'!$E$8,2),IF(AND($AH63+$AI63&gt;=2800,$AI63&lt;2800,$AH63&lt;2800),ROUND((ROUND(((2800-$AI63)/$AH63)*$AJ63,2)+ROUND($AI63*9%,2))*'umowa o pracę'!$E$8,2),IF(AND($AH63+$AI63&gt;=2800,$AI63&gt;=2800),ROUND((ROUND(2800*9%,2))*'umowa o pracę'!$E$8,2),IF(AND($AH63+$AI63&gt;=2800,$AH63&gt;=2800,$AI63&lt;2800),ROUND((ROUND($AI63*9%,2)+ROUND(((2800-$AI63)/$AH63)*$AJ63,2))*'umowa o pracę'!$E$8,2),0)))),0))))&gt;$J63,$J63,IF(IF(AND($AG63=1,$I63&gt;0),ROUND(IF($AH63+$AI63&gt;=2800,2800*'umowa o pracę'!$E$8,($AH63+$AI63)*'umowa o pracę'!$E$8),2)+IF($AI63=0,ROUND(IF($AH63&gt;2800,ROUND($AK63/$AH63*2800,2),$AK63)*'umowa o pracę'!$E$8,2),ROUND(IF($AH63&gt;2800,ROUND($AK63/$AH63*2800,2),$AK63)*'umowa o pracę'!$E$8,2)),ROUND(IF($AH63+$AI63&gt;=2800,2800*'umowa o pracę'!$E$8,($AH63+$AI63)*'umowa o pracę'!$E$8),2)-IF($AI63=0,ROUND(ROUND(IF($AH63&gt;2800,ROUND($AJ63/$AH63*2800,2),$AJ63),2)*'umowa o pracę'!$E$8,2),IF($AI63&gt;0,IF($AH63+$AI63&lt;2800,ROUND(ROUND($AJ63+ROUND($AI63*9%,2),2)*'umowa o pracę'!$E$8,2),IF(AND($AH63+$AI63&gt;=2800,$AI63&lt;2800,$AH63&lt;2800),ROUND((ROUND(((2800-$AI63)/$AH63)*$AJ63,2)+ROUND($AI63*9%,2))*'umowa o pracę'!$E$8,2),IF(AND($AH63+$AI63&gt;=2800,$AI63&gt;=2800),ROUND((ROUND(2800*9%,2))*'umowa o pracę'!$E$8,2),IF(AND($AH63+$AI63&gt;=2800,$AH63&gt;=2800,$AI63&lt;2800),ROUND((ROUND($AI63*9%,2)+ROUND(((2800-$AI63)/$AH63)*$AJ63,2))*'umowa o pracę'!$E$8,2),0)))),0)))&gt;$J63,$J63,IF(AND($AG63=1,$I63&gt;0),ROUND(IF($AH63+$AI63&gt;=2800,2800*'umowa o pracę'!$E$8,($AH63+$AI63)*'umowa o pracę'!$E$8),2)+IF($AI63=0,ROUND(IF($AH63&gt;2800,ROUND($AK63/$AH63*2800,2),$AK63)*'umowa o pracę'!$E$8,2),ROUND(IF($AH63&gt;2800,ROUND($AK63/$AH63*2800,2),$AK63)*'umowa o pracę'!$E$8,2)),ROUND(IF($AH63+$AI63&gt;=2800,2800*'umowa o pracę'!$E$8,($AH63+$AI63)*'umowa o pracę'!$E$8),2)-IF(AND($AI63=0,I63&gt;0),ROUND(ROUND(IF($AH63&gt;2800,ROUND($AJ63/$AH63*2800,2),$AJ63),2)*'umowa o pracę'!$E$8,2),IF($AI63&gt;0,IF($AH63+$AI63&lt;2800,ROUND(ROUND($AJ63+ROUND($AI63*9%,2),2)*'umowa o pracę'!$E$8,2),IF(AND($AH63+$AI63&gt;=2800,$AI63&lt;2800,$AH63&lt;2800),ROUND((ROUND(((2800-$AI63)/$AH63)*$AJ63,2)+ROUND($AI63*9%,2))*'umowa o pracę'!$E$8,2),IF(AND($AH63+$AI63&gt;=2800,$AI63&gt;=2800),ROUND((ROUND(2800*9%,2))*'umowa o pracę'!$E$8,2),IF(AND($AH63+$AI63&gt;=2800,$AH63&gt;=2800,$AI63&lt;2800),ROUND((ROUND($AI63*9%,2)+ROUND(((2800-$AI63)/$AH63)*$AJ63,2))*'umowa o pracę'!$E$8,2),0)))),0)))))</f>
        <v>0</v>
      </c>
      <c r="AO63" s="32">
        <f>IF('umowa o pracę'!$E$7=2020,IF(IF($AG63=1,IF($AI63=0,ROUND(IF($AH63&gt;2600,ROUND($AJ63/$AH63*2600,2),$AJ63)*'umowa o pracę'!$E$8,2),IF($AH63+$AI63&lt;2600,ROUND(ROUND($AJ63+ROUND($AI63*9%,2),2)*'umowa o pracę'!$E$8,2),IF(AND($AH63+$AI63&gt;=2600,$AH63&lt;2600),ROUND((ROUND($AJ63+ROUND((2600-$AH63)*9%,2),2))*'umowa o pracę'!$E$8,2),IF(AND($AH63+$AI63&gt;=2600,$AH63&gt;=2600),ROUND(ROUND($AJ63/$AH63*2600,2)*'umowa o pracę'!$E$8,2),0)))),0)&gt;$H63,$H63,IF($AG63=1,IF($AI63=0,ROUND(IF($AH63&gt;2600,ROUND($AJ63/$AH63*2600,2),$AJ63)*'umowa o pracę'!$E$8,2),IF($AH63+$AI63&lt;2600,ROUND(ROUND($AJ63+ROUND($AI63*9%,2),2)*'umowa o pracę'!$E$8,2),IF(AND($AH63+$AI63&gt;=2600,$AH63&lt;2600),ROUND((ROUND($AJ63+ROUND((2600-$AH63)*9%,2),2))*'umowa o pracę'!$E$8,2),IF(AND($AH63+$AI63&gt;=2600,$AH63&gt;=2600),ROUND(ROUND($AJ63/$AH63*2600,2)*'umowa o pracę'!$E$8,2),0)))),0)),IF('umowa o pracę'!$E$7=2021,IF(IF($AG63=1,IF($AI63=0,ROUND(IF($AH63&gt;2800,ROUND($AJ63/$AH63*2800,2),$AJ63)*'umowa o pracę'!$E$8,2),IF($AH63+$AI63&lt;2800,ROUND(ROUND($AJ63+ROUND($AI63*9%,2),2)*'umowa o pracę'!$E$8,2),IF(AND($AH63+$AI63&gt;=2800,$AH63&lt;2800),ROUND((ROUND($AJ63+ROUND((2800-$AH63)*9%,2),2))*'umowa o pracę'!$E$8,2),IF(AND($AH63+$AI63&gt;=2800,$AH63&gt;=2800),ROUND(ROUND($AJ63/$AH63*2800,2)*'umowa o pracę'!$E$8,2),0)))),0)&gt;$H63,$H63,IF($AG63=1,IF($AI63=0,ROUND(IF($AH63&gt;2800,ROUND($AJ63/$AH63*2800,2),$AJ63)*'umowa o pracę'!$E$8,2),IF($AH63+$AI63&lt;2800,ROUND(ROUND($AJ63+ROUND($AI63*9%,2),2)*'umowa o pracę'!$E$8,2),IF(AND($AH63+$AI63&gt;=2800,$AH63&lt;2800),ROUND((ROUND($AJ63+ROUND((2800-$AH63)*9%,2),2))*'umowa o pracę'!$E$8,2),IF(AND($AH63+$AI63&gt;=2800,$AH63&gt;=2800),ROUND(ROUND($AJ63/$AH63*2800,2)*'umowa o pracę'!$E$8,2),0)))),0)),0))</f>
        <v>0</v>
      </c>
      <c r="AP63" s="32">
        <f>IF('umowa o pracę'!$E$7=2020,IF(IF($AG63=1,IF($AI63=0,ROUND(IF($AH63&gt;2600,ROUND($AK63/$AH63*2600,2),$AK63)*'umowa o pracę'!$E$8,2),ROUND(IF($AH63&gt;2600,ROUND($AK63/$AH63*2600,2),$AK63)*'umowa o pracę'!$E$8,2)),0)&gt;$I63,$I63,IF($AG63=1,IF($AI63=0,ROUND(IF($AH63&gt;2600,ROUND($AK63/$AH63*2600,2),$AK63)*'umowa o pracę'!$E$8,2),ROUND(IF($AH63&gt;2600,ROUND($AK63/$AH63*2600,2),$AK63)*'umowa o pracę'!$E$8,2)),0)),IF('umowa o pracę'!$E$7=2021,IF(IF($AG63=1,IF($AI63=0,ROUND(IF($AH63&gt;2800,ROUND($AK63/$AH63*2800,2),$AK63)*'umowa o pracę'!$E$8,2),ROUND(IF($AH63&gt;2800,ROUND($AK63/$AH63*2800,2),$AK63)*'umowa o pracę'!$E$8,2)),0)&gt;$I63,$I63,IF($AG63=1,IF($AI63=0,ROUND(IF($AH63&gt;2800,ROUND($AK63/$AH63*2800,2),$AK63)*'umowa o pracę'!$E$8,2),ROUND(IF($AH63&gt;2800,ROUND($AK63/$AH63*2800,2),$AK63)*'umowa o pracę'!$E$8,2)),0)),0))</f>
        <v>0</v>
      </c>
      <c r="AQ63" s="56">
        <f>IF('umowa o pracę'!$E$7=2020,$AM63,IF('umowa o pracę'!$E$7=2021,$AN63,0))</f>
        <v>0</v>
      </c>
      <c r="AR63" s="33">
        <f>IF('umowa o pracę'!$E$7=0,0,U63+AF63+AQ63)</f>
        <v>0</v>
      </c>
      <c r="AS63" s="19"/>
      <c r="AT63" s="19"/>
      <c r="AU63" s="19"/>
      <c r="AV63" s="19"/>
      <c r="AW63" s="19"/>
      <c r="AX63" s="19">
        <f t="shared" si="2"/>
        <v>10</v>
      </c>
      <c r="AY63" s="19"/>
      <c r="AZ63" s="234">
        <f t="shared" si="3"/>
        <v>0</v>
      </c>
      <c r="BA63" s="234">
        <f t="shared" si="4"/>
        <v>0</v>
      </c>
      <c r="BB63" s="234">
        <f t="shared" si="5"/>
        <v>0</v>
      </c>
      <c r="BC63" s="234">
        <f t="shared" si="6"/>
        <v>0</v>
      </c>
      <c r="BD63" s="234">
        <f t="shared" si="7"/>
        <v>0</v>
      </c>
      <c r="BE63" s="234">
        <f t="shared" si="8"/>
        <v>0</v>
      </c>
      <c r="BF63" s="234">
        <f t="shared" si="9"/>
        <v>0</v>
      </c>
      <c r="BG63" s="234">
        <f t="shared" si="10"/>
        <v>0</v>
      </c>
      <c r="BH63" s="234">
        <f t="shared" si="11"/>
        <v>0</v>
      </c>
      <c r="BI63" s="238">
        <f t="shared" si="12"/>
        <v>0</v>
      </c>
      <c r="BJ63" s="236"/>
      <c r="BK63" s="236"/>
      <c r="BL63" s="237"/>
    </row>
    <row r="64" spans="1:64" ht="15.75" customHeight="1" x14ac:dyDescent="0.25">
      <c r="A64" s="129">
        <v>53</v>
      </c>
      <c r="B64" s="57"/>
      <c r="C64" s="57"/>
      <c r="D64" s="36"/>
      <c r="E64" s="36"/>
      <c r="F64" s="242"/>
      <c r="G64" s="37">
        <v>1</v>
      </c>
      <c r="H64" s="58">
        <v>0</v>
      </c>
      <c r="I64" s="59">
        <v>0</v>
      </c>
      <c r="J64" s="60">
        <v>0</v>
      </c>
      <c r="K64" s="52">
        <v>1</v>
      </c>
      <c r="L64" s="39">
        <v>0</v>
      </c>
      <c r="M64" s="39">
        <v>0</v>
      </c>
      <c r="N64" s="39">
        <v>0</v>
      </c>
      <c r="O64" s="39">
        <v>0</v>
      </c>
      <c r="P64" s="35">
        <f>IF('umowa o pracę'!$E$7=2020,ROUND(IF($L64&gt;=2600,2600*'umowa o pracę'!$E$8,$L64*'umowa o pracę'!$E$8),2),IF('umowa o pracę'!$E$7=2021,ROUND(IF($L64&gt;=2800,2800*'umowa o pracę'!$E$8,$L64*'umowa o pracę'!$E$8),2),0))</f>
        <v>0</v>
      </c>
      <c r="Q64" s="252">
        <f>IF(IF(IF(AND($K64=1,$I64&gt;0),ROUND(IF($L64+$M64&gt;=2600,2600*'umowa o pracę'!$E$8,($L64+$M64)*'umowa o pracę'!$E$8),2)+IF($M64=0,ROUND(IF($L64&gt;2600,ROUND($O64/$L64*2600,2),$O64)*'umowa o pracę'!$E$8,2),ROUND(IF($L64&gt;2600,ROUND($O64/$L64*2600,2),$O64)*'umowa o pracę'!$E$8,2)),ROUND(IF($L64+$M64&gt;=2600,2600*'umowa o pracę'!$E$8,($L64+$M64)*'umowa o pracę'!$E$8),2)-IF($M64=0,ROUND(ROUND(IF($L64&gt;2600,ROUND($N64/$L64*2600,2),$N64),2)*'umowa o pracę'!$E$8,2),IF($M64&gt;0,IF($L64+$M64&lt;2600,ROUND(ROUND($N64+ROUND($M64*9%,2),2)*'umowa o pracę'!$E$8,2),IF(AND($L64+$M64&gt;=2600,$M64&lt;2600,$L64&lt;2600),ROUND((ROUND(((2600-$M64)/$L64)*$N64,2)+ROUND($M64*9%,2))*'umowa o pracę'!$E$8,2),IF(AND($L64+$M64&gt;=2600,$M64&gt;=2600),ROUND((ROUND(2600*9%,2))*'umowa o pracę'!$E$8,2),IF(AND($L64+$M64&gt;=2600,$L64&gt;=2600,$M64&lt;2600),ROUND((ROUND($M64*9%,2)+ROUND(((2600-$M64)/$L64)*$N64,2))*'umowa o pracę'!$E$8,2),0)))),0)))&gt;$J64,$J64,IF(AND($K64=1,$I64&gt;0),ROUND(IF($L64+$M64&gt;=2600,2600*'umowa o pracę'!$E$8,($L64+$M64)*'umowa o pracę'!$E$8),2)+IF($M64=0,ROUND(IF($L64&gt;2600,ROUND($O64/$L64*2600,2),$O64)*'umowa o pracę'!$E$8,2),ROUND(IF($L64&gt;2600,ROUND($O64/$L64*2600,2),$O64)*'umowa o pracę'!$E$8,2)),ROUND(IF($L64+$M64&gt;=2600,2600*'umowa o pracę'!$E$8,($L64+$M64)*'umowa o pracę'!$E$8),2)-IF($M64=0,ROUND(ROUND(IF($L64&gt;2600,ROUND($N64/$L64*2600,2),$N64),2)*'umowa o pracę'!$E$8,2),IF($M64&gt;0,IF($L64+$M64&lt;2600,ROUND(ROUND($N64+ROUND($M64*9%,2),2)*'umowa o pracę'!$E$8,2),IF(AND($L64+$M64&gt;=2600,$M64&lt;2600,$L64&lt;2600),ROUND((ROUND(((2600-$M64)/$L64)*$N64,2)+ROUND($M64*9%,2))*'umowa o pracę'!$E$8,2),IF(AND($L64+$M64&gt;=2600,$M64&gt;=2600),ROUND((ROUND(2600*9%,2))*'umowa o pracę'!$E$8,2),IF(AND($L64+$M64&gt;=2600,$L64&gt;=2600,$M64&lt;2600),ROUND((ROUND($M64*9%,2)+ROUND(((2600-$M64)/$L64)*$N64,2))*'umowa o pracę'!$E$8,2),0)))),0))))&gt;$J64,$J64,IF(IF(AND($K64=1,$I64&gt;0),ROUND(IF($L64+$M64&gt;=2600,2600*'umowa o pracę'!$E$8,($L64+$M64)*'umowa o pracę'!$E$8),2)+IF($M64=0,ROUND(IF($L64&gt;2600,ROUND($O64/$L64*2600,2),$O64)*'umowa o pracę'!$E$8,2),ROUND(IF($L64&gt;2600,ROUND($O64/$L64*2600,2),$O64)*'umowa o pracę'!$E$8,2)),ROUND(IF($L64+$M64&gt;=2600,2600*'umowa o pracę'!$E$8,($L64+$M64)*'umowa o pracę'!$E$8),2)-IF($M64=0,ROUND(ROUND(IF($L64&gt;2600,ROUND($N64/$L64*2600,2),$N64),2)*'umowa o pracę'!$E$8,2),IF($M64&gt;0,IF($L64+$M64&lt;2600,ROUND(ROUND($N64+ROUND($M64*9%,2),2)*'umowa o pracę'!$E$8,2),IF(AND($L64+$M64&gt;=2600,$M64&lt;2600,$L64&lt;2600),ROUND((ROUND(((2600-$M64)/$L64)*$N64,2)+ROUND($M64*9%,2))*'umowa o pracę'!$E$8,2),IF(AND($L64+$M64&gt;=2600,$M64&gt;=2600),ROUND((ROUND(2600*9%,2))*'umowa o pracę'!$E$8,2),IF(AND($L64+$M64&gt;=2600,$L64&gt;=2600,$M64&lt;2600),ROUND((ROUND($M64*9%,2)+ROUND(((2600-$M64)/$L64)*$N64,2))*'umowa o pracę'!$E$8,2),0)))),0)))&gt;$J64,$J64,IF(AND($K64=1,$I64&gt;0),ROUND(IF($L64+$M64&gt;=2600,2600*'umowa o pracę'!$E$8,($L64+$M64)*'umowa o pracę'!$E$8),2)+IF($M64=0,ROUND(IF($L64&gt;2600,ROUND($O64/$L64*2600,2),$O64)*'umowa o pracę'!$E$8,2),ROUND(IF($L64&gt;2600,ROUND($O64/$L64*2600,2),$O64)*'umowa o pracę'!$E$8,2)),ROUND(IF($L64+$M64&gt;=2600,2600*'umowa o pracę'!$E$8,($L64+$M64)*'umowa o pracę'!$E$8),2)-IF(AND($M64=0,I64&gt;0),ROUND(ROUND(IF($L64&gt;2600,ROUND($N64/$L64*2600,2),$N64),2)*'umowa o pracę'!$E$8,2),IF($M64&gt;0,IF($L64+$M64&lt;2600,ROUND(ROUND($N64+ROUND($M64*9%,2),2)*'umowa o pracę'!$E$8,2),IF(AND($L64+$M64&gt;=2600,$M64&lt;2600,$L64&lt;2600),ROUND((ROUND(((2600-$M64)/$L64)*$N64,2)+ROUND($M64*9%,2))*'umowa o pracę'!$E$8,2),IF(AND($L64+$M64&gt;=2600,$M64&gt;=2600),ROUND((ROUND(2600*9%,2))*'umowa o pracę'!$E$8,2),IF(AND($L64+$M64&gt;=2600,$L64&gt;=2600,$M64&lt;2600),ROUND((ROUND($M64*9%,2)+ROUND(((2600-$M64)/$L64)*$N64,2))*'umowa o pracę'!$E$8,2),0)))),0)))))</f>
        <v>0</v>
      </c>
      <c r="R64" s="252">
        <f>IF(IF(IF(AND($K64=1,$I64&gt;0),ROUND(IF($L64+$M64&gt;=2800,2800*'umowa o pracę'!$E$8,($L64+$M64)*'umowa o pracę'!$E$8),2)+IF($M64=0,ROUND(IF($L64&gt;2800,ROUND($O64/$L64*2800,2),$O64)*'umowa o pracę'!$E$8,2),ROUND(IF($L64&gt;2800,ROUND($O64/$L64*2800,2),$O64)*'umowa o pracę'!$E$8,2)),ROUND(IF($L64+$M64&gt;=2800,2800*'umowa o pracę'!$E$8,($L64+$M64)*'umowa o pracę'!$E$8),2)-IF($M64=0,ROUND(ROUND(IF($L64&gt;2800,ROUND($N64/$L64*2800,2),$N64),2)*'umowa o pracę'!$E$8,2),IF($M64&gt;0,IF($L64+$M64&lt;2800,ROUND(ROUND($N64+ROUND($M64*9%,2),2)*'umowa o pracę'!$E$8,2),IF(AND($L64+$M64&gt;=2800,$M64&lt;2800,$L64&lt;2800),ROUND((ROUND(((2800-$M64)/$L64)*$N64,2)+ROUND($M64*9%,2))*'umowa o pracę'!$E$8,2),IF(AND($L64+$M64&gt;=2800,$M64&gt;=2800),ROUND((ROUND(2800*9%,2))*'umowa o pracę'!$E$8,2),IF(AND($L64+$M64&gt;=2800,$L64&gt;=2800,$M64&lt;2800),ROUND((ROUND($M64*9%,2)+ROUND(((2800-$M64)/$L64)*$N64,2))*'umowa o pracę'!$E$8,2),0)))),0)))&gt;$J64,$J64,IF(AND($K64=1,$I64&gt;0),ROUND(IF($L64+$M64&gt;=2800,2800*'umowa o pracę'!$E$8,($L64+$M64)*'umowa o pracę'!$E$8),2)+IF($M64=0,ROUND(IF($L64&gt;2800,ROUND($O64/$L64*2800,2),$O64)*'umowa o pracę'!$E$8,2),ROUND(IF($L64&gt;2800,ROUND($O64/$L64*2800,2),$O64)*'umowa o pracę'!$E$8,2)),ROUND(IF($L64+$M64&gt;=2800,2800*'umowa o pracę'!$E$8,($L64+$M64)*'umowa o pracę'!$E$8),2)-IF($M64=0,ROUND(ROUND(IF($L64&gt;2800,ROUND($N64/$L64*2800,2),$N64),2)*'umowa o pracę'!$E$8,2),IF($M64&gt;0,IF($L64+$M64&lt;2800,ROUND(ROUND($N64+ROUND($M64*9%,2),2)*'umowa o pracę'!$E$8,2),IF(AND($L64+$M64&gt;=2800,$M64&lt;2800,$L64&lt;2800),ROUND((ROUND(((2800-$M64)/$L64)*$N64,2)+ROUND($M64*9%,2))*'umowa o pracę'!$E$8,2),IF(AND($L64+$M64&gt;=2800,$M64&gt;=2800),ROUND((ROUND(2800*9%,2))*'umowa o pracę'!$E$8,2),IF(AND($L64+$M64&gt;=2800,$L64&gt;=2800,$M64&lt;2800),ROUND((ROUND($M64*9%,2)+ROUND(((2800-$M64)/$L64)*$N64,2))*'umowa o pracę'!$E$8,2),0)))),0))))&gt;$J64,$J64,IF(IF(AND($K64=1,$I64&gt;0),ROUND(IF($L64+$M64&gt;=2800,2800*'umowa o pracę'!$E$8,($L64+$M64)*'umowa o pracę'!$E$8),2)+IF($M64=0,ROUND(IF($L64&gt;2800,ROUND($O64/$L64*2800,2),$O64)*'umowa o pracę'!$E$8,2),ROUND(IF($L64&gt;2800,ROUND($O64/$L64*2800,2),$O64)*'umowa o pracę'!$E$8,2)),ROUND(IF($L64+$M64&gt;=2800,2800*'umowa o pracę'!$E$8,($L64+$M64)*'umowa o pracę'!$E$8),2)-IF($M64=0,ROUND(ROUND(IF($L64&gt;2800,ROUND($N64/$L64*2800,2),$N64),2)*'umowa o pracę'!$E$8,2),IF($M64&gt;0,IF($L64+$M64&lt;2800,ROUND(ROUND($N64+ROUND($M64*9%,2),2)*'umowa o pracę'!$E$8,2),IF(AND($L64+$M64&gt;=2800,$M64&lt;2800,$L64&lt;2800),ROUND((ROUND(((2800-$M64)/$L64)*$N64,2)+ROUND($M64*9%,2))*'umowa o pracę'!$E$8,2),IF(AND($L64+$M64&gt;=2800,$M64&gt;=2800),ROUND((ROUND(2800*9%,2))*'umowa o pracę'!$E$8,2),IF(AND($L64+$M64&gt;=2800,$L64&gt;=2800,$M64&lt;2800),ROUND((ROUND($M64*9%,2)+ROUND(((2800-$M64)/$L64)*$N64,2))*'umowa o pracę'!$E$8,2),0)))),0)))&gt;$J64,$J64,IF(AND($K64=1,$I64&gt;0),ROUND(IF($L64+$M64&gt;=2800,2800*'umowa o pracę'!$E$8,($L64+$M64)*'umowa o pracę'!$E$8),2)+IF($M64=0,ROUND(IF($L64&gt;2800,ROUND($O64/$L64*2800,2),$O64)*'umowa o pracę'!$E$8,2),ROUND(IF($L64&gt;2800,ROUND($O64/$L64*2800,2),$O64)*'umowa o pracę'!$E$8,2)),ROUND(IF($L64+$M64&gt;=2800,2800*'umowa o pracę'!$E$8,($L64+$M64)*'umowa o pracę'!$E$8),2)-IF(AND($M64=0,I64&gt;0),ROUND(ROUND(IF($L64&gt;2800,ROUND($N64/$L64*2800,2),$N64),2)*'umowa o pracę'!$E$8,2),IF($M64&gt;0,IF($L64+$M64&lt;2800,ROUND(ROUND($N64+ROUND($M64*9%,2),2)*'umowa o pracę'!$E$8,2),IF(AND($L64+$M64&gt;=2800,$M64&lt;2800,$L64&lt;2800),ROUND((ROUND(((2800-$M64)/$L64)*$N64,2)+ROUND($M64*9%,2))*'umowa o pracę'!$E$8,2),IF(AND($L64+$M64&gt;=2800,$M64&gt;=2800),ROUND((ROUND(2800*9%,2))*'umowa o pracę'!$E$8,2),IF(AND($L64+$M64&gt;=2800,$L64&gt;=2800,$M64&lt;2800),ROUND((ROUND($M64*9%,2)+ROUND(((2800-$M64)/$L64)*$N64,2))*'umowa o pracę'!$E$8,2),0)))),0)))))</f>
        <v>0</v>
      </c>
      <c r="S64" s="32">
        <f>IF('umowa o pracę'!$E$7=2020,IF(IF($K64=1,IF($M64=0,ROUND(IF($L64&gt;2600,ROUND($N64/$L64*2600,2),$N64)*'umowa o pracę'!$E$8,2),IF($L64+$M64&lt;2600,ROUND(ROUND($N64+ROUND($M64*9%,2),2)*'umowa o pracę'!$E$8,2),IF(AND($L64+$M64&gt;=2600,$L64&lt;2600),ROUND((ROUND($N64+ROUND((2600-$L64)*9%,2),2))*'umowa o pracę'!$E$8,2),IF(AND($L64+$M64&gt;=2600,$L64&gt;=2600),ROUND(ROUND($N64/$L64*2600,2)*'umowa o pracę'!$E$8,2),0)))),0)&gt;$H64,$H64,IF($K64=1,IF($M64=0,ROUND(IF($L64&gt;2600,ROUND($N64/$L64*2600,2),$N64)*'umowa o pracę'!$E$8,2),IF($L64+$M64&lt;2600,ROUND(ROUND($N64+ROUND($M64*9%,2),2)*'umowa o pracę'!$E$8,2),IF(AND($L64+$M64&gt;=2600,$L64&lt;2600),ROUND((ROUND($N64+ROUND((2600-$L64)*9%,2),2))*'umowa o pracę'!$E$8,2),IF(AND($L64+$M64&gt;=2600,$L64&gt;=2600),ROUND(ROUND($N64/$L64*2600,2)*'umowa o pracę'!$E$8,2),0)))),0)),IF('umowa o pracę'!$E$7=2021,IF(IF($K64=1,IF($M64=0,ROUND(IF($L64&gt;2800,ROUND($N64/$L64*2800,2),$N64)*'umowa o pracę'!$E$8,2),IF($L64+$M64&lt;2800,ROUND(ROUND($N64+ROUND($M64*9%,2),2)*'umowa o pracę'!$E$8,2),IF(AND($L64+$M64&gt;=2800,$L64&lt;2800),ROUND((ROUND($N64+ROUND((2800-$L64)*9%,2),2))*'umowa o pracę'!$E$8,2),IF(AND($L64+$M64&gt;=2800,$L64&gt;=2800),ROUND(ROUND($N64/$L64*2800,2)*'umowa o pracę'!$E$8,2),0)))),0)&gt;$H64,$H64,IF($K64=1,IF($M64=0,ROUND(IF($L64&gt;2800,ROUND($N64/$L64*2800,2),$N64)*'umowa o pracę'!$E$8,2),IF($L64+$M64&lt;2800,ROUND(ROUND($N64+ROUND($M64*9%,2),2)*'umowa o pracę'!$E$8,2),IF(AND($L64+$M64&gt;=2800,$L64&lt;2800),ROUND((ROUND($N64+ROUND((2800-$L64)*9%,2),2))*'umowa o pracę'!$E$8,2),IF(AND($L64+$M64&gt;=2800,$L64&gt;=2800),ROUND(ROUND($N64/$L64*2800,2)*'umowa o pracę'!$E$8,2),0)))),0)),0))</f>
        <v>0</v>
      </c>
      <c r="T64" s="32">
        <f>IF('umowa o pracę'!$E$7=2020,IF(IF($K64=1,IF($M64=0,ROUND(IF($L64&gt;2600,ROUND($O64/$L64*2600,2),$O64)*'umowa o pracę'!$E$8,2),ROUND(IF($L64&gt;2600,ROUND($O64/$L64*2600,2),$O64)*'umowa o pracę'!$E$8,2)),0)&gt;$I64,$I64,IF($K64=1,IF($M64=0,ROUND(IF($L64&gt;2600,ROUND($O64/$L64*2600,2),$O64)*'umowa o pracę'!$E$8,2),ROUND(IF($L64&gt;2600,ROUND($O64/$L64*2600,2),$O64)*'umowa o pracę'!$E$8,2)),0)),IF('umowa o pracę'!$E$7=2021,IF(IF($K64=1,IF($M64=0,ROUND(IF($L64&gt;2800,ROUND($O64/$L64*2800,2),$O64)*'umowa o pracę'!$E$8,2),ROUND(IF($L64&gt;2800,ROUND($O64/$L64*2800,2),$O64)*'umowa o pracę'!$E$8,2)),0)&gt;$I64,$I64,IF($K64=1,IF($M64=0,ROUND(IF($L64&gt;2800,ROUND($O64/$L64*2800,2),$O64)*'umowa o pracę'!$E$8,2),ROUND(IF($L64&gt;2800,ROUND($O64/$L64*2800,2),$O64)*'umowa o pracę'!$E$8,2)),0)),0))</f>
        <v>0</v>
      </c>
      <c r="U64" s="51">
        <f>IF('umowa o pracę'!$E$7=2020,$Q64,IF('umowa o pracę'!$E$7=2021,$R64,0))</f>
        <v>0</v>
      </c>
      <c r="V64" s="53">
        <f t="shared" si="0"/>
        <v>1</v>
      </c>
      <c r="W64" s="54">
        <f>IF('umowa o pracę'!$E$6&lt;2,0,$L64)</f>
        <v>0</v>
      </c>
      <c r="X64" s="54">
        <f>IF('umowa o pracę'!$E$6&lt;2,0,$M64)</f>
        <v>0</v>
      </c>
      <c r="Y64" s="55">
        <f>IF('umowa o pracę'!$E$6&lt;2,0,$N64)</f>
        <v>0</v>
      </c>
      <c r="Z64" s="55">
        <f>IF('umowa o pracę'!$E$6&lt;2,0,$O64)</f>
        <v>0</v>
      </c>
      <c r="AA64" s="32">
        <f>IF('umowa o pracę'!$E$7=2020,ROUND(IF($W64&gt;=2600,2600*'umowa o pracę'!$E$8,$W64*'umowa o pracę'!$E$8),2),IF('umowa o pracę'!$E$7=2021,ROUND(IF($W64&gt;=2800,2800*'umowa o pracę'!$E$8,$W64*'umowa o pracę'!$E$8),2),0))</f>
        <v>0</v>
      </c>
      <c r="AB64" s="32">
        <f>IF(IF(IF(AND($V64=1,$I64&gt;0),ROUND(IF($W64+$X64&gt;=2600,2600*'umowa o pracę'!$E$8,($W64+$X64)*'umowa o pracę'!$E$8),2)+IF($X64=0,ROUND(IF($W64&gt;2600,ROUND($Z64/$W64*2600,2),$Z64)*'umowa o pracę'!$E$8,2),ROUND(IF($W64&gt;2600,ROUND($Z64/$W64*2600,2),$Z64)*'umowa o pracę'!$E$8,2)),ROUND(IF($W64+$X64&gt;=2600,2600*'umowa o pracę'!$E$8,($W64+$X64)*'umowa o pracę'!$E$8),2)-IF($X64=0,ROUND(ROUND(IF($W64&gt;2600,ROUND($Y64/$W64*2600,2),$Y64),2)*'umowa o pracę'!$E$8,2),IF($X64&gt;0,IF($W64+$X64&lt;2600,ROUND(ROUND($Y64+ROUND($X64*9%,2),2)*'umowa o pracę'!$E$8,2),IF(AND($W64+$X64&gt;=2600,$X64&lt;2600,$W64&lt;2600),ROUND((ROUND(((2600-$X64)/$W64)*$Y64,2)+ROUND($X64*9%,2))*'umowa o pracę'!$E$8,2),IF(AND($W64+$X64&gt;=2600,$X64&gt;=2600),ROUND((ROUND(2600*9%,2))*'umowa o pracę'!$E$8,2),IF(AND($W64+$X64&gt;=2600,$W64&gt;=2600,$X64&lt;2600),ROUND((ROUND($X64*9%,2)+ROUND(((2600-$X64)/$W64)*$Y64,2))*'umowa o pracę'!$E$8,2),0)))),0)))&gt;$J64,$J64,IF(AND($V64=1,$I64&gt;0),ROUND(IF($W64+$X64&gt;=2600,2600*'umowa o pracę'!$E$8,($W64+$X64)*'umowa o pracę'!$E$8),2)+IF($X64=0,ROUND(IF($W64&gt;2600,ROUND($Z64/$W64*2600,2),$Z64)*'umowa o pracę'!$E$8,2),ROUND(IF($W64&gt;2600,ROUND($Z64/$W64*2600,2),$Z64)*'umowa o pracę'!$E$8,2)),ROUND(IF($W64+$X64&gt;=2600,2600*'umowa o pracę'!$E$8,($W64+$X64)*'umowa o pracę'!$E$8),2)-IF($X64=0,ROUND(ROUND(IF($W64&gt;2600,ROUND($Y64/$W64*2600,2),$Y64),2)*'umowa o pracę'!$E$8,2),IF($X64&gt;0,IF($W64+$X64&lt;2600,ROUND(ROUND($Y64+ROUND($X64*9%,2),2)*'umowa o pracę'!$E$8,2),IF(AND($W64+$X64&gt;=2600,$X64&lt;2600,$W64&lt;2600),ROUND((ROUND(((2600-$X64)/$W64)*$Y64,2)+ROUND($X64*9%,2))*'umowa o pracę'!$E$8,2),IF(AND($W64+$X64&gt;=2600,$X64&gt;=2600),ROUND((ROUND(2600*9%,2))*'umowa o pracę'!$E$8,2),IF(AND($W64+$X64&gt;=2600,$W64&gt;=2600,$X64&lt;2600),ROUND((ROUND($X64*9%,2)+ROUND(((2600-$X64)/$W64)*$Y64,2))*'umowa o pracę'!$E$8,2),0)))),0))))&gt;$J64,$J64,IF(IF(AND($V64=1,$I64&gt;0),ROUND(IF($W64+$X64&gt;=2600,2600*'umowa o pracę'!$E$8,($W64+$X64)*'umowa o pracę'!$E$8),2)+IF($X64=0,ROUND(IF($W64&gt;2600,ROUND($Z64/$W64*2600,2),$Z64)*'umowa o pracę'!$E$8,2),ROUND(IF($W64&gt;2600,ROUND($Z64/$W64*2600,2),$Z64)*'umowa o pracę'!$E$8,2)),ROUND(IF($W64+$X64&gt;=2600,2600*'umowa o pracę'!$E$8,($W64+$X64)*'umowa o pracę'!$E$8),2)-IF($X64=0,ROUND(ROUND(IF($W64&gt;2600,ROUND($Y64/$W64*2600,2),$Y64),2)*'umowa o pracę'!$E$8,2),IF($X64&gt;0,IF($W64+$X64&lt;2600,ROUND(ROUND($Y64+ROUND($X64*9%,2),2)*'umowa o pracę'!$E$8,2),IF(AND($W64+$X64&gt;=2600,$X64&lt;2600,$W64&lt;2600),ROUND((ROUND(((2600-$X64)/$W64)*$Y64,2)+ROUND($X64*9%,2))*'umowa o pracę'!$E$8,2),IF(AND($W64+$X64&gt;=2600,$X64&gt;=2600),ROUND((ROUND(2600*9%,2))*'umowa o pracę'!$E$8,2),IF(AND($W64+$X64&gt;=2600,$W64&gt;=2600,$X64&lt;2600),ROUND((ROUND($X64*9%,2)+ROUND(((2600-$X64)/$W64)*$Y64,2))*'umowa o pracę'!$E$8,2),0)))),0)))&gt;$J64,$J64,IF(AND($V64=1,$I64&gt;0),ROUND(IF($W64+$X64&gt;=2600,2600*'umowa o pracę'!$E$8,($W64+$X64)*'umowa o pracę'!$E$8),2)+IF($X64=0,ROUND(IF($W64&gt;2600,ROUND($Z64/$W64*2600,2),$Z64)*'umowa o pracę'!$E$8,2),ROUND(IF($W64&gt;2600,ROUND($Z64/$W64*2600,2),$Z64)*'umowa o pracę'!$E$8,2)),ROUND(IF($W64+$X64&gt;=2600,2600*'umowa o pracę'!$E$8,($W64+$X64)*'umowa o pracę'!$E$8),2)-IF(AND($X64=0,I64&gt;0),ROUND(ROUND(IF($W64&gt;2600,ROUND($Y64/$W64*2600,2),$Y64),2)*'umowa o pracę'!$E$8,2),IF($X64&gt;0,IF($W64+$X64&lt;2600,ROUND(ROUND($Y64+ROUND($X64*9%,2),2)*'umowa o pracę'!$E$8,2),IF(AND($W64+$X64&gt;=2600,$X64&lt;2600,$W64&lt;2600),ROUND((ROUND(((2600-$X64)/$W64)*$Y64,2)+ROUND($X64*9%,2))*'umowa o pracę'!$E$8,2),IF(AND($W64+$X64&gt;=2600,$X64&gt;=2600),ROUND((ROUND(2600*9%,2))*'umowa o pracę'!$E$8,2),IF(AND($W64+$X64&gt;=2600,$W64&gt;=2600,$X64&lt;2600),ROUND((ROUND($X64*9%,2)+ROUND(((2600-$X64)/$W64)*$Y64,2))*'umowa o pracę'!$E$8,2),0)))),0)))))</f>
        <v>0</v>
      </c>
      <c r="AC64" s="32">
        <f>IF(IF(IF(AND($V64=1,$I64&gt;0),ROUND(IF($W64+$X64&gt;=2800,2800*'umowa o pracę'!$E$8,($W64+$X64)*'umowa o pracę'!$E$8),2)+IF($X64=0,ROUND(IF($W64&gt;2800,ROUND($Z64/$W64*2800,2),$Z64)*'umowa o pracę'!$E$8,2),ROUND(IF($W64&gt;2800,ROUND($Z64/$W64*2800,2),$Z64)*'umowa o pracę'!$E$8,2)),ROUND(IF($W64+$X64&gt;=2800,2800*'umowa o pracę'!$E$8,($W64+$X64)*'umowa o pracę'!$E$8),2)-IF($X64=0,ROUND(ROUND(IF($W64&gt;2800,ROUND($Y64/$W64*2800,2),$Y64),2)*'umowa o pracę'!$E$8,2),IF($X64&gt;0,IF($W64+$X64&lt;2800,ROUND(ROUND($Y64+ROUND($X64*9%,2),2)*'umowa o pracę'!$E$8,2),IF(AND($W64+$X64&gt;=2800,$X64&lt;2800,$W64&lt;2800),ROUND((ROUND(((2800-$X64)/$W64)*$Y64,2)+ROUND($X64*9%,2))*'umowa o pracę'!$E$8,2),IF(AND($W64+$X64&gt;=2800,$X64&gt;=2800),ROUND((ROUND(2800*9%,2))*'umowa o pracę'!$E$8,2),IF(AND($W64+$X64&gt;=2800,$W64&gt;=2800,$X64&lt;2800),ROUND((ROUND($X64*9%,2)+ROUND(((2800-$X64)/$W64)*$Y64,2))*'umowa o pracę'!$E$8,2),0)))),0)))&gt;$J64,$J64,IF(AND($V64=1,$I64&gt;0),ROUND(IF($W64+$X64&gt;=2800,2800*'umowa o pracę'!$E$8,($W64+$X64)*'umowa o pracę'!$E$8),2)+IF($X64=0,ROUND(IF($W64&gt;2800,ROUND($Z64/$W64*2800,2),$Z64)*'umowa o pracę'!$E$8,2),ROUND(IF($W64&gt;2800,ROUND($Z64/$W64*2800,2),$Z64)*'umowa o pracę'!$E$8,2)),ROUND(IF($W64+$X64&gt;=2800,2800*'umowa o pracę'!$E$8,($W64+$X64)*'umowa o pracę'!$E$8),2)-IF($X64=0,ROUND(ROUND(IF($W64&gt;2800,ROUND($Y64/$W64*2800,2),$Y64),2)*'umowa o pracę'!$E$8,2),IF($X64&gt;0,IF($W64+$X64&lt;2800,ROUND(ROUND($Y64+ROUND($X64*9%,2),2)*'umowa o pracę'!$E$8,2),IF(AND($W64+$X64&gt;=2800,$X64&lt;2800,$W64&lt;2800),ROUND((ROUND(((2800-$X64)/$W64)*$Y64,2)+ROUND($X64*9%,2))*'umowa o pracę'!$E$8,2),IF(AND($W64+$X64&gt;=2800,$X64&gt;=2800),ROUND((ROUND(2800*9%,2))*'umowa o pracę'!$E$8,2),IF(AND($W64+$X64&gt;=2800,$W64&gt;=2800,$X64&lt;2800),ROUND((ROUND($X64*9%,2)+ROUND(((2800-$X64)/$W64)*$Y64,2))*'umowa o pracę'!$E$8,2),0)))),0))))&gt;$J64,$J64,IF(IF(AND($V64=1,$I64&gt;0),ROUND(IF($W64+$X64&gt;=2800,2800*'umowa o pracę'!$E$8,($W64+$X64)*'umowa o pracę'!$E$8),2)+IF($X64=0,ROUND(IF($W64&gt;2800,ROUND($Z64/$W64*2800,2),$Z64)*'umowa o pracę'!$E$8,2),ROUND(IF($W64&gt;2800,ROUND($Z64/$W64*2800,2),$Z64)*'umowa o pracę'!$E$8,2)),ROUND(IF($W64+$X64&gt;=2800,2800*'umowa o pracę'!$E$8,($W64+$X64)*'umowa o pracę'!$E$8),2)-IF($X64=0,ROUND(ROUND(IF($W64&gt;2800,ROUND($Y64/$W64*2800,2),$Y64),2)*'umowa o pracę'!$E$8,2),IF($X64&gt;0,IF($W64+$X64&lt;2800,ROUND(ROUND($Y64+ROUND($X64*9%,2),2)*'umowa o pracę'!$E$8,2),IF(AND($W64+$X64&gt;=2800,$X64&lt;2800,$W64&lt;2800),ROUND((ROUND(((2800-$X64)/$W64)*$Y64,2)+ROUND($X64*9%,2))*'umowa o pracę'!$E$8,2),IF(AND($W64+$X64&gt;=2800,$X64&gt;=2800),ROUND((ROUND(2800*9%,2))*'umowa o pracę'!$E$8,2),IF(AND($W64+$X64&gt;=2800,$W64&gt;=2800,$X64&lt;2800),ROUND((ROUND($X64*9%,2)+ROUND(((2800-$X64)/$W64)*$Y64,2))*'umowa o pracę'!$E$8,2),0)))),0)))&gt;$J64,$J64,IF(AND($V64=1,$I64&gt;0),ROUND(IF($W64+$X64&gt;=2800,2800*'umowa o pracę'!$E$8,($W64+$X64)*'umowa o pracę'!$E$8),2)+IF($X64=0,ROUND(IF($W64&gt;2800,ROUND($Z64/$W64*2800,2),$Z64)*'umowa o pracę'!$E$8,2),ROUND(IF($W64&gt;2800,ROUND($Z64/$W64*2800,2),$Z64)*'umowa o pracę'!$E$8,2)),ROUND(IF($W64+$X64&gt;=2800,2800*'umowa o pracę'!$E$8,($W64+$X64)*'umowa o pracę'!$E$8),2)-IF(AND($X64=0,I64&gt;0),ROUND(ROUND(IF($W64&gt;2800,ROUND($Y64/$W64*2800,2),$Y64),2)*'umowa o pracę'!$E$8,2),IF($X64&gt;0,IF($W64+$X64&lt;2800,ROUND(ROUND($Y64+ROUND($X64*9%,2),2)*'umowa o pracę'!$E$8,2),IF(AND($W64+$X64&gt;=2800,$X64&lt;2800,$W64&lt;2800),ROUND((ROUND(((2800-$X64)/$W64)*$Y64,2)+ROUND($X64*9%,2))*'umowa o pracę'!$E$8,2),IF(AND($W64+$X64&gt;=2800,$X64&gt;=2800),ROUND((ROUND(2800*9%,2))*'umowa o pracę'!$E$8,2),IF(AND($W64+$X64&gt;=2800,$W64&gt;=2800,$X64&lt;2800),ROUND((ROUND($X64*9%,2)+ROUND(((2800-$X64)/$W64)*$Y64,2))*'umowa o pracę'!$E$8,2),0)))),0)))))</f>
        <v>0</v>
      </c>
      <c r="AD64" s="32">
        <f>IF('umowa o pracę'!$E$7=2020,IF(IF($V64=1,IF($X64=0,ROUND(IF($W64&gt;2600,ROUND($Y64/$W64*2600,2),$Y64)*'umowa o pracę'!$E$8,2),IF($W64+$X64&lt;2600,ROUND(ROUND($Y64+ROUND($X64*9%,2),2)*'umowa o pracę'!$E$8,2),IF(AND($W64+$X64&gt;=2600,$W64&lt;2600),ROUND((ROUND($Y64+ROUND((2600-$W64)*9%,2),2))*'umowa o pracę'!$E$8,2),IF(AND($W64+$X64&gt;=2600,$W64&gt;=2600),ROUND(ROUND($Y64/$W64*2600,2)*'umowa o pracę'!$E$8,2),0)))),0)&gt;$H64,$H64,IF($V64=1,IF($X64=0,ROUND(IF($W64&gt;2600,ROUND($Y64/$W64*2600,2),$Y64)*'umowa o pracę'!$E$8,2),IF($W64+$X64&lt;2600,ROUND(ROUND($Y64+ROUND($X64*9%,2),2)*'umowa o pracę'!$E$8,2),IF(AND($W64+$X64&gt;=2600,$W64&lt;2600),ROUND((ROUND($Y64+ROUND((2600-$W64)*9%,2),2))*'umowa o pracę'!$E$8,2),IF(AND($W64+$X64&gt;=2600,$W64&gt;=2600),ROUND(ROUND($Y64/$W64*2600,2)*'umowa o pracę'!$E$8,2),0)))),0)),IF('umowa o pracę'!$E$7=2021,IF(IF($V64=1,IF($X64=0,ROUND(IF($W64&gt;2800,ROUND($Y64/$W64*2800,2),$Y64)*'umowa o pracę'!$E$8,2),IF($W64+$X64&lt;2800,ROUND(ROUND($Y64+ROUND($X64*9%,2),2)*'umowa o pracę'!$E$8,2),IF(AND($W64+$X64&gt;=2800,$W64&lt;2800),ROUND((ROUND($Y64+ROUND((2800-$W64)*9%,2),2))*'umowa o pracę'!$E$8,2),IF(AND($W64+$X64&gt;=2800,$W64&gt;=2800),ROUND(ROUND($Y64/$W64*2800,2)*'umowa o pracę'!$E$8,2),0)))),0)&gt;$H64,$H64,IF($V64=1,IF($X64=0,ROUND(IF($W64&gt;2800,ROUND($Y64/$W64*2800,2),$Y64)*'umowa o pracę'!$E$8,2),IF($W64+$X64&lt;2800,ROUND(ROUND($Y64+ROUND($X64*9%,2),2)*'umowa o pracę'!$E$8,2),IF(AND($W64+$X64&gt;=2800,$W64&lt;2800),ROUND((ROUND($Y64+ROUND((2800-$W64)*9%,2),2))*'umowa o pracę'!$E$8,2),IF(AND($W64+$X64&gt;=2800,$W64&gt;=2800),ROUND(ROUND($Y64/$W64*2800,2)*'umowa o pracę'!$E$8,2),0)))),0)),0))</f>
        <v>0</v>
      </c>
      <c r="AE64" s="32">
        <f>IF('umowa o pracę'!$E$7=2020,IF(IF($V64=1,IF($X64=0,ROUND(IF($W64&gt;2600,ROUND($Z64/$W64*2600,2),$Z64)*'umowa o pracę'!$E$8,2),ROUND(IF($W64&gt;2600,ROUND($Z64/$W64*2600,2),$Z64)*'umowa o pracę'!$E$8,2)),0)&gt;$I64,$I64,IF($V64=1,IF($X64=0,ROUND(IF($W64&gt;2600,ROUND($Z64/$W64*2600,2),$Z64)*'umowa o pracę'!$E$8,2),ROUND(IF($W64&gt;2600,ROUND($Z64/$W64*2600,2),$Z64)*'umowa o pracę'!$E$8,2)),0)),IF('umowa o pracę'!$E$7=2021,IF(IF($V64=1,IF($X64=0,ROUND(IF($W64&gt;2800,ROUND($Z64/$W64*2800,2),$Z64)*'umowa o pracę'!$E$8,2),ROUND(IF($W64&gt;2800,ROUND($Z64/$W64*2800,2),$Z64)*'umowa o pracę'!$E$8,2)),0)&gt;$I64,$I64,IF($V64=1,IF($X64=0,ROUND(IF($W64&gt;2800,ROUND($Z64/$W64*2800,2),$Z64)*'umowa o pracę'!$E$8,2),ROUND(IF($W64&gt;2800,ROUND($Z64/$W64*2800,2),$Z64)*'umowa o pracę'!$E$8,2)),0)),0))</f>
        <v>0</v>
      </c>
      <c r="AF64" s="56">
        <f>IF('umowa o pracę'!$E$7=2020,$AB64,IF('umowa o pracę'!$E$7=2021,$AC64,0))</f>
        <v>0</v>
      </c>
      <c r="AG64" s="53">
        <f t="shared" si="1"/>
        <v>1</v>
      </c>
      <c r="AH64" s="39">
        <f>IF('umowa o pracę'!$E$6&lt;3,0,$L64)</f>
        <v>0</v>
      </c>
      <c r="AI64" s="39">
        <f>IF('umowa o pracę'!$E$6&lt;3,0,$M64)</f>
        <v>0</v>
      </c>
      <c r="AJ64" s="55">
        <f>IF('umowa o pracę'!$E$6&lt;3,0,$N64)</f>
        <v>0</v>
      </c>
      <c r="AK64" s="55">
        <f>IF('umowa o pracę'!$E$6&lt;3,0,$O64)</f>
        <v>0</v>
      </c>
      <c r="AL64" s="32">
        <f>IF('umowa o pracę'!$E$7=2020,ROUND(IF($AH64&gt;=2600,2600*'umowa o pracę'!$E$8,$AH64*'umowa o pracę'!$E$8),2),IF('umowa o pracę'!$E$7=2021,ROUND(IF($AH64&gt;=2800,2800*'umowa o pracę'!$E$8,$AH64*'umowa o pracę'!$E$8),2),0))</f>
        <v>0</v>
      </c>
      <c r="AM64" s="32">
        <f>IF(IF(IF(AND($AG64=1,$I64&gt;0),ROUND(IF($AH64+$AI64&gt;=2600,2600*'umowa o pracę'!$E$8,($AH64+$AI64)*'umowa o pracę'!$E$8),2)+IF($AI64=0,ROUND(IF($AH64&gt;2600,ROUND($AK64/$AH64*2600,2),$AK64)*'umowa o pracę'!$E$8,2),ROUND(IF($AH64&gt;2600,ROUND($AK64/$AH64*2600,2),$AK64)*'umowa o pracę'!$E$8,2)),ROUND(IF($AH64+$AI64&gt;=2600,2600*'umowa o pracę'!$E$8,($AH64+$AI64)*'umowa o pracę'!$E$8),2)-IF($AI64=0,ROUND(ROUND(IF($AH64&gt;2600,ROUND($AJ64/$AH64*2600,2),$AJ64),2)*'umowa o pracę'!$E$8,2),IF($AI64&gt;0,IF($AH64+$AI64&lt;2600,ROUND(ROUND($AJ64+ROUND($AI64*9%,2),2)*'umowa o pracę'!$E$8,2),IF(AND($AH64+$AI64&gt;=2600,$AI64&lt;2600,$AH64&lt;2600),ROUND((ROUND(((2600-$AI64)/$AH64)*$AJ64,2)+ROUND($AI64*9%,2))*'umowa o pracę'!$E$8,2),IF(AND($AH64+$AI64&gt;=2600,$AI64&gt;=2600),ROUND((ROUND(2600*9%,2))*'umowa o pracę'!$E$8,2),IF(AND($AH64+$AI64&gt;=2600,$AH64&gt;=2600,$AI64&lt;2600),ROUND((ROUND($AI64*9%,2)+ROUND(((2600-$AI64)/$AH64)*$AJ64,2))*'umowa o pracę'!$E$8,2),0)))),0)))&gt;$J64,$J64,IF(AND($AG64=1,$I64&gt;0),ROUND(IF($AH64+$AI64&gt;=2600,2600*'umowa o pracę'!$E$8,($AH64+$AI64)*'umowa o pracę'!$E$8),2)+IF($AI64=0,ROUND(IF($AH64&gt;2600,ROUND($AK64/$AH64*2600,2),$AK64)*'umowa o pracę'!$E$8,2),ROUND(IF($AH64&gt;2600,ROUND($AK64/$AH64*2600,2),$AK64)*'umowa o pracę'!$E$8,2)),ROUND(IF($AH64+$AI64&gt;=2600,2600*'umowa o pracę'!$E$8,($AH64+$AI64)*'umowa o pracę'!$E$8),2)-IF($AI64=0,ROUND(ROUND(IF($AH64&gt;2600,ROUND($AJ64/$AH64*2600,2),$AJ64),2)*'umowa o pracę'!$E$8,2),IF($AI64&gt;0,IF($AH64+$AI64&lt;2600,ROUND(ROUND($AJ64+ROUND($AI64*9%,2),2)*'umowa o pracę'!$E$8,2),IF(AND($AH64+$AI64&gt;=2600,$AI64&lt;2600,$AH64&lt;2600),ROUND((ROUND(((2600-$AI64)/$AH64)*$AJ64,2)+ROUND($AI64*9%,2))*'umowa o pracę'!$E$8,2),IF(AND($AH64+$AI64&gt;=2600,$AI64&gt;=2600),ROUND((ROUND(2600*9%,2))*'umowa o pracę'!$E$8,2),IF(AND($AH64+$AI64&gt;=2600,$AH64&gt;=2600,$AI64&lt;2600),ROUND((ROUND($AI64*9%,2)+ROUND(((2600-$AI64)/$AH64)*$AJ64,2))*'umowa o pracę'!$E$8,2),0)))),0))))&gt;$J64,$J64,IF(IF(AND($AG64=1,$I64&gt;0),ROUND(IF($AH64+$AI64&gt;=2600,2600*'umowa o pracę'!$E$8,($AH64+$AI64)*'umowa o pracę'!$E$8),2)+IF($AI64=0,ROUND(IF($AH64&gt;2600,ROUND($AK64/$AH64*2600,2),$AK64)*'umowa o pracę'!$E$8,2),ROUND(IF($AH64&gt;2600,ROUND($AK64/$AH64*2600,2),$AK64)*'umowa o pracę'!$E$8,2)),ROUND(IF($AH64+$AI64&gt;=2600,2600*'umowa o pracę'!$E$8,($AH64+$AI64)*'umowa o pracę'!$E$8),2)-IF($AI64=0,ROUND(ROUND(IF($AH64&gt;2600,ROUND($AJ64/$AH64*2600,2),$AJ64),2)*'umowa o pracę'!$E$8,2),IF($AI64&gt;0,IF($AH64+$AI64&lt;2600,ROUND(ROUND($AJ64+ROUND($AI64*9%,2),2)*'umowa o pracę'!$E$8,2),IF(AND($AH64+$AI64&gt;=2600,$AI64&lt;2600,$AH64&lt;2600),ROUND((ROUND(((2600-$AI64)/$AH64)*$AJ64,2)+ROUND($AI64*9%,2))*'umowa o pracę'!$E$8,2),IF(AND($AH64+$AI64&gt;=2600,$AI64&gt;=2600),ROUND((ROUND(2600*9%,2))*'umowa o pracę'!$E$8,2),IF(AND($AH64+$AI64&gt;=2600,$AH64&gt;=2600,$AI64&lt;2600),ROUND((ROUND($AI64*9%,2)+ROUND(((2600-$AI64)/$AH64)*$AJ64,2))*'umowa o pracę'!$E$8,2),0)))),0)))&gt;$J64,$J64,IF(AND($AG64=1,$I64&gt;0),ROUND(IF($AH64+$AI64&gt;=2600,2600*'umowa o pracę'!$E$8,($AH64+$AI64)*'umowa o pracę'!$E$8),2)+IF($AI64=0,ROUND(IF($AH64&gt;2600,ROUND($AK64/$AH64*2600,2),$AK64)*'umowa o pracę'!$E$8,2),ROUND(IF($AH64&gt;2600,ROUND($AK64/$AH64*2600,2),$AK64)*'umowa o pracę'!$E$8,2)),ROUND(IF($AH64+$AI64&gt;=2600,2600*'umowa o pracę'!$E$8,($AH64+$AI64)*'umowa o pracę'!$E$8),2)-IF(AND($AI64=0,I64&gt;0),ROUND(ROUND(IF($AH64&gt;2600,ROUND($AJ64/$AH64*2600,2),$AJ64),2)*'umowa o pracę'!$E$8,2),IF($AI64&gt;0,IF($AH64+$AI64&lt;2600,ROUND(ROUND($AJ64+ROUND($AI64*9%,2),2)*'umowa o pracę'!$E$8,2),IF(AND($AH64+$AI64&gt;=2600,$AI64&lt;2600,$AH64&lt;2600),ROUND((ROUND(((2600-$AI64)/$AH64)*$AJ64,2)+ROUND($AI64*9%,2))*'umowa o pracę'!$E$8,2),IF(AND($AH64+$AI64&gt;=2600,$AI64&gt;=2600),ROUND((ROUND(2600*9%,2))*'umowa o pracę'!$E$8,2),IF(AND($AH64+$AI64&gt;=2600,$AH64&gt;=2600,$AI64&lt;2600),ROUND((ROUND($AI64*9%,2)+ROUND(((2600-$AI64)/$AH64)*$AJ64,2))*'umowa o pracę'!$E$8,2),0)))),0)))))</f>
        <v>0</v>
      </c>
      <c r="AN64" s="32">
        <f>IF(IF(IF(AND($AG64=1,$I64&gt;0),ROUND(IF($AH64+$AI64&gt;=2800,2800*'umowa o pracę'!$E$8,($AH64+$AI64)*'umowa o pracę'!$E$8),2)+IF($AI64=0,ROUND(IF($AH64&gt;2800,ROUND($AK64/$AH64*2800,2),$AK64)*'umowa o pracę'!$E$8,2),ROUND(IF($AH64&gt;2800,ROUND($AK64/$AH64*2800,2),$AK64)*'umowa o pracę'!$E$8,2)),ROUND(IF($AH64+$AI64&gt;=2800,2800*'umowa o pracę'!$E$8,($AH64+$AI64)*'umowa o pracę'!$E$8),2)-IF($AI64=0,ROUND(ROUND(IF($AH64&gt;2800,ROUND($AJ64/$AH64*2800,2),$AJ64),2)*'umowa o pracę'!$E$8,2),IF($AI64&gt;0,IF($AH64+$AI64&lt;2800,ROUND(ROUND($AJ64+ROUND($AI64*9%,2),2)*'umowa o pracę'!$E$8,2),IF(AND($AH64+$AI64&gt;=2800,$AI64&lt;2800,$AH64&lt;2800),ROUND((ROUND(((2800-$AI64)/$AH64)*$AJ64,2)+ROUND($AI64*9%,2))*'umowa o pracę'!$E$8,2),IF(AND($AH64+$AI64&gt;=2800,$AI64&gt;=2800),ROUND((ROUND(2800*9%,2))*'umowa o pracę'!$E$8,2),IF(AND($AH64+$AI64&gt;=2800,$AH64&gt;=2800,$AI64&lt;2800),ROUND((ROUND($AI64*9%,2)+ROUND(((2800-$AI64)/$AH64)*$AJ64,2))*'umowa o pracę'!$E$8,2),0)))),0)))&gt;$J64,$J64,IF(AND($AG64=1,$I64&gt;0),ROUND(IF($AH64+$AI64&gt;=2800,2800*'umowa o pracę'!$E$8,($AH64+$AI64)*'umowa o pracę'!$E$8),2)+IF($AI64=0,ROUND(IF($AH64&gt;2800,ROUND($AK64/$AH64*2800,2),$AK64)*'umowa o pracę'!$E$8,2),ROUND(IF($AH64&gt;2800,ROUND($AK64/$AH64*2800,2),$AK64)*'umowa o pracę'!$E$8,2)),ROUND(IF($AH64+$AI64&gt;=2800,2800*'umowa o pracę'!$E$8,($AH64+$AI64)*'umowa o pracę'!$E$8),2)-IF($AI64=0,ROUND(ROUND(IF($AH64&gt;2800,ROUND($AJ64/$AH64*2800,2),$AJ64),2)*'umowa o pracę'!$E$8,2),IF($AI64&gt;0,IF($AH64+$AI64&lt;2800,ROUND(ROUND($AJ64+ROUND($AI64*9%,2),2)*'umowa o pracę'!$E$8,2),IF(AND($AH64+$AI64&gt;=2800,$AI64&lt;2800,$AH64&lt;2800),ROUND((ROUND(((2800-$AI64)/$AH64)*$AJ64,2)+ROUND($AI64*9%,2))*'umowa o pracę'!$E$8,2),IF(AND($AH64+$AI64&gt;=2800,$AI64&gt;=2800),ROUND((ROUND(2800*9%,2))*'umowa o pracę'!$E$8,2),IF(AND($AH64+$AI64&gt;=2800,$AH64&gt;=2800,$AI64&lt;2800),ROUND((ROUND($AI64*9%,2)+ROUND(((2800-$AI64)/$AH64)*$AJ64,2))*'umowa o pracę'!$E$8,2),0)))),0))))&gt;$J64,$J64,IF(IF(AND($AG64=1,$I64&gt;0),ROUND(IF($AH64+$AI64&gt;=2800,2800*'umowa o pracę'!$E$8,($AH64+$AI64)*'umowa o pracę'!$E$8),2)+IF($AI64=0,ROUND(IF($AH64&gt;2800,ROUND($AK64/$AH64*2800,2),$AK64)*'umowa o pracę'!$E$8,2),ROUND(IF($AH64&gt;2800,ROUND($AK64/$AH64*2800,2),$AK64)*'umowa o pracę'!$E$8,2)),ROUND(IF($AH64+$AI64&gt;=2800,2800*'umowa o pracę'!$E$8,($AH64+$AI64)*'umowa o pracę'!$E$8),2)-IF($AI64=0,ROUND(ROUND(IF($AH64&gt;2800,ROUND($AJ64/$AH64*2800,2),$AJ64),2)*'umowa o pracę'!$E$8,2),IF($AI64&gt;0,IF($AH64+$AI64&lt;2800,ROUND(ROUND($AJ64+ROUND($AI64*9%,2),2)*'umowa o pracę'!$E$8,2),IF(AND($AH64+$AI64&gt;=2800,$AI64&lt;2800,$AH64&lt;2800),ROUND((ROUND(((2800-$AI64)/$AH64)*$AJ64,2)+ROUND($AI64*9%,2))*'umowa o pracę'!$E$8,2),IF(AND($AH64+$AI64&gt;=2800,$AI64&gt;=2800),ROUND((ROUND(2800*9%,2))*'umowa o pracę'!$E$8,2),IF(AND($AH64+$AI64&gt;=2800,$AH64&gt;=2800,$AI64&lt;2800),ROUND((ROUND($AI64*9%,2)+ROUND(((2800-$AI64)/$AH64)*$AJ64,2))*'umowa o pracę'!$E$8,2),0)))),0)))&gt;$J64,$J64,IF(AND($AG64=1,$I64&gt;0),ROUND(IF($AH64+$AI64&gt;=2800,2800*'umowa o pracę'!$E$8,($AH64+$AI64)*'umowa o pracę'!$E$8),2)+IF($AI64=0,ROUND(IF($AH64&gt;2800,ROUND($AK64/$AH64*2800,2),$AK64)*'umowa o pracę'!$E$8,2),ROUND(IF($AH64&gt;2800,ROUND($AK64/$AH64*2800,2),$AK64)*'umowa o pracę'!$E$8,2)),ROUND(IF($AH64+$AI64&gt;=2800,2800*'umowa o pracę'!$E$8,($AH64+$AI64)*'umowa o pracę'!$E$8),2)-IF(AND($AI64=0,I64&gt;0),ROUND(ROUND(IF($AH64&gt;2800,ROUND($AJ64/$AH64*2800,2),$AJ64),2)*'umowa o pracę'!$E$8,2),IF($AI64&gt;0,IF($AH64+$AI64&lt;2800,ROUND(ROUND($AJ64+ROUND($AI64*9%,2),2)*'umowa o pracę'!$E$8,2),IF(AND($AH64+$AI64&gt;=2800,$AI64&lt;2800,$AH64&lt;2800),ROUND((ROUND(((2800-$AI64)/$AH64)*$AJ64,2)+ROUND($AI64*9%,2))*'umowa o pracę'!$E$8,2),IF(AND($AH64+$AI64&gt;=2800,$AI64&gt;=2800),ROUND((ROUND(2800*9%,2))*'umowa o pracę'!$E$8,2),IF(AND($AH64+$AI64&gt;=2800,$AH64&gt;=2800,$AI64&lt;2800),ROUND((ROUND($AI64*9%,2)+ROUND(((2800-$AI64)/$AH64)*$AJ64,2))*'umowa o pracę'!$E$8,2),0)))),0)))))</f>
        <v>0</v>
      </c>
      <c r="AO64" s="32">
        <f>IF('umowa o pracę'!$E$7=2020,IF(IF($AG64=1,IF($AI64=0,ROUND(IF($AH64&gt;2600,ROUND($AJ64/$AH64*2600,2),$AJ64)*'umowa o pracę'!$E$8,2),IF($AH64+$AI64&lt;2600,ROUND(ROUND($AJ64+ROUND($AI64*9%,2),2)*'umowa o pracę'!$E$8,2),IF(AND($AH64+$AI64&gt;=2600,$AH64&lt;2600),ROUND((ROUND($AJ64+ROUND((2600-$AH64)*9%,2),2))*'umowa o pracę'!$E$8,2),IF(AND($AH64+$AI64&gt;=2600,$AH64&gt;=2600),ROUND(ROUND($AJ64/$AH64*2600,2)*'umowa o pracę'!$E$8,2),0)))),0)&gt;$H64,$H64,IF($AG64=1,IF($AI64=0,ROUND(IF($AH64&gt;2600,ROUND($AJ64/$AH64*2600,2),$AJ64)*'umowa o pracę'!$E$8,2),IF($AH64+$AI64&lt;2600,ROUND(ROUND($AJ64+ROUND($AI64*9%,2),2)*'umowa o pracę'!$E$8,2),IF(AND($AH64+$AI64&gt;=2600,$AH64&lt;2600),ROUND((ROUND($AJ64+ROUND((2600-$AH64)*9%,2),2))*'umowa o pracę'!$E$8,2),IF(AND($AH64+$AI64&gt;=2600,$AH64&gt;=2600),ROUND(ROUND($AJ64/$AH64*2600,2)*'umowa o pracę'!$E$8,2),0)))),0)),IF('umowa o pracę'!$E$7=2021,IF(IF($AG64=1,IF($AI64=0,ROUND(IF($AH64&gt;2800,ROUND($AJ64/$AH64*2800,2),$AJ64)*'umowa o pracę'!$E$8,2),IF($AH64+$AI64&lt;2800,ROUND(ROUND($AJ64+ROUND($AI64*9%,2),2)*'umowa o pracę'!$E$8,2),IF(AND($AH64+$AI64&gt;=2800,$AH64&lt;2800),ROUND((ROUND($AJ64+ROUND((2800-$AH64)*9%,2),2))*'umowa o pracę'!$E$8,2),IF(AND($AH64+$AI64&gt;=2800,$AH64&gt;=2800),ROUND(ROUND($AJ64/$AH64*2800,2)*'umowa o pracę'!$E$8,2),0)))),0)&gt;$H64,$H64,IF($AG64=1,IF($AI64=0,ROUND(IF($AH64&gt;2800,ROUND($AJ64/$AH64*2800,2),$AJ64)*'umowa o pracę'!$E$8,2),IF($AH64+$AI64&lt;2800,ROUND(ROUND($AJ64+ROUND($AI64*9%,2),2)*'umowa o pracę'!$E$8,2),IF(AND($AH64+$AI64&gt;=2800,$AH64&lt;2800),ROUND((ROUND($AJ64+ROUND((2800-$AH64)*9%,2),2))*'umowa o pracę'!$E$8,2),IF(AND($AH64+$AI64&gt;=2800,$AH64&gt;=2800),ROUND(ROUND($AJ64/$AH64*2800,2)*'umowa o pracę'!$E$8,2),0)))),0)),0))</f>
        <v>0</v>
      </c>
      <c r="AP64" s="32">
        <f>IF('umowa o pracę'!$E$7=2020,IF(IF($AG64=1,IF($AI64=0,ROUND(IF($AH64&gt;2600,ROUND($AK64/$AH64*2600,2),$AK64)*'umowa o pracę'!$E$8,2),ROUND(IF($AH64&gt;2600,ROUND($AK64/$AH64*2600,2),$AK64)*'umowa o pracę'!$E$8,2)),0)&gt;$I64,$I64,IF($AG64=1,IF($AI64=0,ROUND(IF($AH64&gt;2600,ROUND($AK64/$AH64*2600,2),$AK64)*'umowa o pracę'!$E$8,2),ROUND(IF($AH64&gt;2600,ROUND($AK64/$AH64*2600,2),$AK64)*'umowa o pracę'!$E$8,2)),0)),IF('umowa o pracę'!$E$7=2021,IF(IF($AG64=1,IF($AI64=0,ROUND(IF($AH64&gt;2800,ROUND($AK64/$AH64*2800,2),$AK64)*'umowa o pracę'!$E$8,2),ROUND(IF($AH64&gt;2800,ROUND($AK64/$AH64*2800,2),$AK64)*'umowa o pracę'!$E$8,2)),0)&gt;$I64,$I64,IF($AG64=1,IF($AI64=0,ROUND(IF($AH64&gt;2800,ROUND($AK64/$AH64*2800,2),$AK64)*'umowa o pracę'!$E$8,2),ROUND(IF($AH64&gt;2800,ROUND($AK64/$AH64*2800,2),$AK64)*'umowa o pracę'!$E$8,2)),0)),0))</f>
        <v>0</v>
      </c>
      <c r="AQ64" s="56">
        <f>IF('umowa o pracę'!$E$7=2020,$AM64,IF('umowa o pracę'!$E$7=2021,$AN64,0))</f>
        <v>0</v>
      </c>
      <c r="AR64" s="33">
        <f>IF('umowa o pracę'!$E$7=0,0,U64+AF64+AQ64)</f>
        <v>0</v>
      </c>
      <c r="AS64" s="19"/>
      <c r="AT64" s="19"/>
      <c r="AU64" s="19"/>
      <c r="AV64" s="19"/>
      <c r="AW64" s="19"/>
      <c r="AX64" s="19">
        <f t="shared" si="2"/>
        <v>10</v>
      </c>
      <c r="AY64" s="19"/>
      <c r="AZ64" s="234">
        <f t="shared" si="3"/>
        <v>0</v>
      </c>
      <c r="BA64" s="234">
        <f t="shared" si="4"/>
        <v>0</v>
      </c>
      <c r="BB64" s="234">
        <f t="shared" si="5"/>
        <v>0</v>
      </c>
      <c r="BC64" s="234">
        <f t="shared" si="6"/>
        <v>0</v>
      </c>
      <c r="BD64" s="234">
        <f t="shared" si="7"/>
        <v>0</v>
      </c>
      <c r="BE64" s="234">
        <f t="shared" si="8"/>
        <v>0</v>
      </c>
      <c r="BF64" s="234">
        <f t="shared" si="9"/>
        <v>0</v>
      </c>
      <c r="BG64" s="234">
        <f t="shared" si="10"/>
        <v>0</v>
      </c>
      <c r="BH64" s="234">
        <f t="shared" si="11"/>
        <v>0</v>
      </c>
      <c r="BI64" s="238">
        <f t="shared" si="12"/>
        <v>0</v>
      </c>
      <c r="BJ64" s="236"/>
      <c r="BK64" s="236"/>
      <c r="BL64" s="237"/>
    </row>
    <row r="65" spans="1:64" ht="15.75" customHeight="1" x14ac:dyDescent="0.25">
      <c r="A65" s="129">
        <v>54</v>
      </c>
      <c r="B65" s="57"/>
      <c r="C65" s="57"/>
      <c r="D65" s="36"/>
      <c r="E65" s="36"/>
      <c r="F65" s="242"/>
      <c r="G65" s="37">
        <v>1</v>
      </c>
      <c r="H65" s="58">
        <v>0</v>
      </c>
      <c r="I65" s="59">
        <v>0</v>
      </c>
      <c r="J65" s="60">
        <v>0</v>
      </c>
      <c r="K65" s="52">
        <v>1</v>
      </c>
      <c r="L65" s="39">
        <v>0</v>
      </c>
      <c r="M65" s="39">
        <v>0</v>
      </c>
      <c r="N65" s="39">
        <v>0</v>
      </c>
      <c r="O65" s="39">
        <v>0</v>
      </c>
      <c r="P65" s="35">
        <f>IF('umowa o pracę'!$E$7=2020,ROUND(IF($L65&gt;=2600,2600*'umowa o pracę'!$E$8,$L65*'umowa o pracę'!$E$8),2),IF('umowa o pracę'!$E$7=2021,ROUND(IF($L65&gt;=2800,2800*'umowa o pracę'!$E$8,$L65*'umowa o pracę'!$E$8),2),0))</f>
        <v>0</v>
      </c>
      <c r="Q65" s="252">
        <f>IF(IF(IF(AND($K65=1,$I65&gt;0),ROUND(IF($L65+$M65&gt;=2600,2600*'umowa o pracę'!$E$8,($L65+$M65)*'umowa o pracę'!$E$8),2)+IF($M65=0,ROUND(IF($L65&gt;2600,ROUND($O65/$L65*2600,2),$O65)*'umowa o pracę'!$E$8,2),ROUND(IF($L65&gt;2600,ROUND($O65/$L65*2600,2),$O65)*'umowa o pracę'!$E$8,2)),ROUND(IF($L65+$M65&gt;=2600,2600*'umowa o pracę'!$E$8,($L65+$M65)*'umowa o pracę'!$E$8),2)-IF($M65=0,ROUND(ROUND(IF($L65&gt;2600,ROUND($N65/$L65*2600,2),$N65),2)*'umowa o pracę'!$E$8,2),IF($M65&gt;0,IF($L65+$M65&lt;2600,ROUND(ROUND($N65+ROUND($M65*9%,2),2)*'umowa o pracę'!$E$8,2),IF(AND($L65+$M65&gt;=2600,$M65&lt;2600,$L65&lt;2600),ROUND((ROUND(((2600-$M65)/$L65)*$N65,2)+ROUND($M65*9%,2))*'umowa o pracę'!$E$8,2),IF(AND($L65+$M65&gt;=2600,$M65&gt;=2600),ROUND((ROUND(2600*9%,2))*'umowa o pracę'!$E$8,2),IF(AND($L65+$M65&gt;=2600,$L65&gt;=2600,$M65&lt;2600),ROUND((ROUND($M65*9%,2)+ROUND(((2600-$M65)/$L65)*$N65,2))*'umowa o pracę'!$E$8,2),0)))),0)))&gt;$J65,$J65,IF(AND($K65=1,$I65&gt;0),ROUND(IF($L65+$M65&gt;=2600,2600*'umowa o pracę'!$E$8,($L65+$M65)*'umowa o pracę'!$E$8),2)+IF($M65=0,ROUND(IF($L65&gt;2600,ROUND($O65/$L65*2600,2),$O65)*'umowa o pracę'!$E$8,2),ROUND(IF($L65&gt;2600,ROUND($O65/$L65*2600,2),$O65)*'umowa o pracę'!$E$8,2)),ROUND(IF($L65+$M65&gt;=2600,2600*'umowa o pracę'!$E$8,($L65+$M65)*'umowa o pracę'!$E$8),2)-IF($M65=0,ROUND(ROUND(IF($L65&gt;2600,ROUND($N65/$L65*2600,2),$N65),2)*'umowa o pracę'!$E$8,2),IF($M65&gt;0,IF($L65+$M65&lt;2600,ROUND(ROUND($N65+ROUND($M65*9%,2),2)*'umowa o pracę'!$E$8,2),IF(AND($L65+$M65&gt;=2600,$M65&lt;2600,$L65&lt;2600),ROUND((ROUND(((2600-$M65)/$L65)*$N65,2)+ROUND($M65*9%,2))*'umowa o pracę'!$E$8,2),IF(AND($L65+$M65&gt;=2600,$M65&gt;=2600),ROUND((ROUND(2600*9%,2))*'umowa o pracę'!$E$8,2),IF(AND($L65+$M65&gt;=2600,$L65&gt;=2600,$M65&lt;2600),ROUND((ROUND($M65*9%,2)+ROUND(((2600-$M65)/$L65)*$N65,2))*'umowa o pracę'!$E$8,2),0)))),0))))&gt;$J65,$J65,IF(IF(AND($K65=1,$I65&gt;0),ROUND(IF($L65+$M65&gt;=2600,2600*'umowa o pracę'!$E$8,($L65+$M65)*'umowa o pracę'!$E$8),2)+IF($M65=0,ROUND(IF($L65&gt;2600,ROUND($O65/$L65*2600,2),$O65)*'umowa o pracę'!$E$8,2),ROUND(IF($L65&gt;2600,ROUND($O65/$L65*2600,2),$O65)*'umowa o pracę'!$E$8,2)),ROUND(IF($L65+$M65&gt;=2600,2600*'umowa o pracę'!$E$8,($L65+$M65)*'umowa o pracę'!$E$8),2)-IF($M65=0,ROUND(ROUND(IF($L65&gt;2600,ROUND($N65/$L65*2600,2),$N65),2)*'umowa o pracę'!$E$8,2),IF($M65&gt;0,IF($L65+$M65&lt;2600,ROUND(ROUND($N65+ROUND($M65*9%,2),2)*'umowa o pracę'!$E$8,2),IF(AND($L65+$M65&gt;=2600,$M65&lt;2600,$L65&lt;2600),ROUND((ROUND(((2600-$M65)/$L65)*$N65,2)+ROUND($M65*9%,2))*'umowa o pracę'!$E$8,2),IF(AND($L65+$M65&gt;=2600,$M65&gt;=2600),ROUND((ROUND(2600*9%,2))*'umowa o pracę'!$E$8,2),IF(AND($L65+$M65&gt;=2600,$L65&gt;=2600,$M65&lt;2600),ROUND((ROUND($M65*9%,2)+ROUND(((2600-$M65)/$L65)*$N65,2))*'umowa o pracę'!$E$8,2),0)))),0)))&gt;$J65,$J65,IF(AND($K65=1,$I65&gt;0),ROUND(IF($L65+$M65&gt;=2600,2600*'umowa o pracę'!$E$8,($L65+$M65)*'umowa o pracę'!$E$8),2)+IF($M65=0,ROUND(IF($L65&gt;2600,ROUND($O65/$L65*2600,2),$O65)*'umowa o pracę'!$E$8,2),ROUND(IF($L65&gt;2600,ROUND($O65/$L65*2600,2),$O65)*'umowa o pracę'!$E$8,2)),ROUND(IF($L65+$M65&gt;=2600,2600*'umowa o pracę'!$E$8,($L65+$M65)*'umowa o pracę'!$E$8),2)-IF(AND($M65=0,I65&gt;0),ROUND(ROUND(IF($L65&gt;2600,ROUND($N65/$L65*2600,2),$N65),2)*'umowa o pracę'!$E$8,2),IF($M65&gt;0,IF($L65+$M65&lt;2600,ROUND(ROUND($N65+ROUND($M65*9%,2),2)*'umowa o pracę'!$E$8,2),IF(AND($L65+$M65&gt;=2600,$M65&lt;2600,$L65&lt;2600),ROUND((ROUND(((2600-$M65)/$L65)*$N65,2)+ROUND($M65*9%,2))*'umowa o pracę'!$E$8,2),IF(AND($L65+$M65&gt;=2600,$M65&gt;=2600),ROUND((ROUND(2600*9%,2))*'umowa o pracę'!$E$8,2),IF(AND($L65+$M65&gt;=2600,$L65&gt;=2600,$M65&lt;2600),ROUND((ROUND($M65*9%,2)+ROUND(((2600-$M65)/$L65)*$N65,2))*'umowa o pracę'!$E$8,2),0)))),0)))))</f>
        <v>0</v>
      </c>
      <c r="R65" s="252">
        <f>IF(IF(IF(AND($K65=1,$I65&gt;0),ROUND(IF($L65+$M65&gt;=2800,2800*'umowa o pracę'!$E$8,($L65+$M65)*'umowa o pracę'!$E$8),2)+IF($M65=0,ROUND(IF($L65&gt;2800,ROUND($O65/$L65*2800,2),$O65)*'umowa o pracę'!$E$8,2),ROUND(IF($L65&gt;2800,ROUND($O65/$L65*2800,2),$O65)*'umowa o pracę'!$E$8,2)),ROUND(IF($L65+$M65&gt;=2800,2800*'umowa o pracę'!$E$8,($L65+$M65)*'umowa o pracę'!$E$8),2)-IF($M65=0,ROUND(ROUND(IF($L65&gt;2800,ROUND($N65/$L65*2800,2),$N65),2)*'umowa o pracę'!$E$8,2),IF($M65&gt;0,IF($L65+$M65&lt;2800,ROUND(ROUND($N65+ROUND($M65*9%,2),2)*'umowa o pracę'!$E$8,2),IF(AND($L65+$M65&gt;=2800,$M65&lt;2800,$L65&lt;2800),ROUND((ROUND(((2800-$M65)/$L65)*$N65,2)+ROUND($M65*9%,2))*'umowa o pracę'!$E$8,2),IF(AND($L65+$M65&gt;=2800,$M65&gt;=2800),ROUND((ROUND(2800*9%,2))*'umowa o pracę'!$E$8,2),IF(AND($L65+$M65&gt;=2800,$L65&gt;=2800,$M65&lt;2800),ROUND((ROUND($M65*9%,2)+ROUND(((2800-$M65)/$L65)*$N65,2))*'umowa o pracę'!$E$8,2),0)))),0)))&gt;$J65,$J65,IF(AND($K65=1,$I65&gt;0),ROUND(IF($L65+$M65&gt;=2800,2800*'umowa o pracę'!$E$8,($L65+$M65)*'umowa o pracę'!$E$8),2)+IF($M65=0,ROUND(IF($L65&gt;2800,ROUND($O65/$L65*2800,2),$O65)*'umowa o pracę'!$E$8,2),ROUND(IF($L65&gt;2800,ROUND($O65/$L65*2800,2),$O65)*'umowa o pracę'!$E$8,2)),ROUND(IF($L65+$M65&gt;=2800,2800*'umowa o pracę'!$E$8,($L65+$M65)*'umowa o pracę'!$E$8),2)-IF($M65=0,ROUND(ROUND(IF($L65&gt;2800,ROUND($N65/$L65*2800,2),$N65),2)*'umowa o pracę'!$E$8,2),IF($M65&gt;0,IF($L65+$M65&lt;2800,ROUND(ROUND($N65+ROUND($M65*9%,2),2)*'umowa o pracę'!$E$8,2),IF(AND($L65+$M65&gt;=2800,$M65&lt;2800,$L65&lt;2800),ROUND((ROUND(((2800-$M65)/$L65)*$N65,2)+ROUND($M65*9%,2))*'umowa o pracę'!$E$8,2),IF(AND($L65+$M65&gt;=2800,$M65&gt;=2800),ROUND((ROUND(2800*9%,2))*'umowa o pracę'!$E$8,2),IF(AND($L65+$M65&gt;=2800,$L65&gt;=2800,$M65&lt;2800),ROUND((ROUND($M65*9%,2)+ROUND(((2800-$M65)/$L65)*$N65,2))*'umowa o pracę'!$E$8,2),0)))),0))))&gt;$J65,$J65,IF(IF(AND($K65=1,$I65&gt;0),ROUND(IF($L65+$M65&gt;=2800,2800*'umowa o pracę'!$E$8,($L65+$M65)*'umowa o pracę'!$E$8),2)+IF($M65=0,ROUND(IF($L65&gt;2800,ROUND($O65/$L65*2800,2),$O65)*'umowa o pracę'!$E$8,2),ROUND(IF($L65&gt;2800,ROUND($O65/$L65*2800,2),$O65)*'umowa o pracę'!$E$8,2)),ROUND(IF($L65+$M65&gt;=2800,2800*'umowa o pracę'!$E$8,($L65+$M65)*'umowa o pracę'!$E$8),2)-IF($M65=0,ROUND(ROUND(IF($L65&gt;2800,ROUND($N65/$L65*2800,2),$N65),2)*'umowa o pracę'!$E$8,2),IF($M65&gt;0,IF($L65+$M65&lt;2800,ROUND(ROUND($N65+ROUND($M65*9%,2),2)*'umowa o pracę'!$E$8,2),IF(AND($L65+$M65&gt;=2800,$M65&lt;2800,$L65&lt;2800),ROUND((ROUND(((2800-$M65)/$L65)*$N65,2)+ROUND($M65*9%,2))*'umowa o pracę'!$E$8,2),IF(AND($L65+$M65&gt;=2800,$M65&gt;=2800),ROUND((ROUND(2800*9%,2))*'umowa o pracę'!$E$8,2),IF(AND($L65+$M65&gt;=2800,$L65&gt;=2800,$M65&lt;2800),ROUND((ROUND($M65*9%,2)+ROUND(((2800-$M65)/$L65)*$N65,2))*'umowa o pracę'!$E$8,2),0)))),0)))&gt;$J65,$J65,IF(AND($K65=1,$I65&gt;0),ROUND(IF($L65+$M65&gt;=2800,2800*'umowa o pracę'!$E$8,($L65+$M65)*'umowa o pracę'!$E$8),2)+IF($M65=0,ROUND(IF($L65&gt;2800,ROUND($O65/$L65*2800,2),$O65)*'umowa o pracę'!$E$8,2),ROUND(IF($L65&gt;2800,ROUND($O65/$L65*2800,2),$O65)*'umowa o pracę'!$E$8,2)),ROUND(IF($L65+$M65&gt;=2800,2800*'umowa o pracę'!$E$8,($L65+$M65)*'umowa o pracę'!$E$8),2)-IF(AND($M65=0,I65&gt;0),ROUND(ROUND(IF($L65&gt;2800,ROUND($N65/$L65*2800,2),$N65),2)*'umowa o pracę'!$E$8,2),IF($M65&gt;0,IF($L65+$M65&lt;2800,ROUND(ROUND($N65+ROUND($M65*9%,2),2)*'umowa o pracę'!$E$8,2),IF(AND($L65+$M65&gt;=2800,$M65&lt;2800,$L65&lt;2800),ROUND((ROUND(((2800-$M65)/$L65)*$N65,2)+ROUND($M65*9%,2))*'umowa o pracę'!$E$8,2),IF(AND($L65+$M65&gt;=2800,$M65&gt;=2800),ROUND((ROUND(2800*9%,2))*'umowa o pracę'!$E$8,2),IF(AND($L65+$M65&gt;=2800,$L65&gt;=2800,$M65&lt;2800),ROUND((ROUND($M65*9%,2)+ROUND(((2800-$M65)/$L65)*$N65,2))*'umowa o pracę'!$E$8,2),0)))),0)))))</f>
        <v>0</v>
      </c>
      <c r="S65" s="32">
        <f>IF('umowa o pracę'!$E$7=2020,IF(IF($K65=1,IF($M65=0,ROUND(IF($L65&gt;2600,ROUND($N65/$L65*2600,2),$N65)*'umowa o pracę'!$E$8,2),IF($L65+$M65&lt;2600,ROUND(ROUND($N65+ROUND($M65*9%,2),2)*'umowa o pracę'!$E$8,2),IF(AND($L65+$M65&gt;=2600,$L65&lt;2600),ROUND((ROUND($N65+ROUND((2600-$L65)*9%,2),2))*'umowa o pracę'!$E$8,2),IF(AND($L65+$M65&gt;=2600,$L65&gt;=2600),ROUND(ROUND($N65/$L65*2600,2)*'umowa o pracę'!$E$8,2),0)))),0)&gt;$H65,$H65,IF($K65=1,IF($M65=0,ROUND(IF($L65&gt;2600,ROUND($N65/$L65*2600,2),$N65)*'umowa o pracę'!$E$8,2),IF($L65+$M65&lt;2600,ROUND(ROUND($N65+ROUND($M65*9%,2),2)*'umowa o pracę'!$E$8,2),IF(AND($L65+$M65&gt;=2600,$L65&lt;2600),ROUND((ROUND($N65+ROUND((2600-$L65)*9%,2),2))*'umowa o pracę'!$E$8,2),IF(AND($L65+$M65&gt;=2600,$L65&gt;=2600),ROUND(ROUND($N65/$L65*2600,2)*'umowa o pracę'!$E$8,2),0)))),0)),IF('umowa o pracę'!$E$7=2021,IF(IF($K65=1,IF($M65=0,ROUND(IF($L65&gt;2800,ROUND($N65/$L65*2800,2),$N65)*'umowa o pracę'!$E$8,2),IF($L65+$M65&lt;2800,ROUND(ROUND($N65+ROUND($M65*9%,2),2)*'umowa o pracę'!$E$8,2),IF(AND($L65+$M65&gt;=2800,$L65&lt;2800),ROUND((ROUND($N65+ROUND((2800-$L65)*9%,2),2))*'umowa o pracę'!$E$8,2),IF(AND($L65+$M65&gt;=2800,$L65&gt;=2800),ROUND(ROUND($N65/$L65*2800,2)*'umowa o pracę'!$E$8,2),0)))),0)&gt;$H65,$H65,IF($K65=1,IF($M65=0,ROUND(IF($L65&gt;2800,ROUND($N65/$L65*2800,2),$N65)*'umowa o pracę'!$E$8,2),IF($L65+$M65&lt;2800,ROUND(ROUND($N65+ROUND($M65*9%,2),2)*'umowa o pracę'!$E$8,2),IF(AND($L65+$M65&gt;=2800,$L65&lt;2800),ROUND((ROUND($N65+ROUND((2800-$L65)*9%,2),2))*'umowa o pracę'!$E$8,2),IF(AND($L65+$M65&gt;=2800,$L65&gt;=2800),ROUND(ROUND($N65/$L65*2800,2)*'umowa o pracę'!$E$8,2),0)))),0)),0))</f>
        <v>0</v>
      </c>
      <c r="T65" s="32">
        <f>IF('umowa o pracę'!$E$7=2020,IF(IF($K65=1,IF($M65=0,ROUND(IF($L65&gt;2600,ROUND($O65/$L65*2600,2),$O65)*'umowa o pracę'!$E$8,2),ROUND(IF($L65&gt;2600,ROUND($O65/$L65*2600,2),$O65)*'umowa o pracę'!$E$8,2)),0)&gt;$I65,$I65,IF($K65=1,IF($M65=0,ROUND(IF($L65&gt;2600,ROUND($O65/$L65*2600,2),$O65)*'umowa o pracę'!$E$8,2),ROUND(IF($L65&gt;2600,ROUND($O65/$L65*2600,2),$O65)*'umowa o pracę'!$E$8,2)),0)),IF('umowa o pracę'!$E$7=2021,IF(IF($K65=1,IF($M65=0,ROUND(IF($L65&gt;2800,ROUND($O65/$L65*2800,2),$O65)*'umowa o pracę'!$E$8,2),ROUND(IF($L65&gt;2800,ROUND($O65/$L65*2800,2),$O65)*'umowa o pracę'!$E$8,2)),0)&gt;$I65,$I65,IF($K65=1,IF($M65=0,ROUND(IF($L65&gt;2800,ROUND($O65/$L65*2800,2),$O65)*'umowa o pracę'!$E$8,2),ROUND(IF($L65&gt;2800,ROUND($O65/$L65*2800,2),$O65)*'umowa o pracę'!$E$8,2)),0)),0))</f>
        <v>0</v>
      </c>
      <c r="U65" s="51">
        <f>IF('umowa o pracę'!$E$7=2020,$Q65,IF('umowa o pracę'!$E$7=2021,$R65,0))</f>
        <v>0</v>
      </c>
      <c r="V65" s="53">
        <f t="shared" si="0"/>
        <v>1</v>
      </c>
      <c r="W65" s="54">
        <f>IF('umowa o pracę'!$E$6&lt;2,0,$L65)</f>
        <v>0</v>
      </c>
      <c r="X65" s="54">
        <f>IF('umowa o pracę'!$E$6&lt;2,0,$M65)</f>
        <v>0</v>
      </c>
      <c r="Y65" s="55">
        <f>IF('umowa o pracę'!$E$6&lt;2,0,$N65)</f>
        <v>0</v>
      </c>
      <c r="Z65" s="55">
        <f>IF('umowa o pracę'!$E$6&lt;2,0,$O65)</f>
        <v>0</v>
      </c>
      <c r="AA65" s="32">
        <f>IF('umowa o pracę'!$E$7=2020,ROUND(IF($W65&gt;=2600,2600*'umowa o pracę'!$E$8,$W65*'umowa o pracę'!$E$8),2),IF('umowa o pracę'!$E$7=2021,ROUND(IF($W65&gt;=2800,2800*'umowa o pracę'!$E$8,$W65*'umowa o pracę'!$E$8),2),0))</f>
        <v>0</v>
      </c>
      <c r="AB65" s="32">
        <f>IF(IF(IF(AND($V65=1,$I65&gt;0),ROUND(IF($W65+$X65&gt;=2600,2600*'umowa o pracę'!$E$8,($W65+$X65)*'umowa o pracę'!$E$8),2)+IF($X65=0,ROUND(IF($W65&gt;2600,ROUND($Z65/$W65*2600,2),$Z65)*'umowa o pracę'!$E$8,2),ROUND(IF($W65&gt;2600,ROUND($Z65/$W65*2600,2),$Z65)*'umowa o pracę'!$E$8,2)),ROUND(IF($W65+$X65&gt;=2600,2600*'umowa o pracę'!$E$8,($W65+$X65)*'umowa o pracę'!$E$8),2)-IF($X65=0,ROUND(ROUND(IF($W65&gt;2600,ROUND($Y65/$W65*2600,2),$Y65),2)*'umowa o pracę'!$E$8,2),IF($X65&gt;0,IF($W65+$X65&lt;2600,ROUND(ROUND($Y65+ROUND($X65*9%,2),2)*'umowa o pracę'!$E$8,2),IF(AND($W65+$X65&gt;=2600,$X65&lt;2600,$W65&lt;2600),ROUND((ROUND(((2600-$X65)/$W65)*$Y65,2)+ROUND($X65*9%,2))*'umowa o pracę'!$E$8,2),IF(AND($W65+$X65&gt;=2600,$X65&gt;=2600),ROUND((ROUND(2600*9%,2))*'umowa o pracę'!$E$8,2),IF(AND($W65+$X65&gt;=2600,$W65&gt;=2600,$X65&lt;2600),ROUND((ROUND($X65*9%,2)+ROUND(((2600-$X65)/$W65)*$Y65,2))*'umowa o pracę'!$E$8,2),0)))),0)))&gt;$J65,$J65,IF(AND($V65=1,$I65&gt;0),ROUND(IF($W65+$X65&gt;=2600,2600*'umowa o pracę'!$E$8,($W65+$X65)*'umowa o pracę'!$E$8),2)+IF($X65=0,ROUND(IF($W65&gt;2600,ROUND($Z65/$W65*2600,2),$Z65)*'umowa o pracę'!$E$8,2),ROUND(IF($W65&gt;2600,ROUND($Z65/$W65*2600,2),$Z65)*'umowa o pracę'!$E$8,2)),ROUND(IF($W65+$X65&gt;=2600,2600*'umowa o pracę'!$E$8,($W65+$X65)*'umowa o pracę'!$E$8),2)-IF($X65=0,ROUND(ROUND(IF($W65&gt;2600,ROUND($Y65/$W65*2600,2),$Y65),2)*'umowa o pracę'!$E$8,2),IF($X65&gt;0,IF($W65+$X65&lt;2600,ROUND(ROUND($Y65+ROUND($X65*9%,2),2)*'umowa o pracę'!$E$8,2),IF(AND($W65+$X65&gt;=2600,$X65&lt;2600,$W65&lt;2600),ROUND((ROUND(((2600-$X65)/$W65)*$Y65,2)+ROUND($X65*9%,2))*'umowa o pracę'!$E$8,2),IF(AND($W65+$X65&gt;=2600,$X65&gt;=2600),ROUND((ROUND(2600*9%,2))*'umowa o pracę'!$E$8,2),IF(AND($W65+$X65&gt;=2600,$W65&gt;=2600,$X65&lt;2600),ROUND((ROUND($X65*9%,2)+ROUND(((2600-$X65)/$W65)*$Y65,2))*'umowa o pracę'!$E$8,2),0)))),0))))&gt;$J65,$J65,IF(IF(AND($V65=1,$I65&gt;0),ROUND(IF($W65+$X65&gt;=2600,2600*'umowa o pracę'!$E$8,($W65+$X65)*'umowa o pracę'!$E$8),2)+IF($X65=0,ROUND(IF($W65&gt;2600,ROUND($Z65/$W65*2600,2),$Z65)*'umowa o pracę'!$E$8,2),ROUND(IF($W65&gt;2600,ROUND($Z65/$W65*2600,2),$Z65)*'umowa o pracę'!$E$8,2)),ROUND(IF($W65+$X65&gt;=2600,2600*'umowa o pracę'!$E$8,($W65+$X65)*'umowa o pracę'!$E$8),2)-IF($X65=0,ROUND(ROUND(IF($W65&gt;2600,ROUND($Y65/$W65*2600,2),$Y65),2)*'umowa o pracę'!$E$8,2),IF($X65&gt;0,IF($W65+$X65&lt;2600,ROUND(ROUND($Y65+ROUND($X65*9%,2),2)*'umowa o pracę'!$E$8,2),IF(AND($W65+$X65&gt;=2600,$X65&lt;2600,$W65&lt;2600),ROUND((ROUND(((2600-$X65)/$W65)*$Y65,2)+ROUND($X65*9%,2))*'umowa o pracę'!$E$8,2),IF(AND($W65+$X65&gt;=2600,$X65&gt;=2600),ROUND((ROUND(2600*9%,2))*'umowa o pracę'!$E$8,2),IF(AND($W65+$X65&gt;=2600,$W65&gt;=2600,$X65&lt;2600),ROUND((ROUND($X65*9%,2)+ROUND(((2600-$X65)/$W65)*$Y65,2))*'umowa o pracę'!$E$8,2),0)))),0)))&gt;$J65,$J65,IF(AND($V65=1,$I65&gt;0),ROUND(IF($W65+$X65&gt;=2600,2600*'umowa o pracę'!$E$8,($W65+$X65)*'umowa o pracę'!$E$8),2)+IF($X65=0,ROUND(IF($W65&gt;2600,ROUND($Z65/$W65*2600,2),$Z65)*'umowa o pracę'!$E$8,2),ROUND(IF($W65&gt;2600,ROUND($Z65/$W65*2600,2),$Z65)*'umowa o pracę'!$E$8,2)),ROUND(IF($W65+$X65&gt;=2600,2600*'umowa o pracę'!$E$8,($W65+$X65)*'umowa o pracę'!$E$8),2)-IF(AND($X65=0,I65&gt;0),ROUND(ROUND(IF($W65&gt;2600,ROUND($Y65/$W65*2600,2),$Y65),2)*'umowa o pracę'!$E$8,2),IF($X65&gt;0,IF($W65+$X65&lt;2600,ROUND(ROUND($Y65+ROUND($X65*9%,2),2)*'umowa o pracę'!$E$8,2),IF(AND($W65+$X65&gt;=2600,$X65&lt;2600,$W65&lt;2600),ROUND((ROUND(((2600-$X65)/$W65)*$Y65,2)+ROUND($X65*9%,2))*'umowa o pracę'!$E$8,2),IF(AND($W65+$X65&gt;=2600,$X65&gt;=2600),ROUND((ROUND(2600*9%,2))*'umowa o pracę'!$E$8,2),IF(AND($W65+$X65&gt;=2600,$W65&gt;=2600,$X65&lt;2600),ROUND((ROUND($X65*9%,2)+ROUND(((2600-$X65)/$W65)*$Y65,2))*'umowa o pracę'!$E$8,2),0)))),0)))))</f>
        <v>0</v>
      </c>
      <c r="AC65" s="32">
        <f>IF(IF(IF(AND($V65=1,$I65&gt;0),ROUND(IF($W65+$X65&gt;=2800,2800*'umowa o pracę'!$E$8,($W65+$X65)*'umowa o pracę'!$E$8),2)+IF($X65=0,ROUND(IF($W65&gt;2800,ROUND($Z65/$W65*2800,2),$Z65)*'umowa o pracę'!$E$8,2),ROUND(IF($W65&gt;2800,ROUND($Z65/$W65*2800,2),$Z65)*'umowa o pracę'!$E$8,2)),ROUND(IF($W65+$X65&gt;=2800,2800*'umowa o pracę'!$E$8,($W65+$X65)*'umowa o pracę'!$E$8),2)-IF($X65=0,ROUND(ROUND(IF($W65&gt;2800,ROUND($Y65/$W65*2800,2),$Y65),2)*'umowa o pracę'!$E$8,2),IF($X65&gt;0,IF($W65+$X65&lt;2800,ROUND(ROUND($Y65+ROUND($X65*9%,2),2)*'umowa o pracę'!$E$8,2),IF(AND($W65+$X65&gt;=2800,$X65&lt;2800,$W65&lt;2800),ROUND((ROUND(((2800-$X65)/$W65)*$Y65,2)+ROUND($X65*9%,2))*'umowa o pracę'!$E$8,2),IF(AND($W65+$X65&gt;=2800,$X65&gt;=2800),ROUND((ROUND(2800*9%,2))*'umowa o pracę'!$E$8,2),IF(AND($W65+$X65&gt;=2800,$W65&gt;=2800,$X65&lt;2800),ROUND((ROUND($X65*9%,2)+ROUND(((2800-$X65)/$W65)*$Y65,2))*'umowa o pracę'!$E$8,2),0)))),0)))&gt;$J65,$J65,IF(AND($V65=1,$I65&gt;0),ROUND(IF($W65+$X65&gt;=2800,2800*'umowa o pracę'!$E$8,($W65+$X65)*'umowa o pracę'!$E$8),2)+IF($X65=0,ROUND(IF($W65&gt;2800,ROUND($Z65/$W65*2800,2),$Z65)*'umowa o pracę'!$E$8,2),ROUND(IF($W65&gt;2800,ROUND($Z65/$W65*2800,2),$Z65)*'umowa o pracę'!$E$8,2)),ROUND(IF($W65+$X65&gt;=2800,2800*'umowa o pracę'!$E$8,($W65+$X65)*'umowa o pracę'!$E$8),2)-IF($X65=0,ROUND(ROUND(IF($W65&gt;2800,ROUND($Y65/$W65*2800,2),$Y65),2)*'umowa o pracę'!$E$8,2),IF($X65&gt;0,IF($W65+$X65&lt;2800,ROUND(ROUND($Y65+ROUND($X65*9%,2),2)*'umowa o pracę'!$E$8,2),IF(AND($W65+$X65&gt;=2800,$X65&lt;2800,$W65&lt;2800),ROUND((ROUND(((2800-$X65)/$W65)*$Y65,2)+ROUND($X65*9%,2))*'umowa o pracę'!$E$8,2),IF(AND($W65+$X65&gt;=2800,$X65&gt;=2800),ROUND((ROUND(2800*9%,2))*'umowa o pracę'!$E$8,2),IF(AND($W65+$X65&gt;=2800,$W65&gt;=2800,$X65&lt;2800),ROUND((ROUND($X65*9%,2)+ROUND(((2800-$X65)/$W65)*$Y65,2))*'umowa o pracę'!$E$8,2),0)))),0))))&gt;$J65,$J65,IF(IF(AND($V65=1,$I65&gt;0),ROUND(IF($W65+$X65&gt;=2800,2800*'umowa o pracę'!$E$8,($W65+$X65)*'umowa o pracę'!$E$8),2)+IF($X65=0,ROUND(IF($W65&gt;2800,ROUND($Z65/$W65*2800,2),$Z65)*'umowa o pracę'!$E$8,2),ROUND(IF($W65&gt;2800,ROUND($Z65/$W65*2800,2),$Z65)*'umowa o pracę'!$E$8,2)),ROUND(IF($W65+$X65&gt;=2800,2800*'umowa o pracę'!$E$8,($W65+$X65)*'umowa o pracę'!$E$8),2)-IF($X65=0,ROUND(ROUND(IF($W65&gt;2800,ROUND($Y65/$W65*2800,2),$Y65),2)*'umowa o pracę'!$E$8,2),IF($X65&gt;0,IF($W65+$X65&lt;2800,ROUND(ROUND($Y65+ROUND($X65*9%,2),2)*'umowa o pracę'!$E$8,2),IF(AND($W65+$X65&gt;=2800,$X65&lt;2800,$W65&lt;2800),ROUND((ROUND(((2800-$X65)/$W65)*$Y65,2)+ROUND($X65*9%,2))*'umowa o pracę'!$E$8,2),IF(AND($W65+$X65&gt;=2800,$X65&gt;=2800),ROUND((ROUND(2800*9%,2))*'umowa o pracę'!$E$8,2),IF(AND($W65+$X65&gt;=2800,$W65&gt;=2800,$X65&lt;2800),ROUND((ROUND($X65*9%,2)+ROUND(((2800-$X65)/$W65)*$Y65,2))*'umowa o pracę'!$E$8,2),0)))),0)))&gt;$J65,$J65,IF(AND($V65=1,$I65&gt;0),ROUND(IF($W65+$X65&gt;=2800,2800*'umowa o pracę'!$E$8,($W65+$X65)*'umowa o pracę'!$E$8),2)+IF($X65=0,ROUND(IF($W65&gt;2800,ROUND($Z65/$W65*2800,2),$Z65)*'umowa o pracę'!$E$8,2),ROUND(IF($W65&gt;2800,ROUND($Z65/$W65*2800,2),$Z65)*'umowa o pracę'!$E$8,2)),ROUND(IF($W65+$X65&gt;=2800,2800*'umowa o pracę'!$E$8,($W65+$X65)*'umowa o pracę'!$E$8),2)-IF(AND($X65=0,I65&gt;0),ROUND(ROUND(IF($W65&gt;2800,ROUND($Y65/$W65*2800,2),$Y65),2)*'umowa o pracę'!$E$8,2),IF($X65&gt;0,IF($W65+$X65&lt;2800,ROUND(ROUND($Y65+ROUND($X65*9%,2),2)*'umowa o pracę'!$E$8,2),IF(AND($W65+$X65&gt;=2800,$X65&lt;2800,$W65&lt;2800),ROUND((ROUND(((2800-$X65)/$W65)*$Y65,2)+ROUND($X65*9%,2))*'umowa o pracę'!$E$8,2),IF(AND($W65+$X65&gt;=2800,$X65&gt;=2800),ROUND((ROUND(2800*9%,2))*'umowa o pracę'!$E$8,2),IF(AND($W65+$X65&gt;=2800,$W65&gt;=2800,$X65&lt;2800),ROUND((ROUND($X65*9%,2)+ROUND(((2800-$X65)/$W65)*$Y65,2))*'umowa o pracę'!$E$8,2),0)))),0)))))</f>
        <v>0</v>
      </c>
      <c r="AD65" s="32">
        <f>IF('umowa o pracę'!$E$7=2020,IF(IF($V65=1,IF($X65=0,ROUND(IF($W65&gt;2600,ROUND($Y65/$W65*2600,2),$Y65)*'umowa o pracę'!$E$8,2),IF($W65+$X65&lt;2600,ROUND(ROUND($Y65+ROUND($X65*9%,2),2)*'umowa o pracę'!$E$8,2),IF(AND($W65+$X65&gt;=2600,$W65&lt;2600),ROUND((ROUND($Y65+ROUND((2600-$W65)*9%,2),2))*'umowa o pracę'!$E$8,2),IF(AND($W65+$X65&gt;=2600,$W65&gt;=2600),ROUND(ROUND($Y65/$W65*2600,2)*'umowa o pracę'!$E$8,2),0)))),0)&gt;$H65,$H65,IF($V65=1,IF($X65=0,ROUND(IF($W65&gt;2600,ROUND($Y65/$W65*2600,2),$Y65)*'umowa o pracę'!$E$8,2),IF($W65+$X65&lt;2600,ROUND(ROUND($Y65+ROUND($X65*9%,2),2)*'umowa o pracę'!$E$8,2),IF(AND($W65+$X65&gt;=2600,$W65&lt;2600),ROUND((ROUND($Y65+ROUND((2600-$W65)*9%,2),2))*'umowa o pracę'!$E$8,2),IF(AND($W65+$X65&gt;=2600,$W65&gt;=2600),ROUND(ROUND($Y65/$W65*2600,2)*'umowa o pracę'!$E$8,2),0)))),0)),IF('umowa o pracę'!$E$7=2021,IF(IF($V65=1,IF($X65=0,ROUND(IF($W65&gt;2800,ROUND($Y65/$W65*2800,2),$Y65)*'umowa o pracę'!$E$8,2),IF($W65+$X65&lt;2800,ROUND(ROUND($Y65+ROUND($X65*9%,2),2)*'umowa o pracę'!$E$8,2),IF(AND($W65+$X65&gt;=2800,$W65&lt;2800),ROUND((ROUND($Y65+ROUND((2800-$W65)*9%,2),2))*'umowa o pracę'!$E$8,2),IF(AND($W65+$X65&gt;=2800,$W65&gt;=2800),ROUND(ROUND($Y65/$W65*2800,2)*'umowa o pracę'!$E$8,2),0)))),0)&gt;$H65,$H65,IF($V65=1,IF($X65=0,ROUND(IF($W65&gt;2800,ROUND($Y65/$W65*2800,2),$Y65)*'umowa o pracę'!$E$8,2),IF($W65+$X65&lt;2800,ROUND(ROUND($Y65+ROUND($X65*9%,2),2)*'umowa o pracę'!$E$8,2),IF(AND($W65+$X65&gt;=2800,$W65&lt;2800),ROUND((ROUND($Y65+ROUND((2800-$W65)*9%,2),2))*'umowa o pracę'!$E$8,2),IF(AND($W65+$X65&gt;=2800,$W65&gt;=2800),ROUND(ROUND($Y65/$W65*2800,2)*'umowa o pracę'!$E$8,2),0)))),0)),0))</f>
        <v>0</v>
      </c>
      <c r="AE65" s="32">
        <f>IF('umowa o pracę'!$E$7=2020,IF(IF($V65=1,IF($X65=0,ROUND(IF($W65&gt;2600,ROUND($Z65/$W65*2600,2),$Z65)*'umowa o pracę'!$E$8,2),ROUND(IF($W65&gt;2600,ROUND($Z65/$W65*2600,2),$Z65)*'umowa o pracę'!$E$8,2)),0)&gt;$I65,$I65,IF($V65=1,IF($X65=0,ROUND(IF($W65&gt;2600,ROUND($Z65/$W65*2600,2),$Z65)*'umowa o pracę'!$E$8,2),ROUND(IF($W65&gt;2600,ROUND($Z65/$W65*2600,2),$Z65)*'umowa o pracę'!$E$8,2)),0)),IF('umowa o pracę'!$E$7=2021,IF(IF($V65=1,IF($X65=0,ROUND(IF($W65&gt;2800,ROUND($Z65/$W65*2800,2),$Z65)*'umowa o pracę'!$E$8,2),ROUND(IF($W65&gt;2800,ROUND($Z65/$W65*2800,2),$Z65)*'umowa o pracę'!$E$8,2)),0)&gt;$I65,$I65,IF($V65=1,IF($X65=0,ROUND(IF($W65&gt;2800,ROUND($Z65/$W65*2800,2),$Z65)*'umowa o pracę'!$E$8,2),ROUND(IF($W65&gt;2800,ROUND($Z65/$W65*2800,2),$Z65)*'umowa o pracę'!$E$8,2)),0)),0))</f>
        <v>0</v>
      </c>
      <c r="AF65" s="56">
        <f>IF('umowa o pracę'!$E$7=2020,$AB65,IF('umowa o pracę'!$E$7=2021,$AC65,0))</f>
        <v>0</v>
      </c>
      <c r="AG65" s="53">
        <f t="shared" si="1"/>
        <v>1</v>
      </c>
      <c r="AH65" s="39">
        <f>IF('umowa o pracę'!$E$6&lt;3,0,$L65)</f>
        <v>0</v>
      </c>
      <c r="AI65" s="39">
        <f>IF('umowa o pracę'!$E$6&lt;3,0,$M65)</f>
        <v>0</v>
      </c>
      <c r="AJ65" s="55">
        <f>IF('umowa o pracę'!$E$6&lt;3,0,$N65)</f>
        <v>0</v>
      </c>
      <c r="AK65" s="55">
        <f>IF('umowa o pracę'!$E$6&lt;3,0,$O65)</f>
        <v>0</v>
      </c>
      <c r="AL65" s="32">
        <f>IF('umowa o pracę'!$E$7=2020,ROUND(IF($AH65&gt;=2600,2600*'umowa o pracę'!$E$8,$AH65*'umowa o pracę'!$E$8),2),IF('umowa o pracę'!$E$7=2021,ROUND(IF($AH65&gt;=2800,2800*'umowa o pracę'!$E$8,$AH65*'umowa o pracę'!$E$8),2),0))</f>
        <v>0</v>
      </c>
      <c r="AM65" s="32">
        <f>IF(IF(IF(AND($AG65=1,$I65&gt;0),ROUND(IF($AH65+$AI65&gt;=2600,2600*'umowa o pracę'!$E$8,($AH65+$AI65)*'umowa o pracę'!$E$8),2)+IF($AI65=0,ROUND(IF($AH65&gt;2600,ROUND($AK65/$AH65*2600,2),$AK65)*'umowa o pracę'!$E$8,2),ROUND(IF($AH65&gt;2600,ROUND($AK65/$AH65*2600,2),$AK65)*'umowa o pracę'!$E$8,2)),ROUND(IF($AH65+$AI65&gt;=2600,2600*'umowa o pracę'!$E$8,($AH65+$AI65)*'umowa o pracę'!$E$8),2)-IF($AI65=0,ROUND(ROUND(IF($AH65&gt;2600,ROUND($AJ65/$AH65*2600,2),$AJ65),2)*'umowa o pracę'!$E$8,2),IF($AI65&gt;0,IF($AH65+$AI65&lt;2600,ROUND(ROUND($AJ65+ROUND($AI65*9%,2),2)*'umowa o pracę'!$E$8,2),IF(AND($AH65+$AI65&gt;=2600,$AI65&lt;2600,$AH65&lt;2600),ROUND((ROUND(((2600-$AI65)/$AH65)*$AJ65,2)+ROUND($AI65*9%,2))*'umowa o pracę'!$E$8,2),IF(AND($AH65+$AI65&gt;=2600,$AI65&gt;=2600),ROUND((ROUND(2600*9%,2))*'umowa o pracę'!$E$8,2),IF(AND($AH65+$AI65&gt;=2600,$AH65&gt;=2600,$AI65&lt;2600),ROUND((ROUND($AI65*9%,2)+ROUND(((2600-$AI65)/$AH65)*$AJ65,2))*'umowa o pracę'!$E$8,2),0)))),0)))&gt;$J65,$J65,IF(AND($AG65=1,$I65&gt;0),ROUND(IF($AH65+$AI65&gt;=2600,2600*'umowa o pracę'!$E$8,($AH65+$AI65)*'umowa o pracę'!$E$8),2)+IF($AI65=0,ROUND(IF($AH65&gt;2600,ROUND($AK65/$AH65*2600,2),$AK65)*'umowa o pracę'!$E$8,2),ROUND(IF($AH65&gt;2600,ROUND($AK65/$AH65*2600,2),$AK65)*'umowa o pracę'!$E$8,2)),ROUND(IF($AH65+$AI65&gt;=2600,2600*'umowa o pracę'!$E$8,($AH65+$AI65)*'umowa o pracę'!$E$8),2)-IF($AI65=0,ROUND(ROUND(IF($AH65&gt;2600,ROUND($AJ65/$AH65*2600,2),$AJ65),2)*'umowa o pracę'!$E$8,2),IF($AI65&gt;0,IF($AH65+$AI65&lt;2600,ROUND(ROUND($AJ65+ROUND($AI65*9%,2),2)*'umowa o pracę'!$E$8,2),IF(AND($AH65+$AI65&gt;=2600,$AI65&lt;2600,$AH65&lt;2600),ROUND((ROUND(((2600-$AI65)/$AH65)*$AJ65,2)+ROUND($AI65*9%,2))*'umowa o pracę'!$E$8,2),IF(AND($AH65+$AI65&gt;=2600,$AI65&gt;=2600),ROUND((ROUND(2600*9%,2))*'umowa o pracę'!$E$8,2),IF(AND($AH65+$AI65&gt;=2600,$AH65&gt;=2600,$AI65&lt;2600),ROUND((ROUND($AI65*9%,2)+ROUND(((2600-$AI65)/$AH65)*$AJ65,2))*'umowa o pracę'!$E$8,2),0)))),0))))&gt;$J65,$J65,IF(IF(AND($AG65=1,$I65&gt;0),ROUND(IF($AH65+$AI65&gt;=2600,2600*'umowa o pracę'!$E$8,($AH65+$AI65)*'umowa o pracę'!$E$8),2)+IF($AI65=0,ROUND(IF($AH65&gt;2600,ROUND($AK65/$AH65*2600,2),$AK65)*'umowa o pracę'!$E$8,2),ROUND(IF($AH65&gt;2600,ROUND($AK65/$AH65*2600,2),$AK65)*'umowa o pracę'!$E$8,2)),ROUND(IF($AH65+$AI65&gt;=2600,2600*'umowa o pracę'!$E$8,($AH65+$AI65)*'umowa o pracę'!$E$8),2)-IF($AI65=0,ROUND(ROUND(IF($AH65&gt;2600,ROUND($AJ65/$AH65*2600,2),$AJ65),2)*'umowa o pracę'!$E$8,2),IF($AI65&gt;0,IF($AH65+$AI65&lt;2600,ROUND(ROUND($AJ65+ROUND($AI65*9%,2),2)*'umowa o pracę'!$E$8,2),IF(AND($AH65+$AI65&gt;=2600,$AI65&lt;2600,$AH65&lt;2600),ROUND((ROUND(((2600-$AI65)/$AH65)*$AJ65,2)+ROUND($AI65*9%,2))*'umowa o pracę'!$E$8,2),IF(AND($AH65+$AI65&gt;=2600,$AI65&gt;=2600),ROUND((ROUND(2600*9%,2))*'umowa o pracę'!$E$8,2),IF(AND($AH65+$AI65&gt;=2600,$AH65&gt;=2600,$AI65&lt;2600),ROUND((ROUND($AI65*9%,2)+ROUND(((2600-$AI65)/$AH65)*$AJ65,2))*'umowa o pracę'!$E$8,2),0)))),0)))&gt;$J65,$J65,IF(AND($AG65=1,$I65&gt;0),ROUND(IF($AH65+$AI65&gt;=2600,2600*'umowa o pracę'!$E$8,($AH65+$AI65)*'umowa o pracę'!$E$8),2)+IF($AI65=0,ROUND(IF($AH65&gt;2600,ROUND($AK65/$AH65*2600,2),$AK65)*'umowa o pracę'!$E$8,2),ROUND(IF($AH65&gt;2600,ROUND($AK65/$AH65*2600,2),$AK65)*'umowa o pracę'!$E$8,2)),ROUND(IF($AH65+$AI65&gt;=2600,2600*'umowa o pracę'!$E$8,($AH65+$AI65)*'umowa o pracę'!$E$8),2)-IF(AND($AI65=0,I65&gt;0),ROUND(ROUND(IF($AH65&gt;2600,ROUND($AJ65/$AH65*2600,2),$AJ65),2)*'umowa o pracę'!$E$8,2),IF($AI65&gt;0,IF($AH65+$AI65&lt;2600,ROUND(ROUND($AJ65+ROUND($AI65*9%,2),2)*'umowa o pracę'!$E$8,2),IF(AND($AH65+$AI65&gt;=2600,$AI65&lt;2600,$AH65&lt;2600),ROUND((ROUND(((2600-$AI65)/$AH65)*$AJ65,2)+ROUND($AI65*9%,2))*'umowa o pracę'!$E$8,2),IF(AND($AH65+$AI65&gt;=2600,$AI65&gt;=2600),ROUND((ROUND(2600*9%,2))*'umowa o pracę'!$E$8,2),IF(AND($AH65+$AI65&gt;=2600,$AH65&gt;=2600,$AI65&lt;2600),ROUND((ROUND($AI65*9%,2)+ROUND(((2600-$AI65)/$AH65)*$AJ65,2))*'umowa o pracę'!$E$8,2),0)))),0)))))</f>
        <v>0</v>
      </c>
      <c r="AN65" s="32">
        <f>IF(IF(IF(AND($AG65=1,$I65&gt;0),ROUND(IF($AH65+$AI65&gt;=2800,2800*'umowa o pracę'!$E$8,($AH65+$AI65)*'umowa o pracę'!$E$8),2)+IF($AI65=0,ROUND(IF($AH65&gt;2800,ROUND($AK65/$AH65*2800,2),$AK65)*'umowa o pracę'!$E$8,2),ROUND(IF($AH65&gt;2800,ROUND($AK65/$AH65*2800,2),$AK65)*'umowa o pracę'!$E$8,2)),ROUND(IF($AH65+$AI65&gt;=2800,2800*'umowa o pracę'!$E$8,($AH65+$AI65)*'umowa o pracę'!$E$8),2)-IF($AI65=0,ROUND(ROUND(IF($AH65&gt;2800,ROUND($AJ65/$AH65*2800,2),$AJ65),2)*'umowa o pracę'!$E$8,2),IF($AI65&gt;0,IF($AH65+$AI65&lt;2800,ROUND(ROUND($AJ65+ROUND($AI65*9%,2),2)*'umowa o pracę'!$E$8,2),IF(AND($AH65+$AI65&gt;=2800,$AI65&lt;2800,$AH65&lt;2800),ROUND((ROUND(((2800-$AI65)/$AH65)*$AJ65,2)+ROUND($AI65*9%,2))*'umowa o pracę'!$E$8,2),IF(AND($AH65+$AI65&gt;=2800,$AI65&gt;=2800),ROUND((ROUND(2800*9%,2))*'umowa o pracę'!$E$8,2),IF(AND($AH65+$AI65&gt;=2800,$AH65&gt;=2800,$AI65&lt;2800),ROUND((ROUND($AI65*9%,2)+ROUND(((2800-$AI65)/$AH65)*$AJ65,2))*'umowa o pracę'!$E$8,2),0)))),0)))&gt;$J65,$J65,IF(AND($AG65=1,$I65&gt;0),ROUND(IF($AH65+$AI65&gt;=2800,2800*'umowa o pracę'!$E$8,($AH65+$AI65)*'umowa o pracę'!$E$8),2)+IF($AI65=0,ROUND(IF($AH65&gt;2800,ROUND($AK65/$AH65*2800,2),$AK65)*'umowa o pracę'!$E$8,2),ROUND(IF($AH65&gt;2800,ROUND($AK65/$AH65*2800,2),$AK65)*'umowa o pracę'!$E$8,2)),ROUND(IF($AH65+$AI65&gt;=2800,2800*'umowa o pracę'!$E$8,($AH65+$AI65)*'umowa o pracę'!$E$8),2)-IF($AI65=0,ROUND(ROUND(IF($AH65&gt;2800,ROUND($AJ65/$AH65*2800,2),$AJ65),2)*'umowa o pracę'!$E$8,2),IF($AI65&gt;0,IF($AH65+$AI65&lt;2800,ROUND(ROUND($AJ65+ROUND($AI65*9%,2),2)*'umowa o pracę'!$E$8,2),IF(AND($AH65+$AI65&gt;=2800,$AI65&lt;2800,$AH65&lt;2800),ROUND((ROUND(((2800-$AI65)/$AH65)*$AJ65,2)+ROUND($AI65*9%,2))*'umowa o pracę'!$E$8,2),IF(AND($AH65+$AI65&gt;=2800,$AI65&gt;=2800),ROUND((ROUND(2800*9%,2))*'umowa o pracę'!$E$8,2),IF(AND($AH65+$AI65&gt;=2800,$AH65&gt;=2800,$AI65&lt;2800),ROUND((ROUND($AI65*9%,2)+ROUND(((2800-$AI65)/$AH65)*$AJ65,2))*'umowa o pracę'!$E$8,2),0)))),0))))&gt;$J65,$J65,IF(IF(AND($AG65=1,$I65&gt;0),ROUND(IF($AH65+$AI65&gt;=2800,2800*'umowa o pracę'!$E$8,($AH65+$AI65)*'umowa o pracę'!$E$8),2)+IF($AI65=0,ROUND(IF($AH65&gt;2800,ROUND($AK65/$AH65*2800,2),$AK65)*'umowa o pracę'!$E$8,2),ROUND(IF($AH65&gt;2800,ROUND($AK65/$AH65*2800,2),$AK65)*'umowa o pracę'!$E$8,2)),ROUND(IF($AH65+$AI65&gt;=2800,2800*'umowa o pracę'!$E$8,($AH65+$AI65)*'umowa o pracę'!$E$8),2)-IF($AI65=0,ROUND(ROUND(IF($AH65&gt;2800,ROUND($AJ65/$AH65*2800,2),$AJ65),2)*'umowa o pracę'!$E$8,2),IF($AI65&gt;0,IF($AH65+$AI65&lt;2800,ROUND(ROUND($AJ65+ROUND($AI65*9%,2),2)*'umowa o pracę'!$E$8,2),IF(AND($AH65+$AI65&gt;=2800,$AI65&lt;2800,$AH65&lt;2800),ROUND((ROUND(((2800-$AI65)/$AH65)*$AJ65,2)+ROUND($AI65*9%,2))*'umowa o pracę'!$E$8,2),IF(AND($AH65+$AI65&gt;=2800,$AI65&gt;=2800),ROUND((ROUND(2800*9%,2))*'umowa o pracę'!$E$8,2),IF(AND($AH65+$AI65&gt;=2800,$AH65&gt;=2800,$AI65&lt;2800),ROUND((ROUND($AI65*9%,2)+ROUND(((2800-$AI65)/$AH65)*$AJ65,2))*'umowa o pracę'!$E$8,2),0)))),0)))&gt;$J65,$J65,IF(AND($AG65=1,$I65&gt;0),ROUND(IF($AH65+$AI65&gt;=2800,2800*'umowa o pracę'!$E$8,($AH65+$AI65)*'umowa o pracę'!$E$8),2)+IF($AI65=0,ROUND(IF($AH65&gt;2800,ROUND($AK65/$AH65*2800,2),$AK65)*'umowa o pracę'!$E$8,2),ROUND(IF($AH65&gt;2800,ROUND($AK65/$AH65*2800,2),$AK65)*'umowa o pracę'!$E$8,2)),ROUND(IF($AH65+$AI65&gt;=2800,2800*'umowa o pracę'!$E$8,($AH65+$AI65)*'umowa o pracę'!$E$8),2)-IF(AND($AI65=0,I65&gt;0),ROUND(ROUND(IF($AH65&gt;2800,ROUND($AJ65/$AH65*2800,2),$AJ65),2)*'umowa o pracę'!$E$8,2),IF($AI65&gt;0,IF($AH65+$AI65&lt;2800,ROUND(ROUND($AJ65+ROUND($AI65*9%,2),2)*'umowa o pracę'!$E$8,2),IF(AND($AH65+$AI65&gt;=2800,$AI65&lt;2800,$AH65&lt;2800),ROUND((ROUND(((2800-$AI65)/$AH65)*$AJ65,2)+ROUND($AI65*9%,2))*'umowa o pracę'!$E$8,2),IF(AND($AH65+$AI65&gt;=2800,$AI65&gt;=2800),ROUND((ROUND(2800*9%,2))*'umowa o pracę'!$E$8,2),IF(AND($AH65+$AI65&gt;=2800,$AH65&gt;=2800,$AI65&lt;2800),ROUND((ROUND($AI65*9%,2)+ROUND(((2800-$AI65)/$AH65)*$AJ65,2))*'umowa o pracę'!$E$8,2),0)))),0)))))</f>
        <v>0</v>
      </c>
      <c r="AO65" s="32">
        <f>IF('umowa o pracę'!$E$7=2020,IF(IF($AG65=1,IF($AI65=0,ROUND(IF($AH65&gt;2600,ROUND($AJ65/$AH65*2600,2),$AJ65)*'umowa o pracę'!$E$8,2),IF($AH65+$AI65&lt;2600,ROUND(ROUND($AJ65+ROUND($AI65*9%,2),2)*'umowa o pracę'!$E$8,2),IF(AND($AH65+$AI65&gt;=2600,$AH65&lt;2600),ROUND((ROUND($AJ65+ROUND((2600-$AH65)*9%,2),2))*'umowa o pracę'!$E$8,2),IF(AND($AH65+$AI65&gt;=2600,$AH65&gt;=2600),ROUND(ROUND($AJ65/$AH65*2600,2)*'umowa o pracę'!$E$8,2),0)))),0)&gt;$H65,$H65,IF($AG65=1,IF($AI65=0,ROUND(IF($AH65&gt;2600,ROUND($AJ65/$AH65*2600,2),$AJ65)*'umowa o pracę'!$E$8,2),IF($AH65+$AI65&lt;2600,ROUND(ROUND($AJ65+ROUND($AI65*9%,2),2)*'umowa o pracę'!$E$8,2),IF(AND($AH65+$AI65&gt;=2600,$AH65&lt;2600),ROUND((ROUND($AJ65+ROUND((2600-$AH65)*9%,2),2))*'umowa o pracę'!$E$8,2),IF(AND($AH65+$AI65&gt;=2600,$AH65&gt;=2600),ROUND(ROUND($AJ65/$AH65*2600,2)*'umowa o pracę'!$E$8,2),0)))),0)),IF('umowa o pracę'!$E$7=2021,IF(IF($AG65=1,IF($AI65=0,ROUND(IF($AH65&gt;2800,ROUND($AJ65/$AH65*2800,2),$AJ65)*'umowa o pracę'!$E$8,2),IF($AH65+$AI65&lt;2800,ROUND(ROUND($AJ65+ROUND($AI65*9%,2),2)*'umowa o pracę'!$E$8,2),IF(AND($AH65+$AI65&gt;=2800,$AH65&lt;2800),ROUND((ROUND($AJ65+ROUND((2800-$AH65)*9%,2),2))*'umowa o pracę'!$E$8,2),IF(AND($AH65+$AI65&gt;=2800,$AH65&gt;=2800),ROUND(ROUND($AJ65/$AH65*2800,2)*'umowa o pracę'!$E$8,2),0)))),0)&gt;$H65,$H65,IF($AG65=1,IF($AI65=0,ROUND(IF($AH65&gt;2800,ROUND($AJ65/$AH65*2800,2),$AJ65)*'umowa o pracę'!$E$8,2),IF($AH65+$AI65&lt;2800,ROUND(ROUND($AJ65+ROUND($AI65*9%,2),2)*'umowa o pracę'!$E$8,2),IF(AND($AH65+$AI65&gt;=2800,$AH65&lt;2800),ROUND((ROUND($AJ65+ROUND((2800-$AH65)*9%,2),2))*'umowa o pracę'!$E$8,2),IF(AND($AH65+$AI65&gt;=2800,$AH65&gt;=2800),ROUND(ROUND($AJ65/$AH65*2800,2)*'umowa o pracę'!$E$8,2),0)))),0)),0))</f>
        <v>0</v>
      </c>
      <c r="AP65" s="32">
        <f>IF('umowa o pracę'!$E$7=2020,IF(IF($AG65=1,IF($AI65=0,ROUND(IF($AH65&gt;2600,ROUND($AK65/$AH65*2600,2),$AK65)*'umowa o pracę'!$E$8,2),ROUND(IF($AH65&gt;2600,ROUND($AK65/$AH65*2600,2),$AK65)*'umowa o pracę'!$E$8,2)),0)&gt;$I65,$I65,IF($AG65=1,IF($AI65=0,ROUND(IF($AH65&gt;2600,ROUND($AK65/$AH65*2600,2),$AK65)*'umowa o pracę'!$E$8,2),ROUND(IF($AH65&gt;2600,ROUND($AK65/$AH65*2600,2),$AK65)*'umowa o pracę'!$E$8,2)),0)),IF('umowa o pracę'!$E$7=2021,IF(IF($AG65=1,IF($AI65=0,ROUND(IF($AH65&gt;2800,ROUND($AK65/$AH65*2800,2),$AK65)*'umowa o pracę'!$E$8,2),ROUND(IF($AH65&gt;2800,ROUND($AK65/$AH65*2800,2),$AK65)*'umowa o pracę'!$E$8,2)),0)&gt;$I65,$I65,IF($AG65=1,IF($AI65=0,ROUND(IF($AH65&gt;2800,ROUND($AK65/$AH65*2800,2),$AK65)*'umowa o pracę'!$E$8,2),ROUND(IF($AH65&gt;2800,ROUND($AK65/$AH65*2800,2),$AK65)*'umowa o pracę'!$E$8,2)),0)),0))</f>
        <v>0</v>
      </c>
      <c r="AQ65" s="56">
        <f>IF('umowa o pracę'!$E$7=2020,$AM65,IF('umowa o pracę'!$E$7=2021,$AN65,0))</f>
        <v>0</v>
      </c>
      <c r="AR65" s="33">
        <f>IF('umowa o pracę'!$E$7=0,0,U65+AF65+AQ65)</f>
        <v>0</v>
      </c>
      <c r="AS65" s="19"/>
      <c r="AT65" s="19"/>
      <c r="AU65" s="19"/>
      <c r="AV65" s="19"/>
      <c r="AW65" s="19"/>
      <c r="AX65" s="19">
        <f t="shared" si="2"/>
        <v>10</v>
      </c>
      <c r="AY65" s="19"/>
      <c r="AZ65" s="234">
        <f t="shared" si="3"/>
        <v>0</v>
      </c>
      <c r="BA65" s="234">
        <f t="shared" si="4"/>
        <v>0</v>
      </c>
      <c r="BB65" s="234">
        <f t="shared" si="5"/>
        <v>0</v>
      </c>
      <c r="BC65" s="234">
        <f t="shared" si="6"/>
        <v>0</v>
      </c>
      <c r="BD65" s="234">
        <f t="shared" si="7"/>
        <v>0</v>
      </c>
      <c r="BE65" s="234">
        <f t="shared" si="8"/>
        <v>0</v>
      </c>
      <c r="BF65" s="234">
        <f t="shared" si="9"/>
        <v>0</v>
      </c>
      <c r="BG65" s="234">
        <f t="shared" si="10"/>
        <v>0</v>
      </c>
      <c r="BH65" s="234">
        <f t="shared" si="11"/>
        <v>0</v>
      </c>
      <c r="BI65" s="238">
        <f t="shared" si="12"/>
        <v>0</v>
      </c>
      <c r="BJ65" s="236"/>
      <c r="BK65" s="236"/>
      <c r="BL65" s="237"/>
    </row>
    <row r="66" spans="1:64" ht="15.75" customHeight="1" x14ac:dyDescent="0.25">
      <c r="A66" s="129">
        <v>55</v>
      </c>
      <c r="B66" s="57"/>
      <c r="C66" s="57"/>
      <c r="D66" s="36"/>
      <c r="E66" s="36"/>
      <c r="F66" s="242"/>
      <c r="G66" s="37">
        <v>1</v>
      </c>
      <c r="H66" s="58">
        <v>0</v>
      </c>
      <c r="I66" s="59">
        <v>0</v>
      </c>
      <c r="J66" s="60">
        <v>0</v>
      </c>
      <c r="K66" s="52">
        <v>1</v>
      </c>
      <c r="L66" s="39">
        <v>0</v>
      </c>
      <c r="M66" s="39">
        <v>0</v>
      </c>
      <c r="N66" s="39">
        <v>0</v>
      </c>
      <c r="O66" s="39">
        <v>0</v>
      </c>
      <c r="P66" s="35">
        <f>IF('umowa o pracę'!$E$7=2020,ROUND(IF($L66&gt;=2600,2600*'umowa o pracę'!$E$8,$L66*'umowa o pracę'!$E$8),2),IF('umowa o pracę'!$E$7=2021,ROUND(IF($L66&gt;=2800,2800*'umowa o pracę'!$E$8,$L66*'umowa o pracę'!$E$8),2),0))</f>
        <v>0</v>
      </c>
      <c r="Q66" s="252">
        <f>IF(IF(IF(AND($K66=1,$I66&gt;0),ROUND(IF($L66+$M66&gt;=2600,2600*'umowa o pracę'!$E$8,($L66+$M66)*'umowa o pracę'!$E$8),2)+IF($M66=0,ROUND(IF($L66&gt;2600,ROUND($O66/$L66*2600,2),$O66)*'umowa o pracę'!$E$8,2),ROUND(IF($L66&gt;2600,ROUND($O66/$L66*2600,2),$O66)*'umowa o pracę'!$E$8,2)),ROUND(IF($L66+$M66&gt;=2600,2600*'umowa o pracę'!$E$8,($L66+$M66)*'umowa o pracę'!$E$8),2)-IF($M66=0,ROUND(ROUND(IF($L66&gt;2600,ROUND($N66/$L66*2600,2),$N66),2)*'umowa o pracę'!$E$8,2),IF($M66&gt;0,IF($L66+$M66&lt;2600,ROUND(ROUND($N66+ROUND($M66*9%,2),2)*'umowa o pracę'!$E$8,2),IF(AND($L66+$M66&gt;=2600,$M66&lt;2600,$L66&lt;2600),ROUND((ROUND(((2600-$M66)/$L66)*$N66,2)+ROUND($M66*9%,2))*'umowa o pracę'!$E$8,2),IF(AND($L66+$M66&gt;=2600,$M66&gt;=2600),ROUND((ROUND(2600*9%,2))*'umowa o pracę'!$E$8,2),IF(AND($L66+$M66&gt;=2600,$L66&gt;=2600,$M66&lt;2600),ROUND((ROUND($M66*9%,2)+ROUND(((2600-$M66)/$L66)*$N66,2))*'umowa o pracę'!$E$8,2),0)))),0)))&gt;$J66,$J66,IF(AND($K66=1,$I66&gt;0),ROUND(IF($L66+$M66&gt;=2600,2600*'umowa o pracę'!$E$8,($L66+$M66)*'umowa o pracę'!$E$8),2)+IF($M66=0,ROUND(IF($L66&gt;2600,ROUND($O66/$L66*2600,2),$O66)*'umowa o pracę'!$E$8,2),ROUND(IF($L66&gt;2600,ROUND($O66/$L66*2600,2),$O66)*'umowa o pracę'!$E$8,2)),ROUND(IF($L66+$M66&gt;=2600,2600*'umowa o pracę'!$E$8,($L66+$M66)*'umowa o pracę'!$E$8),2)-IF($M66=0,ROUND(ROUND(IF($L66&gt;2600,ROUND($N66/$L66*2600,2),$N66),2)*'umowa o pracę'!$E$8,2),IF($M66&gt;0,IF($L66+$M66&lt;2600,ROUND(ROUND($N66+ROUND($M66*9%,2),2)*'umowa o pracę'!$E$8,2),IF(AND($L66+$M66&gt;=2600,$M66&lt;2600,$L66&lt;2600),ROUND((ROUND(((2600-$M66)/$L66)*$N66,2)+ROUND($M66*9%,2))*'umowa o pracę'!$E$8,2),IF(AND($L66+$M66&gt;=2600,$M66&gt;=2600),ROUND((ROUND(2600*9%,2))*'umowa o pracę'!$E$8,2),IF(AND($L66+$M66&gt;=2600,$L66&gt;=2600,$M66&lt;2600),ROUND((ROUND($M66*9%,2)+ROUND(((2600-$M66)/$L66)*$N66,2))*'umowa o pracę'!$E$8,2),0)))),0))))&gt;$J66,$J66,IF(IF(AND($K66=1,$I66&gt;0),ROUND(IF($L66+$M66&gt;=2600,2600*'umowa o pracę'!$E$8,($L66+$M66)*'umowa o pracę'!$E$8),2)+IF($M66=0,ROUND(IF($L66&gt;2600,ROUND($O66/$L66*2600,2),$O66)*'umowa o pracę'!$E$8,2),ROUND(IF($L66&gt;2600,ROUND($O66/$L66*2600,2),$O66)*'umowa o pracę'!$E$8,2)),ROUND(IF($L66+$M66&gt;=2600,2600*'umowa o pracę'!$E$8,($L66+$M66)*'umowa o pracę'!$E$8),2)-IF($M66=0,ROUND(ROUND(IF($L66&gt;2600,ROUND($N66/$L66*2600,2),$N66),2)*'umowa o pracę'!$E$8,2),IF($M66&gt;0,IF($L66+$M66&lt;2600,ROUND(ROUND($N66+ROUND($M66*9%,2),2)*'umowa o pracę'!$E$8,2),IF(AND($L66+$M66&gt;=2600,$M66&lt;2600,$L66&lt;2600),ROUND((ROUND(((2600-$M66)/$L66)*$N66,2)+ROUND($M66*9%,2))*'umowa o pracę'!$E$8,2),IF(AND($L66+$M66&gt;=2600,$M66&gt;=2600),ROUND((ROUND(2600*9%,2))*'umowa o pracę'!$E$8,2),IF(AND($L66+$M66&gt;=2600,$L66&gt;=2600,$M66&lt;2600),ROUND((ROUND($M66*9%,2)+ROUND(((2600-$M66)/$L66)*$N66,2))*'umowa o pracę'!$E$8,2),0)))),0)))&gt;$J66,$J66,IF(AND($K66=1,$I66&gt;0),ROUND(IF($L66+$M66&gt;=2600,2600*'umowa o pracę'!$E$8,($L66+$M66)*'umowa o pracę'!$E$8),2)+IF($M66=0,ROUND(IF($L66&gt;2600,ROUND($O66/$L66*2600,2),$O66)*'umowa o pracę'!$E$8,2),ROUND(IF($L66&gt;2600,ROUND($O66/$L66*2600,2),$O66)*'umowa o pracę'!$E$8,2)),ROUND(IF($L66+$M66&gt;=2600,2600*'umowa o pracę'!$E$8,($L66+$M66)*'umowa o pracę'!$E$8),2)-IF(AND($M66=0,I66&gt;0),ROUND(ROUND(IF($L66&gt;2600,ROUND($N66/$L66*2600,2),$N66),2)*'umowa o pracę'!$E$8,2),IF($M66&gt;0,IF($L66+$M66&lt;2600,ROUND(ROUND($N66+ROUND($M66*9%,2),2)*'umowa o pracę'!$E$8,2),IF(AND($L66+$M66&gt;=2600,$M66&lt;2600,$L66&lt;2600),ROUND((ROUND(((2600-$M66)/$L66)*$N66,2)+ROUND($M66*9%,2))*'umowa o pracę'!$E$8,2),IF(AND($L66+$M66&gt;=2600,$M66&gt;=2600),ROUND((ROUND(2600*9%,2))*'umowa o pracę'!$E$8,2),IF(AND($L66+$M66&gt;=2600,$L66&gt;=2600,$M66&lt;2600),ROUND((ROUND($M66*9%,2)+ROUND(((2600-$M66)/$L66)*$N66,2))*'umowa o pracę'!$E$8,2),0)))),0)))))</f>
        <v>0</v>
      </c>
      <c r="R66" s="252">
        <f>IF(IF(IF(AND($K66=1,$I66&gt;0),ROUND(IF($L66+$M66&gt;=2800,2800*'umowa o pracę'!$E$8,($L66+$M66)*'umowa o pracę'!$E$8),2)+IF($M66=0,ROUND(IF($L66&gt;2800,ROUND($O66/$L66*2800,2),$O66)*'umowa o pracę'!$E$8,2),ROUND(IF($L66&gt;2800,ROUND($O66/$L66*2800,2),$O66)*'umowa o pracę'!$E$8,2)),ROUND(IF($L66+$M66&gt;=2800,2800*'umowa o pracę'!$E$8,($L66+$M66)*'umowa o pracę'!$E$8),2)-IF($M66=0,ROUND(ROUND(IF($L66&gt;2800,ROUND($N66/$L66*2800,2),$N66),2)*'umowa o pracę'!$E$8,2),IF($M66&gt;0,IF($L66+$M66&lt;2800,ROUND(ROUND($N66+ROUND($M66*9%,2),2)*'umowa o pracę'!$E$8,2),IF(AND($L66+$M66&gt;=2800,$M66&lt;2800,$L66&lt;2800),ROUND((ROUND(((2800-$M66)/$L66)*$N66,2)+ROUND($M66*9%,2))*'umowa o pracę'!$E$8,2),IF(AND($L66+$M66&gt;=2800,$M66&gt;=2800),ROUND((ROUND(2800*9%,2))*'umowa o pracę'!$E$8,2),IF(AND($L66+$M66&gt;=2800,$L66&gt;=2800,$M66&lt;2800),ROUND((ROUND($M66*9%,2)+ROUND(((2800-$M66)/$L66)*$N66,2))*'umowa o pracę'!$E$8,2),0)))),0)))&gt;$J66,$J66,IF(AND($K66=1,$I66&gt;0),ROUND(IF($L66+$M66&gt;=2800,2800*'umowa o pracę'!$E$8,($L66+$M66)*'umowa o pracę'!$E$8),2)+IF($M66=0,ROUND(IF($L66&gt;2800,ROUND($O66/$L66*2800,2),$O66)*'umowa o pracę'!$E$8,2),ROUND(IF($L66&gt;2800,ROUND($O66/$L66*2800,2),$O66)*'umowa o pracę'!$E$8,2)),ROUND(IF($L66+$M66&gt;=2800,2800*'umowa o pracę'!$E$8,($L66+$M66)*'umowa o pracę'!$E$8),2)-IF($M66=0,ROUND(ROUND(IF($L66&gt;2800,ROUND($N66/$L66*2800,2),$N66),2)*'umowa o pracę'!$E$8,2),IF($M66&gt;0,IF($L66+$M66&lt;2800,ROUND(ROUND($N66+ROUND($M66*9%,2),2)*'umowa o pracę'!$E$8,2),IF(AND($L66+$M66&gt;=2800,$M66&lt;2800,$L66&lt;2800),ROUND((ROUND(((2800-$M66)/$L66)*$N66,2)+ROUND($M66*9%,2))*'umowa o pracę'!$E$8,2),IF(AND($L66+$M66&gt;=2800,$M66&gt;=2800),ROUND((ROUND(2800*9%,2))*'umowa o pracę'!$E$8,2),IF(AND($L66+$M66&gt;=2800,$L66&gt;=2800,$M66&lt;2800),ROUND((ROUND($M66*9%,2)+ROUND(((2800-$M66)/$L66)*$N66,2))*'umowa o pracę'!$E$8,2),0)))),0))))&gt;$J66,$J66,IF(IF(AND($K66=1,$I66&gt;0),ROUND(IF($L66+$M66&gt;=2800,2800*'umowa o pracę'!$E$8,($L66+$M66)*'umowa o pracę'!$E$8),2)+IF($M66=0,ROUND(IF($L66&gt;2800,ROUND($O66/$L66*2800,2),$O66)*'umowa o pracę'!$E$8,2),ROUND(IF($L66&gt;2800,ROUND($O66/$L66*2800,2),$O66)*'umowa o pracę'!$E$8,2)),ROUND(IF($L66+$M66&gt;=2800,2800*'umowa o pracę'!$E$8,($L66+$M66)*'umowa o pracę'!$E$8),2)-IF($M66=0,ROUND(ROUND(IF($L66&gt;2800,ROUND($N66/$L66*2800,2),$N66),2)*'umowa o pracę'!$E$8,2),IF($M66&gt;0,IF($L66+$M66&lt;2800,ROUND(ROUND($N66+ROUND($M66*9%,2),2)*'umowa o pracę'!$E$8,2),IF(AND($L66+$M66&gt;=2800,$M66&lt;2800,$L66&lt;2800),ROUND((ROUND(((2800-$M66)/$L66)*$N66,2)+ROUND($M66*9%,2))*'umowa o pracę'!$E$8,2),IF(AND($L66+$M66&gt;=2800,$M66&gt;=2800),ROUND((ROUND(2800*9%,2))*'umowa o pracę'!$E$8,2),IF(AND($L66+$M66&gt;=2800,$L66&gt;=2800,$M66&lt;2800),ROUND((ROUND($M66*9%,2)+ROUND(((2800-$M66)/$L66)*$N66,2))*'umowa o pracę'!$E$8,2),0)))),0)))&gt;$J66,$J66,IF(AND($K66=1,$I66&gt;0),ROUND(IF($L66+$M66&gt;=2800,2800*'umowa o pracę'!$E$8,($L66+$M66)*'umowa o pracę'!$E$8),2)+IF($M66=0,ROUND(IF($L66&gt;2800,ROUND($O66/$L66*2800,2),$O66)*'umowa o pracę'!$E$8,2),ROUND(IF($L66&gt;2800,ROUND($O66/$L66*2800,2),$O66)*'umowa o pracę'!$E$8,2)),ROUND(IF($L66+$M66&gt;=2800,2800*'umowa o pracę'!$E$8,($L66+$M66)*'umowa o pracę'!$E$8),2)-IF(AND($M66=0,I66&gt;0),ROUND(ROUND(IF($L66&gt;2800,ROUND($N66/$L66*2800,2),$N66),2)*'umowa o pracę'!$E$8,2),IF($M66&gt;0,IF($L66+$M66&lt;2800,ROUND(ROUND($N66+ROUND($M66*9%,2),2)*'umowa o pracę'!$E$8,2),IF(AND($L66+$M66&gt;=2800,$M66&lt;2800,$L66&lt;2800),ROUND((ROUND(((2800-$M66)/$L66)*$N66,2)+ROUND($M66*9%,2))*'umowa o pracę'!$E$8,2),IF(AND($L66+$M66&gt;=2800,$M66&gt;=2800),ROUND((ROUND(2800*9%,2))*'umowa o pracę'!$E$8,2),IF(AND($L66+$M66&gt;=2800,$L66&gt;=2800,$M66&lt;2800),ROUND((ROUND($M66*9%,2)+ROUND(((2800-$M66)/$L66)*$N66,2))*'umowa o pracę'!$E$8,2),0)))),0)))))</f>
        <v>0</v>
      </c>
      <c r="S66" s="32">
        <f>IF('umowa o pracę'!$E$7=2020,IF(IF($K66=1,IF($M66=0,ROUND(IF($L66&gt;2600,ROUND($N66/$L66*2600,2),$N66)*'umowa o pracę'!$E$8,2),IF($L66+$M66&lt;2600,ROUND(ROUND($N66+ROUND($M66*9%,2),2)*'umowa o pracę'!$E$8,2),IF(AND($L66+$M66&gt;=2600,$L66&lt;2600),ROUND((ROUND($N66+ROUND((2600-$L66)*9%,2),2))*'umowa o pracę'!$E$8,2),IF(AND($L66+$M66&gt;=2600,$L66&gt;=2600),ROUND(ROUND($N66/$L66*2600,2)*'umowa o pracę'!$E$8,2),0)))),0)&gt;$H66,$H66,IF($K66=1,IF($M66=0,ROUND(IF($L66&gt;2600,ROUND($N66/$L66*2600,2),$N66)*'umowa o pracę'!$E$8,2),IF($L66+$M66&lt;2600,ROUND(ROUND($N66+ROUND($M66*9%,2),2)*'umowa o pracę'!$E$8,2),IF(AND($L66+$M66&gt;=2600,$L66&lt;2600),ROUND((ROUND($N66+ROUND((2600-$L66)*9%,2),2))*'umowa o pracę'!$E$8,2),IF(AND($L66+$M66&gt;=2600,$L66&gt;=2600),ROUND(ROUND($N66/$L66*2600,2)*'umowa o pracę'!$E$8,2),0)))),0)),IF('umowa o pracę'!$E$7=2021,IF(IF($K66=1,IF($M66=0,ROUND(IF($L66&gt;2800,ROUND($N66/$L66*2800,2),$N66)*'umowa o pracę'!$E$8,2),IF($L66+$M66&lt;2800,ROUND(ROUND($N66+ROUND($M66*9%,2),2)*'umowa o pracę'!$E$8,2),IF(AND($L66+$M66&gt;=2800,$L66&lt;2800),ROUND((ROUND($N66+ROUND((2800-$L66)*9%,2),2))*'umowa o pracę'!$E$8,2),IF(AND($L66+$M66&gt;=2800,$L66&gt;=2800),ROUND(ROUND($N66/$L66*2800,2)*'umowa o pracę'!$E$8,2),0)))),0)&gt;$H66,$H66,IF($K66=1,IF($M66=0,ROUND(IF($L66&gt;2800,ROUND($N66/$L66*2800,2),$N66)*'umowa o pracę'!$E$8,2),IF($L66+$M66&lt;2800,ROUND(ROUND($N66+ROUND($M66*9%,2),2)*'umowa o pracę'!$E$8,2),IF(AND($L66+$M66&gt;=2800,$L66&lt;2800),ROUND((ROUND($N66+ROUND((2800-$L66)*9%,2),2))*'umowa o pracę'!$E$8,2),IF(AND($L66+$M66&gt;=2800,$L66&gt;=2800),ROUND(ROUND($N66/$L66*2800,2)*'umowa o pracę'!$E$8,2),0)))),0)),0))</f>
        <v>0</v>
      </c>
      <c r="T66" s="32">
        <f>IF('umowa o pracę'!$E$7=2020,IF(IF($K66=1,IF($M66=0,ROUND(IF($L66&gt;2600,ROUND($O66/$L66*2600,2),$O66)*'umowa o pracę'!$E$8,2),ROUND(IF($L66&gt;2600,ROUND($O66/$L66*2600,2),$O66)*'umowa o pracę'!$E$8,2)),0)&gt;$I66,$I66,IF($K66=1,IF($M66=0,ROUND(IF($L66&gt;2600,ROUND($O66/$L66*2600,2),$O66)*'umowa o pracę'!$E$8,2),ROUND(IF($L66&gt;2600,ROUND($O66/$L66*2600,2),$O66)*'umowa o pracę'!$E$8,2)),0)),IF('umowa o pracę'!$E$7=2021,IF(IF($K66=1,IF($M66=0,ROUND(IF($L66&gt;2800,ROUND($O66/$L66*2800,2),$O66)*'umowa o pracę'!$E$8,2),ROUND(IF($L66&gt;2800,ROUND($O66/$L66*2800,2),$O66)*'umowa o pracę'!$E$8,2)),0)&gt;$I66,$I66,IF($K66=1,IF($M66=0,ROUND(IF($L66&gt;2800,ROUND($O66/$L66*2800,2),$O66)*'umowa o pracę'!$E$8,2),ROUND(IF($L66&gt;2800,ROUND($O66/$L66*2800,2),$O66)*'umowa o pracę'!$E$8,2)),0)),0))</f>
        <v>0</v>
      </c>
      <c r="U66" s="51">
        <f>IF('umowa o pracę'!$E$7=2020,$Q66,IF('umowa o pracę'!$E$7=2021,$R66,0))</f>
        <v>0</v>
      </c>
      <c r="V66" s="53">
        <f t="shared" si="0"/>
        <v>1</v>
      </c>
      <c r="W66" s="54">
        <f>IF('umowa o pracę'!$E$6&lt;2,0,$L66)</f>
        <v>0</v>
      </c>
      <c r="X66" s="54">
        <f>IF('umowa o pracę'!$E$6&lt;2,0,$M66)</f>
        <v>0</v>
      </c>
      <c r="Y66" s="55">
        <f>IF('umowa o pracę'!$E$6&lt;2,0,$N66)</f>
        <v>0</v>
      </c>
      <c r="Z66" s="55">
        <f>IF('umowa o pracę'!$E$6&lt;2,0,$O66)</f>
        <v>0</v>
      </c>
      <c r="AA66" s="32">
        <f>IF('umowa o pracę'!$E$7=2020,ROUND(IF($W66&gt;=2600,2600*'umowa o pracę'!$E$8,$W66*'umowa o pracę'!$E$8),2),IF('umowa o pracę'!$E$7=2021,ROUND(IF($W66&gt;=2800,2800*'umowa o pracę'!$E$8,$W66*'umowa o pracę'!$E$8),2),0))</f>
        <v>0</v>
      </c>
      <c r="AB66" s="32">
        <f>IF(IF(IF(AND($V66=1,$I66&gt;0),ROUND(IF($W66+$X66&gt;=2600,2600*'umowa o pracę'!$E$8,($W66+$X66)*'umowa o pracę'!$E$8),2)+IF($X66=0,ROUND(IF($W66&gt;2600,ROUND($Z66/$W66*2600,2),$Z66)*'umowa o pracę'!$E$8,2),ROUND(IF($W66&gt;2600,ROUND($Z66/$W66*2600,2),$Z66)*'umowa o pracę'!$E$8,2)),ROUND(IF($W66+$X66&gt;=2600,2600*'umowa o pracę'!$E$8,($W66+$X66)*'umowa o pracę'!$E$8),2)-IF($X66=0,ROUND(ROUND(IF($W66&gt;2600,ROUND($Y66/$W66*2600,2),$Y66),2)*'umowa o pracę'!$E$8,2),IF($X66&gt;0,IF($W66+$X66&lt;2600,ROUND(ROUND($Y66+ROUND($X66*9%,2),2)*'umowa o pracę'!$E$8,2),IF(AND($W66+$X66&gt;=2600,$X66&lt;2600,$W66&lt;2600),ROUND((ROUND(((2600-$X66)/$W66)*$Y66,2)+ROUND($X66*9%,2))*'umowa o pracę'!$E$8,2),IF(AND($W66+$X66&gt;=2600,$X66&gt;=2600),ROUND((ROUND(2600*9%,2))*'umowa o pracę'!$E$8,2),IF(AND($W66+$X66&gt;=2600,$W66&gt;=2600,$X66&lt;2600),ROUND((ROUND($X66*9%,2)+ROUND(((2600-$X66)/$W66)*$Y66,2))*'umowa o pracę'!$E$8,2),0)))),0)))&gt;$J66,$J66,IF(AND($V66=1,$I66&gt;0),ROUND(IF($W66+$X66&gt;=2600,2600*'umowa o pracę'!$E$8,($W66+$X66)*'umowa o pracę'!$E$8),2)+IF($X66=0,ROUND(IF($W66&gt;2600,ROUND($Z66/$W66*2600,2),$Z66)*'umowa o pracę'!$E$8,2),ROUND(IF($W66&gt;2600,ROUND($Z66/$W66*2600,2),$Z66)*'umowa o pracę'!$E$8,2)),ROUND(IF($W66+$X66&gt;=2600,2600*'umowa o pracę'!$E$8,($W66+$X66)*'umowa o pracę'!$E$8),2)-IF($X66=0,ROUND(ROUND(IF($W66&gt;2600,ROUND($Y66/$W66*2600,2),$Y66),2)*'umowa o pracę'!$E$8,2),IF($X66&gt;0,IF($W66+$X66&lt;2600,ROUND(ROUND($Y66+ROUND($X66*9%,2),2)*'umowa o pracę'!$E$8,2),IF(AND($W66+$X66&gt;=2600,$X66&lt;2600,$W66&lt;2600),ROUND((ROUND(((2600-$X66)/$W66)*$Y66,2)+ROUND($X66*9%,2))*'umowa o pracę'!$E$8,2),IF(AND($W66+$X66&gt;=2600,$X66&gt;=2600),ROUND((ROUND(2600*9%,2))*'umowa o pracę'!$E$8,2),IF(AND($W66+$X66&gt;=2600,$W66&gt;=2600,$X66&lt;2600),ROUND((ROUND($X66*9%,2)+ROUND(((2600-$X66)/$W66)*$Y66,2))*'umowa o pracę'!$E$8,2),0)))),0))))&gt;$J66,$J66,IF(IF(AND($V66=1,$I66&gt;0),ROUND(IF($W66+$X66&gt;=2600,2600*'umowa o pracę'!$E$8,($W66+$X66)*'umowa o pracę'!$E$8),2)+IF($X66=0,ROUND(IF($W66&gt;2600,ROUND($Z66/$W66*2600,2),$Z66)*'umowa o pracę'!$E$8,2),ROUND(IF($W66&gt;2600,ROUND($Z66/$W66*2600,2),$Z66)*'umowa o pracę'!$E$8,2)),ROUND(IF($W66+$X66&gt;=2600,2600*'umowa o pracę'!$E$8,($W66+$X66)*'umowa o pracę'!$E$8),2)-IF($X66=0,ROUND(ROUND(IF($W66&gt;2600,ROUND($Y66/$W66*2600,2),$Y66),2)*'umowa o pracę'!$E$8,2),IF($X66&gt;0,IF($W66+$X66&lt;2600,ROUND(ROUND($Y66+ROUND($X66*9%,2),2)*'umowa o pracę'!$E$8,2),IF(AND($W66+$X66&gt;=2600,$X66&lt;2600,$W66&lt;2600),ROUND((ROUND(((2600-$X66)/$W66)*$Y66,2)+ROUND($X66*9%,2))*'umowa o pracę'!$E$8,2),IF(AND($W66+$X66&gt;=2600,$X66&gt;=2600),ROUND((ROUND(2600*9%,2))*'umowa o pracę'!$E$8,2),IF(AND($W66+$X66&gt;=2600,$W66&gt;=2600,$X66&lt;2600),ROUND((ROUND($X66*9%,2)+ROUND(((2600-$X66)/$W66)*$Y66,2))*'umowa o pracę'!$E$8,2),0)))),0)))&gt;$J66,$J66,IF(AND($V66=1,$I66&gt;0),ROUND(IF($W66+$X66&gt;=2600,2600*'umowa o pracę'!$E$8,($W66+$X66)*'umowa o pracę'!$E$8),2)+IF($X66=0,ROUND(IF($W66&gt;2600,ROUND($Z66/$W66*2600,2),$Z66)*'umowa o pracę'!$E$8,2),ROUND(IF($W66&gt;2600,ROUND($Z66/$W66*2600,2),$Z66)*'umowa o pracę'!$E$8,2)),ROUND(IF($W66+$X66&gt;=2600,2600*'umowa o pracę'!$E$8,($W66+$X66)*'umowa o pracę'!$E$8),2)-IF(AND($X66=0,I66&gt;0),ROUND(ROUND(IF($W66&gt;2600,ROUND($Y66/$W66*2600,2),$Y66),2)*'umowa o pracę'!$E$8,2),IF($X66&gt;0,IF($W66+$X66&lt;2600,ROUND(ROUND($Y66+ROUND($X66*9%,2),2)*'umowa o pracę'!$E$8,2),IF(AND($W66+$X66&gt;=2600,$X66&lt;2600,$W66&lt;2600),ROUND((ROUND(((2600-$X66)/$W66)*$Y66,2)+ROUND($X66*9%,2))*'umowa o pracę'!$E$8,2),IF(AND($W66+$X66&gt;=2600,$X66&gt;=2600),ROUND((ROUND(2600*9%,2))*'umowa o pracę'!$E$8,2),IF(AND($W66+$X66&gt;=2600,$W66&gt;=2600,$X66&lt;2600),ROUND((ROUND($X66*9%,2)+ROUND(((2600-$X66)/$W66)*$Y66,2))*'umowa o pracę'!$E$8,2),0)))),0)))))</f>
        <v>0</v>
      </c>
      <c r="AC66" s="32">
        <f>IF(IF(IF(AND($V66=1,$I66&gt;0),ROUND(IF($W66+$X66&gt;=2800,2800*'umowa o pracę'!$E$8,($W66+$X66)*'umowa o pracę'!$E$8),2)+IF($X66=0,ROUND(IF($W66&gt;2800,ROUND($Z66/$W66*2800,2),$Z66)*'umowa o pracę'!$E$8,2),ROUND(IF($W66&gt;2800,ROUND($Z66/$W66*2800,2),$Z66)*'umowa o pracę'!$E$8,2)),ROUND(IF($W66+$X66&gt;=2800,2800*'umowa o pracę'!$E$8,($W66+$X66)*'umowa o pracę'!$E$8),2)-IF($X66=0,ROUND(ROUND(IF($W66&gt;2800,ROUND($Y66/$W66*2800,2),$Y66),2)*'umowa o pracę'!$E$8,2),IF($X66&gt;0,IF($W66+$X66&lt;2800,ROUND(ROUND($Y66+ROUND($X66*9%,2),2)*'umowa o pracę'!$E$8,2),IF(AND($W66+$X66&gt;=2800,$X66&lt;2800,$W66&lt;2800),ROUND((ROUND(((2800-$X66)/$W66)*$Y66,2)+ROUND($X66*9%,2))*'umowa o pracę'!$E$8,2),IF(AND($W66+$X66&gt;=2800,$X66&gt;=2800),ROUND((ROUND(2800*9%,2))*'umowa o pracę'!$E$8,2),IF(AND($W66+$X66&gt;=2800,$W66&gt;=2800,$X66&lt;2800),ROUND((ROUND($X66*9%,2)+ROUND(((2800-$X66)/$W66)*$Y66,2))*'umowa o pracę'!$E$8,2),0)))),0)))&gt;$J66,$J66,IF(AND($V66=1,$I66&gt;0),ROUND(IF($W66+$X66&gt;=2800,2800*'umowa o pracę'!$E$8,($W66+$X66)*'umowa o pracę'!$E$8),2)+IF($X66=0,ROUND(IF($W66&gt;2800,ROUND($Z66/$W66*2800,2),$Z66)*'umowa o pracę'!$E$8,2),ROUND(IF($W66&gt;2800,ROUND($Z66/$W66*2800,2),$Z66)*'umowa o pracę'!$E$8,2)),ROUND(IF($W66+$X66&gt;=2800,2800*'umowa o pracę'!$E$8,($W66+$X66)*'umowa o pracę'!$E$8),2)-IF($X66=0,ROUND(ROUND(IF($W66&gt;2800,ROUND($Y66/$W66*2800,2),$Y66),2)*'umowa o pracę'!$E$8,2),IF($X66&gt;0,IF($W66+$X66&lt;2800,ROUND(ROUND($Y66+ROUND($X66*9%,2),2)*'umowa o pracę'!$E$8,2),IF(AND($W66+$X66&gt;=2800,$X66&lt;2800,$W66&lt;2800),ROUND((ROUND(((2800-$X66)/$W66)*$Y66,2)+ROUND($X66*9%,2))*'umowa o pracę'!$E$8,2),IF(AND($W66+$X66&gt;=2800,$X66&gt;=2800),ROUND((ROUND(2800*9%,2))*'umowa o pracę'!$E$8,2),IF(AND($W66+$X66&gt;=2800,$W66&gt;=2800,$X66&lt;2800),ROUND((ROUND($X66*9%,2)+ROUND(((2800-$X66)/$W66)*$Y66,2))*'umowa o pracę'!$E$8,2),0)))),0))))&gt;$J66,$J66,IF(IF(AND($V66=1,$I66&gt;0),ROUND(IF($W66+$X66&gt;=2800,2800*'umowa o pracę'!$E$8,($W66+$X66)*'umowa o pracę'!$E$8),2)+IF($X66=0,ROUND(IF($W66&gt;2800,ROUND($Z66/$W66*2800,2),$Z66)*'umowa o pracę'!$E$8,2),ROUND(IF($W66&gt;2800,ROUND($Z66/$W66*2800,2),$Z66)*'umowa o pracę'!$E$8,2)),ROUND(IF($W66+$X66&gt;=2800,2800*'umowa o pracę'!$E$8,($W66+$X66)*'umowa o pracę'!$E$8),2)-IF($X66=0,ROUND(ROUND(IF($W66&gt;2800,ROUND($Y66/$W66*2800,2),$Y66),2)*'umowa o pracę'!$E$8,2),IF($X66&gt;0,IF($W66+$X66&lt;2800,ROUND(ROUND($Y66+ROUND($X66*9%,2),2)*'umowa o pracę'!$E$8,2),IF(AND($W66+$X66&gt;=2800,$X66&lt;2800,$W66&lt;2800),ROUND((ROUND(((2800-$X66)/$W66)*$Y66,2)+ROUND($X66*9%,2))*'umowa o pracę'!$E$8,2),IF(AND($W66+$X66&gt;=2800,$X66&gt;=2800),ROUND((ROUND(2800*9%,2))*'umowa o pracę'!$E$8,2),IF(AND($W66+$X66&gt;=2800,$W66&gt;=2800,$X66&lt;2800),ROUND((ROUND($X66*9%,2)+ROUND(((2800-$X66)/$W66)*$Y66,2))*'umowa o pracę'!$E$8,2),0)))),0)))&gt;$J66,$J66,IF(AND($V66=1,$I66&gt;0),ROUND(IF($W66+$X66&gt;=2800,2800*'umowa o pracę'!$E$8,($W66+$X66)*'umowa o pracę'!$E$8),2)+IF($X66=0,ROUND(IF($W66&gt;2800,ROUND($Z66/$W66*2800,2),$Z66)*'umowa o pracę'!$E$8,2),ROUND(IF($W66&gt;2800,ROUND($Z66/$W66*2800,2),$Z66)*'umowa o pracę'!$E$8,2)),ROUND(IF($W66+$X66&gt;=2800,2800*'umowa o pracę'!$E$8,($W66+$X66)*'umowa o pracę'!$E$8),2)-IF(AND($X66=0,I66&gt;0),ROUND(ROUND(IF($W66&gt;2800,ROUND($Y66/$W66*2800,2),$Y66),2)*'umowa o pracę'!$E$8,2),IF($X66&gt;0,IF($W66+$X66&lt;2800,ROUND(ROUND($Y66+ROUND($X66*9%,2),2)*'umowa o pracę'!$E$8,2),IF(AND($W66+$X66&gt;=2800,$X66&lt;2800,$W66&lt;2800),ROUND((ROUND(((2800-$X66)/$W66)*$Y66,2)+ROUND($X66*9%,2))*'umowa o pracę'!$E$8,2),IF(AND($W66+$X66&gt;=2800,$X66&gt;=2800),ROUND((ROUND(2800*9%,2))*'umowa o pracę'!$E$8,2),IF(AND($W66+$X66&gt;=2800,$W66&gt;=2800,$X66&lt;2800),ROUND((ROUND($X66*9%,2)+ROUND(((2800-$X66)/$W66)*$Y66,2))*'umowa o pracę'!$E$8,2),0)))),0)))))</f>
        <v>0</v>
      </c>
      <c r="AD66" s="32">
        <f>IF('umowa o pracę'!$E$7=2020,IF(IF($V66=1,IF($X66=0,ROUND(IF($W66&gt;2600,ROUND($Y66/$W66*2600,2),$Y66)*'umowa o pracę'!$E$8,2),IF($W66+$X66&lt;2600,ROUND(ROUND($Y66+ROUND($X66*9%,2),2)*'umowa o pracę'!$E$8,2),IF(AND($W66+$X66&gt;=2600,$W66&lt;2600),ROUND((ROUND($Y66+ROUND((2600-$W66)*9%,2),2))*'umowa o pracę'!$E$8,2),IF(AND($W66+$X66&gt;=2600,$W66&gt;=2600),ROUND(ROUND($Y66/$W66*2600,2)*'umowa o pracę'!$E$8,2),0)))),0)&gt;$H66,$H66,IF($V66=1,IF($X66=0,ROUND(IF($W66&gt;2600,ROUND($Y66/$W66*2600,2),$Y66)*'umowa o pracę'!$E$8,2),IF($W66+$X66&lt;2600,ROUND(ROUND($Y66+ROUND($X66*9%,2),2)*'umowa o pracę'!$E$8,2),IF(AND($W66+$X66&gt;=2600,$W66&lt;2600),ROUND((ROUND($Y66+ROUND((2600-$W66)*9%,2),2))*'umowa o pracę'!$E$8,2),IF(AND($W66+$X66&gt;=2600,$W66&gt;=2600),ROUND(ROUND($Y66/$W66*2600,2)*'umowa o pracę'!$E$8,2),0)))),0)),IF('umowa o pracę'!$E$7=2021,IF(IF($V66=1,IF($X66=0,ROUND(IF($W66&gt;2800,ROUND($Y66/$W66*2800,2),$Y66)*'umowa o pracę'!$E$8,2),IF($W66+$X66&lt;2800,ROUND(ROUND($Y66+ROUND($X66*9%,2),2)*'umowa o pracę'!$E$8,2),IF(AND($W66+$X66&gt;=2800,$W66&lt;2800),ROUND((ROUND($Y66+ROUND((2800-$W66)*9%,2),2))*'umowa o pracę'!$E$8,2),IF(AND($W66+$X66&gt;=2800,$W66&gt;=2800),ROUND(ROUND($Y66/$W66*2800,2)*'umowa o pracę'!$E$8,2),0)))),0)&gt;$H66,$H66,IF($V66=1,IF($X66=0,ROUND(IF($W66&gt;2800,ROUND($Y66/$W66*2800,2),$Y66)*'umowa o pracę'!$E$8,2),IF($W66+$X66&lt;2800,ROUND(ROUND($Y66+ROUND($X66*9%,2),2)*'umowa o pracę'!$E$8,2),IF(AND($W66+$X66&gt;=2800,$W66&lt;2800),ROUND((ROUND($Y66+ROUND((2800-$W66)*9%,2),2))*'umowa o pracę'!$E$8,2),IF(AND($W66+$X66&gt;=2800,$W66&gt;=2800),ROUND(ROUND($Y66/$W66*2800,2)*'umowa o pracę'!$E$8,2),0)))),0)),0))</f>
        <v>0</v>
      </c>
      <c r="AE66" s="32">
        <f>IF('umowa o pracę'!$E$7=2020,IF(IF($V66=1,IF($X66=0,ROUND(IF($W66&gt;2600,ROUND($Z66/$W66*2600,2),$Z66)*'umowa o pracę'!$E$8,2),ROUND(IF($W66&gt;2600,ROUND($Z66/$W66*2600,2),$Z66)*'umowa o pracę'!$E$8,2)),0)&gt;$I66,$I66,IF($V66=1,IF($X66=0,ROUND(IF($W66&gt;2600,ROUND($Z66/$W66*2600,2),$Z66)*'umowa o pracę'!$E$8,2),ROUND(IF($W66&gt;2600,ROUND($Z66/$W66*2600,2),$Z66)*'umowa o pracę'!$E$8,2)),0)),IF('umowa o pracę'!$E$7=2021,IF(IF($V66=1,IF($X66=0,ROUND(IF($W66&gt;2800,ROUND($Z66/$W66*2800,2),$Z66)*'umowa o pracę'!$E$8,2),ROUND(IF($W66&gt;2800,ROUND($Z66/$W66*2800,2),$Z66)*'umowa o pracę'!$E$8,2)),0)&gt;$I66,$I66,IF($V66=1,IF($X66=0,ROUND(IF($W66&gt;2800,ROUND($Z66/$W66*2800,2),$Z66)*'umowa o pracę'!$E$8,2),ROUND(IF($W66&gt;2800,ROUND($Z66/$W66*2800,2),$Z66)*'umowa o pracę'!$E$8,2)),0)),0))</f>
        <v>0</v>
      </c>
      <c r="AF66" s="56">
        <f>IF('umowa o pracę'!$E$7=2020,$AB66,IF('umowa o pracę'!$E$7=2021,$AC66,0))</f>
        <v>0</v>
      </c>
      <c r="AG66" s="53">
        <f t="shared" si="1"/>
        <v>1</v>
      </c>
      <c r="AH66" s="39">
        <f>IF('umowa o pracę'!$E$6&lt;3,0,$L66)</f>
        <v>0</v>
      </c>
      <c r="AI66" s="39">
        <f>IF('umowa o pracę'!$E$6&lt;3,0,$M66)</f>
        <v>0</v>
      </c>
      <c r="AJ66" s="55">
        <f>IF('umowa o pracę'!$E$6&lt;3,0,$N66)</f>
        <v>0</v>
      </c>
      <c r="AK66" s="55">
        <f>IF('umowa o pracę'!$E$6&lt;3,0,$O66)</f>
        <v>0</v>
      </c>
      <c r="AL66" s="32">
        <f>IF('umowa o pracę'!$E$7=2020,ROUND(IF($AH66&gt;=2600,2600*'umowa o pracę'!$E$8,$AH66*'umowa o pracę'!$E$8),2),IF('umowa o pracę'!$E$7=2021,ROUND(IF($AH66&gt;=2800,2800*'umowa o pracę'!$E$8,$AH66*'umowa o pracę'!$E$8),2),0))</f>
        <v>0</v>
      </c>
      <c r="AM66" s="32">
        <f>IF(IF(IF(AND($AG66=1,$I66&gt;0),ROUND(IF($AH66+$AI66&gt;=2600,2600*'umowa o pracę'!$E$8,($AH66+$AI66)*'umowa o pracę'!$E$8),2)+IF($AI66=0,ROUND(IF($AH66&gt;2600,ROUND($AK66/$AH66*2600,2),$AK66)*'umowa o pracę'!$E$8,2),ROUND(IF($AH66&gt;2600,ROUND($AK66/$AH66*2600,2),$AK66)*'umowa o pracę'!$E$8,2)),ROUND(IF($AH66+$AI66&gt;=2600,2600*'umowa o pracę'!$E$8,($AH66+$AI66)*'umowa o pracę'!$E$8),2)-IF($AI66=0,ROUND(ROUND(IF($AH66&gt;2600,ROUND($AJ66/$AH66*2600,2),$AJ66),2)*'umowa o pracę'!$E$8,2),IF($AI66&gt;0,IF($AH66+$AI66&lt;2600,ROUND(ROUND($AJ66+ROUND($AI66*9%,2),2)*'umowa o pracę'!$E$8,2),IF(AND($AH66+$AI66&gt;=2600,$AI66&lt;2600,$AH66&lt;2600),ROUND((ROUND(((2600-$AI66)/$AH66)*$AJ66,2)+ROUND($AI66*9%,2))*'umowa o pracę'!$E$8,2),IF(AND($AH66+$AI66&gt;=2600,$AI66&gt;=2600),ROUND((ROUND(2600*9%,2))*'umowa o pracę'!$E$8,2),IF(AND($AH66+$AI66&gt;=2600,$AH66&gt;=2600,$AI66&lt;2600),ROUND((ROUND($AI66*9%,2)+ROUND(((2600-$AI66)/$AH66)*$AJ66,2))*'umowa o pracę'!$E$8,2),0)))),0)))&gt;$J66,$J66,IF(AND($AG66=1,$I66&gt;0),ROUND(IF($AH66+$AI66&gt;=2600,2600*'umowa o pracę'!$E$8,($AH66+$AI66)*'umowa o pracę'!$E$8),2)+IF($AI66=0,ROUND(IF($AH66&gt;2600,ROUND($AK66/$AH66*2600,2),$AK66)*'umowa o pracę'!$E$8,2),ROUND(IF($AH66&gt;2600,ROUND($AK66/$AH66*2600,2),$AK66)*'umowa o pracę'!$E$8,2)),ROUND(IF($AH66+$AI66&gt;=2600,2600*'umowa o pracę'!$E$8,($AH66+$AI66)*'umowa o pracę'!$E$8),2)-IF($AI66=0,ROUND(ROUND(IF($AH66&gt;2600,ROUND($AJ66/$AH66*2600,2),$AJ66),2)*'umowa o pracę'!$E$8,2),IF($AI66&gt;0,IF($AH66+$AI66&lt;2600,ROUND(ROUND($AJ66+ROUND($AI66*9%,2),2)*'umowa o pracę'!$E$8,2),IF(AND($AH66+$AI66&gt;=2600,$AI66&lt;2600,$AH66&lt;2600),ROUND((ROUND(((2600-$AI66)/$AH66)*$AJ66,2)+ROUND($AI66*9%,2))*'umowa o pracę'!$E$8,2),IF(AND($AH66+$AI66&gt;=2600,$AI66&gt;=2600),ROUND((ROUND(2600*9%,2))*'umowa o pracę'!$E$8,2),IF(AND($AH66+$AI66&gt;=2600,$AH66&gt;=2600,$AI66&lt;2600),ROUND((ROUND($AI66*9%,2)+ROUND(((2600-$AI66)/$AH66)*$AJ66,2))*'umowa o pracę'!$E$8,2),0)))),0))))&gt;$J66,$J66,IF(IF(AND($AG66=1,$I66&gt;0),ROUND(IF($AH66+$AI66&gt;=2600,2600*'umowa o pracę'!$E$8,($AH66+$AI66)*'umowa o pracę'!$E$8),2)+IF($AI66=0,ROUND(IF($AH66&gt;2600,ROUND($AK66/$AH66*2600,2),$AK66)*'umowa o pracę'!$E$8,2),ROUND(IF($AH66&gt;2600,ROUND($AK66/$AH66*2600,2),$AK66)*'umowa o pracę'!$E$8,2)),ROUND(IF($AH66+$AI66&gt;=2600,2600*'umowa o pracę'!$E$8,($AH66+$AI66)*'umowa o pracę'!$E$8),2)-IF($AI66=0,ROUND(ROUND(IF($AH66&gt;2600,ROUND($AJ66/$AH66*2600,2),$AJ66),2)*'umowa o pracę'!$E$8,2),IF($AI66&gt;0,IF($AH66+$AI66&lt;2600,ROUND(ROUND($AJ66+ROUND($AI66*9%,2),2)*'umowa o pracę'!$E$8,2),IF(AND($AH66+$AI66&gt;=2600,$AI66&lt;2600,$AH66&lt;2600),ROUND((ROUND(((2600-$AI66)/$AH66)*$AJ66,2)+ROUND($AI66*9%,2))*'umowa o pracę'!$E$8,2),IF(AND($AH66+$AI66&gt;=2600,$AI66&gt;=2600),ROUND((ROUND(2600*9%,2))*'umowa o pracę'!$E$8,2),IF(AND($AH66+$AI66&gt;=2600,$AH66&gt;=2600,$AI66&lt;2600),ROUND((ROUND($AI66*9%,2)+ROUND(((2600-$AI66)/$AH66)*$AJ66,2))*'umowa o pracę'!$E$8,2),0)))),0)))&gt;$J66,$J66,IF(AND($AG66=1,$I66&gt;0),ROUND(IF($AH66+$AI66&gt;=2600,2600*'umowa o pracę'!$E$8,($AH66+$AI66)*'umowa o pracę'!$E$8),2)+IF($AI66=0,ROUND(IF($AH66&gt;2600,ROUND($AK66/$AH66*2600,2),$AK66)*'umowa o pracę'!$E$8,2),ROUND(IF($AH66&gt;2600,ROUND($AK66/$AH66*2600,2),$AK66)*'umowa o pracę'!$E$8,2)),ROUND(IF($AH66+$AI66&gt;=2600,2600*'umowa o pracę'!$E$8,($AH66+$AI66)*'umowa o pracę'!$E$8),2)-IF(AND($AI66=0,I66&gt;0),ROUND(ROUND(IF($AH66&gt;2600,ROUND($AJ66/$AH66*2600,2),$AJ66),2)*'umowa o pracę'!$E$8,2),IF($AI66&gt;0,IF($AH66+$AI66&lt;2600,ROUND(ROUND($AJ66+ROUND($AI66*9%,2),2)*'umowa o pracę'!$E$8,2),IF(AND($AH66+$AI66&gt;=2600,$AI66&lt;2600,$AH66&lt;2600),ROUND((ROUND(((2600-$AI66)/$AH66)*$AJ66,2)+ROUND($AI66*9%,2))*'umowa o pracę'!$E$8,2),IF(AND($AH66+$AI66&gt;=2600,$AI66&gt;=2600),ROUND((ROUND(2600*9%,2))*'umowa o pracę'!$E$8,2),IF(AND($AH66+$AI66&gt;=2600,$AH66&gt;=2600,$AI66&lt;2600),ROUND((ROUND($AI66*9%,2)+ROUND(((2600-$AI66)/$AH66)*$AJ66,2))*'umowa o pracę'!$E$8,2),0)))),0)))))</f>
        <v>0</v>
      </c>
      <c r="AN66" s="32">
        <f>IF(IF(IF(AND($AG66=1,$I66&gt;0),ROUND(IF($AH66+$AI66&gt;=2800,2800*'umowa o pracę'!$E$8,($AH66+$AI66)*'umowa o pracę'!$E$8),2)+IF($AI66=0,ROUND(IF($AH66&gt;2800,ROUND($AK66/$AH66*2800,2),$AK66)*'umowa o pracę'!$E$8,2),ROUND(IF($AH66&gt;2800,ROUND($AK66/$AH66*2800,2),$AK66)*'umowa o pracę'!$E$8,2)),ROUND(IF($AH66+$AI66&gt;=2800,2800*'umowa o pracę'!$E$8,($AH66+$AI66)*'umowa o pracę'!$E$8),2)-IF($AI66=0,ROUND(ROUND(IF($AH66&gt;2800,ROUND($AJ66/$AH66*2800,2),$AJ66),2)*'umowa o pracę'!$E$8,2),IF($AI66&gt;0,IF($AH66+$AI66&lt;2800,ROUND(ROUND($AJ66+ROUND($AI66*9%,2),2)*'umowa o pracę'!$E$8,2),IF(AND($AH66+$AI66&gt;=2800,$AI66&lt;2800,$AH66&lt;2800),ROUND((ROUND(((2800-$AI66)/$AH66)*$AJ66,2)+ROUND($AI66*9%,2))*'umowa o pracę'!$E$8,2),IF(AND($AH66+$AI66&gt;=2800,$AI66&gt;=2800),ROUND((ROUND(2800*9%,2))*'umowa o pracę'!$E$8,2),IF(AND($AH66+$AI66&gt;=2800,$AH66&gt;=2800,$AI66&lt;2800),ROUND((ROUND($AI66*9%,2)+ROUND(((2800-$AI66)/$AH66)*$AJ66,2))*'umowa o pracę'!$E$8,2),0)))),0)))&gt;$J66,$J66,IF(AND($AG66=1,$I66&gt;0),ROUND(IF($AH66+$AI66&gt;=2800,2800*'umowa o pracę'!$E$8,($AH66+$AI66)*'umowa o pracę'!$E$8),2)+IF($AI66=0,ROUND(IF($AH66&gt;2800,ROUND($AK66/$AH66*2800,2),$AK66)*'umowa o pracę'!$E$8,2),ROUND(IF($AH66&gt;2800,ROUND($AK66/$AH66*2800,2),$AK66)*'umowa o pracę'!$E$8,2)),ROUND(IF($AH66+$AI66&gt;=2800,2800*'umowa o pracę'!$E$8,($AH66+$AI66)*'umowa o pracę'!$E$8),2)-IF($AI66=0,ROUND(ROUND(IF($AH66&gt;2800,ROUND($AJ66/$AH66*2800,2),$AJ66),2)*'umowa o pracę'!$E$8,2),IF($AI66&gt;0,IF($AH66+$AI66&lt;2800,ROUND(ROUND($AJ66+ROUND($AI66*9%,2),2)*'umowa o pracę'!$E$8,2),IF(AND($AH66+$AI66&gt;=2800,$AI66&lt;2800,$AH66&lt;2800),ROUND((ROUND(((2800-$AI66)/$AH66)*$AJ66,2)+ROUND($AI66*9%,2))*'umowa o pracę'!$E$8,2),IF(AND($AH66+$AI66&gt;=2800,$AI66&gt;=2800),ROUND((ROUND(2800*9%,2))*'umowa o pracę'!$E$8,2),IF(AND($AH66+$AI66&gt;=2800,$AH66&gt;=2800,$AI66&lt;2800),ROUND((ROUND($AI66*9%,2)+ROUND(((2800-$AI66)/$AH66)*$AJ66,2))*'umowa o pracę'!$E$8,2),0)))),0))))&gt;$J66,$J66,IF(IF(AND($AG66=1,$I66&gt;0),ROUND(IF($AH66+$AI66&gt;=2800,2800*'umowa o pracę'!$E$8,($AH66+$AI66)*'umowa o pracę'!$E$8),2)+IF($AI66=0,ROUND(IF($AH66&gt;2800,ROUND($AK66/$AH66*2800,2),$AK66)*'umowa o pracę'!$E$8,2),ROUND(IF($AH66&gt;2800,ROUND($AK66/$AH66*2800,2),$AK66)*'umowa o pracę'!$E$8,2)),ROUND(IF($AH66+$AI66&gt;=2800,2800*'umowa o pracę'!$E$8,($AH66+$AI66)*'umowa o pracę'!$E$8),2)-IF($AI66=0,ROUND(ROUND(IF($AH66&gt;2800,ROUND($AJ66/$AH66*2800,2),$AJ66),2)*'umowa o pracę'!$E$8,2),IF($AI66&gt;0,IF($AH66+$AI66&lt;2800,ROUND(ROUND($AJ66+ROUND($AI66*9%,2),2)*'umowa o pracę'!$E$8,2),IF(AND($AH66+$AI66&gt;=2800,$AI66&lt;2800,$AH66&lt;2800),ROUND((ROUND(((2800-$AI66)/$AH66)*$AJ66,2)+ROUND($AI66*9%,2))*'umowa o pracę'!$E$8,2),IF(AND($AH66+$AI66&gt;=2800,$AI66&gt;=2800),ROUND((ROUND(2800*9%,2))*'umowa o pracę'!$E$8,2),IF(AND($AH66+$AI66&gt;=2800,$AH66&gt;=2800,$AI66&lt;2800),ROUND((ROUND($AI66*9%,2)+ROUND(((2800-$AI66)/$AH66)*$AJ66,2))*'umowa o pracę'!$E$8,2),0)))),0)))&gt;$J66,$J66,IF(AND($AG66=1,$I66&gt;0),ROUND(IF($AH66+$AI66&gt;=2800,2800*'umowa o pracę'!$E$8,($AH66+$AI66)*'umowa o pracę'!$E$8),2)+IF($AI66=0,ROUND(IF($AH66&gt;2800,ROUND($AK66/$AH66*2800,2),$AK66)*'umowa o pracę'!$E$8,2),ROUND(IF($AH66&gt;2800,ROUND($AK66/$AH66*2800,2),$AK66)*'umowa o pracę'!$E$8,2)),ROUND(IF($AH66+$AI66&gt;=2800,2800*'umowa o pracę'!$E$8,($AH66+$AI66)*'umowa o pracę'!$E$8),2)-IF(AND($AI66=0,I66&gt;0),ROUND(ROUND(IF($AH66&gt;2800,ROUND($AJ66/$AH66*2800,2),$AJ66),2)*'umowa o pracę'!$E$8,2),IF($AI66&gt;0,IF($AH66+$AI66&lt;2800,ROUND(ROUND($AJ66+ROUND($AI66*9%,2),2)*'umowa o pracę'!$E$8,2),IF(AND($AH66+$AI66&gt;=2800,$AI66&lt;2800,$AH66&lt;2800),ROUND((ROUND(((2800-$AI66)/$AH66)*$AJ66,2)+ROUND($AI66*9%,2))*'umowa o pracę'!$E$8,2),IF(AND($AH66+$AI66&gt;=2800,$AI66&gt;=2800),ROUND((ROUND(2800*9%,2))*'umowa o pracę'!$E$8,2),IF(AND($AH66+$AI66&gt;=2800,$AH66&gt;=2800,$AI66&lt;2800),ROUND((ROUND($AI66*9%,2)+ROUND(((2800-$AI66)/$AH66)*$AJ66,2))*'umowa o pracę'!$E$8,2),0)))),0)))))</f>
        <v>0</v>
      </c>
      <c r="AO66" s="32">
        <f>IF('umowa o pracę'!$E$7=2020,IF(IF($AG66=1,IF($AI66=0,ROUND(IF($AH66&gt;2600,ROUND($AJ66/$AH66*2600,2),$AJ66)*'umowa o pracę'!$E$8,2),IF($AH66+$AI66&lt;2600,ROUND(ROUND($AJ66+ROUND($AI66*9%,2),2)*'umowa o pracę'!$E$8,2),IF(AND($AH66+$AI66&gt;=2600,$AH66&lt;2600),ROUND((ROUND($AJ66+ROUND((2600-$AH66)*9%,2),2))*'umowa o pracę'!$E$8,2),IF(AND($AH66+$AI66&gt;=2600,$AH66&gt;=2600),ROUND(ROUND($AJ66/$AH66*2600,2)*'umowa o pracę'!$E$8,2),0)))),0)&gt;$H66,$H66,IF($AG66=1,IF($AI66=0,ROUND(IF($AH66&gt;2600,ROUND($AJ66/$AH66*2600,2),$AJ66)*'umowa o pracę'!$E$8,2),IF($AH66+$AI66&lt;2600,ROUND(ROUND($AJ66+ROUND($AI66*9%,2),2)*'umowa o pracę'!$E$8,2),IF(AND($AH66+$AI66&gt;=2600,$AH66&lt;2600),ROUND((ROUND($AJ66+ROUND((2600-$AH66)*9%,2),2))*'umowa o pracę'!$E$8,2),IF(AND($AH66+$AI66&gt;=2600,$AH66&gt;=2600),ROUND(ROUND($AJ66/$AH66*2600,2)*'umowa o pracę'!$E$8,2),0)))),0)),IF('umowa o pracę'!$E$7=2021,IF(IF($AG66=1,IF($AI66=0,ROUND(IF($AH66&gt;2800,ROUND($AJ66/$AH66*2800,2),$AJ66)*'umowa o pracę'!$E$8,2),IF($AH66+$AI66&lt;2800,ROUND(ROUND($AJ66+ROUND($AI66*9%,2),2)*'umowa o pracę'!$E$8,2),IF(AND($AH66+$AI66&gt;=2800,$AH66&lt;2800),ROUND((ROUND($AJ66+ROUND((2800-$AH66)*9%,2),2))*'umowa o pracę'!$E$8,2),IF(AND($AH66+$AI66&gt;=2800,$AH66&gt;=2800),ROUND(ROUND($AJ66/$AH66*2800,2)*'umowa o pracę'!$E$8,2),0)))),0)&gt;$H66,$H66,IF($AG66=1,IF($AI66=0,ROUND(IF($AH66&gt;2800,ROUND($AJ66/$AH66*2800,2),$AJ66)*'umowa o pracę'!$E$8,2),IF($AH66+$AI66&lt;2800,ROUND(ROUND($AJ66+ROUND($AI66*9%,2),2)*'umowa o pracę'!$E$8,2),IF(AND($AH66+$AI66&gt;=2800,$AH66&lt;2800),ROUND((ROUND($AJ66+ROUND((2800-$AH66)*9%,2),2))*'umowa o pracę'!$E$8,2),IF(AND($AH66+$AI66&gt;=2800,$AH66&gt;=2800),ROUND(ROUND($AJ66/$AH66*2800,2)*'umowa o pracę'!$E$8,2),0)))),0)),0))</f>
        <v>0</v>
      </c>
      <c r="AP66" s="32">
        <f>IF('umowa o pracę'!$E$7=2020,IF(IF($AG66=1,IF($AI66=0,ROUND(IF($AH66&gt;2600,ROUND($AK66/$AH66*2600,2),$AK66)*'umowa o pracę'!$E$8,2),ROUND(IF($AH66&gt;2600,ROUND($AK66/$AH66*2600,2),$AK66)*'umowa o pracę'!$E$8,2)),0)&gt;$I66,$I66,IF($AG66=1,IF($AI66=0,ROUND(IF($AH66&gt;2600,ROUND($AK66/$AH66*2600,2),$AK66)*'umowa o pracę'!$E$8,2),ROUND(IF($AH66&gt;2600,ROUND($AK66/$AH66*2600,2),$AK66)*'umowa o pracę'!$E$8,2)),0)),IF('umowa o pracę'!$E$7=2021,IF(IF($AG66=1,IF($AI66=0,ROUND(IF($AH66&gt;2800,ROUND($AK66/$AH66*2800,2),$AK66)*'umowa o pracę'!$E$8,2),ROUND(IF($AH66&gt;2800,ROUND($AK66/$AH66*2800,2),$AK66)*'umowa o pracę'!$E$8,2)),0)&gt;$I66,$I66,IF($AG66=1,IF($AI66=0,ROUND(IF($AH66&gt;2800,ROUND($AK66/$AH66*2800,2),$AK66)*'umowa o pracę'!$E$8,2),ROUND(IF($AH66&gt;2800,ROUND($AK66/$AH66*2800,2),$AK66)*'umowa o pracę'!$E$8,2)),0)),0))</f>
        <v>0</v>
      </c>
      <c r="AQ66" s="56">
        <f>IF('umowa o pracę'!$E$7=2020,$AM66,IF('umowa o pracę'!$E$7=2021,$AN66,0))</f>
        <v>0</v>
      </c>
      <c r="AR66" s="33">
        <f>IF('umowa o pracę'!$E$7=0,0,U66+AF66+AQ66)</f>
        <v>0</v>
      </c>
      <c r="AS66" s="19"/>
      <c r="AT66" s="19"/>
      <c r="AU66" s="19"/>
      <c r="AV66" s="19"/>
      <c r="AW66" s="19"/>
      <c r="AX66" s="19">
        <f t="shared" si="2"/>
        <v>10</v>
      </c>
      <c r="AY66" s="19"/>
      <c r="AZ66" s="234">
        <f t="shared" si="3"/>
        <v>0</v>
      </c>
      <c r="BA66" s="234">
        <f t="shared" si="4"/>
        <v>0</v>
      </c>
      <c r="BB66" s="234">
        <f t="shared" si="5"/>
        <v>0</v>
      </c>
      <c r="BC66" s="234">
        <f t="shared" si="6"/>
        <v>0</v>
      </c>
      <c r="BD66" s="234">
        <f t="shared" si="7"/>
        <v>0</v>
      </c>
      <c r="BE66" s="234">
        <f t="shared" si="8"/>
        <v>0</v>
      </c>
      <c r="BF66" s="234">
        <f t="shared" si="9"/>
        <v>0</v>
      </c>
      <c r="BG66" s="234">
        <f t="shared" si="10"/>
        <v>0</v>
      </c>
      <c r="BH66" s="234">
        <f t="shared" si="11"/>
        <v>0</v>
      </c>
      <c r="BI66" s="238">
        <f t="shared" si="12"/>
        <v>0</v>
      </c>
      <c r="BJ66" s="236"/>
      <c r="BK66" s="236"/>
      <c r="BL66" s="237"/>
    </row>
    <row r="67" spans="1:64" ht="15.75" customHeight="1" x14ac:dyDescent="0.25">
      <c r="A67" s="129">
        <v>56</v>
      </c>
      <c r="B67" s="57"/>
      <c r="C67" s="57"/>
      <c r="D67" s="36"/>
      <c r="E67" s="36"/>
      <c r="F67" s="242"/>
      <c r="G67" s="37">
        <v>1</v>
      </c>
      <c r="H67" s="58">
        <v>0</v>
      </c>
      <c r="I67" s="59">
        <v>0</v>
      </c>
      <c r="J67" s="60">
        <v>0</v>
      </c>
      <c r="K67" s="52">
        <v>1</v>
      </c>
      <c r="L67" s="39">
        <v>0</v>
      </c>
      <c r="M67" s="39">
        <v>0</v>
      </c>
      <c r="N67" s="39">
        <v>0</v>
      </c>
      <c r="O67" s="39">
        <v>0</v>
      </c>
      <c r="P67" s="35">
        <f>IF('umowa o pracę'!$E$7=2020,ROUND(IF($L67&gt;=2600,2600*'umowa o pracę'!$E$8,$L67*'umowa o pracę'!$E$8),2),IF('umowa o pracę'!$E$7=2021,ROUND(IF($L67&gt;=2800,2800*'umowa o pracę'!$E$8,$L67*'umowa o pracę'!$E$8),2),0))</f>
        <v>0</v>
      </c>
      <c r="Q67" s="252">
        <f>IF(IF(IF(AND($K67=1,$I67&gt;0),ROUND(IF($L67+$M67&gt;=2600,2600*'umowa o pracę'!$E$8,($L67+$M67)*'umowa o pracę'!$E$8),2)+IF($M67=0,ROUND(IF($L67&gt;2600,ROUND($O67/$L67*2600,2),$O67)*'umowa o pracę'!$E$8,2),ROUND(IF($L67&gt;2600,ROUND($O67/$L67*2600,2),$O67)*'umowa o pracę'!$E$8,2)),ROUND(IF($L67+$M67&gt;=2600,2600*'umowa o pracę'!$E$8,($L67+$M67)*'umowa o pracę'!$E$8),2)-IF($M67=0,ROUND(ROUND(IF($L67&gt;2600,ROUND($N67/$L67*2600,2),$N67),2)*'umowa o pracę'!$E$8,2),IF($M67&gt;0,IF($L67+$M67&lt;2600,ROUND(ROUND($N67+ROUND($M67*9%,2),2)*'umowa o pracę'!$E$8,2),IF(AND($L67+$M67&gt;=2600,$M67&lt;2600,$L67&lt;2600),ROUND((ROUND(((2600-$M67)/$L67)*$N67,2)+ROUND($M67*9%,2))*'umowa o pracę'!$E$8,2),IF(AND($L67+$M67&gt;=2600,$M67&gt;=2600),ROUND((ROUND(2600*9%,2))*'umowa o pracę'!$E$8,2),IF(AND($L67+$M67&gt;=2600,$L67&gt;=2600,$M67&lt;2600),ROUND((ROUND($M67*9%,2)+ROUND(((2600-$M67)/$L67)*$N67,2))*'umowa o pracę'!$E$8,2),0)))),0)))&gt;$J67,$J67,IF(AND($K67=1,$I67&gt;0),ROUND(IF($L67+$M67&gt;=2600,2600*'umowa o pracę'!$E$8,($L67+$M67)*'umowa o pracę'!$E$8),2)+IF($M67=0,ROUND(IF($L67&gt;2600,ROUND($O67/$L67*2600,2),$O67)*'umowa o pracę'!$E$8,2),ROUND(IF($L67&gt;2600,ROUND($O67/$L67*2600,2),$O67)*'umowa o pracę'!$E$8,2)),ROUND(IF($L67+$M67&gt;=2600,2600*'umowa o pracę'!$E$8,($L67+$M67)*'umowa o pracę'!$E$8),2)-IF($M67=0,ROUND(ROUND(IF($L67&gt;2600,ROUND($N67/$L67*2600,2),$N67),2)*'umowa o pracę'!$E$8,2),IF($M67&gt;0,IF($L67+$M67&lt;2600,ROUND(ROUND($N67+ROUND($M67*9%,2),2)*'umowa o pracę'!$E$8,2),IF(AND($L67+$M67&gt;=2600,$M67&lt;2600,$L67&lt;2600),ROUND((ROUND(((2600-$M67)/$L67)*$N67,2)+ROUND($M67*9%,2))*'umowa o pracę'!$E$8,2),IF(AND($L67+$M67&gt;=2600,$M67&gt;=2600),ROUND((ROUND(2600*9%,2))*'umowa o pracę'!$E$8,2),IF(AND($L67+$M67&gt;=2600,$L67&gt;=2600,$M67&lt;2600),ROUND((ROUND($M67*9%,2)+ROUND(((2600-$M67)/$L67)*$N67,2))*'umowa o pracę'!$E$8,2),0)))),0))))&gt;$J67,$J67,IF(IF(AND($K67=1,$I67&gt;0),ROUND(IF($L67+$M67&gt;=2600,2600*'umowa o pracę'!$E$8,($L67+$M67)*'umowa o pracę'!$E$8),2)+IF($M67=0,ROUND(IF($L67&gt;2600,ROUND($O67/$L67*2600,2),$O67)*'umowa o pracę'!$E$8,2),ROUND(IF($L67&gt;2600,ROUND($O67/$L67*2600,2),$O67)*'umowa o pracę'!$E$8,2)),ROUND(IF($L67+$M67&gt;=2600,2600*'umowa o pracę'!$E$8,($L67+$M67)*'umowa o pracę'!$E$8),2)-IF($M67=0,ROUND(ROUND(IF($L67&gt;2600,ROUND($N67/$L67*2600,2),$N67),2)*'umowa o pracę'!$E$8,2),IF($M67&gt;0,IF($L67+$M67&lt;2600,ROUND(ROUND($N67+ROUND($M67*9%,2),2)*'umowa o pracę'!$E$8,2),IF(AND($L67+$M67&gt;=2600,$M67&lt;2600,$L67&lt;2600),ROUND((ROUND(((2600-$M67)/$L67)*$N67,2)+ROUND($M67*9%,2))*'umowa o pracę'!$E$8,2),IF(AND($L67+$M67&gt;=2600,$M67&gt;=2600),ROUND((ROUND(2600*9%,2))*'umowa o pracę'!$E$8,2),IF(AND($L67+$M67&gt;=2600,$L67&gt;=2600,$M67&lt;2600),ROUND((ROUND($M67*9%,2)+ROUND(((2600-$M67)/$L67)*$N67,2))*'umowa o pracę'!$E$8,2),0)))),0)))&gt;$J67,$J67,IF(AND($K67=1,$I67&gt;0),ROUND(IF($L67+$M67&gt;=2600,2600*'umowa o pracę'!$E$8,($L67+$M67)*'umowa o pracę'!$E$8),2)+IF($M67=0,ROUND(IF($L67&gt;2600,ROUND($O67/$L67*2600,2),$O67)*'umowa o pracę'!$E$8,2),ROUND(IF($L67&gt;2600,ROUND($O67/$L67*2600,2),$O67)*'umowa o pracę'!$E$8,2)),ROUND(IF($L67+$M67&gt;=2600,2600*'umowa o pracę'!$E$8,($L67+$M67)*'umowa o pracę'!$E$8),2)-IF(AND($M67=0,I67&gt;0),ROUND(ROUND(IF($L67&gt;2600,ROUND($N67/$L67*2600,2),$N67),2)*'umowa o pracę'!$E$8,2),IF($M67&gt;0,IF($L67+$M67&lt;2600,ROUND(ROUND($N67+ROUND($M67*9%,2),2)*'umowa o pracę'!$E$8,2),IF(AND($L67+$M67&gt;=2600,$M67&lt;2600,$L67&lt;2600),ROUND((ROUND(((2600-$M67)/$L67)*$N67,2)+ROUND($M67*9%,2))*'umowa o pracę'!$E$8,2),IF(AND($L67+$M67&gt;=2600,$M67&gt;=2600),ROUND((ROUND(2600*9%,2))*'umowa o pracę'!$E$8,2),IF(AND($L67+$M67&gt;=2600,$L67&gt;=2600,$M67&lt;2600),ROUND((ROUND($M67*9%,2)+ROUND(((2600-$M67)/$L67)*$N67,2))*'umowa o pracę'!$E$8,2),0)))),0)))))</f>
        <v>0</v>
      </c>
      <c r="R67" s="252">
        <f>IF(IF(IF(AND($K67=1,$I67&gt;0),ROUND(IF($L67+$M67&gt;=2800,2800*'umowa o pracę'!$E$8,($L67+$M67)*'umowa o pracę'!$E$8),2)+IF($M67=0,ROUND(IF($L67&gt;2800,ROUND($O67/$L67*2800,2),$O67)*'umowa o pracę'!$E$8,2),ROUND(IF($L67&gt;2800,ROUND($O67/$L67*2800,2),$O67)*'umowa o pracę'!$E$8,2)),ROUND(IF($L67+$M67&gt;=2800,2800*'umowa o pracę'!$E$8,($L67+$M67)*'umowa o pracę'!$E$8),2)-IF($M67=0,ROUND(ROUND(IF($L67&gt;2800,ROUND($N67/$L67*2800,2),$N67),2)*'umowa o pracę'!$E$8,2),IF($M67&gt;0,IF($L67+$M67&lt;2800,ROUND(ROUND($N67+ROUND($M67*9%,2),2)*'umowa o pracę'!$E$8,2),IF(AND($L67+$M67&gt;=2800,$M67&lt;2800,$L67&lt;2800),ROUND((ROUND(((2800-$M67)/$L67)*$N67,2)+ROUND($M67*9%,2))*'umowa o pracę'!$E$8,2),IF(AND($L67+$M67&gt;=2800,$M67&gt;=2800),ROUND((ROUND(2800*9%,2))*'umowa o pracę'!$E$8,2),IF(AND($L67+$M67&gt;=2800,$L67&gt;=2800,$M67&lt;2800),ROUND((ROUND($M67*9%,2)+ROUND(((2800-$M67)/$L67)*$N67,2))*'umowa o pracę'!$E$8,2),0)))),0)))&gt;$J67,$J67,IF(AND($K67=1,$I67&gt;0),ROUND(IF($L67+$M67&gt;=2800,2800*'umowa o pracę'!$E$8,($L67+$M67)*'umowa o pracę'!$E$8),2)+IF($M67=0,ROUND(IF($L67&gt;2800,ROUND($O67/$L67*2800,2),$O67)*'umowa o pracę'!$E$8,2),ROUND(IF($L67&gt;2800,ROUND($O67/$L67*2800,2),$O67)*'umowa o pracę'!$E$8,2)),ROUND(IF($L67+$M67&gt;=2800,2800*'umowa o pracę'!$E$8,($L67+$M67)*'umowa o pracę'!$E$8),2)-IF($M67=0,ROUND(ROUND(IF($L67&gt;2800,ROUND($N67/$L67*2800,2),$N67),2)*'umowa o pracę'!$E$8,2),IF($M67&gt;0,IF($L67+$M67&lt;2800,ROUND(ROUND($N67+ROUND($M67*9%,2),2)*'umowa o pracę'!$E$8,2),IF(AND($L67+$M67&gt;=2800,$M67&lt;2800,$L67&lt;2800),ROUND((ROUND(((2800-$M67)/$L67)*$N67,2)+ROUND($M67*9%,2))*'umowa o pracę'!$E$8,2),IF(AND($L67+$M67&gt;=2800,$M67&gt;=2800),ROUND((ROUND(2800*9%,2))*'umowa o pracę'!$E$8,2),IF(AND($L67+$M67&gt;=2800,$L67&gt;=2800,$M67&lt;2800),ROUND((ROUND($M67*9%,2)+ROUND(((2800-$M67)/$L67)*$N67,2))*'umowa o pracę'!$E$8,2),0)))),0))))&gt;$J67,$J67,IF(IF(AND($K67=1,$I67&gt;0),ROUND(IF($L67+$M67&gt;=2800,2800*'umowa o pracę'!$E$8,($L67+$M67)*'umowa o pracę'!$E$8),2)+IF($M67=0,ROUND(IF($L67&gt;2800,ROUND($O67/$L67*2800,2),$O67)*'umowa o pracę'!$E$8,2),ROUND(IF($L67&gt;2800,ROUND($O67/$L67*2800,2),$O67)*'umowa o pracę'!$E$8,2)),ROUND(IF($L67+$M67&gt;=2800,2800*'umowa o pracę'!$E$8,($L67+$M67)*'umowa o pracę'!$E$8),2)-IF($M67=0,ROUND(ROUND(IF($L67&gt;2800,ROUND($N67/$L67*2800,2),$N67),2)*'umowa o pracę'!$E$8,2),IF($M67&gt;0,IF($L67+$M67&lt;2800,ROUND(ROUND($N67+ROUND($M67*9%,2),2)*'umowa o pracę'!$E$8,2),IF(AND($L67+$M67&gt;=2800,$M67&lt;2800,$L67&lt;2800),ROUND((ROUND(((2800-$M67)/$L67)*$N67,2)+ROUND($M67*9%,2))*'umowa o pracę'!$E$8,2),IF(AND($L67+$M67&gt;=2800,$M67&gt;=2800),ROUND((ROUND(2800*9%,2))*'umowa o pracę'!$E$8,2),IF(AND($L67+$M67&gt;=2800,$L67&gt;=2800,$M67&lt;2800),ROUND((ROUND($M67*9%,2)+ROUND(((2800-$M67)/$L67)*$N67,2))*'umowa o pracę'!$E$8,2),0)))),0)))&gt;$J67,$J67,IF(AND($K67=1,$I67&gt;0),ROUND(IF($L67+$M67&gt;=2800,2800*'umowa o pracę'!$E$8,($L67+$M67)*'umowa o pracę'!$E$8),2)+IF($M67=0,ROUND(IF($L67&gt;2800,ROUND($O67/$L67*2800,2),$O67)*'umowa o pracę'!$E$8,2),ROUND(IF($L67&gt;2800,ROUND($O67/$L67*2800,2),$O67)*'umowa o pracę'!$E$8,2)),ROUND(IF($L67+$M67&gt;=2800,2800*'umowa o pracę'!$E$8,($L67+$M67)*'umowa o pracę'!$E$8),2)-IF(AND($M67=0,I67&gt;0),ROUND(ROUND(IF($L67&gt;2800,ROUND($N67/$L67*2800,2),$N67),2)*'umowa o pracę'!$E$8,2),IF($M67&gt;0,IF($L67+$M67&lt;2800,ROUND(ROUND($N67+ROUND($M67*9%,2),2)*'umowa o pracę'!$E$8,2),IF(AND($L67+$M67&gt;=2800,$M67&lt;2800,$L67&lt;2800),ROUND((ROUND(((2800-$M67)/$L67)*$N67,2)+ROUND($M67*9%,2))*'umowa o pracę'!$E$8,2),IF(AND($L67+$M67&gt;=2800,$M67&gt;=2800),ROUND((ROUND(2800*9%,2))*'umowa o pracę'!$E$8,2),IF(AND($L67+$M67&gt;=2800,$L67&gt;=2800,$M67&lt;2800),ROUND((ROUND($M67*9%,2)+ROUND(((2800-$M67)/$L67)*$N67,2))*'umowa o pracę'!$E$8,2),0)))),0)))))</f>
        <v>0</v>
      </c>
      <c r="S67" s="32">
        <f>IF('umowa o pracę'!$E$7=2020,IF(IF($K67=1,IF($M67=0,ROUND(IF($L67&gt;2600,ROUND($N67/$L67*2600,2),$N67)*'umowa o pracę'!$E$8,2),IF($L67+$M67&lt;2600,ROUND(ROUND($N67+ROUND($M67*9%,2),2)*'umowa o pracę'!$E$8,2),IF(AND($L67+$M67&gt;=2600,$L67&lt;2600),ROUND((ROUND($N67+ROUND((2600-$L67)*9%,2),2))*'umowa o pracę'!$E$8,2),IF(AND($L67+$M67&gt;=2600,$L67&gt;=2600),ROUND(ROUND($N67/$L67*2600,2)*'umowa o pracę'!$E$8,2),0)))),0)&gt;$H67,$H67,IF($K67=1,IF($M67=0,ROUND(IF($L67&gt;2600,ROUND($N67/$L67*2600,2),$N67)*'umowa o pracę'!$E$8,2),IF($L67+$M67&lt;2600,ROUND(ROUND($N67+ROUND($M67*9%,2),2)*'umowa o pracę'!$E$8,2),IF(AND($L67+$M67&gt;=2600,$L67&lt;2600),ROUND((ROUND($N67+ROUND((2600-$L67)*9%,2),2))*'umowa o pracę'!$E$8,2),IF(AND($L67+$M67&gt;=2600,$L67&gt;=2600),ROUND(ROUND($N67/$L67*2600,2)*'umowa o pracę'!$E$8,2),0)))),0)),IF('umowa o pracę'!$E$7=2021,IF(IF($K67=1,IF($M67=0,ROUND(IF($L67&gt;2800,ROUND($N67/$L67*2800,2),$N67)*'umowa o pracę'!$E$8,2),IF($L67+$M67&lt;2800,ROUND(ROUND($N67+ROUND($M67*9%,2),2)*'umowa o pracę'!$E$8,2),IF(AND($L67+$M67&gt;=2800,$L67&lt;2800),ROUND((ROUND($N67+ROUND((2800-$L67)*9%,2),2))*'umowa o pracę'!$E$8,2),IF(AND($L67+$M67&gt;=2800,$L67&gt;=2800),ROUND(ROUND($N67/$L67*2800,2)*'umowa o pracę'!$E$8,2),0)))),0)&gt;$H67,$H67,IF($K67=1,IF($M67=0,ROUND(IF($L67&gt;2800,ROUND($N67/$L67*2800,2),$N67)*'umowa o pracę'!$E$8,2),IF($L67+$M67&lt;2800,ROUND(ROUND($N67+ROUND($M67*9%,2),2)*'umowa o pracę'!$E$8,2),IF(AND($L67+$M67&gt;=2800,$L67&lt;2800),ROUND((ROUND($N67+ROUND((2800-$L67)*9%,2),2))*'umowa o pracę'!$E$8,2),IF(AND($L67+$M67&gt;=2800,$L67&gt;=2800),ROUND(ROUND($N67/$L67*2800,2)*'umowa o pracę'!$E$8,2),0)))),0)),0))</f>
        <v>0</v>
      </c>
      <c r="T67" s="32">
        <f>IF('umowa o pracę'!$E$7=2020,IF(IF($K67=1,IF($M67=0,ROUND(IF($L67&gt;2600,ROUND($O67/$L67*2600,2),$O67)*'umowa o pracę'!$E$8,2),ROUND(IF($L67&gt;2600,ROUND($O67/$L67*2600,2),$O67)*'umowa o pracę'!$E$8,2)),0)&gt;$I67,$I67,IF($K67=1,IF($M67=0,ROUND(IF($L67&gt;2600,ROUND($O67/$L67*2600,2),$O67)*'umowa o pracę'!$E$8,2),ROUND(IF($L67&gt;2600,ROUND($O67/$L67*2600,2),$O67)*'umowa o pracę'!$E$8,2)),0)),IF('umowa o pracę'!$E$7=2021,IF(IF($K67=1,IF($M67=0,ROUND(IF($L67&gt;2800,ROUND($O67/$L67*2800,2),$O67)*'umowa o pracę'!$E$8,2),ROUND(IF($L67&gt;2800,ROUND($O67/$L67*2800,2),$O67)*'umowa o pracę'!$E$8,2)),0)&gt;$I67,$I67,IF($K67=1,IF($M67=0,ROUND(IF($L67&gt;2800,ROUND($O67/$L67*2800,2),$O67)*'umowa o pracę'!$E$8,2),ROUND(IF($L67&gt;2800,ROUND($O67/$L67*2800,2),$O67)*'umowa o pracę'!$E$8,2)),0)),0))</f>
        <v>0</v>
      </c>
      <c r="U67" s="51">
        <f>IF('umowa o pracę'!$E$7=2020,$Q67,IF('umowa o pracę'!$E$7=2021,$R67,0))</f>
        <v>0</v>
      </c>
      <c r="V67" s="53">
        <f t="shared" si="0"/>
        <v>1</v>
      </c>
      <c r="W67" s="54">
        <f>IF('umowa o pracę'!$E$6&lt;2,0,$L67)</f>
        <v>0</v>
      </c>
      <c r="X67" s="54">
        <f>IF('umowa o pracę'!$E$6&lt;2,0,$M67)</f>
        <v>0</v>
      </c>
      <c r="Y67" s="55">
        <f>IF('umowa o pracę'!$E$6&lt;2,0,$N67)</f>
        <v>0</v>
      </c>
      <c r="Z67" s="55">
        <f>IF('umowa o pracę'!$E$6&lt;2,0,$O67)</f>
        <v>0</v>
      </c>
      <c r="AA67" s="32">
        <f>IF('umowa o pracę'!$E$7=2020,ROUND(IF($W67&gt;=2600,2600*'umowa o pracę'!$E$8,$W67*'umowa o pracę'!$E$8),2),IF('umowa o pracę'!$E$7=2021,ROUND(IF($W67&gt;=2800,2800*'umowa o pracę'!$E$8,$W67*'umowa o pracę'!$E$8),2),0))</f>
        <v>0</v>
      </c>
      <c r="AB67" s="32">
        <f>IF(IF(IF(AND($V67=1,$I67&gt;0),ROUND(IF($W67+$X67&gt;=2600,2600*'umowa o pracę'!$E$8,($W67+$X67)*'umowa o pracę'!$E$8),2)+IF($X67=0,ROUND(IF($W67&gt;2600,ROUND($Z67/$W67*2600,2),$Z67)*'umowa o pracę'!$E$8,2),ROUND(IF($W67&gt;2600,ROUND($Z67/$W67*2600,2),$Z67)*'umowa o pracę'!$E$8,2)),ROUND(IF($W67+$X67&gt;=2600,2600*'umowa o pracę'!$E$8,($W67+$X67)*'umowa o pracę'!$E$8),2)-IF($X67=0,ROUND(ROUND(IF($W67&gt;2600,ROUND($Y67/$W67*2600,2),$Y67),2)*'umowa o pracę'!$E$8,2),IF($X67&gt;0,IF($W67+$X67&lt;2600,ROUND(ROUND($Y67+ROUND($X67*9%,2),2)*'umowa o pracę'!$E$8,2),IF(AND($W67+$X67&gt;=2600,$X67&lt;2600,$W67&lt;2600),ROUND((ROUND(((2600-$X67)/$W67)*$Y67,2)+ROUND($X67*9%,2))*'umowa o pracę'!$E$8,2),IF(AND($W67+$X67&gt;=2600,$X67&gt;=2600),ROUND((ROUND(2600*9%,2))*'umowa o pracę'!$E$8,2),IF(AND($W67+$X67&gt;=2600,$W67&gt;=2600,$X67&lt;2600),ROUND((ROUND($X67*9%,2)+ROUND(((2600-$X67)/$W67)*$Y67,2))*'umowa o pracę'!$E$8,2),0)))),0)))&gt;$J67,$J67,IF(AND($V67=1,$I67&gt;0),ROUND(IF($W67+$X67&gt;=2600,2600*'umowa o pracę'!$E$8,($W67+$X67)*'umowa o pracę'!$E$8),2)+IF($X67=0,ROUND(IF($W67&gt;2600,ROUND($Z67/$W67*2600,2),$Z67)*'umowa o pracę'!$E$8,2),ROUND(IF($W67&gt;2600,ROUND($Z67/$W67*2600,2),$Z67)*'umowa o pracę'!$E$8,2)),ROUND(IF($W67+$X67&gt;=2600,2600*'umowa o pracę'!$E$8,($W67+$X67)*'umowa o pracę'!$E$8),2)-IF($X67=0,ROUND(ROUND(IF($W67&gt;2600,ROUND($Y67/$W67*2600,2),$Y67),2)*'umowa o pracę'!$E$8,2),IF($X67&gt;0,IF($W67+$X67&lt;2600,ROUND(ROUND($Y67+ROUND($X67*9%,2),2)*'umowa o pracę'!$E$8,2),IF(AND($W67+$X67&gt;=2600,$X67&lt;2600,$W67&lt;2600),ROUND((ROUND(((2600-$X67)/$W67)*$Y67,2)+ROUND($X67*9%,2))*'umowa o pracę'!$E$8,2),IF(AND($W67+$X67&gt;=2600,$X67&gt;=2600),ROUND((ROUND(2600*9%,2))*'umowa o pracę'!$E$8,2),IF(AND($W67+$X67&gt;=2600,$W67&gt;=2600,$X67&lt;2600),ROUND((ROUND($X67*9%,2)+ROUND(((2600-$X67)/$W67)*$Y67,2))*'umowa o pracę'!$E$8,2),0)))),0))))&gt;$J67,$J67,IF(IF(AND($V67=1,$I67&gt;0),ROUND(IF($W67+$X67&gt;=2600,2600*'umowa o pracę'!$E$8,($W67+$X67)*'umowa o pracę'!$E$8),2)+IF($X67=0,ROUND(IF($W67&gt;2600,ROUND($Z67/$W67*2600,2),$Z67)*'umowa o pracę'!$E$8,2),ROUND(IF($W67&gt;2600,ROUND($Z67/$W67*2600,2),$Z67)*'umowa o pracę'!$E$8,2)),ROUND(IF($W67+$X67&gt;=2600,2600*'umowa o pracę'!$E$8,($W67+$X67)*'umowa o pracę'!$E$8),2)-IF($X67=0,ROUND(ROUND(IF($W67&gt;2600,ROUND($Y67/$W67*2600,2),$Y67),2)*'umowa o pracę'!$E$8,2),IF($X67&gt;0,IF($W67+$X67&lt;2600,ROUND(ROUND($Y67+ROUND($X67*9%,2),2)*'umowa o pracę'!$E$8,2),IF(AND($W67+$X67&gt;=2600,$X67&lt;2600,$W67&lt;2600),ROUND((ROUND(((2600-$X67)/$W67)*$Y67,2)+ROUND($X67*9%,2))*'umowa o pracę'!$E$8,2),IF(AND($W67+$X67&gt;=2600,$X67&gt;=2600),ROUND((ROUND(2600*9%,2))*'umowa o pracę'!$E$8,2),IF(AND($W67+$X67&gt;=2600,$W67&gt;=2600,$X67&lt;2600),ROUND((ROUND($X67*9%,2)+ROUND(((2600-$X67)/$W67)*$Y67,2))*'umowa o pracę'!$E$8,2),0)))),0)))&gt;$J67,$J67,IF(AND($V67=1,$I67&gt;0),ROUND(IF($W67+$X67&gt;=2600,2600*'umowa o pracę'!$E$8,($W67+$X67)*'umowa o pracę'!$E$8),2)+IF($X67=0,ROUND(IF($W67&gt;2600,ROUND($Z67/$W67*2600,2),$Z67)*'umowa o pracę'!$E$8,2),ROUND(IF($W67&gt;2600,ROUND($Z67/$W67*2600,2),$Z67)*'umowa o pracę'!$E$8,2)),ROUND(IF($W67+$X67&gt;=2600,2600*'umowa o pracę'!$E$8,($W67+$X67)*'umowa o pracę'!$E$8),2)-IF(AND($X67=0,I67&gt;0),ROUND(ROUND(IF($W67&gt;2600,ROUND($Y67/$W67*2600,2),$Y67),2)*'umowa o pracę'!$E$8,2),IF($X67&gt;0,IF($W67+$X67&lt;2600,ROUND(ROUND($Y67+ROUND($X67*9%,2),2)*'umowa o pracę'!$E$8,2),IF(AND($W67+$X67&gt;=2600,$X67&lt;2600,$W67&lt;2600),ROUND((ROUND(((2600-$X67)/$W67)*$Y67,2)+ROUND($X67*9%,2))*'umowa o pracę'!$E$8,2),IF(AND($W67+$X67&gt;=2600,$X67&gt;=2600),ROUND((ROUND(2600*9%,2))*'umowa o pracę'!$E$8,2),IF(AND($W67+$X67&gt;=2600,$W67&gt;=2600,$X67&lt;2600),ROUND((ROUND($X67*9%,2)+ROUND(((2600-$X67)/$W67)*$Y67,2))*'umowa o pracę'!$E$8,2),0)))),0)))))</f>
        <v>0</v>
      </c>
      <c r="AC67" s="32">
        <f>IF(IF(IF(AND($V67=1,$I67&gt;0),ROUND(IF($W67+$X67&gt;=2800,2800*'umowa o pracę'!$E$8,($W67+$X67)*'umowa o pracę'!$E$8),2)+IF($X67=0,ROUND(IF($W67&gt;2800,ROUND($Z67/$W67*2800,2),$Z67)*'umowa o pracę'!$E$8,2),ROUND(IF($W67&gt;2800,ROUND($Z67/$W67*2800,2),$Z67)*'umowa o pracę'!$E$8,2)),ROUND(IF($W67+$X67&gt;=2800,2800*'umowa o pracę'!$E$8,($W67+$X67)*'umowa o pracę'!$E$8),2)-IF($X67=0,ROUND(ROUND(IF($W67&gt;2800,ROUND($Y67/$W67*2800,2),$Y67),2)*'umowa o pracę'!$E$8,2),IF($X67&gt;0,IF($W67+$X67&lt;2800,ROUND(ROUND($Y67+ROUND($X67*9%,2),2)*'umowa o pracę'!$E$8,2),IF(AND($W67+$X67&gt;=2800,$X67&lt;2800,$W67&lt;2800),ROUND((ROUND(((2800-$X67)/$W67)*$Y67,2)+ROUND($X67*9%,2))*'umowa o pracę'!$E$8,2),IF(AND($W67+$X67&gt;=2800,$X67&gt;=2800),ROUND((ROUND(2800*9%,2))*'umowa o pracę'!$E$8,2),IF(AND($W67+$X67&gt;=2800,$W67&gt;=2800,$X67&lt;2800),ROUND((ROUND($X67*9%,2)+ROUND(((2800-$X67)/$W67)*$Y67,2))*'umowa o pracę'!$E$8,2),0)))),0)))&gt;$J67,$J67,IF(AND($V67=1,$I67&gt;0),ROUND(IF($W67+$X67&gt;=2800,2800*'umowa o pracę'!$E$8,($W67+$X67)*'umowa o pracę'!$E$8),2)+IF($X67=0,ROUND(IF($W67&gt;2800,ROUND($Z67/$W67*2800,2),$Z67)*'umowa o pracę'!$E$8,2),ROUND(IF($W67&gt;2800,ROUND($Z67/$W67*2800,2),$Z67)*'umowa o pracę'!$E$8,2)),ROUND(IF($W67+$X67&gt;=2800,2800*'umowa o pracę'!$E$8,($W67+$X67)*'umowa o pracę'!$E$8),2)-IF($X67=0,ROUND(ROUND(IF($W67&gt;2800,ROUND($Y67/$W67*2800,2),$Y67),2)*'umowa o pracę'!$E$8,2),IF($X67&gt;0,IF($W67+$X67&lt;2800,ROUND(ROUND($Y67+ROUND($X67*9%,2),2)*'umowa o pracę'!$E$8,2),IF(AND($W67+$X67&gt;=2800,$X67&lt;2800,$W67&lt;2800),ROUND((ROUND(((2800-$X67)/$W67)*$Y67,2)+ROUND($X67*9%,2))*'umowa o pracę'!$E$8,2),IF(AND($W67+$X67&gt;=2800,$X67&gt;=2800),ROUND((ROUND(2800*9%,2))*'umowa o pracę'!$E$8,2),IF(AND($W67+$X67&gt;=2800,$W67&gt;=2800,$X67&lt;2800),ROUND((ROUND($X67*9%,2)+ROUND(((2800-$X67)/$W67)*$Y67,2))*'umowa o pracę'!$E$8,2),0)))),0))))&gt;$J67,$J67,IF(IF(AND($V67=1,$I67&gt;0),ROUND(IF($W67+$X67&gt;=2800,2800*'umowa o pracę'!$E$8,($W67+$X67)*'umowa o pracę'!$E$8),2)+IF($X67=0,ROUND(IF($W67&gt;2800,ROUND($Z67/$W67*2800,2),$Z67)*'umowa o pracę'!$E$8,2),ROUND(IF($W67&gt;2800,ROUND($Z67/$W67*2800,2),$Z67)*'umowa o pracę'!$E$8,2)),ROUND(IF($W67+$X67&gt;=2800,2800*'umowa o pracę'!$E$8,($W67+$X67)*'umowa o pracę'!$E$8),2)-IF($X67=0,ROUND(ROUND(IF($W67&gt;2800,ROUND($Y67/$W67*2800,2),$Y67),2)*'umowa o pracę'!$E$8,2),IF($X67&gt;0,IF($W67+$X67&lt;2800,ROUND(ROUND($Y67+ROUND($X67*9%,2),2)*'umowa o pracę'!$E$8,2),IF(AND($W67+$X67&gt;=2800,$X67&lt;2800,$W67&lt;2800),ROUND((ROUND(((2800-$X67)/$W67)*$Y67,2)+ROUND($X67*9%,2))*'umowa o pracę'!$E$8,2),IF(AND($W67+$X67&gt;=2800,$X67&gt;=2800),ROUND((ROUND(2800*9%,2))*'umowa o pracę'!$E$8,2),IF(AND($W67+$X67&gt;=2800,$W67&gt;=2800,$X67&lt;2800),ROUND((ROUND($X67*9%,2)+ROUND(((2800-$X67)/$W67)*$Y67,2))*'umowa o pracę'!$E$8,2),0)))),0)))&gt;$J67,$J67,IF(AND($V67=1,$I67&gt;0),ROUND(IF($W67+$X67&gt;=2800,2800*'umowa o pracę'!$E$8,($W67+$X67)*'umowa o pracę'!$E$8),2)+IF($X67=0,ROUND(IF($W67&gt;2800,ROUND($Z67/$W67*2800,2),$Z67)*'umowa o pracę'!$E$8,2),ROUND(IF($W67&gt;2800,ROUND($Z67/$W67*2800,2),$Z67)*'umowa o pracę'!$E$8,2)),ROUND(IF($W67+$X67&gt;=2800,2800*'umowa o pracę'!$E$8,($W67+$X67)*'umowa o pracę'!$E$8),2)-IF(AND($X67=0,I67&gt;0),ROUND(ROUND(IF($W67&gt;2800,ROUND($Y67/$W67*2800,2),$Y67),2)*'umowa o pracę'!$E$8,2),IF($X67&gt;0,IF($W67+$X67&lt;2800,ROUND(ROUND($Y67+ROUND($X67*9%,2),2)*'umowa o pracę'!$E$8,2),IF(AND($W67+$X67&gt;=2800,$X67&lt;2800,$W67&lt;2800),ROUND((ROUND(((2800-$X67)/$W67)*$Y67,2)+ROUND($X67*9%,2))*'umowa o pracę'!$E$8,2),IF(AND($W67+$X67&gt;=2800,$X67&gt;=2800),ROUND((ROUND(2800*9%,2))*'umowa o pracę'!$E$8,2),IF(AND($W67+$X67&gt;=2800,$W67&gt;=2800,$X67&lt;2800),ROUND((ROUND($X67*9%,2)+ROUND(((2800-$X67)/$W67)*$Y67,2))*'umowa o pracę'!$E$8,2),0)))),0)))))</f>
        <v>0</v>
      </c>
      <c r="AD67" s="32">
        <f>IF('umowa o pracę'!$E$7=2020,IF(IF($V67=1,IF($X67=0,ROUND(IF($W67&gt;2600,ROUND($Y67/$W67*2600,2),$Y67)*'umowa o pracę'!$E$8,2),IF($W67+$X67&lt;2600,ROUND(ROUND($Y67+ROUND($X67*9%,2),2)*'umowa o pracę'!$E$8,2),IF(AND($W67+$X67&gt;=2600,$W67&lt;2600),ROUND((ROUND($Y67+ROUND((2600-$W67)*9%,2),2))*'umowa o pracę'!$E$8,2),IF(AND($W67+$X67&gt;=2600,$W67&gt;=2600),ROUND(ROUND($Y67/$W67*2600,2)*'umowa o pracę'!$E$8,2),0)))),0)&gt;$H67,$H67,IF($V67=1,IF($X67=0,ROUND(IF($W67&gt;2600,ROUND($Y67/$W67*2600,2),$Y67)*'umowa o pracę'!$E$8,2),IF($W67+$X67&lt;2600,ROUND(ROUND($Y67+ROUND($X67*9%,2),2)*'umowa o pracę'!$E$8,2),IF(AND($W67+$X67&gt;=2600,$W67&lt;2600),ROUND((ROUND($Y67+ROUND((2600-$W67)*9%,2),2))*'umowa o pracę'!$E$8,2),IF(AND($W67+$X67&gt;=2600,$W67&gt;=2600),ROUND(ROUND($Y67/$W67*2600,2)*'umowa o pracę'!$E$8,2),0)))),0)),IF('umowa o pracę'!$E$7=2021,IF(IF($V67=1,IF($X67=0,ROUND(IF($W67&gt;2800,ROUND($Y67/$W67*2800,2),$Y67)*'umowa o pracę'!$E$8,2),IF($W67+$X67&lt;2800,ROUND(ROUND($Y67+ROUND($X67*9%,2),2)*'umowa o pracę'!$E$8,2),IF(AND($W67+$X67&gt;=2800,$W67&lt;2800),ROUND((ROUND($Y67+ROUND((2800-$W67)*9%,2),2))*'umowa o pracę'!$E$8,2),IF(AND($W67+$X67&gt;=2800,$W67&gt;=2800),ROUND(ROUND($Y67/$W67*2800,2)*'umowa o pracę'!$E$8,2),0)))),0)&gt;$H67,$H67,IF($V67=1,IF($X67=0,ROUND(IF($W67&gt;2800,ROUND($Y67/$W67*2800,2),$Y67)*'umowa o pracę'!$E$8,2),IF($W67+$X67&lt;2800,ROUND(ROUND($Y67+ROUND($X67*9%,2),2)*'umowa o pracę'!$E$8,2),IF(AND($W67+$X67&gt;=2800,$W67&lt;2800),ROUND((ROUND($Y67+ROUND((2800-$W67)*9%,2),2))*'umowa o pracę'!$E$8,2),IF(AND($W67+$X67&gt;=2800,$W67&gt;=2800),ROUND(ROUND($Y67/$W67*2800,2)*'umowa o pracę'!$E$8,2),0)))),0)),0))</f>
        <v>0</v>
      </c>
      <c r="AE67" s="32">
        <f>IF('umowa o pracę'!$E$7=2020,IF(IF($V67=1,IF($X67=0,ROUND(IF($W67&gt;2600,ROUND($Z67/$W67*2600,2),$Z67)*'umowa o pracę'!$E$8,2),ROUND(IF($W67&gt;2600,ROUND($Z67/$W67*2600,2),$Z67)*'umowa o pracę'!$E$8,2)),0)&gt;$I67,$I67,IF($V67=1,IF($X67=0,ROUND(IF($W67&gt;2600,ROUND($Z67/$W67*2600,2),$Z67)*'umowa o pracę'!$E$8,2),ROUND(IF($W67&gt;2600,ROUND($Z67/$W67*2600,2),$Z67)*'umowa o pracę'!$E$8,2)),0)),IF('umowa o pracę'!$E$7=2021,IF(IF($V67=1,IF($X67=0,ROUND(IF($W67&gt;2800,ROUND($Z67/$W67*2800,2),$Z67)*'umowa o pracę'!$E$8,2),ROUND(IF($W67&gt;2800,ROUND($Z67/$W67*2800,2),$Z67)*'umowa o pracę'!$E$8,2)),0)&gt;$I67,$I67,IF($V67=1,IF($X67=0,ROUND(IF($W67&gt;2800,ROUND($Z67/$W67*2800,2),$Z67)*'umowa o pracę'!$E$8,2),ROUND(IF($W67&gt;2800,ROUND($Z67/$W67*2800,2),$Z67)*'umowa o pracę'!$E$8,2)),0)),0))</f>
        <v>0</v>
      </c>
      <c r="AF67" s="56">
        <f>IF('umowa o pracę'!$E$7=2020,$AB67,IF('umowa o pracę'!$E$7=2021,$AC67,0))</f>
        <v>0</v>
      </c>
      <c r="AG67" s="53">
        <f t="shared" si="1"/>
        <v>1</v>
      </c>
      <c r="AH67" s="39">
        <f>IF('umowa o pracę'!$E$6&lt;3,0,$L67)</f>
        <v>0</v>
      </c>
      <c r="AI67" s="39">
        <f>IF('umowa o pracę'!$E$6&lt;3,0,$M67)</f>
        <v>0</v>
      </c>
      <c r="AJ67" s="55">
        <f>IF('umowa o pracę'!$E$6&lt;3,0,$N67)</f>
        <v>0</v>
      </c>
      <c r="AK67" s="55">
        <f>IF('umowa o pracę'!$E$6&lt;3,0,$O67)</f>
        <v>0</v>
      </c>
      <c r="AL67" s="32">
        <f>IF('umowa o pracę'!$E$7=2020,ROUND(IF($AH67&gt;=2600,2600*'umowa o pracę'!$E$8,$AH67*'umowa o pracę'!$E$8),2),IF('umowa o pracę'!$E$7=2021,ROUND(IF($AH67&gt;=2800,2800*'umowa o pracę'!$E$8,$AH67*'umowa o pracę'!$E$8),2),0))</f>
        <v>0</v>
      </c>
      <c r="AM67" s="32">
        <f>IF(IF(IF(AND($AG67=1,$I67&gt;0),ROUND(IF($AH67+$AI67&gt;=2600,2600*'umowa o pracę'!$E$8,($AH67+$AI67)*'umowa o pracę'!$E$8),2)+IF($AI67=0,ROUND(IF($AH67&gt;2600,ROUND($AK67/$AH67*2600,2),$AK67)*'umowa o pracę'!$E$8,2),ROUND(IF($AH67&gt;2600,ROUND($AK67/$AH67*2600,2),$AK67)*'umowa o pracę'!$E$8,2)),ROUND(IF($AH67+$AI67&gt;=2600,2600*'umowa o pracę'!$E$8,($AH67+$AI67)*'umowa o pracę'!$E$8),2)-IF($AI67=0,ROUND(ROUND(IF($AH67&gt;2600,ROUND($AJ67/$AH67*2600,2),$AJ67),2)*'umowa o pracę'!$E$8,2),IF($AI67&gt;0,IF($AH67+$AI67&lt;2600,ROUND(ROUND($AJ67+ROUND($AI67*9%,2),2)*'umowa o pracę'!$E$8,2),IF(AND($AH67+$AI67&gt;=2600,$AI67&lt;2600,$AH67&lt;2600),ROUND((ROUND(((2600-$AI67)/$AH67)*$AJ67,2)+ROUND($AI67*9%,2))*'umowa o pracę'!$E$8,2),IF(AND($AH67+$AI67&gt;=2600,$AI67&gt;=2600),ROUND((ROUND(2600*9%,2))*'umowa o pracę'!$E$8,2),IF(AND($AH67+$AI67&gt;=2600,$AH67&gt;=2600,$AI67&lt;2600),ROUND((ROUND($AI67*9%,2)+ROUND(((2600-$AI67)/$AH67)*$AJ67,2))*'umowa o pracę'!$E$8,2),0)))),0)))&gt;$J67,$J67,IF(AND($AG67=1,$I67&gt;0),ROUND(IF($AH67+$AI67&gt;=2600,2600*'umowa o pracę'!$E$8,($AH67+$AI67)*'umowa o pracę'!$E$8),2)+IF($AI67=0,ROUND(IF($AH67&gt;2600,ROUND($AK67/$AH67*2600,2),$AK67)*'umowa o pracę'!$E$8,2),ROUND(IF($AH67&gt;2600,ROUND($AK67/$AH67*2600,2),$AK67)*'umowa o pracę'!$E$8,2)),ROUND(IF($AH67+$AI67&gt;=2600,2600*'umowa o pracę'!$E$8,($AH67+$AI67)*'umowa o pracę'!$E$8),2)-IF($AI67=0,ROUND(ROUND(IF($AH67&gt;2600,ROUND($AJ67/$AH67*2600,2),$AJ67),2)*'umowa o pracę'!$E$8,2),IF($AI67&gt;0,IF($AH67+$AI67&lt;2600,ROUND(ROUND($AJ67+ROUND($AI67*9%,2),2)*'umowa o pracę'!$E$8,2),IF(AND($AH67+$AI67&gt;=2600,$AI67&lt;2600,$AH67&lt;2600),ROUND((ROUND(((2600-$AI67)/$AH67)*$AJ67,2)+ROUND($AI67*9%,2))*'umowa o pracę'!$E$8,2),IF(AND($AH67+$AI67&gt;=2600,$AI67&gt;=2600),ROUND((ROUND(2600*9%,2))*'umowa o pracę'!$E$8,2),IF(AND($AH67+$AI67&gt;=2600,$AH67&gt;=2600,$AI67&lt;2600),ROUND((ROUND($AI67*9%,2)+ROUND(((2600-$AI67)/$AH67)*$AJ67,2))*'umowa o pracę'!$E$8,2),0)))),0))))&gt;$J67,$J67,IF(IF(AND($AG67=1,$I67&gt;0),ROUND(IF($AH67+$AI67&gt;=2600,2600*'umowa o pracę'!$E$8,($AH67+$AI67)*'umowa o pracę'!$E$8),2)+IF($AI67=0,ROUND(IF($AH67&gt;2600,ROUND($AK67/$AH67*2600,2),$AK67)*'umowa o pracę'!$E$8,2),ROUND(IF($AH67&gt;2600,ROUND($AK67/$AH67*2600,2),$AK67)*'umowa o pracę'!$E$8,2)),ROUND(IF($AH67+$AI67&gt;=2600,2600*'umowa o pracę'!$E$8,($AH67+$AI67)*'umowa o pracę'!$E$8),2)-IF($AI67=0,ROUND(ROUND(IF($AH67&gt;2600,ROUND($AJ67/$AH67*2600,2),$AJ67),2)*'umowa o pracę'!$E$8,2),IF($AI67&gt;0,IF($AH67+$AI67&lt;2600,ROUND(ROUND($AJ67+ROUND($AI67*9%,2),2)*'umowa o pracę'!$E$8,2),IF(AND($AH67+$AI67&gt;=2600,$AI67&lt;2600,$AH67&lt;2600),ROUND((ROUND(((2600-$AI67)/$AH67)*$AJ67,2)+ROUND($AI67*9%,2))*'umowa o pracę'!$E$8,2),IF(AND($AH67+$AI67&gt;=2600,$AI67&gt;=2600),ROUND((ROUND(2600*9%,2))*'umowa o pracę'!$E$8,2),IF(AND($AH67+$AI67&gt;=2600,$AH67&gt;=2600,$AI67&lt;2600),ROUND((ROUND($AI67*9%,2)+ROUND(((2600-$AI67)/$AH67)*$AJ67,2))*'umowa o pracę'!$E$8,2),0)))),0)))&gt;$J67,$J67,IF(AND($AG67=1,$I67&gt;0),ROUND(IF($AH67+$AI67&gt;=2600,2600*'umowa o pracę'!$E$8,($AH67+$AI67)*'umowa o pracę'!$E$8),2)+IF($AI67=0,ROUND(IF($AH67&gt;2600,ROUND($AK67/$AH67*2600,2),$AK67)*'umowa o pracę'!$E$8,2),ROUND(IF($AH67&gt;2600,ROUND($AK67/$AH67*2600,2),$AK67)*'umowa o pracę'!$E$8,2)),ROUND(IF($AH67+$AI67&gt;=2600,2600*'umowa o pracę'!$E$8,($AH67+$AI67)*'umowa o pracę'!$E$8),2)-IF(AND($AI67=0,I67&gt;0),ROUND(ROUND(IF($AH67&gt;2600,ROUND($AJ67/$AH67*2600,2),$AJ67),2)*'umowa o pracę'!$E$8,2),IF($AI67&gt;0,IF($AH67+$AI67&lt;2600,ROUND(ROUND($AJ67+ROUND($AI67*9%,2),2)*'umowa o pracę'!$E$8,2),IF(AND($AH67+$AI67&gt;=2600,$AI67&lt;2600,$AH67&lt;2600),ROUND((ROUND(((2600-$AI67)/$AH67)*$AJ67,2)+ROUND($AI67*9%,2))*'umowa o pracę'!$E$8,2),IF(AND($AH67+$AI67&gt;=2600,$AI67&gt;=2600),ROUND((ROUND(2600*9%,2))*'umowa o pracę'!$E$8,2),IF(AND($AH67+$AI67&gt;=2600,$AH67&gt;=2600,$AI67&lt;2600),ROUND((ROUND($AI67*9%,2)+ROUND(((2600-$AI67)/$AH67)*$AJ67,2))*'umowa o pracę'!$E$8,2),0)))),0)))))</f>
        <v>0</v>
      </c>
      <c r="AN67" s="32">
        <f>IF(IF(IF(AND($AG67=1,$I67&gt;0),ROUND(IF($AH67+$AI67&gt;=2800,2800*'umowa o pracę'!$E$8,($AH67+$AI67)*'umowa o pracę'!$E$8),2)+IF($AI67=0,ROUND(IF($AH67&gt;2800,ROUND($AK67/$AH67*2800,2),$AK67)*'umowa o pracę'!$E$8,2),ROUND(IF($AH67&gt;2800,ROUND($AK67/$AH67*2800,2),$AK67)*'umowa o pracę'!$E$8,2)),ROUND(IF($AH67+$AI67&gt;=2800,2800*'umowa o pracę'!$E$8,($AH67+$AI67)*'umowa o pracę'!$E$8),2)-IF($AI67=0,ROUND(ROUND(IF($AH67&gt;2800,ROUND($AJ67/$AH67*2800,2),$AJ67),2)*'umowa o pracę'!$E$8,2),IF($AI67&gt;0,IF($AH67+$AI67&lt;2800,ROUND(ROUND($AJ67+ROUND($AI67*9%,2),2)*'umowa o pracę'!$E$8,2),IF(AND($AH67+$AI67&gt;=2800,$AI67&lt;2800,$AH67&lt;2800),ROUND((ROUND(((2800-$AI67)/$AH67)*$AJ67,2)+ROUND($AI67*9%,2))*'umowa o pracę'!$E$8,2),IF(AND($AH67+$AI67&gt;=2800,$AI67&gt;=2800),ROUND((ROUND(2800*9%,2))*'umowa o pracę'!$E$8,2),IF(AND($AH67+$AI67&gt;=2800,$AH67&gt;=2800,$AI67&lt;2800),ROUND((ROUND($AI67*9%,2)+ROUND(((2800-$AI67)/$AH67)*$AJ67,2))*'umowa o pracę'!$E$8,2),0)))),0)))&gt;$J67,$J67,IF(AND($AG67=1,$I67&gt;0),ROUND(IF($AH67+$AI67&gt;=2800,2800*'umowa o pracę'!$E$8,($AH67+$AI67)*'umowa o pracę'!$E$8),2)+IF($AI67=0,ROUND(IF($AH67&gt;2800,ROUND($AK67/$AH67*2800,2),$AK67)*'umowa o pracę'!$E$8,2),ROUND(IF($AH67&gt;2800,ROUND($AK67/$AH67*2800,2),$AK67)*'umowa o pracę'!$E$8,2)),ROUND(IF($AH67+$AI67&gt;=2800,2800*'umowa o pracę'!$E$8,($AH67+$AI67)*'umowa o pracę'!$E$8),2)-IF($AI67=0,ROUND(ROUND(IF($AH67&gt;2800,ROUND($AJ67/$AH67*2800,2),$AJ67),2)*'umowa o pracę'!$E$8,2),IF($AI67&gt;0,IF($AH67+$AI67&lt;2800,ROUND(ROUND($AJ67+ROUND($AI67*9%,2),2)*'umowa o pracę'!$E$8,2),IF(AND($AH67+$AI67&gt;=2800,$AI67&lt;2800,$AH67&lt;2800),ROUND((ROUND(((2800-$AI67)/$AH67)*$AJ67,2)+ROUND($AI67*9%,2))*'umowa o pracę'!$E$8,2),IF(AND($AH67+$AI67&gt;=2800,$AI67&gt;=2800),ROUND((ROUND(2800*9%,2))*'umowa o pracę'!$E$8,2),IF(AND($AH67+$AI67&gt;=2800,$AH67&gt;=2800,$AI67&lt;2800),ROUND((ROUND($AI67*9%,2)+ROUND(((2800-$AI67)/$AH67)*$AJ67,2))*'umowa o pracę'!$E$8,2),0)))),0))))&gt;$J67,$J67,IF(IF(AND($AG67=1,$I67&gt;0),ROUND(IF($AH67+$AI67&gt;=2800,2800*'umowa o pracę'!$E$8,($AH67+$AI67)*'umowa o pracę'!$E$8),2)+IF($AI67=0,ROUND(IF($AH67&gt;2800,ROUND($AK67/$AH67*2800,2),$AK67)*'umowa o pracę'!$E$8,2),ROUND(IF($AH67&gt;2800,ROUND($AK67/$AH67*2800,2),$AK67)*'umowa o pracę'!$E$8,2)),ROUND(IF($AH67+$AI67&gt;=2800,2800*'umowa o pracę'!$E$8,($AH67+$AI67)*'umowa o pracę'!$E$8),2)-IF($AI67=0,ROUND(ROUND(IF($AH67&gt;2800,ROUND($AJ67/$AH67*2800,2),$AJ67),2)*'umowa o pracę'!$E$8,2),IF($AI67&gt;0,IF($AH67+$AI67&lt;2800,ROUND(ROUND($AJ67+ROUND($AI67*9%,2),2)*'umowa o pracę'!$E$8,2),IF(AND($AH67+$AI67&gt;=2800,$AI67&lt;2800,$AH67&lt;2800),ROUND((ROUND(((2800-$AI67)/$AH67)*$AJ67,2)+ROUND($AI67*9%,2))*'umowa o pracę'!$E$8,2),IF(AND($AH67+$AI67&gt;=2800,$AI67&gt;=2800),ROUND((ROUND(2800*9%,2))*'umowa o pracę'!$E$8,2),IF(AND($AH67+$AI67&gt;=2800,$AH67&gt;=2800,$AI67&lt;2800),ROUND((ROUND($AI67*9%,2)+ROUND(((2800-$AI67)/$AH67)*$AJ67,2))*'umowa o pracę'!$E$8,2),0)))),0)))&gt;$J67,$J67,IF(AND($AG67=1,$I67&gt;0),ROUND(IF($AH67+$AI67&gt;=2800,2800*'umowa o pracę'!$E$8,($AH67+$AI67)*'umowa o pracę'!$E$8),2)+IF($AI67=0,ROUND(IF($AH67&gt;2800,ROUND($AK67/$AH67*2800,2),$AK67)*'umowa o pracę'!$E$8,2),ROUND(IF($AH67&gt;2800,ROUND($AK67/$AH67*2800,2),$AK67)*'umowa o pracę'!$E$8,2)),ROUND(IF($AH67+$AI67&gt;=2800,2800*'umowa o pracę'!$E$8,($AH67+$AI67)*'umowa o pracę'!$E$8),2)-IF(AND($AI67=0,I67&gt;0),ROUND(ROUND(IF($AH67&gt;2800,ROUND($AJ67/$AH67*2800,2),$AJ67),2)*'umowa o pracę'!$E$8,2),IF($AI67&gt;0,IF($AH67+$AI67&lt;2800,ROUND(ROUND($AJ67+ROUND($AI67*9%,2),2)*'umowa o pracę'!$E$8,2),IF(AND($AH67+$AI67&gt;=2800,$AI67&lt;2800,$AH67&lt;2800),ROUND((ROUND(((2800-$AI67)/$AH67)*$AJ67,2)+ROUND($AI67*9%,2))*'umowa o pracę'!$E$8,2),IF(AND($AH67+$AI67&gt;=2800,$AI67&gt;=2800),ROUND((ROUND(2800*9%,2))*'umowa o pracę'!$E$8,2),IF(AND($AH67+$AI67&gt;=2800,$AH67&gt;=2800,$AI67&lt;2800),ROUND((ROUND($AI67*9%,2)+ROUND(((2800-$AI67)/$AH67)*$AJ67,2))*'umowa o pracę'!$E$8,2),0)))),0)))))</f>
        <v>0</v>
      </c>
      <c r="AO67" s="32">
        <f>IF('umowa o pracę'!$E$7=2020,IF(IF($AG67=1,IF($AI67=0,ROUND(IF($AH67&gt;2600,ROUND($AJ67/$AH67*2600,2),$AJ67)*'umowa o pracę'!$E$8,2),IF($AH67+$AI67&lt;2600,ROUND(ROUND($AJ67+ROUND($AI67*9%,2),2)*'umowa o pracę'!$E$8,2),IF(AND($AH67+$AI67&gt;=2600,$AH67&lt;2600),ROUND((ROUND($AJ67+ROUND((2600-$AH67)*9%,2),2))*'umowa o pracę'!$E$8,2),IF(AND($AH67+$AI67&gt;=2600,$AH67&gt;=2600),ROUND(ROUND($AJ67/$AH67*2600,2)*'umowa o pracę'!$E$8,2),0)))),0)&gt;$H67,$H67,IF($AG67=1,IF($AI67=0,ROUND(IF($AH67&gt;2600,ROUND($AJ67/$AH67*2600,2),$AJ67)*'umowa o pracę'!$E$8,2),IF($AH67+$AI67&lt;2600,ROUND(ROUND($AJ67+ROUND($AI67*9%,2),2)*'umowa o pracę'!$E$8,2),IF(AND($AH67+$AI67&gt;=2600,$AH67&lt;2600),ROUND((ROUND($AJ67+ROUND((2600-$AH67)*9%,2),2))*'umowa o pracę'!$E$8,2),IF(AND($AH67+$AI67&gt;=2600,$AH67&gt;=2600),ROUND(ROUND($AJ67/$AH67*2600,2)*'umowa o pracę'!$E$8,2),0)))),0)),IF('umowa o pracę'!$E$7=2021,IF(IF($AG67=1,IF($AI67=0,ROUND(IF($AH67&gt;2800,ROUND($AJ67/$AH67*2800,2),$AJ67)*'umowa o pracę'!$E$8,2),IF($AH67+$AI67&lt;2800,ROUND(ROUND($AJ67+ROUND($AI67*9%,2),2)*'umowa o pracę'!$E$8,2),IF(AND($AH67+$AI67&gt;=2800,$AH67&lt;2800),ROUND((ROUND($AJ67+ROUND((2800-$AH67)*9%,2),2))*'umowa o pracę'!$E$8,2),IF(AND($AH67+$AI67&gt;=2800,$AH67&gt;=2800),ROUND(ROUND($AJ67/$AH67*2800,2)*'umowa o pracę'!$E$8,2),0)))),0)&gt;$H67,$H67,IF($AG67=1,IF($AI67=0,ROUND(IF($AH67&gt;2800,ROUND($AJ67/$AH67*2800,2),$AJ67)*'umowa o pracę'!$E$8,2),IF($AH67+$AI67&lt;2800,ROUND(ROUND($AJ67+ROUND($AI67*9%,2),2)*'umowa o pracę'!$E$8,2),IF(AND($AH67+$AI67&gt;=2800,$AH67&lt;2800),ROUND((ROUND($AJ67+ROUND((2800-$AH67)*9%,2),2))*'umowa o pracę'!$E$8,2),IF(AND($AH67+$AI67&gt;=2800,$AH67&gt;=2800),ROUND(ROUND($AJ67/$AH67*2800,2)*'umowa o pracę'!$E$8,2),0)))),0)),0))</f>
        <v>0</v>
      </c>
      <c r="AP67" s="32">
        <f>IF('umowa o pracę'!$E$7=2020,IF(IF($AG67=1,IF($AI67=0,ROUND(IF($AH67&gt;2600,ROUND($AK67/$AH67*2600,2),$AK67)*'umowa o pracę'!$E$8,2),ROUND(IF($AH67&gt;2600,ROUND($AK67/$AH67*2600,2),$AK67)*'umowa o pracę'!$E$8,2)),0)&gt;$I67,$I67,IF($AG67=1,IF($AI67=0,ROUND(IF($AH67&gt;2600,ROUND($AK67/$AH67*2600,2),$AK67)*'umowa o pracę'!$E$8,2),ROUND(IF($AH67&gt;2600,ROUND($AK67/$AH67*2600,2),$AK67)*'umowa o pracę'!$E$8,2)),0)),IF('umowa o pracę'!$E$7=2021,IF(IF($AG67=1,IF($AI67=0,ROUND(IF($AH67&gt;2800,ROUND($AK67/$AH67*2800,2),$AK67)*'umowa o pracę'!$E$8,2),ROUND(IF($AH67&gt;2800,ROUND($AK67/$AH67*2800,2),$AK67)*'umowa o pracę'!$E$8,2)),0)&gt;$I67,$I67,IF($AG67=1,IF($AI67=0,ROUND(IF($AH67&gt;2800,ROUND($AK67/$AH67*2800,2),$AK67)*'umowa o pracę'!$E$8,2),ROUND(IF($AH67&gt;2800,ROUND($AK67/$AH67*2800,2),$AK67)*'umowa o pracę'!$E$8,2)),0)),0))</f>
        <v>0</v>
      </c>
      <c r="AQ67" s="56">
        <f>IF('umowa o pracę'!$E$7=2020,$AM67,IF('umowa o pracę'!$E$7=2021,$AN67,0))</f>
        <v>0</v>
      </c>
      <c r="AR67" s="33">
        <f>IF('umowa o pracę'!$E$7=0,0,U67+AF67+AQ67)</f>
        <v>0</v>
      </c>
      <c r="AS67" s="19"/>
      <c r="AT67" s="19"/>
      <c r="AU67" s="19"/>
      <c r="AV67" s="19"/>
      <c r="AW67" s="19"/>
      <c r="AX67" s="19">
        <f t="shared" si="2"/>
        <v>10</v>
      </c>
      <c r="AY67" s="19"/>
      <c r="AZ67" s="234">
        <f t="shared" si="3"/>
        <v>0</v>
      </c>
      <c r="BA67" s="234">
        <f t="shared" si="4"/>
        <v>0</v>
      </c>
      <c r="BB67" s="234">
        <f t="shared" si="5"/>
        <v>0</v>
      </c>
      <c r="BC67" s="234">
        <f t="shared" si="6"/>
        <v>0</v>
      </c>
      <c r="BD67" s="234">
        <f t="shared" si="7"/>
        <v>0</v>
      </c>
      <c r="BE67" s="234">
        <f t="shared" si="8"/>
        <v>0</v>
      </c>
      <c r="BF67" s="234">
        <f t="shared" si="9"/>
        <v>0</v>
      </c>
      <c r="BG67" s="234">
        <f t="shared" si="10"/>
        <v>0</v>
      </c>
      <c r="BH67" s="234">
        <f t="shared" si="11"/>
        <v>0</v>
      </c>
      <c r="BI67" s="238">
        <f t="shared" si="12"/>
        <v>0</v>
      </c>
      <c r="BJ67" s="236"/>
      <c r="BK67" s="236"/>
      <c r="BL67" s="237"/>
    </row>
    <row r="68" spans="1:64" ht="15.75" customHeight="1" x14ac:dyDescent="0.25">
      <c r="A68" s="129">
        <v>57</v>
      </c>
      <c r="B68" s="57"/>
      <c r="C68" s="57"/>
      <c r="D68" s="36"/>
      <c r="E68" s="36"/>
      <c r="F68" s="242"/>
      <c r="G68" s="37">
        <v>1</v>
      </c>
      <c r="H68" s="58">
        <v>0</v>
      </c>
      <c r="I68" s="59">
        <v>0</v>
      </c>
      <c r="J68" s="60">
        <v>0</v>
      </c>
      <c r="K68" s="52">
        <v>1</v>
      </c>
      <c r="L68" s="39">
        <v>0</v>
      </c>
      <c r="M68" s="39">
        <v>0</v>
      </c>
      <c r="N68" s="39">
        <v>0</v>
      </c>
      <c r="O68" s="39">
        <v>0</v>
      </c>
      <c r="P68" s="35">
        <f>IF('umowa o pracę'!$E$7=2020,ROUND(IF($L68&gt;=2600,2600*'umowa o pracę'!$E$8,$L68*'umowa o pracę'!$E$8),2),IF('umowa o pracę'!$E$7=2021,ROUND(IF($L68&gt;=2800,2800*'umowa o pracę'!$E$8,$L68*'umowa o pracę'!$E$8),2),0))</f>
        <v>0</v>
      </c>
      <c r="Q68" s="252">
        <f>IF(IF(IF(AND($K68=1,$I68&gt;0),ROUND(IF($L68+$M68&gt;=2600,2600*'umowa o pracę'!$E$8,($L68+$M68)*'umowa o pracę'!$E$8),2)+IF($M68=0,ROUND(IF($L68&gt;2600,ROUND($O68/$L68*2600,2),$O68)*'umowa o pracę'!$E$8,2),ROUND(IF($L68&gt;2600,ROUND($O68/$L68*2600,2),$O68)*'umowa o pracę'!$E$8,2)),ROUND(IF($L68+$M68&gt;=2600,2600*'umowa o pracę'!$E$8,($L68+$M68)*'umowa o pracę'!$E$8),2)-IF($M68=0,ROUND(ROUND(IF($L68&gt;2600,ROUND($N68/$L68*2600,2),$N68),2)*'umowa o pracę'!$E$8,2),IF($M68&gt;0,IF($L68+$M68&lt;2600,ROUND(ROUND($N68+ROUND($M68*9%,2),2)*'umowa o pracę'!$E$8,2),IF(AND($L68+$M68&gt;=2600,$M68&lt;2600,$L68&lt;2600),ROUND((ROUND(((2600-$M68)/$L68)*$N68,2)+ROUND($M68*9%,2))*'umowa o pracę'!$E$8,2),IF(AND($L68+$M68&gt;=2600,$M68&gt;=2600),ROUND((ROUND(2600*9%,2))*'umowa o pracę'!$E$8,2),IF(AND($L68+$M68&gt;=2600,$L68&gt;=2600,$M68&lt;2600),ROUND((ROUND($M68*9%,2)+ROUND(((2600-$M68)/$L68)*$N68,2))*'umowa o pracę'!$E$8,2),0)))),0)))&gt;$J68,$J68,IF(AND($K68=1,$I68&gt;0),ROUND(IF($L68+$M68&gt;=2600,2600*'umowa o pracę'!$E$8,($L68+$M68)*'umowa o pracę'!$E$8),2)+IF($M68=0,ROUND(IF($L68&gt;2600,ROUND($O68/$L68*2600,2),$O68)*'umowa o pracę'!$E$8,2),ROUND(IF($L68&gt;2600,ROUND($O68/$L68*2600,2),$O68)*'umowa o pracę'!$E$8,2)),ROUND(IF($L68+$M68&gt;=2600,2600*'umowa o pracę'!$E$8,($L68+$M68)*'umowa o pracę'!$E$8),2)-IF($M68=0,ROUND(ROUND(IF($L68&gt;2600,ROUND($N68/$L68*2600,2),$N68),2)*'umowa o pracę'!$E$8,2),IF($M68&gt;0,IF($L68+$M68&lt;2600,ROUND(ROUND($N68+ROUND($M68*9%,2),2)*'umowa o pracę'!$E$8,2),IF(AND($L68+$M68&gt;=2600,$M68&lt;2600,$L68&lt;2600),ROUND((ROUND(((2600-$M68)/$L68)*$N68,2)+ROUND($M68*9%,2))*'umowa o pracę'!$E$8,2),IF(AND($L68+$M68&gt;=2600,$M68&gt;=2600),ROUND((ROUND(2600*9%,2))*'umowa o pracę'!$E$8,2),IF(AND($L68+$M68&gt;=2600,$L68&gt;=2600,$M68&lt;2600),ROUND((ROUND($M68*9%,2)+ROUND(((2600-$M68)/$L68)*$N68,2))*'umowa o pracę'!$E$8,2),0)))),0))))&gt;$J68,$J68,IF(IF(AND($K68=1,$I68&gt;0),ROUND(IF($L68+$M68&gt;=2600,2600*'umowa o pracę'!$E$8,($L68+$M68)*'umowa o pracę'!$E$8),2)+IF($M68=0,ROUND(IF($L68&gt;2600,ROUND($O68/$L68*2600,2),$O68)*'umowa o pracę'!$E$8,2),ROUND(IF($L68&gt;2600,ROUND($O68/$L68*2600,2),$O68)*'umowa o pracę'!$E$8,2)),ROUND(IF($L68+$M68&gt;=2600,2600*'umowa o pracę'!$E$8,($L68+$M68)*'umowa o pracę'!$E$8),2)-IF($M68=0,ROUND(ROUND(IF($L68&gt;2600,ROUND($N68/$L68*2600,2),$N68),2)*'umowa o pracę'!$E$8,2),IF($M68&gt;0,IF($L68+$M68&lt;2600,ROUND(ROUND($N68+ROUND($M68*9%,2),2)*'umowa o pracę'!$E$8,2),IF(AND($L68+$M68&gt;=2600,$M68&lt;2600,$L68&lt;2600),ROUND((ROUND(((2600-$M68)/$L68)*$N68,2)+ROUND($M68*9%,2))*'umowa o pracę'!$E$8,2),IF(AND($L68+$M68&gt;=2600,$M68&gt;=2600),ROUND((ROUND(2600*9%,2))*'umowa o pracę'!$E$8,2),IF(AND($L68+$M68&gt;=2600,$L68&gt;=2600,$M68&lt;2600),ROUND((ROUND($M68*9%,2)+ROUND(((2600-$M68)/$L68)*$N68,2))*'umowa o pracę'!$E$8,2),0)))),0)))&gt;$J68,$J68,IF(AND($K68=1,$I68&gt;0),ROUND(IF($L68+$M68&gt;=2600,2600*'umowa o pracę'!$E$8,($L68+$M68)*'umowa o pracę'!$E$8),2)+IF($M68=0,ROUND(IF($L68&gt;2600,ROUND($O68/$L68*2600,2),$O68)*'umowa o pracę'!$E$8,2),ROUND(IF($L68&gt;2600,ROUND($O68/$L68*2600,2),$O68)*'umowa o pracę'!$E$8,2)),ROUND(IF($L68+$M68&gt;=2600,2600*'umowa o pracę'!$E$8,($L68+$M68)*'umowa o pracę'!$E$8),2)-IF(AND($M68=0,I68&gt;0),ROUND(ROUND(IF($L68&gt;2600,ROUND($N68/$L68*2600,2),$N68),2)*'umowa o pracę'!$E$8,2),IF($M68&gt;0,IF($L68+$M68&lt;2600,ROUND(ROUND($N68+ROUND($M68*9%,2),2)*'umowa o pracę'!$E$8,2),IF(AND($L68+$M68&gt;=2600,$M68&lt;2600,$L68&lt;2600),ROUND((ROUND(((2600-$M68)/$L68)*$N68,2)+ROUND($M68*9%,2))*'umowa o pracę'!$E$8,2),IF(AND($L68+$M68&gt;=2600,$M68&gt;=2600),ROUND((ROUND(2600*9%,2))*'umowa o pracę'!$E$8,2),IF(AND($L68+$M68&gt;=2600,$L68&gt;=2600,$M68&lt;2600),ROUND((ROUND($M68*9%,2)+ROUND(((2600-$M68)/$L68)*$N68,2))*'umowa o pracę'!$E$8,2),0)))),0)))))</f>
        <v>0</v>
      </c>
      <c r="R68" s="252">
        <f>IF(IF(IF(AND($K68=1,$I68&gt;0),ROUND(IF($L68+$M68&gt;=2800,2800*'umowa o pracę'!$E$8,($L68+$M68)*'umowa o pracę'!$E$8),2)+IF($M68=0,ROUND(IF($L68&gt;2800,ROUND($O68/$L68*2800,2),$O68)*'umowa o pracę'!$E$8,2),ROUND(IF($L68&gt;2800,ROUND($O68/$L68*2800,2),$O68)*'umowa o pracę'!$E$8,2)),ROUND(IF($L68+$M68&gt;=2800,2800*'umowa o pracę'!$E$8,($L68+$M68)*'umowa o pracę'!$E$8),2)-IF($M68=0,ROUND(ROUND(IF($L68&gt;2800,ROUND($N68/$L68*2800,2),$N68),2)*'umowa o pracę'!$E$8,2),IF($M68&gt;0,IF($L68+$M68&lt;2800,ROUND(ROUND($N68+ROUND($M68*9%,2),2)*'umowa o pracę'!$E$8,2),IF(AND($L68+$M68&gt;=2800,$M68&lt;2800,$L68&lt;2800),ROUND((ROUND(((2800-$M68)/$L68)*$N68,2)+ROUND($M68*9%,2))*'umowa o pracę'!$E$8,2),IF(AND($L68+$M68&gt;=2800,$M68&gt;=2800),ROUND((ROUND(2800*9%,2))*'umowa o pracę'!$E$8,2),IF(AND($L68+$M68&gt;=2800,$L68&gt;=2800,$M68&lt;2800),ROUND((ROUND($M68*9%,2)+ROUND(((2800-$M68)/$L68)*$N68,2))*'umowa o pracę'!$E$8,2),0)))),0)))&gt;$J68,$J68,IF(AND($K68=1,$I68&gt;0),ROUND(IF($L68+$M68&gt;=2800,2800*'umowa o pracę'!$E$8,($L68+$M68)*'umowa o pracę'!$E$8),2)+IF($M68=0,ROUND(IF($L68&gt;2800,ROUND($O68/$L68*2800,2),$O68)*'umowa o pracę'!$E$8,2),ROUND(IF($L68&gt;2800,ROUND($O68/$L68*2800,2),$O68)*'umowa o pracę'!$E$8,2)),ROUND(IF($L68+$M68&gt;=2800,2800*'umowa o pracę'!$E$8,($L68+$M68)*'umowa o pracę'!$E$8),2)-IF($M68=0,ROUND(ROUND(IF($L68&gt;2800,ROUND($N68/$L68*2800,2),$N68),2)*'umowa o pracę'!$E$8,2),IF($M68&gt;0,IF($L68+$M68&lt;2800,ROUND(ROUND($N68+ROUND($M68*9%,2),2)*'umowa o pracę'!$E$8,2),IF(AND($L68+$M68&gt;=2800,$M68&lt;2800,$L68&lt;2800),ROUND((ROUND(((2800-$M68)/$L68)*$N68,2)+ROUND($M68*9%,2))*'umowa o pracę'!$E$8,2),IF(AND($L68+$M68&gt;=2800,$M68&gt;=2800),ROUND((ROUND(2800*9%,2))*'umowa o pracę'!$E$8,2),IF(AND($L68+$M68&gt;=2800,$L68&gt;=2800,$M68&lt;2800),ROUND((ROUND($M68*9%,2)+ROUND(((2800-$M68)/$L68)*$N68,2))*'umowa o pracę'!$E$8,2),0)))),0))))&gt;$J68,$J68,IF(IF(AND($K68=1,$I68&gt;0),ROUND(IF($L68+$M68&gt;=2800,2800*'umowa o pracę'!$E$8,($L68+$M68)*'umowa o pracę'!$E$8),2)+IF($M68=0,ROUND(IF($L68&gt;2800,ROUND($O68/$L68*2800,2),$O68)*'umowa o pracę'!$E$8,2),ROUND(IF($L68&gt;2800,ROUND($O68/$L68*2800,2),$O68)*'umowa o pracę'!$E$8,2)),ROUND(IF($L68+$M68&gt;=2800,2800*'umowa o pracę'!$E$8,($L68+$M68)*'umowa o pracę'!$E$8),2)-IF($M68=0,ROUND(ROUND(IF($L68&gt;2800,ROUND($N68/$L68*2800,2),$N68),2)*'umowa o pracę'!$E$8,2),IF($M68&gt;0,IF($L68+$M68&lt;2800,ROUND(ROUND($N68+ROUND($M68*9%,2),2)*'umowa o pracę'!$E$8,2),IF(AND($L68+$M68&gt;=2800,$M68&lt;2800,$L68&lt;2800),ROUND((ROUND(((2800-$M68)/$L68)*$N68,2)+ROUND($M68*9%,2))*'umowa o pracę'!$E$8,2),IF(AND($L68+$M68&gt;=2800,$M68&gt;=2800),ROUND((ROUND(2800*9%,2))*'umowa o pracę'!$E$8,2),IF(AND($L68+$M68&gt;=2800,$L68&gt;=2800,$M68&lt;2800),ROUND((ROUND($M68*9%,2)+ROUND(((2800-$M68)/$L68)*$N68,2))*'umowa o pracę'!$E$8,2),0)))),0)))&gt;$J68,$J68,IF(AND($K68=1,$I68&gt;0),ROUND(IF($L68+$M68&gt;=2800,2800*'umowa o pracę'!$E$8,($L68+$M68)*'umowa o pracę'!$E$8),2)+IF($M68=0,ROUND(IF($L68&gt;2800,ROUND($O68/$L68*2800,2),$O68)*'umowa o pracę'!$E$8,2),ROUND(IF($L68&gt;2800,ROUND($O68/$L68*2800,2),$O68)*'umowa o pracę'!$E$8,2)),ROUND(IF($L68+$M68&gt;=2800,2800*'umowa o pracę'!$E$8,($L68+$M68)*'umowa o pracę'!$E$8),2)-IF(AND($M68=0,I68&gt;0),ROUND(ROUND(IF($L68&gt;2800,ROUND($N68/$L68*2800,2),$N68),2)*'umowa o pracę'!$E$8,2),IF($M68&gt;0,IF($L68+$M68&lt;2800,ROUND(ROUND($N68+ROUND($M68*9%,2),2)*'umowa o pracę'!$E$8,2),IF(AND($L68+$M68&gt;=2800,$M68&lt;2800,$L68&lt;2800),ROUND((ROUND(((2800-$M68)/$L68)*$N68,2)+ROUND($M68*9%,2))*'umowa o pracę'!$E$8,2),IF(AND($L68+$M68&gt;=2800,$M68&gt;=2800),ROUND((ROUND(2800*9%,2))*'umowa o pracę'!$E$8,2),IF(AND($L68+$M68&gt;=2800,$L68&gt;=2800,$M68&lt;2800),ROUND((ROUND($M68*9%,2)+ROUND(((2800-$M68)/$L68)*$N68,2))*'umowa o pracę'!$E$8,2),0)))),0)))))</f>
        <v>0</v>
      </c>
      <c r="S68" s="32">
        <f>IF('umowa o pracę'!$E$7=2020,IF(IF($K68=1,IF($M68=0,ROUND(IF($L68&gt;2600,ROUND($N68/$L68*2600,2),$N68)*'umowa o pracę'!$E$8,2),IF($L68+$M68&lt;2600,ROUND(ROUND($N68+ROUND($M68*9%,2),2)*'umowa o pracę'!$E$8,2),IF(AND($L68+$M68&gt;=2600,$L68&lt;2600),ROUND((ROUND($N68+ROUND((2600-$L68)*9%,2),2))*'umowa o pracę'!$E$8,2),IF(AND($L68+$M68&gt;=2600,$L68&gt;=2600),ROUND(ROUND($N68/$L68*2600,2)*'umowa o pracę'!$E$8,2),0)))),0)&gt;$H68,$H68,IF($K68=1,IF($M68=0,ROUND(IF($L68&gt;2600,ROUND($N68/$L68*2600,2),$N68)*'umowa o pracę'!$E$8,2),IF($L68+$M68&lt;2600,ROUND(ROUND($N68+ROUND($M68*9%,2),2)*'umowa o pracę'!$E$8,2),IF(AND($L68+$M68&gt;=2600,$L68&lt;2600),ROUND((ROUND($N68+ROUND((2600-$L68)*9%,2),2))*'umowa o pracę'!$E$8,2),IF(AND($L68+$M68&gt;=2600,$L68&gt;=2600),ROUND(ROUND($N68/$L68*2600,2)*'umowa o pracę'!$E$8,2),0)))),0)),IF('umowa o pracę'!$E$7=2021,IF(IF($K68=1,IF($M68=0,ROUND(IF($L68&gt;2800,ROUND($N68/$L68*2800,2),$N68)*'umowa o pracę'!$E$8,2),IF($L68+$M68&lt;2800,ROUND(ROUND($N68+ROUND($M68*9%,2),2)*'umowa o pracę'!$E$8,2),IF(AND($L68+$M68&gt;=2800,$L68&lt;2800),ROUND((ROUND($N68+ROUND((2800-$L68)*9%,2),2))*'umowa o pracę'!$E$8,2),IF(AND($L68+$M68&gt;=2800,$L68&gt;=2800),ROUND(ROUND($N68/$L68*2800,2)*'umowa o pracę'!$E$8,2),0)))),0)&gt;$H68,$H68,IF($K68=1,IF($M68=0,ROUND(IF($L68&gt;2800,ROUND($N68/$L68*2800,2),$N68)*'umowa o pracę'!$E$8,2),IF($L68+$M68&lt;2800,ROUND(ROUND($N68+ROUND($M68*9%,2),2)*'umowa o pracę'!$E$8,2),IF(AND($L68+$M68&gt;=2800,$L68&lt;2800),ROUND((ROUND($N68+ROUND((2800-$L68)*9%,2),2))*'umowa o pracę'!$E$8,2),IF(AND($L68+$M68&gt;=2800,$L68&gt;=2800),ROUND(ROUND($N68/$L68*2800,2)*'umowa o pracę'!$E$8,2),0)))),0)),0))</f>
        <v>0</v>
      </c>
      <c r="T68" s="32">
        <f>IF('umowa o pracę'!$E$7=2020,IF(IF($K68=1,IF($M68=0,ROUND(IF($L68&gt;2600,ROUND($O68/$L68*2600,2),$O68)*'umowa o pracę'!$E$8,2),ROUND(IF($L68&gt;2600,ROUND($O68/$L68*2600,2),$O68)*'umowa o pracę'!$E$8,2)),0)&gt;$I68,$I68,IF($K68=1,IF($M68=0,ROUND(IF($L68&gt;2600,ROUND($O68/$L68*2600,2),$O68)*'umowa o pracę'!$E$8,2),ROUND(IF($L68&gt;2600,ROUND($O68/$L68*2600,2),$O68)*'umowa o pracę'!$E$8,2)),0)),IF('umowa o pracę'!$E$7=2021,IF(IF($K68=1,IF($M68=0,ROUND(IF($L68&gt;2800,ROUND($O68/$L68*2800,2),$O68)*'umowa o pracę'!$E$8,2),ROUND(IF($L68&gt;2800,ROUND($O68/$L68*2800,2),$O68)*'umowa o pracę'!$E$8,2)),0)&gt;$I68,$I68,IF($K68=1,IF($M68=0,ROUND(IF($L68&gt;2800,ROUND($O68/$L68*2800,2),$O68)*'umowa o pracę'!$E$8,2),ROUND(IF($L68&gt;2800,ROUND($O68/$L68*2800,2),$O68)*'umowa o pracę'!$E$8,2)),0)),0))</f>
        <v>0</v>
      </c>
      <c r="U68" s="51">
        <f>IF('umowa o pracę'!$E$7=2020,$Q68,IF('umowa o pracę'!$E$7=2021,$R68,0))</f>
        <v>0</v>
      </c>
      <c r="V68" s="53">
        <f t="shared" si="0"/>
        <v>1</v>
      </c>
      <c r="W68" s="54">
        <f>IF('umowa o pracę'!$E$6&lt;2,0,$L68)</f>
        <v>0</v>
      </c>
      <c r="X68" s="54">
        <f>IF('umowa o pracę'!$E$6&lt;2,0,$M68)</f>
        <v>0</v>
      </c>
      <c r="Y68" s="55">
        <f>IF('umowa o pracę'!$E$6&lt;2,0,$N68)</f>
        <v>0</v>
      </c>
      <c r="Z68" s="55">
        <f>IF('umowa o pracę'!$E$6&lt;2,0,$O68)</f>
        <v>0</v>
      </c>
      <c r="AA68" s="32">
        <f>IF('umowa o pracę'!$E$7=2020,ROUND(IF($W68&gt;=2600,2600*'umowa o pracę'!$E$8,$W68*'umowa o pracę'!$E$8),2),IF('umowa o pracę'!$E$7=2021,ROUND(IF($W68&gt;=2800,2800*'umowa o pracę'!$E$8,$W68*'umowa o pracę'!$E$8),2),0))</f>
        <v>0</v>
      </c>
      <c r="AB68" s="32">
        <f>IF(IF(IF(AND($V68=1,$I68&gt;0),ROUND(IF($W68+$X68&gt;=2600,2600*'umowa o pracę'!$E$8,($W68+$X68)*'umowa o pracę'!$E$8),2)+IF($X68=0,ROUND(IF($W68&gt;2600,ROUND($Z68/$W68*2600,2),$Z68)*'umowa o pracę'!$E$8,2),ROUND(IF($W68&gt;2600,ROUND($Z68/$W68*2600,2),$Z68)*'umowa o pracę'!$E$8,2)),ROUND(IF($W68+$X68&gt;=2600,2600*'umowa o pracę'!$E$8,($W68+$X68)*'umowa o pracę'!$E$8),2)-IF($X68=0,ROUND(ROUND(IF($W68&gt;2600,ROUND($Y68/$W68*2600,2),$Y68),2)*'umowa o pracę'!$E$8,2),IF($X68&gt;0,IF($W68+$X68&lt;2600,ROUND(ROUND($Y68+ROUND($X68*9%,2),2)*'umowa o pracę'!$E$8,2),IF(AND($W68+$X68&gt;=2600,$X68&lt;2600,$W68&lt;2600),ROUND((ROUND(((2600-$X68)/$W68)*$Y68,2)+ROUND($X68*9%,2))*'umowa o pracę'!$E$8,2),IF(AND($W68+$X68&gt;=2600,$X68&gt;=2600),ROUND((ROUND(2600*9%,2))*'umowa o pracę'!$E$8,2),IF(AND($W68+$X68&gt;=2600,$W68&gt;=2600,$X68&lt;2600),ROUND((ROUND($X68*9%,2)+ROUND(((2600-$X68)/$W68)*$Y68,2))*'umowa o pracę'!$E$8,2),0)))),0)))&gt;$J68,$J68,IF(AND($V68=1,$I68&gt;0),ROUND(IF($W68+$X68&gt;=2600,2600*'umowa o pracę'!$E$8,($W68+$X68)*'umowa o pracę'!$E$8),2)+IF($X68=0,ROUND(IF($W68&gt;2600,ROUND($Z68/$W68*2600,2),$Z68)*'umowa o pracę'!$E$8,2),ROUND(IF($W68&gt;2600,ROUND($Z68/$W68*2600,2),$Z68)*'umowa o pracę'!$E$8,2)),ROUND(IF($W68+$X68&gt;=2600,2600*'umowa o pracę'!$E$8,($W68+$X68)*'umowa o pracę'!$E$8),2)-IF($X68=0,ROUND(ROUND(IF($W68&gt;2600,ROUND($Y68/$W68*2600,2),$Y68),2)*'umowa o pracę'!$E$8,2),IF($X68&gt;0,IF($W68+$X68&lt;2600,ROUND(ROUND($Y68+ROUND($X68*9%,2),2)*'umowa o pracę'!$E$8,2),IF(AND($W68+$X68&gt;=2600,$X68&lt;2600,$W68&lt;2600),ROUND((ROUND(((2600-$X68)/$W68)*$Y68,2)+ROUND($X68*9%,2))*'umowa o pracę'!$E$8,2),IF(AND($W68+$X68&gt;=2600,$X68&gt;=2600),ROUND((ROUND(2600*9%,2))*'umowa o pracę'!$E$8,2),IF(AND($W68+$X68&gt;=2600,$W68&gt;=2600,$X68&lt;2600),ROUND((ROUND($X68*9%,2)+ROUND(((2600-$X68)/$W68)*$Y68,2))*'umowa o pracę'!$E$8,2),0)))),0))))&gt;$J68,$J68,IF(IF(AND($V68=1,$I68&gt;0),ROUND(IF($W68+$X68&gt;=2600,2600*'umowa o pracę'!$E$8,($W68+$X68)*'umowa o pracę'!$E$8),2)+IF($X68=0,ROUND(IF($W68&gt;2600,ROUND($Z68/$W68*2600,2),$Z68)*'umowa o pracę'!$E$8,2),ROUND(IF($W68&gt;2600,ROUND($Z68/$W68*2600,2),$Z68)*'umowa o pracę'!$E$8,2)),ROUND(IF($W68+$X68&gt;=2600,2600*'umowa o pracę'!$E$8,($W68+$X68)*'umowa o pracę'!$E$8),2)-IF($X68=0,ROUND(ROUND(IF($W68&gt;2600,ROUND($Y68/$W68*2600,2),$Y68),2)*'umowa o pracę'!$E$8,2),IF($X68&gt;0,IF($W68+$X68&lt;2600,ROUND(ROUND($Y68+ROUND($X68*9%,2),2)*'umowa o pracę'!$E$8,2),IF(AND($W68+$X68&gt;=2600,$X68&lt;2600,$W68&lt;2600),ROUND((ROUND(((2600-$X68)/$W68)*$Y68,2)+ROUND($X68*9%,2))*'umowa o pracę'!$E$8,2),IF(AND($W68+$X68&gt;=2600,$X68&gt;=2600),ROUND((ROUND(2600*9%,2))*'umowa o pracę'!$E$8,2),IF(AND($W68+$X68&gt;=2600,$W68&gt;=2600,$X68&lt;2600),ROUND((ROUND($X68*9%,2)+ROUND(((2600-$X68)/$W68)*$Y68,2))*'umowa o pracę'!$E$8,2),0)))),0)))&gt;$J68,$J68,IF(AND($V68=1,$I68&gt;0),ROUND(IF($W68+$X68&gt;=2600,2600*'umowa o pracę'!$E$8,($W68+$X68)*'umowa o pracę'!$E$8),2)+IF($X68=0,ROUND(IF($W68&gt;2600,ROUND($Z68/$W68*2600,2),$Z68)*'umowa o pracę'!$E$8,2),ROUND(IF($W68&gt;2600,ROUND($Z68/$W68*2600,2),$Z68)*'umowa o pracę'!$E$8,2)),ROUND(IF($W68+$X68&gt;=2600,2600*'umowa o pracę'!$E$8,($W68+$X68)*'umowa o pracę'!$E$8),2)-IF(AND($X68=0,I68&gt;0),ROUND(ROUND(IF($W68&gt;2600,ROUND($Y68/$W68*2600,2),$Y68),2)*'umowa o pracę'!$E$8,2),IF($X68&gt;0,IF($W68+$X68&lt;2600,ROUND(ROUND($Y68+ROUND($X68*9%,2),2)*'umowa o pracę'!$E$8,2),IF(AND($W68+$X68&gt;=2600,$X68&lt;2600,$W68&lt;2600),ROUND((ROUND(((2600-$X68)/$W68)*$Y68,2)+ROUND($X68*9%,2))*'umowa o pracę'!$E$8,2),IF(AND($W68+$X68&gt;=2600,$X68&gt;=2600),ROUND((ROUND(2600*9%,2))*'umowa o pracę'!$E$8,2),IF(AND($W68+$X68&gt;=2600,$W68&gt;=2600,$X68&lt;2600),ROUND((ROUND($X68*9%,2)+ROUND(((2600-$X68)/$W68)*$Y68,2))*'umowa o pracę'!$E$8,2),0)))),0)))))</f>
        <v>0</v>
      </c>
      <c r="AC68" s="32">
        <f>IF(IF(IF(AND($V68=1,$I68&gt;0),ROUND(IF($W68+$X68&gt;=2800,2800*'umowa o pracę'!$E$8,($W68+$X68)*'umowa o pracę'!$E$8),2)+IF($X68=0,ROUND(IF($W68&gt;2800,ROUND($Z68/$W68*2800,2),$Z68)*'umowa o pracę'!$E$8,2),ROUND(IF($W68&gt;2800,ROUND($Z68/$W68*2800,2),$Z68)*'umowa o pracę'!$E$8,2)),ROUND(IF($W68+$X68&gt;=2800,2800*'umowa o pracę'!$E$8,($W68+$X68)*'umowa o pracę'!$E$8),2)-IF($X68=0,ROUND(ROUND(IF($W68&gt;2800,ROUND($Y68/$W68*2800,2),$Y68),2)*'umowa o pracę'!$E$8,2),IF($X68&gt;0,IF($W68+$X68&lt;2800,ROUND(ROUND($Y68+ROUND($X68*9%,2),2)*'umowa o pracę'!$E$8,2),IF(AND($W68+$X68&gt;=2800,$X68&lt;2800,$W68&lt;2800),ROUND((ROUND(((2800-$X68)/$W68)*$Y68,2)+ROUND($X68*9%,2))*'umowa o pracę'!$E$8,2),IF(AND($W68+$X68&gt;=2800,$X68&gt;=2800),ROUND((ROUND(2800*9%,2))*'umowa o pracę'!$E$8,2),IF(AND($W68+$X68&gt;=2800,$W68&gt;=2800,$X68&lt;2800),ROUND((ROUND($X68*9%,2)+ROUND(((2800-$X68)/$W68)*$Y68,2))*'umowa o pracę'!$E$8,2),0)))),0)))&gt;$J68,$J68,IF(AND($V68=1,$I68&gt;0),ROUND(IF($W68+$X68&gt;=2800,2800*'umowa o pracę'!$E$8,($W68+$X68)*'umowa o pracę'!$E$8),2)+IF($X68=0,ROUND(IF($W68&gt;2800,ROUND($Z68/$W68*2800,2),$Z68)*'umowa o pracę'!$E$8,2),ROUND(IF($W68&gt;2800,ROUND($Z68/$W68*2800,2),$Z68)*'umowa o pracę'!$E$8,2)),ROUND(IF($W68+$X68&gt;=2800,2800*'umowa o pracę'!$E$8,($W68+$X68)*'umowa o pracę'!$E$8),2)-IF($X68=0,ROUND(ROUND(IF($W68&gt;2800,ROUND($Y68/$W68*2800,2),$Y68),2)*'umowa o pracę'!$E$8,2),IF($X68&gt;0,IF($W68+$X68&lt;2800,ROUND(ROUND($Y68+ROUND($X68*9%,2),2)*'umowa o pracę'!$E$8,2),IF(AND($W68+$X68&gt;=2800,$X68&lt;2800,$W68&lt;2800),ROUND((ROUND(((2800-$X68)/$W68)*$Y68,2)+ROUND($X68*9%,2))*'umowa o pracę'!$E$8,2),IF(AND($W68+$X68&gt;=2800,$X68&gt;=2800),ROUND((ROUND(2800*9%,2))*'umowa o pracę'!$E$8,2),IF(AND($W68+$X68&gt;=2800,$W68&gt;=2800,$X68&lt;2800),ROUND((ROUND($X68*9%,2)+ROUND(((2800-$X68)/$W68)*$Y68,2))*'umowa o pracę'!$E$8,2),0)))),0))))&gt;$J68,$J68,IF(IF(AND($V68=1,$I68&gt;0),ROUND(IF($W68+$X68&gt;=2800,2800*'umowa o pracę'!$E$8,($W68+$X68)*'umowa o pracę'!$E$8),2)+IF($X68=0,ROUND(IF($W68&gt;2800,ROUND($Z68/$W68*2800,2),$Z68)*'umowa o pracę'!$E$8,2),ROUND(IF($W68&gt;2800,ROUND($Z68/$W68*2800,2),$Z68)*'umowa o pracę'!$E$8,2)),ROUND(IF($W68+$X68&gt;=2800,2800*'umowa o pracę'!$E$8,($W68+$X68)*'umowa o pracę'!$E$8),2)-IF($X68=0,ROUND(ROUND(IF($W68&gt;2800,ROUND($Y68/$W68*2800,2),$Y68),2)*'umowa o pracę'!$E$8,2),IF($X68&gt;0,IF($W68+$X68&lt;2800,ROUND(ROUND($Y68+ROUND($X68*9%,2),2)*'umowa o pracę'!$E$8,2),IF(AND($W68+$X68&gt;=2800,$X68&lt;2800,$W68&lt;2800),ROUND((ROUND(((2800-$X68)/$W68)*$Y68,2)+ROUND($X68*9%,2))*'umowa o pracę'!$E$8,2),IF(AND($W68+$X68&gt;=2800,$X68&gt;=2800),ROUND((ROUND(2800*9%,2))*'umowa o pracę'!$E$8,2),IF(AND($W68+$X68&gt;=2800,$W68&gt;=2800,$X68&lt;2800),ROUND((ROUND($X68*9%,2)+ROUND(((2800-$X68)/$W68)*$Y68,2))*'umowa o pracę'!$E$8,2),0)))),0)))&gt;$J68,$J68,IF(AND($V68=1,$I68&gt;0),ROUND(IF($W68+$X68&gt;=2800,2800*'umowa o pracę'!$E$8,($W68+$X68)*'umowa o pracę'!$E$8),2)+IF($X68=0,ROUND(IF($W68&gt;2800,ROUND($Z68/$W68*2800,2),$Z68)*'umowa o pracę'!$E$8,2),ROUND(IF($W68&gt;2800,ROUND($Z68/$W68*2800,2),$Z68)*'umowa o pracę'!$E$8,2)),ROUND(IF($W68+$X68&gt;=2800,2800*'umowa o pracę'!$E$8,($W68+$X68)*'umowa o pracę'!$E$8),2)-IF(AND($X68=0,I68&gt;0),ROUND(ROUND(IF($W68&gt;2800,ROUND($Y68/$W68*2800,2),$Y68),2)*'umowa o pracę'!$E$8,2),IF($X68&gt;0,IF($W68+$X68&lt;2800,ROUND(ROUND($Y68+ROUND($X68*9%,2),2)*'umowa o pracę'!$E$8,2),IF(AND($W68+$X68&gt;=2800,$X68&lt;2800,$W68&lt;2800),ROUND((ROUND(((2800-$X68)/$W68)*$Y68,2)+ROUND($X68*9%,2))*'umowa o pracę'!$E$8,2),IF(AND($W68+$X68&gt;=2800,$X68&gt;=2800),ROUND((ROUND(2800*9%,2))*'umowa o pracę'!$E$8,2),IF(AND($W68+$X68&gt;=2800,$W68&gt;=2800,$X68&lt;2800),ROUND((ROUND($X68*9%,2)+ROUND(((2800-$X68)/$W68)*$Y68,2))*'umowa o pracę'!$E$8,2),0)))),0)))))</f>
        <v>0</v>
      </c>
      <c r="AD68" s="32">
        <f>IF('umowa o pracę'!$E$7=2020,IF(IF($V68=1,IF($X68=0,ROUND(IF($W68&gt;2600,ROUND($Y68/$W68*2600,2),$Y68)*'umowa o pracę'!$E$8,2),IF($W68+$X68&lt;2600,ROUND(ROUND($Y68+ROUND($X68*9%,2),2)*'umowa o pracę'!$E$8,2),IF(AND($W68+$X68&gt;=2600,$W68&lt;2600),ROUND((ROUND($Y68+ROUND((2600-$W68)*9%,2),2))*'umowa o pracę'!$E$8,2),IF(AND($W68+$X68&gt;=2600,$W68&gt;=2600),ROUND(ROUND($Y68/$W68*2600,2)*'umowa o pracę'!$E$8,2),0)))),0)&gt;$H68,$H68,IF($V68=1,IF($X68=0,ROUND(IF($W68&gt;2600,ROUND($Y68/$W68*2600,2),$Y68)*'umowa o pracę'!$E$8,2),IF($W68+$X68&lt;2600,ROUND(ROUND($Y68+ROUND($X68*9%,2),2)*'umowa o pracę'!$E$8,2),IF(AND($W68+$X68&gt;=2600,$W68&lt;2600),ROUND((ROUND($Y68+ROUND((2600-$W68)*9%,2),2))*'umowa o pracę'!$E$8,2),IF(AND($W68+$X68&gt;=2600,$W68&gt;=2600),ROUND(ROUND($Y68/$W68*2600,2)*'umowa o pracę'!$E$8,2),0)))),0)),IF('umowa o pracę'!$E$7=2021,IF(IF($V68=1,IF($X68=0,ROUND(IF($W68&gt;2800,ROUND($Y68/$W68*2800,2),$Y68)*'umowa o pracę'!$E$8,2),IF($W68+$X68&lt;2800,ROUND(ROUND($Y68+ROUND($X68*9%,2),2)*'umowa o pracę'!$E$8,2),IF(AND($W68+$X68&gt;=2800,$W68&lt;2800),ROUND((ROUND($Y68+ROUND((2800-$W68)*9%,2),2))*'umowa o pracę'!$E$8,2),IF(AND($W68+$X68&gt;=2800,$W68&gt;=2800),ROUND(ROUND($Y68/$W68*2800,2)*'umowa o pracę'!$E$8,2),0)))),0)&gt;$H68,$H68,IF($V68=1,IF($X68=0,ROUND(IF($W68&gt;2800,ROUND($Y68/$W68*2800,2),$Y68)*'umowa o pracę'!$E$8,2),IF($W68+$X68&lt;2800,ROUND(ROUND($Y68+ROUND($X68*9%,2),2)*'umowa o pracę'!$E$8,2),IF(AND($W68+$X68&gt;=2800,$W68&lt;2800),ROUND((ROUND($Y68+ROUND((2800-$W68)*9%,2),2))*'umowa o pracę'!$E$8,2),IF(AND($W68+$X68&gt;=2800,$W68&gt;=2800),ROUND(ROUND($Y68/$W68*2800,2)*'umowa o pracę'!$E$8,2),0)))),0)),0))</f>
        <v>0</v>
      </c>
      <c r="AE68" s="32">
        <f>IF('umowa o pracę'!$E$7=2020,IF(IF($V68=1,IF($X68=0,ROUND(IF($W68&gt;2600,ROUND($Z68/$W68*2600,2),$Z68)*'umowa o pracę'!$E$8,2),ROUND(IF($W68&gt;2600,ROUND($Z68/$W68*2600,2),$Z68)*'umowa o pracę'!$E$8,2)),0)&gt;$I68,$I68,IF($V68=1,IF($X68=0,ROUND(IF($W68&gt;2600,ROUND($Z68/$W68*2600,2),$Z68)*'umowa o pracę'!$E$8,2),ROUND(IF($W68&gt;2600,ROUND($Z68/$W68*2600,2),$Z68)*'umowa o pracę'!$E$8,2)),0)),IF('umowa o pracę'!$E$7=2021,IF(IF($V68=1,IF($X68=0,ROUND(IF($W68&gt;2800,ROUND($Z68/$W68*2800,2),$Z68)*'umowa o pracę'!$E$8,2),ROUND(IF($W68&gt;2800,ROUND($Z68/$W68*2800,2),$Z68)*'umowa o pracę'!$E$8,2)),0)&gt;$I68,$I68,IF($V68=1,IF($X68=0,ROUND(IF($W68&gt;2800,ROUND($Z68/$W68*2800,2),$Z68)*'umowa o pracę'!$E$8,2),ROUND(IF($W68&gt;2800,ROUND($Z68/$W68*2800,2),$Z68)*'umowa o pracę'!$E$8,2)),0)),0))</f>
        <v>0</v>
      </c>
      <c r="AF68" s="56">
        <f>IF('umowa o pracę'!$E$7=2020,$AB68,IF('umowa o pracę'!$E$7=2021,$AC68,0))</f>
        <v>0</v>
      </c>
      <c r="AG68" s="53">
        <f t="shared" si="1"/>
        <v>1</v>
      </c>
      <c r="AH68" s="39">
        <f>IF('umowa o pracę'!$E$6&lt;3,0,$L68)</f>
        <v>0</v>
      </c>
      <c r="AI68" s="39">
        <f>IF('umowa o pracę'!$E$6&lt;3,0,$M68)</f>
        <v>0</v>
      </c>
      <c r="AJ68" s="55">
        <f>IF('umowa o pracę'!$E$6&lt;3,0,$N68)</f>
        <v>0</v>
      </c>
      <c r="AK68" s="55">
        <f>IF('umowa o pracę'!$E$6&lt;3,0,$O68)</f>
        <v>0</v>
      </c>
      <c r="AL68" s="32">
        <f>IF('umowa o pracę'!$E$7=2020,ROUND(IF($AH68&gt;=2600,2600*'umowa o pracę'!$E$8,$AH68*'umowa o pracę'!$E$8),2),IF('umowa o pracę'!$E$7=2021,ROUND(IF($AH68&gt;=2800,2800*'umowa o pracę'!$E$8,$AH68*'umowa o pracę'!$E$8),2),0))</f>
        <v>0</v>
      </c>
      <c r="AM68" s="32">
        <f>IF(IF(IF(AND($AG68=1,$I68&gt;0),ROUND(IF($AH68+$AI68&gt;=2600,2600*'umowa o pracę'!$E$8,($AH68+$AI68)*'umowa o pracę'!$E$8),2)+IF($AI68=0,ROUND(IF($AH68&gt;2600,ROUND($AK68/$AH68*2600,2),$AK68)*'umowa o pracę'!$E$8,2),ROUND(IF($AH68&gt;2600,ROUND($AK68/$AH68*2600,2),$AK68)*'umowa o pracę'!$E$8,2)),ROUND(IF($AH68+$AI68&gt;=2600,2600*'umowa o pracę'!$E$8,($AH68+$AI68)*'umowa o pracę'!$E$8),2)-IF($AI68=0,ROUND(ROUND(IF($AH68&gt;2600,ROUND($AJ68/$AH68*2600,2),$AJ68),2)*'umowa o pracę'!$E$8,2),IF($AI68&gt;0,IF($AH68+$AI68&lt;2600,ROUND(ROUND($AJ68+ROUND($AI68*9%,2),2)*'umowa o pracę'!$E$8,2),IF(AND($AH68+$AI68&gt;=2600,$AI68&lt;2600,$AH68&lt;2600),ROUND((ROUND(((2600-$AI68)/$AH68)*$AJ68,2)+ROUND($AI68*9%,2))*'umowa o pracę'!$E$8,2),IF(AND($AH68+$AI68&gt;=2600,$AI68&gt;=2600),ROUND((ROUND(2600*9%,2))*'umowa o pracę'!$E$8,2),IF(AND($AH68+$AI68&gt;=2600,$AH68&gt;=2600,$AI68&lt;2600),ROUND((ROUND($AI68*9%,2)+ROUND(((2600-$AI68)/$AH68)*$AJ68,2))*'umowa o pracę'!$E$8,2),0)))),0)))&gt;$J68,$J68,IF(AND($AG68=1,$I68&gt;0),ROUND(IF($AH68+$AI68&gt;=2600,2600*'umowa o pracę'!$E$8,($AH68+$AI68)*'umowa o pracę'!$E$8),2)+IF($AI68=0,ROUND(IF($AH68&gt;2600,ROUND($AK68/$AH68*2600,2),$AK68)*'umowa o pracę'!$E$8,2),ROUND(IF($AH68&gt;2600,ROUND($AK68/$AH68*2600,2),$AK68)*'umowa o pracę'!$E$8,2)),ROUND(IF($AH68+$AI68&gt;=2600,2600*'umowa o pracę'!$E$8,($AH68+$AI68)*'umowa o pracę'!$E$8),2)-IF($AI68=0,ROUND(ROUND(IF($AH68&gt;2600,ROUND($AJ68/$AH68*2600,2),$AJ68),2)*'umowa o pracę'!$E$8,2),IF($AI68&gt;0,IF($AH68+$AI68&lt;2600,ROUND(ROUND($AJ68+ROUND($AI68*9%,2),2)*'umowa o pracę'!$E$8,2),IF(AND($AH68+$AI68&gt;=2600,$AI68&lt;2600,$AH68&lt;2600),ROUND((ROUND(((2600-$AI68)/$AH68)*$AJ68,2)+ROUND($AI68*9%,2))*'umowa o pracę'!$E$8,2),IF(AND($AH68+$AI68&gt;=2600,$AI68&gt;=2600),ROUND((ROUND(2600*9%,2))*'umowa o pracę'!$E$8,2),IF(AND($AH68+$AI68&gt;=2600,$AH68&gt;=2600,$AI68&lt;2600),ROUND((ROUND($AI68*9%,2)+ROUND(((2600-$AI68)/$AH68)*$AJ68,2))*'umowa o pracę'!$E$8,2),0)))),0))))&gt;$J68,$J68,IF(IF(AND($AG68=1,$I68&gt;0),ROUND(IF($AH68+$AI68&gt;=2600,2600*'umowa o pracę'!$E$8,($AH68+$AI68)*'umowa o pracę'!$E$8),2)+IF($AI68=0,ROUND(IF($AH68&gt;2600,ROUND($AK68/$AH68*2600,2),$AK68)*'umowa o pracę'!$E$8,2),ROUND(IF($AH68&gt;2600,ROUND($AK68/$AH68*2600,2),$AK68)*'umowa o pracę'!$E$8,2)),ROUND(IF($AH68+$AI68&gt;=2600,2600*'umowa o pracę'!$E$8,($AH68+$AI68)*'umowa o pracę'!$E$8),2)-IF($AI68=0,ROUND(ROUND(IF($AH68&gt;2600,ROUND($AJ68/$AH68*2600,2),$AJ68),2)*'umowa o pracę'!$E$8,2),IF($AI68&gt;0,IF($AH68+$AI68&lt;2600,ROUND(ROUND($AJ68+ROUND($AI68*9%,2),2)*'umowa o pracę'!$E$8,2),IF(AND($AH68+$AI68&gt;=2600,$AI68&lt;2600,$AH68&lt;2600),ROUND((ROUND(((2600-$AI68)/$AH68)*$AJ68,2)+ROUND($AI68*9%,2))*'umowa o pracę'!$E$8,2),IF(AND($AH68+$AI68&gt;=2600,$AI68&gt;=2600),ROUND((ROUND(2600*9%,2))*'umowa o pracę'!$E$8,2),IF(AND($AH68+$AI68&gt;=2600,$AH68&gt;=2600,$AI68&lt;2600),ROUND((ROUND($AI68*9%,2)+ROUND(((2600-$AI68)/$AH68)*$AJ68,2))*'umowa o pracę'!$E$8,2),0)))),0)))&gt;$J68,$J68,IF(AND($AG68=1,$I68&gt;0),ROUND(IF($AH68+$AI68&gt;=2600,2600*'umowa o pracę'!$E$8,($AH68+$AI68)*'umowa o pracę'!$E$8),2)+IF($AI68=0,ROUND(IF($AH68&gt;2600,ROUND($AK68/$AH68*2600,2),$AK68)*'umowa o pracę'!$E$8,2),ROUND(IF($AH68&gt;2600,ROUND($AK68/$AH68*2600,2),$AK68)*'umowa o pracę'!$E$8,2)),ROUND(IF($AH68+$AI68&gt;=2600,2600*'umowa o pracę'!$E$8,($AH68+$AI68)*'umowa o pracę'!$E$8),2)-IF(AND($AI68=0,I68&gt;0),ROUND(ROUND(IF($AH68&gt;2600,ROUND($AJ68/$AH68*2600,2),$AJ68),2)*'umowa o pracę'!$E$8,2),IF($AI68&gt;0,IF($AH68+$AI68&lt;2600,ROUND(ROUND($AJ68+ROUND($AI68*9%,2),2)*'umowa o pracę'!$E$8,2),IF(AND($AH68+$AI68&gt;=2600,$AI68&lt;2600,$AH68&lt;2600),ROUND((ROUND(((2600-$AI68)/$AH68)*$AJ68,2)+ROUND($AI68*9%,2))*'umowa o pracę'!$E$8,2),IF(AND($AH68+$AI68&gt;=2600,$AI68&gt;=2600),ROUND((ROUND(2600*9%,2))*'umowa o pracę'!$E$8,2),IF(AND($AH68+$AI68&gt;=2600,$AH68&gt;=2600,$AI68&lt;2600),ROUND((ROUND($AI68*9%,2)+ROUND(((2600-$AI68)/$AH68)*$AJ68,2))*'umowa o pracę'!$E$8,2),0)))),0)))))</f>
        <v>0</v>
      </c>
      <c r="AN68" s="32">
        <f>IF(IF(IF(AND($AG68=1,$I68&gt;0),ROUND(IF($AH68+$AI68&gt;=2800,2800*'umowa o pracę'!$E$8,($AH68+$AI68)*'umowa o pracę'!$E$8),2)+IF($AI68=0,ROUND(IF($AH68&gt;2800,ROUND($AK68/$AH68*2800,2),$AK68)*'umowa o pracę'!$E$8,2),ROUND(IF($AH68&gt;2800,ROUND($AK68/$AH68*2800,2),$AK68)*'umowa o pracę'!$E$8,2)),ROUND(IF($AH68+$AI68&gt;=2800,2800*'umowa o pracę'!$E$8,($AH68+$AI68)*'umowa o pracę'!$E$8),2)-IF($AI68=0,ROUND(ROUND(IF($AH68&gt;2800,ROUND($AJ68/$AH68*2800,2),$AJ68),2)*'umowa o pracę'!$E$8,2),IF($AI68&gt;0,IF($AH68+$AI68&lt;2800,ROUND(ROUND($AJ68+ROUND($AI68*9%,2),2)*'umowa o pracę'!$E$8,2),IF(AND($AH68+$AI68&gt;=2800,$AI68&lt;2800,$AH68&lt;2800),ROUND((ROUND(((2800-$AI68)/$AH68)*$AJ68,2)+ROUND($AI68*9%,2))*'umowa o pracę'!$E$8,2),IF(AND($AH68+$AI68&gt;=2800,$AI68&gt;=2800),ROUND((ROUND(2800*9%,2))*'umowa o pracę'!$E$8,2),IF(AND($AH68+$AI68&gt;=2800,$AH68&gt;=2800,$AI68&lt;2800),ROUND((ROUND($AI68*9%,2)+ROUND(((2800-$AI68)/$AH68)*$AJ68,2))*'umowa o pracę'!$E$8,2),0)))),0)))&gt;$J68,$J68,IF(AND($AG68=1,$I68&gt;0),ROUND(IF($AH68+$AI68&gt;=2800,2800*'umowa o pracę'!$E$8,($AH68+$AI68)*'umowa o pracę'!$E$8),2)+IF($AI68=0,ROUND(IF($AH68&gt;2800,ROUND($AK68/$AH68*2800,2),$AK68)*'umowa o pracę'!$E$8,2),ROUND(IF($AH68&gt;2800,ROUND($AK68/$AH68*2800,2),$AK68)*'umowa o pracę'!$E$8,2)),ROUND(IF($AH68+$AI68&gt;=2800,2800*'umowa o pracę'!$E$8,($AH68+$AI68)*'umowa o pracę'!$E$8),2)-IF($AI68=0,ROUND(ROUND(IF($AH68&gt;2800,ROUND($AJ68/$AH68*2800,2),$AJ68),2)*'umowa o pracę'!$E$8,2),IF($AI68&gt;0,IF($AH68+$AI68&lt;2800,ROUND(ROUND($AJ68+ROUND($AI68*9%,2),2)*'umowa o pracę'!$E$8,2),IF(AND($AH68+$AI68&gt;=2800,$AI68&lt;2800,$AH68&lt;2800),ROUND((ROUND(((2800-$AI68)/$AH68)*$AJ68,2)+ROUND($AI68*9%,2))*'umowa o pracę'!$E$8,2),IF(AND($AH68+$AI68&gt;=2800,$AI68&gt;=2800),ROUND((ROUND(2800*9%,2))*'umowa o pracę'!$E$8,2),IF(AND($AH68+$AI68&gt;=2800,$AH68&gt;=2800,$AI68&lt;2800),ROUND((ROUND($AI68*9%,2)+ROUND(((2800-$AI68)/$AH68)*$AJ68,2))*'umowa o pracę'!$E$8,2),0)))),0))))&gt;$J68,$J68,IF(IF(AND($AG68=1,$I68&gt;0),ROUND(IF($AH68+$AI68&gt;=2800,2800*'umowa o pracę'!$E$8,($AH68+$AI68)*'umowa o pracę'!$E$8),2)+IF($AI68=0,ROUND(IF($AH68&gt;2800,ROUND($AK68/$AH68*2800,2),$AK68)*'umowa o pracę'!$E$8,2),ROUND(IF($AH68&gt;2800,ROUND($AK68/$AH68*2800,2),$AK68)*'umowa o pracę'!$E$8,2)),ROUND(IF($AH68+$AI68&gt;=2800,2800*'umowa o pracę'!$E$8,($AH68+$AI68)*'umowa o pracę'!$E$8),2)-IF($AI68=0,ROUND(ROUND(IF($AH68&gt;2800,ROUND($AJ68/$AH68*2800,2),$AJ68),2)*'umowa o pracę'!$E$8,2),IF($AI68&gt;0,IF($AH68+$AI68&lt;2800,ROUND(ROUND($AJ68+ROUND($AI68*9%,2),2)*'umowa o pracę'!$E$8,2),IF(AND($AH68+$AI68&gt;=2800,$AI68&lt;2800,$AH68&lt;2800),ROUND((ROUND(((2800-$AI68)/$AH68)*$AJ68,2)+ROUND($AI68*9%,2))*'umowa o pracę'!$E$8,2),IF(AND($AH68+$AI68&gt;=2800,$AI68&gt;=2800),ROUND((ROUND(2800*9%,2))*'umowa o pracę'!$E$8,2),IF(AND($AH68+$AI68&gt;=2800,$AH68&gt;=2800,$AI68&lt;2800),ROUND((ROUND($AI68*9%,2)+ROUND(((2800-$AI68)/$AH68)*$AJ68,2))*'umowa o pracę'!$E$8,2),0)))),0)))&gt;$J68,$J68,IF(AND($AG68=1,$I68&gt;0),ROUND(IF($AH68+$AI68&gt;=2800,2800*'umowa o pracę'!$E$8,($AH68+$AI68)*'umowa o pracę'!$E$8),2)+IF($AI68=0,ROUND(IF($AH68&gt;2800,ROUND($AK68/$AH68*2800,2),$AK68)*'umowa o pracę'!$E$8,2),ROUND(IF($AH68&gt;2800,ROUND($AK68/$AH68*2800,2),$AK68)*'umowa o pracę'!$E$8,2)),ROUND(IF($AH68+$AI68&gt;=2800,2800*'umowa o pracę'!$E$8,($AH68+$AI68)*'umowa o pracę'!$E$8),2)-IF(AND($AI68=0,I68&gt;0),ROUND(ROUND(IF($AH68&gt;2800,ROUND($AJ68/$AH68*2800,2),$AJ68),2)*'umowa o pracę'!$E$8,2),IF($AI68&gt;0,IF($AH68+$AI68&lt;2800,ROUND(ROUND($AJ68+ROUND($AI68*9%,2),2)*'umowa o pracę'!$E$8,2),IF(AND($AH68+$AI68&gt;=2800,$AI68&lt;2800,$AH68&lt;2800),ROUND((ROUND(((2800-$AI68)/$AH68)*$AJ68,2)+ROUND($AI68*9%,2))*'umowa o pracę'!$E$8,2),IF(AND($AH68+$AI68&gt;=2800,$AI68&gt;=2800),ROUND((ROUND(2800*9%,2))*'umowa o pracę'!$E$8,2),IF(AND($AH68+$AI68&gt;=2800,$AH68&gt;=2800,$AI68&lt;2800),ROUND((ROUND($AI68*9%,2)+ROUND(((2800-$AI68)/$AH68)*$AJ68,2))*'umowa o pracę'!$E$8,2),0)))),0)))))</f>
        <v>0</v>
      </c>
      <c r="AO68" s="32">
        <f>IF('umowa o pracę'!$E$7=2020,IF(IF($AG68=1,IF($AI68=0,ROUND(IF($AH68&gt;2600,ROUND($AJ68/$AH68*2600,2),$AJ68)*'umowa o pracę'!$E$8,2),IF($AH68+$AI68&lt;2600,ROUND(ROUND($AJ68+ROUND($AI68*9%,2),2)*'umowa o pracę'!$E$8,2),IF(AND($AH68+$AI68&gt;=2600,$AH68&lt;2600),ROUND((ROUND($AJ68+ROUND((2600-$AH68)*9%,2),2))*'umowa o pracę'!$E$8,2),IF(AND($AH68+$AI68&gt;=2600,$AH68&gt;=2600),ROUND(ROUND($AJ68/$AH68*2600,2)*'umowa o pracę'!$E$8,2),0)))),0)&gt;$H68,$H68,IF($AG68=1,IF($AI68=0,ROUND(IF($AH68&gt;2600,ROUND($AJ68/$AH68*2600,2),$AJ68)*'umowa o pracę'!$E$8,2),IF($AH68+$AI68&lt;2600,ROUND(ROUND($AJ68+ROUND($AI68*9%,2),2)*'umowa o pracę'!$E$8,2),IF(AND($AH68+$AI68&gt;=2600,$AH68&lt;2600),ROUND((ROUND($AJ68+ROUND((2600-$AH68)*9%,2),2))*'umowa o pracę'!$E$8,2),IF(AND($AH68+$AI68&gt;=2600,$AH68&gt;=2600),ROUND(ROUND($AJ68/$AH68*2600,2)*'umowa o pracę'!$E$8,2),0)))),0)),IF('umowa o pracę'!$E$7=2021,IF(IF($AG68=1,IF($AI68=0,ROUND(IF($AH68&gt;2800,ROUND($AJ68/$AH68*2800,2),$AJ68)*'umowa o pracę'!$E$8,2),IF($AH68+$AI68&lt;2800,ROUND(ROUND($AJ68+ROUND($AI68*9%,2),2)*'umowa o pracę'!$E$8,2),IF(AND($AH68+$AI68&gt;=2800,$AH68&lt;2800),ROUND((ROUND($AJ68+ROUND((2800-$AH68)*9%,2),2))*'umowa o pracę'!$E$8,2),IF(AND($AH68+$AI68&gt;=2800,$AH68&gt;=2800),ROUND(ROUND($AJ68/$AH68*2800,2)*'umowa o pracę'!$E$8,2),0)))),0)&gt;$H68,$H68,IF($AG68=1,IF($AI68=0,ROUND(IF($AH68&gt;2800,ROUND($AJ68/$AH68*2800,2),$AJ68)*'umowa o pracę'!$E$8,2),IF($AH68+$AI68&lt;2800,ROUND(ROUND($AJ68+ROUND($AI68*9%,2),2)*'umowa o pracę'!$E$8,2),IF(AND($AH68+$AI68&gt;=2800,$AH68&lt;2800),ROUND((ROUND($AJ68+ROUND((2800-$AH68)*9%,2),2))*'umowa o pracę'!$E$8,2),IF(AND($AH68+$AI68&gt;=2800,$AH68&gt;=2800),ROUND(ROUND($AJ68/$AH68*2800,2)*'umowa o pracę'!$E$8,2),0)))),0)),0))</f>
        <v>0</v>
      </c>
      <c r="AP68" s="32">
        <f>IF('umowa o pracę'!$E$7=2020,IF(IF($AG68=1,IF($AI68=0,ROUND(IF($AH68&gt;2600,ROUND($AK68/$AH68*2600,2),$AK68)*'umowa o pracę'!$E$8,2),ROUND(IF($AH68&gt;2600,ROUND($AK68/$AH68*2600,2),$AK68)*'umowa o pracę'!$E$8,2)),0)&gt;$I68,$I68,IF($AG68=1,IF($AI68=0,ROUND(IF($AH68&gt;2600,ROUND($AK68/$AH68*2600,2),$AK68)*'umowa o pracę'!$E$8,2),ROUND(IF($AH68&gt;2600,ROUND($AK68/$AH68*2600,2),$AK68)*'umowa o pracę'!$E$8,2)),0)),IF('umowa o pracę'!$E$7=2021,IF(IF($AG68=1,IF($AI68=0,ROUND(IF($AH68&gt;2800,ROUND($AK68/$AH68*2800,2),$AK68)*'umowa o pracę'!$E$8,2),ROUND(IF($AH68&gt;2800,ROUND($AK68/$AH68*2800,2),$AK68)*'umowa o pracę'!$E$8,2)),0)&gt;$I68,$I68,IF($AG68=1,IF($AI68=0,ROUND(IF($AH68&gt;2800,ROUND($AK68/$AH68*2800,2),$AK68)*'umowa o pracę'!$E$8,2),ROUND(IF($AH68&gt;2800,ROUND($AK68/$AH68*2800,2),$AK68)*'umowa o pracę'!$E$8,2)),0)),0))</f>
        <v>0</v>
      </c>
      <c r="AQ68" s="56">
        <f>IF('umowa o pracę'!$E$7=2020,$AM68,IF('umowa o pracę'!$E$7=2021,$AN68,0))</f>
        <v>0</v>
      </c>
      <c r="AR68" s="33">
        <f>IF('umowa o pracę'!$E$7=0,0,U68+AF68+AQ68)</f>
        <v>0</v>
      </c>
      <c r="AS68" s="19"/>
      <c r="AT68" s="19"/>
      <c r="AU68" s="19"/>
      <c r="AV68" s="19"/>
      <c r="AW68" s="19"/>
      <c r="AX68" s="19">
        <f t="shared" si="2"/>
        <v>10</v>
      </c>
      <c r="AY68" s="19"/>
      <c r="AZ68" s="234">
        <f t="shared" si="3"/>
        <v>0</v>
      </c>
      <c r="BA68" s="234">
        <f t="shared" si="4"/>
        <v>0</v>
      </c>
      <c r="BB68" s="234">
        <f t="shared" si="5"/>
        <v>0</v>
      </c>
      <c r="BC68" s="234">
        <f t="shared" si="6"/>
        <v>0</v>
      </c>
      <c r="BD68" s="234">
        <f t="shared" si="7"/>
        <v>0</v>
      </c>
      <c r="BE68" s="234">
        <f t="shared" si="8"/>
        <v>0</v>
      </c>
      <c r="BF68" s="234">
        <f t="shared" si="9"/>
        <v>0</v>
      </c>
      <c r="BG68" s="234">
        <f t="shared" si="10"/>
        <v>0</v>
      </c>
      <c r="BH68" s="234">
        <f t="shared" si="11"/>
        <v>0</v>
      </c>
      <c r="BI68" s="238">
        <f t="shared" si="12"/>
        <v>0</v>
      </c>
      <c r="BJ68" s="236"/>
      <c r="BK68" s="236"/>
      <c r="BL68" s="237"/>
    </row>
    <row r="69" spans="1:64" ht="15.75" customHeight="1" x14ac:dyDescent="0.25">
      <c r="A69" s="129">
        <v>58</v>
      </c>
      <c r="B69" s="57"/>
      <c r="C69" s="57"/>
      <c r="D69" s="36"/>
      <c r="E69" s="36"/>
      <c r="F69" s="242"/>
      <c r="G69" s="37">
        <v>1</v>
      </c>
      <c r="H69" s="58">
        <v>0</v>
      </c>
      <c r="I69" s="59">
        <v>0</v>
      </c>
      <c r="J69" s="60">
        <v>0</v>
      </c>
      <c r="K69" s="52">
        <v>1</v>
      </c>
      <c r="L69" s="39">
        <v>0</v>
      </c>
      <c r="M69" s="39">
        <v>0</v>
      </c>
      <c r="N69" s="39">
        <v>0</v>
      </c>
      <c r="O69" s="39">
        <v>0</v>
      </c>
      <c r="P69" s="35">
        <f>IF('umowa o pracę'!$E$7=2020,ROUND(IF($L69&gt;=2600,2600*'umowa o pracę'!$E$8,$L69*'umowa o pracę'!$E$8),2),IF('umowa o pracę'!$E$7=2021,ROUND(IF($L69&gt;=2800,2800*'umowa o pracę'!$E$8,$L69*'umowa o pracę'!$E$8),2),0))</f>
        <v>0</v>
      </c>
      <c r="Q69" s="252">
        <f>IF(IF(IF(AND($K69=1,$I69&gt;0),ROUND(IF($L69+$M69&gt;=2600,2600*'umowa o pracę'!$E$8,($L69+$M69)*'umowa o pracę'!$E$8),2)+IF($M69=0,ROUND(IF($L69&gt;2600,ROUND($O69/$L69*2600,2),$O69)*'umowa o pracę'!$E$8,2),ROUND(IF($L69&gt;2600,ROUND($O69/$L69*2600,2),$O69)*'umowa o pracę'!$E$8,2)),ROUND(IF($L69+$M69&gt;=2600,2600*'umowa o pracę'!$E$8,($L69+$M69)*'umowa o pracę'!$E$8),2)-IF($M69=0,ROUND(ROUND(IF($L69&gt;2600,ROUND($N69/$L69*2600,2),$N69),2)*'umowa o pracę'!$E$8,2),IF($M69&gt;0,IF($L69+$M69&lt;2600,ROUND(ROUND($N69+ROUND($M69*9%,2),2)*'umowa o pracę'!$E$8,2),IF(AND($L69+$M69&gt;=2600,$M69&lt;2600,$L69&lt;2600),ROUND((ROUND(((2600-$M69)/$L69)*$N69,2)+ROUND($M69*9%,2))*'umowa o pracę'!$E$8,2),IF(AND($L69+$M69&gt;=2600,$M69&gt;=2600),ROUND((ROUND(2600*9%,2))*'umowa o pracę'!$E$8,2),IF(AND($L69+$M69&gt;=2600,$L69&gt;=2600,$M69&lt;2600),ROUND((ROUND($M69*9%,2)+ROUND(((2600-$M69)/$L69)*$N69,2))*'umowa o pracę'!$E$8,2),0)))),0)))&gt;$J69,$J69,IF(AND($K69=1,$I69&gt;0),ROUND(IF($L69+$M69&gt;=2600,2600*'umowa o pracę'!$E$8,($L69+$M69)*'umowa o pracę'!$E$8),2)+IF($M69=0,ROUND(IF($L69&gt;2600,ROUND($O69/$L69*2600,2),$O69)*'umowa o pracę'!$E$8,2),ROUND(IF($L69&gt;2600,ROUND($O69/$L69*2600,2),$O69)*'umowa o pracę'!$E$8,2)),ROUND(IF($L69+$M69&gt;=2600,2600*'umowa o pracę'!$E$8,($L69+$M69)*'umowa o pracę'!$E$8),2)-IF($M69=0,ROUND(ROUND(IF($L69&gt;2600,ROUND($N69/$L69*2600,2),$N69),2)*'umowa o pracę'!$E$8,2),IF($M69&gt;0,IF($L69+$M69&lt;2600,ROUND(ROUND($N69+ROUND($M69*9%,2),2)*'umowa o pracę'!$E$8,2),IF(AND($L69+$M69&gt;=2600,$M69&lt;2600,$L69&lt;2600),ROUND((ROUND(((2600-$M69)/$L69)*$N69,2)+ROUND($M69*9%,2))*'umowa o pracę'!$E$8,2),IF(AND($L69+$M69&gt;=2600,$M69&gt;=2600),ROUND((ROUND(2600*9%,2))*'umowa o pracę'!$E$8,2),IF(AND($L69+$M69&gt;=2600,$L69&gt;=2600,$M69&lt;2600),ROUND((ROUND($M69*9%,2)+ROUND(((2600-$M69)/$L69)*$N69,2))*'umowa o pracę'!$E$8,2),0)))),0))))&gt;$J69,$J69,IF(IF(AND($K69=1,$I69&gt;0),ROUND(IF($L69+$M69&gt;=2600,2600*'umowa o pracę'!$E$8,($L69+$M69)*'umowa o pracę'!$E$8),2)+IF($M69=0,ROUND(IF($L69&gt;2600,ROUND($O69/$L69*2600,2),$O69)*'umowa o pracę'!$E$8,2),ROUND(IF($L69&gt;2600,ROUND($O69/$L69*2600,2),$O69)*'umowa o pracę'!$E$8,2)),ROUND(IF($L69+$M69&gt;=2600,2600*'umowa o pracę'!$E$8,($L69+$M69)*'umowa o pracę'!$E$8),2)-IF($M69=0,ROUND(ROUND(IF($L69&gt;2600,ROUND($N69/$L69*2600,2),$N69),2)*'umowa o pracę'!$E$8,2),IF($M69&gt;0,IF($L69+$M69&lt;2600,ROUND(ROUND($N69+ROUND($M69*9%,2),2)*'umowa o pracę'!$E$8,2),IF(AND($L69+$M69&gt;=2600,$M69&lt;2600,$L69&lt;2600),ROUND((ROUND(((2600-$M69)/$L69)*$N69,2)+ROUND($M69*9%,2))*'umowa o pracę'!$E$8,2),IF(AND($L69+$M69&gt;=2600,$M69&gt;=2600),ROUND((ROUND(2600*9%,2))*'umowa o pracę'!$E$8,2),IF(AND($L69+$M69&gt;=2600,$L69&gt;=2600,$M69&lt;2600),ROUND((ROUND($M69*9%,2)+ROUND(((2600-$M69)/$L69)*$N69,2))*'umowa o pracę'!$E$8,2),0)))),0)))&gt;$J69,$J69,IF(AND($K69=1,$I69&gt;0),ROUND(IF($L69+$M69&gt;=2600,2600*'umowa o pracę'!$E$8,($L69+$M69)*'umowa o pracę'!$E$8),2)+IF($M69=0,ROUND(IF($L69&gt;2600,ROUND($O69/$L69*2600,2),$O69)*'umowa o pracę'!$E$8,2),ROUND(IF($L69&gt;2600,ROUND($O69/$L69*2600,2),$O69)*'umowa o pracę'!$E$8,2)),ROUND(IF($L69+$M69&gt;=2600,2600*'umowa o pracę'!$E$8,($L69+$M69)*'umowa o pracę'!$E$8),2)-IF(AND($M69=0,I69&gt;0),ROUND(ROUND(IF($L69&gt;2600,ROUND($N69/$L69*2600,2),$N69),2)*'umowa o pracę'!$E$8,2),IF($M69&gt;0,IF($L69+$M69&lt;2600,ROUND(ROUND($N69+ROUND($M69*9%,2),2)*'umowa o pracę'!$E$8,2),IF(AND($L69+$M69&gt;=2600,$M69&lt;2600,$L69&lt;2600),ROUND((ROUND(((2600-$M69)/$L69)*$N69,2)+ROUND($M69*9%,2))*'umowa o pracę'!$E$8,2),IF(AND($L69+$M69&gt;=2600,$M69&gt;=2600),ROUND((ROUND(2600*9%,2))*'umowa o pracę'!$E$8,2),IF(AND($L69+$M69&gt;=2600,$L69&gt;=2600,$M69&lt;2600),ROUND((ROUND($M69*9%,2)+ROUND(((2600-$M69)/$L69)*$N69,2))*'umowa o pracę'!$E$8,2),0)))),0)))))</f>
        <v>0</v>
      </c>
      <c r="R69" s="252">
        <f>IF(IF(IF(AND($K69=1,$I69&gt;0),ROUND(IF($L69+$M69&gt;=2800,2800*'umowa o pracę'!$E$8,($L69+$M69)*'umowa o pracę'!$E$8),2)+IF($M69=0,ROUND(IF($L69&gt;2800,ROUND($O69/$L69*2800,2),$O69)*'umowa o pracę'!$E$8,2),ROUND(IF($L69&gt;2800,ROUND($O69/$L69*2800,2),$O69)*'umowa o pracę'!$E$8,2)),ROUND(IF($L69+$M69&gt;=2800,2800*'umowa o pracę'!$E$8,($L69+$M69)*'umowa o pracę'!$E$8),2)-IF($M69=0,ROUND(ROUND(IF($L69&gt;2800,ROUND($N69/$L69*2800,2),$N69),2)*'umowa o pracę'!$E$8,2),IF($M69&gt;0,IF($L69+$M69&lt;2800,ROUND(ROUND($N69+ROUND($M69*9%,2),2)*'umowa o pracę'!$E$8,2),IF(AND($L69+$M69&gt;=2800,$M69&lt;2800,$L69&lt;2800),ROUND((ROUND(((2800-$M69)/$L69)*$N69,2)+ROUND($M69*9%,2))*'umowa o pracę'!$E$8,2),IF(AND($L69+$M69&gt;=2800,$M69&gt;=2800),ROUND((ROUND(2800*9%,2))*'umowa o pracę'!$E$8,2),IF(AND($L69+$M69&gt;=2800,$L69&gt;=2800,$M69&lt;2800),ROUND((ROUND($M69*9%,2)+ROUND(((2800-$M69)/$L69)*$N69,2))*'umowa o pracę'!$E$8,2),0)))),0)))&gt;$J69,$J69,IF(AND($K69=1,$I69&gt;0),ROUND(IF($L69+$M69&gt;=2800,2800*'umowa o pracę'!$E$8,($L69+$M69)*'umowa o pracę'!$E$8),2)+IF($M69=0,ROUND(IF($L69&gt;2800,ROUND($O69/$L69*2800,2),$O69)*'umowa o pracę'!$E$8,2),ROUND(IF($L69&gt;2800,ROUND($O69/$L69*2800,2),$O69)*'umowa o pracę'!$E$8,2)),ROUND(IF($L69+$M69&gt;=2800,2800*'umowa o pracę'!$E$8,($L69+$M69)*'umowa o pracę'!$E$8),2)-IF($M69=0,ROUND(ROUND(IF($L69&gt;2800,ROUND($N69/$L69*2800,2),$N69),2)*'umowa o pracę'!$E$8,2),IF($M69&gt;0,IF($L69+$M69&lt;2800,ROUND(ROUND($N69+ROUND($M69*9%,2),2)*'umowa o pracę'!$E$8,2),IF(AND($L69+$M69&gt;=2800,$M69&lt;2800,$L69&lt;2800),ROUND((ROUND(((2800-$M69)/$L69)*$N69,2)+ROUND($M69*9%,2))*'umowa o pracę'!$E$8,2),IF(AND($L69+$M69&gt;=2800,$M69&gt;=2800),ROUND((ROUND(2800*9%,2))*'umowa o pracę'!$E$8,2),IF(AND($L69+$M69&gt;=2800,$L69&gt;=2800,$M69&lt;2800),ROUND((ROUND($M69*9%,2)+ROUND(((2800-$M69)/$L69)*$N69,2))*'umowa o pracę'!$E$8,2),0)))),0))))&gt;$J69,$J69,IF(IF(AND($K69=1,$I69&gt;0),ROUND(IF($L69+$M69&gt;=2800,2800*'umowa o pracę'!$E$8,($L69+$M69)*'umowa o pracę'!$E$8),2)+IF($M69=0,ROUND(IF($L69&gt;2800,ROUND($O69/$L69*2800,2),$O69)*'umowa o pracę'!$E$8,2),ROUND(IF($L69&gt;2800,ROUND($O69/$L69*2800,2),$O69)*'umowa o pracę'!$E$8,2)),ROUND(IF($L69+$M69&gt;=2800,2800*'umowa o pracę'!$E$8,($L69+$M69)*'umowa o pracę'!$E$8),2)-IF($M69=0,ROUND(ROUND(IF($L69&gt;2800,ROUND($N69/$L69*2800,2),$N69),2)*'umowa o pracę'!$E$8,2),IF($M69&gt;0,IF($L69+$M69&lt;2800,ROUND(ROUND($N69+ROUND($M69*9%,2),2)*'umowa o pracę'!$E$8,2),IF(AND($L69+$M69&gt;=2800,$M69&lt;2800,$L69&lt;2800),ROUND((ROUND(((2800-$M69)/$L69)*$N69,2)+ROUND($M69*9%,2))*'umowa o pracę'!$E$8,2),IF(AND($L69+$M69&gt;=2800,$M69&gt;=2800),ROUND((ROUND(2800*9%,2))*'umowa o pracę'!$E$8,2),IF(AND($L69+$M69&gt;=2800,$L69&gt;=2800,$M69&lt;2800),ROUND((ROUND($M69*9%,2)+ROUND(((2800-$M69)/$L69)*$N69,2))*'umowa o pracę'!$E$8,2),0)))),0)))&gt;$J69,$J69,IF(AND($K69=1,$I69&gt;0),ROUND(IF($L69+$M69&gt;=2800,2800*'umowa o pracę'!$E$8,($L69+$M69)*'umowa o pracę'!$E$8),2)+IF($M69=0,ROUND(IF($L69&gt;2800,ROUND($O69/$L69*2800,2),$O69)*'umowa o pracę'!$E$8,2),ROUND(IF($L69&gt;2800,ROUND($O69/$L69*2800,2),$O69)*'umowa o pracę'!$E$8,2)),ROUND(IF($L69+$M69&gt;=2800,2800*'umowa o pracę'!$E$8,($L69+$M69)*'umowa o pracę'!$E$8),2)-IF(AND($M69=0,I69&gt;0),ROUND(ROUND(IF($L69&gt;2800,ROUND($N69/$L69*2800,2),$N69),2)*'umowa o pracę'!$E$8,2),IF($M69&gt;0,IF($L69+$M69&lt;2800,ROUND(ROUND($N69+ROUND($M69*9%,2),2)*'umowa o pracę'!$E$8,2),IF(AND($L69+$M69&gt;=2800,$M69&lt;2800,$L69&lt;2800),ROUND((ROUND(((2800-$M69)/$L69)*$N69,2)+ROUND($M69*9%,2))*'umowa o pracę'!$E$8,2),IF(AND($L69+$M69&gt;=2800,$M69&gt;=2800),ROUND((ROUND(2800*9%,2))*'umowa o pracę'!$E$8,2),IF(AND($L69+$M69&gt;=2800,$L69&gt;=2800,$M69&lt;2800),ROUND((ROUND($M69*9%,2)+ROUND(((2800-$M69)/$L69)*$N69,2))*'umowa o pracę'!$E$8,2),0)))),0)))))</f>
        <v>0</v>
      </c>
      <c r="S69" s="32">
        <f>IF('umowa o pracę'!$E$7=2020,IF(IF($K69=1,IF($M69=0,ROUND(IF($L69&gt;2600,ROUND($N69/$L69*2600,2),$N69)*'umowa o pracę'!$E$8,2),IF($L69+$M69&lt;2600,ROUND(ROUND($N69+ROUND($M69*9%,2),2)*'umowa o pracę'!$E$8,2),IF(AND($L69+$M69&gt;=2600,$L69&lt;2600),ROUND((ROUND($N69+ROUND((2600-$L69)*9%,2),2))*'umowa o pracę'!$E$8,2),IF(AND($L69+$M69&gt;=2600,$L69&gt;=2600),ROUND(ROUND($N69/$L69*2600,2)*'umowa o pracę'!$E$8,2),0)))),0)&gt;$H69,$H69,IF($K69=1,IF($M69=0,ROUND(IF($L69&gt;2600,ROUND($N69/$L69*2600,2),$N69)*'umowa o pracę'!$E$8,2),IF($L69+$M69&lt;2600,ROUND(ROUND($N69+ROUND($M69*9%,2),2)*'umowa o pracę'!$E$8,2),IF(AND($L69+$M69&gt;=2600,$L69&lt;2600),ROUND((ROUND($N69+ROUND((2600-$L69)*9%,2),2))*'umowa o pracę'!$E$8,2),IF(AND($L69+$M69&gt;=2600,$L69&gt;=2600),ROUND(ROUND($N69/$L69*2600,2)*'umowa o pracę'!$E$8,2),0)))),0)),IF('umowa o pracę'!$E$7=2021,IF(IF($K69=1,IF($M69=0,ROUND(IF($L69&gt;2800,ROUND($N69/$L69*2800,2),$N69)*'umowa o pracę'!$E$8,2),IF($L69+$M69&lt;2800,ROUND(ROUND($N69+ROUND($M69*9%,2),2)*'umowa o pracę'!$E$8,2),IF(AND($L69+$M69&gt;=2800,$L69&lt;2800),ROUND((ROUND($N69+ROUND((2800-$L69)*9%,2),2))*'umowa o pracę'!$E$8,2),IF(AND($L69+$M69&gt;=2800,$L69&gt;=2800),ROUND(ROUND($N69/$L69*2800,2)*'umowa o pracę'!$E$8,2),0)))),0)&gt;$H69,$H69,IF($K69=1,IF($M69=0,ROUND(IF($L69&gt;2800,ROUND($N69/$L69*2800,2),$N69)*'umowa o pracę'!$E$8,2),IF($L69+$M69&lt;2800,ROUND(ROUND($N69+ROUND($M69*9%,2),2)*'umowa o pracę'!$E$8,2),IF(AND($L69+$M69&gt;=2800,$L69&lt;2800),ROUND((ROUND($N69+ROUND((2800-$L69)*9%,2),2))*'umowa o pracę'!$E$8,2),IF(AND($L69+$M69&gt;=2800,$L69&gt;=2800),ROUND(ROUND($N69/$L69*2800,2)*'umowa o pracę'!$E$8,2),0)))),0)),0))</f>
        <v>0</v>
      </c>
      <c r="T69" s="32">
        <f>IF('umowa o pracę'!$E$7=2020,IF(IF($K69=1,IF($M69=0,ROUND(IF($L69&gt;2600,ROUND($O69/$L69*2600,2),$O69)*'umowa o pracę'!$E$8,2),ROUND(IF($L69&gt;2600,ROUND($O69/$L69*2600,2),$O69)*'umowa o pracę'!$E$8,2)),0)&gt;$I69,$I69,IF($K69=1,IF($M69=0,ROUND(IF($L69&gt;2600,ROUND($O69/$L69*2600,2),$O69)*'umowa o pracę'!$E$8,2),ROUND(IF($L69&gt;2600,ROUND($O69/$L69*2600,2),$O69)*'umowa o pracę'!$E$8,2)),0)),IF('umowa o pracę'!$E$7=2021,IF(IF($K69=1,IF($M69=0,ROUND(IF($L69&gt;2800,ROUND($O69/$L69*2800,2),$O69)*'umowa o pracę'!$E$8,2),ROUND(IF($L69&gt;2800,ROUND($O69/$L69*2800,2),$O69)*'umowa o pracę'!$E$8,2)),0)&gt;$I69,$I69,IF($K69=1,IF($M69=0,ROUND(IF($L69&gt;2800,ROUND($O69/$L69*2800,2),$O69)*'umowa o pracę'!$E$8,2),ROUND(IF($L69&gt;2800,ROUND($O69/$L69*2800,2),$O69)*'umowa o pracę'!$E$8,2)),0)),0))</f>
        <v>0</v>
      </c>
      <c r="U69" s="51">
        <f>IF('umowa o pracę'!$E$7=2020,$Q69,IF('umowa o pracę'!$E$7=2021,$R69,0))</f>
        <v>0</v>
      </c>
      <c r="V69" s="53">
        <f t="shared" si="0"/>
        <v>1</v>
      </c>
      <c r="W69" s="54">
        <f>IF('umowa o pracę'!$E$6&lt;2,0,$L69)</f>
        <v>0</v>
      </c>
      <c r="X69" s="54">
        <f>IF('umowa o pracę'!$E$6&lt;2,0,$M69)</f>
        <v>0</v>
      </c>
      <c r="Y69" s="55">
        <f>IF('umowa o pracę'!$E$6&lt;2,0,$N69)</f>
        <v>0</v>
      </c>
      <c r="Z69" s="55">
        <f>IF('umowa o pracę'!$E$6&lt;2,0,$O69)</f>
        <v>0</v>
      </c>
      <c r="AA69" s="32">
        <f>IF('umowa o pracę'!$E$7=2020,ROUND(IF($W69&gt;=2600,2600*'umowa o pracę'!$E$8,$W69*'umowa o pracę'!$E$8),2),IF('umowa o pracę'!$E$7=2021,ROUND(IF($W69&gt;=2800,2800*'umowa o pracę'!$E$8,$W69*'umowa o pracę'!$E$8),2),0))</f>
        <v>0</v>
      </c>
      <c r="AB69" s="32">
        <f>IF(IF(IF(AND($V69=1,$I69&gt;0),ROUND(IF($W69+$X69&gt;=2600,2600*'umowa o pracę'!$E$8,($W69+$X69)*'umowa o pracę'!$E$8),2)+IF($X69=0,ROUND(IF($W69&gt;2600,ROUND($Z69/$W69*2600,2),$Z69)*'umowa o pracę'!$E$8,2),ROUND(IF($W69&gt;2600,ROUND($Z69/$W69*2600,2),$Z69)*'umowa o pracę'!$E$8,2)),ROUND(IF($W69+$X69&gt;=2600,2600*'umowa o pracę'!$E$8,($W69+$X69)*'umowa o pracę'!$E$8),2)-IF($X69=0,ROUND(ROUND(IF($W69&gt;2600,ROUND($Y69/$W69*2600,2),$Y69),2)*'umowa o pracę'!$E$8,2),IF($X69&gt;0,IF($W69+$X69&lt;2600,ROUND(ROUND($Y69+ROUND($X69*9%,2),2)*'umowa o pracę'!$E$8,2),IF(AND($W69+$X69&gt;=2600,$X69&lt;2600,$W69&lt;2600),ROUND((ROUND(((2600-$X69)/$W69)*$Y69,2)+ROUND($X69*9%,2))*'umowa o pracę'!$E$8,2),IF(AND($W69+$X69&gt;=2600,$X69&gt;=2600),ROUND((ROUND(2600*9%,2))*'umowa o pracę'!$E$8,2),IF(AND($W69+$X69&gt;=2600,$W69&gt;=2600,$X69&lt;2600),ROUND((ROUND($X69*9%,2)+ROUND(((2600-$X69)/$W69)*$Y69,2))*'umowa o pracę'!$E$8,2),0)))),0)))&gt;$J69,$J69,IF(AND($V69=1,$I69&gt;0),ROUND(IF($W69+$X69&gt;=2600,2600*'umowa o pracę'!$E$8,($W69+$X69)*'umowa o pracę'!$E$8),2)+IF($X69=0,ROUND(IF($W69&gt;2600,ROUND($Z69/$W69*2600,2),$Z69)*'umowa o pracę'!$E$8,2),ROUND(IF($W69&gt;2600,ROUND($Z69/$W69*2600,2),$Z69)*'umowa o pracę'!$E$8,2)),ROUND(IF($W69+$X69&gt;=2600,2600*'umowa o pracę'!$E$8,($W69+$X69)*'umowa o pracę'!$E$8),2)-IF($X69=0,ROUND(ROUND(IF($W69&gt;2600,ROUND($Y69/$W69*2600,2),$Y69),2)*'umowa o pracę'!$E$8,2),IF($X69&gt;0,IF($W69+$X69&lt;2600,ROUND(ROUND($Y69+ROUND($X69*9%,2),2)*'umowa o pracę'!$E$8,2),IF(AND($W69+$X69&gt;=2600,$X69&lt;2600,$W69&lt;2600),ROUND((ROUND(((2600-$X69)/$W69)*$Y69,2)+ROUND($X69*9%,2))*'umowa o pracę'!$E$8,2),IF(AND($W69+$X69&gt;=2600,$X69&gt;=2600),ROUND((ROUND(2600*9%,2))*'umowa o pracę'!$E$8,2),IF(AND($W69+$X69&gt;=2600,$W69&gt;=2600,$X69&lt;2600),ROUND((ROUND($X69*9%,2)+ROUND(((2600-$X69)/$W69)*$Y69,2))*'umowa o pracę'!$E$8,2),0)))),0))))&gt;$J69,$J69,IF(IF(AND($V69=1,$I69&gt;0),ROUND(IF($W69+$X69&gt;=2600,2600*'umowa o pracę'!$E$8,($W69+$X69)*'umowa o pracę'!$E$8),2)+IF($X69=0,ROUND(IF($W69&gt;2600,ROUND($Z69/$W69*2600,2),$Z69)*'umowa o pracę'!$E$8,2),ROUND(IF($W69&gt;2600,ROUND($Z69/$W69*2600,2),$Z69)*'umowa o pracę'!$E$8,2)),ROUND(IF($W69+$X69&gt;=2600,2600*'umowa o pracę'!$E$8,($W69+$X69)*'umowa o pracę'!$E$8),2)-IF($X69=0,ROUND(ROUND(IF($W69&gt;2600,ROUND($Y69/$W69*2600,2),$Y69),2)*'umowa o pracę'!$E$8,2),IF($X69&gt;0,IF($W69+$X69&lt;2600,ROUND(ROUND($Y69+ROUND($X69*9%,2),2)*'umowa o pracę'!$E$8,2),IF(AND($W69+$X69&gt;=2600,$X69&lt;2600,$W69&lt;2600),ROUND((ROUND(((2600-$X69)/$W69)*$Y69,2)+ROUND($X69*9%,2))*'umowa o pracę'!$E$8,2),IF(AND($W69+$X69&gt;=2600,$X69&gt;=2600),ROUND((ROUND(2600*9%,2))*'umowa o pracę'!$E$8,2),IF(AND($W69+$X69&gt;=2600,$W69&gt;=2600,$X69&lt;2600),ROUND((ROUND($X69*9%,2)+ROUND(((2600-$X69)/$W69)*$Y69,2))*'umowa o pracę'!$E$8,2),0)))),0)))&gt;$J69,$J69,IF(AND($V69=1,$I69&gt;0),ROUND(IF($W69+$X69&gt;=2600,2600*'umowa o pracę'!$E$8,($W69+$X69)*'umowa o pracę'!$E$8),2)+IF($X69=0,ROUND(IF($W69&gt;2600,ROUND($Z69/$W69*2600,2),$Z69)*'umowa o pracę'!$E$8,2),ROUND(IF($W69&gt;2600,ROUND($Z69/$W69*2600,2),$Z69)*'umowa o pracę'!$E$8,2)),ROUND(IF($W69+$X69&gt;=2600,2600*'umowa o pracę'!$E$8,($W69+$X69)*'umowa o pracę'!$E$8),2)-IF(AND($X69=0,I69&gt;0),ROUND(ROUND(IF($W69&gt;2600,ROUND($Y69/$W69*2600,2),$Y69),2)*'umowa o pracę'!$E$8,2),IF($X69&gt;0,IF($W69+$X69&lt;2600,ROUND(ROUND($Y69+ROUND($X69*9%,2),2)*'umowa o pracę'!$E$8,2),IF(AND($W69+$X69&gt;=2600,$X69&lt;2600,$W69&lt;2600),ROUND((ROUND(((2600-$X69)/$W69)*$Y69,2)+ROUND($X69*9%,2))*'umowa o pracę'!$E$8,2),IF(AND($W69+$X69&gt;=2600,$X69&gt;=2600),ROUND((ROUND(2600*9%,2))*'umowa o pracę'!$E$8,2),IF(AND($W69+$X69&gt;=2600,$W69&gt;=2600,$X69&lt;2600),ROUND((ROUND($X69*9%,2)+ROUND(((2600-$X69)/$W69)*$Y69,2))*'umowa o pracę'!$E$8,2),0)))),0)))))</f>
        <v>0</v>
      </c>
      <c r="AC69" s="32">
        <f>IF(IF(IF(AND($V69=1,$I69&gt;0),ROUND(IF($W69+$X69&gt;=2800,2800*'umowa o pracę'!$E$8,($W69+$X69)*'umowa o pracę'!$E$8),2)+IF($X69=0,ROUND(IF($W69&gt;2800,ROUND($Z69/$W69*2800,2),$Z69)*'umowa o pracę'!$E$8,2),ROUND(IF($W69&gt;2800,ROUND($Z69/$W69*2800,2),$Z69)*'umowa o pracę'!$E$8,2)),ROUND(IF($W69+$X69&gt;=2800,2800*'umowa o pracę'!$E$8,($W69+$X69)*'umowa o pracę'!$E$8),2)-IF($X69=0,ROUND(ROUND(IF($W69&gt;2800,ROUND($Y69/$W69*2800,2),$Y69),2)*'umowa o pracę'!$E$8,2),IF($X69&gt;0,IF($W69+$X69&lt;2800,ROUND(ROUND($Y69+ROUND($X69*9%,2),2)*'umowa o pracę'!$E$8,2),IF(AND($W69+$X69&gt;=2800,$X69&lt;2800,$W69&lt;2800),ROUND((ROUND(((2800-$X69)/$W69)*$Y69,2)+ROUND($X69*9%,2))*'umowa o pracę'!$E$8,2),IF(AND($W69+$X69&gt;=2800,$X69&gt;=2800),ROUND((ROUND(2800*9%,2))*'umowa o pracę'!$E$8,2),IF(AND($W69+$X69&gt;=2800,$W69&gt;=2800,$X69&lt;2800),ROUND((ROUND($X69*9%,2)+ROUND(((2800-$X69)/$W69)*$Y69,2))*'umowa o pracę'!$E$8,2),0)))),0)))&gt;$J69,$J69,IF(AND($V69=1,$I69&gt;0),ROUND(IF($W69+$X69&gt;=2800,2800*'umowa o pracę'!$E$8,($W69+$X69)*'umowa o pracę'!$E$8),2)+IF($X69=0,ROUND(IF($W69&gt;2800,ROUND($Z69/$W69*2800,2),$Z69)*'umowa o pracę'!$E$8,2),ROUND(IF($W69&gt;2800,ROUND($Z69/$W69*2800,2),$Z69)*'umowa o pracę'!$E$8,2)),ROUND(IF($W69+$X69&gt;=2800,2800*'umowa o pracę'!$E$8,($W69+$X69)*'umowa o pracę'!$E$8),2)-IF($X69=0,ROUND(ROUND(IF($W69&gt;2800,ROUND($Y69/$W69*2800,2),$Y69),2)*'umowa o pracę'!$E$8,2),IF($X69&gt;0,IF($W69+$X69&lt;2800,ROUND(ROUND($Y69+ROUND($X69*9%,2),2)*'umowa o pracę'!$E$8,2),IF(AND($W69+$X69&gt;=2800,$X69&lt;2800,$W69&lt;2800),ROUND((ROUND(((2800-$X69)/$W69)*$Y69,2)+ROUND($X69*9%,2))*'umowa o pracę'!$E$8,2),IF(AND($W69+$X69&gt;=2800,$X69&gt;=2800),ROUND((ROUND(2800*9%,2))*'umowa o pracę'!$E$8,2),IF(AND($W69+$X69&gt;=2800,$W69&gt;=2800,$X69&lt;2800),ROUND((ROUND($X69*9%,2)+ROUND(((2800-$X69)/$W69)*$Y69,2))*'umowa o pracę'!$E$8,2),0)))),0))))&gt;$J69,$J69,IF(IF(AND($V69=1,$I69&gt;0),ROUND(IF($W69+$X69&gt;=2800,2800*'umowa o pracę'!$E$8,($W69+$X69)*'umowa o pracę'!$E$8),2)+IF($X69=0,ROUND(IF($W69&gt;2800,ROUND($Z69/$W69*2800,2),$Z69)*'umowa o pracę'!$E$8,2),ROUND(IF($W69&gt;2800,ROUND($Z69/$W69*2800,2),$Z69)*'umowa o pracę'!$E$8,2)),ROUND(IF($W69+$X69&gt;=2800,2800*'umowa o pracę'!$E$8,($W69+$X69)*'umowa o pracę'!$E$8),2)-IF($X69=0,ROUND(ROUND(IF($W69&gt;2800,ROUND($Y69/$W69*2800,2),$Y69),2)*'umowa o pracę'!$E$8,2),IF($X69&gt;0,IF($W69+$X69&lt;2800,ROUND(ROUND($Y69+ROUND($X69*9%,2),2)*'umowa o pracę'!$E$8,2),IF(AND($W69+$X69&gt;=2800,$X69&lt;2800,$W69&lt;2800),ROUND((ROUND(((2800-$X69)/$W69)*$Y69,2)+ROUND($X69*9%,2))*'umowa o pracę'!$E$8,2),IF(AND($W69+$X69&gt;=2800,$X69&gt;=2800),ROUND((ROUND(2800*9%,2))*'umowa o pracę'!$E$8,2),IF(AND($W69+$X69&gt;=2800,$W69&gt;=2800,$X69&lt;2800),ROUND((ROUND($X69*9%,2)+ROUND(((2800-$X69)/$W69)*$Y69,2))*'umowa o pracę'!$E$8,2),0)))),0)))&gt;$J69,$J69,IF(AND($V69=1,$I69&gt;0),ROUND(IF($W69+$X69&gt;=2800,2800*'umowa o pracę'!$E$8,($W69+$X69)*'umowa o pracę'!$E$8),2)+IF($X69=0,ROUND(IF($W69&gt;2800,ROUND($Z69/$W69*2800,2),$Z69)*'umowa o pracę'!$E$8,2),ROUND(IF($W69&gt;2800,ROUND($Z69/$W69*2800,2),$Z69)*'umowa o pracę'!$E$8,2)),ROUND(IF($W69+$X69&gt;=2800,2800*'umowa o pracę'!$E$8,($W69+$X69)*'umowa o pracę'!$E$8),2)-IF(AND($X69=0,I69&gt;0),ROUND(ROUND(IF($W69&gt;2800,ROUND($Y69/$W69*2800,2),$Y69),2)*'umowa o pracę'!$E$8,2),IF($X69&gt;0,IF($W69+$X69&lt;2800,ROUND(ROUND($Y69+ROUND($X69*9%,2),2)*'umowa o pracę'!$E$8,2),IF(AND($W69+$X69&gt;=2800,$X69&lt;2800,$W69&lt;2800),ROUND((ROUND(((2800-$X69)/$W69)*$Y69,2)+ROUND($X69*9%,2))*'umowa o pracę'!$E$8,2),IF(AND($W69+$X69&gt;=2800,$X69&gt;=2800),ROUND((ROUND(2800*9%,2))*'umowa o pracę'!$E$8,2),IF(AND($W69+$X69&gt;=2800,$W69&gt;=2800,$X69&lt;2800),ROUND((ROUND($X69*9%,2)+ROUND(((2800-$X69)/$W69)*$Y69,2))*'umowa o pracę'!$E$8,2),0)))),0)))))</f>
        <v>0</v>
      </c>
      <c r="AD69" s="32">
        <f>IF('umowa o pracę'!$E$7=2020,IF(IF($V69=1,IF($X69=0,ROUND(IF($W69&gt;2600,ROUND($Y69/$W69*2600,2),$Y69)*'umowa o pracę'!$E$8,2),IF($W69+$X69&lt;2600,ROUND(ROUND($Y69+ROUND($X69*9%,2),2)*'umowa o pracę'!$E$8,2),IF(AND($W69+$X69&gt;=2600,$W69&lt;2600),ROUND((ROUND($Y69+ROUND((2600-$W69)*9%,2),2))*'umowa o pracę'!$E$8,2),IF(AND($W69+$X69&gt;=2600,$W69&gt;=2600),ROUND(ROUND($Y69/$W69*2600,2)*'umowa o pracę'!$E$8,2),0)))),0)&gt;$H69,$H69,IF($V69=1,IF($X69=0,ROUND(IF($W69&gt;2600,ROUND($Y69/$W69*2600,2),$Y69)*'umowa o pracę'!$E$8,2),IF($W69+$X69&lt;2600,ROUND(ROUND($Y69+ROUND($X69*9%,2),2)*'umowa o pracę'!$E$8,2),IF(AND($W69+$X69&gt;=2600,$W69&lt;2600),ROUND((ROUND($Y69+ROUND((2600-$W69)*9%,2),2))*'umowa o pracę'!$E$8,2),IF(AND($W69+$X69&gt;=2600,$W69&gt;=2600),ROUND(ROUND($Y69/$W69*2600,2)*'umowa o pracę'!$E$8,2),0)))),0)),IF('umowa o pracę'!$E$7=2021,IF(IF($V69=1,IF($X69=0,ROUND(IF($W69&gt;2800,ROUND($Y69/$W69*2800,2),$Y69)*'umowa o pracę'!$E$8,2),IF($W69+$X69&lt;2800,ROUND(ROUND($Y69+ROUND($X69*9%,2),2)*'umowa o pracę'!$E$8,2),IF(AND($W69+$X69&gt;=2800,$W69&lt;2800),ROUND((ROUND($Y69+ROUND((2800-$W69)*9%,2),2))*'umowa o pracę'!$E$8,2),IF(AND($W69+$X69&gt;=2800,$W69&gt;=2800),ROUND(ROUND($Y69/$W69*2800,2)*'umowa o pracę'!$E$8,2),0)))),0)&gt;$H69,$H69,IF($V69=1,IF($X69=0,ROUND(IF($W69&gt;2800,ROUND($Y69/$W69*2800,2),$Y69)*'umowa o pracę'!$E$8,2),IF($W69+$X69&lt;2800,ROUND(ROUND($Y69+ROUND($X69*9%,2),2)*'umowa o pracę'!$E$8,2),IF(AND($W69+$X69&gt;=2800,$W69&lt;2800),ROUND((ROUND($Y69+ROUND((2800-$W69)*9%,2),2))*'umowa o pracę'!$E$8,2),IF(AND($W69+$X69&gt;=2800,$W69&gt;=2800),ROUND(ROUND($Y69/$W69*2800,2)*'umowa o pracę'!$E$8,2),0)))),0)),0))</f>
        <v>0</v>
      </c>
      <c r="AE69" s="32">
        <f>IF('umowa o pracę'!$E$7=2020,IF(IF($V69=1,IF($X69=0,ROUND(IF($W69&gt;2600,ROUND($Z69/$W69*2600,2),$Z69)*'umowa o pracę'!$E$8,2),ROUND(IF($W69&gt;2600,ROUND($Z69/$W69*2600,2),$Z69)*'umowa o pracę'!$E$8,2)),0)&gt;$I69,$I69,IF($V69=1,IF($X69=0,ROUND(IF($W69&gt;2600,ROUND($Z69/$W69*2600,2),$Z69)*'umowa o pracę'!$E$8,2),ROUND(IF($W69&gt;2600,ROUND($Z69/$W69*2600,2),$Z69)*'umowa o pracę'!$E$8,2)),0)),IF('umowa o pracę'!$E$7=2021,IF(IF($V69=1,IF($X69=0,ROUND(IF($W69&gt;2800,ROUND($Z69/$W69*2800,2),$Z69)*'umowa o pracę'!$E$8,2),ROUND(IF($W69&gt;2800,ROUND($Z69/$W69*2800,2),$Z69)*'umowa o pracę'!$E$8,2)),0)&gt;$I69,$I69,IF($V69=1,IF($X69=0,ROUND(IF($W69&gt;2800,ROUND($Z69/$W69*2800,2),$Z69)*'umowa o pracę'!$E$8,2),ROUND(IF($W69&gt;2800,ROUND($Z69/$W69*2800,2),$Z69)*'umowa o pracę'!$E$8,2)),0)),0))</f>
        <v>0</v>
      </c>
      <c r="AF69" s="56">
        <f>IF('umowa o pracę'!$E$7=2020,$AB69,IF('umowa o pracę'!$E$7=2021,$AC69,0))</f>
        <v>0</v>
      </c>
      <c r="AG69" s="53">
        <f t="shared" si="1"/>
        <v>1</v>
      </c>
      <c r="AH69" s="39">
        <f>IF('umowa o pracę'!$E$6&lt;3,0,$L69)</f>
        <v>0</v>
      </c>
      <c r="AI69" s="39">
        <f>IF('umowa o pracę'!$E$6&lt;3,0,$M69)</f>
        <v>0</v>
      </c>
      <c r="AJ69" s="55">
        <f>IF('umowa o pracę'!$E$6&lt;3,0,$N69)</f>
        <v>0</v>
      </c>
      <c r="AK69" s="55">
        <f>IF('umowa o pracę'!$E$6&lt;3,0,$O69)</f>
        <v>0</v>
      </c>
      <c r="AL69" s="32">
        <f>IF('umowa o pracę'!$E$7=2020,ROUND(IF($AH69&gt;=2600,2600*'umowa o pracę'!$E$8,$AH69*'umowa o pracę'!$E$8),2),IF('umowa o pracę'!$E$7=2021,ROUND(IF($AH69&gt;=2800,2800*'umowa o pracę'!$E$8,$AH69*'umowa o pracę'!$E$8),2),0))</f>
        <v>0</v>
      </c>
      <c r="AM69" s="32">
        <f>IF(IF(IF(AND($AG69=1,$I69&gt;0),ROUND(IF($AH69+$AI69&gt;=2600,2600*'umowa o pracę'!$E$8,($AH69+$AI69)*'umowa o pracę'!$E$8),2)+IF($AI69=0,ROUND(IF($AH69&gt;2600,ROUND($AK69/$AH69*2600,2),$AK69)*'umowa o pracę'!$E$8,2),ROUND(IF($AH69&gt;2600,ROUND($AK69/$AH69*2600,2),$AK69)*'umowa o pracę'!$E$8,2)),ROUND(IF($AH69+$AI69&gt;=2600,2600*'umowa o pracę'!$E$8,($AH69+$AI69)*'umowa o pracę'!$E$8),2)-IF($AI69=0,ROUND(ROUND(IF($AH69&gt;2600,ROUND($AJ69/$AH69*2600,2),$AJ69),2)*'umowa o pracę'!$E$8,2),IF($AI69&gt;0,IF($AH69+$AI69&lt;2600,ROUND(ROUND($AJ69+ROUND($AI69*9%,2),2)*'umowa o pracę'!$E$8,2),IF(AND($AH69+$AI69&gt;=2600,$AI69&lt;2600,$AH69&lt;2600),ROUND((ROUND(((2600-$AI69)/$AH69)*$AJ69,2)+ROUND($AI69*9%,2))*'umowa o pracę'!$E$8,2),IF(AND($AH69+$AI69&gt;=2600,$AI69&gt;=2600),ROUND((ROUND(2600*9%,2))*'umowa o pracę'!$E$8,2),IF(AND($AH69+$AI69&gt;=2600,$AH69&gt;=2600,$AI69&lt;2600),ROUND((ROUND($AI69*9%,2)+ROUND(((2600-$AI69)/$AH69)*$AJ69,2))*'umowa o pracę'!$E$8,2),0)))),0)))&gt;$J69,$J69,IF(AND($AG69=1,$I69&gt;0),ROUND(IF($AH69+$AI69&gt;=2600,2600*'umowa o pracę'!$E$8,($AH69+$AI69)*'umowa o pracę'!$E$8),2)+IF($AI69=0,ROUND(IF($AH69&gt;2600,ROUND($AK69/$AH69*2600,2),$AK69)*'umowa o pracę'!$E$8,2),ROUND(IF($AH69&gt;2600,ROUND($AK69/$AH69*2600,2),$AK69)*'umowa o pracę'!$E$8,2)),ROUND(IF($AH69+$AI69&gt;=2600,2600*'umowa o pracę'!$E$8,($AH69+$AI69)*'umowa o pracę'!$E$8),2)-IF($AI69=0,ROUND(ROUND(IF($AH69&gt;2600,ROUND($AJ69/$AH69*2600,2),$AJ69),2)*'umowa o pracę'!$E$8,2),IF($AI69&gt;0,IF($AH69+$AI69&lt;2600,ROUND(ROUND($AJ69+ROUND($AI69*9%,2),2)*'umowa o pracę'!$E$8,2),IF(AND($AH69+$AI69&gt;=2600,$AI69&lt;2600,$AH69&lt;2600),ROUND((ROUND(((2600-$AI69)/$AH69)*$AJ69,2)+ROUND($AI69*9%,2))*'umowa o pracę'!$E$8,2),IF(AND($AH69+$AI69&gt;=2600,$AI69&gt;=2600),ROUND((ROUND(2600*9%,2))*'umowa o pracę'!$E$8,2),IF(AND($AH69+$AI69&gt;=2600,$AH69&gt;=2600,$AI69&lt;2600),ROUND((ROUND($AI69*9%,2)+ROUND(((2600-$AI69)/$AH69)*$AJ69,2))*'umowa o pracę'!$E$8,2),0)))),0))))&gt;$J69,$J69,IF(IF(AND($AG69=1,$I69&gt;0),ROUND(IF($AH69+$AI69&gt;=2600,2600*'umowa o pracę'!$E$8,($AH69+$AI69)*'umowa o pracę'!$E$8),2)+IF($AI69=0,ROUND(IF($AH69&gt;2600,ROUND($AK69/$AH69*2600,2),$AK69)*'umowa o pracę'!$E$8,2),ROUND(IF($AH69&gt;2600,ROUND($AK69/$AH69*2600,2),$AK69)*'umowa o pracę'!$E$8,2)),ROUND(IF($AH69+$AI69&gt;=2600,2600*'umowa o pracę'!$E$8,($AH69+$AI69)*'umowa o pracę'!$E$8),2)-IF($AI69=0,ROUND(ROUND(IF($AH69&gt;2600,ROUND($AJ69/$AH69*2600,2),$AJ69),2)*'umowa o pracę'!$E$8,2),IF($AI69&gt;0,IF($AH69+$AI69&lt;2600,ROUND(ROUND($AJ69+ROUND($AI69*9%,2),2)*'umowa o pracę'!$E$8,2),IF(AND($AH69+$AI69&gt;=2600,$AI69&lt;2600,$AH69&lt;2600),ROUND((ROUND(((2600-$AI69)/$AH69)*$AJ69,2)+ROUND($AI69*9%,2))*'umowa o pracę'!$E$8,2),IF(AND($AH69+$AI69&gt;=2600,$AI69&gt;=2600),ROUND((ROUND(2600*9%,2))*'umowa o pracę'!$E$8,2),IF(AND($AH69+$AI69&gt;=2600,$AH69&gt;=2600,$AI69&lt;2600),ROUND((ROUND($AI69*9%,2)+ROUND(((2600-$AI69)/$AH69)*$AJ69,2))*'umowa o pracę'!$E$8,2),0)))),0)))&gt;$J69,$J69,IF(AND($AG69=1,$I69&gt;0),ROUND(IF($AH69+$AI69&gt;=2600,2600*'umowa o pracę'!$E$8,($AH69+$AI69)*'umowa o pracę'!$E$8),2)+IF($AI69=0,ROUND(IF($AH69&gt;2600,ROUND($AK69/$AH69*2600,2),$AK69)*'umowa o pracę'!$E$8,2),ROUND(IF($AH69&gt;2600,ROUND($AK69/$AH69*2600,2),$AK69)*'umowa o pracę'!$E$8,2)),ROUND(IF($AH69+$AI69&gt;=2600,2600*'umowa o pracę'!$E$8,($AH69+$AI69)*'umowa o pracę'!$E$8),2)-IF(AND($AI69=0,I69&gt;0),ROUND(ROUND(IF($AH69&gt;2600,ROUND($AJ69/$AH69*2600,2),$AJ69),2)*'umowa o pracę'!$E$8,2),IF($AI69&gt;0,IF($AH69+$AI69&lt;2600,ROUND(ROUND($AJ69+ROUND($AI69*9%,2),2)*'umowa o pracę'!$E$8,2),IF(AND($AH69+$AI69&gt;=2600,$AI69&lt;2600,$AH69&lt;2600),ROUND((ROUND(((2600-$AI69)/$AH69)*$AJ69,2)+ROUND($AI69*9%,2))*'umowa o pracę'!$E$8,2),IF(AND($AH69+$AI69&gt;=2600,$AI69&gt;=2600),ROUND((ROUND(2600*9%,2))*'umowa o pracę'!$E$8,2),IF(AND($AH69+$AI69&gt;=2600,$AH69&gt;=2600,$AI69&lt;2600),ROUND((ROUND($AI69*9%,2)+ROUND(((2600-$AI69)/$AH69)*$AJ69,2))*'umowa o pracę'!$E$8,2),0)))),0)))))</f>
        <v>0</v>
      </c>
      <c r="AN69" s="32">
        <f>IF(IF(IF(AND($AG69=1,$I69&gt;0),ROUND(IF($AH69+$AI69&gt;=2800,2800*'umowa o pracę'!$E$8,($AH69+$AI69)*'umowa o pracę'!$E$8),2)+IF($AI69=0,ROUND(IF($AH69&gt;2800,ROUND($AK69/$AH69*2800,2),$AK69)*'umowa o pracę'!$E$8,2),ROUND(IF($AH69&gt;2800,ROUND($AK69/$AH69*2800,2),$AK69)*'umowa o pracę'!$E$8,2)),ROUND(IF($AH69+$AI69&gt;=2800,2800*'umowa o pracę'!$E$8,($AH69+$AI69)*'umowa o pracę'!$E$8),2)-IF($AI69=0,ROUND(ROUND(IF($AH69&gt;2800,ROUND($AJ69/$AH69*2800,2),$AJ69),2)*'umowa o pracę'!$E$8,2),IF($AI69&gt;0,IF($AH69+$AI69&lt;2800,ROUND(ROUND($AJ69+ROUND($AI69*9%,2),2)*'umowa o pracę'!$E$8,2),IF(AND($AH69+$AI69&gt;=2800,$AI69&lt;2800,$AH69&lt;2800),ROUND((ROUND(((2800-$AI69)/$AH69)*$AJ69,2)+ROUND($AI69*9%,2))*'umowa o pracę'!$E$8,2),IF(AND($AH69+$AI69&gt;=2800,$AI69&gt;=2800),ROUND((ROUND(2800*9%,2))*'umowa o pracę'!$E$8,2),IF(AND($AH69+$AI69&gt;=2800,$AH69&gt;=2800,$AI69&lt;2800),ROUND((ROUND($AI69*9%,2)+ROUND(((2800-$AI69)/$AH69)*$AJ69,2))*'umowa o pracę'!$E$8,2),0)))),0)))&gt;$J69,$J69,IF(AND($AG69=1,$I69&gt;0),ROUND(IF($AH69+$AI69&gt;=2800,2800*'umowa o pracę'!$E$8,($AH69+$AI69)*'umowa o pracę'!$E$8),2)+IF($AI69=0,ROUND(IF($AH69&gt;2800,ROUND($AK69/$AH69*2800,2),$AK69)*'umowa o pracę'!$E$8,2),ROUND(IF($AH69&gt;2800,ROUND($AK69/$AH69*2800,2),$AK69)*'umowa o pracę'!$E$8,2)),ROUND(IF($AH69+$AI69&gt;=2800,2800*'umowa o pracę'!$E$8,($AH69+$AI69)*'umowa o pracę'!$E$8),2)-IF($AI69=0,ROUND(ROUND(IF($AH69&gt;2800,ROUND($AJ69/$AH69*2800,2),$AJ69),2)*'umowa o pracę'!$E$8,2),IF($AI69&gt;0,IF($AH69+$AI69&lt;2800,ROUND(ROUND($AJ69+ROUND($AI69*9%,2),2)*'umowa o pracę'!$E$8,2),IF(AND($AH69+$AI69&gt;=2800,$AI69&lt;2800,$AH69&lt;2800),ROUND((ROUND(((2800-$AI69)/$AH69)*$AJ69,2)+ROUND($AI69*9%,2))*'umowa o pracę'!$E$8,2),IF(AND($AH69+$AI69&gt;=2800,$AI69&gt;=2800),ROUND((ROUND(2800*9%,2))*'umowa o pracę'!$E$8,2),IF(AND($AH69+$AI69&gt;=2800,$AH69&gt;=2800,$AI69&lt;2800),ROUND((ROUND($AI69*9%,2)+ROUND(((2800-$AI69)/$AH69)*$AJ69,2))*'umowa o pracę'!$E$8,2),0)))),0))))&gt;$J69,$J69,IF(IF(AND($AG69=1,$I69&gt;0),ROUND(IF($AH69+$AI69&gt;=2800,2800*'umowa o pracę'!$E$8,($AH69+$AI69)*'umowa o pracę'!$E$8),2)+IF($AI69=0,ROUND(IF($AH69&gt;2800,ROUND($AK69/$AH69*2800,2),$AK69)*'umowa o pracę'!$E$8,2),ROUND(IF($AH69&gt;2800,ROUND($AK69/$AH69*2800,2),$AK69)*'umowa o pracę'!$E$8,2)),ROUND(IF($AH69+$AI69&gt;=2800,2800*'umowa o pracę'!$E$8,($AH69+$AI69)*'umowa o pracę'!$E$8),2)-IF($AI69=0,ROUND(ROUND(IF($AH69&gt;2800,ROUND($AJ69/$AH69*2800,2),$AJ69),2)*'umowa o pracę'!$E$8,2),IF($AI69&gt;0,IF($AH69+$AI69&lt;2800,ROUND(ROUND($AJ69+ROUND($AI69*9%,2),2)*'umowa o pracę'!$E$8,2),IF(AND($AH69+$AI69&gt;=2800,$AI69&lt;2800,$AH69&lt;2800),ROUND((ROUND(((2800-$AI69)/$AH69)*$AJ69,2)+ROUND($AI69*9%,2))*'umowa o pracę'!$E$8,2),IF(AND($AH69+$AI69&gt;=2800,$AI69&gt;=2800),ROUND((ROUND(2800*9%,2))*'umowa o pracę'!$E$8,2),IF(AND($AH69+$AI69&gt;=2800,$AH69&gt;=2800,$AI69&lt;2800),ROUND((ROUND($AI69*9%,2)+ROUND(((2800-$AI69)/$AH69)*$AJ69,2))*'umowa o pracę'!$E$8,2),0)))),0)))&gt;$J69,$J69,IF(AND($AG69=1,$I69&gt;0),ROUND(IF($AH69+$AI69&gt;=2800,2800*'umowa o pracę'!$E$8,($AH69+$AI69)*'umowa o pracę'!$E$8),2)+IF($AI69=0,ROUND(IF($AH69&gt;2800,ROUND($AK69/$AH69*2800,2),$AK69)*'umowa o pracę'!$E$8,2),ROUND(IF($AH69&gt;2800,ROUND($AK69/$AH69*2800,2),$AK69)*'umowa o pracę'!$E$8,2)),ROUND(IF($AH69+$AI69&gt;=2800,2800*'umowa o pracę'!$E$8,($AH69+$AI69)*'umowa o pracę'!$E$8),2)-IF(AND($AI69=0,I69&gt;0),ROUND(ROUND(IF($AH69&gt;2800,ROUND($AJ69/$AH69*2800,2),$AJ69),2)*'umowa o pracę'!$E$8,2),IF($AI69&gt;0,IF($AH69+$AI69&lt;2800,ROUND(ROUND($AJ69+ROUND($AI69*9%,2),2)*'umowa o pracę'!$E$8,2),IF(AND($AH69+$AI69&gt;=2800,$AI69&lt;2800,$AH69&lt;2800),ROUND((ROUND(((2800-$AI69)/$AH69)*$AJ69,2)+ROUND($AI69*9%,2))*'umowa o pracę'!$E$8,2),IF(AND($AH69+$AI69&gt;=2800,$AI69&gt;=2800),ROUND((ROUND(2800*9%,2))*'umowa o pracę'!$E$8,2),IF(AND($AH69+$AI69&gt;=2800,$AH69&gt;=2800,$AI69&lt;2800),ROUND((ROUND($AI69*9%,2)+ROUND(((2800-$AI69)/$AH69)*$AJ69,2))*'umowa o pracę'!$E$8,2),0)))),0)))))</f>
        <v>0</v>
      </c>
      <c r="AO69" s="32">
        <f>IF('umowa o pracę'!$E$7=2020,IF(IF($AG69=1,IF($AI69=0,ROUND(IF($AH69&gt;2600,ROUND($AJ69/$AH69*2600,2),$AJ69)*'umowa o pracę'!$E$8,2),IF($AH69+$AI69&lt;2600,ROUND(ROUND($AJ69+ROUND($AI69*9%,2),2)*'umowa o pracę'!$E$8,2),IF(AND($AH69+$AI69&gt;=2600,$AH69&lt;2600),ROUND((ROUND($AJ69+ROUND((2600-$AH69)*9%,2),2))*'umowa o pracę'!$E$8,2),IF(AND($AH69+$AI69&gt;=2600,$AH69&gt;=2600),ROUND(ROUND($AJ69/$AH69*2600,2)*'umowa o pracę'!$E$8,2),0)))),0)&gt;$H69,$H69,IF($AG69=1,IF($AI69=0,ROUND(IF($AH69&gt;2600,ROUND($AJ69/$AH69*2600,2),$AJ69)*'umowa o pracę'!$E$8,2),IF($AH69+$AI69&lt;2600,ROUND(ROUND($AJ69+ROUND($AI69*9%,2),2)*'umowa o pracę'!$E$8,2),IF(AND($AH69+$AI69&gt;=2600,$AH69&lt;2600),ROUND((ROUND($AJ69+ROUND((2600-$AH69)*9%,2),2))*'umowa o pracę'!$E$8,2),IF(AND($AH69+$AI69&gt;=2600,$AH69&gt;=2600),ROUND(ROUND($AJ69/$AH69*2600,2)*'umowa o pracę'!$E$8,2),0)))),0)),IF('umowa o pracę'!$E$7=2021,IF(IF($AG69=1,IF($AI69=0,ROUND(IF($AH69&gt;2800,ROUND($AJ69/$AH69*2800,2),$AJ69)*'umowa o pracę'!$E$8,2),IF($AH69+$AI69&lt;2800,ROUND(ROUND($AJ69+ROUND($AI69*9%,2),2)*'umowa o pracę'!$E$8,2),IF(AND($AH69+$AI69&gt;=2800,$AH69&lt;2800),ROUND((ROUND($AJ69+ROUND((2800-$AH69)*9%,2),2))*'umowa o pracę'!$E$8,2),IF(AND($AH69+$AI69&gt;=2800,$AH69&gt;=2800),ROUND(ROUND($AJ69/$AH69*2800,2)*'umowa o pracę'!$E$8,2),0)))),0)&gt;$H69,$H69,IF($AG69=1,IF($AI69=0,ROUND(IF($AH69&gt;2800,ROUND($AJ69/$AH69*2800,2),$AJ69)*'umowa o pracę'!$E$8,2),IF($AH69+$AI69&lt;2800,ROUND(ROUND($AJ69+ROUND($AI69*9%,2),2)*'umowa o pracę'!$E$8,2),IF(AND($AH69+$AI69&gt;=2800,$AH69&lt;2800),ROUND((ROUND($AJ69+ROUND((2800-$AH69)*9%,2),2))*'umowa o pracę'!$E$8,2),IF(AND($AH69+$AI69&gt;=2800,$AH69&gt;=2800),ROUND(ROUND($AJ69/$AH69*2800,2)*'umowa o pracę'!$E$8,2),0)))),0)),0))</f>
        <v>0</v>
      </c>
      <c r="AP69" s="32">
        <f>IF('umowa o pracę'!$E$7=2020,IF(IF($AG69=1,IF($AI69=0,ROUND(IF($AH69&gt;2600,ROUND($AK69/$AH69*2600,2),$AK69)*'umowa o pracę'!$E$8,2),ROUND(IF($AH69&gt;2600,ROUND($AK69/$AH69*2600,2),$AK69)*'umowa o pracę'!$E$8,2)),0)&gt;$I69,$I69,IF($AG69=1,IF($AI69=0,ROUND(IF($AH69&gt;2600,ROUND($AK69/$AH69*2600,2),$AK69)*'umowa o pracę'!$E$8,2),ROUND(IF($AH69&gt;2600,ROUND($AK69/$AH69*2600,2),$AK69)*'umowa o pracę'!$E$8,2)),0)),IF('umowa o pracę'!$E$7=2021,IF(IF($AG69=1,IF($AI69=0,ROUND(IF($AH69&gt;2800,ROUND($AK69/$AH69*2800,2),$AK69)*'umowa o pracę'!$E$8,2),ROUND(IF($AH69&gt;2800,ROUND($AK69/$AH69*2800,2),$AK69)*'umowa o pracę'!$E$8,2)),0)&gt;$I69,$I69,IF($AG69=1,IF($AI69=0,ROUND(IF($AH69&gt;2800,ROUND($AK69/$AH69*2800,2),$AK69)*'umowa o pracę'!$E$8,2),ROUND(IF($AH69&gt;2800,ROUND($AK69/$AH69*2800,2),$AK69)*'umowa o pracę'!$E$8,2)),0)),0))</f>
        <v>0</v>
      </c>
      <c r="AQ69" s="56">
        <f>IF('umowa o pracę'!$E$7=2020,$AM69,IF('umowa o pracę'!$E$7=2021,$AN69,0))</f>
        <v>0</v>
      </c>
      <c r="AR69" s="33">
        <f>IF('umowa o pracę'!$E$7=0,0,U69+AF69+AQ69)</f>
        <v>0</v>
      </c>
      <c r="AS69" s="19"/>
      <c r="AT69" s="19"/>
      <c r="AU69" s="19"/>
      <c r="AV69" s="19"/>
      <c r="AW69" s="19"/>
      <c r="AX69" s="19">
        <f t="shared" si="2"/>
        <v>10</v>
      </c>
      <c r="AY69" s="19"/>
      <c r="AZ69" s="234">
        <f t="shared" si="3"/>
        <v>0</v>
      </c>
      <c r="BA69" s="234">
        <f t="shared" si="4"/>
        <v>0</v>
      </c>
      <c r="BB69" s="234">
        <f t="shared" si="5"/>
        <v>0</v>
      </c>
      <c r="BC69" s="234">
        <f t="shared" si="6"/>
        <v>0</v>
      </c>
      <c r="BD69" s="234">
        <f t="shared" si="7"/>
        <v>0</v>
      </c>
      <c r="BE69" s="234">
        <f t="shared" si="8"/>
        <v>0</v>
      </c>
      <c r="BF69" s="234">
        <f t="shared" si="9"/>
        <v>0</v>
      </c>
      <c r="BG69" s="234">
        <f t="shared" si="10"/>
        <v>0</v>
      </c>
      <c r="BH69" s="234">
        <f t="shared" si="11"/>
        <v>0</v>
      </c>
      <c r="BI69" s="238">
        <f t="shared" si="12"/>
        <v>0</v>
      </c>
      <c r="BJ69" s="236"/>
      <c r="BK69" s="236"/>
      <c r="BL69" s="237"/>
    </row>
    <row r="70" spans="1:64" ht="15.75" customHeight="1" x14ac:dyDescent="0.25">
      <c r="A70" s="129">
        <v>59</v>
      </c>
      <c r="B70" s="57"/>
      <c r="C70" s="57"/>
      <c r="D70" s="36"/>
      <c r="E70" s="36"/>
      <c r="F70" s="242"/>
      <c r="G70" s="37">
        <v>1</v>
      </c>
      <c r="H70" s="58">
        <v>0</v>
      </c>
      <c r="I70" s="59">
        <v>0</v>
      </c>
      <c r="J70" s="60">
        <v>0</v>
      </c>
      <c r="K70" s="52">
        <v>1</v>
      </c>
      <c r="L70" s="39">
        <v>0</v>
      </c>
      <c r="M70" s="39">
        <v>0</v>
      </c>
      <c r="N70" s="39">
        <v>0</v>
      </c>
      <c r="O70" s="39">
        <v>0</v>
      </c>
      <c r="P70" s="35">
        <f>IF('umowa o pracę'!$E$7=2020,ROUND(IF($L70&gt;=2600,2600*'umowa o pracę'!$E$8,$L70*'umowa o pracę'!$E$8),2),IF('umowa o pracę'!$E$7=2021,ROUND(IF($L70&gt;=2800,2800*'umowa o pracę'!$E$8,$L70*'umowa o pracę'!$E$8),2),0))</f>
        <v>0</v>
      </c>
      <c r="Q70" s="252">
        <f>IF(IF(IF(AND($K70=1,$I70&gt;0),ROUND(IF($L70+$M70&gt;=2600,2600*'umowa o pracę'!$E$8,($L70+$M70)*'umowa o pracę'!$E$8),2)+IF($M70=0,ROUND(IF($L70&gt;2600,ROUND($O70/$L70*2600,2),$O70)*'umowa o pracę'!$E$8,2),ROUND(IF($L70&gt;2600,ROUND($O70/$L70*2600,2),$O70)*'umowa o pracę'!$E$8,2)),ROUND(IF($L70+$M70&gt;=2600,2600*'umowa o pracę'!$E$8,($L70+$M70)*'umowa o pracę'!$E$8),2)-IF($M70=0,ROUND(ROUND(IF($L70&gt;2600,ROUND($N70/$L70*2600,2),$N70),2)*'umowa o pracę'!$E$8,2),IF($M70&gt;0,IF($L70+$M70&lt;2600,ROUND(ROUND($N70+ROUND($M70*9%,2),2)*'umowa o pracę'!$E$8,2),IF(AND($L70+$M70&gt;=2600,$M70&lt;2600,$L70&lt;2600),ROUND((ROUND(((2600-$M70)/$L70)*$N70,2)+ROUND($M70*9%,2))*'umowa o pracę'!$E$8,2),IF(AND($L70+$M70&gt;=2600,$M70&gt;=2600),ROUND((ROUND(2600*9%,2))*'umowa o pracę'!$E$8,2),IF(AND($L70+$M70&gt;=2600,$L70&gt;=2600,$M70&lt;2600),ROUND((ROUND($M70*9%,2)+ROUND(((2600-$M70)/$L70)*$N70,2))*'umowa o pracę'!$E$8,2),0)))),0)))&gt;$J70,$J70,IF(AND($K70=1,$I70&gt;0),ROUND(IF($L70+$M70&gt;=2600,2600*'umowa o pracę'!$E$8,($L70+$M70)*'umowa o pracę'!$E$8),2)+IF($M70=0,ROUND(IF($L70&gt;2600,ROUND($O70/$L70*2600,2),$O70)*'umowa o pracę'!$E$8,2),ROUND(IF($L70&gt;2600,ROUND($O70/$L70*2600,2),$O70)*'umowa o pracę'!$E$8,2)),ROUND(IF($L70+$M70&gt;=2600,2600*'umowa o pracę'!$E$8,($L70+$M70)*'umowa o pracę'!$E$8),2)-IF($M70=0,ROUND(ROUND(IF($L70&gt;2600,ROUND($N70/$L70*2600,2),$N70),2)*'umowa o pracę'!$E$8,2),IF($M70&gt;0,IF($L70+$M70&lt;2600,ROUND(ROUND($N70+ROUND($M70*9%,2),2)*'umowa o pracę'!$E$8,2),IF(AND($L70+$M70&gt;=2600,$M70&lt;2600,$L70&lt;2600),ROUND((ROUND(((2600-$M70)/$L70)*$N70,2)+ROUND($M70*9%,2))*'umowa o pracę'!$E$8,2),IF(AND($L70+$M70&gt;=2600,$M70&gt;=2600),ROUND((ROUND(2600*9%,2))*'umowa o pracę'!$E$8,2),IF(AND($L70+$M70&gt;=2600,$L70&gt;=2600,$M70&lt;2600),ROUND((ROUND($M70*9%,2)+ROUND(((2600-$M70)/$L70)*$N70,2))*'umowa o pracę'!$E$8,2),0)))),0))))&gt;$J70,$J70,IF(IF(AND($K70=1,$I70&gt;0),ROUND(IF($L70+$M70&gt;=2600,2600*'umowa o pracę'!$E$8,($L70+$M70)*'umowa o pracę'!$E$8),2)+IF($M70=0,ROUND(IF($L70&gt;2600,ROUND($O70/$L70*2600,2),$O70)*'umowa o pracę'!$E$8,2),ROUND(IF($L70&gt;2600,ROUND($O70/$L70*2600,2),$O70)*'umowa o pracę'!$E$8,2)),ROUND(IF($L70+$M70&gt;=2600,2600*'umowa o pracę'!$E$8,($L70+$M70)*'umowa o pracę'!$E$8),2)-IF($M70=0,ROUND(ROUND(IF($L70&gt;2600,ROUND($N70/$L70*2600,2),$N70),2)*'umowa o pracę'!$E$8,2),IF($M70&gt;0,IF($L70+$M70&lt;2600,ROUND(ROUND($N70+ROUND($M70*9%,2),2)*'umowa o pracę'!$E$8,2),IF(AND($L70+$M70&gt;=2600,$M70&lt;2600,$L70&lt;2600),ROUND((ROUND(((2600-$M70)/$L70)*$N70,2)+ROUND($M70*9%,2))*'umowa o pracę'!$E$8,2),IF(AND($L70+$M70&gt;=2600,$M70&gt;=2600),ROUND((ROUND(2600*9%,2))*'umowa o pracę'!$E$8,2),IF(AND($L70+$M70&gt;=2600,$L70&gt;=2600,$M70&lt;2600),ROUND((ROUND($M70*9%,2)+ROUND(((2600-$M70)/$L70)*$N70,2))*'umowa o pracę'!$E$8,2),0)))),0)))&gt;$J70,$J70,IF(AND($K70=1,$I70&gt;0),ROUND(IF($L70+$M70&gt;=2600,2600*'umowa o pracę'!$E$8,($L70+$M70)*'umowa o pracę'!$E$8),2)+IF($M70=0,ROUND(IF($L70&gt;2600,ROUND($O70/$L70*2600,2),$O70)*'umowa o pracę'!$E$8,2),ROUND(IF($L70&gt;2600,ROUND($O70/$L70*2600,2),$O70)*'umowa o pracę'!$E$8,2)),ROUND(IF($L70+$M70&gt;=2600,2600*'umowa o pracę'!$E$8,($L70+$M70)*'umowa o pracę'!$E$8),2)-IF(AND($M70=0,I70&gt;0),ROUND(ROUND(IF($L70&gt;2600,ROUND($N70/$L70*2600,2),$N70),2)*'umowa o pracę'!$E$8,2),IF($M70&gt;0,IF($L70+$M70&lt;2600,ROUND(ROUND($N70+ROUND($M70*9%,2),2)*'umowa o pracę'!$E$8,2),IF(AND($L70+$M70&gt;=2600,$M70&lt;2600,$L70&lt;2600),ROUND((ROUND(((2600-$M70)/$L70)*$N70,2)+ROUND($M70*9%,2))*'umowa o pracę'!$E$8,2),IF(AND($L70+$M70&gt;=2600,$M70&gt;=2600),ROUND((ROUND(2600*9%,2))*'umowa o pracę'!$E$8,2),IF(AND($L70+$M70&gt;=2600,$L70&gt;=2600,$M70&lt;2600),ROUND((ROUND($M70*9%,2)+ROUND(((2600-$M70)/$L70)*$N70,2))*'umowa o pracę'!$E$8,2),0)))),0)))))</f>
        <v>0</v>
      </c>
      <c r="R70" s="252">
        <f>IF(IF(IF(AND($K70=1,$I70&gt;0),ROUND(IF($L70+$M70&gt;=2800,2800*'umowa o pracę'!$E$8,($L70+$M70)*'umowa o pracę'!$E$8),2)+IF($M70=0,ROUND(IF($L70&gt;2800,ROUND($O70/$L70*2800,2),$O70)*'umowa o pracę'!$E$8,2),ROUND(IF($L70&gt;2800,ROUND($O70/$L70*2800,2),$O70)*'umowa o pracę'!$E$8,2)),ROUND(IF($L70+$M70&gt;=2800,2800*'umowa o pracę'!$E$8,($L70+$M70)*'umowa o pracę'!$E$8),2)-IF($M70=0,ROUND(ROUND(IF($L70&gt;2800,ROUND($N70/$L70*2800,2),$N70),2)*'umowa o pracę'!$E$8,2),IF($M70&gt;0,IF($L70+$M70&lt;2800,ROUND(ROUND($N70+ROUND($M70*9%,2),2)*'umowa o pracę'!$E$8,2),IF(AND($L70+$M70&gt;=2800,$M70&lt;2800,$L70&lt;2800),ROUND((ROUND(((2800-$M70)/$L70)*$N70,2)+ROUND($M70*9%,2))*'umowa o pracę'!$E$8,2),IF(AND($L70+$M70&gt;=2800,$M70&gt;=2800),ROUND((ROUND(2800*9%,2))*'umowa o pracę'!$E$8,2),IF(AND($L70+$M70&gt;=2800,$L70&gt;=2800,$M70&lt;2800),ROUND((ROUND($M70*9%,2)+ROUND(((2800-$M70)/$L70)*$N70,2))*'umowa o pracę'!$E$8,2),0)))),0)))&gt;$J70,$J70,IF(AND($K70=1,$I70&gt;0),ROUND(IF($L70+$M70&gt;=2800,2800*'umowa o pracę'!$E$8,($L70+$M70)*'umowa o pracę'!$E$8),2)+IF($M70=0,ROUND(IF($L70&gt;2800,ROUND($O70/$L70*2800,2),$O70)*'umowa o pracę'!$E$8,2),ROUND(IF($L70&gt;2800,ROUND($O70/$L70*2800,2),$O70)*'umowa o pracę'!$E$8,2)),ROUND(IF($L70+$M70&gt;=2800,2800*'umowa o pracę'!$E$8,($L70+$M70)*'umowa o pracę'!$E$8),2)-IF($M70=0,ROUND(ROUND(IF($L70&gt;2800,ROUND($N70/$L70*2800,2),$N70),2)*'umowa o pracę'!$E$8,2),IF($M70&gt;0,IF($L70+$M70&lt;2800,ROUND(ROUND($N70+ROUND($M70*9%,2),2)*'umowa o pracę'!$E$8,2),IF(AND($L70+$M70&gt;=2800,$M70&lt;2800,$L70&lt;2800),ROUND((ROUND(((2800-$M70)/$L70)*$N70,2)+ROUND($M70*9%,2))*'umowa o pracę'!$E$8,2),IF(AND($L70+$M70&gt;=2800,$M70&gt;=2800),ROUND((ROUND(2800*9%,2))*'umowa o pracę'!$E$8,2),IF(AND($L70+$M70&gt;=2800,$L70&gt;=2800,$M70&lt;2800),ROUND((ROUND($M70*9%,2)+ROUND(((2800-$M70)/$L70)*$N70,2))*'umowa o pracę'!$E$8,2),0)))),0))))&gt;$J70,$J70,IF(IF(AND($K70=1,$I70&gt;0),ROUND(IF($L70+$M70&gt;=2800,2800*'umowa o pracę'!$E$8,($L70+$M70)*'umowa o pracę'!$E$8),2)+IF($M70=0,ROUND(IF($L70&gt;2800,ROUND($O70/$L70*2800,2),$O70)*'umowa o pracę'!$E$8,2),ROUND(IF($L70&gt;2800,ROUND($O70/$L70*2800,2),$O70)*'umowa o pracę'!$E$8,2)),ROUND(IF($L70+$M70&gt;=2800,2800*'umowa o pracę'!$E$8,($L70+$M70)*'umowa o pracę'!$E$8),2)-IF($M70=0,ROUND(ROUND(IF($L70&gt;2800,ROUND($N70/$L70*2800,2),$N70),2)*'umowa o pracę'!$E$8,2),IF($M70&gt;0,IF($L70+$M70&lt;2800,ROUND(ROUND($N70+ROUND($M70*9%,2),2)*'umowa o pracę'!$E$8,2),IF(AND($L70+$M70&gt;=2800,$M70&lt;2800,$L70&lt;2800),ROUND((ROUND(((2800-$M70)/$L70)*$N70,2)+ROUND($M70*9%,2))*'umowa o pracę'!$E$8,2),IF(AND($L70+$M70&gt;=2800,$M70&gt;=2800),ROUND((ROUND(2800*9%,2))*'umowa o pracę'!$E$8,2),IF(AND($L70+$M70&gt;=2800,$L70&gt;=2800,$M70&lt;2800),ROUND((ROUND($M70*9%,2)+ROUND(((2800-$M70)/$L70)*$N70,2))*'umowa o pracę'!$E$8,2),0)))),0)))&gt;$J70,$J70,IF(AND($K70=1,$I70&gt;0),ROUND(IF($L70+$M70&gt;=2800,2800*'umowa o pracę'!$E$8,($L70+$M70)*'umowa o pracę'!$E$8),2)+IF($M70=0,ROUND(IF($L70&gt;2800,ROUND($O70/$L70*2800,2),$O70)*'umowa o pracę'!$E$8,2),ROUND(IF($L70&gt;2800,ROUND($O70/$L70*2800,2),$O70)*'umowa o pracę'!$E$8,2)),ROUND(IF($L70+$M70&gt;=2800,2800*'umowa o pracę'!$E$8,($L70+$M70)*'umowa o pracę'!$E$8),2)-IF(AND($M70=0,I70&gt;0),ROUND(ROUND(IF($L70&gt;2800,ROUND($N70/$L70*2800,2),$N70),2)*'umowa o pracę'!$E$8,2),IF($M70&gt;0,IF($L70+$M70&lt;2800,ROUND(ROUND($N70+ROUND($M70*9%,2),2)*'umowa o pracę'!$E$8,2),IF(AND($L70+$M70&gt;=2800,$M70&lt;2800,$L70&lt;2800),ROUND((ROUND(((2800-$M70)/$L70)*$N70,2)+ROUND($M70*9%,2))*'umowa o pracę'!$E$8,2),IF(AND($L70+$M70&gt;=2800,$M70&gt;=2800),ROUND((ROUND(2800*9%,2))*'umowa o pracę'!$E$8,2),IF(AND($L70+$M70&gt;=2800,$L70&gt;=2800,$M70&lt;2800),ROUND((ROUND($M70*9%,2)+ROUND(((2800-$M70)/$L70)*$N70,2))*'umowa o pracę'!$E$8,2),0)))),0)))))</f>
        <v>0</v>
      </c>
      <c r="S70" s="32">
        <f>IF('umowa o pracę'!$E$7=2020,IF(IF($K70=1,IF($M70=0,ROUND(IF($L70&gt;2600,ROUND($N70/$L70*2600,2),$N70)*'umowa o pracę'!$E$8,2),IF($L70+$M70&lt;2600,ROUND(ROUND($N70+ROUND($M70*9%,2),2)*'umowa o pracę'!$E$8,2),IF(AND($L70+$M70&gt;=2600,$L70&lt;2600),ROUND((ROUND($N70+ROUND((2600-$L70)*9%,2),2))*'umowa o pracę'!$E$8,2),IF(AND($L70+$M70&gt;=2600,$L70&gt;=2600),ROUND(ROUND($N70/$L70*2600,2)*'umowa o pracę'!$E$8,2),0)))),0)&gt;$H70,$H70,IF($K70=1,IF($M70=0,ROUND(IF($L70&gt;2600,ROUND($N70/$L70*2600,2),$N70)*'umowa o pracę'!$E$8,2),IF($L70+$M70&lt;2600,ROUND(ROUND($N70+ROUND($M70*9%,2),2)*'umowa o pracę'!$E$8,2),IF(AND($L70+$M70&gt;=2600,$L70&lt;2600),ROUND((ROUND($N70+ROUND((2600-$L70)*9%,2),2))*'umowa o pracę'!$E$8,2),IF(AND($L70+$M70&gt;=2600,$L70&gt;=2600),ROUND(ROUND($N70/$L70*2600,2)*'umowa o pracę'!$E$8,2),0)))),0)),IF('umowa o pracę'!$E$7=2021,IF(IF($K70=1,IF($M70=0,ROUND(IF($L70&gt;2800,ROUND($N70/$L70*2800,2),$N70)*'umowa o pracę'!$E$8,2),IF($L70+$M70&lt;2800,ROUND(ROUND($N70+ROUND($M70*9%,2),2)*'umowa o pracę'!$E$8,2),IF(AND($L70+$M70&gt;=2800,$L70&lt;2800),ROUND((ROUND($N70+ROUND((2800-$L70)*9%,2),2))*'umowa o pracę'!$E$8,2),IF(AND($L70+$M70&gt;=2800,$L70&gt;=2800),ROUND(ROUND($N70/$L70*2800,2)*'umowa o pracę'!$E$8,2),0)))),0)&gt;$H70,$H70,IF($K70=1,IF($M70=0,ROUND(IF($L70&gt;2800,ROUND($N70/$L70*2800,2),$N70)*'umowa o pracę'!$E$8,2),IF($L70+$M70&lt;2800,ROUND(ROUND($N70+ROUND($M70*9%,2),2)*'umowa o pracę'!$E$8,2),IF(AND($L70+$M70&gt;=2800,$L70&lt;2800),ROUND((ROUND($N70+ROUND((2800-$L70)*9%,2),2))*'umowa o pracę'!$E$8,2),IF(AND($L70+$M70&gt;=2800,$L70&gt;=2800),ROUND(ROUND($N70/$L70*2800,2)*'umowa o pracę'!$E$8,2),0)))),0)),0))</f>
        <v>0</v>
      </c>
      <c r="T70" s="32">
        <f>IF('umowa o pracę'!$E$7=2020,IF(IF($K70=1,IF($M70=0,ROUND(IF($L70&gt;2600,ROUND($O70/$L70*2600,2),$O70)*'umowa o pracę'!$E$8,2),ROUND(IF($L70&gt;2600,ROUND($O70/$L70*2600,2),$O70)*'umowa o pracę'!$E$8,2)),0)&gt;$I70,$I70,IF($K70=1,IF($M70=0,ROUND(IF($L70&gt;2600,ROUND($O70/$L70*2600,2),$O70)*'umowa o pracę'!$E$8,2),ROUND(IF($L70&gt;2600,ROUND($O70/$L70*2600,2),$O70)*'umowa o pracę'!$E$8,2)),0)),IF('umowa o pracę'!$E$7=2021,IF(IF($K70=1,IF($M70=0,ROUND(IF($L70&gt;2800,ROUND($O70/$L70*2800,2),$O70)*'umowa o pracę'!$E$8,2),ROUND(IF($L70&gt;2800,ROUND($O70/$L70*2800,2),$O70)*'umowa o pracę'!$E$8,2)),0)&gt;$I70,$I70,IF($K70=1,IF($M70=0,ROUND(IF($L70&gt;2800,ROUND($O70/$L70*2800,2),$O70)*'umowa o pracę'!$E$8,2),ROUND(IF($L70&gt;2800,ROUND($O70/$L70*2800,2),$O70)*'umowa o pracę'!$E$8,2)),0)),0))</f>
        <v>0</v>
      </c>
      <c r="U70" s="51">
        <f>IF('umowa o pracę'!$E$7=2020,$Q70,IF('umowa o pracę'!$E$7=2021,$R70,0))</f>
        <v>0</v>
      </c>
      <c r="V70" s="53">
        <f t="shared" si="0"/>
        <v>1</v>
      </c>
      <c r="W70" s="54">
        <f>IF('umowa o pracę'!$E$6&lt;2,0,$L70)</f>
        <v>0</v>
      </c>
      <c r="X70" s="54">
        <f>IF('umowa o pracę'!$E$6&lt;2,0,$M70)</f>
        <v>0</v>
      </c>
      <c r="Y70" s="55">
        <f>IF('umowa o pracę'!$E$6&lt;2,0,$N70)</f>
        <v>0</v>
      </c>
      <c r="Z70" s="55">
        <f>IF('umowa o pracę'!$E$6&lt;2,0,$O70)</f>
        <v>0</v>
      </c>
      <c r="AA70" s="32">
        <f>IF('umowa o pracę'!$E$7=2020,ROUND(IF($W70&gt;=2600,2600*'umowa o pracę'!$E$8,$W70*'umowa o pracę'!$E$8),2),IF('umowa o pracę'!$E$7=2021,ROUND(IF($W70&gt;=2800,2800*'umowa o pracę'!$E$8,$W70*'umowa o pracę'!$E$8),2),0))</f>
        <v>0</v>
      </c>
      <c r="AB70" s="32">
        <f>IF(IF(IF(AND($V70=1,$I70&gt;0),ROUND(IF($W70+$X70&gt;=2600,2600*'umowa o pracę'!$E$8,($W70+$X70)*'umowa o pracę'!$E$8),2)+IF($X70=0,ROUND(IF($W70&gt;2600,ROUND($Z70/$W70*2600,2),$Z70)*'umowa o pracę'!$E$8,2),ROUND(IF($W70&gt;2600,ROUND($Z70/$W70*2600,2),$Z70)*'umowa o pracę'!$E$8,2)),ROUND(IF($W70+$X70&gt;=2600,2600*'umowa o pracę'!$E$8,($W70+$X70)*'umowa o pracę'!$E$8),2)-IF($X70=0,ROUND(ROUND(IF($W70&gt;2600,ROUND($Y70/$W70*2600,2),$Y70),2)*'umowa o pracę'!$E$8,2),IF($X70&gt;0,IF($W70+$X70&lt;2600,ROUND(ROUND($Y70+ROUND($X70*9%,2),2)*'umowa o pracę'!$E$8,2),IF(AND($W70+$X70&gt;=2600,$X70&lt;2600,$W70&lt;2600),ROUND((ROUND(((2600-$X70)/$W70)*$Y70,2)+ROUND($X70*9%,2))*'umowa o pracę'!$E$8,2),IF(AND($W70+$X70&gt;=2600,$X70&gt;=2600),ROUND((ROUND(2600*9%,2))*'umowa o pracę'!$E$8,2),IF(AND($W70+$X70&gt;=2600,$W70&gt;=2600,$X70&lt;2600),ROUND((ROUND($X70*9%,2)+ROUND(((2600-$X70)/$W70)*$Y70,2))*'umowa o pracę'!$E$8,2),0)))),0)))&gt;$J70,$J70,IF(AND($V70=1,$I70&gt;0),ROUND(IF($W70+$X70&gt;=2600,2600*'umowa o pracę'!$E$8,($W70+$X70)*'umowa o pracę'!$E$8),2)+IF($X70=0,ROUND(IF($W70&gt;2600,ROUND($Z70/$W70*2600,2),$Z70)*'umowa o pracę'!$E$8,2),ROUND(IF($W70&gt;2600,ROUND($Z70/$W70*2600,2),$Z70)*'umowa o pracę'!$E$8,2)),ROUND(IF($W70+$X70&gt;=2600,2600*'umowa o pracę'!$E$8,($W70+$X70)*'umowa o pracę'!$E$8),2)-IF($X70=0,ROUND(ROUND(IF($W70&gt;2600,ROUND($Y70/$W70*2600,2),$Y70),2)*'umowa o pracę'!$E$8,2),IF($X70&gt;0,IF($W70+$X70&lt;2600,ROUND(ROUND($Y70+ROUND($X70*9%,2),2)*'umowa o pracę'!$E$8,2),IF(AND($W70+$X70&gt;=2600,$X70&lt;2600,$W70&lt;2600),ROUND((ROUND(((2600-$X70)/$W70)*$Y70,2)+ROUND($X70*9%,2))*'umowa o pracę'!$E$8,2),IF(AND($W70+$X70&gt;=2600,$X70&gt;=2600),ROUND((ROUND(2600*9%,2))*'umowa o pracę'!$E$8,2),IF(AND($W70+$X70&gt;=2600,$W70&gt;=2600,$X70&lt;2600),ROUND((ROUND($X70*9%,2)+ROUND(((2600-$X70)/$W70)*$Y70,2))*'umowa o pracę'!$E$8,2),0)))),0))))&gt;$J70,$J70,IF(IF(AND($V70=1,$I70&gt;0),ROUND(IF($W70+$X70&gt;=2600,2600*'umowa o pracę'!$E$8,($W70+$X70)*'umowa o pracę'!$E$8),2)+IF($X70=0,ROUND(IF($W70&gt;2600,ROUND($Z70/$W70*2600,2),$Z70)*'umowa o pracę'!$E$8,2),ROUND(IF($W70&gt;2600,ROUND($Z70/$W70*2600,2),$Z70)*'umowa o pracę'!$E$8,2)),ROUND(IF($W70+$X70&gt;=2600,2600*'umowa o pracę'!$E$8,($W70+$X70)*'umowa o pracę'!$E$8),2)-IF($X70=0,ROUND(ROUND(IF($W70&gt;2600,ROUND($Y70/$W70*2600,2),$Y70),2)*'umowa o pracę'!$E$8,2),IF($X70&gt;0,IF($W70+$X70&lt;2600,ROUND(ROUND($Y70+ROUND($X70*9%,2),2)*'umowa o pracę'!$E$8,2),IF(AND($W70+$X70&gt;=2600,$X70&lt;2600,$W70&lt;2600),ROUND((ROUND(((2600-$X70)/$W70)*$Y70,2)+ROUND($X70*9%,2))*'umowa o pracę'!$E$8,2),IF(AND($W70+$X70&gt;=2600,$X70&gt;=2600),ROUND((ROUND(2600*9%,2))*'umowa o pracę'!$E$8,2),IF(AND($W70+$X70&gt;=2600,$W70&gt;=2600,$X70&lt;2600),ROUND((ROUND($X70*9%,2)+ROUND(((2600-$X70)/$W70)*$Y70,2))*'umowa o pracę'!$E$8,2),0)))),0)))&gt;$J70,$J70,IF(AND($V70=1,$I70&gt;0),ROUND(IF($W70+$X70&gt;=2600,2600*'umowa o pracę'!$E$8,($W70+$X70)*'umowa o pracę'!$E$8),2)+IF($X70=0,ROUND(IF($W70&gt;2600,ROUND($Z70/$W70*2600,2),$Z70)*'umowa o pracę'!$E$8,2),ROUND(IF($W70&gt;2600,ROUND($Z70/$W70*2600,2),$Z70)*'umowa o pracę'!$E$8,2)),ROUND(IF($W70+$X70&gt;=2600,2600*'umowa o pracę'!$E$8,($W70+$X70)*'umowa o pracę'!$E$8),2)-IF(AND($X70=0,I70&gt;0),ROUND(ROUND(IF($W70&gt;2600,ROUND($Y70/$W70*2600,2),$Y70),2)*'umowa o pracę'!$E$8,2),IF($X70&gt;0,IF($W70+$X70&lt;2600,ROUND(ROUND($Y70+ROUND($X70*9%,2),2)*'umowa o pracę'!$E$8,2),IF(AND($W70+$X70&gt;=2600,$X70&lt;2600,$W70&lt;2600),ROUND((ROUND(((2600-$X70)/$W70)*$Y70,2)+ROUND($X70*9%,2))*'umowa o pracę'!$E$8,2),IF(AND($W70+$X70&gt;=2600,$X70&gt;=2600),ROUND((ROUND(2600*9%,2))*'umowa o pracę'!$E$8,2),IF(AND($W70+$X70&gt;=2600,$W70&gt;=2600,$X70&lt;2600),ROUND((ROUND($X70*9%,2)+ROUND(((2600-$X70)/$W70)*$Y70,2))*'umowa o pracę'!$E$8,2),0)))),0)))))</f>
        <v>0</v>
      </c>
      <c r="AC70" s="32">
        <f>IF(IF(IF(AND($V70=1,$I70&gt;0),ROUND(IF($W70+$X70&gt;=2800,2800*'umowa o pracę'!$E$8,($W70+$X70)*'umowa o pracę'!$E$8),2)+IF($X70=0,ROUND(IF($W70&gt;2800,ROUND($Z70/$W70*2800,2),$Z70)*'umowa o pracę'!$E$8,2),ROUND(IF($W70&gt;2800,ROUND($Z70/$W70*2800,2),$Z70)*'umowa o pracę'!$E$8,2)),ROUND(IF($W70+$X70&gt;=2800,2800*'umowa o pracę'!$E$8,($W70+$X70)*'umowa o pracę'!$E$8),2)-IF($X70=0,ROUND(ROUND(IF($W70&gt;2800,ROUND($Y70/$W70*2800,2),$Y70),2)*'umowa o pracę'!$E$8,2),IF($X70&gt;0,IF($W70+$X70&lt;2800,ROUND(ROUND($Y70+ROUND($X70*9%,2),2)*'umowa o pracę'!$E$8,2),IF(AND($W70+$X70&gt;=2800,$X70&lt;2800,$W70&lt;2800),ROUND((ROUND(((2800-$X70)/$W70)*$Y70,2)+ROUND($X70*9%,2))*'umowa o pracę'!$E$8,2),IF(AND($W70+$X70&gt;=2800,$X70&gt;=2800),ROUND((ROUND(2800*9%,2))*'umowa o pracę'!$E$8,2),IF(AND($W70+$X70&gt;=2800,$W70&gt;=2800,$X70&lt;2800),ROUND((ROUND($X70*9%,2)+ROUND(((2800-$X70)/$W70)*$Y70,2))*'umowa o pracę'!$E$8,2),0)))),0)))&gt;$J70,$J70,IF(AND($V70=1,$I70&gt;0),ROUND(IF($W70+$X70&gt;=2800,2800*'umowa o pracę'!$E$8,($W70+$X70)*'umowa o pracę'!$E$8),2)+IF($X70=0,ROUND(IF($W70&gt;2800,ROUND($Z70/$W70*2800,2),$Z70)*'umowa o pracę'!$E$8,2),ROUND(IF($W70&gt;2800,ROUND($Z70/$W70*2800,2),$Z70)*'umowa o pracę'!$E$8,2)),ROUND(IF($W70+$X70&gt;=2800,2800*'umowa o pracę'!$E$8,($W70+$X70)*'umowa o pracę'!$E$8),2)-IF($X70=0,ROUND(ROUND(IF($W70&gt;2800,ROUND($Y70/$W70*2800,2),$Y70),2)*'umowa o pracę'!$E$8,2),IF($X70&gt;0,IF($W70+$X70&lt;2800,ROUND(ROUND($Y70+ROUND($X70*9%,2),2)*'umowa o pracę'!$E$8,2),IF(AND($W70+$X70&gt;=2800,$X70&lt;2800,$W70&lt;2800),ROUND((ROUND(((2800-$X70)/$W70)*$Y70,2)+ROUND($X70*9%,2))*'umowa o pracę'!$E$8,2),IF(AND($W70+$X70&gt;=2800,$X70&gt;=2800),ROUND((ROUND(2800*9%,2))*'umowa o pracę'!$E$8,2),IF(AND($W70+$X70&gt;=2800,$W70&gt;=2800,$X70&lt;2800),ROUND((ROUND($X70*9%,2)+ROUND(((2800-$X70)/$W70)*$Y70,2))*'umowa o pracę'!$E$8,2),0)))),0))))&gt;$J70,$J70,IF(IF(AND($V70=1,$I70&gt;0),ROUND(IF($W70+$X70&gt;=2800,2800*'umowa o pracę'!$E$8,($W70+$X70)*'umowa o pracę'!$E$8),2)+IF($X70=0,ROUND(IF($W70&gt;2800,ROUND($Z70/$W70*2800,2),$Z70)*'umowa o pracę'!$E$8,2),ROUND(IF($W70&gt;2800,ROUND($Z70/$W70*2800,2),$Z70)*'umowa o pracę'!$E$8,2)),ROUND(IF($W70+$X70&gt;=2800,2800*'umowa o pracę'!$E$8,($W70+$X70)*'umowa o pracę'!$E$8),2)-IF($X70=0,ROUND(ROUND(IF($W70&gt;2800,ROUND($Y70/$W70*2800,2),$Y70),2)*'umowa o pracę'!$E$8,2),IF($X70&gt;0,IF($W70+$X70&lt;2800,ROUND(ROUND($Y70+ROUND($X70*9%,2),2)*'umowa o pracę'!$E$8,2),IF(AND($W70+$X70&gt;=2800,$X70&lt;2800,$W70&lt;2800),ROUND((ROUND(((2800-$X70)/$W70)*$Y70,2)+ROUND($X70*9%,2))*'umowa o pracę'!$E$8,2),IF(AND($W70+$X70&gt;=2800,$X70&gt;=2800),ROUND((ROUND(2800*9%,2))*'umowa o pracę'!$E$8,2),IF(AND($W70+$X70&gt;=2800,$W70&gt;=2800,$X70&lt;2800),ROUND((ROUND($X70*9%,2)+ROUND(((2800-$X70)/$W70)*$Y70,2))*'umowa o pracę'!$E$8,2),0)))),0)))&gt;$J70,$J70,IF(AND($V70=1,$I70&gt;0),ROUND(IF($W70+$X70&gt;=2800,2800*'umowa o pracę'!$E$8,($W70+$X70)*'umowa o pracę'!$E$8),2)+IF($X70=0,ROUND(IF($W70&gt;2800,ROUND($Z70/$W70*2800,2),$Z70)*'umowa o pracę'!$E$8,2),ROUND(IF($W70&gt;2800,ROUND($Z70/$W70*2800,2),$Z70)*'umowa o pracę'!$E$8,2)),ROUND(IF($W70+$X70&gt;=2800,2800*'umowa o pracę'!$E$8,($W70+$X70)*'umowa o pracę'!$E$8),2)-IF(AND($X70=0,I70&gt;0),ROUND(ROUND(IF($W70&gt;2800,ROUND($Y70/$W70*2800,2),$Y70),2)*'umowa o pracę'!$E$8,2),IF($X70&gt;0,IF($W70+$X70&lt;2800,ROUND(ROUND($Y70+ROUND($X70*9%,2),2)*'umowa o pracę'!$E$8,2),IF(AND($W70+$X70&gt;=2800,$X70&lt;2800,$W70&lt;2800),ROUND((ROUND(((2800-$X70)/$W70)*$Y70,2)+ROUND($X70*9%,2))*'umowa o pracę'!$E$8,2),IF(AND($W70+$X70&gt;=2800,$X70&gt;=2800),ROUND((ROUND(2800*9%,2))*'umowa o pracę'!$E$8,2),IF(AND($W70+$X70&gt;=2800,$W70&gt;=2800,$X70&lt;2800),ROUND((ROUND($X70*9%,2)+ROUND(((2800-$X70)/$W70)*$Y70,2))*'umowa o pracę'!$E$8,2),0)))),0)))))</f>
        <v>0</v>
      </c>
      <c r="AD70" s="32">
        <f>IF('umowa o pracę'!$E$7=2020,IF(IF($V70=1,IF($X70=0,ROUND(IF($W70&gt;2600,ROUND($Y70/$W70*2600,2),$Y70)*'umowa o pracę'!$E$8,2),IF($W70+$X70&lt;2600,ROUND(ROUND($Y70+ROUND($X70*9%,2),2)*'umowa o pracę'!$E$8,2),IF(AND($W70+$X70&gt;=2600,$W70&lt;2600),ROUND((ROUND($Y70+ROUND((2600-$W70)*9%,2),2))*'umowa o pracę'!$E$8,2),IF(AND($W70+$X70&gt;=2600,$W70&gt;=2600),ROUND(ROUND($Y70/$W70*2600,2)*'umowa o pracę'!$E$8,2),0)))),0)&gt;$H70,$H70,IF($V70=1,IF($X70=0,ROUND(IF($W70&gt;2600,ROUND($Y70/$W70*2600,2),$Y70)*'umowa o pracę'!$E$8,2),IF($W70+$X70&lt;2600,ROUND(ROUND($Y70+ROUND($X70*9%,2),2)*'umowa o pracę'!$E$8,2),IF(AND($W70+$X70&gt;=2600,$W70&lt;2600),ROUND((ROUND($Y70+ROUND((2600-$W70)*9%,2),2))*'umowa o pracę'!$E$8,2),IF(AND($W70+$X70&gt;=2600,$W70&gt;=2600),ROUND(ROUND($Y70/$W70*2600,2)*'umowa o pracę'!$E$8,2),0)))),0)),IF('umowa o pracę'!$E$7=2021,IF(IF($V70=1,IF($X70=0,ROUND(IF($W70&gt;2800,ROUND($Y70/$W70*2800,2),$Y70)*'umowa o pracę'!$E$8,2),IF($W70+$X70&lt;2800,ROUND(ROUND($Y70+ROUND($X70*9%,2),2)*'umowa o pracę'!$E$8,2),IF(AND($W70+$X70&gt;=2800,$W70&lt;2800),ROUND((ROUND($Y70+ROUND((2800-$W70)*9%,2),2))*'umowa o pracę'!$E$8,2),IF(AND($W70+$X70&gt;=2800,$W70&gt;=2800),ROUND(ROUND($Y70/$W70*2800,2)*'umowa o pracę'!$E$8,2),0)))),0)&gt;$H70,$H70,IF($V70=1,IF($X70=0,ROUND(IF($W70&gt;2800,ROUND($Y70/$W70*2800,2),$Y70)*'umowa o pracę'!$E$8,2),IF($W70+$X70&lt;2800,ROUND(ROUND($Y70+ROUND($X70*9%,2),2)*'umowa o pracę'!$E$8,2),IF(AND($W70+$X70&gt;=2800,$W70&lt;2800),ROUND((ROUND($Y70+ROUND((2800-$W70)*9%,2),2))*'umowa o pracę'!$E$8,2),IF(AND($W70+$X70&gt;=2800,$W70&gt;=2800),ROUND(ROUND($Y70/$W70*2800,2)*'umowa o pracę'!$E$8,2),0)))),0)),0))</f>
        <v>0</v>
      </c>
      <c r="AE70" s="32">
        <f>IF('umowa o pracę'!$E$7=2020,IF(IF($V70=1,IF($X70=0,ROUND(IF($W70&gt;2600,ROUND($Z70/$W70*2600,2),$Z70)*'umowa o pracę'!$E$8,2),ROUND(IF($W70&gt;2600,ROUND($Z70/$W70*2600,2),$Z70)*'umowa o pracę'!$E$8,2)),0)&gt;$I70,$I70,IF($V70=1,IF($X70=0,ROUND(IF($W70&gt;2600,ROUND($Z70/$W70*2600,2),$Z70)*'umowa o pracę'!$E$8,2),ROUND(IF($W70&gt;2600,ROUND($Z70/$W70*2600,2),$Z70)*'umowa o pracę'!$E$8,2)),0)),IF('umowa o pracę'!$E$7=2021,IF(IF($V70=1,IF($X70=0,ROUND(IF($W70&gt;2800,ROUND($Z70/$W70*2800,2),$Z70)*'umowa o pracę'!$E$8,2),ROUND(IF($W70&gt;2800,ROUND($Z70/$W70*2800,2),$Z70)*'umowa o pracę'!$E$8,2)),0)&gt;$I70,$I70,IF($V70=1,IF($X70=0,ROUND(IF($W70&gt;2800,ROUND($Z70/$W70*2800,2),$Z70)*'umowa o pracę'!$E$8,2),ROUND(IF($W70&gt;2800,ROUND($Z70/$W70*2800,2),$Z70)*'umowa o pracę'!$E$8,2)),0)),0))</f>
        <v>0</v>
      </c>
      <c r="AF70" s="56">
        <f>IF('umowa o pracę'!$E$7=2020,$AB70,IF('umowa o pracę'!$E$7=2021,$AC70,0))</f>
        <v>0</v>
      </c>
      <c r="AG70" s="53">
        <f t="shared" si="1"/>
        <v>1</v>
      </c>
      <c r="AH70" s="39">
        <f>IF('umowa o pracę'!$E$6&lt;3,0,$L70)</f>
        <v>0</v>
      </c>
      <c r="AI70" s="39">
        <f>IF('umowa o pracę'!$E$6&lt;3,0,$M70)</f>
        <v>0</v>
      </c>
      <c r="AJ70" s="55">
        <f>IF('umowa o pracę'!$E$6&lt;3,0,$N70)</f>
        <v>0</v>
      </c>
      <c r="AK70" s="55">
        <f>IF('umowa o pracę'!$E$6&lt;3,0,$O70)</f>
        <v>0</v>
      </c>
      <c r="AL70" s="32">
        <f>IF('umowa o pracę'!$E$7=2020,ROUND(IF($AH70&gt;=2600,2600*'umowa o pracę'!$E$8,$AH70*'umowa o pracę'!$E$8),2),IF('umowa o pracę'!$E$7=2021,ROUND(IF($AH70&gt;=2800,2800*'umowa o pracę'!$E$8,$AH70*'umowa o pracę'!$E$8),2),0))</f>
        <v>0</v>
      </c>
      <c r="AM70" s="32">
        <f>IF(IF(IF(AND($AG70=1,$I70&gt;0),ROUND(IF($AH70+$AI70&gt;=2600,2600*'umowa o pracę'!$E$8,($AH70+$AI70)*'umowa o pracę'!$E$8),2)+IF($AI70=0,ROUND(IF($AH70&gt;2600,ROUND($AK70/$AH70*2600,2),$AK70)*'umowa o pracę'!$E$8,2),ROUND(IF($AH70&gt;2600,ROUND($AK70/$AH70*2600,2),$AK70)*'umowa o pracę'!$E$8,2)),ROUND(IF($AH70+$AI70&gt;=2600,2600*'umowa o pracę'!$E$8,($AH70+$AI70)*'umowa o pracę'!$E$8),2)-IF($AI70=0,ROUND(ROUND(IF($AH70&gt;2600,ROUND($AJ70/$AH70*2600,2),$AJ70),2)*'umowa o pracę'!$E$8,2),IF($AI70&gt;0,IF($AH70+$AI70&lt;2600,ROUND(ROUND($AJ70+ROUND($AI70*9%,2),2)*'umowa o pracę'!$E$8,2),IF(AND($AH70+$AI70&gt;=2600,$AI70&lt;2600,$AH70&lt;2600),ROUND((ROUND(((2600-$AI70)/$AH70)*$AJ70,2)+ROUND($AI70*9%,2))*'umowa o pracę'!$E$8,2),IF(AND($AH70+$AI70&gt;=2600,$AI70&gt;=2600),ROUND((ROUND(2600*9%,2))*'umowa o pracę'!$E$8,2),IF(AND($AH70+$AI70&gt;=2600,$AH70&gt;=2600,$AI70&lt;2600),ROUND((ROUND($AI70*9%,2)+ROUND(((2600-$AI70)/$AH70)*$AJ70,2))*'umowa o pracę'!$E$8,2),0)))),0)))&gt;$J70,$J70,IF(AND($AG70=1,$I70&gt;0),ROUND(IF($AH70+$AI70&gt;=2600,2600*'umowa o pracę'!$E$8,($AH70+$AI70)*'umowa o pracę'!$E$8),2)+IF($AI70=0,ROUND(IF($AH70&gt;2600,ROUND($AK70/$AH70*2600,2),$AK70)*'umowa o pracę'!$E$8,2),ROUND(IF($AH70&gt;2600,ROUND($AK70/$AH70*2600,2),$AK70)*'umowa o pracę'!$E$8,2)),ROUND(IF($AH70+$AI70&gt;=2600,2600*'umowa o pracę'!$E$8,($AH70+$AI70)*'umowa o pracę'!$E$8),2)-IF($AI70=0,ROUND(ROUND(IF($AH70&gt;2600,ROUND($AJ70/$AH70*2600,2),$AJ70),2)*'umowa o pracę'!$E$8,2),IF($AI70&gt;0,IF($AH70+$AI70&lt;2600,ROUND(ROUND($AJ70+ROUND($AI70*9%,2),2)*'umowa o pracę'!$E$8,2),IF(AND($AH70+$AI70&gt;=2600,$AI70&lt;2600,$AH70&lt;2600),ROUND((ROUND(((2600-$AI70)/$AH70)*$AJ70,2)+ROUND($AI70*9%,2))*'umowa o pracę'!$E$8,2),IF(AND($AH70+$AI70&gt;=2600,$AI70&gt;=2600),ROUND((ROUND(2600*9%,2))*'umowa o pracę'!$E$8,2),IF(AND($AH70+$AI70&gt;=2600,$AH70&gt;=2600,$AI70&lt;2600),ROUND((ROUND($AI70*9%,2)+ROUND(((2600-$AI70)/$AH70)*$AJ70,2))*'umowa o pracę'!$E$8,2),0)))),0))))&gt;$J70,$J70,IF(IF(AND($AG70=1,$I70&gt;0),ROUND(IF($AH70+$AI70&gt;=2600,2600*'umowa o pracę'!$E$8,($AH70+$AI70)*'umowa o pracę'!$E$8),2)+IF($AI70=0,ROUND(IF($AH70&gt;2600,ROUND($AK70/$AH70*2600,2),$AK70)*'umowa o pracę'!$E$8,2),ROUND(IF($AH70&gt;2600,ROUND($AK70/$AH70*2600,2),$AK70)*'umowa o pracę'!$E$8,2)),ROUND(IF($AH70+$AI70&gt;=2600,2600*'umowa o pracę'!$E$8,($AH70+$AI70)*'umowa o pracę'!$E$8),2)-IF($AI70=0,ROUND(ROUND(IF($AH70&gt;2600,ROUND($AJ70/$AH70*2600,2),$AJ70),2)*'umowa o pracę'!$E$8,2),IF($AI70&gt;0,IF($AH70+$AI70&lt;2600,ROUND(ROUND($AJ70+ROUND($AI70*9%,2),2)*'umowa o pracę'!$E$8,2),IF(AND($AH70+$AI70&gt;=2600,$AI70&lt;2600,$AH70&lt;2600),ROUND((ROUND(((2600-$AI70)/$AH70)*$AJ70,2)+ROUND($AI70*9%,2))*'umowa o pracę'!$E$8,2),IF(AND($AH70+$AI70&gt;=2600,$AI70&gt;=2600),ROUND((ROUND(2600*9%,2))*'umowa o pracę'!$E$8,2),IF(AND($AH70+$AI70&gt;=2600,$AH70&gt;=2600,$AI70&lt;2600),ROUND((ROUND($AI70*9%,2)+ROUND(((2600-$AI70)/$AH70)*$AJ70,2))*'umowa o pracę'!$E$8,2),0)))),0)))&gt;$J70,$J70,IF(AND($AG70=1,$I70&gt;0),ROUND(IF($AH70+$AI70&gt;=2600,2600*'umowa o pracę'!$E$8,($AH70+$AI70)*'umowa o pracę'!$E$8),2)+IF($AI70=0,ROUND(IF($AH70&gt;2600,ROUND($AK70/$AH70*2600,2),$AK70)*'umowa o pracę'!$E$8,2),ROUND(IF($AH70&gt;2600,ROUND($AK70/$AH70*2600,2),$AK70)*'umowa o pracę'!$E$8,2)),ROUND(IF($AH70+$AI70&gt;=2600,2600*'umowa o pracę'!$E$8,($AH70+$AI70)*'umowa o pracę'!$E$8),2)-IF(AND($AI70=0,I70&gt;0),ROUND(ROUND(IF($AH70&gt;2600,ROUND($AJ70/$AH70*2600,2),$AJ70),2)*'umowa o pracę'!$E$8,2),IF($AI70&gt;0,IF($AH70+$AI70&lt;2600,ROUND(ROUND($AJ70+ROUND($AI70*9%,2),2)*'umowa o pracę'!$E$8,2),IF(AND($AH70+$AI70&gt;=2600,$AI70&lt;2600,$AH70&lt;2600),ROUND((ROUND(((2600-$AI70)/$AH70)*$AJ70,2)+ROUND($AI70*9%,2))*'umowa o pracę'!$E$8,2),IF(AND($AH70+$AI70&gt;=2600,$AI70&gt;=2600),ROUND((ROUND(2600*9%,2))*'umowa o pracę'!$E$8,2),IF(AND($AH70+$AI70&gt;=2600,$AH70&gt;=2600,$AI70&lt;2600),ROUND((ROUND($AI70*9%,2)+ROUND(((2600-$AI70)/$AH70)*$AJ70,2))*'umowa o pracę'!$E$8,2),0)))),0)))))</f>
        <v>0</v>
      </c>
      <c r="AN70" s="32">
        <f>IF(IF(IF(AND($AG70=1,$I70&gt;0),ROUND(IF($AH70+$AI70&gt;=2800,2800*'umowa o pracę'!$E$8,($AH70+$AI70)*'umowa o pracę'!$E$8),2)+IF($AI70=0,ROUND(IF($AH70&gt;2800,ROUND($AK70/$AH70*2800,2),$AK70)*'umowa o pracę'!$E$8,2),ROUND(IF($AH70&gt;2800,ROUND($AK70/$AH70*2800,2),$AK70)*'umowa o pracę'!$E$8,2)),ROUND(IF($AH70+$AI70&gt;=2800,2800*'umowa o pracę'!$E$8,($AH70+$AI70)*'umowa o pracę'!$E$8),2)-IF($AI70=0,ROUND(ROUND(IF($AH70&gt;2800,ROUND($AJ70/$AH70*2800,2),$AJ70),2)*'umowa o pracę'!$E$8,2),IF($AI70&gt;0,IF($AH70+$AI70&lt;2800,ROUND(ROUND($AJ70+ROUND($AI70*9%,2),2)*'umowa o pracę'!$E$8,2),IF(AND($AH70+$AI70&gt;=2800,$AI70&lt;2800,$AH70&lt;2800),ROUND((ROUND(((2800-$AI70)/$AH70)*$AJ70,2)+ROUND($AI70*9%,2))*'umowa o pracę'!$E$8,2),IF(AND($AH70+$AI70&gt;=2800,$AI70&gt;=2800),ROUND((ROUND(2800*9%,2))*'umowa o pracę'!$E$8,2),IF(AND($AH70+$AI70&gt;=2800,$AH70&gt;=2800,$AI70&lt;2800),ROUND((ROUND($AI70*9%,2)+ROUND(((2800-$AI70)/$AH70)*$AJ70,2))*'umowa o pracę'!$E$8,2),0)))),0)))&gt;$J70,$J70,IF(AND($AG70=1,$I70&gt;0),ROUND(IF($AH70+$AI70&gt;=2800,2800*'umowa o pracę'!$E$8,($AH70+$AI70)*'umowa o pracę'!$E$8),2)+IF($AI70=0,ROUND(IF($AH70&gt;2800,ROUND($AK70/$AH70*2800,2),$AK70)*'umowa o pracę'!$E$8,2),ROUND(IF($AH70&gt;2800,ROUND($AK70/$AH70*2800,2),$AK70)*'umowa o pracę'!$E$8,2)),ROUND(IF($AH70+$AI70&gt;=2800,2800*'umowa o pracę'!$E$8,($AH70+$AI70)*'umowa o pracę'!$E$8),2)-IF($AI70=0,ROUND(ROUND(IF($AH70&gt;2800,ROUND($AJ70/$AH70*2800,2),$AJ70),2)*'umowa o pracę'!$E$8,2),IF($AI70&gt;0,IF($AH70+$AI70&lt;2800,ROUND(ROUND($AJ70+ROUND($AI70*9%,2),2)*'umowa o pracę'!$E$8,2),IF(AND($AH70+$AI70&gt;=2800,$AI70&lt;2800,$AH70&lt;2800),ROUND((ROUND(((2800-$AI70)/$AH70)*$AJ70,2)+ROUND($AI70*9%,2))*'umowa o pracę'!$E$8,2),IF(AND($AH70+$AI70&gt;=2800,$AI70&gt;=2800),ROUND((ROUND(2800*9%,2))*'umowa o pracę'!$E$8,2),IF(AND($AH70+$AI70&gt;=2800,$AH70&gt;=2800,$AI70&lt;2800),ROUND((ROUND($AI70*9%,2)+ROUND(((2800-$AI70)/$AH70)*$AJ70,2))*'umowa o pracę'!$E$8,2),0)))),0))))&gt;$J70,$J70,IF(IF(AND($AG70=1,$I70&gt;0),ROUND(IF($AH70+$AI70&gt;=2800,2800*'umowa o pracę'!$E$8,($AH70+$AI70)*'umowa o pracę'!$E$8),2)+IF($AI70=0,ROUND(IF($AH70&gt;2800,ROUND($AK70/$AH70*2800,2),$AK70)*'umowa o pracę'!$E$8,2),ROUND(IF($AH70&gt;2800,ROUND($AK70/$AH70*2800,2),$AK70)*'umowa o pracę'!$E$8,2)),ROUND(IF($AH70+$AI70&gt;=2800,2800*'umowa o pracę'!$E$8,($AH70+$AI70)*'umowa o pracę'!$E$8),2)-IF($AI70=0,ROUND(ROUND(IF($AH70&gt;2800,ROUND($AJ70/$AH70*2800,2),$AJ70),2)*'umowa o pracę'!$E$8,2),IF($AI70&gt;0,IF($AH70+$AI70&lt;2800,ROUND(ROUND($AJ70+ROUND($AI70*9%,2),2)*'umowa o pracę'!$E$8,2),IF(AND($AH70+$AI70&gt;=2800,$AI70&lt;2800,$AH70&lt;2800),ROUND((ROUND(((2800-$AI70)/$AH70)*$AJ70,2)+ROUND($AI70*9%,2))*'umowa o pracę'!$E$8,2),IF(AND($AH70+$AI70&gt;=2800,$AI70&gt;=2800),ROUND((ROUND(2800*9%,2))*'umowa o pracę'!$E$8,2),IF(AND($AH70+$AI70&gt;=2800,$AH70&gt;=2800,$AI70&lt;2800),ROUND((ROUND($AI70*9%,2)+ROUND(((2800-$AI70)/$AH70)*$AJ70,2))*'umowa o pracę'!$E$8,2),0)))),0)))&gt;$J70,$J70,IF(AND($AG70=1,$I70&gt;0),ROUND(IF($AH70+$AI70&gt;=2800,2800*'umowa o pracę'!$E$8,($AH70+$AI70)*'umowa o pracę'!$E$8),2)+IF($AI70=0,ROUND(IF($AH70&gt;2800,ROUND($AK70/$AH70*2800,2),$AK70)*'umowa o pracę'!$E$8,2),ROUND(IF($AH70&gt;2800,ROUND($AK70/$AH70*2800,2),$AK70)*'umowa o pracę'!$E$8,2)),ROUND(IF($AH70+$AI70&gt;=2800,2800*'umowa o pracę'!$E$8,($AH70+$AI70)*'umowa o pracę'!$E$8),2)-IF(AND($AI70=0,I70&gt;0),ROUND(ROUND(IF($AH70&gt;2800,ROUND($AJ70/$AH70*2800,2),$AJ70),2)*'umowa o pracę'!$E$8,2),IF($AI70&gt;0,IF($AH70+$AI70&lt;2800,ROUND(ROUND($AJ70+ROUND($AI70*9%,2),2)*'umowa o pracę'!$E$8,2),IF(AND($AH70+$AI70&gt;=2800,$AI70&lt;2800,$AH70&lt;2800),ROUND((ROUND(((2800-$AI70)/$AH70)*$AJ70,2)+ROUND($AI70*9%,2))*'umowa o pracę'!$E$8,2),IF(AND($AH70+$AI70&gt;=2800,$AI70&gt;=2800),ROUND((ROUND(2800*9%,2))*'umowa o pracę'!$E$8,2),IF(AND($AH70+$AI70&gt;=2800,$AH70&gt;=2800,$AI70&lt;2800),ROUND((ROUND($AI70*9%,2)+ROUND(((2800-$AI70)/$AH70)*$AJ70,2))*'umowa o pracę'!$E$8,2),0)))),0)))))</f>
        <v>0</v>
      </c>
      <c r="AO70" s="32">
        <f>IF('umowa o pracę'!$E$7=2020,IF(IF($AG70=1,IF($AI70=0,ROUND(IF($AH70&gt;2600,ROUND($AJ70/$AH70*2600,2),$AJ70)*'umowa o pracę'!$E$8,2),IF($AH70+$AI70&lt;2600,ROUND(ROUND($AJ70+ROUND($AI70*9%,2),2)*'umowa o pracę'!$E$8,2),IF(AND($AH70+$AI70&gt;=2600,$AH70&lt;2600),ROUND((ROUND($AJ70+ROUND((2600-$AH70)*9%,2),2))*'umowa o pracę'!$E$8,2),IF(AND($AH70+$AI70&gt;=2600,$AH70&gt;=2600),ROUND(ROUND($AJ70/$AH70*2600,2)*'umowa o pracę'!$E$8,2),0)))),0)&gt;$H70,$H70,IF($AG70=1,IF($AI70=0,ROUND(IF($AH70&gt;2600,ROUND($AJ70/$AH70*2600,2),$AJ70)*'umowa o pracę'!$E$8,2),IF($AH70+$AI70&lt;2600,ROUND(ROUND($AJ70+ROUND($AI70*9%,2),2)*'umowa o pracę'!$E$8,2),IF(AND($AH70+$AI70&gt;=2600,$AH70&lt;2600),ROUND((ROUND($AJ70+ROUND((2600-$AH70)*9%,2),2))*'umowa o pracę'!$E$8,2),IF(AND($AH70+$AI70&gt;=2600,$AH70&gt;=2600),ROUND(ROUND($AJ70/$AH70*2600,2)*'umowa o pracę'!$E$8,2),0)))),0)),IF('umowa o pracę'!$E$7=2021,IF(IF($AG70=1,IF($AI70=0,ROUND(IF($AH70&gt;2800,ROUND($AJ70/$AH70*2800,2),$AJ70)*'umowa o pracę'!$E$8,2),IF($AH70+$AI70&lt;2800,ROUND(ROUND($AJ70+ROUND($AI70*9%,2),2)*'umowa o pracę'!$E$8,2),IF(AND($AH70+$AI70&gt;=2800,$AH70&lt;2800),ROUND((ROUND($AJ70+ROUND((2800-$AH70)*9%,2),2))*'umowa o pracę'!$E$8,2),IF(AND($AH70+$AI70&gt;=2800,$AH70&gt;=2800),ROUND(ROUND($AJ70/$AH70*2800,2)*'umowa o pracę'!$E$8,2),0)))),0)&gt;$H70,$H70,IF($AG70=1,IF($AI70=0,ROUND(IF($AH70&gt;2800,ROUND($AJ70/$AH70*2800,2),$AJ70)*'umowa o pracę'!$E$8,2),IF($AH70+$AI70&lt;2800,ROUND(ROUND($AJ70+ROUND($AI70*9%,2),2)*'umowa o pracę'!$E$8,2),IF(AND($AH70+$AI70&gt;=2800,$AH70&lt;2800),ROUND((ROUND($AJ70+ROUND((2800-$AH70)*9%,2),2))*'umowa o pracę'!$E$8,2),IF(AND($AH70+$AI70&gt;=2800,$AH70&gt;=2800),ROUND(ROUND($AJ70/$AH70*2800,2)*'umowa o pracę'!$E$8,2),0)))),0)),0))</f>
        <v>0</v>
      </c>
      <c r="AP70" s="32">
        <f>IF('umowa o pracę'!$E$7=2020,IF(IF($AG70=1,IF($AI70=0,ROUND(IF($AH70&gt;2600,ROUND($AK70/$AH70*2600,2),$AK70)*'umowa o pracę'!$E$8,2),ROUND(IF($AH70&gt;2600,ROUND($AK70/$AH70*2600,2),$AK70)*'umowa o pracę'!$E$8,2)),0)&gt;$I70,$I70,IF($AG70=1,IF($AI70=0,ROUND(IF($AH70&gt;2600,ROUND($AK70/$AH70*2600,2),$AK70)*'umowa o pracę'!$E$8,2),ROUND(IF($AH70&gt;2600,ROUND($AK70/$AH70*2600,2),$AK70)*'umowa o pracę'!$E$8,2)),0)),IF('umowa o pracę'!$E$7=2021,IF(IF($AG70=1,IF($AI70=0,ROUND(IF($AH70&gt;2800,ROUND($AK70/$AH70*2800,2),$AK70)*'umowa o pracę'!$E$8,2),ROUND(IF($AH70&gt;2800,ROUND($AK70/$AH70*2800,2),$AK70)*'umowa o pracę'!$E$8,2)),0)&gt;$I70,$I70,IF($AG70=1,IF($AI70=0,ROUND(IF($AH70&gt;2800,ROUND($AK70/$AH70*2800,2),$AK70)*'umowa o pracę'!$E$8,2),ROUND(IF($AH70&gt;2800,ROUND($AK70/$AH70*2800,2),$AK70)*'umowa o pracę'!$E$8,2)),0)),0))</f>
        <v>0</v>
      </c>
      <c r="AQ70" s="56">
        <f>IF('umowa o pracę'!$E$7=2020,$AM70,IF('umowa o pracę'!$E$7=2021,$AN70,0))</f>
        <v>0</v>
      </c>
      <c r="AR70" s="33">
        <f>IF('umowa o pracę'!$E$7=0,0,U70+AF70+AQ70)</f>
        <v>0</v>
      </c>
      <c r="AS70" s="19"/>
      <c r="AT70" s="19"/>
      <c r="AU70" s="19"/>
      <c r="AV70" s="19"/>
      <c r="AW70" s="19"/>
      <c r="AX70" s="19">
        <f t="shared" si="2"/>
        <v>10</v>
      </c>
      <c r="AY70" s="19"/>
      <c r="AZ70" s="234">
        <f t="shared" si="3"/>
        <v>0</v>
      </c>
      <c r="BA70" s="234">
        <f t="shared" si="4"/>
        <v>0</v>
      </c>
      <c r="BB70" s="234">
        <f t="shared" si="5"/>
        <v>0</v>
      </c>
      <c r="BC70" s="234">
        <f t="shared" si="6"/>
        <v>0</v>
      </c>
      <c r="BD70" s="234">
        <f t="shared" si="7"/>
        <v>0</v>
      </c>
      <c r="BE70" s="234">
        <f t="shared" si="8"/>
        <v>0</v>
      </c>
      <c r="BF70" s="234">
        <f t="shared" si="9"/>
        <v>0</v>
      </c>
      <c r="BG70" s="234">
        <f t="shared" si="10"/>
        <v>0</v>
      </c>
      <c r="BH70" s="234">
        <f t="shared" si="11"/>
        <v>0</v>
      </c>
      <c r="BI70" s="238">
        <f t="shared" si="12"/>
        <v>0</v>
      </c>
      <c r="BJ70" s="236"/>
      <c r="BK70" s="236"/>
      <c r="BL70" s="237"/>
    </row>
    <row r="71" spans="1:64" ht="15.75" customHeight="1" x14ac:dyDescent="0.25">
      <c r="A71" s="129">
        <v>60</v>
      </c>
      <c r="B71" s="57"/>
      <c r="C71" s="57"/>
      <c r="D71" s="36"/>
      <c r="E71" s="36"/>
      <c r="F71" s="242"/>
      <c r="G71" s="37">
        <v>1</v>
      </c>
      <c r="H71" s="58">
        <v>0</v>
      </c>
      <c r="I71" s="59">
        <v>0</v>
      </c>
      <c r="J71" s="60">
        <v>0</v>
      </c>
      <c r="K71" s="52">
        <v>1</v>
      </c>
      <c r="L71" s="39">
        <v>0</v>
      </c>
      <c r="M71" s="39">
        <v>0</v>
      </c>
      <c r="N71" s="39">
        <v>0</v>
      </c>
      <c r="O71" s="39">
        <v>0</v>
      </c>
      <c r="P71" s="35">
        <f>IF('umowa o pracę'!$E$7=2020,ROUND(IF($L71&gt;=2600,2600*'umowa o pracę'!$E$8,$L71*'umowa o pracę'!$E$8),2),IF('umowa o pracę'!$E$7=2021,ROUND(IF($L71&gt;=2800,2800*'umowa o pracę'!$E$8,$L71*'umowa o pracę'!$E$8),2),0))</f>
        <v>0</v>
      </c>
      <c r="Q71" s="252">
        <f>IF(IF(IF(AND($K71=1,$I71&gt;0),ROUND(IF($L71+$M71&gt;=2600,2600*'umowa o pracę'!$E$8,($L71+$M71)*'umowa o pracę'!$E$8),2)+IF($M71=0,ROUND(IF($L71&gt;2600,ROUND($O71/$L71*2600,2),$O71)*'umowa o pracę'!$E$8,2),ROUND(IF($L71&gt;2600,ROUND($O71/$L71*2600,2),$O71)*'umowa o pracę'!$E$8,2)),ROUND(IF($L71+$M71&gt;=2600,2600*'umowa o pracę'!$E$8,($L71+$M71)*'umowa o pracę'!$E$8),2)-IF($M71=0,ROUND(ROUND(IF($L71&gt;2600,ROUND($N71/$L71*2600,2),$N71),2)*'umowa o pracę'!$E$8,2),IF($M71&gt;0,IF($L71+$M71&lt;2600,ROUND(ROUND($N71+ROUND($M71*9%,2),2)*'umowa o pracę'!$E$8,2),IF(AND($L71+$M71&gt;=2600,$M71&lt;2600,$L71&lt;2600),ROUND((ROUND(((2600-$M71)/$L71)*$N71,2)+ROUND($M71*9%,2))*'umowa o pracę'!$E$8,2),IF(AND($L71+$M71&gt;=2600,$M71&gt;=2600),ROUND((ROUND(2600*9%,2))*'umowa o pracę'!$E$8,2),IF(AND($L71+$M71&gt;=2600,$L71&gt;=2600,$M71&lt;2600),ROUND((ROUND($M71*9%,2)+ROUND(((2600-$M71)/$L71)*$N71,2))*'umowa o pracę'!$E$8,2),0)))),0)))&gt;$J71,$J71,IF(AND($K71=1,$I71&gt;0),ROUND(IF($L71+$M71&gt;=2600,2600*'umowa o pracę'!$E$8,($L71+$M71)*'umowa o pracę'!$E$8),2)+IF($M71=0,ROUND(IF($L71&gt;2600,ROUND($O71/$L71*2600,2),$O71)*'umowa o pracę'!$E$8,2),ROUND(IF($L71&gt;2600,ROUND($O71/$L71*2600,2),$O71)*'umowa o pracę'!$E$8,2)),ROUND(IF($L71+$M71&gt;=2600,2600*'umowa o pracę'!$E$8,($L71+$M71)*'umowa o pracę'!$E$8),2)-IF($M71=0,ROUND(ROUND(IF($L71&gt;2600,ROUND($N71/$L71*2600,2),$N71),2)*'umowa o pracę'!$E$8,2),IF($M71&gt;0,IF($L71+$M71&lt;2600,ROUND(ROUND($N71+ROUND($M71*9%,2),2)*'umowa o pracę'!$E$8,2),IF(AND($L71+$M71&gt;=2600,$M71&lt;2600,$L71&lt;2600),ROUND((ROUND(((2600-$M71)/$L71)*$N71,2)+ROUND($M71*9%,2))*'umowa o pracę'!$E$8,2),IF(AND($L71+$M71&gt;=2600,$M71&gt;=2600),ROUND((ROUND(2600*9%,2))*'umowa o pracę'!$E$8,2),IF(AND($L71+$M71&gt;=2600,$L71&gt;=2600,$M71&lt;2600),ROUND((ROUND($M71*9%,2)+ROUND(((2600-$M71)/$L71)*$N71,2))*'umowa o pracę'!$E$8,2),0)))),0))))&gt;$J71,$J71,IF(IF(AND($K71=1,$I71&gt;0),ROUND(IF($L71+$M71&gt;=2600,2600*'umowa o pracę'!$E$8,($L71+$M71)*'umowa o pracę'!$E$8),2)+IF($M71=0,ROUND(IF($L71&gt;2600,ROUND($O71/$L71*2600,2),$O71)*'umowa o pracę'!$E$8,2),ROUND(IF($L71&gt;2600,ROUND($O71/$L71*2600,2),$O71)*'umowa o pracę'!$E$8,2)),ROUND(IF($L71+$M71&gt;=2600,2600*'umowa o pracę'!$E$8,($L71+$M71)*'umowa o pracę'!$E$8),2)-IF($M71=0,ROUND(ROUND(IF($L71&gt;2600,ROUND($N71/$L71*2600,2),$N71),2)*'umowa o pracę'!$E$8,2),IF($M71&gt;0,IF($L71+$M71&lt;2600,ROUND(ROUND($N71+ROUND($M71*9%,2),2)*'umowa o pracę'!$E$8,2),IF(AND($L71+$M71&gt;=2600,$M71&lt;2600,$L71&lt;2600),ROUND((ROUND(((2600-$M71)/$L71)*$N71,2)+ROUND($M71*9%,2))*'umowa o pracę'!$E$8,2),IF(AND($L71+$M71&gt;=2600,$M71&gt;=2600),ROUND((ROUND(2600*9%,2))*'umowa o pracę'!$E$8,2),IF(AND($L71+$M71&gt;=2600,$L71&gt;=2600,$M71&lt;2600),ROUND((ROUND($M71*9%,2)+ROUND(((2600-$M71)/$L71)*$N71,2))*'umowa o pracę'!$E$8,2),0)))),0)))&gt;$J71,$J71,IF(AND($K71=1,$I71&gt;0),ROUND(IF($L71+$M71&gt;=2600,2600*'umowa o pracę'!$E$8,($L71+$M71)*'umowa o pracę'!$E$8),2)+IF($M71=0,ROUND(IF($L71&gt;2600,ROUND($O71/$L71*2600,2),$O71)*'umowa o pracę'!$E$8,2),ROUND(IF($L71&gt;2600,ROUND($O71/$L71*2600,2),$O71)*'umowa o pracę'!$E$8,2)),ROUND(IF($L71+$M71&gt;=2600,2600*'umowa o pracę'!$E$8,($L71+$M71)*'umowa o pracę'!$E$8),2)-IF(AND($M71=0,I71&gt;0),ROUND(ROUND(IF($L71&gt;2600,ROUND($N71/$L71*2600,2),$N71),2)*'umowa o pracę'!$E$8,2),IF($M71&gt;0,IF($L71+$M71&lt;2600,ROUND(ROUND($N71+ROUND($M71*9%,2),2)*'umowa o pracę'!$E$8,2),IF(AND($L71+$M71&gt;=2600,$M71&lt;2600,$L71&lt;2600),ROUND((ROUND(((2600-$M71)/$L71)*$N71,2)+ROUND($M71*9%,2))*'umowa o pracę'!$E$8,2),IF(AND($L71+$M71&gt;=2600,$M71&gt;=2600),ROUND((ROUND(2600*9%,2))*'umowa o pracę'!$E$8,2),IF(AND($L71+$M71&gt;=2600,$L71&gt;=2600,$M71&lt;2600),ROUND((ROUND($M71*9%,2)+ROUND(((2600-$M71)/$L71)*$N71,2))*'umowa o pracę'!$E$8,2),0)))),0)))))</f>
        <v>0</v>
      </c>
      <c r="R71" s="252">
        <f>IF(IF(IF(AND($K71=1,$I71&gt;0),ROUND(IF($L71+$M71&gt;=2800,2800*'umowa o pracę'!$E$8,($L71+$M71)*'umowa o pracę'!$E$8),2)+IF($M71=0,ROUND(IF($L71&gt;2800,ROUND($O71/$L71*2800,2),$O71)*'umowa o pracę'!$E$8,2),ROUND(IF($L71&gt;2800,ROUND($O71/$L71*2800,2),$O71)*'umowa o pracę'!$E$8,2)),ROUND(IF($L71+$M71&gt;=2800,2800*'umowa o pracę'!$E$8,($L71+$M71)*'umowa o pracę'!$E$8),2)-IF($M71=0,ROUND(ROUND(IF($L71&gt;2800,ROUND($N71/$L71*2800,2),$N71),2)*'umowa o pracę'!$E$8,2),IF($M71&gt;0,IF($L71+$M71&lt;2800,ROUND(ROUND($N71+ROUND($M71*9%,2),2)*'umowa o pracę'!$E$8,2),IF(AND($L71+$M71&gt;=2800,$M71&lt;2800,$L71&lt;2800),ROUND((ROUND(((2800-$M71)/$L71)*$N71,2)+ROUND($M71*9%,2))*'umowa o pracę'!$E$8,2),IF(AND($L71+$M71&gt;=2800,$M71&gt;=2800),ROUND((ROUND(2800*9%,2))*'umowa o pracę'!$E$8,2),IF(AND($L71+$M71&gt;=2800,$L71&gt;=2800,$M71&lt;2800),ROUND((ROUND($M71*9%,2)+ROUND(((2800-$M71)/$L71)*$N71,2))*'umowa o pracę'!$E$8,2),0)))),0)))&gt;$J71,$J71,IF(AND($K71=1,$I71&gt;0),ROUND(IF($L71+$M71&gt;=2800,2800*'umowa o pracę'!$E$8,($L71+$M71)*'umowa o pracę'!$E$8),2)+IF($M71=0,ROUND(IF($L71&gt;2800,ROUND($O71/$L71*2800,2),$O71)*'umowa o pracę'!$E$8,2),ROUND(IF($L71&gt;2800,ROUND($O71/$L71*2800,2),$O71)*'umowa o pracę'!$E$8,2)),ROUND(IF($L71+$M71&gt;=2800,2800*'umowa o pracę'!$E$8,($L71+$M71)*'umowa o pracę'!$E$8),2)-IF($M71=0,ROUND(ROUND(IF($L71&gt;2800,ROUND($N71/$L71*2800,2),$N71),2)*'umowa o pracę'!$E$8,2),IF($M71&gt;0,IF($L71+$M71&lt;2800,ROUND(ROUND($N71+ROUND($M71*9%,2),2)*'umowa o pracę'!$E$8,2),IF(AND($L71+$M71&gt;=2800,$M71&lt;2800,$L71&lt;2800),ROUND((ROUND(((2800-$M71)/$L71)*$N71,2)+ROUND($M71*9%,2))*'umowa o pracę'!$E$8,2),IF(AND($L71+$M71&gt;=2800,$M71&gt;=2800),ROUND((ROUND(2800*9%,2))*'umowa o pracę'!$E$8,2),IF(AND($L71+$M71&gt;=2800,$L71&gt;=2800,$M71&lt;2800),ROUND((ROUND($M71*9%,2)+ROUND(((2800-$M71)/$L71)*$N71,2))*'umowa o pracę'!$E$8,2),0)))),0))))&gt;$J71,$J71,IF(IF(AND($K71=1,$I71&gt;0),ROUND(IF($L71+$M71&gt;=2800,2800*'umowa o pracę'!$E$8,($L71+$M71)*'umowa o pracę'!$E$8),2)+IF($M71=0,ROUND(IF($L71&gt;2800,ROUND($O71/$L71*2800,2),$O71)*'umowa o pracę'!$E$8,2),ROUND(IF($L71&gt;2800,ROUND($O71/$L71*2800,2),$O71)*'umowa o pracę'!$E$8,2)),ROUND(IF($L71+$M71&gt;=2800,2800*'umowa o pracę'!$E$8,($L71+$M71)*'umowa o pracę'!$E$8),2)-IF($M71=0,ROUND(ROUND(IF($L71&gt;2800,ROUND($N71/$L71*2800,2),$N71),2)*'umowa o pracę'!$E$8,2),IF($M71&gt;0,IF($L71+$M71&lt;2800,ROUND(ROUND($N71+ROUND($M71*9%,2),2)*'umowa o pracę'!$E$8,2),IF(AND($L71+$M71&gt;=2800,$M71&lt;2800,$L71&lt;2800),ROUND((ROUND(((2800-$M71)/$L71)*$N71,2)+ROUND($M71*9%,2))*'umowa o pracę'!$E$8,2),IF(AND($L71+$M71&gt;=2800,$M71&gt;=2800),ROUND((ROUND(2800*9%,2))*'umowa o pracę'!$E$8,2),IF(AND($L71+$M71&gt;=2800,$L71&gt;=2800,$M71&lt;2800),ROUND((ROUND($M71*9%,2)+ROUND(((2800-$M71)/$L71)*$N71,2))*'umowa o pracę'!$E$8,2),0)))),0)))&gt;$J71,$J71,IF(AND($K71=1,$I71&gt;0),ROUND(IF($L71+$M71&gt;=2800,2800*'umowa o pracę'!$E$8,($L71+$M71)*'umowa o pracę'!$E$8),2)+IF($M71=0,ROUND(IF($L71&gt;2800,ROUND($O71/$L71*2800,2),$O71)*'umowa o pracę'!$E$8,2),ROUND(IF($L71&gt;2800,ROUND($O71/$L71*2800,2),$O71)*'umowa o pracę'!$E$8,2)),ROUND(IF($L71+$M71&gt;=2800,2800*'umowa o pracę'!$E$8,($L71+$M71)*'umowa o pracę'!$E$8),2)-IF(AND($M71=0,I71&gt;0),ROUND(ROUND(IF($L71&gt;2800,ROUND($N71/$L71*2800,2),$N71),2)*'umowa o pracę'!$E$8,2),IF($M71&gt;0,IF($L71+$M71&lt;2800,ROUND(ROUND($N71+ROUND($M71*9%,2),2)*'umowa o pracę'!$E$8,2),IF(AND($L71+$M71&gt;=2800,$M71&lt;2800,$L71&lt;2800),ROUND((ROUND(((2800-$M71)/$L71)*$N71,2)+ROUND($M71*9%,2))*'umowa o pracę'!$E$8,2),IF(AND($L71+$M71&gt;=2800,$M71&gt;=2800),ROUND((ROUND(2800*9%,2))*'umowa o pracę'!$E$8,2),IF(AND($L71+$M71&gt;=2800,$L71&gt;=2800,$M71&lt;2800),ROUND((ROUND($M71*9%,2)+ROUND(((2800-$M71)/$L71)*$N71,2))*'umowa o pracę'!$E$8,2),0)))),0)))))</f>
        <v>0</v>
      </c>
      <c r="S71" s="32">
        <f>IF('umowa o pracę'!$E$7=2020,IF(IF($K71=1,IF($M71=0,ROUND(IF($L71&gt;2600,ROUND($N71/$L71*2600,2),$N71)*'umowa o pracę'!$E$8,2),IF($L71+$M71&lt;2600,ROUND(ROUND($N71+ROUND($M71*9%,2),2)*'umowa o pracę'!$E$8,2),IF(AND($L71+$M71&gt;=2600,$L71&lt;2600),ROUND((ROUND($N71+ROUND((2600-$L71)*9%,2),2))*'umowa o pracę'!$E$8,2),IF(AND($L71+$M71&gt;=2600,$L71&gt;=2600),ROUND(ROUND($N71/$L71*2600,2)*'umowa o pracę'!$E$8,2),0)))),0)&gt;$H71,$H71,IF($K71=1,IF($M71=0,ROUND(IF($L71&gt;2600,ROUND($N71/$L71*2600,2),$N71)*'umowa o pracę'!$E$8,2),IF($L71+$M71&lt;2600,ROUND(ROUND($N71+ROUND($M71*9%,2),2)*'umowa o pracę'!$E$8,2),IF(AND($L71+$M71&gt;=2600,$L71&lt;2600),ROUND((ROUND($N71+ROUND((2600-$L71)*9%,2),2))*'umowa o pracę'!$E$8,2),IF(AND($L71+$M71&gt;=2600,$L71&gt;=2600),ROUND(ROUND($N71/$L71*2600,2)*'umowa o pracę'!$E$8,2),0)))),0)),IF('umowa o pracę'!$E$7=2021,IF(IF($K71=1,IF($M71=0,ROUND(IF($L71&gt;2800,ROUND($N71/$L71*2800,2),$N71)*'umowa o pracę'!$E$8,2),IF($L71+$M71&lt;2800,ROUND(ROUND($N71+ROUND($M71*9%,2),2)*'umowa o pracę'!$E$8,2),IF(AND($L71+$M71&gt;=2800,$L71&lt;2800),ROUND((ROUND($N71+ROUND((2800-$L71)*9%,2),2))*'umowa o pracę'!$E$8,2),IF(AND($L71+$M71&gt;=2800,$L71&gt;=2800),ROUND(ROUND($N71/$L71*2800,2)*'umowa o pracę'!$E$8,2),0)))),0)&gt;$H71,$H71,IF($K71=1,IF($M71=0,ROUND(IF($L71&gt;2800,ROUND($N71/$L71*2800,2),$N71)*'umowa o pracę'!$E$8,2),IF($L71+$M71&lt;2800,ROUND(ROUND($N71+ROUND($M71*9%,2),2)*'umowa o pracę'!$E$8,2),IF(AND($L71+$M71&gt;=2800,$L71&lt;2800),ROUND((ROUND($N71+ROUND((2800-$L71)*9%,2),2))*'umowa o pracę'!$E$8,2),IF(AND($L71+$M71&gt;=2800,$L71&gt;=2800),ROUND(ROUND($N71/$L71*2800,2)*'umowa o pracę'!$E$8,2),0)))),0)),0))</f>
        <v>0</v>
      </c>
      <c r="T71" s="32">
        <f>IF('umowa o pracę'!$E$7=2020,IF(IF($K71=1,IF($M71=0,ROUND(IF($L71&gt;2600,ROUND($O71/$L71*2600,2),$O71)*'umowa o pracę'!$E$8,2),ROUND(IF($L71&gt;2600,ROUND($O71/$L71*2600,2),$O71)*'umowa o pracę'!$E$8,2)),0)&gt;$I71,$I71,IF($K71=1,IF($M71=0,ROUND(IF($L71&gt;2600,ROUND($O71/$L71*2600,2),$O71)*'umowa o pracę'!$E$8,2),ROUND(IF($L71&gt;2600,ROUND($O71/$L71*2600,2),$O71)*'umowa o pracę'!$E$8,2)),0)),IF('umowa o pracę'!$E$7=2021,IF(IF($K71=1,IF($M71=0,ROUND(IF($L71&gt;2800,ROUND($O71/$L71*2800,2),$O71)*'umowa o pracę'!$E$8,2),ROUND(IF($L71&gt;2800,ROUND($O71/$L71*2800,2),$O71)*'umowa o pracę'!$E$8,2)),0)&gt;$I71,$I71,IF($K71=1,IF($M71=0,ROUND(IF($L71&gt;2800,ROUND($O71/$L71*2800,2),$O71)*'umowa o pracę'!$E$8,2),ROUND(IF($L71&gt;2800,ROUND($O71/$L71*2800,2),$O71)*'umowa o pracę'!$E$8,2)),0)),0))</f>
        <v>0</v>
      </c>
      <c r="U71" s="51">
        <f>IF('umowa o pracę'!$E$7=2020,$Q71,IF('umowa o pracę'!$E$7=2021,$R71,0))</f>
        <v>0</v>
      </c>
      <c r="V71" s="53">
        <f t="shared" si="0"/>
        <v>1</v>
      </c>
      <c r="W71" s="54">
        <f>IF('umowa o pracę'!$E$6&lt;2,0,$L71)</f>
        <v>0</v>
      </c>
      <c r="X71" s="54">
        <f>IF('umowa o pracę'!$E$6&lt;2,0,$M71)</f>
        <v>0</v>
      </c>
      <c r="Y71" s="55">
        <f>IF('umowa o pracę'!$E$6&lt;2,0,$N71)</f>
        <v>0</v>
      </c>
      <c r="Z71" s="55">
        <f>IF('umowa o pracę'!$E$6&lt;2,0,$O71)</f>
        <v>0</v>
      </c>
      <c r="AA71" s="32">
        <f>IF('umowa o pracę'!$E$7=2020,ROUND(IF($W71&gt;=2600,2600*'umowa o pracę'!$E$8,$W71*'umowa o pracę'!$E$8),2),IF('umowa o pracę'!$E$7=2021,ROUND(IF($W71&gt;=2800,2800*'umowa o pracę'!$E$8,$W71*'umowa o pracę'!$E$8),2),0))</f>
        <v>0</v>
      </c>
      <c r="AB71" s="32">
        <f>IF(IF(IF(AND($V71=1,$I71&gt;0),ROUND(IF($W71+$X71&gt;=2600,2600*'umowa o pracę'!$E$8,($W71+$X71)*'umowa o pracę'!$E$8),2)+IF($X71=0,ROUND(IF($W71&gt;2600,ROUND($Z71/$W71*2600,2),$Z71)*'umowa o pracę'!$E$8,2),ROUND(IF($W71&gt;2600,ROUND($Z71/$W71*2600,2),$Z71)*'umowa o pracę'!$E$8,2)),ROUND(IF($W71+$X71&gt;=2600,2600*'umowa o pracę'!$E$8,($W71+$X71)*'umowa o pracę'!$E$8),2)-IF($X71=0,ROUND(ROUND(IF($W71&gt;2600,ROUND($Y71/$W71*2600,2),$Y71),2)*'umowa o pracę'!$E$8,2),IF($X71&gt;0,IF($W71+$X71&lt;2600,ROUND(ROUND($Y71+ROUND($X71*9%,2),2)*'umowa o pracę'!$E$8,2),IF(AND($W71+$X71&gt;=2600,$X71&lt;2600,$W71&lt;2600),ROUND((ROUND(((2600-$X71)/$W71)*$Y71,2)+ROUND($X71*9%,2))*'umowa o pracę'!$E$8,2),IF(AND($W71+$X71&gt;=2600,$X71&gt;=2600),ROUND((ROUND(2600*9%,2))*'umowa o pracę'!$E$8,2),IF(AND($W71+$X71&gt;=2600,$W71&gt;=2600,$X71&lt;2600),ROUND((ROUND($X71*9%,2)+ROUND(((2600-$X71)/$W71)*$Y71,2))*'umowa o pracę'!$E$8,2),0)))),0)))&gt;$J71,$J71,IF(AND($V71=1,$I71&gt;0),ROUND(IF($W71+$X71&gt;=2600,2600*'umowa o pracę'!$E$8,($W71+$X71)*'umowa o pracę'!$E$8),2)+IF($X71=0,ROUND(IF($W71&gt;2600,ROUND($Z71/$W71*2600,2),$Z71)*'umowa o pracę'!$E$8,2),ROUND(IF($W71&gt;2600,ROUND($Z71/$W71*2600,2),$Z71)*'umowa o pracę'!$E$8,2)),ROUND(IF($W71+$X71&gt;=2600,2600*'umowa o pracę'!$E$8,($W71+$X71)*'umowa o pracę'!$E$8),2)-IF($X71=0,ROUND(ROUND(IF($W71&gt;2600,ROUND($Y71/$W71*2600,2),$Y71),2)*'umowa o pracę'!$E$8,2),IF($X71&gt;0,IF($W71+$X71&lt;2600,ROUND(ROUND($Y71+ROUND($X71*9%,2),2)*'umowa o pracę'!$E$8,2),IF(AND($W71+$X71&gt;=2600,$X71&lt;2600,$W71&lt;2600),ROUND((ROUND(((2600-$X71)/$W71)*$Y71,2)+ROUND($X71*9%,2))*'umowa o pracę'!$E$8,2),IF(AND($W71+$X71&gt;=2600,$X71&gt;=2600),ROUND((ROUND(2600*9%,2))*'umowa o pracę'!$E$8,2),IF(AND($W71+$X71&gt;=2600,$W71&gt;=2600,$X71&lt;2600),ROUND((ROUND($X71*9%,2)+ROUND(((2600-$X71)/$W71)*$Y71,2))*'umowa o pracę'!$E$8,2),0)))),0))))&gt;$J71,$J71,IF(IF(AND($V71=1,$I71&gt;0),ROUND(IF($W71+$X71&gt;=2600,2600*'umowa o pracę'!$E$8,($W71+$X71)*'umowa o pracę'!$E$8),2)+IF($X71=0,ROUND(IF($W71&gt;2600,ROUND($Z71/$W71*2600,2),$Z71)*'umowa o pracę'!$E$8,2),ROUND(IF($W71&gt;2600,ROUND($Z71/$W71*2600,2),$Z71)*'umowa o pracę'!$E$8,2)),ROUND(IF($W71+$X71&gt;=2600,2600*'umowa o pracę'!$E$8,($W71+$X71)*'umowa o pracę'!$E$8),2)-IF($X71=0,ROUND(ROUND(IF($W71&gt;2600,ROUND($Y71/$W71*2600,2),$Y71),2)*'umowa o pracę'!$E$8,2),IF($X71&gt;0,IF($W71+$X71&lt;2600,ROUND(ROUND($Y71+ROUND($X71*9%,2),2)*'umowa o pracę'!$E$8,2),IF(AND($W71+$X71&gt;=2600,$X71&lt;2600,$W71&lt;2600),ROUND((ROUND(((2600-$X71)/$W71)*$Y71,2)+ROUND($X71*9%,2))*'umowa o pracę'!$E$8,2),IF(AND($W71+$X71&gt;=2600,$X71&gt;=2600),ROUND((ROUND(2600*9%,2))*'umowa o pracę'!$E$8,2),IF(AND($W71+$X71&gt;=2600,$W71&gt;=2600,$X71&lt;2600),ROUND((ROUND($X71*9%,2)+ROUND(((2600-$X71)/$W71)*$Y71,2))*'umowa o pracę'!$E$8,2),0)))),0)))&gt;$J71,$J71,IF(AND($V71=1,$I71&gt;0),ROUND(IF($W71+$X71&gt;=2600,2600*'umowa o pracę'!$E$8,($W71+$X71)*'umowa o pracę'!$E$8),2)+IF($X71=0,ROUND(IF($W71&gt;2600,ROUND($Z71/$W71*2600,2),$Z71)*'umowa o pracę'!$E$8,2),ROUND(IF($W71&gt;2600,ROUND($Z71/$W71*2600,2),$Z71)*'umowa o pracę'!$E$8,2)),ROUND(IF($W71+$X71&gt;=2600,2600*'umowa o pracę'!$E$8,($W71+$X71)*'umowa o pracę'!$E$8),2)-IF(AND($X71=0,I71&gt;0),ROUND(ROUND(IF($W71&gt;2600,ROUND($Y71/$W71*2600,2),$Y71),2)*'umowa o pracę'!$E$8,2),IF($X71&gt;0,IF($W71+$X71&lt;2600,ROUND(ROUND($Y71+ROUND($X71*9%,2),2)*'umowa o pracę'!$E$8,2),IF(AND($W71+$X71&gt;=2600,$X71&lt;2600,$W71&lt;2600),ROUND((ROUND(((2600-$X71)/$W71)*$Y71,2)+ROUND($X71*9%,2))*'umowa o pracę'!$E$8,2),IF(AND($W71+$X71&gt;=2600,$X71&gt;=2600),ROUND((ROUND(2600*9%,2))*'umowa o pracę'!$E$8,2),IF(AND($W71+$X71&gt;=2600,$W71&gt;=2600,$X71&lt;2600),ROUND((ROUND($X71*9%,2)+ROUND(((2600-$X71)/$W71)*$Y71,2))*'umowa o pracę'!$E$8,2),0)))),0)))))</f>
        <v>0</v>
      </c>
      <c r="AC71" s="32">
        <f>IF(IF(IF(AND($V71=1,$I71&gt;0),ROUND(IF($W71+$X71&gt;=2800,2800*'umowa o pracę'!$E$8,($W71+$X71)*'umowa o pracę'!$E$8),2)+IF($X71=0,ROUND(IF($W71&gt;2800,ROUND($Z71/$W71*2800,2),$Z71)*'umowa o pracę'!$E$8,2),ROUND(IF($W71&gt;2800,ROUND($Z71/$W71*2800,2),$Z71)*'umowa o pracę'!$E$8,2)),ROUND(IF($W71+$X71&gt;=2800,2800*'umowa o pracę'!$E$8,($W71+$X71)*'umowa o pracę'!$E$8),2)-IF($X71=0,ROUND(ROUND(IF($W71&gt;2800,ROUND($Y71/$W71*2800,2),$Y71),2)*'umowa o pracę'!$E$8,2),IF($X71&gt;0,IF($W71+$X71&lt;2800,ROUND(ROUND($Y71+ROUND($X71*9%,2),2)*'umowa o pracę'!$E$8,2),IF(AND($W71+$X71&gt;=2800,$X71&lt;2800,$W71&lt;2800),ROUND((ROUND(((2800-$X71)/$W71)*$Y71,2)+ROUND($X71*9%,2))*'umowa o pracę'!$E$8,2),IF(AND($W71+$X71&gt;=2800,$X71&gt;=2800),ROUND((ROUND(2800*9%,2))*'umowa o pracę'!$E$8,2),IF(AND($W71+$X71&gt;=2800,$W71&gt;=2800,$X71&lt;2800),ROUND((ROUND($X71*9%,2)+ROUND(((2800-$X71)/$W71)*$Y71,2))*'umowa o pracę'!$E$8,2),0)))),0)))&gt;$J71,$J71,IF(AND($V71=1,$I71&gt;0),ROUND(IF($W71+$X71&gt;=2800,2800*'umowa o pracę'!$E$8,($W71+$X71)*'umowa o pracę'!$E$8),2)+IF($X71=0,ROUND(IF($W71&gt;2800,ROUND($Z71/$W71*2800,2),$Z71)*'umowa o pracę'!$E$8,2),ROUND(IF($W71&gt;2800,ROUND($Z71/$W71*2800,2),$Z71)*'umowa o pracę'!$E$8,2)),ROUND(IF($W71+$X71&gt;=2800,2800*'umowa o pracę'!$E$8,($W71+$X71)*'umowa o pracę'!$E$8),2)-IF($X71=0,ROUND(ROUND(IF($W71&gt;2800,ROUND($Y71/$W71*2800,2),$Y71),2)*'umowa o pracę'!$E$8,2),IF($X71&gt;0,IF($W71+$X71&lt;2800,ROUND(ROUND($Y71+ROUND($X71*9%,2),2)*'umowa o pracę'!$E$8,2),IF(AND($W71+$X71&gt;=2800,$X71&lt;2800,$W71&lt;2800),ROUND((ROUND(((2800-$X71)/$W71)*$Y71,2)+ROUND($X71*9%,2))*'umowa o pracę'!$E$8,2),IF(AND($W71+$X71&gt;=2800,$X71&gt;=2800),ROUND((ROUND(2800*9%,2))*'umowa o pracę'!$E$8,2),IF(AND($W71+$X71&gt;=2800,$W71&gt;=2800,$X71&lt;2800),ROUND((ROUND($X71*9%,2)+ROUND(((2800-$X71)/$W71)*$Y71,2))*'umowa o pracę'!$E$8,2),0)))),0))))&gt;$J71,$J71,IF(IF(AND($V71=1,$I71&gt;0),ROUND(IF($W71+$X71&gt;=2800,2800*'umowa o pracę'!$E$8,($W71+$X71)*'umowa o pracę'!$E$8),2)+IF($X71=0,ROUND(IF($W71&gt;2800,ROUND($Z71/$W71*2800,2),$Z71)*'umowa o pracę'!$E$8,2),ROUND(IF($W71&gt;2800,ROUND($Z71/$W71*2800,2),$Z71)*'umowa o pracę'!$E$8,2)),ROUND(IF($W71+$X71&gt;=2800,2800*'umowa o pracę'!$E$8,($W71+$X71)*'umowa o pracę'!$E$8),2)-IF($X71=0,ROUND(ROUND(IF($W71&gt;2800,ROUND($Y71/$W71*2800,2),$Y71),2)*'umowa o pracę'!$E$8,2),IF($X71&gt;0,IF($W71+$X71&lt;2800,ROUND(ROUND($Y71+ROUND($X71*9%,2),2)*'umowa o pracę'!$E$8,2),IF(AND($W71+$X71&gt;=2800,$X71&lt;2800,$W71&lt;2800),ROUND((ROUND(((2800-$X71)/$W71)*$Y71,2)+ROUND($X71*9%,2))*'umowa o pracę'!$E$8,2),IF(AND($W71+$X71&gt;=2800,$X71&gt;=2800),ROUND((ROUND(2800*9%,2))*'umowa o pracę'!$E$8,2),IF(AND($W71+$X71&gt;=2800,$W71&gt;=2800,$X71&lt;2800),ROUND((ROUND($X71*9%,2)+ROUND(((2800-$X71)/$W71)*$Y71,2))*'umowa o pracę'!$E$8,2),0)))),0)))&gt;$J71,$J71,IF(AND($V71=1,$I71&gt;0),ROUND(IF($W71+$X71&gt;=2800,2800*'umowa o pracę'!$E$8,($W71+$X71)*'umowa o pracę'!$E$8),2)+IF($X71=0,ROUND(IF($W71&gt;2800,ROUND($Z71/$W71*2800,2),$Z71)*'umowa o pracę'!$E$8,2),ROUND(IF($W71&gt;2800,ROUND($Z71/$W71*2800,2),$Z71)*'umowa o pracę'!$E$8,2)),ROUND(IF($W71+$X71&gt;=2800,2800*'umowa o pracę'!$E$8,($W71+$X71)*'umowa o pracę'!$E$8),2)-IF(AND($X71=0,I71&gt;0),ROUND(ROUND(IF($W71&gt;2800,ROUND($Y71/$W71*2800,2),$Y71),2)*'umowa o pracę'!$E$8,2),IF($X71&gt;0,IF($W71+$X71&lt;2800,ROUND(ROUND($Y71+ROUND($X71*9%,2),2)*'umowa o pracę'!$E$8,2),IF(AND($W71+$X71&gt;=2800,$X71&lt;2800,$W71&lt;2800),ROUND((ROUND(((2800-$X71)/$W71)*$Y71,2)+ROUND($X71*9%,2))*'umowa o pracę'!$E$8,2),IF(AND($W71+$X71&gt;=2800,$X71&gt;=2800),ROUND((ROUND(2800*9%,2))*'umowa o pracę'!$E$8,2),IF(AND($W71+$X71&gt;=2800,$W71&gt;=2800,$X71&lt;2800),ROUND((ROUND($X71*9%,2)+ROUND(((2800-$X71)/$W71)*$Y71,2))*'umowa o pracę'!$E$8,2),0)))),0)))))</f>
        <v>0</v>
      </c>
      <c r="AD71" s="32">
        <f>IF('umowa o pracę'!$E$7=2020,IF(IF($V71=1,IF($X71=0,ROUND(IF($W71&gt;2600,ROUND($Y71/$W71*2600,2),$Y71)*'umowa o pracę'!$E$8,2),IF($W71+$X71&lt;2600,ROUND(ROUND($Y71+ROUND($X71*9%,2),2)*'umowa o pracę'!$E$8,2),IF(AND($W71+$X71&gt;=2600,$W71&lt;2600),ROUND((ROUND($Y71+ROUND((2600-$W71)*9%,2),2))*'umowa o pracę'!$E$8,2),IF(AND($W71+$X71&gt;=2600,$W71&gt;=2600),ROUND(ROUND($Y71/$W71*2600,2)*'umowa o pracę'!$E$8,2),0)))),0)&gt;$H71,$H71,IF($V71=1,IF($X71=0,ROUND(IF($W71&gt;2600,ROUND($Y71/$W71*2600,2),$Y71)*'umowa o pracę'!$E$8,2),IF($W71+$X71&lt;2600,ROUND(ROUND($Y71+ROUND($X71*9%,2),2)*'umowa o pracę'!$E$8,2),IF(AND($W71+$X71&gt;=2600,$W71&lt;2600),ROUND((ROUND($Y71+ROUND((2600-$W71)*9%,2),2))*'umowa o pracę'!$E$8,2),IF(AND($W71+$X71&gt;=2600,$W71&gt;=2600),ROUND(ROUND($Y71/$W71*2600,2)*'umowa o pracę'!$E$8,2),0)))),0)),IF('umowa o pracę'!$E$7=2021,IF(IF($V71=1,IF($X71=0,ROUND(IF($W71&gt;2800,ROUND($Y71/$W71*2800,2),$Y71)*'umowa o pracę'!$E$8,2),IF($W71+$X71&lt;2800,ROUND(ROUND($Y71+ROUND($X71*9%,2),2)*'umowa o pracę'!$E$8,2),IF(AND($W71+$X71&gt;=2800,$W71&lt;2800),ROUND((ROUND($Y71+ROUND((2800-$W71)*9%,2),2))*'umowa o pracę'!$E$8,2),IF(AND($W71+$X71&gt;=2800,$W71&gt;=2800),ROUND(ROUND($Y71/$W71*2800,2)*'umowa o pracę'!$E$8,2),0)))),0)&gt;$H71,$H71,IF($V71=1,IF($X71=0,ROUND(IF($W71&gt;2800,ROUND($Y71/$W71*2800,2),$Y71)*'umowa o pracę'!$E$8,2),IF($W71+$X71&lt;2800,ROUND(ROUND($Y71+ROUND($X71*9%,2),2)*'umowa o pracę'!$E$8,2),IF(AND($W71+$X71&gt;=2800,$W71&lt;2800),ROUND((ROUND($Y71+ROUND((2800-$W71)*9%,2),2))*'umowa o pracę'!$E$8,2),IF(AND($W71+$X71&gt;=2800,$W71&gt;=2800),ROUND(ROUND($Y71/$W71*2800,2)*'umowa o pracę'!$E$8,2),0)))),0)),0))</f>
        <v>0</v>
      </c>
      <c r="AE71" s="32">
        <f>IF('umowa o pracę'!$E$7=2020,IF(IF($V71=1,IF($X71=0,ROUND(IF($W71&gt;2600,ROUND($Z71/$W71*2600,2),$Z71)*'umowa o pracę'!$E$8,2),ROUND(IF($W71&gt;2600,ROUND($Z71/$W71*2600,2),$Z71)*'umowa o pracę'!$E$8,2)),0)&gt;$I71,$I71,IF($V71=1,IF($X71=0,ROUND(IF($W71&gt;2600,ROUND($Z71/$W71*2600,2),$Z71)*'umowa o pracę'!$E$8,2),ROUND(IF($W71&gt;2600,ROUND($Z71/$W71*2600,2),$Z71)*'umowa o pracę'!$E$8,2)),0)),IF('umowa o pracę'!$E$7=2021,IF(IF($V71=1,IF($X71=0,ROUND(IF($W71&gt;2800,ROUND($Z71/$W71*2800,2),$Z71)*'umowa o pracę'!$E$8,2),ROUND(IF($W71&gt;2800,ROUND($Z71/$W71*2800,2),$Z71)*'umowa o pracę'!$E$8,2)),0)&gt;$I71,$I71,IF($V71=1,IF($X71=0,ROUND(IF($W71&gt;2800,ROUND($Z71/$W71*2800,2),$Z71)*'umowa o pracę'!$E$8,2),ROUND(IF($W71&gt;2800,ROUND($Z71/$W71*2800,2),$Z71)*'umowa o pracę'!$E$8,2)),0)),0))</f>
        <v>0</v>
      </c>
      <c r="AF71" s="56">
        <f>IF('umowa o pracę'!$E$7=2020,$AB71,IF('umowa o pracę'!$E$7=2021,$AC71,0))</f>
        <v>0</v>
      </c>
      <c r="AG71" s="53">
        <f t="shared" si="1"/>
        <v>1</v>
      </c>
      <c r="AH71" s="39">
        <f>IF('umowa o pracę'!$E$6&lt;3,0,$L71)</f>
        <v>0</v>
      </c>
      <c r="AI71" s="39">
        <f>IF('umowa o pracę'!$E$6&lt;3,0,$M71)</f>
        <v>0</v>
      </c>
      <c r="AJ71" s="55">
        <f>IF('umowa o pracę'!$E$6&lt;3,0,$N71)</f>
        <v>0</v>
      </c>
      <c r="AK71" s="55">
        <f>IF('umowa o pracę'!$E$6&lt;3,0,$O71)</f>
        <v>0</v>
      </c>
      <c r="AL71" s="32">
        <f>IF('umowa o pracę'!$E$7=2020,ROUND(IF($AH71&gt;=2600,2600*'umowa o pracę'!$E$8,$AH71*'umowa o pracę'!$E$8),2),IF('umowa o pracę'!$E$7=2021,ROUND(IF($AH71&gt;=2800,2800*'umowa o pracę'!$E$8,$AH71*'umowa o pracę'!$E$8),2),0))</f>
        <v>0</v>
      </c>
      <c r="AM71" s="32">
        <f>IF(IF(IF(AND($AG71=1,$I71&gt;0),ROUND(IF($AH71+$AI71&gt;=2600,2600*'umowa o pracę'!$E$8,($AH71+$AI71)*'umowa o pracę'!$E$8),2)+IF($AI71=0,ROUND(IF($AH71&gt;2600,ROUND($AK71/$AH71*2600,2),$AK71)*'umowa o pracę'!$E$8,2),ROUND(IF($AH71&gt;2600,ROUND($AK71/$AH71*2600,2),$AK71)*'umowa o pracę'!$E$8,2)),ROUND(IF($AH71+$AI71&gt;=2600,2600*'umowa o pracę'!$E$8,($AH71+$AI71)*'umowa o pracę'!$E$8),2)-IF($AI71=0,ROUND(ROUND(IF($AH71&gt;2600,ROUND($AJ71/$AH71*2600,2),$AJ71),2)*'umowa o pracę'!$E$8,2),IF($AI71&gt;0,IF($AH71+$AI71&lt;2600,ROUND(ROUND($AJ71+ROUND($AI71*9%,2),2)*'umowa o pracę'!$E$8,2),IF(AND($AH71+$AI71&gt;=2600,$AI71&lt;2600,$AH71&lt;2600),ROUND((ROUND(((2600-$AI71)/$AH71)*$AJ71,2)+ROUND($AI71*9%,2))*'umowa o pracę'!$E$8,2),IF(AND($AH71+$AI71&gt;=2600,$AI71&gt;=2600),ROUND((ROUND(2600*9%,2))*'umowa o pracę'!$E$8,2),IF(AND($AH71+$AI71&gt;=2600,$AH71&gt;=2600,$AI71&lt;2600),ROUND((ROUND($AI71*9%,2)+ROUND(((2600-$AI71)/$AH71)*$AJ71,2))*'umowa o pracę'!$E$8,2),0)))),0)))&gt;$J71,$J71,IF(AND($AG71=1,$I71&gt;0),ROUND(IF($AH71+$AI71&gt;=2600,2600*'umowa o pracę'!$E$8,($AH71+$AI71)*'umowa o pracę'!$E$8),2)+IF($AI71=0,ROUND(IF($AH71&gt;2600,ROUND($AK71/$AH71*2600,2),$AK71)*'umowa o pracę'!$E$8,2),ROUND(IF($AH71&gt;2600,ROUND($AK71/$AH71*2600,2),$AK71)*'umowa o pracę'!$E$8,2)),ROUND(IF($AH71+$AI71&gt;=2600,2600*'umowa o pracę'!$E$8,($AH71+$AI71)*'umowa o pracę'!$E$8),2)-IF($AI71=0,ROUND(ROUND(IF($AH71&gt;2600,ROUND($AJ71/$AH71*2600,2),$AJ71),2)*'umowa o pracę'!$E$8,2),IF($AI71&gt;0,IF($AH71+$AI71&lt;2600,ROUND(ROUND($AJ71+ROUND($AI71*9%,2),2)*'umowa o pracę'!$E$8,2),IF(AND($AH71+$AI71&gt;=2600,$AI71&lt;2600,$AH71&lt;2600),ROUND((ROUND(((2600-$AI71)/$AH71)*$AJ71,2)+ROUND($AI71*9%,2))*'umowa o pracę'!$E$8,2),IF(AND($AH71+$AI71&gt;=2600,$AI71&gt;=2600),ROUND((ROUND(2600*9%,2))*'umowa o pracę'!$E$8,2),IF(AND($AH71+$AI71&gt;=2600,$AH71&gt;=2600,$AI71&lt;2600),ROUND((ROUND($AI71*9%,2)+ROUND(((2600-$AI71)/$AH71)*$AJ71,2))*'umowa o pracę'!$E$8,2),0)))),0))))&gt;$J71,$J71,IF(IF(AND($AG71=1,$I71&gt;0),ROUND(IF($AH71+$AI71&gt;=2600,2600*'umowa o pracę'!$E$8,($AH71+$AI71)*'umowa o pracę'!$E$8),2)+IF($AI71=0,ROUND(IF($AH71&gt;2600,ROUND($AK71/$AH71*2600,2),$AK71)*'umowa o pracę'!$E$8,2),ROUND(IF($AH71&gt;2600,ROUND($AK71/$AH71*2600,2),$AK71)*'umowa o pracę'!$E$8,2)),ROUND(IF($AH71+$AI71&gt;=2600,2600*'umowa o pracę'!$E$8,($AH71+$AI71)*'umowa o pracę'!$E$8),2)-IF($AI71=0,ROUND(ROUND(IF($AH71&gt;2600,ROUND($AJ71/$AH71*2600,2),$AJ71),2)*'umowa o pracę'!$E$8,2),IF($AI71&gt;0,IF($AH71+$AI71&lt;2600,ROUND(ROUND($AJ71+ROUND($AI71*9%,2),2)*'umowa o pracę'!$E$8,2),IF(AND($AH71+$AI71&gt;=2600,$AI71&lt;2600,$AH71&lt;2600),ROUND((ROUND(((2600-$AI71)/$AH71)*$AJ71,2)+ROUND($AI71*9%,2))*'umowa o pracę'!$E$8,2),IF(AND($AH71+$AI71&gt;=2600,$AI71&gt;=2600),ROUND((ROUND(2600*9%,2))*'umowa o pracę'!$E$8,2),IF(AND($AH71+$AI71&gt;=2600,$AH71&gt;=2600,$AI71&lt;2600),ROUND((ROUND($AI71*9%,2)+ROUND(((2600-$AI71)/$AH71)*$AJ71,2))*'umowa o pracę'!$E$8,2),0)))),0)))&gt;$J71,$J71,IF(AND($AG71=1,$I71&gt;0),ROUND(IF($AH71+$AI71&gt;=2600,2600*'umowa o pracę'!$E$8,($AH71+$AI71)*'umowa o pracę'!$E$8),2)+IF($AI71=0,ROUND(IF($AH71&gt;2600,ROUND($AK71/$AH71*2600,2),$AK71)*'umowa o pracę'!$E$8,2),ROUND(IF($AH71&gt;2600,ROUND($AK71/$AH71*2600,2),$AK71)*'umowa o pracę'!$E$8,2)),ROUND(IF($AH71+$AI71&gt;=2600,2600*'umowa o pracę'!$E$8,($AH71+$AI71)*'umowa o pracę'!$E$8),2)-IF(AND($AI71=0,I71&gt;0),ROUND(ROUND(IF($AH71&gt;2600,ROUND($AJ71/$AH71*2600,2),$AJ71),2)*'umowa o pracę'!$E$8,2),IF($AI71&gt;0,IF($AH71+$AI71&lt;2600,ROUND(ROUND($AJ71+ROUND($AI71*9%,2),2)*'umowa o pracę'!$E$8,2),IF(AND($AH71+$AI71&gt;=2600,$AI71&lt;2600,$AH71&lt;2600),ROUND((ROUND(((2600-$AI71)/$AH71)*$AJ71,2)+ROUND($AI71*9%,2))*'umowa o pracę'!$E$8,2),IF(AND($AH71+$AI71&gt;=2600,$AI71&gt;=2600),ROUND((ROUND(2600*9%,2))*'umowa o pracę'!$E$8,2),IF(AND($AH71+$AI71&gt;=2600,$AH71&gt;=2600,$AI71&lt;2600),ROUND((ROUND($AI71*9%,2)+ROUND(((2600-$AI71)/$AH71)*$AJ71,2))*'umowa o pracę'!$E$8,2),0)))),0)))))</f>
        <v>0</v>
      </c>
      <c r="AN71" s="32">
        <f>IF(IF(IF(AND($AG71=1,$I71&gt;0),ROUND(IF($AH71+$AI71&gt;=2800,2800*'umowa o pracę'!$E$8,($AH71+$AI71)*'umowa o pracę'!$E$8),2)+IF($AI71=0,ROUND(IF($AH71&gt;2800,ROUND($AK71/$AH71*2800,2),$AK71)*'umowa o pracę'!$E$8,2),ROUND(IF($AH71&gt;2800,ROUND($AK71/$AH71*2800,2),$AK71)*'umowa o pracę'!$E$8,2)),ROUND(IF($AH71+$AI71&gt;=2800,2800*'umowa o pracę'!$E$8,($AH71+$AI71)*'umowa o pracę'!$E$8),2)-IF($AI71=0,ROUND(ROUND(IF($AH71&gt;2800,ROUND($AJ71/$AH71*2800,2),$AJ71),2)*'umowa o pracę'!$E$8,2),IF($AI71&gt;0,IF($AH71+$AI71&lt;2800,ROUND(ROUND($AJ71+ROUND($AI71*9%,2),2)*'umowa o pracę'!$E$8,2),IF(AND($AH71+$AI71&gt;=2800,$AI71&lt;2800,$AH71&lt;2800),ROUND((ROUND(((2800-$AI71)/$AH71)*$AJ71,2)+ROUND($AI71*9%,2))*'umowa o pracę'!$E$8,2),IF(AND($AH71+$AI71&gt;=2800,$AI71&gt;=2800),ROUND((ROUND(2800*9%,2))*'umowa o pracę'!$E$8,2),IF(AND($AH71+$AI71&gt;=2800,$AH71&gt;=2800,$AI71&lt;2800),ROUND((ROUND($AI71*9%,2)+ROUND(((2800-$AI71)/$AH71)*$AJ71,2))*'umowa o pracę'!$E$8,2),0)))),0)))&gt;$J71,$J71,IF(AND($AG71=1,$I71&gt;0),ROUND(IF($AH71+$AI71&gt;=2800,2800*'umowa o pracę'!$E$8,($AH71+$AI71)*'umowa o pracę'!$E$8),2)+IF($AI71=0,ROUND(IF($AH71&gt;2800,ROUND($AK71/$AH71*2800,2),$AK71)*'umowa o pracę'!$E$8,2),ROUND(IF($AH71&gt;2800,ROUND($AK71/$AH71*2800,2),$AK71)*'umowa o pracę'!$E$8,2)),ROUND(IF($AH71+$AI71&gt;=2800,2800*'umowa o pracę'!$E$8,($AH71+$AI71)*'umowa o pracę'!$E$8),2)-IF($AI71=0,ROUND(ROUND(IF($AH71&gt;2800,ROUND($AJ71/$AH71*2800,2),$AJ71),2)*'umowa o pracę'!$E$8,2),IF($AI71&gt;0,IF($AH71+$AI71&lt;2800,ROUND(ROUND($AJ71+ROUND($AI71*9%,2),2)*'umowa o pracę'!$E$8,2),IF(AND($AH71+$AI71&gt;=2800,$AI71&lt;2800,$AH71&lt;2800),ROUND((ROUND(((2800-$AI71)/$AH71)*$AJ71,2)+ROUND($AI71*9%,2))*'umowa o pracę'!$E$8,2),IF(AND($AH71+$AI71&gt;=2800,$AI71&gt;=2800),ROUND((ROUND(2800*9%,2))*'umowa o pracę'!$E$8,2),IF(AND($AH71+$AI71&gt;=2800,$AH71&gt;=2800,$AI71&lt;2800),ROUND((ROUND($AI71*9%,2)+ROUND(((2800-$AI71)/$AH71)*$AJ71,2))*'umowa o pracę'!$E$8,2),0)))),0))))&gt;$J71,$J71,IF(IF(AND($AG71=1,$I71&gt;0),ROUND(IF($AH71+$AI71&gt;=2800,2800*'umowa o pracę'!$E$8,($AH71+$AI71)*'umowa o pracę'!$E$8),2)+IF($AI71=0,ROUND(IF($AH71&gt;2800,ROUND($AK71/$AH71*2800,2),$AK71)*'umowa o pracę'!$E$8,2),ROUND(IF($AH71&gt;2800,ROUND($AK71/$AH71*2800,2),$AK71)*'umowa o pracę'!$E$8,2)),ROUND(IF($AH71+$AI71&gt;=2800,2800*'umowa o pracę'!$E$8,($AH71+$AI71)*'umowa o pracę'!$E$8),2)-IF($AI71=0,ROUND(ROUND(IF($AH71&gt;2800,ROUND($AJ71/$AH71*2800,2),$AJ71),2)*'umowa o pracę'!$E$8,2),IF($AI71&gt;0,IF($AH71+$AI71&lt;2800,ROUND(ROUND($AJ71+ROUND($AI71*9%,2),2)*'umowa o pracę'!$E$8,2),IF(AND($AH71+$AI71&gt;=2800,$AI71&lt;2800,$AH71&lt;2800),ROUND((ROUND(((2800-$AI71)/$AH71)*$AJ71,2)+ROUND($AI71*9%,2))*'umowa o pracę'!$E$8,2),IF(AND($AH71+$AI71&gt;=2800,$AI71&gt;=2800),ROUND((ROUND(2800*9%,2))*'umowa o pracę'!$E$8,2),IF(AND($AH71+$AI71&gt;=2800,$AH71&gt;=2800,$AI71&lt;2800),ROUND((ROUND($AI71*9%,2)+ROUND(((2800-$AI71)/$AH71)*$AJ71,2))*'umowa o pracę'!$E$8,2),0)))),0)))&gt;$J71,$J71,IF(AND($AG71=1,$I71&gt;0),ROUND(IF($AH71+$AI71&gt;=2800,2800*'umowa o pracę'!$E$8,($AH71+$AI71)*'umowa o pracę'!$E$8),2)+IF($AI71=0,ROUND(IF($AH71&gt;2800,ROUND($AK71/$AH71*2800,2),$AK71)*'umowa o pracę'!$E$8,2),ROUND(IF($AH71&gt;2800,ROUND($AK71/$AH71*2800,2),$AK71)*'umowa o pracę'!$E$8,2)),ROUND(IF($AH71+$AI71&gt;=2800,2800*'umowa o pracę'!$E$8,($AH71+$AI71)*'umowa o pracę'!$E$8),2)-IF(AND($AI71=0,I71&gt;0),ROUND(ROUND(IF($AH71&gt;2800,ROUND($AJ71/$AH71*2800,2),$AJ71),2)*'umowa o pracę'!$E$8,2),IF($AI71&gt;0,IF($AH71+$AI71&lt;2800,ROUND(ROUND($AJ71+ROUND($AI71*9%,2),2)*'umowa o pracę'!$E$8,2),IF(AND($AH71+$AI71&gt;=2800,$AI71&lt;2800,$AH71&lt;2800),ROUND((ROUND(((2800-$AI71)/$AH71)*$AJ71,2)+ROUND($AI71*9%,2))*'umowa o pracę'!$E$8,2),IF(AND($AH71+$AI71&gt;=2800,$AI71&gt;=2800),ROUND((ROUND(2800*9%,2))*'umowa o pracę'!$E$8,2),IF(AND($AH71+$AI71&gt;=2800,$AH71&gt;=2800,$AI71&lt;2800),ROUND((ROUND($AI71*9%,2)+ROUND(((2800-$AI71)/$AH71)*$AJ71,2))*'umowa o pracę'!$E$8,2),0)))),0)))))</f>
        <v>0</v>
      </c>
      <c r="AO71" s="32">
        <f>IF('umowa o pracę'!$E$7=2020,IF(IF($AG71=1,IF($AI71=0,ROUND(IF($AH71&gt;2600,ROUND($AJ71/$AH71*2600,2),$AJ71)*'umowa o pracę'!$E$8,2),IF($AH71+$AI71&lt;2600,ROUND(ROUND($AJ71+ROUND($AI71*9%,2),2)*'umowa o pracę'!$E$8,2),IF(AND($AH71+$AI71&gt;=2600,$AH71&lt;2600),ROUND((ROUND($AJ71+ROUND((2600-$AH71)*9%,2),2))*'umowa o pracę'!$E$8,2),IF(AND($AH71+$AI71&gt;=2600,$AH71&gt;=2600),ROUND(ROUND($AJ71/$AH71*2600,2)*'umowa o pracę'!$E$8,2),0)))),0)&gt;$H71,$H71,IF($AG71=1,IF($AI71=0,ROUND(IF($AH71&gt;2600,ROUND($AJ71/$AH71*2600,2),$AJ71)*'umowa o pracę'!$E$8,2),IF($AH71+$AI71&lt;2600,ROUND(ROUND($AJ71+ROUND($AI71*9%,2),2)*'umowa o pracę'!$E$8,2),IF(AND($AH71+$AI71&gt;=2600,$AH71&lt;2600),ROUND((ROUND($AJ71+ROUND((2600-$AH71)*9%,2),2))*'umowa o pracę'!$E$8,2),IF(AND($AH71+$AI71&gt;=2600,$AH71&gt;=2600),ROUND(ROUND($AJ71/$AH71*2600,2)*'umowa o pracę'!$E$8,2),0)))),0)),IF('umowa o pracę'!$E$7=2021,IF(IF($AG71=1,IF($AI71=0,ROUND(IF($AH71&gt;2800,ROUND($AJ71/$AH71*2800,2),$AJ71)*'umowa o pracę'!$E$8,2),IF($AH71+$AI71&lt;2800,ROUND(ROUND($AJ71+ROUND($AI71*9%,2),2)*'umowa o pracę'!$E$8,2),IF(AND($AH71+$AI71&gt;=2800,$AH71&lt;2800),ROUND((ROUND($AJ71+ROUND((2800-$AH71)*9%,2),2))*'umowa o pracę'!$E$8,2),IF(AND($AH71+$AI71&gt;=2800,$AH71&gt;=2800),ROUND(ROUND($AJ71/$AH71*2800,2)*'umowa o pracę'!$E$8,2),0)))),0)&gt;$H71,$H71,IF($AG71=1,IF($AI71=0,ROUND(IF($AH71&gt;2800,ROUND($AJ71/$AH71*2800,2),$AJ71)*'umowa o pracę'!$E$8,2),IF($AH71+$AI71&lt;2800,ROUND(ROUND($AJ71+ROUND($AI71*9%,2),2)*'umowa o pracę'!$E$8,2),IF(AND($AH71+$AI71&gt;=2800,$AH71&lt;2800),ROUND((ROUND($AJ71+ROUND((2800-$AH71)*9%,2),2))*'umowa o pracę'!$E$8,2),IF(AND($AH71+$AI71&gt;=2800,$AH71&gt;=2800),ROUND(ROUND($AJ71/$AH71*2800,2)*'umowa o pracę'!$E$8,2),0)))),0)),0))</f>
        <v>0</v>
      </c>
      <c r="AP71" s="32">
        <f>IF('umowa o pracę'!$E$7=2020,IF(IF($AG71=1,IF($AI71=0,ROUND(IF($AH71&gt;2600,ROUND($AK71/$AH71*2600,2),$AK71)*'umowa o pracę'!$E$8,2),ROUND(IF($AH71&gt;2600,ROUND($AK71/$AH71*2600,2),$AK71)*'umowa o pracę'!$E$8,2)),0)&gt;$I71,$I71,IF($AG71=1,IF($AI71=0,ROUND(IF($AH71&gt;2600,ROUND($AK71/$AH71*2600,2),$AK71)*'umowa o pracę'!$E$8,2),ROUND(IF($AH71&gt;2600,ROUND($AK71/$AH71*2600,2),$AK71)*'umowa o pracę'!$E$8,2)),0)),IF('umowa o pracę'!$E$7=2021,IF(IF($AG71=1,IF($AI71=0,ROUND(IF($AH71&gt;2800,ROUND($AK71/$AH71*2800,2),$AK71)*'umowa o pracę'!$E$8,2),ROUND(IF($AH71&gt;2800,ROUND($AK71/$AH71*2800,2),$AK71)*'umowa o pracę'!$E$8,2)),0)&gt;$I71,$I71,IF($AG71=1,IF($AI71=0,ROUND(IF($AH71&gt;2800,ROUND($AK71/$AH71*2800,2),$AK71)*'umowa o pracę'!$E$8,2),ROUND(IF($AH71&gt;2800,ROUND($AK71/$AH71*2800,2),$AK71)*'umowa o pracę'!$E$8,2)),0)),0))</f>
        <v>0</v>
      </c>
      <c r="AQ71" s="56">
        <f>IF('umowa o pracę'!$E$7=2020,$AM71,IF('umowa o pracę'!$E$7=2021,$AN71,0))</f>
        <v>0</v>
      </c>
      <c r="AR71" s="33">
        <f>IF('umowa o pracę'!$E$7=0,0,U71+AF71+AQ71)</f>
        <v>0</v>
      </c>
      <c r="AS71" s="19"/>
      <c r="AT71" s="19"/>
      <c r="AU71" s="19"/>
      <c r="AV71" s="19"/>
      <c r="AW71" s="19"/>
      <c r="AX71" s="19">
        <f t="shared" si="2"/>
        <v>10</v>
      </c>
      <c r="AY71" s="19"/>
      <c r="AZ71" s="234">
        <f t="shared" si="3"/>
        <v>0</v>
      </c>
      <c r="BA71" s="234">
        <f t="shared" si="4"/>
        <v>0</v>
      </c>
      <c r="BB71" s="234">
        <f t="shared" si="5"/>
        <v>0</v>
      </c>
      <c r="BC71" s="234">
        <f t="shared" si="6"/>
        <v>0</v>
      </c>
      <c r="BD71" s="234">
        <f t="shared" si="7"/>
        <v>0</v>
      </c>
      <c r="BE71" s="234">
        <f t="shared" si="8"/>
        <v>0</v>
      </c>
      <c r="BF71" s="234">
        <f t="shared" si="9"/>
        <v>0</v>
      </c>
      <c r="BG71" s="234">
        <f t="shared" si="10"/>
        <v>0</v>
      </c>
      <c r="BH71" s="234">
        <f t="shared" si="11"/>
        <v>0</v>
      </c>
      <c r="BI71" s="238">
        <f t="shared" si="12"/>
        <v>0</v>
      </c>
      <c r="BJ71" s="236"/>
      <c r="BK71" s="236"/>
      <c r="BL71" s="237"/>
    </row>
    <row r="72" spans="1:64" ht="15.75" customHeight="1" x14ac:dyDescent="0.25">
      <c r="A72" s="129">
        <v>61</v>
      </c>
      <c r="B72" s="57"/>
      <c r="C72" s="57"/>
      <c r="D72" s="36"/>
      <c r="E72" s="36"/>
      <c r="F72" s="242"/>
      <c r="G72" s="37">
        <v>1</v>
      </c>
      <c r="H72" s="58">
        <v>0</v>
      </c>
      <c r="I72" s="59">
        <v>0</v>
      </c>
      <c r="J72" s="60">
        <v>0</v>
      </c>
      <c r="K72" s="52">
        <v>1</v>
      </c>
      <c r="L72" s="39">
        <v>0</v>
      </c>
      <c r="M72" s="39">
        <v>0</v>
      </c>
      <c r="N72" s="39">
        <v>0</v>
      </c>
      <c r="O72" s="39">
        <v>0</v>
      </c>
      <c r="P72" s="35">
        <f>IF('umowa o pracę'!$E$7=2020,ROUND(IF($L72&gt;=2600,2600*'umowa o pracę'!$E$8,$L72*'umowa o pracę'!$E$8),2),IF('umowa o pracę'!$E$7=2021,ROUND(IF($L72&gt;=2800,2800*'umowa o pracę'!$E$8,$L72*'umowa o pracę'!$E$8),2),0))</f>
        <v>0</v>
      </c>
      <c r="Q72" s="252">
        <f>IF(IF(IF(AND($K72=1,$I72&gt;0),ROUND(IF($L72+$M72&gt;=2600,2600*'umowa o pracę'!$E$8,($L72+$M72)*'umowa o pracę'!$E$8),2)+IF($M72=0,ROUND(IF($L72&gt;2600,ROUND($O72/$L72*2600,2),$O72)*'umowa o pracę'!$E$8,2),ROUND(IF($L72&gt;2600,ROUND($O72/$L72*2600,2),$O72)*'umowa o pracę'!$E$8,2)),ROUND(IF($L72+$M72&gt;=2600,2600*'umowa o pracę'!$E$8,($L72+$M72)*'umowa o pracę'!$E$8),2)-IF($M72=0,ROUND(ROUND(IF($L72&gt;2600,ROUND($N72/$L72*2600,2),$N72),2)*'umowa o pracę'!$E$8,2),IF($M72&gt;0,IF($L72+$M72&lt;2600,ROUND(ROUND($N72+ROUND($M72*9%,2),2)*'umowa o pracę'!$E$8,2),IF(AND($L72+$M72&gt;=2600,$M72&lt;2600,$L72&lt;2600),ROUND((ROUND(((2600-$M72)/$L72)*$N72,2)+ROUND($M72*9%,2))*'umowa o pracę'!$E$8,2),IF(AND($L72+$M72&gt;=2600,$M72&gt;=2600),ROUND((ROUND(2600*9%,2))*'umowa o pracę'!$E$8,2),IF(AND($L72+$M72&gt;=2600,$L72&gt;=2600,$M72&lt;2600),ROUND((ROUND($M72*9%,2)+ROUND(((2600-$M72)/$L72)*$N72,2))*'umowa o pracę'!$E$8,2),0)))),0)))&gt;$J72,$J72,IF(AND($K72=1,$I72&gt;0),ROUND(IF($L72+$M72&gt;=2600,2600*'umowa o pracę'!$E$8,($L72+$M72)*'umowa o pracę'!$E$8),2)+IF($M72=0,ROUND(IF($L72&gt;2600,ROUND($O72/$L72*2600,2),$O72)*'umowa o pracę'!$E$8,2),ROUND(IF($L72&gt;2600,ROUND($O72/$L72*2600,2),$O72)*'umowa o pracę'!$E$8,2)),ROUND(IF($L72+$M72&gt;=2600,2600*'umowa o pracę'!$E$8,($L72+$M72)*'umowa o pracę'!$E$8),2)-IF($M72=0,ROUND(ROUND(IF($L72&gt;2600,ROUND($N72/$L72*2600,2),$N72),2)*'umowa o pracę'!$E$8,2),IF($M72&gt;0,IF($L72+$M72&lt;2600,ROUND(ROUND($N72+ROUND($M72*9%,2),2)*'umowa o pracę'!$E$8,2),IF(AND($L72+$M72&gt;=2600,$M72&lt;2600,$L72&lt;2600),ROUND((ROUND(((2600-$M72)/$L72)*$N72,2)+ROUND($M72*9%,2))*'umowa o pracę'!$E$8,2),IF(AND($L72+$M72&gt;=2600,$M72&gt;=2600),ROUND((ROUND(2600*9%,2))*'umowa o pracę'!$E$8,2),IF(AND($L72+$M72&gt;=2600,$L72&gt;=2600,$M72&lt;2600),ROUND((ROUND($M72*9%,2)+ROUND(((2600-$M72)/$L72)*$N72,2))*'umowa o pracę'!$E$8,2),0)))),0))))&gt;$J72,$J72,IF(IF(AND($K72=1,$I72&gt;0),ROUND(IF($L72+$M72&gt;=2600,2600*'umowa o pracę'!$E$8,($L72+$M72)*'umowa o pracę'!$E$8),2)+IF($M72=0,ROUND(IF($L72&gt;2600,ROUND($O72/$L72*2600,2),$O72)*'umowa o pracę'!$E$8,2),ROUND(IF($L72&gt;2600,ROUND($O72/$L72*2600,2),$O72)*'umowa o pracę'!$E$8,2)),ROUND(IF($L72+$M72&gt;=2600,2600*'umowa o pracę'!$E$8,($L72+$M72)*'umowa o pracę'!$E$8),2)-IF($M72=0,ROUND(ROUND(IF($L72&gt;2600,ROUND($N72/$L72*2600,2),$N72),2)*'umowa o pracę'!$E$8,2),IF($M72&gt;0,IF($L72+$M72&lt;2600,ROUND(ROUND($N72+ROUND($M72*9%,2),2)*'umowa o pracę'!$E$8,2),IF(AND($L72+$M72&gt;=2600,$M72&lt;2600,$L72&lt;2600),ROUND((ROUND(((2600-$M72)/$L72)*$N72,2)+ROUND($M72*9%,2))*'umowa o pracę'!$E$8,2),IF(AND($L72+$M72&gt;=2600,$M72&gt;=2600),ROUND((ROUND(2600*9%,2))*'umowa o pracę'!$E$8,2),IF(AND($L72+$M72&gt;=2600,$L72&gt;=2600,$M72&lt;2600),ROUND((ROUND($M72*9%,2)+ROUND(((2600-$M72)/$L72)*$N72,2))*'umowa o pracę'!$E$8,2),0)))),0)))&gt;$J72,$J72,IF(AND($K72=1,$I72&gt;0),ROUND(IF($L72+$M72&gt;=2600,2600*'umowa o pracę'!$E$8,($L72+$M72)*'umowa o pracę'!$E$8),2)+IF($M72=0,ROUND(IF($L72&gt;2600,ROUND($O72/$L72*2600,2),$O72)*'umowa o pracę'!$E$8,2),ROUND(IF($L72&gt;2600,ROUND($O72/$L72*2600,2),$O72)*'umowa o pracę'!$E$8,2)),ROUND(IF($L72+$M72&gt;=2600,2600*'umowa o pracę'!$E$8,($L72+$M72)*'umowa o pracę'!$E$8),2)-IF(AND($M72=0,I72&gt;0),ROUND(ROUND(IF($L72&gt;2600,ROUND($N72/$L72*2600,2),$N72),2)*'umowa o pracę'!$E$8,2),IF($M72&gt;0,IF($L72+$M72&lt;2600,ROUND(ROUND($N72+ROUND($M72*9%,2),2)*'umowa o pracę'!$E$8,2),IF(AND($L72+$M72&gt;=2600,$M72&lt;2600,$L72&lt;2600),ROUND((ROUND(((2600-$M72)/$L72)*$N72,2)+ROUND($M72*9%,2))*'umowa o pracę'!$E$8,2),IF(AND($L72+$M72&gt;=2600,$M72&gt;=2600),ROUND((ROUND(2600*9%,2))*'umowa o pracę'!$E$8,2),IF(AND($L72+$M72&gt;=2600,$L72&gt;=2600,$M72&lt;2600),ROUND((ROUND($M72*9%,2)+ROUND(((2600-$M72)/$L72)*$N72,2))*'umowa o pracę'!$E$8,2),0)))),0)))))</f>
        <v>0</v>
      </c>
      <c r="R72" s="252">
        <f>IF(IF(IF(AND($K72=1,$I72&gt;0),ROUND(IF($L72+$M72&gt;=2800,2800*'umowa o pracę'!$E$8,($L72+$M72)*'umowa o pracę'!$E$8),2)+IF($M72=0,ROUND(IF($L72&gt;2800,ROUND($O72/$L72*2800,2),$O72)*'umowa o pracę'!$E$8,2),ROUND(IF($L72&gt;2800,ROUND($O72/$L72*2800,2),$O72)*'umowa o pracę'!$E$8,2)),ROUND(IF($L72+$M72&gt;=2800,2800*'umowa o pracę'!$E$8,($L72+$M72)*'umowa o pracę'!$E$8),2)-IF($M72=0,ROUND(ROUND(IF($L72&gt;2800,ROUND($N72/$L72*2800,2),$N72),2)*'umowa o pracę'!$E$8,2),IF($M72&gt;0,IF($L72+$M72&lt;2800,ROUND(ROUND($N72+ROUND($M72*9%,2),2)*'umowa o pracę'!$E$8,2),IF(AND($L72+$M72&gt;=2800,$M72&lt;2800,$L72&lt;2800),ROUND((ROUND(((2800-$M72)/$L72)*$N72,2)+ROUND($M72*9%,2))*'umowa o pracę'!$E$8,2),IF(AND($L72+$M72&gt;=2800,$M72&gt;=2800),ROUND((ROUND(2800*9%,2))*'umowa o pracę'!$E$8,2),IF(AND($L72+$M72&gt;=2800,$L72&gt;=2800,$M72&lt;2800),ROUND((ROUND($M72*9%,2)+ROUND(((2800-$M72)/$L72)*$N72,2))*'umowa o pracę'!$E$8,2),0)))),0)))&gt;$J72,$J72,IF(AND($K72=1,$I72&gt;0),ROUND(IF($L72+$M72&gt;=2800,2800*'umowa o pracę'!$E$8,($L72+$M72)*'umowa o pracę'!$E$8),2)+IF($M72=0,ROUND(IF($L72&gt;2800,ROUND($O72/$L72*2800,2),$O72)*'umowa o pracę'!$E$8,2),ROUND(IF($L72&gt;2800,ROUND($O72/$L72*2800,2),$O72)*'umowa o pracę'!$E$8,2)),ROUND(IF($L72+$M72&gt;=2800,2800*'umowa o pracę'!$E$8,($L72+$M72)*'umowa o pracę'!$E$8),2)-IF($M72=0,ROUND(ROUND(IF($L72&gt;2800,ROUND($N72/$L72*2800,2),$N72),2)*'umowa o pracę'!$E$8,2),IF($M72&gt;0,IF($L72+$M72&lt;2800,ROUND(ROUND($N72+ROUND($M72*9%,2),2)*'umowa o pracę'!$E$8,2),IF(AND($L72+$M72&gt;=2800,$M72&lt;2800,$L72&lt;2800),ROUND((ROUND(((2800-$M72)/$L72)*$N72,2)+ROUND($M72*9%,2))*'umowa o pracę'!$E$8,2),IF(AND($L72+$M72&gt;=2800,$M72&gt;=2800),ROUND((ROUND(2800*9%,2))*'umowa o pracę'!$E$8,2),IF(AND($L72+$M72&gt;=2800,$L72&gt;=2800,$M72&lt;2800),ROUND((ROUND($M72*9%,2)+ROUND(((2800-$M72)/$L72)*$N72,2))*'umowa o pracę'!$E$8,2),0)))),0))))&gt;$J72,$J72,IF(IF(AND($K72=1,$I72&gt;0),ROUND(IF($L72+$M72&gt;=2800,2800*'umowa o pracę'!$E$8,($L72+$M72)*'umowa o pracę'!$E$8),2)+IF($M72=0,ROUND(IF($L72&gt;2800,ROUND($O72/$L72*2800,2),$O72)*'umowa o pracę'!$E$8,2),ROUND(IF($L72&gt;2800,ROUND($O72/$L72*2800,2),$O72)*'umowa o pracę'!$E$8,2)),ROUND(IF($L72+$M72&gt;=2800,2800*'umowa o pracę'!$E$8,($L72+$M72)*'umowa o pracę'!$E$8),2)-IF($M72=0,ROUND(ROUND(IF($L72&gt;2800,ROUND($N72/$L72*2800,2),$N72),2)*'umowa o pracę'!$E$8,2),IF($M72&gt;0,IF($L72+$M72&lt;2800,ROUND(ROUND($N72+ROUND($M72*9%,2),2)*'umowa o pracę'!$E$8,2),IF(AND($L72+$M72&gt;=2800,$M72&lt;2800,$L72&lt;2800),ROUND((ROUND(((2800-$M72)/$L72)*$N72,2)+ROUND($M72*9%,2))*'umowa o pracę'!$E$8,2),IF(AND($L72+$M72&gt;=2800,$M72&gt;=2800),ROUND((ROUND(2800*9%,2))*'umowa o pracę'!$E$8,2),IF(AND($L72+$M72&gt;=2800,$L72&gt;=2800,$M72&lt;2800),ROUND((ROUND($M72*9%,2)+ROUND(((2800-$M72)/$L72)*$N72,2))*'umowa o pracę'!$E$8,2),0)))),0)))&gt;$J72,$J72,IF(AND($K72=1,$I72&gt;0),ROUND(IF($L72+$M72&gt;=2800,2800*'umowa o pracę'!$E$8,($L72+$M72)*'umowa o pracę'!$E$8),2)+IF($M72=0,ROUND(IF($L72&gt;2800,ROUND($O72/$L72*2800,2),$O72)*'umowa o pracę'!$E$8,2),ROUND(IF($L72&gt;2800,ROUND($O72/$L72*2800,2),$O72)*'umowa o pracę'!$E$8,2)),ROUND(IF($L72+$M72&gt;=2800,2800*'umowa o pracę'!$E$8,($L72+$M72)*'umowa o pracę'!$E$8),2)-IF(AND($M72=0,I72&gt;0),ROUND(ROUND(IF($L72&gt;2800,ROUND($N72/$L72*2800,2),$N72),2)*'umowa o pracę'!$E$8,2),IF($M72&gt;0,IF($L72+$M72&lt;2800,ROUND(ROUND($N72+ROUND($M72*9%,2),2)*'umowa o pracę'!$E$8,2),IF(AND($L72+$M72&gt;=2800,$M72&lt;2800,$L72&lt;2800),ROUND((ROUND(((2800-$M72)/$L72)*$N72,2)+ROUND($M72*9%,2))*'umowa o pracę'!$E$8,2),IF(AND($L72+$M72&gt;=2800,$M72&gt;=2800),ROUND((ROUND(2800*9%,2))*'umowa o pracę'!$E$8,2),IF(AND($L72+$M72&gt;=2800,$L72&gt;=2800,$M72&lt;2800),ROUND((ROUND($M72*9%,2)+ROUND(((2800-$M72)/$L72)*$N72,2))*'umowa o pracę'!$E$8,2),0)))),0)))))</f>
        <v>0</v>
      </c>
      <c r="S72" s="32">
        <f>IF('umowa o pracę'!$E$7=2020,IF(IF($K72=1,IF($M72=0,ROUND(IF($L72&gt;2600,ROUND($N72/$L72*2600,2),$N72)*'umowa o pracę'!$E$8,2),IF($L72+$M72&lt;2600,ROUND(ROUND($N72+ROUND($M72*9%,2),2)*'umowa o pracę'!$E$8,2),IF(AND($L72+$M72&gt;=2600,$L72&lt;2600),ROUND((ROUND($N72+ROUND((2600-$L72)*9%,2),2))*'umowa o pracę'!$E$8,2),IF(AND($L72+$M72&gt;=2600,$L72&gt;=2600),ROUND(ROUND($N72/$L72*2600,2)*'umowa o pracę'!$E$8,2),0)))),0)&gt;$H72,$H72,IF($K72=1,IF($M72=0,ROUND(IF($L72&gt;2600,ROUND($N72/$L72*2600,2),$N72)*'umowa o pracę'!$E$8,2),IF($L72+$M72&lt;2600,ROUND(ROUND($N72+ROUND($M72*9%,2),2)*'umowa o pracę'!$E$8,2),IF(AND($L72+$M72&gt;=2600,$L72&lt;2600),ROUND((ROUND($N72+ROUND((2600-$L72)*9%,2),2))*'umowa o pracę'!$E$8,2),IF(AND($L72+$M72&gt;=2600,$L72&gt;=2600),ROUND(ROUND($N72/$L72*2600,2)*'umowa o pracę'!$E$8,2),0)))),0)),IF('umowa o pracę'!$E$7=2021,IF(IF($K72=1,IF($M72=0,ROUND(IF($L72&gt;2800,ROUND($N72/$L72*2800,2),$N72)*'umowa o pracę'!$E$8,2),IF($L72+$M72&lt;2800,ROUND(ROUND($N72+ROUND($M72*9%,2),2)*'umowa o pracę'!$E$8,2),IF(AND($L72+$M72&gt;=2800,$L72&lt;2800),ROUND((ROUND($N72+ROUND((2800-$L72)*9%,2),2))*'umowa o pracę'!$E$8,2),IF(AND($L72+$M72&gt;=2800,$L72&gt;=2800),ROUND(ROUND($N72/$L72*2800,2)*'umowa o pracę'!$E$8,2),0)))),0)&gt;$H72,$H72,IF($K72=1,IF($M72=0,ROUND(IF($L72&gt;2800,ROUND($N72/$L72*2800,2),$N72)*'umowa o pracę'!$E$8,2),IF($L72+$M72&lt;2800,ROUND(ROUND($N72+ROUND($M72*9%,2),2)*'umowa o pracę'!$E$8,2),IF(AND($L72+$M72&gt;=2800,$L72&lt;2800),ROUND((ROUND($N72+ROUND((2800-$L72)*9%,2),2))*'umowa o pracę'!$E$8,2),IF(AND($L72+$M72&gt;=2800,$L72&gt;=2800),ROUND(ROUND($N72/$L72*2800,2)*'umowa o pracę'!$E$8,2),0)))),0)),0))</f>
        <v>0</v>
      </c>
      <c r="T72" s="32">
        <f>IF('umowa o pracę'!$E$7=2020,IF(IF($K72=1,IF($M72=0,ROUND(IF($L72&gt;2600,ROUND($O72/$L72*2600,2),$O72)*'umowa o pracę'!$E$8,2),ROUND(IF($L72&gt;2600,ROUND($O72/$L72*2600,2),$O72)*'umowa o pracę'!$E$8,2)),0)&gt;$I72,$I72,IF($K72=1,IF($M72=0,ROUND(IF($L72&gt;2600,ROUND($O72/$L72*2600,2),$O72)*'umowa o pracę'!$E$8,2),ROUND(IF($L72&gt;2600,ROUND($O72/$L72*2600,2),$O72)*'umowa o pracę'!$E$8,2)),0)),IF('umowa o pracę'!$E$7=2021,IF(IF($K72=1,IF($M72=0,ROUND(IF($L72&gt;2800,ROUND($O72/$L72*2800,2),$O72)*'umowa o pracę'!$E$8,2),ROUND(IF($L72&gt;2800,ROUND($O72/$L72*2800,2),$O72)*'umowa o pracę'!$E$8,2)),0)&gt;$I72,$I72,IF($K72=1,IF($M72=0,ROUND(IF($L72&gt;2800,ROUND($O72/$L72*2800,2),$O72)*'umowa o pracę'!$E$8,2),ROUND(IF($L72&gt;2800,ROUND($O72/$L72*2800,2),$O72)*'umowa o pracę'!$E$8,2)),0)),0))</f>
        <v>0</v>
      </c>
      <c r="U72" s="51">
        <f>IF('umowa o pracę'!$E$7=2020,$Q72,IF('umowa o pracę'!$E$7=2021,$R72,0))</f>
        <v>0</v>
      </c>
      <c r="V72" s="53">
        <f t="shared" si="0"/>
        <v>1</v>
      </c>
      <c r="W72" s="54">
        <f>IF('umowa o pracę'!$E$6&lt;2,0,$L72)</f>
        <v>0</v>
      </c>
      <c r="X72" s="54">
        <f>IF('umowa o pracę'!$E$6&lt;2,0,$M72)</f>
        <v>0</v>
      </c>
      <c r="Y72" s="55">
        <f>IF('umowa o pracę'!$E$6&lt;2,0,$N72)</f>
        <v>0</v>
      </c>
      <c r="Z72" s="55">
        <f>IF('umowa o pracę'!$E$6&lt;2,0,$O72)</f>
        <v>0</v>
      </c>
      <c r="AA72" s="32">
        <f>IF('umowa o pracę'!$E$7=2020,ROUND(IF($W72&gt;=2600,2600*'umowa o pracę'!$E$8,$W72*'umowa o pracę'!$E$8),2),IF('umowa o pracę'!$E$7=2021,ROUND(IF($W72&gt;=2800,2800*'umowa o pracę'!$E$8,$W72*'umowa o pracę'!$E$8),2),0))</f>
        <v>0</v>
      </c>
      <c r="AB72" s="32">
        <f>IF(IF(IF(AND($V72=1,$I72&gt;0),ROUND(IF($W72+$X72&gt;=2600,2600*'umowa o pracę'!$E$8,($W72+$X72)*'umowa o pracę'!$E$8),2)+IF($X72=0,ROUND(IF($W72&gt;2600,ROUND($Z72/$W72*2600,2),$Z72)*'umowa o pracę'!$E$8,2),ROUND(IF($W72&gt;2600,ROUND($Z72/$W72*2600,2),$Z72)*'umowa o pracę'!$E$8,2)),ROUND(IF($W72+$X72&gt;=2600,2600*'umowa o pracę'!$E$8,($W72+$X72)*'umowa o pracę'!$E$8),2)-IF($X72=0,ROUND(ROUND(IF($W72&gt;2600,ROUND($Y72/$W72*2600,2),$Y72),2)*'umowa o pracę'!$E$8,2),IF($X72&gt;0,IF($W72+$X72&lt;2600,ROUND(ROUND($Y72+ROUND($X72*9%,2),2)*'umowa o pracę'!$E$8,2),IF(AND($W72+$X72&gt;=2600,$X72&lt;2600,$W72&lt;2600),ROUND((ROUND(((2600-$X72)/$W72)*$Y72,2)+ROUND($X72*9%,2))*'umowa o pracę'!$E$8,2),IF(AND($W72+$X72&gt;=2600,$X72&gt;=2600),ROUND((ROUND(2600*9%,2))*'umowa o pracę'!$E$8,2),IF(AND($W72+$X72&gt;=2600,$W72&gt;=2600,$X72&lt;2600),ROUND((ROUND($X72*9%,2)+ROUND(((2600-$X72)/$W72)*$Y72,2))*'umowa o pracę'!$E$8,2),0)))),0)))&gt;$J72,$J72,IF(AND($V72=1,$I72&gt;0),ROUND(IF($W72+$X72&gt;=2600,2600*'umowa o pracę'!$E$8,($W72+$X72)*'umowa o pracę'!$E$8),2)+IF($X72=0,ROUND(IF($W72&gt;2600,ROUND($Z72/$W72*2600,2),$Z72)*'umowa o pracę'!$E$8,2),ROUND(IF($W72&gt;2600,ROUND($Z72/$W72*2600,2),$Z72)*'umowa o pracę'!$E$8,2)),ROUND(IF($W72+$X72&gt;=2600,2600*'umowa o pracę'!$E$8,($W72+$X72)*'umowa o pracę'!$E$8),2)-IF($X72=0,ROUND(ROUND(IF($W72&gt;2600,ROUND($Y72/$W72*2600,2),$Y72),2)*'umowa o pracę'!$E$8,2),IF($X72&gt;0,IF($W72+$X72&lt;2600,ROUND(ROUND($Y72+ROUND($X72*9%,2),2)*'umowa o pracę'!$E$8,2),IF(AND($W72+$X72&gt;=2600,$X72&lt;2600,$W72&lt;2600),ROUND((ROUND(((2600-$X72)/$W72)*$Y72,2)+ROUND($X72*9%,2))*'umowa o pracę'!$E$8,2),IF(AND($W72+$X72&gt;=2600,$X72&gt;=2600),ROUND((ROUND(2600*9%,2))*'umowa o pracę'!$E$8,2),IF(AND($W72+$X72&gt;=2600,$W72&gt;=2600,$X72&lt;2600),ROUND((ROUND($X72*9%,2)+ROUND(((2600-$X72)/$W72)*$Y72,2))*'umowa o pracę'!$E$8,2),0)))),0))))&gt;$J72,$J72,IF(IF(AND($V72=1,$I72&gt;0),ROUND(IF($W72+$X72&gt;=2600,2600*'umowa o pracę'!$E$8,($W72+$X72)*'umowa o pracę'!$E$8),2)+IF($X72=0,ROUND(IF($W72&gt;2600,ROUND($Z72/$W72*2600,2),$Z72)*'umowa o pracę'!$E$8,2),ROUND(IF($W72&gt;2600,ROUND($Z72/$W72*2600,2),$Z72)*'umowa o pracę'!$E$8,2)),ROUND(IF($W72+$X72&gt;=2600,2600*'umowa o pracę'!$E$8,($W72+$X72)*'umowa o pracę'!$E$8),2)-IF($X72=0,ROUND(ROUND(IF($W72&gt;2600,ROUND($Y72/$W72*2600,2),$Y72),2)*'umowa o pracę'!$E$8,2),IF($X72&gt;0,IF($W72+$X72&lt;2600,ROUND(ROUND($Y72+ROUND($X72*9%,2),2)*'umowa o pracę'!$E$8,2),IF(AND($W72+$X72&gt;=2600,$X72&lt;2600,$W72&lt;2600),ROUND((ROUND(((2600-$X72)/$W72)*$Y72,2)+ROUND($X72*9%,2))*'umowa o pracę'!$E$8,2),IF(AND($W72+$X72&gt;=2600,$X72&gt;=2600),ROUND((ROUND(2600*9%,2))*'umowa o pracę'!$E$8,2),IF(AND($W72+$X72&gt;=2600,$W72&gt;=2600,$X72&lt;2600),ROUND((ROUND($X72*9%,2)+ROUND(((2600-$X72)/$W72)*$Y72,2))*'umowa o pracę'!$E$8,2),0)))),0)))&gt;$J72,$J72,IF(AND($V72=1,$I72&gt;0),ROUND(IF($W72+$X72&gt;=2600,2600*'umowa o pracę'!$E$8,($W72+$X72)*'umowa o pracę'!$E$8),2)+IF($X72=0,ROUND(IF($W72&gt;2600,ROUND($Z72/$W72*2600,2),$Z72)*'umowa o pracę'!$E$8,2),ROUND(IF($W72&gt;2600,ROUND($Z72/$W72*2600,2),$Z72)*'umowa o pracę'!$E$8,2)),ROUND(IF($W72+$X72&gt;=2600,2600*'umowa o pracę'!$E$8,($W72+$X72)*'umowa o pracę'!$E$8),2)-IF(AND($X72=0,I72&gt;0),ROUND(ROUND(IF($W72&gt;2600,ROUND($Y72/$W72*2600,2),$Y72),2)*'umowa o pracę'!$E$8,2),IF($X72&gt;0,IF($W72+$X72&lt;2600,ROUND(ROUND($Y72+ROUND($X72*9%,2),2)*'umowa o pracę'!$E$8,2),IF(AND($W72+$X72&gt;=2600,$X72&lt;2600,$W72&lt;2600),ROUND((ROUND(((2600-$X72)/$W72)*$Y72,2)+ROUND($X72*9%,2))*'umowa o pracę'!$E$8,2),IF(AND($W72+$X72&gt;=2600,$X72&gt;=2600),ROUND((ROUND(2600*9%,2))*'umowa o pracę'!$E$8,2),IF(AND($W72+$X72&gt;=2600,$W72&gt;=2600,$X72&lt;2600),ROUND((ROUND($X72*9%,2)+ROUND(((2600-$X72)/$W72)*$Y72,2))*'umowa o pracę'!$E$8,2),0)))),0)))))</f>
        <v>0</v>
      </c>
      <c r="AC72" s="32">
        <f>IF(IF(IF(AND($V72=1,$I72&gt;0),ROUND(IF($W72+$X72&gt;=2800,2800*'umowa o pracę'!$E$8,($W72+$X72)*'umowa o pracę'!$E$8),2)+IF($X72=0,ROUND(IF($W72&gt;2800,ROUND($Z72/$W72*2800,2),$Z72)*'umowa o pracę'!$E$8,2),ROUND(IF($W72&gt;2800,ROUND($Z72/$W72*2800,2),$Z72)*'umowa o pracę'!$E$8,2)),ROUND(IF($W72+$X72&gt;=2800,2800*'umowa o pracę'!$E$8,($W72+$X72)*'umowa o pracę'!$E$8),2)-IF($X72=0,ROUND(ROUND(IF($W72&gt;2800,ROUND($Y72/$W72*2800,2),$Y72),2)*'umowa o pracę'!$E$8,2),IF($X72&gt;0,IF($W72+$X72&lt;2800,ROUND(ROUND($Y72+ROUND($X72*9%,2),2)*'umowa o pracę'!$E$8,2),IF(AND($W72+$X72&gt;=2800,$X72&lt;2800,$W72&lt;2800),ROUND((ROUND(((2800-$X72)/$W72)*$Y72,2)+ROUND($X72*9%,2))*'umowa o pracę'!$E$8,2),IF(AND($W72+$X72&gt;=2800,$X72&gt;=2800),ROUND((ROUND(2800*9%,2))*'umowa o pracę'!$E$8,2),IF(AND($W72+$X72&gt;=2800,$W72&gt;=2800,$X72&lt;2800),ROUND((ROUND($X72*9%,2)+ROUND(((2800-$X72)/$W72)*$Y72,2))*'umowa o pracę'!$E$8,2),0)))),0)))&gt;$J72,$J72,IF(AND($V72=1,$I72&gt;0),ROUND(IF($W72+$X72&gt;=2800,2800*'umowa o pracę'!$E$8,($W72+$X72)*'umowa o pracę'!$E$8),2)+IF($X72=0,ROUND(IF($W72&gt;2800,ROUND($Z72/$W72*2800,2),$Z72)*'umowa o pracę'!$E$8,2),ROUND(IF($W72&gt;2800,ROUND($Z72/$W72*2800,2),$Z72)*'umowa o pracę'!$E$8,2)),ROUND(IF($W72+$X72&gt;=2800,2800*'umowa o pracę'!$E$8,($W72+$X72)*'umowa o pracę'!$E$8),2)-IF($X72=0,ROUND(ROUND(IF($W72&gt;2800,ROUND($Y72/$W72*2800,2),$Y72),2)*'umowa o pracę'!$E$8,2),IF($X72&gt;0,IF($W72+$X72&lt;2800,ROUND(ROUND($Y72+ROUND($X72*9%,2),2)*'umowa o pracę'!$E$8,2),IF(AND($W72+$X72&gt;=2800,$X72&lt;2800,$W72&lt;2800),ROUND((ROUND(((2800-$X72)/$W72)*$Y72,2)+ROUND($X72*9%,2))*'umowa o pracę'!$E$8,2),IF(AND($W72+$X72&gt;=2800,$X72&gt;=2800),ROUND((ROUND(2800*9%,2))*'umowa o pracę'!$E$8,2),IF(AND($W72+$X72&gt;=2800,$W72&gt;=2800,$X72&lt;2800),ROUND((ROUND($X72*9%,2)+ROUND(((2800-$X72)/$W72)*$Y72,2))*'umowa o pracę'!$E$8,2),0)))),0))))&gt;$J72,$J72,IF(IF(AND($V72=1,$I72&gt;0),ROUND(IF($W72+$X72&gt;=2800,2800*'umowa o pracę'!$E$8,($W72+$X72)*'umowa o pracę'!$E$8),2)+IF($X72=0,ROUND(IF($W72&gt;2800,ROUND($Z72/$W72*2800,2),$Z72)*'umowa o pracę'!$E$8,2),ROUND(IF($W72&gt;2800,ROUND($Z72/$W72*2800,2),$Z72)*'umowa o pracę'!$E$8,2)),ROUND(IF($W72+$X72&gt;=2800,2800*'umowa o pracę'!$E$8,($W72+$X72)*'umowa o pracę'!$E$8),2)-IF($X72=0,ROUND(ROUND(IF($W72&gt;2800,ROUND($Y72/$W72*2800,2),$Y72),2)*'umowa o pracę'!$E$8,2),IF($X72&gt;0,IF($W72+$X72&lt;2800,ROUND(ROUND($Y72+ROUND($X72*9%,2),2)*'umowa o pracę'!$E$8,2),IF(AND($W72+$X72&gt;=2800,$X72&lt;2800,$W72&lt;2800),ROUND((ROUND(((2800-$X72)/$W72)*$Y72,2)+ROUND($X72*9%,2))*'umowa o pracę'!$E$8,2),IF(AND($W72+$X72&gt;=2800,$X72&gt;=2800),ROUND((ROUND(2800*9%,2))*'umowa o pracę'!$E$8,2),IF(AND($W72+$X72&gt;=2800,$W72&gt;=2800,$X72&lt;2800),ROUND((ROUND($X72*9%,2)+ROUND(((2800-$X72)/$W72)*$Y72,2))*'umowa o pracę'!$E$8,2),0)))),0)))&gt;$J72,$J72,IF(AND($V72=1,$I72&gt;0),ROUND(IF($W72+$X72&gt;=2800,2800*'umowa o pracę'!$E$8,($W72+$X72)*'umowa o pracę'!$E$8),2)+IF($X72=0,ROUND(IF($W72&gt;2800,ROUND($Z72/$W72*2800,2),$Z72)*'umowa o pracę'!$E$8,2),ROUND(IF($W72&gt;2800,ROUND($Z72/$W72*2800,2),$Z72)*'umowa o pracę'!$E$8,2)),ROUND(IF($W72+$X72&gt;=2800,2800*'umowa o pracę'!$E$8,($W72+$X72)*'umowa o pracę'!$E$8),2)-IF(AND($X72=0,I72&gt;0),ROUND(ROUND(IF($W72&gt;2800,ROUND($Y72/$W72*2800,2),$Y72),2)*'umowa o pracę'!$E$8,2),IF($X72&gt;0,IF($W72+$X72&lt;2800,ROUND(ROUND($Y72+ROUND($X72*9%,2),2)*'umowa o pracę'!$E$8,2),IF(AND($W72+$X72&gt;=2800,$X72&lt;2800,$W72&lt;2800),ROUND((ROUND(((2800-$X72)/$W72)*$Y72,2)+ROUND($X72*9%,2))*'umowa o pracę'!$E$8,2),IF(AND($W72+$X72&gt;=2800,$X72&gt;=2800),ROUND((ROUND(2800*9%,2))*'umowa o pracę'!$E$8,2),IF(AND($W72+$X72&gt;=2800,$W72&gt;=2800,$X72&lt;2800),ROUND((ROUND($X72*9%,2)+ROUND(((2800-$X72)/$W72)*$Y72,2))*'umowa o pracę'!$E$8,2),0)))),0)))))</f>
        <v>0</v>
      </c>
      <c r="AD72" s="32">
        <f>IF('umowa o pracę'!$E$7=2020,IF(IF($V72=1,IF($X72=0,ROUND(IF($W72&gt;2600,ROUND($Y72/$W72*2600,2),$Y72)*'umowa o pracę'!$E$8,2),IF($W72+$X72&lt;2600,ROUND(ROUND($Y72+ROUND($X72*9%,2),2)*'umowa o pracę'!$E$8,2),IF(AND($W72+$X72&gt;=2600,$W72&lt;2600),ROUND((ROUND($Y72+ROUND((2600-$W72)*9%,2),2))*'umowa o pracę'!$E$8,2),IF(AND($W72+$X72&gt;=2600,$W72&gt;=2600),ROUND(ROUND($Y72/$W72*2600,2)*'umowa o pracę'!$E$8,2),0)))),0)&gt;$H72,$H72,IF($V72=1,IF($X72=0,ROUND(IF($W72&gt;2600,ROUND($Y72/$W72*2600,2),$Y72)*'umowa o pracę'!$E$8,2),IF($W72+$X72&lt;2600,ROUND(ROUND($Y72+ROUND($X72*9%,2),2)*'umowa o pracę'!$E$8,2),IF(AND($W72+$X72&gt;=2600,$W72&lt;2600),ROUND((ROUND($Y72+ROUND((2600-$W72)*9%,2),2))*'umowa o pracę'!$E$8,2),IF(AND($W72+$X72&gt;=2600,$W72&gt;=2600),ROUND(ROUND($Y72/$W72*2600,2)*'umowa o pracę'!$E$8,2),0)))),0)),IF('umowa o pracę'!$E$7=2021,IF(IF($V72=1,IF($X72=0,ROUND(IF($W72&gt;2800,ROUND($Y72/$W72*2800,2),$Y72)*'umowa o pracę'!$E$8,2),IF($W72+$X72&lt;2800,ROUND(ROUND($Y72+ROUND($X72*9%,2),2)*'umowa o pracę'!$E$8,2),IF(AND($W72+$X72&gt;=2800,$W72&lt;2800),ROUND((ROUND($Y72+ROUND((2800-$W72)*9%,2),2))*'umowa o pracę'!$E$8,2),IF(AND($W72+$X72&gt;=2800,$W72&gt;=2800),ROUND(ROUND($Y72/$W72*2800,2)*'umowa o pracę'!$E$8,2),0)))),0)&gt;$H72,$H72,IF($V72=1,IF($X72=0,ROUND(IF($W72&gt;2800,ROUND($Y72/$W72*2800,2),$Y72)*'umowa o pracę'!$E$8,2),IF($W72+$X72&lt;2800,ROUND(ROUND($Y72+ROUND($X72*9%,2),2)*'umowa o pracę'!$E$8,2),IF(AND($W72+$X72&gt;=2800,$W72&lt;2800),ROUND((ROUND($Y72+ROUND((2800-$W72)*9%,2),2))*'umowa o pracę'!$E$8,2),IF(AND($W72+$X72&gt;=2800,$W72&gt;=2800),ROUND(ROUND($Y72/$W72*2800,2)*'umowa o pracę'!$E$8,2),0)))),0)),0))</f>
        <v>0</v>
      </c>
      <c r="AE72" s="32">
        <f>IF('umowa o pracę'!$E$7=2020,IF(IF($V72=1,IF($X72=0,ROUND(IF($W72&gt;2600,ROUND($Z72/$W72*2600,2),$Z72)*'umowa o pracę'!$E$8,2),ROUND(IF($W72&gt;2600,ROUND($Z72/$W72*2600,2),$Z72)*'umowa o pracę'!$E$8,2)),0)&gt;$I72,$I72,IF($V72=1,IF($X72=0,ROUND(IF($W72&gt;2600,ROUND($Z72/$W72*2600,2),$Z72)*'umowa o pracę'!$E$8,2),ROUND(IF($W72&gt;2600,ROUND($Z72/$W72*2600,2),$Z72)*'umowa o pracę'!$E$8,2)),0)),IF('umowa o pracę'!$E$7=2021,IF(IF($V72=1,IF($X72=0,ROUND(IF($W72&gt;2800,ROUND($Z72/$W72*2800,2),$Z72)*'umowa o pracę'!$E$8,2),ROUND(IF($W72&gt;2800,ROUND($Z72/$W72*2800,2),$Z72)*'umowa o pracę'!$E$8,2)),0)&gt;$I72,$I72,IF($V72=1,IF($X72=0,ROUND(IF($W72&gt;2800,ROUND($Z72/$W72*2800,2),$Z72)*'umowa o pracę'!$E$8,2),ROUND(IF($W72&gt;2800,ROUND($Z72/$W72*2800,2),$Z72)*'umowa o pracę'!$E$8,2)),0)),0))</f>
        <v>0</v>
      </c>
      <c r="AF72" s="56">
        <f>IF('umowa o pracę'!$E$7=2020,$AB72,IF('umowa o pracę'!$E$7=2021,$AC72,0))</f>
        <v>0</v>
      </c>
      <c r="AG72" s="53">
        <f t="shared" si="1"/>
        <v>1</v>
      </c>
      <c r="AH72" s="39">
        <f>IF('umowa o pracę'!$E$6&lt;3,0,$L72)</f>
        <v>0</v>
      </c>
      <c r="AI72" s="39">
        <f>IF('umowa o pracę'!$E$6&lt;3,0,$M72)</f>
        <v>0</v>
      </c>
      <c r="AJ72" s="55">
        <f>IF('umowa o pracę'!$E$6&lt;3,0,$N72)</f>
        <v>0</v>
      </c>
      <c r="AK72" s="55">
        <f>IF('umowa o pracę'!$E$6&lt;3,0,$O72)</f>
        <v>0</v>
      </c>
      <c r="AL72" s="32">
        <f>IF('umowa o pracę'!$E$7=2020,ROUND(IF($AH72&gt;=2600,2600*'umowa o pracę'!$E$8,$AH72*'umowa o pracę'!$E$8),2),IF('umowa o pracę'!$E$7=2021,ROUND(IF($AH72&gt;=2800,2800*'umowa o pracę'!$E$8,$AH72*'umowa o pracę'!$E$8),2),0))</f>
        <v>0</v>
      </c>
      <c r="AM72" s="32">
        <f>IF(IF(IF(AND($AG72=1,$I72&gt;0),ROUND(IF($AH72+$AI72&gt;=2600,2600*'umowa o pracę'!$E$8,($AH72+$AI72)*'umowa o pracę'!$E$8),2)+IF($AI72=0,ROUND(IF($AH72&gt;2600,ROUND($AK72/$AH72*2600,2),$AK72)*'umowa o pracę'!$E$8,2),ROUND(IF($AH72&gt;2600,ROUND($AK72/$AH72*2600,2),$AK72)*'umowa o pracę'!$E$8,2)),ROUND(IF($AH72+$AI72&gt;=2600,2600*'umowa o pracę'!$E$8,($AH72+$AI72)*'umowa o pracę'!$E$8),2)-IF($AI72=0,ROUND(ROUND(IF($AH72&gt;2600,ROUND($AJ72/$AH72*2600,2),$AJ72),2)*'umowa o pracę'!$E$8,2),IF($AI72&gt;0,IF($AH72+$AI72&lt;2600,ROUND(ROUND($AJ72+ROUND($AI72*9%,2),2)*'umowa o pracę'!$E$8,2),IF(AND($AH72+$AI72&gt;=2600,$AI72&lt;2600,$AH72&lt;2600),ROUND((ROUND(((2600-$AI72)/$AH72)*$AJ72,2)+ROUND($AI72*9%,2))*'umowa o pracę'!$E$8,2),IF(AND($AH72+$AI72&gt;=2600,$AI72&gt;=2600),ROUND((ROUND(2600*9%,2))*'umowa o pracę'!$E$8,2),IF(AND($AH72+$AI72&gt;=2600,$AH72&gt;=2600,$AI72&lt;2600),ROUND((ROUND($AI72*9%,2)+ROUND(((2600-$AI72)/$AH72)*$AJ72,2))*'umowa o pracę'!$E$8,2),0)))),0)))&gt;$J72,$J72,IF(AND($AG72=1,$I72&gt;0),ROUND(IF($AH72+$AI72&gt;=2600,2600*'umowa o pracę'!$E$8,($AH72+$AI72)*'umowa o pracę'!$E$8),2)+IF($AI72=0,ROUND(IF($AH72&gt;2600,ROUND($AK72/$AH72*2600,2),$AK72)*'umowa o pracę'!$E$8,2),ROUND(IF($AH72&gt;2600,ROUND($AK72/$AH72*2600,2),$AK72)*'umowa o pracę'!$E$8,2)),ROUND(IF($AH72+$AI72&gt;=2600,2600*'umowa o pracę'!$E$8,($AH72+$AI72)*'umowa o pracę'!$E$8),2)-IF($AI72=0,ROUND(ROUND(IF($AH72&gt;2600,ROUND($AJ72/$AH72*2600,2),$AJ72),2)*'umowa o pracę'!$E$8,2),IF($AI72&gt;0,IF($AH72+$AI72&lt;2600,ROUND(ROUND($AJ72+ROUND($AI72*9%,2),2)*'umowa o pracę'!$E$8,2),IF(AND($AH72+$AI72&gt;=2600,$AI72&lt;2600,$AH72&lt;2600),ROUND((ROUND(((2600-$AI72)/$AH72)*$AJ72,2)+ROUND($AI72*9%,2))*'umowa o pracę'!$E$8,2),IF(AND($AH72+$AI72&gt;=2600,$AI72&gt;=2600),ROUND((ROUND(2600*9%,2))*'umowa o pracę'!$E$8,2),IF(AND($AH72+$AI72&gt;=2600,$AH72&gt;=2600,$AI72&lt;2600),ROUND((ROUND($AI72*9%,2)+ROUND(((2600-$AI72)/$AH72)*$AJ72,2))*'umowa o pracę'!$E$8,2),0)))),0))))&gt;$J72,$J72,IF(IF(AND($AG72=1,$I72&gt;0),ROUND(IF($AH72+$AI72&gt;=2600,2600*'umowa o pracę'!$E$8,($AH72+$AI72)*'umowa o pracę'!$E$8),2)+IF($AI72=0,ROUND(IF($AH72&gt;2600,ROUND($AK72/$AH72*2600,2),$AK72)*'umowa o pracę'!$E$8,2),ROUND(IF($AH72&gt;2600,ROUND($AK72/$AH72*2600,2),$AK72)*'umowa o pracę'!$E$8,2)),ROUND(IF($AH72+$AI72&gt;=2600,2600*'umowa o pracę'!$E$8,($AH72+$AI72)*'umowa o pracę'!$E$8),2)-IF($AI72=0,ROUND(ROUND(IF($AH72&gt;2600,ROUND($AJ72/$AH72*2600,2),$AJ72),2)*'umowa o pracę'!$E$8,2),IF($AI72&gt;0,IF($AH72+$AI72&lt;2600,ROUND(ROUND($AJ72+ROUND($AI72*9%,2),2)*'umowa o pracę'!$E$8,2),IF(AND($AH72+$AI72&gt;=2600,$AI72&lt;2600,$AH72&lt;2600),ROUND((ROUND(((2600-$AI72)/$AH72)*$AJ72,2)+ROUND($AI72*9%,2))*'umowa o pracę'!$E$8,2),IF(AND($AH72+$AI72&gt;=2600,$AI72&gt;=2600),ROUND((ROUND(2600*9%,2))*'umowa o pracę'!$E$8,2),IF(AND($AH72+$AI72&gt;=2600,$AH72&gt;=2600,$AI72&lt;2600),ROUND((ROUND($AI72*9%,2)+ROUND(((2600-$AI72)/$AH72)*$AJ72,2))*'umowa o pracę'!$E$8,2),0)))),0)))&gt;$J72,$J72,IF(AND($AG72=1,$I72&gt;0),ROUND(IF($AH72+$AI72&gt;=2600,2600*'umowa o pracę'!$E$8,($AH72+$AI72)*'umowa o pracę'!$E$8),2)+IF($AI72=0,ROUND(IF($AH72&gt;2600,ROUND($AK72/$AH72*2600,2),$AK72)*'umowa o pracę'!$E$8,2),ROUND(IF($AH72&gt;2600,ROUND($AK72/$AH72*2600,2),$AK72)*'umowa o pracę'!$E$8,2)),ROUND(IF($AH72+$AI72&gt;=2600,2600*'umowa o pracę'!$E$8,($AH72+$AI72)*'umowa o pracę'!$E$8),2)-IF(AND($AI72=0,I72&gt;0),ROUND(ROUND(IF($AH72&gt;2600,ROUND($AJ72/$AH72*2600,2),$AJ72),2)*'umowa o pracę'!$E$8,2),IF($AI72&gt;0,IF($AH72+$AI72&lt;2600,ROUND(ROUND($AJ72+ROUND($AI72*9%,2),2)*'umowa o pracę'!$E$8,2),IF(AND($AH72+$AI72&gt;=2600,$AI72&lt;2600,$AH72&lt;2600),ROUND((ROUND(((2600-$AI72)/$AH72)*$AJ72,2)+ROUND($AI72*9%,2))*'umowa o pracę'!$E$8,2),IF(AND($AH72+$AI72&gt;=2600,$AI72&gt;=2600),ROUND((ROUND(2600*9%,2))*'umowa o pracę'!$E$8,2),IF(AND($AH72+$AI72&gt;=2600,$AH72&gt;=2600,$AI72&lt;2600),ROUND((ROUND($AI72*9%,2)+ROUND(((2600-$AI72)/$AH72)*$AJ72,2))*'umowa o pracę'!$E$8,2),0)))),0)))))</f>
        <v>0</v>
      </c>
      <c r="AN72" s="32">
        <f>IF(IF(IF(AND($AG72=1,$I72&gt;0),ROUND(IF($AH72+$AI72&gt;=2800,2800*'umowa o pracę'!$E$8,($AH72+$AI72)*'umowa o pracę'!$E$8),2)+IF($AI72=0,ROUND(IF($AH72&gt;2800,ROUND($AK72/$AH72*2800,2),$AK72)*'umowa o pracę'!$E$8,2),ROUND(IF($AH72&gt;2800,ROUND($AK72/$AH72*2800,2),$AK72)*'umowa o pracę'!$E$8,2)),ROUND(IF($AH72+$AI72&gt;=2800,2800*'umowa o pracę'!$E$8,($AH72+$AI72)*'umowa o pracę'!$E$8),2)-IF($AI72=0,ROUND(ROUND(IF($AH72&gt;2800,ROUND($AJ72/$AH72*2800,2),$AJ72),2)*'umowa o pracę'!$E$8,2),IF($AI72&gt;0,IF($AH72+$AI72&lt;2800,ROUND(ROUND($AJ72+ROUND($AI72*9%,2),2)*'umowa o pracę'!$E$8,2),IF(AND($AH72+$AI72&gt;=2800,$AI72&lt;2800,$AH72&lt;2800),ROUND((ROUND(((2800-$AI72)/$AH72)*$AJ72,2)+ROUND($AI72*9%,2))*'umowa o pracę'!$E$8,2),IF(AND($AH72+$AI72&gt;=2800,$AI72&gt;=2800),ROUND((ROUND(2800*9%,2))*'umowa o pracę'!$E$8,2),IF(AND($AH72+$AI72&gt;=2800,$AH72&gt;=2800,$AI72&lt;2800),ROUND((ROUND($AI72*9%,2)+ROUND(((2800-$AI72)/$AH72)*$AJ72,2))*'umowa o pracę'!$E$8,2),0)))),0)))&gt;$J72,$J72,IF(AND($AG72=1,$I72&gt;0),ROUND(IF($AH72+$AI72&gt;=2800,2800*'umowa o pracę'!$E$8,($AH72+$AI72)*'umowa o pracę'!$E$8),2)+IF($AI72=0,ROUND(IF($AH72&gt;2800,ROUND($AK72/$AH72*2800,2),$AK72)*'umowa o pracę'!$E$8,2),ROUND(IF($AH72&gt;2800,ROUND($AK72/$AH72*2800,2),$AK72)*'umowa o pracę'!$E$8,2)),ROUND(IF($AH72+$AI72&gt;=2800,2800*'umowa o pracę'!$E$8,($AH72+$AI72)*'umowa o pracę'!$E$8),2)-IF($AI72=0,ROUND(ROUND(IF($AH72&gt;2800,ROUND($AJ72/$AH72*2800,2),$AJ72),2)*'umowa o pracę'!$E$8,2),IF($AI72&gt;0,IF($AH72+$AI72&lt;2800,ROUND(ROUND($AJ72+ROUND($AI72*9%,2),2)*'umowa o pracę'!$E$8,2),IF(AND($AH72+$AI72&gt;=2800,$AI72&lt;2800,$AH72&lt;2800),ROUND((ROUND(((2800-$AI72)/$AH72)*$AJ72,2)+ROUND($AI72*9%,2))*'umowa o pracę'!$E$8,2),IF(AND($AH72+$AI72&gt;=2800,$AI72&gt;=2800),ROUND((ROUND(2800*9%,2))*'umowa o pracę'!$E$8,2),IF(AND($AH72+$AI72&gt;=2800,$AH72&gt;=2800,$AI72&lt;2800),ROUND((ROUND($AI72*9%,2)+ROUND(((2800-$AI72)/$AH72)*$AJ72,2))*'umowa o pracę'!$E$8,2),0)))),0))))&gt;$J72,$J72,IF(IF(AND($AG72=1,$I72&gt;0),ROUND(IF($AH72+$AI72&gt;=2800,2800*'umowa o pracę'!$E$8,($AH72+$AI72)*'umowa o pracę'!$E$8),2)+IF($AI72=0,ROUND(IF($AH72&gt;2800,ROUND($AK72/$AH72*2800,2),$AK72)*'umowa o pracę'!$E$8,2),ROUND(IF($AH72&gt;2800,ROUND($AK72/$AH72*2800,2),$AK72)*'umowa o pracę'!$E$8,2)),ROUND(IF($AH72+$AI72&gt;=2800,2800*'umowa o pracę'!$E$8,($AH72+$AI72)*'umowa o pracę'!$E$8),2)-IF($AI72=0,ROUND(ROUND(IF($AH72&gt;2800,ROUND($AJ72/$AH72*2800,2),$AJ72),2)*'umowa o pracę'!$E$8,2),IF($AI72&gt;0,IF($AH72+$AI72&lt;2800,ROUND(ROUND($AJ72+ROUND($AI72*9%,2),2)*'umowa o pracę'!$E$8,2),IF(AND($AH72+$AI72&gt;=2800,$AI72&lt;2800,$AH72&lt;2800),ROUND((ROUND(((2800-$AI72)/$AH72)*$AJ72,2)+ROUND($AI72*9%,2))*'umowa o pracę'!$E$8,2),IF(AND($AH72+$AI72&gt;=2800,$AI72&gt;=2800),ROUND((ROUND(2800*9%,2))*'umowa o pracę'!$E$8,2),IF(AND($AH72+$AI72&gt;=2800,$AH72&gt;=2800,$AI72&lt;2800),ROUND((ROUND($AI72*9%,2)+ROUND(((2800-$AI72)/$AH72)*$AJ72,2))*'umowa o pracę'!$E$8,2),0)))),0)))&gt;$J72,$J72,IF(AND($AG72=1,$I72&gt;0),ROUND(IF($AH72+$AI72&gt;=2800,2800*'umowa o pracę'!$E$8,($AH72+$AI72)*'umowa o pracę'!$E$8),2)+IF($AI72=0,ROUND(IF($AH72&gt;2800,ROUND($AK72/$AH72*2800,2),$AK72)*'umowa o pracę'!$E$8,2),ROUND(IF($AH72&gt;2800,ROUND($AK72/$AH72*2800,2),$AK72)*'umowa o pracę'!$E$8,2)),ROUND(IF($AH72+$AI72&gt;=2800,2800*'umowa o pracę'!$E$8,($AH72+$AI72)*'umowa o pracę'!$E$8),2)-IF(AND($AI72=0,I72&gt;0),ROUND(ROUND(IF($AH72&gt;2800,ROUND($AJ72/$AH72*2800,2),$AJ72),2)*'umowa o pracę'!$E$8,2),IF($AI72&gt;0,IF($AH72+$AI72&lt;2800,ROUND(ROUND($AJ72+ROUND($AI72*9%,2),2)*'umowa o pracę'!$E$8,2),IF(AND($AH72+$AI72&gt;=2800,$AI72&lt;2800,$AH72&lt;2800),ROUND((ROUND(((2800-$AI72)/$AH72)*$AJ72,2)+ROUND($AI72*9%,2))*'umowa o pracę'!$E$8,2),IF(AND($AH72+$AI72&gt;=2800,$AI72&gt;=2800),ROUND((ROUND(2800*9%,2))*'umowa o pracę'!$E$8,2),IF(AND($AH72+$AI72&gt;=2800,$AH72&gt;=2800,$AI72&lt;2800),ROUND((ROUND($AI72*9%,2)+ROUND(((2800-$AI72)/$AH72)*$AJ72,2))*'umowa o pracę'!$E$8,2),0)))),0)))))</f>
        <v>0</v>
      </c>
      <c r="AO72" s="32">
        <f>IF('umowa o pracę'!$E$7=2020,IF(IF($AG72=1,IF($AI72=0,ROUND(IF($AH72&gt;2600,ROUND($AJ72/$AH72*2600,2),$AJ72)*'umowa o pracę'!$E$8,2),IF($AH72+$AI72&lt;2600,ROUND(ROUND($AJ72+ROUND($AI72*9%,2),2)*'umowa o pracę'!$E$8,2),IF(AND($AH72+$AI72&gt;=2600,$AH72&lt;2600),ROUND((ROUND($AJ72+ROUND((2600-$AH72)*9%,2),2))*'umowa o pracę'!$E$8,2),IF(AND($AH72+$AI72&gt;=2600,$AH72&gt;=2600),ROUND(ROUND($AJ72/$AH72*2600,2)*'umowa o pracę'!$E$8,2),0)))),0)&gt;$H72,$H72,IF($AG72=1,IF($AI72=0,ROUND(IF($AH72&gt;2600,ROUND($AJ72/$AH72*2600,2),$AJ72)*'umowa o pracę'!$E$8,2),IF($AH72+$AI72&lt;2600,ROUND(ROUND($AJ72+ROUND($AI72*9%,2),2)*'umowa o pracę'!$E$8,2),IF(AND($AH72+$AI72&gt;=2600,$AH72&lt;2600),ROUND((ROUND($AJ72+ROUND((2600-$AH72)*9%,2),2))*'umowa o pracę'!$E$8,2),IF(AND($AH72+$AI72&gt;=2600,$AH72&gt;=2600),ROUND(ROUND($AJ72/$AH72*2600,2)*'umowa o pracę'!$E$8,2),0)))),0)),IF('umowa o pracę'!$E$7=2021,IF(IF($AG72=1,IF($AI72=0,ROUND(IF($AH72&gt;2800,ROUND($AJ72/$AH72*2800,2),$AJ72)*'umowa o pracę'!$E$8,2),IF($AH72+$AI72&lt;2800,ROUND(ROUND($AJ72+ROUND($AI72*9%,2),2)*'umowa o pracę'!$E$8,2),IF(AND($AH72+$AI72&gt;=2800,$AH72&lt;2800),ROUND((ROUND($AJ72+ROUND((2800-$AH72)*9%,2),2))*'umowa o pracę'!$E$8,2),IF(AND($AH72+$AI72&gt;=2800,$AH72&gt;=2800),ROUND(ROUND($AJ72/$AH72*2800,2)*'umowa o pracę'!$E$8,2),0)))),0)&gt;$H72,$H72,IF($AG72=1,IF($AI72=0,ROUND(IF($AH72&gt;2800,ROUND($AJ72/$AH72*2800,2),$AJ72)*'umowa o pracę'!$E$8,2),IF($AH72+$AI72&lt;2800,ROUND(ROUND($AJ72+ROUND($AI72*9%,2),2)*'umowa o pracę'!$E$8,2),IF(AND($AH72+$AI72&gt;=2800,$AH72&lt;2800),ROUND((ROUND($AJ72+ROUND((2800-$AH72)*9%,2),2))*'umowa o pracę'!$E$8,2),IF(AND($AH72+$AI72&gt;=2800,$AH72&gt;=2800),ROUND(ROUND($AJ72/$AH72*2800,2)*'umowa o pracę'!$E$8,2),0)))),0)),0))</f>
        <v>0</v>
      </c>
      <c r="AP72" s="32">
        <f>IF('umowa o pracę'!$E$7=2020,IF(IF($AG72=1,IF($AI72=0,ROUND(IF($AH72&gt;2600,ROUND($AK72/$AH72*2600,2),$AK72)*'umowa o pracę'!$E$8,2),ROUND(IF($AH72&gt;2600,ROUND($AK72/$AH72*2600,2),$AK72)*'umowa o pracę'!$E$8,2)),0)&gt;$I72,$I72,IF($AG72=1,IF($AI72=0,ROUND(IF($AH72&gt;2600,ROUND($AK72/$AH72*2600,2),$AK72)*'umowa o pracę'!$E$8,2),ROUND(IF($AH72&gt;2600,ROUND($AK72/$AH72*2600,2),$AK72)*'umowa o pracę'!$E$8,2)),0)),IF('umowa o pracę'!$E$7=2021,IF(IF($AG72=1,IF($AI72=0,ROUND(IF($AH72&gt;2800,ROUND($AK72/$AH72*2800,2),$AK72)*'umowa o pracę'!$E$8,2),ROUND(IF($AH72&gt;2800,ROUND($AK72/$AH72*2800,2),$AK72)*'umowa o pracę'!$E$8,2)),0)&gt;$I72,$I72,IF($AG72=1,IF($AI72=0,ROUND(IF($AH72&gt;2800,ROUND($AK72/$AH72*2800,2),$AK72)*'umowa o pracę'!$E$8,2),ROUND(IF($AH72&gt;2800,ROUND($AK72/$AH72*2800,2),$AK72)*'umowa o pracę'!$E$8,2)),0)),0))</f>
        <v>0</v>
      </c>
      <c r="AQ72" s="56">
        <f>IF('umowa o pracę'!$E$7=2020,$AM72,IF('umowa o pracę'!$E$7=2021,$AN72,0))</f>
        <v>0</v>
      </c>
      <c r="AR72" s="33">
        <f>IF('umowa o pracę'!$E$7=0,0,U72+AF72+AQ72)</f>
        <v>0</v>
      </c>
      <c r="AS72" s="19"/>
      <c r="AT72" s="19"/>
      <c r="AU72" s="19"/>
      <c r="AV72" s="19"/>
      <c r="AW72" s="19"/>
      <c r="AX72" s="19">
        <f t="shared" si="2"/>
        <v>10</v>
      </c>
      <c r="AY72" s="19"/>
      <c r="AZ72" s="234">
        <f t="shared" si="3"/>
        <v>0</v>
      </c>
      <c r="BA72" s="234">
        <f t="shared" si="4"/>
        <v>0</v>
      </c>
      <c r="BB72" s="234">
        <f t="shared" si="5"/>
        <v>0</v>
      </c>
      <c r="BC72" s="234">
        <f t="shared" si="6"/>
        <v>0</v>
      </c>
      <c r="BD72" s="234">
        <f t="shared" si="7"/>
        <v>0</v>
      </c>
      <c r="BE72" s="234">
        <f t="shared" si="8"/>
        <v>0</v>
      </c>
      <c r="BF72" s="234">
        <f t="shared" si="9"/>
        <v>0</v>
      </c>
      <c r="BG72" s="234">
        <f t="shared" si="10"/>
        <v>0</v>
      </c>
      <c r="BH72" s="234">
        <f t="shared" si="11"/>
        <v>0</v>
      </c>
      <c r="BI72" s="238">
        <f t="shared" si="12"/>
        <v>0</v>
      </c>
      <c r="BJ72" s="236"/>
      <c r="BK72" s="236"/>
      <c r="BL72" s="237"/>
    </row>
    <row r="73" spans="1:64" ht="15.75" customHeight="1" x14ac:dyDescent="0.25">
      <c r="A73" s="129">
        <v>62</v>
      </c>
      <c r="B73" s="57"/>
      <c r="C73" s="57"/>
      <c r="D73" s="36"/>
      <c r="E73" s="36"/>
      <c r="F73" s="242"/>
      <c r="G73" s="37">
        <v>1</v>
      </c>
      <c r="H73" s="58">
        <v>0</v>
      </c>
      <c r="I73" s="59">
        <v>0</v>
      </c>
      <c r="J73" s="60">
        <v>0</v>
      </c>
      <c r="K73" s="52">
        <v>1</v>
      </c>
      <c r="L73" s="39">
        <v>0</v>
      </c>
      <c r="M73" s="39">
        <v>0</v>
      </c>
      <c r="N73" s="39">
        <v>0</v>
      </c>
      <c r="O73" s="39">
        <v>0</v>
      </c>
      <c r="P73" s="35">
        <f>IF('umowa o pracę'!$E$7=2020,ROUND(IF($L73&gt;=2600,2600*'umowa o pracę'!$E$8,$L73*'umowa o pracę'!$E$8),2),IF('umowa o pracę'!$E$7=2021,ROUND(IF($L73&gt;=2800,2800*'umowa o pracę'!$E$8,$L73*'umowa o pracę'!$E$8),2),0))</f>
        <v>0</v>
      </c>
      <c r="Q73" s="252">
        <f>IF(IF(IF(AND($K73=1,$I73&gt;0),ROUND(IF($L73+$M73&gt;=2600,2600*'umowa o pracę'!$E$8,($L73+$M73)*'umowa o pracę'!$E$8),2)+IF($M73=0,ROUND(IF($L73&gt;2600,ROUND($O73/$L73*2600,2),$O73)*'umowa o pracę'!$E$8,2),ROUND(IF($L73&gt;2600,ROUND($O73/$L73*2600,2),$O73)*'umowa o pracę'!$E$8,2)),ROUND(IF($L73+$M73&gt;=2600,2600*'umowa o pracę'!$E$8,($L73+$M73)*'umowa o pracę'!$E$8),2)-IF($M73=0,ROUND(ROUND(IF($L73&gt;2600,ROUND($N73/$L73*2600,2),$N73),2)*'umowa o pracę'!$E$8,2),IF($M73&gt;0,IF($L73+$M73&lt;2600,ROUND(ROUND($N73+ROUND($M73*9%,2),2)*'umowa o pracę'!$E$8,2),IF(AND($L73+$M73&gt;=2600,$M73&lt;2600,$L73&lt;2600),ROUND((ROUND(((2600-$M73)/$L73)*$N73,2)+ROUND($M73*9%,2))*'umowa o pracę'!$E$8,2),IF(AND($L73+$M73&gt;=2600,$M73&gt;=2600),ROUND((ROUND(2600*9%,2))*'umowa o pracę'!$E$8,2),IF(AND($L73+$M73&gt;=2600,$L73&gt;=2600,$M73&lt;2600),ROUND((ROUND($M73*9%,2)+ROUND(((2600-$M73)/$L73)*$N73,2))*'umowa o pracę'!$E$8,2),0)))),0)))&gt;$J73,$J73,IF(AND($K73=1,$I73&gt;0),ROUND(IF($L73+$M73&gt;=2600,2600*'umowa o pracę'!$E$8,($L73+$M73)*'umowa o pracę'!$E$8),2)+IF($M73=0,ROUND(IF($L73&gt;2600,ROUND($O73/$L73*2600,2),$O73)*'umowa o pracę'!$E$8,2),ROUND(IF($L73&gt;2600,ROUND($O73/$L73*2600,2),$O73)*'umowa o pracę'!$E$8,2)),ROUND(IF($L73+$M73&gt;=2600,2600*'umowa o pracę'!$E$8,($L73+$M73)*'umowa o pracę'!$E$8),2)-IF($M73=0,ROUND(ROUND(IF($L73&gt;2600,ROUND($N73/$L73*2600,2),$N73),2)*'umowa o pracę'!$E$8,2),IF($M73&gt;0,IF($L73+$M73&lt;2600,ROUND(ROUND($N73+ROUND($M73*9%,2),2)*'umowa o pracę'!$E$8,2),IF(AND($L73+$M73&gt;=2600,$M73&lt;2600,$L73&lt;2600),ROUND((ROUND(((2600-$M73)/$L73)*$N73,2)+ROUND($M73*9%,2))*'umowa o pracę'!$E$8,2),IF(AND($L73+$M73&gt;=2600,$M73&gt;=2600),ROUND((ROUND(2600*9%,2))*'umowa o pracę'!$E$8,2),IF(AND($L73+$M73&gt;=2600,$L73&gt;=2600,$M73&lt;2600),ROUND((ROUND($M73*9%,2)+ROUND(((2600-$M73)/$L73)*$N73,2))*'umowa o pracę'!$E$8,2),0)))),0))))&gt;$J73,$J73,IF(IF(AND($K73=1,$I73&gt;0),ROUND(IF($L73+$M73&gt;=2600,2600*'umowa o pracę'!$E$8,($L73+$M73)*'umowa o pracę'!$E$8),2)+IF($M73=0,ROUND(IF($L73&gt;2600,ROUND($O73/$L73*2600,2),$O73)*'umowa o pracę'!$E$8,2),ROUND(IF($L73&gt;2600,ROUND($O73/$L73*2600,2),$O73)*'umowa o pracę'!$E$8,2)),ROUND(IF($L73+$M73&gt;=2600,2600*'umowa o pracę'!$E$8,($L73+$M73)*'umowa o pracę'!$E$8),2)-IF($M73=0,ROUND(ROUND(IF($L73&gt;2600,ROUND($N73/$L73*2600,2),$N73),2)*'umowa o pracę'!$E$8,2),IF($M73&gt;0,IF($L73+$M73&lt;2600,ROUND(ROUND($N73+ROUND($M73*9%,2),2)*'umowa o pracę'!$E$8,2),IF(AND($L73+$M73&gt;=2600,$M73&lt;2600,$L73&lt;2600),ROUND((ROUND(((2600-$M73)/$L73)*$N73,2)+ROUND($M73*9%,2))*'umowa o pracę'!$E$8,2),IF(AND($L73+$M73&gt;=2600,$M73&gt;=2600),ROUND((ROUND(2600*9%,2))*'umowa o pracę'!$E$8,2),IF(AND($L73+$M73&gt;=2600,$L73&gt;=2600,$M73&lt;2600),ROUND((ROUND($M73*9%,2)+ROUND(((2600-$M73)/$L73)*$N73,2))*'umowa o pracę'!$E$8,2),0)))),0)))&gt;$J73,$J73,IF(AND($K73=1,$I73&gt;0),ROUND(IF($L73+$M73&gt;=2600,2600*'umowa o pracę'!$E$8,($L73+$M73)*'umowa o pracę'!$E$8),2)+IF($M73=0,ROUND(IF($L73&gt;2600,ROUND($O73/$L73*2600,2),$O73)*'umowa o pracę'!$E$8,2),ROUND(IF($L73&gt;2600,ROUND($O73/$L73*2600,2),$O73)*'umowa o pracę'!$E$8,2)),ROUND(IF($L73+$M73&gt;=2600,2600*'umowa o pracę'!$E$8,($L73+$M73)*'umowa o pracę'!$E$8),2)-IF(AND($M73=0,I73&gt;0),ROUND(ROUND(IF($L73&gt;2600,ROUND($N73/$L73*2600,2),$N73),2)*'umowa o pracę'!$E$8,2),IF($M73&gt;0,IF($L73+$M73&lt;2600,ROUND(ROUND($N73+ROUND($M73*9%,2),2)*'umowa o pracę'!$E$8,2),IF(AND($L73+$M73&gt;=2600,$M73&lt;2600,$L73&lt;2600),ROUND((ROUND(((2600-$M73)/$L73)*$N73,2)+ROUND($M73*9%,2))*'umowa o pracę'!$E$8,2),IF(AND($L73+$M73&gt;=2600,$M73&gt;=2600),ROUND((ROUND(2600*9%,2))*'umowa o pracę'!$E$8,2),IF(AND($L73+$M73&gt;=2600,$L73&gt;=2600,$M73&lt;2600),ROUND((ROUND($M73*9%,2)+ROUND(((2600-$M73)/$L73)*$N73,2))*'umowa o pracę'!$E$8,2),0)))),0)))))</f>
        <v>0</v>
      </c>
      <c r="R73" s="252">
        <f>IF(IF(IF(AND($K73=1,$I73&gt;0),ROUND(IF($L73+$M73&gt;=2800,2800*'umowa o pracę'!$E$8,($L73+$M73)*'umowa o pracę'!$E$8),2)+IF($M73=0,ROUND(IF($L73&gt;2800,ROUND($O73/$L73*2800,2),$O73)*'umowa o pracę'!$E$8,2),ROUND(IF($L73&gt;2800,ROUND($O73/$L73*2800,2),$O73)*'umowa o pracę'!$E$8,2)),ROUND(IF($L73+$M73&gt;=2800,2800*'umowa o pracę'!$E$8,($L73+$M73)*'umowa o pracę'!$E$8),2)-IF($M73=0,ROUND(ROUND(IF($L73&gt;2800,ROUND($N73/$L73*2800,2),$N73),2)*'umowa o pracę'!$E$8,2),IF($M73&gt;0,IF($L73+$M73&lt;2800,ROUND(ROUND($N73+ROUND($M73*9%,2),2)*'umowa o pracę'!$E$8,2),IF(AND($L73+$M73&gt;=2800,$M73&lt;2800,$L73&lt;2800),ROUND((ROUND(((2800-$M73)/$L73)*$N73,2)+ROUND($M73*9%,2))*'umowa o pracę'!$E$8,2),IF(AND($L73+$M73&gt;=2800,$M73&gt;=2800),ROUND((ROUND(2800*9%,2))*'umowa o pracę'!$E$8,2),IF(AND($L73+$M73&gt;=2800,$L73&gt;=2800,$M73&lt;2800),ROUND((ROUND($M73*9%,2)+ROUND(((2800-$M73)/$L73)*$N73,2))*'umowa o pracę'!$E$8,2),0)))),0)))&gt;$J73,$J73,IF(AND($K73=1,$I73&gt;0),ROUND(IF($L73+$M73&gt;=2800,2800*'umowa o pracę'!$E$8,($L73+$M73)*'umowa o pracę'!$E$8),2)+IF($M73=0,ROUND(IF($L73&gt;2800,ROUND($O73/$L73*2800,2),$O73)*'umowa o pracę'!$E$8,2),ROUND(IF($L73&gt;2800,ROUND($O73/$L73*2800,2),$O73)*'umowa o pracę'!$E$8,2)),ROUND(IF($L73+$M73&gt;=2800,2800*'umowa o pracę'!$E$8,($L73+$M73)*'umowa o pracę'!$E$8),2)-IF($M73=0,ROUND(ROUND(IF($L73&gt;2800,ROUND($N73/$L73*2800,2),$N73),2)*'umowa o pracę'!$E$8,2),IF($M73&gt;0,IF($L73+$M73&lt;2800,ROUND(ROUND($N73+ROUND($M73*9%,2),2)*'umowa o pracę'!$E$8,2),IF(AND($L73+$M73&gt;=2800,$M73&lt;2800,$L73&lt;2800),ROUND((ROUND(((2800-$M73)/$L73)*$N73,2)+ROUND($M73*9%,2))*'umowa o pracę'!$E$8,2),IF(AND($L73+$M73&gt;=2800,$M73&gt;=2800),ROUND((ROUND(2800*9%,2))*'umowa o pracę'!$E$8,2),IF(AND($L73+$M73&gt;=2800,$L73&gt;=2800,$M73&lt;2800),ROUND((ROUND($M73*9%,2)+ROUND(((2800-$M73)/$L73)*$N73,2))*'umowa o pracę'!$E$8,2),0)))),0))))&gt;$J73,$J73,IF(IF(AND($K73=1,$I73&gt;0),ROUND(IF($L73+$M73&gt;=2800,2800*'umowa o pracę'!$E$8,($L73+$M73)*'umowa o pracę'!$E$8),2)+IF($M73=0,ROUND(IF($L73&gt;2800,ROUND($O73/$L73*2800,2),$O73)*'umowa o pracę'!$E$8,2),ROUND(IF($L73&gt;2800,ROUND($O73/$L73*2800,2),$O73)*'umowa o pracę'!$E$8,2)),ROUND(IF($L73+$M73&gt;=2800,2800*'umowa o pracę'!$E$8,($L73+$M73)*'umowa o pracę'!$E$8),2)-IF($M73=0,ROUND(ROUND(IF($L73&gt;2800,ROUND($N73/$L73*2800,2),$N73),2)*'umowa o pracę'!$E$8,2),IF($M73&gt;0,IF($L73+$M73&lt;2800,ROUND(ROUND($N73+ROUND($M73*9%,2),2)*'umowa o pracę'!$E$8,2),IF(AND($L73+$M73&gt;=2800,$M73&lt;2800,$L73&lt;2800),ROUND((ROUND(((2800-$M73)/$L73)*$N73,2)+ROUND($M73*9%,2))*'umowa o pracę'!$E$8,2),IF(AND($L73+$M73&gt;=2800,$M73&gt;=2800),ROUND((ROUND(2800*9%,2))*'umowa o pracę'!$E$8,2),IF(AND($L73+$M73&gt;=2800,$L73&gt;=2800,$M73&lt;2800),ROUND((ROUND($M73*9%,2)+ROUND(((2800-$M73)/$L73)*$N73,2))*'umowa o pracę'!$E$8,2),0)))),0)))&gt;$J73,$J73,IF(AND($K73=1,$I73&gt;0),ROUND(IF($L73+$M73&gt;=2800,2800*'umowa o pracę'!$E$8,($L73+$M73)*'umowa o pracę'!$E$8),2)+IF($M73=0,ROUND(IF($L73&gt;2800,ROUND($O73/$L73*2800,2),$O73)*'umowa o pracę'!$E$8,2),ROUND(IF($L73&gt;2800,ROUND($O73/$L73*2800,2),$O73)*'umowa o pracę'!$E$8,2)),ROUND(IF($L73+$M73&gt;=2800,2800*'umowa o pracę'!$E$8,($L73+$M73)*'umowa o pracę'!$E$8),2)-IF(AND($M73=0,I73&gt;0),ROUND(ROUND(IF($L73&gt;2800,ROUND($N73/$L73*2800,2),$N73),2)*'umowa o pracę'!$E$8,2),IF($M73&gt;0,IF($L73+$M73&lt;2800,ROUND(ROUND($N73+ROUND($M73*9%,2),2)*'umowa o pracę'!$E$8,2),IF(AND($L73+$M73&gt;=2800,$M73&lt;2800,$L73&lt;2800),ROUND((ROUND(((2800-$M73)/$L73)*$N73,2)+ROUND($M73*9%,2))*'umowa o pracę'!$E$8,2),IF(AND($L73+$M73&gt;=2800,$M73&gt;=2800),ROUND((ROUND(2800*9%,2))*'umowa o pracę'!$E$8,2),IF(AND($L73+$M73&gt;=2800,$L73&gt;=2800,$M73&lt;2800),ROUND((ROUND($M73*9%,2)+ROUND(((2800-$M73)/$L73)*$N73,2))*'umowa o pracę'!$E$8,2),0)))),0)))))</f>
        <v>0</v>
      </c>
      <c r="S73" s="32">
        <f>IF('umowa o pracę'!$E$7=2020,IF(IF($K73=1,IF($M73=0,ROUND(IF($L73&gt;2600,ROUND($N73/$L73*2600,2),$N73)*'umowa o pracę'!$E$8,2),IF($L73+$M73&lt;2600,ROUND(ROUND($N73+ROUND($M73*9%,2),2)*'umowa o pracę'!$E$8,2),IF(AND($L73+$M73&gt;=2600,$L73&lt;2600),ROUND((ROUND($N73+ROUND((2600-$L73)*9%,2),2))*'umowa o pracę'!$E$8,2),IF(AND($L73+$M73&gt;=2600,$L73&gt;=2600),ROUND(ROUND($N73/$L73*2600,2)*'umowa o pracę'!$E$8,2),0)))),0)&gt;$H73,$H73,IF($K73=1,IF($M73=0,ROUND(IF($L73&gt;2600,ROUND($N73/$L73*2600,2),$N73)*'umowa o pracę'!$E$8,2),IF($L73+$M73&lt;2600,ROUND(ROUND($N73+ROUND($M73*9%,2),2)*'umowa o pracę'!$E$8,2),IF(AND($L73+$M73&gt;=2600,$L73&lt;2600),ROUND((ROUND($N73+ROUND((2600-$L73)*9%,2),2))*'umowa o pracę'!$E$8,2),IF(AND($L73+$M73&gt;=2600,$L73&gt;=2600),ROUND(ROUND($N73/$L73*2600,2)*'umowa o pracę'!$E$8,2),0)))),0)),IF('umowa o pracę'!$E$7=2021,IF(IF($K73=1,IF($M73=0,ROUND(IF($L73&gt;2800,ROUND($N73/$L73*2800,2),$N73)*'umowa o pracę'!$E$8,2),IF($L73+$M73&lt;2800,ROUND(ROUND($N73+ROUND($M73*9%,2),2)*'umowa o pracę'!$E$8,2),IF(AND($L73+$M73&gt;=2800,$L73&lt;2800),ROUND((ROUND($N73+ROUND((2800-$L73)*9%,2),2))*'umowa o pracę'!$E$8,2),IF(AND($L73+$M73&gt;=2800,$L73&gt;=2800),ROUND(ROUND($N73/$L73*2800,2)*'umowa o pracę'!$E$8,2),0)))),0)&gt;$H73,$H73,IF($K73=1,IF($M73=0,ROUND(IF($L73&gt;2800,ROUND($N73/$L73*2800,2),$N73)*'umowa o pracę'!$E$8,2),IF($L73+$M73&lt;2800,ROUND(ROUND($N73+ROUND($M73*9%,2),2)*'umowa o pracę'!$E$8,2),IF(AND($L73+$M73&gt;=2800,$L73&lt;2800),ROUND((ROUND($N73+ROUND((2800-$L73)*9%,2),2))*'umowa o pracę'!$E$8,2),IF(AND($L73+$M73&gt;=2800,$L73&gt;=2800),ROUND(ROUND($N73/$L73*2800,2)*'umowa o pracę'!$E$8,2),0)))),0)),0))</f>
        <v>0</v>
      </c>
      <c r="T73" s="32">
        <f>IF('umowa o pracę'!$E$7=2020,IF(IF($K73=1,IF($M73=0,ROUND(IF($L73&gt;2600,ROUND($O73/$L73*2600,2),$O73)*'umowa o pracę'!$E$8,2),ROUND(IF($L73&gt;2600,ROUND($O73/$L73*2600,2),$O73)*'umowa o pracę'!$E$8,2)),0)&gt;$I73,$I73,IF($K73=1,IF($M73=0,ROUND(IF($L73&gt;2600,ROUND($O73/$L73*2600,2),$O73)*'umowa o pracę'!$E$8,2),ROUND(IF($L73&gt;2600,ROUND($O73/$L73*2600,2),$O73)*'umowa o pracę'!$E$8,2)),0)),IF('umowa o pracę'!$E$7=2021,IF(IF($K73=1,IF($M73=0,ROUND(IF($L73&gt;2800,ROUND($O73/$L73*2800,2),$O73)*'umowa o pracę'!$E$8,2),ROUND(IF($L73&gt;2800,ROUND($O73/$L73*2800,2),$O73)*'umowa o pracę'!$E$8,2)),0)&gt;$I73,$I73,IF($K73=1,IF($M73=0,ROUND(IF($L73&gt;2800,ROUND($O73/$L73*2800,2),$O73)*'umowa o pracę'!$E$8,2),ROUND(IF($L73&gt;2800,ROUND($O73/$L73*2800,2),$O73)*'umowa o pracę'!$E$8,2)),0)),0))</f>
        <v>0</v>
      </c>
      <c r="U73" s="51">
        <f>IF('umowa o pracę'!$E$7=2020,$Q73,IF('umowa o pracę'!$E$7=2021,$R73,0))</f>
        <v>0</v>
      </c>
      <c r="V73" s="53">
        <f t="shared" si="0"/>
        <v>1</v>
      </c>
      <c r="W73" s="54">
        <f>IF('umowa o pracę'!$E$6&lt;2,0,$L73)</f>
        <v>0</v>
      </c>
      <c r="X73" s="54">
        <f>IF('umowa o pracę'!$E$6&lt;2,0,$M73)</f>
        <v>0</v>
      </c>
      <c r="Y73" s="55">
        <f>IF('umowa o pracę'!$E$6&lt;2,0,$N73)</f>
        <v>0</v>
      </c>
      <c r="Z73" s="55">
        <f>IF('umowa o pracę'!$E$6&lt;2,0,$O73)</f>
        <v>0</v>
      </c>
      <c r="AA73" s="32">
        <f>IF('umowa o pracę'!$E$7=2020,ROUND(IF($W73&gt;=2600,2600*'umowa o pracę'!$E$8,$W73*'umowa o pracę'!$E$8),2),IF('umowa o pracę'!$E$7=2021,ROUND(IF($W73&gt;=2800,2800*'umowa o pracę'!$E$8,$W73*'umowa o pracę'!$E$8),2),0))</f>
        <v>0</v>
      </c>
      <c r="AB73" s="32">
        <f>IF(IF(IF(AND($V73=1,$I73&gt;0),ROUND(IF($W73+$X73&gt;=2600,2600*'umowa o pracę'!$E$8,($W73+$X73)*'umowa o pracę'!$E$8),2)+IF($X73=0,ROUND(IF($W73&gt;2600,ROUND($Z73/$W73*2600,2),$Z73)*'umowa o pracę'!$E$8,2),ROUND(IF($W73&gt;2600,ROUND($Z73/$W73*2600,2),$Z73)*'umowa o pracę'!$E$8,2)),ROUND(IF($W73+$X73&gt;=2600,2600*'umowa o pracę'!$E$8,($W73+$X73)*'umowa o pracę'!$E$8),2)-IF($X73=0,ROUND(ROUND(IF($W73&gt;2600,ROUND($Y73/$W73*2600,2),$Y73),2)*'umowa o pracę'!$E$8,2),IF($X73&gt;0,IF($W73+$X73&lt;2600,ROUND(ROUND($Y73+ROUND($X73*9%,2),2)*'umowa o pracę'!$E$8,2),IF(AND($W73+$X73&gt;=2600,$X73&lt;2600,$W73&lt;2600),ROUND((ROUND(((2600-$X73)/$W73)*$Y73,2)+ROUND($X73*9%,2))*'umowa o pracę'!$E$8,2),IF(AND($W73+$X73&gt;=2600,$X73&gt;=2600),ROUND((ROUND(2600*9%,2))*'umowa o pracę'!$E$8,2),IF(AND($W73+$X73&gt;=2600,$W73&gt;=2600,$X73&lt;2600),ROUND((ROUND($X73*9%,2)+ROUND(((2600-$X73)/$W73)*$Y73,2))*'umowa o pracę'!$E$8,2),0)))),0)))&gt;$J73,$J73,IF(AND($V73=1,$I73&gt;0),ROUND(IF($W73+$X73&gt;=2600,2600*'umowa o pracę'!$E$8,($W73+$X73)*'umowa o pracę'!$E$8),2)+IF($X73=0,ROUND(IF($W73&gt;2600,ROUND($Z73/$W73*2600,2),$Z73)*'umowa o pracę'!$E$8,2),ROUND(IF($W73&gt;2600,ROUND($Z73/$W73*2600,2),$Z73)*'umowa o pracę'!$E$8,2)),ROUND(IF($W73+$X73&gt;=2600,2600*'umowa o pracę'!$E$8,($W73+$X73)*'umowa o pracę'!$E$8),2)-IF($X73=0,ROUND(ROUND(IF($W73&gt;2600,ROUND($Y73/$W73*2600,2),$Y73),2)*'umowa o pracę'!$E$8,2),IF($X73&gt;0,IF($W73+$X73&lt;2600,ROUND(ROUND($Y73+ROUND($X73*9%,2),2)*'umowa o pracę'!$E$8,2),IF(AND($W73+$X73&gt;=2600,$X73&lt;2600,$W73&lt;2600),ROUND((ROUND(((2600-$X73)/$W73)*$Y73,2)+ROUND($X73*9%,2))*'umowa o pracę'!$E$8,2),IF(AND($W73+$X73&gt;=2600,$X73&gt;=2600),ROUND((ROUND(2600*9%,2))*'umowa o pracę'!$E$8,2),IF(AND($W73+$X73&gt;=2600,$W73&gt;=2600,$X73&lt;2600),ROUND((ROUND($X73*9%,2)+ROUND(((2600-$X73)/$W73)*$Y73,2))*'umowa o pracę'!$E$8,2),0)))),0))))&gt;$J73,$J73,IF(IF(AND($V73=1,$I73&gt;0),ROUND(IF($W73+$X73&gt;=2600,2600*'umowa o pracę'!$E$8,($W73+$X73)*'umowa o pracę'!$E$8),2)+IF($X73=0,ROUND(IF($W73&gt;2600,ROUND($Z73/$W73*2600,2),$Z73)*'umowa o pracę'!$E$8,2),ROUND(IF($W73&gt;2600,ROUND($Z73/$W73*2600,2),$Z73)*'umowa o pracę'!$E$8,2)),ROUND(IF($W73+$X73&gt;=2600,2600*'umowa o pracę'!$E$8,($W73+$X73)*'umowa o pracę'!$E$8),2)-IF($X73=0,ROUND(ROUND(IF($W73&gt;2600,ROUND($Y73/$W73*2600,2),$Y73),2)*'umowa o pracę'!$E$8,2),IF($X73&gt;0,IF($W73+$X73&lt;2600,ROUND(ROUND($Y73+ROUND($X73*9%,2),2)*'umowa o pracę'!$E$8,2),IF(AND($W73+$X73&gt;=2600,$X73&lt;2600,$W73&lt;2600),ROUND((ROUND(((2600-$X73)/$W73)*$Y73,2)+ROUND($X73*9%,2))*'umowa o pracę'!$E$8,2),IF(AND($W73+$X73&gt;=2600,$X73&gt;=2600),ROUND((ROUND(2600*9%,2))*'umowa o pracę'!$E$8,2),IF(AND($W73+$X73&gt;=2600,$W73&gt;=2600,$X73&lt;2600),ROUND((ROUND($X73*9%,2)+ROUND(((2600-$X73)/$W73)*$Y73,2))*'umowa o pracę'!$E$8,2),0)))),0)))&gt;$J73,$J73,IF(AND($V73=1,$I73&gt;0),ROUND(IF($W73+$X73&gt;=2600,2600*'umowa o pracę'!$E$8,($W73+$X73)*'umowa o pracę'!$E$8),2)+IF($X73=0,ROUND(IF($W73&gt;2600,ROUND($Z73/$W73*2600,2),$Z73)*'umowa o pracę'!$E$8,2),ROUND(IF($W73&gt;2600,ROUND($Z73/$W73*2600,2),$Z73)*'umowa o pracę'!$E$8,2)),ROUND(IF($W73+$X73&gt;=2600,2600*'umowa o pracę'!$E$8,($W73+$X73)*'umowa o pracę'!$E$8),2)-IF(AND($X73=0,I73&gt;0),ROUND(ROUND(IF($W73&gt;2600,ROUND($Y73/$W73*2600,2),$Y73),2)*'umowa o pracę'!$E$8,2),IF($X73&gt;0,IF($W73+$X73&lt;2600,ROUND(ROUND($Y73+ROUND($X73*9%,2),2)*'umowa o pracę'!$E$8,2),IF(AND($W73+$X73&gt;=2600,$X73&lt;2600,$W73&lt;2600),ROUND((ROUND(((2600-$X73)/$W73)*$Y73,2)+ROUND($X73*9%,2))*'umowa o pracę'!$E$8,2),IF(AND($W73+$X73&gt;=2600,$X73&gt;=2600),ROUND((ROUND(2600*9%,2))*'umowa o pracę'!$E$8,2),IF(AND($W73+$X73&gt;=2600,$W73&gt;=2600,$X73&lt;2600),ROUND((ROUND($X73*9%,2)+ROUND(((2600-$X73)/$W73)*$Y73,2))*'umowa o pracę'!$E$8,2),0)))),0)))))</f>
        <v>0</v>
      </c>
      <c r="AC73" s="32">
        <f>IF(IF(IF(AND($V73=1,$I73&gt;0),ROUND(IF($W73+$X73&gt;=2800,2800*'umowa o pracę'!$E$8,($W73+$X73)*'umowa o pracę'!$E$8),2)+IF($X73=0,ROUND(IF($W73&gt;2800,ROUND($Z73/$W73*2800,2),$Z73)*'umowa o pracę'!$E$8,2),ROUND(IF($W73&gt;2800,ROUND($Z73/$W73*2800,2),$Z73)*'umowa o pracę'!$E$8,2)),ROUND(IF($W73+$X73&gt;=2800,2800*'umowa o pracę'!$E$8,($W73+$X73)*'umowa o pracę'!$E$8),2)-IF($X73=0,ROUND(ROUND(IF($W73&gt;2800,ROUND($Y73/$W73*2800,2),$Y73),2)*'umowa o pracę'!$E$8,2),IF($X73&gt;0,IF($W73+$X73&lt;2800,ROUND(ROUND($Y73+ROUND($X73*9%,2),2)*'umowa o pracę'!$E$8,2),IF(AND($W73+$X73&gt;=2800,$X73&lt;2800,$W73&lt;2800),ROUND((ROUND(((2800-$X73)/$W73)*$Y73,2)+ROUND($X73*9%,2))*'umowa o pracę'!$E$8,2),IF(AND($W73+$X73&gt;=2800,$X73&gt;=2800),ROUND((ROUND(2800*9%,2))*'umowa o pracę'!$E$8,2),IF(AND($W73+$X73&gt;=2800,$W73&gt;=2800,$X73&lt;2800),ROUND((ROUND($X73*9%,2)+ROUND(((2800-$X73)/$W73)*$Y73,2))*'umowa o pracę'!$E$8,2),0)))),0)))&gt;$J73,$J73,IF(AND($V73=1,$I73&gt;0),ROUND(IF($W73+$X73&gt;=2800,2800*'umowa o pracę'!$E$8,($W73+$X73)*'umowa o pracę'!$E$8),2)+IF($X73=0,ROUND(IF($W73&gt;2800,ROUND($Z73/$W73*2800,2),$Z73)*'umowa o pracę'!$E$8,2),ROUND(IF($W73&gt;2800,ROUND($Z73/$W73*2800,2),$Z73)*'umowa o pracę'!$E$8,2)),ROUND(IF($W73+$X73&gt;=2800,2800*'umowa o pracę'!$E$8,($W73+$X73)*'umowa o pracę'!$E$8),2)-IF($X73=0,ROUND(ROUND(IF($W73&gt;2800,ROUND($Y73/$W73*2800,2),$Y73),2)*'umowa o pracę'!$E$8,2),IF($X73&gt;0,IF($W73+$X73&lt;2800,ROUND(ROUND($Y73+ROUND($X73*9%,2),2)*'umowa o pracę'!$E$8,2),IF(AND($W73+$X73&gt;=2800,$X73&lt;2800,$W73&lt;2800),ROUND((ROUND(((2800-$X73)/$W73)*$Y73,2)+ROUND($X73*9%,2))*'umowa o pracę'!$E$8,2),IF(AND($W73+$X73&gt;=2800,$X73&gt;=2800),ROUND((ROUND(2800*9%,2))*'umowa o pracę'!$E$8,2),IF(AND($W73+$X73&gt;=2800,$W73&gt;=2800,$X73&lt;2800),ROUND((ROUND($X73*9%,2)+ROUND(((2800-$X73)/$W73)*$Y73,2))*'umowa o pracę'!$E$8,2),0)))),0))))&gt;$J73,$J73,IF(IF(AND($V73=1,$I73&gt;0),ROUND(IF($W73+$X73&gt;=2800,2800*'umowa o pracę'!$E$8,($W73+$X73)*'umowa o pracę'!$E$8),2)+IF($X73=0,ROUND(IF($W73&gt;2800,ROUND($Z73/$W73*2800,2),$Z73)*'umowa o pracę'!$E$8,2),ROUND(IF($W73&gt;2800,ROUND($Z73/$W73*2800,2),$Z73)*'umowa o pracę'!$E$8,2)),ROUND(IF($W73+$X73&gt;=2800,2800*'umowa o pracę'!$E$8,($W73+$X73)*'umowa o pracę'!$E$8),2)-IF($X73=0,ROUND(ROUND(IF($W73&gt;2800,ROUND($Y73/$W73*2800,2),$Y73),2)*'umowa o pracę'!$E$8,2),IF($X73&gt;0,IF($W73+$X73&lt;2800,ROUND(ROUND($Y73+ROUND($X73*9%,2),2)*'umowa o pracę'!$E$8,2),IF(AND($W73+$X73&gt;=2800,$X73&lt;2800,$W73&lt;2800),ROUND((ROUND(((2800-$X73)/$W73)*$Y73,2)+ROUND($X73*9%,2))*'umowa o pracę'!$E$8,2),IF(AND($W73+$X73&gt;=2800,$X73&gt;=2800),ROUND((ROUND(2800*9%,2))*'umowa o pracę'!$E$8,2),IF(AND($W73+$X73&gt;=2800,$W73&gt;=2800,$X73&lt;2800),ROUND((ROUND($X73*9%,2)+ROUND(((2800-$X73)/$W73)*$Y73,2))*'umowa o pracę'!$E$8,2),0)))),0)))&gt;$J73,$J73,IF(AND($V73=1,$I73&gt;0),ROUND(IF($W73+$X73&gt;=2800,2800*'umowa o pracę'!$E$8,($W73+$X73)*'umowa o pracę'!$E$8),2)+IF($X73=0,ROUND(IF($W73&gt;2800,ROUND($Z73/$W73*2800,2),$Z73)*'umowa o pracę'!$E$8,2),ROUND(IF($W73&gt;2800,ROUND($Z73/$W73*2800,2),$Z73)*'umowa o pracę'!$E$8,2)),ROUND(IF($W73+$X73&gt;=2800,2800*'umowa o pracę'!$E$8,($W73+$X73)*'umowa o pracę'!$E$8),2)-IF(AND($X73=0,I73&gt;0),ROUND(ROUND(IF($W73&gt;2800,ROUND($Y73/$W73*2800,2),$Y73),2)*'umowa o pracę'!$E$8,2),IF($X73&gt;0,IF($W73+$X73&lt;2800,ROUND(ROUND($Y73+ROUND($X73*9%,2),2)*'umowa o pracę'!$E$8,2),IF(AND($W73+$X73&gt;=2800,$X73&lt;2800,$W73&lt;2800),ROUND((ROUND(((2800-$X73)/$W73)*$Y73,2)+ROUND($X73*9%,2))*'umowa o pracę'!$E$8,2),IF(AND($W73+$X73&gt;=2800,$X73&gt;=2800),ROUND((ROUND(2800*9%,2))*'umowa o pracę'!$E$8,2),IF(AND($W73+$X73&gt;=2800,$W73&gt;=2800,$X73&lt;2800),ROUND((ROUND($X73*9%,2)+ROUND(((2800-$X73)/$W73)*$Y73,2))*'umowa o pracę'!$E$8,2),0)))),0)))))</f>
        <v>0</v>
      </c>
      <c r="AD73" s="32">
        <f>IF('umowa o pracę'!$E$7=2020,IF(IF($V73=1,IF($X73=0,ROUND(IF($W73&gt;2600,ROUND($Y73/$W73*2600,2),$Y73)*'umowa o pracę'!$E$8,2),IF($W73+$X73&lt;2600,ROUND(ROUND($Y73+ROUND($X73*9%,2),2)*'umowa o pracę'!$E$8,2),IF(AND($W73+$X73&gt;=2600,$W73&lt;2600),ROUND((ROUND($Y73+ROUND((2600-$W73)*9%,2),2))*'umowa o pracę'!$E$8,2),IF(AND($W73+$X73&gt;=2600,$W73&gt;=2600),ROUND(ROUND($Y73/$W73*2600,2)*'umowa o pracę'!$E$8,2),0)))),0)&gt;$H73,$H73,IF($V73=1,IF($X73=0,ROUND(IF($W73&gt;2600,ROUND($Y73/$W73*2600,2),$Y73)*'umowa o pracę'!$E$8,2),IF($W73+$X73&lt;2600,ROUND(ROUND($Y73+ROUND($X73*9%,2),2)*'umowa o pracę'!$E$8,2),IF(AND($W73+$X73&gt;=2600,$W73&lt;2600),ROUND((ROUND($Y73+ROUND((2600-$W73)*9%,2),2))*'umowa o pracę'!$E$8,2),IF(AND($W73+$X73&gt;=2600,$W73&gt;=2600),ROUND(ROUND($Y73/$W73*2600,2)*'umowa o pracę'!$E$8,2),0)))),0)),IF('umowa o pracę'!$E$7=2021,IF(IF($V73=1,IF($X73=0,ROUND(IF($W73&gt;2800,ROUND($Y73/$W73*2800,2),$Y73)*'umowa o pracę'!$E$8,2),IF($W73+$X73&lt;2800,ROUND(ROUND($Y73+ROUND($X73*9%,2),2)*'umowa o pracę'!$E$8,2),IF(AND($W73+$X73&gt;=2800,$W73&lt;2800),ROUND((ROUND($Y73+ROUND((2800-$W73)*9%,2),2))*'umowa o pracę'!$E$8,2),IF(AND($W73+$X73&gt;=2800,$W73&gt;=2800),ROUND(ROUND($Y73/$W73*2800,2)*'umowa o pracę'!$E$8,2),0)))),0)&gt;$H73,$H73,IF($V73=1,IF($X73=0,ROUND(IF($W73&gt;2800,ROUND($Y73/$W73*2800,2),$Y73)*'umowa o pracę'!$E$8,2),IF($W73+$X73&lt;2800,ROUND(ROUND($Y73+ROUND($X73*9%,2),2)*'umowa o pracę'!$E$8,2),IF(AND($W73+$X73&gt;=2800,$W73&lt;2800),ROUND((ROUND($Y73+ROUND((2800-$W73)*9%,2),2))*'umowa o pracę'!$E$8,2),IF(AND($W73+$X73&gt;=2800,$W73&gt;=2800),ROUND(ROUND($Y73/$W73*2800,2)*'umowa o pracę'!$E$8,2),0)))),0)),0))</f>
        <v>0</v>
      </c>
      <c r="AE73" s="32">
        <f>IF('umowa o pracę'!$E$7=2020,IF(IF($V73=1,IF($X73=0,ROUND(IF($W73&gt;2600,ROUND($Z73/$W73*2600,2),$Z73)*'umowa o pracę'!$E$8,2),ROUND(IF($W73&gt;2600,ROUND($Z73/$W73*2600,2),$Z73)*'umowa o pracę'!$E$8,2)),0)&gt;$I73,$I73,IF($V73=1,IF($X73=0,ROUND(IF($W73&gt;2600,ROUND($Z73/$W73*2600,2),$Z73)*'umowa o pracę'!$E$8,2),ROUND(IF($W73&gt;2600,ROUND($Z73/$W73*2600,2),$Z73)*'umowa o pracę'!$E$8,2)),0)),IF('umowa o pracę'!$E$7=2021,IF(IF($V73=1,IF($X73=0,ROUND(IF($W73&gt;2800,ROUND($Z73/$W73*2800,2),$Z73)*'umowa o pracę'!$E$8,2),ROUND(IF($W73&gt;2800,ROUND($Z73/$W73*2800,2),$Z73)*'umowa o pracę'!$E$8,2)),0)&gt;$I73,$I73,IF($V73=1,IF($X73=0,ROUND(IF($W73&gt;2800,ROUND($Z73/$W73*2800,2),$Z73)*'umowa o pracę'!$E$8,2),ROUND(IF($W73&gt;2800,ROUND($Z73/$W73*2800,2),$Z73)*'umowa o pracę'!$E$8,2)),0)),0))</f>
        <v>0</v>
      </c>
      <c r="AF73" s="56">
        <f>IF('umowa o pracę'!$E$7=2020,$AB73,IF('umowa o pracę'!$E$7=2021,$AC73,0))</f>
        <v>0</v>
      </c>
      <c r="AG73" s="53">
        <f t="shared" si="1"/>
        <v>1</v>
      </c>
      <c r="AH73" s="39">
        <f>IF('umowa o pracę'!$E$6&lt;3,0,$L73)</f>
        <v>0</v>
      </c>
      <c r="AI73" s="39">
        <f>IF('umowa o pracę'!$E$6&lt;3,0,$M73)</f>
        <v>0</v>
      </c>
      <c r="AJ73" s="55">
        <f>IF('umowa o pracę'!$E$6&lt;3,0,$N73)</f>
        <v>0</v>
      </c>
      <c r="AK73" s="55">
        <f>IF('umowa o pracę'!$E$6&lt;3,0,$O73)</f>
        <v>0</v>
      </c>
      <c r="AL73" s="32">
        <f>IF('umowa o pracę'!$E$7=2020,ROUND(IF($AH73&gt;=2600,2600*'umowa o pracę'!$E$8,$AH73*'umowa o pracę'!$E$8),2),IF('umowa o pracę'!$E$7=2021,ROUND(IF($AH73&gt;=2800,2800*'umowa o pracę'!$E$8,$AH73*'umowa o pracę'!$E$8),2),0))</f>
        <v>0</v>
      </c>
      <c r="AM73" s="32">
        <f>IF(IF(IF(AND($AG73=1,$I73&gt;0),ROUND(IF($AH73+$AI73&gt;=2600,2600*'umowa o pracę'!$E$8,($AH73+$AI73)*'umowa o pracę'!$E$8),2)+IF($AI73=0,ROUND(IF($AH73&gt;2600,ROUND($AK73/$AH73*2600,2),$AK73)*'umowa o pracę'!$E$8,2),ROUND(IF($AH73&gt;2600,ROUND($AK73/$AH73*2600,2),$AK73)*'umowa o pracę'!$E$8,2)),ROUND(IF($AH73+$AI73&gt;=2600,2600*'umowa o pracę'!$E$8,($AH73+$AI73)*'umowa o pracę'!$E$8),2)-IF($AI73=0,ROUND(ROUND(IF($AH73&gt;2600,ROUND($AJ73/$AH73*2600,2),$AJ73),2)*'umowa o pracę'!$E$8,2),IF($AI73&gt;0,IF($AH73+$AI73&lt;2600,ROUND(ROUND($AJ73+ROUND($AI73*9%,2),2)*'umowa o pracę'!$E$8,2),IF(AND($AH73+$AI73&gt;=2600,$AI73&lt;2600,$AH73&lt;2600),ROUND((ROUND(((2600-$AI73)/$AH73)*$AJ73,2)+ROUND($AI73*9%,2))*'umowa o pracę'!$E$8,2),IF(AND($AH73+$AI73&gt;=2600,$AI73&gt;=2600),ROUND((ROUND(2600*9%,2))*'umowa o pracę'!$E$8,2),IF(AND($AH73+$AI73&gt;=2600,$AH73&gt;=2600,$AI73&lt;2600),ROUND((ROUND($AI73*9%,2)+ROUND(((2600-$AI73)/$AH73)*$AJ73,2))*'umowa o pracę'!$E$8,2),0)))),0)))&gt;$J73,$J73,IF(AND($AG73=1,$I73&gt;0),ROUND(IF($AH73+$AI73&gt;=2600,2600*'umowa o pracę'!$E$8,($AH73+$AI73)*'umowa o pracę'!$E$8),2)+IF($AI73=0,ROUND(IF($AH73&gt;2600,ROUND($AK73/$AH73*2600,2),$AK73)*'umowa o pracę'!$E$8,2),ROUND(IF($AH73&gt;2600,ROUND($AK73/$AH73*2600,2),$AK73)*'umowa o pracę'!$E$8,2)),ROUND(IF($AH73+$AI73&gt;=2600,2600*'umowa o pracę'!$E$8,($AH73+$AI73)*'umowa o pracę'!$E$8),2)-IF($AI73=0,ROUND(ROUND(IF($AH73&gt;2600,ROUND($AJ73/$AH73*2600,2),$AJ73),2)*'umowa o pracę'!$E$8,2),IF($AI73&gt;0,IF($AH73+$AI73&lt;2600,ROUND(ROUND($AJ73+ROUND($AI73*9%,2),2)*'umowa o pracę'!$E$8,2),IF(AND($AH73+$AI73&gt;=2600,$AI73&lt;2600,$AH73&lt;2600),ROUND((ROUND(((2600-$AI73)/$AH73)*$AJ73,2)+ROUND($AI73*9%,2))*'umowa o pracę'!$E$8,2),IF(AND($AH73+$AI73&gt;=2600,$AI73&gt;=2600),ROUND((ROUND(2600*9%,2))*'umowa o pracę'!$E$8,2),IF(AND($AH73+$AI73&gt;=2600,$AH73&gt;=2600,$AI73&lt;2600),ROUND((ROUND($AI73*9%,2)+ROUND(((2600-$AI73)/$AH73)*$AJ73,2))*'umowa o pracę'!$E$8,2),0)))),0))))&gt;$J73,$J73,IF(IF(AND($AG73=1,$I73&gt;0),ROUND(IF($AH73+$AI73&gt;=2600,2600*'umowa o pracę'!$E$8,($AH73+$AI73)*'umowa o pracę'!$E$8),2)+IF($AI73=0,ROUND(IF($AH73&gt;2600,ROUND($AK73/$AH73*2600,2),$AK73)*'umowa o pracę'!$E$8,2),ROUND(IF($AH73&gt;2600,ROUND($AK73/$AH73*2600,2),$AK73)*'umowa o pracę'!$E$8,2)),ROUND(IF($AH73+$AI73&gt;=2600,2600*'umowa o pracę'!$E$8,($AH73+$AI73)*'umowa o pracę'!$E$8),2)-IF($AI73=0,ROUND(ROUND(IF($AH73&gt;2600,ROUND($AJ73/$AH73*2600,2),$AJ73),2)*'umowa o pracę'!$E$8,2),IF($AI73&gt;0,IF($AH73+$AI73&lt;2600,ROUND(ROUND($AJ73+ROUND($AI73*9%,2),2)*'umowa o pracę'!$E$8,2),IF(AND($AH73+$AI73&gt;=2600,$AI73&lt;2600,$AH73&lt;2600),ROUND((ROUND(((2600-$AI73)/$AH73)*$AJ73,2)+ROUND($AI73*9%,2))*'umowa o pracę'!$E$8,2),IF(AND($AH73+$AI73&gt;=2600,$AI73&gt;=2600),ROUND((ROUND(2600*9%,2))*'umowa o pracę'!$E$8,2),IF(AND($AH73+$AI73&gt;=2600,$AH73&gt;=2600,$AI73&lt;2600),ROUND((ROUND($AI73*9%,2)+ROUND(((2600-$AI73)/$AH73)*$AJ73,2))*'umowa o pracę'!$E$8,2),0)))),0)))&gt;$J73,$J73,IF(AND($AG73=1,$I73&gt;0),ROUND(IF($AH73+$AI73&gt;=2600,2600*'umowa o pracę'!$E$8,($AH73+$AI73)*'umowa o pracę'!$E$8),2)+IF($AI73=0,ROUND(IF($AH73&gt;2600,ROUND($AK73/$AH73*2600,2),$AK73)*'umowa o pracę'!$E$8,2),ROUND(IF($AH73&gt;2600,ROUND($AK73/$AH73*2600,2),$AK73)*'umowa o pracę'!$E$8,2)),ROUND(IF($AH73+$AI73&gt;=2600,2600*'umowa o pracę'!$E$8,($AH73+$AI73)*'umowa o pracę'!$E$8),2)-IF(AND($AI73=0,I73&gt;0),ROUND(ROUND(IF($AH73&gt;2600,ROUND($AJ73/$AH73*2600,2),$AJ73),2)*'umowa o pracę'!$E$8,2),IF($AI73&gt;0,IF($AH73+$AI73&lt;2600,ROUND(ROUND($AJ73+ROUND($AI73*9%,2),2)*'umowa o pracę'!$E$8,2),IF(AND($AH73+$AI73&gt;=2600,$AI73&lt;2600,$AH73&lt;2600),ROUND((ROUND(((2600-$AI73)/$AH73)*$AJ73,2)+ROUND($AI73*9%,2))*'umowa o pracę'!$E$8,2),IF(AND($AH73+$AI73&gt;=2600,$AI73&gt;=2600),ROUND((ROUND(2600*9%,2))*'umowa o pracę'!$E$8,2),IF(AND($AH73+$AI73&gt;=2600,$AH73&gt;=2600,$AI73&lt;2600),ROUND((ROUND($AI73*9%,2)+ROUND(((2600-$AI73)/$AH73)*$AJ73,2))*'umowa o pracę'!$E$8,2),0)))),0)))))</f>
        <v>0</v>
      </c>
      <c r="AN73" s="32">
        <f>IF(IF(IF(AND($AG73=1,$I73&gt;0),ROUND(IF($AH73+$AI73&gt;=2800,2800*'umowa o pracę'!$E$8,($AH73+$AI73)*'umowa o pracę'!$E$8),2)+IF($AI73=0,ROUND(IF($AH73&gt;2800,ROUND($AK73/$AH73*2800,2),$AK73)*'umowa o pracę'!$E$8,2),ROUND(IF($AH73&gt;2800,ROUND($AK73/$AH73*2800,2),$AK73)*'umowa o pracę'!$E$8,2)),ROUND(IF($AH73+$AI73&gt;=2800,2800*'umowa o pracę'!$E$8,($AH73+$AI73)*'umowa o pracę'!$E$8),2)-IF($AI73=0,ROUND(ROUND(IF($AH73&gt;2800,ROUND($AJ73/$AH73*2800,2),$AJ73),2)*'umowa o pracę'!$E$8,2),IF($AI73&gt;0,IF($AH73+$AI73&lt;2800,ROUND(ROUND($AJ73+ROUND($AI73*9%,2),2)*'umowa o pracę'!$E$8,2),IF(AND($AH73+$AI73&gt;=2800,$AI73&lt;2800,$AH73&lt;2800),ROUND((ROUND(((2800-$AI73)/$AH73)*$AJ73,2)+ROUND($AI73*9%,2))*'umowa o pracę'!$E$8,2),IF(AND($AH73+$AI73&gt;=2800,$AI73&gt;=2800),ROUND((ROUND(2800*9%,2))*'umowa o pracę'!$E$8,2),IF(AND($AH73+$AI73&gt;=2800,$AH73&gt;=2800,$AI73&lt;2800),ROUND((ROUND($AI73*9%,2)+ROUND(((2800-$AI73)/$AH73)*$AJ73,2))*'umowa o pracę'!$E$8,2),0)))),0)))&gt;$J73,$J73,IF(AND($AG73=1,$I73&gt;0),ROUND(IF($AH73+$AI73&gt;=2800,2800*'umowa o pracę'!$E$8,($AH73+$AI73)*'umowa o pracę'!$E$8),2)+IF($AI73=0,ROUND(IF($AH73&gt;2800,ROUND($AK73/$AH73*2800,2),$AK73)*'umowa o pracę'!$E$8,2),ROUND(IF($AH73&gt;2800,ROUND($AK73/$AH73*2800,2),$AK73)*'umowa o pracę'!$E$8,2)),ROUND(IF($AH73+$AI73&gt;=2800,2800*'umowa o pracę'!$E$8,($AH73+$AI73)*'umowa o pracę'!$E$8),2)-IF($AI73=0,ROUND(ROUND(IF($AH73&gt;2800,ROUND($AJ73/$AH73*2800,2),$AJ73),2)*'umowa o pracę'!$E$8,2),IF($AI73&gt;0,IF($AH73+$AI73&lt;2800,ROUND(ROUND($AJ73+ROUND($AI73*9%,2),2)*'umowa o pracę'!$E$8,2),IF(AND($AH73+$AI73&gt;=2800,$AI73&lt;2800,$AH73&lt;2800),ROUND((ROUND(((2800-$AI73)/$AH73)*$AJ73,2)+ROUND($AI73*9%,2))*'umowa o pracę'!$E$8,2),IF(AND($AH73+$AI73&gt;=2800,$AI73&gt;=2800),ROUND((ROUND(2800*9%,2))*'umowa o pracę'!$E$8,2),IF(AND($AH73+$AI73&gt;=2800,$AH73&gt;=2800,$AI73&lt;2800),ROUND((ROUND($AI73*9%,2)+ROUND(((2800-$AI73)/$AH73)*$AJ73,2))*'umowa o pracę'!$E$8,2),0)))),0))))&gt;$J73,$J73,IF(IF(AND($AG73=1,$I73&gt;0),ROUND(IF($AH73+$AI73&gt;=2800,2800*'umowa o pracę'!$E$8,($AH73+$AI73)*'umowa o pracę'!$E$8),2)+IF($AI73=0,ROUND(IF($AH73&gt;2800,ROUND($AK73/$AH73*2800,2),$AK73)*'umowa o pracę'!$E$8,2),ROUND(IF($AH73&gt;2800,ROUND($AK73/$AH73*2800,2),$AK73)*'umowa o pracę'!$E$8,2)),ROUND(IF($AH73+$AI73&gt;=2800,2800*'umowa o pracę'!$E$8,($AH73+$AI73)*'umowa o pracę'!$E$8),2)-IF($AI73=0,ROUND(ROUND(IF($AH73&gt;2800,ROUND($AJ73/$AH73*2800,2),$AJ73),2)*'umowa o pracę'!$E$8,2),IF($AI73&gt;0,IF($AH73+$AI73&lt;2800,ROUND(ROUND($AJ73+ROUND($AI73*9%,2),2)*'umowa o pracę'!$E$8,2),IF(AND($AH73+$AI73&gt;=2800,$AI73&lt;2800,$AH73&lt;2800),ROUND((ROUND(((2800-$AI73)/$AH73)*$AJ73,2)+ROUND($AI73*9%,2))*'umowa o pracę'!$E$8,2),IF(AND($AH73+$AI73&gt;=2800,$AI73&gt;=2800),ROUND((ROUND(2800*9%,2))*'umowa o pracę'!$E$8,2),IF(AND($AH73+$AI73&gt;=2800,$AH73&gt;=2800,$AI73&lt;2800),ROUND((ROUND($AI73*9%,2)+ROUND(((2800-$AI73)/$AH73)*$AJ73,2))*'umowa o pracę'!$E$8,2),0)))),0)))&gt;$J73,$J73,IF(AND($AG73=1,$I73&gt;0),ROUND(IF($AH73+$AI73&gt;=2800,2800*'umowa o pracę'!$E$8,($AH73+$AI73)*'umowa o pracę'!$E$8),2)+IF($AI73=0,ROUND(IF($AH73&gt;2800,ROUND($AK73/$AH73*2800,2),$AK73)*'umowa o pracę'!$E$8,2),ROUND(IF($AH73&gt;2800,ROUND($AK73/$AH73*2800,2),$AK73)*'umowa o pracę'!$E$8,2)),ROUND(IF($AH73+$AI73&gt;=2800,2800*'umowa o pracę'!$E$8,($AH73+$AI73)*'umowa o pracę'!$E$8),2)-IF(AND($AI73=0,I73&gt;0),ROUND(ROUND(IF($AH73&gt;2800,ROUND($AJ73/$AH73*2800,2),$AJ73),2)*'umowa o pracę'!$E$8,2),IF($AI73&gt;0,IF($AH73+$AI73&lt;2800,ROUND(ROUND($AJ73+ROUND($AI73*9%,2),2)*'umowa o pracę'!$E$8,2),IF(AND($AH73+$AI73&gt;=2800,$AI73&lt;2800,$AH73&lt;2800),ROUND((ROUND(((2800-$AI73)/$AH73)*$AJ73,2)+ROUND($AI73*9%,2))*'umowa o pracę'!$E$8,2),IF(AND($AH73+$AI73&gt;=2800,$AI73&gt;=2800),ROUND((ROUND(2800*9%,2))*'umowa o pracę'!$E$8,2),IF(AND($AH73+$AI73&gt;=2800,$AH73&gt;=2800,$AI73&lt;2800),ROUND((ROUND($AI73*9%,2)+ROUND(((2800-$AI73)/$AH73)*$AJ73,2))*'umowa o pracę'!$E$8,2),0)))),0)))))</f>
        <v>0</v>
      </c>
      <c r="AO73" s="32">
        <f>IF('umowa o pracę'!$E$7=2020,IF(IF($AG73=1,IF($AI73=0,ROUND(IF($AH73&gt;2600,ROUND($AJ73/$AH73*2600,2),$AJ73)*'umowa o pracę'!$E$8,2),IF($AH73+$AI73&lt;2600,ROUND(ROUND($AJ73+ROUND($AI73*9%,2),2)*'umowa o pracę'!$E$8,2),IF(AND($AH73+$AI73&gt;=2600,$AH73&lt;2600),ROUND((ROUND($AJ73+ROUND((2600-$AH73)*9%,2),2))*'umowa o pracę'!$E$8,2),IF(AND($AH73+$AI73&gt;=2600,$AH73&gt;=2600),ROUND(ROUND($AJ73/$AH73*2600,2)*'umowa o pracę'!$E$8,2),0)))),0)&gt;$H73,$H73,IF($AG73=1,IF($AI73=0,ROUND(IF($AH73&gt;2600,ROUND($AJ73/$AH73*2600,2),$AJ73)*'umowa o pracę'!$E$8,2),IF($AH73+$AI73&lt;2600,ROUND(ROUND($AJ73+ROUND($AI73*9%,2),2)*'umowa o pracę'!$E$8,2),IF(AND($AH73+$AI73&gt;=2600,$AH73&lt;2600),ROUND((ROUND($AJ73+ROUND((2600-$AH73)*9%,2),2))*'umowa o pracę'!$E$8,2),IF(AND($AH73+$AI73&gt;=2600,$AH73&gt;=2600),ROUND(ROUND($AJ73/$AH73*2600,2)*'umowa o pracę'!$E$8,2),0)))),0)),IF('umowa o pracę'!$E$7=2021,IF(IF($AG73=1,IF($AI73=0,ROUND(IF($AH73&gt;2800,ROUND($AJ73/$AH73*2800,2),$AJ73)*'umowa o pracę'!$E$8,2),IF($AH73+$AI73&lt;2800,ROUND(ROUND($AJ73+ROUND($AI73*9%,2),2)*'umowa o pracę'!$E$8,2),IF(AND($AH73+$AI73&gt;=2800,$AH73&lt;2800),ROUND((ROUND($AJ73+ROUND((2800-$AH73)*9%,2),2))*'umowa o pracę'!$E$8,2),IF(AND($AH73+$AI73&gt;=2800,$AH73&gt;=2800),ROUND(ROUND($AJ73/$AH73*2800,2)*'umowa o pracę'!$E$8,2),0)))),0)&gt;$H73,$H73,IF($AG73=1,IF($AI73=0,ROUND(IF($AH73&gt;2800,ROUND($AJ73/$AH73*2800,2),$AJ73)*'umowa o pracę'!$E$8,2),IF($AH73+$AI73&lt;2800,ROUND(ROUND($AJ73+ROUND($AI73*9%,2),2)*'umowa o pracę'!$E$8,2),IF(AND($AH73+$AI73&gt;=2800,$AH73&lt;2800),ROUND((ROUND($AJ73+ROUND((2800-$AH73)*9%,2),2))*'umowa o pracę'!$E$8,2),IF(AND($AH73+$AI73&gt;=2800,$AH73&gt;=2800),ROUND(ROUND($AJ73/$AH73*2800,2)*'umowa o pracę'!$E$8,2),0)))),0)),0))</f>
        <v>0</v>
      </c>
      <c r="AP73" s="32">
        <f>IF('umowa o pracę'!$E$7=2020,IF(IF($AG73=1,IF($AI73=0,ROUND(IF($AH73&gt;2600,ROUND($AK73/$AH73*2600,2),$AK73)*'umowa o pracę'!$E$8,2),ROUND(IF($AH73&gt;2600,ROUND($AK73/$AH73*2600,2),$AK73)*'umowa o pracę'!$E$8,2)),0)&gt;$I73,$I73,IF($AG73=1,IF($AI73=0,ROUND(IF($AH73&gt;2600,ROUND($AK73/$AH73*2600,2),$AK73)*'umowa o pracę'!$E$8,2),ROUND(IF($AH73&gt;2600,ROUND($AK73/$AH73*2600,2),$AK73)*'umowa o pracę'!$E$8,2)),0)),IF('umowa o pracę'!$E$7=2021,IF(IF($AG73=1,IF($AI73=0,ROUND(IF($AH73&gt;2800,ROUND($AK73/$AH73*2800,2),$AK73)*'umowa o pracę'!$E$8,2),ROUND(IF($AH73&gt;2800,ROUND($AK73/$AH73*2800,2),$AK73)*'umowa o pracę'!$E$8,2)),0)&gt;$I73,$I73,IF($AG73=1,IF($AI73=0,ROUND(IF($AH73&gt;2800,ROUND($AK73/$AH73*2800,2),$AK73)*'umowa o pracę'!$E$8,2),ROUND(IF($AH73&gt;2800,ROUND($AK73/$AH73*2800,2),$AK73)*'umowa o pracę'!$E$8,2)),0)),0))</f>
        <v>0</v>
      </c>
      <c r="AQ73" s="56">
        <f>IF('umowa o pracę'!$E$7=2020,$AM73,IF('umowa o pracę'!$E$7=2021,$AN73,0))</f>
        <v>0</v>
      </c>
      <c r="AR73" s="33">
        <f>IF('umowa o pracę'!$E$7=0,0,U73+AF73+AQ73)</f>
        <v>0</v>
      </c>
      <c r="AS73" s="19"/>
      <c r="AT73" s="19"/>
      <c r="AU73" s="19"/>
      <c r="AV73" s="19"/>
      <c r="AW73" s="19"/>
      <c r="AX73" s="19">
        <f t="shared" si="2"/>
        <v>10</v>
      </c>
      <c r="AY73" s="19"/>
      <c r="AZ73" s="234">
        <f t="shared" si="3"/>
        <v>0</v>
      </c>
      <c r="BA73" s="234">
        <f t="shared" si="4"/>
        <v>0</v>
      </c>
      <c r="BB73" s="234">
        <f t="shared" si="5"/>
        <v>0</v>
      </c>
      <c r="BC73" s="234">
        <f t="shared" si="6"/>
        <v>0</v>
      </c>
      <c r="BD73" s="234">
        <f t="shared" si="7"/>
        <v>0</v>
      </c>
      <c r="BE73" s="234">
        <f t="shared" si="8"/>
        <v>0</v>
      </c>
      <c r="BF73" s="234">
        <f t="shared" si="9"/>
        <v>0</v>
      </c>
      <c r="BG73" s="234">
        <f t="shared" si="10"/>
        <v>0</v>
      </c>
      <c r="BH73" s="234">
        <f t="shared" si="11"/>
        <v>0</v>
      </c>
      <c r="BI73" s="238">
        <f t="shared" si="12"/>
        <v>0</v>
      </c>
      <c r="BJ73" s="236"/>
      <c r="BK73" s="236"/>
      <c r="BL73" s="237"/>
    </row>
    <row r="74" spans="1:64" ht="15.75" customHeight="1" x14ac:dyDescent="0.25">
      <c r="A74" s="129">
        <v>63</v>
      </c>
      <c r="B74" s="57"/>
      <c r="C74" s="57"/>
      <c r="D74" s="36"/>
      <c r="E74" s="36"/>
      <c r="F74" s="242"/>
      <c r="G74" s="37">
        <v>1</v>
      </c>
      <c r="H74" s="58">
        <v>0</v>
      </c>
      <c r="I74" s="59">
        <v>0</v>
      </c>
      <c r="J74" s="60">
        <v>0</v>
      </c>
      <c r="K74" s="52">
        <v>1</v>
      </c>
      <c r="L74" s="39">
        <v>0</v>
      </c>
      <c r="M74" s="39">
        <v>0</v>
      </c>
      <c r="N74" s="39">
        <v>0</v>
      </c>
      <c r="O74" s="39">
        <v>0</v>
      </c>
      <c r="P74" s="35">
        <f>IF('umowa o pracę'!$E$7=2020,ROUND(IF($L74&gt;=2600,2600*'umowa o pracę'!$E$8,$L74*'umowa o pracę'!$E$8),2),IF('umowa o pracę'!$E$7=2021,ROUND(IF($L74&gt;=2800,2800*'umowa o pracę'!$E$8,$L74*'umowa o pracę'!$E$8),2),0))</f>
        <v>0</v>
      </c>
      <c r="Q74" s="252">
        <f>IF(IF(IF(AND($K74=1,$I74&gt;0),ROUND(IF($L74+$M74&gt;=2600,2600*'umowa o pracę'!$E$8,($L74+$M74)*'umowa o pracę'!$E$8),2)+IF($M74=0,ROUND(IF($L74&gt;2600,ROUND($O74/$L74*2600,2),$O74)*'umowa o pracę'!$E$8,2),ROUND(IF($L74&gt;2600,ROUND($O74/$L74*2600,2),$O74)*'umowa o pracę'!$E$8,2)),ROUND(IF($L74+$M74&gt;=2600,2600*'umowa o pracę'!$E$8,($L74+$M74)*'umowa o pracę'!$E$8),2)-IF($M74=0,ROUND(ROUND(IF($L74&gt;2600,ROUND($N74/$L74*2600,2),$N74),2)*'umowa o pracę'!$E$8,2),IF($M74&gt;0,IF($L74+$M74&lt;2600,ROUND(ROUND($N74+ROUND($M74*9%,2),2)*'umowa o pracę'!$E$8,2),IF(AND($L74+$M74&gt;=2600,$M74&lt;2600,$L74&lt;2600),ROUND((ROUND(((2600-$M74)/$L74)*$N74,2)+ROUND($M74*9%,2))*'umowa o pracę'!$E$8,2),IF(AND($L74+$M74&gt;=2600,$M74&gt;=2600),ROUND((ROUND(2600*9%,2))*'umowa o pracę'!$E$8,2),IF(AND($L74+$M74&gt;=2600,$L74&gt;=2600,$M74&lt;2600),ROUND((ROUND($M74*9%,2)+ROUND(((2600-$M74)/$L74)*$N74,2))*'umowa o pracę'!$E$8,2),0)))),0)))&gt;$J74,$J74,IF(AND($K74=1,$I74&gt;0),ROUND(IF($L74+$M74&gt;=2600,2600*'umowa o pracę'!$E$8,($L74+$M74)*'umowa o pracę'!$E$8),2)+IF($M74=0,ROUND(IF($L74&gt;2600,ROUND($O74/$L74*2600,2),$O74)*'umowa o pracę'!$E$8,2),ROUND(IF($L74&gt;2600,ROUND($O74/$L74*2600,2),$O74)*'umowa o pracę'!$E$8,2)),ROUND(IF($L74+$M74&gt;=2600,2600*'umowa o pracę'!$E$8,($L74+$M74)*'umowa o pracę'!$E$8),2)-IF($M74=0,ROUND(ROUND(IF($L74&gt;2600,ROUND($N74/$L74*2600,2),$N74),2)*'umowa o pracę'!$E$8,2),IF($M74&gt;0,IF($L74+$M74&lt;2600,ROUND(ROUND($N74+ROUND($M74*9%,2),2)*'umowa o pracę'!$E$8,2),IF(AND($L74+$M74&gt;=2600,$M74&lt;2600,$L74&lt;2600),ROUND((ROUND(((2600-$M74)/$L74)*$N74,2)+ROUND($M74*9%,2))*'umowa o pracę'!$E$8,2),IF(AND($L74+$M74&gt;=2600,$M74&gt;=2600),ROUND((ROUND(2600*9%,2))*'umowa o pracę'!$E$8,2),IF(AND($L74+$M74&gt;=2600,$L74&gt;=2600,$M74&lt;2600),ROUND((ROUND($M74*9%,2)+ROUND(((2600-$M74)/$L74)*$N74,2))*'umowa o pracę'!$E$8,2),0)))),0))))&gt;$J74,$J74,IF(IF(AND($K74=1,$I74&gt;0),ROUND(IF($L74+$M74&gt;=2600,2600*'umowa o pracę'!$E$8,($L74+$M74)*'umowa o pracę'!$E$8),2)+IF($M74=0,ROUND(IF($L74&gt;2600,ROUND($O74/$L74*2600,2),$O74)*'umowa o pracę'!$E$8,2),ROUND(IF($L74&gt;2600,ROUND($O74/$L74*2600,2),$O74)*'umowa o pracę'!$E$8,2)),ROUND(IF($L74+$M74&gt;=2600,2600*'umowa o pracę'!$E$8,($L74+$M74)*'umowa o pracę'!$E$8),2)-IF($M74=0,ROUND(ROUND(IF($L74&gt;2600,ROUND($N74/$L74*2600,2),$N74),2)*'umowa o pracę'!$E$8,2),IF($M74&gt;0,IF($L74+$M74&lt;2600,ROUND(ROUND($N74+ROUND($M74*9%,2),2)*'umowa o pracę'!$E$8,2),IF(AND($L74+$M74&gt;=2600,$M74&lt;2600,$L74&lt;2600),ROUND((ROUND(((2600-$M74)/$L74)*$N74,2)+ROUND($M74*9%,2))*'umowa o pracę'!$E$8,2),IF(AND($L74+$M74&gt;=2600,$M74&gt;=2600),ROUND((ROUND(2600*9%,2))*'umowa o pracę'!$E$8,2),IF(AND($L74+$M74&gt;=2600,$L74&gt;=2600,$M74&lt;2600),ROUND((ROUND($M74*9%,2)+ROUND(((2600-$M74)/$L74)*$N74,2))*'umowa o pracę'!$E$8,2),0)))),0)))&gt;$J74,$J74,IF(AND($K74=1,$I74&gt;0),ROUND(IF($L74+$M74&gt;=2600,2600*'umowa o pracę'!$E$8,($L74+$M74)*'umowa o pracę'!$E$8),2)+IF($M74=0,ROUND(IF($L74&gt;2600,ROUND($O74/$L74*2600,2),$O74)*'umowa o pracę'!$E$8,2),ROUND(IF($L74&gt;2600,ROUND($O74/$L74*2600,2),$O74)*'umowa o pracę'!$E$8,2)),ROUND(IF($L74+$M74&gt;=2600,2600*'umowa o pracę'!$E$8,($L74+$M74)*'umowa o pracę'!$E$8),2)-IF(AND($M74=0,I74&gt;0),ROUND(ROUND(IF($L74&gt;2600,ROUND($N74/$L74*2600,2),$N74),2)*'umowa o pracę'!$E$8,2),IF($M74&gt;0,IF($L74+$M74&lt;2600,ROUND(ROUND($N74+ROUND($M74*9%,2),2)*'umowa o pracę'!$E$8,2),IF(AND($L74+$M74&gt;=2600,$M74&lt;2600,$L74&lt;2600),ROUND((ROUND(((2600-$M74)/$L74)*$N74,2)+ROUND($M74*9%,2))*'umowa o pracę'!$E$8,2),IF(AND($L74+$M74&gt;=2600,$M74&gt;=2600),ROUND((ROUND(2600*9%,2))*'umowa o pracę'!$E$8,2),IF(AND($L74+$M74&gt;=2600,$L74&gt;=2600,$M74&lt;2600),ROUND((ROUND($M74*9%,2)+ROUND(((2600-$M74)/$L74)*$N74,2))*'umowa o pracę'!$E$8,2),0)))),0)))))</f>
        <v>0</v>
      </c>
      <c r="R74" s="252">
        <f>IF(IF(IF(AND($K74=1,$I74&gt;0),ROUND(IF($L74+$M74&gt;=2800,2800*'umowa o pracę'!$E$8,($L74+$M74)*'umowa o pracę'!$E$8),2)+IF($M74=0,ROUND(IF($L74&gt;2800,ROUND($O74/$L74*2800,2),$O74)*'umowa o pracę'!$E$8,2),ROUND(IF($L74&gt;2800,ROUND($O74/$L74*2800,2),$O74)*'umowa o pracę'!$E$8,2)),ROUND(IF($L74+$M74&gt;=2800,2800*'umowa o pracę'!$E$8,($L74+$M74)*'umowa o pracę'!$E$8),2)-IF($M74=0,ROUND(ROUND(IF($L74&gt;2800,ROUND($N74/$L74*2800,2),$N74),2)*'umowa o pracę'!$E$8,2),IF($M74&gt;0,IF($L74+$M74&lt;2800,ROUND(ROUND($N74+ROUND($M74*9%,2),2)*'umowa o pracę'!$E$8,2),IF(AND($L74+$M74&gt;=2800,$M74&lt;2800,$L74&lt;2800),ROUND((ROUND(((2800-$M74)/$L74)*$N74,2)+ROUND($M74*9%,2))*'umowa o pracę'!$E$8,2),IF(AND($L74+$M74&gt;=2800,$M74&gt;=2800),ROUND((ROUND(2800*9%,2))*'umowa o pracę'!$E$8,2),IF(AND($L74+$M74&gt;=2800,$L74&gt;=2800,$M74&lt;2800),ROUND((ROUND($M74*9%,2)+ROUND(((2800-$M74)/$L74)*$N74,2))*'umowa o pracę'!$E$8,2),0)))),0)))&gt;$J74,$J74,IF(AND($K74=1,$I74&gt;0),ROUND(IF($L74+$M74&gt;=2800,2800*'umowa o pracę'!$E$8,($L74+$M74)*'umowa o pracę'!$E$8),2)+IF($M74=0,ROUND(IF($L74&gt;2800,ROUND($O74/$L74*2800,2),$O74)*'umowa o pracę'!$E$8,2),ROUND(IF($L74&gt;2800,ROUND($O74/$L74*2800,2),$O74)*'umowa o pracę'!$E$8,2)),ROUND(IF($L74+$M74&gt;=2800,2800*'umowa o pracę'!$E$8,($L74+$M74)*'umowa o pracę'!$E$8),2)-IF($M74=0,ROUND(ROUND(IF($L74&gt;2800,ROUND($N74/$L74*2800,2),$N74),2)*'umowa o pracę'!$E$8,2),IF($M74&gt;0,IF($L74+$M74&lt;2800,ROUND(ROUND($N74+ROUND($M74*9%,2),2)*'umowa o pracę'!$E$8,2),IF(AND($L74+$M74&gt;=2800,$M74&lt;2800,$L74&lt;2800),ROUND((ROUND(((2800-$M74)/$L74)*$N74,2)+ROUND($M74*9%,2))*'umowa o pracę'!$E$8,2),IF(AND($L74+$M74&gt;=2800,$M74&gt;=2800),ROUND((ROUND(2800*9%,2))*'umowa o pracę'!$E$8,2),IF(AND($L74+$M74&gt;=2800,$L74&gt;=2800,$M74&lt;2800),ROUND((ROUND($M74*9%,2)+ROUND(((2800-$M74)/$L74)*$N74,2))*'umowa o pracę'!$E$8,2),0)))),0))))&gt;$J74,$J74,IF(IF(AND($K74=1,$I74&gt;0),ROUND(IF($L74+$M74&gt;=2800,2800*'umowa o pracę'!$E$8,($L74+$M74)*'umowa o pracę'!$E$8),2)+IF($M74=0,ROUND(IF($L74&gt;2800,ROUND($O74/$L74*2800,2),$O74)*'umowa o pracę'!$E$8,2),ROUND(IF($L74&gt;2800,ROUND($O74/$L74*2800,2),$O74)*'umowa o pracę'!$E$8,2)),ROUND(IF($L74+$M74&gt;=2800,2800*'umowa o pracę'!$E$8,($L74+$M74)*'umowa o pracę'!$E$8),2)-IF($M74=0,ROUND(ROUND(IF($L74&gt;2800,ROUND($N74/$L74*2800,2),$N74),2)*'umowa o pracę'!$E$8,2),IF($M74&gt;0,IF($L74+$M74&lt;2800,ROUND(ROUND($N74+ROUND($M74*9%,2),2)*'umowa o pracę'!$E$8,2),IF(AND($L74+$M74&gt;=2800,$M74&lt;2800,$L74&lt;2800),ROUND((ROUND(((2800-$M74)/$L74)*$N74,2)+ROUND($M74*9%,2))*'umowa o pracę'!$E$8,2),IF(AND($L74+$M74&gt;=2800,$M74&gt;=2800),ROUND((ROUND(2800*9%,2))*'umowa o pracę'!$E$8,2),IF(AND($L74+$M74&gt;=2800,$L74&gt;=2800,$M74&lt;2800),ROUND((ROUND($M74*9%,2)+ROUND(((2800-$M74)/$L74)*$N74,2))*'umowa o pracę'!$E$8,2),0)))),0)))&gt;$J74,$J74,IF(AND($K74=1,$I74&gt;0),ROUND(IF($L74+$M74&gt;=2800,2800*'umowa o pracę'!$E$8,($L74+$M74)*'umowa o pracę'!$E$8),2)+IF($M74=0,ROUND(IF($L74&gt;2800,ROUND($O74/$L74*2800,2),$O74)*'umowa o pracę'!$E$8,2),ROUND(IF($L74&gt;2800,ROUND($O74/$L74*2800,2),$O74)*'umowa o pracę'!$E$8,2)),ROUND(IF($L74+$M74&gt;=2800,2800*'umowa o pracę'!$E$8,($L74+$M74)*'umowa o pracę'!$E$8),2)-IF(AND($M74=0,I74&gt;0),ROUND(ROUND(IF($L74&gt;2800,ROUND($N74/$L74*2800,2),$N74),2)*'umowa o pracę'!$E$8,2),IF($M74&gt;0,IF($L74+$M74&lt;2800,ROUND(ROUND($N74+ROUND($M74*9%,2),2)*'umowa o pracę'!$E$8,2),IF(AND($L74+$M74&gt;=2800,$M74&lt;2800,$L74&lt;2800),ROUND((ROUND(((2800-$M74)/$L74)*$N74,2)+ROUND($M74*9%,2))*'umowa o pracę'!$E$8,2),IF(AND($L74+$M74&gt;=2800,$M74&gt;=2800),ROUND((ROUND(2800*9%,2))*'umowa o pracę'!$E$8,2),IF(AND($L74+$M74&gt;=2800,$L74&gt;=2800,$M74&lt;2800),ROUND((ROUND($M74*9%,2)+ROUND(((2800-$M74)/$L74)*$N74,2))*'umowa o pracę'!$E$8,2),0)))),0)))))</f>
        <v>0</v>
      </c>
      <c r="S74" s="32">
        <f>IF('umowa o pracę'!$E$7=2020,IF(IF($K74=1,IF($M74=0,ROUND(IF($L74&gt;2600,ROUND($N74/$L74*2600,2),$N74)*'umowa o pracę'!$E$8,2),IF($L74+$M74&lt;2600,ROUND(ROUND($N74+ROUND($M74*9%,2),2)*'umowa o pracę'!$E$8,2),IF(AND($L74+$M74&gt;=2600,$L74&lt;2600),ROUND((ROUND($N74+ROUND((2600-$L74)*9%,2),2))*'umowa o pracę'!$E$8,2),IF(AND($L74+$M74&gt;=2600,$L74&gt;=2600),ROUND(ROUND($N74/$L74*2600,2)*'umowa o pracę'!$E$8,2),0)))),0)&gt;$H74,$H74,IF($K74=1,IF($M74=0,ROUND(IF($L74&gt;2600,ROUND($N74/$L74*2600,2),$N74)*'umowa o pracę'!$E$8,2),IF($L74+$M74&lt;2600,ROUND(ROUND($N74+ROUND($M74*9%,2),2)*'umowa o pracę'!$E$8,2),IF(AND($L74+$M74&gt;=2600,$L74&lt;2600),ROUND((ROUND($N74+ROUND((2600-$L74)*9%,2),2))*'umowa o pracę'!$E$8,2),IF(AND($L74+$M74&gt;=2600,$L74&gt;=2600),ROUND(ROUND($N74/$L74*2600,2)*'umowa o pracę'!$E$8,2),0)))),0)),IF('umowa o pracę'!$E$7=2021,IF(IF($K74=1,IF($M74=0,ROUND(IF($L74&gt;2800,ROUND($N74/$L74*2800,2),$N74)*'umowa o pracę'!$E$8,2),IF($L74+$M74&lt;2800,ROUND(ROUND($N74+ROUND($M74*9%,2),2)*'umowa o pracę'!$E$8,2),IF(AND($L74+$M74&gt;=2800,$L74&lt;2800),ROUND((ROUND($N74+ROUND((2800-$L74)*9%,2),2))*'umowa o pracę'!$E$8,2),IF(AND($L74+$M74&gt;=2800,$L74&gt;=2800),ROUND(ROUND($N74/$L74*2800,2)*'umowa o pracę'!$E$8,2),0)))),0)&gt;$H74,$H74,IF($K74=1,IF($M74=0,ROUND(IF($L74&gt;2800,ROUND($N74/$L74*2800,2),$N74)*'umowa o pracę'!$E$8,2),IF($L74+$M74&lt;2800,ROUND(ROUND($N74+ROUND($M74*9%,2),2)*'umowa o pracę'!$E$8,2),IF(AND($L74+$M74&gt;=2800,$L74&lt;2800),ROUND((ROUND($N74+ROUND((2800-$L74)*9%,2),2))*'umowa o pracę'!$E$8,2),IF(AND($L74+$M74&gt;=2800,$L74&gt;=2800),ROUND(ROUND($N74/$L74*2800,2)*'umowa o pracę'!$E$8,2),0)))),0)),0))</f>
        <v>0</v>
      </c>
      <c r="T74" s="32">
        <f>IF('umowa o pracę'!$E$7=2020,IF(IF($K74=1,IF($M74=0,ROUND(IF($L74&gt;2600,ROUND($O74/$L74*2600,2),$O74)*'umowa o pracę'!$E$8,2),ROUND(IF($L74&gt;2600,ROUND($O74/$L74*2600,2),$O74)*'umowa o pracę'!$E$8,2)),0)&gt;$I74,$I74,IF($K74=1,IF($M74=0,ROUND(IF($L74&gt;2600,ROUND($O74/$L74*2600,2),$O74)*'umowa o pracę'!$E$8,2),ROUND(IF($L74&gt;2600,ROUND($O74/$L74*2600,2),$O74)*'umowa o pracę'!$E$8,2)),0)),IF('umowa o pracę'!$E$7=2021,IF(IF($K74=1,IF($M74=0,ROUND(IF($L74&gt;2800,ROUND($O74/$L74*2800,2),$O74)*'umowa o pracę'!$E$8,2),ROUND(IF($L74&gt;2800,ROUND($O74/$L74*2800,2),$O74)*'umowa o pracę'!$E$8,2)),0)&gt;$I74,$I74,IF($K74=1,IF($M74=0,ROUND(IF($L74&gt;2800,ROUND($O74/$L74*2800,2),$O74)*'umowa o pracę'!$E$8,2),ROUND(IF($L74&gt;2800,ROUND($O74/$L74*2800,2),$O74)*'umowa o pracę'!$E$8,2)),0)),0))</f>
        <v>0</v>
      </c>
      <c r="U74" s="51">
        <f>IF('umowa o pracę'!$E$7=2020,$Q74,IF('umowa o pracę'!$E$7=2021,$R74,0))</f>
        <v>0</v>
      </c>
      <c r="V74" s="53">
        <f t="shared" si="0"/>
        <v>1</v>
      </c>
      <c r="W74" s="54">
        <f>IF('umowa o pracę'!$E$6&lt;2,0,$L74)</f>
        <v>0</v>
      </c>
      <c r="X74" s="54">
        <f>IF('umowa o pracę'!$E$6&lt;2,0,$M74)</f>
        <v>0</v>
      </c>
      <c r="Y74" s="55">
        <f>IF('umowa o pracę'!$E$6&lt;2,0,$N74)</f>
        <v>0</v>
      </c>
      <c r="Z74" s="55">
        <f>IF('umowa o pracę'!$E$6&lt;2,0,$O74)</f>
        <v>0</v>
      </c>
      <c r="AA74" s="32">
        <f>IF('umowa o pracę'!$E$7=2020,ROUND(IF($W74&gt;=2600,2600*'umowa o pracę'!$E$8,$W74*'umowa o pracę'!$E$8),2),IF('umowa o pracę'!$E$7=2021,ROUND(IF($W74&gt;=2800,2800*'umowa o pracę'!$E$8,$W74*'umowa o pracę'!$E$8),2),0))</f>
        <v>0</v>
      </c>
      <c r="AB74" s="32">
        <f>IF(IF(IF(AND($V74=1,$I74&gt;0),ROUND(IF($W74+$X74&gt;=2600,2600*'umowa o pracę'!$E$8,($W74+$X74)*'umowa o pracę'!$E$8),2)+IF($X74=0,ROUND(IF($W74&gt;2600,ROUND($Z74/$W74*2600,2),$Z74)*'umowa o pracę'!$E$8,2),ROUND(IF($W74&gt;2600,ROUND($Z74/$W74*2600,2),$Z74)*'umowa o pracę'!$E$8,2)),ROUND(IF($W74+$X74&gt;=2600,2600*'umowa o pracę'!$E$8,($W74+$X74)*'umowa o pracę'!$E$8),2)-IF($X74=0,ROUND(ROUND(IF($W74&gt;2600,ROUND($Y74/$W74*2600,2),$Y74),2)*'umowa o pracę'!$E$8,2),IF($X74&gt;0,IF($W74+$X74&lt;2600,ROUND(ROUND($Y74+ROUND($X74*9%,2),2)*'umowa o pracę'!$E$8,2),IF(AND($W74+$X74&gt;=2600,$X74&lt;2600,$W74&lt;2600),ROUND((ROUND(((2600-$X74)/$W74)*$Y74,2)+ROUND($X74*9%,2))*'umowa o pracę'!$E$8,2),IF(AND($W74+$X74&gt;=2600,$X74&gt;=2600),ROUND((ROUND(2600*9%,2))*'umowa o pracę'!$E$8,2),IF(AND($W74+$X74&gt;=2600,$W74&gt;=2600,$X74&lt;2600),ROUND((ROUND($X74*9%,2)+ROUND(((2600-$X74)/$W74)*$Y74,2))*'umowa o pracę'!$E$8,2),0)))),0)))&gt;$J74,$J74,IF(AND($V74=1,$I74&gt;0),ROUND(IF($W74+$X74&gt;=2600,2600*'umowa o pracę'!$E$8,($W74+$X74)*'umowa o pracę'!$E$8),2)+IF($X74=0,ROUND(IF($W74&gt;2600,ROUND($Z74/$W74*2600,2),$Z74)*'umowa o pracę'!$E$8,2),ROUND(IF($W74&gt;2600,ROUND($Z74/$W74*2600,2),$Z74)*'umowa o pracę'!$E$8,2)),ROUND(IF($W74+$X74&gt;=2600,2600*'umowa o pracę'!$E$8,($W74+$X74)*'umowa o pracę'!$E$8),2)-IF($X74=0,ROUND(ROUND(IF($W74&gt;2600,ROUND($Y74/$W74*2600,2),$Y74),2)*'umowa o pracę'!$E$8,2),IF($X74&gt;0,IF($W74+$X74&lt;2600,ROUND(ROUND($Y74+ROUND($X74*9%,2),2)*'umowa o pracę'!$E$8,2),IF(AND($W74+$X74&gt;=2600,$X74&lt;2600,$W74&lt;2600),ROUND((ROUND(((2600-$X74)/$W74)*$Y74,2)+ROUND($X74*9%,2))*'umowa o pracę'!$E$8,2),IF(AND($W74+$X74&gt;=2600,$X74&gt;=2600),ROUND((ROUND(2600*9%,2))*'umowa o pracę'!$E$8,2),IF(AND($W74+$X74&gt;=2600,$W74&gt;=2600,$X74&lt;2600),ROUND((ROUND($X74*9%,2)+ROUND(((2600-$X74)/$W74)*$Y74,2))*'umowa o pracę'!$E$8,2),0)))),0))))&gt;$J74,$J74,IF(IF(AND($V74=1,$I74&gt;0),ROUND(IF($W74+$X74&gt;=2600,2600*'umowa o pracę'!$E$8,($W74+$X74)*'umowa o pracę'!$E$8),2)+IF($X74=0,ROUND(IF($W74&gt;2600,ROUND($Z74/$W74*2600,2),$Z74)*'umowa o pracę'!$E$8,2),ROUND(IF($W74&gt;2600,ROUND($Z74/$W74*2600,2),$Z74)*'umowa o pracę'!$E$8,2)),ROUND(IF($W74+$X74&gt;=2600,2600*'umowa o pracę'!$E$8,($W74+$X74)*'umowa o pracę'!$E$8),2)-IF($X74=0,ROUND(ROUND(IF($W74&gt;2600,ROUND($Y74/$W74*2600,2),$Y74),2)*'umowa o pracę'!$E$8,2),IF($X74&gt;0,IF($W74+$X74&lt;2600,ROUND(ROUND($Y74+ROUND($X74*9%,2),2)*'umowa o pracę'!$E$8,2),IF(AND($W74+$X74&gt;=2600,$X74&lt;2600,$W74&lt;2600),ROUND((ROUND(((2600-$X74)/$W74)*$Y74,2)+ROUND($X74*9%,2))*'umowa o pracę'!$E$8,2),IF(AND($W74+$X74&gt;=2600,$X74&gt;=2600),ROUND((ROUND(2600*9%,2))*'umowa o pracę'!$E$8,2),IF(AND($W74+$X74&gt;=2600,$W74&gt;=2600,$X74&lt;2600),ROUND((ROUND($X74*9%,2)+ROUND(((2600-$X74)/$W74)*$Y74,2))*'umowa o pracę'!$E$8,2),0)))),0)))&gt;$J74,$J74,IF(AND($V74=1,$I74&gt;0),ROUND(IF($W74+$X74&gt;=2600,2600*'umowa o pracę'!$E$8,($W74+$X74)*'umowa o pracę'!$E$8),2)+IF($X74=0,ROUND(IF($W74&gt;2600,ROUND($Z74/$W74*2600,2),$Z74)*'umowa o pracę'!$E$8,2),ROUND(IF($W74&gt;2600,ROUND($Z74/$W74*2600,2),$Z74)*'umowa o pracę'!$E$8,2)),ROUND(IF($W74+$X74&gt;=2600,2600*'umowa o pracę'!$E$8,($W74+$X74)*'umowa o pracę'!$E$8),2)-IF(AND($X74=0,I74&gt;0),ROUND(ROUND(IF($W74&gt;2600,ROUND($Y74/$W74*2600,2),$Y74),2)*'umowa o pracę'!$E$8,2),IF($X74&gt;0,IF($W74+$X74&lt;2600,ROUND(ROUND($Y74+ROUND($X74*9%,2),2)*'umowa o pracę'!$E$8,2),IF(AND($W74+$X74&gt;=2600,$X74&lt;2600,$W74&lt;2600),ROUND((ROUND(((2600-$X74)/$W74)*$Y74,2)+ROUND($X74*9%,2))*'umowa o pracę'!$E$8,2),IF(AND($W74+$X74&gt;=2600,$X74&gt;=2600),ROUND((ROUND(2600*9%,2))*'umowa o pracę'!$E$8,2),IF(AND($W74+$X74&gt;=2600,$W74&gt;=2600,$X74&lt;2600),ROUND((ROUND($X74*9%,2)+ROUND(((2600-$X74)/$W74)*$Y74,2))*'umowa o pracę'!$E$8,2),0)))),0)))))</f>
        <v>0</v>
      </c>
      <c r="AC74" s="32">
        <f>IF(IF(IF(AND($V74=1,$I74&gt;0),ROUND(IF($W74+$X74&gt;=2800,2800*'umowa o pracę'!$E$8,($W74+$X74)*'umowa o pracę'!$E$8),2)+IF($X74=0,ROUND(IF($W74&gt;2800,ROUND($Z74/$W74*2800,2),$Z74)*'umowa o pracę'!$E$8,2),ROUND(IF($W74&gt;2800,ROUND($Z74/$W74*2800,2),$Z74)*'umowa o pracę'!$E$8,2)),ROUND(IF($W74+$X74&gt;=2800,2800*'umowa o pracę'!$E$8,($W74+$X74)*'umowa o pracę'!$E$8),2)-IF($X74=0,ROUND(ROUND(IF($W74&gt;2800,ROUND($Y74/$W74*2800,2),$Y74),2)*'umowa o pracę'!$E$8,2),IF($X74&gt;0,IF($W74+$X74&lt;2800,ROUND(ROUND($Y74+ROUND($X74*9%,2),2)*'umowa o pracę'!$E$8,2),IF(AND($W74+$X74&gt;=2800,$X74&lt;2800,$W74&lt;2800),ROUND((ROUND(((2800-$X74)/$W74)*$Y74,2)+ROUND($X74*9%,2))*'umowa o pracę'!$E$8,2),IF(AND($W74+$X74&gt;=2800,$X74&gt;=2800),ROUND((ROUND(2800*9%,2))*'umowa o pracę'!$E$8,2),IF(AND($W74+$X74&gt;=2800,$W74&gt;=2800,$X74&lt;2800),ROUND((ROUND($X74*9%,2)+ROUND(((2800-$X74)/$W74)*$Y74,2))*'umowa o pracę'!$E$8,2),0)))),0)))&gt;$J74,$J74,IF(AND($V74=1,$I74&gt;0),ROUND(IF($W74+$X74&gt;=2800,2800*'umowa o pracę'!$E$8,($W74+$X74)*'umowa o pracę'!$E$8),2)+IF($X74=0,ROUND(IF($W74&gt;2800,ROUND($Z74/$W74*2800,2),$Z74)*'umowa o pracę'!$E$8,2),ROUND(IF($W74&gt;2800,ROUND($Z74/$W74*2800,2),$Z74)*'umowa o pracę'!$E$8,2)),ROUND(IF($W74+$X74&gt;=2800,2800*'umowa o pracę'!$E$8,($W74+$X74)*'umowa o pracę'!$E$8),2)-IF($X74=0,ROUND(ROUND(IF($W74&gt;2800,ROUND($Y74/$W74*2800,2),$Y74),2)*'umowa o pracę'!$E$8,2),IF($X74&gt;0,IF($W74+$X74&lt;2800,ROUND(ROUND($Y74+ROUND($X74*9%,2),2)*'umowa o pracę'!$E$8,2),IF(AND($W74+$X74&gt;=2800,$X74&lt;2800,$W74&lt;2800),ROUND((ROUND(((2800-$X74)/$W74)*$Y74,2)+ROUND($X74*9%,2))*'umowa o pracę'!$E$8,2),IF(AND($W74+$X74&gt;=2800,$X74&gt;=2800),ROUND((ROUND(2800*9%,2))*'umowa o pracę'!$E$8,2),IF(AND($W74+$X74&gt;=2800,$W74&gt;=2800,$X74&lt;2800),ROUND((ROUND($X74*9%,2)+ROUND(((2800-$X74)/$W74)*$Y74,2))*'umowa o pracę'!$E$8,2),0)))),0))))&gt;$J74,$J74,IF(IF(AND($V74=1,$I74&gt;0),ROUND(IF($W74+$X74&gt;=2800,2800*'umowa o pracę'!$E$8,($W74+$X74)*'umowa o pracę'!$E$8),2)+IF($X74=0,ROUND(IF($W74&gt;2800,ROUND($Z74/$W74*2800,2),$Z74)*'umowa o pracę'!$E$8,2),ROUND(IF($W74&gt;2800,ROUND($Z74/$W74*2800,2),$Z74)*'umowa o pracę'!$E$8,2)),ROUND(IF($W74+$X74&gt;=2800,2800*'umowa o pracę'!$E$8,($W74+$X74)*'umowa o pracę'!$E$8),2)-IF($X74=0,ROUND(ROUND(IF($W74&gt;2800,ROUND($Y74/$W74*2800,2),$Y74),2)*'umowa o pracę'!$E$8,2),IF($X74&gt;0,IF($W74+$X74&lt;2800,ROUND(ROUND($Y74+ROUND($X74*9%,2),2)*'umowa o pracę'!$E$8,2),IF(AND($W74+$X74&gt;=2800,$X74&lt;2800,$W74&lt;2800),ROUND((ROUND(((2800-$X74)/$W74)*$Y74,2)+ROUND($X74*9%,2))*'umowa o pracę'!$E$8,2),IF(AND($W74+$X74&gt;=2800,$X74&gt;=2800),ROUND((ROUND(2800*9%,2))*'umowa o pracę'!$E$8,2),IF(AND($W74+$X74&gt;=2800,$W74&gt;=2800,$X74&lt;2800),ROUND((ROUND($X74*9%,2)+ROUND(((2800-$X74)/$W74)*$Y74,2))*'umowa o pracę'!$E$8,2),0)))),0)))&gt;$J74,$J74,IF(AND($V74=1,$I74&gt;0),ROUND(IF($W74+$X74&gt;=2800,2800*'umowa o pracę'!$E$8,($W74+$X74)*'umowa o pracę'!$E$8),2)+IF($X74=0,ROUND(IF($W74&gt;2800,ROUND($Z74/$W74*2800,2),$Z74)*'umowa o pracę'!$E$8,2),ROUND(IF($W74&gt;2800,ROUND($Z74/$W74*2800,2),$Z74)*'umowa o pracę'!$E$8,2)),ROUND(IF($W74+$X74&gt;=2800,2800*'umowa o pracę'!$E$8,($W74+$X74)*'umowa o pracę'!$E$8),2)-IF(AND($X74=0,I74&gt;0),ROUND(ROUND(IF($W74&gt;2800,ROUND($Y74/$W74*2800,2),$Y74),2)*'umowa o pracę'!$E$8,2),IF($X74&gt;0,IF($W74+$X74&lt;2800,ROUND(ROUND($Y74+ROUND($X74*9%,2),2)*'umowa o pracę'!$E$8,2),IF(AND($W74+$X74&gt;=2800,$X74&lt;2800,$W74&lt;2800),ROUND((ROUND(((2800-$X74)/$W74)*$Y74,2)+ROUND($X74*9%,2))*'umowa o pracę'!$E$8,2),IF(AND($W74+$X74&gt;=2800,$X74&gt;=2800),ROUND((ROUND(2800*9%,2))*'umowa o pracę'!$E$8,2),IF(AND($W74+$X74&gt;=2800,$W74&gt;=2800,$X74&lt;2800),ROUND((ROUND($X74*9%,2)+ROUND(((2800-$X74)/$W74)*$Y74,2))*'umowa o pracę'!$E$8,2),0)))),0)))))</f>
        <v>0</v>
      </c>
      <c r="AD74" s="32">
        <f>IF('umowa o pracę'!$E$7=2020,IF(IF($V74=1,IF($X74=0,ROUND(IF($W74&gt;2600,ROUND($Y74/$W74*2600,2),$Y74)*'umowa o pracę'!$E$8,2),IF($W74+$X74&lt;2600,ROUND(ROUND($Y74+ROUND($X74*9%,2),2)*'umowa o pracę'!$E$8,2),IF(AND($W74+$X74&gt;=2600,$W74&lt;2600),ROUND((ROUND($Y74+ROUND((2600-$W74)*9%,2),2))*'umowa o pracę'!$E$8,2),IF(AND($W74+$X74&gt;=2600,$W74&gt;=2600),ROUND(ROUND($Y74/$W74*2600,2)*'umowa o pracę'!$E$8,2),0)))),0)&gt;$H74,$H74,IF($V74=1,IF($X74=0,ROUND(IF($W74&gt;2600,ROUND($Y74/$W74*2600,2),$Y74)*'umowa o pracę'!$E$8,2),IF($W74+$X74&lt;2600,ROUND(ROUND($Y74+ROUND($X74*9%,2),2)*'umowa o pracę'!$E$8,2),IF(AND($W74+$X74&gt;=2600,$W74&lt;2600),ROUND((ROUND($Y74+ROUND((2600-$W74)*9%,2),2))*'umowa o pracę'!$E$8,2),IF(AND($W74+$X74&gt;=2600,$W74&gt;=2600),ROUND(ROUND($Y74/$W74*2600,2)*'umowa o pracę'!$E$8,2),0)))),0)),IF('umowa o pracę'!$E$7=2021,IF(IF($V74=1,IF($X74=0,ROUND(IF($W74&gt;2800,ROUND($Y74/$W74*2800,2),$Y74)*'umowa o pracę'!$E$8,2),IF($W74+$X74&lt;2800,ROUND(ROUND($Y74+ROUND($X74*9%,2),2)*'umowa o pracę'!$E$8,2),IF(AND($W74+$X74&gt;=2800,$W74&lt;2800),ROUND((ROUND($Y74+ROUND((2800-$W74)*9%,2),2))*'umowa o pracę'!$E$8,2),IF(AND($W74+$X74&gt;=2800,$W74&gt;=2800),ROUND(ROUND($Y74/$W74*2800,2)*'umowa o pracę'!$E$8,2),0)))),0)&gt;$H74,$H74,IF($V74=1,IF($X74=0,ROUND(IF($W74&gt;2800,ROUND($Y74/$W74*2800,2),$Y74)*'umowa o pracę'!$E$8,2),IF($W74+$X74&lt;2800,ROUND(ROUND($Y74+ROUND($X74*9%,2),2)*'umowa o pracę'!$E$8,2),IF(AND($W74+$X74&gt;=2800,$W74&lt;2800),ROUND((ROUND($Y74+ROUND((2800-$W74)*9%,2),2))*'umowa o pracę'!$E$8,2),IF(AND($W74+$X74&gt;=2800,$W74&gt;=2800),ROUND(ROUND($Y74/$W74*2800,2)*'umowa o pracę'!$E$8,2),0)))),0)),0))</f>
        <v>0</v>
      </c>
      <c r="AE74" s="32">
        <f>IF('umowa o pracę'!$E$7=2020,IF(IF($V74=1,IF($X74=0,ROUND(IF($W74&gt;2600,ROUND($Z74/$W74*2600,2),$Z74)*'umowa o pracę'!$E$8,2),ROUND(IF($W74&gt;2600,ROUND($Z74/$W74*2600,2),$Z74)*'umowa o pracę'!$E$8,2)),0)&gt;$I74,$I74,IF($V74=1,IF($X74=0,ROUND(IF($W74&gt;2600,ROUND($Z74/$W74*2600,2),$Z74)*'umowa o pracę'!$E$8,2),ROUND(IF($W74&gt;2600,ROUND($Z74/$W74*2600,2),$Z74)*'umowa o pracę'!$E$8,2)),0)),IF('umowa o pracę'!$E$7=2021,IF(IF($V74=1,IF($X74=0,ROUND(IF($W74&gt;2800,ROUND($Z74/$W74*2800,2),$Z74)*'umowa o pracę'!$E$8,2),ROUND(IF($W74&gt;2800,ROUND($Z74/$W74*2800,2),$Z74)*'umowa o pracę'!$E$8,2)),0)&gt;$I74,$I74,IF($V74=1,IF($X74=0,ROUND(IF($W74&gt;2800,ROUND($Z74/$W74*2800,2),$Z74)*'umowa o pracę'!$E$8,2),ROUND(IF($W74&gt;2800,ROUND($Z74/$W74*2800,2),$Z74)*'umowa o pracę'!$E$8,2)),0)),0))</f>
        <v>0</v>
      </c>
      <c r="AF74" s="56">
        <f>IF('umowa o pracę'!$E$7=2020,$AB74,IF('umowa o pracę'!$E$7=2021,$AC74,0))</f>
        <v>0</v>
      </c>
      <c r="AG74" s="53">
        <f t="shared" si="1"/>
        <v>1</v>
      </c>
      <c r="AH74" s="39">
        <f>IF('umowa o pracę'!$E$6&lt;3,0,$L74)</f>
        <v>0</v>
      </c>
      <c r="AI74" s="39">
        <f>IF('umowa o pracę'!$E$6&lt;3,0,$M74)</f>
        <v>0</v>
      </c>
      <c r="AJ74" s="55">
        <f>IF('umowa o pracę'!$E$6&lt;3,0,$N74)</f>
        <v>0</v>
      </c>
      <c r="AK74" s="55">
        <f>IF('umowa o pracę'!$E$6&lt;3,0,$O74)</f>
        <v>0</v>
      </c>
      <c r="AL74" s="32">
        <f>IF('umowa o pracę'!$E$7=2020,ROUND(IF($AH74&gt;=2600,2600*'umowa o pracę'!$E$8,$AH74*'umowa o pracę'!$E$8),2),IF('umowa o pracę'!$E$7=2021,ROUND(IF($AH74&gt;=2800,2800*'umowa o pracę'!$E$8,$AH74*'umowa o pracę'!$E$8),2),0))</f>
        <v>0</v>
      </c>
      <c r="AM74" s="32">
        <f>IF(IF(IF(AND($AG74=1,$I74&gt;0),ROUND(IF($AH74+$AI74&gt;=2600,2600*'umowa o pracę'!$E$8,($AH74+$AI74)*'umowa o pracę'!$E$8),2)+IF($AI74=0,ROUND(IF($AH74&gt;2600,ROUND($AK74/$AH74*2600,2),$AK74)*'umowa o pracę'!$E$8,2),ROUND(IF($AH74&gt;2600,ROUND($AK74/$AH74*2600,2),$AK74)*'umowa o pracę'!$E$8,2)),ROUND(IF($AH74+$AI74&gt;=2600,2600*'umowa o pracę'!$E$8,($AH74+$AI74)*'umowa o pracę'!$E$8),2)-IF($AI74=0,ROUND(ROUND(IF($AH74&gt;2600,ROUND($AJ74/$AH74*2600,2),$AJ74),2)*'umowa o pracę'!$E$8,2),IF($AI74&gt;0,IF($AH74+$AI74&lt;2600,ROUND(ROUND($AJ74+ROUND($AI74*9%,2),2)*'umowa o pracę'!$E$8,2),IF(AND($AH74+$AI74&gt;=2600,$AI74&lt;2600,$AH74&lt;2600),ROUND((ROUND(((2600-$AI74)/$AH74)*$AJ74,2)+ROUND($AI74*9%,2))*'umowa o pracę'!$E$8,2),IF(AND($AH74+$AI74&gt;=2600,$AI74&gt;=2600),ROUND((ROUND(2600*9%,2))*'umowa o pracę'!$E$8,2),IF(AND($AH74+$AI74&gt;=2600,$AH74&gt;=2600,$AI74&lt;2600),ROUND((ROUND($AI74*9%,2)+ROUND(((2600-$AI74)/$AH74)*$AJ74,2))*'umowa o pracę'!$E$8,2),0)))),0)))&gt;$J74,$J74,IF(AND($AG74=1,$I74&gt;0),ROUND(IF($AH74+$AI74&gt;=2600,2600*'umowa o pracę'!$E$8,($AH74+$AI74)*'umowa o pracę'!$E$8),2)+IF($AI74=0,ROUND(IF($AH74&gt;2600,ROUND($AK74/$AH74*2600,2),$AK74)*'umowa o pracę'!$E$8,2),ROUND(IF($AH74&gt;2600,ROUND($AK74/$AH74*2600,2),$AK74)*'umowa o pracę'!$E$8,2)),ROUND(IF($AH74+$AI74&gt;=2600,2600*'umowa o pracę'!$E$8,($AH74+$AI74)*'umowa o pracę'!$E$8),2)-IF($AI74=0,ROUND(ROUND(IF($AH74&gt;2600,ROUND($AJ74/$AH74*2600,2),$AJ74),2)*'umowa o pracę'!$E$8,2),IF($AI74&gt;0,IF($AH74+$AI74&lt;2600,ROUND(ROUND($AJ74+ROUND($AI74*9%,2),2)*'umowa o pracę'!$E$8,2),IF(AND($AH74+$AI74&gt;=2600,$AI74&lt;2600,$AH74&lt;2600),ROUND((ROUND(((2600-$AI74)/$AH74)*$AJ74,2)+ROUND($AI74*9%,2))*'umowa o pracę'!$E$8,2),IF(AND($AH74+$AI74&gt;=2600,$AI74&gt;=2600),ROUND((ROUND(2600*9%,2))*'umowa o pracę'!$E$8,2),IF(AND($AH74+$AI74&gt;=2600,$AH74&gt;=2600,$AI74&lt;2600),ROUND((ROUND($AI74*9%,2)+ROUND(((2600-$AI74)/$AH74)*$AJ74,2))*'umowa o pracę'!$E$8,2),0)))),0))))&gt;$J74,$J74,IF(IF(AND($AG74=1,$I74&gt;0),ROUND(IF($AH74+$AI74&gt;=2600,2600*'umowa o pracę'!$E$8,($AH74+$AI74)*'umowa o pracę'!$E$8),2)+IF($AI74=0,ROUND(IF($AH74&gt;2600,ROUND($AK74/$AH74*2600,2),$AK74)*'umowa o pracę'!$E$8,2),ROUND(IF($AH74&gt;2600,ROUND($AK74/$AH74*2600,2),$AK74)*'umowa o pracę'!$E$8,2)),ROUND(IF($AH74+$AI74&gt;=2600,2600*'umowa o pracę'!$E$8,($AH74+$AI74)*'umowa o pracę'!$E$8),2)-IF($AI74=0,ROUND(ROUND(IF($AH74&gt;2600,ROUND($AJ74/$AH74*2600,2),$AJ74),2)*'umowa o pracę'!$E$8,2),IF($AI74&gt;0,IF($AH74+$AI74&lt;2600,ROUND(ROUND($AJ74+ROUND($AI74*9%,2),2)*'umowa o pracę'!$E$8,2),IF(AND($AH74+$AI74&gt;=2600,$AI74&lt;2600,$AH74&lt;2600),ROUND((ROUND(((2600-$AI74)/$AH74)*$AJ74,2)+ROUND($AI74*9%,2))*'umowa o pracę'!$E$8,2),IF(AND($AH74+$AI74&gt;=2600,$AI74&gt;=2600),ROUND((ROUND(2600*9%,2))*'umowa o pracę'!$E$8,2),IF(AND($AH74+$AI74&gt;=2600,$AH74&gt;=2600,$AI74&lt;2600),ROUND((ROUND($AI74*9%,2)+ROUND(((2600-$AI74)/$AH74)*$AJ74,2))*'umowa o pracę'!$E$8,2),0)))),0)))&gt;$J74,$J74,IF(AND($AG74=1,$I74&gt;0),ROUND(IF($AH74+$AI74&gt;=2600,2600*'umowa o pracę'!$E$8,($AH74+$AI74)*'umowa o pracę'!$E$8),2)+IF($AI74=0,ROUND(IF($AH74&gt;2600,ROUND($AK74/$AH74*2600,2),$AK74)*'umowa o pracę'!$E$8,2),ROUND(IF($AH74&gt;2600,ROUND($AK74/$AH74*2600,2),$AK74)*'umowa o pracę'!$E$8,2)),ROUND(IF($AH74+$AI74&gt;=2600,2600*'umowa o pracę'!$E$8,($AH74+$AI74)*'umowa o pracę'!$E$8),2)-IF(AND($AI74=0,I74&gt;0),ROUND(ROUND(IF($AH74&gt;2600,ROUND($AJ74/$AH74*2600,2),$AJ74),2)*'umowa o pracę'!$E$8,2),IF($AI74&gt;0,IF($AH74+$AI74&lt;2600,ROUND(ROUND($AJ74+ROUND($AI74*9%,2),2)*'umowa o pracę'!$E$8,2),IF(AND($AH74+$AI74&gt;=2600,$AI74&lt;2600,$AH74&lt;2600),ROUND((ROUND(((2600-$AI74)/$AH74)*$AJ74,2)+ROUND($AI74*9%,2))*'umowa o pracę'!$E$8,2),IF(AND($AH74+$AI74&gt;=2600,$AI74&gt;=2600),ROUND((ROUND(2600*9%,2))*'umowa o pracę'!$E$8,2),IF(AND($AH74+$AI74&gt;=2600,$AH74&gt;=2600,$AI74&lt;2600),ROUND((ROUND($AI74*9%,2)+ROUND(((2600-$AI74)/$AH74)*$AJ74,2))*'umowa o pracę'!$E$8,2),0)))),0)))))</f>
        <v>0</v>
      </c>
      <c r="AN74" s="32">
        <f>IF(IF(IF(AND($AG74=1,$I74&gt;0),ROUND(IF($AH74+$AI74&gt;=2800,2800*'umowa o pracę'!$E$8,($AH74+$AI74)*'umowa o pracę'!$E$8),2)+IF($AI74=0,ROUND(IF($AH74&gt;2800,ROUND($AK74/$AH74*2800,2),$AK74)*'umowa o pracę'!$E$8,2),ROUND(IF($AH74&gt;2800,ROUND($AK74/$AH74*2800,2),$AK74)*'umowa o pracę'!$E$8,2)),ROUND(IF($AH74+$AI74&gt;=2800,2800*'umowa o pracę'!$E$8,($AH74+$AI74)*'umowa o pracę'!$E$8),2)-IF($AI74=0,ROUND(ROUND(IF($AH74&gt;2800,ROUND($AJ74/$AH74*2800,2),$AJ74),2)*'umowa o pracę'!$E$8,2),IF($AI74&gt;0,IF($AH74+$AI74&lt;2800,ROUND(ROUND($AJ74+ROUND($AI74*9%,2),2)*'umowa o pracę'!$E$8,2),IF(AND($AH74+$AI74&gt;=2800,$AI74&lt;2800,$AH74&lt;2800),ROUND((ROUND(((2800-$AI74)/$AH74)*$AJ74,2)+ROUND($AI74*9%,2))*'umowa o pracę'!$E$8,2),IF(AND($AH74+$AI74&gt;=2800,$AI74&gt;=2800),ROUND((ROUND(2800*9%,2))*'umowa o pracę'!$E$8,2),IF(AND($AH74+$AI74&gt;=2800,$AH74&gt;=2800,$AI74&lt;2800),ROUND((ROUND($AI74*9%,2)+ROUND(((2800-$AI74)/$AH74)*$AJ74,2))*'umowa o pracę'!$E$8,2),0)))),0)))&gt;$J74,$J74,IF(AND($AG74=1,$I74&gt;0),ROUND(IF($AH74+$AI74&gt;=2800,2800*'umowa o pracę'!$E$8,($AH74+$AI74)*'umowa o pracę'!$E$8),2)+IF($AI74=0,ROUND(IF($AH74&gt;2800,ROUND($AK74/$AH74*2800,2),$AK74)*'umowa o pracę'!$E$8,2),ROUND(IF($AH74&gt;2800,ROUND($AK74/$AH74*2800,2),$AK74)*'umowa o pracę'!$E$8,2)),ROUND(IF($AH74+$AI74&gt;=2800,2800*'umowa o pracę'!$E$8,($AH74+$AI74)*'umowa o pracę'!$E$8),2)-IF($AI74=0,ROUND(ROUND(IF($AH74&gt;2800,ROUND($AJ74/$AH74*2800,2),$AJ74),2)*'umowa o pracę'!$E$8,2),IF($AI74&gt;0,IF($AH74+$AI74&lt;2800,ROUND(ROUND($AJ74+ROUND($AI74*9%,2),2)*'umowa o pracę'!$E$8,2),IF(AND($AH74+$AI74&gt;=2800,$AI74&lt;2800,$AH74&lt;2800),ROUND((ROUND(((2800-$AI74)/$AH74)*$AJ74,2)+ROUND($AI74*9%,2))*'umowa o pracę'!$E$8,2),IF(AND($AH74+$AI74&gt;=2800,$AI74&gt;=2800),ROUND((ROUND(2800*9%,2))*'umowa o pracę'!$E$8,2),IF(AND($AH74+$AI74&gt;=2800,$AH74&gt;=2800,$AI74&lt;2800),ROUND((ROUND($AI74*9%,2)+ROUND(((2800-$AI74)/$AH74)*$AJ74,2))*'umowa o pracę'!$E$8,2),0)))),0))))&gt;$J74,$J74,IF(IF(AND($AG74=1,$I74&gt;0),ROUND(IF($AH74+$AI74&gt;=2800,2800*'umowa o pracę'!$E$8,($AH74+$AI74)*'umowa o pracę'!$E$8),2)+IF($AI74=0,ROUND(IF($AH74&gt;2800,ROUND($AK74/$AH74*2800,2),$AK74)*'umowa o pracę'!$E$8,2),ROUND(IF($AH74&gt;2800,ROUND($AK74/$AH74*2800,2),$AK74)*'umowa o pracę'!$E$8,2)),ROUND(IF($AH74+$AI74&gt;=2800,2800*'umowa o pracę'!$E$8,($AH74+$AI74)*'umowa o pracę'!$E$8),2)-IF($AI74=0,ROUND(ROUND(IF($AH74&gt;2800,ROUND($AJ74/$AH74*2800,2),$AJ74),2)*'umowa o pracę'!$E$8,2),IF($AI74&gt;0,IF($AH74+$AI74&lt;2800,ROUND(ROUND($AJ74+ROUND($AI74*9%,2),2)*'umowa o pracę'!$E$8,2),IF(AND($AH74+$AI74&gt;=2800,$AI74&lt;2800,$AH74&lt;2800),ROUND((ROUND(((2800-$AI74)/$AH74)*$AJ74,2)+ROUND($AI74*9%,2))*'umowa o pracę'!$E$8,2),IF(AND($AH74+$AI74&gt;=2800,$AI74&gt;=2800),ROUND((ROUND(2800*9%,2))*'umowa o pracę'!$E$8,2),IF(AND($AH74+$AI74&gt;=2800,$AH74&gt;=2800,$AI74&lt;2800),ROUND((ROUND($AI74*9%,2)+ROUND(((2800-$AI74)/$AH74)*$AJ74,2))*'umowa o pracę'!$E$8,2),0)))),0)))&gt;$J74,$J74,IF(AND($AG74=1,$I74&gt;0),ROUND(IF($AH74+$AI74&gt;=2800,2800*'umowa o pracę'!$E$8,($AH74+$AI74)*'umowa o pracę'!$E$8),2)+IF($AI74=0,ROUND(IF($AH74&gt;2800,ROUND($AK74/$AH74*2800,2),$AK74)*'umowa o pracę'!$E$8,2),ROUND(IF($AH74&gt;2800,ROUND($AK74/$AH74*2800,2),$AK74)*'umowa o pracę'!$E$8,2)),ROUND(IF($AH74+$AI74&gt;=2800,2800*'umowa o pracę'!$E$8,($AH74+$AI74)*'umowa o pracę'!$E$8),2)-IF(AND($AI74=0,I74&gt;0),ROUND(ROUND(IF($AH74&gt;2800,ROUND($AJ74/$AH74*2800,2),$AJ74),2)*'umowa o pracę'!$E$8,2),IF($AI74&gt;0,IF($AH74+$AI74&lt;2800,ROUND(ROUND($AJ74+ROUND($AI74*9%,2),2)*'umowa o pracę'!$E$8,2),IF(AND($AH74+$AI74&gt;=2800,$AI74&lt;2800,$AH74&lt;2800),ROUND((ROUND(((2800-$AI74)/$AH74)*$AJ74,2)+ROUND($AI74*9%,2))*'umowa o pracę'!$E$8,2),IF(AND($AH74+$AI74&gt;=2800,$AI74&gt;=2800),ROUND((ROUND(2800*9%,2))*'umowa o pracę'!$E$8,2),IF(AND($AH74+$AI74&gt;=2800,$AH74&gt;=2800,$AI74&lt;2800),ROUND((ROUND($AI74*9%,2)+ROUND(((2800-$AI74)/$AH74)*$AJ74,2))*'umowa o pracę'!$E$8,2),0)))),0)))))</f>
        <v>0</v>
      </c>
      <c r="AO74" s="32">
        <f>IF('umowa o pracę'!$E$7=2020,IF(IF($AG74=1,IF($AI74=0,ROUND(IF($AH74&gt;2600,ROUND($AJ74/$AH74*2600,2),$AJ74)*'umowa o pracę'!$E$8,2),IF($AH74+$AI74&lt;2600,ROUND(ROUND($AJ74+ROUND($AI74*9%,2),2)*'umowa o pracę'!$E$8,2),IF(AND($AH74+$AI74&gt;=2600,$AH74&lt;2600),ROUND((ROUND($AJ74+ROUND((2600-$AH74)*9%,2),2))*'umowa o pracę'!$E$8,2),IF(AND($AH74+$AI74&gt;=2600,$AH74&gt;=2600),ROUND(ROUND($AJ74/$AH74*2600,2)*'umowa o pracę'!$E$8,2),0)))),0)&gt;$H74,$H74,IF($AG74=1,IF($AI74=0,ROUND(IF($AH74&gt;2600,ROUND($AJ74/$AH74*2600,2),$AJ74)*'umowa o pracę'!$E$8,2),IF($AH74+$AI74&lt;2600,ROUND(ROUND($AJ74+ROUND($AI74*9%,2),2)*'umowa o pracę'!$E$8,2),IF(AND($AH74+$AI74&gt;=2600,$AH74&lt;2600),ROUND((ROUND($AJ74+ROUND((2600-$AH74)*9%,2),2))*'umowa o pracę'!$E$8,2),IF(AND($AH74+$AI74&gt;=2600,$AH74&gt;=2600),ROUND(ROUND($AJ74/$AH74*2600,2)*'umowa o pracę'!$E$8,2),0)))),0)),IF('umowa o pracę'!$E$7=2021,IF(IF($AG74=1,IF($AI74=0,ROUND(IF($AH74&gt;2800,ROUND($AJ74/$AH74*2800,2),$AJ74)*'umowa o pracę'!$E$8,2),IF($AH74+$AI74&lt;2800,ROUND(ROUND($AJ74+ROUND($AI74*9%,2),2)*'umowa o pracę'!$E$8,2),IF(AND($AH74+$AI74&gt;=2800,$AH74&lt;2800),ROUND((ROUND($AJ74+ROUND((2800-$AH74)*9%,2),2))*'umowa o pracę'!$E$8,2),IF(AND($AH74+$AI74&gt;=2800,$AH74&gt;=2800),ROUND(ROUND($AJ74/$AH74*2800,2)*'umowa o pracę'!$E$8,2),0)))),0)&gt;$H74,$H74,IF($AG74=1,IF($AI74=0,ROUND(IF($AH74&gt;2800,ROUND($AJ74/$AH74*2800,2),$AJ74)*'umowa o pracę'!$E$8,2),IF($AH74+$AI74&lt;2800,ROUND(ROUND($AJ74+ROUND($AI74*9%,2),2)*'umowa o pracę'!$E$8,2),IF(AND($AH74+$AI74&gt;=2800,$AH74&lt;2800),ROUND((ROUND($AJ74+ROUND((2800-$AH74)*9%,2),2))*'umowa o pracę'!$E$8,2),IF(AND($AH74+$AI74&gt;=2800,$AH74&gt;=2800),ROUND(ROUND($AJ74/$AH74*2800,2)*'umowa o pracę'!$E$8,2),0)))),0)),0))</f>
        <v>0</v>
      </c>
      <c r="AP74" s="32">
        <f>IF('umowa o pracę'!$E$7=2020,IF(IF($AG74=1,IF($AI74=0,ROUND(IF($AH74&gt;2600,ROUND($AK74/$AH74*2600,2),$AK74)*'umowa o pracę'!$E$8,2),ROUND(IF($AH74&gt;2600,ROUND($AK74/$AH74*2600,2),$AK74)*'umowa o pracę'!$E$8,2)),0)&gt;$I74,$I74,IF($AG74=1,IF($AI74=0,ROUND(IF($AH74&gt;2600,ROUND($AK74/$AH74*2600,2),$AK74)*'umowa o pracę'!$E$8,2),ROUND(IF($AH74&gt;2600,ROUND($AK74/$AH74*2600,2),$AK74)*'umowa o pracę'!$E$8,2)),0)),IF('umowa o pracę'!$E$7=2021,IF(IF($AG74=1,IF($AI74=0,ROUND(IF($AH74&gt;2800,ROUND($AK74/$AH74*2800,2),$AK74)*'umowa o pracę'!$E$8,2),ROUND(IF($AH74&gt;2800,ROUND($AK74/$AH74*2800,2),$AK74)*'umowa o pracę'!$E$8,2)),0)&gt;$I74,$I74,IF($AG74=1,IF($AI74=0,ROUND(IF($AH74&gt;2800,ROUND($AK74/$AH74*2800,2),$AK74)*'umowa o pracę'!$E$8,2),ROUND(IF($AH74&gt;2800,ROUND($AK74/$AH74*2800,2),$AK74)*'umowa o pracę'!$E$8,2)),0)),0))</f>
        <v>0</v>
      </c>
      <c r="AQ74" s="56">
        <f>IF('umowa o pracę'!$E$7=2020,$AM74,IF('umowa o pracę'!$E$7=2021,$AN74,0))</f>
        <v>0</v>
      </c>
      <c r="AR74" s="33">
        <f>IF('umowa o pracę'!$E$7=0,0,U74+AF74+AQ74)</f>
        <v>0</v>
      </c>
      <c r="AS74" s="19"/>
      <c r="AT74" s="19"/>
      <c r="AU74" s="19"/>
      <c r="AV74" s="19"/>
      <c r="AW74" s="19"/>
      <c r="AX74" s="19">
        <f t="shared" si="2"/>
        <v>10</v>
      </c>
      <c r="AY74" s="19"/>
      <c r="AZ74" s="234">
        <f t="shared" si="3"/>
        <v>0</v>
      </c>
      <c r="BA74" s="234">
        <f t="shared" si="4"/>
        <v>0</v>
      </c>
      <c r="BB74" s="234">
        <f t="shared" si="5"/>
        <v>0</v>
      </c>
      <c r="BC74" s="234">
        <f t="shared" si="6"/>
        <v>0</v>
      </c>
      <c r="BD74" s="234">
        <f t="shared" si="7"/>
        <v>0</v>
      </c>
      <c r="BE74" s="234">
        <f t="shared" si="8"/>
        <v>0</v>
      </c>
      <c r="BF74" s="234">
        <f t="shared" si="9"/>
        <v>0</v>
      </c>
      <c r="BG74" s="234">
        <f t="shared" si="10"/>
        <v>0</v>
      </c>
      <c r="BH74" s="234">
        <f t="shared" si="11"/>
        <v>0</v>
      </c>
      <c r="BI74" s="238">
        <f t="shared" si="12"/>
        <v>0</v>
      </c>
      <c r="BJ74" s="236"/>
      <c r="BK74" s="236"/>
      <c r="BL74" s="237"/>
    </row>
    <row r="75" spans="1:64" ht="15.75" customHeight="1" x14ac:dyDescent="0.25">
      <c r="A75" s="129">
        <v>64</v>
      </c>
      <c r="B75" s="57"/>
      <c r="C75" s="57"/>
      <c r="D75" s="36"/>
      <c r="E75" s="36"/>
      <c r="F75" s="242"/>
      <c r="G75" s="37">
        <v>1</v>
      </c>
      <c r="H75" s="58">
        <v>0</v>
      </c>
      <c r="I75" s="59">
        <v>0</v>
      </c>
      <c r="J75" s="60">
        <v>0</v>
      </c>
      <c r="K75" s="52">
        <v>1</v>
      </c>
      <c r="L75" s="39">
        <v>0</v>
      </c>
      <c r="M75" s="39">
        <v>0</v>
      </c>
      <c r="N75" s="39">
        <v>0</v>
      </c>
      <c r="O75" s="39">
        <v>0</v>
      </c>
      <c r="P75" s="35">
        <f>IF('umowa o pracę'!$E$7=2020,ROUND(IF($L75&gt;=2600,2600*'umowa o pracę'!$E$8,$L75*'umowa o pracę'!$E$8),2),IF('umowa o pracę'!$E$7=2021,ROUND(IF($L75&gt;=2800,2800*'umowa o pracę'!$E$8,$L75*'umowa o pracę'!$E$8),2),0))</f>
        <v>0</v>
      </c>
      <c r="Q75" s="252">
        <f>IF(IF(IF(AND($K75=1,$I75&gt;0),ROUND(IF($L75+$M75&gt;=2600,2600*'umowa o pracę'!$E$8,($L75+$M75)*'umowa o pracę'!$E$8),2)+IF($M75=0,ROUND(IF($L75&gt;2600,ROUND($O75/$L75*2600,2),$O75)*'umowa o pracę'!$E$8,2),ROUND(IF($L75&gt;2600,ROUND($O75/$L75*2600,2),$O75)*'umowa o pracę'!$E$8,2)),ROUND(IF($L75+$M75&gt;=2600,2600*'umowa o pracę'!$E$8,($L75+$M75)*'umowa o pracę'!$E$8),2)-IF($M75=0,ROUND(ROUND(IF($L75&gt;2600,ROUND($N75/$L75*2600,2),$N75),2)*'umowa o pracę'!$E$8,2),IF($M75&gt;0,IF($L75+$M75&lt;2600,ROUND(ROUND($N75+ROUND($M75*9%,2),2)*'umowa o pracę'!$E$8,2),IF(AND($L75+$M75&gt;=2600,$M75&lt;2600,$L75&lt;2600),ROUND((ROUND(((2600-$M75)/$L75)*$N75,2)+ROUND($M75*9%,2))*'umowa o pracę'!$E$8,2),IF(AND($L75+$M75&gt;=2600,$M75&gt;=2600),ROUND((ROUND(2600*9%,2))*'umowa o pracę'!$E$8,2),IF(AND($L75+$M75&gt;=2600,$L75&gt;=2600,$M75&lt;2600),ROUND((ROUND($M75*9%,2)+ROUND(((2600-$M75)/$L75)*$N75,2))*'umowa o pracę'!$E$8,2),0)))),0)))&gt;$J75,$J75,IF(AND($K75=1,$I75&gt;0),ROUND(IF($L75+$M75&gt;=2600,2600*'umowa o pracę'!$E$8,($L75+$M75)*'umowa o pracę'!$E$8),2)+IF($M75=0,ROUND(IF($L75&gt;2600,ROUND($O75/$L75*2600,2),$O75)*'umowa o pracę'!$E$8,2),ROUND(IF($L75&gt;2600,ROUND($O75/$L75*2600,2),$O75)*'umowa o pracę'!$E$8,2)),ROUND(IF($L75+$M75&gt;=2600,2600*'umowa o pracę'!$E$8,($L75+$M75)*'umowa o pracę'!$E$8),2)-IF($M75=0,ROUND(ROUND(IF($L75&gt;2600,ROUND($N75/$L75*2600,2),$N75),2)*'umowa o pracę'!$E$8,2),IF($M75&gt;0,IF($L75+$M75&lt;2600,ROUND(ROUND($N75+ROUND($M75*9%,2),2)*'umowa o pracę'!$E$8,2),IF(AND($L75+$M75&gt;=2600,$M75&lt;2600,$L75&lt;2600),ROUND((ROUND(((2600-$M75)/$L75)*$N75,2)+ROUND($M75*9%,2))*'umowa o pracę'!$E$8,2),IF(AND($L75+$M75&gt;=2600,$M75&gt;=2600),ROUND((ROUND(2600*9%,2))*'umowa o pracę'!$E$8,2),IF(AND($L75+$M75&gt;=2600,$L75&gt;=2600,$M75&lt;2600),ROUND((ROUND($M75*9%,2)+ROUND(((2600-$M75)/$L75)*$N75,2))*'umowa o pracę'!$E$8,2),0)))),0))))&gt;$J75,$J75,IF(IF(AND($K75=1,$I75&gt;0),ROUND(IF($L75+$M75&gt;=2600,2600*'umowa o pracę'!$E$8,($L75+$M75)*'umowa o pracę'!$E$8),2)+IF($M75=0,ROUND(IF($L75&gt;2600,ROUND($O75/$L75*2600,2),$O75)*'umowa o pracę'!$E$8,2),ROUND(IF($L75&gt;2600,ROUND($O75/$L75*2600,2),$O75)*'umowa o pracę'!$E$8,2)),ROUND(IF($L75+$M75&gt;=2600,2600*'umowa o pracę'!$E$8,($L75+$M75)*'umowa o pracę'!$E$8),2)-IF($M75=0,ROUND(ROUND(IF($L75&gt;2600,ROUND($N75/$L75*2600,2),$N75),2)*'umowa o pracę'!$E$8,2),IF($M75&gt;0,IF($L75+$M75&lt;2600,ROUND(ROUND($N75+ROUND($M75*9%,2),2)*'umowa o pracę'!$E$8,2),IF(AND($L75+$M75&gt;=2600,$M75&lt;2600,$L75&lt;2600),ROUND((ROUND(((2600-$M75)/$L75)*$N75,2)+ROUND($M75*9%,2))*'umowa o pracę'!$E$8,2),IF(AND($L75+$M75&gt;=2600,$M75&gt;=2600),ROUND((ROUND(2600*9%,2))*'umowa o pracę'!$E$8,2),IF(AND($L75+$M75&gt;=2600,$L75&gt;=2600,$M75&lt;2600),ROUND((ROUND($M75*9%,2)+ROUND(((2600-$M75)/$L75)*$N75,2))*'umowa o pracę'!$E$8,2),0)))),0)))&gt;$J75,$J75,IF(AND($K75=1,$I75&gt;0),ROUND(IF($L75+$M75&gt;=2600,2600*'umowa o pracę'!$E$8,($L75+$M75)*'umowa o pracę'!$E$8),2)+IF($M75=0,ROUND(IF($L75&gt;2600,ROUND($O75/$L75*2600,2),$O75)*'umowa o pracę'!$E$8,2),ROUND(IF($L75&gt;2600,ROUND($O75/$L75*2600,2),$O75)*'umowa o pracę'!$E$8,2)),ROUND(IF($L75+$M75&gt;=2600,2600*'umowa o pracę'!$E$8,($L75+$M75)*'umowa o pracę'!$E$8),2)-IF(AND($M75=0,I75&gt;0),ROUND(ROUND(IF($L75&gt;2600,ROUND($N75/$L75*2600,2),$N75),2)*'umowa o pracę'!$E$8,2),IF($M75&gt;0,IF($L75+$M75&lt;2600,ROUND(ROUND($N75+ROUND($M75*9%,2),2)*'umowa o pracę'!$E$8,2),IF(AND($L75+$M75&gt;=2600,$M75&lt;2600,$L75&lt;2600),ROUND((ROUND(((2600-$M75)/$L75)*$N75,2)+ROUND($M75*9%,2))*'umowa o pracę'!$E$8,2),IF(AND($L75+$M75&gt;=2600,$M75&gt;=2600),ROUND((ROUND(2600*9%,2))*'umowa o pracę'!$E$8,2),IF(AND($L75+$M75&gt;=2600,$L75&gt;=2600,$M75&lt;2600),ROUND((ROUND($M75*9%,2)+ROUND(((2600-$M75)/$L75)*$N75,2))*'umowa o pracę'!$E$8,2),0)))),0)))))</f>
        <v>0</v>
      </c>
      <c r="R75" s="252">
        <f>IF(IF(IF(AND($K75=1,$I75&gt;0),ROUND(IF($L75+$M75&gt;=2800,2800*'umowa o pracę'!$E$8,($L75+$M75)*'umowa o pracę'!$E$8),2)+IF($M75=0,ROUND(IF($L75&gt;2800,ROUND($O75/$L75*2800,2),$O75)*'umowa o pracę'!$E$8,2),ROUND(IF($L75&gt;2800,ROUND($O75/$L75*2800,2),$O75)*'umowa o pracę'!$E$8,2)),ROUND(IF($L75+$M75&gt;=2800,2800*'umowa o pracę'!$E$8,($L75+$M75)*'umowa o pracę'!$E$8),2)-IF($M75=0,ROUND(ROUND(IF($L75&gt;2800,ROUND($N75/$L75*2800,2),$N75),2)*'umowa o pracę'!$E$8,2),IF($M75&gt;0,IF($L75+$M75&lt;2800,ROUND(ROUND($N75+ROUND($M75*9%,2),2)*'umowa o pracę'!$E$8,2),IF(AND($L75+$M75&gt;=2800,$M75&lt;2800,$L75&lt;2800),ROUND((ROUND(((2800-$M75)/$L75)*$N75,2)+ROUND($M75*9%,2))*'umowa o pracę'!$E$8,2),IF(AND($L75+$M75&gt;=2800,$M75&gt;=2800),ROUND((ROUND(2800*9%,2))*'umowa o pracę'!$E$8,2),IF(AND($L75+$M75&gt;=2800,$L75&gt;=2800,$M75&lt;2800),ROUND((ROUND($M75*9%,2)+ROUND(((2800-$M75)/$L75)*$N75,2))*'umowa o pracę'!$E$8,2),0)))),0)))&gt;$J75,$J75,IF(AND($K75=1,$I75&gt;0),ROUND(IF($L75+$M75&gt;=2800,2800*'umowa o pracę'!$E$8,($L75+$M75)*'umowa o pracę'!$E$8),2)+IF($M75=0,ROUND(IF($L75&gt;2800,ROUND($O75/$L75*2800,2),$O75)*'umowa o pracę'!$E$8,2),ROUND(IF($L75&gt;2800,ROUND($O75/$L75*2800,2),$O75)*'umowa o pracę'!$E$8,2)),ROUND(IF($L75+$M75&gt;=2800,2800*'umowa o pracę'!$E$8,($L75+$M75)*'umowa o pracę'!$E$8),2)-IF($M75=0,ROUND(ROUND(IF($L75&gt;2800,ROUND($N75/$L75*2800,2),$N75),2)*'umowa o pracę'!$E$8,2),IF($M75&gt;0,IF($L75+$M75&lt;2800,ROUND(ROUND($N75+ROUND($M75*9%,2),2)*'umowa o pracę'!$E$8,2),IF(AND($L75+$M75&gt;=2800,$M75&lt;2800,$L75&lt;2800),ROUND((ROUND(((2800-$M75)/$L75)*$N75,2)+ROUND($M75*9%,2))*'umowa o pracę'!$E$8,2),IF(AND($L75+$M75&gt;=2800,$M75&gt;=2800),ROUND((ROUND(2800*9%,2))*'umowa o pracę'!$E$8,2),IF(AND($L75+$M75&gt;=2800,$L75&gt;=2800,$M75&lt;2800),ROUND((ROUND($M75*9%,2)+ROUND(((2800-$M75)/$L75)*$N75,2))*'umowa o pracę'!$E$8,2),0)))),0))))&gt;$J75,$J75,IF(IF(AND($K75=1,$I75&gt;0),ROUND(IF($L75+$M75&gt;=2800,2800*'umowa o pracę'!$E$8,($L75+$M75)*'umowa o pracę'!$E$8),2)+IF($M75=0,ROUND(IF($L75&gt;2800,ROUND($O75/$L75*2800,2),$O75)*'umowa o pracę'!$E$8,2),ROUND(IF($L75&gt;2800,ROUND($O75/$L75*2800,2),$O75)*'umowa o pracę'!$E$8,2)),ROUND(IF($L75+$M75&gt;=2800,2800*'umowa o pracę'!$E$8,($L75+$M75)*'umowa o pracę'!$E$8),2)-IF($M75=0,ROUND(ROUND(IF($L75&gt;2800,ROUND($N75/$L75*2800,2),$N75),2)*'umowa o pracę'!$E$8,2),IF($M75&gt;0,IF($L75+$M75&lt;2800,ROUND(ROUND($N75+ROUND($M75*9%,2),2)*'umowa o pracę'!$E$8,2),IF(AND($L75+$M75&gt;=2800,$M75&lt;2800,$L75&lt;2800),ROUND((ROUND(((2800-$M75)/$L75)*$N75,2)+ROUND($M75*9%,2))*'umowa o pracę'!$E$8,2),IF(AND($L75+$M75&gt;=2800,$M75&gt;=2800),ROUND((ROUND(2800*9%,2))*'umowa o pracę'!$E$8,2),IF(AND($L75+$M75&gt;=2800,$L75&gt;=2800,$M75&lt;2800),ROUND((ROUND($M75*9%,2)+ROUND(((2800-$M75)/$L75)*$N75,2))*'umowa o pracę'!$E$8,2),0)))),0)))&gt;$J75,$J75,IF(AND($K75=1,$I75&gt;0),ROUND(IF($L75+$M75&gt;=2800,2800*'umowa o pracę'!$E$8,($L75+$M75)*'umowa o pracę'!$E$8),2)+IF($M75=0,ROUND(IF($L75&gt;2800,ROUND($O75/$L75*2800,2),$O75)*'umowa o pracę'!$E$8,2),ROUND(IF($L75&gt;2800,ROUND($O75/$L75*2800,2),$O75)*'umowa o pracę'!$E$8,2)),ROUND(IF($L75+$M75&gt;=2800,2800*'umowa o pracę'!$E$8,($L75+$M75)*'umowa o pracę'!$E$8),2)-IF(AND($M75=0,I75&gt;0),ROUND(ROUND(IF($L75&gt;2800,ROUND($N75/$L75*2800,2),$N75),2)*'umowa o pracę'!$E$8,2),IF($M75&gt;0,IF($L75+$M75&lt;2800,ROUND(ROUND($N75+ROUND($M75*9%,2),2)*'umowa o pracę'!$E$8,2),IF(AND($L75+$M75&gt;=2800,$M75&lt;2800,$L75&lt;2800),ROUND((ROUND(((2800-$M75)/$L75)*$N75,2)+ROUND($M75*9%,2))*'umowa o pracę'!$E$8,2),IF(AND($L75+$M75&gt;=2800,$M75&gt;=2800),ROUND((ROUND(2800*9%,2))*'umowa o pracę'!$E$8,2),IF(AND($L75+$M75&gt;=2800,$L75&gt;=2800,$M75&lt;2800),ROUND((ROUND($M75*9%,2)+ROUND(((2800-$M75)/$L75)*$N75,2))*'umowa o pracę'!$E$8,2),0)))),0)))))</f>
        <v>0</v>
      </c>
      <c r="S75" s="32">
        <f>IF('umowa o pracę'!$E$7=2020,IF(IF($K75=1,IF($M75=0,ROUND(IF($L75&gt;2600,ROUND($N75/$L75*2600,2),$N75)*'umowa o pracę'!$E$8,2),IF($L75+$M75&lt;2600,ROUND(ROUND($N75+ROUND($M75*9%,2),2)*'umowa o pracę'!$E$8,2),IF(AND($L75+$M75&gt;=2600,$L75&lt;2600),ROUND((ROUND($N75+ROUND((2600-$L75)*9%,2),2))*'umowa o pracę'!$E$8,2),IF(AND($L75+$M75&gt;=2600,$L75&gt;=2600),ROUND(ROUND($N75/$L75*2600,2)*'umowa o pracę'!$E$8,2),0)))),0)&gt;$H75,$H75,IF($K75=1,IF($M75=0,ROUND(IF($L75&gt;2600,ROUND($N75/$L75*2600,2),$N75)*'umowa o pracę'!$E$8,2),IF($L75+$M75&lt;2600,ROUND(ROUND($N75+ROUND($M75*9%,2),2)*'umowa o pracę'!$E$8,2),IF(AND($L75+$M75&gt;=2600,$L75&lt;2600),ROUND((ROUND($N75+ROUND((2600-$L75)*9%,2),2))*'umowa o pracę'!$E$8,2),IF(AND($L75+$M75&gt;=2600,$L75&gt;=2600),ROUND(ROUND($N75/$L75*2600,2)*'umowa o pracę'!$E$8,2),0)))),0)),IF('umowa o pracę'!$E$7=2021,IF(IF($K75=1,IF($M75=0,ROUND(IF($L75&gt;2800,ROUND($N75/$L75*2800,2),$N75)*'umowa o pracę'!$E$8,2),IF($L75+$M75&lt;2800,ROUND(ROUND($N75+ROUND($M75*9%,2),2)*'umowa o pracę'!$E$8,2),IF(AND($L75+$M75&gt;=2800,$L75&lt;2800),ROUND((ROUND($N75+ROUND((2800-$L75)*9%,2),2))*'umowa o pracę'!$E$8,2),IF(AND($L75+$M75&gt;=2800,$L75&gt;=2800),ROUND(ROUND($N75/$L75*2800,2)*'umowa o pracę'!$E$8,2),0)))),0)&gt;$H75,$H75,IF($K75=1,IF($M75=0,ROUND(IF($L75&gt;2800,ROUND($N75/$L75*2800,2),$N75)*'umowa o pracę'!$E$8,2),IF($L75+$M75&lt;2800,ROUND(ROUND($N75+ROUND($M75*9%,2),2)*'umowa o pracę'!$E$8,2),IF(AND($L75+$M75&gt;=2800,$L75&lt;2800),ROUND((ROUND($N75+ROUND((2800-$L75)*9%,2),2))*'umowa o pracę'!$E$8,2),IF(AND($L75+$M75&gt;=2800,$L75&gt;=2800),ROUND(ROUND($N75/$L75*2800,2)*'umowa o pracę'!$E$8,2),0)))),0)),0))</f>
        <v>0</v>
      </c>
      <c r="T75" s="32">
        <f>IF('umowa o pracę'!$E$7=2020,IF(IF($K75=1,IF($M75=0,ROUND(IF($L75&gt;2600,ROUND($O75/$L75*2600,2),$O75)*'umowa o pracę'!$E$8,2),ROUND(IF($L75&gt;2600,ROUND($O75/$L75*2600,2),$O75)*'umowa o pracę'!$E$8,2)),0)&gt;$I75,$I75,IF($K75=1,IF($M75=0,ROUND(IF($L75&gt;2600,ROUND($O75/$L75*2600,2),$O75)*'umowa o pracę'!$E$8,2),ROUND(IF($L75&gt;2600,ROUND($O75/$L75*2600,2),$O75)*'umowa o pracę'!$E$8,2)),0)),IF('umowa o pracę'!$E$7=2021,IF(IF($K75=1,IF($M75=0,ROUND(IF($L75&gt;2800,ROUND($O75/$L75*2800,2),$O75)*'umowa o pracę'!$E$8,2),ROUND(IF($L75&gt;2800,ROUND($O75/$L75*2800,2),$O75)*'umowa o pracę'!$E$8,2)),0)&gt;$I75,$I75,IF($K75=1,IF($M75=0,ROUND(IF($L75&gt;2800,ROUND($O75/$L75*2800,2),$O75)*'umowa o pracę'!$E$8,2),ROUND(IF($L75&gt;2800,ROUND($O75/$L75*2800,2),$O75)*'umowa o pracę'!$E$8,2)),0)),0))</f>
        <v>0</v>
      </c>
      <c r="U75" s="51">
        <f>IF('umowa o pracę'!$E$7=2020,$Q75,IF('umowa o pracę'!$E$7=2021,$R75,0))</f>
        <v>0</v>
      </c>
      <c r="V75" s="53">
        <f t="shared" si="0"/>
        <v>1</v>
      </c>
      <c r="W75" s="54">
        <f>IF('umowa o pracę'!$E$6&lt;2,0,$L75)</f>
        <v>0</v>
      </c>
      <c r="X75" s="54">
        <f>IF('umowa o pracę'!$E$6&lt;2,0,$M75)</f>
        <v>0</v>
      </c>
      <c r="Y75" s="55">
        <f>IF('umowa o pracę'!$E$6&lt;2,0,$N75)</f>
        <v>0</v>
      </c>
      <c r="Z75" s="55">
        <f>IF('umowa o pracę'!$E$6&lt;2,0,$O75)</f>
        <v>0</v>
      </c>
      <c r="AA75" s="32">
        <f>IF('umowa o pracę'!$E$7=2020,ROUND(IF($W75&gt;=2600,2600*'umowa o pracę'!$E$8,$W75*'umowa o pracę'!$E$8),2),IF('umowa o pracę'!$E$7=2021,ROUND(IF($W75&gt;=2800,2800*'umowa o pracę'!$E$8,$W75*'umowa o pracę'!$E$8),2),0))</f>
        <v>0</v>
      </c>
      <c r="AB75" s="32">
        <f>IF(IF(IF(AND($V75=1,$I75&gt;0),ROUND(IF($W75+$X75&gt;=2600,2600*'umowa o pracę'!$E$8,($W75+$X75)*'umowa o pracę'!$E$8),2)+IF($X75=0,ROUND(IF($W75&gt;2600,ROUND($Z75/$W75*2600,2),$Z75)*'umowa o pracę'!$E$8,2),ROUND(IF($W75&gt;2600,ROUND($Z75/$W75*2600,2),$Z75)*'umowa o pracę'!$E$8,2)),ROUND(IF($W75+$X75&gt;=2600,2600*'umowa o pracę'!$E$8,($W75+$X75)*'umowa o pracę'!$E$8),2)-IF($X75=0,ROUND(ROUND(IF($W75&gt;2600,ROUND($Y75/$W75*2600,2),$Y75),2)*'umowa o pracę'!$E$8,2),IF($X75&gt;0,IF($W75+$X75&lt;2600,ROUND(ROUND($Y75+ROUND($X75*9%,2),2)*'umowa o pracę'!$E$8,2),IF(AND($W75+$X75&gt;=2600,$X75&lt;2600,$W75&lt;2600),ROUND((ROUND(((2600-$X75)/$W75)*$Y75,2)+ROUND($X75*9%,2))*'umowa o pracę'!$E$8,2),IF(AND($W75+$X75&gt;=2600,$X75&gt;=2600),ROUND((ROUND(2600*9%,2))*'umowa o pracę'!$E$8,2),IF(AND($W75+$X75&gt;=2600,$W75&gt;=2600,$X75&lt;2600),ROUND((ROUND($X75*9%,2)+ROUND(((2600-$X75)/$W75)*$Y75,2))*'umowa o pracę'!$E$8,2),0)))),0)))&gt;$J75,$J75,IF(AND($V75=1,$I75&gt;0),ROUND(IF($W75+$X75&gt;=2600,2600*'umowa o pracę'!$E$8,($W75+$X75)*'umowa o pracę'!$E$8),2)+IF($X75=0,ROUND(IF($W75&gt;2600,ROUND($Z75/$W75*2600,2),$Z75)*'umowa o pracę'!$E$8,2),ROUND(IF($W75&gt;2600,ROUND($Z75/$W75*2600,2),$Z75)*'umowa o pracę'!$E$8,2)),ROUND(IF($W75+$X75&gt;=2600,2600*'umowa o pracę'!$E$8,($W75+$X75)*'umowa o pracę'!$E$8),2)-IF($X75=0,ROUND(ROUND(IF($W75&gt;2600,ROUND($Y75/$W75*2600,2),$Y75),2)*'umowa o pracę'!$E$8,2),IF($X75&gt;0,IF($W75+$X75&lt;2600,ROUND(ROUND($Y75+ROUND($X75*9%,2),2)*'umowa o pracę'!$E$8,2),IF(AND($W75+$X75&gt;=2600,$X75&lt;2600,$W75&lt;2600),ROUND((ROUND(((2600-$X75)/$W75)*$Y75,2)+ROUND($X75*9%,2))*'umowa o pracę'!$E$8,2),IF(AND($W75+$X75&gt;=2600,$X75&gt;=2600),ROUND((ROUND(2600*9%,2))*'umowa o pracę'!$E$8,2),IF(AND($W75+$X75&gt;=2600,$W75&gt;=2600,$X75&lt;2600),ROUND((ROUND($X75*9%,2)+ROUND(((2600-$X75)/$W75)*$Y75,2))*'umowa o pracę'!$E$8,2),0)))),0))))&gt;$J75,$J75,IF(IF(AND($V75=1,$I75&gt;0),ROUND(IF($W75+$X75&gt;=2600,2600*'umowa o pracę'!$E$8,($W75+$X75)*'umowa o pracę'!$E$8),2)+IF($X75=0,ROUND(IF($W75&gt;2600,ROUND($Z75/$W75*2600,2),$Z75)*'umowa o pracę'!$E$8,2),ROUND(IF($W75&gt;2600,ROUND($Z75/$W75*2600,2),$Z75)*'umowa o pracę'!$E$8,2)),ROUND(IF($W75+$X75&gt;=2600,2600*'umowa o pracę'!$E$8,($W75+$X75)*'umowa o pracę'!$E$8),2)-IF($X75=0,ROUND(ROUND(IF($W75&gt;2600,ROUND($Y75/$W75*2600,2),$Y75),2)*'umowa o pracę'!$E$8,2),IF($X75&gt;0,IF($W75+$X75&lt;2600,ROUND(ROUND($Y75+ROUND($X75*9%,2),2)*'umowa o pracę'!$E$8,2),IF(AND($W75+$X75&gt;=2600,$X75&lt;2600,$W75&lt;2600),ROUND((ROUND(((2600-$X75)/$W75)*$Y75,2)+ROUND($X75*9%,2))*'umowa o pracę'!$E$8,2),IF(AND($W75+$X75&gt;=2600,$X75&gt;=2600),ROUND((ROUND(2600*9%,2))*'umowa o pracę'!$E$8,2),IF(AND($W75+$X75&gt;=2600,$W75&gt;=2600,$X75&lt;2600),ROUND((ROUND($X75*9%,2)+ROUND(((2600-$X75)/$W75)*$Y75,2))*'umowa o pracę'!$E$8,2),0)))),0)))&gt;$J75,$J75,IF(AND($V75=1,$I75&gt;0),ROUND(IF($W75+$X75&gt;=2600,2600*'umowa o pracę'!$E$8,($W75+$X75)*'umowa o pracę'!$E$8),2)+IF($X75=0,ROUND(IF($W75&gt;2600,ROUND($Z75/$W75*2600,2),$Z75)*'umowa o pracę'!$E$8,2),ROUND(IF($W75&gt;2600,ROUND($Z75/$W75*2600,2),$Z75)*'umowa o pracę'!$E$8,2)),ROUND(IF($W75+$X75&gt;=2600,2600*'umowa o pracę'!$E$8,($W75+$X75)*'umowa o pracę'!$E$8),2)-IF(AND($X75=0,I75&gt;0),ROUND(ROUND(IF($W75&gt;2600,ROUND($Y75/$W75*2600,2),$Y75),2)*'umowa o pracę'!$E$8,2),IF($X75&gt;0,IF($W75+$X75&lt;2600,ROUND(ROUND($Y75+ROUND($X75*9%,2),2)*'umowa o pracę'!$E$8,2),IF(AND($W75+$X75&gt;=2600,$X75&lt;2600,$W75&lt;2600),ROUND((ROUND(((2600-$X75)/$W75)*$Y75,2)+ROUND($X75*9%,2))*'umowa o pracę'!$E$8,2),IF(AND($W75+$X75&gt;=2600,$X75&gt;=2600),ROUND((ROUND(2600*9%,2))*'umowa o pracę'!$E$8,2),IF(AND($W75+$X75&gt;=2600,$W75&gt;=2600,$X75&lt;2600),ROUND((ROUND($X75*9%,2)+ROUND(((2600-$X75)/$W75)*$Y75,2))*'umowa o pracę'!$E$8,2),0)))),0)))))</f>
        <v>0</v>
      </c>
      <c r="AC75" s="32">
        <f>IF(IF(IF(AND($V75=1,$I75&gt;0),ROUND(IF($W75+$X75&gt;=2800,2800*'umowa o pracę'!$E$8,($W75+$X75)*'umowa o pracę'!$E$8),2)+IF($X75=0,ROUND(IF($W75&gt;2800,ROUND($Z75/$W75*2800,2),$Z75)*'umowa o pracę'!$E$8,2),ROUND(IF($W75&gt;2800,ROUND($Z75/$W75*2800,2),$Z75)*'umowa o pracę'!$E$8,2)),ROUND(IF($W75+$X75&gt;=2800,2800*'umowa o pracę'!$E$8,($W75+$X75)*'umowa o pracę'!$E$8),2)-IF($X75=0,ROUND(ROUND(IF($W75&gt;2800,ROUND($Y75/$W75*2800,2),$Y75),2)*'umowa o pracę'!$E$8,2),IF($X75&gt;0,IF($W75+$X75&lt;2800,ROUND(ROUND($Y75+ROUND($X75*9%,2),2)*'umowa o pracę'!$E$8,2),IF(AND($W75+$X75&gt;=2800,$X75&lt;2800,$W75&lt;2800),ROUND((ROUND(((2800-$X75)/$W75)*$Y75,2)+ROUND($X75*9%,2))*'umowa o pracę'!$E$8,2),IF(AND($W75+$X75&gt;=2800,$X75&gt;=2800),ROUND((ROUND(2800*9%,2))*'umowa o pracę'!$E$8,2),IF(AND($W75+$X75&gt;=2800,$W75&gt;=2800,$X75&lt;2800),ROUND((ROUND($X75*9%,2)+ROUND(((2800-$X75)/$W75)*$Y75,2))*'umowa o pracę'!$E$8,2),0)))),0)))&gt;$J75,$J75,IF(AND($V75=1,$I75&gt;0),ROUND(IF($W75+$X75&gt;=2800,2800*'umowa o pracę'!$E$8,($W75+$X75)*'umowa o pracę'!$E$8),2)+IF($X75=0,ROUND(IF($W75&gt;2800,ROUND($Z75/$W75*2800,2),$Z75)*'umowa o pracę'!$E$8,2),ROUND(IF($W75&gt;2800,ROUND($Z75/$W75*2800,2),$Z75)*'umowa o pracę'!$E$8,2)),ROUND(IF($W75+$X75&gt;=2800,2800*'umowa o pracę'!$E$8,($W75+$X75)*'umowa o pracę'!$E$8),2)-IF($X75=0,ROUND(ROUND(IF($W75&gt;2800,ROUND($Y75/$W75*2800,2),$Y75),2)*'umowa o pracę'!$E$8,2),IF($X75&gt;0,IF($W75+$X75&lt;2800,ROUND(ROUND($Y75+ROUND($X75*9%,2),2)*'umowa o pracę'!$E$8,2),IF(AND($W75+$X75&gt;=2800,$X75&lt;2800,$W75&lt;2800),ROUND((ROUND(((2800-$X75)/$W75)*$Y75,2)+ROUND($X75*9%,2))*'umowa o pracę'!$E$8,2),IF(AND($W75+$X75&gt;=2800,$X75&gt;=2800),ROUND((ROUND(2800*9%,2))*'umowa o pracę'!$E$8,2),IF(AND($W75+$X75&gt;=2800,$W75&gt;=2800,$X75&lt;2800),ROUND((ROUND($X75*9%,2)+ROUND(((2800-$X75)/$W75)*$Y75,2))*'umowa o pracę'!$E$8,2),0)))),0))))&gt;$J75,$J75,IF(IF(AND($V75=1,$I75&gt;0),ROUND(IF($W75+$X75&gt;=2800,2800*'umowa o pracę'!$E$8,($W75+$X75)*'umowa o pracę'!$E$8),2)+IF($X75=0,ROUND(IF($W75&gt;2800,ROUND($Z75/$W75*2800,2),$Z75)*'umowa o pracę'!$E$8,2),ROUND(IF($W75&gt;2800,ROUND($Z75/$W75*2800,2),$Z75)*'umowa o pracę'!$E$8,2)),ROUND(IF($W75+$X75&gt;=2800,2800*'umowa o pracę'!$E$8,($W75+$X75)*'umowa o pracę'!$E$8),2)-IF($X75=0,ROUND(ROUND(IF($W75&gt;2800,ROUND($Y75/$W75*2800,2),$Y75),2)*'umowa o pracę'!$E$8,2),IF($X75&gt;0,IF($W75+$X75&lt;2800,ROUND(ROUND($Y75+ROUND($X75*9%,2),2)*'umowa o pracę'!$E$8,2),IF(AND($W75+$X75&gt;=2800,$X75&lt;2800,$W75&lt;2800),ROUND((ROUND(((2800-$X75)/$W75)*$Y75,2)+ROUND($X75*9%,2))*'umowa o pracę'!$E$8,2),IF(AND($W75+$X75&gt;=2800,$X75&gt;=2800),ROUND((ROUND(2800*9%,2))*'umowa o pracę'!$E$8,2),IF(AND($W75+$X75&gt;=2800,$W75&gt;=2800,$X75&lt;2800),ROUND((ROUND($X75*9%,2)+ROUND(((2800-$X75)/$W75)*$Y75,2))*'umowa o pracę'!$E$8,2),0)))),0)))&gt;$J75,$J75,IF(AND($V75=1,$I75&gt;0),ROUND(IF($W75+$X75&gt;=2800,2800*'umowa o pracę'!$E$8,($W75+$X75)*'umowa o pracę'!$E$8),2)+IF($X75=0,ROUND(IF($W75&gt;2800,ROUND($Z75/$W75*2800,2),$Z75)*'umowa o pracę'!$E$8,2),ROUND(IF($W75&gt;2800,ROUND($Z75/$W75*2800,2),$Z75)*'umowa o pracę'!$E$8,2)),ROUND(IF($W75+$X75&gt;=2800,2800*'umowa o pracę'!$E$8,($W75+$X75)*'umowa o pracę'!$E$8),2)-IF(AND($X75=0,I75&gt;0),ROUND(ROUND(IF($W75&gt;2800,ROUND($Y75/$W75*2800,2),$Y75),2)*'umowa o pracę'!$E$8,2),IF($X75&gt;0,IF($W75+$X75&lt;2800,ROUND(ROUND($Y75+ROUND($X75*9%,2),2)*'umowa o pracę'!$E$8,2),IF(AND($W75+$X75&gt;=2800,$X75&lt;2800,$W75&lt;2800),ROUND((ROUND(((2800-$X75)/$W75)*$Y75,2)+ROUND($X75*9%,2))*'umowa o pracę'!$E$8,2),IF(AND($W75+$X75&gt;=2800,$X75&gt;=2800),ROUND((ROUND(2800*9%,2))*'umowa o pracę'!$E$8,2),IF(AND($W75+$X75&gt;=2800,$W75&gt;=2800,$X75&lt;2800),ROUND((ROUND($X75*9%,2)+ROUND(((2800-$X75)/$W75)*$Y75,2))*'umowa o pracę'!$E$8,2),0)))),0)))))</f>
        <v>0</v>
      </c>
      <c r="AD75" s="32">
        <f>IF('umowa o pracę'!$E$7=2020,IF(IF($V75=1,IF($X75=0,ROUND(IF($W75&gt;2600,ROUND($Y75/$W75*2600,2),$Y75)*'umowa o pracę'!$E$8,2),IF($W75+$X75&lt;2600,ROUND(ROUND($Y75+ROUND($X75*9%,2),2)*'umowa o pracę'!$E$8,2),IF(AND($W75+$X75&gt;=2600,$W75&lt;2600),ROUND((ROUND($Y75+ROUND((2600-$W75)*9%,2),2))*'umowa o pracę'!$E$8,2),IF(AND($W75+$X75&gt;=2600,$W75&gt;=2600),ROUND(ROUND($Y75/$W75*2600,2)*'umowa o pracę'!$E$8,2),0)))),0)&gt;$H75,$H75,IF($V75=1,IF($X75=0,ROUND(IF($W75&gt;2600,ROUND($Y75/$W75*2600,2),$Y75)*'umowa o pracę'!$E$8,2),IF($W75+$X75&lt;2600,ROUND(ROUND($Y75+ROUND($X75*9%,2),2)*'umowa o pracę'!$E$8,2),IF(AND($W75+$X75&gt;=2600,$W75&lt;2600),ROUND((ROUND($Y75+ROUND((2600-$W75)*9%,2),2))*'umowa o pracę'!$E$8,2),IF(AND($W75+$X75&gt;=2600,$W75&gt;=2600),ROUND(ROUND($Y75/$W75*2600,2)*'umowa o pracę'!$E$8,2),0)))),0)),IF('umowa o pracę'!$E$7=2021,IF(IF($V75=1,IF($X75=0,ROUND(IF($W75&gt;2800,ROUND($Y75/$W75*2800,2),$Y75)*'umowa o pracę'!$E$8,2),IF($W75+$X75&lt;2800,ROUND(ROUND($Y75+ROUND($X75*9%,2),2)*'umowa o pracę'!$E$8,2),IF(AND($W75+$X75&gt;=2800,$W75&lt;2800),ROUND((ROUND($Y75+ROUND((2800-$W75)*9%,2),2))*'umowa o pracę'!$E$8,2),IF(AND($W75+$X75&gt;=2800,$W75&gt;=2800),ROUND(ROUND($Y75/$W75*2800,2)*'umowa o pracę'!$E$8,2),0)))),0)&gt;$H75,$H75,IF($V75=1,IF($X75=0,ROUND(IF($W75&gt;2800,ROUND($Y75/$W75*2800,2),$Y75)*'umowa o pracę'!$E$8,2),IF($W75+$X75&lt;2800,ROUND(ROUND($Y75+ROUND($X75*9%,2),2)*'umowa o pracę'!$E$8,2),IF(AND($W75+$X75&gt;=2800,$W75&lt;2800),ROUND((ROUND($Y75+ROUND((2800-$W75)*9%,2),2))*'umowa o pracę'!$E$8,2),IF(AND($W75+$X75&gt;=2800,$W75&gt;=2800),ROUND(ROUND($Y75/$W75*2800,2)*'umowa o pracę'!$E$8,2),0)))),0)),0))</f>
        <v>0</v>
      </c>
      <c r="AE75" s="32">
        <f>IF('umowa o pracę'!$E$7=2020,IF(IF($V75=1,IF($X75=0,ROUND(IF($W75&gt;2600,ROUND($Z75/$W75*2600,2),$Z75)*'umowa o pracę'!$E$8,2),ROUND(IF($W75&gt;2600,ROUND($Z75/$W75*2600,2),$Z75)*'umowa o pracę'!$E$8,2)),0)&gt;$I75,$I75,IF($V75=1,IF($X75=0,ROUND(IF($W75&gt;2600,ROUND($Z75/$W75*2600,2),$Z75)*'umowa o pracę'!$E$8,2),ROUND(IF($W75&gt;2600,ROUND($Z75/$W75*2600,2),$Z75)*'umowa o pracę'!$E$8,2)),0)),IF('umowa o pracę'!$E$7=2021,IF(IF($V75=1,IF($X75=0,ROUND(IF($W75&gt;2800,ROUND($Z75/$W75*2800,2),$Z75)*'umowa o pracę'!$E$8,2),ROUND(IF($W75&gt;2800,ROUND($Z75/$W75*2800,2),$Z75)*'umowa o pracę'!$E$8,2)),0)&gt;$I75,$I75,IF($V75=1,IF($X75=0,ROUND(IF($W75&gt;2800,ROUND($Z75/$W75*2800,2),$Z75)*'umowa o pracę'!$E$8,2),ROUND(IF($W75&gt;2800,ROUND($Z75/$W75*2800,2),$Z75)*'umowa o pracę'!$E$8,2)),0)),0))</f>
        <v>0</v>
      </c>
      <c r="AF75" s="56">
        <f>IF('umowa o pracę'!$E$7=2020,$AB75,IF('umowa o pracę'!$E$7=2021,$AC75,0))</f>
        <v>0</v>
      </c>
      <c r="AG75" s="53">
        <f t="shared" si="1"/>
        <v>1</v>
      </c>
      <c r="AH75" s="39">
        <f>IF('umowa o pracę'!$E$6&lt;3,0,$L75)</f>
        <v>0</v>
      </c>
      <c r="AI75" s="39">
        <f>IF('umowa o pracę'!$E$6&lt;3,0,$M75)</f>
        <v>0</v>
      </c>
      <c r="AJ75" s="55">
        <f>IF('umowa o pracę'!$E$6&lt;3,0,$N75)</f>
        <v>0</v>
      </c>
      <c r="AK75" s="55">
        <f>IF('umowa o pracę'!$E$6&lt;3,0,$O75)</f>
        <v>0</v>
      </c>
      <c r="AL75" s="32">
        <f>IF('umowa o pracę'!$E$7=2020,ROUND(IF($AH75&gt;=2600,2600*'umowa o pracę'!$E$8,$AH75*'umowa o pracę'!$E$8),2),IF('umowa o pracę'!$E$7=2021,ROUND(IF($AH75&gt;=2800,2800*'umowa o pracę'!$E$8,$AH75*'umowa o pracę'!$E$8),2),0))</f>
        <v>0</v>
      </c>
      <c r="AM75" s="32">
        <f>IF(IF(IF(AND($AG75=1,$I75&gt;0),ROUND(IF($AH75+$AI75&gt;=2600,2600*'umowa o pracę'!$E$8,($AH75+$AI75)*'umowa o pracę'!$E$8),2)+IF($AI75=0,ROUND(IF($AH75&gt;2600,ROUND($AK75/$AH75*2600,2),$AK75)*'umowa o pracę'!$E$8,2),ROUND(IF($AH75&gt;2600,ROUND($AK75/$AH75*2600,2),$AK75)*'umowa o pracę'!$E$8,2)),ROUND(IF($AH75+$AI75&gt;=2600,2600*'umowa o pracę'!$E$8,($AH75+$AI75)*'umowa o pracę'!$E$8),2)-IF($AI75=0,ROUND(ROUND(IF($AH75&gt;2600,ROUND($AJ75/$AH75*2600,2),$AJ75),2)*'umowa o pracę'!$E$8,2),IF($AI75&gt;0,IF($AH75+$AI75&lt;2600,ROUND(ROUND($AJ75+ROUND($AI75*9%,2),2)*'umowa o pracę'!$E$8,2),IF(AND($AH75+$AI75&gt;=2600,$AI75&lt;2600,$AH75&lt;2600),ROUND((ROUND(((2600-$AI75)/$AH75)*$AJ75,2)+ROUND($AI75*9%,2))*'umowa o pracę'!$E$8,2),IF(AND($AH75+$AI75&gt;=2600,$AI75&gt;=2600),ROUND((ROUND(2600*9%,2))*'umowa o pracę'!$E$8,2),IF(AND($AH75+$AI75&gt;=2600,$AH75&gt;=2600,$AI75&lt;2600),ROUND((ROUND($AI75*9%,2)+ROUND(((2600-$AI75)/$AH75)*$AJ75,2))*'umowa o pracę'!$E$8,2),0)))),0)))&gt;$J75,$J75,IF(AND($AG75=1,$I75&gt;0),ROUND(IF($AH75+$AI75&gt;=2600,2600*'umowa o pracę'!$E$8,($AH75+$AI75)*'umowa o pracę'!$E$8),2)+IF($AI75=0,ROUND(IF($AH75&gt;2600,ROUND($AK75/$AH75*2600,2),$AK75)*'umowa o pracę'!$E$8,2),ROUND(IF($AH75&gt;2600,ROUND($AK75/$AH75*2600,2),$AK75)*'umowa o pracę'!$E$8,2)),ROUND(IF($AH75+$AI75&gt;=2600,2600*'umowa o pracę'!$E$8,($AH75+$AI75)*'umowa o pracę'!$E$8),2)-IF($AI75=0,ROUND(ROUND(IF($AH75&gt;2600,ROUND($AJ75/$AH75*2600,2),$AJ75),2)*'umowa o pracę'!$E$8,2),IF($AI75&gt;0,IF($AH75+$AI75&lt;2600,ROUND(ROUND($AJ75+ROUND($AI75*9%,2),2)*'umowa o pracę'!$E$8,2),IF(AND($AH75+$AI75&gt;=2600,$AI75&lt;2600,$AH75&lt;2600),ROUND((ROUND(((2600-$AI75)/$AH75)*$AJ75,2)+ROUND($AI75*9%,2))*'umowa o pracę'!$E$8,2),IF(AND($AH75+$AI75&gt;=2600,$AI75&gt;=2600),ROUND((ROUND(2600*9%,2))*'umowa o pracę'!$E$8,2),IF(AND($AH75+$AI75&gt;=2600,$AH75&gt;=2600,$AI75&lt;2600),ROUND((ROUND($AI75*9%,2)+ROUND(((2600-$AI75)/$AH75)*$AJ75,2))*'umowa o pracę'!$E$8,2),0)))),0))))&gt;$J75,$J75,IF(IF(AND($AG75=1,$I75&gt;0),ROUND(IF($AH75+$AI75&gt;=2600,2600*'umowa o pracę'!$E$8,($AH75+$AI75)*'umowa o pracę'!$E$8),2)+IF($AI75=0,ROUND(IF($AH75&gt;2600,ROUND($AK75/$AH75*2600,2),$AK75)*'umowa o pracę'!$E$8,2),ROUND(IF($AH75&gt;2600,ROUND($AK75/$AH75*2600,2),$AK75)*'umowa o pracę'!$E$8,2)),ROUND(IF($AH75+$AI75&gt;=2600,2600*'umowa o pracę'!$E$8,($AH75+$AI75)*'umowa o pracę'!$E$8),2)-IF($AI75=0,ROUND(ROUND(IF($AH75&gt;2600,ROUND($AJ75/$AH75*2600,2),$AJ75),2)*'umowa o pracę'!$E$8,2),IF($AI75&gt;0,IF($AH75+$AI75&lt;2600,ROUND(ROUND($AJ75+ROUND($AI75*9%,2),2)*'umowa o pracę'!$E$8,2),IF(AND($AH75+$AI75&gt;=2600,$AI75&lt;2600,$AH75&lt;2600),ROUND((ROUND(((2600-$AI75)/$AH75)*$AJ75,2)+ROUND($AI75*9%,2))*'umowa o pracę'!$E$8,2),IF(AND($AH75+$AI75&gt;=2600,$AI75&gt;=2600),ROUND((ROUND(2600*9%,2))*'umowa o pracę'!$E$8,2),IF(AND($AH75+$AI75&gt;=2600,$AH75&gt;=2600,$AI75&lt;2600),ROUND((ROUND($AI75*9%,2)+ROUND(((2600-$AI75)/$AH75)*$AJ75,2))*'umowa o pracę'!$E$8,2),0)))),0)))&gt;$J75,$J75,IF(AND($AG75=1,$I75&gt;0),ROUND(IF($AH75+$AI75&gt;=2600,2600*'umowa o pracę'!$E$8,($AH75+$AI75)*'umowa o pracę'!$E$8),2)+IF($AI75=0,ROUND(IF($AH75&gt;2600,ROUND($AK75/$AH75*2600,2),$AK75)*'umowa o pracę'!$E$8,2),ROUND(IF($AH75&gt;2600,ROUND($AK75/$AH75*2600,2),$AK75)*'umowa o pracę'!$E$8,2)),ROUND(IF($AH75+$AI75&gt;=2600,2600*'umowa o pracę'!$E$8,($AH75+$AI75)*'umowa o pracę'!$E$8),2)-IF(AND($AI75=0,I75&gt;0),ROUND(ROUND(IF($AH75&gt;2600,ROUND($AJ75/$AH75*2600,2),$AJ75),2)*'umowa o pracę'!$E$8,2),IF($AI75&gt;0,IF($AH75+$AI75&lt;2600,ROUND(ROUND($AJ75+ROUND($AI75*9%,2),2)*'umowa o pracę'!$E$8,2),IF(AND($AH75+$AI75&gt;=2600,$AI75&lt;2600,$AH75&lt;2600),ROUND((ROUND(((2600-$AI75)/$AH75)*$AJ75,2)+ROUND($AI75*9%,2))*'umowa o pracę'!$E$8,2),IF(AND($AH75+$AI75&gt;=2600,$AI75&gt;=2600),ROUND((ROUND(2600*9%,2))*'umowa o pracę'!$E$8,2),IF(AND($AH75+$AI75&gt;=2600,$AH75&gt;=2600,$AI75&lt;2600),ROUND((ROUND($AI75*9%,2)+ROUND(((2600-$AI75)/$AH75)*$AJ75,2))*'umowa o pracę'!$E$8,2),0)))),0)))))</f>
        <v>0</v>
      </c>
      <c r="AN75" s="32">
        <f>IF(IF(IF(AND($AG75=1,$I75&gt;0),ROUND(IF($AH75+$AI75&gt;=2800,2800*'umowa o pracę'!$E$8,($AH75+$AI75)*'umowa o pracę'!$E$8),2)+IF($AI75=0,ROUND(IF($AH75&gt;2800,ROUND($AK75/$AH75*2800,2),$AK75)*'umowa o pracę'!$E$8,2),ROUND(IF($AH75&gt;2800,ROUND($AK75/$AH75*2800,2),$AK75)*'umowa o pracę'!$E$8,2)),ROUND(IF($AH75+$AI75&gt;=2800,2800*'umowa o pracę'!$E$8,($AH75+$AI75)*'umowa o pracę'!$E$8),2)-IF($AI75=0,ROUND(ROUND(IF($AH75&gt;2800,ROUND($AJ75/$AH75*2800,2),$AJ75),2)*'umowa o pracę'!$E$8,2),IF($AI75&gt;0,IF($AH75+$AI75&lt;2800,ROUND(ROUND($AJ75+ROUND($AI75*9%,2),2)*'umowa o pracę'!$E$8,2),IF(AND($AH75+$AI75&gt;=2800,$AI75&lt;2800,$AH75&lt;2800),ROUND((ROUND(((2800-$AI75)/$AH75)*$AJ75,2)+ROUND($AI75*9%,2))*'umowa o pracę'!$E$8,2),IF(AND($AH75+$AI75&gt;=2800,$AI75&gt;=2800),ROUND((ROUND(2800*9%,2))*'umowa o pracę'!$E$8,2),IF(AND($AH75+$AI75&gt;=2800,$AH75&gt;=2800,$AI75&lt;2800),ROUND((ROUND($AI75*9%,2)+ROUND(((2800-$AI75)/$AH75)*$AJ75,2))*'umowa o pracę'!$E$8,2),0)))),0)))&gt;$J75,$J75,IF(AND($AG75=1,$I75&gt;0),ROUND(IF($AH75+$AI75&gt;=2800,2800*'umowa o pracę'!$E$8,($AH75+$AI75)*'umowa o pracę'!$E$8),2)+IF($AI75=0,ROUND(IF($AH75&gt;2800,ROUND($AK75/$AH75*2800,2),$AK75)*'umowa o pracę'!$E$8,2),ROUND(IF($AH75&gt;2800,ROUND($AK75/$AH75*2800,2),$AK75)*'umowa o pracę'!$E$8,2)),ROUND(IF($AH75+$AI75&gt;=2800,2800*'umowa o pracę'!$E$8,($AH75+$AI75)*'umowa o pracę'!$E$8),2)-IF($AI75=0,ROUND(ROUND(IF($AH75&gt;2800,ROUND($AJ75/$AH75*2800,2),$AJ75),2)*'umowa o pracę'!$E$8,2),IF($AI75&gt;0,IF($AH75+$AI75&lt;2800,ROUND(ROUND($AJ75+ROUND($AI75*9%,2),2)*'umowa o pracę'!$E$8,2),IF(AND($AH75+$AI75&gt;=2800,$AI75&lt;2800,$AH75&lt;2800),ROUND((ROUND(((2800-$AI75)/$AH75)*$AJ75,2)+ROUND($AI75*9%,2))*'umowa o pracę'!$E$8,2),IF(AND($AH75+$AI75&gt;=2800,$AI75&gt;=2800),ROUND((ROUND(2800*9%,2))*'umowa o pracę'!$E$8,2),IF(AND($AH75+$AI75&gt;=2800,$AH75&gt;=2800,$AI75&lt;2800),ROUND((ROUND($AI75*9%,2)+ROUND(((2800-$AI75)/$AH75)*$AJ75,2))*'umowa o pracę'!$E$8,2),0)))),0))))&gt;$J75,$J75,IF(IF(AND($AG75=1,$I75&gt;0),ROUND(IF($AH75+$AI75&gt;=2800,2800*'umowa o pracę'!$E$8,($AH75+$AI75)*'umowa o pracę'!$E$8),2)+IF($AI75=0,ROUND(IF($AH75&gt;2800,ROUND($AK75/$AH75*2800,2),$AK75)*'umowa o pracę'!$E$8,2),ROUND(IF($AH75&gt;2800,ROUND($AK75/$AH75*2800,2),$AK75)*'umowa o pracę'!$E$8,2)),ROUND(IF($AH75+$AI75&gt;=2800,2800*'umowa o pracę'!$E$8,($AH75+$AI75)*'umowa o pracę'!$E$8),2)-IF($AI75=0,ROUND(ROUND(IF($AH75&gt;2800,ROUND($AJ75/$AH75*2800,2),$AJ75),2)*'umowa o pracę'!$E$8,2),IF($AI75&gt;0,IF($AH75+$AI75&lt;2800,ROUND(ROUND($AJ75+ROUND($AI75*9%,2),2)*'umowa o pracę'!$E$8,2),IF(AND($AH75+$AI75&gt;=2800,$AI75&lt;2800,$AH75&lt;2800),ROUND((ROUND(((2800-$AI75)/$AH75)*$AJ75,2)+ROUND($AI75*9%,2))*'umowa o pracę'!$E$8,2),IF(AND($AH75+$AI75&gt;=2800,$AI75&gt;=2800),ROUND((ROUND(2800*9%,2))*'umowa o pracę'!$E$8,2),IF(AND($AH75+$AI75&gt;=2800,$AH75&gt;=2800,$AI75&lt;2800),ROUND((ROUND($AI75*9%,2)+ROUND(((2800-$AI75)/$AH75)*$AJ75,2))*'umowa o pracę'!$E$8,2),0)))),0)))&gt;$J75,$J75,IF(AND($AG75=1,$I75&gt;0),ROUND(IF($AH75+$AI75&gt;=2800,2800*'umowa o pracę'!$E$8,($AH75+$AI75)*'umowa o pracę'!$E$8),2)+IF($AI75=0,ROUND(IF($AH75&gt;2800,ROUND($AK75/$AH75*2800,2),$AK75)*'umowa o pracę'!$E$8,2),ROUND(IF($AH75&gt;2800,ROUND($AK75/$AH75*2800,2),$AK75)*'umowa o pracę'!$E$8,2)),ROUND(IF($AH75+$AI75&gt;=2800,2800*'umowa o pracę'!$E$8,($AH75+$AI75)*'umowa o pracę'!$E$8),2)-IF(AND($AI75=0,I75&gt;0),ROUND(ROUND(IF($AH75&gt;2800,ROUND($AJ75/$AH75*2800,2),$AJ75),2)*'umowa o pracę'!$E$8,2),IF($AI75&gt;0,IF($AH75+$AI75&lt;2800,ROUND(ROUND($AJ75+ROUND($AI75*9%,2),2)*'umowa o pracę'!$E$8,2),IF(AND($AH75+$AI75&gt;=2800,$AI75&lt;2800,$AH75&lt;2800),ROUND((ROUND(((2800-$AI75)/$AH75)*$AJ75,2)+ROUND($AI75*9%,2))*'umowa o pracę'!$E$8,2),IF(AND($AH75+$AI75&gt;=2800,$AI75&gt;=2800),ROUND((ROUND(2800*9%,2))*'umowa o pracę'!$E$8,2),IF(AND($AH75+$AI75&gt;=2800,$AH75&gt;=2800,$AI75&lt;2800),ROUND((ROUND($AI75*9%,2)+ROUND(((2800-$AI75)/$AH75)*$AJ75,2))*'umowa o pracę'!$E$8,2),0)))),0)))))</f>
        <v>0</v>
      </c>
      <c r="AO75" s="32">
        <f>IF('umowa o pracę'!$E$7=2020,IF(IF($AG75=1,IF($AI75=0,ROUND(IF($AH75&gt;2600,ROUND($AJ75/$AH75*2600,2),$AJ75)*'umowa o pracę'!$E$8,2),IF($AH75+$AI75&lt;2600,ROUND(ROUND($AJ75+ROUND($AI75*9%,2),2)*'umowa o pracę'!$E$8,2),IF(AND($AH75+$AI75&gt;=2600,$AH75&lt;2600),ROUND((ROUND($AJ75+ROUND((2600-$AH75)*9%,2),2))*'umowa o pracę'!$E$8,2),IF(AND($AH75+$AI75&gt;=2600,$AH75&gt;=2600),ROUND(ROUND($AJ75/$AH75*2600,2)*'umowa o pracę'!$E$8,2),0)))),0)&gt;$H75,$H75,IF($AG75=1,IF($AI75=0,ROUND(IF($AH75&gt;2600,ROUND($AJ75/$AH75*2600,2),$AJ75)*'umowa o pracę'!$E$8,2),IF($AH75+$AI75&lt;2600,ROUND(ROUND($AJ75+ROUND($AI75*9%,2),2)*'umowa o pracę'!$E$8,2),IF(AND($AH75+$AI75&gt;=2600,$AH75&lt;2600),ROUND((ROUND($AJ75+ROUND((2600-$AH75)*9%,2),2))*'umowa o pracę'!$E$8,2),IF(AND($AH75+$AI75&gt;=2600,$AH75&gt;=2600),ROUND(ROUND($AJ75/$AH75*2600,2)*'umowa o pracę'!$E$8,2),0)))),0)),IF('umowa o pracę'!$E$7=2021,IF(IF($AG75=1,IF($AI75=0,ROUND(IF($AH75&gt;2800,ROUND($AJ75/$AH75*2800,2),$AJ75)*'umowa o pracę'!$E$8,2),IF($AH75+$AI75&lt;2800,ROUND(ROUND($AJ75+ROUND($AI75*9%,2),2)*'umowa o pracę'!$E$8,2),IF(AND($AH75+$AI75&gt;=2800,$AH75&lt;2800),ROUND((ROUND($AJ75+ROUND((2800-$AH75)*9%,2),2))*'umowa o pracę'!$E$8,2),IF(AND($AH75+$AI75&gt;=2800,$AH75&gt;=2800),ROUND(ROUND($AJ75/$AH75*2800,2)*'umowa o pracę'!$E$8,2),0)))),0)&gt;$H75,$H75,IF($AG75=1,IF($AI75=0,ROUND(IF($AH75&gt;2800,ROUND($AJ75/$AH75*2800,2),$AJ75)*'umowa o pracę'!$E$8,2),IF($AH75+$AI75&lt;2800,ROUND(ROUND($AJ75+ROUND($AI75*9%,2),2)*'umowa o pracę'!$E$8,2),IF(AND($AH75+$AI75&gt;=2800,$AH75&lt;2800),ROUND((ROUND($AJ75+ROUND((2800-$AH75)*9%,2),2))*'umowa o pracę'!$E$8,2),IF(AND($AH75+$AI75&gt;=2800,$AH75&gt;=2800),ROUND(ROUND($AJ75/$AH75*2800,2)*'umowa o pracę'!$E$8,2),0)))),0)),0))</f>
        <v>0</v>
      </c>
      <c r="AP75" s="32">
        <f>IF('umowa o pracę'!$E$7=2020,IF(IF($AG75=1,IF($AI75=0,ROUND(IF($AH75&gt;2600,ROUND($AK75/$AH75*2600,2),$AK75)*'umowa o pracę'!$E$8,2),ROUND(IF($AH75&gt;2600,ROUND($AK75/$AH75*2600,2),$AK75)*'umowa o pracę'!$E$8,2)),0)&gt;$I75,$I75,IF($AG75=1,IF($AI75=0,ROUND(IF($AH75&gt;2600,ROUND($AK75/$AH75*2600,2),$AK75)*'umowa o pracę'!$E$8,2),ROUND(IF($AH75&gt;2600,ROUND($AK75/$AH75*2600,2),$AK75)*'umowa o pracę'!$E$8,2)),0)),IF('umowa o pracę'!$E$7=2021,IF(IF($AG75=1,IF($AI75=0,ROUND(IF($AH75&gt;2800,ROUND($AK75/$AH75*2800,2),$AK75)*'umowa o pracę'!$E$8,2),ROUND(IF($AH75&gt;2800,ROUND($AK75/$AH75*2800,2),$AK75)*'umowa o pracę'!$E$8,2)),0)&gt;$I75,$I75,IF($AG75=1,IF($AI75=0,ROUND(IF($AH75&gt;2800,ROUND($AK75/$AH75*2800,2),$AK75)*'umowa o pracę'!$E$8,2),ROUND(IF($AH75&gt;2800,ROUND($AK75/$AH75*2800,2),$AK75)*'umowa o pracę'!$E$8,2)),0)),0))</f>
        <v>0</v>
      </c>
      <c r="AQ75" s="56">
        <f>IF('umowa o pracę'!$E$7=2020,$AM75,IF('umowa o pracę'!$E$7=2021,$AN75,0))</f>
        <v>0</v>
      </c>
      <c r="AR75" s="33">
        <f>IF('umowa o pracę'!$E$7=0,0,U75+AF75+AQ75)</f>
        <v>0</v>
      </c>
      <c r="AS75" s="19"/>
      <c r="AT75" s="19"/>
      <c r="AU75" s="19"/>
      <c r="AV75" s="19"/>
      <c r="AW75" s="19"/>
      <c r="AX75" s="19">
        <f t="shared" si="2"/>
        <v>10</v>
      </c>
      <c r="AY75" s="19"/>
      <c r="AZ75" s="234">
        <f t="shared" si="3"/>
        <v>0</v>
      </c>
      <c r="BA75" s="234">
        <f t="shared" si="4"/>
        <v>0</v>
      </c>
      <c r="BB75" s="234">
        <f t="shared" si="5"/>
        <v>0</v>
      </c>
      <c r="BC75" s="234">
        <f t="shared" si="6"/>
        <v>0</v>
      </c>
      <c r="BD75" s="234">
        <f t="shared" si="7"/>
        <v>0</v>
      </c>
      <c r="BE75" s="234">
        <f t="shared" si="8"/>
        <v>0</v>
      </c>
      <c r="BF75" s="234">
        <f t="shared" si="9"/>
        <v>0</v>
      </c>
      <c r="BG75" s="234">
        <f t="shared" si="10"/>
        <v>0</v>
      </c>
      <c r="BH75" s="234">
        <f t="shared" si="11"/>
        <v>0</v>
      </c>
      <c r="BI75" s="238">
        <f t="shared" si="12"/>
        <v>0</v>
      </c>
      <c r="BJ75" s="236"/>
      <c r="BK75" s="236"/>
      <c r="BL75" s="237"/>
    </row>
    <row r="76" spans="1:64" ht="15.75" customHeight="1" x14ac:dyDescent="0.25">
      <c r="A76" s="129">
        <v>65</v>
      </c>
      <c r="B76" s="57"/>
      <c r="C76" s="57"/>
      <c r="D76" s="36"/>
      <c r="E76" s="36"/>
      <c r="F76" s="242"/>
      <c r="G76" s="37">
        <v>1</v>
      </c>
      <c r="H76" s="58">
        <v>0</v>
      </c>
      <c r="I76" s="59">
        <v>0</v>
      </c>
      <c r="J76" s="60">
        <v>0</v>
      </c>
      <c r="K76" s="52">
        <v>1</v>
      </c>
      <c r="L76" s="39">
        <v>0</v>
      </c>
      <c r="M76" s="39">
        <v>0</v>
      </c>
      <c r="N76" s="39">
        <v>0</v>
      </c>
      <c r="O76" s="39">
        <v>0</v>
      </c>
      <c r="P76" s="35">
        <f>IF('umowa o pracę'!$E$7=2020,ROUND(IF($L76&gt;=2600,2600*'umowa o pracę'!$E$8,$L76*'umowa o pracę'!$E$8),2),IF('umowa o pracę'!$E$7=2021,ROUND(IF($L76&gt;=2800,2800*'umowa o pracę'!$E$8,$L76*'umowa o pracę'!$E$8),2),0))</f>
        <v>0</v>
      </c>
      <c r="Q76" s="252">
        <f>IF(IF(IF(AND($K76=1,$I76&gt;0),ROUND(IF($L76+$M76&gt;=2600,2600*'umowa o pracę'!$E$8,($L76+$M76)*'umowa o pracę'!$E$8),2)+IF($M76=0,ROUND(IF($L76&gt;2600,ROUND($O76/$L76*2600,2),$O76)*'umowa o pracę'!$E$8,2),ROUND(IF($L76&gt;2600,ROUND($O76/$L76*2600,2),$O76)*'umowa o pracę'!$E$8,2)),ROUND(IF($L76+$M76&gt;=2600,2600*'umowa o pracę'!$E$8,($L76+$M76)*'umowa o pracę'!$E$8),2)-IF($M76=0,ROUND(ROUND(IF($L76&gt;2600,ROUND($N76/$L76*2600,2),$N76),2)*'umowa o pracę'!$E$8,2),IF($M76&gt;0,IF($L76+$M76&lt;2600,ROUND(ROUND($N76+ROUND($M76*9%,2),2)*'umowa o pracę'!$E$8,2),IF(AND($L76+$M76&gt;=2600,$M76&lt;2600,$L76&lt;2600),ROUND((ROUND(((2600-$M76)/$L76)*$N76,2)+ROUND($M76*9%,2))*'umowa o pracę'!$E$8,2),IF(AND($L76+$M76&gt;=2600,$M76&gt;=2600),ROUND((ROUND(2600*9%,2))*'umowa o pracę'!$E$8,2),IF(AND($L76+$M76&gt;=2600,$L76&gt;=2600,$M76&lt;2600),ROUND((ROUND($M76*9%,2)+ROUND(((2600-$M76)/$L76)*$N76,2))*'umowa o pracę'!$E$8,2),0)))),0)))&gt;$J76,$J76,IF(AND($K76=1,$I76&gt;0),ROUND(IF($L76+$M76&gt;=2600,2600*'umowa o pracę'!$E$8,($L76+$M76)*'umowa o pracę'!$E$8),2)+IF($M76=0,ROUND(IF($L76&gt;2600,ROUND($O76/$L76*2600,2),$O76)*'umowa o pracę'!$E$8,2),ROUND(IF($L76&gt;2600,ROUND($O76/$L76*2600,2),$O76)*'umowa o pracę'!$E$8,2)),ROUND(IF($L76+$M76&gt;=2600,2600*'umowa o pracę'!$E$8,($L76+$M76)*'umowa o pracę'!$E$8),2)-IF($M76=0,ROUND(ROUND(IF($L76&gt;2600,ROUND($N76/$L76*2600,2),$N76),2)*'umowa o pracę'!$E$8,2),IF($M76&gt;0,IF($L76+$M76&lt;2600,ROUND(ROUND($N76+ROUND($M76*9%,2),2)*'umowa o pracę'!$E$8,2),IF(AND($L76+$M76&gt;=2600,$M76&lt;2600,$L76&lt;2600),ROUND((ROUND(((2600-$M76)/$L76)*$N76,2)+ROUND($M76*9%,2))*'umowa o pracę'!$E$8,2),IF(AND($L76+$M76&gt;=2600,$M76&gt;=2600),ROUND((ROUND(2600*9%,2))*'umowa o pracę'!$E$8,2),IF(AND($L76+$M76&gt;=2600,$L76&gt;=2600,$M76&lt;2600),ROUND((ROUND($M76*9%,2)+ROUND(((2600-$M76)/$L76)*$N76,2))*'umowa o pracę'!$E$8,2),0)))),0))))&gt;$J76,$J76,IF(IF(AND($K76=1,$I76&gt;0),ROUND(IF($L76+$M76&gt;=2600,2600*'umowa o pracę'!$E$8,($L76+$M76)*'umowa o pracę'!$E$8),2)+IF($M76=0,ROUND(IF($L76&gt;2600,ROUND($O76/$L76*2600,2),$O76)*'umowa o pracę'!$E$8,2),ROUND(IF($L76&gt;2600,ROUND($O76/$L76*2600,2),$O76)*'umowa o pracę'!$E$8,2)),ROUND(IF($L76+$M76&gt;=2600,2600*'umowa o pracę'!$E$8,($L76+$M76)*'umowa o pracę'!$E$8),2)-IF($M76=0,ROUND(ROUND(IF($L76&gt;2600,ROUND($N76/$L76*2600,2),$N76),2)*'umowa o pracę'!$E$8,2),IF($M76&gt;0,IF($L76+$M76&lt;2600,ROUND(ROUND($N76+ROUND($M76*9%,2),2)*'umowa o pracę'!$E$8,2),IF(AND($L76+$M76&gt;=2600,$M76&lt;2600,$L76&lt;2600),ROUND((ROUND(((2600-$M76)/$L76)*$N76,2)+ROUND($M76*9%,2))*'umowa o pracę'!$E$8,2),IF(AND($L76+$M76&gt;=2600,$M76&gt;=2600),ROUND((ROUND(2600*9%,2))*'umowa o pracę'!$E$8,2),IF(AND($L76+$M76&gt;=2600,$L76&gt;=2600,$M76&lt;2600),ROUND((ROUND($M76*9%,2)+ROUND(((2600-$M76)/$L76)*$N76,2))*'umowa o pracę'!$E$8,2),0)))),0)))&gt;$J76,$J76,IF(AND($K76=1,$I76&gt;0),ROUND(IF($L76+$M76&gt;=2600,2600*'umowa o pracę'!$E$8,($L76+$M76)*'umowa o pracę'!$E$8),2)+IF($M76=0,ROUND(IF($L76&gt;2600,ROUND($O76/$L76*2600,2),$O76)*'umowa o pracę'!$E$8,2),ROUND(IF($L76&gt;2600,ROUND($O76/$L76*2600,2),$O76)*'umowa o pracę'!$E$8,2)),ROUND(IF($L76+$M76&gt;=2600,2600*'umowa o pracę'!$E$8,($L76+$M76)*'umowa o pracę'!$E$8),2)-IF(AND($M76=0,I76&gt;0),ROUND(ROUND(IF($L76&gt;2600,ROUND($N76/$L76*2600,2),$N76),2)*'umowa o pracę'!$E$8,2),IF($M76&gt;0,IF($L76+$M76&lt;2600,ROUND(ROUND($N76+ROUND($M76*9%,2),2)*'umowa o pracę'!$E$8,2),IF(AND($L76+$M76&gt;=2600,$M76&lt;2600,$L76&lt;2600),ROUND((ROUND(((2600-$M76)/$L76)*$N76,2)+ROUND($M76*9%,2))*'umowa o pracę'!$E$8,2),IF(AND($L76+$M76&gt;=2600,$M76&gt;=2600),ROUND((ROUND(2600*9%,2))*'umowa o pracę'!$E$8,2),IF(AND($L76+$M76&gt;=2600,$L76&gt;=2600,$M76&lt;2600),ROUND((ROUND($M76*9%,2)+ROUND(((2600-$M76)/$L76)*$N76,2))*'umowa o pracę'!$E$8,2),0)))),0)))))</f>
        <v>0</v>
      </c>
      <c r="R76" s="252">
        <f>IF(IF(IF(AND($K76=1,$I76&gt;0),ROUND(IF($L76+$M76&gt;=2800,2800*'umowa o pracę'!$E$8,($L76+$M76)*'umowa o pracę'!$E$8),2)+IF($M76=0,ROUND(IF($L76&gt;2800,ROUND($O76/$L76*2800,2),$O76)*'umowa o pracę'!$E$8,2),ROUND(IF($L76&gt;2800,ROUND($O76/$L76*2800,2),$O76)*'umowa o pracę'!$E$8,2)),ROUND(IF($L76+$M76&gt;=2800,2800*'umowa o pracę'!$E$8,($L76+$M76)*'umowa o pracę'!$E$8),2)-IF($M76=0,ROUND(ROUND(IF($L76&gt;2800,ROUND($N76/$L76*2800,2),$N76),2)*'umowa o pracę'!$E$8,2),IF($M76&gt;0,IF($L76+$M76&lt;2800,ROUND(ROUND($N76+ROUND($M76*9%,2),2)*'umowa o pracę'!$E$8,2),IF(AND($L76+$M76&gt;=2800,$M76&lt;2800,$L76&lt;2800),ROUND((ROUND(((2800-$M76)/$L76)*$N76,2)+ROUND($M76*9%,2))*'umowa o pracę'!$E$8,2),IF(AND($L76+$M76&gt;=2800,$M76&gt;=2800),ROUND((ROUND(2800*9%,2))*'umowa o pracę'!$E$8,2),IF(AND($L76+$M76&gt;=2800,$L76&gt;=2800,$M76&lt;2800),ROUND((ROUND($M76*9%,2)+ROUND(((2800-$M76)/$L76)*$N76,2))*'umowa o pracę'!$E$8,2),0)))),0)))&gt;$J76,$J76,IF(AND($K76=1,$I76&gt;0),ROUND(IF($L76+$M76&gt;=2800,2800*'umowa o pracę'!$E$8,($L76+$M76)*'umowa o pracę'!$E$8),2)+IF($M76=0,ROUND(IF($L76&gt;2800,ROUND($O76/$L76*2800,2),$O76)*'umowa o pracę'!$E$8,2),ROUND(IF($L76&gt;2800,ROUND($O76/$L76*2800,2),$O76)*'umowa o pracę'!$E$8,2)),ROUND(IF($L76+$M76&gt;=2800,2800*'umowa o pracę'!$E$8,($L76+$M76)*'umowa o pracę'!$E$8),2)-IF($M76=0,ROUND(ROUND(IF($L76&gt;2800,ROUND($N76/$L76*2800,2),$N76),2)*'umowa o pracę'!$E$8,2),IF($M76&gt;0,IF($L76+$M76&lt;2800,ROUND(ROUND($N76+ROUND($M76*9%,2),2)*'umowa o pracę'!$E$8,2),IF(AND($L76+$M76&gt;=2800,$M76&lt;2800,$L76&lt;2800),ROUND((ROUND(((2800-$M76)/$L76)*$N76,2)+ROUND($M76*9%,2))*'umowa o pracę'!$E$8,2),IF(AND($L76+$M76&gt;=2800,$M76&gt;=2800),ROUND((ROUND(2800*9%,2))*'umowa o pracę'!$E$8,2),IF(AND($L76+$M76&gt;=2800,$L76&gt;=2800,$M76&lt;2800),ROUND((ROUND($M76*9%,2)+ROUND(((2800-$M76)/$L76)*$N76,2))*'umowa o pracę'!$E$8,2),0)))),0))))&gt;$J76,$J76,IF(IF(AND($K76=1,$I76&gt;0),ROUND(IF($L76+$M76&gt;=2800,2800*'umowa o pracę'!$E$8,($L76+$M76)*'umowa o pracę'!$E$8),2)+IF($M76=0,ROUND(IF($L76&gt;2800,ROUND($O76/$L76*2800,2),$O76)*'umowa o pracę'!$E$8,2),ROUND(IF($L76&gt;2800,ROUND($O76/$L76*2800,2),$O76)*'umowa o pracę'!$E$8,2)),ROUND(IF($L76+$M76&gt;=2800,2800*'umowa o pracę'!$E$8,($L76+$M76)*'umowa o pracę'!$E$8),2)-IF($M76=0,ROUND(ROUND(IF($L76&gt;2800,ROUND($N76/$L76*2800,2),$N76),2)*'umowa o pracę'!$E$8,2),IF($M76&gt;0,IF($L76+$M76&lt;2800,ROUND(ROUND($N76+ROUND($M76*9%,2),2)*'umowa o pracę'!$E$8,2),IF(AND($L76+$M76&gt;=2800,$M76&lt;2800,$L76&lt;2800),ROUND((ROUND(((2800-$M76)/$L76)*$N76,2)+ROUND($M76*9%,2))*'umowa o pracę'!$E$8,2),IF(AND($L76+$M76&gt;=2800,$M76&gt;=2800),ROUND((ROUND(2800*9%,2))*'umowa o pracę'!$E$8,2),IF(AND($L76+$M76&gt;=2800,$L76&gt;=2800,$M76&lt;2800),ROUND((ROUND($M76*9%,2)+ROUND(((2800-$M76)/$L76)*$N76,2))*'umowa o pracę'!$E$8,2),0)))),0)))&gt;$J76,$J76,IF(AND($K76=1,$I76&gt;0),ROUND(IF($L76+$M76&gt;=2800,2800*'umowa o pracę'!$E$8,($L76+$M76)*'umowa o pracę'!$E$8),2)+IF($M76=0,ROUND(IF($L76&gt;2800,ROUND($O76/$L76*2800,2),$O76)*'umowa o pracę'!$E$8,2),ROUND(IF($L76&gt;2800,ROUND($O76/$L76*2800,2),$O76)*'umowa o pracę'!$E$8,2)),ROUND(IF($L76+$M76&gt;=2800,2800*'umowa o pracę'!$E$8,($L76+$M76)*'umowa o pracę'!$E$8),2)-IF(AND($M76=0,I76&gt;0),ROUND(ROUND(IF($L76&gt;2800,ROUND($N76/$L76*2800,2),$N76),2)*'umowa o pracę'!$E$8,2),IF($M76&gt;0,IF($L76+$M76&lt;2800,ROUND(ROUND($N76+ROUND($M76*9%,2),2)*'umowa o pracę'!$E$8,2),IF(AND($L76+$M76&gt;=2800,$M76&lt;2800,$L76&lt;2800),ROUND((ROUND(((2800-$M76)/$L76)*$N76,2)+ROUND($M76*9%,2))*'umowa o pracę'!$E$8,2),IF(AND($L76+$M76&gt;=2800,$M76&gt;=2800),ROUND((ROUND(2800*9%,2))*'umowa o pracę'!$E$8,2),IF(AND($L76+$M76&gt;=2800,$L76&gt;=2800,$M76&lt;2800),ROUND((ROUND($M76*9%,2)+ROUND(((2800-$M76)/$L76)*$N76,2))*'umowa o pracę'!$E$8,2),0)))),0)))))</f>
        <v>0</v>
      </c>
      <c r="S76" s="32">
        <f>IF('umowa o pracę'!$E$7=2020,IF(IF($K76=1,IF($M76=0,ROUND(IF($L76&gt;2600,ROUND($N76/$L76*2600,2),$N76)*'umowa o pracę'!$E$8,2),IF($L76+$M76&lt;2600,ROUND(ROUND($N76+ROUND($M76*9%,2),2)*'umowa o pracę'!$E$8,2),IF(AND($L76+$M76&gt;=2600,$L76&lt;2600),ROUND((ROUND($N76+ROUND((2600-$L76)*9%,2),2))*'umowa o pracę'!$E$8,2),IF(AND($L76+$M76&gt;=2600,$L76&gt;=2600),ROUND(ROUND($N76/$L76*2600,2)*'umowa o pracę'!$E$8,2),0)))),0)&gt;$H76,$H76,IF($K76=1,IF($M76=0,ROUND(IF($L76&gt;2600,ROUND($N76/$L76*2600,2),$N76)*'umowa o pracę'!$E$8,2),IF($L76+$M76&lt;2600,ROUND(ROUND($N76+ROUND($M76*9%,2),2)*'umowa o pracę'!$E$8,2),IF(AND($L76+$M76&gt;=2600,$L76&lt;2600),ROUND((ROUND($N76+ROUND((2600-$L76)*9%,2),2))*'umowa o pracę'!$E$8,2),IF(AND($L76+$M76&gt;=2600,$L76&gt;=2600),ROUND(ROUND($N76/$L76*2600,2)*'umowa o pracę'!$E$8,2),0)))),0)),IF('umowa o pracę'!$E$7=2021,IF(IF($K76=1,IF($M76=0,ROUND(IF($L76&gt;2800,ROUND($N76/$L76*2800,2),$N76)*'umowa o pracę'!$E$8,2),IF($L76+$M76&lt;2800,ROUND(ROUND($N76+ROUND($M76*9%,2),2)*'umowa o pracę'!$E$8,2),IF(AND($L76+$M76&gt;=2800,$L76&lt;2800),ROUND((ROUND($N76+ROUND((2800-$L76)*9%,2),2))*'umowa o pracę'!$E$8,2),IF(AND($L76+$M76&gt;=2800,$L76&gt;=2800),ROUND(ROUND($N76/$L76*2800,2)*'umowa o pracę'!$E$8,2),0)))),0)&gt;$H76,$H76,IF($K76=1,IF($M76=0,ROUND(IF($L76&gt;2800,ROUND($N76/$L76*2800,2),$N76)*'umowa o pracę'!$E$8,2),IF($L76+$M76&lt;2800,ROUND(ROUND($N76+ROUND($M76*9%,2),2)*'umowa o pracę'!$E$8,2),IF(AND($L76+$M76&gt;=2800,$L76&lt;2800),ROUND((ROUND($N76+ROUND((2800-$L76)*9%,2),2))*'umowa o pracę'!$E$8,2),IF(AND($L76+$M76&gt;=2800,$L76&gt;=2800),ROUND(ROUND($N76/$L76*2800,2)*'umowa o pracę'!$E$8,2),0)))),0)),0))</f>
        <v>0</v>
      </c>
      <c r="T76" s="32">
        <f>IF('umowa o pracę'!$E$7=2020,IF(IF($K76=1,IF($M76=0,ROUND(IF($L76&gt;2600,ROUND($O76/$L76*2600,2),$O76)*'umowa o pracę'!$E$8,2),ROUND(IF($L76&gt;2600,ROUND($O76/$L76*2600,2),$O76)*'umowa o pracę'!$E$8,2)),0)&gt;$I76,$I76,IF($K76=1,IF($M76=0,ROUND(IF($L76&gt;2600,ROUND($O76/$L76*2600,2),$O76)*'umowa o pracę'!$E$8,2),ROUND(IF($L76&gt;2600,ROUND($O76/$L76*2600,2),$O76)*'umowa o pracę'!$E$8,2)),0)),IF('umowa o pracę'!$E$7=2021,IF(IF($K76=1,IF($M76=0,ROUND(IF($L76&gt;2800,ROUND($O76/$L76*2800,2),$O76)*'umowa o pracę'!$E$8,2),ROUND(IF($L76&gt;2800,ROUND($O76/$L76*2800,2),$O76)*'umowa o pracę'!$E$8,2)),0)&gt;$I76,$I76,IF($K76=1,IF($M76=0,ROUND(IF($L76&gt;2800,ROUND($O76/$L76*2800,2),$O76)*'umowa o pracę'!$E$8,2),ROUND(IF($L76&gt;2800,ROUND($O76/$L76*2800,2),$O76)*'umowa o pracę'!$E$8,2)),0)),0))</f>
        <v>0</v>
      </c>
      <c r="U76" s="51">
        <f>IF('umowa o pracę'!$E$7=2020,$Q76,IF('umowa o pracę'!$E$7=2021,$R76,0))</f>
        <v>0</v>
      </c>
      <c r="V76" s="53">
        <f t="shared" si="0"/>
        <v>1</v>
      </c>
      <c r="W76" s="54">
        <f>IF('umowa o pracę'!$E$6&lt;2,0,$L76)</f>
        <v>0</v>
      </c>
      <c r="X76" s="54">
        <f>IF('umowa o pracę'!$E$6&lt;2,0,$M76)</f>
        <v>0</v>
      </c>
      <c r="Y76" s="55">
        <f>IF('umowa o pracę'!$E$6&lt;2,0,$N76)</f>
        <v>0</v>
      </c>
      <c r="Z76" s="55">
        <f>IF('umowa o pracę'!$E$6&lt;2,0,$O76)</f>
        <v>0</v>
      </c>
      <c r="AA76" s="32">
        <f>IF('umowa o pracę'!$E$7=2020,ROUND(IF($W76&gt;=2600,2600*'umowa o pracę'!$E$8,$W76*'umowa o pracę'!$E$8),2),IF('umowa o pracę'!$E$7=2021,ROUND(IF($W76&gt;=2800,2800*'umowa o pracę'!$E$8,$W76*'umowa o pracę'!$E$8),2),0))</f>
        <v>0</v>
      </c>
      <c r="AB76" s="32">
        <f>IF(IF(IF(AND($V76=1,$I76&gt;0),ROUND(IF($W76+$X76&gt;=2600,2600*'umowa o pracę'!$E$8,($W76+$X76)*'umowa o pracę'!$E$8),2)+IF($X76=0,ROUND(IF($W76&gt;2600,ROUND($Z76/$W76*2600,2),$Z76)*'umowa o pracę'!$E$8,2),ROUND(IF($W76&gt;2600,ROUND($Z76/$W76*2600,2),$Z76)*'umowa o pracę'!$E$8,2)),ROUND(IF($W76+$X76&gt;=2600,2600*'umowa o pracę'!$E$8,($W76+$X76)*'umowa o pracę'!$E$8),2)-IF($X76=0,ROUND(ROUND(IF($W76&gt;2600,ROUND($Y76/$W76*2600,2),$Y76),2)*'umowa o pracę'!$E$8,2),IF($X76&gt;0,IF($W76+$X76&lt;2600,ROUND(ROUND($Y76+ROUND($X76*9%,2),2)*'umowa o pracę'!$E$8,2),IF(AND($W76+$X76&gt;=2600,$X76&lt;2600,$W76&lt;2600),ROUND((ROUND(((2600-$X76)/$W76)*$Y76,2)+ROUND($X76*9%,2))*'umowa o pracę'!$E$8,2),IF(AND($W76+$X76&gt;=2600,$X76&gt;=2600),ROUND((ROUND(2600*9%,2))*'umowa o pracę'!$E$8,2),IF(AND($W76+$X76&gt;=2600,$W76&gt;=2600,$X76&lt;2600),ROUND((ROUND($X76*9%,2)+ROUND(((2600-$X76)/$W76)*$Y76,2))*'umowa o pracę'!$E$8,2),0)))),0)))&gt;$J76,$J76,IF(AND($V76=1,$I76&gt;0),ROUND(IF($W76+$X76&gt;=2600,2600*'umowa o pracę'!$E$8,($W76+$X76)*'umowa o pracę'!$E$8),2)+IF($X76=0,ROUND(IF($W76&gt;2600,ROUND($Z76/$W76*2600,2),$Z76)*'umowa o pracę'!$E$8,2),ROUND(IF($W76&gt;2600,ROUND($Z76/$W76*2600,2),$Z76)*'umowa o pracę'!$E$8,2)),ROUND(IF($W76+$X76&gt;=2600,2600*'umowa o pracę'!$E$8,($W76+$X76)*'umowa o pracę'!$E$8),2)-IF($X76=0,ROUND(ROUND(IF($W76&gt;2600,ROUND($Y76/$W76*2600,2),$Y76),2)*'umowa o pracę'!$E$8,2),IF($X76&gt;0,IF($W76+$X76&lt;2600,ROUND(ROUND($Y76+ROUND($X76*9%,2),2)*'umowa o pracę'!$E$8,2),IF(AND($W76+$X76&gt;=2600,$X76&lt;2600,$W76&lt;2600),ROUND((ROUND(((2600-$X76)/$W76)*$Y76,2)+ROUND($X76*9%,2))*'umowa o pracę'!$E$8,2),IF(AND($W76+$X76&gt;=2600,$X76&gt;=2600),ROUND((ROUND(2600*9%,2))*'umowa o pracę'!$E$8,2),IF(AND($W76+$X76&gt;=2600,$W76&gt;=2600,$X76&lt;2600),ROUND((ROUND($X76*9%,2)+ROUND(((2600-$X76)/$W76)*$Y76,2))*'umowa o pracę'!$E$8,2),0)))),0))))&gt;$J76,$J76,IF(IF(AND($V76=1,$I76&gt;0),ROUND(IF($W76+$X76&gt;=2600,2600*'umowa o pracę'!$E$8,($W76+$X76)*'umowa o pracę'!$E$8),2)+IF($X76=0,ROUND(IF($W76&gt;2600,ROUND($Z76/$W76*2600,2),$Z76)*'umowa o pracę'!$E$8,2),ROUND(IF($W76&gt;2600,ROUND($Z76/$W76*2600,2),$Z76)*'umowa o pracę'!$E$8,2)),ROUND(IF($W76+$X76&gt;=2600,2600*'umowa o pracę'!$E$8,($W76+$X76)*'umowa o pracę'!$E$8),2)-IF($X76=0,ROUND(ROUND(IF($W76&gt;2600,ROUND($Y76/$W76*2600,2),$Y76),2)*'umowa o pracę'!$E$8,2),IF($X76&gt;0,IF($W76+$X76&lt;2600,ROUND(ROUND($Y76+ROUND($X76*9%,2),2)*'umowa o pracę'!$E$8,2),IF(AND($W76+$X76&gt;=2600,$X76&lt;2600,$W76&lt;2600),ROUND((ROUND(((2600-$X76)/$W76)*$Y76,2)+ROUND($X76*9%,2))*'umowa o pracę'!$E$8,2),IF(AND($W76+$X76&gt;=2600,$X76&gt;=2600),ROUND((ROUND(2600*9%,2))*'umowa o pracę'!$E$8,2),IF(AND($W76+$X76&gt;=2600,$W76&gt;=2600,$X76&lt;2600),ROUND((ROUND($X76*9%,2)+ROUND(((2600-$X76)/$W76)*$Y76,2))*'umowa o pracę'!$E$8,2),0)))),0)))&gt;$J76,$J76,IF(AND($V76=1,$I76&gt;0),ROUND(IF($W76+$X76&gt;=2600,2600*'umowa o pracę'!$E$8,($W76+$X76)*'umowa o pracę'!$E$8),2)+IF($X76=0,ROUND(IF($W76&gt;2600,ROUND($Z76/$W76*2600,2),$Z76)*'umowa o pracę'!$E$8,2),ROUND(IF($W76&gt;2600,ROUND($Z76/$W76*2600,2),$Z76)*'umowa o pracę'!$E$8,2)),ROUND(IF($W76+$X76&gt;=2600,2600*'umowa o pracę'!$E$8,($W76+$X76)*'umowa o pracę'!$E$8),2)-IF(AND($X76=0,I76&gt;0),ROUND(ROUND(IF($W76&gt;2600,ROUND($Y76/$W76*2600,2),$Y76),2)*'umowa o pracę'!$E$8,2),IF($X76&gt;0,IF($W76+$X76&lt;2600,ROUND(ROUND($Y76+ROUND($X76*9%,2),2)*'umowa o pracę'!$E$8,2),IF(AND($W76+$X76&gt;=2600,$X76&lt;2600,$W76&lt;2600),ROUND((ROUND(((2600-$X76)/$W76)*$Y76,2)+ROUND($X76*9%,2))*'umowa o pracę'!$E$8,2),IF(AND($W76+$X76&gt;=2600,$X76&gt;=2600),ROUND((ROUND(2600*9%,2))*'umowa o pracę'!$E$8,2),IF(AND($W76+$X76&gt;=2600,$W76&gt;=2600,$X76&lt;2600),ROUND((ROUND($X76*9%,2)+ROUND(((2600-$X76)/$W76)*$Y76,2))*'umowa o pracę'!$E$8,2),0)))),0)))))</f>
        <v>0</v>
      </c>
      <c r="AC76" s="32">
        <f>IF(IF(IF(AND($V76=1,$I76&gt;0),ROUND(IF($W76+$X76&gt;=2800,2800*'umowa o pracę'!$E$8,($W76+$X76)*'umowa o pracę'!$E$8),2)+IF($X76=0,ROUND(IF($W76&gt;2800,ROUND($Z76/$W76*2800,2),$Z76)*'umowa o pracę'!$E$8,2),ROUND(IF($W76&gt;2800,ROUND($Z76/$W76*2800,2),$Z76)*'umowa o pracę'!$E$8,2)),ROUND(IF($W76+$X76&gt;=2800,2800*'umowa o pracę'!$E$8,($W76+$X76)*'umowa o pracę'!$E$8),2)-IF($X76=0,ROUND(ROUND(IF($W76&gt;2800,ROUND($Y76/$W76*2800,2),$Y76),2)*'umowa o pracę'!$E$8,2),IF($X76&gt;0,IF($W76+$X76&lt;2800,ROUND(ROUND($Y76+ROUND($X76*9%,2),2)*'umowa o pracę'!$E$8,2),IF(AND($W76+$X76&gt;=2800,$X76&lt;2800,$W76&lt;2800),ROUND((ROUND(((2800-$X76)/$W76)*$Y76,2)+ROUND($X76*9%,2))*'umowa o pracę'!$E$8,2),IF(AND($W76+$X76&gt;=2800,$X76&gt;=2800),ROUND((ROUND(2800*9%,2))*'umowa o pracę'!$E$8,2),IF(AND($W76+$X76&gt;=2800,$W76&gt;=2800,$X76&lt;2800),ROUND((ROUND($X76*9%,2)+ROUND(((2800-$X76)/$W76)*$Y76,2))*'umowa o pracę'!$E$8,2),0)))),0)))&gt;$J76,$J76,IF(AND($V76=1,$I76&gt;0),ROUND(IF($W76+$X76&gt;=2800,2800*'umowa o pracę'!$E$8,($W76+$X76)*'umowa o pracę'!$E$8),2)+IF($X76=0,ROUND(IF($W76&gt;2800,ROUND($Z76/$W76*2800,2),$Z76)*'umowa o pracę'!$E$8,2),ROUND(IF($W76&gt;2800,ROUND($Z76/$W76*2800,2),$Z76)*'umowa o pracę'!$E$8,2)),ROUND(IF($W76+$X76&gt;=2800,2800*'umowa o pracę'!$E$8,($W76+$X76)*'umowa o pracę'!$E$8),2)-IF($X76=0,ROUND(ROUND(IF($W76&gt;2800,ROUND($Y76/$W76*2800,2),$Y76),2)*'umowa o pracę'!$E$8,2),IF($X76&gt;0,IF($W76+$X76&lt;2800,ROUND(ROUND($Y76+ROUND($X76*9%,2),2)*'umowa o pracę'!$E$8,2),IF(AND($W76+$X76&gt;=2800,$X76&lt;2800,$W76&lt;2800),ROUND((ROUND(((2800-$X76)/$W76)*$Y76,2)+ROUND($X76*9%,2))*'umowa o pracę'!$E$8,2),IF(AND($W76+$X76&gt;=2800,$X76&gt;=2800),ROUND((ROUND(2800*9%,2))*'umowa o pracę'!$E$8,2),IF(AND($W76+$X76&gt;=2800,$W76&gt;=2800,$X76&lt;2800),ROUND((ROUND($X76*9%,2)+ROUND(((2800-$X76)/$W76)*$Y76,2))*'umowa o pracę'!$E$8,2),0)))),0))))&gt;$J76,$J76,IF(IF(AND($V76=1,$I76&gt;0),ROUND(IF($W76+$X76&gt;=2800,2800*'umowa o pracę'!$E$8,($W76+$X76)*'umowa o pracę'!$E$8),2)+IF($X76=0,ROUND(IF($W76&gt;2800,ROUND($Z76/$W76*2800,2),$Z76)*'umowa o pracę'!$E$8,2),ROUND(IF($W76&gt;2800,ROUND($Z76/$W76*2800,2),$Z76)*'umowa o pracę'!$E$8,2)),ROUND(IF($W76+$X76&gt;=2800,2800*'umowa o pracę'!$E$8,($W76+$X76)*'umowa o pracę'!$E$8),2)-IF($X76=0,ROUND(ROUND(IF($W76&gt;2800,ROUND($Y76/$W76*2800,2),$Y76),2)*'umowa o pracę'!$E$8,2),IF($X76&gt;0,IF($W76+$X76&lt;2800,ROUND(ROUND($Y76+ROUND($X76*9%,2),2)*'umowa o pracę'!$E$8,2),IF(AND($W76+$X76&gt;=2800,$X76&lt;2800,$W76&lt;2800),ROUND((ROUND(((2800-$X76)/$W76)*$Y76,2)+ROUND($X76*9%,2))*'umowa o pracę'!$E$8,2),IF(AND($W76+$X76&gt;=2800,$X76&gt;=2800),ROUND((ROUND(2800*9%,2))*'umowa o pracę'!$E$8,2),IF(AND($W76+$X76&gt;=2800,$W76&gt;=2800,$X76&lt;2800),ROUND((ROUND($X76*9%,2)+ROUND(((2800-$X76)/$W76)*$Y76,2))*'umowa o pracę'!$E$8,2),0)))),0)))&gt;$J76,$J76,IF(AND($V76=1,$I76&gt;0),ROUND(IF($W76+$X76&gt;=2800,2800*'umowa o pracę'!$E$8,($W76+$X76)*'umowa o pracę'!$E$8),2)+IF($X76=0,ROUND(IF($W76&gt;2800,ROUND($Z76/$W76*2800,2),$Z76)*'umowa o pracę'!$E$8,2),ROUND(IF($W76&gt;2800,ROUND($Z76/$W76*2800,2),$Z76)*'umowa o pracę'!$E$8,2)),ROUND(IF($W76+$X76&gt;=2800,2800*'umowa o pracę'!$E$8,($W76+$X76)*'umowa o pracę'!$E$8),2)-IF(AND($X76=0,I76&gt;0),ROUND(ROUND(IF($W76&gt;2800,ROUND($Y76/$W76*2800,2),$Y76),2)*'umowa o pracę'!$E$8,2),IF($X76&gt;0,IF($W76+$X76&lt;2800,ROUND(ROUND($Y76+ROUND($X76*9%,2),2)*'umowa o pracę'!$E$8,2),IF(AND($W76+$X76&gt;=2800,$X76&lt;2800,$W76&lt;2800),ROUND((ROUND(((2800-$X76)/$W76)*$Y76,2)+ROUND($X76*9%,2))*'umowa o pracę'!$E$8,2),IF(AND($W76+$X76&gt;=2800,$X76&gt;=2800),ROUND((ROUND(2800*9%,2))*'umowa o pracę'!$E$8,2),IF(AND($W76+$X76&gt;=2800,$W76&gt;=2800,$X76&lt;2800),ROUND((ROUND($X76*9%,2)+ROUND(((2800-$X76)/$W76)*$Y76,2))*'umowa o pracę'!$E$8,2),0)))),0)))))</f>
        <v>0</v>
      </c>
      <c r="AD76" s="32">
        <f>IF('umowa o pracę'!$E$7=2020,IF(IF($V76=1,IF($X76=0,ROUND(IF($W76&gt;2600,ROUND($Y76/$W76*2600,2),$Y76)*'umowa o pracę'!$E$8,2),IF($W76+$X76&lt;2600,ROUND(ROUND($Y76+ROUND($X76*9%,2),2)*'umowa o pracę'!$E$8,2),IF(AND($W76+$X76&gt;=2600,$W76&lt;2600),ROUND((ROUND($Y76+ROUND((2600-$W76)*9%,2),2))*'umowa o pracę'!$E$8,2),IF(AND($W76+$X76&gt;=2600,$W76&gt;=2600),ROUND(ROUND($Y76/$W76*2600,2)*'umowa o pracę'!$E$8,2),0)))),0)&gt;$H76,$H76,IF($V76=1,IF($X76=0,ROUND(IF($W76&gt;2600,ROUND($Y76/$W76*2600,2),$Y76)*'umowa o pracę'!$E$8,2),IF($W76+$X76&lt;2600,ROUND(ROUND($Y76+ROUND($X76*9%,2),2)*'umowa o pracę'!$E$8,2),IF(AND($W76+$X76&gt;=2600,$W76&lt;2600),ROUND((ROUND($Y76+ROUND((2600-$W76)*9%,2),2))*'umowa o pracę'!$E$8,2),IF(AND($W76+$X76&gt;=2600,$W76&gt;=2600),ROUND(ROUND($Y76/$W76*2600,2)*'umowa o pracę'!$E$8,2),0)))),0)),IF('umowa o pracę'!$E$7=2021,IF(IF($V76=1,IF($X76=0,ROUND(IF($W76&gt;2800,ROUND($Y76/$W76*2800,2),$Y76)*'umowa o pracę'!$E$8,2),IF($W76+$X76&lt;2800,ROUND(ROUND($Y76+ROUND($X76*9%,2),2)*'umowa o pracę'!$E$8,2),IF(AND($W76+$X76&gt;=2800,$W76&lt;2800),ROUND((ROUND($Y76+ROUND((2800-$W76)*9%,2),2))*'umowa o pracę'!$E$8,2),IF(AND($W76+$X76&gt;=2800,$W76&gt;=2800),ROUND(ROUND($Y76/$W76*2800,2)*'umowa o pracę'!$E$8,2),0)))),0)&gt;$H76,$H76,IF($V76=1,IF($X76=0,ROUND(IF($W76&gt;2800,ROUND($Y76/$W76*2800,2),$Y76)*'umowa o pracę'!$E$8,2),IF($W76+$X76&lt;2800,ROUND(ROUND($Y76+ROUND($X76*9%,2),2)*'umowa o pracę'!$E$8,2),IF(AND($W76+$X76&gt;=2800,$W76&lt;2800),ROUND((ROUND($Y76+ROUND((2800-$W76)*9%,2),2))*'umowa o pracę'!$E$8,2),IF(AND($W76+$X76&gt;=2800,$W76&gt;=2800),ROUND(ROUND($Y76/$W76*2800,2)*'umowa o pracę'!$E$8,2),0)))),0)),0))</f>
        <v>0</v>
      </c>
      <c r="AE76" s="32">
        <f>IF('umowa o pracę'!$E$7=2020,IF(IF($V76=1,IF($X76=0,ROUND(IF($W76&gt;2600,ROUND($Z76/$W76*2600,2),$Z76)*'umowa o pracę'!$E$8,2),ROUND(IF($W76&gt;2600,ROUND($Z76/$W76*2600,2),$Z76)*'umowa o pracę'!$E$8,2)),0)&gt;$I76,$I76,IF($V76=1,IF($X76=0,ROUND(IF($W76&gt;2600,ROUND($Z76/$W76*2600,2),$Z76)*'umowa o pracę'!$E$8,2),ROUND(IF($W76&gt;2600,ROUND($Z76/$W76*2600,2),$Z76)*'umowa o pracę'!$E$8,2)),0)),IF('umowa o pracę'!$E$7=2021,IF(IF($V76=1,IF($X76=0,ROUND(IF($W76&gt;2800,ROUND($Z76/$W76*2800,2),$Z76)*'umowa o pracę'!$E$8,2),ROUND(IF($W76&gt;2800,ROUND($Z76/$W76*2800,2),$Z76)*'umowa o pracę'!$E$8,2)),0)&gt;$I76,$I76,IF($V76=1,IF($X76=0,ROUND(IF($W76&gt;2800,ROUND($Z76/$W76*2800,2),$Z76)*'umowa o pracę'!$E$8,2),ROUND(IF($W76&gt;2800,ROUND($Z76/$W76*2800,2),$Z76)*'umowa o pracę'!$E$8,2)),0)),0))</f>
        <v>0</v>
      </c>
      <c r="AF76" s="56">
        <f>IF('umowa o pracę'!$E$7=2020,$AB76,IF('umowa o pracę'!$E$7=2021,$AC76,0))</f>
        <v>0</v>
      </c>
      <c r="AG76" s="53">
        <f t="shared" si="1"/>
        <v>1</v>
      </c>
      <c r="AH76" s="39">
        <f>IF('umowa o pracę'!$E$6&lt;3,0,$L76)</f>
        <v>0</v>
      </c>
      <c r="AI76" s="39">
        <f>IF('umowa o pracę'!$E$6&lt;3,0,$M76)</f>
        <v>0</v>
      </c>
      <c r="AJ76" s="55">
        <f>IF('umowa o pracę'!$E$6&lt;3,0,$N76)</f>
        <v>0</v>
      </c>
      <c r="AK76" s="55">
        <f>IF('umowa o pracę'!$E$6&lt;3,0,$O76)</f>
        <v>0</v>
      </c>
      <c r="AL76" s="32">
        <f>IF('umowa o pracę'!$E$7=2020,ROUND(IF($AH76&gt;=2600,2600*'umowa o pracę'!$E$8,$AH76*'umowa o pracę'!$E$8),2),IF('umowa o pracę'!$E$7=2021,ROUND(IF($AH76&gt;=2800,2800*'umowa o pracę'!$E$8,$AH76*'umowa o pracę'!$E$8),2),0))</f>
        <v>0</v>
      </c>
      <c r="AM76" s="32">
        <f>IF(IF(IF(AND($AG76=1,$I76&gt;0),ROUND(IF($AH76+$AI76&gt;=2600,2600*'umowa o pracę'!$E$8,($AH76+$AI76)*'umowa o pracę'!$E$8),2)+IF($AI76=0,ROUND(IF($AH76&gt;2600,ROUND($AK76/$AH76*2600,2),$AK76)*'umowa o pracę'!$E$8,2),ROUND(IF($AH76&gt;2600,ROUND($AK76/$AH76*2600,2),$AK76)*'umowa o pracę'!$E$8,2)),ROUND(IF($AH76+$AI76&gt;=2600,2600*'umowa o pracę'!$E$8,($AH76+$AI76)*'umowa o pracę'!$E$8),2)-IF($AI76=0,ROUND(ROUND(IF($AH76&gt;2600,ROUND($AJ76/$AH76*2600,2),$AJ76),2)*'umowa o pracę'!$E$8,2),IF($AI76&gt;0,IF($AH76+$AI76&lt;2600,ROUND(ROUND($AJ76+ROUND($AI76*9%,2),2)*'umowa o pracę'!$E$8,2),IF(AND($AH76+$AI76&gt;=2600,$AI76&lt;2600,$AH76&lt;2600),ROUND((ROUND(((2600-$AI76)/$AH76)*$AJ76,2)+ROUND($AI76*9%,2))*'umowa o pracę'!$E$8,2),IF(AND($AH76+$AI76&gt;=2600,$AI76&gt;=2600),ROUND((ROUND(2600*9%,2))*'umowa o pracę'!$E$8,2),IF(AND($AH76+$AI76&gt;=2600,$AH76&gt;=2600,$AI76&lt;2600),ROUND((ROUND($AI76*9%,2)+ROUND(((2600-$AI76)/$AH76)*$AJ76,2))*'umowa o pracę'!$E$8,2),0)))),0)))&gt;$J76,$J76,IF(AND($AG76=1,$I76&gt;0),ROUND(IF($AH76+$AI76&gt;=2600,2600*'umowa o pracę'!$E$8,($AH76+$AI76)*'umowa o pracę'!$E$8),2)+IF($AI76=0,ROUND(IF($AH76&gt;2600,ROUND($AK76/$AH76*2600,2),$AK76)*'umowa o pracę'!$E$8,2),ROUND(IF($AH76&gt;2600,ROUND($AK76/$AH76*2600,2),$AK76)*'umowa o pracę'!$E$8,2)),ROUND(IF($AH76+$AI76&gt;=2600,2600*'umowa o pracę'!$E$8,($AH76+$AI76)*'umowa o pracę'!$E$8),2)-IF($AI76=0,ROUND(ROUND(IF($AH76&gt;2600,ROUND($AJ76/$AH76*2600,2),$AJ76),2)*'umowa o pracę'!$E$8,2),IF($AI76&gt;0,IF($AH76+$AI76&lt;2600,ROUND(ROUND($AJ76+ROUND($AI76*9%,2),2)*'umowa o pracę'!$E$8,2),IF(AND($AH76+$AI76&gt;=2600,$AI76&lt;2600,$AH76&lt;2600),ROUND((ROUND(((2600-$AI76)/$AH76)*$AJ76,2)+ROUND($AI76*9%,2))*'umowa o pracę'!$E$8,2),IF(AND($AH76+$AI76&gt;=2600,$AI76&gt;=2600),ROUND((ROUND(2600*9%,2))*'umowa o pracę'!$E$8,2),IF(AND($AH76+$AI76&gt;=2600,$AH76&gt;=2600,$AI76&lt;2600),ROUND((ROUND($AI76*9%,2)+ROUND(((2600-$AI76)/$AH76)*$AJ76,2))*'umowa o pracę'!$E$8,2),0)))),0))))&gt;$J76,$J76,IF(IF(AND($AG76=1,$I76&gt;0),ROUND(IF($AH76+$AI76&gt;=2600,2600*'umowa o pracę'!$E$8,($AH76+$AI76)*'umowa o pracę'!$E$8),2)+IF($AI76=0,ROUND(IF($AH76&gt;2600,ROUND($AK76/$AH76*2600,2),$AK76)*'umowa o pracę'!$E$8,2),ROUND(IF($AH76&gt;2600,ROUND($AK76/$AH76*2600,2),$AK76)*'umowa o pracę'!$E$8,2)),ROUND(IF($AH76+$AI76&gt;=2600,2600*'umowa o pracę'!$E$8,($AH76+$AI76)*'umowa o pracę'!$E$8),2)-IF($AI76=0,ROUND(ROUND(IF($AH76&gt;2600,ROUND($AJ76/$AH76*2600,2),$AJ76),2)*'umowa o pracę'!$E$8,2),IF($AI76&gt;0,IF($AH76+$AI76&lt;2600,ROUND(ROUND($AJ76+ROUND($AI76*9%,2),2)*'umowa o pracę'!$E$8,2),IF(AND($AH76+$AI76&gt;=2600,$AI76&lt;2600,$AH76&lt;2600),ROUND((ROUND(((2600-$AI76)/$AH76)*$AJ76,2)+ROUND($AI76*9%,2))*'umowa o pracę'!$E$8,2),IF(AND($AH76+$AI76&gt;=2600,$AI76&gt;=2600),ROUND((ROUND(2600*9%,2))*'umowa o pracę'!$E$8,2),IF(AND($AH76+$AI76&gt;=2600,$AH76&gt;=2600,$AI76&lt;2600),ROUND((ROUND($AI76*9%,2)+ROUND(((2600-$AI76)/$AH76)*$AJ76,2))*'umowa o pracę'!$E$8,2),0)))),0)))&gt;$J76,$J76,IF(AND($AG76=1,$I76&gt;0),ROUND(IF($AH76+$AI76&gt;=2600,2600*'umowa o pracę'!$E$8,($AH76+$AI76)*'umowa o pracę'!$E$8),2)+IF($AI76=0,ROUND(IF($AH76&gt;2600,ROUND($AK76/$AH76*2600,2),$AK76)*'umowa o pracę'!$E$8,2),ROUND(IF($AH76&gt;2600,ROUND($AK76/$AH76*2600,2),$AK76)*'umowa o pracę'!$E$8,2)),ROUND(IF($AH76+$AI76&gt;=2600,2600*'umowa o pracę'!$E$8,($AH76+$AI76)*'umowa o pracę'!$E$8),2)-IF(AND($AI76=0,I76&gt;0),ROUND(ROUND(IF($AH76&gt;2600,ROUND($AJ76/$AH76*2600,2),$AJ76),2)*'umowa o pracę'!$E$8,2),IF($AI76&gt;0,IF($AH76+$AI76&lt;2600,ROUND(ROUND($AJ76+ROUND($AI76*9%,2),2)*'umowa o pracę'!$E$8,2),IF(AND($AH76+$AI76&gt;=2600,$AI76&lt;2600,$AH76&lt;2600),ROUND((ROUND(((2600-$AI76)/$AH76)*$AJ76,2)+ROUND($AI76*9%,2))*'umowa o pracę'!$E$8,2),IF(AND($AH76+$AI76&gt;=2600,$AI76&gt;=2600),ROUND((ROUND(2600*9%,2))*'umowa o pracę'!$E$8,2),IF(AND($AH76+$AI76&gt;=2600,$AH76&gt;=2600,$AI76&lt;2600),ROUND((ROUND($AI76*9%,2)+ROUND(((2600-$AI76)/$AH76)*$AJ76,2))*'umowa o pracę'!$E$8,2),0)))),0)))))</f>
        <v>0</v>
      </c>
      <c r="AN76" s="32">
        <f>IF(IF(IF(AND($AG76=1,$I76&gt;0),ROUND(IF($AH76+$AI76&gt;=2800,2800*'umowa o pracę'!$E$8,($AH76+$AI76)*'umowa o pracę'!$E$8),2)+IF($AI76=0,ROUND(IF($AH76&gt;2800,ROUND($AK76/$AH76*2800,2),$AK76)*'umowa o pracę'!$E$8,2),ROUND(IF($AH76&gt;2800,ROUND($AK76/$AH76*2800,2),$AK76)*'umowa o pracę'!$E$8,2)),ROUND(IF($AH76+$AI76&gt;=2800,2800*'umowa o pracę'!$E$8,($AH76+$AI76)*'umowa o pracę'!$E$8),2)-IF($AI76=0,ROUND(ROUND(IF($AH76&gt;2800,ROUND($AJ76/$AH76*2800,2),$AJ76),2)*'umowa o pracę'!$E$8,2),IF($AI76&gt;0,IF($AH76+$AI76&lt;2800,ROUND(ROUND($AJ76+ROUND($AI76*9%,2),2)*'umowa o pracę'!$E$8,2),IF(AND($AH76+$AI76&gt;=2800,$AI76&lt;2800,$AH76&lt;2800),ROUND((ROUND(((2800-$AI76)/$AH76)*$AJ76,2)+ROUND($AI76*9%,2))*'umowa o pracę'!$E$8,2),IF(AND($AH76+$AI76&gt;=2800,$AI76&gt;=2800),ROUND((ROUND(2800*9%,2))*'umowa o pracę'!$E$8,2),IF(AND($AH76+$AI76&gt;=2800,$AH76&gt;=2800,$AI76&lt;2800),ROUND((ROUND($AI76*9%,2)+ROUND(((2800-$AI76)/$AH76)*$AJ76,2))*'umowa o pracę'!$E$8,2),0)))),0)))&gt;$J76,$J76,IF(AND($AG76=1,$I76&gt;0),ROUND(IF($AH76+$AI76&gt;=2800,2800*'umowa o pracę'!$E$8,($AH76+$AI76)*'umowa o pracę'!$E$8),2)+IF($AI76=0,ROUND(IF($AH76&gt;2800,ROUND($AK76/$AH76*2800,2),$AK76)*'umowa o pracę'!$E$8,2),ROUND(IF($AH76&gt;2800,ROUND($AK76/$AH76*2800,2),$AK76)*'umowa o pracę'!$E$8,2)),ROUND(IF($AH76+$AI76&gt;=2800,2800*'umowa o pracę'!$E$8,($AH76+$AI76)*'umowa o pracę'!$E$8),2)-IF($AI76=0,ROUND(ROUND(IF($AH76&gt;2800,ROUND($AJ76/$AH76*2800,2),$AJ76),2)*'umowa o pracę'!$E$8,2),IF($AI76&gt;0,IF($AH76+$AI76&lt;2800,ROUND(ROUND($AJ76+ROUND($AI76*9%,2),2)*'umowa o pracę'!$E$8,2),IF(AND($AH76+$AI76&gt;=2800,$AI76&lt;2800,$AH76&lt;2800),ROUND((ROUND(((2800-$AI76)/$AH76)*$AJ76,2)+ROUND($AI76*9%,2))*'umowa o pracę'!$E$8,2),IF(AND($AH76+$AI76&gt;=2800,$AI76&gt;=2800),ROUND((ROUND(2800*9%,2))*'umowa o pracę'!$E$8,2),IF(AND($AH76+$AI76&gt;=2800,$AH76&gt;=2800,$AI76&lt;2800),ROUND((ROUND($AI76*9%,2)+ROUND(((2800-$AI76)/$AH76)*$AJ76,2))*'umowa o pracę'!$E$8,2),0)))),0))))&gt;$J76,$J76,IF(IF(AND($AG76=1,$I76&gt;0),ROUND(IF($AH76+$AI76&gt;=2800,2800*'umowa o pracę'!$E$8,($AH76+$AI76)*'umowa o pracę'!$E$8),2)+IF($AI76=0,ROUND(IF($AH76&gt;2800,ROUND($AK76/$AH76*2800,2),$AK76)*'umowa o pracę'!$E$8,2),ROUND(IF($AH76&gt;2800,ROUND($AK76/$AH76*2800,2),$AK76)*'umowa o pracę'!$E$8,2)),ROUND(IF($AH76+$AI76&gt;=2800,2800*'umowa o pracę'!$E$8,($AH76+$AI76)*'umowa o pracę'!$E$8),2)-IF($AI76=0,ROUND(ROUND(IF($AH76&gt;2800,ROUND($AJ76/$AH76*2800,2),$AJ76),2)*'umowa o pracę'!$E$8,2),IF($AI76&gt;0,IF($AH76+$AI76&lt;2800,ROUND(ROUND($AJ76+ROUND($AI76*9%,2),2)*'umowa o pracę'!$E$8,2),IF(AND($AH76+$AI76&gt;=2800,$AI76&lt;2800,$AH76&lt;2800),ROUND((ROUND(((2800-$AI76)/$AH76)*$AJ76,2)+ROUND($AI76*9%,2))*'umowa o pracę'!$E$8,2),IF(AND($AH76+$AI76&gt;=2800,$AI76&gt;=2800),ROUND((ROUND(2800*9%,2))*'umowa o pracę'!$E$8,2),IF(AND($AH76+$AI76&gt;=2800,$AH76&gt;=2800,$AI76&lt;2800),ROUND((ROUND($AI76*9%,2)+ROUND(((2800-$AI76)/$AH76)*$AJ76,2))*'umowa o pracę'!$E$8,2),0)))),0)))&gt;$J76,$J76,IF(AND($AG76=1,$I76&gt;0),ROUND(IF($AH76+$AI76&gt;=2800,2800*'umowa o pracę'!$E$8,($AH76+$AI76)*'umowa o pracę'!$E$8),2)+IF($AI76=0,ROUND(IF($AH76&gt;2800,ROUND($AK76/$AH76*2800,2),$AK76)*'umowa o pracę'!$E$8,2),ROUND(IF($AH76&gt;2800,ROUND($AK76/$AH76*2800,2),$AK76)*'umowa o pracę'!$E$8,2)),ROUND(IF($AH76+$AI76&gt;=2800,2800*'umowa o pracę'!$E$8,($AH76+$AI76)*'umowa o pracę'!$E$8),2)-IF(AND($AI76=0,I76&gt;0),ROUND(ROUND(IF($AH76&gt;2800,ROUND($AJ76/$AH76*2800,2),$AJ76),2)*'umowa o pracę'!$E$8,2),IF($AI76&gt;0,IF($AH76+$AI76&lt;2800,ROUND(ROUND($AJ76+ROUND($AI76*9%,2),2)*'umowa o pracę'!$E$8,2),IF(AND($AH76+$AI76&gt;=2800,$AI76&lt;2800,$AH76&lt;2800),ROUND((ROUND(((2800-$AI76)/$AH76)*$AJ76,2)+ROUND($AI76*9%,2))*'umowa o pracę'!$E$8,2),IF(AND($AH76+$AI76&gt;=2800,$AI76&gt;=2800),ROUND((ROUND(2800*9%,2))*'umowa o pracę'!$E$8,2),IF(AND($AH76+$AI76&gt;=2800,$AH76&gt;=2800,$AI76&lt;2800),ROUND((ROUND($AI76*9%,2)+ROUND(((2800-$AI76)/$AH76)*$AJ76,2))*'umowa o pracę'!$E$8,2),0)))),0)))))</f>
        <v>0</v>
      </c>
      <c r="AO76" s="32">
        <f>IF('umowa o pracę'!$E$7=2020,IF(IF($AG76=1,IF($AI76=0,ROUND(IF($AH76&gt;2600,ROUND($AJ76/$AH76*2600,2),$AJ76)*'umowa o pracę'!$E$8,2),IF($AH76+$AI76&lt;2600,ROUND(ROUND($AJ76+ROUND($AI76*9%,2),2)*'umowa o pracę'!$E$8,2),IF(AND($AH76+$AI76&gt;=2600,$AH76&lt;2600),ROUND((ROUND($AJ76+ROUND((2600-$AH76)*9%,2),2))*'umowa o pracę'!$E$8,2),IF(AND($AH76+$AI76&gt;=2600,$AH76&gt;=2600),ROUND(ROUND($AJ76/$AH76*2600,2)*'umowa o pracę'!$E$8,2),0)))),0)&gt;$H76,$H76,IF($AG76=1,IF($AI76=0,ROUND(IF($AH76&gt;2600,ROUND($AJ76/$AH76*2600,2),$AJ76)*'umowa o pracę'!$E$8,2),IF($AH76+$AI76&lt;2600,ROUND(ROUND($AJ76+ROUND($AI76*9%,2),2)*'umowa o pracę'!$E$8,2),IF(AND($AH76+$AI76&gt;=2600,$AH76&lt;2600),ROUND((ROUND($AJ76+ROUND((2600-$AH76)*9%,2),2))*'umowa o pracę'!$E$8,2),IF(AND($AH76+$AI76&gt;=2600,$AH76&gt;=2600),ROUND(ROUND($AJ76/$AH76*2600,2)*'umowa o pracę'!$E$8,2),0)))),0)),IF('umowa o pracę'!$E$7=2021,IF(IF($AG76=1,IF($AI76=0,ROUND(IF($AH76&gt;2800,ROUND($AJ76/$AH76*2800,2),$AJ76)*'umowa o pracę'!$E$8,2),IF($AH76+$AI76&lt;2800,ROUND(ROUND($AJ76+ROUND($AI76*9%,2),2)*'umowa o pracę'!$E$8,2),IF(AND($AH76+$AI76&gt;=2800,$AH76&lt;2800),ROUND((ROUND($AJ76+ROUND((2800-$AH76)*9%,2),2))*'umowa o pracę'!$E$8,2),IF(AND($AH76+$AI76&gt;=2800,$AH76&gt;=2800),ROUND(ROUND($AJ76/$AH76*2800,2)*'umowa o pracę'!$E$8,2),0)))),0)&gt;$H76,$H76,IF($AG76=1,IF($AI76=0,ROUND(IF($AH76&gt;2800,ROUND($AJ76/$AH76*2800,2),$AJ76)*'umowa o pracę'!$E$8,2),IF($AH76+$AI76&lt;2800,ROUND(ROUND($AJ76+ROUND($AI76*9%,2),2)*'umowa o pracę'!$E$8,2),IF(AND($AH76+$AI76&gt;=2800,$AH76&lt;2800),ROUND((ROUND($AJ76+ROUND((2800-$AH76)*9%,2),2))*'umowa o pracę'!$E$8,2),IF(AND($AH76+$AI76&gt;=2800,$AH76&gt;=2800),ROUND(ROUND($AJ76/$AH76*2800,2)*'umowa o pracę'!$E$8,2),0)))),0)),0))</f>
        <v>0</v>
      </c>
      <c r="AP76" s="32">
        <f>IF('umowa o pracę'!$E$7=2020,IF(IF($AG76=1,IF($AI76=0,ROUND(IF($AH76&gt;2600,ROUND($AK76/$AH76*2600,2),$AK76)*'umowa o pracę'!$E$8,2),ROUND(IF($AH76&gt;2600,ROUND($AK76/$AH76*2600,2),$AK76)*'umowa o pracę'!$E$8,2)),0)&gt;$I76,$I76,IF($AG76=1,IF($AI76=0,ROUND(IF($AH76&gt;2600,ROUND($AK76/$AH76*2600,2),$AK76)*'umowa o pracę'!$E$8,2),ROUND(IF($AH76&gt;2600,ROUND($AK76/$AH76*2600,2),$AK76)*'umowa o pracę'!$E$8,2)),0)),IF('umowa o pracę'!$E$7=2021,IF(IF($AG76=1,IF($AI76=0,ROUND(IF($AH76&gt;2800,ROUND($AK76/$AH76*2800,2),$AK76)*'umowa o pracę'!$E$8,2),ROUND(IF($AH76&gt;2800,ROUND($AK76/$AH76*2800,2),$AK76)*'umowa o pracę'!$E$8,2)),0)&gt;$I76,$I76,IF($AG76=1,IF($AI76=0,ROUND(IF($AH76&gt;2800,ROUND($AK76/$AH76*2800,2),$AK76)*'umowa o pracę'!$E$8,2),ROUND(IF($AH76&gt;2800,ROUND($AK76/$AH76*2800,2),$AK76)*'umowa o pracę'!$E$8,2)),0)),0))</f>
        <v>0</v>
      </c>
      <c r="AQ76" s="56">
        <f>IF('umowa o pracę'!$E$7=2020,$AM76,IF('umowa o pracę'!$E$7=2021,$AN76,0))</f>
        <v>0</v>
      </c>
      <c r="AR76" s="33">
        <f>IF('umowa o pracę'!$E$7=0,0,U76+AF76+AQ76)</f>
        <v>0</v>
      </c>
      <c r="AS76" s="19"/>
      <c r="AT76" s="19"/>
      <c r="AU76" s="19"/>
      <c r="AV76" s="19"/>
      <c r="AW76" s="19"/>
      <c r="AX76" s="19">
        <f t="shared" ref="AX76:AX139" si="13">IFERROR(MOD(9*MID(D76,1,1)+7*MID(D76,2,1)+3*MID(D76,3,1)+MID(D76,4,1)+9*MID(D76,5,1)+7*MID(D76,6,1)+3*MID(D76,7,1)+MID(D76,8,1)+9*MID(D76,9,1)+7*MID(D76,10,1),10),10)</f>
        <v>10</v>
      </c>
      <c r="AY76" s="19"/>
      <c r="AZ76" s="234">
        <f t="shared" si="3"/>
        <v>0</v>
      </c>
      <c r="BA76" s="234">
        <f t="shared" si="4"/>
        <v>0</v>
      </c>
      <c r="BB76" s="234">
        <f t="shared" si="5"/>
        <v>0</v>
      </c>
      <c r="BC76" s="234">
        <f t="shared" si="6"/>
        <v>0</v>
      </c>
      <c r="BD76" s="234">
        <f t="shared" si="7"/>
        <v>0</v>
      </c>
      <c r="BE76" s="234">
        <f t="shared" si="8"/>
        <v>0</v>
      </c>
      <c r="BF76" s="234">
        <f t="shared" si="9"/>
        <v>0</v>
      </c>
      <c r="BG76" s="234">
        <f t="shared" si="10"/>
        <v>0</v>
      </c>
      <c r="BH76" s="234">
        <f t="shared" si="11"/>
        <v>0</v>
      </c>
      <c r="BI76" s="238">
        <f t="shared" si="12"/>
        <v>0</v>
      </c>
      <c r="BJ76" s="236"/>
      <c r="BK76" s="236"/>
      <c r="BL76" s="237"/>
    </row>
    <row r="77" spans="1:64" ht="15.75" customHeight="1" x14ac:dyDescent="0.25">
      <c r="A77" s="129">
        <v>66</v>
      </c>
      <c r="B77" s="57"/>
      <c r="C77" s="57"/>
      <c r="D77" s="36"/>
      <c r="E77" s="36"/>
      <c r="F77" s="242"/>
      <c r="G77" s="37">
        <v>1</v>
      </c>
      <c r="H77" s="58">
        <v>0</v>
      </c>
      <c r="I77" s="59">
        <v>0</v>
      </c>
      <c r="J77" s="60">
        <v>0</v>
      </c>
      <c r="K77" s="52">
        <v>1</v>
      </c>
      <c r="L77" s="39">
        <v>0</v>
      </c>
      <c r="M77" s="39">
        <v>0</v>
      </c>
      <c r="N77" s="39">
        <v>0</v>
      </c>
      <c r="O77" s="39">
        <v>0</v>
      </c>
      <c r="P77" s="35">
        <f>IF('umowa o pracę'!$E$7=2020,ROUND(IF($L77&gt;=2600,2600*'umowa o pracę'!$E$8,$L77*'umowa o pracę'!$E$8),2),IF('umowa o pracę'!$E$7=2021,ROUND(IF($L77&gt;=2800,2800*'umowa o pracę'!$E$8,$L77*'umowa o pracę'!$E$8),2),0))</f>
        <v>0</v>
      </c>
      <c r="Q77" s="252">
        <f>IF(IF(IF(AND($K77=1,$I77&gt;0),ROUND(IF($L77+$M77&gt;=2600,2600*'umowa o pracę'!$E$8,($L77+$M77)*'umowa o pracę'!$E$8),2)+IF($M77=0,ROUND(IF($L77&gt;2600,ROUND($O77/$L77*2600,2),$O77)*'umowa o pracę'!$E$8,2),ROUND(IF($L77&gt;2600,ROUND($O77/$L77*2600,2),$O77)*'umowa o pracę'!$E$8,2)),ROUND(IF($L77+$M77&gt;=2600,2600*'umowa o pracę'!$E$8,($L77+$M77)*'umowa o pracę'!$E$8),2)-IF($M77=0,ROUND(ROUND(IF($L77&gt;2600,ROUND($N77/$L77*2600,2),$N77),2)*'umowa o pracę'!$E$8,2),IF($M77&gt;0,IF($L77+$M77&lt;2600,ROUND(ROUND($N77+ROUND($M77*9%,2),2)*'umowa o pracę'!$E$8,2),IF(AND($L77+$M77&gt;=2600,$M77&lt;2600,$L77&lt;2600),ROUND((ROUND(((2600-$M77)/$L77)*$N77,2)+ROUND($M77*9%,2))*'umowa o pracę'!$E$8,2),IF(AND($L77+$M77&gt;=2600,$M77&gt;=2600),ROUND((ROUND(2600*9%,2))*'umowa o pracę'!$E$8,2),IF(AND($L77+$M77&gt;=2600,$L77&gt;=2600,$M77&lt;2600),ROUND((ROUND($M77*9%,2)+ROUND(((2600-$M77)/$L77)*$N77,2))*'umowa o pracę'!$E$8,2),0)))),0)))&gt;$J77,$J77,IF(AND($K77=1,$I77&gt;0),ROUND(IF($L77+$M77&gt;=2600,2600*'umowa o pracę'!$E$8,($L77+$M77)*'umowa o pracę'!$E$8),2)+IF($M77=0,ROUND(IF($L77&gt;2600,ROUND($O77/$L77*2600,2),$O77)*'umowa o pracę'!$E$8,2),ROUND(IF($L77&gt;2600,ROUND($O77/$L77*2600,2),$O77)*'umowa o pracę'!$E$8,2)),ROUND(IF($L77+$M77&gt;=2600,2600*'umowa o pracę'!$E$8,($L77+$M77)*'umowa o pracę'!$E$8),2)-IF($M77=0,ROUND(ROUND(IF($L77&gt;2600,ROUND($N77/$L77*2600,2),$N77),2)*'umowa o pracę'!$E$8,2),IF($M77&gt;0,IF($L77+$M77&lt;2600,ROUND(ROUND($N77+ROUND($M77*9%,2),2)*'umowa o pracę'!$E$8,2),IF(AND($L77+$M77&gt;=2600,$M77&lt;2600,$L77&lt;2600),ROUND((ROUND(((2600-$M77)/$L77)*$N77,2)+ROUND($M77*9%,2))*'umowa o pracę'!$E$8,2),IF(AND($L77+$M77&gt;=2600,$M77&gt;=2600),ROUND((ROUND(2600*9%,2))*'umowa o pracę'!$E$8,2),IF(AND($L77+$M77&gt;=2600,$L77&gt;=2600,$M77&lt;2600),ROUND((ROUND($M77*9%,2)+ROUND(((2600-$M77)/$L77)*$N77,2))*'umowa o pracę'!$E$8,2),0)))),0))))&gt;$J77,$J77,IF(IF(AND($K77=1,$I77&gt;0),ROUND(IF($L77+$M77&gt;=2600,2600*'umowa o pracę'!$E$8,($L77+$M77)*'umowa o pracę'!$E$8),2)+IF($M77=0,ROUND(IF($L77&gt;2600,ROUND($O77/$L77*2600,2),$O77)*'umowa o pracę'!$E$8,2),ROUND(IF($L77&gt;2600,ROUND($O77/$L77*2600,2),$O77)*'umowa o pracę'!$E$8,2)),ROUND(IF($L77+$M77&gt;=2600,2600*'umowa o pracę'!$E$8,($L77+$M77)*'umowa o pracę'!$E$8),2)-IF($M77=0,ROUND(ROUND(IF($L77&gt;2600,ROUND($N77/$L77*2600,2),$N77),2)*'umowa o pracę'!$E$8,2),IF($M77&gt;0,IF($L77+$M77&lt;2600,ROUND(ROUND($N77+ROUND($M77*9%,2),2)*'umowa o pracę'!$E$8,2),IF(AND($L77+$M77&gt;=2600,$M77&lt;2600,$L77&lt;2600),ROUND((ROUND(((2600-$M77)/$L77)*$N77,2)+ROUND($M77*9%,2))*'umowa o pracę'!$E$8,2),IF(AND($L77+$M77&gt;=2600,$M77&gt;=2600),ROUND((ROUND(2600*9%,2))*'umowa o pracę'!$E$8,2),IF(AND($L77+$M77&gt;=2600,$L77&gt;=2600,$M77&lt;2600),ROUND((ROUND($M77*9%,2)+ROUND(((2600-$M77)/$L77)*$N77,2))*'umowa o pracę'!$E$8,2),0)))),0)))&gt;$J77,$J77,IF(AND($K77=1,$I77&gt;0),ROUND(IF($L77+$M77&gt;=2600,2600*'umowa o pracę'!$E$8,($L77+$M77)*'umowa o pracę'!$E$8),2)+IF($M77=0,ROUND(IF($L77&gt;2600,ROUND($O77/$L77*2600,2),$O77)*'umowa o pracę'!$E$8,2),ROUND(IF($L77&gt;2600,ROUND($O77/$L77*2600,2),$O77)*'umowa o pracę'!$E$8,2)),ROUND(IF($L77+$M77&gt;=2600,2600*'umowa o pracę'!$E$8,($L77+$M77)*'umowa o pracę'!$E$8),2)-IF(AND($M77=0,I77&gt;0),ROUND(ROUND(IF($L77&gt;2600,ROUND($N77/$L77*2600,2),$N77),2)*'umowa o pracę'!$E$8,2),IF($M77&gt;0,IF($L77+$M77&lt;2600,ROUND(ROUND($N77+ROUND($M77*9%,2),2)*'umowa o pracę'!$E$8,2),IF(AND($L77+$M77&gt;=2600,$M77&lt;2600,$L77&lt;2600),ROUND((ROUND(((2600-$M77)/$L77)*$N77,2)+ROUND($M77*9%,2))*'umowa o pracę'!$E$8,2),IF(AND($L77+$M77&gt;=2600,$M77&gt;=2600),ROUND((ROUND(2600*9%,2))*'umowa o pracę'!$E$8,2),IF(AND($L77+$M77&gt;=2600,$L77&gt;=2600,$M77&lt;2600),ROUND((ROUND($M77*9%,2)+ROUND(((2600-$M77)/$L77)*$N77,2))*'umowa o pracę'!$E$8,2),0)))),0)))))</f>
        <v>0</v>
      </c>
      <c r="R77" s="252">
        <f>IF(IF(IF(AND($K77=1,$I77&gt;0),ROUND(IF($L77+$M77&gt;=2800,2800*'umowa o pracę'!$E$8,($L77+$M77)*'umowa o pracę'!$E$8),2)+IF($M77=0,ROUND(IF($L77&gt;2800,ROUND($O77/$L77*2800,2),$O77)*'umowa o pracę'!$E$8,2),ROUND(IF($L77&gt;2800,ROUND($O77/$L77*2800,2),$O77)*'umowa o pracę'!$E$8,2)),ROUND(IF($L77+$M77&gt;=2800,2800*'umowa o pracę'!$E$8,($L77+$M77)*'umowa o pracę'!$E$8),2)-IF($M77=0,ROUND(ROUND(IF($L77&gt;2800,ROUND($N77/$L77*2800,2),$N77),2)*'umowa o pracę'!$E$8,2),IF($M77&gt;0,IF($L77+$M77&lt;2800,ROUND(ROUND($N77+ROUND($M77*9%,2),2)*'umowa o pracę'!$E$8,2),IF(AND($L77+$M77&gt;=2800,$M77&lt;2800,$L77&lt;2800),ROUND((ROUND(((2800-$M77)/$L77)*$N77,2)+ROUND($M77*9%,2))*'umowa o pracę'!$E$8,2),IF(AND($L77+$M77&gt;=2800,$M77&gt;=2800),ROUND((ROUND(2800*9%,2))*'umowa o pracę'!$E$8,2),IF(AND($L77+$M77&gt;=2800,$L77&gt;=2800,$M77&lt;2800),ROUND((ROUND($M77*9%,2)+ROUND(((2800-$M77)/$L77)*$N77,2))*'umowa o pracę'!$E$8,2),0)))),0)))&gt;$J77,$J77,IF(AND($K77=1,$I77&gt;0),ROUND(IF($L77+$M77&gt;=2800,2800*'umowa o pracę'!$E$8,($L77+$M77)*'umowa o pracę'!$E$8),2)+IF($M77=0,ROUND(IF($L77&gt;2800,ROUND($O77/$L77*2800,2),$O77)*'umowa o pracę'!$E$8,2),ROUND(IF($L77&gt;2800,ROUND($O77/$L77*2800,2),$O77)*'umowa o pracę'!$E$8,2)),ROUND(IF($L77+$M77&gt;=2800,2800*'umowa o pracę'!$E$8,($L77+$M77)*'umowa o pracę'!$E$8),2)-IF($M77=0,ROUND(ROUND(IF($L77&gt;2800,ROUND($N77/$L77*2800,2),$N77),2)*'umowa o pracę'!$E$8,2),IF($M77&gt;0,IF($L77+$M77&lt;2800,ROUND(ROUND($N77+ROUND($M77*9%,2),2)*'umowa o pracę'!$E$8,2),IF(AND($L77+$M77&gt;=2800,$M77&lt;2800,$L77&lt;2800),ROUND((ROUND(((2800-$M77)/$L77)*$N77,2)+ROUND($M77*9%,2))*'umowa o pracę'!$E$8,2),IF(AND($L77+$M77&gt;=2800,$M77&gt;=2800),ROUND((ROUND(2800*9%,2))*'umowa o pracę'!$E$8,2),IF(AND($L77+$M77&gt;=2800,$L77&gt;=2800,$M77&lt;2800),ROUND((ROUND($M77*9%,2)+ROUND(((2800-$M77)/$L77)*$N77,2))*'umowa o pracę'!$E$8,2),0)))),0))))&gt;$J77,$J77,IF(IF(AND($K77=1,$I77&gt;0),ROUND(IF($L77+$M77&gt;=2800,2800*'umowa o pracę'!$E$8,($L77+$M77)*'umowa o pracę'!$E$8),2)+IF($M77=0,ROUND(IF($L77&gt;2800,ROUND($O77/$L77*2800,2),$O77)*'umowa o pracę'!$E$8,2),ROUND(IF($L77&gt;2800,ROUND($O77/$L77*2800,2),$O77)*'umowa o pracę'!$E$8,2)),ROUND(IF($L77+$M77&gt;=2800,2800*'umowa o pracę'!$E$8,($L77+$M77)*'umowa o pracę'!$E$8),2)-IF($M77=0,ROUND(ROUND(IF($L77&gt;2800,ROUND($N77/$L77*2800,2),$N77),2)*'umowa o pracę'!$E$8,2),IF($M77&gt;0,IF($L77+$M77&lt;2800,ROUND(ROUND($N77+ROUND($M77*9%,2),2)*'umowa o pracę'!$E$8,2),IF(AND($L77+$M77&gt;=2800,$M77&lt;2800,$L77&lt;2800),ROUND((ROUND(((2800-$M77)/$L77)*$N77,2)+ROUND($M77*9%,2))*'umowa o pracę'!$E$8,2),IF(AND($L77+$M77&gt;=2800,$M77&gt;=2800),ROUND((ROUND(2800*9%,2))*'umowa o pracę'!$E$8,2),IF(AND($L77+$M77&gt;=2800,$L77&gt;=2800,$M77&lt;2800),ROUND((ROUND($M77*9%,2)+ROUND(((2800-$M77)/$L77)*$N77,2))*'umowa o pracę'!$E$8,2),0)))),0)))&gt;$J77,$J77,IF(AND($K77=1,$I77&gt;0),ROUND(IF($L77+$M77&gt;=2800,2800*'umowa o pracę'!$E$8,($L77+$M77)*'umowa o pracę'!$E$8),2)+IF($M77=0,ROUND(IF($L77&gt;2800,ROUND($O77/$L77*2800,2),$O77)*'umowa o pracę'!$E$8,2),ROUND(IF($L77&gt;2800,ROUND($O77/$L77*2800,2),$O77)*'umowa o pracę'!$E$8,2)),ROUND(IF($L77+$M77&gt;=2800,2800*'umowa o pracę'!$E$8,($L77+$M77)*'umowa o pracę'!$E$8),2)-IF(AND($M77=0,I77&gt;0),ROUND(ROUND(IF($L77&gt;2800,ROUND($N77/$L77*2800,2),$N77),2)*'umowa o pracę'!$E$8,2),IF($M77&gt;0,IF($L77+$M77&lt;2800,ROUND(ROUND($N77+ROUND($M77*9%,2),2)*'umowa o pracę'!$E$8,2),IF(AND($L77+$M77&gt;=2800,$M77&lt;2800,$L77&lt;2800),ROUND((ROUND(((2800-$M77)/$L77)*$N77,2)+ROUND($M77*9%,2))*'umowa o pracę'!$E$8,2),IF(AND($L77+$M77&gt;=2800,$M77&gt;=2800),ROUND((ROUND(2800*9%,2))*'umowa o pracę'!$E$8,2),IF(AND($L77+$M77&gt;=2800,$L77&gt;=2800,$M77&lt;2800),ROUND((ROUND($M77*9%,2)+ROUND(((2800-$M77)/$L77)*$N77,2))*'umowa o pracę'!$E$8,2),0)))),0)))))</f>
        <v>0</v>
      </c>
      <c r="S77" s="32">
        <f>IF('umowa o pracę'!$E$7=2020,IF(IF($K77=1,IF($M77=0,ROUND(IF($L77&gt;2600,ROUND($N77/$L77*2600,2),$N77)*'umowa o pracę'!$E$8,2),IF($L77+$M77&lt;2600,ROUND(ROUND($N77+ROUND($M77*9%,2),2)*'umowa o pracę'!$E$8,2),IF(AND($L77+$M77&gt;=2600,$L77&lt;2600),ROUND((ROUND($N77+ROUND((2600-$L77)*9%,2),2))*'umowa o pracę'!$E$8,2),IF(AND($L77+$M77&gt;=2600,$L77&gt;=2600),ROUND(ROUND($N77/$L77*2600,2)*'umowa o pracę'!$E$8,2),0)))),0)&gt;$H77,$H77,IF($K77=1,IF($M77=0,ROUND(IF($L77&gt;2600,ROUND($N77/$L77*2600,2),$N77)*'umowa o pracę'!$E$8,2),IF($L77+$M77&lt;2600,ROUND(ROUND($N77+ROUND($M77*9%,2),2)*'umowa o pracę'!$E$8,2),IF(AND($L77+$M77&gt;=2600,$L77&lt;2600),ROUND((ROUND($N77+ROUND((2600-$L77)*9%,2),2))*'umowa o pracę'!$E$8,2),IF(AND($L77+$M77&gt;=2600,$L77&gt;=2600),ROUND(ROUND($N77/$L77*2600,2)*'umowa o pracę'!$E$8,2),0)))),0)),IF('umowa o pracę'!$E$7=2021,IF(IF($K77=1,IF($M77=0,ROUND(IF($L77&gt;2800,ROUND($N77/$L77*2800,2),$N77)*'umowa o pracę'!$E$8,2),IF($L77+$M77&lt;2800,ROUND(ROUND($N77+ROUND($M77*9%,2),2)*'umowa o pracę'!$E$8,2),IF(AND($L77+$M77&gt;=2800,$L77&lt;2800),ROUND((ROUND($N77+ROUND((2800-$L77)*9%,2),2))*'umowa o pracę'!$E$8,2),IF(AND($L77+$M77&gt;=2800,$L77&gt;=2800),ROUND(ROUND($N77/$L77*2800,2)*'umowa o pracę'!$E$8,2),0)))),0)&gt;$H77,$H77,IF($K77=1,IF($M77=0,ROUND(IF($L77&gt;2800,ROUND($N77/$L77*2800,2),$N77)*'umowa o pracę'!$E$8,2),IF($L77+$M77&lt;2800,ROUND(ROUND($N77+ROUND($M77*9%,2),2)*'umowa o pracę'!$E$8,2),IF(AND($L77+$M77&gt;=2800,$L77&lt;2800),ROUND((ROUND($N77+ROUND((2800-$L77)*9%,2),2))*'umowa o pracę'!$E$8,2),IF(AND($L77+$M77&gt;=2800,$L77&gt;=2800),ROUND(ROUND($N77/$L77*2800,2)*'umowa o pracę'!$E$8,2),0)))),0)),0))</f>
        <v>0</v>
      </c>
      <c r="T77" s="32">
        <f>IF('umowa o pracę'!$E$7=2020,IF(IF($K77=1,IF($M77=0,ROUND(IF($L77&gt;2600,ROUND($O77/$L77*2600,2),$O77)*'umowa o pracę'!$E$8,2),ROUND(IF($L77&gt;2600,ROUND($O77/$L77*2600,2),$O77)*'umowa o pracę'!$E$8,2)),0)&gt;$I77,$I77,IF($K77=1,IF($M77=0,ROUND(IF($L77&gt;2600,ROUND($O77/$L77*2600,2),$O77)*'umowa o pracę'!$E$8,2),ROUND(IF($L77&gt;2600,ROUND($O77/$L77*2600,2),$O77)*'umowa o pracę'!$E$8,2)),0)),IF('umowa o pracę'!$E$7=2021,IF(IF($K77=1,IF($M77=0,ROUND(IF($L77&gt;2800,ROUND($O77/$L77*2800,2),$O77)*'umowa o pracę'!$E$8,2),ROUND(IF($L77&gt;2800,ROUND($O77/$L77*2800,2),$O77)*'umowa o pracę'!$E$8,2)),0)&gt;$I77,$I77,IF($K77=1,IF($M77=0,ROUND(IF($L77&gt;2800,ROUND($O77/$L77*2800,2),$O77)*'umowa o pracę'!$E$8,2),ROUND(IF($L77&gt;2800,ROUND($O77/$L77*2800,2),$O77)*'umowa o pracę'!$E$8,2)),0)),0))</f>
        <v>0</v>
      </c>
      <c r="U77" s="51">
        <f>IF('umowa o pracę'!$E$7=2020,$Q77,IF('umowa o pracę'!$E$7=2021,$R77,0))</f>
        <v>0</v>
      </c>
      <c r="V77" s="53">
        <f t="shared" ref="V77:V140" si="14">$K77</f>
        <v>1</v>
      </c>
      <c r="W77" s="54">
        <f>IF('umowa o pracę'!$E$6&lt;2,0,$L77)</f>
        <v>0</v>
      </c>
      <c r="X77" s="54">
        <f>IF('umowa o pracę'!$E$6&lt;2,0,$M77)</f>
        <v>0</v>
      </c>
      <c r="Y77" s="55">
        <f>IF('umowa o pracę'!$E$6&lt;2,0,$N77)</f>
        <v>0</v>
      </c>
      <c r="Z77" s="55">
        <f>IF('umowa o pracę'!$E$6&lt;2,0,$O77)</f>
        <v>0</v>
      </c>
      <c r="AA77" s="32">
        <f>IF('umowa o pracę'!$E$7=2020,ROUND(IF($W77&gt;=2600,2600*'umowa o pracę'!$E$8,$W77*'umowa o pracę'!$E$8),2),IF('umowa o pracę'!$E$7=2021,ROUND(IF($W77&gt;=2800,2800*'umowa o pracę'!$E$8,$W77*'umowa o pracę'!$E$8),2),0))</f>
        <v>0</v>
      </c>
      <c r="AB77" s="32">
        <f>IF(IF(IF(AND($V77=1,$I77&gt;0),ROUND(IF($W77+$X77&gt;=2600,2600*'umowa o pracę'!$E$8,($W77+$X77)*'umowa o pracę'!$E$8),2)+IF($X77=0,ROUND(IF($W77&gt;2600,ROUND($Z77/$W77*2600,2),$Z77)*'umowa o pracę'!$E$8,2),ROUND(IF($W77&gt;2600,ROUND($Z77/$W77*2600,2),$Z77)*'umowa o pracę'!$E$8,2)),ROUND(IF($W77+$X77&gt;=2600,2600*'umowa o pracę'!$E$8,($W77+$X77)*'umowa o pracę'!$E$8),2)-IF($X77=0,ROUND(ROUND(IF($W77&gt;2600,ROUND($Y77/$W77*2600,2),$Y77),2)*'umowa o pracę'!$E$8,2),IF($X77&gt;0,IF($W77+$X77&lt;2600,ROUND(ROUND($Y77+ROUND($X77*9%,2),2)*'umowa o pracę'!$E$8,2),IF(AND($W77+$X77&gt;=2600,$X77&lt;2600,$W77&lt;2600),ROUND((ROUND(((2600-$X77)/$W77)*$Y77,2)+ROUND($X77*9%,2))*'umowa o pracę'!$E$8,2),IF(AND($W77+$X77&gt;=2600,$X77&gt;=2600),ROUND((ROUND(2600*9%,2))*'umowa o pracę'!$E$8,2),IF(AND($W77+$X77&gt;=2600,$W77&gt;=2600,$X77&lt;2600),ROUND((ROUND($X77*9%,2)+ROUND(((2600-$X77)/$W77)*$Y77,2))*'umowa o pracę'!$E$8,2),0)))),0)))&gt;$J77,$J77,IF(AND($V77=1,$I77&gt;0),ROUND(IF($W77+$X77&gt;=2600,2600*'umowa o pracę'!$E$8,($W77+$X77)*'umowa o pracę'!$E$8),2)+IF($X77=0,ROUND(IF($W77&gt;2600,ROUND($Z77/$W77*2600,2),$Z77)*'umowa o pracę'!$E$8,2),ROUND(IF($W77&gt;2600,ROUND($Z77/$W77*2600,2),$Z77)*'umowa o pracę'!$E$8,2)),ROUND(IF($W77+$X77&gt;=2600,2600*'umowa o pracę'!$E$8,($W77+$X77)*'umowa o pracę'!$E$8),2)-IF($X77=0,ROUND(ROUND(IF($W77&gt;2600,ROUND($Y77/$W77*2600,2),$Y77),2)*'umowa o pracę'!$E$8,2),IF($X77&gt;0,IF($W77+$X77&lt;2600,ROUND(ROUND($Y77+ROUND($X77*9%,2),2)*'umowa o pracę'!$E$8,2),IF(AND($W77+$X77&gt;=2600,$X77&lt;2600,$W77&lt;2600),ROUND((ROUND(((2600-$X77)/$W77)*$Y77,2)+ROUND($X77*9%,2))*'umowa o pracę'!$E$8,2),IF(AND($W77+$X77&gt;=2600,$X77&gt;=2600),ROUND((ROUND(2600*9%,2))*'umowa o pracę'!$E$8,2),IF(AND($W77+$X77&gt;=2600,$W77&gt;=2600,$X77&lt;2600),ROUND((ROUND($X77*9%,2)+ROUND(((2600-$X77)/$W77)*$Y77,2))*'umowa o pracę'!$E$8,2),0)))),0))))&gt;$J77,$J77,IF(IF(AND($V77=1,$I77&gt;0),ROUND(IF($W77+$X77&gt;=2600,2600*'umowa o pracę'!$E$8,($W77+$X77)*'umowa o pracę'!$E$8),2)+IF($X77=0,ROUND(IF($W77&gt;2600,ROUND($Z77/$W77*2600,2),$Z77)*'umowa o pracę'!$E$8,2),ROUND(IF($W77&gt;2600,ROUND($Z77/$W77*2600,2),$Z77)*'umowa o pracę'!$E$8,2)),ROUND(IF($W77+$X77&gt;=2600,2600*'umowa o pracę'!$E$8,($W77+$X77)*'umowa o pracę'!$E$8),2)-IF($X77=0,ROUND(ROUND(IF($W77&gt;2600,ROUND($Y77/$W77*2600,2),$Y77),2)*'umowa o pracę'!$E$8,2),IF($X77&gt;0,IF($W77+$X77&lt;2600,ROUND(ROUND($Y77+ROUND($X77*9%,2),2)*'umowa o pracę'!$E$8,2),IF(AND($W77+$X77&gt;=2600,$X77&lt;2600,$W77&lt;2600),ROUND((ROUND(((2600-$X77)/$W77)*$Y77,2)+ROUND($X77*9%,2))*'umowa o pracę'!$E$8,2),IF(AND($W77+$X77&gt;=2600,$X77&gt;=2600),ROUND((ROUND(2600*9%,2))*'umowa o pracę'!$E$8,2),IF(AND($W77+$X77&gt;=2600,$W77&gt;=2600,$X77&lt;2600),ROUND((ROUND($X77*9%,2)+ROUND(((2600-$X77)/$W77)*$Y77,2))*'umowa o pracę'!$E$8,2),0)))),0)))&gt;$J77,$J77,IF(AND($V77=1,$I77&gt;0),ROUND(IF($W77+$X77&gt;=2600,2600*'umowa o pracę'!$E$8,($W77+$X77)*'umowa o pracę'!$E$8),2)+IF($X77=0,ROUND(IF($W77&gt;2600,ROUND($Z77/$W77*2600,2),$Z77)*'umowa o pracę'!$E$8,2),ROUND(IF($W77&gt;2600,ROUND($Z77/$W77*2600,2),$Z77)*'umowa o pracę'!$E$8,2)),ROUND(IF($W77+$X77&gt;=2600,2600*'umowa o pracę'!$E$8,($W77+$X77)*'umowa o pracę'!$E$8),2)-IF(AND($X77=0,I77&gt;0),ROUND(ROUND(IF($W77&gt;2600,ROUND($Y77/$W77*2600,2),$Y77),2)*'umowa o pracę'!$E$8,2),IF($X77&gt;0,IF($W77+$X77&lt;2600,ROUND(ROUND($Y77+ROUND($X77*9%,2),2)*'umowa o pracę'!$E$8,2),IF(AND($W77+$X77&gt;=2600,$X77&lt;2600,$W77&lt;2600),ROUND((ROUND(((2600-$X77)/$W77)*$Y77,2)+ROUND($X77*9%,2))*'umowa o pracę'!$E$8,2),IF(AND($W77+$X77&gt;=2600,$X77&gt;=2600),ROUND((ROUND(2600*9%,2))*'umowa o pracę'!$E$8,2),IF(AND($W77+$X77&gt;=2600,$W77&gt;=2600,$X77&lt;2600),ROUND((ROUND($X77*9%,2)+ROUND(((2600-$X77)/$W77)*$Y77,2))*'umowa o pracę'!$E$8,2),0)))),0)))))</f>
        <v>0</v>
      </c>
      <c r="AC77" s="32">
        <f>IF(IF(IF(AND($V77=1,$I77&gt;0),ROUND(IF($W77+$X77&gt;=2800,2800*'umowa o pracę'!$E$8,($W77+$X77)*'umowa o pracę'!$E$8),2)+IF($X77=0,ROUND(IF($W77&gt;2800,ROUND($Z77/$W77*2800,2),$Z77)*'umowa o pracę'!$E$8,2),ROUND(IF($W77&gt;2800,ROUND($Z77/$W77*2800,2),$Z77)*'umowa o pracę'!$E$8,2)),ROUND(IF($W77+$X77&gt;=2800,2800*'umowa o pracę'!$E$8,($W77+$X77)*'umowa o pracę'!$E$8),2)-IF($X77=0,ROUND(ROUND(IF($W77&gt;2800,ROUND($Y77/$W77*2800,2),$Y77),2)*'umowa o pracę'!$E$8,2),IF($X77&gt;0,IF($W77+$X77&lt;2800,ROUND(ROUND($Y77+ROUND($X77*9%,2),2)*'umowa o pracę'!$E$8,2),IF(AND($W77+$X77&gt;=2800,$X77&lt;2800,$W77&lt;2800),ROUND((ROUND(((2800-$X77)/$W77)*$Y77,2)+ROUND($X77*9%,2))*'umowa o pracę'!$E$8,2),IF(AND($W77+$X77&gt;=2800,$X77&gt;=2800),ROUND((ROUND(2800*9%,2))*'umowa o pracę'!$E$8,2),IF(AND($W77+$X77&gt;=2800,$W77&gt;=2800,$X77&lt;2800),ROUND((ROUND($X77*9%,2)+ROUND(((2800-$X77)/$W77)*$Y77,2))*'umowa o pracę'!$E$8,2),0)))),0)))&gt;$J77,$J77,IF(AND($V77=1,$I77&gt;0),ROUND(IF($W77+$X77&gt;=2800,2800*'umowa o pracę'!$E$8,($W77+$X77)*'umowa o pracę'!$E$8),2)+IF($X77=0,ROUND(IF($W77&gt;2800,ROUND($Z77/$W77*2800,2),$Z77)*'umowa o pracę'!$E$8,2),ROUND(IF($W77&gt;2800,ROUND($Z77/$W77*2800,2),$Z77)*'umowa o pracę'!$E$8,2)),ROUND(IF($W77+$X77&gt;=2800,2800*'umowa o pracę'!$E$8,($W77+$X77)*'umowa o pracę'!$E$8),2)-IF($X77=0,ROUND(ROUND(IF($W77&gt;2800,ROUND($Y77/$W77*2800,2),$Y77),2)*'umowa o pracę'!$E$8,2),IF($X77&gt;0,IF($W77+$X77&lt;2800,ROUND(ROUND($Y77+ROUND($X77*9%,2),2)*'umowa o pracę'!$E$8,2),IF(AND($W77+$X77&gt;=2800,$X77&lt;2800,$W77&lt;2800),ROUND((ROUND(((2800-$X77)/$W77)*$Y77,2)+ROUND($X77*9%,2))*'umowa o pracę'!$E$8,2),IF(AND($W77+$X77&gt;=2800,$X77&gt;=2800),ROUND((ROUND(2800*9%,2))*'umowa o pracę'!$E$8,2),IF(AND($W77+$X77&gt;=2800,$W77&gt;=2800,$X77&lt;2800),ROUND((ROUND($X77*9%,2)+ROUND(((2800-$X77)/$W77)*$Y77,2))*'umowa o pracę'!$E$8,2),0)))),0))))&gt;$J77,$J77,IF(IF(AND($V77=1,$I77&gt;0),ROUND(IF($W77+$X77&gt;=2800,2800*'umowa o pracę'!$E$8,($W77+$X77)*'umowa o pracę'!$E$8),2)+IF($X77=0,ROUND(IF($W77&gt;2800,ROUND($Z77/$W77*2800,2),$Z77)*'umowa o pracę'!$E$8,2),ROUND(IF($W77&gt;2800,ROUND($Z77/$W77*2800,2),$Z77)*'umowa o pracę'!$E$8,2)),ROUND(IF($W77+$X77&gt;=2800,2800*'umowa o pracę'!$E$8,($W77+$X77)*'umowa o pracę'!$E$8),2)-IF($X77=0,ROUND(ROUND(IF($W77&gt;2800,ROUND($Y77/$W77*2800,2),$Y77),2)*'umowa o pracę'!$E$8,2),IF($X77&gt;0,IF($W77+$X77&lt;2800,ROUND(ROUND($Y77+ROUND($X77*9%,2),2)*'umowa o pracę'!$E$8,2),IF(AND($W77+$X77&gt;=2800,$X77&lt;2800,$W77&lt;2800),ROUND((ROUND(((2800-$X77)/$W77)*$Y77,2)+ROUND($X77*9%,2))*'umowa o pracę'!$E$8,2),IF(AND($W77+$X77&gt;=2800,$X77&gt;=2800),ROUND((ROUND(2800*9%,2))*'umowa o pracę'!$E$8,2),IF(AND($W77+$X77&gt;=2800,$W77&gt;=2800,$X77&lt;2800),ROUND((ROUND($X77*9%,2)+ROUND(((2800-$X77)/$W77)*$Y77,2))*'umowa o pracę'!$E$8,2),0)))),0)))&gt;$J77,$J77,IF(AND($V77=1,$I77&gt;0),ROUND(IF($W77+$X77&gt;=2800,2800*'umowa o pracę'!$E$8,($W77+$X77)*'umowa o pracę'!$E$8),2)+IF($X77=0,ROUND(IF($W77&gt;2800,ROUND($Z77/$W77*2800,2),$Z77)*'umowa o pracę'!$E$8,2),ROUND(IF($W77&gt;2800,ROUND($Z77/$W77*2800,2),$Z77)*'umowa o pracę'!$E$8,2)),ROUND(IF($W77+$X77&gt;=2800,2800*'umowa o pracę'!$E$8,($W77+$X77)*'umowa o pracę'!$E$8),2)-IF(AND($X77=0,I77&gt;0),ROUND(ROUND(IF($W77&gt;2800,ROUND($Y77/$W77*2800,2),$Y77),2)*'umowa o pracę'!$E$8,2),IF($X77&gt;0,IF($W77+$X77&lt;2800,ROUND(ROUND($Y77+ROUND($X77*9%,2),2)*'umowa o pracę'!$E$8,2),IF(AND($W77+$X77&gt;=2800,$X77&lt;2800,$W77&lt;2800),ROUND((ROUND(((2800-$X77)/$W77)*$Y77,2)+ROUND($X77*9%,2))*'umowa o pracę'!$E$8,2),IF(AND($W77+$X77&gt;=2800,$X77&gt;=2800),ROUND((ROUND(2800*9%,2))*'umowa o pracę'!$E$8,2),IF(AND($W77+$X77&gt;=2800,$W77&gt;=2800,$X77&lt;2800),ROUND((ROUND($X77*9%,2)+ROUND(((2800-$X77)/$W77)*$Y77,2))*'umowa o pracę'!$E$8,2),0)))),0)))))</f>
        <v>0</v>
      </c>
      <c r="AD77" s="32">
        <f>IF('umowa o pracę'!$E$7=2020,IF(IF($V77=1,IF($X77=0,ROUND(IF($W77&gt;2600,ROUND($Y77/$W77*2600,2),$Y77)*'umowa o pracę'!$E$8,2),IF($W77+$X77&lt;2600,ROUND(ROUND($Y77+ROUND($X77*9%,2),2)*'umowa o pracę'!$E$8,2),IF(AND($W77+$X77&gt;=2600,$W77&lt;2600),ROUND((ROUND($Y77+ROUND((2600-$W77)*9%,2),2))*'umowa o pracę'!$E$8,2),IF(AND($W77+$X77&gt;=2600,$W77&gt;=2600),ROUND(ROUND($Y77/$W77*2600,2)*'umowa o pracę'!$E$8,2),0)))),0)&gt;$H77,$H77,IF($V77=1,IF($X77=0,ROUND(IF($W77&gt;2600,ROUND($Y77/$W77*2600,2),$Y77)*'umowa o pracę'!$E$8,2),IF($W77+$X77&lt;2600,ROUND(ROUND($Y77+ROUND($X77*9%,2),2)*'umowa o pracę'!$E$8,2),IF(AND($W77+$X77&gt;=2600,$W77&lt;2600),ROUND((ROUND($Y77+ROUND((2600-$W77)*9%,2),2))*'umowa o pracę'!$E$8,2),IF(AND($W77+$X77&gt;=2600,$W77&gt;=2600),ROUND(ROUND($Y77/$W77*2600,2)*'umowa o pracę'!$E$8,2),0)))),0)),IF('umowa o pracę'!$E$7=2021,IF(IF($V77=1,IF($X77=0,ROUND(IF($W77&gt;2800,ROUND($Y77/$W77*2800,2),$Y77)*'umowa o pracę'!$E$8,2),IF($W77+$X77&lt;2800,ROUND(ROUND($Y77+ROUND($X77*9%,2),2)*'umowa o pracę'!$E$8,2),IF(AND($W77+$X77&gt;=2800,$W77&lt;2800),ROUND((ROUND($Y77+ROUND((2800-$W77)*9%,2),2))*'umowa o pracę'!$E$8,2),IF(AND($W77+$X77&gt;=2800,$W77&gt;=2800),ROUND(ROUND($Y77/$W77*2800,2)*'umowa o pracę'!$E$8,2),0)))),0)&gt;$H77,$H77,IF($V77=1,IF($X77=0,ROUND(IF($W77&gt;2800,ROUND($Y77/$W77*2800,2),$Y77)*'umowa o pracę'!$E$8,2),IF($W77+$X77&lt;2800,ROUND(ROUND($Y77+ROUND($X77*9%,2),2)*'umowa o pracę'!$E$8,2),IF(AND($W77+$X77&gt;=2800,$W77&lt;2800),ROUND((ROUND($Y77+ROUND((2800-$W77)*9%,2),2))*'umowa o pracę'!$E$8,2),IF(AND($W77+$X77&gt;=2800,$W77&gt;=2800),ROUND(ROUND($Y77/$W77*2800,2)*'umowa o pracę'!$E$8,2),0)))),0)),0))</f>
        <v>0</v>
      </c>
      <c r="AE77" s="32">
        <f>IF('umowa o pracę'!$E$7=2020,IF(IF($V77=1,IF($X77=0,ROUND(IF($W77&gt;2600,ROUND($Z77/$W77*2600,2),$Z77)*'umowa o pracę'!$E$8,2),ROUND(IF($W77&gt;2600,ROUND($Z77/$W77*2600,2),$Z77)*'umowa o pracę'!$E$8,2)),0)&gt;$I77,$I77,IF($V77=1,IF($X77=0,ROUND(IF($W77&gt;2600,ROUND($Z77/$W77*2600,2),$Z77)*'umowa o pracę'!$E$8,2),ROUND(IF($W77&gt;2600,ROUND($Z77/$W77*2600,2),$Z77)*'umowa o pracę'!$E$8,2)),0)),IF('umowa o pracę'!$E$7=2021,IF(IF($V77=1,IF($X77=0,ROUND(IF($W77&gt;2800,ROUND($Z77/$W77*2800,2),$Z77)*'umowa o pracę'!$E$8,2),ROUND(IF($W77&gt;2800,ROUND($Z77/$W77*2800,2),$Z77)*'umowa o pracę'!$E$8,2)),0)&gt;$I77,$I77,IF($V77=1,IF($X77=0,ROUND(IF($W77&gt;2800,ROUND($Z77/$W77*2800,2),$Z77)*'umowa o pracę'!$E$8,2),ROUND(IF($W77&gt;2800,ROUND($Z77/$W77*2800,2),$Z77)*'umowa o pracę'!$E$8,2)),0)),0))</f>
        <v>0</v>
      </c>
      <c r="AF77" s="56">
        <f>IF('umowa o pracę'!$E$7=2020,$AB77,IF('umowa o pracę'!$E$7=2021,$AC77,0))</f>
        <v>0</v>
      </c>
      <c r="AG77" s="53">
        <f t="shared" ref="AG77:AG140" si="15">$K77</f>
        <v>1</v>
      </c>
      <c r="AH77" s="39">
        <f>IF('umowa o pracę'!$E$6&lt;3,0,$L77)</f>
        <v>0</v>
      </c>
      <c r="AI77" s="39">
        <f>IF('umowa o pracę'!$E$6&lt;3,0,$M77)</f>
        <v>0</v>
      </c>
      <c r="AJ77" s="55">
        <f>IF('umowa o pracę'!$E$6&lt;3,0,$N77)</f>
        <v>0</v>
      </c>
      <c r="AK77" s="55">
        <f>IF('umowa o pracę'!$E$6&lt;3,0,$O77)</f>
        <v>0</v>
      </c>
      <c r="AL77" s="32">
        <f>IF('umowa o pracę'!$E$7=2020,ROUND(IF($AH77&gt;=2600,2600*'umowa o pracę'!$E$8,$AH77*'umowa o pracę'!$E$8),2),IF('umowa o pracę'!$E$7=2021,ROUND(IF($AH77&gt;=2800,2800*'umowa o pracę'!$E$8,$AH77*'umowa o pracę'!$E$8),2),0))</f>
        <v>0</v>
      </c>
      <c r="AM77" s="32">
        <f>IF(IF(IF(AND($AG77=1,$I77&gt;0),ROUND(IF($AH77+$AI77&gt;=2600,2600*'umowa o pracę'!$E$8,($AH77+$AI77)*'umowa o pracę'!$E$8),2)+IF($AI77=0,ROUND(IF($AH77&gt;2600,ROUND($AK77/$AH77*2600,2),$AK77)*'umowa o pracę'!$E$8,2),ROUND(IF($AH77&gt;2600,ROUND($AK77/$AH77*2600,2),$AK77)*'umowa o pracę'!$E$8,2)),ROUND(IF($AH77+$AI77&gt;=2600,2600*'umowa o pracę'!$E$8,($AH77+$AI77)*'umowa o pracę'!$E$8),2)-IF($AI77=0,ROUND(ROUND(IF($AH77&gt;2600,ROUND($AJ77/$AH77*2600,2),$AJ77),2)*'umowa o pracę'!$E$8,2),IF($AI77&gt;0,IF($AH77+$AI77&lt;2600,ROUND(ROUND($AJ77+ROUND($AI77*9%,2),2)*'umowa o pracę'!$E$8,2),IF(AND($AH77+$AI77&gt;=2600,$AI77&lt;2600,$AH77&lt;2600),ROUND((ROUND(((2600-$AI77)/$AH77)*$AJ77,2)+ROUND($AI77*9%,2))*'umowa o pracę'!$E$8,2),IF(AND($AH77+$AI77&gt;=2600,$AI77&gt;=2600),ROUND((ROUND(2600*9%,2))*'umowa o pracę'!$E$8,2),IF(AND($AH77+$AI77&gt;=2600,$AH77&gt;=2600,$AI77&lt;2600),ROUND((ROUND($AI77*9%,2)+ROUND(((2600-$AI77)/$AH77)*$AJ77,2))*'umowa o pracę'!$E$8,2),0)))),0)))&gt;$J77,$J77,IF(AND($AG77=1,$I77&gt;0),ROUND(IF($AH77+$AI77&gt;=2600,2600*'umowa o pracę'!$E$8,($AH77+$AI77)*'umowa o pracę'!$E$8),2)+IF($AI77=0,ROUND(IF($AH77&gt;2600,ROUND($AK77/$AH77*2600,2),$AK77)*'umowa o pracę'!$E$8,2),ROUND(IF($AH77&gt;2600,ROUND($AK77/$AH77*2600,2),$AK77)*'umowa o pracę'!$E$8,2)),ROUND(IF($AH77+$AI77&gt;=2600,2600*'umowa o pracę'!$E$8,($AH77+$AI77)*'umowa o pracę'!$E$8),2)-IF($AI77=0,ROUND(ROUND(IF($AH77&gt;2600,ROUND($AJ77/$AH77*2600,2),$AJ77),2)*'umowa o pracę'!$E$8,2),IF($AI77&gt;0,IF($AH77+$AI77&lt;2600,ROUND(ROUND($AJ77+ROUND($AI77*9%,2),2)*'umowa o pracę'!$E$8,2),IF(AND($AH77+$AI77&gt;=2600,$AI77&lt;2600,$AH77&lt;2600),ROUND((ROUND(((2600-$AI77)/$AH77)*$AJ77,2)+ROUND($AI77*9%,2))*'umowa o pracę'!$E$8,2),IF(AND($AH77+$AI77&gt;=2600,$AI77&gt;=2600),ROUND((ROUND(2600*9%,2))*'umowa o pracę'!$E$8,2),IF(AND($AH77+$AI77&gt;=2600,$AH77&gt;=2600,$AI77&lt;2600),ROUND((ROUND($AI77*9%,2)+ROUND(((2600-$AI77)/$AH77)*$AJ77,2))*'umowa o pracę'!$E$8,2),0)))),0))))&gt;$J77,$J77,IF(IF(AND($AG77=1,$I77&gt;0),ROUND(IF($AH77+$AI77&gt;=2600,2600*'umowa o pracę'!$E$8,($AH77+$AI77)*'umowa o pracę'!$E$8),2)+IF($AI77=0,ROUND(IF($AH77&gt;2600,ROUND($AK77/$AH77*2600,2),$AK77)*'umowa o pracę'!$E$8,2),ROUND(IF($AH77&gt;2600,ROUND($AK77/$AH77*2600,2),$AK77)*'umowa o pracę'!$E$8,2)),ROUND(IF($AH77+$AI77&gt;=2600,2600*'umowa o pracę'!$E$8,($AH77+$AI77)*'umowa o pracę'!$E$8),2)-IF($AI77=0,ROUND(ROUND(IF($AH77&gt;2600,ROUND($AJ77/$AH77*2600,2),$AJ77),2)*'umowa o pracę'!$E$8,2),IF($AI77&gt;0,IF($AH77+$AI77&lt;2600,ROUND(ROUND($AJ77+ROUND($AI77*9%,2),2)*'umowa o pracę'!$E$8,2),IF(AND($AH77+$AI77&gt;=2600,$AI77&lt;2600,$AH77&lt;2600),ROUND((ROUND(((2600-$AI77)/$AH77)*$AJ77,2)+ROUND($AI77*9%,2))*'umowa o pracę'!$E$8,2),IF(AND($AH77+$AI77&gt;=2600,$AI77&gt;=2600),ROUND((ROUND(2600*9%,2))*'umowa o pracę'!$E$8,2),IF(AND($AH77+$AI77&gt;=2600,$AH77&gt;=2600,$AI77&lt;2600),ROUND((ROUND($AI77*9%,2)+ROUND(((2600-$AI77)/$AH77)*$AJ77,2))*'umowa o pracę'!$E$8,2),0)))),0)))&gt;$J77,$J77,IF(AND($AG77=1,$I77&gt;0),ROUND(IF($AH77+$AI77&gt;=2600,2600*'umowa o pracę'!$E$8,($AH77+$AI77)*'umowa o pracę'!$E$8),2)+IF($AI77=0,ROUND(IF($AH77&gt;2600,ROUND($AK77/$AH77*2600,2),$AK77)*'umowa o pracę'!$E$8,2),ROUND(IF($AH77&gt;2600,ROUND($AK77/$AH77*2600,2),$AK77)*'umowa o pracę'!$E$8,2)),ROUND(IF($AH77+$AI77&gt;=2600,2600*'umowa o pracę'!$E$8,($AH77+$AI77)*'umowa o pracę'!$E$8),2)-IF(AND($AI77=0,I77&gt;0),ROUND(ROUND(IF($AH77&gt;2600,ROUND($AJ77/$AH77*2600,2),$AJ77),2)*'umowa o pracę'!$E$8,2),IF($AI77&gt;0,IF($AH77+$AI77&lt;2600,ROUND(ROUND($AJ77+ROUND($AI77*9%,2),2)*'umowa o pracę'!$E$8,2),IF(AND($AH77+$AI77&gt;=2600,$AI77&lt;2600,$AH77&lt;2600),ROUND((ROUND(((2600-$AI77)/$AH77)*$AJ77,2)+ROUND($AI77*9%,2))*'umowa o pracę'!$E$8,2),IF(AND($AH77+$AI77&gt;=2600,$AI77&gt;=2600),ROUND((ROUND(2600*9%,2))*'umowa o pracę'!$E$8,2),IF(AND($AH77+$AI77&gt;=2600,$AH77&gt;=2600,$AI77&lt;2600),ROUND((ROUND($AI77*9%,2)+ROUND(((2600-$AI77)/$AH77)*$AJ77,2))*'umowa o pracę'!$E$8,2),0)))),0)))))</f>
        <v>0</v>
      </c>
      <c r="AN77" s="32">
        <f>IF(IF(IF(AND($AG77=1,$I77&gt;0),ROUND(IF($AH77+$AI77&gt;=2800,2800*'umowa o pracę'!$E$8,($AH77+$AI77)*'umowa o pracę'!$E$8),2)+IF($AI77=0,ROUND(IF($AH77&gt;2800,ROUND($AK77/$AH77*2800,2),$AK77)*'umowa o pracę'!$E$8,2),ROUND(IF($AH77&gt;2800,ROUND($AK77/$AH77*2800,2),$AK77)*'umowa o pracę'!$E$8,2)),ROUND(IF($AH77+$AI77&gt;=2800,2800*'umowa o pracę'!$E$8,($AH77+$AI77)*'umowa o pracę'!$E$8),2)-IF($AI77=0,ROUND(ROUND(IF($AH77&gt;2800,ROUND($AJ77/$AH77*2800,2),$AJ77),2)*'umowa o pracę'!$E$8,2),IF($AI77&gt;0,IF($AH77+$AI77&lt;2800,ROUND(ROUND($AJ77+ROUND($AI77*9%,2),2)*'umowa o pracę'!$E$8,2),IF(AND($AH77+$AI77&gt;=2800,$AI77&lt;2800,$AH77&lt;2800),ROUND((ROUND(((2800-$AI77)/$AH77)*$AJ77,2)+ROUND($AI77*9%,2))*'umowa o pracę'!$E$8,2),IF(AND($AH77+$AI77&gt;=2800,$AI77&gt;=2800),ROUND((ROUND(2800*9%,2))*'umowa o pracę'!$E$8,2),IF(AND($AH77+$AI77&gt;=2800,$AH77&gt;=2800,$AI77&lt;2800),ROUND((ROUND($AI77*9%,2)+ROUND(((2800-$AI77)/$AH77)*$AJ77,2))*'umowa o pracę'!$E$8,2),0)))),0)))&gt;$J77,$J77,IF(AND($AG77=1,$I77&gt;0),ROUND(IF($AH77+$AI77&gt;=2800,2800*'umowa o pracę'!$E$8,($AH77+$AI77)*'umowa o pracę'!$E$8),2)+IF($AI77=0,ROUND(IF($AH77&gt;2800,ROUND($AK77/$AH77*2800,2),$AK77)*'umowa o pracę'!$E$8,2),ROUND(IF($AH77&gt;2800,ROUND($AK77/$AH77*2800,2),$AK77)*'umowa o pracę'!$E$8,2)),ROUND(IF($AH77+$AI77&gt;=2800,2800*'umowa o pracę'!$E$8,($AH77+$AI77)*'umowa o pracę'!$E$8),2)-IF($AI77=0,ROUND(ROUND(IF($AH77&gt;2800,ROUND($AJ77/$AH77*2800,2),$AJ77),2)*'umowa o pracę'!$E$8,2),IF($AI77&gt;0,IF($AH77+$AI77&lt;2800,ROUND(ROUND($AJ77+ROUND($AI77*9%,2),2)*'umowa o pracę'!$E$8,2),IF(AND($AH77+$AI77&gt;=2800,$AI77&lt;2800,$AH77&lt;2800),ROUND((ROUND(((2800-$AI77)/$AH77)*$AJ77,2)+ROUND($AI77*9%,2))*'umowa o pracę'!$E$8,2),IF(AND($AH77+$AI77&gt;=2800,$AI77&gt;=2800),ROUND((ROUND(2800*9%,2))*'umowa o pracę'!$E$8,2),IF(AND($AH77+$AI77&gt;=2800,$AH77&gt;=2800,$AI77&lt;2800),ROUND((ROUND($AI77*9%,2)+ROUND(((2800-$AI77)/$AH77)*$AJ77,2))*'umowa o pracę'!$E$8,2),0)))),0))))&gt;$J77,$J77,IF(IF(AND($AG77=1,$I77&gt;0),ROUND(IF($AH77+$AI77&gt;=2800,2800*'umowa o pracę'!$E$8,($AH77+$AI77)*'umowa o pracę'!$E$8),2)+IF($AI77=0,ROUND(IF($AH77&gt;2800,ROUND($AK77/$AH77*2800,2),$AK77)*'umowa o pracę'!$E$8,2),ROUND(IF($AH77&gt;2800,ROUND($AK77/$AH77*2800,2),$AK77)*'umowa o pracę'!$E$8,2)),ROUND(IF($AH77+$AI77&gt;=2800,2800*'umowa o pracę'!$E$8,($AH77+$AI77)*'umowa o pracę'!$E$8),2)-IF($AI77=0,ROUND(ROUND(IF($AH77&gt;2800,ROUND($AJ77/$AH77*2800,2),$AJ77),2)*'umowa o pracę'!$E$8,2),IF($AI77&gt;0,IF($AH77+$AI77&lt;2800,ROUND(ROUND($AJ77+ROUND($AI77*9%,2),2)*'umowa o pracę'!$E$8,2),IF(AND($AH77+$AI77&gt;=2800,$AI77&lt;2800,$AH77&lt;2800),ROUND((ROUND(((2800-$AI77)/$AH77)*$AJ77,2)+ROUND($AI77*9%,2))*'umowa o pracę'!$E$8,2),IF(AND($AH77+$AI77&gt;=2800,$AI77&gt;=2800),ROUND((ROUND(2800*9%,2))*'umowa o pracę'!$E$8,2),IF(AND($AH77+$AI77&gt;=2800,$AH77&gt;=2800,$AI77&lt;2800),ROUND((ROUND($AI77*9%,2)+ROUND(((2800-$AI77)/$AH77)*$AJ77,2))*'umowa o pracę'!$E$8,2),0)))),0)))&gt;$J77,$J77,IF(AND($AG77=1,$I77&gt;0),ROUND(IF($AH77+$AI77&gt;=2800,2800*'umowa o pracę'!$E$8,($AH77+$AI77)*'umowa o pracę'!$E$8),2)+IF($AI77=0,ROUND(IF($AH77&gt;2800,ROUND($AK77/$AH77*2800,2),$AK77)*'umowa o pracę'!$E$8,2),ROUND(IF($AH77&gt;2800,ROUND($AK77/$AH77*2800,2),$AK77)*'umowa o pracę'!$E$8,2)),ROUND(IF($AH77+$AI77&gt;=2800,2800*'umowa o pracę'!$E$8,($AH77+$AI77)*'umowa o pracę'!$E$8),2)-IF(AND($AI77=0,I77&gt;0),ROUND(ROUND(IF($AH77&gt;2800,ROUND($AJ77/$AH77*2800,2),$AJ77),2)*'umowa o pracę'!$E$8,2),IF($AI77&gt;0,IF($AH77+$AI77&lt;2800,ROUND(ROUND($AJ77+ROUND($AI77*9%,2),2)*'umowa o pracę'!$E$8,2),IF(AND($AH77+$AI77&gt;=2800,$AI77&lt;2800,$AH77&lt;2800),ROUND((ROUND(((2800-$AI77)/$AH77)*$AJ77,2)+ROUND($AI77*9%,2))*'umowa o pracę'!$E$8,2),IF(AND($AH77+$AI77&gt;=2800,$AI77&gt;=2800),ROUND((ROUND(2800*9%,2))*'umowa o pracę'!$E$8,2),IF(AND($AH77+$AI77&gt;=2800,$AH77&gt;=2800,$AI77&lt;2800),ROUND((ROUND($AI77*9%,2)+ROUND(((2800-$AI77)/$AH77)*$AJ77,2))*'umowa o pracę'!$E$8,2),0)))),0)))))</f>
        <v>0</v>
      </c>
      <c r="AO77" s="32">
        <f>IF('umowa o pracę'!$E$7=2020,IF(IF($AG77=1,IF($AI77=0,ROUND(IF($AH77&gt;2600,ROUND($AJ77/$AH77*2600,2),$AJ77)*'umowa o pracę'!$E$8,2),IF($AH77+$AI77&lt;2600,ROUND(ROUND($AJ77+ROUND($AI77*9%,2),2)*'umowa o pracę'!$E$8,2),IF(AND($AH77+$AI77&gt;=2600,$AH77&lt;2600),ROUND((ROUND($AJ77+ROUND((2600-$AH77)*9%,2),2))*'umowa o pracę'!$E$8,2),IF(AND($AH77+$AI77&gt;=2600,$AH77&gt;=2600),ROUND(ROUND($AJ77/$AH77*2600,2)*'umowa o pracę'!$E$8,2),0)))),0)&gt;$H77,$H77,IF($AG77=1,IF($AI77=0,ROUND(IF($AH77&gt;2600,ROUND($AJ77/$AH77*2600,2),$AJ77)*'umowa o pracę'!$E$8,2),IF($AH77+$AI77&lt;2600,ROUND(ROUND($AJ77+ROUND($AI77*9%,2),2)*'umowa o pracę'!$E$8,2),IF(AND($AH77+$AI77&gt;=2600,$AH77&lt;2600),ROUND((ROUND($AJ77+ROUND((2600-$AH77)*9%,2),2))*'umowa o pracę'!$E$8,2),IF(AND($AH77+$AI77&gt;=2600,$AH77&gt;=2600),ROUND(ROUND($AJ77/$AH77*2600,2)*'umowa o pracę'!$E$8,2),0)))),0)),IF('umowa o pracę'!$E$7=2021,IF(IF($AG77=1,IF($AI77=0,ROUND(IF($AH77&gt;2800,ROUND($AJ77/$AH77*2800,2),$AJ77)*'umowa o pracę'!$E$8,2),IF($AH77+$AI77&lt;2800,ROUND(ROUND($AJ77+ROUND($AI77*9%,2),2)*'umowa o pracę'!$E$8,2),IF(AND($AH77+$AI77&gt;=2800,$AH77&lt;2800),ROUND((ROUND($AJ77+ROUND((2800-$AH77)*9%,2),2))*'umowa o pracę'!$E$8,2),IF(AND($AH77+$AI77&gt;=2800,$AH77&gt;=2800),ROUND(ROUND($AJ77/$AH77*2800,2)*'umowa o pracę'!$E$8,2),0)))),0)&gt;$H77,$H77,IF($AG77=1,IF($AI77=0,ROUND(IF($AH77&gt;2800,ROUND($AJ77/$AH77*2800,2),$AJ77)*'umowa o pracę'!$E$8,2),IF($AH77+$AI77&lt;2800,ROUND(ROUND($AJ77+ROUND($AI77*9%,2),2)*'umowa o pracę'!$E$8,2),IF(AND($AH77+$AI77&gt;=2800,$AH77&lt;2800),ROUND((ROUND($AJ77+ROUND((2800-$AH77)*9%,2),2))*'umowa o pracę'!$E$8,2),IF(AND($AH77+$AI77&gt;=2800,$AH77&gt;=2800),ROUND(ROUND($AJ77/$AH77*2800,2)*'umowa o pracę'!$E$8,2),0)))),0)),0))</f>
        <v>0</v>
      </c>
      <c r="AP77" s="32">
        <f>IF('umowa o pracę'!$E$7=2020,IF(IF($AG77=1,IF($AI77=0,ROUND(IF($AH77&gt;2600,ROUND($AK77/$AH77*2600,2),$AK77)*'umowa o pracę'!$E$8,2),ROUND(IF($AH77&gt;2600,ROUND($AK77/$AH77*2600,2),$AK77)*'umowa o pracę'!$E$8,2)),0)&gt;$I77,$I77,IF($AG77=1,IF($AI77=0,ROUND(IF($AH77&gt;2600,ROUND($AK77/$AH77*2600,2),$AK77)*'umowa o pracę'!$E$8,2),ROUND(IF($AH77&gt;2600,ROUND($AK77/$AH77*2600,2),$AK77)*'umowa o pracę'!$E$8,2)),0)),IF('umowa o pracę'!$E$7=2021,IF(IF($AG77=1,IF($AI77=0,ROUND(IF($AH77&gt;2800,ROUND($AK77/$AH77*2800,2),$AK77)*'umowa o pracę'!$E$8,2),ROUND(IF($AH77&gt;2800,ROUND($AK77/$AH77*2800,2),$AK77)*'umowa o pracę'!$E$8,2)),0)&gt;$I77,$I77,IF($AG77=1,IF($AI77=0,ROUND(IF($AH77&gt;2800,ROUND($AK77/$AH77*2800,2),$AK77)*'umowa o pracę'!$E$8,2),ROUND(IF($AH77&gt;2800,ROUND($AK77/$AH77*2800,2),$AK77)*'umowa o pracę'!$E$8,2)),0)),0))</f>
        <v>0</v>
      </c>
      <c r="AQ77" s="56">
        <f>IF('umowa o pracę'!$E$7=2020,$AM77,IF('umowa o pracę'!$E$7=2021,$AN77,0))</f>
        <v>0</v>
      </c>
      <c r="AR77" s="33">
        <f>IF('umowa o pracę'!$E$7=0,0,U77+AF77+AQ77)</f>
        <v>0</v>
      </c>
      <c r="AS77" s="19"/>
      <c r="AT77" s="19"/>
      <c r="AU77" s="19"/>
      <c r="AV77" s="19"/>
      <c r="AW77" s="19"/>
      <c r="AX77" s="19">
        <f t="shared" si="13"/>
        <v>10</v>
      </c>
      <c r="AY77" s="19"/>
      <c r="AZ77" s="234">
        <f t="shared" ref="AZ77:AZ140" si="16">IF(OR($F77="umowa o pracę",$F77="umowa o pracę nakładczą"),S77,0)</f>
        <v>0</v>
      </c>
      <c r="BA77" s="234">
        <f t="shared" ref="BA77:BA140" si="17">IF(OR($F77="umowa o pracę",$F77="umowa o pracę nakładczą"),T77,0)</f>
        <v>0</v>
      </c>
      <c r="BB77" s="234">
        <f t="shared" ref="BB77:BB140" si="18">IF(OR($F77="umowa o pracę",$F77="umowa o pracę nakładczą"),U77,0)</f>
        <v>0</v>
      </c>
      <c r="BC77" s="234">
        <f t="shared" ref="BC77:BC140" si="19">IF(OR($F77="umowa o pracę",$F77="umowa o pracę nakładczą"),AD77,0)</f>
        <v>0</v>
      </c>
      <c r="BD77" s="234">
        <f t="shared" ref="BD77:BD140" si="20">IF(OR($F77="umowa o pracę",$F77="umowa o pracę nakładczą"),AE77,0)</f>
        <v>0</v>
      </c>
      <c r="BE77" s="234">
        <f t="shared" ref="BE77:BE140" si="21">IF(OR($F77="umowa o pracę",$F77="umowa o pracę nakładczą"),AF77,0)</f>
        <v>0</v>
      </c>
      <c r="BF77" s="234">
        <f t="shared" ref="BF77:BF140" si="22">IF(OR($F77="umowa o pracę",$F77="umowa o pracę nakładczą"),AO77,0)</f>
        <v>0</v>
      </c>
      <c r="BG77" s="234">
        <f t="shared" ref="BG77:BG140" si="23">IF(OR($F77="umowa o pracę",$F77="umowa o pracę nakładczą"),AP77,0)</f>
        <v>0</v>
      </c>
      <c r="BH77" s="234">
        <f t="shared" ref="BH77:BH140" si="24">IF(OR($F77="umowa o pracę",$F77="umowa o pracę nakładczą"),AQ77,0)</f>
        <v>0</v>
      </c>
      <c r="BI77" s="238">
        <f t="shared" ref="BI77:BI140" si="25">SUM(BB77+BE77+BH77)</f>
        <v>0</v>
      </c>
      <c r="BJ77" s="236"/>
      <c r="BK77" s="236"/>
      <c r="BL77" s="237"/>
    </row>
    <row r="78" spans="1:64" ht="15.75" customHeight="1" x14ac:dyDescent="0.25">
      <c r="A78" s="129">
        <v>67</v>
      </c>
      <c r="B78" s="57"/>
      <c r="C78" s="57"/>
      <c r="D78" s="36"/>
      <c r="E78" s="36"/>
      <c r="F78" s="242"/>
      <c r="G78" s="37">
        <v>1</v>
      </c>
      <c r="H78" s="58">
        <v>0</v>
      </c>
      <c r="I78" s="59">
        <v>0</v>
      </c>
      <c r="J78" s="60">
        <v>0</v>
      </c>
      <c r="K78" s="52">
        <v>1</v>
      </c>
      <c r="L78" s="39">
        <v>0</v>
      </c>
      <c r="M78" s="39">
        <v>0</v>
      </c>
      <c r="N78" s="39">
        <v>0</v>
      </c>
      <c r="O78" s="39">
        <v>0</v>
      </c>
      <c r="P78" s="35">
        <f>IF('umowa o pracę'!$E$7=2020,ROUND(IF($L78&gt;=2600,2600*'umowa o pracę'!$E$8,$L78*'umowa o pracę'!$E$8),2),IF('umowa o pracę'!$E$7=2021,ROUND(IF($L78&gt;=2800,2800*'umowa o pracę'!$E$8,$L78*'umowa o pracę'!$E$8),2),0))</f>
        <v>0</v>
      </c>
      <c r="Q78" s="252">
        <f>IF(IF(IF(AND($K78=1,$I78&gt;0),ROUND(IF($L78+$M78&gt;=2600,2600*'umowa o pracę'!$E$8,($L78+$M78)*'umowa o pracę'!$E$8),2)+IF($M78=0,ROUND(IF($L78&gt;2600,ROUND($O78/$L78*2600,2),$O78)*'umowa o pracę'!$E$8,2),ROUND(IF($L78&gt;2600,ROUND($O78/$L78*2600,2),$O78)*'umowa o pracę'!$E$8,2)),ROUND(IF($L78+$M78&gt;=2600,2600*'umowa o pracę'!$E$8,($L78+$M78)*'umowa o pracę'!$E$8),2)-IF($M78=0,ROUND(ROUND(IF($L78&gt;2600,ROUND($N78/$L78*2600,2),$N78),2)*'umowa o pracę'!$E$8,2),IF($M78&gt;0,IF($L78+$M78&lt;2600,ROUND(ROUND($N78+ROUND($M78*9%,2),2)*'umowa o pracę'!$E$8,2),IF(AND($L78+$M78&gt;=2600,$M78&lt;2600,$L78&lt;2600),ROUND((ROUND(((2600-$M78)/$L78)*$N78,2)+ROUND($M78*9%,2))*'umowa o pracę'!$E$8,2),IF(AND($L78+$M78&gt;=2600,$M78&gt;=2600),ROUND((ROUND(2600*9%,2))*'umowa o pracę'!$E$8,2),IF(AND($L78+$M78&gt;=2600,$L78&gt;=2600,$M78&lt;2600),ROUND((ROUND($M78*9%,2)+ROUND(((2600-$M78)/$L78)*$N78,2))*'umowa o pracę'!$E$8,2),0)))),0)))&gt;$J78,$J78,IF(AND($K78=1,$I78&gt;0),ROUND(IF($L78+$M78&gt;=2600,2600*'umowa o pracę'!$E$8,($L78+$M78)*'umowa o pracę'!$E$8),2)+IF($M78=0,ROUND(IF($L78&gt;2600,ROUND($O78/$L78*2600,2),$O78)*'umowa o pracę'!$E$8,2),ROUND(IF($L78&gt;2600,ROUND($O78/$L78*2600,2),$O78)*'umowa o pracę'!$E$8,2)),ROUND(IF($L78+$M78&gt;=2600,2600*'umowa o pracę'!$E$8,($L78+$M78)*'umowa o pracę'!$E$8),2)-IF($M78=0,ROUND(ROUND(IF($L78&gt;2600,ROUND($N78/$L78*2600,2),$N78),2)*'umowa o pracę'!$E$8,2),IF($M78&gt;0,IF($L78+$M78&lt;2600,ROUND(ROUND($N78+ROUND($M78*9%,2),2)*'umowa o pracę'!$E$8,2),IF(AND($L78+$M78&gt;=2600,$M78&lt;2600,$L78&lt;2600),ROUND((ROUND(((2600-$M78)/$L78)*$N78,2)+ROUND($M78*9%,2))*'umowa o pracę'!$E$8,2),IF(AND($L78+$M78&gt;=2600,$M78&gt;=2600),ROUND((ROUND(2600*9%,2))*'umowa o pracę'!$E$8,2),IF(AND($L78+$M78&gt;=2600,$L78&gt;=2600,$M78&lt;2600),ROUND((ROUND($M78*9%,2)+ROUND(((2600-$M78)/$L78)*$N78,2))*'umowa o pracę'!$E$8,2),0)))),0))))&gt;$J78,$J78,IF(IF(AND($K78=1,$I78&gt;0),ROUND(IF($L78+$M78&gt;=2600,2600*'umowa o pracę'!$E$8,($L78+$M78)*'umowa o pracę'!$E$8),2)+IF($M78=0,ROUND(IF($L78&gt;2600,ROUND($O78/$L78*2600,2),$O78)*'umowa o pracę'!$E$8,2),ROUND(IF($L78&gt;2600,ROUND($O78/$L78*2600,2),$O78)*'umowa o pracę'!$E$8,2)),ROUND(IF($L78+$M78&gt;=2600,2600*'umowa o pracę'!$E$8,($L78+$M78)*'umowa o pracę'!$E$8),2)-IF($M78=0,ROUND(ROUND(IF($L78&gt;2600,ROUND($N78/$L78*2600,2),$N78),2)*'umowa o pracę'!$E$8,2),IF($M78&gt;0,IF($L78+$M78&lt;2600,ROUND(ROUND($N78+ROUND($M78*9%,2),2)*'umowa o pracę'!$E$8,2),IF(AND($L78+$M78&gt;=2600,$M78&lt;2600,$L78&lt;2600),ROUND((ROUND(((2600-$M78)/$L78)*$N78,2)+ROUND($M78*9%,2))*'umowa o pracę'!$E$8,2),IF(AND($L78+$M78&gt;=2600,$M78&gt;=2600),ROUND((ROUND(2600*9%,2))*'umowa o pracę'!$E$8,2),IF(AND($L78+$M78&gt;=2600,$L78&gt;=2600,$M78&lt;2600),ROUND((ROUND($M78*9%,2)+ROUND(((2600-$M78)/$L78)*$N78,2))*'umowa o pracę'!$E$8,2),0)))),0)))&gt;$J78,$J78,IF(AND($K78=1,$I78&gt;0),ROUND(IF($L78+$M78&gt;=2600,2600*'umowa o pracę'!$E$8,($L78+$M78)*'umowa o pracę'!$E$8),2)+IF($M78=0,ROUND(IF($L78&gt;2600,ROUND($O78/$L78*2600,2),$O78)*'umowa o pracę'!$E$8,2),ROUND(IF($L78&gt;2600,ROUND($O78/$L78*2600,2),$O78)*'umowa o pracę'!$E$8,2)),ROUND(IF($L78+$M78&gt;=2600,2600*'umowa o pracę'!$E$8,($L78+$M78)*'umowa o pracę'!$E$8),2)-IF(AND($M78=0,I78&gt;0),ROUND(ROUND(IF($L78&gt;2600,ROUND($N78/$L78*2600,2),$N78),2)*'umowa o pracę'!$E$8,2),IF($M78&gt;0,IF($L78+$M78&lt;2600,ROUND(ROUND($N78+ROUND($M78*9%,2),2)*'umowa o pracę'!$E$8,2),IF(AND($L78+$M78&gt;=2600,$M78&lt;2600,$L78&lt;2600),ROUND((ROUND(((2600-$M78)/$L78)*$N78,2)+ROUND($M78*9%,2))*'umowa o pracę'!$E$8,2),IF(AND($L78+$M78&gt;=2600,$M78&gt;=2600),ROUND((ROUND(2600*9%,2))*'umowa o pracę'!$E$8,2),IF(AND($L78+$M78&gt;=2600,$L78&gt;=2600,$M78&lt;2600),ROUND((ROUND($M78*9%,2)+ROUND(((2600-$M78)/$L78)*$N78,2))*'umowa o pracę'!$E$8,2),0)))),0)))))</f>
        <v>0</v>
      </c>
      <c r="R78" s="252">
        <f>IF(IF(IF(AND($K78=1,$I78&gt;0),ROUND(IF($L78+$M78&gt;=2800,2800*'umowa o pracę'!$E$8,($L78+$M78)*'umowa o pracę'!$E$8),2)+IF($M78=0,ROUND(IF($L78&gt;2800,ROUND($O78/$L78*2800,2),$O78)*'umowa o pracę'!$E$8,2),ROUND(IF($L78&gt;2800,ROUND($O78/$L78*2800,2),$O78)*'umowa o pracę'!$E$8,2)),ROUND(IF($L78+$M78&gt;=2800,2800*'umowa o pracę'!$E$8,($L78+$M78)*'umowa o pracę'!$E$8),2)-IF($M78=0,ROUND(ROUND(IF($L78&gt;2800,ROUND($N78/$L78*2800,2),$N78),2)*'umowa o pracę'!$E$8,2),IF($M78&gt;0,IF($L78+$M78&lt;2800,ROUND(ROUND($N78+ROUND($M78*9%,2),2)*'umowa o pracę'!$E$8,2),IF(AND($L78+$M78&gt;=2800,$M78&lt;2800,$L78&lt;2800),ROUND((ROUND(((2800-$M78)/$L78)*$N78,2)+ROUND($M78*9%,2))*'umowa o pracę'!$E$8,2),IF(AND($L78+$M78&gt;=2800,$M78&gt;=2800),ROUND((ROUND(2800*9%,2))*'umowa o pracę'!$E$8,2),IF(AND($L78+$M78&gt;=2800,$L78&gt;=2800,$M78&lt;2800),ROUND((ROUND($M78*9%,2)+ROUND(((2800-$M78)/$L78)*$N78,2))*'umowa o pracę'!$E$8,2),0)))),0)))&gt;$J78,$J78,IF(AND($K78=1,$I78&gt;0),ROUND(IF($L78+$M78&gt;=2800,2800*'umowa o pracę'!$E$8,($L78+$M78)*'umowa o pracę'!$E$8),2)+IF($M78=0,ROUND(IF($L78&gt;2800,ROUND($O78/$L78*2800,2),$O78)*'umowa o pracę'!$E$8,2),ROUND(IF($L78&gt;2800,ROUND($O78/$L78*2800,2),$O78)*'umowa o pracę'!$E$8,2)),ROUND(IF($L78+$M78&gt;=2800,2800*'umowa o pracę'!$E$8,($L78+$M78)*'umowa o pracę'!$E$8),2)-IF($M78=0,ROUND(ROUND(IF($L78&gt;2800,ROUND($N78/$L78*2800,2),$N78),2)*'umowa o pracę'!$E$8,2),IF($M78&gt;0,IF($L78+$M78&lt;2800,ROUND(ROUND($N78+ROUND($M78*9%,2),2)*'umowa o pracę'!$E$8,2),IF(AND($L78+$M78&gt;=2800,$M78&lt;2800,$L78&lt;2800),ROUND((ROUND(((2800-$M78)/$L78)*$N78,2)+ROUND($M78*9%,2))*'umowa o pracę'!$E$8,2),IF(AND($L78+$M78&gt;=2800,$M78&gt;=2800),ROUND((ROUND(2800*9%,2))*'umowa o pracę'!$E$8,2),IF(AND($L78+$M78&gt;=2800,$L78&gt;=2800,$M78&lt;2800),ROUND((ROUND($M78*9%,2)+ROUND(((2800-$M78)/$L78)*$N78,2))*'umowa o pracę'!$E$8,2),0)))),0))))&gt;$J78,$J78,IF(IF(AND($K78=1,$I78&gt;0),ROUND(IF($L78+$M78&gt;=2800,2800*'umowa o pracę'!$E$8,($L78+$M78)*'umowa o pracę'!$E$8),2)+IF($M78=0,ROUND(IF($L78&gt;2800,ROUND($O78/$L78*2800,2),$O78)*'umowa o pracę'!$E$8,2),ROUND(IF($L78&gt;2800,ROUND($O78/$L78*2800,2),$O78)*'umowa o pracę'!$E$8,2)),ROUND(IF($L78+$M78&gt;=2800,2800*'umowa o pracę'!$E$8,($L78+$M78)*'umowa o pracę'!$E$8),2)-IF($M78=0,ROUND(ROUND(IF($L78&gt;2800,ROUND($N78/$L78*2800,2),$N78),2)*'umowa o pracę'!$E$8,2),IF($M78&gt;0,IF($L78+$M78&lt;2800,ROUND(ROUND($N78+ROUND($M78*9%,2),2)*'umowa o pracę'!$E$8,2),IF(AND($L78+$M78&gt;=2800,$M78&lt;2800,$L78&lt;2800),ROUND((ROUND(((2800-$M78)/$L78)*$N78,2)+ROUND($M78*9%,2))*'umowa o pracę'!$E$8,2),IF(AND($L78+$M78&gt;=2800,$M78&gt;=2800),ROUND((ROUND(2800*9%,2))*'umowa o pracę'!$E$8,2),IF(AND($L78+$M78&gt;=2800,$L78&gt;=2800,$M78&lt;2800),ROUND((ROUND($M78*9%,2)+ROUND(((2800-$M78)/$L78)*$N78,2))*'umowa o pracę'!$E$8,2),0)))),0)))&gt;$J78,$J78,IF(AND($K78=1,$I78&gt;0),ROUND(IF($L78+$M78&gt;=2800,2800*'umowa o pracę'!$E$8,($L78+$M78)*'umowa o pracę'!$E$8),2)+IF($M78=0,ROUND(IF($L78&gt;2800,ROUND($O78/$L78*2800,2),$O78)*'umowa o pracę'!$E$8,2),ROUND(IF($L78&gt;2800,ROUND($O78/$L78*2800,2),$O78)*'umowa o pracę'!$E$8,2)),ROUND(IF($L78+$M78&gt;=2800,2800*'umowa o pracę'!$E$8,($L78+$M78)*'umowa o pracę'!$E$8),2)-IF(AND($M78=0,I78&gt;0),ROUND(ROUND(IF($L78&gt;2800,ROUND($N78/$L78*2800,2),$N78),2)*'umowa o pracę'!$E$8,2),IF($M78&gt;0,IF($L78+$M78&lt;2800,ROUND(ROUND($N78+ROUND($M78*9%,2),2)*'umowa o pracę'!$E$8,2),IF(AND($L78+$M78&gt;=2800,$M78&lt;2800,$L78&lt;2800),ROUND((ROUND(((2800-$M78)/$L78)*$N78,2)+ROUND($M78*9%,2))*'umowa o pracę'!$E$8,2),IF(AND($L78+$M78&gt;=2800,$M78&gt;=2800),ROUND((ROUND(2800*9%,2))*'umowa o pracę'!$E$8,2),IF(AND($L78+$M78&gt;=2800,$L78&gt;=2800,$M78&lt;2800),ROUND((ROUND($M78*9%,2)+ROUND(((2800-$M78)/$L78)*$N78,2))*'umowa o pracę'!$E$8,2),0)))),0)))))</f>
        <v>0</v>
      </c>
      <c r="S78" s="32">
        <f>IF('umowa o pracę'!$E$7=2020,IF(IF($K78=1,IF($M78=0,ROUND(IF($L78&gt;2600,ROUND($N78/$L78*2600,2),$N78)*'umowa o pracę'!$E$8,2),IF($L78+$M78&lt;2600,ROUND(ROUND($N78+ROUND($M78*9%,2),2)*'umowa o pracę'!$E$8,2),IF(AND($L78+$M78&gt;=2600,$L78&lt;2600),ROUND((ROUND($N78+ROUND((2600-$L78)*9%,2),2))*'umowa o pracę'!$E$8,2),IF(AND($L78+$M78&gt;=2600,$L78&gt;=2600),ROUND(ROUND($N78/$L78*2600,2)*'umowa o pracę'!$E$8,2),0)))),0)&gt;$H78,$H78,IF($K78=1,IF($M78=0,ROUND(IF($L78&gt;2600,ROUND($N78/$L78*2600,2),$N78)*'umowa o pracę'!$E$8,2),IF($L78+$M78&lt;2600,ROUND(ROUND($N78+ROUND($M78*9%,2),2)*'umowa o pracę'!$E$8,2),IF(AND($L78+$M78&gt;=2600,$L78&lt;2600),ROUND((ROUND($N78+ROUND((2600-$L78)*9%,2),2))*'umowa o pracę'!$E$8,2),IF(AND($L78+$M78&gt;=2600,$L78&gt;=2600),ROUND(ROUND($N78/$L78*2600,2)*'umowa o pracę'!$E$8,2),0)))),0)),IF('umowa o pracę'!$E$7=2021,IF(IF($K78=1,IF($M78=0,ROUND(IF($L78&gt;2800,ROUND($N78/$L78*2800,2),$N78)*'umowa o pracę'!$E$8,2),IF($L78+$M78&lt;2800,ROUND(ROUND($N78+ROUND($M78*9%,2),2)*'umowa o pracę'!$E$8,2),IF(AND($L78+$M78&gt;=2800,$L78&lt;2800),ROUND((ROUND($N78+ROUND((2800-$L78)*9%,2),2))*'umowa o pracę'!$E$8,2),IF(AND($L78+$M78&gt;=2800,$L78&gt;=2800),ROUND(ROUND($N78/$L78*2800,2)*'umowa o pracę'!$E$8,2),0)))),0)&gt;$H78,$H78,IF($K78=1,IF($M78=0,ROUND(IF($L78&gt;2800,ROUND($N78/$L78*2800,2),$N78)*'umowa o pracę'!$E$8,2),IF($L78+$M78&lt;2800,ROUND(ROUND($N78+ROUND($M78*9%,2),2)*'umowa o pracę'!$E$8,2),IF(AND($L78+$M78&gt;=2800,$L78&lt;2800),ROUND((ROUND($N78+ROUND((2800-$L78)*9%,2),2))*'umowa o pracę'!$E$8,2),IF(AND($L78+$M78&gt;=2800,$L78&gt;=2800),ROUND(ROUND($N78/$L78*2800,2)*'umowa o pracę'!$E$8,2),0)))),0)),0))</f>
        <v>0</v>
      </c>
      <c r="T78" s="32">
        <f>IF('umowa o pracę'!$E$7=2020,IF(IF($K78=1,IF($M78=0,ROUND(IF($L78&gt;2600,ROUND($O78/$L78*2600,2),$O78)*'umowa o pracę'!$E$8,2),ROUND(IF($L78&gt;2600,ROUND($O78/$L78*2600,2),$O78)*'umowa o pracę'!$E$8,2)),0)&gt;$I78,$I78,IF($K78=1,IF($M78=0,ROUND(IF($L78&gt;2600,ROUND($O78/$L78*2600,2),$O78)*'umowa o pracę'!$E$8,2),ROUND(IF($L78&gt;2600,ROUND($O78/$L78*2600,2),$O78)*'umowa o pracę'!$E$8,2)),0)),IF('umowa o pracę'!$E$7=2021,IF(IF($K78=1,IF($M78=0,ROUND(IF($L78&gt;2800,ROUND($O78/$L78*2800,2),$O78)*'umowa o pracę'!$E$8,2),ROUND(IF($L78&gt;2800,ROUND($O78/$L78*2800,2),$O78)*'umowa o pracę'!$E$8,2)),0)&gt;$I78,$I78,IF($K78=1,IF($M78=0,ROUND(IF($L78&gt;2800,ROUND($O78/$L78*2800,2),$O78)*'umowa o pracę'!$E$8,2),ROUND(IF($L78&gt;2800,ROUND($O78/$L78*2800,2),$O78)*'umowa o pracę'!$E$8,2)),0)),0))</f>
        <v>0</v>
      </c>
      <c r="U78" s="51">
        <f>IF('umowa o pracę'!$E$7=2020,$Q78,IF('umowa o pracę'!$E$7=2021,$R78,0))</f>
        <v>0</v>
      </c>
      <c r="V78" s="53">
        <f t="shared" si="14"/>
        <v>1</v>
      </c>
      <c r="W78" s="54">
        <f>IF('umowa o pracę'!$E$6&lt;2,0,$L78)</f>
        <v>0</v>
      </c>
      <c r="X78" s="54">
        <f>IF('umowa o pracę'!$E$6&lt;2,0,$M78)</f>
        <v>0</v>
      </c>
      <c r="Y78" s="55">
        <f>IF('umowa o pracę'!$E$6&lt;2,0,$N78)</f>
        <v>0</v>
      </c>
      <c r="Z78" s="55">
        <f>IF('umowa o pracę'!$E$6&lt;2,0,$O78)</f>
        <v>0</v>
      </c>
      <c r="AA78" s="32">
        <f>IF('umowa o pracę'!$E$7=2020,ROUND(IF($W78&gt;=2600,2600*'umowa o pracę'!$E$8,$W78*'umowa o pracę'!$E$8),2),IF('umowa o pracę'!$E$7=2021,ROUND(IF($W78&gt;=2800,2800*'umowa o pracę'!$E$8,$W78*'umowa o pracę'!$E$8),2),0))</f>
        <v>0</v>
      </c>
      <c r="AB78" s="32">
        <f>IF(IF(IF(AND($V78=1,$I78&gt;0),ROUND(IF($W78+$X78&gt;=2600,2600*'umowa o pracę'!$E$8,($W78+$X78)*'umowa o pracę'!$E$8),2)+IF($X78=0,ROUND(IF($W78&gt;2600,ROUND($Z78/$W78*2600,2),$Z78)*'umowa o pracę'!$E$8,2),ROUND(IF($W78&gt;2600,ROUND($Z78/$W78*2600,2),$Z78)*'umowa o pracę'!$E$8,2)),ROUND(IF($W78+$X78&gt;=2600,2600*'umowa o pracę'!$E$8,($W78+$X78)*'umowa o pracę'!$E$8),2)-IF($X78=0,ROUND(ROUND(IF($W78&gt;2600,ROUND($Y78/$W78*2600,2),$Y78),2)*'umowa o pracę'!$E$8,2),IF($X78&gt;0,IF($W78+$X78&lt;2600,ROUND(ROUND($Y78+ROUND($X78*9%,2),2)*'umowa o pracę'!$E$8,2),IF(AND($W78+$X78&gt;=2600,$X78&lt;2600,$W78&lt;2600),ROUND((ROUND(((2600-$X78)/$W78)*$Y78,2)+ROUND($X78*9%,2))*'umowa o pracę'!$E$8,2),IF(AND($W78+$X78&gt;=2600,$X78&gt;=2600),ROUND((ROUND(2600*9%,2))*'umowa o pracę'!$E$8,2),IF(AND($W78+$X78&gt;=2600,$W78&gt;=2600,$X78&lt;2600),ROUND((ROUND($X78*9%,2)+ROUND(((2600-$X78)/$W78)*$Y78,2))*'umowa o pracę'!$E$8,2),0)))),0)))&gt;$J78,$J78,IF(AND($V78=1,$I78&gt;0),ROUND(IF($W78+$X78&gt;=2600,2600*'umowa o pracę'!$E$8,($W78+$X78)*'umowa o pracę'!$E$8),2)+IF($X78=0,ROUND(IF($W78&gt;2600,ROUND($Z78/$W78*2600,2),$Z78)*'umowa o pracę'!$E$8,2),ROUND(IF($W78&gt;2600,ROUND($Z78/$W78*2600,2),$Z78)*'umowa o pracę'!$E$8,2)),ROUND(IF($W78+$X78&gt;=2600,2600*'umowa o pracę'!$E$8,($W78+$X78)*'umowa o pracę'!$E$8),2)-IF($X78=0,ROUND(ROUND(IF($W78&gt;2600,ROUND($Y78/$W78*2600,2),$Y78),2)*'umowa o pracę'!$E$8,2),IF($X78&gt;0,IF($W78+$X78&lt;2600,ROUND(ROUND($Y78+ROUND($X78*9%,2),2)*'umowa o pracę'!$E$8,2),IF(AND($W78+$X78&gt;=2600,$X78&lt;2600,$W78&lt;2600),ROUND((ROUND(((2600-$X78)/$W78)*$Y78,2)+ROUND($X78*9%,2))*'umowa o pracę'!$E$8,2),IF(AND($W78+$X78&gt;=2600,$X78&gt;=2600),ROUND((ROUND(2600*9%,2))*'umowa o pracę'!$E$8,2),IF(AND($W78+$X78&gt;=2600,$W78&gt;=2600,$X78&lt;2600),ROUND((ROUND($X78*9%,2)+ROUND(((2600-$X78)/$W78)*$Y78,2))*'umowa o pracę'!$E$8,2),0)))),0))))&gt;$J78,$J78,IF(IF(AND($V78=1,$I78&gt;0),ROUND(IF($W78+$X78&gt;=2600,2600*'umowa o pracę'!$E$8,($W78+$X78)*'umowa o pracę'!$E$8),2)+IF($X78=0,ROUND(IF($W78&gt;2600,ROUND($Z78/$W78*2600,2),$Z78)*'umowa o pracę'!$E$8,2),ROUND(IF($W78&gt;2600,ROUND($Z78/$W78*2600,2),$Z78)*'umowa o pracę'!$E$8,2)),ROUND(IF($W78+$X78&gt;=2600,2600*'umowa o pracę'!$E$8,($W78+$X78)*'umowa o pracę'!$E$8),2)-IF($X78=0,ROUND(ROUND(IF($W78&gt;2600,ROUND($Y78/$W78*2600,2),$Y78),2)*'umowa o pracę'!$E$8,2),IF($X78&gt;0,IF($W78+$X78&lt;2600,ROUND(ROUND($Y78+ROUND($X78*9%,2),2)*'umowa o pracę'!$E$8,2),IF(AND($W78+$X78&gt;=2600,$X78&lt;2600,$W78&lt;2600),ROUND((ROUND(((2600-$X78)/$W78)*$Y78,2)+ROUND($X78*9%,2))*'umowa o pracę'!$E$8,2),IF(AND($W78+$X78&gt;=2600,$X78&gt;=2600),ROUND((ROUND(2600*9%,2))*'umowa o pracę'!$E$8,2),IF(AND($W78+$X78&gt;=2600,$W78&gt;=2600,$X78&lt;2600),ROUND((ROUND($X78*9%,2)+ROUND(((2600-$X78)/$W78)*$Y78,2))*'umowa o pracę'!$E$8,2),0)))),0)))&gt;$J78,$J78,IF(AND($V78=1,$I78&gt;0),ROUND(IF($W78+$X78&gt;=2600,2600*'umowa o pracę'!$E$8,($W78+$X78)*'umowa o pracę'!$E$8),2)+IF($X78=0,ROUND(IF($W78&gt;2600,ROUND($Z78/$W78*2600,2),$Z78)*'umowa o pracę'!$E$8,2),ROUND(IF($W78&gt;2600,ROUND($Z78/$W78*2600,2),$Z78)*'umowa o pracę'!$E$8,2)),ROUND(IF($W78+$X78&gt;=2600,2600*'umowa o pracę'!$E$8,($W78+$X78)*'umowa o pracę'!$E$8),2)-IF(AND($X78=0,I78&gt;0),ROUND(ROUND(IF($W78&gt;2600,ROUND($Y78/$W78*2600,2),$Y78),2)*'umowa o pracę'!$E$8,2),IF($X78&gt;0,IF($W78+$X78&lt;2600,ROUND(ROUND($Y78+ROUND($X78*9%,2),2)*'umowa o pracę'!$E$8,2),IF(AND($W78+$X78&gt;=2600,$X78&lt;2600,$W78&lt;2600),ROUND((ROUND(((2600-$X78)/$W78)*$Y78,2)+ROUND($X78*9%,2))*'umowa o pracę'!$E$8,2),IF(AND($W78+$X78&gt;=2600,$X78&gt;=2600),ROUND((ROUND(2600*9%,2))*'umowa o pracę'!$E$8,2),IF(AND($W78+$X78&gt;=2600,$W78&gt;=2600,$X78&lt;2600),ROUND((ROUND($X78*9%,2)+ROUND(((2600-$X78)/$W78)*$Y78,2))*'umowa o pracę'!$E$8,2),0)))),0)))))</f>
        <v>0</v>
      </c>
      <c r="AC78" s="32">
        <f>IF(IF(IF(AND($V78=1,$I78&gt;0),ROUND(IF($W78+$X78&gt;=2800,2800*'umowa o pracę'!$E$8,($W78+$X78)*'umowa o pracę'!$E$8),2)+IF($X78=0,ROUND(IF($W78&gt;2800,ROUND($Z78/$W78*2800,2),$Z78)*'umowa o pracę'!$E$8,2),ROUND(IF($W78&gt;2800,ROUND($Z78/$W78*2800,2),$Z78)*'umowa o pracę'!$E$8,2)),ROUND(IF($W78+$X78&gt;=2800,2800*'umowa o pracę'!$E$8,($W78+$X78)*'umowa o pracę'!$E$8),2)-IF($X78=0,ROUND(ROUND(IF($W78&gt;2800,ROUND($Y78/$W78*2800,2),$Y78),2)*'umowa o pracę'!$E$8,2),IF($X78&gt;0,IF($W78+$X78&lt;2800,ROUND(ROUND($Y78+ROUND($X78*9%,2),2)*'umowa o pracę'!$E$8,2),IF(AND($W78+$X78&gt;=2800,$X78&lt;2800,$W78&lt;2800),ROUND((ROUND(((2800-$X78)/$W78)*$Y78,2)+ROUND($X78*9%,2))*'umowa o pracę'!$E$8,2),IF(AND($W78+$X78&gt;=2800,$X78&gt;=2800),ROUND((ROUND(2800*9%,2))*'umowa o pracę'!$E$8,2),IF(AND($W78+$X78&gt;=2800,$W78&gt;=2800,$X78&lt;2800),ROUND((ROUND($X78*9%,2)+ROUND(((2800-$X78)/$W78)*$Y78,2))*'umowa o pracę'!$E$8,2),0)))),0)))&gt;$J78,$J78,IF(AND($V78=1,$I78&gt;0),ROUND(IF($W78+$X78&gt;=2800,2800*'umowa o pracę'!$E$8,($W78+$X78)*'umowa o pracę'!$E$8),2)+IF($X78=0,ROUND(IF($W78&gt;2800,ROUND($Z78/$W78*2800,2),$Z78)*'umowa o pracę'!$E$8,2),ROUND(IF($W78&gt;2800,ROUND($Z78/$W78*2800,2),$Z78)*'umowa o pracę'!$E$8,2)),ROUND(IF($W78+$X78&gt;=2800,2800*'umowa o pracę'!$E$8,($W78+$X78)*'umowa o pracę'!$E$8),2)-IF($X78=0,ROUND(ROUND(IF($W78&gt;2800,ROUND($Y78/$W78*2800,2),$Y78),2)*'umowa o pracę'!$E$8,2),IF($X78&gt;0,IF($W78+$X78&lt;2800,ROUND(ROUND($Y78+ROUND($X78*9%,2),2)*'umowa o pracę'!$E$8,2),IF(AND($W78+$X78&gt;=2800,$X78&lt;2800,$W78&lt;2800),ROUND((ROUND(((2800-$X78)/$W78)*$Y78,2)+ROUND($X78*9%,2))*'umowa o pracę'!$E$8,2),IF(AND($W78+$X78&gt;=2800,$X78&gt;=2800),ROUND((ROUND(2800*9%,2))*'umowa o pracę'!$E$8,2),IF(AND($W78+$X78&gt;=2800,$W78&gt;=2800,$X78&lt;2800),ROUND((ROUND($X78*9%,2)+ROUND(((2800-$X78)/$W78)*$Y78,2))*'umowa o pracę'!$E$8,2),0)))),0))))&gt;$J78,$J78,IF(IF(AND($V78=1,$I78&gt;0),ROUND(IF($W78+$X78&gt;=2800,2800*'umowa o pracę'!$E$8,($W78+$X78)*'umowa o pracę'!$E$8),2)+IF($X78=0,ROUND(IF($W78&gt;2800,ROUND($Z78/$W78*2800,2),$Z78)*'umowa o pracę'!$E$8,2),ROUND(IF($W78&gt;2800,ROUND($Z78/$W78*2800,2),$Z78)*'umowa o pracę'!$E$8,2)),ROUND(IF($W78+$X78&gt;=2800,2800*'umowa o pracę'!$E$8,($W78+$X78)*'umowa o pracę'!$E$8),2)-IF($X78=0,ROUND(ROUND(IF($W78&gt;2800,ROUND($Y78/$W78*2800,2),$Y78),2)*'umowa o pracę'!$E$8,2),IF($X78&gt;0,IF($W78+$X78&lt;2800,ROUND(ROUND($Y78+ROUND($X78*9%,2),2)*'umowa o pracę'!$E$8,2),IF(AND($W78+$X78&gt;=2800,$X78&lt;2800,$W78&lt;2800),ROUND((ROUND(((2800-$X78)/$W78)*$Y78,2)+ROUND($X78*9%,2))*'umowa o pracę'!$E$8,2),IF(AND($W78+$X78&gt;=2800,$X78&gt;=2800),ROUND((ROUND(2800*9%,2))*'umowa o pracę'!$E$8,2),IF(AND($W78+$X78&gt;=2800,$W78&gt;=2800,$X78&lt;2800),ROUND((ROUND($X78*9%,2)+ROUND(((2800-$X78)/$W78)*$Y78,2))*'umowa o pracę'!$E$8,2),0)))),0)))&gt;$J78,$J78,IF(AND($V78=1,$I78&gt;0),ROUND(IF($W78+$X78&gt;=2800,2800*'umowa o pracę'!$E$8,($W78+$X78)*'umowa o pracę'!$E$8),2)+IF($X78=0,ROUND(IF($W78&gt;2800,ROUND($Z78/$W78*2800,2),$Z78)*'umowa o pracę'!$E$8,2),ROUND(IF($W78&gt;2800,ROUND($Z78/$W78*2800,2),$Z78)*'umowa o pracę'!$E$8,2)),ROUND(IF($W78+$X78&gt;=2800,2800*'umowa o pracę'!$E$8,($W78+$X78)*'umowa o pracę'!$E$8),2)-IF(AND($X78=0,I78&gt;0),ROUND(ROUND(IF($W78&gt;2800,ROUND($Y78/$W78*2800,2),$Y78),2)*'umowa o pracę'!$E$8,2),IF($X78&gt;0,IF($W78+$X78&lt;2800,ROUND(ROUND($Y78+ROUND($X78*9%,2),2)*'umowa o pracę'!$E$8,2),IF(AND($W78+$X78&gt;=2800,$X78&lt;2800,$W78&lt;2800),ROUND((ROUND(((2800-$X78)/$W78)*$Y78,2)+ROUND($X78*9%,2))*'umowa o pracę'!$E$8,2),IF(AND($W78+$X78&gt;=2800,$X78&gt;=2800),ROUND((ROUND(2800*9%,2))*'umowa o pracę'!$E$8,2),IF(AND($W78+$X78&gt;=2800,$W78&gt;=2800,$X78&lt;2800),ROUND((ROUND($X78*9%,2)+ROUND(((2800-$X78)/$W78)*$Y78,2))*'umowa o pracę'!$E$8,2),0)))),0)))))</f>
        <v>0</v>
      </c>
      <c r="AD78" s="32">
        <f>IF('umowa o pracę'!$E$7=2020,IF(IF($V78=1,IF($X78=0,ROUND(IF($W78&gt;2600,ROUND($Y78/$W78*2600,2),$Y78)*'umowa o pracę'!$E$8,2),IF($W78+$X78&lt;2600,ROUND(ROUND($Y78+ROUND($X78*9%,2),2)*'umowa o pracę'!$E$8,2),IF(AND($W78+$X78&gt;=2600,$W78&lt;2600),ROUND((ROUND($Y78+ROUND((2600-$W78)*9%,2),2))*'umowa o pracę'!$E$8,2),IF(AND($W78+$X78&gt;=2600,$W78&gt;=2600),ROUND(ROUND($Y78/$W78*2600,2)*'umowa o pracę'!$E$8,2),0)))),0)&gt;$H78,$H78,IF($V78=1,IF($X78=0,ROUND(IF($W78&gt;2600,ROUND($Y78/$W78*2600,2),$Y78)*'umowa o pracę'!$E$8,2),IF($W78+$X78&lt;2600,ROUND(ROUND($Y78+ROUND($X78*9%,2),2)*'umowa o pracę'!$E$8,2),IF(AND($W78+$X78&gt;=2600,$W78&lt;2600),ROUND((ROUND($Y78+ROUND((2600-$W78)*9%,2),2))*'umowa o pracę'!$E$8,2),IF(AND($W78+$X78&gt;=2600,$W78&gt;=2600),ROUND(ROUND($Y78/$W78*2600,2)*'umowa o pracę'!$E$8,2),0)))),0)),IF('umowa o pracę'!$E$7=2021,IF(IF($V78=1,IF($X78=0,ROUND(IF($W78&gt;2800,ROUND($Y78/$W78*2800,2),$Y78)*'umowa o pracę'!$E$8,2),IF($W78+$X78&lt;2800,ROUND(ROUND($Y78+ROUND($X78*9%,2),2)*'umowa o pracę'!$E$8,2),IF(AND($W78+$X78&gt;=2800,$W78&lt;2800),ROUND((ROUND($Y78+ROUND((2800-$W78)*9%,2),2))*'umowa o pracę'!$E$8,2),IF(AND($W78+$X78&gt;=2800,$W78&gt;=2800),ROUND(ROUND($Y78/$W78*2800,2)*'umowa o pracę'!$E$8,2),0)))),0)&gt;$H78,$H78,IF($V78=1,IF($X78=0,ROUND(IF($W78&gt;2800,ROUND($Y78/$W78*2800,2),$Y78)*'umowa o pracę'!$E$8,2),IF($W78+$X78&lt;2800,ROUND(ROUND($Y78+ROUND($X78*9%,2),2)*'umowa o pracę'!$E$8,2),IF(AND($W78+$X78&gt;=2800,$W78&lt;2800),ROUND((ROUND($Y78+ROUND((2800-$W78)*9%,2),2))*'umowa o pracę'!$E$8,2),IF(AND($W78+$X78&gt;=2800,$W78&gt;=2800),ROUND(ROUND($Y78/$W78*2800,2)*'umowa o pracę'!$E$8,2),0)))),0)),0))</f>
        <v>0</v>
      </c>
      <c r="AE78" s="32">
        <f>IF('umowa o pracę'!$E$7=2020,IF(IF($V78=1,IF($X78=0,ROUND(IF($W78&gt;2600,ROUND($Z78/$W78*2600,2),$Z78)*'umowa o pracę'!$E$8,2),ROUND(IF($W78&gt;2600,ROUND($Z78/$W78*2600,2),$Z78)*'umowa o pracę'!$E$8,2)),0)&gt;$I78,$I78,IF($V78=1,IF($X78=0,ROUND(IF($W78&gt;2600,ROUND($Z78/$W78*2600,2),$Z78)*'umowa o pracę'!$E$8,2),ROUND(IF($W78&gt;2600,ROUND($Z78/$W78*2600,2),$Z78)*'umowa o pracę'!$E$8,2)),0)),IF('umowa o pracę'!$E$7=2021,IF(IF($V78=1,IF($X78=0,ROUND(IF($W78&gt;2800,ROUND($Z78/$W78*2800,2),$Z78)*'umowa o pracę'!$E$8,2),ROUND(IF($W78&gt;2800,ROUND($Z78/$W78*2800,2),$Z78)*'umowa o pracę'!$E$8,2)),0)&gt;$I78,$I78,IF($V78=1,IF($X78=0,ROUND(IF($W78&gt;2800,ROUND($Z78/$W78*2800,2),$Z78)*'umowa o pracę'!$E$8,2),ROUND(IF($W78&gt;2800,ROUND($Z78/$W78*2800,2),$Z78)*'umowa o pracę'!$E$8,2)),0)),0))</f>
        <v>0</v>
      </c>
      <c r="AF78" s="56">
        <f>IF('umowa o pracę'!$E$7=2020,$AB78,IF('umowa o pracę'!$E$7=2021,$AC78,0))</f>
        <v>0</v>
      </c>
      <c r="AG78" s="53">
        <f t="shared" si="15"/>
        <v>1</v>
      </c>
      <c r="AH78" s="39">
        <f>IF('umowa o pracę'!$E$6&lt;3,0,$L78)</f>
        <v>0</v>
      </c>
      <c r="AI78" s="39">
        <f>IF('umowa o pracę'!$E$6&lt;3,0,$M78)</f>
        <v>0</v>
      </c>
      <c r="AJ78" s="55">
        <f>IF('umowa o pracę'!$E$6&lt;3,0,$N78)</f>
        <v>0</v>
      </c>
      <c r="AK78" s="55">
        <f>IF('umowa o pracę'!$E$6&lt;3,0,$O78)</f>
        <v>0</v>
      </c>
      <c r="AL78" s="32">
        <f>IF('umowa o pracę'!$E$7=2020,ROUND(IF($AH78&gt;=2600,2600*'umowa o pracę'!$E$8,$AH78*'umowa o pracę'!$E$8),2),IF('umowa o pracę'!$E$7=2021,ROUND(IF($AH78&gt;=2800,2800*'umowa o pracę'!$E$8,$AH78*'umowa o pracę'!$E$8),2),0))</f>
        <v>0</v>
      </c>
      <c r="AM78" s="32">
        <f>IF(IF(IF(AND($AG78=1,$I78&gt;0),ROUND(IF($AH78+$AI78&gt;=2600,2600*'umowa o pracę'!$E$8,($AH78+$AI78)*'umowa o pracę'!$E$8),2)+IF($AI78=0,ROUND(IF($AH78&gt;2600,ROUND($AK78/$AH78*2600,2),$AK78)*'umowa o pracę'!$E$8,2),ROUND(IF($AH78&gt;2600,ROUND($AK78/$AH78*2600,2),$AK78)*'umowa o pracę'!$E$8,2)),ROUND(IF($AH78+$AI78&gt;=2600,2600*'umowa o pracę'!$E$8,($AH78+$AI78)*'umowa o pracę'!$E$8),2)-IF($AI78=0,ROUND(ROUND(IF($AH78&gt;2600,ROUND($AJ78/$AH78*2600,2),$AJ78),2)*'umowa o pracę'!$E$8,2),IF($AI78&gt;0,IF($AH78+$AI78&lt;2600,ROUND(ROUND($AJ78+ROUND($AI78*9%,2),2)*'umowa o pracę'!$E$8,2),IF(AND($AH78+$AI78&gt;=2600,$AI78&lt;2600,$AH78&lt;2600),ROUND((ROUND(((2600-$AI78)/$AH78)*$AJ78,2)+ROUND($AI78*9%,2))*'umowa o pracę'!$E$8,2),IF(AND($AH78+$AI78&gt;=2600,$AI78&gt;=2600),ROUND((ROUND(2600*9%,2))*'umowa o pracę'!$E$8,2),IF(AND($AH78+$AI78&gt;=2600,$AH78&gt;=2600,$AI78&lt;2600),ROUND((ROUND($AI78*9%,2)+ROUND(((2600-$AI78)/$AH78)*$AJ78,2))*'umowa o pracę'!$E$8,2),0)))),0)))&gt;$J78,$J78,IF(AND($AG78=1,$I78&gt;0),ROUND(IF($AH78+$AI78&gt;=2600,2600*'umowa o pracę'!$E$8,($AH78+$AI78)*'umowa o pracę'!$E$8),2)+IF($AI78=0,ROUND(IF($AH78&gt;2600,ROUND($AK78/$AH78*2600,2),$AK78)*'umowa o pracę'!$E$8,2),ROUND(IF($AH78&gt;2600,ROUND($AK78/$AH78*2600,2),$AK78)*'umowa o pracę'!$E$8,2)),ROUND(IF($AH78+$AI78&gt;=2600,2600*'umowa o pracę'!$E$8,($AH78+$AI78)*'umowa o pracę'!$E$8),2)-IF($AI78=0,ROUND(ROUND(IF($AH78&gt;2600,ROUND($AJ78/$AH78*2600,2),$AJ78),2)*'umowa o pracę'!$E$8,2),IF($AI78&gt;0,IF($AH78+$AI78&lt;2600,ROUND(ROUND($AJ78+ROUND($AI78*9%,2),2)*'umowa o pracę'!$E$8,2),IF(AND($AH78+$AI78&gt;=2600,$AI78&lt;2600,$AH78&lt;2600),ROUND((ROUND(((2600-$AI78)/$AH78)*$AJ78,2)+ROUND($AI78*9%,2))*'umowa o pracę'!$E$8,2),IF(AND($AH78+$AI78&gt;=2600,$AI78&gt;=2600),ROUND((ROUND(2600*9%,2))*'umowa o pracę'!$E$8,2),IF(AND($AH78+$AI78&gt;=2600,$AH78&gt;=2600,$AI78&lt;2600),ROUND((ROUND($AI78*9%,2)+ROUND(((2600-$AI78)/$AH78)*$AJ78,2))*'umowa o pracę'!$E$8,2),0)))),0))))&gt;$J78,$J78,IF(IF(AND($AG78=1,$I78&gt;0),ROUND(IF($AH78+$AI78&gt;=2600,2600*'umowa o pracę'!$E$8,($AH78+$AI78)*'umowa o pracę'!$E$8),2)+IF($AI78=0,ROUND(IF($AH78&gt;2600,ROUND($AK78/$AH78*2600,2),$AK78)*'umowa o pracę'!$E$8,2),ROUND(IF($AH78&gt;2600,ROUND($AK78/$AH78*2600,2),$AK78)*'umowa o pracę'!$E$8,2)),ROUND(IF($AH78+$AI78&gt;=2600,2600*'umowa o pracę'!$E$8,($AH78+$AI78)*'umowa o pracę'!$E$8),2)-IF($AI78=0,ROUND(ROUND(IF($AH78&gt;2600,ROUND($AJ78/$AH78*2600,2),$AJ78),2)*'umowa o pracę'!$E$8,2),IF($AI78&gt;0,IF($AH78+$AI78&lt;2600,ROUND(ROUND($AJ78+ROUND($AI78*9%,2),2)*'umowa o pracę'!$E$8,2),IF(AND($AH78+$AI78&gt;=2600,$AI78&lt;2600,$AH78&lt;2600),ROUND((ROUND(((2600-$AI78)/$AH78)*$AJ78,2)+ROUND($AI78*9%,2))*'umowa o pracę'!$E$8,2),IF(AND($AH78+$AI78&gt;=2600,$AI78&gt;=2600),ROUND((ROUND(2600*9%,2))*'umowa o pracę'!$E$8,2),IF(AND($AH78+$AI78&gt;=2600,$AH78&gt;=2600,$AI78&lt;2600),ROUND((ROUND($AI78*9%,2)+ROUND(((2600-$AI78)/$AH78)*$AJ78,2))*'umowa o pracę'!$E$8,2),0)))),0)))&gt;$J78,$J78,IF(AND($AG78=1,$I78&gt;0),ROUND(IF($AH78+$AI78&gt;=2600,2600*'umowa o pracę'!$E$8,($AH78+$AI78)*'umowa o pracę'!$E$8),2)+IF($AI78=0,ROUND(IF($AH78&gt;2600,ROUND($AK78/$AH78*2600,2),$AK78)*'umowa o pracę'!$E$8,2),ROUND(IF($AH78&gt;2600,ROUND($AK78/$AH78*2600,2),$AK78)*'umowa o pracę'!$E$8,2)),ROUND(IF($AH78+$AI78&gt;=2600,2600*'umowa o pracę'!$E$8,($AH78+$AI78)*'umowa o pracę'!$E$8),2)-IF(AND($AI78=0,I78&gt;0),ROUND(ROUND(IF($AH78&gt;2600,ROUND($AJ78/$AH78*2600,2),$AJ78),2)*'umowa o pracę'!$E$8,2),IF($AI78&gt;0,IF($AH78+$AI78&lt;2600,ROUND(ROUND($AJ78+ROUND($AI78*9%,2),2)*'umowa o pracę'!$E$8,2),IF(AND($AH78+$AI78&gt;=2600,$AI78&lt;2600,$AH78&lt;2600),ROUND((ROUND(((2600-$AI78)/$AH78)*$AJ78,2)+ROUND($AI78*9%,2))*'umowa o pracę'!$E$8,2),IF(AND($AH78+$AI78&gt;=2600,$AI78&gt;=2600),ROUND((ROUND(2600*9%,2))*'umowa o pracę'!$E$8,2),IF(AND($AH78+$AI78&gt;=2600,$AH78&gt;=2600,$AI78&lt;2600),ROUND((ROUND($AI78*9%,2)+ROUND(((2600-$AI78)/$AH78)*$AJ78,2))*'umowa o pracę'!$E$8,2),0)))),0)))))</f>
        <v>0</v>
      </c>
      <c r="AN78" s="32">
        <f>IF(IF(IF(AND($AG78=1,$I78&gt;0),ROUND(IF($AH78+$AI78&gt;=2800,2800*'umowa o pracę'!$E$8,($AH78+$AI78)*'umowa o pracę'!$E$8),2)+IF($AI78=0,ROUND(IF($AH78&gt;2800,ROUND($AK78/$AH78*2800,2),$AK78)*'umowa o pracę'!$E$8,2),ROUND(IF($AH78&gt;2800,ROUND($AK78/$AH78*2800,2),$AK78)*'umowa o pracę'!$E$8,2)),ROUND(IF($AH78+$AI78&gt;=2800,2800*'umowa o pracę'!$E$8,($AH78+$AI78)*'umowa o pracę'!$E$8),2)-IF($AI78=0,ROUND(ROUND(IF($AH78&gt;2800,ROUND($AJ78/$AH78*2800,2),$AJ78),2)*'umowa o pracę'!$E$8,2),IF($AI78&gt;0,IF($AH78+$AI78&lt;2800,ROUND(ROUND($AJ78+ROUND($AI78*9%,2),2)*'umowa o pracę'!$E$8,2),IF(AND($AH78+$AI78&gt;=2800,$AI78&lt;2800,$AH78&lt;2800),ROUND((ROUND(((2800-$AI78)/$AH78)*$AJ78,2)+ROUND($AI78*9%,2))*'umowa o pracę'!$E$8,2),IF(AND($AH78+$AI78&gt;=2800,$AI78&gt;=2800),ROUND((ROUND(2800*9%,2))*'umowa o pracę'!$E$8,2),IF(AND($AH78+$AI78&gt;=2800,$AH78&gt;=2800,$AI78&lt;2800),ROUND((ROUND($AI78*9%,2)+ROUND(((2800-$AI78)/$AH78)*$AJ78,2))*'umowa o pracę'!$E$8,2),0)))),0)))&gt;$J78,$J78,IF(AND($AG78=1,$I78&gt;0),ROUND(IF($AH78+$AI78&gt;=2800,2800*'umowa o pracę'!$E$8,($AH78+$AI78)*'umowa o pracę'!$E$8),2)+IF($AI78=0,ROUND(IF($AH78&gt;2800,ROUND($AK78/$AH78*2800,2),$AK78)*'umowa o pracę'!$E$8,2),ROUND(IF($AH78&gt;2800,ROUND($AK78/$AH78*2800,2),$AK78)*'umowa o pracę'!$E$8,2)),ROUND(IF($AH78+$AI78&gt;=2800,2800*'umowa o pracę'!$E$8,($AH78+$AI78)*'umowa o pracę'!$E$8),2)-IF($AI78=0,ROUND(ROUND(IF($AH78&gt;2800,ROUND($AJ78/$AH78*2800,2),$AJ78),2)*'umowa o pracę'!$E$8,2),IF($AI78&gt;0,IF($AH78+$AI78&lt;2800,ROUND(ROUND($AJ78+ROUND($AI78*9%,2),2)*'umowa o pracę'!$E$8,2),IF(AND($AH78+$AI78&gt;=2800,$AI78&lt;2800,$AH78&lt;2800),ROUND((ROUND(((2800-$AI78)/$AH78)*$AJ78,2)+ROUND($AI78*9%,2))*'umowa o pracę'!$E$8,2),IF(AND($AH78+$AI78&gt;=2800,$AI78&gt;=2800),ROUND((ROUND(2800*9%,2))*'umowa o pracę'!$E$8,2),IF(AND($AH78+$AI78&gt;=2800,$AH78&gt;=2800,$AI78&lt;2800),ROUND((ROUND($AI78*9%,2)+ROUND(((2800-$AI78)/$AH78)*$AJ78,2))*'umowa o pracę'!$E$8,2),0)))),0))))&gt;$J78,$J78,IF(IF(AND($AG78=1,$I78&gt;0),ROUND(IF($AH78+$AI78&gt;=2800,2800*'umowa o pracę'!$E$8,($AH78+$AI78)*'umowa o pracę'!$E$8),2)+IF($AI78=0,ROUND(IF($AH78&gt;2800,ROUND($AK78/$AH78*2800,2),$AK78)*'umowa o pracę'!$E$8,2),ROUND(IF($AH78&gt;2800,ROUND($AK78/$AH78*2800,2),$AK78)*'umowa o pracę'!$E$8,2)),ROUND(IF($AH78+$AI78&gt;=2800,2800*'umowa o pracę'!$E$8,($AH78+$AI78)*'umowa o pracę'!$E$8),2)-IF($AI78=0,ROUND(ROUND(IF($AH78&gt;2800,ROUND($AJ78/$AH78*2800,2),$AJ78),2)*'umowa o pracę'!$E$8,2),IF($AI78&gt;0,IF($AH78+$AI78&lt;2800,ROUND(ROUND($AJ78+ROUND($AI78*9%,2),2)*'umowa o pracę'!$E$8,2),IF(AND($AH78+$AI78&gt;=2800,$AI78&lt;2800,$AH78&lt;2800),ROUND((ROUND(((2800-$AI78)/$AH78)*$AJ78,2)+ROUND($AI78*9%,2))*'umowa o pracę'!$E$8,2),IF(AND($AH78+$AI78&gt;=2800,$AI78&gt;=2800),ROUND((ROUND(2800*9%,2))*'umowa o pracę'!$E$8,2),IF(AND($AH78+$AI78&gt;=2800,$AH78&gt;=2800,$AI78&lt;2800),ROUND((ROUND($AI78*9%,2)+ROUND(((2800-$AI78)/$AH78)*$AJ78,2))*'umowa o pracę'!$E$8,2),0)))),0)))&gt;$J78,$J78,IF(AND($AG78=1,$I78&gt;0),ROUND(IF($AH78+$AI78&gt;=2800,2800*'umowa o pracę'!$E$8,($AH78+$AI78)*'umowa o pracę'!$E$8),2)+IF($AI78=0,ROUND(IF($AH78&gt;2800,ROUND($AK78/$AH78*2800,2),$AK78)*'umowa o pracę'!$E$8,2),ROUND(IF($AH78&gt;2800,ROUND($AK78/$AH78*2800,2),$AK78)*'umowa o pracę'!$E$8,2)),ROUND(IF($AH78+$AI78&gt;=2800,2800*'umowa o pracę'!$E$8,($AH78+$AI78)*'umowa o pracę'!$E$8),2)-IF(AND($AI78=0,I78&gt;0),ROUND(ROUND(IF($AH78&gt;2800,ROUND($AJ78/$AH78*2800,2),$AJ78),2)*'umowa o pracę'!$E$8,2),IF($AI78&gt;0,IF($AH78+$AI78&lt;2800,ROUND(ROUND($AJ78+ROUND($AI78*9%,2),2)*'umowa o pracę'!$E$8,2),IF(AND($AH78+$AI78&gt;=2800,$AI78&lt;2800,$AH78&lt;2800),ROUND((ROUND(((2800-$AI78)/$AH78)*$AJ78,2)+ROUND($AI78*9%,2))*'umowa o pracę'!$E$8,2),IF(AND($AH78+$AI78&gt;=2800,$AI78&gt;=2800),ROUND((ROUND(2800*9%,2))*'umowa o pracę'!$E$8,2),IF(AND($AH78+$AI78&gt;=2800,$AH78&gt;=2800,$AI78&lt;2800),ROUND((ROUND($AI78*9%,2)+ROUND(((2800-$AI78)/$AH78)*$AJ78,2))*'umowa o pracę'!$E$8,2),0)))),0)))))</f>
        <v>0</v>
      </c>
      <c r="AO78" s="32">
        <f>IF('umowa o pracę'!$E$7=2020,IF(IF($AG78=1,IF($AI78=0,ROUND(IF($AH78&gt;2600,ROUND($AJ78/$AH78*2600,2),$AJ78)*'umowa o pracę'!$E$8,2),IF($AH78+$AI78&lt;2600,ROUND(ROUND($AJ78+ROUND($AI78*9%,2),2)*'umowa o pracę'!$E$8,2),IF(AND($AH78+$AI78&gt;=2600,$AH78&lt;2600),ROUND((ROUND($AJ78+ROUND((2600-$AH78)*9%,2),2))*'umowa o pracę'!$E$8,2),IF(AND($AH78+$AI78&gt;=2600,$AH78&gt;=2600),ROUND(ROUND($AJ78/$AH78*2600,2)*'umowa o pracę'!$E$8,2),0)))),0)&gt;$H78,$H78,IF($AG78=1,IF($AI78=0,ROUND(IF($AH78&gt;2600,ROUND($AJ78/$AH78*2600,2),$AJ78)*'umowa o pracę'!$E$8,2),IF($AH78+$AI78&lt;2600,ROUND(ROUND($AJ78+ROUND($AI78*9%,2),2)*'umowa o pracę'!$E$8,2),IF(AND($AH78+$AI78&gt;=2600,$AH78&lt;2600),ROUND((ROUND($AJ78+ROUND((2600-$AH78)*9%,2),2))*'umowa o pracę'!$E$8,2),IF(AND($AH78+$AI78&gt;=2600,$AH78&gt;=2600),ROUND(ROUND($AJ78/$AH78*2600,2)*'umowa o pracę'!$E$8,2),0)))),0)),IF('umowa o pracę'!$E$7=2021,IF(IF($AG78=1,IF($AI78=0,ROUND(IF($AH78&gt;2800,ROUND($AJ78/$AH78*2800,2),$AJ78)*'umowa o pracę'!$E$8,2),IF($AH78+$AI78&lt;2800,ROUND(ROUND($AJ78+ROUND($AI78*9%,2),2)*'umowa o pracę'!$E$8,2),IF(AND($AH78+$AI78&gt;=2800,$AH78&lt;2800),ROUND((ROUND($AJ78+ROUND((2800-$AH78)*9%,2),2))*'umowa o pracę'!$E$8,2),IF(AND($AH78+$AI78&gt;=2800,$AH78&gt;=2800),ROUND(ROUND($AJ78/$AH78*2800,2)*'umowa o pracę'!$E$8,2),0)))),0)&gt;$H78,$H78,IF($AG78=1,IF($AI78=0,ROUND(IF($AH78&gt;2800,ROUND($AJ78/$AH78*2800,2),$AJ78)*'umowa o pracę'!$E$8,2),IF($AH78+$AI78&lt;2800,ROUND(ROUND($AJ78+ROUND($AI78*9%,2),2)*'umowa o pracę'!$E$8,2),IF(AND($AH78+$AI78&gt;=2800,$AH78&lt;2800),ROUND((ROUND($AJ78+ROUND((2800-$AH78)*9%,2),2))*'umowa o pracę'!$E$8,2),IF(AND($AH78+$AI78&gt;=2800,$AH78&gt;=2800),ROUND(ROUND($AJ78/$AH78*2800,2)*'umowa o pracę'!$E$8,2),0)))),0)),0))</f>
        <v>0</v>
      </c>
      <c r="AP78" s="32">
        <f>IF('umowa o pracę'!$E$7=2020,IF(IF($AG78=1,IF($AI78=0,ROUND(IF($AH78&gt;2600,ROUND($AK78/$AH78*2600,2),$AK78)*'umowa o pracę'!$E$8,2),ROUND(IF($AH78&gt;2600,ROUND($AK78/$AH78*2600,2),$AK78)*'umowa o pracę'!$E$8,2)),0)&gt;$I78,$I78,IF($AG78=1,IF($AI78=0,ROUND(IF($AH78&gt;2600,ROUND($AK78/$AH78*2600,2),$AK78)*'umowa o pracę'!$E$8,2),ROUND(IF($AH78&gt;2600,ROUND($AK78/$AH78*2600,2),$AK78)*'umowa o pracę'!$E$8,2)),0)),IF('umowa o pracę'!$E$7=2021,IF(IF($AG78=1,IF($AI78=0,ROUND(IF($AH78&gt;2800,ROUND($AK78/$AH78*2800,2),$AK78)*'umowa o pracę'!$E$8,2),ROUND(IF($AH78&gt;2800,ROUND($AK78/$AH78*2800,2),$AK78)*'umowa o pracę'!$E$8,2)),0)&gt;$I78,$I78,IF($AG78=1,IF($AI78=0,ROUND(IF($AH78&gt;2800,ROUND($AK78/$AH78*2800,2),$AK78)*'umowa o pracę'!$E$8,2),ROUND(IF($AH78&gt;2800,ROUND($AK78/$AH78*2800,2),$AK78)*'umowa o pracę'!$E$8,2)),0)),0))</f>
        <v>0</v>
      </c>
      <c r="AQ78" s="56">
        <f>IF('umowa o pracę'!$E$7=2020,$AM78,IF('umowa o pracę'!$E$7=2021,$AN78,0))</f>
        <v>0</v>
      </c>
      <c r="AR78" s="33">
        <f>IF('umowa o pracę'!$E$7=0,0,U78+AF78+AQ78)</f>
        <v>0</v>
      </c>
      <c r="AS78" s="19"/>
      <c r="AT78" s="19"/>
      <c r="AU78" s="19"/>
      <c r="AV78" s="19"/>
      <c r="AW78" s="19"/>
      <c r="AX78" s="19">
        <f t="shared" si="13"/>
        <v>10</v>
      </c>
      <c r="AY78" s="19"/>
      <c r="AZ78" s="234">
        <f t="shared" si="16"/>
        <v>0</v>
      </c>
      <c r="BA78" s="234">
        <f t="shared" si="17"/>
        <v>0</v>
      </c>
      <c r="BB78" s="234">
        <f t="shared" si="18"/>
        <v>0</v>
      </c>
      <c r="BC78" s="234">
        <f t="shared" si="19"/>
        <v>0</v>
      </c>
      <c r="BD78" s="234">
        <f t="shared" si="20"/>
        <v>0</v>
      </c>
      <c r="BE78" s="234">
        <f t="shared" si="21"/>
        <v>0</v>
      </c>
      <c r="BF78" s="234">
        <f t="shared" si="22"/>
        <v>0</v>
      </c>
      <c r="BG78" s="234">
        <f t="shared" si="23"/>
        <v>0</v>
      </c>
      <c r="BH78" s="234">
        <f t="shared" si="24"/>
        <v>0</v>
      </c>
      <c r="BI78" s="238">
        <f t="shared" si="25"/>
        <v>0</v>
      </c>
      <c r="BJ78" s="236"/>
      <c r="BK78" s="236"/>
      <c r="BL78" s="237"/>
    </row>
    <row r="79" spans="1:64" ht="15.75" customHeight="1" x14ac:dyDescent="0.25">
      <c r="A79" s="129">
        <v>68</v>
      </c>
      <c r="B79" s="57"/>
      <c r="C79" s="57"/>
      <c r="D79" s="36"/>
      <c r="E79" s="36"/>
      <c r="F79" s="242"/>
      <c r="G79" s="37">
        <v>1</v>
      </c>
      <c r="H79" s="58">
        <v>0</v>
      </c>
      <c r="I79" s="59">
        <v>0</v>
      </c>
      <c r="J79" s="60">
        <v>0</v>
      </c>
      <c r="K79" s="52">
        <v>1</v>
      </c>
      <c r="L79" s="39">
        <v>0</v>
      </c>
      <c r="M79" s="39">
        <v>0</v>
      </c>
      <c r="N79" s="39">
        <v>0</v>
      </c>
      <c r="O79" s="39">
        <v>0</v>
      </c>
      <c r="P79" s="35">
        <f>IF('umowa o pracę'!$E$7=2020,ROUND(IF($L79&gt;=2600,2600*'umowa o pracę'!$E$8,$L79*'umowa o pracę'!$E$8),2),IF('umowa o pracę'!$E$7=2021,ROUND(IF($L79&gt;=2800,2800*'umowa o pracę'!$E$8,$L79*'umowa o pracę'!$E$8),2),0))</f>
        <v>0</v>
      </c>
      <c r="Q79" s="252">
        <f>IF(IF(IF(AND($K79=1,$I79&gt;0),ROUND(IF($L79+$M79&gt;=2600,2600*'umowa o pracę'!$E$8,($L79+$M79)*'umowa o pracę'!$E$8),2)+IF($M79=0,ROUND(IF($L79&gt;2600,ROUND($O79/$L79*2600,2),$O79)*'umowa o pracę'!$E$8,2),ROUND(IF($L79&gt;2600,ROUND($O79/$L79*2600,2),$O79)*'umowa o pracę'!$E$8,2)),ROUND(IF($L79+$M79&gt;=2600,2600*'umowa o pracę'!$E$8,($L79+$M79)*'umowa o pracę'!$E$8),2)-IF($M79=0,ROUND(ROUND(IF($L79&gt;2600,ROUND($N79/$L79*2600,2),$N79),2)*'umowa o pracę'!$E$8,2),IF($M79&gt;0,IF($L79+$M79&lt;2600,ROUND(ROUND($N79+ROUND($M79*9%,2),2)*'umowa o pracę'!$E$8,2),IF(AND($L79+$M79&gt;=2600,$M79&lt;2600,$L79&lt;2600),ROUND((ROUND(((2600-$M79)/$L79)*$N79,2)+ROUND($M79*9%,2))*'umowa o pracę'!$E$8,2),IF(AND($L79+$M79&gt;=2600,$M79&gt;=2600),ROUND((ROUND(2600*9%,2))*'umowa o pracę'!$E$8,2),IF(AND($L79+$M79&gt;=2600,$L79&gt;=2600,$M79&lt;2600),ROUND((ROUND($M79*9%,2)+ROUND(((2600-$M79)/$L79)*$N79,2))*'umowa o pracę'!$E$8,2),0)))),0)))&gt;$J79,$J79,IF(AND($K79=1,$I79&gt;0),ROUND(IF($L79+$M79&gt;=2600,2600*'umowa o pracę'!$E$8,($L79+$M79)*'umowa o pracę'!$E$8),2)+IF($M79=0,ROUND(IF($L79&gt;2600,ROUND($O79/$L79*2600,2),$O79)*'umowa o pracę'!$E$8,2),ROUND(IF($L79&gt;2600,ROUND($O79/$L79*2600,2),$O79)*'umowa o pracę'!$E$8,2)),ROUND(IF($L79+$M79&gt;=2600,2600*'umowa o pracę'!$E$8,($L79+$M79)*'umowa o pracę'!$E$8),2)-IF($M79=0,ROUND(ROUND(IF($L79&gt;2600,ROUND($N79/$L79*2600,2),$N79),2)*'umowa o pracę'!$E$8,2),IF($M79&gt;0,IF($L79+$M79&lt;2600,ROUND(ROUND($N79+ROUND($M79*9%,2),2)*'umowa o pracę'!$E$8,2),IF(AND($L79+$M79&gt;=2600,$M79&lt;2600,$L79&lt;2600),ROUND((ROUND(((2600-$M79)/$L79)*$N79,2)+ROUND($M79*9%,2))*'umowa o pracę'!$E$8,2),IF(AND($L79+$M79&gt;=2600,$M79&gt;=2600),ROUND((ROUND(2600*9%,2))*'umowa o pracę'!$E$8,2),IF(AND($L79+$M79&gt;=2600,$L79&gt;=2600,$M79&lt;2600),ROUND((ROUND($M79*9%,2)+ROUND(((2600-$M79)/$L79)*$N79,2))*'umowa o pracę'!$E$8,2),0)))),0))))&gt;$J79,$J79,IF(IF(AND($K79=1,$I79&gt;0),ROUND(IF($L79+$M79&gt;=2600,2600*'umowa o pracę'!$E$8,($L79+$M79)*'umowa o pracę'!$E$8),2)+IF($M79=0,ROUND(IF($L79&gt;2600,ROUND($O79/$L79*2600,2),$O79)*'umowa o pracę'!$E$8,2),ROUND(IF($L79&gt;2600,ROUND($O79/$L79*2600,2),$O79)*'umowa o pracę'!$E$8,2)),ROUND(IF($L79+$M79&gt;=2600,2600*'umowa o pracę'!$E$8,($L79+$M79)*'umowa o pracę'!$E$8),2)-IF($M79=0,ROUND(ROUND(IF($L79&gt;2600,ROUND($N79/$L79*2600,2),$N79),2)*'umowa o pracę'!$E$8,2),IF($M79&gt;0,IF($L79+$M79&lt;2600,ROUND(ROUND($N79+ROUND($M79*9%,2),2)*'umowa o pracę'!$E$8,2),IF(AND($L79+$M79&gt;=2600,$M79&lt;2600,$L79&lt;2600),ROUND((ROUND(((2600-$M79)/$L79)*$N79,2)+ROUND($M79*9%,2))*'umowa o pracę'!$E$8,2),IF(AND($L79+$M79&gt;=2600,$M79&gt;=2600),ROUND((ROUND(2600*9%,2))*'umowa o pracę'!$E$8,2),IF(AND($L79+$M79&gt;=2600,$L79&gt;=2600,$M79&lt;2600),ROUND((ROUND($M79*9%,2)+ROUND(((2600-$M79)/$L79)*$N79,2))*'umowa o pracę'!$E$8,2),0)))),0)))&gt;$J79,$J79,IF(AND($K79=1,$I79&gt;0),ROUND(IF($L79+$M79&gt;=2600,2600*'umowa o pracę'!$E$8,($L79+$M79)*'umowa o pracę'!$E$8),2)+IF($M79=0,ROUND(IF($L79&gt;2600,ROUND($O79/$L79*2600,2),$O79)*'umowa o pracę'!$E$8,2),ROUND(IF($L79&gt;2600,ROUND($O79/$L79*2600,2),$O79)*'umowa o pracę'!$E$8,2)),ROUND(IF($L79+$M79&gt;=2600,2600*'umowa o pracę'!$E$8,($L79+$M79)*'umowa o pracę'!$E$8),2)-IF(AND($M79=0,I79&gt;0),ROUND(ROUND(IF($L79&gt;2600,ROUND($N79/$L79*2600,2),$N79),2)*'umowa o pracę'!$E$8,2),IF($M79&gt;0,IF($L79+$M79&lt;2600,ROUND(ROUND($N79+ROUND($M79*9%,2),2)*'umowa o pracę'!$E$8,2),IF(AND($L79+$M79&gt;=2600,$M79&lt;2600,$L79&lt;2600),ROUND((ROUND(((2600-$M79)/$L79)*$N79,2)+ROUND($M79*9%,2))*'umowa o pracę'!$E$8,2),IF(AND($L79+$M79&gt;=2600,$M79&gt;=2600),ROUND((ROUND(2600*9%,2))*'umowa o pracę'!$E$8,2),IF(AND($L79+$M79&gt;=2600,$L79&gt;=2600,$M79&lt;2600),ROUND((ROUND($M79*9%,2)+ROUND(((2600-$M79)/$L79)*$N79,2))*'umowa o pracę'!$E$8,2),0)))),0)))))</f>
        <v>0</v>
      </c>
      <c r="R79" s="252">
        <f>IF(IF(IF(AND($K79=1,$I79&gt;0),ROUND(IF($L79+$M79&gt;=2800,2800*'umowa o pracę'!$E$8,($L79+$M79)*'umowa o pracę'!$E$8),2)+IF($M79=0,ROUND(IF($L79&gt;2800,ROUND($O79/$L79*2800,2),$O79)*'umowa o pracę'!$E$8,2),ROUND(IF($L79&gt;2800,ROUND($O79/$L79*2800,2),$O79)*'umowa o pracę'!$E$8,2)),ROUND(IF($L79+$M79&gt;=2800,2800*'umowa o pracę'!$E$8,($L79+$M79)*'umowa o pracę'!$E$8),2)-IF($M79=0,ROUND(ROUND(IF($L79&gt;2800,ROUND($N79/$L79*2800,2),$N79),2)*'umowa o pracę'!$E$8,2),IF($M79&gt;0,IF($L79+$M79&lt;2800,ROUND(ROUND($N79+ROUND($M79*9%,2),2)*'umowa o pracę'!$E$8,2),IF(AND($L79+$M79&gt;=2800,$M79&lt;2800,$L79&lt;2800),ROUND((ROUND(((2800-$M79)/$L79)*$N79,2)+ROUND($M79*9%,2))*'umowa o pracę'!$E$8,2),IF(AND($L79+$M79&gt;=2800,$M79&gt;=2800),ROUND((ROUND(2800*9%,2))*'umowa o pracę'!$E$8,2),IF(AND($L79+$M79&gt;=2800,$L79&gt;=2800,$M79&lt;2800),ROUND((ROUND($M79*9%,2)+ROUND(((2800-$M79)/$L79)*$N79,2))*'umowa o pracę'!$E$8,2),0)))),0)))&gt;$J79,$J79,IF(AND($K79=1,$I79&gt;0),ROUND(IF($L79+$M79&gt;=2800,2800*'umowa o pracę'!$E$8,($L79+$M79)*'umowa o pracę'!$E$8),2)+IF($M79=0,ROUND(IF($L79&gt;2800,ROUND($O79/$L79*2800,2),$O79)*'umowa o pracę'!$E$8,2),ROUND(IF($L79&gt;2800,ROUND($O79/$L79*2800,2),$O79)*'umowa o pracę'!$E$8,2)),ROUND(IF($L79+$M79&gt;=2800,2800*'umowa o pracę'!$E$8,($L79+$M79)*'umowa o pracę'!$E$8),2)-IF($M79=0,ROUND(ROUND(IF($L79&gt;2800,ROUND($N79/$L79*2800,2),$N79),2)*'umowa o pracę'!$E$8,2),IF($M79&gt;0,IF($L79+$M79&lt;2800,ROUND(ROUND($N79+ROUND($M79*9%,2),2)*'umowa o pracę'!$E$8,2),IF(AND($L79+$M79&gt;=2800,$M79&lt;2800,$L79&lt;2800),ROUND((ROUND(((2800-$M79)/$L79)*$N79,2)+ROUND($M79*9%,2))*'umowa o pracę'!$E$8,2),IF(AND($L79+$M79&gt;=2800,$M79&gt;=2800),ROUND((ROUND(2800*9%,2))*'umowa o pracę'!$E$8,2),IF(AND($L79+$M79&gt;=2800,$L79&gt;=2800,$M79&lt;2800),ROUND((ROUND($M79*9%,2)+ROUND(((2800-$M79)/$L79)*$N79,2))*'umowa o pracę'!$E$8,2),0)))),0))))&gt;$J79,$J79,IF(IF(AND($K79=1,$I79&gt;0),ROUND(IF($L79+$M79&gt;=2800,2800*'umowa o pracę'!$E$8,($L79+$M79)*'umowa o pracę'!$E$8),2)+IF($M79=0,ROUND(IF($L79&gt;2800,ROUND($O79/$L79*2800,2),$O79)*'umowa o pracę'!$E$8,2),ROUND(IF($L79&gt;2800,ROUND($O79/$L79*2800,2),$O79)*'umowa o pracę'!$E$8,2)),ROUND(IF($L79+$M79&gt;=2800,2800*'umowa o pracę'!$E$8,($L79+$M79)*'umowa o pracę'!$E$8),2)-IF($M79=0,ROUND(ROUND(IF($L79&gt;2800,ROUND($N79/$L79*2800,2),$N79),2)*'umowa o pracę'!$E$8,2),IF($M79&gt;0,IF($L79+$M79&lt;2800,ROUND(ROUND($N79+ROUND($M79*9%,2),2)*'umowa o pracę'!$E$8,2),IF(AND($L79+$M79&gt;=2800,$M79&lt;2800,$L79&lt;2800),ROUND((ROUND(((2800-$M79)/$L79)*$N79,2)+ROUND($M79*9%,2))*'umowa o pracę'!$E$8,2),IF(AND($L79+$M79&gt;=2800,$M79&gt;=2800),ROUND((ROUND(2800*9%,2))*'umowa o pracę'!$E$8,2),IF(AND($L79+$M79&gt;=2800,$L79&gt;=2800,$M79&lt;2800),ROUND((ROUND($M79*9%,2)+ROUND(((2800-$M79)/$L79)*$N79,2))*'umowa o pracę'!$E$8,2),0)))),0)))&gt;$J79,$J79,IF(AND($K79=1,$I79&gt;0),ROUND(IF($L79+$M79&gt;=2800,2800*'umowa o pracę'!$E$8,($L79+$M79)*'umowa o pracę'!$E$8),2)+IF($M79=0,ROUND(IF($L79&gt;2800,ROUND($O79/$L79*2800,2),$O79)*'umowa o pracę'!$E$8,2),ROUND(IF($L79&gt;2800,ROUND($O79/$L79*2800,2),$O79)*'umowa o pracę'!$E$8,2)),ROUND(IF($L79+$M79&gt;=2800,2800*'umowa o pracę'!$E$8,($L79+$M79)*'umowa o pracę'!$E$8),2)-IF(AND($M79=0,I79&gt;0),ROUND(ROUND(IF($L79&gt;2800,ROUND($N79/$L79*2800,2),$N79),2)*'umowa o pracę'!$E$8,2),IF($M79&gt;0,IF($L79+$M79&lt;2800,ROUND(ROUND($N79+ROUND($M79*9%,2),2)*'umowa o pracę'!$E$8,2),IF(AND($L79+$M79&gt;=2800,$M79&lt;2800,$L79&lt;2800),ROUND((ROUND(((2800-$M79)/$L79)*$N79,2)+ROUND($M79*9%,2))*'umowa o pracę'!$E$8,2),IF(AND($L79+$M79&gt;=2800,$M79&gt;=2800),ROUND((ROUND(2800*9%,2))*'umowa o pracę'!$E$8,2),IF(AND($L79+$M79&gt;=2800,$L79&gt;=2800,$M79&lt;2800),ROUND((ROUND($M79*9%,2)+ROUND(((2800-$M79)/$L79)*$N79,2))*'umowa o pracę'!$E$8,2),0)))),0)))))</f>
        <v>0</v>
      </c>
      <c r="S79" s="32">
        <f>IF('umowa o pracę'!$E$7=2020,IF(IF($K79=1,IF($M79=0,ROUND(IF($L79&gt;2600,ROUND($N79/$L79*2600,2),$N79)*'umowa o pracę'!$E$8,2),IF($L79+$M79&lt;2600,ROUND(ROUND($N79+ROUND($M79*9%,2),2)*'umowa o pracę'!$E$8,2),IF(AND($L79+$M79&gt;=2600,$L79&lt;2600),ROUND((ROUND($N79+ROUND((2600-$L79)*9%,2),2))*'umowa o pracę'!$E$8,2),IF(AND($L79+$M79&gt;=2600,$L79&gt;=2600),ROUND(ROUND($N79/$L79*2600,2)*'umowa o pracę'!$E$8,2),0)))),0)&gt;$H79,$H79,IF($K79=1,IF($M79=0,ROUND(IF($L79&gt;2600,ROUND($N79/$L79*2600,2),$N79)*'umowa o pracę'!$E$8,2),IF($L79+$M79&lt;2600,ROUND(ROUND($N79+ROUND($M79*9%,2),2)*'umowa o pracę'!$E$8,2),IF(AND($L79+$M79&gt;=2600,$L79&lt;2600),ROUND((ROUND($N79+ROUND((2600-$L79)*9%,2),2))*'umowa o pracę'!$E$8,2),IF(AND($L79+$M79&gt;=2600,$L79&gt;=2600),ROUND(ROUND($N79/$L79*2600,2)*'umowa o pracę'!$E$8,2),0)))),0)),IF('umowa o pracę'!$E$7=2021,IF(IF($K79=1,IF($M79=0,ROUND(IF($L79&gt;2800,ROUND($N79/$L79*2800,2),$N79)*'umowa o pracę'!$E$8,2),IF($L79+$M79&lt;2800,ROUND(ROUND($N79+ROUND($M79*9%,2),2)*'umowa o pracę'!$E$8,2),IF(AND($L79+$M79&gt;=2800,$L79&lt;2800),ROUND((ROUND($N79+ROUND((2800-$L79)*9%,2),2))*'umowa o pracę'!$E$8,2),IF(AND($L79+$M79&gt;=2800,$L79&gt;=2800),ROUND(ROUND($N79/$L79*2800,2)*'umowa o pracę'!$E$8,2),0)))),0)&gt;$H79,$H79,IF($K79=1,IF($M79=0,ROUND(IF($L79&gt;2800,ROUND($N79/$L79*2800,2),$N79)*'umowa o pracę'!$E$8,2),IF($L79+$M79&lt;2800,ROUND(ROUND($N79+ROUND($M79*9%,2),2)*'umowa o pracę'!$E$8,2),IF(AND($L79+$M79&gt;=2800,$L79&lt;2800),ROUND((ROUND($N79+ROUND((2800-$L79)*9%,2),2))*'umowa o pracę'!$E$8,2),IF(AND($L79+$M79&gt;=2800,$L79&gt;=2800),ROUND(ROUND($N79/$L79*2800,2)*'umowa o pracę'!$E$8,2),0)))),0)),0))</f>
        <v>0</v>
      </c>
      <c r="T79" s="32">
        <f>IF('umowa o pracę'!$E$7=2020,IF(IF($K79=1,IF($M79=0,ROUND(IF($L79&gt;2600,ROUND($O79/$L79*2600,2),$O79)*'umowa o pracę'!$E$8,2),ROUND(IF($L79&gt;2600,ROUND($O79/$L79*2600,2),$O79)*'umowa o pracę'!$E$8,2)),0)&gt;$I79,$I79,IF($K79=1,IF($M79=0,ROUND(IF($L79&gt;2600,ROUND($O79/$L79*2600,2),$O79)*'umowa o pracę'!$E$8,2),ROUND(IF($L79&gt;2600,ROUND($O79/$L79*2600,2),$O79)*'umowa o pracę'!$E$8,2)),0)),IF('umowa o pracę'!$E$7=2021,IF(IF($K79=1,IF($M79=0,ROUND(IF($L79&gt;2800,ROUND($O79/$L79*2800,2),$O79)*'umowa o pracę'!$E$8,2),ROUND(IF($L79&gt;2800,ROUND($O79/$L79*2800,2),$O79)*'umowa o pracę'!$E$8,2)),0)&gt;$I79,$I79,IF($K79=1,IF($M79=0,ROUND(IF($L79&gt;2800,ROUND($O79/$L79*2800,2),$O79)*'umowa o pracę'!$E$8,2),ROUND(IF($L79&gt;2800,ROUND($O79/$L79*2800,2),$O79)*'umowa o pracę'!$E$8,2)),0)),0))</f>
        <v>0</v>
      </c>
      <c r="U79" s="51">
        <f>IF('umowa o pracę'!$E$7=2020,$Q79,IF('umowa o pracę'!$E$7=2021,$R79,0))</f>
        <v>0</v>
      </c>
      <c r="V79" s="53">
        <f t="shared" si="14"/>
        <v>1</v>
      </c>
      <c r="W79" s="54">
        <f>IF('umowa o pracę'!$E$6&lt;2,0,$L79)</f>
        <v>0</v>
      </c>
      <c r="X79" s="54">
        <f>IF('umowa o pracę'!$E$6&lt;2,0,$M79)</f>
        <v>0</v>
      </c>
      <c r="Y79" s="55">
        <f>IF('umowa o pracę'!$E$6&lt;2,0,$N79)</f>
        <v>0</v>
      </c>
      <c r="Z79" s="55">
        <f>IF('umowa o pracę'!$E$6&lt;2,0,$O79)</f>
        <v>0</v>
      </c>
      <c r="AA79" s="32">
        <f>IF('umowa o pracę'!$E$7=2020,ROUND(IF($W79&gt;=2600,2600*'umowa o pracę'!$E$8,$W79*'umowa o pracę'!$E$8),2),IF('umowa o pracę'!$E$7=2021,ROUND(IF($W79&gt;=2800,2800*'umowa o pracę'!$E$8,$W79*'umowa o pracę'!$E$8),2),0))</f>
        <v>0</v>
      </c>
      <c r="AB79" s="32">
        <f>IF(IF(IF(AND($V79=1,$I79&gt;0),ROUND(IF($W79+$X79&gt;=2600,2600*'umowa o pracę'!$E$8,($W79+$X79)*'umowa o pracę'!$E$8),2)+IF($X79=0,ROUND(IF($W79&gt;2600,ROUND($Z79/$W79*2600,2),$Z79)*'umowa o pracę'!$E$8,2),ROUND(IF($W79&gt;2600,ROUND($Z79/$W79*2600,2),$Z79)*'umowa o pracę'!$E$8,2)),ROUND(IF($W79+$X79&gt;=2600,2600*'umowa o pracę'!$E$8,($W79+$X79)*'umowa o pracę'!$E$8),2)-IF($X79=0,ROUND(ROUND(IF($W79&gt;2600,ROUND($Y79/$W79*2600,2),$Y79),2)*'umowa o pracę'!$E$8,2),IF($X79&gt;0,IF($W79+$X79&lt;2600,ROUND(ROUND($Y79+ROUND($X79*9%,2),2)*'umowa o pracę'!$E$8,2),IF(AND($W79+$X79&gt;=2600,$X79&lt;2600,$W79&lt;2600),ROUND((ROUND(((2600-$X79)/$W79)*$Y79,2)+ROUND($X79*9%,2))*'umowa o pracę'!$E$8,2),IF(AND($W79+$X79&gt;=2600,$X79&gt;=2600),ROUND((ROUND(2600*9%,2))*'umowa o pracę'!$E$8,2),IF(AND($W79+$X79&gt;=2600,$W79&gt;=2600,$X79&lt;2600),ROUND((ROUND($X79*9%,2)+ROUND(((2600-$X79)/$W79)*$Y79,2))*'umowa o pracę'!$E$8,2),0)))),0)))&gt;$J79,$J79,IF(AND($V79=1,$I79&gt;0),ROUND(IF($W79+$X79&gt;=2600,2600*'umowa o pracę'!$E$8,($W79+$X79)*'umowa o pracę'!$E$8),2)+IF($X79=0,ROUND(IF($W79&gt;2600,ROUND($Z79/$W79*2600,2),$Z79)*'umowa o pracę'!$E$8,2),ROUND(IF($W79&gt;2600,ROUND($Z79/$W79*2600,2),$Z79)*'umowa o pracę'!$E$8,2)),ROUND(IF($W79+$X79&gt;=2600,2600*'umowa o pracę'!$E$8,($W79+$X79)*'umowa o pracę'!$E$8),2)-IF($X79=0,ROUND(ROUND(IF($W79&gt;2600,ROUND($Y79/$W79*2600,2),$Y79),2)*'umowa o pracę'!$E$8,2),IF($X79&gt;0,IF($W79+$X79&lt;2600,ROUND(ROUND($Y79+ROUND($X79*9%,2),2)*'umowa o pracę'!$E$8,2),IF(AND($W79+$X79&gt;=2600,$X79&lt;2600,$W79&lt;2600),ROUND((ROUND(((2600-$X79)/$W79)*$Y79,2)+ROUND($X79*9%,2))*'umowa o pracę'!$E$8,2),IF(AND($W79+$X79&gt;=2600,$X79&gt;=2600),ROUND((ROUND(2600*9%,2))*'umowa o pracę'!$E$8,2),IF(AND($W79+$X79&gt;=2600,$W79&gt;=2600,$X79&lt;2600),ROUND((ROUND($X79*9%,2)+ROUND(((2600-$X79)/$W79)*$Y79,2))*'umowa o pracę'!$E$8,2),0)))),0))))&gt;$J79,$J79,IF(IF(AND($V79=1,$I79&gt;0),ROUND(IF($W79+$X79&gt;=2600,2600*'umowa o pracę'!$E$8,($W79+$X79)*'umowa o pracę'!$E$8),2)+IF($X79=0,ROUND(IF($W79&gt;2600,ROUND($Z79/$W79*2600,2),$Z79)*'umowa o pracę'!$E$8,2),ROUND(IF($W79&gt;2600,ROUND($Z79/$W79*2600,2),$Z79)*'umowa o pracę'!$E$8,2)),ROUND(IF($W79+$X79&gt;=2600,2600*'umowa o pracę'!$E$8,($W79+$X79)*'umowa o pracę'!$E$8),2)-IF($X79=0,ROUND(ROUND(IF($W79&gt;2600,ROUND($Y79/$W79*2600,2),$Y79),2)*'umowa o pracę'!$E$8,2),IF($X79&gt;0,IF($W79+$X79&lt;2600,ROUND(ROUND($Y79+ROUND($X79*9%,2),2)*'umowa o pracę'!$E$8,2),IF(AND($W79+$X79&gt;=2600,$X79&lt;2600,$W79&lt;2600),ROUND((ROUND(((2600-$X79)/$W79)*$Y79,2)+ROUND($X79*9%,2))*'umowa o pracę'!$E$8,2),IF(AND($W79+$X79&gt;=2600,$X79&gt;=2600),ROUND((ROUND(2600*9%,2))*'umowa o pracę'!$E$8,2),IF(AND($W79+$X79&gt;=2600,$W79&gt;=2600,$X79&lt;2600),ROUND((ROUND($X79*9%,2)+ROUND(((2600-$X79)/$W79)*$Y79,2))*'umowa o pracę'!$E$8,2),0)))),0)))&gt;$J79,$J79,IF(AND($V79=1,$I79&gt;0),ROUND(IF($W79+$X79&gt;=2600,2600*'umowa o pracę'!$E$8,($W79+$X79)*'umowa o pracę'!$E$8),2)+IF($X79=0,ROUND(IF($W79&gt;2600,ROUND($Z79/$W79*2600,2),$Z79)*'umowa o pracę'!$E$8,2),ROUND(IF($W79&gt;2600,ROUND($Z79/$W79*2600,2),$Z79)*'umowa o pracę'!$E$8,2)),ROUND(IF($W79+$X79&gt;=2600,2600*'umowa o pracę'!$E$8,($W79+$X79)*'umowa o pracę'!$E$8),2)-IF(AND($X79=0,I79&gt;0),ROUND(ROUND(IF($W79&gt;2600,ROUND($Y79/$W79*2600,2),$Y79),2)*'umowa o pracę'!$E$8,2),IF($X79&gt;0,IF($W79+$X79&lt;2600,ROUND(ROUND($Y79+ROUND($X79*9%,2),2)*'umowa o pracę'!$E$8,2),IF(AND($W79+$X79&gt;=2600,$X79&lt;2600,$W79&lt;2600),ROUND((ROUND(((2600-$X79)/$W79)*$Y79,2)+ROUND($X79*9%,2))*'umowa o pracę'!$E$8,2),IF(AND($W79+$X79&gt;=2600,$X79&gt;=2600),ROUND((ROUND(2600*9%,2))*'umowa o pracę'!$E$8,2),IF(AND($W79+$X79&gt;=2600,$W79&gt;=2600,$X79&lt;2600),ROUND((ROUND($X79*9%,2)+ROUND(((2600-$X79)/$W79)*$Y79,2))*'umowa o pracę'!$E$8,2),0)))),0)))))</f>
        <v>0</v>
      </c>
      <c r="AC79" s="32">
        <f>IF(IF(IF(AND($V79=1,$I79&gt;0),ROUND(IF($W79+$X79&gt;=2800,2800*'umowa o pracę'!$E$8,($W79+$X79)*'umowa o pracę'!$E$8),2)+IF($X79=0,ROUND(IF($W79&gt;2800,ROUND($Z79/$W79*2800,2),$Z79)*'umowa o pracę'!$E$8,2),ROUND(IF($W79&gt;2800,ROUND($Z79/$W79*2800,2),$Z79)*'umowa o pracę'!$E$8,2)),ROUND(IF($W79+$X79&gt;=2800,2800*'umowa o pracę'!$E$8,($W79+$X79)*'umowa o pracę'!$E$8),2)-IF($X79=0,ROUND(ROUND(IF($W79&gt;2800,ROUND($Y79/$W79*2800,2),$Y79),2)*'umowa o pracę'!$E$8,2),IF($X79&gt;0,IF($W79+$X79&lt;2800,ROUND(ROUND($Y79+ROUND($X79*9%,2),2)*'umowa o pracę'!$E$8,2),IF(AND($W79+$X79&gt;=2800,$X79&lt;2800,$W79&lt;2800),ROUND((ROUND(((2800-$X79)/$W79)*$Y79,2)+ROUND($X79*9%,2))*'umowa o pracę'!$E$8,2),IF(AND($W79+$X79&gt;=2800,$X79&gt;=2800),ROUND((ROUND(2800*9%,2))*'umowa o pracę'!$E$8,2),IF(AND($W79+$X79&gt;=2800,$W79&gt;=2800,$X79&lt;2800),ROUND((ROUND($X79*9%,2)+ROUND(((2800-$X79)/$W79)*$Y79,2))*'umowa o pracę'!$E$8,2),0)))),0)))&gt;$J79,$J79,IF(AND($V79=1,$I79&gt;0),ROUND(IF($W79+$X79&gt;=2800,2800*'umowa o pracę'!$E$8,($W79+$X79)*'umowa o pracę'!$E$8),2)+IF($X79=0,ROUND(IF($W79&gt;2800,ROUND($Z79/$W79*2800,2),$Z79)*'umowa o pracę'!$E$8,2),ROUND(IF($W79&gt;2800,ROUND($Z79/$W79*2800,2),$Z79)*'umowa o pracę'!$E$8,2)),ROUND(IF($W79+$X79&gt;=2800,2800*'umowa o pracę'!$E$8,($W79+$X79)*'umowa o pracę'!$E$8),2)-IF($X79=0,ROUND(ROUND(IF($W79&gt;2800,ROUND($Y79/$W79*2800,2),$Y79),2)*'umowa o pracę'!$E$8,2),IF($X79&gt;0,IF($W79+$X79&lt;2800,ROUND(ROUND($Y79+ROUND($X79*9%,2),2)*'umowa o pracę'!$E$8,2),IF(AND($W79+$X79&gt;=2800,$X79&lt;2800,$W79&lt;2800),ROUND((ROUND(((2800-$X79)/$W79)*$Y79,2)+ROUND($X79*9%,2))*'umowa o pracę'!$E$8,2),IF(AND($W79+$X79&gt;=2800,$X79&gt;=2800),ROUND((ROUND(2800*9%,2))*'umowa o pracę'!$E$8,2),IF(AND($W79+$X79&gt;=2800,$W79&gt;=2800,$X79&lt;2800),ROUND((ROUND($X79*9%,2)+ROUND(((2800-$X79)/$W79)*$Y79,2))*'umowa o pracę'!$E$8,2),0)))),0))))&gt;$J79,$J79,IF(IF(AND($V79=1,$I79&gt;0),ROUND(IF($W79+$X79&gt;=2800,2800*'umowa o pracę'!$E$8,($W79+$X79)*'umowa o pracę'!$E$8),2)+IF($X79=0,ROUND(IF($W79&gt;2800,ROUND($Z79/$W79*2800,2),$Z79)*'umowa o pracę'!$E$8,2),ROUND(IF($W79&gt;2800,ROUND($Z79/$W79*2800,2),$Z79)*'umowa o pracę'!$E$8,2)),ROUND(IF($W79+$X79&gt;=2800,2800*'umowa o pracę'!$E$8,($W79+$X79)*'umowa o pracę'!$E$8),2)-IF($X79=0,ROUND(ROUND(IF($W79&gt;2800,ROUND($Y79/$W79*2800,2),$Y79),2)*'umowa o pracę'!$E$8,2),IF($X79&gt;0,IF($W79+$X79&lt;2800,ROUND(ROUND($Y79+ROUND($X79*9%,2),2)*'umowa o pracę'!$E$8,2),IF(AND($W79+$X79&gt;=2800,$X79&lt;2800,$W79&lt;2800),ROUND((ROUND(((2800-$X79)/$W79)*$Y79,2)+ROUND($X79*9%,2))*'umowa o pracę'!$E$8,2),IF(AND($W79+$X79&gt;=2800,$X79&gt;=2800),ROUND((ROUND(2800*9%,2))*'umowa o pracę'!$E$8,2),IF(AND($W79+$X79&gt;=2800,$W79&gt;=2800,$X79&lt;2800),ROUND((ROUND($X79*9%,2)+ROUND(((2800-$X79)/$W79)*$Y79,2))*'umowa o pracę'!$E$8,2),0)))),0)))&gt;$J79,$J79,IF(AND($V79=1,$I79&gt;0),ROUND(IF($W79+$X79&gt;=2800,2800*'umowa o pracę'!$E$8,($W79+$X79)*'umowa o pracę'!$E$8),2)+IF($X79=0,ROUND(IF($W79&gt;2800,ROUND($Z79/$W79*2800,2),$Z79)*'umowa o pracę'!$E$8,2),ROUND(IF($W79&gt;2800,ROUND($Z79/$W79*2800,2),$Z79)*'umowa o pracę'!$E$8,2)),ROUND(IF($W79+$X79&gt;=2800,2800*'umowa o pracę'!$E$8,($W79+$X79)*'umowa o pracę'!$E$8),2)-IF(AND($X79=0,I79&gt;0),ROUND(ROUND(IF($W79&gt;2800,ROUND($Y79/$W79*2800,2),$Y79),2)*'umowa o pracę'!$E$8,2),IF($X79&gt;0,IF($W79+$X79&lt;2800,ROUND(ROUND($Y79+ROUND($X79*9%,2),2)*'umowa o pracę'!$E$8,2),IF(AND($W79+$X79&gt;=2800,$X79&lt;2800,$W79&lt;2800),ROUND((ROUND(((2800-$X79)/$W79)*$Y79,2)+ROUND($X79*9%,2))*'umowa o pracę'!$E$8,2),IF(AND($W79+$X79&gt;=2800,$X79&gt;=2800),ROUND((ROUND(2800*9%,2))*'umowa o pracę'!$E$8,2),IF(AND($W79+$X79&gt;=2800,$W79&gt;=2800,$X79&lt;2800),ROUND((ROUND($X79*9%,2)+ROUND(((2800-$X79)/$W79)*$Y79,2))*'umowa o pracę'!$E$8,2),0)))),0)))))</f>
        <v>0</v>
      </c>
      <c r="AD79" s="32">
        <f>IF('umowa o pracę'!$E$7=2020,IF(IF($V79=1,IF($X79=0,ROUND(IF($W79&gt;2600,ROUND($Y79/$W79*2600,2),$Y79)*'umowa o pracę'!$E$8,2),IF($W79+$X79&lt;2600,ROUND(ROUND($Y79+ROUND($X79*9%,2),2)*'umowa o pracę'!$E$8,2),IF(AND($W79+$X79&gt;=2600,$W79&lt;2600),ROUND((ROUND($Y79+ROUND((2600-$W79)*9%,2),2))*'umowa o pracę'!$E$8,2),IF(AND($W79+$X79&gt;=2600,$W79&gt;=2600),ROUND(ROUND($Y79/$W79*2600,2)*'umowa o pracę'!$E$8,2),0)))),0)&gt;$H79,$H79,IF($V79=1,IF($X79=0,ROUND(IF($W79&gt;2600,ROUND($Y79/$W79*2600,2),$Y79)*'umowa o pracę'!$E$8,2),IF($W79+$X79&lt;2600,ROUND(ROUND($Y79+ROUND($X79*9%,2),2)*'umowa o pracę'!$E$8,2),IF(AND($W79+$X79&gt;=2600,$W79&lt;2600),ROUND((ROUND($Y79+ROUND((2600-$W79)*9%,2),2))*'umowa o pracę'!$E$8,2),IF(AND($W79+$X79&gt;=2600,$W79&gt;=2600),ROUND(ROUND($Y79/$W79*2600,2)*'umowa o pracę'!$E$8,2),0)))),0)),IF('umowa o pracę'!$E$7=2021,IF(IF($V79=1,IF($X79=0,ROUND(IF($W79&gt;2800,ROUND($Y79/$W79*2800,2),$Y79)*'umowa o pracę'!$E$8,2),IF($W79+$X79&lt;2800,ROUND(ROUND($Y79+ROUND($X79*9%,2),2)*'umowa o pracę'!$E$8,2),IF(AND($W79+$X79&gt;=2800,$W79&lt;2800),ROUND((ROUND($Y79+ROUND((2800-$W79)*9%,2),2))*'umowa o pracę'!$E$8,2),IF(AND($W79+$X79&gt;=2800,$W79&gt;=2800),ROUND(ROUND($Y79/$W79*2800,2)*'umowa o pracę'!$E$8,2),0)))),0)&gt;$H79,$H79,IF($V79=1,IF($X79=0,ROUND(IF($W79&gt;2800,ROUND($Y79/$W79*2800,2),$Y79)*'umowa o pracę'!$E$8,2),IF($W79+$X79&lt;2800,ROUND(ROUND($Y79+ROUND($X79*9%,2),2)*'umowa o pracę'!$E$8,2),IF(AND($W79+$X79&gt;=2800,$W79&lt;2800),ROUND((ROUND($Y79+ROUND((2800-$W79)*9%,2),2))*'umowa o pracę'!$E$8,2),IF(AND($W79+$X79&gt;=2800,$W79&gt;=2800),ROUND(ROUND($Y79/$W79*2800,2)*'umowa o pracę'!$E$8,2),0)))),0)),0))</f>
        <v>0</v>
      </c>
      <c r="AE79" s="32">
        <f>IF('umowa o pracę'!$E$7=2020,IF(IF($V79=1,IF($X79=0,ROUND(IF($W79&gt;2600,ROUND($Z79/$W79*2600,2),$Z79)*'umowa o pracę'!$E$8,2),ROUND(IF($W79&gt;2600,ROUND($Z79/$W79*2600,2),$Z79)*'umowa o pracę'!$E$8,2)),0)&gt;$I79,$I79,IF($V79=1,IF($X79=0,ROUND(IF($W79&gt;2600,ROUND($Z79/$W79*2600,2),$Z79)*'umowa o pracę'!$E$8,2),ROUND(IF($W79&gt;2600,ROUND($Z79/$W79*2600,2),$Z79)*'umowa o pracę'!$E$8,2)),0)),IF('umowa o pracę'!$E$7=2021,IF(IF($V79=1,IF($X79=0,ROUND(IF($W79&gt;2800,ROUND($Z79/$W79*2800,2),$Z79)*'umowa o pracę'!$E$8,2),ROUND(IF($W79&gt;2800,ROUND($Z79/$W79*2800,2),$Z79)*'umowa o pracę'!$E$8,2)),0)&gt;$I79,$I79,IF($V79=1,IF($X79=0,ROUND(IF($W79&gt;2800,ROUND($Z79/$W79*2800,2),$Z79)*'umowa o pracę'!$E$8,2),ROUND(IF($W79&gt;2800,ROUND($Z79/$W79*2800,2),$Z79)*'umowa o pracę'!$E$8,2)),0)),0))</f>
        <v>0</v>
      </c>
      <c r="AF79" s="56">
        <f>IF('umowa o pracę'!$E$7=2020,$AB79,IF('umowa o pracę'!$E$7=2021,$AC79,0))</f>
        <v>0</v>
      </c>
      <c r="AG79" s="53">
        <f t="shared" si="15"/>
        <v>1</v>
      </c>
      <c r="AH79" s="39">
        <f>IF('umowa o pracę'!$E$6&lt;3,0,$L79)</f>
        <v>0</v>
      </c>
      <c r="AI79" s="39">
        <f>IF('umowa o pracę'!$E$6&lt;3,0,$M79)</f>
        <v>0</v>
      </c>
      <c r="AJ79" s="55">
        <f>IF('umowa o pracę'!$E$6&lt;3,0,$N79)</f>
        <v>0</v>
      </c>
      <c r="AK79" s="55">
        <f>IF('umowa o pracę'!$E$6&lt;3,0,$O79)</f>
        <v>0</v>
      </c>
      <c r="AL79" s="32">
        <f>IF('umowa o pracę'!$E$7=2020,ROUND(IF($AH79&gt;=2600,2600*'umowa o pracę'!$E$8,$AH79*'umowa o pracę'!$E$8),2),IF('umowa o pracę'!$E$7=2021,ROUND(IF($AH79&gt;=2800,2800*'umowa o pracę'!$E$8,$AH79*'umowa o pracę'!$E$8),2),0))</f>
        <v>0</v>
      </c>
      <c r="AM79" s="32">
        <f>IF(IF(IF(AND($AG79=1,$I79&gt;0),ROUND(IF($AH79+$AI79&gt;=2600,2600*'umowa o pracę'!$E$8,($AH79+$AI79)*'umowa o pracę'!$E$8),2)+IF($AI79=0,ROUND(IF($AH79&gt;2600,ROUND($AK79/$AH79*2600,2),$AK79)*'umowa o pracę'!$E$8,2),ROUND(IF($AH79&gt;2600,ROUND($AK79/$AH79*2600,2),$AK79)*'umowa o pracę'!$E$8,2)),ROUND(IF($AH79+$AI79&gt;=2600,2600*'umowa o pracę'!$E$8,($AH79+$AI79)*'umowa o pracę'!$E$8),2)-IF($AI79=0,ROUND(ROUND(IF($AH79&gt;2600,ROUND($AJ79/$AH79*2600,2),$AJ79),2)*'umowa o pracę'!$E$8,2),IF($AI79&gt;0,IF($AH79+$AI79&lt;2600,ROUND(ROUND($AJ79+ROUND($AI79*9%,2),2)*'umowa o pracę'!$E$8,2),IF(AND($AH79+$AI79&gt;=2600,$AI79&lt;2600,$AH79&lt;2600),ROUND((ROUND(((2600-$AI79)/$AH79)*$AJ79,2)+ROUND($AI79*9%,2))*'umowa o pracę'!$E$8,2),IF(AND($AH79+$AI79&gt;=2600,$AI79&gt;=2600),ROUND((ROUND(2600*9%,2))*'umowa o pracę'!$E$8,2),IF(AND($AH79+$AI79&gt;=2600,$AH79&gt;=2600,$AI79&lt;2600),ROUND((ROUND($AI79*9%,2)+ROUND(((2600-$AI79)/$AH79)*$AJ79,2))*'umowa o pracę'!$E$8,2),0)))),0)))&gt;$J79,$J79,IF(AND($AG79=1,$I79&gt;0),ROUND(IF($AH79+$AI79&gt;=2600,2600*'umowa o pracę'!$E$8,($AH79+$AI79)*'umowa o pracę'!$E$8),2)+IF($AI79=0,ROUND(IF($AH79&gt;2600,ROUND($AK79/$AH79*2600,2),$AK79)*'umowa o pracę'!$E$8,2),ROUND(IF($AH79&gt;2600,ROUND($AK79/$AH79*2600,2),$AK79)*'umowa o pracę'!$E$8,2)),ROUND(IF($AH79+$AI79&gt;=2600,2600*'umowa o pracę'!$E$8,($AH79+$AI79)*'umowa o pracę'!$E$8),2)-IF($AI79=0,ROUND(ROUND(IF($AH79&gt;2600,ROUND($AJ79/$AH79*2600,2),$AJ79),2)*'umowa o pracę'!$E$8,2),IF($AI79&gt;0,IF($AH79+$AI79&lt;2600,ROUND(ROUND($AJ79+ROUND($AI79*9%,2),2)*'umowa o pracę'!$E$8,2),IF(AND($AH79+$AI79&gt;=2600,$AI79&lt;2600,$AH79&lt;2600),ROUND((ROUND(((2600-$AI79)/$AH79)*$AJ79,2)+ROUND($AI79*9%,2))*'umowa o pracę'!$E$8,2),IF(AND($AH79+$AI79&gt;=2600,$AI79&gt;=2600),ROUND((ROUND(2600*9%,2))*'umowa o pracę'!$E$8,2),IF(AND($AH79+$AI79&gt;=2600,$AH79&gt;=2600,$AI79&lt;2600),ROUND((ROUND($AI79*9%,2)+ROUND(((2600-$AI79)/$AH79)*$AJ79,2))*'umowa o pracę'!$E$8,2),0)))),0))))&gt;$J79,$J79,IF(IF(AND($AG79=1,$I79&gt;0),ROUND(IF($AH79+$AI79&gt;=2600,2600*'umowa o pracę'!$E$8,($AH79+$AI79)*'umowa o pracę'!$E$8),2)+IF($AI79=0,ROUND(IF($AH79&gt;2600,ROUND($AK79/$AH79*2600,2),$AK79)*'umowa o pracę'!$E$8,2),ROUND(IF($AH79&gt;2600,ROUND($AK79/$AH79*2600,2),$AK79)*'umowa o pracę'!$E$8,2)),ROUND(IF($AH79+$AI79&gt;=2600,2600*'umowa o pracę'!$E$8,($AH79+$AI79)*'umowa o pracę'!$E$8),2)-IF($AI79=0,ROUND(ROUND(IF($AH79&gt;2600,ROUND($AJ79/$AH79*2600,2),$AJ79),2)*'umowa o pracę'!$E$8,2),IF($AI79&gt;0,IF($AH79+$AI79&lt;2600,ROUND(ROUND($AJ79+ROUND($AI79*9%,2),2)*'umowa o pracę'!$E$8,2),IF(AND($AH79+$AI79&gt;=2600,$AI79&lt;2600,$AH79&lt;2600),ROUND((ROUND(((2600-$AI79)/$AH79)*$AJ79,2)+ROUND($AI79*9%,2))*'umowa o pracę'!$E$8,2),IF(AND($AH79+$AI79&gt;=2600,$AI79&gt;=2600),ROUND((ROUND(2600*9%,2))*'umowa o pracę'!$E$8,2),IF(AND($AH79+$AI79&gt;=2600,$AH79&gt;=2600,$AI79&lt;2600),ROUND((ROUND($AI79*9%,2)+ROUND(((2600-$AI79)/$AH79)*$AJ79,2))*'umowa o pracę'!$E$8,2),0)))),0)))&gt;$J79,$J79,IF(AND($AG79=1,$I79&gt;0),ROUND(IF($AH79+$AI79&gt;=2600,2600*'umowa o pracę'!$E$8,($AH79+$AI79)*'umowa o pracę'!$E$8),2)+IF($AI79=0,ROUND(IF($AH79&gt;2600,ROUND($AK79/$AH79*2600,2),$AK79)*'umowa o pracę'!$E$8,2),ROUND(IF($AH79&gt;2600,ROUND($AK79/$AH79*2600,2),$AK79)*'umowa o pracę'!$E$8,2)),ROUND(IF($AH79+$AI79&gt;=2600,2600*'umowa o pracę'!$E$8,($AH79+$AI79)*'umowa o pracę'!$E$8),2)-IF(AND($AI79=0,I79&gt;0),ROUND(ROUND(IF($AH79&gt;2600,ROUND($AJ79/$AH79*2600,2),$AJ79),2)*'umowa o pracę'!$E$8,2),IF($AI79&gt;0,IF($AH79+$AI79&lt;2600,ROUND(ROUND($AJ79+ROUND($AI79*9%,2),2)*'umowa o pracę'!$E$8,2),IF(AND($AH79+$AI79&gt;=2600,$AI79&lt;2600,$AH79&lt;2600),ROUND((ROUND(((2600-$AI79)/$AH79)*$AJ79,2)+ROUND($AI79*9%,2))*'umowa o pracę'!$E$8,2),IF(AND($AH79+$AI79&gt;=2600,$AI79&gt;=2600),ROUND((ROUND(2600*9%,2))*'umowa o pracę'!$E$8,2),IF(AND($AH79+$AI79&gt;=2600,$AH79&gt;=2600,$AI79&lt;2600),ROUND((ROUND($AI79*9%,2)+ROUND(((2600-$AI79)/$AH79)*$AJ79,2))*'umowa o pracę'!$E$8,2),0)))),0)))))</f>
        <v>0</v>
      </c>
      <c r="AN79" s="32">
        <f>IF(IF(IF(AND($AG79=1,$I79&gt;0),ROUND(IF($AH79+$AI79&gt;=2800,2800*'umowa o pracę'!$E$8,($AH79+$AI79)*'umowa o pracę'!$E$8),2)+IF($AI79=0,ROUND(IF($AH79&gt;2800,ROUND($AK79/$AH79*2800,2),$AK79)*'umowa o pracę'!$E$8,2),ROUND(IF($AH79&gt;2800,ROUND($AK79/$AH79*2800,2),$AK79)*'umowa o pracę'!$E$8,2)),ROUND(IF($AH79+$AI79&gt;=2800,2800*'umowa o pracę'!$E$8,($AH79+$AI79)*'umowa o pracę'!$E$8),2)-IF($AI79=0,ROUND(ROUND(IF($AH79&gt;2800,ROUND($AJ79/$AH79*2800,2),$AJ79),2)*'umowa o pracę'!$E$8,2),IF($AI79&gt;0,IF($AH79+$AI79&lt;2800,ROUND(ROUND($AJ79+ROUND($AI79*9%,2),2)*'umowa o pracę'!$E$8,2),IF(AND($AH79+$AI79&gt;=2800,$AI79&lt;2800,$AH79&lt;2800),ROUND((ROUND(((2800-$AI79)/$AH79)*$AJ79,2)+ROUND($AI79*9%,2))*'umowa o pracę'!$E$8,2),IF(AND($AH79+$AI79&gt;=2800,$AI79&gt;=2800),ROUND((ROUND(2800*9%,2))*'umowa o pracę'!$E$8,2),IF(AND($AH79+$AI79&gt;=2800,$AH79&gt;=2800,$AI79&lt;2800),ROUND((ROUND($AI79*9%,2)+ROUND(((2800-$AI79)/$AH79)*$AJ79,2))*'umowa o pracę'!$E$8,2),0)))),0)))&gt;$J79,$J79,IF(AND($AG79=1,$I79&gt;0),ROUND(IF($AH79+$AI79&gt;=2800,2800*'umowa o pracę'!$E$8,($AH79+$AI79)*'umowa o pracę'!$E$8),2)+IF($AI79=0,ROUND(IF($AH79&gt;2800,ROUND($AK79/$AH79*2800,2),$AK79)*'umowa o pracę'!$E$8,2),ROUND(IF($AH79&gt;2800,ROUND($AK79/$AH79*2800,2),$AK79)*'umowa o pracę'!$E$8,2)),ROUND(IF($AH79+$AI79&gt;=2800,2800*'umowa o pracę'!$E$8,($AH79+$AI79)*'umowa o pracę'!$E$8),2)-IF($AI79=0,ROUND(ROUND(IF($AH79&gt;2800,ROUND($AJ79/$AH79*2800,2),$AJ79),2)*'umowa o pracę'!$E$8,2),IF($AI79&gt;0,IF($AH79+$AI79&lt;2800,ROUND(ROUND($AJ79+ROUND($AI79*9%,2),2)*'umowa o pracę'!$E$8,2),IF(AND($AH79+$AI79&gt;=2800,$AI79&lt;2800,$AH79&lt;2800),ROUND((ROUND(((2800-$AI79)/$AH79)*$AJ79,2)+ROUND($AI79*9%,2))*'umowa o pracę'!$E$8,2),IF(AND($AH79+$AI79&gt;=2800,$AI79&gt;=2800),ROUND((ROUND(2800*9%,2))*'umowa o pracę'!$E$8,2),IF(AND($AH79+$AI79&gt;=2800,$AH79&gt;=2800,$AI79&lt;2800),ROUND((ROUND($AI79*9%,2)+ROUND(((2800-$AI79)/$AH79)*$AJ79,2))*'umowa o pracę'!$E$8,2),0)))),0))))&gt;$J79,$J79,IF(IF(AND($AG79=1,$I79&gt;0),ROUND(IF($AH79+$AI79&gt;=2800,2800*'umowa o pracę'!$E$8,($AH79+$AI79)*'umowa o pracę'!$E$8),2)+IF($AI79=0,ROUND(IF($AH79&gt;2800,ROUND($AK79/$AH79*2800,2),$AK79)*'umowa o pracę'!$E$8,2),ROUND(IF($AH79&gt;2800,ROUND($AK79/$AH79*2800,2),$AK79)*'umowa o pracę'!$E$8,2)),ROUND(IF($AH79+$AI79&gt;=2800,2800*'umowa o pracę'!$E$8,($AH79+$AI79)*'umowa o pracę'!$E$8),2)-IF($AI79=0,ROUND(ROUND(IF($AH79&gt;2800,ROUND($AJ79/$AH79*2800,2),$AJ79),2)*'umowa o pracę'!$E$8,2),IF($AI79&gt;0,IF($AH79+$AI79&lt;2800,ROUND(ROUND($AJ79+ROUND($AI79*9%,2),2)*'umowa o pracę'!$E$8,2),IF(AND($AH79+$AI79&gt;=2800,$AI79&lt;2800,$AH79&lt;2800),ROUND((ROUND(((2800-$AI79)/$AH79)*$AJ79,2)+ROUND($AI79*9%,2))*'umowa o pracę'!$E$8,2),IF(AND($AH79+$AI79&gt;=2800,$AI79&gt;=2800),ROUND((ROUND(2800*9%,2))*'umowa o pracę'!$E$8,2),IF(AND($AH79+$AI79&gt;=2800,$AH79&gt;=2800,$AI79&lt;2800),ROUND((ROUND($AI79*9%,2)+ROUND(((2800-$AI79)/$AH79)*$AJ79,2))*'umowa o pracę'!$E$8,2),0)))),0)))&gt;$J79,$J79,IF(AND($AG79=1,$I79&gt;0),ROUND(IF($AH79+$AI79&gt;=2800,2800*'umowa o pracę'!$E$8,($AH79+$AI79)*'umowa o pracę'!$E$8),2)+IF($AI79=0,ROUND(IF($AH79&gt;2800,ROUND($AK79/$AH79*2800,2),$AK79)*'umowa o pracę'!$E$8,2),ROUND(IF($AH79&gt;2800,ROUND($AK79/$AH79*2800,2),$AK79)*'umowa o pracę'!$E$8,2)),ROUND(IF($AH79+$AI79&gt;=2800,2800*'umowa o pracę'!$E$8,($AH79+$AI79)*'umowa o pracę'!$E$8),2)-IF(AND($AI79=0,I79&gt;0),ROUND(ROUND(IF($AH79&gt;2800,ROUND($AJ79/$AH79*2800,2),$AJ79),2)*'umowa o pracę'!$E$8,2),IF($AI79&gt;0,IF($AH79+$AI79&lt;2800,ROUND(ROUND($AJ79+ROUND($AI79*9%,2),2)*'umowa o pracę'!$E$8,2),IF(AND($AH79+$AI79&gt;=2800,$AI79&lt;2800,$AH79&lt;2800),ROUND((ROUND(((2800-$AI79)/$AH79)*$AJ79,2)+ROUND($AI79*9%,2))*'umowa o pracę'!$E$8,2),IF(AND($AH79+$AI79&gt;=2800,$AI79&gt;=2800),ROUND((ROUND(2800*9%,2))*'umowa o pracę'!$E$8,2),IF(AND($AH79+$AI79&gt;=2800,$AH79&gt;=2800,$AI79&lt;2800),ROUND((ROUND($AI79*9%,2)+ROUND(((2800-$AI79)/$AH79)*$AJ79,2))*'umowa o pracę'!$E$8,2),0)))),0)))))</f>
        <v>0</v>
      </c>
      <c r="AO79" s="32">
        <f>IF('umowa o pracę'!$E$7=2020,IF(IF($AG79=1,IF($AI79=0,ROUND(IF($AH79&gt;2600,ROUND($AJ79/$AH79*2600,2),$AJ79)*'umowa o pracę'!$E$8,2),IF($AH79+$AI79&lt;2600,ROUND(ROUND($AJ79+ROUND($AI79*9%,2),2)*'umowa o pracę'!$E$8,2),IF(AND($AH79+$AI79&gt;=2600,$AH79&lt;2600),ROUND((ROUND($AJ79+ROUND((2600-$AH79)*9%,2),2))*'umowa o pracę'!$E$8,2),IF(AND($AH79+$AI79&gt;=2600,$AH79&gt;=2600),ROUND(ROUND($AJ79/$AH79*2600,2)*'umowa o pracę'!$E$8,2),0)))),0)&gt;$H79,$H79,IF($AG79=1,IF($AI79=0,ROUND(IF($AH79&gt;2600,ROUND($AJ79/$AH79*2600,2),$AJ79)*'umowa o pracę'!$E$8,2),IF($AH79+$AI79&lt;2600,ROUND(ROUND($AJ79+ROUND($AI79*9%,2),2)*'umowa o pracę'!$E$8,2),IF(AND($AH79+$AI79&gt;=2600,$AH79&lt;2600),ROUND((ROUND($AJ79+ROUND((2600-$AH79)*9%,2),2))*'umowa o pracę'!$E$8,2),IF(AND($AH79+$AI79&gt;=2600,$AH79&gt;=2600),ROUND(ROUND($AJ79/$AH79*2600,2)*'umowa o pracę'!$E$8,2),0)))),0)),IF('umowa o pracę'!$E$7=2021,IF(IF($AG79=1,IF($AI79=0,ROUND(IF($AH79&gt;2800,ROUND($AJ79/$AH79*2800,2),$AJ79)*'umowa o pracę'!$E$8,2),IF($AH79+$AI79&lt;2800,ROUND(ROUND($AJ79+ROUND($AI79*9%,2),2)*'umowa o pracę'!$E$8,2),IF(AND($AH79+$AI79&gt;=2800,$AH79&lt;2800),ROUND((ROUND($AJ79+ROUND((2800-$AH79)*9%,2),2))*'umowa o pracę'!$E$8,2),IF(AND($AH79+$AI79&gt;=2800,$AH79&gt;=2800),ROUND(ROUND($AJ79/$AH79*2800,2)*'umowa o pracę'!$E$8,2),0)))),0)&gt;$H79,$H79,IF($AG79=1,IF($AI79=0,ROUND(IF($AH79&gt;2800,ROUND($AJ79/$AH79*2800,2),$AJ79)*'umowa o pracę'!$E$8,2),IF($AH79+$AI79&lt;2800,ROUND(ROUND($AJ79+ROUND($AI79*9%,2),2)*'umowa o pracę'!$E$8,2),IF(AND($AH79+$AI79&gt;=2800,$AH79&lt;2800),ROUND((ROUND($AJ79+ROUND((2800-$AH79)*9%,2),2))*'umowa o pracę'!$E$8,2),IF(AND($AH79+$AI79&gt;=2800,$AH79&gt;=2800),ROUND(ROUND($AJ79/$AH79*2800,2)*'umowa o pracę'!$E$8,2),0)))),0)),0))</f>
        <v>0</v>
      </c>
      <c r="AP79" s="32">
        <f>IF('umowa o pracę'!$E$7=2020,IF(IF($AG79=1,IF($AI79=0,ROUND(IF($AH79&gt;2600,ROUND($AK79/$AH79*2600,2),$AK79)*'umowa o pracę'!$E$8,2),ROUND(IF($AH79&gt;2600,ROUND($AK79/$AH79*2600,2),$AK79)*'umowa o pracę'!$E$8,2)),0)&gt;$I79,$I79,IF($AG79=1,IF($AI79=0,ROUND(IF($AH79&gt;2600,ROUND($AK79/$AH79*2600,2),$AK79)*'umowa o pracę'!$E$8,2),ROUND(IF($AH79&gt;2600,ROUND($AK79/$AH79*2600,2),$AK79)*'umowa o pracę'!$E$8,2)),0)),IF('umowa o pracę'!$E$7=2021,IF(IF($AG79=1,IF($AI79=0,ROUND(IF($AH79&gt;2800,ROUND($AK79/$AH79*2800,2),$AK79)*'umowa o pracę'!$E$8,2),ROUND(IF($AH79&gt;2800,ROUND($AK79/$AH79*2800,2),$AK79)*'umowa o pracę'!$E$8,2)),0)&gt;$I79,$I79,IF($AG79=1,IF($AI79=0,ROUND(IF($AH79&gt;2800,ROUND($AK79/$AH79*2800,2),$AK79)*'umowa o pracę'!$E$8,2),ROUND(IF($AH79&gt;2800,ROUND($AK79/$AH79*2800,2),$AK79)*'umowa o pracę'!$E$8,2)),0)),0))</f>
        <v>0</v>
      </c>
      <c r="AQ79" s="56">
        <f>IF('umowa o pracę'!$E$7=2020,$AM79,IF('umowa o pracę'!$E$7=2021,$AN79,0))</f>
        <v>0</v>
      </c>
      <c r="AR79" s="33">
        <f>IF('umowa o pracę'!$E$7=0,0,U79+AF79+AQ79)</f>
        <v>0</v>
      </c>
      <c r="AS79" s="19"/>
      <c r="AT79" s="19"/>
      <c r="AU79" s="19"/>
      <c r="AV79" s="19"/>
      <c r="AW79" s="19"/>
      <c r="AX79" s="19">
        <f t="shared" si="13"/>
        <v>10</v>
      </c>
      <c r="AY79" s="19"/>
      <c r="AZ79" s="234">
        <f t="shared" si="16"/>
        <v>0</v>
      </c>
      <c r="BA79" s="234">
        <f t="shared" si="17"/>
        <v>0</v>
      </c>
      <c r="BB79" s="234">
        <f t="shared" si="18"/>
        <v>0</v>
      </c>
      <c r="BC79" s="234">
        <f t="shared" si="19"/>
        <v>0</v>
      </c>
      <c r="BD79" s="234">
        <f t="shared" si="20"/>
        <v>0</v>
      </c>
      <c r="BE79" s="234">
        <f t="shared" si="21"/>
        <v>0</v>
      </c>
      <c r="BF79" s="234">
        <f t="shared" si="22"/>
        <v>0</v>
      </c>
      <c r="BG79" s="234">
        <f t="shared" si="23"/>
        <v>0</v>
      </c>
      <c r="BH79" s="234">
        <f t="shared" si="24"/>
        <v>0</v>
      </c>
      <c r="BI79" s="238">
        <f t="shared" si="25"/>
        <v>0</v>
      </c>
      <c r="BJ79" s="236"/>
      <c r="BK79" s="236"/>
      <c r="BL79" s="237"/>
    </row>
    <row r="80" spans="1:64" ht="15.75" customHeight="1" x14ac:dyDescent="0.25">
      <c r="A80" s="129">
        <v>69</v>
      </c>
      <c r="B80" s="57"/>
      <c r="C80" s="57"/>
      <c r="D80" s="36"/>
      <c r="E80" s="36"/>
      <c r="F80" s="242"/>
      <c r="G80" s="37">
        <v>1</v>
      </c>
      <c r="H80" s="58">
        <v>0</v>
      </c>
      <c r="I80" s="59">
        <v>0</v>
      </c>
      <c r="J80" s="60">
        <v>0</v>
      </c>
      <c r="K80" s="52">
        <v>1</v>
      </c>
      <c r="L80" s="39">
        <v>0</v>
      </c>
      <c r="M80" s="39">
        <v>0</v>
      </c>
      <c r="N80" s="39">
        <v>0</v>
      </c>
      <c r="O80" s="39">
        <v>0</v>
      </c>
      <c r="P80" s="35">
        <f>IF('umowa o pracę'!$E$7=2020,ROUND(IF($L80&gt;=2600,2600*'umowa o pracę'!$E$8,$L80*'umowa o pracę'!$E$8),2),IF('umowa o pracę'!$E$7=2021,ROUND(IF($L80&gt;=2800,2800*'umowa o pracę'!$E$8,$L80*'umowa o pracę'!$E$8),2),0))</f>
        <v>0</v>
      </c>
      <c r="Q80" s="252">
        <f>IF(IF(IF(AND($K80=1,$I80&gt;0),ROUND(IF($L80+$M80&gt;=2600,2600*'umowa o pracę'!$E$8,($L80+$M80)*'umowa o pracę'!$E$8),2)+IF($M80=0,ROUND(IF($L80&gt;2600,ROUND($O80/$L80*2600,2),$O80)*'umowa o pracę'!$E$8,2),ROUND(IF($L80&gt;2600,ROUND($O80/$L80*2600,2),$O80)*'umowa o pracę'!$E$8,2)),ROUND(IF($L80+$M80&gt;=2600,2600*'umowa o pracę'!$E$8,($L80+$M80)*'umowa o pracę'!$E$8),2)-IF($M80=0,ROUND(ROUND(IF($L80&gt;2600,ROUND($N80/$L80*2600,2),$N80),2)*'umowa o pracę'!$E$8,2),IF($M80&gt;0,IF($L80+$M80&lt;2600,ROUND(ROUND($N80+ROUND($M80*9%,2),2)*'umowa o pracę'!$E$8,2),IF(AND($L80+$M80&gt;=2600,$M80&lt;2600,$L80&lt;2600),ROUND((ROUND(((2600-$M80)/$L80)*$N80,2)+ROUND($M80*9%,2))*'umowa o pracę'!$E$8,2),IF(AND($L80+$M80&gt;=2600,$M80&gt;=2600),ROUND((ROUND(2600*9%,2))*'umowa o pracę'!$E$8,2),IF(AND($L80+$M80&gt;=2600,$L80&gt;=2600,$M80&lt;2600),ROUND((ROUND($M80*9%,2)+ROUND(((2600-$M80)/$L80)*$N80,2))*'umowa o pracę'!$E$8,2),0)))),0)))&gt;$J80,$J80,IF(AND($K80=1,$I80&gt;0),ROUND(IF($L80+$M80&gt;=2600,2600*'umowa o pracę'!$E$8,($L80+$M80)*'umowa o pracę'!$E$8),2)+IF($M80=0,ROUND(IF($L80&gt;2600,ROUND($O80/$L80*2600,2),$O80)*'umowa o pracę'!$E$8,2),ROUND(IF($L80&gt;2600,ROUND($O80/$L80*2600,2),$O80)*'umowa o pracę'!$E$8,2)),ROUND(IF($L80+$M80&gt;=2600,2600*'umowa o pracę'!$E$8,($L80+$M80)*'umowa o pracę'!$E$8),2)-IF($M80=0,ROUND(ROUND(IF($L80&gt;2600,ROUND($N80/$L80*2600,2),$N80),2)*'umowa o pracę'!$E$8,2),IF($M80&gt;0,IF($L80+$M80&lt;2600,ROUND(ROUND($N80+ROUND($M80*9%,2),2)*'umowa o pracę'!$E$8,2),IF(AND($L80+$M80&gt;=2600,$M80&lt;2600,$L80&lt;2600),ROUND((ROUND(((2600-$M80)/$L80)*$N80,2)+ROUND($M80*9%,2))*'umowa o pracę'!$E$8,2),IF(AND($L80+$M80&gt;=2600,$M80&gt;=2600),ROUND((ROUND(2600*9%,2))*'umowa o pracę'!$E$8,2),IF(AND($L80+$M80&gt;=2600,$L80&gt;=2600,$M80&lt;2600),ROUND((ROUND($M80*9%,2)+ROUND(((2600-$M80)/$L80)*$N80,2))*'umowa o pracę'!$E$8,2),0)))),0))))&gt;$J80,$J80,IF(IF(AND($K80=1,$I80&gt;0),ROUND(IF($L80+$M80&gt;=2600,2600*'umowa o pracę'!$E$8,($L80+$M80)*'umowa o pracę'!$E$8),2)+IF($M80=0,ROUND(IF($L80&gt;2600,ROUND($O80/$L80*2600,2),$O80)*'umowa o pracę'!$E$8,2),ROUND(IF($L80&gt;2600,ROUND($O80/$L80*2600,2),$O80)*'umowa o pracę'!$E$8,2)),ROUND(IF($L80+$M80&gt;=2600,2600*'umowa o pracę'!$E$8,($L80+$M80)*'umowa o pracę'!$E$8),2)-IF($M80=0,ROUND(ROUND(IF($L80&gt;2600,ROUND($N80/$L80*2600,2),$N80),2)*'umowa o pracę'!$E$8,2),IF($M80&gt;0,IF($L80+$M80&lt;2600,ROUND(ROUND($N80+ROUND($M80*9%,2),2)*'umowa o pracę'!$E$8,2),IF(AND($L80+$M80&gt;=2600,$M80&lt;2600,$L80&lt;2600),ROUND((ROUND(((2600-$M80)/$L80)*$N80,2)+ROUND($M80*9%,2))*'umowa o pracę'!$E$8,2),IF(AND($L80+$M80&gt;=2600,$M80&gt;=2600),ROUND((ROUND(2600*9%,2))*'umowa o pracę'!$E$8,2),IF(AND($L80+$M80&gt;=2600,$L80&gt;=2600,$M80&lt;2600),ROUND((ROUND($M80*9%,2)+ROUND(((2600-$M80)/$L80)*$N80,2))*'umowa o pracę'!$E$8,2),0)))),0)))&gt;$J80,$J80,IF(AND($K80=1,$I80&gt;0),ROUND(IF($L80+$M80&gt;=2600,2600*'umowa o pracę'!$E$8,($L80+$M80)*'umowa o pracę'!$E$8),2)+IF($M80=0,ROUND(IF($L80&gt;2600,ROUND($O80/$L80*2600,2),$O80)*'umowa o pracę'!$E$8,2),ROUND(IF($L80&gt;2600,ROUND($O80/$L80*2600,2),$O80)*'umowa o pracę'!$E$8,2)),ROUND(IF($L80+$M80&gt;=2600,2600*'umowa o pracę'!$E$8,($L80+$M80)*'umowa o pracę'!$E$8),2)-IF(AND($M80=0,I80&gt;0),ROUND(ROUND(IF($L80&gt;2600,ROUND($N80/$L80*2600,2),$N80),2)*'umowa o pracę'!$E$8,2),IF($M80&gt;0,IF($L80+$M80&lt;2600,ROUND(ROUND($N80+ROUND($M80*9%,2),2)*'umowa o pracę'!$E$8,2),IF(AND($L80+$M80&gt;=2600,$M80&lt;2600,$L80&lt;2600),ROUND((ROUND(((2600-$M80)/$L80)*$N80,2)+ROUND($M80*9%,2))*'umowa o pracę'!$E$8,2),IF(AND($L80+$M80&gt;=2600,$M80&gt;=2600),ROUND((ROUND(2600*9%,2))*'umowa o pracę'!$E$8,2),IF(AND($L80+$M80&gt;=2600,$L80&gt;=2600,$M80&lt;2600),ROUND((ROUND($M80*9%,2)+ROUND(((2600-$M80)/$L80)*$N80,2))*'umowa o pracę'!$E$8,2),0)))),0)))))</f>
        <v>0</v>
      </c>
      <c r="R80" s="252">
        <f>IF(IF(IF(AND($K80=1,$I80&gt;0),ROUND(IF($L80+$M80&gt;=2800,2800*'umowa o pracę'!$E$8,($L80+$M80)*'umowa o pracę'!$E$8),2)+IF($M80=0,ROUND(IF($L80&gt;2800,ROUND($O80/$L80*2800,2),$O80)*'umowa o pracę'!$E$8,2),ROUND(IF($L80&gt;2800,ROUND($O80/$L80*2800,2),$O80)*'umowa o pracę'!$E$8,2)),ROUND(IF($L80+$M80&gt;=2800,2800*'umowa o pracę'!$E$8,($L80+$M80)*'umowa o pracę'!$E$8),2)-IF($M80=0,ROUND(ROUND(IF($L80&gt;2800,ROUND($N80/$L80*2800,2),$N80),2)*'umowa o pracę'!$E$8,2),IF($M80&gt;0,IF($L80+$M80&lt;2800,ROUND(ROUND($N80+ROUND($M80*9%,2),2)*'umowa o pracę'!$E$8,2),IF(AND($L80+$M80&gt;=2800,$M80&lt;2800,$L80&lt;2800),ROUND((ROUND(((2800-$M80)/$L80)*$N80,2)+ROUND($M80*9%,2))*'umowa o pracę'!$E$8,2),IF(AND($L80+$M80&gt;=2800,$M80&gt;=2800),ROUND((ROUND(2800*9%,2))*'umowa o pracę'!$E$8,2),IF(AND($L80+$M80&gt;=2800,$L80&gt;=2800,$M80&lt;2800),ROUND((ROUND($M80*9%,2)+ROUND(((2800-$M80)/$L80)*$N80,2))*'umowa o pracę'!$E$8,2),0)))),0)))&gt;$J80,$J80,IF(AND($K80=1,$I80&gt;0),ROUND(IF($L80+$M80&gt;=2800,2800*'umowa o pracę'!$E$8,($L80+$M80)*'umowa o pracę'!$E$8),2)+IF($M80=0,ROUND(IF($L80&gt;2800,ROUND($O80/$L80*2800,2),$O80)*'umowa o pracę'!$E$8,2),ROUND(IF($L80&gt;2800,ROUND($O80/$L80*2800,2),$O80)*'umowa o pracę'!$E$8,2)),ROUND(IF($L80+$M80&gt;=2800,2800*'umowa o pracę'!$E$8,($L80+$M80)*'umowa o pracę'!$E$8),2)-IF($M80=0,ROUND(ROUND(IF($L80&gt;2800,ROUND($N80/$L80*2800,2),$N80),2)*'umowa o pracę'!$E$8,2),IF($M80&gt;0,IF($L80+$M80&lt;2800,ROUND(ROUND($N80+ROUND($M80*9%,2),2)*'umowa o pracę'!$E$8,2),IF(AND($L80+$M80&gt;=2800,$M80&lt;2800,$L80&lt;2800),ROUND((ROUND(((2800-$M80)/$L80)*$N80,2)+ROUND($M80*9%,2))*'umowa o pracę'!$E$8,2),IF(AND($L80+$M80&gt;=2800,$M80&gt;=2800),ROUND((ROUND(2800*9%,2))*'umowa o pracę'!$E$8,2),IF(AND($L80+$M80&gt;=2800,$L80&gt;=2800,$M80&lt;2800),ROUND((ROUND($M80*9%,2)+ROUND(((2800-$M80)/$L80)*$N80,2))*'umowa o pracę'!$E$8,2),0)))),0))))&gt;$J80,$J80,IF(IF(AND($K80=1,$I80&gt;0),ROUND(IF($L80+$M80&gt;=2800,2800*'umowa o pracę'!$E$8,($L80+$M80)*'umowa o pracę'!$E$8),2)+IF($M80=0,ROUND(IF($L80&gt;2800,ROUND($O80/$L80*2800,2),$O80)*'umowa o pracę'!$E$8,2),ROUND(IF($L80&gt;2800,ROUND($O80/$L80*2800,2),$O80)*'umowa o pracę'!$E$8,2)),ROUND(IF($L80+$M80&gt;=2800,2800*'umowa o pracę'!$E$8,($L80+$M80)*'umowa o pracę'!$E$8),2)-IF($M80=0,ROUND(ROUND(IF($L80&gt;2800,ROUND($N80/$L80*2800,2),$N80),2)*'umowa o pracę'!$E$8,2),IF($M80&gt;0,IF($L80+$M80&lt;2800,ROUND(ROUND($N80+ROUND($M80*9%,2),2)*'umowa o pracę'!$E$8,2),IF(AND($L80+$M80&gt;=2800,$M80&lt;2800,$L80&lt;2800),ROUND((ROUND(((2800-$M80)/$L80)*$N80,2)+ROUND($M80*9%,2))*'umowa o pracę'!$E$8,2),IF(AND($L80+$M80&gt;=2800,$M80&gt;=2800),ROUND((ROUND(2800*9%,2))*'umowa o pracę'!$E$8,2),IF(AND($L80+$M80&gt;=2800,$L80&gt;=2800,$M80&lt;2800),ROUND((ROUND($M80*9%,2)+ROUND(((2800-$M80)/$L80)*$N80,2))*'umowa o pracę'!$E$8,2),0)))),0)))&gt;$J80,$J80,IF(AND($K80=1,$I80&gt;0),ROUND(IF($L80+$M80&gt;=2800,2800*'umowa o pracę'!$E$8,($L80+$M80)*'umowa o pracę'!$E$8),2)+IF($M80=0,ROUND(IF($L80&gt;2800,ROUND($O80/$L80*2800,2),$O80)*'umowa o pracę'!$E$8,2),ROUND(IF($L80&gt;2800,ROUND($O80/$L80*2800,2),$O80)*'umowa o pracę'!$E$8,2)),ROUND(IF($L80+$M80&gt;=2800,2800*'umowa o pracę'!$E$8,($L80+$M80)*'umowa o pracę'!$E$8),2)-IF(AND($M80=0,I80&gt;0),ROUND(ROUND(IF($L80&gt;2800,ROUND($N80/$L80*2800,2),$N80),2)*'umowa o pracę'!$E$8,2),IF($M80&gt;0,IF($L80+$M80&lt;2800,ROUND(ROUND($N80+ROUND($M80*9%,2),2)*'umowa o pracę'!$E$8,2),IF(AND($L80+$M80&gt;=2800,$M80&lt;2800,$L80&lt;2800),ROUND((ROUND(((2800-$M80)/$L80)*$N80,2)+ROUND($M80*9%,2))*'umowa o pracę'!$E$8,2),IF(AND($L80+$M80&gt;=2800,$M80&gt;=2800),ROUND((ROUND(2800*9%,2))*'umowa o pracę'!$E$8,2),IF(AND($L80+$M80&gt;=2800,$L80&gt;=2800,$M80&lt;2800),ROUND((ROUND($M80*9%,2)+ROUND(((2800-$M80)/$L80)*$N80,2))*'umowa o pracę'!$E$8,2),0)))),0)))))</f>
        <v>0</v>
      </c>
      <c r="S80" s="32">
        <f>IF('umowa o pracę'!$E$7=2020,IF(IF($K80=1,IF($M80=0,ROUND(IF($L80&gt;2600,ROUND($N80/$L80*2600,2),$N80)*'umowa o pracę'!$E$8,2),IF($L80+$M80&lt;2600,ROUND(ROUND($N80+ROUND($M80*9%,2),2)*'umowa o pracę'!$E$8,2),IF(AND($L80+$M80&gt;=2600,$L80&lt;2600),ROUND((ROUND($N80+ROUND((2600-$L80)*9%,2),2))*'umowa o pracę'!$E$8,2),IF(AND($L80+$M80&gt;=2600,$L80&gt;=2600),ROUND(ROUND($N80/$L80*2600,2)*'umowa o pracę'!$E$8,2),0)))),0)&gt;$H80,$H80,IF($K80=1,IF($M80=0,ROUND(IF($L80&gt;2600,ROUND($N80/$L80*2600,2),$N80)*'umowa o pracę'!$E$8,2),IF($L80+$M80&lt;2600,ROUND(ROUND($N80+ROUND($M80*9%,2),2)*'umowa o pracę'!$E$8,2),IF(AND($L80+$M80&gt;=2600,$L80&lt;2600),ROUND((ROUND($N80+ROUND((2600-$L80)*9%,2),2))*'umowa o pracę'!$E$8,2),IF(AND($L80+$M80&gt;=2600,$L80&gt;=2600),ROUND(ROUND($N80/$L80*2600,2)*'umowa o pracę'!$E$8,2),0)))),0)),IF('umowa o pracę'!$E$7=2021,IF(IF($K80=1,IF($M80=0,ROUND(IF($L80&gt;2800,ROUND($N80/$L80*2800,2),$N80)*'umowa o pracę'!$E$8,2),IF($L80+$M80&lt;2800,ROUND(ROUND($N80+ROUND($M80*9%,2),2)*'umowa o pracę'!$E$8,2),IF(AND($L80+$M80&gt;=2800,$L80&lt;2800),ROUND((ROUND($N80+ROUND((2800-$L80)*9%,2),2))*'umowa o pracę'!$E$8,2),IF(AND($L80+$M80&gt;=2800,$L80&gt;=2800),ROUND(ROUND($N80/$L80*2800,2)*'umowa o pracę'!$E$8,2),0)))),0)&gt;$H80,$H80,IF($K80=1,IF($M80=0,ROUND(IF($L80&gt;2800,ROUND($N80/$L80*2800,2),$N80)*'umowa o pracę'!$E$8,2),IF($L80+$M80&lt;2800,ROUND(ROUND($N80+ROUND($M80*9%,2),2)*'umowa o pracę'!$E$8,2),IF(AND($L80+$M80&gt;=2800,$L80&lt;2800),ROUND((ROUND($N80+ROUND((2800-$L80)*9%,2),2))*'umowa o pracę'!$E$8,2),IF(AND($L80+$M80&gt;=2800,$L80&gt;=2800),ROUND(ROUND($N80/$L80*2800,2)*'umowa o pracę'!$E$8,2),0)))),0)),0))</f>
        <v>0</v>
      </c>
      <c r="T80" s="32">
        <f>IF('umowa o pracę'!$E$7=2020,IF(IF($K80=1,IF($M80=0,ROUND(IF($L80&gt;2600,ROUND($O80/$L80*2600,2),$O80)*'umowa o pracę'!$E$8,2),ROUND(IF($L80&gt;2600,ROUND($O80/$L80*2600,2),$O80)*'umowa o pracę'!$E$8,2)),0)&gt;$I80,$I80,IF($K80=1,IF($M80=0,ROUND(IF($L80&gt;2600,ROUND($O80/$L80*2600,2),$O80)*'umowa o pracę'!$E$8,2),ROUND(IF($L80&gt;2600,ROUND($O80/$L80*2600,2),$O80)*'umowa o pracę'!$E$8,2)),0)),IF('umowa o pracę'!$E$7=2021,IF(IF($K80=1,IF($M80=0,ROUND(IF($L80&gt;2800,ROUND($O80/$L80*2800,2),$O80)*'umowa o pracę'!$E$8,2),ROUND(IF($L80&gt;2800,ROUND($O80/$L80*2800,2),$O80)*'umowa o pracę'!$E$8,2)),0)&gt;$I80,$I80,IF($K80=1,IF($M80=0,ROUND(IF($L80&gt;2800,ROUND($O80/$L80*2800,2),$O80)*'umowa o pracę'!$E$8,2),ROUND(IF($L80&gt;2800,ROUND($O80/$L80*2800,2),$O80)*'umowa o pracę'!$E$8,2)),0)),0))</f>
        <v>0</v>
      </c>
      <c r="U80" s="51">
        <f>IF('umowa o pracę'!$E$7=2020,$Q80,IF('umowa o pracę'!$E$7=2021,$R80,0))</f>
        <v>0</v>
      </c>
      <c r="V80" s="53">
        <f t="shared" si="14"/>
        <v>1</v>
      </c>
      <c r="W80" s="54">
        <f>IF('umowa o pracę'!$E$6&lt;2,0,$L80)</f>
        <v>0</v>
      </c>
      <c r="X80" s="54">
        <f>IF('umowa o pracę'!$E$6&lt;2,0,$M80)</f>
        <v>0</v>
      </c>
      <c r="Y80" s="55">
        <f>IF('umowa o pracę'!$E$6&lt;2,0,$N80)</f>
        <v>0</v>
      </c>
      <c r="Z80" s="55">
        <f>IF('umowa o pracę'!$E$6&lt;2,0,$O80)</f>
        <v>0</v>
      </c>
      <c r="AA80" s="32">
        <f>IF('umowa o pracę'!$E$7=2020,ROUND(IF($W80&gt;=2600,2600*'umowa o pracę'!$E$8,$W80*'umowa o pracę'!$E$8),2),IF('umowa o pracę'!$E$7=2021,ROUND(IF($W80&gt;=2800,2800*'umowa o pracę'!$E$8,$W80*'umowa o pracę'!$E$8),2),0))</f>
        <v>0</v>
      </c>
      <c r="AB80" s="32">
        <f>IF(IF(IF(AND($V80=1,$I80&gt;0),ROUND(IF($W80+$X80&gt;=2600,2600*'umowa o pracę'!$E$8,($W80+$X80)*'umowa o pracę'!$E$8),2)+IF($X80=0,ROUND(IF($W80&gt;2600,ROUND($Z80/$W80*2600,2),$Z80)*'umowa o pracę'!$E$8,2),ROUND(IF($W80&gt;2600,ROUND($Z80/$W80*2600,2),$Z80)*'umowa o pracę'!$E$8,2)),ROUND(IF($W80+$X80&gt;=2600,2600*'umowa o pracę'!$E$8,($W80+$X80)*'umowa o pracę'!$E$8),2)-IF($X80=0,ROUND(ROUND(IF($W80&gt;2600,ROUND($Y80/$W80*2600,2),$Y80),2)*'umowa o pracę'!$E$8,2),IF($X80&gt;0,IF($W80+$X80&lt;2600,ROUND(ROUND($Y80+ROUND($X80*9%,2),2)*'umowa o pracę'!$E$8,2),IF(AND($W80+$X80&gt;=2600,$X80&lt;2600,$W80&lt;2600),ROUND((ROUND(((2600-$X80)/$W80)*$Y80,2)+ROUND($X80*9%,2))*'umowa o pracę'!$E$8,2),IF(AND($W80+$X80&gt;=2600,$X80&gt;=2600),ROUND((ROUND(2600*9%,2))*'umowa o pracę'!$E$8,2),IF(AND($W80+$X80&gt;=2600,$W80&gt;=2600,$X80&lt;2600),ROUND((ROUND($X80*9%,2)+ROUND(((2600-$X80)/$W80)*$Y80,2))*'umowa o pracę'!$E$8,2),0)))),0)))&gt;$J80,$J80,IF(AND($V80=1,$I80&gt;0),ROUND(IF($W80+$X80&gt;=2600,2600*'umowa o pracę'!$E$8,($W80+$X80)*'umowa o pracę'!$E$8),2)+IF($X80=0,ROUND(IF($W80&gt;2600,ROUND($Z80/$W80*2600,2),$Z80)*'umowa o pracę'!$E$8,2),ROUND(IF($W80&gt;2600,ROUND($Z80/$W80*2600,2),$Z80)*'umowa o pracę'!$E$8,2)),ROUND(IF($W80+$X80&gt;=2600,2600*'umowa o pracę'!$E$8,($W80+$X80)*'umowa o pracę'!$E$8),2)-IF($X80=0,ROUND(ROUND(IF($W80&gt;2600,ROUND($Y80/$W80*2600,2),$Y80),2)*'umowa o pracę'!$E$8,2),IF($X80&gt;0,IF($W80+$X80&lt;2600,ROUND(ROUND($Y80+ROUND($X80*9%,2),2)*'umowa o pracę'!$E$8,2),IF(AND($W80+$X80&gt;=2600,$X80&lt;2600,$W80&lt;2600),ROUND((ROUND(((2600-$X80)/$W80)*$Y80,2)+ROUND($X80*9%,2))*'umowa o pracę'!$E$8,2),IF(AND($W80+$X80&gt;=2600,$X80&gt;=2600),ROUND((ROUND(2600*9%,2))*'umowa o pracę'!$E$8,2),IF(AND($W80+$X80&gt;=2600,$W80&gt;=2600,$X80&lt;2600),ROUND((ROUND($X80*9%,2)+ROUND(((2600-$X80)/$W80)*$Y80,2))*'umowa o pracę'!$E$8,2),0)))),0))))&gt;$J80,$J80,IF(IF(AND($V80=1,$I80&gt;0),ROUND(IF($W80+$X80&gt;=2600,2600*'umowa o pracę'!$E$8,($W80+$X80)*'umowa o pracę'!$E$8),2)+IF($X80=0,ROUND(IF($W80&gt;2600,ROUND($Z80/$W80*2600,2),$Z80)*'umowa o pracę'!$E$8,2),ROUND(IF($W80&gt;2600,ROUND($Z80/$W80*2600,2),$Z80)*'umowa o pracę'!$E$8,2)),ROUND(IF($W80+$X80&gt;=2600,2600*'umowa o pracę'!$E$8,($W80+$X80)*'umowa o pracę'!$E$8),2)-IF($X80=0,ROUND(ROUND(IF($W80&gt;2600,ROUND($Y80/$W80*2600,2),$Y80),2)*'umowa o pracę'!$E$8,2),IF($X80&gt;0,IF($W80+$X80&lt;2600,ROUND(ROUND($Y80+ROUND($X80*9%,2),2)*'umowa o pracę'!$E$8,2),IF(AND($W80+$X80&gt;=2600,$X80&lt;2600,$W80&lt;2600),ROUND((ROUND(((2600-$X80)/$W80)*$Y80,2)+ROUND($X80*9%,2))*'umowa o pracę'!$E$8,2),IF(AND($W80+$X80&gt;=2600,$X80&gt;=2600),ROUND((ROUND(2600*9%,2))*'umowa o pracę'!$E$8,2),IF(AND($W80+$X80&gt;=2600,$W80&gt;=2600,$X80&lt;2600),ROUND((ROUND($X80*9%,2)+ROUND(((2600-$X80)/$W80)*$Y80,2))*'umowa o pracę'!$E$8,2),0)))),0)))&gt;$J80,$J80,IF(AND($V80=1,$I80&gt;0),ROUND(IF($W80+$X80&gt;=2600,2600*'umowa o pracę'!$E$8,($W80+$X80)*'umowa o pracę'!$E$8),2)+IF($X80=0,ROUND(IF($W80&gt;2600,ROUND($Z80/$W80*2600,2),$Z80)*'umowa o pracę'!$E$8,2),ROUND(IF($W80&gt;2600,ROUND($Z80/$W80*2600,2),$Z80)*'umowa o pracę'!$E$8,2)),ROUND(IF($W80+$X80&gt;=2600,2600*'umowa o pracę'!$E$8,($W80+$X80)*'umowa o pracę'!$E$8),2)-IF(AND($X80=0,I80&gt;0),ROUND(ROUND(IF($W80&gt;2600,ROUND($Y80/$W80*2600,2),$Y80),2)*'umowa o pracę'!$E$8,2),IF($X80&gt;0,IF($W80+$X80&lt;2600,ROUND(ROUND($Y80+ROUND($X80*9%,2),2)*'umowa o pracę'!$E$8,2),IF(AND($W80+$X80&gt;=2600,$X80&lt;2600,$W80&lt;2600),ROUND((ROUND(((2600-$X80)/$W80)*$Y80,2)+ROUND($X80*9%,2))*'umowa o pracę'!$E$8,2),IF(AND($W80+$X80&gt;=2600,$X80&gt;=2600),ROUND((ROUND(2600*9%,2))*'umowa o pracę'!$E$8,2),IF(AND($W80+$X80&gt;=2600,$W80&gt;=2600,$X80&lt;2600),ROUND((ROUND($X80*9%,2)+ROUND(((2600-$X80)/$W80)*$Y80,2))*'umowa o pracę'!$E$8,2),0)))),0)))))</f>
        <v>0</v>
      </c>
      <c r="AC80" s="32">
        <f>IF(IF(IF(AND($V80=1,$I80&gt;0),ROUND(IF($W80+$X80&gt;=2800,2800*'umowa o pracę'!$E$8,($W80+$X80)*'umowa o pracę'!$E$8),2)+IF($X80=0,ROUND(IF($W80&gt;2800,ROUND($Z80/$W80*2800,2),$Z80)*'umowa o pracę'!$E$8,2),ROUND(IF($W80&gt;2800,ROUND($Z80/$W80*2800,2),$Z80)*'umowa o pracę'!$E$8,2)),ROUND(IF($W80+$X80&gt;=2800,2800*'umowa o pracę'!$E$8,($W80+$X80)*'umowa o pracę'!$E$8),2)-IF($X80=0,ROUND(ROUND(IF($W80&gt;2800,ROUND($Y80/$W80*2800,2),$Y80),2)*'umowa o pracę'!$E$8,2),IF($X80&gt;0,IF($W80+$X80&lt;2800,ROUND(ROUND($Y80+ROUND($X80*9%,2),2)*'umowa o pracę'!$E$8,2),IF(AND($W80+$X80&gt;=2800,$X80&lt;2800,$W80&lt;2800),ROUND((ROUND(((2800-$X80)/$W80)*$Y80,2)+ROUND($X80*9%,2))*'umowa o pracę'!$E$8,2),IF(AND($W80+$X80&gt;=2800,$X80&gt;=2800),ROUND((ROUND(2800*9%,2))*'umowa o pracę'!$E$8,2),IF(AND($W80+$X80&gt;=2800,$W80&gt;=2800,$X80&lt;2800),ROUND((ROUND($X80*9%,2)+ROUND(((2800-$X80)/$W80)*$Y80,2))*'umowa o pracę'!$E$8,2),0)))),0)))&gt;$J80,$J80,IF(AND($V80=1,$I80&gt;0),ROUND(IF($W80+$X80&gt;=2800,2800*'umowa o pracę'!$E$8,($W80+$X80)*'umowa o pracę'!$E$8),2)+IF($X80=0,ROUND(IF($W80&gt;2800,ROUND($Z80/$W80*2800,2),$Z80)*'umowa o pracę'!$E$8,2),ROUND(IF($W80&gt;2800,ROUND($Z80/$W80*2800,2),$Z80)*'umowa o pracę'!$E$8,2)),ROUND(IF($W80+$X80&gt;=2800,2800*'umowa o pracę'!$E$8,($W80+$X80)*'umowa o pracę'!$E$8),2)-IF($X80=0,ROUND(ROUND(IF($W80&gt;2800,ROUND($Y80/$W80*2800,2),$Y80),2)*'umowa o pracę'!$E$8,2),IF($X80&gt;0,IF($W80+$X80&lt;2800,ROUND(ROUND($Y80+ROUND($X80*9%,2),2)*'umowa o pracę'!$E$8,2),IF(AND($W80+$X80&gt;=2800,$X80&lt;2800,$W80&lt;2800),ROUND((ROUND(((2800-$X80)/$W80)*$Y80,2)+ROUND($X80*9%,2))*'umowa o pracę'!$E$8,2),IF(AND($W80+$X80&gt;=2800,$X80&gt;=2800),ROUND((ROUND(2800*9%,2))*'umowa o pracę'!$E$8,2),IF(AND($W80+$X80&gt;=2800,$W80&gt;=2800,$X80&lt;2800),ROUND((ROUND($X80*9%,2)+ROUND(((2800-$X80)/$W80)*$Y80,2))*'umowa o pracę'!$E$8,2),0)))),0))))&gt;$J80,$J80,IF(IF(AND($V80=1,$I80&gt;0),ROUND(IF($W80+$X80&gt;=2800,2800*'umowa o pracę'!$E$8,($W80+$X80)*'umowa o pracę'!$E$8),2)+IF($X80=0,ROUND(IF($W80&gt;2800,ROUND($Z80/$W80*2800,2),$Z80)*'umowa o pracę'!$E$8,2),ROUND(IF($W80&gt;2800,ROUND($Z80/$W80*2800,2),$Z80)*'umowa o pracę'!$E$8,2)),ROUND(IF($W80+$X80&gt;=2800,2800*'umowa o pracę'!$E$8,($W80+$X80)*'umowa o pracę'!$E$8),2)-IF($X80=0,ROUND(ROUND(IF($W80&gt;2800,ROUND($Y80/$W80*2800,2),$Y80),2)*'umowa o pracę'!$E$8,2),IF($X80&gt;0,IF($W80+$X80&lt;2800,ROUND(ROUND($Y80+ROUND($X80*9%,2),2)*'umowa o pracę'!$E$8,2),IF(AND($W80+$X80&gt;=2800,$X80&lt;2800,$W80&lt;2800),ROUND((ROUND(((2800-$X80)/$W80)*$Y80,2)+ROUND($X80*9%,2))*'umowa o pracę'!$E$8,2),IF(AND($W80+$X80&gt;=2800,$X80&gt;=2800),ROUND((ROUND(2800*9%,2))*'umowa o pracę'!$E$8,2),IF(AND($W80+$X80&gt;=2800,$W80&gt;=2800,$X80&lt;2800),ROUND((ROUND($X80*9%,2)+ROUND(((2800-$X80)/$W80)*$Y80,2))*'umowa o pracę'!$E$8,2),0)))),0)))&gt;$J80,$J80,IF(AND($V80=1,$I80&gt;0),ROUND(IF($W80+$X80&gt;=2800,2800*'umowa o pracę'!$E$8,($W80+$X80)*'umowa o pracę'!$E$8),2)+IF($X80=0,ROUND(IF($W80&gt;2800,ROUND($Z80/$W80*2800,2),$Z80)*'umowa o pracę'!$E$8,2),ROUND(IF($W80&gt;2800,ROUND($Z80/$W80*2800,2),$Z80)*'umowa o pracę'!$E$8,2)),ROUND(IF($W80+$X80&gt;=2800,2800*'umowa o pracę'!$E$8,($W80+$X80)*'umowa o pracę'!$E$8),2)-IF(AND($X80=0,I80&gt;0),ROUND(ROUND(IF($W80&gt;2800,ROUND($Y80/$W80*2800,2),$Y80),2)*'umowa o pracę'!$E$8,2),IF($X80&gt;0,IF($W80+$X80&lt;2800,ROUND(ROUND($Y80+ROUND($X80*9%,2),2)*'umowa o pracę'!$E$8,2),IF(AND($W80+$X80&gt;=2800,$X80&lt;2800,$W80&lt;2800),ROUND((ROUND(((2800-$X80)/$W80)*$Y80,2)+ROUND($X80*9%,2))*'umowa o pracę'!$E$8,2),IF(AND($W80+$X80&gt;=2800,$X80&gt;=2800),ROUND((ROUND(2800*9%,2))*'umowa o pracę'!$E$8,2),IF(AND($W80+$X80&gt;=2800,$W80&gt;=2800,$X80&lt;2800),ROUND((ROUND($X80*9%,2)+ROUND(((2800-$X80)/$W80)*$Y80,2))*'umowa o pracę'!$E$8,2),0)))),0)))))</f>
        <v>0</v>
      </c>
      <c r="AD80" s="32">
        <f>IF('umowa o pracę'!$E$7=2020,IF(IF($V80=1,IF($X80=0,ROUND(IF($W80&gt;2600,ROUND($Y80/$W80*2600,2),$Y80)*'umowa o pracę'!$E$8,2),IF($W80+$X80&lt;2600,ROUND(ROUND($Y80+ROUND($X80*9%,2),2)*'umowa o pracę'!$E$8,2),IF(AND($W80+$X80&gt;=2600,$W80&lt;2600),ROUND((ROUND($Y80+ROUND((2600-$W80)*9%,2),2))*'umowa o pracę'!$E$8,2),IF(AND($W80+$X80&gt;=2600,$W80&gt;=2600),ROUND(ROUND($Y80/$W80*2600,2)*'umowa o pracę'!$E$8,2),0)))),0)&gt;$H80,$H80,IF($V80=1,IF($X80=0,ROUND(IF($W80&gt;2600,ROUND($Y80/$W80*2600,2),$Y80)*'umowa o pracę'!$E$8,2),IF($W80+$X80&lt;2600,ROUND(ROUND($Y80+ROUND($X80*9%,2),2)*'umowa o pracę'!$E$8,2),IF(AND($W80+$X80&gt;=2600,$W80&lt;2600),ROUND((ROUND($Y80+ROUND((2600-$W80)*9%,2),2))*'umowa o pracę'!$E$8,2),IF(AND($W80+$X80&gt;=2600,$W80&gt;=2600),ROUND(ROUND($Y80/$W80*2600,2)*'umowa o pracę'!$E$8,2),0)))),0)),IF('umowa o pracę'!$E$7=2021,IF(IF($V80=1,IF($X80=0,ROUND(IF($W80&gt;2800,ROUND($Y80/$W80*2800,2),$Y80)*'umowa o pracę'!$E$8,2),IF($W80+$X80&lt;2800,ROUND(ROUND($Y80+ROUND($X80*9%,2),2)*'umowa o pracę'!$E$8,2),IF(AND($W80+$X80&gt;=2800,$W80&lt;2800),ROUND((ROUND($Y80+ROUND((2800-$W80)*9%,2),2))*'umowa o pracę'!$E$8,2),IF(AND($W80+$X80&gt;=2800,$W80&gt;=2800),ROUND(ROUND($Y80/$W80*2800,2)*'umowa o pracę'!$E$8,2),0)))),0)&gt;$H80,$H80,IF($V80=1,IF($X80=0,ROUND(IF($W80&gt;2800,ROUND($Y80/$W80*2800,2),$Y80)*'umowa o pracę'!$E$8,2),IF($W80+$X80&lt;2800,ROUND(ROUND($Y80+ROUND($X80*9%,2),2)*'umowa o pracę'!$E$8,2),IF(AND($W80+$X80&gt;=2800,$W80&lt;2800),ROUND((ROUND($Y80+ROUND((2800-$W80)*9%,2),2))*'umowa o pracę'!$E$8,2),IF(AND($W80+$X80&gt;=2800,$W80&gt;=2800),ROUND(ROUND($Y80/$W80*2800,2)*'umowa o pracę'!$E$8,2),0)))),0)),0))</f>
        <v>0</v>
      </c>
      <c r="AE80" s="32">
        <f>IF('umowa o pracę'!$E$7=2020,IF(IF($V80=1,IF($X80=0,ROUND(IF($W80&gt;2600,ROUND($Z80/$W80*2600,2),$Z80)*'umowa o pracę'!$E$8,2),ROUND(IF($W80&gt;2600,ROUND($Z80/$W80*2600,2),$Z80)*'umowa o pracę'!$E$8,2)),0)&gt;$I80,$I80,IF($V80=1,IF($X80=0,ROUND(IF($W80&gt;2600,ROUND($Z80/$W80*2600,2),$Z80)*'umowa o pracę'!$E$8,2),ROUND(IF($W80&gt;2600,ROUND($Z80/$W80*2600,2),$Z80)*'umowa o pracę'!$E$8,2)),0)),IF('umowa o pracę'!$E$7=2021,IF(IF($V80=1,IF($X80=0,ROUND(IF($W80&gt;2800,ROUND($Z80/$W80*2800,2),$Z80)*'umowa o pracę'!$E$8,2),ROUND(IF($W80&gt;2800,ROUND($Z80/$W80*2800,2),$Z80)*'umowa o pracę'!$E$8,2)),0)&gt;$I80,$I80,IF($V80=1,IF($X80=0,ROUND(IF($W80&gt;2800,ROUND($Z80/$W80*2800,2),$Z80)*'umowa o pracę'!$E$8,2),ROUND(IF($W80&gt;2800,ROUND($Z80/$W80*2800,2),$Z80)*'umowa o pracę'!$E$8,2)),0)),0))</f>
        <v>0</v>
      </c>
      <c r="AF80" s="56">
        <f>IF('umowa o pracę'!$E$7=2020,$AB80,IF('umowa o pracę'!$E$7=2021,$AC80,0))</f>
        <v>0</v>
      </c>
      <c r="AG80" s="53">
        <f t="shared" si="15"/>
        <v>1</v>
      </c>
      <c r="AH80" s="39">
        <f>IF('umowa o pracę'!$E$6&lt;3,0,$L80)</f>
        <v>0</v>
      </c>
      <c r="AI80" s="39">
        <f>IF('umowa o pracę'!$E$6&lt;3,0,$M80)</f>
        <v>0</v>
      </c>
      <c r="AJ80" s="55">
        <f>IF('umowa o pracę'!$E$6&lt;3,0,$N80)</f>
        <v>0</v>
      </c>
      <c r="AK80" s="55">
        <f>IF('umowa o pracę'!$E$6&lt;3,0,$O80)</f>
        <v>0</v>
      </c>
      <c r="AL80" s="32">
        <f>IF('umowa o pracę'!$E$7=2020,ROUND(IF($AH80&gt;=2600,2600*'umowa o pracę'!$E$8,$AH80*'umowa o pracę'!$E$8),2),IF('umowa o pracę'!$E$7=2021,ROUND(IF($AH80&gt;=2800,2800*'umowa o pracę'!$E$8,$AH80*'umowa o pracę'!$E$8),2),0))</f>
        <v>0</v>
      </c>
      <c r="AM80" s="32">
        <f>IF(IF(IF(AND($AG80=1,$I80&gt;0),ROUND(IF($AH80+$AI80&gt;=2600,2600*'umowa o pracę'!$E$8,($AH80+$AI80)*'umowa o pracę'!$E$8),2)+IF($AI80=0,ROUND(IF($AH80&gt;2600,ROUND($AK80/$AH80*2600,2),$AK80)*'umowa o pracę'!$E$8,2),ROUND(IF($AH80&gt;2600,ROUND($AK80/$AH80*2600,2),$AK80)*'umowa o pracę'!$E$8,2)),ROUND(IF($AH80+$AI80&gt;=2600,2600*'umowa o pracę'!$E$8,($AH80+$AI80)*'umowa o pracę'!$E$8),2)-IF($AI80=0,ROUND(ROUND(IF($AH80&gt;2600,ROUND($AJ80/$AH80*2600,2),$AJ80),2)*'umowa o pracę'!$E$8,2),IF($AI80&gt;0,IF($AH80+$AI80&lt;2600,ROUND(ROUND($AJ80+ROUND($AI80*9%,2),2)*'umowa o pracę'!$E$8,2),IF(AND($AH80+$AI80&gt;=2600,$AI80&lt;2600,$AH80&lt;2600),ROUND((ROUND(((2600-$AI80)/$AH80)*$AJ80,2)+ROUND($AI80*9%,2))*'umowa o pracę'!$E$8,2),IF(AND($AH80+$AI80&gt;=2600,$AI80&gt;=2600),ROUND((ROUND(2600*9%,2))*'umowa o pracę'!$E$8,2),IF(AND($AH80+$AI80&gt;=2600,$AH80&gt;=2600,$AI80&lt;2600),ROUND((ROUND($AI80*9%,2)+ROUND(((2600-$AI80)/$AH80)*$AJ80,2))*'umowa o pracę'!$E$8,2),0)))),0)))&gt;$J80,$J80,IF(AND($AG80=1,$I80&gt;0),ROUND(IF($AH80+$AI80&gt;=2600,2600*'umowa o pracę'!$E$8,($AH80+$AI80)*'umowa o pracę'!$E$8),2)+IF($AI80=0,ROUND(IF($AH80&gt;2600,ROUND($AK80/$AH80*2600,2),$AK80)*'umowa o pracę'!$E$8,2),ROUND(IF($AH80&gt;2600,ROUND($AK80/$AH80*2600,2),$AK80)*'umowa o pracę'!$E$8,2)),ROUND(IF($AH80+$AI80&gt;=2600,2600*'umowa o pracę'!$E$8,($AH80+$AI80)*'umowa o pracę'!$E$8),2)-IF($AI80=0,ROUND(ROUND(IF($AH80&gt;2600,ROUND($AJ80/$AH80*2600,2),$AJ80),2)*'umowa o pracę'!$E$8,2),IF($AI80&gt;0,IF($AH80+$AI80&lt;2600,ROUND(ROUND($AJ80+ROUND($AI80*9%,2),2)*'umowa o pracę'!$E$8,2),IF(AND($AH80+$AI80&gt;=2600,$AI80&lt;2600,$AH80&lt;2600),ROUND((ROUND(((2600-$AI80)/$AH80)*$AJ80,2)+ROUND($AI80*9%,2))*'umowa o pracę'!$E$8,2),IF(AND($AH80+$AI80&gt;=2600,$AI80&gt;=2600),ROUND((ROUND(2600*9%,2))*'umowa o pracę'!$E$8,2),IF(AND($AH80+$AI80&gt;=2600,$AH80&gt;=2600,$AI80&lt;2600),ROUND((ROUND($AI80*9%,2)+ROUND(((2600-$AI80)/$AH80)*$AJ80,2))*'umowa o pracę'!$E$8,2),0)))),0))))&gt;$J80,$J80,IF(IF(AND($AG80=1,$I80&gt;0),ROUND(IF($AH80+$AI80&gt;=2600,2600*'umowa o pracę'!$E$8,($AH80+$AI80)*'umowa o pracę'!$E$8),2)+IF($AI80=0,ROUND(IF($AH80&gt;2600,ROUND($AK80/$AH80*2600,2),$AK80)*'umowa o pracę'!$E$8,2),ROUND(IF($AH80&gt;2600,ROUND($AK80/$AH80*2600,2),$AK80)*'umowa o pracę'!$E$8,2)),ROUND(IF($AH80+$AI80&gt;=2600,2600*'umowa o pracę'!$E$8,($AH80+$AI80)*'umowa o pracę'!$E$8),2)-IF($AI80=0,ROUND(ROUND(IF($AH80&gt;2600,ROUND($AJ80/$AH80*2600,2),$AJ80),2)*'umowa o pracę'!$E$8,2),IF($AI80&gt;0,IF($AH80+$AI80&lt;2600,ROUND(ROUND($AJ80+ROUND($AI80*9%,2),2)*'umowa o pracę'!$E$8,2),IF(AND($AH80+$AI80&gt;=2600,$AI80&lt;2600,$AH80&lt;2600),ROUND((ROUND(((2600-$AI80)/$AH80)*$AJ80,2)+ROUND($AI80*9%,2))*'umowa o pracę'!$E$8,2),IF(AND($AH80+$AI80&gt;=2600,$AI80&gt;=2600),ROUND((ROUND(2600*9%,2))*'umowa o pracę'!$E$8,2),IF(AND($AH80+$AI80&gt;=2600,$AH80&gt;=2600,$AI80&lt;2600),ROUND((ROUND($AI80*9%,2)+ROUND(((2600-$AI80)/$AH80)*$AJ80,2))*'umowa o pracę'!$E$8,2),0)))),0)))&gt;$J80,$J80,IF(AND($AG80=1,$I80&gt;0),ROUND(IF($AH80+$AI80&gt;=2600,2600*'umowa o pracę'!$E$8,($AH80+$AI80)*'umowa o pracę'!$E$8),2)+IF($AI80=0,ROUND(IF($AH80&gt;2600,ROUND($AK80/$AH80*2600,2),$AK80)*'umowa o pracę'!$E$8,2),ROUND(IF($AH80&gt;2600,ROUND($AK80/$AH80*2600,2),$AK80)*'umowa o pracę'!$E$8,2)),ROUND(IF($AH80+$AI80&gt;=2600,2600*'umowa o pracę'!$E$8,($AH80+$AI80)*'umowa o pracę'!$E$8),2)-IF(AND($AI80=0,I80&gt;0),ROUND(ROUND(IF($AH80&gt;2600,ROUND($AJ80/$AH80*2600,2),$AJ80),2)*'umowa o pracę'!$E$8,2),IF($AI80&gt;0,IF($AH80+$AI80&lt;2600,ROUND(ROUND($AJ80+ROUND($AI80*9%,2),2)*'umowa o pracę'!$E$8,2),IF(AND($AH80+$AI80&gt;=2600,$AI80&lt;2600,$AH80&lt;2600),ROUND((ROUND(((2600-$AI80)/$AH80)*$AJ80,2)+ROUND($AI80*9%,2))*'umowa o pracę'!$E$8,2),IF(AND($AH80+$AI80&gt;=2600,$AI80&gt;=2600),ROUND((ROUND(2600*9%,2))*'umowa o pracę'!$E$8,2),IF(AND($AH80+$AI80&gt;=2600,$AH80&gt;=2600,$AI80&lt;2600),ROUND((ROUND($AI80*9%,2)+ROUND(((2600-$AI80)/$AH80)*$AJ80,2))*'umowa o pracę'!$E$8,2),0)))),0)))))</f>
        <v>0</v>
      </c>
      <c r="AN80" s="32">
        <f>IF(IF(IF(AND($AG80=1,$I80&gt;0),ROUND(IF($AH80+$AI80&gt;=2800,2800*'umowa o pracę'!$E$8,($AH80+$AI80)*'umowa o pracę'!$E$8),2)+IF($AI80=0,ROUND(IF($AH80&gt;2800,ROUND($AK80/$AH80*2800,2),$AK80)*'umowa o pracę'!$E$8,2),ROUND(IF($AH80&gt;2800,ROUND($AK80/$AH80*2800,2),$AK80)*'umowa o pracę'!$E$8,2)),ROUND(IF($AH80+$AI80&gt;=2800,2800*'umowa o pracę'!$E$8,($AH80+$AI80)*'umowa o pracę'!$E$8),2)-IF($AI80=0,ROUND(ROUND(IF($AH80&gt;2800,ROUND($AJ80/$AH80*2800,2),$AJ80),2)*'umowa o pracę'!$E$8,2),IF($AI80&gt;0,IF($AH80+$AI80&lt;2800,ROUND(ROUND($AJ80+ROUND($AI80*9%,2),2)*'umowa o pracę'!$E$8,2),IF(AND($AH80+$AI80&gt;=2800,$AI80&lt;2800,$AH80&lt;2800),ROUND((ROUND(((2800-$AI80)/$AH80)*$AJ80,2)+ROUND($AI80*9%,2))*'umowa o pracę'!$E$8,2),IF(AND($AH80+$AI80&gt;=2800,$AI80&gt;=2800),ROUND((ROUND(2800*9%,2))*'umowa o pracę'!$E$8,2),IF(AND($AH80+$AI80&gt;=2800,$AH80&gt;=2800,$AI80&lt;2800),ROUND((ROUND($AI80*9%,2)+ROUND(((2800-$AI80)/$AH80)*$AJ80,2))*'umowa o pracę'!$E$8,2),0)))),0)))&gt;$J80,$J80,IF(AND($AG80=1,$I80&gt;0),ROUND(IF($AH80+$AI80&gt;=2800,2800*'umowa o pracę'!$E$8,($AH80+$AI80)*'umowa o pracę'!$E$8),2)+IF($AI80=0,ROUND(IF($AH80&gt;2800,ROUND($AK80/$AH80*2800,2),$AK80)*'umowa o pracę'!$E$8,2),ROUND(IF($AH80&gt;2800,ROUND($AK80/$AH80*2800,2),$AK80)*'umowa o pracę'!$E$8,2)),ROUND(IF($AH80+$AI80&gt;=2800,2800*'umowa o pracę'!$E$8,($AH80+$AI80)*'umowa o pracę'!$E$8),2)-IF($AI80=0,ROUND(ROUND(IF($AH80&gt;2800,ROUND($AJ80/$AH80*2800,2),$AJ80),2)*'umowa o pracę'!$E$8,2),IF($AI80&gt;0,IF($AH80+$AI80&lt;2800,ROUND(ROUND($AJ80+ROUND($AI80*9%,2),2)*'umowa o pracę'!$E$8,2),IF(AND($AH80+$AI80&gt;=2800,$AI80&lt;2800,$AH80&lt;2800),ROUND((ROUND(((2800-$AI80)/$AH80)*$AJ80,2)+ROUND($AI80*9%,2))*'umowa o pracę'!$E$8,2),IF(AND($AH80+$AI80&gt;=2800,$AI80&gt;=2800),ROUND((ROUND(2800*9%,2))*'umowa o pracę'!$E$8,2),IF(AND($AH80+$AI80&gt;=2800,$AH80&gt;=2800,$AI80&lt;2800),ROUND((ROUND($AI80*9%,2)+ROUND(((2800-$AI80)/$AH80)*$AJ80,2))*'umowa o pracę'!$E$8,2),0)))),0))))&gt;$J80,$J80,IF(IF(AND($AG80=1,$I80&gt;0),ROUND(IF($AH80+$AI80&gt;=2800,2800*'umowa o pracę'!$E$8,($AH80+$AI80)*'umowa o pracę'!$E$8),2)+IF($AI80=0,ROUND(IF($AH80&gt;2800,ROUND($AK80/$AH80*2800,2),$AK80)*'umowa o pracę'!$E$8,2),ROUND(IF($AH80&gt;2800,ROUND($AK80/$AH80*2800,2),$AK80)*'umowa o pracę'!$E$8,2)),ROUND(IF($AH80+$AI80&gt;=2800,2800*'umowa o pracę'!$E$8,($AH80+$AI80)*'umowa o pracę'!$E$8),2)-IF($AI80=0,ROUND(ROUND(IF($AH80&gt;2800,ROUND($AJ80/$AH80*2800,2),$AJ80),2)*'umowa o pracę'!$E$8,2),IF($AI80&gt;0,IF($AH80+$AI80&lt;2800,ROUND(ROUND($AJ80+ROUND($AI80*9%,2),2)*'umowa o pracę'!$E$8,2),IF(AND($AH80+$AI80&gt;=2800,$AI80&lt;2800,$AH80&lt;2800),ROUND((ROUND(((2800-$AI80)/$AH80)*$AJ80,2)+ROUND($AI80*9%,2))*'umowa o pracę'!$E$8,2),IF(AND($AH80+$AI80&gt;=2800,$AI80&gt;=2800),ROUND((ROUND(2800*9%,2))*'umowa o pracę'!$E$8,2),IF(AND($AH80+$AI80&gt;=2800,$AH80&gt;=2800,$AI80&lt;2800),ROUND((ROUND($AI80*9%,2)+ROUND(((2800-$AI80)/$AH80)*$AJ80,2))*'umowa o pracę'!$E$8,2),0)))),0)))&gt;$J80,$J80,IF(AND($AG80=1,$I80&gt;0),ROUND(IF($AH80+$AI80&gt;=2800,2800*'umowa o pracę'!$E$8,($AH80+$AI80)*'umowa o pracę'!$E$8),2)+IF($AI80=0,ROUND(IF($AH80&gt;2800,ROUND($AK80/$AH80*2800,2),$AK80)*'umowa o pracę'!$E$8,2),ROUND(IF($AH80&gt;2800,ROUND($AK80/$AH80*2800,2),$AK80)*'umowa o pracę'!$E$8,2)),ROUND(IF($AH80+$AI80&gt;=2800,2800*'umowa o pracę'!$E$8,($AH80+$AI80)*'umowa o pracę'!$E$8),2)-IF(AND($AI80=0,I80&gt;0),ROUND(ROUND(IF($AH80&gt;2800,ROUND($AJ80/$AH80*2800,2),$AJ80),2)*'umowa o pracę'!$E$8,2),IF($AI80&gt;0,IF($AH80+$AI80&lt;2800,ROUND(ROUND($AJ80+ROUND($AI80*9%,2),2)*'umowa o pracę'!$E$8,2),IF(AND($AH80+$AI80&gt;=2800,$AI80&lt;2800,$AH80&lt;2800),ROUND((ROUND(((2800-$AI80)/$AH80)*$AJ80,2)+ROUND($AI80*9%,2))*'umowa o pracę'!$E$8,2),IF(AND($AH80+$AI80&gt;=2800,$AI80&gt;=2800),ROUND((ROUND(2800*9%,2))*'umowa o pracę'!$E$8,2),IF(AND($AH80+$AI80&gt;=2800,$AH80&gt;=2800,$AI80&lt;2800),ROUND((ROUND($AI80*9%,2)+ROUND(((2800-$AI80)/$AH80)*$AJ80,2))*'umowa o pracę'!$E$8,2),0)))),0)))))</f>
        <v>0</v>
      </c>
      <c r="AO80" s="32">
        <f>IF('umowa o pracę'!$E$7=2020,IF(IF($AG80=1,IF($AI80=0,ROUND(IF($AH80&gt;2600,ROUND($AJ80/$AH80*2600,2),$AJ80)*'umowa o pracę'!$E$8,2),IF($AH80+$AI80&lt;2600,ROUND(ROUND($AJ80+ROUND($AI80*9%,2),2)*'umowa o pracę'!$E$8,2),IF(AND($AH80+$AI80&gt;=2600,$AH80&lt;2600),ROUND((ROUND($AJ80+ROUND((2600-$AH80)*9%,2),2))*'umowa o pracę'!$E$8,2),IF(AND($AH80+$AI80&gt;=2600,$AH80&gt;=2600),ROUND(ROUND($AJ80/$AH80*2600,2)*'umowa o pracę'!$E$8,2),0)))),0)&gt;$H80,$H80,IF($AG80=1,IF($AI80=0,ROUND(IF($AH80&gt;2600,ROUND($AJ80/$AH80*2600,2),$AJ80)*'umowa o pracę'!$E$8,2),IF($AH80+$AI80&lt;2600,ROUND(ROUND($AJ80+ROUND($AI80*9%,2),2)*'umowa o pracę'!$E$8,2),IF(AND($AH80+$AI80&gt;=2600,$AH80&lt;2600),ROUND((ROUND($AJ80+ROUND((2600-$AH80)*9%,2),2))*'umowa o pracę'!$E$8,2),IF(AND($AH80+$AI80&gt;=2600,$AH80&gt;=2600),ROUND(ROUND($AJ80/$AH80*2600,2)*'umowa o pracę'!$E$8,2),0)))),0)),IF('umowa o pracę'!$E$7=2021,IF(IF($AG80=1,IF($AI80=0,ROUND(IF($AH80&gt;2800,ROUND($AJ80/$AH80*2800,2),$AJ80)*'umowa o pracę'!$E$8,2),IF($AH80+$AI80&lt;2800,ROUND(ROUND($AJ80+ROUND($AI80*9%,2),2)*'umowa o pracę'!$E$8,2),IF(AND($AH80+$AI80&gt;=2800,$AH80&lt;2800),ROUND((ROUND($AJ80+ROUND((2800-$AH80)*9%,2),2))*'umowa o pracę'!$E$8,2),IF(AND($AH80+$AI80&gt;=2800,$AH80&gt;=2800),ROUND(ROUND($AJ80/$AH80*2800,2)*'umowa o pracę'!$E$8,2),0)))),0)&gt;$H80,$H80,IF($AG80=1,IF($AI80=0,ROUND(IF($AH80&gt;2800,ROUND($AJ80/$AH80*2800,2),$AJ80)*'umowa o pracę'!$E$8,2),IF($AH80+$AI80&lt;2800,ROUND(ROUND($AJ80+ROUND($AI80*9%,2),2)*'umowa o pracę'!$E$8,2),IF(AND($AH80+$AI80&gt;=2800,$AH80&lt;2800),ROUND((ROUND($AJ80+ROUND((2800-$AH80)*9%,2),2))*'umowa o pracę'!$E$8,2),IF(AND($AH80+$AI80&gt;=2800,$AH80&gt;=2800),ROUND(ROUND($AJ80/$AH80*2800,2)*'umowa o pracę'!$E$8,2),0)))),0)),0))</f>
        <v>0</v>
      </c>
      <c r="AP80" s="32">
        <f>IF('umowa o pracę'!$E$7=2020,IF(IF($AG80=1,IF($AI80=0,ROUND(IF($AH80&gt;2600,ROUND($AK80/$AH80*2600,2),$AK80)*'umowa o pracę'!$E$8,2),ROUND(IF($AH80&gt;2600,ROUND($AK80/$AH80*2600,2),$AK80)*'umowa o pracę'!$E$8,2)),0)&gt;$I80,$I80,IF($AG80=1,IF($AI80=0,ROUND(IF($AH80&gt;2600,ROUND($AK80/$AH80*2600,2),$AK80)*'umowa o pracę'!$E$8,2),ROUND(IF($AH80&gt;2600,ROUND($AK80/$AH80*2600,2),$AK80)*'umowa o pracę'!$E$8,2)),0)),IF('umowa o pracę'!$E$7=2021,IF(IF($AG80=1,IF($AI80=0,ROUND(IF($AH80&gt;2800,ROUND($AK80/$AH80*2800,2),$AK80)*'umowa o pracę'!$E$8,2),ROUND(IF($AH80&gt;2800,ROUND($AK80/$AH80*2800,2),$AK80)*'umowa o pracę'!$E$8,2)),0)&gt;$I80,$I80,IF($AG80=1,IF($AI80=0,ROUND(IF($AH80&gt;2800,ROUND($AK80/$AH80*2800,2),$AK80)*'umowa o pracę'!$E$8,2),ROUND(IF($AH80&gt;2800,ROUND($AK80/$AH80*2800,2),$AK80)*'umowa o pracę'!$E$8,2)),0)),0))</f>
        <v>0</v>
      </c>
      <c r="AQ80" s="56">
        <f>IF('umowa o pracę'!$E$7=2020,$AM80,IF('umowa o pracę'!$E$7=2021,$AN80,0))</f>
        <v>0</v>
      </c>
      <c r="AR80" s="33">
        <f>IF('umowa o pracę'!$E$7=0,0,U80+AF80+AQ80)</f>
        <v>0</v>
      </c>
      <c r="AS80" s="19"/>
      <c r="AT80" s="19"/>
      <c r="AU80" s="19"/>
      <c r="AV80" s="19"/>
      <c r="AW80" s="19"/>
      <c r="AX80" s="19">
        <f t="shared" si="13"/>
        <v>10</v>
      </c>
      <c r="AY80" s="19"/>
      <c r="AZ80" s="234">
        <f t="shared" si="16"/>
        <v>0</v>
      </c>
      <c r="BA80" s="234">
        <f t="shared" si="17"/>
        <v>0</v>
      </c>
      <c r="BB80" s="234">
        <f t="shared" si="18"/>
        <v>0</v>
      </c>
      <c r="BC80" s="234">
        <f t="shared" si="19"/>
        <v>0</v>
      </c>
      <c r="BD80" s="234">
        <f t="shared" si="20"/>
        <v>0</v>
      </c>
      <c r="BE80" s="234">
        <f t="shared" si="21"/>
        <v>0</v>
      </c>
      <c r="BF80" s="234">
        <f t="shared" si="22"/>
        <v>0</v>
      </c>
      <c r="BG80" s="234">
        <f t="shared" si="23"/>
        <v>0</v>
      </c>
      <c r="BH80" s="234">
        <f t="shared" si="24"/>
        <v>0</v>
      </c>
      <c r="BI80" s="238">
        <f t="shared" si="25"/>
        <v>0</v>
      </c>
      <c r="BJ80" s="236"/>
      <c r="BK80" s="236"/>
      <c r="BL80" s="237"/>
    </row>
    <row r="81" spans="1:64" ht="15.75" customHeight="1" x14ac:dyDescent="0.25">
      <c r="A81" s="129">
        <v>70</v>
      </c>
      <c r="B81" s="57"/>
      <c r="C81" s="57"/>
      <c r="D81" s="36"/>
      <c r="E81" s="36"/>
      <c r="F81" s="242"/>
      <c r="G81" s="37">
        <v>1</v>
      </c>
      <c r="H81" s="58">
        <v>0</v>
      </c>
      <c r="I81" s="59">
        <v>0</v>
      </c>
      <c r="J81" s="60">
        <v>0</v>
      </c>
      <c r="K81" s="52">
        <v>1</v>
      </c>
      <c r="L81" s="39">
        <v>0</v>
      </c>
      <c r="M81" s="39">
        <v>0</v>
      </c>
      <c r="N81" s="39">
        <v>0</v>
      </c>
      <c r="O81" s="39">
        <v>0</v>
      </c>
      <c r="P81" s="35">
        <f>IF('umowa o pracę'!$E$7=2020,ROUND(IF($L81&gt;=2600,2600*'umowa o pracę'!$E$8,$L81*'umowa o pracę'!$E$8),2),IF('umowa o pracę'!$E$7=2021,ROUND(IF($L81&gt;=2800,2800*'umowa o pracę'!$E$8,$L81*'umowa o pracę'!$E$8),2),0))</f>
        <v>0</v>
      </c>
      <c r="Q81" s="252">
        <f>IF(IF(IF(AND($K81=1,$I81&gt;0),ROUND(IF($L81+$M81&gt;=2600,2600*'umowa o pracę'!$E$8,($L81+$M81)*'umowa o pracę'!$E$8),2)+IF($M81=0,ROUND(IF($L81&gt;2600,ROUND($O81/$L81*2600,2),$O81)*'umowa o pracę'!$E$8,2),ROUND(IF($L81&gt;2600,ROUND($O81/$L81*2600,2),$O81)*'umowa o pracę'!$E$8,2)),ROUND(IF($L81+$M81&gt;=2600,2600*'umowa o pracę'!$E$8,($L81+$M81)*'umowa o pracę'!$E$8),2)-IF($M81=0,ROUND(ROUND(IF($L81&gt;2600,ROUND($N81/$L81*2600,2),$N81),2)*'umowa o pracę'!$E$8,2),IF($M81&gt;0,IF($L81+$M81&lt;2600,ROUND(ROUND($N81+ROUND($M81*9%,2),2)*'umowa o pracę'!$E$8,2),IF(AND($L81+$M81&gt;=2600,$M81&lt;2600,$L81&lt;2600),ROUND((ROUND(((2600-$M81)/$L81)*$N81,2)+ROUND($M81*9%,2))*'umowa o pracę'!$E$8,2),IF(AND($L81+$M81&gt;=2600,$M81&gt;=2600),ROUND((ROUND(2600*9%,2))*'umowa o pracę'!$E$8,2),IF(AND($L81+$M81&gt;=2600,$L81&gt;=2600,$M81&lt;2600),ROUND((ROUND($M81*9%,2)+ROUND(((2600-$M81)/$L81)*$N81,2))*'umowa o pracę'!$E$8,2),0)))),0)))&gt;$J81,$J81,IF(AND($K81=1,$I81&gt;0),ROUND(IF($L81+$M81&gt;=2600,2600*'umowa o pracę'!$E$8,($L81+$M81)*'umowa o pracę'!$E$8),2)+IF($M81=0,ROUND(IF($L81&gt;2600,ROUND($O81/$L81*2600,2),$O81)*'umowa o pracę'!$E$8,2),ROUND(IF($L81&gt;2600,ROUND($O81/$L81*2600,2),$O81)*'umowa o pracę'!$E$8,2)),ROUND(IF($L81+$M81&gt;=2600,2600*'umowa o pracę'!$E$8,($L81+$M81)*'umowa o pracę'!$E$8),2)-IF($M81=0,ROUND(ROUND(IF($L81&gt;2600,ROUND($N81/$L81*2600,2),$N81),2)*'umowa o pracę'!$E$8,2),IF($M81&gt;0,IF($L81+$M81&lt;2600,ROUND(ROUND($N81+ROUND($M81*9%,2),2)*'umowa o pracę'!$E$8,2),IF(AND($L81+$M81&gt;=2600,$M81&lt;2600,$L81&lt;2600),ROUND((ROUND(((2600-$M81)/$L81)*$N81,2)+ROUND($M81*9%,2))*'umowa o pracę'!$E$8,2),IF(AND($L81+$M81&gt;=2600,$M81&gt;=2600),ROUND((ROUND(2600*9%,2))*'umowa o pracę'!$E$8,2),IF(AND($L81+$M81&gt;=2600,$L81&gt;=2600,$M81&lt;2600),ROUND((ROUND($M81*9%,2)+ROUND(((2600-$M81)/$L81)*$N81,2))*'umowa o pracę'!$E$8,2),0)))),0))))&gt;$J81,$J81,IF(IF(AND($K81=1,$I81&gt;0),ROUND(IF($L81+$M81&gt;=2600,2600*'umowa o pracę'!$E$8,($L81+$M81)*'umowa o pracę'!$E$8),2)+IF($M81=0,ROUND(IF($L81&gt;2600,ROUND($O81/$L81*2600,2),$O81)*'umowa o pracę'!$E$8,2),ROUND(IF($L81&gt;2600,ROUND($O81/$L81*2600,2),$O81)*'umowa o pracę'!$E$8,2)),ROUND(IF($L81+$M81&gt;=2600,2600*'umowa o pracę'!$E$8,($L81+$M81)*'umowa o pracę'!$E$8),2)-IF($M81=0,ROUND(ROUND(IF($L81&gt;2600,ROUND($N81/$L81*2600,2),$N81),2)*'umowa o pracę'!$E$8,2),IF($M81&gt;0,IF($L81+$M81&lt;2600,ROUND(ROUND($N81+ROUND($M81*9%,2),2)*'umowa o pracę'!$E$8,2),IF(AND($L81+$M81&gt;=2600,$M81&lt;2600,$L81&lt;2600),ROUND((ROUND(((2600-$M81)/$L81)*$N81,2)+ROUND($M81*9%,2))*'umowa o pracę'!$E$8,2),IF(AND($L81+$M81&gt;=2600,$M81&gt;=2600),ROUND((ROUND(2600*9%,2))*'umowa o pracę'!$E$8,2),IF(AND($L81+$M81&gt;=2600,$L81&gt;=2600,$M81&lt;2600),ROUND((ROUND($M81*9%,2)+ROUND(((2600-$M81)/$L81)*$N81,2))*'umowa o pracę'!$E$8,2),0)))),0)))&gt;$J81,$J81,IF(AND($K81=1,$I81&gt;0),ROUND(IF($L81+$M81&gt;=2600,2600*'umowa o pracę'!$E$8,($L81+$M81)*'umowa o pracę'!$E$8),2)+IF($M81=0,ROUND(IF($L81&gt;2600,ROUND($O81/$L81*2600,2),$O81)*'umowa o pracę'!$E$8,2),ROUND(IF($L81&gt;2600,ROUND($O81/$L81*2600,2),$O81)*'umowa o pracę'!$E$8,2)),ROUND(IF($L81+$M81&gt;=2600,2600*'umowa o pracę'!$E$8,($L81+$M81)*'umowa o pracę'!$E$8),2)-IF(AND($M81=0,I81&gt;0),ROUND(ROUND(IF($L81&gt;2600,ROUND($N81/$L81*2600,2),$N81),2)*'umowa o pracę'!$E$8,2),IF($M81&gt;0,IF($L81+$M81&lt;2600,ROUND(ROUND($N81+ROUND($M81*9%,2),2)*'umowa o pracę'!$E$8,2),IF(AND($L81+$M81&gt;=2600,$M81&lt;2600,$L81&lt;2600),ROUND((ROUND(((2600-$M81)/$L81)*$N81,2)+ROUND($M81*9%,2))*'umowa o pracę'!$E$8,2),IF(AND($L81+$M81&gt;=2600,$M81&gt;=2600),ROUND((ROUND(2600*9%,2))*'umowa o pracę'!$E$8,2),IF(AND($L81+$M81&gt;=2600,$L81&gt;=2600,$M81&lt;2600),ROUND((ROUND($M81*9%,2)+ROUND(((2600-$M81)/$L81)*$N81,2))*'umowa o pracę'!$E$8,2),0)))),0)))))</f>
        <v>0</v>
      </c>
      <c r="R81" s="252">
        <f>IF(IF(IF(AND($K81=1,$I81&gt;0),ROUND(IF($L81+$M81&gt;=2800,2800*'umowa o pracę'!$E$8,($L81+$M81)*'umowa o pracę'!$E$8),2)+IF($M81=0,ROUND(IF($L81&gt;2800,ROUND($O81/$L81*2800,2),$O81)*'umowa o pracę'!$E$8,2),ROUND(IF($L81&gt;2800,ROUND($O81/$L81*2800,2),$O81)*'umowa o pracę'!$E$8,2)),ROUND(IF($L81+$M81&gt;=2800,2800*'umowa o pracę'!$E$8,($L81+$M81)*'umowa o pracę'!$E$8),2)-IF($M81=0,ROUND(ROUND(IF($L81&gt;2800,ROUND($N81/$L81*2800,2),$N81),2)*'umowa o pracę'!$E$8,2),IF($M81&gt;0,IF($L81+$M81&lt;2800,ROUND(ROUND($N81+ROUND($M81*9%,2),2)*'umowa o pracę'!$E$8,2),IF(AND($L81+$M81&gt;=2800,$M81&lt;2800,$L81&lt;2800),ROUND((ROUND(((2800-$M81)/$L81)*$N81,2)+ROUND($M81*9%,2))*'umowa o pracę'!$E$8,2),IF(AND($L81+$M81&gt;=2800,$M81&gt;=2800),ROUND((ROUND(2800*9%,2))*'umowa o pracę'!$E$8,2),IF(AND($L81+$M81&gt;=2800,$L81&gt;=2800,$M81&lt;2800),ROUND((ROUND($M81*9%,2)+ROUND(((2800-$M81)/$L81)*$N81,2))*'umowa o pracę'!$E$8,2),0)))),0)))&gt;$J81,$J81,IF(AND($K81=1,$I81&gt;0),ROUND(IF($L81+$M81&gt;=2800,2800*'umowa o pracę'!$E$8,($L81+$M81)*'umowa o pracę'!$E$8),2)+IF($M81=0,ROUND(IF($L81&gt;2800,ROUND($O81/$L81*2800,2),$O81)*'umowa o pracę'!$E$8,2),ROUND(IF($L81&gt;2800,ROUND($O81/$L81*2800,2),$O81)*'umowa o pracę'!$E$8,2)),ROUND(IF($L81+$M81&gt;=2800,2800*'umowa o pracę'!$E$8,($L81+$M81)*'umowa o pracę'!$E$8),2)-IF($M81=0,ROUND(ROUND(IF($L81&gt;2800,ROUND($N81/$L81*2800,2),$N81),2)*'umowa o pracę'!$E$8,2),IF($M81&gt;0,IF($L81+$M81&lt;2800,ROUND(ROUND($N81+ROUND($M81*9%,2),2)*'umowa o pracę'!$E$8,2),IF(AND($L81+$M81&gt;=2800,$M81&lt;2800,$L81&lt;2800),ROUND((ROUND(((2800-$M81)/$L81)*$N81,2)+ROUND($M81*9%,2))*'umowa o pracę'!$E$8,2),IF(AND($L81+$M81&gt;=2800,$M81&gt;=2800),ROUND((ROUND(2800*9%,2))*'umowa o pracę'!$E$8,2),IF(AND($L81+$M81&gt;=2800,$L81&gt;=2800,$M81&lt;2800),ROUND((ROUND($M81*9%,2)+ROUND(((2800-$M81)/$L81)*$N81,2))*'umowa o pracę'!$E$8,2),0)))),0))))&gt;$J81,$J81,IF(IF(AND($K81=1,$I81&gt;0),ROUND(IF($L81+$M81&gt;=2800,2800*'umowa o pracę'!$E$8,($L81+$M81)*'umowa o pracę'!$E$8),2)+IF($M81=0,ROUND(IF($L81&gt;2800,ROUND($O81/$L81*2800,2),$O81)*'umowa o pracę'!$E$8,2),ROUND(IF($L81&gt;2800,ROUND($O81/$L81*2800,2),$O81)*'umowa o pracę'!$E$8,2)),ROUND(IF($L81+$M81&gt;=2800,2800*'umowa o pracę'!$E$8,($L81+$M81)*'umowa o pracę'!$E$8),2)-IF($M81=0,ROUND(ROUND(IF($L81&gt;2800,ROUND($N81/$L81*2800,2),$N81),2)*'umowa o pracę'!$E$8,2),IF($M81&gt;0,IF($L81+$M81&lt;2800,ROUND(ROUND($N81+ROUND($M81*9%,2),2)*'umowa o pracę'!$E$8,2),IF(AND($L81+$M81&gt;=2800,$M81&lt;2800,$L81&lt;2800),ROUND((ROUND(((2800-$M81)/$L81)*$N81,2)+ROUND($M81*9%,2))*'umowa o pracę'!$E$8,2),IF(AND($L81+$M81&gt;=2800,$M81&gt;=2800),ROUND((ROUND(2800*9%,2))*'umowa o pracę'!$E$8,2),IF(AND($L81+$M81&gt;=2800,$L81&gt;=2800,$M81&lt;2800),ROUND((ROUND($M81*9%,2)+ROUND(((2800-$M81)/$L81)*$N81,2))*'umowa o pracę'!$E$8,2),0)))),0)))&gt;$J81,$J81,IF(AND($K81=1,$I81&gt;0),ROUND(IF($L81+$M81&gt;=2800,2800*'umowa o pracę'!$E$8,($L81+$M81)*'umowa o pracę'!$E$8),2)+IF($M81=0,ROUND(IF($L81&gt;2800,ROUND($O81/$L81*2800,2),$O81)*'umowa o pracę'!$E$8,2),ROUND(IF($L81&gt;2800,ROUND($O81/$L81*2800,2),$O81)*'umowa o pracę'!$E$8,2)),ROUND(IF($L81+$M81&gt;=2800,2800*'umowa o pracę'!$E$8,($L81+$M81)*'umowa o pracę'!$E$8),2)-IF(AND($M81=0,I81&gt;0),ROUND(ROUND(IF($L81&gt;2800,ROUND($N81/$L81*2800,2),$N81),2)*'umowa o pracę'!$E$8,2),IF($M81&gt;0,IF($L81+$M81&lt;2800,ROUND(ROUND($N81+ROUND($M81*9%,2),2)*'umowa o pracę'!$E$8,2),IF(AND($L81+$M81&gt;=2800,$M81&lt;2800,$L81&lt;2800),ROUND((ROUND(((2800-$M81)/$L81)*$N81,2)+ROUND($M81*9%,2))*'umowa o pracę'!$E$8,2),IF(AND($L81+$M81&gt;=2800,$M81&gt;=2800),ROUND((ROUND(2800*9%,2))*'umowa o pracę'!$E$8,2),IF(AND($L81+$M81&gt;=2800,$L81&gt;=2800,$M81&lt;2800),ROUND((ROUND($M81*9%,2)+ROUND(((2800-$M81)/$L81)*$N81,2))*'umowa o pracę'!$E$8,2),0)))),0)))))</f>
        <v>0</v>
      </c>
      <c r="S81" s="32">
        <f>IF('umowa o pracę'!$E$7=2020,IF(IF($K81=1,IF($M81=0,ROUND(IF($L81&gt;2600,ROUND($N81/$L81*2600,2),$N81)*'umowa o pracę'!$E$8,2),IF($L81+$M81&lt;2600,ROUND(ROUND($N81+ROUND($M81*9%,2),2)*'umowa o pracę'!$E$8,2),IF(AND($L81+$M81&gt;=2600,$L81&lt;2600),ROUND((ROUND($N81+ROUND((2600-$L81)*9%,2),2))*'umowa o pracę'!$E$8,2),IF(AND($L81+$M81&gt;=2600,$L81&gt;=2600),ROUND(ROUND($N81/$L81*2600,2)*'umowa o pracę'!$E$8,2),0)))),0)&gt;$H81,$H81,IF($K81=1,IF($M81=0,ROUND(IF($L81&gt;2600,ROUND($N81/$L81*2600,2),$N81)*'umowa o pracę'!$E$8,2),IF($L81+$M81&lt;2600,ROUND(ROUND($N81+ROUND($M81*9%,2),2)*'umowa o pracę'!$E$8,2),IF(AND($L81+$M81&gt;=2600,$L81&lt;2600),ROUND((ROUND($N81+ROUND((2600-$L81)*9%,2),2))*'umowa o pracę'!$E$8,2),IF(AND($L81+$M81&gt;=2600,$L81&gt;=2600),ROUND(ROUND($N81/$L81*2600,2)*'umowa o pracę'!$E$8,2),0)))),0)),IF('umowa o pracę'!$E$7=2021,IF(IF($K81=1,IF($M81=0,ROUND(IF($L81&gt;2800,ROUND($N81/$L81*2800,2),$N81)*'umowa o pracę'!$E$8,2),IF($L81+$M81&lt;2800,ROUND(ROUND($N81+ROUND($M81*9%,2),2)*'umowa o pracę'!$E$8,2),IF(AND($L81+$M81&gt;=2800,$L81&lt;2800),ROUND((ROUND($N81+ROUND((2800-$L81)*9%,2),2))*'umowa o pracę'!$E$8,2),IF(AND($L81+$M81&gt;=2800,$L81&gt;=2800),ROUND(ROUND($N81/$L81*2800,2)*'umowa o pracę'!$E$8,2),0)))),0)&gt;$H81,$H81,IF($K81=1,IF($M81=0,ROUND(IF($L81&gt;2800,ROUND($N81/$L81*2800,2),$N81)*'umowa o pracę'!$E$8,2),IF($L81+$M81&lt;2800,ROUND(ROUND($N81+ROUND($M81*9%,2),2)*'umowa o pracę'!$E$8,2),IF(AND($L81+$M81&gt;=2800,$L81&lt;2800),ROUND((ROUND($N81+ROUND((2800-$L81)*9%,2),2))*'umowa o pracę'!$E$8,2),IF(AND($L81+$M81&gt;=2800,$L81&gt;=2800),ROUND(ROUND($N81/$L81*2800,2)*'umowa o pracę'!$E$8,2),0)))),0)),0))</f>
        <v>0</v>
      </c>
      <c r="T81" s="32">
        <f>IF('umowa o pracę'!$E$7=2020,IF(IF($K81=1,IF($M81=0,ROUND(IF($L81&gt;2600,ROUND($O81/$L81*2600,2),$O81)*'umowa o pracę'!$E$8,2),ROUND(IF($L81&gt;2600,ROUND($O81/$L81*2600,2),$O81)*'umowa o pracę'!$E$8,2)),0)&gt;$I81,$I81,IF($K81=1,IF($M81=0,ROUND(IF($L81&gt;2600,ROUND($O81/$L81*2600,2),$O81)*'umowa o pracę'!$E$8,2),ROUND(IF($L81&gt;2600,ROUND($O81/$L81*2600,2),$O81)*'umowa o pracę'!$E$8,2)),0)),IF('umowa o pracę'!$E$7=2021,IF(IF($K81=1,IF($M81=0,ROUND(IF($L81&gt;2800,ROUND($O81/$L81*2800,2),$O81)*'umowa o pracę'!$E$8,2),ROUND(IF($L81&gt;2800,ROUND($O81/$L81*2800,2),$O81)*'umowa o pracę'!$E$8,2)),0)&gt;$I81,$I81,IF($K81=1,IF($M81=0,ROUND(IF($L81&gt;2800,ROUND($O81/$L81*2800,2),$O81)*'umowa o pracę'!$E$8,2),ROUND(IF($L81&gt;2800,ROUND($O81/$L81*2800,2),$O81)*'umowa o pracę'!$E$8,2)),0)),0))</f>
        <v>0</v>
      </c>
      <c r="U81" s="51">
        <f>IF('umowa o pracę'!$E$7=2020,$Q81,IF('umowa o pracę'!$E$7=2021,$R81,0))</f>
        <v>0</v>
      </c>
      <c r="V81" s="53">
        <f t="shared" si="14"/>
        <v>1</v>
      </c>
      <c r="W81" s="54">
        <f>IF('umowa o pracę'!$E$6&lt;2,0,$L81)</f>
        <v>0</v>
      </c>
      <c r="X81" s="54">
        <f>IF('umowa o pracę'!$E$6&lt;2,0,$M81)</f>
        <v>0</v>
      </c>
      <c r="Y81" s="55">
        <f>IF('umowa o pracę'!$E$6&lt;2,0,$N81)</f>
        <v>0</v>
      </c>
      <c r="Z81" s="55">
        <f>IF('umowa o pracę'!$E$6&lt;2,0,$O81)</f>
        <v>0</v>
      </c>
      <c r="AA81" s="32">
        <f>IF('umowa o pracę'!$E$7=2020,ROUND(IF($W81&gt;=2600,2600*'umowa o pracę'!$E$8,$W81*'umowa o pracę'!$E$8),2),IF('umowa o pracę'!$E$7=2021,ROUND(IF($W81&gt;=2800,2800*'umowa o pracę'!$E$8,$W81*'umowa o pracę'!$E$8),2),0))</f>
        <v>0</v>
      </c>
      <c r="AB81" s="32">
        <f>IF(IF(IF(AND($V81=1,$I81&gt;0),ROUND(IF($W81+$X81&gt;=2600,2600*'umowa o pracę'!$E$8,($W81+$X81)*'umowa o pracę'!$E$8),2)+IF($X81=0,ROUND(IF($W81&gt;2600,ROUND($Z81/$W81*2600,2),$Z81)*'umowa o pracę'!$E$8,2),ROUND(IF($W81&gt;2600,ROUND($Z81/$W81*2600,2),$Z81)*'umowa o pracę'!$E$8,2)),ROUND(IF($W81+$X81&gt;=2600,2600*'umowa o pracę'!$E$8,($W81+$X81)*'umowa o pracę'!$E$8),2)-IF($X81=0,ROUND(ROUND(IF($W81&gt;2600,ROUND($Y81/$W81*2600,2),$Y81),2)*'umowa o pracę'!$E$8,2),IF($X81&gt;0,IF($W81+$X81&lt;2600,ROUND(ROUND($Y81+ROUND($X81*9%,2),2)*'umowa o pracę'!$E$8,2),IF(AND($W81+$X81&gt;=2600,$X81&lt;2600,$W81&lt;2600),ROUND((ROUND(((2600-$X81)/$W81)*$Y81,2)+ROUND($X81*9%,2))*'umowa o pracę'!$E$8,2),IF(AND($W81+$X81&gt;=2600,$X81&gt;=2600),ROUND((ROUND(2600*9%,2))*'umowa o pracę'!$E$8,2),IF(AND($W81+$X81&gt;=2600,$W81&gt;=2600,$X81&lt;2600),ROUND((ROUND($X81*9%,2)+ROUND(((2600-$X81)/$W81)*$Y81,2))*'umowa o pracę'!$E$8,2),0)))),0)))&gt;$J81,$J81,IF(AND($V81=1,$I81&gt;0),ROUND(IF($W81+$X81&gt;=2600,2600*'umowa o pracę'!$E$8,($W81+$X81)*'umowa o pracę'!$E$8),2)+IF($X81=0,ROUND(IF($W81&gt;2600,ROUND($Z81/$W81*2600,2),$Z81)*'umowa o pracę'!$E$8,2),ROUND(IF($W81&gt;2600,ROUND($Z81/$W81*2600,2),$Z81)*'umowa o pracę'!$E$8,2)),ROUND(IF($W81+$X81&gt;=2600,2600*'umowa o pracę'!$E$8,($W81+$X81)*'umowa o pracę'!$E$8),2)-IF($X81=0,ROUND(ROUND(IF($W81&gt;2600,ROUND($Y81/$W81*2600,2),$Y81),2)*'umowa o pracę'!$E$8,2),IF($X81&gt;0,IF($W81+$X81&lt;2600,ROUND(ROUND($Y81+ROUND($X81*9%,2),2)*'umowa o pracę'!$E$8,2),IF(AND($W81+$X81&gt;=2600,$X81&lt;2600,$W81&lt;2600),ROUND((ROUND(((2600-$X81)/$W81)*$Y81,2)+ROUND($X81*9%,2))*'umowa o pracę'!$E$8,2),IF(AND($W81+$X81&gt;=2600,$X81&gt;=2600),ROUND((ROUND(2600*9%,2))*'umowa o pracę'!$E$8,2),IF(AND($W81+$X81&gt;=2600,$W81&gt;=2600,$X81&lt;2600),ROUND((ROUND($X81*9%,2)+ROUND(((2600-$X81)/$W81)*$Y81,2))*'umowa o pracę'!$E$8,2),0)))),0))))&gt;$J81,$J81,IF(IF(AND($V81=1,$I81&gt;0),ROUND(IF($W81+$X81&gt;=2600,2600*'umowa o pracę'!$E$8,($W81+$X81)*'umowa o pracę'!$E$8),2)+IF($X81=0,ROUND(IF($W81&gt;2600,ROUND($Z81/$W81*2600,2),$Z81)*'umowa o pracę'!$E$8,2),ROUND(IF($W81&gt;2600,ROUND($Z81/$W81*2600,2),$Z81)*'umowa o pracę'!$E$8,2)),ROUND(IF($W81+$X81&gt;=2600,2600*'umowa o pracę'!$E$8,($W81+$X81)*'umowa o pracę'!$E$8),2)-IF($X81=0,ROUND(ROUND(IF($W81&gt;2600,ROUND($Y81/$W81*2600,2),$Y81),2)*'umowa o pracę'!$E$8,2),IF($X81&gt;0,IF($W81+$X81&lt;2600,ROUND(ROUND($Y81+ROUND($X81*9%,2),2)*'umowa o pracę'!$E$8,2),IF(AND($W81+$X81&gt;=2600,$X81&lt;2600,$W81&lt;2600),ROUND((ROUND(((2600-$X81)/$W81)*$Y81,2)+ROUND($X81*9%,2))*'umowa o pracę'!$E$8,2),IF(AND($W81+$X81&gt;=2600,$X81&gt;=2600),ROUND((ROUND(2600*9%,2))*'umowa o pracę'!$E$8,2),IF(AND($W81+$X81&gt;=2600,$W81&gt;=2600,$X81&lt;2600),ROUND((ROUND($X81*9%,2)+ROUND(((2600-$X81)/$W81)*$Y81,2))*'umowa o pracę'!$E$8,2),0)))),0)))&gt;$J81,$J81,IF(AND($V81=1,$I81&gt;0),ROUND(IF($W81+$X81&gt;=2600,2600*'umowa o pracę'!$E$8,($W81+$X81)*'umowa o pracę'!$E$8),2)+IF($X81=0,ROUND(IF($W81&gt;2600,ROUND($Z81/$W81*2600,2),$Z81)*'umowa o pracę'!$E$8,2),ROUND(IF($W81&gt;2600,ROUND($Z81/$W81*2600,2),$Z81)*'umowa o pracę'!$E$8,2)),ROUND(IF($W81+$X81&gt;=2600,2600*'umowa o pracę'!$E$8,($W81+$X81)*'umowa o pracę'!$E$8),2)-IF(AND($X81=0,I81&gt;0),ROUND(ROUND(IF($W81&gt;2600,ROUND($Y81/$W81*2600,2),$Y81),2)*'umowa o pracę'!$E$8,2),IF($X81&gt;0,IF($W81+$X81&lt;2600,ROUND(ROUND($Y81+ROUND($X81*9%,2),2)*'umowa o pracę'!$E$8,2),IF(AND($W81+$X81&gt;=2600,$X81&lt;2600,$W81&lt;2600),ROUND((ROUND(((2600-$X81)/$W81)*$Y81,2)+ROUND($X81*9%,2))*'umowa o pracę'!$E$8,2),IF(AND($W81+$X81&gt;=2600,$X81&gt;=2600),ROUND((ROUND(2600*9%,2))*'umowa o pracę'!$E$8,2),IF(AND($W81+$X81&gt;=2600,$W81&gt;=2600,$X81&lt;2600),ROUND((ROUND($X81*9%,2)+ROUND(((2600-$X81)/$W81)*$Y81,2))*'umowa o pracę'!$E$8,2),0)))),0)))))</f>
        <v>0</v>
      </c>
      <c r="AC81" s="32">
        <f>IF(IF(IF(AND($V81=1,$I81&gt;0),ROUND(IF($W81+$X81&gt;=2800,2800*'umowa o pracę'!$E$8,($W81+$X81)*'umowa o pracę'!$E$8),2)+IF($X81=0,ROUND(IF($W81&gt;2800,ROUND($Z81/$W81*2800,2),$Z81)*'umowa o pracę'!$E$8,2),ROUND(IF($W81&gt;2800,ROUND($Z81/$W81*2800,2),$Z81)*'umowa o pracę'!$E$8,2)),ROUND(IF($W81+$X81&gt;=2800,2800*'umowa o pracę'!$E$8,($W81+$X81)*'umowa o pracę'!$E$8),2)-IF($X81=0,ROUND(ROUND(IF($W81&gt;2800,ROUND($Y81/$W81*2800,2),$Y81),2)*'umowa o pracę'!$E$8,2),IF($X81&gt;0,IF($W81+$X81&lt;2800,ROUND(ROUND($Y81+ROUND($X81*9%,2),2)*'umowa o pracę'!$E$8,2),IF(AND($W81+$X81&gt;=2800,$X81&lt;2800,$W81&lt;2800),ROUND((ROUND(((2800-$X81)/$W81)*$Y81,2)+ROUND($X81*9%,2))*'umowa o pracę'!$E$8,2),IF(AND($W81+$X81&gt;=2800,$X81&gt;=2800),ROUND((ROUND(2800*9%,2))*'umowa o pracę'!$E$8,2),IF(AND($W81+$X81&gt;=2800,$W81&gt;=2800,$X81&lt;2800),ROUND((ROUND($X81*9%,2)+ROUND(((2800-$X81)/$W81)*$Y81,2))*'umowa o pracę'!$E$8,2),0)))),0)))&gt;$J81,$J81,IF(AND($V81=1,$I81&gt;0),ROUND(IF($W81+$X81&gt;=2800,2800*'umowa o pracę'!$E$8,($W81+$X81)*'umowa o pracę'!$E$8),2)+IF($X81=0,ROUND(IF($W81&gt;2800,ROUND($Z81/$W81*2800,2),$Z81)*'umowa o pracę'!$E$8,2),ROUND(IF($W81&gt;2800,ROUND($Z81/$W81*2800,2),$Z81)*'umowa o pracę'!$E$8,2)),ROUND(IF($W81+$X81&gt;=2800,2800*'umowa o pracę'!$E$8,($W81+$X81)*'umowa o pracę'!$E$8),2)-IF($X81=0,ROUND(ROUND(IF($W81&gt;2800,ROUND($Y81/$W81*2800,2),$Y81),2)*'umowa o pracę'!$E$8,2),IF($X81&gt;0,IF($W81+$X81&lt;2800,ROUND(ROUND($Y81+ROUND($X81*9%,2),2)*'umowa o pracę'!$E$8,2),IF(AND($W81+$X81&gt;=2800,$X81&lt;2800,$W81&lt;2800),ROUND((ROUND(((2800-$X81)/$W81)*$Y81,2)+ROUND($X81*9%,2))*'umowa o pracę'!$E$8,2),IF(AND($W81+$X81&gt;=2800,$X81&gt;=2800),ROUND((ROUND(2800*9%,2))*'umowa o pracę'!$E$8,2),IF(AND($W81+$X81&gt;=2800,$W81&gt;=2800,$X81&lt;2800),ROUND((ROUND($X81*9%,2)+ROUND(((2800-$X81)/$W81)*$Y81,2))*'umowa o pracę'!$E$8,2),0)))),0))))&gt;$J81,$J81,IF(IF(AND($V81=1,$I81&gt;0),ROUND(IF($W81+$X81&gt;=2800,2800*'umowa o pracę'!$E$8,($W81+$X81)*'umowa o pracę'!$E$8),2)+IF($X81=0,ROUND(IF($W81&gt;2800,ROUND($Z81/$W81*2800,2),$Z81)*'umowa o pracę'!$E$8,2),ROUND(IF($W81&gt;2800,ROUND($Z81/$W81*2800,2),$Z81)*'umowa o pracę'!$E$8,2)),ROUND(IF($W81+$X81&gt;=2800,2800*'umowa o pracę'!$E$8,($W81+$X81)*'umowa o pracę'!$E$8),2)-IF($X81=0,ROUND(ROUND(IF($W81&gt;2800,ROUND($Y81/$W81*2800,2),$Y81),2)*'umowa o pracę'!$E$8,2),IF($X81&gt;0,IF($W81+$X81&lt;2800,ROUND(ROUND($Y81+ROUND($X81*9%,2),2)*'umowa o pracę'!$E$8,2),IF(AND($W81+$X81&gt;=2800,$X81&lt;2800,$W81&lt;2800),ROUND((ROUND(((2800-$X81)/$W81)*$Y81,2)+ROUND($X81*9%,2))*'umowa o pracę'!$E$8,2),IF(AND($W81+$X81&gt;=2800,$X81&gt;=2800),ROUND((ROUND(2800*9%,2))*'umowa o pracę'!$E$8,2),IF(AND($W81+$X81&gt;=2800,$W81&gt;=2800,$X81&lt;2800),ROUND((ROUND($X81*9%,2)+ROUND(((2800-$X81)/$W81)*$Y81,2))*'umowa o pracę'!$E$8,2),0)))),0)))&gt;$J81,$J81,IF(AND($V81=1,$I81&gt;0),ROUND(IF($W81+$X81&gt;=2800,2800*'umowa o pracę'!$E$8,($W81+$X81)*'umowa o pracę'!$E$8),2)+IF($X81=0,ROUND(IF($W81&gt;2800,ROUND($Z81/$W81*2800,2),$Z81)*'umowa o pracę'!$E$8,2),ROUND(IF($W81&gt;2800,ROUND($Z81/$W81*2800,2),$Z81)*'umowa o pracę'!$E$8,2)),ROUND(IF($W81+$X81&gt;=2800,2800*'umowa o pracę'!$E$8,($W81+$X81)*'umowa o pracę'!$E$8),2)-IF(AND($X81=0,I81&gt;0),ROUND(ROUND(IF($W81&gt;2800,ROUND($Y81/$W81*2800,2),$Y81),2)*'umowa o pracę'!$E$8,2),IF($X81&gt;0,IF($W81+$X81&lt;2800,ROUND(ROUND($Y81+ROUND($X81*9%,2),2)*'umowa o pracę'!$E$8,2),IF(AND($W81+$X81&gt;=2800,$X81&lt;2800,$W81&lt;2800),ROUND((ROUND(((2800-$X81)/$W81)*$Y81,2)+ROUND($X81*9%,2))*'umowa o pracę'!$E$8,2),IF(AND($W81+$X81&gt;=2800,$X81&gt;=2800),ROUND((ROUND(2800*9%,2))*'umowa o pracę'!$E$8,2),IF(AND($W81+$X81&gt;=2800,$W81&gt;=2800,$X81&lt;2800),ROUND((ROUND($X81*9%,2)+ROUND(((2800-$X81)/$W81)*$Y81,2))*'umowa o pracę'!$E$8,2),0)))),0)))))</f>
        <v>0</v>
      </c>
      <c r="AD81" s="32">
        <f>IF('umowa o pracę'!$E$7=2020,IF(IF($V81=1,IF($X81=0,ROUND(IF($W81&gt;2600,ROUND($Y81/$W81*2600,2),$Y81)*'umowa o pracę'!$E$8,2),IF($W81+$X81&lt;2600,ROUND(ROUND($Y81+ROUND($X81*9%,2),2)*'umowa o pracę'!$E$8,2),IF(AND($W81+$X81&gt;=2600,$W81&lt;2600),ROUND((ROUND($Y81+ROUND((2600-$W81)*9%,2),2))*'umowa o pracę'!$E$8,2),IF(AND($W81+$X81&gt;=2600,$W81&gt;=2600),ROUND(ROUND($Y81/$W81*2600,2)*'umowa o pracę'!$E$8,2),0)))),0)&gt;$H81,$H81,IF($V81=1,IF($X81=0,ROUND(IF($W81&gt;2600,ROUND($Y81/$W81*2600,2),$Y81)*'umowa o pracę'!$E$8,2),IF($W81+$X81&lt;2600,ROUND(ROUND($Y81+ROUND($X81*9%,2),2)*'umowa o pracę'!$E$8,2),IF(AND($W81+$X81&gt;=2600,$W81&lt;2600),ROUND((ROUND($Y81+ROUND((2600-$W81)*9%,2),2))*'umowa o pracę'!$E$8,2),IF(AND($W81+$X81&gt;=2600,$W81&gt;=2600),ROUND(ROUND($Y81/$W81*2600,2)*'umowa o pracę'!$E$8,2),0)))),0)),IF('umowa o pracę'!$E$7=2021,IF(IF($V81=1,IF($X81=0,ROUND(IF($W81&gt;2800,ROUND($Y81/$W81*2800,2),$Y81)*'umowa o pracę'!$E$8,2),IF($W81+$X81&lt;2800,ROUND(ROUND($Y81+ROUND($X81*9%,2),2)*'umowa o pracę'!$E$8,2),IF(AND($W81+$X81&gt;=2800,$W81&lt;2800),ROUND((ROUND($Y81+ROUND((2800-$W81)*9%,2),2))*'umowa o pracę'!$E$8,2),IF(AND($W81+$X81&gt;=2800,$W81&gt;=2800),ROUND(ROUND($Y81/$W81*2800,2)*'umowa o pracę'!$E$8,2),0)))),0)&gt;$H81,$H81,IF($V81=1,IF($X81=0,ROUND(IF($W81&gt;2800,ROUND($Y81/$W81*2800,2),$Y81)*'umowa o pracę'!$E$8,2),IF($W81+$X81&lt;2800,ROUND(ROUND($Y81+ROUND($X81*9%,2),2)*'umowa o pracę'!$E$8,2),IF(AND($W81+$X81&gt;=2800,$W81&lt;2800),ROUND((ROUND($Y81+ROUND((2800-$W81)*9%,2),2))*'umowa o pracę'!$E$8,2),IF(AND($W81+$X81&gt;=2800,$W81&gt;=2800),ROUND(ROUND($Y81/$W81*2800,2)*'umowa o pracę'!$E$8,2),0)))),0)),0))</f>
        <v>0</v>
      </c>
      <c r="AE81" s="32">
        <f>IF('umowa o pracę'!$E$7=2020,IF(IF($V81=1,IF($X81=0,ROUND(IF($W81&gt;2600,ROUND($Z81/$W81*2600,2),$Z81)*'umowa o pracę'!$E$8,2),ROUND(IF($W81&gt;2600,ROUND($Z81/$W81*2600,2),$Z81)*'umowa o pracę'!$E$8,2)),0)&gt;$I81,$I81,IF($V81=1,IF($X81=0,ROUND(IF($W81&gt;2600,ROUND($Z81/$W81*2600,2),$Z81)*'umowa o pracę'!$E$8,2),ROUND(IF($W81&gt;2600,ROUND($Z81/$W81*2600,2),$Z81)*'umowa o pracę'!$E$8,2)),0)),IF('umowa o pracę'!$E$7=2021,IF(IF($V81=1,IF($X81=0,ROUND(IF($W81&gt;2800,ROUND($Z81/$W81*2800,2),$Z81)*'umowa o pracę'!$E$8,2),ROUND(IF($W81&gt;2800,ROUND($Z81/$W81*2800,2),$Z81)*'umowa o pracę'!$E$8,2)),0)&gt;$I81,$I81,IF($V81=1,IF($X81=0,ROUND(IF($W81&gt;2800,ROUND($Z81/$W81*2800,2),$Z81)*'umowa o pracę'!$E$8,2),ROUND(IF($W81&gt;2800,ROUND($Z81/$W81*2800,2),$Z81)*'umowa o pracę'!$E$8,2)),0)),0))</f>
        <v>0</v>
      </c>
      <c r="AF81" s="56">
        <f>IF('umowa o pracę'!$E$7=2020,$AB81,IF('umowa o pracę'!$E$7=2021,$AC81,0))</f>
        <v>0</v>
      </c>
      <c r="AG81" s="53">
        <f t="shared" si="15"/>
        <v>1</v>
      </c>
      <c r="AH81" s="39">
        <f>IF('umowa o pracę'!$E$6&lt;3,0,$L81)</f>
        <v>0</v>
      </c>
      <c r="AI81" s="39">
        <f>IF('umowa o pracę'!$E$6&lt;3,0,$M81)</f>
        <v>0</v>
      </c>
      <c r="AJ81" s="55">
        <f>IF('umowa o pracę'!$E$6&lt;3,0,$N81)</f>
        <v>0</v>
      </c>
      <c r="AK81" s="55">
        <f>IF('umowa o pracę'!$E$6&lt;3,0,$O81)</f>
        <v>0</v>
      </c>
      <c r="AL81" s="32">
        <f>IF('umowa o pracę'!$E$7=2020,ROUND(IF($AH81&gt;=2600,2600*'umowa o pracę'!$E$8,$AH81*'umowa o pracę'!$E$8),2),IF('umowa o pracę'!$E$7=2021,ROUND(IF($AH81&gt;=2800,2800*'umowa o pracę'!$E$8,$AH81*'umowa o pracę'!$E$8),2),0))</f>
        <v>0</v>
      </c>
      <c r="AM81" s="32">
        <f>IF(IF(IF(AND($AG81=1,$I81&gt;0),ROUND(IF($AH81+$AI81&gt;=2600,2600*'umowa o pracę'!$E$8,($AH81+$AI81)*'umowa o pracę'!$E$8),2)+IF($AI81=0,ROUND(IF($AH81&gt;2600,ROUND($AK81/$AH81*2600,2),$AK81)*'umowa o pracę'!$E$8,2),ROUND(IF($AH81&gt;2600,ROUND($AK81/$AH81*2600,2),$AK81)*'umowa o pracę'!$E$8,2)),ROUND(IF($AH81+$AI81&gt;=2600,2600*'umowa o pracę'!$E$8,($AH81+$AI81)*'umowa o pracę'!$E$8),2)-IF($AI81=0,ROUND(ROUND(IF($AH81&gt;2600,ROUND($AJ81/$AH81*2600,2),$AJ81),2)*'umowa o pracę'!$E$8,2),IF($AI81&gt;0,IF($AH81+$AI81&lt;2600,ROUND(ROUND($AJ81+ROUND($AI81*9%,2),2)*'umowa o pracę'!$E$8,2),IF(AND($AH81+$AI81&gt;=2600,$AI81&lt;2600,$AH81&lt;2600),ROUND((ROUND(((2600-$AI81)/$AH81)*$AJ81,2)+ROUND($AI81*9%,2))*'umowa o pracę'!$E$8,2),IF(AND($AH81+$AI81&gt;=2600,$AI81&gt;=2600),ROUND((ROUND(2600*9%,2))*'umowa o pracę'!$E$8,2),IF(AND($AH81+$AI81&gt;=2600,$AH81&gt;=2600,$AI81&lt;2600),ROUND((ROUND($AI81*9%,2)+ROUND(((2600-$AI81)/$AH81)*$AJ81,2))*'umowa o pracę'!$E$8,2),0)))),0)))&gt;$J81,$J81,IF(AND($AG81=1,$I81&gt;0),ROUND(IF($AH81+$AI81&gt;=2600,2600*'umowa o pracę'!$E$8,($AH81+$AI81)*'umowa o pracę'!$E$8),2)+IF($AI81=0,ROUND(IF($AH81&gt;2600,ROUND($AK81/$AH81*2600,2),$AK81)*'umowa o pracę'!$E$8,2),ROUND(IF($AH81&gt;2600,ROUND($AK81/$AH81*2600,2),$AK81)*'umowa o pracę'!$E$8,2)),ROUND(IF($AH81+$AI81&gt;=2600,2600*'umowa o pracę'!$E$8,($AH81+$AI81)*'umowa o pracę'!$E$8),2)-IF($AI81=0,ROUND(ROUND(IF($AH81&gt;2600,ROUND($AJ81/$AH81*2600,2),$AJ81),2)*'umowa o pracę'!$E$8,2),IF($AI81&gt;0,IF($AH81+$AI81&lt;2600,ROUND(ROUND($AJ81+ROUND($AI81*9%,2),2)*'umowa o pracę'!$E$8,2),IF(AND($AH81+$AI81&gt;=2600,$AI81&lt;2600,$AH81&lt;2600),ROUND((ROUND(((2600-$AI81)/$AH81)*$AJ81,2)+ROUND($AI81*9%,2))*'umowa o pracę'!$E$8,2),IF(AND($AH81+$AI81&gt;=2600,$AI81&gt;=2600),ROUND((ROUND(2600*9%,2))*'umowa o pracę'!$E$8,2),IF(AND($AH81+$AI81&gt;=2600,$AH81&gt;=2600,$AI81&lt;2600),ROUND((ROUND($AI81*9%,2)+ROUND(((2600-$AI81)/$AH81)*$AJ81,2))*'umowa o pracę'!$E$8,2),0)))),0))))&gt;$J81,$J81,IF(IF(AND($AG81=1,$I81&gt;0),ROUND(IF($AH81+$AI81&gt;=2600,2600*'umowa o pracę'!$E$8,($AH81+$AI81)*'umowa o pracę'!$E$8),2)+IF($AI81=0,ROUND(IF($AH81&gt;2600,ROUND($AK81/$AH81*2600,2),$AK81)*'umowa o pracę'!$E$8,2),ROUND(IF($AH81&gt;2600,ROUND($AK81/$AH81*2600,2),$AK81)*'umowa o pracę'!$E$8,2)),ROUND(IF($AH81+$AI81&gt;=2600,2600*'umowa o pracę'!$E$8,($AH81+$AI81)*'umowa o pracę'!$E$8),2)-IF($AI81=0,ROUND(ROUND(IF($AH81&gt;2600,ROUND($AJ81/$AH81*2600,2),$AJ81),2)*'umowa o pracę'!$E$8,2),IF($AI81&gt;0,IF($AH81+$AI81&lt;2600,ROUND(ROUND($AJ81+ROUND($AI81*9%,2),2)*'umowa o pracę'!$E$8,2),IF(AND($AH81+$AI81&gt;=2600,$AI81&lt;2600,$AH81&lt;2600),ROUND((ROUND(((2600-$AI81)/$AH81)*$AJ81,2)+ROUND($AI81*9%,2))*'umowa o pracę'!$E$8,2),IF(AND($AH81+$AI81&gt;=2600,$AI81&gt;=2600),ROUND((ROUND(2600*9%,2))*'umowa o pracę'!$E$8,2),IF(AND($AH81+$AI81&gt;=2600,$AH81&gt;=2600,$AI81&lt;2600),ROUND((ROUND($AI81*9%,2)+ROUND(((2600-$AI81)/$AH81)*$AJ81,2))*'umowa o pracę'!$E$8,2),0)))),0)))&gt;$J81,$J81,IF(AND($AG81=1,$I81&gt;0),ROUND(IF($AH81+$AI81&gt;=2600,2600*'umowa o pracę'!$E$8,($AH81+$AI81)*'umowa o pracę'!$E$8),2)+IF($AI81=0,ROUND(IF($AH81&gt;2600,ROUND($AK81/$AH81*2600,2),$AK81)*'umowa o pracę'!$E$8,2),ROUND(IF($AH81&gt;2600,ROUND($AK81/$AH81*2600,2),$AK81)*'umowa o pracę'!$E$8,2)),ROUND(IF($AH81+$AI81&gt;=2600,2600*'umowa o pracę'!$E$8,($AH81+$AI81)*'umowa o pracę'!$E$8),2)-IF(AND($AI81=0,I81&gt;0),ROUND(ROUND(IF($AH81&gt;2600,ROUND($AJ81/$AH81*2600,2),$AJ81),2)*'umowa o pracę'!$E$8,2),IF($AI81&gt;0,IF($AH81+$AI81&lt;2600,ROUND(ROUND($AJ81+ROUND($AI81*9%,2),2)*'umowa o pracę'!$E$8,2),IF(AND($AH81+$AI81&gt;=2600,$AI81&lt;2600,$AH81&lt;2600),ROUND((ROUND(((2600-$AI81)/$AH81)*$AJ81,2)+ROUND($AI81*9%,2))*'umowa o pracę'!$E$8,2),IF(AND($AH81+$AI81&gt;=2600,$AI81&gt;=2600),ROUND((ROUND(2600*9%,2))*'umowa o pracę'!$E$8,2),IF(AND($AH81+$AI81&gt;=2600,$AH81&gt;=2600,$AI81&lt;2600),ROUND((ROUND($AI81*9%,2)+ROUND(((2600-$AI81)/$AH81)*$AJ81,2))*'umowa o pracę'!$E$8,2),0)))),0)))))</f>
        <v>0</v>
      </c>
      <c r="AN81" s="32">
        <f>IF(IF(IF(AND($AG81=1,$I81&gt;0),ROUND(IF($AH81+$AI81&gt;=2800,2800*'umowa o pracę'!$E$8,($AH81+$AI81)*'umowa o pracę'!$E$8),2)+IF($AI81=0,ROUND(IF($AH81&gt;2800,ROUND($AK81/$AH81*2800,2),$AK81)*'umowa o pracę'!$E$8,2),ROUND(IF($AH81&gt;2800,ROUND($AK81/$AH81*2800,2),$AK81)*'umowa o pracę'!$E$8,2)),ROUND(IF($AH81+$AI81&gt;=2800,2800*'umowa o pracę'!$E$8,($AH81+$AI81)*'umowa o pracę'!$E$8),2)-IF($AI81=0,ROUND(ROUND(IF($AH81&gt;2800,ROUND($AJ81/$AH81*2800,2),$AJ81),2)*'umowa o pracę'!$E$8,2),IF($AI81&gt;0,IF($AH81+$AI81&lt;2800,ROUND(ROUND($AJ81+ROUND($AI81*9%,2),2)*'umowa o pracę'!$E$8,2),IF(AND($AH81+$AI81&gt;=2800,$AI81&lt;2800,$AH81&lt;2800),ROUND((ROUND(((2800-$AI81)/$AH81)*$AJ81,2)+ROUND($AI81*9%,2))*'umowa o pracę'!$E$8,2),IF(AND($AH81+$AI81&gt;=2800,$AI81&gt;=2800),ROUND((ROUND(2800*9%,2))*'umowa o pracę'!$E$8,2),IF(AND($AH81+$AI81&gt;=2800,$AH81&gt;=2800,$AI81&lt;2800),ROUND((ROUND($AI81*9%,2)+ROUND(((2800-$AI81)/$AH81)*$AJ81,2))*'umowa o pracę'!$E$8,2),0)))),0)))&gt;$J81,$J81,IF(AND($AG81=1,$I81&gt;0),ROUND(IF($AH81+$AI81&gt;=2800,2800*'umowa o pracę'!$E$8,($AH81+$AI81)*'umowa o pracę'!$E$8),2)+IF($AI81=0,ROUND(IF($AH81&gt;2800,ROUND($AK81/$AH81*2800,2),$AK81)*'umowa o pracę'!$E$8,2),ROUND(IF($AH81&gt;2800,ROUND($AK81/$AH81*2800,2),$AK81)*'umowa o pracę'!$E$8,2)),ROUND(IF($AH81+$AI81&gt;=2800,2800*'umowa o pracę'!$E$8,($AH81+$AI81)*'umowa o pracę'!$E$8),2)-IF($AI81=0,ROUND(ROUND(IF($AH81&gt;2800,ROUND($AJ81/$AH81*2800,2),$AJ81),2)*'umowa o pracę'!$E$8,2),IF($AI81&gt;0,IF($AH81+$AI81&lt;2800,ROUND(ROUND($AJ81+ROUND($AI81*9%,2),2)*'umowa o pracę'!$E$8,2),IF(AND($AH81+$AI81&gt;=2800,$AI81&lt;2800,$AH81&lt;2800),ROUND((ROUND(((2800-$AI81)/$AH81)*$AJ81,2)+ROUND($AI81*9%,2))*'umowa o pracę'!$E$8,2),IF(AND($AH81+$AI81&gt;=2800,$AI81&gt;=2800),ROUND((ROUND(2800*9%,2))*'umowa o pracę'!$E$8,2),IF(AND($AH81+$AI81&gt;=2800,$AH81&gt;=2800,$AI81&lt;2800),ROUND((ROUND($AI81*9%,2)+ROUND(((2800-$AI81)/$AH81)*$AJ81,2))*'umowa o pracę'!$E$8,2),0)))),0))))&gt;$J81,$J81,IF(IF(AND($AG81=1,$I81&gt;0),ROUND(IF($AH81+$AI81&gt;=2800,2800*'umowa o pracę'!$E$8,($AH81+$AI81)*'umowa o pracę'!$E$8),2)+IF($AI81=0,ROUND(IF($AH81&gt;2800,ROUND($AK81/$AH81*2800,2),$AK81)*'umowa o pracę'!$E$8,2),ROUND(IF($AH81&gt;2800,ROUND($AK81/$AH81*2800,2),$AK81)*'umowa o pracę'!$E$8,2)),ROUND(IF($AH81+$AI81&gt;=2800,2800*'umowa o pracę'!$E$8,($AH81+$AI81)*'umowa o pracę'!$E$8),2)-IF($AI81=0,ROUND(ROUND(IF($AH81&gt;2800,ROUND($AJ81/$AH81*2800,2),$AJ81),2)*'umowa o pracę'!$E$8,2),IF($AI81&gt;0,IF($AH81+$AI81&lt;2800,ROUND(ROUND($AJ81+ROUND($AI81*9%,2),2)*'umowa o pracę'!$E$8,2),IF(AND($AH81+$AI81&gt;=2800,$AI81&lt;2800,$AH81&lt;2800),ROUND((ROUND(((2800-$AI81)/$AH81)*$AJ81,2)+ROUND($AI81*9%,2))*'umowa o pracę'!$E$8,2),IF(AND($AH81+$AI81&gt;=2800,$AI81&gt;=2800),ROUND((ROUND(2800*9%,2))*'umowa o pracę'!$E$8,2),IF(AND($AH81+$AI81&gt;=2800,$AH81&gt;=2800,$AI81&lt;2800),ROUND((ROUND($AI81*9%,2)+ROUND(((2800-$AI81)/$AH81)*$AJ81,2))*'umowa o pracę'!$E$8,2),0)))),0)))&gt;$J81,$J81,IF(AND($AG81=1,$I81&gt;0),ROUND(IF($AH81+$AI81&gt;=2800,2800*'umowa o pracę'!$E$8,($AH81+$AI81)*'umowa o pracę'!$E$8),2)+IF($AI81=0,ROUND(IF($AH81&gt;2800,ROUND($AK81/$AH81*2800,2),$AK81)*'umowa o pracę'!$E$8,2),ROUND(IF($AH81&gt;2800,ROUND($AK81/$AH81*2800,2),$AK81)*'umowa o pracę'!$E$8,2)),ROUND(IF($AH81+$AI81&gt;=2800,2800*'umowa o pracę'!$E$8,($AH81+$AI81)*'umowa o pracę'!$E$8),2)-IF(AND($AI81=0,I81&gt;0),ROUND(ROUND(IF($AH81&gt;2800,ROUND($AJ81/$AH81*2800,2),$AJ81),2)*'umowa o pracę'!$E$8,2),IF($AI81&gt;0,IF($AH81+$AI81&lt;2800,ROUND(ROUND($AJ81+ROUND($AI81*9%,2),2)*'umowa o pracę'!$E$8,2),IF(AND($AH81+$AI81&gt;=2800,$AI81&lt;2800,$AH81&lt;2800),ROUND((ROUND(((2800-$AI81)/$AH81)*$AJ81,2)+ROUND($AI81*9%,2))*'umowa o pracę'!$E$8,2),IF(AND($AH81+$AI81&gt;=2800,$AI81&gt;=2800),ROUND((ROUND(2800*9%,2))*'umowa o pracę'!$E$8,2),IF(AND($AH81+$AI81&gt;=2800,$AH81&gt;=2800,$AI81&lt;2800),ROUND((ROUND($AI81*9%,2)+ROUND(((2800-$AI81)/$AH81)*$AJ81,2))*'umowa o pracę'!$E$8,2),0)))),0)))))</f>
        <v>0</v>
      </c>
      <c r="AO81" s="32">
        <f>IF('umowa o pracę'!$E$7=2020,IF(IF($AG81=1,IF($AI81=0,ROUND(IF($AH81&gt;2600,ROUND($AJ81/$AH81*2600,2),$AJ81)*'umowa o pracę'!$E$8,2),IF($AH81+$AI81&lt;2600,ROUND(ROUND($AJ81+ROUND($AI81*9%,2),2)*'umowa o pracę'!$E$8,2),IF(AND($AH81+$AI81&gt;=2600,$AH81&lt;2600),ROUND((ROUND($AJ81+ROUND((2600-$AH81)*9%,2),2))*'umowa o pracę'!$E$8,2),IF(AND($AH81+$AI81&gt;=2600,$AH81&gt;=2600),ROUND(ROUND($AJ81/$AH81*2600,2)*'umowa o pracę'!$E$8,2),0)))),0)&gt;$H81,$H81,IF($AG81=1,IF($AI81=0,ROUND(IF($AH81&gt;2600,ROUND($AJ81/$AH81*2600,2),$AJ81)*'umowa o pracę'!$E$8,2),IF($AH81+$AI81&lt;2600,ROUND(ROUND($AJ81+ROUND($AI81*9%,2),2)*'umowa o pracę'!$E$8,2),IF(AND($AH81+$AI81&gt;=2600,$AH81&lt;2600),ROUND((ROUND($AJ81+ROUND((2600-$AH81)*9%,2),2))*'umowa o pracę'!$E$8,2),IF(AND($AH81+$AI81&gt;=2600,$AH81&gt;=2600),ROUND(ROUND($AJ81/$AH81*2600,2)*'umowa o pracę'!$E$8,2),0)))),0)),IF('umowa o pracę'!$E$7=2021,IF(IF($AG81=1,IF($AI81=0,ROUND(IF($AH81&gt;2800,ROUND($AJ81/$AH81*2800,2),$AJ81)*'umowa o pracę'!$E$8,2),IF($AH81+$AI81&lt;2800,ROUND(ROUND($AJ81+ROUND($AI81*9%,2),2)*'umowa o pracę'!$E$8,2),IF(AND($AH81+$AI81&gt;=2800,$AH81&lt;2800),ROUND((ROUND($AJ81+ROUND((2800-$AH81)*9%,2),2))*'umowa o pracę'!$E$8,2),IF(AND($AH81+$AI81&gt;=2800,$AH81&gt;=2800),ROUND(ROUND($AJ81/$AH81*2800,2)*'umowa o pracę'!$E$8,2),0)))),0)&gt;$H81,$H81,IF($AG81=1,IF($AI81=0,ROUND(IF($AH81&gt;2800,ROUND($AJ81/$AH81*2800,2),$AJ81)*'umowa o pracę'!$E$8,2),IF($AH81+$AI81&lt;2800,ROUND(ROUND($AJ81+ROUND($AI81*9%,2),2)*'umowa o pracę'!$E$8,2),IF(AND($AH81+$AI81&gt;=2800,$AH81&lt;2800),ROUND((ROUND($AJ81+ROUND((2800-$AH81)*9%,2),2))*'umowa o pracę'!$E$8,2),IF(AND($AH81+$AI81&gt;=2800,$AH81&gt;=2800),ROUND(ROUND($AJ81/$AH81*2800,2)*'umowa o pracę'!$E$8,2),0)))),0)),0))</f>
        <v>0</v>
      </c>
      <c r="AP81" s="32">
        <f>IF('umowa o pracę'!$E$7=2020,IF(IF($AG81=1,IF($AI81=0,ROUND(IF($AH81&gt;2600,ROUND($AK81/$AH81*2600,2),$AK81)*'umowa o pracę'!$E$8,2),ROUND(IF($AH81&gt;2600,ROUND($AK81/$AH81*2600,2),$AK81)*'umowa o pracę'!$E$8,2)),0)&gt;$I81,$I81,IF($AG81=1,IF($AI81=0,ROUND(IF($AH81&gt;2600,ROUND($AK81/$AH81*2600,2),$AK81)*'umowa o pracę'!$E$8,2),ROUND(IF($AH81&gt;2600,ROUND($AK81/$AH81*2600,2),$AK81)*'umowa o pracę'!$E$8,2)),0)),IF('umowa o pracę'!$E$7=2021,IF(IF($AG81=1,IF($AI81=0,ROUND(IF($AH81&gt;2800,ROUND($AK81/$AH81*2800,2),$AK81)*'umowa o pracę'!$E$8,2),ROUND(IF($AH81&gt;2800,ROUND($AK81/$AH81*2800,2),$AK81)*'umowa o pracę'!$E$8,2)),0)&gt;$I81,$I81,IF($AG81=1,IF($AI81=0,ROUND(IF($AH81&gt;2800,ROUND($AK81/$AH81*2800,2),$AK81)*'umowa o pracę'!$E$8,2),ROUND(IF($AH81&gt;2800,ROUND($AK81/$AH81*2800,2),$AK81)*'umowa o pracę'!$E$8,2)),0)),0))</f>
        <v>0</v>
      </c>
      <c r="AQ81" s="56">
        <f>IF('umowa o pracę'!$E$7=2020,$AM81,IF('umowa o pracę'!$E$7=2021,$AN81,0))</f>
        <v>0</v>
      </c>
      <c r="AR81" s="33">
        <f>IF('umowa o pracę'!$E$7=0,0,U81+AF81+AQ81)</f>
        <v>0</v>
      </c>
      <c r="AS81" s="19"/>
      <c r="AT81" s="19"/>
      <c r="AU81" s="19"/>
      <c r="AV81" s="19"/>
      <c r="AW81" s="19"/>
      <c r="AX81" s="19">
        <f t="shared" si="13"/>
        <v>10</v>
      </c>
      <c r="AY81" s="19"/>
      <c r="AZ81" s="234">
        <f t="shared" si="16"/>
        <v>0</v>
      </c>
      <c r="BA81" s="234">
        <f t="shared" si="17"/>
        <v>0</v>
      </c>
      <c r="BB81" s="234">
        <f t="shared" si="18"/>
        <v>0</v>
      </c>
      <c r="BC81" s="234">
        <f t="shared" si="19"/>
        <v>0</v>
      </c>
      <c r="BD81" s="234">
        <f t="shared" si="20"/>
        <v>0</v>
      </c>
      <c r="BE81" s="234">
        <f t="shared" si="21"/>
        <v>0</v>
      </c>
      <c r="BF81" s="234">
        <f t="shared" si="22"/>
        <v>0</v>
      </c>
      <c r="BG81" s="234">
        <f t="shared" si="23"/>
        <v>0</v>
      </c>
      <c r="BH81" s="234">
        <f t="shared" si="24"/>
        <v>0</v>
      </c>
      <c r="BI81" s="238">
        <f t="shared" si="25"/>
        <v>0</v>
      </c>
      <c r="BJ81" s="236"/>
      <c r="BK81" s="236"/>
      <c r="BL81" s="237"/>
    </row>
    <row r="82" spans="1:64" ht="15.75" customHeight="1" x14ac:dyDescent="0.25">
      <c r="A82" s="129">
        <v>71</v>
      </c>
      <c r="B82" s="57"/>
      <c r="C82" s="57"/>
      <c r="D82" s="36"/>
      <c r="E82" s="36"/>
      <c r="F82" s="242"/>
      <c r="G82" s="37">
        <v>1</v>
      </c>
      <c r="H82" s="58">
        <v>0</v>
      </c>
      <c r="I82" s="59">
        <v>0</v>
      </c>
      <c r="J82" s="60">
        <v>0</v>
      </c>
      <c r="K82" s="52">
        <v>1</v>
      </c>
      <c r="L82" s="39">
        <v>0</v>
      </c>
      <c r="M82" s="39">
        <v>0</v>
      </c>
      <c r="N82" s="39">
        <v>0</v>
      </c>
      <c r="O82" s="39">
        <v>0</v>
      </c>
      <c r="P82" s="35">
        <f>IF('umowa o pracę'!$E$7=2020,ROUND(IF($L82&gt;=2600,2600*'umowa o pracę'!$E$8,$L82*'umowa o pracę'!$E$8),2),IF('umowa o pracę'!$E$7=2021,ROUND(IF($L82&gt;=2800,2800*'umowa o pracę'!$E$8,$L82*'umowa o pracę'!$E$8),2),0))</f>
        <v>0</v>
      </c>
      <c r="Q82" s="252">
        <f>IF(IF(IF(AND($K82=1,$I82&gt;0),ROUND(IF($L82+$M82&gt;=2600,2600*'umowa o pracę'!$E$8,($L82+$M82)*'umowa o pracę'!$E$8),2)+IF($M82=0,ROUND(IF($L82&gt;2600,ROUND($O82/$L82*2600,2),$O82)*'umowa o pracę'!$E$8,2),ROUND(IF($L82&gt;2600,ROUND($O82/$L82*2600,2),$O82)*'umowa o pracę'!$E$8,2)),ROUND(IF($L82+$M82&gt;=2600,2600*'umowa o pracę'!$E$8,($L82+$M82)*'umowa o pracę'!$E$8),2)-IF($M82=0,ROUND(ROUND(IF($L82&gt;2600,ROUND($N82/$L82*2600,2),$N82),2)*'umowa o pracę'!$E$8,2),IF($M82&gt;0,IF($L82+$M82&lt;2600,ROUND(ROUND($N82+ROUND($M82*9%,2),2)*'umowa o pracę'!$E$8,2),IF(AND($L82+$M82&gt;=2600,$M82&lt;2600,$L82&lt;2600),ROUND((ROUND(((2600-$M82)/$L82)*$N82,2)+ROUND($M82*9%,2))*'umowa o pracę'!$E$8,2),IF(AND($L82+$M82&gt;=2600,$M82&gt;=2600),ROUND((ROUND(2600*9%,2))*'umowa o pracę'!$E$8,2),IF(AND($L82+$M82&gt;=2600,$L82&gt;=2600,$M82&lt;2600),ROUND((ROUND($M82*9%,2)+ROUND(((2600-$M82)/$L82)*$N82,2))*'umowa o pracę'!$E$8,2),0)))),0)))&gt;$J82,$J82,IF(AND($K82=1,$I82&gt;0),ROUND(IF($L82+$M82&gt;=2600,2600*'umowa o pracę'!$E$8,($L82+$M82)*'umowa o pracę'!$E$8),2)+IF($M82=0,ROUND(IF($L82&gt;2600,ROUND($O82/$L82*2600,2),$O82)*'umowa o pracę'!$E$8,2),ROUND(IF($L82&gt;2600,ROUND($O82/$L82*2600,2),$O82)*'umowa o pracę'!$E$8,2)),ROUND(IF($L82+$M82&gt;=2600,2600*'umowa o pracę'!$E$8,($L82+$M82)*'umowa o pracę'!$E$8),2)-IF($M82=0,ROUND(ROUND(IF($L82&gt;2600,ROUND($N82/$L82*2600,2),$N82),2)*'umowa o pracę'!$E$8,2),IF($M82&gt;0,IF($L82+$M82&lt;2600,ROUND(ROUND($N82+ROUND($M82*9%,2),2)*'umowa o pracę'!$E$8,2),IF(AND($L82+$M82&gt;=2600,$M82&lt;2600,$L82&lt;2600),ROUND((ROUND(((2600-$M82)/$L82)*$N82,2)+ROUND($M82*9%,2))*'umowa o pracę'!$E$8,2),IF(AND($L82+$M82&gt;=2600,$M82&gt;=2600),ROUND((ROUND(2600*9%,2))*'umowa o pracę'!$E$8,2),IF(AND($L82+$M82&gt;=2600,$L82&gt;=2600,$M82&lt;2600),ROUND((ROUND($M82*9%,2)+ROUND(((2600-$M82)/$L82)*$N82,2))*'umowa o pracę'!$E$8,2),0)))),0))))&gt;$J82,$J82,IF(IF(AND($K82=1,$I82&gt;0),ROUND(IF($L82+$M82&gt;=2600,2600*'umowa o pracę'!$E$8,($L82+$M82)*'umowa o pracę'!$E$8),2)+IF($M82=0,ROUND(IF($L82&gt;2600,ROUND($O82/$L82*2600,2),$O82)*'umowa o pracę'!$E$8,2),ROUND(IF($L82&gt;2600,ROUND($O82/$L82*2600,2),$O82)*'umowa o pracę'!$E$8,2)),ROUND(IF($L82+$M82&gt;=2600,2600*'umowa o pracę'!$E$8,($L82+$M82)*'umowa o pracę'!$E$8),2)-IF($M82=0,ROUND(ROUND(IF($L82&gt;2600,ROUND($N82/$L82*2600,2),$N82),2)*'umowa o pracę'!$E$8,2),IF($M82&gt;0,IF($L82+$M82&lt;2600,ROUND(ROUND($N82+ROUND($M82*9%,2),2)*'umowa o pracę'!$E$8,2),IF(AND($L82+$M82&gt;=2600,$M82&lt;2600,$L82&lt;2600),ROUND((ROUND(((2600-$M82)/$L82)*$N82,2)+ROUND($M82*9%,2))*'umowa o pracę'!$E$8,2),IF(AND($L82+$M82&gt;=2600,$M82&gt;=2600),ROUND((ROUND(2600*9%,2))*'umowa o pracę'!$E$8,2),IF(AND($L82+$M82&gt;=2600,$L82&gt;=2600,$M82&lt;2600),ROUND((ROUND($M82*9%,2)+ROUND(((2600-$M82)/$L82)*$N82,2))*'umowa o pracę'!$E$8,2),0)))),0)))&gt;$J82,$J82,IF(AND($K82=1,$I82&gt;0),ROUND(IF($L82+$M82&gt;=2600,2600*'umowa o pracę'!$E$8,($L82+$M82)*'umowa o pracę'!$E$8),2)+IF($M82=0,ROUND(IF($L82&gt;2600,ROUND($O82/$L82*2600,2),$O82)*'umowa o pracę'!$E$8,2),ROUND(IF($L82&gt;2600,ROUND($O82/$L82*2600,2),$O82)*'umowa o pracę'!$E$8,2)),ROUND(IF($L82+$M82&gt;=2600,2600*'umowa o pracę'!$E$8,($L82+$M82)*'umowa o pracę'!$E$8),2)-IF(AND($M82=0,I82&gt;0),ROUND(ROUND(IF($L82&gt;2600,ROUND($N82/$L82*2600,2),$N82),2)*'umowa o pracę'!$E$8,2),IF($M82&gt;0,IF($L82+$M82&lt;2600,ROUND(ROUND($N82+ROUND($M82*9%,2),2)*'umowa o pracę'!$E$8,2),IF(AND($L82+$M82&gt;=2600,$M82&lt;2600,$L82&lt;2600),ROUND((ROUND(((2600-$M82)/$L82)*$N82,2)+ROUND($M82*9%,2))*'umowa o pracę'!$E$8,2),IF(AND($L82+$M82&gt;=2600,$M82&gt;=2600),ROUND((ROUND(2600*9%,2))*'umowa o pracę'!$E$8,2),IF(AND($L82+$M82&gt;=2600,$L82&gt;=2600,$M82&lt;2600),ROUND((ROUND($M82*9%,2)+ROUND(((2600-$M82)/$L82)*$N82,2))*'umowa o pracę'!$E$8,2),0)))),0)))))</f>
        <v>0</v>
      </c>
      <c r="R82" s="252">
        <f>IF(IF(IF(AND($K82=1,$I82&gt;0),ROUND(IF($L82+$M82&gt;=2800,2800*'umowa o pracę'!$E$8,($L82+$M82)*'umowa o pracę'!$E$8),2)+IF($M82=0,ROUND(IF($L82&gt;2800,ROUND($O82/$L82*2800,2),$O82)*'umowa o pracę'!$E$8,2),ROUND(IF($L82&gt;2800,ROUND($O82/$L82*2800,2),$O82)*'umowa o pracę'!$E$8,2)),ROUND(IF($L82+$M82&gt;=2800,2800*'umowa o pracę'!$E$8,($L82+$M82)*'umowa o pracę'!$E$8),2)-IF($M82=0,ROUND(ROUND(IF($L82&gt;2800,ROUND($N82/$L82*2800,2),$N82),2)*'umowa o pracę'!$E$8,2),IF($M82&gt;0,IF($L82+$M82&lt;2800,ROUND(ROUND($N82+ROUND($M82*9%,2),2)*'umowa o pracę'!$E$8,2),IF(AND($L82+$M82&gt;=2800,$M82&lt;2800,$L82&lt;2800),ROUND((ROUND(((2800-$M82)/$L82)*$N82,2)+ROUND($M82*9%,2))*'umowa o pracę'!$E$8,2),IF(AND($L82+$M82&gt;=2800,$M82&gt;=2800),ROUND((ROUND(2800*9%,2))*'umowa o pracę'!$E$8,2),IF(AND($L82+$M82&gt;=2800,$L82&gt;=2800,$M82&lt;2800),ROUND((ROUND($M82*9%,2)+ROUND(((2800-$M82)/$L82)*$N82,2))*'umowa o pracę'!$E$8,2),0)))),0)))&gt;$J82,$J82,IF(AND($K82=1,$I82&gt;0),ROUND(IF($L82+$M82&gt;=2800,2800*'umowa o pracę'!$E$8,($L82+$M82)*'umowa o pracę'!$E$8),2)+IF($M82=0,ROUND(IF($L82&gt;2800,ROUND($O82/$L82*2800,2),$O82)*'umowa o pracę'!$E$8,2),ROUND(IF($L82&gt;2800,ROUND($O82/$L82*2800,2),$O82)*'umowa o pracę'!$E$8,2)),ROUND(IF($L82+$M82&gt;=2800,2800*'umowa o pracę'!$E$8,($L82+$M82)*'umowa o pracę'!$E$8),2)-IF($M82=0,ROUND(ROUND(IF($L82&gt;2800,ROUND($N82/$L82*2800,2),$N82),2)*'umowa o pracę'!$E$8,2),IF($M82&gt;0,IF($L82+$M82&lt;2800,ROUND(ROUND($N82+ROUND($M82*9%,2),2)*'umowa o pracę'!$E$8,2),IF(AND($L82+$M82&gt;=2800,$M82&lt;2800,$L82&lt;2800),ROUND((ROUND(((2800-$M82)/$L82)*$N82,2)+ROUND($M82*9%,2))*'umowa o pracę'!$E$8,2),IF(AND($L82+$M82&gt;=2800,$M82&gt;=2800),ROUND((ROUND(2800*9%,2))*'umowa o pracę'!$E$8,2),IF(AND($L82+$M82&gt;=2800,$L82&gt;=2800,$M82&lt;2800),ROUND((ROUND($M82*9%,2)+ROUND(((2800-$M82)/$L82)*$N82,2))*'umowa o pracę'!$E$8,2),0)))),0))))&gt;$J82,$J82,IF(IF(AND($K82=1,$I82&gt;0),ROUND(IF($L82+$M82&gt;=2800,2800*'umowa o pracę'!$E$8,($L82+$M82)*'umowa o pracę'!$E$8),2)+IF($M82=0,ROUND(IF($L82&gt;2800,ROUND($O82/$L82*2800,2),$O82)*'umowa o pracę'!$E$8,2),ROUND(IF($L82&gt;2800,ROUND($O82/$L82*2800,2),$O82)*'umowa o pracę'!$E$8,2)),ROUND(IF($L82+$M82&gt;=2800,2800*'umowa o pracę'!$E$8,($L82+$M82)*'umowa o pracę'!$E$8),2)-IF($M82=0,ROUND(ROUND(IF($L82&gt;2800,ROUND($N82/$L82*2800,2),$N82),2)*'umowa o pracę'!$E$8,2),IF($M82&gt;0,IF($L82+$M82&lt;2800,ROUND(ROUND($N82+ROUND($M82*9%,2),2)*'umowa o pracę'!$E$8,2),IF(AND($L82+$M82&gt;=2800,$M82&lt;2800,$L82&lt;2800),ROUND((ROUND(((2800-$M82)/$L82)*$N82,2)+ROUND($M82*9%,2))*'umowa o pracę'!$E$8,2),IF(AND($L82+$M82&gt;=2800,$M82&gt;=2800),ROUND((ROUND(2800*9%,2))*'umowa o pracę'!$E$8,2),IF(AND($L82+$M82&gt;=2800,$L82&gt;=2800,$M82&lt;2800),ROUND((ROUND($M82*9%,2)+ROUND(((2800-$M82)/$L82)*$N82,2))*'umowa o pracę'!$E$8,2),0)))),0)))&gt;$J82,$J82,IF(AND($K82=1,$I82&gt;0),ROUND(IF($L82+$M82&gt;=2800,2800*'umowa o pracę'!$E$8,($L82+$M82)*'umowa o pracę'!$E$8),2)+IF($M82=0,ROUND(IF($L82&gt;2800,ROUND($O82/$L82*2800,2),$O82)*'umowa o pracę'!$E$8,2),ROUND(IF($L82&gt;2800,ROUND($O82/$L82*2800,2),$O82)*'umowa o pracę'!$E$8,2)),ROUND(IF($L82+$M82&gt;=2800,2800*'umowa o pracę'!$E$8,($L82+$M82)*'umowa o pracę'!$E$8),2)-IF(AND($M82=0,I82&gt;0),ROUND(ROUND(IF($L82&gt;2800,ROUND($N82/$L82*2800,2),$N82),2)*'umowa o pracę'!$E$8,2),IF($M82&gt;0,IF($L82+$M82&lt;2800,ROUND(ROUND($N82+ROUND($M82*9%,2),2)*'umowa o pracę'!$E$8,2),IF(AND($L82+$M82&gt;=2800,$M82&lt;2800,$L82&lt;2800),ROUND((ROUND(((2800-$M82)/$L82)*$N82,2)+ROUND($M82*9%,2))*'umowa o pracę'!$E$8,2),IF(AND($L82+$M82&gt;=2800,$M82&gt;=2800),ROUND((ROUND(2800*9%,2))*'umowa o pracę'!$E$8,2),IF(AND($L82+$M82&gt;=2800,$L82&gt;=2800,$M82&lt;2800),ROUND((ROUND($M82*9%,2)+ROUND(((2800-$M82)/$L82)*$N82,2))*'umowa o pracę'!$E$8,2),0)))),0)))))</f>
        <v>0</v>
      </c>
      <c r="S82" s="32">
        <f>IF('umowa o pracę'!$E$7=2020,IF(IF($K82=1,IF($M82=0,ROUND(IF($L82&gt;2600,ROUND($N82/$L82*2600,2),$N82)*'umowa o pracę'!$E$8,2),IF($L82+$M82&lt;2600,ROUND(ROUND($N82+ROUND($M82*9%,2),2)*'umowa o pracę'!$E$8,2),IF(AND($L82+$M82&gt;=2600,$L82&lt;2600),ROUND((ROUND($N82+ROUND((2600-$L82)*9%,2),2))*'umowa o pracę'!$E$8,2),IF(AND($L82+$M82&gt;=2600,$L82&gt;=2600),ROUND(ROUND($N82/$L82*2600,2)*'umowa o pracę'!$E$8,2),0)))),0)&gt;$H82,$H82,IF($K82=1,IF($M82=0,ROUND(IF($L82&gt;2600,ROUND($N82/$L82*2600,2),$N82)*'umowa o pracę'!$E$8,2),IF($L82+$M82&lt;2600,ROUND(ROUND($N82+ROUND($M82*9%,2),2)*'umowa o pracę'!$E$8,2),IF(AND($L82+$M82&gt;=2600,$L82&lt;2600),ROUND((ROUND($N82+ROUND((2600-$L82)*9%,2),2))*'umowa o pracę'!$E$8,2),IF(AND($L82+$M82&gt;=2600,$L82&gt;=2600),ROUND(ROUND($N82/$L82*2600,2)*'umowa o pracę'!$E$8,2),0)))),0)),IF('umowa o pracę'!$E$7=2021,IF(IF($K82=1,IF($M82=0,ROUND(IF($L82&gt;2800,ROUND($N82/$L82*2800,2),$N82)*'umowa o pracę'!$E$8,2),IF($L82+$M82&lt;2800,ROUND(ROUND($N82+ROUND($M82*9%,2),2)*'umowa o pracę'!$E$8,2),IF(AND($L82+$M82&gt;=2800,$L82&lt;2800),ROUND((ROUND($N82+ROUND((2800-$L82)*9%,2),2))*'umowa o pracę'!$E$8,2),IF(AND($L82+$M82&gt;=2800,$L82&gt;=2800),ROUND(ROUND($N82/$L82*2800,2)*'umowa o pracę'!$E$8,2),0)))),0)&gt;$H82,$H82,IF($K82=1,IF($M82=0,ROUND(IF($L82&gt;2800,ROUND($N82/$L82*2800,2),$N82)*'umowa o pracę'!$E$8,2),IF($L82+$M82&lt;2800,ROUND(ROUND($N82+ROUND($M82*9%,2),2)*'umowa o pracę'!$E$8,2),IF(AND($L82+$M82&gt;=2800,$L82&lt;2800),ROUND((ROUND($N82+ROUND((2800-$L82)*9%,2),2))*'umowa o pracę'!$E$8,2),IF(AND($L82+$M82&gt;=2800,$L82&gt;=2800),ROUND(ROUND($N82/$L82*2800,2)*'umowa o pracę'!$E$8,2),0)))),0)),0))</f>
        <v>0</v>
      </c>
      <c r="T82" s="32">
        <f>IF('umowa o pracę'!$E$7=2020,IF(IF($K82=1,IF($M82=0,ROUND(IF($L82&gt;2600,ROUND($O82/$L82*2600,2),$O82)*'umowa o pracę'!$E$8,2),ROUND(IF($L82&gt;2600,ROUND($O82/$L82*2600,2),$O82)*'umowa o pracę'!$E$8,2)),0)&gt;$I82,$I82,IF($K82=1,IF($M82=0,ROUND(IF($L82&gt;2600,ROUND($O82/$L82*2600,2),$O82)*'umowa o pracę'!$E$8,2),ROUND(IF($L82&gt;2600,ROUND($O82/$L82*2600,2),$O82)*'umowa o pracę'!$E$8,2)),0)),IF('umowa o pracę'!$E$7=2021,IF(IF($K82=1,IF($M82=0,ROUND(IF($L82&gt;2800,ROUND($O82/$L82*2800,2),$O82)*'umowa o pracę'!$E$8,2),ROUND(IF($L82&gt;2800,ROUND($O82/$L82*2800,2),$O82)*'umowa o pracę'!$E$8,2)),0)&gt;$I82,$I82,IF($K82=1,IF($M82=0,ROUND(IF($L82&gt;2800,ROUND($O82/$L82*2800,2),$O82)*'umowa o pracę'!$E$8,2),ROUND(IF($L82&gt;2800,ROUND($O82/$L82*2800,2),$O82)*'umowa o pracę'!$E$8,2)),0)),0))</f>
        <v>0</v>
      </c>
      <c r="U82" s="51">
        <f>IF('umowa o pracę'!$E$7=2020,$Q82,IF('umowa o pracę'!$E$7=2021,$R82,0))</f>
        <v>0</v>
      </c>
      <c r="V82" s="53">
        <f t="shared" si="14"/>
        <v>1</v>
      </c>
      <c r="W82" s="54">
        <f>IF('umowa o pracę'!$E$6&lt;2,0,$L82)</f>
        <v>0</v>
      </c>
      <c r="X82" s="54">
        <f>IF('umowa o pracę'!$E$6&lt;2,0,$M82)</f>
        <v>0</v>
      </c>
      <c r="Y82" s="55">
        <f>IF('umowa o pracę'!$E$6&lt;2,0,$N82)</f>
        <v>0</v>
      </c>
      <c r="Z82" s="55">
        <f>IF('umowa o pracę'!$E$6&lt;2,0,$O82)</f>
        <v>0</v>
      </c>
      <c r="AA82" s="32">
        <f>IF('umowa o pracę'!$E$7=2020,ROUND(IF($W82&gt;=2600,2600*'umowa o pracę'!$E$8,$W82*'umowa o pracę'!$E$8),2),IF('umowa o pracę'!$E$7=2021,ROUND(IF($W82&gt;=2800,2800*'umowa o pracę'!$E$8,$W82*'umowa o pracę'!$E$8),2),0))</f>
        <v>0</v>
      </c>
      <c r="AB82" s="32">
        <f>IF(IF(IF(AND($V82=1,$I82&gt;0),ROUND(IF($W82+$X82&gt;=2600,2600*'umowa o pracę'!$E$8,($W82+$X82)*'umowa o pracę'!$E$8),2)+IF($X82=0,ROUND(IF($W82&gt;2600,ROUND($Z82/$W82*2600,2),$Z82)*'umowa o pracę'!$E$8,2),ROUND(IF($W82&gt;2600,ROUND($Z82/$W82*2600,2),$Z82)*'umowa o pracę'!$E$8,2)),ROUND(IF($W82+$X82&gt;=2600,2600*'umowa o pracę'!$E$8,($W82+$X82)*'umowa o pracę'!$E$8),2)-IF($X82=0,ROUND(ROUND(IF($W82&gt;2600,ROUND($Y82/$W82*2600,2),$Y82),2)*'umowa o pracę'!$E$8,2),IF($X82&gt;0,IF($W82+$X82&lt;2600,ROUND(ROUND($Y82+ROUND($X82*9%,2),2)*'umowa o pracę'!$E$8,2),IF(AND($W82+$X82&gt;=2600,$X82&lt;2600,$W82&lt;2600),ROUND((ROUND(((2600-$X82)/$W82)*$Y82,2)+ROUND($X82*9%,2))*'umowa o pracę'!$E$8,2),IF(AND($W82+$X82&gt;=2600,$X82&gt;=2600),ROUND((ROUND(2600*9%,2))*'umowa o pracę'!$E$8,2),IF(AND($W82+$X82&gt;=2600,$W82&gt;=2600,$X82&lt;2600),ROUND((ROUND($X82*9%,2)+ROUND(((2600-$X82)/$W82)*$Y82,2))*'umowa o pracę'!$E$8,2),0)))),0)))&gt;$J82,$J82,IF(AND($V82=1,$I82&gt;0),ROUND(IF($W82+$X82&gt;=2600,2600*'umowa o pracę'!$E$8,($W82+$X82)*'umowa o pracę'!$E$8),2)+IF($X82=0,ROUND(IF($W82&gt;2600,ROUND($Z82/$W82*2600,2),$Z82)*'umowa o pracę'!$E$8,2),ROUND(IF($W82&gt;2600,ROUND($Z82/$W82*2600,2),$Z82)*'umowa o pracę'!$E$8,2)),ROUND(IF($W82+$X82&gt;=2600,2600*'umowa o pracę'!$E$8,($W82+$X82)*'umowa o pracę'!$E$8),2)-IF($X82=0,ROUND(ROUND(IF($W82&gt;2600,ROUND($Y82/$W82*2600,2),$Y82),2)*'umowa o pracę'!$E$8,2),IF($X82&gt;0,IF($W82+$X82&lt;2600,ROUND(ROUND($Y82+ROUND($X82*9%,2),2)*'umowa o pracę'!$E$8,2),IF(AND($W82+$X82&gt;=2600,$X82&lt;2600,$W82&lt;2600),ROUND((ROUND(((2600-$X82)/$W82)*$Y82,2)+ROUND($X82*9%,2))*'umowa o pracę'!$E$8,2),IF(AND($W82+$X82&gt;=2600,$X82&gt;=2600),ROUND((ROUND(2600*9%,2))*'umowa o pracę'!$E$8,2),IF(AND($W82+$X82&gt;=2600,$W82&gt;=2600,$X82&lt;2600),ROUND((ROUND($X82*9%,2)+ROUND(((2600-$X82)/$W82)*$Y82,2))*'umowa o pracę'!$E$8,2),0)))),0))))&gt;$J82,$J82,IF(IF(AND($V82=1,$I82&gt;0),ROUND(IF($W82+$X82&gt;=2600,2600*'umowa o pracę'!$E$8,($W82+$X82)*'umowa o pracę'!$E$8),2)+IF($X82=0,ROUND(IF($W82&gt;2600,ROUND($Z82/$W82*2600,2),$Z82)*'umowa o pracę'!$E$8,2),ROUND(IF($W82&gt;2600,ROUND($Z82/$W82*2600,2),$Z82)*'umowa o pracę'!$E$8,2)),ROUND(IF($W82+$X82&gt;=2600,2600*'umowa o pracę'!$E$8,($W82+$X82)*'umowa o pracę'!$E$8),2)-IF($X82=0,ROUND(ROUND(IF($W82&gt;2600,ROUND($Y82/$W82*2600,2),$Y82),2)*'umowa o pracę'!$E$8,2),IF($X82&gt;0,IF($W82+$X82&lt;2600,ROUND(ROUND($Y82+ROUND($X82*9%,2),2)*'umowa o pracę'!$E$8,2),IF(AND($W82+$X82&gt;=2600,$X82&lt;2600,$W82&lt;2600),ROUND((ROUND(((2600-$X82)/$W82)*$Y82,2)+ROUND($X82*9%,2))*'umowa o pracę'!$E$8,2),IF(AND($W82+$X82&gt;=2600,$X82&gt;=2600),ROUND((ROUND(2600*9%,2))*'umowa o pracę'!$E$8,2),IF(AND($W82+$X82&gt;=2600,$W82&gt;=2600,$X82&lt;2600),ROUND((ROUND($X82*9%,2)+ROUND(((2600-$X82)/$W82)*$Y82,2))*'umowa o pracę'!$E$8,2),0)))),0)))&gt;$J82,$J82,IF(AND($V82=1,$I82&gt;0),ROUND(IF($W82+$X82&gt;=2600,2600*'umowa o pracę'!$E$8,($W82+$X82)*'umowa o pracę'!$E$8),2)+IF($X82=0,ROUND(IF($W82&gt;2600,ROUND($Z82/$W82*2600,2),$Z82)*'umowa o pracę'!$E$8,2),ROUND(IF($W82&gt;2600,ROUND($Z82/$W82*2600,2),$Z82)*'umowa o pracę'!$E$8,2)),ROUND(IF($W82+$X82&gt;=2600,2600*'umowa o pracę'!$E$8,($W82+$X82)*'umowa o pracę'!$E$8),2)-IF(AND($X82=0,I82&gt;0),ROUND(ROUND(IF($W82&gt;2600,ROUND($Y82/$W82*2600,2),$Y82),2)*'umowa o pracę'!$E$8,2),IF($X82&gt;0,IF($W82+$X82&lt;2600,ROUND(ROUND($Y82+ROUND($X82*9%,2),2)*'umowa o pracę'!$E$8,2),IF(AND($W82+$X82&gt;=2600,$X82&lt;2600,$W82&lt;2600),ROUND((ROUND(((2600-$X82)/$W82)*$Y82,2)+ROUND($X82*9%,2))*'umowa o pracę'!$E$8,2),IF(AND($W82+$X82&gt;=2600,$X82&gt;=2600),ROUND((ROUND(2600*9%,2))*'umowa o pracę'!$E$8,2),IF(AND($W82+$X82&gt;=2600,$W82&gt;=2600,$X82&lt;2600),ROUND((ROUND($X82*9%,2)+ROUND(((2600-$X82)/$W82)*$Y82,2))*'umowa o pracę'!$E$8,2),0)))),0)))))</f>
        <v>0</v>
      </c>
      <c r="AC82" s="32">
        <f>IF(IF(IF(AND($V82=1,$I82&gt;0),ROUND(IF($W82+$X82&gt;=2800,2800*'umowa o pracę'!$E$8,($W82+$X82)*'umowa o pracę'!$E$8),2)+IF($X82=0,ROUND(IF($W82&gt;2800,ROUND($Z82/$W82*2800,2),$Z82)*'umowa o pracę'!$E$8,2),ROUND(IF($W82&gt;2800,ROUND($Z82/$W82*2800,2),$Z82)*'umowa o pracę'!$E$8,2)),ROUND(IF($W82+$X82&gt;=2800,2800*'umowa o pracę'!$E$8,($W82+$X82)*'umowa o pracę'!$E$8),2)-IF($X82=0,ROUND(ROUND(IF($W82&gt;2800,ROUND($Y82/$W82*2800,2),$Y82),2)*'umowa o pracę'!$E$8,2),IF($X82&gt;0,IF($W82+$X82&lt;2800,ROUND(ROUND($Y82+ROUND($X82*9%,2),2)*'umowa o pracę'!$E$8,2),IF(AND($W82+$X82&gt;=2800,$X82&lt;2800,$W82&lt;2800),ROUND((ROUND(((2800-$X82)/$W82)*$Y82,2)+ROUND($X82*9%,2))*'umowa o pracę'!$E$8,2),IF(AND($W82+$X82&gt;=2800,$X82&gt;=2800),ROUND((ROUND(2800*9%,2))*'umowa o pracę'!$E$8,2),IF(AND($W82+$X82&gt;=2800,$W82&gt;=2800,$X82&lt;2800),ROUND((ROUND($X82*9%,2)+ROUND(((2800-$X82)/$W82)*$Y82,2))*'umowa o pracę'!$E$8,2),0)))),0)))&gt;$J82,$J82,IF(AND($V82=1,$I82&gt;0),ROUND(IF($W82+$X82&gt;=2800,2800*'umowa o pracę'!$E$8,($W82+$X82)*'umowa o pracę'!$E$8),2)+IF($X82=0,ROUND(IF($W82&gt;2800,ROUND($Z82/$W82*2800,2),$Z82)*'umowa o pracę'!$E$8,2),ROUND(IF($W82&gt;2800,ROUND($Z82/$W82*2800,2),$Z82)*'umowa o pracę'!$E$8,2)),ROUND(IF($W82+$X82&gt;=2800,2800*'umowa o pracę'!$E$8,($W82+$X82)*'umowa o pracę'!$E$8),2)-IF($X82=0,ROUND(ROUND(IF($W82&gt;2800,ROUND($Y82/$W82*2800,2),$Y82),2)*'umowa o pracę'!$E$8,2),IF($X82&gt;0,IF($W82+$X82&lt;2800,ROUND(ROUND($Y82+ROUND($X82*9%,2),2)*'umowa o pracę'!$E$8,2),IF(AND($W82+$X82&gt;=2800,$X82&lt;2800,$W82&lt;2800),ROUND((ROUND(((2800-$X82)/$W82)*$Y82,2)+ROUND($X82*9%,2))*'umowa o pracę'!$E$8,2),IF(AND($W82+$X82&gt;=2800,$X82&gt;=2800),ROUND((ROUND(2800*9%,2))*'umowa o pracę'!$E$8,2),IF(AND($W82+$X82&gt;=2800,$W82&gt;=2800,$X82&lt;2800),ROUND((ROUND($X82*9%,2)+ROUND(((2800-$X82)/$W82)*$Y82,2))*'umowa o pracę'!$E$8,2),0)))),0))))&gt;$J82,$J82,IF(IF(AND($V82=1,$I82&gt;0),ROUND(IF($W82+$X82&gt;=2800,2800*'umowa o pracę'!$E$8,($W82+$X82)*'umowa o pracę'!$E$8),2)+IF($X82=0,ROUND(IF($W82&gt;2800,ROUND($Z82/$W82*2800,2),$Z82)*'umowa o pracę'!$E$8,2),ROUND(IF($W82&gt;2800,ROUND($Z82/$W82*2800,2),$Z82)*'umowa o pracę'!$E$8,2)),ROUND(IF($W82+$X82&gt;=2800,2800*'umowa o pracę'!$E$8,($W82+$X82)*'umowa o pracę'!$E$8),2)-IF($X82=0,ROUND(ROUND(IF($W82&gt;2800,ROUND($Y82/$W82*2800,2),$Y82),2)*'umowa o pracę'!$E$8,2),IF($X82&gt;0,IF($W82+$X82&lt;2800,ROUND(ROUND($Y82+ROUND($X82*9%,2),2)*'umowa o pracę'!$E$8,2),IF(AND($W82+$X82&gt;=2800,$X82&lt;2800,$W82&lt;2800),ROUND((ROUND(((2800-$X82)/$W82)*$Y82,2)+ROUND($X82*9%,2))*'umowa o pracę'!$E$8,2),IF(AND($W82+$X82&gt;=2800,$X82&gt;=2800),ROUND((ROUND(2800*9%,2))*'umowa o pracę'!$E$8,2),IF(AND($W82+$X82&gt;=2800,$W82&gt;=2800,$X82&lt;2800),ROUND((ROUND($X82*9%,2)+ROUND(((2800-$X82)/$W82)*$Y82,2))*'umowa o pracę'!$E$8,2),0)))),0)))&gt;$J82,$J82,IF(AND($V82=1,$I82&gt;0),ROUND(IF($W82+$X82&gt;=2800,2800*'umowa o pracę'!$E$8,($W82+$X82)*'umowa o pracę'!$E$8),2)+IF($X82=0,ROUND(IF($W82&gt;2800,ROUND($Z82/$W82*2800,2),$Z82)*'umowa o pracę'!$E$8,2),ROUND(IF($W82&gt;2800,ROUND($Z82/$W82*2800,2),$Z82)*'umowa o pracę'!$E$8,2)),ROUND(IF($W82+$X82&gt;=2800,2800*'umowa o pracę'!$E$8,($W82+$X82)*'umowa o pracę'!$E$8),2)-IF(AND($X82=0,I82&gt;0),ROUND(ROUND(IF($W82&gt;2800,ROUND($Y82/$W82*2800,2),$Y82),2)*'umowa o pracę'!$E$8,2),IF($X82&gt;0,IF($W82+$X82&lt;2800,ROUND(ROUND($Y82+ROUND($X82*9%,2),2)*'umowa o pracę'!$E$8,2),IF(AND($W82+$X82&gt;=2800,$X82&lt;2800,$W82&lt;2800),ROUND((ROUND(((2800-$X82)/$W82)*$Y82,2)+ROUND($X82*9%,2))*'umowa o pracę'!$E$8,2),IF(AND($W82+$X82&gt;=2800,$X82&gt;=2800),ROUND((ROUND(2800*9%,2))*'umowa o pracę'!$E$8,2),IF(AND($W82+$X82&gt;=2800,$W82&gt;=2800,$X82&lt;2800),ROUND((ROUND($X82*9%,2)+ROUND(((2800-$X82)/$W82)*$Y82,2))*'umowa o pracę'!$E$8,2),0)))),0)))))</f>
        <v>0</v>
      </c>
      <c r="AD82" s="32">
        <f>IF('umowa o pracę'!$E$7=2020,IF(IF($V82=1,IF($X82=0,ROUND(IF($W82&gt;2600,ROUND($Y82/$W82*2600,2),$Y82)*'umowa o pracę'!$E$8,2),IF($W82+$X82&lt;2600,ROUND(ROUND($Y82+ROUND($X82*9%,2),2)*'umowa o pracę'!$E$8,2),IF(AND($W82+$X82&gt;=2600,$W82&lt;2600),ROUND((ROUND($Y82+ROUND((2600-$W82)*9%,2),2))*'umowa o pracę'!$E$8,2),IF(AND($W82+$X82&gt;=2600,$W82&gt;=2600),ROUND(ROUND($Y82/$W82*2600,2)*'umowa o pracę'!$E$8,2),0)))),0)&gt;$H82,$H82,IF($V82=1,IF($X82=0,ROUND(IF($W82&gt;2600,ROUND($Y82/$W82*2600,2),$Y82)*'umowa o pracę'!$E$8,2),IF($W82+$X82&lt;2600,ROUND(ROUND($Y82+ROUND($X82*9%,2),2)*'umowa o pracę'!$E$8,2),IF(AND($W82+$X82&gt;=2600,$W82&lt;2600),ROUND((ROUND($Y82+ROUND((2600-$W82)*9%,2),2))*'umowa o pracę'!$E$8,2),IF(AND($W82+$X82&gt;=2600,$W82&gt;=2600),ROUND(ROUND($Y82/$W82*2600,2)*'umowa o pracę'!$E$8,2),0)))),0)),IF('umowa o pracę'!$E$7=2021,IF(IF($V82=1,IF($X82=0,ROUND(IF($W82&gt;2800,ROUND($Y82/$W82*2800,2),$Y82)*'umowa o pracę'!$E$8,2),IF($W82+$X82&lt;2800,ROUND(ROUND($Y82+ROUND($X82*9%,2),2)*'umowa o pracę'!$E$8,2),IF(AND($W82+$X82&gt;=2800,$W82&lt;2800),ROUND((ROUND($Y82+ROUND((2800-$W82)*9%,2),2))*'umowa o pracę'!$E$8,2),IF(AND($W82+$X82&gt;=2800,$W82&gt;=2800),ROUND(ROUND($Y82/$W82*2800,2)*'umowa o pracę'!$E$8,2),0)))),0)&gt;$H82,$H82,IF($V82=1,IF($X82=0,ROUND(IF($W82&gt;2800,ROUND($Y82/$W82*2800,2),$Y82)*'umowa o pracę'!$E$8,2),IF($W82+$X82&lt;2800,ROUND(ROUND($Y82+ROUND($X82*9%,2),2)*'umowa o pracę'!$E$8,2),IF(AND($W82+$X82&gt;=2800,$W82&lt;2800),ROUND((ROUND($Y82+ROUND((2800-$W82)*9%,2),2))*'umowa o pracę'!$E$8,2),IF(AND($W82+$X82&gt;=2800,$W82&gt;=2800),ROUND(ROUND($Y82/$W82*2800,2)*'umowa o pracę'!$E$8,2),0)))),0)),0))</f>
        <v>0</v>
      </c>
      <c r="AE82" s="32">
        <f>IF('umowa o pracę'!$E$7=2020,IF(IF($V82=1,IF($X82=0,ROUND(IF($W82&gt;2600,ROUND($Z82/$W82*2600,2),$Z82)*'umowa o pracę'!$E$8,2),ROUND(IF($W82&gt;2600,ROUND($Z82/$W82*2600,2),$Z82)*'umowa o pracę'!$E$8,2)),0)&gt;$I82,$I82,IF($V82=1,IF($X82=0,ROUND(IF($W82&gt;2600,ROUND($Z82/$W82*2600,2),$Z82)*'umowa o pracę'!$E$8,2),ROUND(IF($W82&gt;2600,ROUND($Z82/$W82*2600,2),$Z82)*'umowa o pracę'!$E$8,2)),0)),IF('umowa o pracę'!$E$7=2021,IF(IF($V82=1,IF($X82=0,ROUND(IF($W82&gt;2800,ROUND($Z82/$W82*2800,2),$Z82)*'umowa o pracę'!$E$8,2),ROUND(IF($W82&gt;2800,ROUND($Z82/$W82*2800,2),$Z82)*'umowa o pracę'!$E$8,2)),0)&gt;$I82,$I82,IF($V82=1,IF($X82=0,ROUND(IF($W82&gt;2800,ROUND($Z82/$W82*2800,2),$Z82)*'umowa o pracę'!$E$8,2),ROUND(IF($W82&gt;2800,ROUND($Z82/$W82*2800,2),$Z82)*'umowa o pracę'!$E$8,2)),0)),0))</f>
        <v>0</v>
      </c>
      <c r="AF82" s="56">
        <f>IF('umowa o pracę'!$E$7=2020,$AB82,IF('umowa o pracę'!$E$7=2021,$AC82,0))</f>
        <v>0</v>
      </c>
      <c r="AG82" s="53">
        <f t="shared" si="15"/>
        <v>1</v>
      </c>
      <c r="AH82" s="39">
        <f>IF('umowa o pracę'!$E$6&lt;3,0,$L82)</f>
        <v>0</v>
      </c>
      <c r="AI82" s="39">
        <f>IF('umowa o pracę'!$E$6&lt;3,0,$M82)</f>
        <v>0</v>
      </c>
      <c r="AJ82" s="55">
        <f>IF('umowa o pracę'!$E$6&lt;3,0,$N82)</f>
        <v>0</v>
      </c>
      <c r="AK82" s="55">
        <f>IF('umowa o pracę'!$E$6&lt;3,0,$O82)</f>
        <v>0</v>
      </c>
      <c r="AL82" s="32">
        <f>IF('umowa o pracę'!$E$7=2020,ROUND(IF($AH82&gt;=2600,2600*'umowa o pracę'!$E$8,$AH82*'umowa o pracę'!$E$8),2),IF('umowa o pracę'!$E$7=2021,ROUND(IF($AH82&gt;=2800,2800*'umowa o pracę'!$E$8,$AH82*'umowa o pracę'!$E$8),2),0))</f>
        <v>0</v>
      </c>
      <c r="AM82" s="32">
        <f>IF(IF(IF(AND($AG82=1,$I82&gt;0),ROUND(IF($AH82+$AI82&gt;=2600,2600*'umowa o pracę'!$E$8,($AH82+$AI82)*'umowa o pracę'!$E$8),2)+IF($AI82=0,ROUND(IF($AH82&gt;2600,ROUND($AK82/$AH82*2600,2),$AK82)*'umowa o pracę'!$E$8,2),ROUND(IF($AH82&gt;2600,ROUND($AK82/$AH82*2600,2),$AK82)*'umowa o pracę'!$E$8,2)),ROUND(IF($AH82+$AI82&gt;=2600,2600*'umowa o pracę'!$E$8,($AH82+$AI82)*'umowa o pracę'!$E$8),2)-IF($AI82=0,ROUND(ROUND(IF($AH82&gt;2600,ROUND($AJ82/$AH82*2600,2),$AJ82),2)*'umowa o pracę'!$E$8,2),IF($AI82&gt;0,IF($AH82+$AI82&lt;2600,ROUND(ROUND($AJ82+ROUND($AI82*9%,2),2)*'umowa o pracę'!$E$8,2),IF(AND($AH82+$AI82&gt;=2600,$AI82&lt;2600,$AH82&lt;2600),ROUND((ROUND(((2600-$AI82)/$AH82)*$AJ82,2)+ROUND($AI82*9%,2))*'umowa o pracę'!$E$8,2),IF(AND($AH82+$AI82&gt;=2600,$AI82&gt;=2600),ROUND((ROUND(2600*9%,2))*'umowa o pracę'!$E$8,2),IF(AND($AH82+$AI82&gt;=2600,$AH82&gt;=2600,$AI82&lt;2600),ROUND((ROUND($AI82*9%,2)+ROUND(((2600-$AI82)/$AH82)*$AJ82,2))*'umowa o pracę'!$E$8,2),0)))),0)))&gt;$J82,$J82,IF(AND($AG82=1,$I82&gt;0),ROUND(IF($AH82+$AI82&gt;=2600,2600*'umowa o pracę'!$E$8,($AH82+$AI82)*'umowa o pracę'!$E$8),2)+IF($AI82=0,ROUND(IF($AH82&gt;2600,ROUND($AK82/$AH82*2600,2),$AK82)*'umowa o pracę'!$E$8,2),ROUND(IF($AH82&gt;2600,ROUND($AK82/$AH82*2600,2),$AK82)*'umowa o pracę'!$E$8,2)),ROUND(IF($AH82+$AI82&gt;=2600,2600*'umowa o pracę'!$E$8,($AH82+$AI82)*'umowa o pracę'!$E$8),2)-IF($AI82=0,ROUND(ROUND(IF($AH82&gt;2600,ROUND($AJ82/$AH82*2600,2),$AJ82),2)*'umowa o pracę'!$E$8,2),IF($AI82&gt;0,IF($AH82+$AI82&lt;2600,ROUND(ROUND($AJ82+ROUND($AI82*9%,2),2)*'umowa o pracę'!$E$8,2),IF(AND($AH82+$AI82&gt;=2600,$AI82&lt;2600,$AH82&lt;2600),ROUND((ROUND(((2600-$AI82)/$AH82)*$AJ82,2)+ROUND($AI82*9%,2))*'umowa o pracę'!$E$8,2),IF(AND($AH82+$AI82&gt;=2600,$AI82&gt;=2600),ROUND((ROUND(2600*9%,2))*'umowa o pracę'!$E$8,2),IF(AND($AH82+$AI82&gt;=2600,$AH82&gt;=2600,$AI82&lt;2600),ROUND((ROUND($AI82*9%,2)+ROUND(((2600-$AI82)/$AH82)*$AJ82,2))*'umowa o pracę'!$E$8,2),0)))),0))))&gt;$J82,$J82,IF(IF(AND($AG82=1,$I82&gt;0),ROUND(IF($AH82+$AI82&gt;=2600,2600*'umowa o pracę'!$E$8,($AH82+$AI82)*'umowa o pracę'!$E$8),2)+IF($AI82=0,ROUND(IF($AH82&gt;2600,ROUND($AK82/$AH82*2600,2),$AK82)*'umowa o pracę'!$E$8,2),ROUND(IF($AH82&gt;2600,ROUND($AK82/$AH82*2600,2),$AK82)*'umowa o pracę'!$E$8,2)),ROUND(IF($AH82+$AI82&gt;=2600,2600*'umowa o pracę'!$E$8,($AH82+$AI82)*'umowa o pracę'!$E$8),2)-IF($AI82=0,ROUND(ROUND(IF($AH82&gt;2600,ROUND($AJ82/$AH82*2600,2),$AJ82),2)*'umowa o pracę'!$E$8,2),IF($AI82&gt;0,IF($AH82+$AI82&lt;2600,ROUND(ROUND($AJ82+ROUND($AI82*9%,2),2)*'umowa o pracę'!$E$8,2),IF(AND($AH82+$AI82&gt;=2600,$AI82&lt;2600,$AH82&lt;2600),ROUND((ROUND(((2600-$AI82)/$AH82)*$AJ82,2)+ROUND($AI82*9%,2))*'umowa o pracę'!$E$8,2),IF(AND($AH82+$AI82&gt;=2600,$AI82&gt;=2600),ROUND((ROUND(2600*9%,2))*'umowa o pracę'!$E$8,2),IF(AND($AH82+$AI82&gt;=2600,$AH82&gt;=2600,$AI82&lt;2600),ROUND((ROUND($AI82*9%,2)+ROUND(((2600-$AI82)/$AH82)*$AJ82,2))*'umowa o pracę'!$E$8,2),0)))),0)))&gt;$J82,$J82,IF(AND($AG82=1,$I82&gt;0),ROUND(IF($AH82+$AI82&gt;=2600,2600*'umowa o pracę'!$E$8,($AH82+$AI82)*'umowa o pracę'!$E$8),2)+IF($AI82=0,ROUND(IF($AH82&gt;2600,ROUND($AK82/$AH82*2600,2),$AK82)*'umowa o pracę'!$E$8,2),ROUND(IF($AH82&gt;2600,ROUND($AK82/$AH82*2600,2),$AK82)*'umowa o pracę'!$E$8,2)),ROUND(IF($AH82+$AI82&gt;=2600,2600*'umowa o pracę'!$E$8,($AH82+$AI82)*'umowa o pracę'!$E$8),2)-IF(AND($AI82=0,I82&gt;0),ROUND(ROUND(IF($AH82&gt;2600,ROUND($AJ82/$AH82*2600,2),$AJ82),2)*'umowa o pracę'!$E$8,2),IF($AI82&gt;0,IF($AH82+$AI82&lt;2600,ROUND(ROUND($AJ82+ROUND($AI82*9%,2),2)*'umowa o pracę'!$E$8,2),IF(AND($AH82+$AI82&gt;=2600,$AI82&lt;2600,$AH82&lt;2600),ROUND((ROUND(((2600-$AI82)/$AH82)*$AJ82,2)+ROUND($AI82*9%,2))*'umowa o pracę'!$E$8,2),IF(AND($AH82+$AI82&gt;=2600,$AI82&gt;=2600),ROUND((ROUND(2600*9%,2))*'umowa o pracę'!$E$8,2),IF(AND($AH82+$AI82&gt;=2600,$AH82&gt;=2600,$AI82&lt;2600),ROUND((ROUND($AI82*9%,2)+ROUND(((2600-$AI82)/$AH82)*$AJ82,2))*'umowa o pracę'!$E$8,2),0)))),0)))))</f>
        <v>0</v>
      </c>
      <c r="AN82" s="32">
        <f>IF(IF(IF(AND($AG82=1,$I82&gt;0),ROUND(IF($AH82+$AI82&gt;=2800,2800*'umowa o pracę'!$E$8,($AH82+$AI82)*'umowa o pracę'!$E$8),2)+IF($AI82=0,ROUND(IF($AH82&gt;2800,ROUND($AK82/$AH82*2800,2),$AK82)*'umowa o pracę'!$E$8,2),ROUND(IF($AH82&gt;2800,ROUND($AK82/$AH82*2800,2),$AK82)*'umowa o pracę'!$E$8,2)),ROUND(IF($AH82+$AI82&gt;=2800,2800*'umowa o pracę'!$E$8,($AH82+$AI82)*'umowa o pracę'!$E$8),2)-IF($AI82=0,ROUND(ROUND(IF($AH82&gt;2800,ROUND($AJ82/$AH82*2800,2),$AJ82),2)*'umowa o pracę'!$E$8,2),IF($AI82&gt;0,IF($AH82+$AI82&lt;2800,ROUND(ROUND($AJ82+ROUND($AI82*9%,2),2)*'umowa o pracę'!$E$8,2),IF(AND($AH82+$AI82&gt;=2800,$AI82&lt;2800,$AH82&lt;2800),ROUND((ROUND(((2800-$AI82)/$AH82)*$AJ82,2)+ROUND($AI82*9%,2))*'umowa o pracę'!$E$8,2),IF(AND($AH82+$AI82&gt;=2800,$AI82&gt;=2800),ROUND((ROUND(2800*9%,2))*'umowa o pracę'!$E$8,2),IF(AND($AH82+$AI82&gt;=2800,$AH82&gt;=2800,$AI82&lt;2800),ROUND((ROUND($AI82*9%,2)+ROUND(((2800-$AI82)/$AH82)*$AJ82,2))*'umowa o pracę'!$E$8,2),0)))),0)))&gt;$J82,$J82,IF(AND($AG82=1,$I82&gt;0),ROUND(IF($AH82+$AI82&gt;=2800,2800*'umowa o pracę'!$E$8,($AH82+$AI82)*'umowa o pracę'!$E$8),2)+IF($AI82=0,ROUND(IF($AH82&gt;2800,ROUND($AK82/$AH82*2800,2),$AK82)*'umowa o pracę'!$E$8,2),ROUND(IF($AH82&gt;2800,ROUND($AK82/$AH82*2800,2),$AK82)*'umowa o pracę'!$E$8,2)),ROUND(IF($AH82+$AI82&gt;=2800,2800*'umowa o pracę'!$E$8,($AH82+$AI82)*'umowa o pracę'!$E$8),2)-IF($AI82=0,ROUND(ROUND(IF($AH82&gt;2800,ROUND($AJ82/$AH82*2800,2),$AJ82),2)*'umowa o pracę'!$E$8,2),IF($AI82&gt;0,IF($AH82+$AI82&lt;2800,ROUND(ROUND($AJ82+ROUND($AI82*9%,2),2)*'umowa o pracę'!$E$8,2),IF(AND($AH82+$AI82&gt;=2800,$AI82&lt;2800,$AH82&lt;2800),ROUND((ROUND(((2800-$AI82)/$AH82)*$AJ82,2)+ROUND($AI82*9%,2))*'umowa o pracę'!$E$8,2),IF(AND($AH82+$AI82&gt;=2800,$AI82&gt;=2800),ROUND((ROUND(2800*9%,2))*'umowa o pracę'!$E$8,2),IF(AND($AH82+$AI82&gt;=2800,$AH82&gt;=2800,$AI82&lt;2800),ROUND((ROUND($AI82*9%,2)+ROUND(((2800-$AI82)/$AH82)*$AJ82,2))*'umowa o pracę'!$E$8,2),0)))),0))))&gt;$J82,$J82,IF(IF(AND($AG82=1,$I82&gt;0),ROUND(IF($AH82+$AI82&gt;=2800,2800*'umowa o pracę'!$E$8,($AH82+$AI82)*'umowa o pracę'!$E$8),2)+IF($AI82=0,ROUND(IF($AH82&gt;2800,ROUND($AK82/$AH82*2800,2),$AK82)*'umowa o pracę'!$E$8,2),ROUND(IF($AH82&gt;2800,ROUND($AK82/$AH82*2800,2),$AK82)*'umowa o pracę'!$E$8,2)),ROUND(IF($AH82+$AI82&gt;=2800,2800*'umowa o pracę'!$E$8,($AH82+$AI82)*'umowa o pracę'!$E$8),2)-IF($AI82=0,ROUND(ROUND(IF($AH82&gt;2800,ROUND($AJ82/$AH82*2800,2),$AJ82),2)*'umowa o pracę'!$E$8,2),IF($AI82&gt;0,IF($AH82+$AI82&lt;2800,ROUND(ROUND($AJ82+ROUND($AI82*9%,2),2)*'umowa o pracę'!$E$8,2),IF(AND($AH82+$AI82&gt;=2800,$AI82&lt;2800,$AH82&lt;2800),ROUND((ROUND(((2800-$AI82)/$AH82)*$AJ82,2)+ROUND($AI82*9%,2))*'umowa o pracę'!$E$8,2),IF(AND($AH82+$AI82&gt;=2800,$AI82&gt;=2800),ROUND((ROUND(2800*9%,2))*'umowa o pracę'!$E$8,2),IF(AND($AH82+$AI82&gt;=2800,$AH82&gt;=2800,$AI82&lt;2800),ROUND((ROUND($AI82*9%,2)+ROUND(((2800-$AI82)/$AH82)*$AJ82,2))*'umowa o pracę'!$E$8,2),0)))),0)))&gt;$J82,$J82,IF(AND($AG82=1,$I82&gt;0),ROUND(IF($AH82+$AI82&gt;=2800,2800*'umowa o pracę'!$E$8,($AH82+$AI82)*'umowa o pracę'!$E$8),2)+IF($AI82=0,ROUND(IF($AH82&gt;2800,ROUND($AK82/$AH82*2800,2),$AK82)*'umowa o pracę'!$E$8,2),ROUND(IF($AH82&gt;2800,ROUND($AK82/$AH82*2800,2),$AK82)*'umowa o pracę'!$E$8,2)),ROUND(IF($AH82+$AI82&gt;=2800,2800*'umowa o pracę'!$E$8,($AH82+$AI82)*'umowa o pracę'!$E$8),2)-IF(AND($AI82=0,I82&gt;0),ROUND(ROUND(IF($AH82&gt;2800,ROUND($AJ82/$AH82*2800,2),$AJ82),2)*'umowa o pracę'!$E$8,2),IF($AI82&gt;0,IF($AH82+$AI82&lt;2800,ROUND(ROUND($AJ82+ROUND($AI82*9%,2),2)*'umowa o pracę'!$E$8,2),IF(AND($AH82+$AI82&gt;=2800,$AI82&lt;2800,$AH82&lt;2800),ROUND((ROUND(((2800-$AI82)/$AH82)*$AJ82,2)+ROUND($AI82*9%,2))*'umowa o pracę'!$E$8,2),IF(AND($AH82+$AI82&gt;=2800,$AI82&gt;=2800),ROUND((ROUND(2800*9%,2))*'umowa o pracę'!$E$8,2),IF(AND($AH82+$AI82&gt;=2800,$AH82&gt;=2800,$AI82&lt;2800),ROUND((ROUND($AI82*9%,2)+ROUND(((2800-$AI82)/$AH82)*$AJ82,2))*'umowa o pracę'!$E$8,2),0)))),0)))))</f>
        <v>0</v>
      </c>
      <c r="AO82" s="32">
        <f>IF('umowa o pracę'!$E$7=2020,IF(IF($AG82=1,IF($AI82=0,ROUND(IF($AH82&gt;2600,ROUND($AJ82/$AH82*2600,2),$AJ82)*'umowa o pracę'!$E$8,2),IF($AH82+$AI82&lt;2600,ROUND(ROUND($AJ82+ROUND($AI82*9%,2),2)*'umowa o pracę'!$E$8,2),IF(AND($AH82+$AI82&gt;=2600,$AH82&lt;2600),ROUND((ROUND($AJ82+ROUND((2600-$AH82)*9%,2),2))*'umowa o pracę'!$E$8,2),IF(AND($AH82+$AI82&gt;=2600,$AH82&gt;=2600),ROUND(ROUND($AJ82/$AH82*2600,2)*'umowa o pracę'!$E$8,2),0)))),0)&gt;$H82,$H82,IF($AG82=1,IF($AI82=0,ROUND(IF($AH82&gt;2600,ROUND($AJ82/$AH82*2600,2),$AJ82)*'umowa o pracę'!$E$8,2),IF($AH82+$AI82&lt;2600,ROUND(ROUND($AJ82+ROUND($AI82*9%,2),2)*'umowa o pracę'!$E$8,2),IF(AND($AH82+$AI82&gt;=2600,$AH82&lt;2600),ROUND((ROUND($AJ82+ROUND((2600-$AH82)*9%,2),2))*'umowa o pracę'!$E$8,2),IF(AND($AH82+$AI82&gt;=2600,$AH82&gt;=2600),ROUND(ROUND($AJ82/$AH82*2600,2)*'umowa o pracę'!$E$8,2),0)))),0)),IF('umowa o pracę'!$E$7=2021,IF(IF($AG82=1,IF($AI82=0,ROUND(IF($AH82&gt;2800,ROUND($AJ82/$AH82*2800,2),$AJ82)*'umowa o pracę'!$E$8,2),IF($AH82+$AI82&lt;2800,ROUND(ROUND($AJ82+ROUND($AI82*9%,2),2)*'umowa o pracę'!$E$8,2),IF(AND($AH82+$AI82&gt;=2800,$AH82&lt;2800),ROUND((ROUND($AJ82+ROUND((2800-$AH82)*9%,2),2))*'umowa o pracę'!$E$8,2),IF(AND($AH82+$AI82&gt;=2800,$AH82&gt;=2800),ROUND(ROUND($AJ82/$AH82*2800,2)*'umowa o pracę'!$E$8,2),0)))),0)&gt;$H82,$H82,IF($AG82=1,IF($AI82=0,ROUND(IF($AH82&gt;2800,ROUND($AJ82/$AH82*2800,2),$AJ82)*'umowa o pracę'!$E$8,2),IF($AH82+$AI82&lt;2800,ROUND(ROUND($AJ82+ROUND($AI82*9%,2),2)*'umowa o pracę'!$E$8,2),IF(AND($AH82+$AI82&gt;=2800,$AH82&lt;2800),ROUND((ROUND($AJ82+ROUND((2800-$AH82)*9%,2),2))*'umowa o pracę'!$E$8,2),IF(AND($AH82+$AI82&gt;=2800,$AH82&gt;=2800),ROUND(ROUND($AJ82/$AH82*2800,2)*'umowa o pracę'!$E$8,2),0)))),0)),0))</f>
        <v>0</v>
      </c>
      <c r="AP82" s="32">
        <f>IF('umowa o pracę'!$E$7=2020,IF(IF($AG82=1,IF($AI82=0,ROUND(IF($AH82&gt;2600,ROUND($AK82/$AH82*2600,2),$AK82)*'umowa o pracę'!$E$8,2),ROUND(IF($AH82&gt;2600,ROUND($AK82/$AH82*2600,2),$AK82)*'umowa o pracę'!$E$8,2)),0)&gt;$I82,$I82,IF($AG82=1,IF($AI82=0,ROUND(IF($AH82&gt;2600,ROUND($AK82/$AH82*2600,2),$AK82)*'umowa o pracę'!$E$8,2),ROUND(IF($AH82&gt;2600,ROUND($AK82/$AH82*2600,2),$AK82)*'umowa o pracę'!$E$8,2)),0)),IF('umowa o pracę'!$E$7=2021,IF(IF($AG82=1,IF($AI82=0,ROUND(IF($AH82&gt;2800,ROUND($AK82/$AH82*2800,2),$AK82)*'umowa o pracę'!$E$8,2),ROUND(IF($AH82&gt;2800,ROUND($AK82/$AH82*2800,2),$AK82)*'umowa o pracę'!$E$8,2)),0)&gt;$I82,$I82,IF($AG82=1,IF($AI82=0,ROUND(IF($AH82&gt;2800,ROUND($AK82/$AH82*2800,2),$AK82)*'umowa o pracę'!$E$8,2),ROUND(IF($AH82&gt;2800,ROUND($AK82/$AH82*2800,2),$AK82)*'umowa o pracę'!$E$8,2)),0)),0))</f>
        <v>0</v>
      </c>
      <c r="AQ82" s="56">
        <f>IF('umowa o pracę'!$E$7=2020,$AM82,IF('umowa o pracę'!$E$7=2021,$AN82,0))</f>
        <v>0</v>
      </c>
      <c r="AR82" s="33">
        <f>IF('umowa o pracę'!$E$7=0,0,U82+AF82+AQ82)</f>
        <v>0</v>
      </c>
      <c r="AS82" s="19"/>
      <c r="AT82" s="19"/>
      <c r="AU82" s="19"/>
      <c r="AV82" s="19"/>
      <c r="AW82" s="19"/>
      <c r="AX82" s="19">
        <f t="shared" si="13"/>
        <v>10</v>
      </c>
      <c r="AY82" s="19"/>
      <c r="AZ82" s="234">
        <f t="shared" si="16"/>
        <v>0</v>
      </c>
      <c r="BA82" s="234">
        <f t="shared" si="17"/>
        <v>0</v>
      </c>
      <c r="BB82" s="234">
        <f t="shared" si="18"/>
        <v>0</v>
      </c>
      <c r="BC82" s="234">
        <f t="shared" si="19"/>
        <v>0</v>
      </c>
      <c r="BD82" s="234">
        <f t="shared" si="20"/>
        <v>0</v>
      </c>
      <c r="BE82" s="234">
        <f t="shared" si="21"/>
        <v>0</v>
      </c>
      <c r="BF82" s="234">
        <f t="shared" si="22"/>
        <v>0</v>
      </c>
      <c r="BG82" s="234">
        <f t="shared" si="23"/>
        <v>0</v>
      </c>
      <c r="BH82" s="234">
        <f t="shared" si="24"/>
        <v>0</v>
      </c>
      <c r="BI82" s="238">
        <f t="shared" si="25"/>
        <v>0</v>
      </c>
      <c r="BJ82" s="236"/>
      <c r="BK82" s="236"/>
      <c r="BL82" s="237"/>
    </row>
    <row r="83" spans="1:64" ht="15.75" customHeight="1" x14ac:dyDescent="0.25">
      <c r="A83" s="129">
        <v>72</v>
      </c>
      <c r="B83" s="57"/>
      <c r="C83" s="57"/>
      <c r="D83" s="36"/>
      <c r="E83" s="36"/>
      <c r="F83" s="242"/>
      <c r="G83" s="37">
        <v>1</v>
      </c>
      <c r="H83" s="58">
        <v>0</v>
      </c>
      <c r="I83" s="59">
        <v>0</v>
      </c>
      <c r="J83" s="60">
        <v>0</v>
      </c>
      <c r="K83" s="52">
        <v>1</v>
      </c>
      <c r="L83" s="39">
        <v>0</v>
      </c>
      <c r="M83" s="39">
        <v>0</v>
      </c>
      <c r="N83" s="39">
        <v>0</v>
      </c>
      <c r="O83" s="39">
        <v>0</v>
      </c>
      <c r="P83" s="35">
        <f>IF('umowa o pracę'!$E$7=2020,ROUND(IF($L83&gt;=2600,2600*'umowa o pracę'!$E$8,$L83*'umowa o pracę'!$E$8),2),IF('umowa o pracę'!$E$7=2021,ROUND(IF($L83&gt;=2800,2800*'umowa o pracę'!$E$8,$L83*'umowa o pracę'!$E$8),2),0))</f>
        <v>0</v>
      </c>
      <c r="Q83" s="252">
        <f>IF(IF(IF(AND($K83=1,$I83&gt;0),ROUND(IF($L83+$M83&gt;=2600,2600*'umowa o pracę'!$E$8,($L83+$M83)*'umowa o pracę'!$E$8),2)+IF($M83=0,ROUND(IF($L83&gt;2600,ROUND($O83/$L83*2600,2),$O83)*'umowa o pracę'!$E$8,2),ROUND(IF($L83&gt;2600,ROUND($O83/$L83*2600,2),$O83)*'umowa o pracę'!$E$8,2)),ROUND(IF($L83+$M83&gt;=2600,2600*'umowa o pracę'!$E$8,($L83+$M83)*'umowa o pracę'!$E$8),2)-IF($M83=0,ROUND(ROUND(IF($L83&gt;2600,ROUND($N83/$L83*2600,2),$N83),2)*'umowa o pracę'!$E$8,2),IF($M83&gt;0,IF($L83+$M83&lt;2600,ROUND(ROUND($N83+ROUND($M83*9%,2),2)*'umowa o pracę'!$E$8,2),IF(AND($L83+$M83&gt;=2600,$M83&lt;2600,$L83&lt;2600),ROUND((ROUND(((2600-$M83)/$L83)*$N83,2)+ROUND($M83*9%,2))*'umowa o pracę'!$E$8,2),IF(AND($L83+$M83&gt;=2600,$M83&gt;=2600),ROUND((ROUND(2600*9%,2))*'umowa o pracę'!$E$8,2),IF(AND($L83+$M83&gt;=2600,$L83&gt;=2600,$M83&lt;2600),ROUND((ROUND($M83*9%,2)+ROUND(((2600-$M83)/$L83)*$N83,2))*'umowa o pracę'!$E$8,2),0)))),0)))&gt;$J83,$J83,IF(AND($K83=1,$I83&gt;0),ROUND(IF($L83+$M83&gt;=2600,2600*'umowa o pracę'!$E$8,($L83+$M83)*'umowa o pracę'!$E$8),2)+IF($M83=0,ROUND(IF($L83&gt;2600,ROUND($O83/$L83*2600,2),$O83)*'umowa o pracę'!$E$8,2),ROUND(IF($L83&gt;2600,ROUND($O83/$L83*2600,2),$O83)*'umowa o pracę'!$E$8,2)),ROUND(IF($L83+$M83&gt;=2600,2600*'umowa o pracę'!$E$8,($L83+$M83)*'umowa o pracę'!$E$8),2)-IF($M83=0,ROUND(ROUND(IF($L83&gt;2600,ROUND($N83/$L83*2600,2),$N83),2)*'umowa o pracę'!$E$8,2),IF($M83&gt;0,IF($L83+$M83&lt;2600,ROUND(ROUND($N83+ROUND($M83*9%,2),2)*'umowa o pracę'!$E$8,2),IF(AND($L83+$M83&gt;=2600,$M83&lt;2600,$L83&lt;2600),ROUND((ROUND(((2600-$M83)/$L83)*$N83,2)+ROUND($M83*9%,2))*'umowa o pracę'!$E$8,2),IF(AND($L83+$M83&gt;=2600,$M83&gt;=2600),ROUND((ROUND(2600*9%,2))*'umowa o pracę'!$E$8,2),IF(AND($L83+$M83&gt;=2600,$L83&gt;=2600,$M83&lt;2600),ROUND((ROUND($M83*9%,2)+ROUND(((2600-$M83)/$L83)*$N83,2))*'umowa o pracę'!$E$8,2),0)))),0))))&gt;$J83,$J83,IF(IF(AND($K83=1,$I83&gt;0),ROUND(IF($L83+$M83&gt;=2600,2600*'umowa o pracę'!$E$8,($L83+$M83)*'umowa o pracę'!$E$8),2)+IF($M83=0,ROUND(IF($L83&gt;2600,ROUND($O83/$L83*2600,2),$O83)*'umowa o pracę'!$E$8,2),ROUND(IF($L83&gt;2600,ROUND($O83/$L83*2600,2),$O83)*'umowa o pracę'!$E$8,2)),ROUND(IF($L83+$M83&gt;=2600,2600*'umowa o pracę'!$E$8,($L83+$M83)*'umowa o pracę'!$E$8),2)-IF($M83=0,ROUND(ROUND(IF($L83&gt;2600,ROUND($N83/$L83*2600,2),$N83),2)*'umowa o pracę'!$E$8,2),IF($M83&gt;0,IF($L83+$M83&lt;2600,ROUND(ROUND($N83+ROUND($M83*9%,2),2)*'umowa o pracę'!$E$8,2),IF(AND($L83+$M83&gt;=2600,$M83&lt;2600,$L83&lt;2600),ROUND((ROUND(((2600-$M83)/$L83)*$N83,2)+ROUND($M83*9%,2))*'umowa o pracę'!$E$8,2),IF(AND($L83+$M83&gt;=2600,$M83&gt;=2600),ROUND((ROUND(2600*9%,2))*'umowa o pracę'!$E$8,2),IF(AND($L83+$M83&gt;=2600,$L83&gt;=2600,$M83&lt;2600),ROUND((ROUND($M83*9%,2)+ROUND(((2600-$M83)/$L83)*$N83,2))*'umowa o pracę'!$E$8,2),0)))),0)))&gt;$J83,$J83,IF(AND($K83=1,$I83&gt;0),ROUND(IF($L83+$M83&gt;=2600,2600*'umowa o pracę'!$E$8,($L83+$M83)*'umowa o pracę'!$E$8),2)+IF($M83=0,ROUND(IF($L83&gt;2600,ROUND($O83/$L83*2600,2),$O83)*'umowa o pracę'!$E$8,2),ROUND(IF($L83&gt;2600,ROUND($O83/$L83*2600,2),$O83)*'umowa o pracę'!$E$8,2)),ROUND(IF($L83+$M83&gt;=2600,2600*'umowa o pracę'!$E$8,($L83+$M83)*'umowa o pracę'!$E$8),2)-IF(AND($M83=0,I83&gt;0),ROUND(ROUND(IF($L83&gt;2600,ROUND($N83/$L83*2600,2),$N83),2)*'umowa o pracę'!$E$8,2),IF($M83&gt;0,IF($L83+$M83&lt;2600,ROUND(ROUND($N83+ROUND($M83*9%,2),2)*'umowa o pracę'!$E$8,2),IF(AND($L83+$M83&gt;=2600,$M83&lt;2600,$L83&lt;2600),ROUND((ROUND(((2600-$M83)/$L83)*$N83,2)+ROUND($M83*9%,2))*'umowa o pracę'!$E$8,2),IF(AND($L83+$M83&gt;=2600,$M83&gt;=2600),ROUND((ROUND(2600*9%,2))*'umowa o pracę'!$E$8,2),IF(AND($L83+$M83&gt;=2600,$L83&gt;=2600,$M83&lt;2600),ROUND((ROUND($M83*9%,2)+ROUND(((2600-$M83)/$L83)*$N83,2))*'umowa o pracę'!$E$8,2),0)))),0)))))</f>
        <v>0</v>
      </c>
      <c r="R83" s="252">
        <f>IF(IF(IF(AND($K83=1,$I83&gt;0),ROUND(IF($L83+$M83&gt;=2800,2800*'umowa o pracę'!$E$8,($L83+$M83)*'umowa o pracę'!$E$8),2)+IF($M83=0,ROUND(IF($L83&gt;2800,ROUND($O83/$L83*2800,2),$O83)*'umowa o pracę'!$E$8,2),ROUND(IF($L83&gt;2800,ROUND($O83/$L83*2800,2),$O83)*'umowa o pracę'!$E$8,2)),ROUND(IF($L83+$M83&gt;=2800,2800*'umowa o pracę'!$E$8,($L83+$M83)*'umowa o pracę'!$E$8),2)-IF($M83=0,ROUND(ROUND(IF($L83&gt;2800,ROUND($N83/$L83*2800,2),$N83),2)*'umowa o pracę'!$E$8,2),IF($M83&gt;0,IF($L83+$M83&lt;2800,ROUND(ROUND($N83+ROUND($M83*9%,2),2)*'umowa o pracę'!$E$8,2),IF(AND($L83+$M83&gt;=2800,$M83&lt;2800,$L83&lt;2800),ROUND((ROUND(((2800-$M83)/$L83)*$N83,2)+ROUND($M83*9%,2))*'umowa o pracę'!$E$8,2),IF(AND($L83+$M83&gt;=2800,$M83&gt;=2800),ROUND((ROUND(2800*9%,2))*'umowa o pracę'!$E$8,2),IF(AND($L83+$M83&gt;=2800,$L83&gt;=2800,$M83&lt;2800),ROUND((ROUND($M83*9%,2)+ROUND(((2800-$M83)/$L83)*$N83,2))*'umowa o pracę'!$E$8,2),0)))),0)))&gt;$J83,$J83,IF(AND($K83=1,$I83&gt;0),ROUND(IF($L83+$M83&gt;=2800,2800*'umowa o pracę'!$E$8,($L83+$M83)*'umowa o pracę'!$E$8),2)+IF($M83=0,ROUND(IF($L83&gt;2800,ROUND($O83/$L83*2800,2),$O83)*'umowa o pracę'!$E$8,2),ROUND(IF($L83&gt;2800,ROUND($O83/$L83*2800,2),$O83)*'umowa o pracę'!$E$8,2)),ROUND(IF($L83+$M83&gt;=2800,2800*'umowa o pracę'!$E$8,($L83+$M83)*'umowa o pracę'!$E$8),2)-IF($M83=0,ROUND(ROUND(IF($L83&gt;2800,ROUND($N83/$L83*2800,2),$N83),2)*'umowa o pracę'!$E$8,2),IF($M83&gt;0,IF($L83+$M83&lt;2800,ROUND(ROUND($N83+ROUND($M83*9%,2),2)*'umowa o pracę'!$E$8,2),IF(AND($L83+$M83&gt;=2800,$M83&lt;2800,$L83&lt;2800),ROUND((ROUND(((2800-$M83)/$L83)*$N83,2)+ROUND($M83*9%,2))*'umowa o pracę'!$E$8,2),IF(AND($L83+$M83&gt;=2800,$M83&gt;=2800),ROUND((ROUND(2800*9%,2))*'umowa o pracę'!$E$8,2),IF(AND($L83+$M83&gt;=2800,$L83&gt;=2800,$M83&lt;2800),ROUND((ROUND($M83*9%,2)+ROUND(((2800-$M83)/$L83)*$N83,2))*'umowa o pracę'!$E$8,2),0)))),0))))&gt;$J83,$J83,IF(IF(AND($K83=1,$I83&gt;0),ROUND(IF($L83+$M83&gt;=2800,2800*'umowa o pracę'!$E$8,($L83+$M83)*'umowa o pracę'!$E$8),2)+IF($M83=0,ROUND(IF($L83&gt;2800,ROUND($O83/$L83*2800,2),$O83)*'umowa o pracę'!$E$8,2),ROUND(IF($L83&gt;2800,ROUND($O83/$L83*2800,2),$O83)*'umowa o pracę'!$E$8,2)),ROUND(IF($L83+$M83&gt;=2800,2800*'umowa o pracę'!$E$8,($L83+$M83)*'umowa o pracę'!$E$8),2)-IF($M83=0,ROUND(ROUND(IF($L83&gt;2800,ROUND($N83/$L83*2800,2),$N83),2)*'umowa o pracę'!$E$8,2),IF($M83&gt;0,IF($L83+$M83&lt;2800,ROUND(ROUND($N83+ROUND($M83*9%,2),2)*'umowa o pracę'!$E$8,2),IF(AND($L83+$M83&gt;=2800,$M83&lt;2800,$L83&lt;2800),ROUND((ROUND(((2800-$M83)/$L83)*$N83,2)+ROUND($M83*9%,2))*'umowa o pracę'!$E$8,2),IF(AND($L83+$M83&gt;=2800,$M83&gt;=2800),ROUND((ROUND(2800*9%,2))*'umowa o pracę'!$E$8,2),IF(AND($L83+$M83&gt;=2800,$L83&gt;=2800,$M83&lt;2800),ROUND((ROUND($M83*9%,2)+ROUND(((2800-$M83)/$L83)*$N83,2))*'umowa o pracę'!$E$8,2),0)))),0)))&gt;$J83,$J83,IF(AND($K83=1,$I83&gt;0),ROUND(IF($L83+$M83&gt;=2800,2800*'umowa o pracę'!$E$8,($L83+$M83)*'umowa o pracę'!$E$8),2)+IF($M83=0,ROUND(IF($L83&gt;2800,ROUND($O83/$L83*2800,2),$O83)*'umowa o pracę'!$E$8,2),ROUND(IF($L83&gt;2800,ROUND($O83/$L83*2800,2),$O83)*'umowa o pracę'!$E$8,2)),ROUND(IF($L83+$M83&gt;=2800,2800*'umowa o pracę'!$E$8,($L83+$M83)*'umowa o pracę'!$E$8),2)-IF(AND($M83=0,I83&gt;0),ROUND(ROUND(IF($L83&gt;2800,ROUND($N83/$L83*2800,2),$N83),2)*'umowa o pracę'!$E$8,2),IF($M83&gt;0,IF($L83+$M83&lt;2800,ROUND(ROUND($N83+ROUND($M83*9%,2),2)*'umowa o pracę'!$E$8,2),IF(AND($L83+$M83&gt;=2800,$M83&lt;2800,$L83&lt;2800),ROUND((ROUND(((2800-$M83)/$L83)*$N83,2)+ROUND($M83*9%,2))*'umowa o pracę'!$E$8,2),IF(AND($L83+$M83&gt;=2800,$M83&gt;=2800),ROUND((ROUND(2800*9%,2))*'umowa o pracę'!$E$8,2),IF(AND($L83+$M83&gt;=2800,$L83&gt;=2800,$M83&lt;2800),ROUND((ROUND($M83*9%,2)+ROUND(((2800-$M83)/$L83)*$N83,2))*'umowa o pracę'!$E$8,2),0)))),0)))))</f>
        <v>0</v>
      </c>
      <c r="S83" s="32">
        <f>IF('umowa o pracę'!$E$7=2020,IF(IF($K83=1,IF($M83=0,ROUND(IF($L83&gt;2600,ROUND($N83/$L83*2600,2),$N83)*'umowa o pracę'!$E$8,2),IF($L83+$M83&lt;2600,ROUND(ROUND($N83+ROUND($M83*9%,2),2)*'umowa o pracę'!$E$8,2),IF(AND($L83+$M83&gt;=2600,$L83&lt;2600),ROUND((ROUND($N83+ROUND((2600-$L83)*9%,2),2))*'umowa o pracę'!$E$8,2),IF(AND($L83+$M83&gt;=2600,$L83&gt;=2600),ROUND(ROUND($N83/$L83*2600,2)*'umowa o pracę'!$E$8,2),0)))),0)&gt;$H83,$H83,IF($K83=1,IF($M83=0,ROUND(IF($L83&gt;2600,ROUND($N83/$L83*2600,2),$N83)*'umowa o pracę'!$E$8,2),IF($L83+$M83&lt;2600,ROUND(ROUND($N83+ROUND($M83*9%,2),2)*'umowa o pracę'!$E$8,2),IF(AND($L83+$M83&gt;=2600,$L83&lt;2600),ROUND((ROUND($N83+ROUND((2600-$L83)*9%,2),2))*'umowa o pracę'!$E$8,2),IF(AND($L83+$M83&gt;=2600,$L83&gt;=2600),ROUND(ROUND($N83/$L83*2600,2)*'umowa o pracę'!$E$8,2),0)))),0)),IF('umowa o pracę'!$E$7=2021,IF(IF($K83=1,IF($M83=0,ROUND(IF($L83&gt;2800,ROUND($N83/$L83*2800,2),$N83)*'umowa o pracę'!$E$8,2),IF($L83+$M83&lt;2800,ROUND(ROUND($N83+ROUND($M83*9%,2),2)*'umowa o pracę'!$E$8,2),IF(AND($L83+$M83&gt;=2800,$L83&lt;2800),ROUND((ROUND($N83+ROUND((2800-$L83)*9%,2),2))*'umowa o pracę'!$E$8,2),IF(AND($L83+$M83&gt;=2800,$L83&gt;=2800),ROUND(ROUND($N83/$L83*2800,2)*'umowa o pracę'!$E$8,2),0)))),0)&gt;$H83,$H83,IF($K83=1,IF($M83=0,ROUND(IF($L83&gt;2800,ROUND($N83/$L83*2800,2),$N83)*'umowa o pracę'!$E$8,2),IF($L83+$M83&lt;2800,ROUND(ROUND($N83+ROUND($M83*9%,2),2)*'umowa o pracę'!$E$8,2),IF(AND($L83+$M83&gt;=2800,$L83&lt;2800),ROUND((ROUND($N83+ROUND((2800-$L83)*9%,2),2))*'umowa o pracę'!$E$8,2),IF(AND($L83+$M83&gt;=2800,$L83&gt;=2800),ROUND(ROUND($N83/$L83*2800,2)*'umowa o pracę'!$E$8,2),0)))),0)),0))</f>
        <v>0</v>
      </c>
      <c r="T83" s="32">
        <f>IF('umowa o pracę'!$E$7=2020,IF(IF($K83=1,IF($M83=0,ROUND(IF($L83&gt;2600,ROUND($O83/$L83*2600,2),$O83)*'umowa o pracę'!$E$8,2),ROUND(IF($L83&gt;2600,ROUND($O83/$L83*2600,2),$O83)*'umowa o pracę'!$E$8,2)),0)&gt;$I83,$I83,IF($K83=1,IF($M83=0,ROUND(IF($L83&gt;2600,ROUND($O83/$L83*2600,2),$O83)*'umowa o pracę'!$E$8,2),ROUND(IF($L83&gt;2600,ROUND($O83/$L83*2600,2),$O83)*'umowa o pracę'!$E$8,2)),0)),IF('umowa o pracę'!$E$7=2021,IF(IF($K83=1,IF($M83=0,ROUND(IF($L83&gt;2800,ROUND($O83/$L83*2800,2),$O83)*'umowa o pracę'!$E$8,2),ROUND(IF($L83&gt;2800,ROUND($O83/$L83*2800,2),$O83)*'umowa o pracę'!$E$8,2)),0)&gt;$I83,$I83,IF($K83=1,IF($M83=0,ROUND(IF($L83&gt;2800,ROUND($O83/$L83*2800,2),$O83)*'umowa o pracę'!$E$8,2),ROUND(IF($L83&gt;2800,ROUND($O83/$L83*2800,2),$O83)*'umowa o pracę'!$E$8,2)),0)),0))</f>
        <v>0</v>
      </c>
      <c r="U83" s="51">
        <f>IF('umowa o pracę'!$E$7=2020,$Q83,IF('umowa o pracę'!$E$7=2021,$R83,0))</f>
        <v>0</v>
      </c>
      <c r="V83" s="53">
        <f t="shared" si="14"/>
        <v>1</v>
      </c>
      <c r="W83" s="54">
        <f>IF('umowa o pracę'!$E$6&lt;2,0,$L83)</f>
        <v>0</v>
      </c>
      <c r="X83" s="54">
        <f>IF('umowa o pracę'!$E$6&lt;2,0,$M83)</f>
        <v>0</v>
      </c>
      <c r="Y83" s="55">
        <f>IF('umowa o pracę'!$E$6&lt;2,0,$N83)</f>
        <v>0</v>
      </c>
      <c r="Z83" s="55">
        <f>IF('umowa o pracę'!$E$6&lt;2,0,$O83)</f>
        <v>0</v>
      </c>
      <c r="AA83" s="32">
        <f>IF('umowa o pracę'!$E$7=2020,ROUND(IF($W83&gt;=2600,2600*'umowa o pracę'!$E$8,$W83*'umowa o pracę'!$E$8),2),IF('umowa o pracę'!$E$7=2021,ROUND(IF($W83&gt;=2800,2800*'umowa o pracę'!$E$8,$W83*'umowa o pracę'!$E$8),2),0))</f>
        <v>0</v>
      </c>
      <c r="AB83" s="32">
        <f>IF(IF(IF(AND($V83=1,$I83&gt;0),ROUND(IF($W83+$X83&gt;=2600,2600*'umowa o pracę'!$E$8,($W83+$X83)*'umowa o pracę'!$E$8),2)+IF($X83=0,ROUND(IF($W83&gt;2600,ROUND($Z83/$W83*2600,2),$Z83)*'umowa o pracę'!$E$8,2),ROUND(IF($W83&gt;2600,ROUND($Z83/$W83*2600,2),$Z83)*'umowa o pracę'!$E$8,2)),ROUND(IF($W83+$X83&gt;=2600,2600*'umowa o pracę'!$E$8,($W83+$X83)*'umowa o pracę'!$E$8),2)-IF($X83=0,ROUND(ROUND(IF($W83&gt;2600,ROUND($Y83/$W83*2600,2),$Y83),2)*'umowa o pracę'!$E$8,2),IF($X83&gt;0,IF($W83+$X83&lt;2600,ROUND(ROUND($Y83+ROUND($X83*9%,2),2)*'umowa o pracę'!$E$8,2),IF(AND($W83+$X83&gt;=2600,$X83&lt;2600,$W83&lt;2600),ROUND((ROUND(((2600-$X83)/$W83)*$Y83,2)+ROUND($X83*9%,2))*'umowa o pracę'!$E$8,2),IF(AND($W83+$X83&gt;=2600,$X83&gt;=2600),ROUND((ROUND(2600*9%,2))*'umowa o pracę'!$E$8,2),IF(AND($W83+$X83&gt;=2600,$W83&gt;=2600,$X83&lt;2600),ROUND((ROUND($X83*9%,2)+ROUND(((2600-$X83)/$W83)*$Y83,2))*'umowa o pracę'!$E$8,2),0)))),0)))&gt;$J83,$J83,IF(AND($V83=1,$I83&gt;0),ROUND(IF($W83+$X83&gt;=2600,2600*'umowa o pracę'!$E$8,($W83+$X83)*'umowa o pracę'!$E$8),2)+IF($X83=0,ROUND(IF($W83&gt;2600,ROUND($Z83/$W83*2600,2),$Z83)*'umowa o pracę'!$E$8,2),ROUND(IF($W83&gt;2600,ROUND($Z83/$W83*2600,2),$Z83)*'umowa o pracę'!$E$8,2)),ROUND(IF($W83+$X83&gt;=2600,2600*'umowa o pracę'!$E$8,($W83+$X83)*'umowa o pracę'!$E$8),2)-IF($X83=0,ROUND(ROUND(IF($W83&gt;2600,ROUND($Y83/$W83*2600,2),$Y83),2)*'umowa o pracę'!$E$8,2),IF($X83&gt;0,IF($W83+$X83&lt;2600,ROUND(ROUND($Y83+ROUND($X83*9%,2),2)*'umowa o pracę'!$E$8,2),IF(AND($W83+$X83&gt;=2600,$X83&lt;2600,$W83&lt;2600),ROUND((ROUND(((2600-$X83)/$W83)*$Y83,2)+ROUND($X83*9%,2))*'umowa o pracę'!$E$8,2),IF(AND($W83+$X83&gt;=2600,$X83&gt;=2600),ROUND((ROUND(2600*9%,2))*'umowa o pracę'!$E$8,2),IF(AND($W83+$X83&gt;=2600,$W83&gt;=2600,$X83&lt;2600),ROUND((ROUND($X83*9%,2)+ROUND(((2600-$X83)/$W83)*$Y83,2))*'umowa o pracę'!$E$8,2),0)))),0))))&gt;$J83,$J83,IF(IF(AND($V83=1,$I83&gt;0),ROUND(IF($W83+$X83&gt;=2600,2600*'umowa o pracę'!$E$8,($W83+$X83)*'umowa o pracę'!$E$8),2)+IF($X83=0,ROUND(IF($W83&gt;2600,ROUND($Z83/$W83*2600,2),$Z83)*'umowa o pracę'!$E$8,2),ROUND(IF($W83&gt;2600,ROUND($Z83/$W83*2600,2),$Z83)*'umowa o pracę'!$E$8,2)),ROUND(IF($W83+$X83&gt;=2600,2600*'umowa o pracę'!$E$8,($W83+$X83)*'umowa o pracę'!$E$8),2)-IF($X83=0,ROUND(ROUND(IF($W83&gt;2600,ROUND($Y83/$W83*2600,2),$Y83),2)*'umowa o pracę'!$E$8,2),IF($X83&gt;0,IF($W83+$X83&lt;2600,ROUND(ROUND($Y83+ROUND($X83*9%,2),2)*'umowa o pracę'!$E$8,2),IF(AND($W83+$X83&gt;=2600,$X83&lt;2600,$W83&lt;2600),ROUND((ROUND(((2600-$X83)/$W83)*$Y83,2)+ROUND($X83*9%,2))*'umowa o pracę'!$E$8,2),IF(AND($W83+$X83&gt;=2600,$X83&gt;=2600),ROUND((ROUND(2600*9%,2))*'umowa o pracę'!$E$8,2),IF(AND($W83+$X83&gt;=2600,$W83&gt;=2600,$X83&lt;2600),ROUND((ROUND($X83*9%,2)+ROUND(((2600-$X83)/$W83)*$Y83,2))*'umowa o pracę'!$E$8,2),0)))),0)))&gt;$J83,$J83,IF(AND($V83=1,$I83&gt;0),ROUND(IF($W83+$X83&gt;=2600,2600*'umowa o pracę'!$E$8,($W83+$X83)*'umowa o pracę'!$E$8),2)+IF($X83=0,ROUND(IF($W83&gt;2600,ROUND($Z83/$W83*2600,2),$Z83)*'umowa o pracę'!$E$8,2),ROUND(IF($W83&gt;2600,ROUND($Z83/$W83*2600,2),$Z83)*'umowa o pracę'!$E$8,2)),ROUND(IF($W83+$X83&gt;=2600,2600*'umowa o pracę'!$E$8,($W83+$X83)*'umowa o pracę'!$E$8),2)-IF(AND($X83=0,I83&gt;0),ROUND(ROUND(IF($W83&gt;2600,ROUND($Y83/$W83*2600,2),$Y83),2)*'umowa o pracę'!$E$8,2),IF($X83&gt;0,IF($W83+$X83&lt;2600,ROUND(ROUND($Y83+ROUND($X83*9%,2),2)*'umowa o pracę'!$E$8,2),IF(AND($W83+$X83&gt;=2600,$X83&lt;2600,$W83&lt;2600),ROUND((ROUND(((2600-$X83)/$W83)*$Y83,2)+ROUND($X83*9%,2))*'umowa o pracę'!$E$8,2),IF(AND($W83+$X83&gt;=2600,$X83&gt;=2600),ROUND((ROUND(2600*9%,2))*'umowa o pracę'!$E$8,2),IF(AND($W83+$X83&gt;=2600,$W83&gt;=2600,$X83&lt;2600),ROUND((ROUND($X83*9%,2)+ROUND(((2600-$X83)/$W83)*$Y83,2))*'umowa o pracę'!$E$8,2),0)))),0)))))</f>
        <v>0</v>
      </c>
      <c r="AC83" s="32">
        <f>IF(IF(IF(AND($V83=1,$I83&gt;0),ROUND(IF($W83+$X83&gt;=2800,2800*'umowa o pracę'!$E$8,($W83+$X83)*'umowa o pracę'!$E$8),2)+IF($X83=0,ROUND(IF($W83&gt;2800,ROUND($Z83/$W83*2800,2),$Z83)*'umowa o pracę'!$E$8,2),ROUND(IF($W83&gt;2800,ROUND($Z83/$W83*2800,2),$Z83)*'umowa o pracę'!$E$8,2)),ROUND(IF($W83+$X83&gt;=2800,2800*'umowa o pracę'!$E$8,($W83+$X83)*'umowa o pracę'!$E$8),2)-IF($X83=0,ROUND(ROUND(IF($W83&gt;2800,ROUND($Y83/$W83*2800,2),$Y83),2)*'umowa o pracę'!$E$8,2),IF($X83&gt;0,IF($W83+$X83&lt;2800,ROUND(ROUND($Y83+ROUND($X83*9%,2),2)*'umowa o pracę'!$E$8,2),IF(AND($W83+$X83&gt;=2800,$X83&lt;2800,$W83&lt;2800),ROUND((ROUND(((2800-$X83)/$W83)*$Y83,2)+ROUND($X83*9%,2))*'umowa o pracę'!$E$8,2),IF(AND($W83+$X83&gt;=2800,$X83&gt;=2800),ROUND((ROUND(2800*9%,2))*'umowa o pracę'!$E$8,2),IF(AND($W83+$X83&gt;=2800,$W83&gt;=2800,$X83&lt;2800),ROUND((ROUND($X83*9%,2)+ROUND(((2800-$X83)/$W83)*$Y83,2))*'umowa o pracę'!$E$8,2),0)))),0)))&gt;$J83,$J83,IF(AND($V83=1,$I83&gt;0),ROUND(IF($W83+$X83&gt;=2800,2800*'umowa o pracę'!$E$8,($W83+$X83)*'umowa o pracę'!$E$8),2)+IF($X83=0,ROUND(IF($W83&gt;2800,ROUND($Z83/$W83*2800,2),$Z83)*'umowa o pracę'!$E$8,2),ROUND(IF($W83&gt;2800,ROUND($Z83/$W83*2800,2),$Z83)*'umowa o pracę'!$E$8,2)),ROUND(IF($W83+$X83&gt;=2800,2800*'umowa o pracę'!$E$8,($W83+$X83)*'umowa o pracę'!$E$8),2)-IF($X83=0,ROUND(ROUND(IF($W83&gt;2800,ROUND($Y83/$W83*2800,2),$Y83),2)*'umowa o pracę'!$E$8,2),IF($X83&gt;0,IF($W83+$X83&lt;2800,ROUND(ROUND($Y83+ROUND($X83*9%,2),2)*'umowa o pracę'!$E$8,2),IF(AND($W83+$X83&gt;=2800,$X83&lt;2800,$W83&lt;2800),ROUND((ROUND(((2800-$X83)/$W83)*$Y83,2)+ROUND($X83*9%,2))*'umowa o pracę'!$E$8,2),IF(AND($W83+$X83&gt;=2800,$X83&gt;=2800),ROUND((ROUND(2800*9%,2))*'umowa o pracę'!$E$8,2),IF(AND($W83+$X83&gt;=2800,$W83&gt;=2800,$X83&lt;2800),ROUND((ROUND($X83*9%,2)+ROUND(((2800-$X83)/$W83)*$Y83,2))*'umowa o pracę'!$E$8,2),0)))),0))))&gt;$J83,$J83,IF(IF(AND($V83=1,$I83&gt;0),ROUND(IF($W83+$X83&gt;=2800,2800*'umowa o pracę'!$E$8,($W83+$X83)*'umowa o pracę'!$E$8),2)+IF($X83=0,ROUND(IF($W83&gt;2800,ROUND($Z83/$W83*2800,2),$Z83)*'umowa o pracę'!$E$8,2),ROUND(IF($W83&gt;2800,ROUND($Z83/$W83*2800,2),$Z83)*'umowa o pracę'!$E$8,2)),ROUND(IF($W83+$X83&gt;=2800,2800*'umowa o pracę'!$E$8,($W83+$X83)*'umowa o pracę'!$E$8),2)-IF($X83=0,ROUND(ROUND(IF($W83&gt;2800,ROUND($Y83/$W83*2800,2),$Y83),2)*'umowa o pracę'!$E$8,2),IF($X83&gt;0,IF($W83+$X83&lt;2800,ROUND(ROUND($Y83+ROUND($X83*9%,2),2)*'umowa o pracę'!$E$8,2),IF(AND($W83+$X83&gt;=2800,$X83&lt;2800,$W83&lt;2800),ROUND((ROUND(((2800-$X83)/$W83)*$Y83,2)+ROUND($X83*9%,2))*'umowa o pracę'!$E$8,2),IF(AND($W83+$X83&gt;=2800,$X83&gt;=2800),ROUND((ROUND(2800*9%,2))*'umowa o pracę'!$E$8,2),IF(AND($W83+$X83&gt;=2800,$W83&gt;=2800,$X83&lt;2800),ROUND((ROUND($X83*9%,2)+ROUND(((2800-$X83)/$W83)*$Y83,2))*'umowa o pracę'!$E$8,2),0)))),0)))&gt;$J83,$J83,IF(AND($V83=1,$I83&gt;0),ROUND(IF($W83+$X83&gt;=2800,2800*'umowa o pracę'!$E$8,($W83+$X83)*'umowa o pracę'!$E$8),2)+IF($X83=0,ROUND(IF($W83&gt;2800,ROUND($Z83/$W83*2800,2),$Z83)*'umowa o pracę'!$E$8,2),ROUND(IF($W83&gt;2800,ROUND($Z83/$W83*2800,2),$Z83)*'umowa o pracę'!$E$8,2)),ROUND(IF($W83+$X83&gt;=2800,2800*'umowa o pracę'!$E$8,($W83+$X83)*'umowa o pracę'!$E$8),2)-IF(AND($X83=0,I83&gt;0),ROUND(ROUND(IF($W83&gt;2800,ROUND($Y83/$W83*2800,2),$Y83),2)*'umowa o pracę'!$E$8,2),IF($X83&gt;0,IF($W83+$X83&lt;2800,ROUND(ROUND($Y83+ROUND($X83*9%,2),2)*'umowa o pracę'!$E$8,2),IF(AND($W83+$X83&gt;=2800,$X83&lt;2800,$W83&lt;2800),ROUND((ROUND(((2800-$X83)/$W83)*$Y83,2)+ROUND($X83*9%,2))*'umowa o pracę'!$E$8,2),IF(AND($W83+$X83&gt;=2800,$X83&gt;=2800),ROUND((ROUND(2800*9%,2))*'umowa o pracę'!$E$8,2),IF(AND($W83+$X83&gt;=2800,$W83&gt;=2800,$X83&lt;2800),ROUND((ROUND($X83*9%,2)+ROUND(((2800-$X83)/$W83)*$Y83,2))*'umowa o pracę'!$E$8,2),0)))),0)))))</f>
        <v>0</v>
      </c>
      <c r="AD83" s="32">
        <f>IF('umowa o pracę'!$E$7=2020,IF(IF($V83=1,IF($X83=0,ROUND(IF($W83&gt;2600,ROUND($Y83/$W83*2600,2),$Y83)*'umowa o pracę'!$E$8,2),IF($W83+$X83&lt;2600,ROUND(ROUND($Y83+ROUND($X83*9%,2),2)*'umowa o pracę'!$E$8,2),IF(AND($W83+$X83&gt;=2600,$W83&lt;2600),ROUND((ROUND($Y83+ROUND((2600-$W83)*9%,2),2))*'umowa o pracę'!$E$8,2),IF(AND($W83+$X83&gt;=2600,$W83&gt;=2600),ROUND(ROUND($Y83/$W83*2600,2)*'umowa o pracę'!$E$8,2),0)))),0)&gt;$H83,$H83,IF($V83=1,IF($X83=0,ROUND(IF($W83&gt;2600,ROUND($Y83/$W83*2600,2),$Y83)*'umowa o pracę'!$E$8,2),IF($W83+$X83&lt;2600,ROUND(ROUND($Y83+ROUND($X83*9%,2),2)*'umowa o pracę'!$E$8,2),IF(AND($W83+$X83&gt;=2600,$W83&lt;2600),ROUND((ROUND($Y83+ROUND((2600-$W83)*9%,2),2))*'umowa o pracę'!$E$8,2),IF(AND($W83+$X83&gt;=2600,$W83&gt;=2600),ROUND(ROUND($Y83/$W83*2600,2)*'umowa o pracę'!$E$8,2),0)))),0)),IF('umowa o pracę'!$E$7=2021,IF(IF($V83=1,IF($X83=0,ROUND(IF($W83&gt;2800,ROUND($Y83/$W83*2800,2),$Y83)*'umowa o pracę'!$E$8,2),IF($W83+$X83&lt;2800,ROUND(ROUND($Y83+ROUND($X83*9%,2),2)*'umowa o pracę'!$E$8,2),IF(AND($W83+$X83&gt;=2800,$W83&lt;2800),ROUND((ROUND($Y83+ROUND((2800-$W83)*9%,2),2))*'umowa o pracę'!$E$8,2),IF(AND($W83+$X83&gt;=2800,$W83&gt;=2800),ROUND(ROUND($Y83/$W83*2800,2)*'umowa o pracę'!$E$8,2),0)))),0)&gt;$H83,$H83,IF($V83=1,IF($X83=0,ROUND(IF($W83&gt;2800,ROUND($Y83/$W83*2800,2),$Y83)*'umowa o pracę'!$E$8,2),IF($W83+$X83&lt;2800,ROUND(ROUND($Y83+ROUND($X83*9%,2),2)*'umowa o pracę'!$E$8,2),IF(AND($W83+$X83&gt;=2800,$W83&lt;2800),ROUND((ROUND($Y83+ROUND((2800-$W83)*9%,2),2))*'umowa o pracę'!$E$8,2),IF(AND($W83+$X83&gt;=2800,$W83&gt;=2800),ROUND(ROUND($Y83/$W83*2800,2)*'umowa o pracę'!$E$8,2),0)))),0)),0))</f>
        <v>0</v>
      </c>
      <c r="AE83" s="32">
        <f>IF('umowa o pracę'!$E$7=2020,IF(IF($V83=1,IF($X83=0,ROUND(IF($W83&gt;2600,ROUND($Z83/$W83*2600,2),$Z83)*'umowa o pracę'!$E$8,2),ROUND(IF($W83&gt;2600,ROUND($Z83/$W83*2600,2),$Z83)*'umowa o pracę'!$E$8,2)),0)&gt;$I83,$I83,IF($V83=1,IF($X83=0,ROUND(IF($W83&gt;2600,ROUND($Z83/$W83*2600,2),$Z83)*'umowa o pracę'!$E$8,2),ROUND(IF($W83&gt;2600,ROUND($Z83/$W83*2600,2),$Z83)*'umowa o pracę'!$E$8,2)),0)),IF('umowa o pracę'!$E$7=2021,IF(IF($V83=1,IF($X83=0,ROUND(IF($W83&gt;2800,ROUND($Z83/$W83*2800,2),$Z83)*'umowa o pracę'!$E$8,2),ROUND(IF($W83&gt;2800,ROUND($Z83/$W83*2800,2),$Z83)*'umowa o pracę'!$E$8,2)),0)&gt;$I83,$I83,IF($V83=1,IF($X83=0,ROUND(IF($W83&gt;2800,ROUND($Z83/$W83*2800,2),$Z83)*'umowa o pracę'!$E$8,2),ROUND(IF($W83&gt;2800,ROUND($Z83/$W83*2800,2),$Z83)*'umowa o pracę'!$E$8,2)),0)),0))</f>
        <v>0</v>
      </c>
      <c r="AF83" s="56">
        <f>IF('umowa o pracę'!$E$7=2020,$AB83,IF('umowa o pracę'!$E$7=2021,$AC83,0))</f>
        <v>0</v>
      </c>
      <c r="AG83" s="53">
        <f t="shared" si="15"/>
        <v>1</v>
      </c>
      <c r="AH83" s="39">
        <f>IF('umowa o pracę'!$E$6&lt;3,0,$L83)</f>
        <v>0</v>
      </c>
      <c r="AI83" s="39">
        <f>IF('umowa o pracę'!$E$6&lt;3,0,$M83)</f>
        <v>0</v>
      </c>
      <c r="AJ83" s="55">
        <f>IF('umowa o pracę'!$E$6&lt;3,0,$N83)</f>
        <v>0</v>
      </c>
      <c r="AK83" s="55">
        <f>IF('umowa o pracę'!$E$6&lt;3,0,$O83)</f>
        <v>0</v>
      </c>
      <c r="AL83" s="32">
        <f>IF('umowa o pracę'!$E$7=2020,ROUND(IF($AH83&gt;=2600,2600*'umowa o pracę'!$E$8,$AH83*'umowa o pracę'!$E$8),2),IF('umowa o pracę'!$E$7=2021,ROUND(IF($AH83&gt;=2800,2800*'umowa o pracę'!$E$8,$AH83*'umowa o pracę'!$E$8),2),0))</f>
        <v>0</v>
      </c>
      <c r="AM83" s="32">
        <f>IF(IF(IF(AND($AG83=1,$I83&gt;0),ROUND(IF($AH83+$AI83&gt;=2600,2600*'umowa o pracę'!$E$8,($AH83+$AI83)*'umowa o pracę'!$E$8),2)+IF($AI83=0,ROUND(IF($AH83&gt;2600,ROUND($AK83/$AH83*2600,2),$AK83)*'umowa o pracę'!$E$8,2),ROUND(IF($AH83&gt;2600,ROUND($AK83/$AH83*2600,2),$AK83)*'umowa o pracę'!$E$8,2)),ROUND(IF($AH83+$AI83&gt;=2600,2600*'umowa o pracę'!$E$8,($AH83+$AI83)*'umowa o pracę'!$E$8),2)-IF($AI83=0,ROUND(ROUND(IF($AH83&gt;2600,ROUND($AJ83/$AH83*2600,2),$AJ83),2)*'umowa o pracę'!$E$8,2),IF($AI83&gt;0,IF($AH83+$AI83&lt;2600,ROUND(ROUND($AJ83+ROUND($AI83*9%,2),2)*'umowa o pracę'!$E$8,2),IF(AND($AH83+$AI83&gt;=2600,$AI83&lt;2600,$AH83&lt;2600),ROUND((ROUND(((2600-$AI83)/$AH83)*$AJ83,2)+ROUND($AI83*9%,2))*'umowa o pracę'!$E$8,2),IF(AND($AH83+$AI83&gt;=2600,$AI83&gt;=2600),ROUND((ROUND(2600*9%,2))*'umowa o pracę'!$E$8,2),IF(AND($AH83+$AI83&gt;=2600,$AH83&gt;=2600,$AI83&lt;2600),ROUND((ROUND($AI83*9%,2)+ROUND(((2600-$AI83)/$AH83)*$AJ83,2))*'umowa o pracę'!$E$8,2),0)))),0)))&gt;$J83,$J83,IF(AND($AG83=1,$I83&gt;0),ROUND(IF($AH83+$AI83&gt;=2600,2600*'umowa o pracę'!$E$8,($AH83+$AI83)*'umowa o pracę'!$E$8),2)+IF($AI83=0,ROUND(IF($AH83&gt;2600,ROUND($AK83/$AH83*2600,2),$AK83)*'umowa o pracę'!$E$8,2),ROUND(IF($AH83&gt;2600,ROUND($AK83/$AH83*2600,2),$AK83)*'umowa o pracę'!$E$8,2)),ROUND(IF($AH83+$AI83&gt;=2600,2600*'umowa o pracę'!$E$8,($AH83+$AI83)*'umowa o pracę'!$E$8),2)-IF($AI83=0,ROUND(ROUND(IF($AH83&gt;2600,ROUND($AJ83/$AH83*2600,2),$AJ83),2)*'umowa o pracę'!$E$8,2),IF($AI83&gt;0,IF($AH83+$AI83&lt;2600,ROUND(ROUND($AJ83+ROUND($AI83*9%,2),2)*'umowa o pracę'!$E$8,2),IF(AND($AH83+$AI83&gt;=2600,$AI83&lt;2600,$AH83&lt;2600),ROUND((ROUND(((2600-$AI83)/$AH83)*$AJ83,2)+ROUND($AI83*9%,2))*'umowa o pracę'!$E$8,2),IF(AND($AH83+$AI83&gt;=2600,$AI83&gt;=2600),ROUND((ROUND(2600*9%,2))*'umowa o pracę'!$E$8,2),IF(AND($AH83+$AI83&gt;=2600,$AH83&gt;=2600,$AI83&lt;2600),ROUND((ROUND($AI83*9%,2)+ROUND(((2600-$AI83)/$AH83)*$AJ83,2))*'umowa o pracę'!$E$8,2),0)))),0))))&gt;$J83,$J83,IF(IF(AND($AG83=1,$I83&gt;0),ROUND(IF($AH83+$AI83&gt;=2600,2600*'umowa o pracę'!$E$8,($AH83+$AI83)*'umowa o pracę'!$E$8),2)+IF($AI83=0,ROUND(IF($AH83&gt;2600,ROUND($AK83/$AH83*2600,2),$AK83)*'umowa o pracę'!$E$8,2),ROUND(IF($AH83&gt;2600,ROUND($AK83/$AH83*2600,2),$AK83)*'umowa o pracę'!$E$8,2)),ROUND(IF($AH83+$AI83&gt;=2600,2600*'umowa o pracę'!$E$8,($AH83+$AI83)*'umowa o pracę'!$E$8),2)-IF($AI83=0,ROUND(ROUND(IF($AH83&gt;2600,ROUND($AJ83/$AH83*2600,2),$AJ83),2)*'umowa o pracę'!$E$8,2),IF($AI83&gt;0,IF($AH83+$AI83&lt;2600,ROUND(ROUND($AJ83+ROUND($AI83*9%,2),2)*'umowa o pracę'!$E$8,2),IF(AND($AH83+$AI83&gt;=2600,$AI83&lt;2600,$AH83&lt;2600),ROUND((ROUND(((2600-$AI83)/$AH83)*$AJ83,2)+ROUND($AI83*9%,2))*'umowa o pracę'!$E$8,2),IF(AND($AH83+$AI83&gt;=2600,$AI83&gt;=2600),ROUND((ROUND(2600*9%,2))*'umowa o pracę'!$E$8,2),IF(AND($AH83+$AI83&gt;=2600,$AH83&gt;=2600,$AI83&lt;2600),ROUND((ROUND($AI83*9%,2)+ROUND(((2600-$AI83)/$AH83)*$AJ83,2))*'umowa o pracę'!$E$8,2),0)))),0)))&gt;$J83,$J83,IF(AND($AG83=1,$I83&gt;0),ROUND(IF($AH83+$AI83&gt;=2600,2600*'umowa o pracę'!$E$8,($AH83+$AI83)*'umowa o pracę'!$E$8),2)+IF($AI83=0,ROUND(IF($AH83&gt;2600,ROUND($AK83/$AH83*2600,2),$AK83)*'umowa o pracę'!$E$8,2),ROUND(IF($AH83&gt;2600,ROUND($AK83/$AH83*2600,2),$AK83)*'umowa o pracę'!$E$8,2)),ROUND(IF($AH83+$AI83&gt;=2600,2600*'umowa o pracę'!$E$8,($AH83+$AI83)*'umowa o pracę'!$E$8),2)-IF(AND($AI83=0,I83&gt;0),ROUND(ROUND(IF($AH83&gt;2600,ROUND($AJ83/$AH83*2600,2),$AJ83),2)*'umowa o pracę'!$E$8,2),IF($AI83&gt;0,IF($AH83+$AI83&lt;2600,ROUND(ROUND($AJ83+ROUND($AI83*9%,2),2)*'umowa o pracę'!$E$8,2),IF(AND($AH83+$AI83&gt;=2600,$AI83&lt;2600,$AH83&lt;2600),ROUND((ROUND(((2600-$AI83)/$AH83)*$AJ83,2)+ROUND($AI83*9%,2))*'umowa o pracę'!$E$8,2),IF(AND($AH83+$AI83&gt;=2600,$AI83&gt;=2600),ROUND((ROUND(2600*9%,2))*'umowa o pracę'!$E$8,2),IF(AND($AH83+$AI83&gt;=2600,$AH83&gt;=2600,$AI83&lt;2600),ROUND((ROUND($AI83*9%,2)+ROUND(((2600-$AI83)/$AH83)*$AJ83,2))*'umowa o pracę'!$E$8,2),0)))),0)))))</f>
        <v>0</v>
      </c>
      <c r="AN83" s="32">
        <f>IF(IF(IF(AND($AG83=1,$I83&gt;0),ROUND(IF($AH83+$AI83&gt;=2800,2800*'umowa o pracę'!$E$8,($AH83+$AI83)*'umowa o pracę'!$E$8),2)+IF($AI83=0,ROUND(IF($AH83&gt;2800,ROUND($AK83/$AH83*2800,2),$AK83)*'umowa o pracę'!$E$8,2),ROUND(IF($AH83&gt;2800,ROUND($AK83/$AH83*2800,2),$AK83)*'umowa o pracę'!$E$8,2)),ROUND(IF($AH83+$AI83&gt;=2800,2800*'umowa o pracę'!$E$8,($AH83+$AI83)*'umowa o pracę'!$E$8),2)-IF($AI83=0,ROUND(ROUND(IF($AH83&gt;2800,ROUND($AJ83/$AH83*2800,2),$AJ83),2)*'umowa o pracę'!$E$8,2),IF($AI83&gt;0,IF($AH83+$AI83&lt;2800,ROUND(ROUND($AJ83+ROUND($AI83*9%,2),2)*'umowa o pracę'!$E$8,2),IF(AND($AH83+$AI83&gt;=2800,$AI83&lt;2800,$AH83&lt;2800),ROUND((ROUND(((2800-$AI83)/$AH83)*$AJ83,2)+ROUND($AI83*9%,2))*'umowa o pracę'!$E$8,2),IF(AND($AH83+$AI83&gt;=2800,$AI83&gt;=2800),ROUND((ROUND(2800*9%,2))*'umowa o pracę'!$E$8,2),IF(AND($AH83+$AI83&gt;=2800,$AH83&gt;=2800,$AI83&lt;2800),ROUND((ROUND($AI83*9%,2)+ROUND(((2800-$AI83)/$AH83)*$AJ83,2))*'umowa o pracę'!$E$8,2),0)))),0)))&gt;$J83,$J83,IF(AND($AG83=1,$I83&gt;0),ROUND(IF($AH83+$AI83&gt;=2800,2800*'umowa o pracę'!$E$8,($AH83+$AI83)*'umowa o pracę'!$E$8),2)+IF($AI83=0,ROUND(IF($AH83&gt;2800,ROUND($AK83/$AH83*2800,2),$AK83)*'umowa o pracę'!$E$8,2),ROUND(IF($AH83&gt;2800,ROUND($AK83/$AH83*2800,2),$AK83)*'umowa o pracę'!$E$8,2)),ROUND(IF($AH83+$AI83&gt;=2800,2800*'umowa o pracę'!$E$8,($AH83+$AI83)*'umowa o pracę'!$E$8),2)-IF($AI83=0,ROUND(ROUND(IF($AH83&gt;2800,ROUND($AJ83/$AH83*2800,2),$AJ83),2)*'umowa o pracę'!$E$8,2),IF($AI83&gt;0,IF($AH83+$AI83&lt;2800,ROUND(ROUND($AJ83+ROUND($AI83*9%,2),2)*'umowa o pracę'!$E$8,2),IF(AND($AH83+$AI83&gt;=2800,$AI83&lt;2800,$AH83&lt;2800),ROUND((ROUND(((2800-$AI83)/$AH83)*$AJ83,2)+ROUND($AI83*9%,2))*'umowa o pracę'!$E$8,2),IF(AND($AH83+$AI83&gt;=2800,$AI83&gt;=2800),ROUND((ROUND(2800*9%,2))*'umowa o pracę'!$E$8,2),IF(AND($AH83+$AI83&gt;=2800,$AH83&gt;=2800,$AI83&lt;2800),ROUND((ROUND($AI83*9%,2)+ROUND(((2800-$AI83)/$AH83)*$AJ83,2))*'umowa o pracę'!$E$8,2),0)))),0))))&gt;$J83,$J83,IF(IF(AND($AG83=1,$I83&gt;0),ROUND(IF($AH83+$AI83&gt;=2800,2800*'umowa o pracę'!$E$8,($AH83+$AI83)*'umowa o pracę'!$E$8),2)+IF($AI83=0,ROUND(IF($AH83&gt;2800,ROUND($AK83/$AH83*2800,2),$AK83)*'umowa o pracę'!$E$8,2),ROUND(IF($AH83&gt;2800,ROUND($AK83/$AH83*2800,2),$AK83)*'umowa o pracę'!$E$8,2)),ROUND(IF($AH83+$AI83&gt;=2800,2800*'umowa o pracę'!$E$8,($AH83+$AI83)*'umowa o pracę'!$E$8),2)-IF($AI83=0,ROUND(ROUND(IF($AH83&gt;2800,ROUND($AJ83/$AH83*2800,2),$AJ83),2)*'umowa o pracę'!$E$8,2),IF($AI83&gt;0,IF($AH83+$AI83&lt;2800,ROUND(ROUND($AJ83+ROUND($AI83*9%,2),2)*'umowa o pracę'!$E$8,2),IF(AND($AH83+$AI83&gt;=2800,$AI83&lt;2800,$AH83&lt;2800),ROUND((ROUND(((2800-$AI83)/$AH83)*$AJ83,2)+ROUND($AI83*9%,2))*'umowa o pracę'!$E$8,2),IF(AND($AH83+$AI83&gt;=2800,$AI83&gt;=2800),ROUND((ROUND(2800*9%,2))*'umowa o pracę'!$E$8,2),IF(AND($AH83+$AI83&gt;=2800,$AH83&gt;=2800,$AI83&lt;2800),ROUND((ROUND($AI83*9%,2)+ROUND(((2800-$AI83)/$AH83)*$AJ83,2))*'umowa o pracę'!$E$8,2),0)))),0)))&gt;$J83,$J83,IF(AND($AG83=1,$I83&gt;0),ROUND(IF($AH83+$AI83&gt;=2800,2800*'umowa o pracę'!$E$8,($AH83+$AI83)*'umowa o pracę'!$E$8),2)+IF($AI83=0,ROUND(IF($AH83&gt;2800,ROUND($AK83/$AH83*2800,2),$AK83)*'umowa o pracę'!$E$8,2),ROUND(IF($AH83&gt;2800,ROUND($AK83/$AH83*2800,2),$AK83)*'umowa o pracę'!$E$8,2)),ROUND(IF($AH83+$AI83&gt;=2800,2800*'umowa o pracę'!$E$8,($AH83+$AI83)*'umowa o pracę'!$E$8),2)-IF(AND($AI83=0,I83&gt;0),ROUND(ROUND(IF($AH83&gt;2800,ROUND($AJ83/$AH83*2800,2),$AJ83),2)*'umowa o pracę'!$E$8,2),IF($AI83&gt;0,IF($AH83+$AI83&lt;2800,ROUND(ROUND($AJ83+ROUND($AI83*9%,2),2)*'umowa o pracę'!$E$8,2),IF(AND($AH83+$AI83&gt;=2800,$AI83&lt;2800,$AH83&lt;2800),ROUND((ROUND(((2800-$AI83)/$AH83)*$AJ83,2)+ROUND($AI83*9%,2))*'umowa o pracę'!$E$8,2),IF(AND($AH83+$AI83&gt;=2800,$AI83&gt;=2800),ROUND((ROUND(2800*9%,2))*'umowa o pracę'!$E$8,2),IF(AND($AH83+$AI83&gt;=2800,$AH83&gt;=2800,$AI83&lt;2800),ROUND((ROUND($AI83*9%,2)+ROUND(((2800-$AI83)/$AH83)*$AJ83,2))*'umowa o pracę'!$E$8,2),0)))),0)))))</f>
        <v>0</v>
      </c>
      <c r="AO83" s="32">
        <f>IF('umowa o pracę'!$E$7=2020,IF(IF($AG83=1,IF($AI83=0,ROUND(IF($AH83&gt;2600,ROUND($AJ83/$AH83*2600,2),$AJ83)*'umowa o pracę'!$E$8,2),IF($AH83+$AI83&lt;2600,ROUND(ROUND($AJ83+ROUND($AI83*9%,2),2)*'umowa o pracę'!$E$8,2),IF(AND($AH83+$AI83&gt;=2600,$AH83&lt;2600),ROUND((ROUND($AJ83+ROUND((2600-$AH83)*9%,2),2))*'umowa o pracę'!$E$8,2),IF(AND($AH83+$AI83&gt;=2600,$AH83&gt;=2600),ROUND(ROUND($AJ83/$AH83*2600,2)*'umowa o pracę'!$E$8,2),0)))),0)&gt;$H83,$H83,IF($AG83=1,IF($AI83=0,ROUND(IF($AH83&gt;2600,ROUND($AJ83/$AH83*2600,2),$AJ83)*'umowa o pracę'!$E$8,2),IF($AH83+$AI83&lt;2600,ROUND(ROUND($AJ83+ROUND($AI83*9%,2),2)*'umowa o pracę'!$E$8,2),IF(AND($AH83+$AI83&gt;=2600,$AH83&lt;2600),ROUND((ROUND($AJ83+ROUND((2600-$AH83)*9%,2),2))*'umowa o pracę'!$E$8,2),IF(AND($AH83+$AI83&gt;=2600,$AH83&gt;=2600),ROUND(ROUND($AJ83/$AH83*2600,2)*'umowa o pracę'!$E$8,2),0)))),0)),IF('umowa o pracę'!$E$7=2021,IF(IF($AG83=1,IF($AI83=0,ROUND(IF($AH83&gt;2800,ROUND($AJ83/$AH83*2800,2),$AJ83)*'umowa o pracę'!$E$8,2),IF($AH83+$AI83&lt;2800,ROUND(ROUND($AJ83+ROUND($AI83*9%,2),2)*'umowa o pracę'!$E$8,2),IF(AND($AH83+$AI83&gt;=2800,$AH83&lt;2800),ROUND((ROUND($AJ83+ROUND((2800-$AH83)*9%,2),2))*'umowa o pracę'!$E$8,2),IF(AND($AH83+$AI83&gt;=2800,$AH83&gt;=2800),ROUND(ROUND($AJ83/$AH83*2800,2)*'umowa o pracę'!$E$8,2),0)))),0)&gt;$H83,$H83,IF($AG83=1,IF($AI83=0,ROUND(IF($AH83&gt;2800,ROUND($AJ83/$AH83*2800,2),$AJ83)*'umowa o pracę'!$E$8,2),IF($AH83+$AI83&lt;2800,ROUND(ROUND($AJ83+ROUND($AI83*9%,2),2)*'umowa o pracę'!$E$8,2),IF(AND($AH83+$AI83&gt;=2800,$AH83&lt;2800),ROUND((ROUND($AJ83+ROUND((2800-$AH83)*9%,2),2))*'umowa o pracę'!$E$8,2),IF(AND($AH83+$AI83&gt;=2800,$AH83&gt;=2800),ROUND(ROUND($AJ83/$AH83*2800,2)*'umowa o pracę'!$E$8,2),0)))),0)),0))</f>
        <v>0</v>
      </c>
      <c r="AP83" s="32">
        <f>IF('umowa o pracę'!$E$7=2020,IF(IF($AG83=1,IF($AI83=0,ROUND(IF($AH83&gt;2600,ROUND($AK83/$AH83*2600,2),$AK83)*'umowa o pracę'!$E$8,2),ROUND(IF($AH83&gt;2600,ROUND($AK83/$AH83*2600,2),$AK83)*'umowa o pracę'!$E$8,2)),0)&gt;$I83,$I83,IF($AG83=1,IF($AI83=0,ROUND(IF($AH83&gt;2600,ROUND($AK83/$AH83*2600,2),$AK83)*'umowa o pracę'!$E$8,2),ROUND(IF($AH83&gt;2600,ROUND($AK83/$AH83*2600,2),$AK83)*'umowa o pracę'!$E$8,2)),0)),IF('umowa o pracę'!$E$7=2021,IF(IF($AG83=1,IF($AI83=0,ROUND(IF($AH83&gt;2800,ROUND($AK83/$AH83*2800,2),$AK83)*'umowa o pracę'!$E$8,2),ROUND(IF($AH83&gt;2800,ROUND($AK83/$AH83*2800,2),$AK83)*'umowa o pracę'!$E$8,2)),0)&gt;$I83,$I83,IF($AG83=1,IF($AI83=0,ROUND(IF($AH83&gt;2800,ROUND($AK83/$AH83*2800,2),$AK83)*'umowa o pracę'!$E$8,2),ROUND(IF($AH83&gt;2800,ROUND($AK83/$AH83*2800,2),$AK83)*'umowa o pracę'!$E$8,2)),0)),0))</f>
        <v>0</v>
      </c>
      <c r="AQ83" s="56">
        <f>IF('umowa o pracę'!$E$7=2020,$AM83,IF('umowa o pracę'!$E$7=2021,$AN83,0))</f>
        <v>0</v>
      </c>
      <c r="AR83" s="33">
        <f>IF('umowa o pracę'!$E$7=0,0,U83+AF83+AQ83)</f>
        <v>0</v>
      </c>
      <c r="AS83" s="19"/>
      <c r="AT83" s="19"/>
      <c r="AU83" s="19"/>
      <c r="AV83" s="19"/>
      <c r="AW83" s="19"/>
      <c r="AX83" s="19">
        <f t="shared" si="13"/>
        <v>10</v>
      </c>
      <c r="AY83" s="19"/>
      <c r="AZ83" s="234">
        <f t="shared" si="16"/>
        <v>0</v>
      </c>
      <c r="BA83" s="234">
        <f t="shared" si="17"/>
        <v>0</v>
      </c>
      <c r="BB83" s="234">
        <f t="shared" si="18"/>
        <v>0</v>
      </c>
      <c r="BC83" s="234">
        <f t="shared" si="19"/>
        <v>0</v>
      </c>
      <c r="BD83" s="234">
        <f t="shared" si="20"/>
        <v>0</v>
      </c>
      <c r="BE83" s="234">
        <f t="shared" si="21"/>
        <v>0</v>
      </c>
      <c r="BF83" s="234">
        <f t="shared" si="22"/>
        <v>0</v>
      </c>
      <c r="BG83" s="234">
        <f t="shared" si="23"/>
        <v>0</v>
      </c>
      <c r="BH83" s="234">
        <f t="shared" si="24"/>
        <v>0</v>
      </c>
      <c r="BI83" s="238">
        <f t="shared" si="25"/>
        <v>0</v>
      </c>
      <c r="BJ83" s="236"/>
      <c r="BK83" s="236"/>
      <c r="BL83" s="237"/>
    </row>
    <row r="84" spans="1:64" ht="15.75" customHeight="1" x14ac:dyDescent="0.25">
      <c r="A84" s="129">
        <v>73</v>
      </c>
      <c r="B84" s="57"/>
      <c r="C84" s="57"/>
      <c r="D84" s="36"/>
      <c r="E84" s="36"/>
      <c r="F84" s="242"/>
      <c r="G84" s="37">
        <v>1</v>
      </c>
      <c r="H84" s="58">
        <v>0</v>
      </c>
      <c r="I84" s="59">
        <v>0</v>
      </c>
      <c r="J84" s="60">
        <v>0</v>
      </c>
      <c r="K84" s="52">
        <v>1</v>
      </c>
      <c r="L84" s="39">
        <v>0</v>
      </c>
      <c r="M84" s="39">
        <v>0</v>
      </c>
      <c r="N84" s="39">
        <v>0</v>
      </c>
      <c r="O84" s="39">
        <v>0</v>
      </c>
      <c r="P84" s="35">
        <f>IF('umowa o pracę'!$E$7=2020,ROUND(IF($L84&gt;=2600,2600*'umowa o pracę'!$E$8,$L84*'umowa o pracę'!$E$8),2),IF('umowa o pracę'!$E$7=2021,ROUND(IF($L84&gt;=2800,2800*'umowa o pracę'!$E$8,$L84*'umowa o pracę'!$E$8),2),0))</f>
        <v>0</v>
      </c>
      <c r="Q84" s="252">
        <f>IF(IF(IF(AND($K84=1,$I84&gt;0),ROUND(IF($L84+$M84&gt;=2600,2600*'umowa o pracę'!$E$8,($L84+$M84)*'umowa o pracę'!$E$8),2)+IF($M84=0,ROUND(IF($L84&gt;2600,ROUND($O84/$L84*2600,2),$O84)*'umowa o pracę'!$E$8,2),ROUND(IF($L84&gt;2600,ROUND($O84/$L84*2600,2),$O84)*'umowa o pracę'!$E$8,2)),ROUND(IF($L84+$M84&gt;=2600,2600*'umowa o pracę'!$E$8,($L84+$M84)*'umowa o pracę'!$E$8),2)-IF($M84=0,ROUND(ROUND(IF($L84&gt;2600,ROUND($N84/$L84*2600,2),$N84),2)*'umowa o pracę'!$E$8,2),IF($M84&gt;0,IF($L84+$M84&lt;2600,ROUND(ROUND($N84+ROUND($M84*9%,2),2)*'umowa o pracę'!$E$8,2),IF(AND($L84+$M84&gt;=2600,$M84&lt;2600,$L84&lt;2600),ROUND((ROUND(((2600-$M84)/$L84)*$N84,2)+ROUND($M84*9%,2))*'umowa o pracę'!$E$8,2),IF(AND($L84+$M84&gt;=2600,$M84&gt;=2600),ROUND((ROUND(2600*9%,2))*'umowa o pracę'!$E$8,2),IF(AND($L84+$M84&gt;=2600,$L84&gt;=2600,$M84&lt;2600),ROUND((ROUND($M84*9%,2)+ROUND(((2600-$M84)/$L84)*$N84,2))*'umowa o pracę'!$E$8,2),0)))),0)))&gt;$J84,$J84,IF(AND($K84=1,$I84&gt;0),ROUND(IF($L84+$M84&gt;=2600,2600*'umowa o pracę'!$E$8,($L84+$M84)*'umowa o pracę'!$E$8),2)+IF($M84=0,ROUND(IF($L84&gt;2600,ROUND($O84/$L84*2600,2),$O84)*'umowa o pracę'!$E$8,2),ROUND(IF($L84&gt;2600,ROUND($O84/$L84*2600,2),$O84)*'umowa o pracę'!$E$8,2)),ROUND(IF($L84+$M84&gt;=2600,2600*'umowa o pracę'!$E$8,($L84+$M84)*'umowa o pracę'!$E$8),2)-IF($M84=0,ROUND(ROUND(IF($L84&gt;2600,ROUND($N84/$L84*2600,2),$N84),2)*'umowa o pracę'!$E$8,2),IF($M84&gt;0,IF($L84+$M84&lt;2600,ROUND(ROUND($N84+ROUND($M84*9%,2),2)*'umowa o pracę'!$E$8,2),IF(AND($L84+$M84&gt;=2600,$M84&lt;2600,$L84&lt;2600),ROUND((ROUND(((2600-$M84)/$L84)*$N84,2)+ROUND($M84*9%,2))*'umowa o pracę'!$E$8,2),IF(AND($L84+$M84&gt;=2600,$M84&gt;=2600),ROUND((ROUND(2600*9%,2))*'umowa o pracę'!$E$8,2),IF(AND($L84+$M84&gt;=2600,$L84&gt;=2600,$M84&lt;2600),ROUND((ROUND($M84*9%,2)+ROUND(((2600-$M84)/$L84)*$N84,2))*'umowa o pracę'!$E$8,2),0)))),0))))&gt;$J84,$J84,IF(IF(AND($K84=1,$I84&gt;0),ROUND(IF($L84+$M84&gt;=2600,2600*'umowa o pracę'!$E$8,($L84+$M84)*'umowa o pracę'!$E$8),2)+IF($M84=0,ROUND(IF($L84&gt;2600,ROUND($O84/$L84*2600,2),$O84)*'umowa o pracę'!$E$8,2),ROUND(IF($L84&gt;2600,ROUND($O84/$L84*2600,2),$O84)*'umowa o pracę'!$E$8,2)),ROUND(IF($L84+$M84&gt;=2600,2600*'umowa o pracę'!$E$8,($L84+$M84)*'umowa o pracę'!$E$8),2)-IF($M84=0,ROUND(ROUND(IF($L84&gt;2600,ROUND($N84/$L84*2600,2),$N84),2)*'umowa o pracę'!$E$8,2),IF($M84&gt;0,IF($L84+$M84&lt;2600,ROUND(ROUND($N84+ROUND($M84*9%,2),2)*'umowa o pracę'!$E$8,2),IF(AND($L84+$M84&gt;=2600,$M84&lt;2600,$L84&lt;2600),ROUND((ROUND(((2600-$M84)/$L84)*$N84,2)+ROUND($M84*9%,2))*'umowa o pracę'!$E$8,2),IF(AND($L84+$M84&gt;=2600,$M84&gt;=2600),ROUND((ROUND(2600*9%,2))*'umowa o pracę'!$E$8,2),IF(AND($L84+$M84&gt;=2600,$L84&gt;=2600,$M84&lt;2600),ROUND((ROUND($M84*9%,2)+ROUND(((2600-$M84)/$L84)*$N84,2))*'umowa o pracę'!$E$8,2),0)))),0)))&gt;$J84,$J84,IF(AND($K84=1,$I84&gt;0),ROUND(IF($L84+$M84&gt;=2600,2600*'umowa o pracę'!$E$8,($L84+$M84)*'umowa o pracę'!$E$8),2)+IF($M84=0,ROUND(IF($L84&gt;2600,ROUND($O84/$L84*2600,2),$O84)*'umowa o pracę'!$E$8,2),ROUND(IF($L84&gt;2600,ROUND($O84/$L84*2600,2),$O84)*'umowa o pracę'!$E$8,2)),ROUND(IF($L84+$M84&gt;=2600,2600*'umowa o pracę'!$E$8,($L84+$M84)*'umowa o pracę'!$E$8),2)-IF(AND($M84=0,I84&gt;0),ROUND(ROUND(IF($L84&gt;2600,ROUND($N84/$L84*2600,2),$N84),2)*'umowa o pracę'!$E$8,2),IF($M84&gt;0,IF($L84+$M84&lt;2600,ROUND(ROUND($N84+ROUND($M84*9%,2),2)*'umowa o pracę'!$E$8,2),IF(AND($L84+$M84&gt;=2600,$M84&lt;2600,$L84&lt;2600),ROUND((ROUND(((2600-$M84)/$L84)*$N84,2)+ROUND($M84*9%,2))*'umowa o pracę'!$E$8,2),IF(AND($L84+$M84&gt;=2600,$M84&gt;=2600),ROUND((ROUND(2600*9%,2))*'umowa o pracę'!$E$8,2),IF(AND($L84+$M84&gt;=2600,$L84&gt;=2600,$M84&lt;2600),ROUND((ROUND($M84*9%,2)+ROUND(((2600-$M84)/$L84)*$N84,2))*'umowa o pracę'!$E$8,2),0)))),0)))))</f>
        <v>0</v>
      </c>
      <c r="R84" s="252">
        <f>IF(IF(IF(AND($K84=1,$I84&gt;0),ROUND(IF($L84+$M84&gt;=2800,2800*'umowa o pracę'!$E$8,($L84+$M84)*'umowa o pracę'!$E$8),2)+IF($M84=0,ROUND(IF($L84&gt;2800,ROUND($O84/$L84*2800,2),$O84)*'umowa o pracę'!$E$8,2),ROUND(IF($L84&gt;2800,ROUND($O84/$L84*2800,2),$O84)*'umowa o pracę'!$E$8,2)),ROUND(IF($L84+$M84&gt;=2800,2800*'umowa o pracę'!$E$8,($L84+$M84)*'umowa o pracę'!$E$8),2)-IF($M84=0,ROUND(ROUND(IF($L84&gt;2800,ROUND($N84/$L84*2800,2),$N84),2)*'umowa o pracę'!$E$8,2),IF($M84&gt;0,IF($L84+$M84&lt;2800,ROUND(ROUND($N84+ROUND($M84*9%,2),2)*'umowa o pracę'!$E$8,2),IF(AND($L84+$M84&gt;=2800,$M84&lt;2800,$L84&lt;2800),ROUND((ROUND(((2800-$M84)/$L84)*$N84,2)+ROUND($M84*9%,2))*'umowa o pracę'!$E$8,2),IF(AND($L84+$M84&gt;=2800,$M84&gt;=2800),ROUND((ROUND(2800*9%,2))*'umowa o pracę'!$E$8,2),IF(AND($L84+$M84&gt;=2800,$L84&gt;=2800,$M84&lt;2800),ROUND((ROUND($M84*9%,2)+ROUND(((2800-$M84)/$L84)*$N84,2))*'umowa o pracę'!$E$8,2),0)))),0)))&gt;$J84,$J84,IF(AND($K84=1,$I84&gt;0),ROUND(IF($L84+$M84&gt;=2800,2800*'umowa o pracę'!$E$8,($L84+$M84)*'umowa o pracę'!$E$8),2)+IF($M84=0,ROUND(IF($L84&gt;2800,ROUND($O84/$L84*2800,2),$O84)*'umowa o pracę'!$E$8,2),ROUND(IF($L84&gt;2800,ROUND($O84/$L84*2800,2),$O84)*'umowa o pracę'!$E$8,2)),ROUND(IF($L84+$M84&gt;=2800,2800*'umowa o pracę'!$E$8,($L84+$M84)*'umowa o pracę'!$E$8),2)-IF($M84=0,ROUND(ROUND(IF($L84&gt;2800,ROUND($N84/$L84*2800,2),$N84),2)*'umowa o pracę'!$E$8,2),IF($M84&gt;0,IF($L84+$M84&lt;2800,ROUND(ROUND($N84+ROUND($M84*9%,2),2)*'umowa o pracę'!$E$8,2),IF(AND($L84+$M84&gt;=2800,$M84&lt;2800,$L84&lt;2800),ROUND((ROUND(((2800-$M84)/$L84)*$N84,2)+ROUND($M84*9%,2))*'umowa o pracę'!$E$8,2),IF(AND($L84+$M84&gt;=2800,$M84&gt;=2800),ROUND((ROUND(2800*9%,2))*'umowa o pracę'!$E$8,2),IF(AND($L84+$M84&gt;=2800,$L84&gt;=2800,$M84&lt;2800),ROUND((ROUND($M84*9%,2)+ROUND(((2800-$M84)/$L84)*$N84,2))*'umowa o pracę'!$E$8,2),0)))),0))))&gt;$J84,$J84,IF(IF(AND($K84=1,$I84&gt;0),ROUND(IF($L84+$M84&gt;=2800,2800*'umowa o pracę'!$E$8,($L84+$M84)*'umowa o pracę'!$E$8),2)+IF($M84=0,ROUND(IF($L84&gt;2800,ROUND($O84/$L84*2800,2),$O84)*'umowa o pracę'!$E$8,2),ROUND(IF($L84&gt;2800,ROUND($O84/$L84*2800,2),$O84)*'umowa o pracę'!$E$8,2)),ROUND(IF($L84+$M84&gt;=2800,2800*'umowa o pracę'!$E$8,($L84+$M84)*'umowa o pracę'!$E$8),2)-IF($M84=0,ROUND(ROUND(IF($L84&gt;2800,ROUND($N84/$L84*2800,2),$N84),2)*'umowa o pracę'!$E$8,2),IF($M84&gt;0,IF($L84+$M84&lt;2800,ROUND(ROUND($N84+ROUND($M84*9%,2),2)*'umowa o pracę'!$E$8,2),IF(AND($L84+$M84&gt;=2800,$M84&lt;2800,$L84&lt;2800),ROUND((ROUND(((2800-$M84)/$L84)*$N84,2)+ROUND($M84*9%,2))*'umowa o pracę'!$E$8,2),IF(AND($L84+$M84&gt;=2800,$M84&gt;=2800),ROUND((ROUND(2800*9%,2))*'umowa o pracę'!$E$8,2),IF(AND($L84+$M84&gt;=2800,$L84&gt;=2800,$M84&lt;2800),ROUND((ROUND($M84*9%,2)+ROUND(((2800-$M84)/$L84)*$N84,2))*'umowa o pracę'!$E$8,2),0)))),0)))&gt;$J84,$J84,IF(AND($K84=1,$I84&gt;0),ROUND(IF($L84+$M84&gt;=2800,2800*'umowa o pracę'!$E$8,($L84+$M84)*'umowa o pracę'!$E$8),2)+IF($M84=0,ROUND(IF($L84&gt;2800,ROUND($O84/$L84*2800,2),$O84)*'umowa o pracę'!$E$8,2),ROUND(IF($L84&gt;2800,ROUND($O84/$L84*2800,2),$O84)*'umowa o pracę'!$E$8,2)),ROUND(IF($L84+$M84&gt;=2800,2800*'umowa o pracę'!$E$8,($L84+$M84)*'umowa o pracę'!$E$8),2)-IF(AND($M84=0,I84&gt;0),ROUND(ROUND(IF($L84&gt;2800,ROUND($N84/$L84*2800,2),$N84),2)*'umowa o pracę'!$E$8,2),IF($M84&gt;0,IF($L84+$M84&lt;2800,ROUND(ROUND($N84+ROUND($M84*9%,2),2)*'umowa o pracę'!$E$8,2),IF(AND($L84+$M84&gt;=2800,$M84&lt;2800,$L84&lt;2800),ROUND((ROUND(((2800-$M84)/$L84)*$N84,2)+ROUND($M84*9%,2))*'umowa o pracę'!$E$8,2),IF(AND($L84+$M84&gt;=2800,$M84&gt;=2800),ROUND((ROUND(2800*9%,2))*'umowa o pracę'!$E$8,2),IF(AND($L84+$M84&gt;=2800,$L84&gt;=2800,$M84&lt;2800),ROUND((ROUND($M84*9%,2)+ROUND(((2800-$M84)/$L84)*$N84,2))*'umowa o pracę'!$E$8,2),0)))),0)))))</f>
        <v>0</v>
      </c>
      <c r="S84" s="32">
        <f>IF('umowa o pracę'!$E$7=2020,IF(IF($K84=1,IF($M84=0,ROUND(IF($L84&gt;2600,ROUND($N84/$L84*2600,2),$N84)*'umowa o pracę'!$E$8,2),IF($L84+$M84&lt;2600,ROUND(ROUND($N84+ROUND($M84*9%,2),2)*'umowa o pracę'!$E$8,2),IF(AND($L84+$M84&gt;=2600,$L84&lt;2600),ROUND((ROUND($N84+ROUND((2600-$L84)*9%,2),2))*'umowa o pracę'!$E$8,2),IF(AND($L84+$M84&gt;=2600,$L84&gt;=2600),ROUND(ROUND($N84/$L84*2600,2)*'umowa o pracę'!$E$8,2),0)))),0)&gt;$H84,$H84,IF($K84=1,IF($M84=0,ROUND(IF($L84&gt;2600,ROUND($N84/$L84*2600,2),$N84)*'umowa o pracę'!$E$8,2),IF($L84+$M84&lt;2600,ROUND(ROUND($N84+ROUND($M84*9%,2),2)*'umowa o pracę'!$E$8,2),IF(AND($L84+$M84&gt;=2600,$L84&lt;2600),ROUND((ROUND($N84+ROUND((2600-$L84)*9%,2),2))*'umowa o pracę'!$E$8,2),IF(AND($L84+$M84&gt;=2600,$L84&gt;=2600),ROUND(ROUND($N84/$L84*2600,2)*'umowa o pracę'!$E$8,2),0)))),0)),IF('umowa o pracę'!$E$7=2021,IF(IF($K84=1,IF($M84=0,ROUND(IF($L84&gt;2800,ROUND($N84/$L84*2800,2),$N84)*'umowa o pracę'!$E$8,2),IF($L84+$M84&lt;2800,ROUND(ROUND($N84+ROUND($M84*9%,2),2)*'umowa o pracę'!$E$8,2),IF(AND($L84+$M84&gt;=2800,$L84&lt;2800),ROUND((ROUND($N84+ROUND((2800-$L84)*9%,2),2))*'umowa o pracę'!$E$8,2),IF(AND($L84+$M84&gt;=2800,$L84&gt;=2800),ROUND(ROUND($N84/$L84*2800,2)*'umowa o pracę'!$E$8,2),0)))),0)&gt;$H84,$H84,IF($K84=1,IF($M84=0,ROUND(IF($L84&gt;2800,ROUND($N84/$L84*2800,2),$N84)*'umowa o pracę'!$E$8,2),IF($L84+$M84&lt;2800,ROUND(ROUND($N84+ROUND($M84*9%,2),2)*'umowa o pracę'!$E$8,2),IF(AND($L84+$M84&gt;=2800,$L84&lt;2800),ROUND((ROUND($N84+ROUND((2800-$L84)*9%,2),2))*'umowa o pracę'!$E$8,2),IF(AND($L84+$M84&gt;=2800,$L84&gt;=2800),ROUND(ROUND($N84/$L84*2800,2)*'umowa o pracę'!$E$8,2),0)))),0)),0))</f>
        <v>0</v>
      </c>
      <c r="T84" s="32">
        <f>IF('umowa o pracę'!$E$7=2020,IF(IF($K84=1,IF($M84=0,ROUND(IF($L84&gt;2600,ROUND($O84/$L84*2600,2),$O84)*'umowa o pracę'!$E$8,2),ROUND(IF($L84&gt;2600,ROUND($O84/$L84*2600,2),$O84)*'umowa o pracę'!$E$8,2)),0)&gt;$I84,$I84,IF($K84=1,IF($M84=0,ROUND(IF($L84&gt;2600,ROUND($O84/$L84*2600,2),$O84)*'umowa o pracę'!$E$8,2),ROUND(IF($L84&gt;2600,ROUND($O84/$L84*2600,2),$O84)*'umowa o pracę'!$E$8,2)),0)),IF('umowa o pracę'!$E$7=2021,IF(IF($K84=1,IF($M84=0,ROUND(IF($L84&gt;2800,ROUND($O84/$L84*2800,2),$O84)*'umowa o pracę'!$E$8,2),ROUND(IF($L84&gt;2800,ROUND($O84/$L84*2800,2),$O84)*'umowa o pracę'!$E$8,2)),0)&gt;$I84,$I84,IF($K84=1,IF($M84=0,ROUND(IF($L84&gt;2800,ROUND($O84/$L84*2800,2),$O84)*'umowa o pracę'!$E$8,2),ROUND(IF($L84&gt;2800,ROUND($O84/$L84*2800,2),$O84)*'umowa o pracę'!$E$8,2)),0)),0))</f>
        <v>0</v>
      </c>
      <c r="U84" s="51">
        <f>IF('umowa o pracę'!$E$7=2020,$Q84,IF('umowa o pracę'!$E$7=2021,$R84,0))</f>
        <v>0</v>
      </c>
      <c r="V84" s="53">
        <f t="shared" si="14"/>
        <v>1</v>
      </c>
      <c r="W84" s="54">
        <f>IF('umowa o pracę'!$E$6&lt;2,0,$L84)</f>
        <v>0</v>
      </c>
      <c r="X84" s="54">
        <f>IF('umowa o pracę'!$E$6&lt;2,0,$M84)</f>
        <v>0</v>
      </c>
      <c r="Y84" s="55">
        <f>IF('umowa o pracę'!$E$6&lt;2,0,$N84)</f>
        <v>0</v>
      </c>
      <c r="Z84" s="55">
        <f>IF('umowa o pracę'!$E$6&lt;2,0,$O84)</f>
        <v>0</v>
      </c>
      <c r="AA84" s="32">
        <f>IF('umowa o pracę'!$E$7=2020,ROUND(IF($W84&gt;=2600,2600*'umowa o pracę'!$E$8,$W84*'umowa o pracę'!$E$8),2),IF('umowa o pracę'!$E$7=2021,ROUND(IF($W84&gt;=2800,2800*'umowa o pracę'!$E$8,$W84*'umowa o pracę'!$E$8),2),0))</f>
        <v>0</v>
      </c>
      <c r="AB84" s="32">
        <f>IF(IF(IF(AND($V84=1,$I84&gt;0),ROUND(IF($W84+$X84&gt;=2600,2600*'umowa o pracę'!$E$8,($W84+$X84)*'umowa o pracę'!$E$8),2)+IF($X84=0,ROUND(IF($W84&gt;2600,ROUND($Z84/$W84*2600,2),$Z84)*'umowa o pracę'!$E$8,2),ROUND(IF($W84&gt;2600,ROUND($Z84/$W84*2600,2),$Z84)*'umowa o pracę'!$E$8,2)),ROUND(IF($W84+$X84&gt;=2600,2600*'umowa o pracę'!$E$8,($W84+$X84)*'umowa o pracę'!$E$8),2)-IF($X84=0,ROUND(ROUND(IF($W84&gt;2600,ROUND($Y84/$W84*2600,2),$Y84),2)*'umowa o pracę'!$E$8,2),IF($X84&gt;0,IF($W84+$X84&lt;2600,ROUND(ROUND($Y84+ROUND($X84*9%,2),2)*'umowa o pracę'!$E$8,2),IF(AND($W84+$X84&gt;=2600,$X84&lt;2600,$W84&lt;2600),ROUND((ROUND(((2600-$X84)/$W84)*$Y84,2)+ROUND($X84*9%,2))*'umowa o pracę'!$E$8,2),IF(AND($W84+$X84&gt;=2600,$X84&gt;=2600),ROUND((ROUND(2600*9%,2))*'umowa o pracę'!$E$8,2),IF(AND($W84+$X84&gt;=2600,$W84&gt;=2600,$X84&lt;2600),ROUND((ROUND($X84*9%,2)+ROUND(((2600-$X84)/$W84)*$Y84,2))*'umowa o pracę'!$E$8,2),0)))),0)))&gt;$J84,$J84,IF(AND($V84=1,$I84&gt;0),ROUND(IF($W84+$X84&gt;=2600,2600*'umowa o pracę'!$E$8,($W84+$X84)*'umowa o pracę'!$E$8),2)+IF($X84=0,ROUND(IF($W84&gt;2600,ROUND($Z84/$W84*2600,2),$Z84)*'umowa o pracę'!$E$8,2),ROUND(IF($W84&gt;2600,ROUND($Z84/$W84*2600,2),$Z84)*'umowa o pracę'!$E$8,2)),ROUND(IF($W84+$X84&gt;=2600,2600*'umowa o pracę'!$E$8,($W84+$X84)*'umowa o pracę'!$E$8),2)-IF($X84=0,ROUND(ROUND(IF($W84&gt;2600,ROUND($Y84/$W84*2600,2),$Y84),2)*'umowa o pracę'!$E$8,2),IF($X84&gt;0,IF($W84+$X84&lt;2600,ROUND(ROUND($Y84+ROUND($X84*9%,2),2)*'umowa o pracę'!$E$8,2),IF(AND($W84+$X84&gt;=2600,$X84&lt;2600,$W84&lt;2600),ROUND((ROUND(((2600-$X84)/$W84)*$Y84,2)+ROUND($X84*9%,2))*'umowa o pracę'!$E$8,2),IF(AND($W84+$X84&gt;=2600,$X84&gt;=2600),ROUND((ROUND(2600*9%,2))*'umowa o pracę'!$E$8,2),IF(AND($W84+$X84&gt;=2600,$W84&gt;=2600,$X84&lt;2600),ROUND((ROUND($X84*9%,2)+ROUND(((2600-$X84)/$W84)*$Y84,2))*'umowa o pracę'!$E$8,2),0)))),0))))&gt;$J84,$J84,IF(IF(AND($V84=1,$I84&gt;0),ROUND(IF($W84+$X84&gt;=2600,2600*'umowa o pracę'!$E$8,($W84+$X84)*'umowa o pracę'!$E$8),2)+IF($X84=0,ROUND(IF($W84&gt;2600,ROUND($Z84/$W84*2600,2),$Z84)*'umowa o pracę'!$E$8,2),ROUND(IF($W84&gt;2600,ROUND($Z84/$W84*2600,2),$Z84)*'umowa o pracę'!$E$8,2)),ROUND(IF($W84+$X84&gt;=2600,2600*'umowa o pracę'!$E$8,($W84+$X84)*'umowa o pracę'!$E$8),2)-IF($X84=0,ROUND(ROUND(IF($W84&gt;2600,ROUND($Y84/$W84*2600,2),$Y84),2)*'umowa o pracę'!$E$8,2),IF($X84&gt;0,IF($W84+$X84&lt;2600,ROUND(ROUND($Y84+ROUND($X84*9%,2),2)*'umowa o pracę'!$E$8,2),IF(AND($W84+$X84&gt;=2600,$X84&lt;2600,$W84&lt;2600),ROUND((ROUND(((2600-$X84)/$W84)*$Y84,2)+ROUND($X84*9%,2))*'umowa o pracę'!$E$8,2),IF(AND($W84+$X84&gt;=2600,$X84&gt;=2600),ROUND((ROUND(2600*9%,2))*'umowa o pracę'!$E$8,2),IF(AND($W84+$X84&gt;=2600,$W84&gt;=2600,$X84&lt;2600),ROUND((ROUND($X84*9%,2)+ROUND(((2600-$X84)/$W84)*$Y84,2))*'umowa o pracę'!$E$8,2),0)))),0)))&gt;$J84,$J84,IF(AND($V84=1,$I84&gt;0),ROUND(IF($W84+$X84&gt;=2600,2600*'umowa o pracę'!$E$8,($W84+$X84)*'umowa o pracę'!$E$8),2)+IF($X84=0,ROUND(IF($W84&gt;2600,ROUND($Z84/$W84*2600,2),$Z84)*'umowa o pracę'!$E$8,2),ROUND(IF($W84&gt;2600,ROUND($Z84/$W84*2600,2),$Z84)*'umowa o pracę'!$E$8,2)),ROUND(IF($W84+$X84&gt;=2600,2600*'umowa o pracę'!$E$8,($W84+$X84)*'umowa o pracę'!$E$8),2)-IF(AND($X84=0,I84&gt;0),ROUND(ROUND(IF($W84&gt;2600,ROUND($Y84/$W84*2600,2),$Y84),2)*'umowa o pracę'!$E$8,2),IF($X84&gt;0,IF($W84+$X84&lt;2600,ROUND(ROUND($Y84+ROUND($X84*9%,2),2)*'umowa o pracę'!$E$8,2),IF(AND($W84+$X84&gt;=2600,$X84&lt;2600,$W84&lt;2600),ROUND((ROUND(((2600-$X84)/$W84)*$Y84,2)+ROUND($X84*9%,2))*'umowa o pracę'!$E$8,2),IF(AND($W84+$X84&gt;=2600,$X84&gt;=2600),ROUND((ROUND(2600*9%,2))*'umowa o pracę'!$E$8,2),IF(AND($W84+$X84&gt;=2600,$W84&gt;=2600,$X84&lt;2600),ROUND((ROUND($X84*9%,2)+ROUND(((2600-$X84)/$W84)*$Y84,2))*'umowa o pracę'!$E$8,2),0)))),0)))))</f>
        <v>0</v>
      </c>
      <c r="AC84" s="32">
        <f>IF(IF(IF(AND($V84=1,$I84&gt;0),ROUND(IF($W84+$X84&gt;=2800,2800*'umowa o pracę'!$E$8,($W84+$X84)*'umowa o pracę'!$E$8),2)+IF($X84=0,ROUND(IF($W84&gt;2800,ROUND($Z84/$W84*2800,2),$Z84)*'umowa o pracę'!$E$8,2),ROUND(IF($W84&gt;2800,ROUND($Z84/$W84*2800,2),$Z84)*'umowa o pracę'!$E$8,2)),ROUND(IF($W84+$X84&gt;=2800,2800*'umowa o pracę'!$E$8,($W84+$X84)*'umowa o pracę'!$E$8),2)-IF($X84=0,ROUND(ROUND(IF($W84&gt;2800,ROUND($Y84/$W84*2800,2),$Y84),2)*'umowa o pracę'!$E$8,2),IF($X84&gt;0,IF($W84+$X84&lt;2800,ROUND(ROUND($Y84+ROUND($X84*9%,2),2)*'umowa o pracę'!$E$8,2),IF(AND($W84+$X84&gt;=2800,$X84&lt;2800,$W84&lt;2800),ROUND((ROUND(((2800-$X84)/$W84)*$Y84,2)+ROUND($X84*9%,2))*'umowa o pracę'!$E$8,2),IF(AND($W84+$X84&gt;=2800,$X84&gt;=2800),ROUND((ROUND(2800*9%,2))*'umowa o pracę'!$E$8,2),IF(AND($W84+$X84&gt;=2800,$W84&gt;=2800,$X84&lt;2800),ROUND((ROUND($X84*9%,2)+ROUND(((2800-$X84)/$W84)*$Y84,2))*'umowa o pracę'!$E$8,2),0)))),0)))&gt;$J84,$J84,IF(AND($V84=1,$I84&gt;0),ROUND(IF($W84+$X84&gt;=2800,2800*'umowa o pracę'!$E$8,($W84+$X84)*'umowa o pracę'!$E$8),2)+IF($X84=0,ROUND(IF($W84&gt;2800,ROUND($Z84/$W84*2800,2),$Z84)*'umowa o pracę'!$E$8,2),ROUND(IF($W84&gt;2800,ROUND($Z84/$W84*2800,2),$Z84)*'umowa o pracę'!$E$8,2)),ROUND(IF($W84+$X84&gt;=2800,2800*'umowa o pracę'!$E$8,($W84+$X84)*'umowa o pracę'!$E$8),2)-IF($X84=0,ROUND(ROUND(IF($W84&gt;2800,ROUND($Y84/$W84*2800,2),$Y84),2)*'umowa o pracę'!$E$8,2),IF($X84&gt;0,IF($W84+$X84&lt;2800,ROUND(ROUND($Y84+ROUND($X84*9%,2),2)*'umowa o pracę'!$E$8,2),IF(AND($W84+$X84&gt;=2800,$X84&lt;2800,$W84&lt;2800),ROUND((ROUND(((2800-$X84)/$W84)*$Y84,2)+ROUND($X84*9%,2))*'umowa o pracę'!$E$8,2),IF(AND($W84+$X84&gt;=2800,$X84&gt;=2800),ROUND((ROUND(2800*9%,2))*'umowa o pracę'!$E$8,2),IF(AND($W84+$X84&gt;=2800,$W84&gt;=2800,$X84&lt;2800),ROUND((ROUND($X84*9%,2)+ROUND(((2800-$X84)/$W84)*$Y84,2))*'umowa o pracę'!$E$8,2),0)))),0))))&gt;$J84,$J84,IF(IF(AND($V84=1,$I84&gt;0),ROUND(IF($W84+$X84&gt;=2800,2800*'umowa o pracę'!$E$8,($W84+$X84)*'umowa o pracę'!$E$8),2)+IF($X84=0,ROUND(IF($W84&gt;2800,ROUND($Z84/$W84*2800,2),$Z84)*'umowa o pracę'!$E$8,2),ROUND(IF($W84&gt;2800,ROUND($Z84/$W84*2800,2),$Z84)*'umowa o pracę'!$E$8,2)),ROUND(IF($W84+$X84&gt;=2800,2800*'umowa o pracę'!$E$8,($W84+$X84)*'umowa o pracę'!$E$8),2)-IF($X84=0,ROUND(ROUND(IF($W84&gt;2800,ROUND($Y84/$W84*2800,2),$Y84),2)*'umowa o pracę'!$E$8,2),IF($X84&gt;0,IF($W84+$X84&lt;2800,ROUND(ROUND($Y84+ROUND($X84*9%,2),2)*'umowa o pracę'!$E$8,2),IF(AND($W84+$X84&gt;=2800,$X84&lt;2800,$W84&lt;2800),ROUND((ROUND(((2800-$X84)/$W84)*$Y84,2)+ROUND($X84*9%,2))*'umowa o pracę'!$E$8,2),IF(AND($W84+$X84&gt;=2800,$X84&gt;=2800),ROUND((ROUND(2800*9%,2))*'umowa o pracę'!$E$8,2),IF(AND($W84+$X84&gt;=2800,$W84&gt;=2800,$X84&lt;2800),ROUND((ROUND($X84*9%,2)+ROUND(((2800-$X84)/$W84)*$Y84,2))*'umowa o pracę'!$E$8,2),0)))),0)))&gt;$J84,$J84,IF(AND($V84=1,$I84&gt;0),ROUND(IF($W84+$X84&gt;=2800,2800*'umowa o pracę'!$E$8,($W84+$X84)*'umowa o pracę'!$E$8),2)+IF($X84=0,ROUND(IF($W84&gt;2800,ROUND($Z84/$W84*2800,2),$Z84)*'umowa o pracę'!$E$8,2),ROUND(IF($W84&gt;2800,ROUND($Z84/$W84*2800,2),$Z84)*'umowa o pracę'!$E$8,2)),ROUND(IF($W84+$X84&gt;=2800,2800*'umowa o pracę'!$E$8,($W84+$X84)*'umowa o pracę'!$E$8),2)-IF(AND($X84=0,I84&gt;0),ROUND(ROUND(IF($W84&gt;2800,ROUND($Y84/$W84*2800,2),$Y84),2)*'umowa o pracę'!$E$8,2),IF($X84&gt;0,IF($W84+$X84&lt;2800,ROUND(ROUND($Y84+ROUND($X84*9%,2),2)*'umowa o pracę'!$E$8,2),IF(AND($W84+$X84&gt;=2800,$X84&lt;2800,$W84&lt;2800),ROUND((ROUND(((2800-$X84)/$W84)*$Y84,2)+ROUND($X84*9%,2))*'umowa o pracę'!$E$8,2),IF(AND($W84+$X84&gt;=2800,$X84&gt;=2800),ROUND((ROUND(2800*9%,2))*'umowa o pracę'!$E$8,2),IF(AND($W84+$X84&gt;=2800,$W84&gt;=2800,$X84&lt;2800),ROUND((ROUND($X84*9%,2)+ROUND(((2800-$X84)/$W84)*$Y84,2))*'umowa o pracę'!$E$8,2),0)))),0)))))</f>
        <v>0</v>
      </c>
      <c r="AD84" s="32">
        <f>IF('umowa o pracę'!$E$7=2020,IF(IF($V84=1,IF($X84=0,ROUND(IF($W84&gt;2600,ROUND($Y84/$W84*2600,2),$Y84)*'umowa o pracę'!$E$8,2),IF($W84+$X84&lt;2600,ROUND(ROUND($Y84+ROUND($X84*9%,2),2)*'umowa o pracę'!$E$8,2),IF(AND($W84+$X84&gt;=2600,$W84&lt;2600),ROUND((ROUND($Y84+ROUND((2600-$W84)*9%,2),2))*'umowa o pracę'!$E$8,2),IF(AND($W84+$X84&gt;=2600,$W84&gt;=2600),ROUND(ROUND($Y84/$W84*2600,2)*'umowa o pracę'!$E$8,2),0)))),0)&gt;$H84,$H84,IF($V84=1,IF($X84=0,ROUND(IF($W84&gt;2600,ROUND($Y84/$W84*2600,2),$Y84)*'umowa o pracę'!$E$8,2),IF($W84+$X84&lt;2600,ROUND(ROUND($Y84+ROUND($X84*9%,2),2)*'umowa o pracę'!$E$8,2),IF(AND($W84+$X84&gt;=2600,$W84&lt;2600),ROUND((ROUND($Y84+ROUND((2600-$W84)*9%,2),2))*'umowa o pracę'!$E$8,2),IF(AND($W84+$X84&gt;=2600,$W84&gt;=2600),ROUND(ROUND($Y84/$W84*2600,2)*'umowa o pracę'!$E$8,2),0)))),0)),IF('umowa o pracę'!$E$7=2021,IF(IF($V84=1,IF($X84=0,ROUND(IF($W84&gt;2800,ROUND($Y84/$W84*2800,2),$Y84)*'umowa o pracę'!$E$8,2),IF($W84+$X84&lt;2800,ROUND(ROUND($Y84+ROUND($X84*9%,2),2)*'umowa o pracę'!$E$8,2),IF(AND($W84+$X84&gt;=2800,$W84&lt;2800),ROUND((ROUND($Y84+ROUND((2800-$W84)*9%,2),2))*'umowa o pracę'!$E$8,2),IF(AND($W84+$X84&gt;=2800,$W84&gt;=2800),ROUND(ROUND($Y84/$W84*2800,2)*'umowa o pracę'!$E$8,2),0)))),0)&gt;$H84,$H84,IF($V84=1,IF($X84=0,ROUND(IF($W84&gt;2800,ROUND($Y84/$W84*2800,2),$Y84)*'umowa o pracę'!$E$8,2),IF($W84+$X84&lt;2800,ROUND(ROUND($Y84+ROUND($X84*9%,2),2)*'umowa o pracę'!$E$8,2),IF(AND($W84+$X84&gt;=2800,$W84&lt;2800),ROUND((ROUND($Y84+ROUND((2800-$W84)*9%,2),2))*'umowa o pracę'!$E$8,2),IF(AND($W84+$X84&gt;=2800,$W84&gt;=2800),ROUND(ROUND($Y84/$W84*2800,2)*'umowa o pracę'!$E$8,2),0)))),0)),0))</f>
        <v>0</v>
      </c>
      <c r="AE84" s="32">
        <f>IF('umowa o pracę'!$E$7=2020,IF(IF($V84=1,IF($X84=0,ROUND(IF($W84&gt;2600,ROUND($Z84/$W84*2600,2),$Z84)*'umowa o pracę'!$E$8,2),ROUND(IF($W84&gt;2600,ROUND($Z84/$W84*2600,2),$Z84)*'umowa o pracę'!$E$8,2)),0)&gt;$I84,$I84,IF($V84=1,IF($X84=0,ROUND(IF($W84&gt;2600,ROUND($Z84/$W84*2600,2),$Z84)*'umowa o pracę'!$E$8,2),ROUND(IF($W84&gt;2600,ROUND($Z84/$W84*2600,2),$Z84)*'umowa o pracę'!$E$8,2)),0)),IF('umowa o pracę'!$E$7=2021,IF(IF($V84=1,IF($X84=0,ROUND(IF($W84&gt;2800,ROUND($Z84/$W84*2800,2),$Z84)*'umowa o pracę'!$E$8,2),ROUND(IF($W84&gt;2800,ROUND($Z84/$W84*2800,2),$Z84)*'umowa o pracę'!$E$8,2)),0)&gt;$I84,$I84,IF($V84=1,IF($X84=0,ROUND(IF($W84&gt;2800,ROUND($Z84/$W84*2800,2),$Z84)*'umowa o pracę'!$E$8,2),ROUND(IF($W84&gt;2800,ROUND($Z84/$W84*2800,2),$Z84)*'umowa o pracę'!$E$8,2)),0)),0))</f>
        <v>0</v>
      </c>
      <c r="AF84" s="56">
        <f>IF('umowa o pracę'!$E$7=2020,$AB84,IF('umowa o pracę'!$E$7=2021,$AC84,0))</f>
        <v>0</v>
      </c>
      <c r="AG84" s="53">
        <f t="shared" si="15"/>
        <v>1</v>
      </c>
      <c r="AH84" s="39">
        <f>IF('umowa o pracę'!$E$6&lt;3,0,$L84)</f>
        <v>0</v>
      </c>
      <c r="AI84" s="39">
        <f>IF('umowa o pracę'!$E$6&lt;3,0,$M84)</f>
        <v>0</v>
      </c>
      <c r="AJ84" s="55">
        <f>IF('umowa o pracę'!$E$6&lt;3,0,$N84)</f>
        <v>0</v>
      </c>
      <c r="AK84" s="55">
        <f>IF('umowa o pracę'!$E$6&lt;3,0,$O84)</f>
        <v>0</v>
      </c>
      <c r="AL84" s="32">
        <f>IF('umowa o pracę'!$E$7=2020,ROUND(IF($AH84&gt;=2600,2600*'umowa o pracę'!$E$8,$AH84*'umowa o pracę'!$E$8),2),IF('umowa o pracę'!$E$7=2021,ROUND(IF($AH84&gt;=2800,2800*'umowa o pracę'!$E$8,$AH84*'umowa o pracę'!$E$8),2),0))</f>
        <v>0</v>
      </c>
      <c r="AM84" s="32">
        <f>IF(IF(IF(AND($AG84=1,$I84&gt;0),ROUND(IF($AH84+$AI84&gt;=2600,2600*'umowa o pracę'!$E$8,($AH84+$AI84)*'umowa o pracę'!$E$8),2)+IF($AI84=0,ROUND(IF($AH84&gt;2600,ROUND($AK84/$AH84*2600,2),$AK84)*'umowa o pracę'!$E$8,2),ROUND(IF($AH84&gt;2600,ROUND($AK84/$AH84*2600,2),$AK84)*'umowa o pracę'!$E$8,2)),ROUND(IF($AH84+$AI84&gt;=2600,2600*'umowa o pracę'!$E$8,($AH84+$AI84)*'umowa o pracę'!$E$8),2)-IF($AI84=0,ROUND(ROUND(IF($AH84&gt;2600,ROUND($AJ84/$AH84*2600,2),$AJ84),2)*'umowa o pracę'!$E$8,2),IF($AI84&gt;0,IF($AH84+$AI84&lt;2600,ROUND(ROUND($AJ84+ROUND($AI84*9%,2),2)*'umowa o pracę'!$E$8,2),IF(AND($AH84+$AI84&gt;=2600,$AI84&lt;2600,$AH84&lt;2600),ROUND((ROUND(((2600-$AI84)/$AH84)*$AJ84,2)+ROUND($AI84*9%,2))*'umowa o pracę'!$E$8,2),IF(AND($AH84+$AI84&gt;=2600,$AI84&gt;=2600),ROUND((ROUND(2600*9%,2))*'umowa o pracę'!$E$8,2),IF(AND($AH84+$AI84&gt;=2600,$AH84&gt;=2600,$AI84&lt;2600),ROUND((ROUND($AI84*9%,2)+ROUND(((2600-$AI84)/$AH84)*$AJ84,2))*'umowa o pracę'!$E$8,2),0)))),0)))&gt;$J84,$J84,IF(AND($AG84=1,$I84&gt;0),ROUND(IF($AH84+$AI84&gt;=2600,2600*'umowa o pracę'!$E$8,($AH84+$AI84)*'umowa o pracę'!$E$8),2)+IF($AI84=0,ROUND(IF($AH84&gt;2600,ROUND($AK84/$AH84*2600,2),$AK84)*'umowa o pracę'!$E$8,2),ROUND(IF($AH84&gt;2600,ROUND($AK84/$AH84*2600,2),$AK84)*'umowa o pracę'!$E$8,2)),ROUND(IF($AH84+$AI84&gt;=2600,2600*'umowa o pracę'!$E$8,($AH84+$AI84)*'umowa o pracę'!$E$8),2)-IF($AI84=0,ROUND(ROUND(IF($AH84&gt;2600,ROUND($AJ84/$AH84*2600,2),$AJ84),2)*'umowa o pracę'!$E$8,2),IF($AI84&gt;0,IF($AH84+$AI84&lt;2600,ROUND(ROUND($AJ84+ROUND($AI84*9%,2),2)*'umowa o pracę'!$E$8,2),IF(AND($AH84+$AI84&gt;=2600,$AI84&lt;2600,$AH84&lt;2600),ROUND((ROUND(((2600-$AI84)/$AH84)*$AJ84,2)+ROUND($AI84*9%,2))*'umowa o pracę'!$E$8,2),IF(AND($AH84+$AI84&gt;=2600,$AI84&gt;=2600),ROUND((ROUND(2600*9%,2))*'umowa o pracę'!$E$8,2),IF(AND($AH84+$AI84&gt;=2600,$AH84&gt;=2600,$AI84&lt;2600),ROUND((ROUND($AI84*9%,2)+ROUND(((2600-$AI84)/$AH84)*$AJ84,2))*'umowa o pracę'!$E$8,2),0)))),0))))&gt;$J84,$J84,IF(IF(AND($AG84=1,$I84&gt;0),ROUND(IF($AH84+$AI84&gt;=2600,2600*'umowa o pracę'!$E$8,($AH84+$AI84)*'umowa o pracę'!$E$8),2)+IF($AI84=0,ROUND(IF($AH84&gt;2600,ROUND($AK84/$AH84*2600,2),$AK84)*'umowa o pracę'!$E$8,2),ROUND(IF($AH84&gt;2600,ROUND($AK84/$AH84*2600,2),$AK84)*'umowa o pracę'!$E$8,2)),ROUND(IF($AH84+$AI84&gt;=2600,2600*'umowa o pracę'!$E$8,($AH84+$AI84)*'umowa o pracę'!$E$8),2)-IF($AI84=0,ROUND(ROUND(IF($AH84&gt;2600,ROUND($AJ84/$AH84*2600,2),$AJ84),2)*'umowa o pracę'!$E$8,2),IF($AI84&gt;0,IF($AH84+$AI84&lt;2600,ROUND(ROUND($AJ84+ROUND($AI84*9%,2),2)*'umowa o pracę'!$E$8,2),IF(AND($AH84+$AI84&gt;=2600,$AI84&lt;2600,$AH84&lt;2600),ROUND((ROUND(((2600-$AI84)/$AH84)*$AJ84,2)+ROUND($AI84*9%,2))*'umowa o pracę'!$E$8,2),IF(AND($AH84+$AI84&gt;=2600,$AI84&gt;=2600),ROUND((ROUND(2600*9%,2))*'umowa o pracę'!$E$8,2),IF(AND($AH84+$AI84&gt;=2600,$AH84&gt;=2600,$AI84&lt;2600),ROUND((ROUND($AI84*9%,2)+ROUND(((2600-$AI84)/$AH84)*$AJ84,2))*'umowa o pracę'!$E$8,2),0)))),0)))&gt;$J84,$J84,IF(AND($AG84=1,$I84&gt;0),ROUND(IF($AH84+$AI84&gt;=2600,2600*'umowa o pracę'!$E$8,($AH84+$AI84)*'umowa o pracę'!$E$8),2)+IF($AI84=0,ROUND(IF($AH84&gt;2600,ROUND($AK84/$AH84*2600,2),$AK84)*'umowa o pracę'!$E$8,2),ROUND(IF($AH84&gt;2600,ROUND($AK84/$AH84*2600,2),$AK84)*'umowa o pracę'!$E$8,2)),ROUND(IF($AH84+$AI84&gt;=2600,2600*'umowa o pracę'!$E$8,($AH84+$AI84)*'umowa o pracę'!$E$8),2)-IF(AND($AI84=0,I84&gt;0),ROUND(ROUND(IF($AH84&gt;2600,ROUND($AJ84/$AH84*2600,2),$AJ84),2)*'umowa o pracę'!$E$8,2),IF($AI84&gt;0,IF($AH84+$AI84&lt;2600,ROUND(ROUND($AJ84+ROUND($AI84*9%,2),2)*'umowa o pracę'!$E$8,2),IF(AND($AH84+$AI84&gt;=2600,$AI84&lt;2600,$AH84&lt;2600),ROUND((ROUND(((2600-$AI84)/$AH84)*$AJ84,2)+ROUND($AI84*9%,2))*'umowa o pracę'!$E$8,2),IF(AND($AH84+$AI84&gt;=2600,$AI84&gt;=2600),ROUND((ROUND(2600*9%,2))*'umowa o pracę'!$E$8,2),IF(AND($AH84+$AI84&gt;=2600,$AH84&gt;=2600,$AI84&lt;2600),ROUND((ROUND($AI84*9%,2)+ROUND(((2600-$AI84)/$AH84)*$AJ84,2))*'umowa o pracę'!$E$8,2),0)))),0)))))</f>
        <v>0</v>
      </c>
      <c r="AN84" s="32">
        <f>IF(IF(IF(AND($AG84=1,$I84&gt;0),ROUND(IF($AH84+$AI84&gt;=2800,2800*'umowa o pracę'!$E$8,($AH84+$AI84)*'umowa o pracę'!$E$8),2)+IF($AI84=0,ROUND(IF($AH84&gt;2800,ROUND($AK84/$AH84*2800,2),$AK84)*'umowa o pracę'!$E$8,2),ROUND(IF($AH84&gt;2800,ROUND($AK84/$AH84*2800,2),$AK84)*'umowa o pracę'!$E$8,2)),ROUND(IF($AH84+$AI84&gt;=2800,2800*'umowa o pracę'!$E$8,($AH84+$AI84)*'umowa o pracę'!$E$8),2)-IF($AI84=0,ROUND(ROUND(IF($AH84&gt;2800,ROUND($AJ84/$AH84*2800,2),$AJ84),2)*'umowa o pracę'!$E$8,2),IF($AI84&gt;0,IF($AH84+$AI84&lt;2800,ROUND(ROUND($AJ84+ROUND($AI84*9%,2),2)*'umowa o pracę'!$E$8,2),IF(AND($AH84+$AI84&gt;=2800,$AI84&lt;2800,$AH84&lt;2800),ROUND((ROUND(((2800-$AI84)/$AH84)*$AJ84,2)+ROUND($AI84*9%,2))*'umowa o pracę'!$E$8,2),IF(AND($AH84+$AI84&gt;=2800,$AI84&gt;=2800),ROUND((ROUND(2800*9%,2))*'umowa o pracę'!$E$8,2),IF(AND($AH84+$AI84&gt;=2800,$AH84&gt;=2800,$AI84&lt;2800),ROUND((ROUND($AI84*9%,2)+ROUND(((2800-$AI84)/$AH84)*$AJ84,2))*'umowa o pracę'!$E$8,2),0)))),0)))&gt;$J84,$J84,IF(AND($AG84=1,$I84&gt;0),ROUND(IF($AH84+$AI84&gt;=2800,2800*'umowa o pracę'!$E$8,($AH84+$AI84)*'umowa o pracę'!$E$8),2)+IF($AI84=0,ROUND(IF($AH84&gt;2800,ROUND($AK84/$AH84*2800,2),$AK84)*'umowa o pracę'!$E$8,2),ROUND(IF($AH84&gt;2800,ROUND($AK84/$AH84*2800,2),$AK84)*'umowa o pracę'!$E$8,2)),ROUND(IF($AH84+$AI84&gt;=2800,2800*'umowa o pracę'!$E$8,($AH84+$AI84)*'umowa o pracę'!$E$8),2)-IF($AI84=0,ROUND(ROUND(IF($AH84&gt;2800,ROUND($AJ84/$AH84*2800,2),$AJ84),2)*'umowa o pracę'!$E$8,2),IF($AI84&gt;0,IF($AH84+$AI84&lt;2800,ROUND(ROUND($AJ84+ROUND($AI84*9%,2),2)*'umowa o pracę'!$E$8,2),IF(AND($AH84+$AI84&gt;=2800,$AI84&lt;2800,$AH84&lt;2800),ROUND((ROUND(((2800-$AI84)/$AH84)*$AJ84,2)+ROUND($AI84*9%,2))*'umowa o pracę'!$E$8,2),IF(AND($AH84+$AI84&gt;=2800,$AI84&gt;=2800),ROUND((ROUND(2800*9%,2))*'umowa o pracę'!$E$8,2),IF(AND($AH84+$AI84&gt;=2800,$AH84&gt;=2800,$AI84&lt;2800),ROUND((ROUND($AI84*9%,2)+ROUND(((2800-$AI84)/$AH84)*$AJ84,2))*'umowa o pracę'!$E$8,2),0)))),0))))&gt;$J84,$J84,IF(IF(AND($AG84=1,$I84&gt;0),ROUND(IF($AH84+$AI84&gt;=2800,2800*'umowa o pracę'!$E$8,($AH84+$AI84)*'umowa o pracę'!$E$8),2)+IF($AI84=0,ROUND(IF($AH84&gt;2800,ROUND($AK84/$AH84*2800,2),$AK84)*'umowa o pracę'!$E$8,2),ROUND(IF($AH84&gt;2800,ROUND($AK84/$AH84*2800,2),$AK84)*'umowa o pracę'!$E$8,2)),ROUND(IF($AH84+$AI84&gt;=2800,2800*'umowa o pracę'!$E$8,($AH84+$AI84)*'umowa o pracę'!$E$8),2)-IF($AI84=0,ROUND(ROUND(IF($AH84&gt;2800,ROUND($AJ84/$AH84*2800,2),$AJ84),2)*'umowa o pracę'!$E$8,2),IF($AI84&gt;0,IF($AH84+$AI84&lt;2800,ROUND(ROUND($AJ84+ROUND($AI84*9%,2),2)*'umowa o pracę'!$E$8,2),IF(AND($AH84+$AI84&gt;=2800,$AI84&lt;2800,$AH84&lt;2800),ROUND((ROUND(((2800-$AI84)/$AH84)*$AJ84,2)+ROUND($AI84*9%,2))*'umowa o pracę'!$E$8,2),IF(AND($AH84+$AI84&gt;=2800,$AI84&gt;=2800),ROUND((ROUND(2800*9%,2))*'umowa o pracę'!$E$8,2),IF(AND($AH84+$AI84&gt;=2800,$AH84&gt;=2800,$AI84&lt;2800),ROUND((ROUND($AI84*9%,2)+ROUND(((2800-$AI84)/$AH84)*$AJ84,2))*'umowa o pracę'!$E$8,2),0)))),0)))&gt;$J84,$J84,IF(AND($AG84=1,$I84&gt;0),ROUND(IF($AH84+$AI84&gt;=2800,2800*'umowa o pracę'!$E$8,($AH84+$AI84)*'umowa o pracę'!$E$8),2)+IF($AI84=0,ROUND(IF($AH84&gt;2800,ROUND($AK84/$AH84*2800,2),$AK84)*'umowa o pracę'!$E$8,2),ROUND(IF($AH84&gt;2800,ROUND($AK84/$AH84*2800,2),$AK84)*'umowa o pracę'!$E$8,2)),ROUND(IF($AH84+$AI84&gt;=2800,2800*'umowa o pracę'!$E$8,($AH84+$AI84)*'umowa o pracę'!$E$8),2)-IF(AND($AI84=0,I84&gt;0),ROUND(ROUND(IF($AH84&gt;2800,ROUND($AJ84/$AH84*2800,2),$AJ84),2)*'umowa o pracę'!$E$8,2),IF($AI84&gt;0,IF($AH84+$AI84&lt;2800,ROUND(ROUND($AJ84+ROUND($AI84*9%,2),2)*'umowa o pracę'!$E$8,2),IF(AND($AH84+$AI84&gt;=2800,$AI84&lt;2800,$AH84&lt;2800),ROUND((ROUND(((2800-$AI84)/$AH84)*$AJ84,2)+ROUND($AI84*9%,2))*'umowa o pracę'!$E$8,2),IF(AND($AH84+$AI84&gt;=2800,$AI84&gt;=2800),ROUND((ROUND(2800*9%,2))*'umowa o pracę'!$E$8,2),IF(AND($AH84+$AI84&gt;=2800,$AH84&gt;=2800,$AI84&lt;2800),ROUND((ROUND($AI84*9%,2)+ROUND(((2800-$AI84)/$AH84)*$AJ84,2))*'umowa o pracę'!$E$8,2),0)))),0)))))</f>
        <v>0</v>
      </c>
      <c r="AO84" s="32">
        <f>IF('umowa o pracę'!$E$7=2020,IF(IF($AG84=1,IF($AI84=0,ROUND(IF($AH84&gt;2600,ROUND($AJ84/$AH84*2600,2),$AJ84)*'umowa o pracę'!$E$8,2),IF($AH84+$AI84&lt;2600,ROUND(ROUND($AJ84+ROUND($AI84*9%,2),2)*'umowa o pracę'!$E$8,2),IF(AND($AH84+$AI84&gt;=2600,$AH84&lt;2600),ROUND((ROUND($AJ84+ROUND((2600-$AH84)*9%,2),2))*'umowa o pracę'!$E$8,2),IF(AND($AH84+$AI84&gt;=2600,$AH84&gt;=2600),ROUND(ROUND($AJ84/$AH84*2600,2)*'umowa o pracę'!$E$8,2),0)))),0)&gt;$H84,$H84,IF($AG84=1,IF($AI84=0,ROUND(IF($AH84&gt;2600,ROUND($AJ84/$AH84*2600,2),$AJ84)*'umowa o pracę'!$E$8,2),IF($AH84+$AI84&lt;2600,ROUND(ROUND($AJ84+ROUND($AI84*9%,2),2)*'umowa o pracę'!$E$8,2),IF(AND($AH84+$AI84&gt;=2600,$AH84&lt;2600),ROUND((ROUND($AJ84+ROUND((2600-$AH84)*9%,2),2))*'umowa o pracę'!$E$8,2),IF(AND($AH84+$AI84&gt;=2600,$AH84&gt;=2600),ROUND(ROUND($AJ84/$AH84*2600,2)*'umowa o pracę'!$E$8,2),0)))),0)),IF('umowa o pracę'!$E$7=2021,IF(IF($AG84=1,IF($AI84=0,ROUND(IF($AH84&gt;2800,ROUND($AJ84/$AH84*2800,2),$AJ84)*'umowa o pracę'!$E$8,2),IF($AH84+$AI84&lt;2800,ROUND(ROUND($AJ84+ROUND($AI84*9%,2),2)*'umowa o pracę'!$E$8,2),IF(AND($AH84+$AI84&gt;=2800,$AH84&lt;2800),ROUND((ROUND($AJ84+ROUND((2800-$AH84)*9%,2),2))*'umowa o pracę'!$E$8,2),IF(AND($AH84+$AI84&gt;=2800,$AH84&gt;=2800),ROUND(ROUND($AJ84/$AH84*2800,2)*'umowa o pracę'!$E$8,2),0)))),0)&gt;$H84,$H84,IF($AG84=1,IF($AI84=0,ROUND(IF($AH84&gt;2800,ROUND($AJ84/$AH84*2800,2),$AJ84)*'umowa o pracę'!$E$8,2),IF($AH84+$AI84&lt;2800,ROUND(ROUND($AJ84+ROUND($AI84*9%,2),2)*'umowa o pracę'!$E$8,2),IF(AND($AH84+$AI84&gt;=2800,$AH84&lt;2800),ROUND((ROUND($AJ84+ROUND((2800-$AH84)*9%,2),2))*'umowa o pracę'!$E$8,2),IF(AND($AH84+$AI84&gt;=2800,$AH84&gt;=2800),ROUND(ROUND($AJ84/$AH84*2800,2)*'umowa o pracę'!$E$8,2),0)))),0)),0))</f>
        <v>0</v>
      </c>
      <c r="AP84" s="32">
        <f>IF('umowa o pracę'!$E$7=2020,IF(IF($AG84=1,IF($AI84=0,ROUND(IF($AH84&gt;2600,ROUND($AK84/$AH84*2600,2),$AK84)*'umowa o pracę'!$E$8,2),ROUND(IF($AH84&gt;2600,ROUND($AK84/$AH84*2600,2),$AK84)*'umowa o pracę'!$E$8,2)),0)&gt;$I84,$I84,IF($AG84=1,IF($AI84=0,ROUND(IF($AH84&gt;2600,ROUND($AK84/$AH84*2600,2),$AK84)*'umowa o pracę'!$E$8,2),ROUND(IF($AH84&gt;2600,ROUND($AK84/$AH84*2600,2),$AK84)*'umowa o pracę'!$E$8,2)),0)),IF('umowa o pracę'!$E$7=2021,IF(IF($AG84=1,IF($AI84=0,ROUND(IF($AH84&gt;2800,ROUND($AK84/$AH84*2800,2),$AK84)*'umowa o pracę'!$E$8,2),ROUND(IF($AH84&gt;2800,ROUND($AK84/$AH84*2800,2),$AK84)*'umowa o pracę'!$E$8,2)),0)&gt;$I84,$I84,IF($AG84=1,IF($AI84=0,ROUND(IF($AH84&gt;2800,ROUND($AK84/$AH84*2800,2),$AK84)*'umowa o pracę'!$E$8,2),ROUND(IF($AH84&gt;2800,ROUND($AK84/$AH84*2800,2),$AK84)*'umowa o pracę'!$E$8,2)),0)),0))</f>
        <v>0</v>
      </c>
      <c r="AQ84" s="56">
        <f>IF('umowa o pracę'!$E$7=2020,$AM84,IF('umowa o pracę'!$E$7=2021,$AN84,0))</f>
        <v>0</v>
      </c>
      <c r="AR84" s="33">
        <f>IF('umowa o pracę'!$E$7=0,0,U84+AF84+AQ84)</f>
        <v>0</v>
      </c>
      <c r="AS84" s="19"/>
      <c r="AT84" s="19"/>
      <c r="AU84" s="19"/>
      <c r="AV84" s="19"/>
      <c r="AW84" s="19"/>
      <c r="AX84" s="19">
        <f t="shared" si="13"/>
        <v>10</v>
      </c>
      <c r="AY84" s="19"/>
      <c r="AZ84" s="234">
        <f t="shared" si="16"/>
        <v>0</v>
      </c>
      <c r="BA84" s="234">
        <f t="shared" si="17"/>
        <v>0</v>
      </c>
      <c r="BB84" s="234">
        <f t="shared" si="18"/>
        <v>0</v>
      </c>
      <c r="BC84" s="234">
        <f t="shared" si="19"/>
        <v>0</v>
      </c>
      <c r="BD84" s="234">
        <f t="shared" si="20"/>
        <v>0</v>
      </c>
      <c r="BE84" s="234">
        <f t="shared" si="21"/>
        <v>0</v>
      </c>
      <c r="BF84" s="234">
        <f t="shared" si="22"/>
        <v>0</v>
      </c>
      <c r="BG84" s="234">
        <f t="shared" si="23"/>
        <v>0</v>
      </c>
      <c r="BH84" s="234">
        <f t="shared" si="24"/>
        <v>0</v>
      </c>
      <c r="BI84" s="238">
        <f t="shared" si="25"/>
        <v>0</v>
      </c>
      <c r="BJ84" s="236"/>
      <c r="BK84" s="236"/>
      <c r="BL84" s="237"/>
    </row>
    <row r="85" spans="1:64" ht="15.75" customHeight="1" x14ac:dyDescent="0.25">
      <c r="A85" s="129">
        <v>74</v>
      </c>
      <c r="B85" s="57"/>
      <c r="C85" s="57"/>
      <c r="D85" s="36"/>
      <c r="E85" s="36"/>
      <c r="F85" s="242"/>
      <c r="G85" s="37">
        <v>1</v>
      </c>
      <c r="H85" s="58">
        <v>0</v>
      </c>
      <c r="I85" s="59">
        <v>0</v>
      </c>
      <c r="J85" s="60">
        <v>0</v>
      </c>
      <c r="K85" s="52">
        <v>1</v>
      </c>
      <c r="L85" s="39">
        <v>0</v>
      </c>
      <c r="M85" s="39">
        <v>0</v>
      </c>
      <c r="N85" s="39">
        <v>0</v>
      </c>
      <c r="O85" s="39">
        <v>0</v>
      </c>
      <c r="P85" s="35">
        <f>IF('umowa o pracę'!$E$7=2020,ROUND(IF($L85&gt;=2600,2600*'umowa o pracę'!$E$8,$L85*'umowa o pracę'!$E$8),2),IF('umowa o pracę'!$E$7=2021,ROUND(IF($L85&gt;=2800,2800*'umowa o pracę'!$E$8,$L85*'umowa o pracę'!$E$8),2),0))</f>
        <v>0</v>
      </c>
      <c r="Q85" s="252">
        <f>IF(IF(IF(AND($K85=1,$I85&gt;0),ROUND(IF($L85+$M85&gt;=2600,2600*'umowa o pracę'!$E$8,($L85+$M85)*'umowa o pracę'!$E$8),2)+IF($M85=0,ROUND(IF($L85&gt;2600,ROUND($O85/$L85*2600,2),$O85)*'umowa o pracę'!$E$8,2),ROUND(IF($L85&gt;2600,ROUND($O85/$L85*2600,2),$O85)*'umowa o pracę'!$E$8,2)),ROUND(IF($L85+$M85&gt;=2600,2600*'umowa o pracę'!$E$8,($L85+$M85)*'umowa o pracę'!$E$8),2)-IF($M85=0,ROUND(ROUND(IF($L85&gt;2600,ROUND($N85/$L85*2600,2),$N85),2)*'umowa o pracę'!$E$8,2),IF($M85&gt;0,IF($L85+$M85&lt;2600,ROUND(ROUND($N85+ROUND($M85*9%,2),2)*'umowa o pracę'!$E$8,2),IF(AND($L85+$M85&gt;=2600,$M85&lt;2600,$L85&lt;2600),ROUND((ROUND(((2600-$M85)/$L85)*$N85,2)+ROUND($M85*9%,2))*'umowa o pracę'!$E$8,2),IF(AND($L85+$M85&gt;=2600,$M85&gt;=2600),ROUND((ROUND(2600*9%,2))*'umowa o pracę'!$E$8,2),IF(AND($L85+$M85&gt;=2600,$L85&gt;=2600,$M85&lt;2600),ROUND((ROUND($M85*9%,2)+ROUND(((2600-$M85)/$L85)*$N85,2))*'umowa o pracę'!$E$8,2),0)))),0)))&gt;$J85,$J85,IF(AND($K85=1,$I85&gt;0),ROUND(IF($L85+$M85&gt;=2600,2600*'umowa o pracę'!$E$8,($L85+$M85)*'umowa o pracę'!$E$8),2)+IF($M85=0,ROUND(IF($L85&gt;2600,ROUND($O85/$L85*2600,2),$O85)*'umowa o pracę'!$E$8,2),ROUND(IF($L85&gt;2600,ROUND($O85/$L85*2600,2),$O85)*'umowa o pracę'!$E$8,2)),ROUND(IF($L85+$M85&gt;=2600,2600*'umowa o pracę'!$E$8,($L85+$M85)*'umowa o pracę'!$E$8),2)-IF($M85=0,ROUND(ROUND(IF($L85&gt;2600,ROUND($N85/$L85*2600,2),$N85),2)*'umowa o pracę'!$E$8,2),IF($M85&gt;0,IF($L85+$M85&lt;2600,ROUND(ROUND($N85+ROUND($M85*9%,2),2)*'umowa o pracę'!$E$8,2),IF(AND($L85+$M85&gt;=2600,$M85&lt;2600,$L85&lt;2600),ROUND((ROUND(((2600-$M85)/$L85)*$N85,2)+ROUND($M85*9%,2))*'umowa o pracę'!$E$8,2),IF(AND($L85+$M85&gt;=2600,$M85&gt;=2600),ROUND((ROUND(2600*9%,2))*'umowa o pracę'!$E$8,2),IF(AND($L85+$M85&gt;=2600,$L85&gt;=2600,$M85&lt;2600),ROUND((ROUND($M85*9%,2)+ROUND(((2600-$M85)/$L85)*$N85,2))*'umowa o pracę'!$E$8,2),0)))),0))))&gt;$J85,$J85,IF(IF(AND($K85=1,$I85&gt;0),ROUND(IF($L85+$M85&gt;=2600,2600*'umowa o pracę'!$E$8,($L85+$M85)*'umowa o pracę'!$E$8),2)+IF($M85=0,ROUND(IF($L85&gt;2600,ROUND($O85/$L85*2600,2),$O85)*'umowa o pracę'!$E$8,2),ROUND(IF($L85&gt;2600,ROUND($O85/$L85*2600,2),$O85)*'umowa o pracę'!$E$8,2)),ROUND(IF($L85+$M85&gt;=2600,2600*'umowa o pracę'!$E$8,($L85+$M85)*'umowa o pracę'!$E$8),2)-IF($M85=0,ROUND(ROUND(IF($L85&gt;2600,ROUND($N85/$L85*2600,2),$N85),2)*'umowa o pracę'!$E$8,2),IF($M85&gt;0,IF($L85+$M85&lt;2600,ROUND(ROUND($N85+ROUND($M85*9%,2),2)*'umowa o pracę'!$E$8,2),IF(AND($L85+$M85&gt;=2600,$M85&lt;2600,$L85&lt;2600),ROUND((ROUND(((2600-$M85)/$L85)*$N85,2)+ROUND($M85*9%,2))*'umowa o pracę'!$E$8,2),IF(AND($L85+$M85&gt;=2600,$M85&gt;=2600),ROUND((ROUND(2600*9%,2))*'umowa o pracę'!$E$8,2),IF(AND($L85+$M85&gt;=2600,$L85&gt;=2600,$M85&lt;2600),ROUND((ROUND($M85*9%,2)+ROUND(((2600-$M85)/$L85)*$N85,2))*'umowa o pracę'!$E$8,2),0)))),0)))&gt;$J85,$J85,IF(AND($K85=1,$I85&gt;0),ROUND(IF($L85+$M85&gt;=2600,2600*'umowa o pracę'!$E$8,($L85+$M85)*'umowa o pracę'!$E$8),2)+IF($M85=0,ROUND(IF($L85&gt;2600,ROUND($O85/$L85*2600,2),$O85)*'umowa o pracę'!$E$8,2),ROUND(IF($L85&gt;2600,ROUND($O85/$L85*2600,2),$O85)*'umowa o pracę'!$E$8,2)),ROUND(IF($L85+$M85&gt;=2600,2600*'umowa o pracę'!$E$8,($L85+$M85)*'umowa o pracę'!$E$8),2)-IF(AND($M85=0,I85&gt;0),ROUND(ROUND(IF($L85&gt;2600,ROUND($N85/$L85*2600,2),$N85),2)*'umowa o pracę'!$E$8,2),IF($M85&gt;0,IF($L85+$M85&lt;2600,ROUND(ROUND($N85+ROUND($M85*9%,2),2)*'umowa o pracę'!$E$8,2),IF(AND($L85+$M85&gt;=2600,$M85&lt;2600,$L85&lt;2600),ROUND((ROUND(((2600-$M85)/$L85)*$N85,2)+ROUND($M85*9%,2))*'umowa o pracę'!$E$8,2),IF(AND($L85+$M85&gt;=2600,$M85&gt;=2600),ROUND((ROUND(2600*9%,2))*'umowa o pracę'!$E$8,2),IF(AND($L85+$M85&gt;=2600,$L85&gt;=2600,$M85&lt;2600),ROUND((ROUND($M85*9%,2)+ROUND(((2600-$M85)/$L85)*$N85,2))*'umowa o pracę'!$E$8,2),0)))),0)))))</f>
        <v>0</v>
      </c>
      <c r="R85" s="252">
        <f>IF(IF(IF(AND($K85=1,$I85&gt;0),ROUND(IF($L85+$M85&gt;=2800,2800*'umowa o pracę'!$E$8,($L85+$M85)*'umowa o pracę'!$E$8),2)+IF($M85=0,ROUND(IF($L85&gt;2800,ROUND($O85/$L85*2800,2),$O85)*'umowa o pracę'!$E$8,2),ROUND(IF($L85&gt;2800,ROUND($O85/$L85*2800,2),$O85)*'umowa o pracę'!$E$8,2)),ROUND(IF($L85+$M85&gt;=2800,2800*'umowa o pracę'!$E$8,($L85+$M85)*'umowa o pracę'!$E$8),2)-IF($M85=0,ROUND(ROUND(IF($L85&gt;2800,ROUND($N85/$L85*2800,2),$N85),2)*'umowa o pracę'!$E$8,2),IF($M85&gt;0,IF($L85+$M85&lt;2800,ROUND(ROUND($N85+ROUND($M85*9%,2),2)*'umowa o pracę'!$E$8,2),IF(AND($L85+$M85&gt;=2800,$M85&lt;2800,$L85&lt;2800),ROUND((ROUND(((2800-$M85)/$L85)*$N85,2)+ROUND($M85*9%,2))*'umowa o pracę'!$E$8,2),IF(AND($L85+$M85&gt;=2800,$M85&gt;=2800),ROUND((ROUND(2800*9%,2))*'umowa o pracę'!$E$8,2),IF(AND($L85+$M85&gt;=2800,$L85&gt;=2800,$M85&lt;2800),ROUND((ROUND($M85*9%,2)+ROUND(((2800-$M85)/$L85)*$N85,2))*'umowa o pracę'!$E$8,2),0)))),0)))&gt;$J85,$J85,IF(AND($K85=1,$I85&gt;0),ROUND(IF($L85+$M85&gt;=2800,2800*'umowa o pracę'!$E$8,($L85+$M85)*'umowa o pracę'!$E$8),2)+IF($M85=0,ROUND(IF($L85&gt;2800,ROUND($O85/$L85*2800,2),$O85)*'umowa o pracę'!$E$8,2),ROUND(IF($L85&gt;2800,ROUND($O85/$L85*2800,2),$O85)*'umowa o pracę'!$E$8,2)),ROUND(IF($L85+$M85&gt;=2800,2800*'umowa o pracę'!$E$8,($L85+$M85)*'umowa o pracę'!$E$8),2)-IF($M85=0,ROUND(ROUND(IF($L85&gt;2800,ROUND($N85/$L85*2800,2),$N85),2)*'umowa o pracę'!$E$8,2),IF($M85&gt;0,IF($L85+$M85&lt;2800,ROUND(ROUND($N85+ROUND($M85*9%,2),2)*'umowa o pracę'!$E$8,2),IF(AND($L85+$M85&gt;=2800,$M85&lt;2800,$L85&lt;2800),ROUND((ROUND(((2800-$M85)/$L85)*$N85,2)+ROUND($M85*9%,2))*'umowa o pracę'!$E$8,2),IF(AND($L85+$M85&gt;=2800,$M85&gt;=2800),ROUND((ROUND(2800*9%,2))*'umowa o pracę'!$E$8,2),IF(AND($L85+$M85&gt;=2800,$L85&gt;=2800,$M85&lt;2800),ROUND((ROUND($M85*9%,2)+ROUND(((2800-$M85)/$L85)*$N85,2))*'umowa o pracę'!$E$8,2),0)))),0))))&gt;$J85,$J85,IF(IF(AND($K85=1,$I85&gt;0),ROUND(IF($L85+$M85&gt;=2800,2800*'umowa o pracę'!$E$8,($L85+$M85)*'umowa o pracę'!$E$8),2)+IF($M85=0,ROUND(IF($L85&gt;2800,ROUND($O85/$L85*2800,2),$O85)*'umowa o pracę'!$E$8,2),ROUND(IF($L85&gt;2800,ROUND($O85/$L85*2800,2),$O85)*'umowa o pracę'!$E$8,2)),ROUND(IF($L85+$M85&gt;=2800,2800*'umowa o pracę'!$E$8,($L85+$M85)*'umowa o pracę'!$E$8),2)-IF($M85=0,ROUND(ROUND(IF($L85&gt;2800,ROUND($N85/$L85*2800,2),$N85),2)*'umowa o pracę'!$E$8,2),IF($M85&gt;0,IF($L85+$M85&lt;2800,ROUND(ROUND($N85+ROUND($M85*9%,2),2)*'umowa o pracę'!$E$8,2),IF(AND($L85+$M85&gt;=2800,$M85&lt;2800,$L85&lt;2800),ROUND((ROUND(((2800-$M85)/$L85)*$N85,2)+ROUND($M85*9%,2))*'umowa o pracę'!$E$8,2),IF(AND($L85+$M85&gt;=2800,$M85&gt;=2800),ROUND((ROUND(2800*9%,2))*'umowa o pracę'!$E$8,2),IF(AND($L85+$M85&gt;=2800,$L85&gt;=2800,$M85&lt;2800),ROUND((ROUND($M85*9%,2)+ROUND(((2800-$M85)/$L85)*$N85,2))*'umowa o pracę'!$E$8,2),0)))),0)))&gt;$J85,$J85,IF(AND($K85=1,$I85&gt;0),ROUND(IF($L85+$M85&gt;=2800,2800*'umowa o pracę'!$E$8,($L85+$M85)*'umowa o pracę'!$E$8),2)+IF($M85=0,ROUND(IF($L85&gt;2800,ROUND($O85/$L85*2800,2),$O85)*'umowa o pracę'!$E$8,2),ROUND(IF($L85&gt;2800,ROUND($O85/$L85*2800,2),$O85)*'umowa o pracę'!$E$8,2)),ROUND(IF($L85+$M85&gt;=2800,2800*'umowa o pracę'!$E$8,($L85+$M85)*'umowa o pracę'!$E$8),2)-IF(AND($M85=0,I85&gt;0),ROUND(ROUND(IF($L85&gt;2800,ROUND($N85/$L85*2800,2),$N85),2)*'umowa o pracę'!$E$8,2),IF($M85&gt;0,IF($L85+$M85&lt;2800,ROUND(ROUND($N85+ROUND($M85*9%,2),2)*'umowa o pracę'!$E$8,2),IF(AND($L85+$M85&gt;=2800,$M85&lt;2800,$L85&lt;2800),ROUND((ROUND(((2800-$M85)/$L85)*$N85,2)+ROUND($M85*9%,2))*'umowa o pracę'!$E$8,2),IF(AND($L85+$M85&gt;=2800,$M85&gt;=2800),ROUND((ROUND(2800*9%,2))*'umowa o pracę'!$E$8,2),IF(AND($L85+$M85&gt;=2800,$L85&gt;=2800,$M85&lt;2800),ROUND((ROUND($M85*9%,2)+ROUND(((2800-$M85)/$L85)*$N85,2))*'umowa o pracę'!$E$8,2),0)))),0)))))</f>
        <v>0</v>
      </c>
      <c r="S85" s="32">
        <f>IF('umowa o pracę'!$E$7=2020,IF(IF($K85=1,IF($M85=0,ROUND(IF($L85&gt;2600,ROUND($N85/$L85*2600,2),$N85)*'umowa o pracę'!$E$8,2),IF($L85+$M85&lt;2600,ROUND(ROUND($N85+ROUND($M85*9%,2),2)*'umowa o pracę'!$E$8,2),IF(AND($L85+$M85&gt;=2600,$L85&lt;2600),ROUND((ROUND($N85+ROUND((2600-$L85)*9%,2),2))*'umowa o pracę'!$E$8,2),IF(AND($L85+$M85&gt;=2600,$L85&gt;=2600),ROUND(ROUND($N85/$L85*2600,2)*'umowa o pracę'!$E$8,2),0)))),0)&gt;$H85,$H85,IF($K85=1,IF($M85=0,ROUND(IF($L85&gt;2600,ROUND($N85/$L85*2600,2),$N85)*'umowa o pracę'!$E$8,2),IF($L85+$M85&lt;2600,ROUND(ROUND($N85+ROUND($M85*9%,2),2)*'umowa o pracę'!$E$8,2),IF(AND($L85+$M85&gt;=2600,$L85&lt;2600),ROUND((ROUND($N85+ROUND((2600-$L85)*9%,2),2))*'umowa o pracę'!$E$8,2),IF(AND($L85+$M85&gt;=2600,$L85&gt;=2600),ROUND(ROUND($N85/$L85*2600,2)*'umowa o pracę'!$E$8,2),0)))),0)),IF('umowa o pracę'!$E$7=2021,IF(IF($K85=1,IF($M85=0,ROUND(IF($L85&gt;2800,ROUND($N85/$L85*2800,2),$N85)*'umowa o pracę'!$E$8,2),IF($L85+$M85&lt;2800,ROUND(ROUND($N85+ROUND($M85*9%,2),2)*'umowa o pracę'!$E$8,2),IF(AND($L85+$M85&gt;=2800,$L85&lt;2800),ROUND((ROUND($N85+ROUND((2800-$L85)*9%,2),2))*'umowa o pracę'!$E$8,2),IF(AND($L85+$M85&gt;=2800,$L85&gt;=2800),ROUND(ROUND($N85/$L85*2800,2)*'umowa o pracę'!$E$8,2),0)))),0)&gt;$H85,$H85,IF($K85=1,IF($M85=0,ROUND(IF($L85&gt;2800,ROUND($N85/$L85*2800,2),$N85)*'umowa o pracę'!$E$8,2),IF($L85+$M85&lt;2800,ROUND(ROUND($N85+ROUND($M85*9%,2),2)*'umowa o pracę'!$E$8,2),IF(AND($L85+$M85&gt;=2800,$L85&lt;2800),ROUND((ROUND($N85+ROUND((2800-$L85)*9%,2),2))*'umowa o pracę'!$E$8,2),IF(AND($L85+$M85&gt;=2800,$L85&gt;=2800),ROUND(ROUND($N85/$L85*2800,2)*'umowa o pracę'!$E$8,2),0)))),0)),0))</f>
        <v>0</v>
      </c>
      <c r="T85" s="32">
        <f>IF('umowa o pracę'!$E$7=2020,IF(IF($K85=1,IF($M85=0,ROUND(IF($L85&gt;2600,ROUND($O85/$L85*2600,2),$O85)*'umowa o pracę'!$E$8,2),ROUND(IF($L85&gt;2600,ROUND($O85/$L85*2600,2),$O85)*'umowa o pracę'!$E$8,2)),0)&gt;$I85,$I85,IF($K85=1,IF($M85=0,ROUND(IF($L85&gt;2600,ROUND($O85/$L85*2600,2),$O85)*'umowa o pracę'!$E$8,2),ROUND(IF($L85&gt;2600,ROUND($O85/$L85*2600,2),$O85)*'umowa o pracę'!$E$8,2)),0)),IF('umowa o pracę'!$E$7=2021,IF(IF($K85=1,IF($M85=0,ROUND(IF($L85&gt;2800,ROUND($O85/$L85*2800,2),$O85)*'umowa o pracę'!$E$8,2),ROUND(IF($L85&gt;2800,ROUND($O85/$L85*2800,2),$O85)*'umowa o pracę'!$E$8,2)),0)&gt;$I85,$I85,IF($K85=1,IF($M85=0,ROUND(IF($L85&gt;2800,ROUND($O85/$L85*2800,2),$O85)*'umowa o pracę'!$E$8,2),ROUND(IF($L85&gt;2800,ROUND($O85/$L85*2800,2),$O85)*'umowa o pracę'!$E$8,2)),0)),0))</f>
        <v>0</v>
      </c>
      <c r="U85" s="51">
        <f>IF('umowa o pracę'!$E$7=2020,$Q85,IF('umowa o pracę'!$E$7=2021,$R85,0))</f>
        <v>0</v>
      </c>
      <c r="V85" s="53">
        <f t="shared" si="14"/>
        <v>1</v>
      </c>
      <c r="W85" s="54">
        <f>IF('umowa o pracę'!$E$6&lt;2,0,$L85)</f>
        <v>0</v>
      </c>
      <c r="X85" s="54">
        <f>IF('umowa o pracę'!$E$6&lt;2,0,$M85)</f>
        <v>0</v>
      </c>
      <c r="Y85" s="55">
        <f>IF('umowa o pracę'!$E$6&lt;2,0,$N85)</f>
        <v>0</v>
      </c>
      <c r="Z85" s="55">
        <f>IF('umowa o pracę'!$E$6&lt;2,0,$O85)</f>
        <v>0</v>
      </c>
      <c r="AA85" s="32">
        <f>IF('umowa o pracę'!$E$7=2020,ROUND(IF($W85&gt;=2600,2600*'umowa o pracę'!$E$8,$W85*'umowa o pracę'!$E$8),2),IF('umowa o pracę'!$E$7=2021,ROUND(IF($W85&gt;=2800,2800*'umowa o pracę'!$E$8,$W85*'umowa o pracę'!$E$8),2),0))</f>
        <v>0</v>
      </c>
      <c r="AB85" s="32">
        <f>IF(IF(IF(AND($V85=1,$I85&gt;0),ROUND(IF($W85+$X85&gt;=2600,2600*'umowa o pracę'!$E$8,($W85+$X85)*'umowa o pracę'!$E$8),2)+IF($X85=0,ROUND(IF($W85&gt;2600,ROUND($Z85/$W85*2600,2),$Z85)*'umowa o pracę'!$E$8,2),ROUND(IF($W85&gt;2600,ROUND($Z85/$W85*2600,2),$Z85)*'umowa o pracę'!$E$8,2)),ROUND(IF($W85+$X85&gt;=2600,2600*'umowa o pracę'!$E$8,($W85+$X85)*'umowa o pracę'!$E$8),2)-IF($X85=0,ROUND(ROUND(IF($W85&gt;2600,ROUND($Y85/$W85*2600,2),$Y85),2)*'umowa o pracę'!$E$8,2),IF($X85&gt;0,IF($W85+$X85&lt;2600,ROUND(ROUND($Y85+ROUND($X85*9%,2),2)*'umowa o pracę'!$E$8,2),IF(AND($W85+$X85&gt;=2600,$X85&lt;2600,$W85&lt;2600),ROUND((ROUND(((2600-$X85)/$W85)*$Y85,2)+ROUND($X85*9%,2))*'umowa o pracę'!$E$8,2),IF(AND($W85+$X85&gt;=2600,$X85&gt;=2600),ROUND((ROUND(2600*9%,2))*'umowa o pracę'!$E$8,2),IF(AND($W85+$X85&gt;=2600,$W85&gt;=2600,$X85&lt;2600),ROUND((ROUND($X85*9%,2)+ROUND(((2600-$X85)/$W85)*$Y85,2))*'umowa o pracę'!$E$8,2),0)))),0)))&gt;$J85,$J85,IF(AND($V85=1,$I85&gt;0),ROUND(IF($W85+$X85&gt;=2600,2600*'umowa o pracę'!$E$8,($W85+$X85)*'umowa o pracę'!$E$8),2)+IF($X85=0,ROUND(IF($W85&gt;2600,ROUND($Z85/$W85*2600,2),$Z85)*'umowa o pracę'!$E$8,2),ROUND(IF($W85&gt;2600,ROUND($Z85/$W85*2600,2),$Z85)*'umowa o pracę'!$E$8,2)),ROUND(IF($W85+$X85&gt;=2600,2600*'umowa o pracę'!$E$8,($W85+$X85)*'umowa o pracę'!$E$8),2)-IF($X85=0,ROUND(ROUND(IF($W85&gt;2600,ROUND($Y85/$W85*2600,2),$Y85),2)*'umowa o pracę'!$E$8,2),IF($X85&gt;0,IF($W85+$X85&lt;2600,ROUND(ROUND($Y85+ROUND($X85*9%,2),2)*'umowa o pracę'!$E$8,2),IF(AND($W85+$X85&gt;=2600,$X85&lt;2600,$W85&lt;2600),ROUND((ROUND(((2600-$X85)/$W85)*$Y85,2)+ROUND($X85*9%,2))*'umowa o pracę'!$E$8,2),IF(AND($W85+$X85&gt;=2600,$X85&gt;=2600),ROUND((ROUND(2600*9%,2))*'umowa o pracę'!$E$8,2),IF(AND($W85+$X85&gt;=2600,$W85&gt;=2600,$X85&lt;2600),ROUND((ROUND($X85*9%,2)+ROUND(((2600-$X85)/$W85)*$Y85,2))*'umowa o pracę'!$E$8,2),0)))),0))))&gt;$J85,$J85,IF(IF(AND($V85=1,$I85&gt;0),ROUND(IF($W85+$X85&gt;=2600,2600*'umowa o pracę'!$E$8,($W85+$X85)*'umowa o pracę'!$E$8),2)+IF($X85=0,ROUND(IF($W85&gt;2600,ROUND($Z85/$W85*2600,2),$Z85)*'umowa o pracę'!$E$8,2),ROUND(IF($W85&gt;2600,ROUND($Z85/$W85*2600,2),$Z85)*'umowa o pracę'!$E$8,2)),ROUND(IF($W85+$X85&gt;=2600,2600*'umowa o pracę'!$E$8,($W85+$X85)*'umowa o pracę'!$E$8),2)-IF($X85=0,ROUND(ROUND(IF($W85&gt;2600,ROUND($Y85/$W85*2600,2),$Y85),2)*'umowa o pracę'!$E$8,2),IF($X85&gt;0,IF($W85+$X85&lt;2600,ROUND(ROUND($Y85+ROUND($X85*9%,2),2)*'umowa o pracę'!$E$8,2),IF(AND($W85+$X85&gt;=2600,$X85&lt;2600,$W85&lt;2600),ROUND((ROUND(((2600-$X85)/$W85)*$Y85,2)+ROUND($X85*9%,2))*'umowa o pracę'!$E$8,2),IF(AND($W85+$X85&gt;=2600,$X85&gt;=2600),ROUND((ROUND(2600*9%,2))*'umowa o pracę'!$E$8,2),IF(AND($W85+$X85&gt;=2600,$W85&gt;=2600,$X85&lt;2600),ROUND((ROUND($X85*9%,2)+ROUND(((2600-$X85)/$W85)*$Y85,2))*'umowa o pracę'!$E$8,2),0)))),0)))&gt;$J85,$J85,IF(AND($V85=1,$I85&gt;0),ROUND(IF($W85+$X85&gt;=2600,2600*'umowa o pracę'!$E$8,($W85+$X85)*'umowa o pracę'!$E$8),2)+IF($X85=0,ROUND(IF($W85&gt;2600,ROUND($Z85/$W85*2600,2),$Z85)*'umowa o pracę'!$E$8,2),ROUND(IF($W85&gt;2600,ROUND($Z85/$W85*2600,2),$Z85)*'umowa o pracę'!$E$8,2)),ROUND(IF($W85+$X85&gt;=2600,2600*'umowa o pracę'!$E$8,($W85+$X85)*'umowa o pracę'!$E$8),2)-IF(AND($X85=0,I85&gt;0),ROUND(ROUND(IF($W85&gt;2600,ROUND($Y85/$W85*2600,2),$Y85),2)*'umowa o pracę'!$E$8,2),IF($X85&gt;0,IF($W85+$X85&lt;2600,ROUND(ROUND($Y85+ROUND($X85*9%,2),2)*'umowa o pracę'!$E$8,2),IF(AND($W85+$X85&gt;=2600,$X85&lt;2600,$W85&lt;2600),ROUND((ROUND(((2600-$X85)/$W85)*$Y85,2)+ROUND($X85*9%,2))*'umowa o pracę'!$E$8,2),IF(AND($W85+$X85&gt;=2600,$X85&gt;=2600),ROUND((ROUND(2600*9%,2))*'umowa o pracę'!$E$8,2),IF(AND($W85+$X85&gt;=2600,$W85&gt;=2600,$X85&lt;2600),ROUND((ROUND($X85*9%,2)+ROUND(((2600-$X85)/$W85)*$Y85,2))*'umowa o pracę'!$E$8,2),0)))),0)))))</f>
        <v>0</v>
      </c>
      <c r="AC85" s="32">
        <f>IF(IF(IF(AND($V85=1,$I85&gt;0),ROUND(IF($W85+$X85&gt;=2800,2800*'umowa o pracę'!$E$8,($W85+$X85)*'umowa o pracę'!$E$8),2)+IF($X85=0,ROUND(IF($W85&gt;2800,ROUND($Z85/$W85*2800,2),$Z85)*'umowa o pracę'!$E$8,2),ROUND(IF($W85&gt;2800,ROUND($Z85/$W85*2800,2),$Z85)*'umowa o pracę'!$E$8,2)),ROUND(IF($W85+$X85&gt;=2800,2800*'umowa o pracę'!$E$8,($W85+$X85)*'umowa o pracę'!$E$8),2)-IF($X85=0,ROUND(ROUND(IF($W85&gt;2800,ROUND($Y85/$W85*2800,2),$Y85),2)*'umowa o pracę'!$E$8,2),IF($X85&gt;0,IF($W85+$X85&lt;2800,ROUND(ROUND($Y85+ROUND($X85*9%,2),2)*'umowa o pracę'!$E$8,2),IF(AND($W85+$X85&gt;=2800,$X85&lt;2800,$W85&lt;2800),ROUND((ROUND(((2800-$X85)/$W85)*$Y85,2)+ROUND($X85*9%,2))*'umowa o pracę'!$E$8,2),IF(AND($W85+$X85&gt;=2800,$X85&gt;=2800),ROUND((ROUND(2800*9%,2))*'umowa o pracę'!$E$8,2),IF(AND($W85+$X85&gt;=2800,$W85&gt;=2800,$X85&lt;2800),ROUND((ROUND($X85*9%,2)+ROUND(((2800-$X85)/$W85)*$Y85,2))*'umowa o pracę'!$E$8,2),0)))),0)))&gt;$J85,$J85,IF(AND($V85=1,$I85&gt;0),ROUND(IF($W85+$X85&gt;=2800,2800*'umowa o pracę'!$E$8,($W85+$X85)*'umowa o pracę'!$E$8),2)+IF($X85=0,ROUND(IF($W85&gt;2800,ROUND($Z85/$W85*2800,2),$Z85)*'umowa o pracę'!$E$8,2),ROUND(IF($W85&gt;2800,ROUND($Z85/$W85*2800,2),$Z85)*'umowa o pracę'!$E$8,2)),ROUND(IF($W85+$X85&gt;=2800,2800*'umowa o pracę'!$E$8,($W85+$X85)*'umowa o pracę'!$E$8),2)-IF($X85=0,ROUND(ROUND(IF($W85&gt;2800,ROUND($Y85/$W85*2800,2),$Y85),2)*'umowa o pracę'!$E$8,2),IF($X85&gt;0,IF($W85+$X85&lt;2800,ROUND(ROUND($Y85+ROUND($X85*9%,2),2)*'umowa o pracę'!$E$8,2),IF(AND($W85+$X85&gt;=2800,$X85&lt;2800,$W85&lt;2800),ROUND((ROUND(((2800-$X85)/$W85)*$Y85,2)+ROUND($X85*9%,2))*'umowa o pracę'!$E$8,2),IF(AND($W85+$X85&gt;=2800,$X85&gt;=2800),ROUND((ROUND(2800*9%,2))*'umowa o pracę'!$E$8,2),IF(AND($W85+$X85&gt;=2800,$W85&gt;=2800,$X85&lt;2800),ROUND((ROUND($X85*9%,2)+ROUND(((2800-$X85)/$W85)*$Y85,2))*'umowa o pracę'!$E$8,2),0)))),0))))&gt;$J85,$J85,IF(IF(AND($V85=1,$I85&gt;0),ROUND(IF($W85+$X85&gt;=2800,2800*'umowa o pracę'!$E$8,($W85+$X85)*'umowa o pracę'!$E$8),2)+IF($X85=0,ROUND(IF($W85&gt;2800,ROUND($Z85/$W85*2800,2),$Z85)*'umowa o pracę'!$E$8,2),ROUND(IF($W85&gt;2800,ROUND($Z85/$W85*2800,2),$Z85)*'umowa o pracę'!$E$8,2)),ROUND(IF($W85+$X85&gt;=2800,2800*'umowa o pracę'!$E$8,($W85+$X85)*'umowa o pracę'!$E$8),2)-IF($X85=0,ROUND(ROUND(IF($W85&gt;2800,ROUND($Y85/$W85*2800,2),$Y85),2)*'umowa o pracę'!$E$8,2),IF($X85&gt;0,IF($W85+$X85&lt;2800,ROUND(ROUND($Y85+ROUND($X85*9%,2),2)*'umowa o pracę'!$E$8,2),IF(AND($W85+$X85&gt;=2800,$X85&lt;2800,$W85&lt;2800),ROUND((ROUND(((2800-$X85)/$W85)*$Y85,2)+ROUND($X85*9%,2))*'umowa o pracę'!$E$8,2),IF(AND($W85+$X85&gt;=2800,$X85&gt;=2800),ROUND((ROUND(2800*9%,2))*'umowa o pracę'!$E$8,2),IF(AND($W85+$X85&gt;=2800,$W85&gt;=2800,$X85&lt;2800),ROUND((ROUND($X85*9%,2)+ROUND(((2800-$X85)/$W85)*$Y85,2))*'umowa o pracę'!$E$8,2),0)))),0)))&gt;$J85,$J85,IF(AND($V85=1,$I85&gt;0),ROUND(IF($W85+$X85&gt;=2800,2800*'umowa o pracę'!$E$8,($W85+$X85)*'umowa o pracę'!$E$8),2)+IF($X85=0,ROUND(IF($W85&gt;2800,ROUND($Z85/$W85*2800,2),$Z85)*'umowa o pracę'!$E$8,2),ROUND(IF($W85&gt;2800,ROUND($Z85/$W85*2800,2),$Z85)*'umowa o pracę'!$E$8,2)),ROUND(IF($W85+$X85&gt;=2800,2800*'umowa o pracę'!$E$8,($W85+$X85)*'umowa o pracę'!$E$8),2)-IF(AND($X85=0,I85&gt;0),ROUND(ROUND(IF($W85&gt;2800,ROUND($Y85/$W85*2800,2),$Y85),2)*'umowa o pracę'!$E$8,2),IF($X85&gt;0,IF($W85+$X85&lt;2800,ROUND(ROUND($Y85+ROUND($X85*9%,2),2)*'umowa o pracę'!$E$8,2),IF(AND($W85+$X85&gt;=2800,$X85&lt;2800,$W85&lt;2800),ROUND((ROUND(((2800-$X85)/$W85)*$Y85,2)+ROUND($X85*9%,2))*'umowa o pracę'!$E$8,2),IF(AND($W85+$X85&gt;=2800,$X85&gt;=2800),ROUND((ROUND(2800*9%,2))*'umowa o pracę'!$E$8,2),IF(AND($W85+$X85&gt;=2800,$W85&gt;=2800,$X85&lt;2800),ROUND((ROUND($X85*9%,2)+ROUND(((2800-$X85)/$W85)*$Y85,2))*'umowa o pracę'!$E$8,2),0)))),0)))))</f>
        <v>0</v>
      </c>
      <c r="AD85" s="32">
        <f>IF('umowa o pracę'!$E$7=2020,IF(IF($V85=1,IF($X85=0,ROUND(IF($W85&gt;2600,ROUND($Y85/$W85*2600,2),$Y85)*'umowa o pracę'!$E$8,2),IF($W85+$X85&lt;2600,ROUND(ROUND($Y85+ROUND($X85*9%,2),2)*'umowa o pracę'!$E$8,2),IF(AND($W85+$X85&gt;=2600,$W85&lt;2600),ROUND((ROUND($Y85+ROUND((2600-$W85)*9%,2),2))*'umowa o pracę'!$E$8,2),IF(AND($W85+$X85&gt;=2600,$W85&gt;=2600),ROUND(ROUND($Y85/$W85*2600,2)*'umowa o pracę'!$E$8,2),0)))),0)&gt;$H85,$H85,IF($V85=1,IF($X85=0,ROUND(IF($W85&gt;2600,ROUND($Y85/$W85*2600,2),$Y85)*'umowa o pracę'!$E$8,2),IF($W85+$X85&lt;2600,ROUND(ROUND($Y85+ROUND($X85*9%,2),2)*'umowa o pracę'!$E$8,2),IF(AND($W85+$X85&gt;=2600,$W85&lt;2600),ROUND((ROUND($Y85+ROUND((2600-$W85)*9%,2),2))*'umowa o pracę'!$E$8,2),IF(AND($W85+$X85&gt;=2600,$W85&gt;=2600),ROUND(ROUND($Y85/$W85*2600,2)*'umowa o pracę'!$E$8,2),0)))),0)),IF('umowa o pracę'!$E$7=2021,IF(IF($V85=1,IF($X85=0,ROUND(IF($W85&gt;2800,ROUND($Y85/$W85*2800,2),$Y85)*'umowa o pracę'!$E$8,2),IF($W85+$X85&lt;2800,ROUND(ROUND($Y85+ROUND($X85*9%,2),2)*'umowa o pracę'!$E$8,2),IF(AND($W85+$X85&gt;=2800,$W85&lt;2800),ROUND((ROUND($Y85+ROUND((2800-$W85)*9%,2),2))*'umowa o pracę'!$E$8,2),IF(AND($W85+$X85&gt;=2800,$W85&gt;=2800),ROUND(ROUND($Y85/$W85*2800,2)*'umowa o pracę'!$E$8,2),0)))),0)&gt;$H85,$H85,IF($V85=1,IF($X85=0,ROUND(IF($W85&gt;2800,ROUND($Y85/$W85*2800,2),$Y85)*'umowa o pracę'!$E$8,2),IF($W85+$X85&lt;2800,ROUND(ROUND($Y85+ROUND($X85*9%,2),2)*'umowa o pracę'!$E$8,2),IF(AND($W85+$X85&gt;=2800,$W85&lt;2800),ROUND((ROUND($Y85+ROUND((2800-$W85)*9%,2),2))*'umowa o pracę'!$E$8,2),IF(AND($W85+$X85&gt;=2800,$W85&gt;=2800),ROUND(ROUND($Y85/$W85*2800,2)*'umowa o pracę'!$E$8,2),0)))),0)),0))</f>
        <v>0</v>
      </c>
      <c r="AE85" s="32">
        <f>IF('umowa o pracę'!$E$7=2020,IF(IF($V85=1,IF($X85=0,ROUND(IF($W85&gt;2600,ROUND($Z85/$W85*2600,2),$Z85)*'umowa o pracę'!$E$8,2),ROUND(IF($W85&gt;2600,ROUND($Z85/$W85*2600,2),$Z85)*'umowa o pracę'!$E$8,2)),0)&gt;$I85,$I85,IF($V85=1,IF($X85=0,ROUND(IF($W85&gt;2600,ROUND($Z85/$W85*2600,2),$Z85)*'umowa o pracę'!$E$8,2),ROUND(IF($W85&gt;2600,ROUND($Z85/$W85*2600,2),$Z85)*'umowa o pracę'!$E$8,2)),0)),IF('umowa o pracę'!$E$7=2021,IF(IF($V85=1,IF($X85=0,ROUND(IF($W85&gt;2800,ROUND($Z85/$W85*2800,2),$Z85)*'umowa o pracę'!$E$8,2),ROUND(IF($W85&gt;2800,ROUND($Z85/$W85*2800,2),$Z85)*'umowa o pracę'!$E$8,2)),0)&gt;$I85,$I85,IF($V85=1,IF($X85=0,ROUND(IF($W85&gt;2800,ROUND($Z85/$W85*2800,2),$Z85)*'umowa o pracę'!$E$8,2),ROUND(IF($W85&gt;2800,ROUND($Z85/$W85*2800,2),$Z85)*'umowa o pracę'!$E$8,2)),0)),0))</f>
        <v>0</v>
      </c>
      <c r="AF85" s="56">
        <f>IF('umowa o pracę'!$E$7=2020,$AB85,IF('umowa o pracę'!$E$7=2021,$AC85,0))</f>
        <v>0</v>
      </c>
      <c r="AG85" s="53">
        <f t="shared" si="15"/>
        <v>1</v>
      </c>
      <c r="AH85" s="39">
        <f>IF('umowa o pracę'!$E$6&lt;3,0,$L85)</f>
        <v>0</v>
      </c>
      <c r="AI85" s="39">
        <f>IF('umowa o pracę'!$E$6&lt;3,0,$M85)</f>
        <v>0</v>
      </c>
      <c r="AJ85" s="55">
        <f>IF('umowa o pracę'!$E$6&lt;3,0,$N85)</f>
        <v>0</v>
      </c>
      <c r="AK85" s="55">
        <f>IF('umowa o pracę'!$E$6&lt;3,0,$O85)</f>
        <v>0</v>
      </c>
      <c r="AL85" s="32">
        <f>IF('umowa o pracę'!$E$7=2020,ROUND(IF($AH85&gt;=2600,2600*'umowa o pracę'!$E$8,$AH85*'umowa o pracę'!$E$8),2),IF('umowa o pracę'!$E$7=2021,ROUND(IF($AH85&gt;=2800,2800*'umowa o pracę'!$E$8,$AH85*'umowa o pracę'!$E$8),2),0))</f>
        <v>0</v>
      </c>
      <c r="AM85" s="32">
        <f>IF(IF(IF(AND($AG85=1,$I85&gt;0),ROUND(IF($AH85+$AI85&gt;=2600,2600*'umowa o pracę'!$E$8,($AH85+$AI85)*'umowa o pracę'!$E$8),2)+IF($AI85=0,ROUND(IF($AH85&gt;2600,ROUND($AK85/$AH85*2600,2),$AK85)*'umowa o pracę'!$E$8,2),ROUND(IF($AH85&gt;2600,ROUND($AK85/$AH85*2600,2),$AK85)*'umowa o pracę'!$E$8,2)),ROUND(IF($AH85+$AI85&gt;=2600,2600*'umowa o pracę'!$E$8,($AH85+$AI85)*'umowa o pracę'!$E$8),2)-IF($AI85=0,ROUND(ROUND(IF($AH85&gt;2600,ROUND($AJ85/$AH85*2600,2),$AJ85),2)*'umowa o pracę'!$E$8,2),IF($AI85&gt;0,IF($AH85+$AI85&lt;2600,ROUND(ROUND($AJ85+ROUND($AI85*9%,2),2)*'umowa o pracę'!$E$8,2),IF(AND($AH85+$AI85&gt;=2600,$AI85&lt;2600,$AH85&lt;2600),ROUND((ROUND(((2600-$AI85)/$AH85)*$AJ85,2)+ROUND($AI85*9%,2))*'umowa o pracę'!$E$8,2),IF(AND($AH85+$AI85&gt;=2600,$AI85&gt;=2600),ROUND((ROUND(2600*9%,2))*'umowa o pracę'!$E$8,2),IF(AND($AH85+$AI85&gt;=2600,$AH85&gt;=2600,$AI85&lt;2600),ROUND((ROUND($AI85*9%,2)+ROUND(((2600-$AI85)/$AH85)*$AJ85,2))*'umowa o pracę'!$E$8,2),0)))),0)))&gt;$J85,$J85,IF(AND($AG85=1,$I85&gt;0),ROUND(IF($AH85+$AI85&gt;=2600,2600*'umowa o pracę'!$E$8,($AH85+$AI85)*'umowa o pracę'!$E$8),2)+IF($AI85=0,ROUND(IF($AH85&gt;2600,ROUND($AK85/$AH85*2600,2),$AK85)*'umowa o pracę'!$E$8,2),ROUND(IF($AH85&gt;2600,ROUND($AK85/$AH85*2600,2),$AK85)*'umowa o pracę'!$E$8,2)),ROUND(IF($AH85+$AI85&gt;=2600,2600*'umowa o pracę'!$E$8,($AH85+$AI85)*'umowa o pracę'!$E$8),2)-IF($AI85=0,ROUND(ROUND(IF($AH85&gt;2600,ROUND($AJ85/$AH85*2600,2),$AJ85),2)*'umowa o pracę'!$E$8,2),IF($AI85&gt;0,IF($AH85+$AI85&lt;2600,ROUND(ROUND($AJ85+ROUND($AI85*9%,2),2)*'umowa o pracę'!$E$8,2),IF(AND($AH85+$AI85&gt;=2600,$AI85&lt;2600,$AH85&lt;2600),ROUND((ROUND(((2600-$AI85)/$AH85)*$AJ85,2)+ROUND($AI85*9%,2))*'umowa o pracę'!$E$8,2),IF(AND($AH85+$AI85&gt;=2600,$AI85&gt;=2600),ROUND((ROUND(2600*9%,2))*'umowa o pracę'!$E$8,2),IF(AND($AH85+$AI85&gt;=2600,$AH85&gt;=2600,$AI85&lt;2600),ROUND((ROUND($AI85*9%,2)+ROUND(((2600-$AI85)/$AH85)*$AJ85,2))*'umowa o pracę'!$E$8,2),0)))),0))))&gt;$J85,$J85,IF(IF(AND($AG85=1,$I85&gt;0),ROUND(IF($AH85+$AI85&gt;=2600,2600*'umowa o pracę'!$E$8,($AH85+$AI85)*'umowa o pracę'!$E$8),2)+IF($AI85=0,ROUND(IF($AH85&gt;2600,ROUND($AK85/$AH85*2600,2),$AK85)*'umowa o pracę'!$E$8,2),ROUND(IF($AH85&gt;2600,ROUND($AK85/$AH85*2600,2),$AK85)*'umowa o pracę'!$E$8,2)),ROUND(IF($AH85+$AI85&gt;=2600,2600*'umowa o pracę'!$E$8,($AH85+$AI85)*'umowa o pracę'!$E$8),2)-IF($AI85=0,ROUND(ROUND(IF($AH85&gt;2600,ROUND($AJ85/$AH85*2600,2),$AJ85),2)*'umowa o pracę'!$E$8,2),IF($AI85&gt;0,IF($AH85+$AI85&lt;2600,ROUND(ROUND($AJ85+ROUND($AI85*9%,2),2)*'umowa o pracę'!$E$8,2),IF(AND($AH85+$AI85&gt;=2600,$AI85&lt;2600,$AH85&lt;2600),ROUND((ROUND(((2600-$AI85)/$AH85)*$AJ85,2)+ROUND($AI85*9%,2))*'umowa o pracę'!$E$8,2),IF(AND($AH85+$AI85&gt;=2600,$AI85&gt;=2600),ROUND((ROUND(2600*9%,2))*'umowa o pracę'!$E$8,2),IF(AND($AH85+$AI85&gt;=2600,$AH85&gt;=2600,$AI85&lt;2600),ROUND((ROUND($AI85*9%,2)+ROUND(((2600-$AI85)/$AH85)*$AJ85,2))*'umowa o pracę'!$E$8,2),0)))),0)))&gt;$J85,$J85,IF(AND($AG85=1,$I85&gt;0),ROUND(IF($AH85+$AI85&gt;=2600,2600*'umowa o pracę'!$E$8,($AH85+$AI85)*'umowa o pracę'!$E$8),2)+IF($AI85=0,ROUND(IF($AH85&gt;2600,ROUND($AK85/$AH85*2600,2),$AK85)*'umowa o pracę'!$E$8,2),ROUND(IF($AH85&gt;2600,ROUND($AK85/$AH85*2600,2),$AK85)*'umowa o pracę'!$E$8,2)),ROUND(IF($AH85+$AI85&gt;=2600,2600*'umowa o pracę'!$E$8,($AH85+$AI85)*'umowa o pracę'!$E$8),2)-IF(AND($AI85=0,I85&gt;0),ROUND(ROUND(IF($AH85&gt;2600,ROUND($AJ85/$AH85*2600,2),$AJ85),2)*'umowa o pracę'!$E$8,2),IF($AI85&gt;0,IF($AH85+$AI85&lt;2600,ROUND(ROUND($AJ85+ROUND($AI85*9%,2),2)*'umowa o pracę'!$E$8,2),IF(AND($AH85+$AI85&gt;=2600,$AI85&lt;2600,$AH85&lt;2600),ROUND((ROUND(((2600-$AI85)/$AH85)*$AJ85,2)+ROUND($AI85*9%,2))*'umowa o pracę'!$E$8,2),IF(AND($AH85+$AI85&gt;=2600,$AI85&gt;=2600),ROUND((ROUND(2600*9%,2))*'umowa o pracę'!$E$8,2),IF(AND($AH85+$AI85&gt;=2600,$AH85&gt;=2600,$AI85&lt;2600),ROUND((ROUND($AI85*9%,2)+ROUND(((2600-$AI85)/$AH85)*$AJ85,2))*'umowa o pracę'!$E$8,2),0)))),0)))))</f>
        <v>0</v>
      </c>
      <c r="AN85" s="32">
        <f>IF(IF(IF(AND($AG85=1,$I85&gt;0),ROUND(IF($AH85+$AI85&gt;=2800,2800*'umowa o pracę'!$E$8,($AH85+$AI85)*'umowa o pracę'!$E$8),2)+IF($AI85=0,ROUND(IF($AH85&gt;2800,ROUND($AK85/$AH85*2800,2),$AK85)*'umowa o pracę'!$E$8,2),ROUND(IF($AH85&gt;2800,ROUND($AK85/$AH85*2800,2),$AK85)*'umowa o pracę'!$E$8,2)),ROUND(IF($AH85+$AI85&gt;=2800,2800*'umowa o pracę'!$E$8,($AH85+$AI85)*'umowa o pracę'!$E$8),2)-IF($AI85=0,ROUND(ROUND(IF($AH85&gt;2800,ROUND($AJ85/$AH85*2800,2),$AJ85),2)*'umowa o pracę'!$E$8,2),IF($AI85&gt;0,IF($AH85+$AI85&lt;2800,ROUND(ROUND($AJ85+ROUND($AI85*9%,2),2)*'umowa o pracę'!$E$8,2),IF(AND($AH85+$AI85&gt;=2800,$AI85&lt;2800,$AH85&lt;2800),ROUND((ROUND(((2800-$AI85)/$AH85)*$AJ85,2)+ROUND($AI85*9%,2))*'umowa o pracę'!$E$8,2),IF(AND($AH85+$AI85&gt;=2800,$AI85&gt;=2800),ROUND((ROUND(2800*9%,2))*'umowa o pracę'!$E$8,2),IF(AND($AH85+$AI85&gt;=2800,$AH85&gt;=2800,$AI85&lt;2800),ROUND((ROUND($AI85*9%,2)+ROUND(((2800-$AI85)/$AH85)*$AJ85,2))*'umowa o pracę'!$E$8,2),0)))),0)))&gt;$J85,$J85,IF(AND($AG85=1,$I85&gt;0),ROUND(IF($AH85+$AI85&gt;=2800,2800*'umowa o pracę'!$E$8,($AH85+$AI85)*'umowa o pracę'!$E$8),2)+IF($AI85=0,ROUND(IF($AH85&gt;2800,ROUND($AK85/$AH85*2800,2),$AK85)*'umowa o pracę'!$E$8,2),ROUND(IF($AH85&gt;2800,ROUND($AK85/$AH85*2800,2),$AK85)*'umowa o pracę'!$E$8,2)),ROUND(IF($AH85+$AI85&gt;=2800,2800*'umowa o pracę'!$E$8,($AH85+$AI85)*'umowa o pracę'!$E$8),2)-IF($AI85=0,ROUND(ROUND(IF($AH85&gt;2800,ROUND($AJ85/$AH85*2800,2),$AJ85),2)*'umowa o pracę'!$E$8,2),IF($AI85&gt;0,IF($AH85+$AI85&lt;2800,ROUND(ROUND($AJ85+ROUND($AI85*9%,2),2)*'umowa o pracę'!$E$8,2),IF(AND($AH85+$AI85&gt;=2800,$AI85&lt;2800,$AH85&lt;2800),ROUND((ROUND(((2800-$AI85)/$AH85)*$AJ85,2)+ROUND($AI85*9%,2))*'umowa o pracę'!$E$8,2),IF(AND($AH85+$AI85&gt;=2800,$AI85&gt;=2800),ROUND((ROUND(2800*9%,2))*'umowa o pracę'!$E$8,2),IF(AND($AH85+$AI85&gt;=2800,$AH85&gt;=2800,$AI85&lt;2800),ROUND((ROUND($AI85*9%,2)+ROUND(((2800-$AI85)/$AH85)*$AJ85,2))*'umowa o pracę'!$E$8,2),0)))),0))))&gt;$J85,$J85,IF(IF(AND($AG85=1,$I85&gt;0),ROUND(IF($AH85+$AI85&gt;=2800,2800*'umowa o pracę'!$E$8,($AH85+$AI85)*'umowa o pracę'!$E$8),2)+IF($AI85=0,ROUND(IF($AH85&gt;2800,ROUND($AK85/$AH85*2800,2),$AK85)*'umowa o pracę'!$E$8,2),ROUND(IF($AH85&gt;2800,ROUND($AK85/$AH85*2800,2),$AK85)*'umowa o pracę'!$E$8,2)),ROUND(IF($AH85+$AI85&gt;=2800,2800*'umowa o pracę'!$E$8,($AH85+$AI85)*'umowa o pracę'!$E$8),2)-IF($AI85=0,ROUND(ROUND(IF($AH85&gt;2800,ROUND($AJ85/$AH85*2800,2),$AJ85),2)*'umowa o pracę'!$E$8,2),IF($AI85&gt;0,IF($AH85+$AI85&lt;2800,ROUND(ROUND($AJ85+ROUND($AI85*9%,2),2)*'umowa o pracę'!$E$8,2),IF(AND($AH85+$AI85&gt;=2800,$AI85&lt;2800,$AH85&lt;2800),ROUND((ROUND(((2800-$AI85)/$AH85)*$AJ85,2)+ROUND($AI85*9%,2))*'umowa o pracę'!$E$8,2),IF(AND($AH85+$AI85&gt;=2800,$AI85&gt;=2800),ROUND((ROUND(2800*9%,2))*'umowa o pracę'!$E$8,2),IF(AND($AH85+$AI85&gt;=2800,$AH85&gt;=2800,$AI85&lt;2800),ROUND((ROUND($AI85*9%,2)+ROUND(((2800-$AI85)/$AH85)*$AJ85,2))*'umowa o pracę'!$E$8,2),0)))),0)))&gt;$J85,$J85,IF(AND($AG85=1,$I85&gt;0),ROUND(IF($AH85+$AI85&gt;=2800,2800*'umowa o pracę'!$E$8,($AH85+$AI85)*'umowa o pracę'!$E$8),2)+IF($AI85=0,ROUND(IF($AH85&gt;2800,ROUND($AK85/$AH85*2800,2),$AK85)*'umowa o pracę'!$E$8,2),ROUND(IF($AH85&gt;2800,ROUND($AK85/$AH85*2800,2),$AK85)*'umowa o pracę'!$E$8,2)),ROUND(IF($AH85+$AI85&gt;=2800,2800*'umowa o pracę'!$E$8,($AH85+$AI85)*'umowa o pracę'!$E$8),2)-IF(AND($AI85=0,I85&gt;0),ROUND(ROUND(IF($AH85&gt;2800,ROUND($AJ85/$AH85*2800,2),$AJ85),2)*'umowa o pracę'!$E$8,2),IF($AI85&gt;0,IF($AH85+$AI85&lt;2800,ROUND(ROUND($AJ85+ROUND($AI85*9%,2),2)*'umowa o pracę'!$E$8,2),IF(AND($AH85+$AI85&gt;=2800,$AI85&lt;2800,$AH85&lt;2800),ROUND((ROUND(((2800-$AI85)/$AH85)*$AJ85,2)+ROUND($AI85*9%,2))*'umowa o pracę'!$E$8,2),IF(AND($AH85+$AI85&gt;=2800,$AI85&gt;=2800),ROUND((ROUND(2800*9%,2))*'umowa o pracę'!$E$8,2),IF(AND($AH85+$AI85&gt;=2800,$AH85&gt;=2800,$AI85&lt;2800),ROUND((ROUND($AI85*9%,2)+ROUND(((2800-$AI85)/$AH85)*$AJ85,2))*'umowa o pracę'!$E$8,2),0)))),0)))))</f>
        <v>0</v>
      </c>
      <c r="AO85" s="32">
        <f>IF('umowa o pracę'!$E$7=2020,IF(IF($AG85=1,IF($AI85=0,ROUND(IF($AH85&gt;2600,ROUND($AJ85/$AH85*2600,2),$AJ85)*'umowa o pracę'!$E$8,2),IF($AH85+$AI85&lt;2600,ROUND(ROUND($AJ85+ROUND($AI85*9%,2),2)*'umowa o pracę'!$E$8,2),IF(AND($AH85+$AI85&gt;=2600,$AH85&lt;2600),ROUND((ROUND($AJ85+ROUND((2600-$AH85)*9%,2),2))*'umowa o pracę'!$E$8,2),IF(AND($AH85+$AI85&gt;=2600,$AH85&gt;=2600),ROUND(ROUND($AJ85/$AH85*2600,2)*'umowa o pracę'!$E$8,2),0)))),0)&gt;$H85,$H85,IF($AG85=1,IF($AI85=0,ROUND(IF($AH85&gt;2600,ROUND($AJ85/$AH85*2600,2),$AJ85)*'umowa o pracę'!$E$8,2),IF($AH85+$AI85&lt;2600,ROUND(ROUND($AJ85+ROUND($AI85*9%,2),2)*'umowa o pracę'!$E$8,2),IF(AND($AH85+$AI85&gt;=2600,$AH85&lt;2600),ROUND((ROUND($AJ85+ROUND((2600-$AH85)*9%,2),2))*'umowa o pracę'!$E$8,2),IF(AND($AH85+$AI85&gt;=2600,$AH85&gt;=2600),ROUND(ROUND($AJ85/$AH85*2600,2)*'umowa o pracę'!$E$8,2),0)))),0)),IF('umowa o pracę'!$E$7=2021,IF(IF($AG85=1,IF($AI85=0,ROUND(IF($AH85&gt;2800,ROUND($AJ85/$AH85*2800,2),$AJ85)*'umowa o pracę'!$E$8,2),IF($AH85+$AI85&lt;2800,ROUND(ROUND($AJ85+ROUND($AI85*9%,2),2)*'umowa o pracę'!$E$8,2),IF(AND($AH85+$AI85&gt;=2800,$AH85&lt;2800),ROUND((ROUND($AJ85+ROUND((2800-$AH85)*9%,2),2))*'umowa o pracę'!$E$8,2),IF(AND($AH85+$AI85&gt;=2800,$AH85&gt;=2800),ROUND(ROUND($AJ85/$AH85*2800,2)*'umowa o pracę'!$E$8,2),0)))),0)&gt;$H85,$H85,IF($AG85=1,IF($AI85=0,ROUND(IF($AH85&gt;2800,ROUND($AJ85/$AH85*2800,2),$AJ85)*'umowa o pracę'!$E$8,2),IF($AH85+$AI85&lt;2800,ROUND(ROUND($AJ85+ROUND($AI85*9%,2),2)*'umowa o pracę'!$E$8,2),IF(AND($AH85+$AI85&gt;=2800,$AH85&lt;2800),ROUND((ROUND($AJ85+ROUND((2800-$AH85)*9%,2),2))*'umowa o pracę'!$E$8,2),IF(AND($AH85+$AI85&gt;=2800,$AH85&gt;=2800),ROUND(ROUND($AJ85/$AH85*2800,2)*'umowa o pracę'!$E$8,2),0)))),0)),0))</f>
        <v>0</v>
      </c>
      <c r="AP85" s="32">
        <f>IF('umowa o pracę'!$E$7=2020,IF(IF($AG85=1,IF($AI85=0,ROUND(IF($AH85&gt;2600,ROUND($AK85/$AH85*2600,2),$AK85)*'umowa o pracę'!$E$8,2),ROUND(IF($AH85&gt;2600,ROUND($AK85/$AH85*2600,2),$AK85)*'umowa o pracę'!$E$8,2)),0)&gt;$I85,$I85,IF($AG85=1,IF($AI85=0,ROUND(IF($AH85&gt;2600,ROUND($AK85/$AH85*2600,2),$AK85)*'umowa o pracę'!$E$8,2),ROUND(IF($AH85&gt;2600,ROUND($AK85/$AH85*2600,2),$AK85)*'umowa o pracę'!$E$8,2)),0)),IF('umowa o pracę'!$E$7=2021,IF(IF($AG85=1,IF($AI85=0,ROUND(IF($AH85&gt;2800,ROUND($AK85/$AH85*2800,2),$AK85)*'umowa o pracę'!$E$8,2),ROUND(IF($AH85&gt;2800,ROUND($AK85/$AH85*2800,2),$AK85)*'umowa o pracę'!$E$8,2)),0)&gt;$I85,$I85,IF($AG85=1,IF($AI85=0,ROUND(IF($AH85&gt;2800,ROUND($AK85/$AH85*2800,2),$AK85)*'umowa o pracę'!$E$8,2),ROUND(IF($AH85&gt;2800,ROUND($AK85/$AH85*2800,2),$AK85)*'umowa o pracę'!$E$8,2)),0)),0))</f>
        <v>0</v>
      </c>
      <c r="AQ85" s="56">
        <f>IF('umowa o pracę'!$E$7=2020,$AM85,IF('umowa o pracę'!$E$7=2021,$AN85,0))</f>
        <v>0</v>
      </c>
      <c r="AR85" s="33">
        <f>IF('umowa o pracę'!$E$7=0,0,U85+AF85+AQ85)</f>
        <v>0</v>
      </c>
      <c r="AS85" s="19"/>
      <c r="AT85" s="19"/>
      <c r="AU85" s="19"/>
      <c r="AV85" s="19"/>
      <c r="AW85" s="19"/>
      <c r="AX85" s="19">
        <f t="shared" si="13"/>
        <v>10</v>
      </c>
      <c r="AY85" s="19"/>
      <c r="AZ85" s="234">
        <f t="shared" si="16"/>
        <v>0</v>
      </c>
      <c r="BA85" s="234">
        <f t="shared" si="17"/>
        <v>0</v>
      </c>
      <c r="BB85" s="234">
        <f t="shared" si="18"/>
        <v>0</v>
      </c>
      <c r="BC85" s="234">
        <f t="shared" si="19"/>
        <v>0</v>
      </c>
      <c r="BD85" s="234">
        <f t="shared" si="20"/>
        <v>0</v>
      </c>
      <c r="BE85" s="234">
        <f t="shared" si="21"/>
        <v>0</v>
      </c>
      <c r="BF85" s="234">
        <f t="shared" si="22"/>
        <v>0</v>
      </c>
      <c r="BG85" s="234">
        <f t="shared" si="23"/>
        <v>0</v>
      </c>
      <c r="BH85" s="234">
        <f t="shared" si="24"/>
        <v>0</v>
      </c>
      <c r="BI85" s="238">
        <f t="shared" si="25"/>
        <v>0</v>
      </c>
      <c r="BJ85" s="236"/>
      <c r="BK85" s="236"/>
      <c r="BL85" s="237"/>
    </row>
    <row r="86" spans="1:64" ht="15.75" customHeight="1" x14ac:dyDescent="0.25">
      <c r="A86" s="129">
        <v>75</v>
      </c>
      <c r="B86" s="57"/>
      <c r="C86" s="57"/>
      <c r="D86" s="36"/>
      <c r="E86" s="36"/>
      <c r="F86" s="242"/>
      <c r="G86" s="37">
        <v>1</v>
      </c>
      <c r="H86" s="58">
        <v>0</v>
      </c>
      <c r="I86" s="59">
        <v>0</v>
      </c>
      <c r="J86" s="60">
        <v>0</v>
      </c>
      <c r="K86" s="52">
        <v>1</v>
      </c>
      <c r="L86" s="39">
        <v>0</v>
      </c>
      <c r="M86" s="39">
        <v>0</v>
      </c>
      <c r="N86" s="39">
        <v>0</v>
      </c>
      <c r="O86" s="39">
        <v>0</v>
      </c>
      <c r="P86" s="35">
        <f>IF('umowa o pracę'!$E$7=2020,ROUND(IF($L86&gt;=2600,2600*'umowa o pracę'!$E$8,$L86*'umowa o pracę'!$E$8),2),IF('umowa o pracę'!$E$7=2021,ROUND(IF($L86&gt;=2800,2800*'umowa o pracę'!$E$8,$L86*'umowa o pracę'!$E$8),2),0))</f>
        <v>0</v>
      </c>
      <c r="Q86" s="252">
        <f>IF(IF(IF(AND($K86=1,$I86&gt;0),ROUND(IF($L86+$M86&gt;=2600,2600*'umowa o pracę'!$E$8,($L86+$M86)*'umowa o pracę'!$E$8),2)+IF($M86=0,ROUND(IF($L86&gt;2600,ROUND($O86/$L86*2600,2),$O86)*'umowa o pracę'!$E$8,2),ROUND(IF($L86&gt;2600,ROUND($O86/$L86*2600,2),$O86)*'umowa o pracę'!$E$8,2)),ROUND(IF($L86+$M86&gt;=2600,2600*'umowa o pracę'!$E$8,($L86+$M86)*'umowa o pracę'!$E$8),2)-IF($M86=0,ROUND(ROUND(IF($L86&gt;2600,ROUND($N86/$L86*2600,2),$N86),2)*'umowa o pracę'!$E$8,2),IF($M86&gt;0,IF($L86+$M86&lt;2600,ROUND(ROUND($N86+ROUND($M86*9%,2),2)*'umowa o pracę'!$E$8,2),IF(AND($L86+$M86&gt;=2600,$M86&lt;2600,$L86&lt;2600),ROUND((ROUND(((2600-$M86)/$L86)*$N86,2)+ROUND($M86*9%,2))*'umowa o pracę'!$E$8,2),IF(AND($L86+$M86&gt;=2600,$M86&gt;=2600),ROUND((ROUND(2600*9%,2))*'umowa o pracę'!$E$8,2),IF(AND($L86+$M86&gt;=2600,$L86&gt;=2600,$M86&lt;2600),ROUND((ROUND($M86*9%,2)+ROUND(((2600-$M86)/$L86)*$N86,2))*'umowa o pracę'!$E$8,2),0)))),0)))&gt;$J86,$J86,IF(AND($K86=1,$I86&gt;0),ROUND(IF($L86+$M86&gt;=2600,2600*'umowa o pracę'!$E$8,($L86+$M86)*'umowa o pracę'!$E$8),2)+IF($M86=0,ROUND(IF($L86&gt;2600,ROUND($O86/$L86*2600,2),$O86)*'umowa o pracę'!$E$8,2),ROUND(IF($L86&gt;2600,ROUND($O86/$L86*2600,2),$O86)*'umowa o pracę'!$E$8,2)),ROUND(IF($L86+$M86&gt;=2600,2600*'umowa o pracę'!$E$8,($L86+$M86)*'umowa o pracę'!$E$8),2)-IF($M86=0,ROUND(ROUND(IF($L86&gt;2600,ROUND($N86/$L86*2600,2),$N86),2)*'umowa o pracę'!$E$8,2),IF($M86&gt;0,IF($L86+$M86&lt;2600,ROUND(ROUND($N86+ROUND($M86*9%,2),2)*'umowa o pracę'!$E$8,2),IF(AND($L86+$M86&gt;=2600,$M86&lt;2600,$L86&lt;2600),ROUND((ROUND(((2600-$M86)/$L86)*$N86,2)+ROUND($M86*9%,2))*'umowa o pracę'!$E$8,2),IF(AND($L86+$M86&gt;=2600,$M86&gt;=2600),ROUND((ROUND(2600*9%,2))*'umowa o pracę'!$E$8,2),IF(AND($L86+$M86&gt;=2600,$L86&gt;=2600,$M86&lt;2600),ROUND((ROUND($M86*9%,2)+ROUND(((2600-$M86)/$L86)*$N86,2))*'umowa o pracę'!$E$8,2),0)))),0))))&gt;$J86,$J86,IF(IF(AND($K86=1,$I86&gt;0),ROUND(IF($L86+$M86&gt;=2600,2600*'umowa o pracę'!$E$8,($L86+$M86)*'umowa o pracę'!$E$8),2)+IF($M86=0,ROUND(IF($L86&gt;2600,ROUND($O86/$L86*2600,2),$O86)*'umowa o pracę'!$E$8,2),ROUND(IF($L86&gt;2600,ROUND($O86/$L86*2600,2),$O86)*'umowa o pracę'!$E$8,2)),ROUND(IF($L86+$M86&gt;=2600,2600*'umowa o pracę'!$E$8,($L86+$M86)*'umowa o pracę'!$E$8),2)-IF($M86=0,ROUND(ROUND(IF($L86&gt;2600,ROUND($N86/$L86*2600,2),$N86),2)*'umowa o pracę'!$E$8,2),IF($M86&gt;0,IF($L86+$M86&lt;2600,ROUND(ROUND($N86+ROUND($M86*9%,2),2)*'umowa o pracę'!$E$8,2),IF(AND($L86+$M86&gt;=2600,$M86&lt;2600,$L86&lt;2600),ROUND((ROUND(((2600-$M86)/$L86)*$N86,2)+ROUND($M86*9%,2))*'umowa o pracę'!$E$8,2),IF(AND($L86+$M86&gt;=2600,$M86&gt;=2600),ROUND((ROUND(2600*9%,2))*'umowa o pracę'!$E$8,2),IF(AND($L86+$M86&gt;=2600,$L86&gt;=2600,$M86&lt;2600),ROUND((ROUND($M86*9%,2)+ROUND(((2600-$M86)/$L86)*$N86,2))*'umowa o pracę'!$E$8,2),0)))),0)))&gt;$J86,$J86,IF(AND($K86=1,$I86&gt;0),ROUND(IF($L86+$M86&gt;=2600,2600*'umowa o pracę'!$E$8,($L86+$M86)*'umowa o pracę'!$E$8),2)+IF($M86=0,ROUND(IF($L86&gt;2600,ROUND($O86/$L86*2600,2),$O86)*'umowa o pracę'!$E$8,2),ROUND(IF($L86&gt;2600,ROUND($O86/$L86*2600,2),$O86)*'umowa o pracę'!$E$8,2)),ROUND(IF($L86+$M86&gt;=2600,2600*'umowa o pracę'!$E$8,($L86+$M86)*'umowa o pracę'!$E$8),2)-IF(AND($M86=0,I86&gt;0),ROUND(ROUND(IF($L86&gt;2600,ROUND($N86/$L86*2600,2),$N86),2)*'umowa o pracę'!$E$8,2),IF($M86&gt;0,IF($L86+$M86&lt;2600,ROUND(ROUND($N86+ROUND($M86*9%,2),2)*'umowa o pracę'!$E$8,2),IF(AND($L86+$M86&gt;=2600,$M86&lt;2600,$L86&lt;2600),ROUND((ROUND(((2600-$M86)/$L86)*$N86,2)+ROUND($M86*9%,2))*'umowa o pracę'!$E$8,2),IF(AND($L86+$M86&gt;=2600,$M86&gt;=2600),ROUND((ROUND(2600*9%,2))*'umowa o pracę'!$E$8,2),IF(AND($L86+$M86&gt;=2600,$L86&gt;=2600,$M86&lt;2600),ROUND((ROUND($M86*9%,2)+ROUND(((2600-$M86)/$L86)*$N86,2))*'umowa o pracę'!$E$8,2),0)))),0)))))</f>
        <v>0</v>
      </c>
      <c r="R86" s="252">
        <f>IF(IF(IF(AND($K86=1,$I86&gt;0),ROUND(IF($L86+$M86&gt;=2800,2800*'umowa o pracę'!$E$8,($L86+$M86)*'umowa o pracę'!$E$8),2)+IF($M86=0,ROUND(IF($L86&gt;2800,ROUND($O86/$L86*2800,2),$O86)*'umowa o pracę'!$E$8,2),ROUND(IF($L86&gt;2800,ROUND($O86/$L86*2800,2),$O86)*'umowa o pracę'!$E$8,2)),ROUND(IF($L86+$M86&gt;=2800,2800*'umowa o pracę'!$E$8,($L86+$M86)*'umowa o pracę'!$E$8),2)-IF($M86=0,ROUND(ROUND(IF($L86&gt;2800,ROUND($N86/$L86*2800,2),$N86),2)*'umowa o pracę'!$E$8,2),IF($M86&gt;0,IF($L86+$M86&lt;2800,ROUND(ROUND($N86+ROUND($M86*9%,2),2)*'umowa o pracę'!$E$8,2),IF(AND($L86+$M86&gt;=2800,$M86&lt;2800,$L86&lt;2800),ROUND((ROUND(((2800-$M86)/$L86)*$N86,2)+ROUND($M86*9%,2))*'umowa o pracę'!$E$8,2),IF(AND($L86+$M86&gt;=2800,$M86&gt;=2800),ROUND((ROUND(2800*9%,2))*'umowa o pracę'!$E$8,2),IF(AND($L86+$M86&gt;=2800,$L86&gt;=2800,$M86&lt;2800),ROUND((ROUND($M86*9%,2)+ROUND(((2800-$M86)/$L86)*$N86,2))*'umowa o pracę'!$E$8,2),0)))),0)))&gt;$J86,$J86,IF(AND($K86=1,$I86&gt;0),ROUND(IF($L86+$M86&gt;=2800,2800*'umowa o pracę'!$E$8,($L86+$M86)*'umowa o pracę'!$E$8),2)+IF($M86=0,ROUND(IF($L86&gt;2800,ROUND($O86/$L86*2800,2),$O86)*'umowa o pracę'!$E$8,2),ROUND(IF($L86&gt;2800,ROUND($O86/$L86*2800,2),$O86)*'umowa o pracę'!$E$8,2)),ROUND(IF($L86+$M86&gt;=2800,2800*'umowa o pracę'!$E$8,($L86+$M86)*'umowa o pracę'!$E$8),2)-IF($M86=0,ROUND(ROUND(IF($L86&gt;2800,ROUND($N86/$L86*2800,2),$N86),2)*'umowa o pracę'!$E$8,2),IF($M86&gt;0,IF($L86+$M86&lt;2800,ROUND(ROUND($N86+ROUND($M86*9%,2),2)*'umowa o pracę'!$E$8,2),IF(AND($L86+$M86&gt;=2800,$M86&lt;2800,$L86&lt;2800),ROUND((ROUND(((2800-$M86)/$L86)*$N86,2)+ROUND($M86*9%,2))*'umowa o pracę'!$E$8,2),IF(AND($L86+$M86&gt;=2800,$M86&gt;=2800),ROUND((ROUND(2800*9%,2))*'umowa o pracę'!$E$8,2),IF(AND($L86+$M86&gt;=2800,$L86&gt;=2800,$M86&lt;2800),ROUND((ROUND($M86*9%,2)+ROUND(((2800-$M86)/$L86)*$N86,2))*'umowa o pracę'!$E$8,2),0)))),0))))&gt;$J86,$J86,IF(IF(AND($K86=1,$I86&gt;0),ROUND(IF($L86+$M86&gt;=2800,2800*'umowa o pracę'!$E$8,($L86+$M86)*'umowa o pracę'!$E$8),2)+IF($M86=0,ROUND(IF($L86&gt;2800,ROUND($O86/$L86*2800,2),$O86)*'umowa o pracę'!$E$8,2),ROUND(IF($L86&gt;2800,ROUND($O86/$L86*2800,2),$O86)*'umowa o pracę'!$E$8,2)),ROUND(IF($L86+$M86&gt;=2800,2800*'umowa o pracę'!$E$8,($L86+$M86)*'umowa o pracę'!$E$8),2)-IF($M86=0,ROUND(ROUND(IF($L86&gt;2800,ROUND($N86/$L86*2800,2),$N86),2)*'umowa o pracę'!$E$8,2),IF($M86&gt;0,IF($L86+$M86&lt;2800,ROUND(ROUND($N86+ROUND($M86*9%,2),2)*'umowa o pracę'!$E$8,2),IF(AND($L86+$M86&gt;=2800,$M86&lt;2800,$L86&lt;2800),ROUND((ROUND(((2800-$M86)/$L86)*$N86,2)+ROUND($M86*9%,2))*'umowa o pracę'!$E$8,2),IF(AND($L86+$M86&gt;=2800,$M86&gt;=2800),ROUND((ROUND(2800*9%,2))*'umowa o pracę'!$E$8,2),IF(AND($L86+$M86&gt;=2800,$L86&gt;=2800,$M86&lt;2800),ROUND((ROUND($M86*9%,2)+ROUND(((2800-$M86)/$L86)*$N86,2))*'umowa o pracę'!$E$8,2),0)))),0)))&gt;$J86,$J86,IF(AND($K86=1,$I86&gt;0),ROUND(IF($L86+$M86&gt;=2800,2800*'umowa o pracę'!$E$8,($L86+$M86)*'umowa o pracę'!$E$8),2)+IF($M86=0,ROUND(IF($L86&gt;2800,ROUND($O86/$L86*2800,2),$O86)*'umowa o pracę'!$E$8,2),ROUND(IF($L86&gt;2800,ROUND($O86/$L86*2800,2),$O86)*'umowa o pracę'!$E$8,2)),ROUND(IF($L86+$M86&gt;=2800,2800*'umowa o pracę'!$E$8,($L86+$M86)*'umowa o pracę'!$E$8),2)-IF(AND($M86=0,I86&gt;0),ROUND(ROUND(IF($L86&gt;2800,ROUND($N86/$L86*2800,2),$N86),2)*'umowa o pracę'!$E$8,2),IF($M86&gt;0,IF($L86+$M86&lt;2800,ROUND(ROUND($N86+ROUND($M86*9%,2),2)*'umowa o pracę'!$E$8,2),IF(AND($L86+$M86&gt;=2800,$M86&lt;2800,$L86&lt;2800),ROUND((ROUND(((2800-$M86)/$L86)*$N86,2)+ROUND($M86*9%,2))*'umowa o pracę'!$E$8,2),IF(AND($L86+$M86&gt;=2800,$M86&gt;=2800),ROUND((ROUND(2800*9%,2))*'umowa o pracę'!$E$8,2),IF(AND($L86+$M86&gt;=2800,$L86&gt;=2800,$M86&lt;2800),ROUND((ROUND($M86*9%,2)+ROUND(((2800-$M86)/$L86)*$N86,2))*'umowa o pracę'!$E$8,2),0)))),0)))))</f>
        <v>0</v>
      </c>
      <c r="S86" s="32">
        <f>IF('umowa o pracę'!$E$7=2020,IF(IF($K86=1,IF($M86=0,ROUND(IF($L86&gt;2600,ROUND($N86/$L86*2600,2),$N86)*'umowa o pracę'!$E$8,2),IF($L86+$M86&lt;2600,ROUND(ROUND($N86+ROUND($M86*9%,2),2)*'umowa o pracę'!$E$8,2),IF(AND($L86+$M86&gt;=2600,$L86&lt;2600),ROUND((ROUND($N86+ROUND((2600-$L86)*9%,2),2))*'umowa o pracę'!$E$8,2),IF(AND($L86+$M86&gt;=2600,$L86&gt;=2600),ROUND(ROUND($N86/$L86*2600,2)*'umowa o pracę'!$E$8,2),0)))),0)&gt;$H86,$H86,IF($K86=1,IF($M86=0,ROUND(IF($L86&gt;2600,ROUND($N86/$L86*2600,2),$N86)*'umowa o pracę'!$E$8,2),IF($L86+$M86&lt;2600,ROUND(ROUND($N86+ROUND($M86*9%,2),2)*'umowa o pracę'!$E$8,2),IF(AND($L86+$M86&gt;=2600,$L86&lt;2600),ROUND((ROUND($N86+ROUND((2600-$L86)*9%,2),2))*'umowa o pracę'!$E$8,2),IF(AND($L86+$M86&gt;=2600,$L86&gt;=2600),ROUND(ROUND($N86/$L86*2600,2)*'umowa o pracę'!$E$8,2),0)))),0)),IF('umowa o pracę'!$E$7=2021,IF(IF($K86=1,IF($M86=0,ROUND(IF($L86&gt;2800,ROUND($N86/$L86*2800,2),$N86)*'umowa o pracę'!$E$8,2),IF($L86+$M86&lt;2800,ROUND(ROUND($N86+ROUND($M86*9%,2),2)*'umowa o pracę'!$E$8,2),IF(AND($L86+$M86&gt;=2800,$L86&lt;2800),ROUND((ROUND($N86+ROUND((2800-$L86)*9%,2),2))*'umowa o pracę'!$E$8,2),IF(AND($L86+$M86&gt;=2800,$L86&gt;=2800),ROUND(ROUND($N86/$L86*2800,2)*'umowa o pracę'!$E$8,2),0)))),0)&gt;$H86,$H86,IF($K86=1,IF($M86=0,ROUND(IF($L86&gt;2800,ROUND($N86/$L86*2800,2),$N86)*'umowa o pracę'!$E$8,2),IF($L86+$M86&lt;2800,ROUND(ROUND($N86+ROUND($M86*9%,2),2)*'umowa o pracę'!$E$8,2),IF(AND($L86+$M86&gt;=2800,$L86&lt;2800),ROUND((ROUND($N86+ROUND((2800-$L86)*9%,2),2))*'umowa o pracę'!$E$8,2),IF(AND($L86+$M86&gt;=2800,$L86&gt;=2800),ROUND(ROUND($N86/$L86*2800,2)*'umowa o pracę'!$E$8,2),0)))),0)),0))</f>
        <v>0</v>
      </c>
      <c r="T86" s="32">
        <f>IF('umowa o pracę'!$E$7=2020,IF(IF($K86=1,IF($M86=0,ROUND(IF($L86&gt;2600,ROUND($O86/$L86*2600,2),$O86)*'umowa o pracę'!$E$8,2),ROUND(IF($L86&gt;2600,ROUND($O86/$L86*2600,2),$O86)*'umowa o pracę'!$E$8,2)),0)&gt;$I86,$I86,IF($K86=1,IF($M86=0,ROUND(IF($L86&gt;2600,ROUND($O86/$L86*2600,2),$O86)*'umowa o pracę'!$E$8,2),ROUND(IF($L86&gt;2600,ROUND($O86/$L86*2600,2),$O86)*'umowa o pracę'!$E$8,2)),0)),IF('umowa o pracę'!$E$7=2021,IF(IF($K86=1,IF($M86=0,ROUND(IF($L86&gt;2800,ROUND($O86/$L86*2800,2),$O86)*'umowa o pracę'!$E$8,2),ROUND(IF($L86&gt;2800,ROUND($O86/$L86*2800,2),$O86)*'umowa o pracę'!$E$8,2)),0)&gt;$I86,$I86,IF($K86=1,IF($M86=0,ROUND(IF($L86&gt;2800,ROUND($O86/$L86*2800,2),$O86)*'umowa o pracę'!$E$8,2),ROUND(IF($L86&gt;2800,ROUND($O86/$L86*2800,2),$O86)*'umowa o pracę'!$E$8,2)),0)),0))</f>
        <v>0</v>
      </c>
      <c r="U86" s="51">
        <f>IF('umowa o pracę'!$E$7=2020,$Q86,IF('umowa o pracę'!$E$7=2021,$R86,0))</f>
        <v>0</v>
      </c>
      <c r="V86" s="53">
        <f t="shared" si="14"/>
        <v>1</v>
      </c>
      <c r="W86" s="54">
        <f>IF('umowa o pracę'!$E$6&lt;2,0,$L86)</f>
        <v>0</v>
      </c>
      <c r="X86" s="54">
        <f>IF('umowa o pracę'!$E$6&lt;2,0,$M86)</f>
        <v>0</v>
      </c>
      <c r="Y86" s="55">
        <f>IF('umowa o pracę'!$E$6&lt;2,0,$N86)</f>
        <v>0</v>
      </c>
      <c r="Z86" s="55">
        <f>IF('umowa o pracę'!$E$6&lt;2,0,$O86)</f>
        <v>0</v>
      </c>
      <c r="AA86" s="32">
        <f>IF('umowa o pracę'!$E$7=2020,ROUND(IF($W86&gt;=2600,2600*'umowa o pracę'!$E$8,$W86*'umowa o pracę'!$E$8),2),IF('umowa o pracę'!$E$7=2021,ROUND(IF($W86&gt;=2800,2800*'umowa o pracę'!$E$8,$W86*'umowa o pracę'!$E$8),2),0))</f>
        <v>0</v>
      </c>
      <c r="AB86" s="32">
        <f>IF(IF(IF(AND($V86=1,$I86&gt;0),ROUND(IF($W86+$X86&gt;=2600,2600*'umowa o pracę'!$E$8,($W86+$X86)*'umowa o pracę'!$E$8),2)+IF($X86=0,ROUND(IF($W86&gt;2600,ROUND($Z86/$W86*2600,2),$Z86)*'umowa o pracę'!$E$8,2),ROUND(IF($W86&gt;2600,ROUND($Z86/$W86*2600,2),$Z86)*'umowa o pracę'!$E$8,2)),ROUND(IF($W86+$X86&gt;=2600,2600*'umowa o pracę'!$E$8,($W86+$X86)*'umowa o pracę'!$E$8),2)-IF($X86=0,ROUND(ROUND(IF($W86&gt;2600,ROUND($Y86/$W86*2600,2),$Y86),2)*'umowa o pracę'!$E$8,2),IF($X86&gt;0,IF($W86+$X86&lt;2600,ROUND(ROUND($Y86+ROUND($X86*9%,2),2)*'umowa o pracę'!$E$8,2),IF(AND($W86+$X86&gt;=2600,$X86&lt;2600,$W86&lt;2600),ROUND((ROUND(((2600-$X86)/$W86)*$Y86,2)+ROUND($X86*9%,2))*'umowa o pracę'!$E$8,2),IF(AND($W86+$X86&gt;=2600,$X86&gt;=2600),ROUND((ROUND(2600*9%,2))*'umowa o pracę'!$E$8,2),IF(AND($W86+$X86&gt;=2600,$W86&gt;=2600,$X86&lt;2600),ROUND((ROUND($X86*9%,2)+ROUND(((2600-$X86)/$W86)*$Y86,2))*'umowa o pracę'!$E$8,2),0)))),0)))&gt;$J86,$J86,IF(AND($V86=1,$I86&gt;0),ROUND(IF($W86+$X86&gt;=2600,2600*'umowa o pracę'!$E$8,($W86+$X86)*'umowa o pracę'!$E$8),2)+IF($X86=0,ROUND(IF($W86&gt;2600,ROUND($Z86/$W86*2600,2),$Z86)*'umowa o pracę'!$E$8,2),ROUND(IF($W86&gt;2600,ROUND($Z86/$W86*2600,2),$Z86)*'umowa o pracę'!$E$8,2)),ROUND(IF($W86+$X86&gt;=2600,2600*'umowa o pracę'!$E$8,($W86+$X86)*'umowa o pracę'!$E$8),2)-IF($X86=0,ROUND(ROUND(IF($W86&gt;2600,ROUND($Y86/$W86*2600,2),$Y86),2)*'umowa o pracę'!$E$8,2),IF($X86&gt;0,IF($W86+$X86&lt;2600,ROUND(ROUND($Y86+ROUND($X86*9%,2),2)*'umowa o pracę'!$E$8,2),IF(AND($W86+$X86&gt;=2600,$X86&lt;2600,$W86&lt;2600),ROUND((ROUND(((2600-$X86)/$W86)*$Y86,2)+ROUND($X86*9%,2))*'umowa o pracę'!$E$8,2),IF(AND($W86+$X86&gt;=2600,$X86&gt;=2600),ROUND((ROUND(2600*9%,2))*'umowa o pracę'!$E$8,2),IF(AND($W86+$X86&gt;=2600,$W86&gt;=2600,$X86&lt;2600),ROUND((ROUND($X86*9%,2)+ROUND(((2600-$X86)/$W86)*$Y86,2))*'umowa o pracę'!$E$8,2),0)))),0))))&gt;$J86,$J86,IF(IF(AND($V86=1,$I86&gt;0),ROUND(IF($W86+$X86&gt;=2600,2600*'umowa o pracę'!$E$8,($W86+$X86)*'umowa o pracę'!$E$8),2)+IF($X86=0,ROUND(IF($W86&gt;2600,ROUND($Z86/$W86*2600,2),$Z86)*'umowa o pracę'!$E$8,2),ROUND(IF($W86&gt;2600,ROUND($Z86/$W86*2600,2),$Z86)*'umowa o pracę'!$E$8,2)),ROUND(IF($W86+$X86&gt;=2600,2600*'umowa o pracę'!$E$8,($W86+$X86)*'umowa o pracę'!$E$8),2)-IF($X86=0,ROUND(ROUND(IF($W86&gt;2600,ROUND($Y86/$W86*2600,2),$Y86),2)*'umowa o pracę'!$E$8,2),IF($X86&gt;0,IF($W86+$X86&lt;2600,ROUND(ROUND($Y86+ROUND($X86*9%,2),2)*'umowa o pracę'!$E$8,2),IF(AND($W86+$X86&gt;=2600,$X86&lt;2600,$W86&lt;2600),ROUND((ROUND(((2600-$X86)/$W86)*$Y86,2)+ROUND($X86*9%,2))*'umowa o pracę'!$E$8,2),IF(AND($W86+$X86&gt;=2600,$X86&gt;=2600),ROUND((ROUND(2600*9%,2))*'umowa o pracę'!$E$8,2),IF(AND($W86+$X86&gt;=2600,$W86&gt;=2600,$X86&lt;2600),ROUND((ROUND($X86*9%,2)+ROUND(((2600-$X86)/$W86)*$Y86,2))*'umowa o pracę'!$E$8,2),0)))),0)))&gt;$J86,$J86,IF(AND($V86=1,$I86&gt;0),ROUND(IF($W86+$X86&gt;=2600,2600*'umowa o pracę'!$E$8,($W86+$X86)*'umowa o pracę'!$E$8),2)+IF($X86=0,ROUND(IF($W86&gt;2600,ROUND($Z86/$W86*2600,2),$Z86)*'umowa o pracę'!$E$8,2),ROUND(IF($W86&gt;2600,ROUND($Z86/$W86*2600,2),$Z86)*'umowa o pracę'!$E$8,2)),ROUND(IF($W86+$X86&gt;=2600,2600*'umowa o pracę'!$E$8,($W86+$X86)*'umowa o pracę'!$E$8),2)-IF(AND($X86=0,I86&gt;0),ROUND(ROUND(IF($W86&gt;2600,ROUND($Y86/$W86*2600,2),$Y86),2)*'umowa o pracę'!$E$8,2),IF($X86&gt;0,IF($W86+$X86&lt;2600,ROUND(ROUND($Y86+ROUND($X86*9%,2),2)*'umowa o pracę'!$E$8,2),IF(AND($W86+$X86&gt;=2600,$X86&lt;2600,$W86&lt;2600),ROUND((ROUND(((2600-$X86)/$W86)*$Y86,2)+ROUND($X86*9%,2))*'umowa o pracę'!$E$8,2),IF(AND($W86+$X86&gt;=2600,$X86&gt;=2600),ROUND((ROUND(2600*9%,2))*'umowa o pracę'!$E$8,2),IF(AND($W86+$X86&gt;=2600,$W86&gt;=2600,$X86&lt;2600),ROUND((ROUND($X86*9%,2)+ROUND(((2600-$X86)/$W86)*$Y86,2))*'umowa o pracę'!$E$8,2),0)))),0)))))</f>
        <v>0</v>
      </c>
      <c r="AC86" s="32">
        <f>IF(IF(IF(AND($V86=1,$I86&gt;0),ROUND(IF($W86+$X86&gt;=2800,2800*'umowa o pracę'!$E$8,($W86+$X86)*'umowa o pracę'!$E$8),2)+IF($X86=0,ROUND(IF($W86&gt;2800,ROUND($Z86/$W86*2800,2),$Z86)*'umowa o pracę'!$E$8,2),ROUND(IF($W86&gt;2800,ROUND($Z86/$W86*2800,2),$Z86)*'umowa o pracę'!$E$8,2)),ROUND(IF($W86+$X86&gt;=2800,2800*'umowa o pracę'!$E$8,($W86+$X86)*'umowa o pracę'!$E$8),2)-IF($X86=0,ROUND(ROUND(IF($W86&gt;2800,ROUND($Y86/$W86*2800,2),$Y86),2)*'umowa o pracę'!$E$8,2),IF($X86&gt;0,IF($W86+$X86&lt;2800,ROUND(ROUND($Y86+ROUND($X86*9%,2),2)*'umowa o pracę'!$E$8,2),IF(AND($W86+$X86&gt;=2800,$X86&lt;2800,$W86&lt;2800),ROUND((ROUND(((2800-$X86)/$W86)*$Y86,2)+ROUND($X86*9%,2))*'umowa o pracę'!$E$8,2),IF(AND($W86+$X86&gt;=2800,$X86&gt;=2800),ROUND((ROUND(2800*9%,2))*'umowa o pracę'!$E$8,2),IF(AND($W86+$X86&gt;=2800,$W86&gt;=2800,$X86&lt;2800),ROUND((ROUND($X86*9%,2)+ROUND(((2800-$X86)/$W86)*$Y86,2))*'umowa o pracę'!$E$8,2),0)))),0)))&gt;$J86,$J86,IF(AND($V86=1,$I86&gt;0),ROUND(IF($W86+$X86&gt;=2800,2800*'umowa o pracę'!$E$8,($W86+$X86)*'umowa o pracę'!$E$8),2)+IF($X86=0,ROUND(IF($W86&gt;2800,ROUND($Z86/$W86*2800,2),$Z86)*'umowa o pracę'!$E$8,2),ROUND(IF($W86&gt;2800,ROUND($Z86/$W86*2800,2),$Z86)*'umowa o pracę'!$E$8,2)),ROUND(IF($W86+$X86&gt;=2800,2800*'umowa o pracę'!$E$8,($W86+$X86)*'umowa o pracę'!$E$8),2)-IF($X86=0,ROUND(ROUND(IF($W86&gt;2800,ROUND($Y86/$W86*2800,2),$Y86),2)*'umowa o pracę'!$E$8,2),IF($X86&gt;0,IF($W86+$X86&lt;2800,ROUND(ROUND($Y86+ROUND($X86*9%,2),2)*'umowa o pracę'!$E$8,2),IF(AND($W86+$X86&gt;=2800,$X86&lt;2800,$W86&lt;2800),ROUND((ROUND(((2800-$X86)/$W86)*$Y86,2)+ROUND($X86*9%,2))*'umowa o pracę'!$E$8,2),IF(AND($W86+$X86&gt;=2800,$X86&gt;=2800),ROUND((ROUND(2800*9%,2))*'umowa o pracę'!$E$8,2),IF(AND($W86+$X86&gt;=2800,$W86&gt;=2800,$X86&lt;2800),ROUND((ROUND($X86*9%,2)+ROUND(((2800-$X86)/$W86)*$Y86,2))*'umowa o pracę'!$E$8,2),0)))),0))))&gt;$J86,$J86,IF(IF(AND($V86=1,$I86&gt;0),ROUND(IF($W86+$X86&gt;=2800,2800*'umowa o pracę'!$E$8,($W86+$X86)*'umowa o pracę'!$E$8),2)+IF($X86=0,ROUND(IF($W86&gt;2800,ROUND($Z86/$W86*2800,2),$Z86)*'umowa o pracę'!$E$8,2),ROUND(IF($W86&gt;2800,ROUND($Z86/$W86*2800,2),$Z86)*'umowa o pracę'!$E$8,2)),ROUND(IF($W86+$X86&gt;=2800,2800*'umowa o pracę'!$E$8,($W86+$X86)*'umowa o pracę'!$E$8),2)-IF($X86=0,ROUND(ROUND(IF($W86&gt;2800,ROUND($Y86/$W86*2800,2),$Y86),2)*'umowa o pracę'!$E$8,2),IF($X86&gt;0,IF($W86+$X86&lt;2800,ROUND(ROUND($Y86+ROUND($X86*9%,2),2)*'umowa o pracę'!$E$8,2),IF(AND($W86+$X86&gt;=2800,$X86&lt;2800,$W86&lt;2800),ROUND((ROUND(((2800-$X86)/$W86)*$Y86,2)+ROUND($X86*9%,2))*'umowa o pracę'!$E$8,2),IF(AND($W86+$X86&gt;=2800,$X86&gt;=2800),ROUND((ROUND(2800*9%,2))*'umowa o pracę'!$E$8,2),IF(AND($W86+$X86&gt;=2800,$W86&gt;=2800,$X86&lt;2800),ROUND((ROUND($X86*9%,2)+ROUND(((2800-$X86)/$W86)*$Y86,2))*'umowa o pracę'!$E$8,2),0)))),0)))&gt;$J86,$J86,IF(AND($V86=1,$I86&gt;0),ROUND(IF($W86+$X86&gt;=2800,2800*'umowa o pracę'!$E$8,($W86+$X86)*'umowa o pracę'!$E$8),2)+IF($X86=0,ROUND(IF($W86&gt;2800,ROUND($Z86/$W86*2800,2),$Z86)*'umowa o pracę'!$E$8,2),ROUND(IF($W86&gt;2800,ROUND($Z86/$W86*2800,2),$Z86)*'umowa o pracę'!$E$8,2)),ROUND(IF($W86+$X86&gt;=2800,2800*'umowa o pracę'!$E$8,($W86+$X86)*'umowa o pracę'!$E$8),2)-IF(AND($X86=0,I86&gt;0),ROUND(ROUND(IF($W86&gt;2800,ROUND($Y86/$W86*2800,2),$Y86),2)*'umowa o pracę'!$E$8,2),IF($X86&gt;0,IF($W86+$X86&lt;2800,ROUND(ROUND($Y86+ROUND($X86*9%,2),2)*'umowa o pracę'!$E$8,2),IF(AND($W86+$X86&gt;=2800,$X86&lt;2800,$W86&lt;2800),ROUND((ROUND(((2800-$X86)/$W86)*$Y86,2)+ROUND($X86*9%,2))*'umowa o pracę'!$E$8,2),IF(AND($W86+$X86&gt;=2800,$X86&gt;=2800),ROUND((ROUND(2800*9%,2))*'umowa o pracę'!$E$8,2),IF(AND($W86+$X86&gt;=2800,$W86&gt;=2800,$X86&lt;2800),ROUND((ROUND($X86*9%,2)+ROUND(((2800-$X86)/$W86)*$Y86,2))*'umowa o pracę'!$E$8,2),0)))),0)))))</f>
        <v>0</v>
      </c>
      <c r="AD86" s="32">
        <f>IF('umowa o pracę'!$E$7=2020,IF(IF($V86=1,IF($X86=0,ROUND(IF($W86&gt;2600,ROUND($Y86/$W86*2600,2),$Y86)*'umowa o pracę'!$E$8,2),IF($W86+$X86&lt;2600,ROUND(ROUND($Y86+ROUND($X86*9%,2),2)*'umowa o pracę'!$E$8,2),IF(AND($W86+$X86&gt;=2600,$W86&lt;2600),ROUND((ROUND($Y86+ROUND((2600-$W86)*9%,2),2))*'umowa o pracę'!$E$8,2),IF(AND($W86+$X86&gt;=2600,$W86&gt;=2600),ROUND(ROUND($Y86/$W86*2600,2)*'umowa o pracę'!$E$8,2),0)))),0)&gt;$H86,$H86,IF($V86=1,IF($X86=0,ROUND(IF($W86&gt;2600,ROUND($Y86/$W86*2600,2),$Y86)*'umowa o pracę'!$E$8,2),IF($W86+$X86&lt;2600,ROUND(ROUND($Y86+ROUND($X86*9%,2),2)*'umowa o pracę'!$E$8,2),IF(AND($W86+$X86&gt;=2600,$W86&lt;2600),ROUND((ROUND($Y86+ROUND((2600-$W86)*9%,2),2))*'umowa o pracę'!$E$8,2),IF(AND($W86+$X86&gt;=2600,$W86&gt;=2600),ROUND(ROUND($Y86/$W86*2600,2)*'umowa o pracę'!$E$8,2),0)))),0)),IF('umowa o pracę'!$E$7=2021,IF(IF($V86=1,IF($X86=0,ROUND(IF($W86&gt;2800,ROUND($Y86/$W86*2800,2),$Y86)*'umowa o pracę'!$E$8,2),IF($W86+$X86&lt;2800,ROUND(ROUND($Y86+ROUND($X86*9%,2),2)*'umowa o pracę'!$E$8,2),IF(AND($W86+$X86&gt;=2800,$W86&lt;2800),ROUND((ROUND($Y86+ROUND((2800-$W86)*9%,2),2))*'umowa o pracę'!$E$8,2),IF(AND($W86+$X86&gt;=2800,$W86&gt;=2800),ROUND(ROUND($Y86/$W86*2800,2)*'umowa o pracę'!$E$8,2),0)))),0)&gt;$H86,$H86,IF($V86=1,IF($X86=0,ROUND(IF($W86&gt;2800,ROUND($Y86/$W86*2800,2),$Y86)*'umowa o pracę'!$E$8,2),IF($W86+$X86&lt;2800,ROUND(ROUND($Y86+ROUND($X86*9%,2),2)*'umowa o pracę'!$E$8,2),IF(AND($W86+$X86&gt;=2800,$W86&lt;2800),ROUND((ROUND($Y86+ROUND((2800-$W86)*9%,2),2))*'umowa o pracę'!$E$8,2),IF(AND($W86+$X86&gt;=2800,$W86&gt;=2800),ROUND(ROUND($Y86/$W86*2800,2)*'umowa o pracę'!$E$8,2),0)))),0)),0))</f>
        <v>0</v>
      </c>
      <c r="AE86" s="32">
        <f>IF('umowa o pracę'!$E$7=2020,IF(IF($V86=1,IF($X86=0,ROUND(IF($W86&gt;2600,ROUND($Z86/$W86*2600,2),$Z86)*'umowa o pracę'!$E$8,2),ROUND(IF($W86&gt;2600,ROUND($Z86/$W86*2600,2),$Z86)*'umowa o pracę'!$E$8,2)),0)&gt;$I86,$I86,IF($V86=1,IF($X86=0,ROUND(IF($W86&gt;2600,ROUND($Z86/$W86*2600,2),$Z86)*'umowa o pracę'!$E$8,2),ROUND(IF($W86&gt;2600,ROUND($Z86/$W86*2600,2),$Z86)*'umowa o pracę'!$E$8,2)),0)),IF('umowa o pracę'!$E$7=2021,IF(IF($V86=1,IF($X86=0,ROUND(IF($W86&gt;2800,ROUND($Z86/$W86*2800,2),$Z86)*'umowa o pracę'!$E$8,2),ROUND(IF($W86&gt;2800,ROUND($Z86/$W86*2800,2),$Z86)*'umowa o pracę'!$E$8,2)),0)&gt;$I86,$I86,IF($V86=1,IF($X86=0,ROUND(IF($W86&gt;2800,ROUND($Z86/$W86*2800,2),$Z86)*'umowa o pracę'!$E$8,2),ROUND(IF($W86&gt;2800,ROUND($Z86/$W86*2800,2),$Z86)*'umowa o pracę'!$E$8,2)),0)),0))</f>
        <v>0</v>
      </c>
      <c r="AF86" s="56">
        <f>IF('umowa o pracę'!$E$7=2020,$AB86,IF('umowa o pracę'!$E$7=2021,$AC86,0))</f>
        <v>0</v>
      </c>
      <c r="AG86" s="53">
        <f t="shared" si="15"/>
        <v>1</v>
      </c>
      <c r="AH86" s="39">
        <f>IF('umowa o pracę'!$E$6&lt;3,0,$L86)</f>
        <v>0</v>
      </c>
      <c r="AI86" s="39">
        <f>IF('umowa o pracę'!$E$6&lt;3,0,$M86)</f>
        <v>0</v>
      </c>
      <c r="AJ86" s="55">
        <f>IF('umowa o pracę'!$E$6&lt;3,0,$N86)</f>
        <v>0</v>
      </c>
      <c r="AK86" s="55">
        <f>IF('umowa o pracę'!$E$6&lt;3,0,$O86)</f>
        <v>0</v>
      </c>
      <c r="AL86" s="32">
        <f>IF('umowa o pracę'!$E$7=2020,ROUND(IF($AH86&gt;=2600,2600*'umowa o pracę'!$E$8,$AH86*'umowa o pracę'!$E$8),2),IF('umowa o pracę'!$E$7=2021,ROUND(IF($AH86&gt;=2800,2800*'umowa o pracę'!$E$8,$AH86*'umowa o pracę'!$E$8),2),0))</f>
        <v>0</v>
      </c>
      <c r="AM86" s="32">
        <f>IF(IF(IF(AND($AG86=1,$I86&gt;0),ROUND(IF($AH86+$AI86&gt;=2600,2600*'umowa o pracę'!$E$8,($AH86+$AI86)*'umowa o pracę'!$E$8),2)+IF($AI86=0,ROUND(IF($AH86&gt;2600,ROUND($AK86/$AH86*2600,2),$AK86)*'umowa o pracę'!$E$8,2),ROUND(IF($AH86&gt;2600,ROUND($AK86/$AH86*2600,2),$AK86)*'umowa o pracę'!$E$8,2)),ROUND(IF($AH86+$AI86&gt;=2600,2600*'umowa o pracę'!$E$8,($AH86+$AI86)*'umowa o pracę'!$E$8),2)-IF($AI86=0,ROUND(ROUND(IF($AH86&gt;2600,ROUND($AJ86/$AH86*2600,2),$AJ86),2)*'umowa o pracę'!$E$8,2),IF($AI86&gt;0,IF($AH86+$AI86&lt;2600,ROUND(ROUND($AJ86+ROUND($AI86*9%,2),2)*'umowa o pracę'!$E$8,2),IF(AND($AH86+$AI86&gt;=2600,$AI86&lt;2600,$AH86&lt;2600),ROUND((ROUND(((2600-$AI86)/$AH86)*$AJ86,2)+ROUND($AI86*9%,2))*'umowa o pracę'!$E$8,2),IF(AND($AH86+$AI86&gt;=2600,$AI86&gt;=2600),ROUND((ROUND(2600*9%,2))*'umowa o pracę'!$E$8,2),IF(AND($AH86+$AI86&gt;=2600,$AH86&gt;=2600,$AI86&lt;2600),ROUND((ROUND($AI86*9%,2)+ROUND(((2600-$AI86)/$AH86)*$AJ86,2))*'umowa o pracę'!$E$8,2),0)))),0)))&gt;$J86,$J86,IF(AND($AG86=1,$I86&gt;0),ROUND(IF($AH86+$AI86&gt;=2600,2600*'umowa o pracę'!$E$8,($AH86+$AI86)*'umowa o pracę'!$E$8),2)+IF($AI86=0,ROUND(IF($AH86&gt;2600,ROUND($AK86/$AH86*2600,2),$AK86)*'umowa o pracę'!$E$8,2),ROUND(IF($AH86&gt;2600,ROUND($AK86/$AH86*2600,2),$AK86)*'umowa o pracę'!$E$8,2)),ROUND(IF($AH86+$AI86&gt;=2600,2600*'umowa o pracę'!$E$8,($AH86+$AI86)*'umowa o pracę'!$E$8),2)-IF($AI86=0,ROUND(ROUND(IF($AH86&gt;2600,ROUND($AJ86/$AH86*2600,2),$AJ86),2)*'umowa o pracę'!$E$8,2),IF($AI86&gt;0,IF($AH86+$AI86&lt;2600,ROUND(ROUND($AJ86+ROUND($AI86*9%,2),2)*'umowa o pracę'!$E$8,2),IF(AND($AH86+$AI86&gt;=2600,$AI86&lt;2600,$AH86&lt;2600),ROUND((ROUND(((2600-$AI86)/$AH86)*$AJ86,2)+ROUND($AI86*9%,2))*'umowa o pracę'!$E$8,2),IF(AND($AH86+$AI86&gt;=2600,$AI86&gt;=2600),ROUND((ROUND(2600*9%,2))*'umowa o pracę'!$E$8,2),IF(AND($AH86+$AI86&gt;=2600,$AH86&gt;=2600,$AI86&lt;2600),ROUND((ROUND($AI86*9%,2)+ROUND(((2600-$AI86)/$AH86)*$AJ86,2))*'umowa o pracę'!$E$8,2),0)))),0))))&gt;$J86,$J86,IF(IF(AND($AG86=1,$I86&gt;0),ROUND(IF($AH86+$AI86&gt;=2600,2600*'umowa o pracę'!$E$8,($AH86+$AI86)*'umowa o pracę'!$E$8),2)+IF($AI86=0,ROUND(IF($AH86&gt;2600,ROUND($AK86/$AH86*2600,2),$AK86)*'umowa o pracę'!$E$8,2),ROUND(IF($AH86&gt;2600,ROUND($AK86/$AH86*2600,2),$AK86)*'umowa o pracę'!$E$8,2)),ROUND(IF($AH86+$AI86&gt;=2600,2600*'umowa o pracę'!$E$8,($AH86+$AI86)*'umowa o pracę'!$E$8),2)-IF($AI86=0,ROUND(ROUND(IF($AH86&gt;2600,ROUND($AJ86/$AH86*2600,2),$AJ86),2)*'umowa o pracę'!$E$8,2),IF($AI86&gt;0,IF($AH86+$AI86&lt;2600,ROUND(ROUND($AJ86+ROUND($AI86*9%,2),2)*'umowa o pracę'!$E$8,2),IF(AND($AH86+$AI86&gt;=2600,$AI86&lt;2600,$AH86&lt;2600),ROUND((ROUND(((2600-$AI86)/$AH86)*$AJ86,2)+ROUND($AI86*9%,2))*'umowa o pracę'!$E$8,2),IF(AND($AH86+$AI86&gt;=2600,$AI86&gt;=2600),ROUND((ROUND(2600*9%,2))*'umowa o pracę'!$E$8,2),IF(AND($AH86+$AI86&gt;=2600,$AH86&gt;=2600,$AI86&lt;2600),ROUND((ROUND($AI86*9%,2)+ROUND(((2600-$AI86)/$AH86)*$AJ86,2))*'umowa o pracę'!$E$8,2),0)))),0)))&gt;$J86,$J86,IF(AND($AG86=1,$I86&gt;0),ROUND(IF($AH86+$AI86&gt;=2600,2600*'umowa o pracę'!$E$8,($AH86+$AI86)*'umowa o pracę'!$E$8),2)+IF($AI86=0,ROUND(IF($AH86&gt;2600,ROUND($AK86/$AH86*2600,2),$AK86)*'umowa o pracę'!$E$8,2),ROUND(IF($AH86&gt;2600,ROUND($AK86/$AH86*2600,2),$AK86)*'umowa o pracę'!$E$8,2)),ROUND(IF($AH86+$AI86&gt;=2600,2600*'umowa o pracę'!$E$8,($AH86+$AI86)*'umowa o pracę'!$E$8),2)-IF(AND($AI86=0,I86&gt;0),ROUND(ROUND(IF($AH86&gt;2600,ROUND($AJ86/$AH86*2600,2),$AJ86),2)*'umowa o pracę'!$E$8,2),IF($AI86&gt;0,IF($AH86+$AI86&lt;2600,ROUND(ROUND($AJ86+ROUND($AI86*9%,2),2)*'umowa o pracę'!$E$8,2),IF(AND($AH86+$AI86&gt;=2600,$AI86&lt;2600,$AH86&lt;2600),ROUND((ROUND(((2600-$AI86)/$AH86)*$AJ86,2)+ROUND($AI86*9%,2))*'umowa o pracę'!$E$8,2),IF(AND($AH86+$AI86&gt;=2600,$AI86&gt;=2600),ROUND((ROUND(2600*9%,2))*'umowa o pracę'!$E$8,2),IF(AND($AH86+$AI86&gt;=2600,$AH86&gt;=2600,$AI86&lt;2600),ROUND((ROUND($AI86*9%,2)+ROUND(((2600-$AI86)/$AH86)*$AJ86,2))*'umowa o pracę'!$E$8,2),0)))),0)))))</f>
        <v>0</v>
      </c>
      <c r="AN86" s="32">
        <f>IF(IF(IF(AND($AG86=1,$I86&gt;0),ROUND(IF($AH86+$AI86&gt;=2800,2800*'umowa o pracę'!$E$8,($AH86+$AI86)*'umowa o pracę'!$E$8),2)+IF($AI86=0,ROUND(IF($AH86&gt;2800,ROUND($AK86/$AH86*2800,2),$AK86)*'umowa o pracę'!$E$8,2),ROUND(IF($AH86&gt;2800,ROUND($AK86/$AH86*2800,2),$AK86)*'umowa o pracę'!$E$8,2)),ROUND(IF($AH86+$AI86&gt;=2800,2800*'umowa o pracę'!$E$8,($AH86+$AI86)*'umowa o pracę'!$E$8),2)-IF($AI86=0,ROUND(ROUND(IF($AH86&gt;2800,ROUND($AJ86/$AH86*2800,2),$AJ86),2)*'umowa o pracę'!$E$8,2),IF($AI86&gt;0,IF($AH86+$AI86&lt;2800,ROUND(ROUND($AJ86+ROUND($AI86*9%,2),2)*'umowa o pracę'!$E$8,2),IF(AND($AH86+$AI86&gt;=2800,$AI86&lt;2800,$AH86&lt;2800),ROUND((ROUND(((2800-$AI86)/$AH86)*$AJ86,2)+ROUND($AI86*9%,2))*'umowa o pracę'!$E$8,2),IF(AND($AH86+$AI86&gt;=2800,$AI86&gt;=2800),ROUND((ROUND(2800*9%,2))*'umowa o pracę'!$E$8,2),IF(AND($AH86+$AI86&gt;=2800,$AH86&gt;=2800,$AI86&lt;2800),ROUND((ROUND($AI86*9%,2)+ROUND(((2800-$AI86)/$AH86)*$AJ86,2))*'umowa o pracę'!$E$8,2),0)))),0)))&gt;$J86,$J86,IF(AND($AG86=1,$I86&gt;0),ROUND(IF($AH86+$AI86&gt;=2800,2800*'umowa o pracę'!$E$8,($AH86+$AI86)*'umowa o pracę'!$E$8),2)+IF($AI86=0,ROUND(IF($AH86&gt;2800,ROUND($AK86/$AH86*2800,2),$AK86)*'umowa o pracę'!$E$8,2),ROUND(IF($AH86&gt;2800,ROUND($AK86/$AH86*2800,2),$AK86)*'umowa o pracę'!$E$8,2)),ROUND(IF($AH86+$AI86&gt;=2800,2800*'umowa o pracę'!$E$8,($AH86+$AI86)*'umowa o pracę'!$E$8),2)-IF($AI86=0,ROUND(ROUND(IF($AH86&gt;2800,ROUND($AJ86/$AH86*2800,2),$AJ86),2)*'umowa o pracę'!$E$8,2),IF($AI86&gt;0,IF($AH86+$AI86&lt;2800,ROUND(ROUND($AJ86+ROUND($AI86*9%,2),2)*'umowa o pracę'!$E$8,2),IF(AND($AH86+$AI86&gt;=2800,$AI86&lt;2800,$AH86&lt;2800),ROUND((ROUND(((2800-$AI86)/$AH86)*$AJ86,2)+ROUND($AI86*9%,2))*'umowa o pracę'!$E$8,2),IF(AND($AH86+$AI86&gt;=2800,$AI86&gt;=2800),ROUND((ROUND(2800*9%,2))*'umowa o pracę'!$E$8,2),IF(AND($AH86+$AI86&gt;=2800,$AH86&gt;=2800,$AI86&lt;2800),ROUND((ROUND($AI86*9%,2)+ROUND(((2800-$AI86)/$AH86)*$AJ86,2))*'umowa o pracę'!$E$8,2),0)))),0))))&gt;$J86,$J86,IF(IF(AND($AG86=1,$I86&gt;0),ROUND(IF($AH86+$AI86&gt;=2800,2800*'umowa o pracę'!$E$8,($AH86+$AI86)*'umowa o pracę'!$E$8),2)+IF($AI86=0,ROUND(IF($AH86&gt;2800,ROUND($AK86/$AH86*2800,2),$AK86)*'umowa o pracę'!$E$8,2),ROUND(IF($AH86&gt;2800,ROUND($AK86/$AH86*2800,2),$AK86)*'umowa o pracę'!$E$8,2)),ROUND(IF($AH86+$AI86&gt;=2800,2800*'umowa o pracę'!$E$8,($AH86+$AI86)*'umowa o pracę'!$E$8),2)-IF($AI86=0,ROUND(ROUND(IF($AH86&gt;2800,ROUND($AJ86/$AH86*2800,2),$AJ86),2)*'umowa o pracę'!$E$8,2),IF($AI86&gt;0,IF($AH86+$AI86&lt;2800,ROUND(ROUND($AJ86+ROUND($AI86*9%,2),2)*'umowa o pracę'!$E$8,2),IF(AND($AH86+$AI86&gt;=2800,$AI86&lt;2800,$AH86&lt;2800),ROUND((ROUND(((2800-$AI86)/$AH86)*$AJ86,2)+ROUND($AI86*9%,2))*'umowa o pracę'!$E$8,2),IF(AND($AH86+$AI86&gt;=2800,$AI86&gt;=2800),ROUND((ROUND(2800*9%,2))*'umowa o pracę'!$E$8,2),IF(AND($AH86+$AI86&gt;=2800,$AH86&gt;=2800,$AI86&lt;2800),ROUND((ROUND($AI86*9%,2)+ROUND(((2800-$AI86)/$AH86)*$AJ86,2))*'umowa o pracę'!$E$8,2),0)))),0)))&gt;$J86,$J86,IF(AND($AG86=1,$I86&gt;0),ROUND(IF($AH86+$AI86&gt;=2800,2800*'umowa o pracę'!$E$8,($AH86+$AI86)*'umowa o pracę'!$E$8),2)+IF($AI86=0,ROUND(IF($AH86&gt;2800,ROUND($AK86/$AH86*2800,2),$AK86)*'umowa o pracę'!$E$8,2),ROUND(IF($AH86&gt;2800,ROUND($AK86/$AH86*2800,2),$AK86)*'umowa o pracę'!$E$8,2)),ROUND(IF($AH86+$AI86&gt;=2800,2800*'umowa o pracę'!$E$8,($AH86+$AI86)*'umowa o pracę'!$E$8),2)-IF(AND($AI86=0,I86&gt;0),ROUND(ROUND(IF($AH86&gt;2800,ROUND($AJ86/$AH86*2800,2),$AJ86),2)*'umowa o pracę'!$E$8,2),IF($AI86&gt;0,IF($AH86+$AI86&lt;2800,ROUND(ROUND($AJ86+ROUND($AI86*9%,2),2)*'umowa o pracę'!$E$8,2),IF(AND($AH86+$AI86&gt;=2800,$AI86&lt;2800,$AH86&lt;2800),ROUND((ROUND(((2800-$AI86)/$AH86)*$AJ86,2)+ROUND($AI86*9%,2))*'umowa o pracę'!$E$8,2),IF(AND($AH86+$AI86&gt;=2800,$AI86&gt;=2800),ROUND((ROUND(2800*9%,2))*'umowa o pracę'!$E$8,2),IF(AND($AH86+$AI86&gt;=2800,$AH86&gt;=2800,$AI86&lt;2800),ROUND((ROUND($AI86*9%,2)+ROUND(((2800-$AI86)/$AH86)*$AJ86,2))*'umowa o pracę'!$E$8,2),0)))),0)))))</f>
        <v>0</v>
      </c>
      <c r="AO86" s="32">
        <f>IF('umowa o pracę'!$E$7=2020,IF(IF($AG86=1,IF($AI86=0,ROUND(IF($AH86&gt;2600,ROUND($AJ86/$AH86*2600,2),$AJ86)*'umowa o pracę'!$E$8,2),IF($AH86+$AI86&lt;2600,ROUND(ROUND($AJ86+ROUND($AI86*9%,2),2)*'umowa o pracę'!$E$8,2),IF(AND($AH86+$AI86&gt;=2600,$AH86&lt;2600),ROUND((ROUND($AJ86+ROUND((2600-$AH86)*9%,2),2))*'umowa o pracę'!$E$8,2),IF(AND($AH86+$AI86&gt;=2600,$AH86&gt;=2600),ROUND(ROUND($AJ86/$AH86*2600,2)*'umowa o pracę'!$E$8,2),0)))),0)&gt;$H86,$H86,IF($AG86=1,IF($AI86=0,ROUND(IF($AH86&gt;2600,ROUND($AJ86/$AH86*2600,2),$AJ86)*'umowa o pracę'!$E$8,2),IF($AH86+$AI86&lt;2600,ROUND(ROUND($AJ86+ROUND($AI86*9%,2),2)*'umowa o pracę'!$E$8,2),IF(AND($AH86+$AI86&gt;=2600,$AH86&lt;2600),ROUND((ROUND($AJ86+ROUND((2600-$AH86)*9%,2),2))*'umowa o pracę'!$E$8,2),IF(AND($AH86+$AI86&gt;=2600,$AH86&gt;=2600),ROUND(ROUND($AJ86/$AH86*2600,2)*'umowa o pracę'!$E$8,2),0)))),0)),IF('umowa o pracę'!$E$7=2021,IF(IF($AG86=1,IF($AI86=0,ROUND(IF($AH86&gt;2800,ROUND($AJ86/$AH86*2800,2),$AJ86)*'umowa o pracę'!$E$8,2),IF($AH86+$AI86&lt;2800,ROUND(ROUND($AJ86+ROUND($AI86*9%,2),2)*'umowa o pracę'!$E$8,2),IF(AND($AH86+$AI86&gt;=2800,$AH86&lt;2800),ROUND((ROUND($AJ86+ROUND((2800-$AH86)*9%,2),2))*'umowa o pracę'!$E$8,2),IF(AND($AH86+$AI86&gt;=2800,$AH86&gt;=2800),ROUND(ROUND($AJ86/$AH86*2800,2)*'umowa o pracę'!$E$8,2),0)))),0)&gt;$H86,$H86,IF($AG86=1,IF($AI86=0,ROUND(IF($AH86&gt;2800,ROUND($AJ86/$AH86*2800,2),$AJ86)*'umowa o pracę'!$E$8,2),IF($AH86+$AI86&lt;2800,ROUND(ROUND($AJ86+ROUND($AI86*9%,2),2)*'umowa o pracę'!$E$8,2),IF(AND($AH86+$AI86&gt;=2800,$AH86&lt;2800),ROUND((ROUND($AJ86+ROUND((2800-$AH86)*9%,2),2))*'umowa o pracę'!$E$8,2),IF(AND($AH86+$AI86&gt;=2800,$AH86&gt;=2800),ROUND(ROUND($AJ86/$AH86*2800,2)*'umowa o pracę'!$E$8,2),0)))),0)),0))</f>
        <v>0</v>
      </c>
      <c r="AP86" s="32">
        <f>IF('umowa o pracę'!$E$7=2020,IF(IF($AG86=1,IF($AI86=0,ROUND(IF($AH86&gt;2600,ROUND($AK86/$AH86*2600,2),$AK86)*'umowa o pracę'!$E$8,2),ROUND(IF($AH86&gt;2600,ROUND($AK86/$AH86*2600,2),$AK86)*'umowa o pracę'!$E$8,2)),0)&gt;$I86,$I86,IF($AG86=1,IF($AI86=0,ROUND(IF($AH86&gt;2600,ROUND($AK86/$AH86*2600,2),$AK86)*'umowa o pracę'!$E$8,2),ROUND(IF($AH86&gt;2600,ROUND($AK86/$AH86*2600,2),$AK86)*'umowa o pracę'!$E$8,2)),0)),IF('umowa o pracę'!$E$7=2021,IF(IF($AG86=1,IF($AI86=0,ROUND(IF($AH86&gt;2800,ROUND($AK86/$AH86*2800,2),$AK86)*'umowa o pracę'!$E$8,2),ROUND(IF($AH86&gt;2800,ROUND($AK86/$AH86*2800,2),$AK86)*'umowa o pracę'!$E$8,2)),0)&gt;$I86,$I86,IF($AG86=1,IF($AI86=0,ROUND(IF($AH86&gt;2800,ROUND($AK86/$AH86*2800,2),$AK86)*'umowa o pracę'!$E$8,2),ROUND(IF($AH86&gt;2800,ROUND($AK86/$AH86*2800,2),$AK86)*'umowa o pracę'!$E$8,2)),0)),0))</f>
        <v>0</v>
      </c>
      <c r="AQ86" s="56">
        <f>IF('umowa o pracę'!$E$7=2020,$AM86,IF('umowa o pracę'!$E$7=2021,$AN86,0))</f>
        <v>0</v>
      </c>
      <c r="AR86" s="33">
        <f>IF('umowa o pracę'!$E$7=0,0,U86+AF86+AQ86)</f>
        <v>0</v>
      </c>
      <c r="AS86" s="19"/>
      <c r="AT86" s="19"/>
      <c r="AU86" s="19"/>
      <c r="AV86" s="19"/>
      <c r="AW86" s="19"/>
      <c r="AX86" s="19">
        <f t="shared" si="13"/>
        <v>10</v>
      </c>
      <c r="AY86" s="19"/>
      <c r="AZ86" s="234">
        <f t="shared" si="16"/>
        <v>0</v>
      </c>
      <c r="BA86" s="234">
        <f t="shared" si="17"/>
        <v>0</v>
      </c>
      <c r="BB86" s="234">
        <f t="shared" si="18"/>
        <v>0</v>
      </c>
      <c r="BC86" s="234">
        <f t="shared" si="19"/>
        <v>0</v>
      </c>
      <c r="BD86" s="234">
        <f t="shared" si="20"/>
        <v>0</v>
      </c>
      <c r="BE86" s="234">
        <f t="shared" si="21"/>
        <v>0</v>
      </c>
      <c r="BF86" s="234">
        <f t="shared" si="22"/>
        <v>0</v>
      </c>
      <c r="BG86" s="234">
        <f t="shared" si="23"/>
        <v>0</v>
      </c>
      <c r="BH86" s="234">
        <f t="shared" si="24"/>
        <v>0</v>
      </c>
      <c r="BI86" s="238">
        <f t="shared" si="25"/>
        <v>0</v>
      </c>
      <c r="BJ86" s="236"/>
      <c r="BK86" s="236"/>
      <c r="BL86" s="237"/>
    </row>
    <row r="87" spans="1:64" ht="15.75" customHeight="1" x14ac:dyDescent="0.25">
      <c r="A87" s="129">
        <v>76</v>
      </c>
      <c r="B87" s="57"/>
      <c r="C87" s="57"/>
      <c r="D87" s="36"/>
      <c r="E87" s="36"/>
      <c r="F87" s="242"/>
      <c r="G87" s="37">
        <v>1</v>
      </c>
      <c r="H87" s="58">
        <v>0</v>
      </c>
      <c r="I87" s="59">
        <v>0</v>
      </c>
      <c r="J87" s="60">
        <v>0</v>
      </c>
      <c r="K87" s="52">
        <v>1</v>
      </c>
      <c r="L87" s="39">
        <v>0</v>
      </c>
      <c r="M87" s="39">
        <v>0</v>
      </c>
      <c r="N87" s="39">
        <v>0</v>
      </c>
      <c r="O87" s="39">
        <v>0</v>
      </c>
      <c r="P87" s="35">
        <f>IF('umowa o pracę'!$E$7=2020,ROUND(IF($L87&gt;=2600,2600*'umowa o pracę'!$E$8,$L87*'umowa o pracę'!$E$8),2),IF('umowa o pracę'!$E$7=2021,ROUND(IF($L87&gt;=2800,2800*'umowa o pracę'!$E$8,$L87*'umowa o pracę'!$E$8),2),0))</f>
        <v>0</v>
      </c>
      <c r="Q87" s="252">
        <f>IF(IF(IF(AND($K87=1,$I87&gt;0),ROUND(IF($L87+$M87&gt;=2600,2600*'umowa o pracę'!$E$8,($L87+$M87)*'umowa o pracę'!$E$8),2)+IF($M87=0,ROUND(IF($L87&gt;2600,ROUND($O87/$L87*2600,2),$O87)*'umowa o pracę'!$E$8,2),ROUND(IF($L87&gt;2600,ROUND($O87/$L87*2600,2),$O87)*'umowa o pracę'!$E$8,2)),ROUND(IF($L87+$M87&gt;=2600,2600*'umowa o pracę'!$E$8,($L87+$M87)*'umowa o pracę'!$E$8),2)-IF($M87=0,ROUND(ROUND(IF($L87&gt;2600,ROUND($N87/$L87*2600,2),$N87),2)*'umowa o pracę'!$E$8,2),IF($M87&gt;0,IF($L87+$M87&lt;2600,ROUND(ROUND($N87+ROUND($M87*9%,2),2)*'umowa o pracę'!$E$8,2),IF(AND($L87+$M87&gt;=2600,$M87&lt;2600,$L87&lt;2600),ROUND((ROUND(((2600-$M87)/$L87)*$N87,2)+ROUND($M87*9%,2))*'umowa o pracę'!$E$8,2),IF(AND($L87+$M87&gt;=2600,$M87&gt;=2600),ROUND((ROUND(2600*9%,2))*'umowa o pracę'!$E$8,2),IF(AND($L87+$M87&gt;=2600,$L87&gt;=2600,$M87&lt;2600),ROUND((ROUND($M87*9%,2)+ROUND(((2600-$M87)/$L87)*$N87,2))*'umowa o pracę'!$E$8,2),0)))),0)))&gt;$J87,$J87,IF(AND($K87=1,$I87&gt;0),ROUND(IF($L87+$M87&gt;=2600,2600*'umowa o pracę'!$E$8,($L87+$M87)*'umowa o pracę'!$E$8),2)+IF($M87=0,ROUND(IF($L87&gt;2600,ROUND($O87/$L87*2600,2),$O87)*'umowa o pracę'!$E$8,2),ROUND(IF($L87&gt;2600,ROUND($O87/$L87*2600,2),$O87)*'umowa o pracę'!$E$8,2)),ROUND(IF($L87+$M87&gt;=2600,2600*'umowa o pracę'!$E$8,($L87+$M87)*'umowa o pracę'!$E$8),2)-IF($M87=0,ROUND(ROUND(IF($L87&gt;2600,ROUND($N87/$L87*2600,2),$N87),2)*'umowa o pracę'!$E$8,2),IF($M87&gt;0,IF($L87+$M87&lt;2600,ROUND(ROUND($N87+ROUND($M87*9%,2),2)*'umowa o pracę'!$E$8,2),IF(AND($L87+$M87&gt;=2600,$M87&lt;2600,$L87&lt;2600),ROUND((ROUND(((2600-$M87)/$L87)*$N87,2)+ROUND($M87*9%,2))*'umowa o pracę'!$E$8,2),IF(AND($L87+$M87&gt;=2600,$M87&gt;=2600),ROUND((ROUND(2600*9%,2))*'umowa o pracę'!$E$8,2),IF(AND($L87+$M87&gt;=2600,$L87&gt;=2600,$M87&lt;2600),ROUND((ROUND($M87*9%,2)+ROUND(((2600-$M87)/$L87)*$N87,2))*'umowa o pracę'!$E$8,2),0)))),0))))&gt;$J87,$J87,IF(IF(AND($K87=1,$I87&gt;0),ROUND(IF($L87+$M87&gt;=2600,2600*'umowa o pracę'!$E$8,($L87+$M87)*'umowa o pracę'!$E$8),2)+IF($M87=0,ROUND(IF($L87&gt;2600,ROUND($O87/$L87*2600,2),$O87)*'umowa o pracę'!$E$8,2),ROUND(IF($L87&gt;2600,ROUND($O87/$L87*2600,2),$O87)*'umowa o pracę'!$E$8,2)),ROUND(IF($L87+$M87&gt;=2600,2600*'umowa o pracę'!$E$8,($L87+$M87)*'umowa o pracę'!$E$8),2)-IF($M87=0,ROUND(ROUND(IF($L87&gt;2600,ROUND($N87/$L87*2600,2),$N87),2)*'umowa o pracę'!$E$8,2),IF($M87&gt;0,IF($L87+$M87&lt;2600,ROUND(ROUND($N87+ROUND($M87*9%,2),2)*'umowa o pracę'!$E$8,2),IF(AND($L87+$M87&gt;=2600,$M87&lt;2600,$L87&lt;2600),ROUND((ROUND(((2600-$M87)/$L87)*$N87,2)+ROUND($M87*9%,2))*'umowa o pracę'!$E$8,2),IF(AND($L87+$M87&gt;=2600,$M87&gt;=2600),ROUND((ROUND(2600*9%,2))*'umowa o pracę'!$E$8,2),IF(AND($L87+$M87&gt;=2600,$L87&gt;=2600,$M87&lt;2600),ROUND((ROUND($M87*9%,2)+ROUND(((2600-$M87)/$L87)*$N87,2))*'umowa o pracę'!$E$8,2),0)))),0)))&gt;$J87,$J87,IF(AND($K87=1,$I87&gt;0),ROUND(IF($L87+$M87&gt;=2600,2600*'umowa o pracę'!$E$8,($L87+$M87)*'umowa o pracę'!$E$8),2)+IF($M87=0,ROUND(IF($L87&gt;2600,ROUND($O87/$L87*2600,2),$O87)*'umowa o pracę'!$E$8,2),ROUND(IF($L87&gt;2600,ROUND($O87/$L87*2600,2),$O87)*'umowa o pracę'!$E$8,2)),ROUND(IF($L87+$M87&gt;=2600,2600*'umowa o pracę'!$E$8,($L87+$M87)*'umowa o pracę'!$E$8),2)-IF(AND($M87=0,I87&gt;0),ROUND(ROUND(IF($L87&gt;2600,ROUND($N87/$L87*2600,2),$N87),2)*'umowa o pracę'!$E$8,2),IF($M87&gt;0,IF($L87+$M87&lt;2600,ROUND(ROUND($N87+ROUND($M87*9%,2),2)*'umowa o pracę'!$E$8,2),IF(AND($L87+$M87&gt;=2600,$M87&lt;2600,$L87&lt;2600),ROUND((ROUND(((2600-$M87)/$L87)*$N87,2)+ROUND($M87*9%,2))*'umowa o pracę'!$E$8,2),IF(AND($L87+$M87&gt;=2600,$M87&gt;=2600),ROUND((ROUND(2600*9%,2))*'umowa o pracę'!$E$8,2),IF(AND($L87+$M87&gt;=2600,$L87&gt;=2600,$M87&lt;2600),ROUND((ROUND($M87*9%,2)+ROUND(((2600-$M87)/$L87)*$N87,2))*'umowa o pracę'!$E$8,2),0)))),0)))))</f>
        <v>0</v>
      </c>
      <c r="R87" s="252">
        <f>IF(IF(IF(AND($K87=1,$I87&gt;0),ROUND(IF($L87+$M87&gt;=2800,2800*'umowa o pracę'!$E$8,($L87+$M87)*'umowa o pracę'!$E$8),2)+IF($M87=0,ROUND(IF($L87&gt;2800,ROUND($O87/$L87*2800,2),$O87)*'umowa o pracę'!$E$8,2),ROUND(IF($L87&gt;2800,ROUND($O87/$L87*2800,2),$O87)*'umowa o pracę'!$E$8,2)),ROUND(IF($L87+$M87&gt;=2800,2800*'umowa o pracę'!$E$8,($L87+$M87)*'umowa o pracę'!$E$8),2)-IF($M87=0,ROUND(ROUND(IF($L87&gt;2800,ROUND($N87/$L87*2800,2),$N87),2)*'umowa o pracę'!$E$8,2),IF($M87&gt;0,IF($L87+$M87&lt;2800,ROUND(ROUND($N87+ROUND($M87*9%,2),2)*'umowa o pracę'!$E$8,2),IF(AND($L87+$M87&gt;=2800,$M87&lt;2800,$L87&lt;2800),ROUND((ROUND(((2800-$M87)/$L87)*$N87,2)+ROUND($M87*9%,2))*'umowa o pracę'!$E$8,2),IF(AND($L87+$M87&gt;=2800,$M87&gt;=2800),ROUND((ROUND(2800*9%,2))*'umowa o pracę'!$E$8,2),IF(AND($L87+$M87&gt;=2800,$L87&gt;=2800,$M87&lt;2800),ROUND((ROUND($M87*9%,2)+ROUND(((2800-$M87)/$L87)*$N87,2))*'umowa o pracę'!$E$8,2),0)))),0)))&gt;$J87,$J87,IF(AND($K87=1,$I87&gt;0),ROUND(IF($L87+$M87&gt;=2800,2800*'umowa o pracę'!$E$8,($L87+$M87)*'umowa o pracę'!$E$8),2)+IF($M87=0,ROUND(IF($L87&gt;2800,ROUND($O87/$L87*2800,2),$O87)*'umowa o pracę'!$E$8,2),ROUND(IF($L87&gt;2800,ROUND($O87/$L87*2800,2),$O87)*'umowa o pracę'!$E$8,2)),ROUND(IF($L87+$M87&gt;=2800,2800*'umowa o pracę'!$E$8,($L87+$M87)*'umowa o pracę'!$E$8),2)-IF($M87=0,ROUND(ROUND(IF($L87&gt;2800,ROUND($N87/$L87*2800,2),$N87),2)*'umowa o pracę'!$E$8,2),IF($M87&gt;0,IF($L87+$M87&lt;2800,ROUND(ROUND($N87+ROUND($M87*9%,2),2)*'umowa o pracę'!$E$8,2),IF(AND($L87+$M87&gt;=2800,$M87&lt;2800,$L87&lt;2800),ROUND((ROUND(((2800-$M87)/$L87)*$N87,2)+ROUND($M87*9%,2))*'umowa o pracę'!$E$8,2),IF(AND($L87+$M87&gt;=2800,$M87&gt;=2800),ROUND((ROUND(2800*9%,2))*'umowa o pracę'!$E$8,2),IF(AND($L87+$M87&gt;=2800,$L87&gt;=2800,$M87&lt;2800),ROUND((ROUND($M87*9%,2)+ROUND(((2800-$M87)/$L87)*$N87,2))*'umowa o pracę'!$E$8,2),0)))),0))))&gt;$J87,$J87,IF(IF(AND($K87=1,$I87&gt;0),ROUND(IF($L87+$M87&gt;=2800,2800*'umowa o pracę'!$E$8,($L87+$M87)*'umowa o pracę'!$E$8),2)+IF($M87=0,ROUND(IF($L87&gt;2800,ROUND($O87/$L87*2800,2),$O87)*'umowa o pracę'!$E$8,2),ROUND(IF($L87&gt;2800,ROUND($O87/$L87*2800,2),$O87)*'umowa o pracę'!$E$8,2)),ROUND(IF($L87+$M87&gt;=2800,2800*'umowa o pracę'!$E$8,($L87+$M87)*'umowa o pracę'!$E$8),2)-IF($M87=0,ROUND(ROUND(IF($L87&gt;2800,ROUND($N87/$L87*2800,2),$N87),2)*'umowa o pracę'!$E$8,2),IF($M87&gt;0,IF($L87+$M87&lt;2800,ROUND(ROUND($N87+ROUND($M87*9%,2),2)*'umowa o pracę'!$E$8,2),IF(AND($L87+$M87&gt;=2800,$M87&lt;2800,$L87&lt;2800),ROUND((ROUND(((2800-$M87)/$L87)*$N87,2)+ROUND($M87*9%,2))*'umowa o pracę'!$E$8,2),IF(AND($L87+$M87&gt;=2800,$M87&gt;=2800),ROUND((ROUND(2800*9%,2))*'umowa o pracę'!$E$8,2),IF(AND($L87+$M87&gt;=2800,$L87&gt;=2800,$M87&lt;2800),ROUND((ROUND($M87*9%,2)+ROUND(((2800-$M87)/$L87)*$N87,2))*'umowa o pracę'!$E$8,2),0)))),0)))&gt;$J87,$J87,IF(AND($K87=1,$I87&gt;0),ROUND(IF($L87+$M87&gt;=2800,2800*'umowa o pracę'!$E$8,($L87+$M87)*'umowa o pracę'!$E$8),2)+IF($M87=0,ROUND(IF($L87&gt;2800,ROUND($O87/$L87*2800,2),$O87)*'umowa o pracę'!$E$8,2),ROUND(IF($L87&gt;2800,ROUND($O87/$L87*2800,2),$O87)*'umowa o pracę'!$E$8,2)),ROUND(IF($L87+$M87&gt;=2800,2800*'umowa o pracę'!$E$8,($L87+$M87)*'umowa o pracę'!$E$8),2)-IF(AND($M87=0,I87&gt;0),ROUND(ROUND(IF($L87&gt;2800,ROUND($N87/$L87*2800,2),$N87),2)*'umowa o pracę'!$E$8,2),IF($M87&gt;0,IF($L87+$M87&lt;2800,ROUND(ROUND($N87+ROUND($M87*9%,2),2)*'umowa o pracę'!$E$8,2),IF(AND($L87+$M87&gt;=2800,$M87&lt;2800,$L87&lt;2800),ROUND((ROUND(((2800-$M87)/$L87)*$N87,2)+ROUND($M87*9%,2))*'umowa o pracę'!$E$8,2),IF(AND($L87+$M87&gt;=2800,$M87&gt;=2800),ROUND((ROUND(2800*9%,2))*'umowa o pracę'!$E$8,2),IF(AND($L87+$M87&gt;=2800,$L87&gt;=2800,$M87&lt;2800),ROUND((ROUND($M87*9%,2)+ROUND(((2800-$M87)/$L87)*$N87,2))*'umowa o pracę'!$E$8,2),0)))),0)))))</f>
        <v>0</v>
      </c>
      <c r="S87" s="32">
        <f>IF('umowa o pracę'!$E$7=2020,IF(IF($K87=1,IF($M87=0,ROUND(IF($L87&gt;2600,ROUND($N87/$L87*2600,2),$N87)*'umowa o pracę'!$E$8,2),IF($L87+$M87&lt;2600,ROUND(ROUND($N87+ROUND($M87*9%,2),2)*'umowa o pracę'!$E$8,2),IF(AND($L87+$M87&gt;=2600,$L87&lt;2600),ROUND((ROUND($N87+ROUND((2600-$L87)*9%,2),2))*'umowa o pracę'!$E$8,2),IF(AND($L87+$M87&gt;=2600,$L87&gt;=2600),ROUND(ROUND($N87/$L87*2600,2)*'umowa o pracę'!$E$8,2),0)))),0)&gt;$H87,$H87,IF($K87=1,IF($M87=0,ROUND(IF($L87&gt;2600,ROUND($N87/$L87*2600,2),$N87)*'umowa o pracę'!$E$8,2),IF($L87+$M87&lt;2600,ROUND(ROUND($N87+ROUND($M87*9%,2),2)*'umowa o pracę'!$E$8,2),IF(AND($L87+$M87&gt;=2600,$L87&lt;2600),ROUND((ROUND($N87+ROUND((2600-$L87)*9%,2),2))*'umowa o pracę'!$E$8,2),IF(AND($L87+$M87&gt;=2600,$L87&gt;=2600),ROUND(ROUND($N87/$L87*2600,2)*'umowa o pracę'!$E$8,2),0)))),0)),IF('umowa o pracę'!$E$7=2021,IF(IF($K87=1,IF($M87=0,ROUND(IF($L87&gt;2800,ROUND($N87/$L87*2800,2),$N87)*'umowa o pracę'!$E$8,2),IF($L87+$M87&lt;2800,ROUND(ROUND($N87+ROUND($M87*9%,2),2)*'umowa o pracę'!$E$8,2),IF(AND($L87+$M87&gt;=2800,$L87&lt;2800),ROUND((ROUND($N87+ROUND((2800-$L87)*9%,2),2))*'umowa o pracę'!$E$8,2),IF(AND($L87+$M87&gt;=2800,$L87&gt;=2800),ROUND(ROUND($N87/$L87*2800,2)*'umowa o pracę'!$E$8,2),0)))),0)&gt;$H87,$H87,IF($K87=1,IF($M87=0,ROUND(IF($L87&gt;2800,ROUND($N87/$L87*2800,2),$N87)*'umowa o pracę'!$E$8,2),IF($L87+$M87&lt;2800,ROUND(ROUND($N87+ROUND($M87*9%,2),2)*'umowa o pracę'!$E$8,2),IF(AND($L87+$M87&gt;=2800,$L87&lt;2800),ROUND((ROUND($N87+ROUND((2800-$L87)*9%,2),2))*'umowa o pracę'!$E$8,2),IF(AND($L87+$M87&gt;=2800,$L87&gt;=2800),ROUND(ROUND($N87/$L87*2800,2)*'umowa o pracę'!$E$8,2),0)))),0)),0))</f>
        <v>0</v>
      </c>
      <c r="T87" s="32">
        <f>IF('umowa o pracę'!$E$7=2020,IF(IF($K87=1,IF($M87=0,ROUND(IF($L87&gt;2600,ROUND($O87/$L87*2600,2),$O87)*'umowa o pracę'!$E$8,2),ROUND(IF($L87&gt;2600,ROUND($O87/$L87*2600,2),$O87)*'umowa o pracę'!$E$8,2)),0)&gt;$I87,$I87,IF($K87=1,IF($M87=0,ROUND(IF($L87&gt;2600,ROUND($O87/$L87*2600,2),$O87)*'umowa o pracę'!$E$8,2),ROUND(IF($L87&gt;2600,ROUND($O87/$L87*2600,2),$O87)*'umowa o pracę'!$E$8,2)),0)),IF('umowa o pracę'!$E$7=2021,IF(IF($K87=1,IF($M87=0,ROUND(IF($L87&gt;2800,ROUND($O87/$L87*2800,2),$O87)*'umowa o pracę'!$E$8,2),ROUND(IF($L87&gt;2800,ROUND($O87/$L87*2800,2),$O87)*'umowa o pracę'!$E$8,2)),0)&gt;$I87,$I87,IF($K87=1,IF($M87=0,ROUND(IF($L87&gt;2800,ROUND($O87/$L87*2800,2),$O87)*'umowa o pracę'!$E$8,2),ROUND(IF($L87&gt;2800,ROUND($O87/$L87*2800,2),$O87)*'umowa o pracę'!$E$8,2)),0)),0))</f>
        <v>0</v>
      </c>
      <c r="U87" s="51">
        <f>IF('umowa o pracę'!$E$7=2020,$Q87,IF('umowa o pracę'!$E$7=2021,$R87,0))</f>
        <v>0</v>
      </c>
      <c r="V87" s="53">
        <f t="shared" si="14"/>
        <v>1</v>
      </c>
      <c r="W87" s="54">
        <f>IF('umowa o pracę'!$E$6&lt;2,0,$L87)</f>
        <v>0</v>
      </c>
      <c r="X87" s="54">
        <f>IF('umowa o pracę'!$E$6&lt;2,0,$M87)</f>
        <v>0</v>
      </c>
      <c r="Y87" s="55">
        <f>IF('umowa o pracę'!$E$6&lt;2,0,$N87)</f>
        <v>0</v>
      </c>
      <c r="Z87" s="55">
        <f>IF('umowa o pracę'!$E$6&lt;2,0,$O87)</f>
        <v>0</v>
      </c>
      <c r="AA87" s="32">
        <f>IF('umowa o pracę'!$E$7=2020,ROUND(IF($W87&gt;=2600,2600*'umowa o pracę'!$E$8,$W87*'umowa o pracę'!$E$8),2),IF('umowa o pracę'!$E$7=2021,ROUND(IF($W87&gt;=2800,2800*'umowa o pracę'!$E$8,$W87*'umowa o pracę'!$E$8),2),0))</f>
        <v>0</v>
      </c>
      <c r="AB87" s="32">
        <f>IF(IF(IF(AND($V87=1,$I87&gt;0),ROUND(IF($W87+$X87&gt;=2600,2600*'umowa o pracę'!$E$8,($W87+$X87)*'umowa o pracę'!$E$8),2)+IF($X87=0,ROUND(IF($W87&gt;2600,ROUND($Z87/$W87*2600,2),$Z87)*'umowa o pracę'!$E$8,2),ROUND(IF($W87&gt;2600,ROUND($Z87/$W87*2600,2),$Z87)*'umowa o pracę'!$E$8,2)),ROUND(IF($W87+$X87&gt;=2600,2600*'umowa o pracę'!$E$8,($W87+$X87)*'umowa o pracę'!$E$8),2)-IF($X87=0,ROUND(ROUND(IF($W87&gt;2600,ROUND($Y87/$W87*2600,2),$Y87),2)*'umowa o pracę'!$E$8,2),IF($X87&gt;0,IF($W87+$X87&lt;2600,ROUND(ROUND($Y87+ROUND($X87*9%,2),2)*'umowa o pracę'!$E$8,2),IF(AND($W87+$X87&gt;=2600,$X87&lt;2600,$W87&lt;2600),ROUND((ROUND(((2600-$X87)/$W87)*$Y87,2)+ROUND($X87*9%,2))*'umowa o pracę'!$E$8,2),IF(AND($W87+$X87&gt;=2600,$X87&gt;=2600),ROUND((ROUND(2600*9%,2))*'umowa o pracę'!$E$8,2),IF(AND($W87+$X87&gt;=2600,$W87&gt;=2600,$X87&lt;2600),ROUND((ROUND($X87*9%,2)+ROUND(((2600-$X87)/$W87)*$Y87,2))*'umowa o pracę'!$E$8,2),0)))),0)))&gt;$J87,$J87,IF(AND($V87=1,$I87&gt;0),ROUND(IF($W87+$X87&gt;=2600,2600*'umowa o pracę'!$E$8,($W87+$X87)*'umowa o pracę'!$E$8),2)+IF($X87=0,ROUND(IF($W87&gt;2600,ROUND($Z87/$W87*2600,2),$Z87)*'umowa o pracę'!$E$8,2),ROUND(IF($W87&gt;2600,ROUND($Z87/$W87*2600,2),$Z87)*'umowa o pracę'!$E$8,2)),ROUND(IF($W87+$X87&gt;=2600,2600*'umowa o pracę'!$E$8,($W87+$X87)*'umowa o pracę'!$E$8),2)-IF($X87=0,ROUND(ROUND(IF($W87&gt;2600,ROUND($Y87/$W87*2600,2),$Y87),2)*'umowa o pracę'!$E$8,2),IF($X87&gt;0,IF($W87+$X87&lt;2600,ROUND(ROUND($Y87+ROUND($X87*9%,2),2)*'umowa o pracę'!$E$8,2),IF(AND($W87+$X87&gt;=2600,$X87&lt;2600,$W87&lt;2600),ROUND((ROUND(((2600-$X87)/$W87)*$Y87,2)+ROUND($X87*9%,2))*'umowa o pracę'!$E$8,2),IF(AND($W87+$X87&gt;=2600,$X87&gt;=2600),ROUND((ROUND(2600*9%,2))*'umowa o pracę'!$E$8,2),IF(AND($W87+$X87&gt;=2600,$W87&gt;=2600,$X87&lt;2600),ROUND((ROUND($X87*9%,2)+ROUND(((2600-$X87)/$W87)*$Y87,2))*'umowa o pracę'!$E$8,2),0)))),0))))&gt;$J87,$J87,IF(IF(AND($V87=1,$I87&gt;0),ROUND(IF($W87+$X87&gt;=2600,2600*'umowa o pracę'!$E$8,($W87+$X87)*'umowa o pracę'!$E$8),2)+IF($X87=0,ROUND(IF($W87&gt;2600,ROUND($Z87/$W87*2600,2),$Z87)*'umowa o pracę'!$E$8,2),ROUND(IF($W87&gt;2600,ROUND($Z87/$W87*2600,2),$Z87)*'umowa o pracę'!$E$8,2)),ROUND(IF($W87+$X87&gt;=2600,2600*'umowa o pracę'!$E$8,($W87+$X87)*'umowa o pracę'!$E$8),2)-IF($X87=0,ROUND(ROUND(IF($W87&gt;2600,ROUND($Y87/$W87*2600,2),$Y87),2)*'umowa o pracę'!$E$8,2),IF($X87&gt;0,IF($W87+$X87&lt;2600,ROUND(ROUND($Y87+ROUND($X87*9%,2),2)*'umowa o pracę'!$E$8,2),IF(AND($W87+$X87&gt;=2600,$X87&lt;2600,$W87&lt;2600),ROUND((ROUND(((2600-$X87)/$W87)*$Y87,2)+ROUND($X87*9%,2))*'umowa o pracę'!$E$8,2),IF(AND($W87+$X87&gt;=2600,$X87&gt;=2600),ROUND((ROUND(2600*9%,2))*'umowa o pracę'!$E$8,2),IF(AND($W87+$X87&gt;=2600,$W87&gt;=2600,$X87&lt;2600),ROUND((ROUND($X87*9%,2)+ROUND(((2600-$X87)/$W87)*$Y87,2))*'umowa o pracę'!$E$8,2),0)))),0)))&gt;$J87,$J87,IF(AND($V87=1,$I87&gt;0),ROUND(IF($W87+$X87&gt;=2600,2600*'umowa o pracę'!$E$8,($W87+$X87)*'umowa o pracę'!$E$8),2)+IF($X87=0,ROUND(IF($W87&gt;2600,ROUND($Z87/$W87*2600,2),$Z87)*'umowa o pracę'!$E$8,2),ROUND(IF($W87&gt;2600,ROUND($Z87/$W87*2600,2),$Z87)*'umowa o pracę'!$E$8,2)),ROUND(IF($W87+$X87&gt;=2600,2600*'umowa o pracę'!$E$8,($W87+$X87)*'umowa o pracę'!$E$8),2)-IF(AND($X87=0,I87&gt;0),ROUND(ROUND(IF($W87&gt;2600,ROUND($Y87/$W87*2600,2),$Y87),2)*'umowa o pracę'!$E$8,2),IF($X87&gt;0,IF($W87+$X87&lt;2600,ROUND(ROUND($Y87+ROUND($X87*9%,2),2)*'umowa o pracę'!$E$8,2),IF(AND($W87+$X87&gt;=2600,$X87&lt;2600,$W87&lt;2600),ROUND((ROUND(((2600-$X87)/$W87)*$Y87,2)+ROUND($X87*9%,2))*'umowa o pracę'!$E$8,2),IF(AND($W87+$X87&gt;=2600,$X87&gt;=2600),ROUND((ROUND(2600*9%,2))*'umowa o pracę'!$E$8,2),IF(AND($W87+$X87&gt;=2600,$W87&gt;=2600,$X87&lt;2600),ROUND((ROUND($X87*9%,2)+ROUND(((2600-$X87)/$W87)*$Y87,2))*'umowa o pracę'!$E$8,2),0)))),0)))))</f>
        <v>0</v>
      </c>
      <c r="AC87" s="32">
        <f>IF(IF(IF(AND($V87=1,$I87&gt;0),ROUND(IF($W87+$X87&gt;=2800,2800*'umowa o pracę'!$E$8,($W87+$X87)*'umowa o pracę'!$E$8),2)+IF($X87=0,ROUND(IF($W87&gt;2800,ROUND($Z87/$W87*2800,2),$Z87)*'umowa o pracę'!$E$8,2),ROUND(IF($W87&gt;2800,ROUND($Z87/$W87*2800,2),$Z87)*'umowa o pracę'!$E$8,2)),ROUND(IF($W87+$X87&gt;=2800,2800*'umowa o pracę'!$E$8,($W87+$X87)*'umowa o pracę'!$E$8),2)-IF($X87=0,ROUND(ROUND(IF($W87&gt;2800,ROUND($Y87/$W87*2800,2),$Y87),2)*'umowa o pracę'!$E$8,2),IF($X87&gt;0,IF($W87+$X87&lt;2800,ROUND(ROUND($Y87+ROUND($X87*9%,2),2)*'umowa o pracę'!$E$8,2),IF(AND($W87+$X87&gt;=2800,$X87&lt;2800,$W87&lt;2800),ROUND((ROUND(((2800-$X87)/$W87)*$Y87,2)+ROUND($X87*9%,2))*'umowa o pracę'!$E$8,2),IF(AND($W87+$X87&gt;=2800,$X87&gt;=2800),ROUND((ROUND(2800*9%,2))*'umowa o pracę'!$E$8,2),IF(AND($W87+$X87&gt;=2800,$W87&gt;=2800,$X87&lt;2800),ROUND((ROUND($X87*9%,2)+ROUND(((2800-$X87)/$W87)*$Y87,2))*'umowa o pracę'!$E$8,2),0)))),0)))&gt;$J87,$J87,IF(AND($V87=1,$I87&gt;0),ROUND(IF($W87+$X87&gt;=2800,2800*'umowa o pracę'!$E$8,($W87+$X87)*'umowa o pracę'!$E$8),2)+IF($X87=0,ROUND(IF($W87&gt;2800,ROUND($Z87/$W87*2800,2),$Z87)*'umowa o pracę'!$E$8,2),ROUND(IF($W87&gt;2800,ROUND($Z87/$W87*2800,2),$Z87)*'umowa o pracę'!$E$8,2)),ROUND(IF($W87+$X87&gt;=2800,2800*'umowa o pracę'!$E$8,($W87+$X87)*'umowa o pracę'!$E$8),2)-IF($X87=0,ROUND(ROUND(IF($W87&gt;2800,ROUND($Y87/$W87*2800,2),$Y87),2)*'umowa o pracę'!$E$8,2),IF($X87&gt;0,IF($W87+$X87&lt;2800,ROUND(ROUND($Y87+ROUND($X87*9%,2),2)*'umowa o pracę'!$E$8,2),IF(AND($W87+$X87&gt;=2800,$X87&lt;2800,$W87&lt;2800),ROUND((ROUND(((2800-$X87)/$W87)*$Y87,2)+ROUND($X87*9%,2))*'umowa o pracę'!$E$8,2),IF(AND($W87+$X87&gt;=2800,$X87&gt;=2800),ROUND((ROUND(2800*9%,2))*'umowa o pracę'!$E$8,2),IF(AND($W87+$X87&gt;=2800,$W87&gt;=2800,$X87&lt;2800),ROUND((ROUND($X87*9%,2)+ROUND(((2800-$X87)/$W87)*$Y87,2))*'umowa o pracę'!$E$8,2),0)))),0))))&gt;$J87,$J87,IF(IF(AND($V87=1,$I87&gt;0),ROUND(IF($W87+$X87&gt;=2800,2800*'umowa o pracę'!$E$8,($W87+$X87)*'umowa o pracę'!$E$8),2)+IF($X87=0,ROUND(IF($W87&gt;2800,ROUND($Z87/$W87*2800,2),$Z87)*'umowa o pracę'!$E$8,2),ROUND(IF($W87&gt;2800,ROUND($Z87/$W87*2800,2),$Z87)*'umowa o pracę'!$E$8,2)),ROUND(IF($W87+$X87&gt;=2800,2800*'umowa o pracę'!$E$8,($W87+$X87)*'umowa o pracę'!$E$8),2)-IF($X87=0,ROUND(ROUND(IF($W87&gt;2800,ROUND($Y87/$W87*2800,2),$Y87),2)*'umowa o pracę'!$E$8,2),IF($X87&gt;0,IF($W87+$X87&lt;2800,ROUND(ROUND($Y87+ROUND($X87*9%,2),2)*'umowa o pracę'!$E$8,2),IF(AND($W87+$X87&gt;=2800,$X87&lt;2800,$W87&lt;2800),ROUND((ROUND(((2800-$X87)/$W87)*$Y87,2)+ROUND($X87*9%,2))*'umowa o pracę'!$E$8,2),IF(AND($W87+$X87&gt;=2800,$X87&gt;=2800),ROUND((ROUND(2800*9%,2))*'umowa o pracę'!$E$8,2),IF(AND($W87+$X87&gt;=2800,$W87&gt;=2800,$X87&lt;2800),ROUND((ROUND($X87*9%,2)+ROUND(((2800-$X87)/$W87)*$Y87,2))*'umowa o pracę'!$E$8,2),0)))),0)))&gt;$J87,$J87,IF(AND($V87=1,$I87&gt;0),ROUND(IF($W87+$X87&gt;=2800,2800*'umowa o pracę'!$E$8,($W87+$X87)*'umowa o pracę'!$E$8),2)+IF($X87=0,ROUND(IF($W87&gt;2800,ROUND($Z87/$W87*2800,2),$Z87)*'umowa o pracę'!$E$8,2),ROUND(IF($W87&gt;2800,ROUND($Z87/$W87*2800,2),$Z87)*'umowa o pracę'!$E$8,2)),ROUND(IF($W87+$X87&gt;=2800,2800*'umowa o pracę'!$E$8,($W87+$X87)*'umowa o pracę'!$E$8),2)-IF(AND($X87=0,I87&gt;0),ROUND(ROUND(IF($W87&gt;2800,ROUND($Y87/$W87*2800,2),$Y87),2)*'umowa o pracę'!$E$8,2),IF($X87&gt;0,IF($W87+$X87&lt;2800,ROUND(ROUND($Y87+ROUND($X87*9%,2),2)*'umowa o pracę'!$E$8,2),IF(AND($W87+$X87&gt;=2800,$X87&lt;2800,$W87&lt;2800),ROUND((ROUND(((2800-$X87)/$W87)*$Y87,2)+ROUND($X87*9%,2))*'umowa o pracę'!$E$8,2),IF(AND($W87+$X87&gt;=2800,$X87&gt;=2800),ROUND((ROUND(2800*9%,2))*'umowa o pracę'!$E$8,2),IF(AND($W87+$X87&gt;=2800,$W87&gt;=2800,$X87&lt;2800),ROUND((ROUND($X87*9%,2)+ROUND(((2800-$X87)/$W87)*$Y87,2))*'umowa o pracę'!$E$8,2),0)))),0)))))</f>
        <v>0</v>
      </c>
      <c r="AD87" s="32">
        <f>IF('umowa o pracę'!$E$7=2020,IF(IF($V87=1,IF($X87=0,ROUND(IF($W87&gt;2600,ROUND($Y87/$W87*2600,2),$Y87)*'umowa o pracę'!$E$8,2),IF($W87+$X87&lt;2600,ROUND(ROUND($Y87+ROUND($X87*9%,2),2)*'umowa o pracę'!$E$8,2),IF(AND($W87+$X87&gt;=2600,$W87&lt;2600),ROUND((ROUND($Y87+ROUND((2600-$W87)*9%,2),2))*'umowa o pracę'!$E$8,2),IF(AND($W87+$X87&gt;=2600,$W87&gt;=2600),ROUND(ROUND($Y87/$W87*2600,2)*'umowa o pracę'!$E$8,2),0)))),0)&gt;$H87,$H87,IF($V87=1,IF($X87=0,ROUND(IF($W87&gt;2600,ROUND($Y87/$W87*2600,2),$Y87)*'umowa o pracę'!$E$8,2),IF($W87+$X87&lt;2600,ROUND(ROUND($Y87+ROUND($X87*9%,2),2)*'umowa o pracę'!$E$8,2),IF(AND($W87+$X87&gt;=2600,$W87&lt;2600),ROUND((ROUND($Y87+ROUND((2600-$W87)*9%,2),2))*'umowa o pracę'!$E$8,2),IF(AND($W87+$X87&gt;=2600,$W87&gt;=2600),ROUND(ROUND($Y87/$W87*2600,2)*'umowa o pracę'!$E$8,2),0)))),0)),IF('umowa o pracę'!$E$7=2021,IF(IF($V87=1,IF($X87=0,ROUND(IF($W87&gt;2800,ROUND($Y87/$W87*2800,2),$Y87)*'umowa o pracę'!$E$8,2),IF($W87+$X87&lt;2800,ROUND(ROUND($Y87+ROUND($X87*9%,2),2)*'umowa o pracę'!$E$8,2),IF(AND($W87+$X87&gt;=2800,$W87&lt;2800),ROUND((ROUND($Y87+ROUND((2800-$W87)*9%,2),2))*'umowa o pracę'!$E$8,2),IF(AND($W87+$X87&gt;=2800,$W87&gt;=2800),ROUND(ROUND($Y87/$W87*2800,2)*'umowa o pracę'!$E$8,2),0)))),0)&gt;$H87,$H87,IF($V87=1,IF($X87=0,ROUND(IF($W87&gt;2800,ROUND($Y87/$W87*2800,2),$Y87)*'umowa o pracę'!$E$8,2),IF($W87+$X87&lt;2800,ROUND(ROUND($Y87+ROUND($X87*9%,2),2)*'umowa o pracę'!$E$8,2),IF(AND($W87+$X87&gt;=2800,$W87&lt;2800),ROUND((ROUND($Y87+ROUND((2800-$W87)*9%,2),2))*'umowa o pracę'!$E$8,2),IF(AND($W87+$X87&gt;=2800,$W87&gt;=2800),ROUND(ROUND($Y87/$W87*2800,2)*'umowa o pracę'!$E$8,2),0)))),0)),0))</f>
        <v>0</v>
      </c>
      <c r="AE87" s="32">
        <f>IF('umowa o pracę'!$E$7=2020,IF(IF($V87=1,IF($X87=0,ROUND(IF($W87&gt;2600,ROUND($Z87/$W87*2600,2),$Z87)*'umowa o pracę'!$E$8,2),ROUND(IF($W87&gt;2600,ROUND($Z87/$W87*2600,2),$Z87)*'umowa o pracę'!$E$8,2)),0)&gt;$I87,$I87,IF($V87=1,IF($X87=0,ROUND(IF($W87&gt;2600,ROUND($Z87/$W87*2600,2),$Z87)*'umowa o pracę'!$E$8,2),ROUND(IF($W87&gt;2600,ROUND($Z87/$W87*2600,2),$Z87)*'umowa o pracę'!$E$8,2)),0)),IF('umowa o pracę'!$E$7=2021,IF(IF($V87=1,IF($X87=0,ROUND(IF($W87&gt;2800,ROUND($Z87/$W87*2800,2),$Z87)*'umowa o pracę'!$E$8,2),ROUND(IF($W87&gt;2800,ROUND($Z87/$W87*2800,2),$Z87)*'umowa o pracę'!$E$8,2)),0)&gt;$I87,$I87,IF($V87=1,IF($X87=0,ROUND(IF($W87&gt;2800,ROUND($Z87/$W87*2800,2),$Z87)*'umowa o pracę'!$E$8,2),ROUND(IF($W87&gt;2800,ROUND($Z87/$W87*2800,2),$Z87)*'umowa o pracę'!$E$8,2)),0)),0))</f>
        <v>0</v>
      </c>
      <c r="AF87" s="56">
        <f>IF('umowa o pracę'!$E$7=2020,$AB87,IF('umowa o pracę'!$E$7=2021,$AC87,0))</f>
        <v>0</v>
      </c>
      <c r="AG87" s="53">
        <f t="shared" si="15"/>
        <v>1</v>
      </c>
      <c r="AH87" s="39">
        <f>IF('umowa o pracę'!$E$6&lt;3,0,$L87)</f>
        <v>0</v>
      </c>
      <c r="AI87" s="39">
        <f>IF('umowa o pracę'!$E$6&lt;3,0,$M87)</f>
        <v>0</v>
      </c>
      <c r="AJ87" s="55">
        <f>IF('umowa o pracę'!$E$6&lt;3,0,$N87)</f>
        <v>0</v>
      </c>
      <c r="AK87" s="55">
        <f>IF('umowa o pracę'!$E$6&lt;3,0,$O87)</f>
        <v>0</v>
      </c>
      <c r="AL87" s="32">
        <f>IF('umowa o pracę'!$E$7=2020,ROUND(IF($AH87&gt;=2600,2600*'umowa o pracę'!$E$8,$AH87*'umowa o pracę'!$E$8),2),IF('umowa o pracę'!$E$7=2021,ROUND(IF($AH87&gt;=2800,2800*'umowa o pracę'!$E$8,$AH87*'umowa o pracę'!$E$8),2),0))</f>
        <v>0</v>
      </c>
      <c r="AM87" s="32">
        <f>IF(IF(IF(AND($AG87=1,$I87&gt;0),ROUND(IF($AH87+$AI87&gt;=2600,2600*'umowa o pracę'!$E$8,($AH87+$AI87)*'umowa o pracę'!$E$8),2)+IF($AI87=0,ROUND(IF($AH87&gt;2600,ROUND($AK87/$AH87*2600,2),$AK87)*'umowa o pracę'!$E$8,2),ROUND(IF($AH87&gt;2600,ROUND($AK87/$AH87*2600,2),$AK87)*'umowa o pracę'!$E$8,2)),ROUND(IF($AH87+$AI87&gt;=2600,2600*'umowa o pracę'!$E$8,($AH87+$AI87)*'umowa o pracę'!$E$8),2)-IF($AI87=0,ROUND(ROUND(IF($AH87&gt;2600,ROUND($AJ87/$AH87*2600,2),$AJ87),2)*'umowa o pracę'!$E$8,2),IF($AI87&gt;0,IF($AH87+$AI87&lt;2600,ROUND(ROUND($AJ87+ROUND($AI87*9%,2),2)*'umowa o pracę'!$E$8,2),IF(AND($AH87+$AI87&gt;=2600,$AI87&lt;2600,$AH87&lt;2600),ROUND((ROUND(((2600-$AI87)/$AH87)*$AJ87,2)+ROUND($AI87*9%,2))*'umowa o pracę'!$E$8,2),IF(AND($AH87+$AI87&gt;=2600,$AI87&gt;=2600),ROUND((ROUND(2600*9%,2))*'umowa o pracę'!$E$8,2),IF(AND($AH87+$AI87&gt;=2600,$AH87&gt;=2600,$AI87&lt;2600),ROUND((ROUND($AI87*9%,2)+ROUND(((2600-$AI87)/$AH87)*$AJ87,2))*'umowa o pracę'!$E$8,2),0)))),0)))&gt;$J87,$J87,IF(AND($AG87=1,$I87&gt;0),ROUND(IF($AH87+$AI87&gt;=2600,2600*'umowa o pracę'!$E$8,($AH87+$AI87)*'umowa o pracę'!$E$8),2)+IF($AI87=0,ROUND(IF($AH87&gt;2600,ROUND($AK87/$AH87*2600,2),$AK87)*'umowa o pracę'!$E$8,2),ROUND(IF($AH87&gt;2600,ROUND($AK87/$AH87*2600,2),$AK87)*'umowa o pracę'!$E$8,2)),ROUND(IF($AH87+$AI87&gt;=2600,2600*'umowa o pracę'!$E$8,($AH87+$AI87)*'umowa o pracę'!$E$8),2)-IF($AI87=0,ROUND(ROUND(IF($AH87&gt;2600,ROUND($AJ87/$AH87*2600,2),$AJ87),2)*'umowa o pracę'!$E$8,2),IF($AI87&gt;0,IF($AH87+$AI87&lt;2600,ROUND(ROUND($AJ87+ROUND($AI87*9%,2),2)*'umowa o pracę'!$E$8,2),IF(AND($AH87+$AI87&gt;=2600,$AI87&lt;2600,$AH87&lt;2600),ROUND((ROUND(((2600-$AI87)/$AH87)*$AJ87,2)+ROUND($AI87*9%,2))*'umowa o pracę'!$E$8,2),IF(AND($AH87+$AI87&gt;=2600,$AI87&gt;=2600),ROUND((ROUND(2600*9%,2))*'umowa o pracę'!$E$8,2),IF(AND($AH87+$AI87&gt;=2600,$AH87&gt;=2600,$AI87&lt;2600),ROUND((ROUND($AI87*9%,2)+ROUND(((2600-$AI87)/$AH87)*$AJ87,2))*'umowa o pracę'!$E$8,2),0)))),0))))&gt;$J87,$J87,IF(IF(AND($AG87=1,$I87&gt;0),ROUND(IF($AH87+$AI87&gt;=2600,2600*'umowa o pracę'!$E$8,($AH87+$AI87)*'umowa o pracę'!$E$8),2)+IF($AI87=0,ROUND(IF($AH87&gt;2600,ROUND($AK87/$AH87*2600,2),$AK87)*'umowa o pracę'!$E$8,2),ROUND(IF($AH87&gt;2600,ROUND($AK87/$AH87*2600,2),$AK87)*'umowa o pracę'!$E$8,2)),ROUND(IF($AH87+$AI87&gt;=2600,2600*'umowa o pracę'!$E$8,($AH87+$AI87)*'umowa o pracę'!$E$8),2)-IF($AI87=0,ROUND(ROUND(IF($AH87&gt;2600,ROUND($AJ87/$AH87*2600,2),$AJ87),2)*'umowa o pracę'!$E$8,2),IF($AI87&gt;0,IF($AH87+$AI87&lt;2600,ROUND(ROUND($AJ87+ROUND($AI87*9%,2),2)*'umowa o pracę'!$E$8,2),IF(AND($AH87+$AI87&gt;=2600,$AI87&lt;2600,$AH87&lt;2600),ROUND((ROUND(((2600-$AI87)/$AH87)*$AJ87,2)+ROUND($AI87*9%,2))*'umowa o pracę'!$E$8,2),IF(AND($AH87+$AI87&gt;=2600,$AI87&gt;=2600),ROUND((ROUND(2600*9%,2))*'umowa o pracę'!$E$8,2),IF(AND($AH87+$AI87&gt;=2600,$AH87&gt;=2600,$AI87&lt;2600),ROUND((ROUND($AI87*9%,2)+ROUND(((2600-$AI87)/$AH87)*$AJ87,2))*'umowa o pracę'!$E$8,2),0)))),0)))&gt;$J87,$J87,IF(AND($AG87=1,$I87&gt;0),ROUND(IF($AH87+$AI87&gt;=2600,2600*'umowa o pracę'!$E$8,($AH87+$AI87)*'umowa o pracę'!$E$8),2)+IF($AI87=0,ROUND(IF($AH87&gt;2600,ROUND($AK87/$AH87*2600,2),$AK87)*'umowa o pracę'!$E$8,2),ROUND(IF($AH87&gt;2600,ROUND($AK87/$AH87*2600,2),$AK87)*'umowa o pracę'!$E$8,2)),ROUND(IF($AH87+$AI87&gt;=2600,2600*'umowa o pracę'!$E$8,($AH87+$AI87)*'umowa o pracę'!$E$8),2)-IF(AND($AI87=0,I87&gt;0),ROUND(ROUND(IF($AH87&gt;2600,ROUND($AJ87/$AH87*2600,2),$AJ87),2)*'umowa o pracę'!$E$8,2),IF($AI87&gt;0,IF($AH87+$AI87&lt;2600,ROUND(ROUND($AJ87+ROUND($AI87*9%,2),2)*'umowa o pracę'!$E$8,2),IF(AND($AH87+$AI87&gt;=2600,$AI87&lt;2600,$AH87&lt;2600),ROUND((ROUND(((2600-$AI87)/$AH87)*$AJ87,2)+ROUND($AI87*9%,2))*'umowa o pracę'!$E$8,2),IF(AND($AH87+$AI87&gt;=2600,$AI87&gt;=2600),ROUND((ROUND(2600*9%,2))*'umowa o pracę'!$E$8,2),IF(AND($AH87+$AI87&gt;=2600,$AH87&gt;=2600,$AI87&lt;2600),ROUND((ROUND($AI87*9%,2)+ROUND(((2600-$AI87)/$AH87)*$AJ87,2))*'umowa o pracę'!$E$8,2),0)))),0)))))</f>
        <v>0</v>
      </c>
      <c r="AN87" s="32">
        <f>IF(IF(IF(AND($AG87=1,$I87&gt;0),ROUND(IF($AH87+$AI87&gt;=2800,2800*'umowa o pracę'!$E$8,($AH87+$AI87)*'umowa o pracę'!$E$8),2)+IF($AI87=0,ROUND(IF($AH87&gt;2800,ROUND($AK87/$AH87*2800,2),$AK87)*'umowa o pracę'!$E$8,2),ROUND(IF($AH87&gt;2800,ROUND($AK87/$AH87*2800,2),$AK87)*'umowa o pracę'!$E$8,2)),ROUND(IF($AH87+$AI87&gt;=2800,2800*'umowa o pracę'!$E$8,($AH87+$AI87)*'umowa o pracę'!$E$8),2)-IF($AI87=0,ROUND(ROUND(IF($AH87&gt;2800,ROUND($AJ87/$AH87*2800,2),$AJ87),2)*'umowa o pracę'!$E$8,2),IF($AI87&gt;0,IF($AH87+$AI87&lt;2800,ROUND(ROUND($AJ87+ROUND($AI87*9%,2),2)*'umowa o pracę'!$E$8,2),IF(AND($AH87+$AI87&gt;=2800,$AI87&lt;2800,$AH87&lt;2800),ROUND((ROUND(((2800-$AI87)/$AH87)*$AJ87,2)+ROUND($AI87*9%,2))*'umowa o pracę'!$E$8,2),IF(AND($AH87+$AI87&gt;=2800,$AI87&gt;=2800),ROUND((ROUND(2800*9%,2))*'umowa o pracę'!$E$8,2),IF(AND($AH87+$AI87&gt;=2800,$AH87&gt;=2800,$AI87&lt;2800),ROUND((ROUND($AI87*9%,2)+ROUND(((2800-$AI87)/$AH87)*$AJ87,2))*'umowa o pracę'!$E$8,2),0)))),0)))&gt;$J87,$J87,IF(AND($AG87=1,$I87&gt;0),ROUND(IF($AH87+$AI87&gt;=2800,2800*'umowa o pracę'!$E$8,($AH87+$AI87)*'umowa o pracę'!$E$8),2)+IF($AI87=0,ROUND(IF($AH87&gt;2800,ROUND($AK87/$AH87*2800,2),$AK87)*'umowa o pracę'!$E$8,2),ROUND(IF($AH87&gt;2800,ROUND($AK87/$AH87*2800,2),$AK87)*'umowa o pracę'!$E$8,2)),ROUND(IF($AH87+$AI87&gt;=2800,2800*'umowa o pracę'!$E$8,($AH87+$AI87)*'umowa o pracę'!$E$8),2)-IF($AI87=0,ROUND(ROUND(IF($AH87&gt;2800,ROUND($AJ87/$AH87*2800,2),$AJ87),2)*'umowa o pracę'!$E$8,2),IF($AI87&gt;0,IF($AH87+$AI87&lt;2800,ROUND(ROUND($AJ87+ROUND($AI87*9%,2),2)*'umowa o pracę'!$E$8,2),IF(AND($AH87+$AI87&gt;=2800,$AI87&lt;2800,$AH87&lt;2800),ROUND((ROUND(((2800-$AI87)/$AH87)*$AJ87,2)+ROUND($AI87*9%,2))*'umowa o pracę'!$E$8,2),IF(AND($AH87+$AI87&gt;=2800,$AI87&gt;=2800),ROUND((ROUND(2800*9%,2))*'umowa o pracę'!$E$8,2),IF(AND($AH87+$AI87&gt;=2800,$AH87&gt;=2800,$AI87&lt;2800),ROUND((ROUND($AI87*9%,2)+ROUND(((2800-$AI87)/$AH87)*$AJ87,2))*'umowa o pracę'!$E$8,2),0)))),0))))&gt;$J87,$J87,IF(IF(AND($AG87=1,$I87&gt;0),ROUND(IF($AH87+$AI87&gt;=2800,2800*'umowa o pracę'!$E$8,($AH87+$AI87)*'umowa o pracę'!$E$8),2)+IF($AI87=0,ROUND(IF($AH87&gt;2800,ROUND($AK87/$AH87*2800,2),$AK87)*'umowa o pracę'!$E$8,2),ROUND(IF($AH87&gt;2800,ROUND($AK87/$AH87*2800,2),$AK87)*'umowa o pracę'!$E$8,2)),ROUND(IF($AH87+$AI87&gt;=2800,2800*'umowa o pracę'!$E$8,($AH87+$AI87)*'umowa o pracę'!$E$8),2)-IF($AI87=0,ROUND(ROUND(IF($AH87&gt;2800,ROUND($AJ87/$AH87*2800,2),$AJ87),2)*'umowa o pracę'!$E$8,2),IF($AI87&gt;0,IF($AH87+$AI87&lt;2800,ROUND(ROUND($AJ87+ROUND($AI87*9%,2),2)*'umowa o pracę'!$E$8,2),IF(AND($AH87+$AI87&gt;=2800,$AI87&lt;2800,$AH87&lt;2800),ROUND((ROUND(((2800-$AI87)/$AH87)*$AJ87,2)+ROUND($AI87*9%,2))*'umowa o pracę'!$E$8,2),IF(AND($AH87+$AI87&gt;=2800,$AI87&gt;=2800),ROUND((ROUND(2800*9%,2))*'umowa o pracę'!$E$8,2),IF(AND($AH87+$AI87&gt;=2800,$AH87&gt;=2800,$AI87&lt;2800),ROUND((ROUND($AI87*9%,2)+ROUND(((2800-$AI87)/$AH87)*$AJ87,2))*'umowa o pracę'!$E$8,2),0)))),0)))&gt;$J87,$J87,IF(AND($AG87=1,$I87&gt;0),ROUND(IF($AH87+$AI87&gt;=2800,2800*'umowa o pracę'!$E$8,($AH87+$AI87)*'umowa o pracę'!$E$8),2)+IF($AI87=0,ROUND(IF($AH87&gt;2800,ROUND($AK87/$AH87*2800,2),$AK87)*'umowa o pracę'!$E$8,2),ROUND(IF($AH87&gt;2800,ROUND($AK87/$AH87*2800,2),$AK87)*'umowa o pracę'!$E$8,2)),ROUND(IF($AH87+$AI87&gt;=2800,2800*'umowa o pracę'!$E$8,($AH87+$AI87)*'umowa o pracę'!$E$8),2)-IF(AND($AI87=0,I87&gt;0),ROUND(ROUND(IF($AH87&gt;2800,ROUND($AJ87/$AH87*2800,2),$AJ87),2)*'umowa o pracę'!$E$8,2),IF($AI87&gt;0,IF($AH87+$AI87&lt;2800,ROUND(ROUND($AJ87+ROUND($AI87*9%,2),2)*'umowa o pracę'!$E$8,2),IF(AND($AH87+$AI87&gt;=2800,$AI87&lt;2800,$AH87&lt;2800),ROUND((ROUND(((2800-$AI87)/$AH87)*$AJ87,2)+ROUND($AI87*9%,2))*'umowa o pracę'!$E$8,2),IF(AND($AH87+$AI87&gt;=2800,$AI87&gt;=2800),ROUND((ROUND(2800*9%,2))*'umowa o pracę'!$E$8,2),IF(AND($AH87+$AI87&gt;=2800,$AH87&gt;=2800,$AI87&lt;2800),ROUND((ROUND($AI87*9%,2)+ROUND(((2800-$AI87)/$AH87)*$AJ87,2))*'umowa o pracę'!$E$8,2),0)))),0)))))</f>
        <v>0</v>
      </c>
      <c r="AO87" s="32">
        <f>IF('umowa o pracę'!$E$7=2020,IF(IF($AG87=1,IF($AI87=0,ROUND(IF($AH87&gt;2600,ROUND($AJ87/$AH87*2600,2),$AJ87)*'umowa o pracę'!$E$8,2),IF($AH87+$AI87&lt;2600,ROUND(ROUND($AJ87+ROUND($AI87*9%,2),2)*'umowa o pracę'!$E$8,2),IF(AND($AH87+$AI87&gt;=2600,$AH87&lt;2600),ROUND((ROUND($AJ87+ROUND((2600-$AH87)*9%,2),2))*'umowa o pracę'!$E$8,2),IF(AND($AH87+$AI87&gt;=2600,$AH87&gt;=2600),ROUND(ROUND($AJ87/$AH87*2600,2)*'umowa o pracę'!$E$8,2),0)))),0)&gt;$H87,$H87,IF($AG87=1,IF($AI87=0,ROUND(IF($AH87&gt;2600,ROUND($AJ87/$AH87*2600,2),$AJ87)*'umowa o pracę'!$E$8,2),IF($AH87+$AI87&lt;2600,ROUND(ROUND($AJ87+ROUND($AI87*9%,2),2)*'umowa o pracę'!$E$8,2),IF(AND($AH87+$AI87&gt;=2600,$AH87&lt;2600),ROUND((ROUND($AJ87+ROUND((2600-$AH87)*9%,2),2))*'umowa o pracę'!$E$8,2),IF(AND($AH87+$AI87&gt;=2600,$AH87&gt;=2600),ROUND(ROUND($AJ87/$AH87*2600,2)*'umowa o pracę'!$E$8,2),0)))),0)),IF('umowa o pracę'!$E$7=2021,IF(IF($AG87=1,IF($AI87=0,ROUND(IF($AH87&gt;2800,ROUND($AJ87/$AH87*2800,2),$AJ87)*'umowa o pracę'!$E$8,2),IF($AH87+$AI87&lt;2800,ROUND(ROUND($AJ87+ROUND($AI87*9%,2),2)*'umowa o pracę'!$E$8,2),IF(AND($AH87+$AI87&gt;=2800,$AH87&lt;2800),ROUND((ROUND($AJ87+ROUND((2800-$AH87)*9%,2),2))*'umowa o pracę'!$E$8,2),IF(AND($AH87+$AI87&gt;=2800,$AH87&gt;=2800),ROUND(ROUND($AJ87/$AH87*2800,2)*'umowa o pracę'!$E$8,2),0)))),0)&gt;$H87,$H87,IF($AG87=1,IF($AI87=0,ROUND(IF($AH87&gt;2800,ROUND($AJ87/$AH87*2800,2),$AJ87)*'umowa o pracę'!$E$8,2),IF($AH87+$AI87&lt;2800,ROUND(ROUND($AJ87+ROUND($AI87*9%,2),2)*'umowa o pracę'!$E$8,2),IF(AND($AH87+$AI87&gt;=2800,$AH87&lt;2800),ROUND((ROUND($AJ87+ROUND((2800-$AH87)*9%,2),2))*'umowa o pracę'!$E$8,2),IF(AND($AH87+$AI87&gt;=2800,$AH87&gt;=2800),ROUND(ROUND($AJ87/$AH87*2800,2)*'umowa o pracę'!$E$8,2),0)))),0)),0))</f>
        <v>0</v>
      </c>
      <c r="AP87" s="32">
        <f>IF('umowa o pracę'!$E$7=2020,IF(IF($AG87=1,IF($AI87=0,ROUND(IF($AH87&gt;2600,ROUND($AK87/$AH87*2600,2),$AK87)*'umowa o pracę'!$E$8,2),ROUND(IF($AH87&gt;2600,ROUND($AK87/$AH87*2600,2),$AK87)*'umowa o pracę'!$E$8,2)),0)&gt;$I87,$I87,IF($AG87=1,IF($AI87=0,ROUND(IF($AH87&gt;2600,ROUND($AK87/$AH87*2600,2),$AK87)*'umowa o pracę'!$E$8,2),ROUND(IF($AH87&gt;2600,ROUND($AK87/$AH87*2600,2),$AK87)*'umowa o pracę'!$E$8,2)),0)),IF('umowa o pracę'!$E$7=2021,IF(IF($AG87=1,IF($AI87=0,ROUND(IF($AH87&gt;2800,ROUND($AK87/$AH87*2800,2),$AK87)*'umowa o pracę'!$E$8,2),ROUND(IF($AH87&gt;2800,ROUND($AK87/$AH87*2800,2),$AK87)*'umowa o pracę'!$E$8,2)),0)&gt;$I87,$I87,IF($AG87=1,IF($AI87=0,ROUND(IF($AH87&gt;2800,ROUND($AK87/$AH87*2800,2),$AK87)*'umowa o pracę'!$E$8,2),ROUND(IF($AH87&gt;2800,ROUND($AK87/$AH87*2800,2),$AK87)*'umowa o pracę'!$E$8,2)),0)),0))</f>
        <v>0</v>
      </c>
      <c r="AQ87" s="56">
        <f>IF('umowa o pracę'!$E$7=2020,$AM87,IF('umowa o pracę'!$E$7=2021,$AN87,0))</f>
        <v>0</v>
      </c>
      <c r="AR87" s="33">
        <f>IF('umowa o pracę'!$E$7=0,0,U87+AF87+AQ87)</f>
        <v>0</v>
      </c>
      <c r="AS87" s="19"/>
      <c r="AT87" s="19"/>
      <c r="AU87" s="19"/>
      <c r="AV87" s="19"/>
      <c r="AW87" s="19"/>
      <c r="AX87" s="19">
        <f t="shared" si="13"/>
        <v>10</v>
      </c>
      <c r="AY87" s="19"/>
      <c r="AZ87" s="234">
        <f t="shared" si="16"/>
        <v>0</v>
      </c>
      <c r="BA87" s="234">
        <f t="shared" si="17"/>
        <v>0</v>
      </c>
      <c r="BB87" s="234">
        <f t="shared" si="18"/>
        <v>0</v>
      </c>
      <c r="BC87" s="234">
        <f t="shared" si="19"/>
        <v>0</v>
      </c>
      <c r="BD87" s="234">
        <f t="shared" si="20"/>
        <v>0</v>
      </c>
      <c r="BE87" s="234">
        <f t="shared" si="21"/>
        <v>0</v>
      </c>
      <c r="BF87" s="234">
        <f t="shared" si="22"/>
        <v>0</v>
      </c>
      <c r="BG87" s="234">
        <f t="shared" si="23"/>
        <v>0</v>
      </c>
      <c r="BH87" s="234">
        <f t="shared" si="24"/>
        <v>0</v>
      </c>
      <c r="BI87" s="238">
        <f t="shared" si="25"/>
        <v>0</v>
      </c>
      <c r="BJ87" s="236"/>
      <c r="BK87" s="236"/>
      <c r="BL87" s="237"/>
    </row>
    <row r="88" spans="1:64" ht="15.75" customHeight="1" x14ac:dyDescent="0.25">
      <c r="A88" s="129">
        <v>77</v>
      </c>
      <c r="B88" s="57"/>
      <c r="C88" s="57"/>
      <c r="D88" s="36"/>
      <c r="E88" s="36"/>
      <c r="F88" s="242"/>
      <c r="G88" s="37">
        <v>1</v>
      </c>
      <c r="H88" s="58">
        <v>0</v>
      </c>
      <c r="I88" s="59">
        <v>0</v>
      </c>
      <c r="J88" s="60">
        <v>0</v>
      </c>
      <c r="K88" s="52">
        <v>1</v>
      </c>
      <c r="L88" s="39">
        <v>0</v>
      </c>
      <c r="M88" s="39">
        <v>0</v>
      </c>
      <c r="N88" s="39">
        <v>0</v>
      </c>
      <c r="O88" s="39">
        <v>0</v>
      </c>
      <c r="P88" s="35">
        <f>IF('umowa o pracę'!$E$7=2020,ROUND(IF($L88&gt;=2600,2600*'umowa o pracę'!$E$8,$L88*'umowa o pracę'!$E$8),2),IF('umowa o pracę'!$E$7=2021,ROUND(IF($L88&gt;=2800,2800*'umowa o pracę'!$E$8,$L88*'umowa o pracę'!$E$8),2),0))</f>
        <v>0</v>
      </c>
      <c r="Q88" s="252">
        <f>IF(IF(IF(AND($K88=1,$I88&gt;0),ROUND(IF($L88+$M88&gt;=2600,2600*'umowa o pracę'!$E$8,($L88+$M88)*'umowa o pracę'!$E$8),2)+IF($M88=0,ROUND(IF($L88&gt;2600,ROUND($O88/$L88*2600,2),$O88)*'umowa o pracę'!$E$8,2),ROUND(IF($L88&gt;2600,ROUND($O88/$L88*2600,2),$O88)*'umowa o pracę'!$E$8,2)),ROUND(IF($L88+$M88&gt;=2600,2600*'umowa o pracę'!$E$8,($L88+$M88)*'umowa o pracę'!$E$8),2)-IF($M88=0,ROUND(ROUND(IF($L88&gt;2600,ROUND($N88/$L88*2600,2),$N88),2)*'umowa o pracę'!$E$8,2),IF($M88&gt;0,IF($L88+$M88&lt;2600,ROUND(ROUND($N88+ROUND($M88*9%,2),2)*'umowa o pracę'!$E$8,2),IF(AND($L88+$M88&gt;=2600,$M88&lt;2600,$L88&lt;2600),ROUND((ROUND(((2600-$M88)/$L88)*$N88,2)+ROUND($M88*9%,2))*'umowa o pracę'!$E$8,2),IF(AND($L88+$M88&gt;=2600,$M88&gt;=2600),ROUND((ROUND(2600*9%,2))*'umowa o pracę'!$E$8,2),IF(AND($L88+$M88&gt;=2600,$L88&gt;=2600,$M88&lt;2600),ROUND((ROUND($M88*9%,2)+ROUND(((2600-$M88)/$L88)*$N88,2))*'umowa o pracę'!$E$8,2),0)))),0)))&gt;$J88,$J88,IF(AND($K88=1,$I88&gt;0),ROUND(IF($L88+$M88&gt;=2600,2600*'umowa o pracę'!$E$8,($L88+$M88)*'umowa o pracę'!$E$8),2)+IF($M88=0,ROUND(IF($L88&gt;2600,ROUND($O88/$L88*2600,2),$O88)*'umowa o pracę'!$E$8,2),ROUND(IF($L88&gt;2600,ROUND($O88/$L88*2600,2),$O88)*'umowa o pracę'!$E$8,2)),ROUND(IF($L88+$M88&gt;=2600,2600*'umowa o pracę'!$E$8,($L88+$M88)*'umowa o pracę'!$E$8),2)-IF($M88=0,ROUND(ROUND(IF($L88&gt;2600,ROUND($N88/$L88*2600,2),$N88),2)*'umowa o pracę'!$E$8,2),IF($M88&gt;0,IF($L88+$M88&lt;2600,ROUND(ROUND($N88+ROUND($M88*9%,2),2)*'umowa o pracę'!$E$8,2),IF(AND($L88+$M88&gt;=2600,$M88&lt;2600,$L88&lt;2600),ROUND((ROUND(((2600-$M88)/$L88)*$N88,2)+ROUND($M88*9%,2))*'umowa o pracę'!$E$8,2),IF(AND($L88+$M88&gt;=2600,$M88&gt;=2600),ROUND((ROUND(2600*9%,2))*'umowa o pracę'!$E$8,2),IF(AND($L88+$M88&gt;=2600,$L88&gt;=2600,$M88&lt;2600),ROUND((ROUND($M88*9%,2)+ROUND(((2600-$M88)/$L88)*$N88,2))*'umowa o pracę'!$E$8,2),0)))),0))))&gt;$J88,$J88,IF(IF(AND($K88=1,$I88&gt;0),ROUND(IF($L88+$M88&gt;=2600,2600*'umowa o pracę'!$E$8,($L88+$M88)*'umowa o pracę'!$E$8),2)+IF($M88=0,ROUND(IF($L88&gt;2600,ROUND($O88/$L88*2600,2),$O88)*'umowa o pracę'!$E$8,2),ROUND(IF($L88&gt;2600,ROUND($O88/$L88*2600,2),$O88)*'umowa o pracę'!$E$8,2)),ROUND(IF($L88+$M88&gt;=2600,2600*'umowa o pracę'!$E$8,($L88+$M88)*'umowa o pracę'!$E$8),2)-IF($M88=0,ROUND(ROUND(IF($L88&gt;2600,ROUND($N88/$L88*2600,2),$N88),2)*'umowa o pracę'!$E$8,2),IF($M88&gt;0,IF($L88+$M88&lt;2600,ROUND(ROUND($N88+ROUND($M88*9%,2),2)*'umowa o pracę'!$E$8,2),IF(AND($L88+$M88&gt;=2600,$M88&lt;2600,$L88&lt;2600),ROUND((ROUND(((2600-$M88)/$L88)*$N88,2)+ROUND($M88*9%,2))*'umowa o pracę'!$E$8,2),IF(AND($L88+$M88&gt;=2600,$M88&gt;=2600),ROUND((ROUND(2600*9%,2))*'umowa o pracę'!$E$8,2),IF(AND($L88+$M88&gt;=2600,$L88&gt;=2600,$M88&lt;2600),ROUND((ROUND($M88*9%,2)+ROUND(((2600-$M88)/$L88)*$N88,2))*'umowa o pracę'!$E$8,2),0)))),0)))&gt;$J88,$J88,IF(AND($K88=1,$I88&gt;0),ROUND(IF($L88+$M88&gt;=2600,2600*'umowa o pracę'!$E$8,($L88+$M88)*'umowa o pracę'!$E$8),2)+IF($M88=0,ROUND(IF($L88&gt;2600,ROUND($O88/$L88*2600,2),$O88)*'umowa o pracę'!$E$8,2),ROUND(IF($L88&gt;2600,ROUND($O88/$L88*2600,2),$O88)*'umowa o pracę'!$E$8,2)),ROUND(IF($L88+$M88&gt;=2600,2600*'umowa o pracę'!$E$8,($L88+$M88)*'umowa o pracę'!$E$8),2)-IF(AND($M88=0,I88&gt;0),ROUND(ROUND(IF($L88&gt;2600,ROUND($N88/$L88*2600,2),$N88),2)*'umowa o pracę'!$E$8,2),IF($M88&gt;0,IF($L88+$M88&lt;2600,ROUND(ROUND($N88+ROUND($M88*9%,2),2)*'umowa o pracę'!$E$8,2),IF(AND($L88+$M88&gt;=2600,$M88&lt;2600,$L88&lt;2600),ROUND((ROUND(((2600-$M88)/$L88)*$N88,2)+ROUND($M88*9%,2))*'umowa o pracę'!$E$8,2),IF(AND($L88+$M88&gt;=2600,$M88&gt;=2600),ROUND((ROUND(2600*9%,2))*'umowa o pracę'!$E$8,2),IF(AND($L88+$M88&gt;=2600,$L88&gt;=2600,$M88&lt;2600),ROUND((ROUND($M88*9%,2)+ROUND(((2600-$M88)/$L88)*$N88,2))*'umowa o pracę'!$E$8,2),0)))),0)))))</f>
        <v>0</v>
      </c>
      <c r="R88" s="252">
        <f>IF(IF(IF(AND($K88=1,$I88&gt;0),ROUND(IF($L88+$M88&gt;=2800,2800*'umowa o pracę'!$E$8,($L88+$M88)*'umowa o pracę'!$E$8),2)+IF($M88=0,ROUND(IF($L88&gt;2800,ROUND($O88/$L88*2800,2),$O88)*'umowa o pracę'!$E$8,2),ROUND(IF($L88&gt;2800,ROUND($O88/$L88*2800,2),$O88)*'umowa o pracę'!$E$8,2)),ROUND(IF($L88+$M88&gt;=2800,2800*'umowa o pracę'!$E$8,($L88+$M88)*'umowa o pracę'!$E$8),2)-IF($M88=0,ROUND(ROUND(IF($L88&gt;2800,ROUND($N88/$L88*2800,2),$N88),2)*'umowa o pracę'!$E$8,2),IF($M88&gt;0,IF($L88+$M88&lt;2800,ROUND(ROUND($N88+ROUND($M88*9%,2),2)*'umowa o pracę'!$E$8,2),IF(AND($L88+$M88&gt;=2800,$M88&lt;2800,$L88&lt;2800),ROUND((ROUND(((2800-$M88)/$L88)*$N88,2)+ROUND($M88*9%,2))*'umowa o pracę'!$E$8,2),IF(AND($L88+$M88&gt;=2800,$M88&gt;=2800),ROUND((ROUND(2800*9%,2))*'umowa o pracę'!$E$8,2),IF(AND($L88+$M88&gt;=2800,$L88&gt;=2800,$M88&lt;2800),ROUND((ROUND($M88*9%,2)+ROUND(((2800-$M88)/$L88)*$N88,2))*'umowa o pracę'!$E$8,2),0)))),0)))&gt;$J88,$J88,IF(AND($K88=1,$I88&gt;0),ROUND(IF($L88+$M88&gt;=2800,2800*'umowa o pracę'!$E$8,($L88+$M88)*'umowa o pracę'!$E$8),2)+IF($M88=0,ROUND(IF($L88&gt;2800,ROUND($O88/$L88*2800,2),$O88)*'umowa o pracę'!$E$8,2),ROUND(IF($L88&gt;2800,ROUND($O88/$L88*2800,2),$O88)*'umowa o pracę'!$E$8,2)),ROUND(IF($L88+$M88&gt;=2800,2800*'umowa o pracę'!$E$8,($L88+$M88)*'umowa o pracę'!$E$8),2)-IF($M88=0,ROUND(ROUND(IF($L88&gt;2800,ROUND($N88/$L88*2800,2),$N88),2)*'umowa o pracę'!$E$8,2),IF($M88&gt;0,IF($L88+$M88&lt;2800,ROUND(ROUND($N88+ROUND($M88*9%,2),2)*'umowa o pracę'!$E$8,2),IF(AND($L88+$M88&gt;=2800,$M88&lt;2800,$L88&lt;2800),ROUND((ROUND(((2800-$M88)/$L88)*$N88,2)+ROUND($M88*9%,2))*'umowa o pracę'!$E$8,2),IF(AND($L88+$M88&gt;=2800,$M88&gt;=2800),ROUND((ROUND(2800*9%,2))*'umowa o pracę'!$E$8,2),IF(AND($L88+$M88&gt;=2800,$L88&gt;=2800,$M88&lt;2800),ROUND((ROUND($M88*9%,2)+ROUND(((2800-$M88)/$L88)*$N88,2))*'umowa o pracę'!$E$8,2),0)))),0))))&gt;$J88,$J88,IF(IF(AND($K88=1,$I88&gt;0),ROUND(IF($L88+$M88&gt;=2800,2800*'umowa o pracę'!$E$8,($L88+$M88)*'umowa o pracę'!$E$8),2)+IF($M88=0,ROUND(IF($L88&gt;2800,ROUND($O88/$L88*2800,2),$O88)*'umowa o pracę'!$E$8,2),ROUND(IF($L88&gt;2800,ROUND($O88/$L88*2800,2),$O88)*'umowa o pracę'!$E$8,2)),ROUND(IF($L88+$M88&gt;=2800,2800*'umowa o pracę'!$E$8,($L88+$M88)*'umowa o pracę'!$E$8),2)-IF($M88=0,ROUND(ROUND(IF($L88&gt;2800,ROUND($N88/$L88*2800,2),$N88),2)*'umowa o pracę'!$E$8,2),IF($M88&gt;0,IF($L88+$M88&lt;2800,ROUND(ROUND($N88+ROUND($M88*9%,2),2)*'umowa o pracę'!$E$8,2),IF(AND($L88+$M88&gt;=2800,$M88&lt;2800,$L88&lt;2800),ROUND((ROUND(((2800-$M88)/$L88)*$N88,2)+ROUND($M88*9%,2))*'umowa o pracę'!$E$8,2),IF(AND($L88+$M88&gt;=2800,$M88&gt;=2800),ROUND((ROUND(2800*9%,2))*'umowa o pracę'!$E$8,2),IF(AND($L88+$M88&gt;=2800,$L88&gt;=2800,$M88&lt;2800),ROUND((ROUND($M88*9%,2)+ROUND(((2800-$M88)/$L88)*$N88,2))*'umowa o pracę'!$E$8,2),0)))),0)))&gt;$J88,$J88,IF(AND($K88=1,$I88&gt;0),ROUND(IF($L88+$M88&gt;=2800,2800*'umowa o pracę'!$E$8,($L88+$M88)*'umowa o pracę'!$E$8),2)+IF($M88=0,ROUND(IF($L88&gt;2800,ROUND($O88/$L88*2800,2),$O88)*'umowa o pracę'!$E$8,2),ROUND(IF($L88&gt;2800,ROUND($O88/$L88*2800,2),$O88)*'umowa o pracę'!$E$8,2)),ROUND(IF($L88+$M88&gt;=2800,2800*'umowa o pracę'!$E$8,($L88+$M88)*'umowa o pracę'!$E$8),2)-IF(AND($M88=0,I88&gt;0),ROUND(ROUND(IF($L88&gt;2800,ROUND($N88/$L88*2800,2),$N88),2)*'umowa o pracę'!$E$8,2),IF($M88&gt;0,IF($L88+$M88&lt;2800,ROUND(ROUND($N88+ROUND($M88*9%,2),2)*'umowa o pracę'!$E$8,2),IF(AND($L88+$M88&gt;=2800,$M88&lt;2800,$L88&lt;2800),ROUND((ROUND(((2800-$M88)/$L88)*$N88,2)+ROUND($M88*9%,2))*'umowa o pracę'!$E$8,2),IF(AND($L88+$M88&gt;=2800,$M88&gt;=2800),ROUND((ROUND(2800*9%,2))*'umowa o pracę'!$E$8,2),IF(AND($L88+$M88&gt;=2800,$L88&gt;=2800,$M88&lt;2800),ROUND((ROUND($M88*9%,2)+ROUND(((2800-$M88)/$L88)*$N88,2))*'umowa o pracę'!$E$8,2),0)))),0)))))</f>
        <v>0</v>
      </c>
      <c r="S88" s="32">
        <f>IF('umowa o pracę'!$E$7=2020,IF(IF($K88=1,IF($M88=0,ROUND(IF($L88&gt;2600,ROUND($N88/$L88*2600,2),$N88)*'umowa o pracę'!$E$8,2),IF($L88+$M88&lt;2600,ROUND(ROUND($N88+ROUND($M88*9%,2),2)*'umowa o pracę'!$E$8,2),IF(AND($L88+$M88&gt;=2600,$L88&lt;2600),ROUND((ROUND($N88+ROUND((2600-$L88)*9%,2),2))*'umowa o pracę'!$E$8,2),IF(AND($L88+$M88&gt;=2600,$L88&gt;=2600),ROUND(ROUND($N88/$L88*2600,2)*'umowa o pracę'!$E$8,2),0)))),0)&gt;$H88,$H88,IF($K88=1,IF($M88=0,ROUND(IF($L88&gt;2600,ROUND($N88/$L88*2600,2),$N88)*'umowa o pracę'!$E$8,2),IF($L88+$M88&lt;2600,ROUND(ROUND($N88+ROUND($M88*9%,2),2)*'umowa o pracę'!$E$8,2),IF(AND($L88+$M88&gt;=2600,$L88&lt;2600),ROUND((ROUND($N88+ROUND((2600-$L88)*9%,2),2))*'umowa o pracę'!$E$8,2),IF(AND($L88+$M88&gt;=2600,$L88&gt;=2600),ROUND(ROUND($N88/$L88*2600,2)*'umowa o pracę'!$E$8,2),0)))),0)),IF('umowa o pracę'!$E$7=2021,IF(IF($K88=1,IF($M88=0,ROUND(IF($L88&gt;2800,ROUND($N88/$L88*2800,2),$N88)*'umowa o pracę'!$E$8,2),IF($L88+$M88&lt;2800,ROUND(ROUND($N88+ROUND($M88*9%,2),2)*'umowa o pracę'!$E$8,2),IF(AND($L88+$M88&gt;=2800,$L88&lt;2800),ROUND((ROUND($N88+ROUND((2800-$L88)*9%,2),2))*'umowa o pracę'!$E$8,2),IF(AND($L88+$M88&gt;=2800,$L88&gt;=2800),ROUND(ROUND($N88/$L88*2800,2)*'umowa o pracę'!$E$8,2),0)))),0)&gt;$H88,$H88,IF($K88=1,IF($M88=0,ROUND(IF($L88&gt;2800,ROUND($N88/$L88*2800,2),$N88)*'umowa o pracę'!$E$8,2),IF($L88+$M88&lt;2800,ROUND(ROUND($N88+ROUND($M88*9%,2),2)*'umowa o pracę'!$E$8,2),IF(AND($L88+$M88&gt;=2800,$L88&lt;2800),ROUND((ROUND($N88+ROUND((2800-$L88)*9%,2),2))*'umowa o pracę'!$E$8,2),IF(AND($L88+$M88&gt;=2800,$L88&gt;=2800),ROUND(ROUND($N88/$L88*2800,2)*'umowa o pracę'!$E$8,2),0)))),0)),0))</f>
        <v>0</v>
      </c>
      <c r="T88" s="32">
        <f>IF('umowa o pracę'!$E$7=2020,IF(IF($K88=1,IF($M88=0,ROUND(IF($L88&gt;2600,ROUND($O88/$L88*2600,2),$O88)*'umowa o pracę'!$E$8,2),ROUND(IF($L88&gt;2600,ROUND($O88/$L88*2600,2),$O88)*'umowa o pracę'!$E$8,2)),0)&gt;$I88,$I88,IF($K88=1,IF($M88=0,ROUND(IF($L88&gt;2600,ROUND($O88/$L88*2600,2),$O88)*'umowa o pracę'!$E$8,2),ROUND(IF($L88&gt;2600,ROUND($O88/$L88*2600,2),$O88)*'umowa o pracę'!$E$8,2)),0)),IF('umowa o pracę'!$E$7=2021,IF(IF($K88=1,IF($M88=0,ROUND(IF($L88&gt;2800,ROUND($O88/$L88*2800,2),$O88)*'umowa o pracę'!$E$8,2),ROUND(IF($L88&gt;2800,ROUND($O88/$L88*2800,2),$O88)*'umowa o pracę'!$E$8,2)),0)&gt;$I88,$I88,IF($K88=1,IF($M88=0,ROUND(IF($L88&gt;2800,ROUND($O88/$L88*2800,2),$O88)*'umowa o pracę'!$E$8,2),ROUND(IF($L88&gt;2800,ROUND($O88/$L88*2800,2),$O88)*'umowa o pracę'!$E$8,2)),0)),0))</f>
        <v>0</v>
      </c>
      <c r="U88" s="51">
        <f>IF('umowa o pracę'!$E$7=2020,$Q88,IF('umowa o pracę'!$E$7=2021,$R88,0))</f>
        <v>0</v>
      </c>
      <c r="V88" s="53">
        <f t="shared" si="14"/>
        <v>1</v>
      </c>
      <c r="W88" s="54">
        <f>IF('umowa o pracę'!$E$6&lt;2,0,$L88)</f>
        <v>0</v>
      </c>
      <c r="X88" s="54">
        <f>IF('umowa o pracę'!$E$6&lt;2,0,$M88)</f>
        <v>0</v>
      </c>
      <c r="Y88" s="55">
        <f>IF('umowa o pracę'!$E$6&lt;2,0,$N88)</f>
        <v>0</v>
      </c>
      <c r="Z88" s="55">
        <f>IF('umowa o pracę'!$E$6&lt;2,0,$O88)</f>
        <v>0</v>
      </c>
      <c r="AA88" s="32">
        <f>IF('umowa o pracę'!$E$7=2020,ROUND(IF($W88&gt;=2600,2600*'umowa o pracę'!$E$8,$W88*'umowa o pracę'!$E$8),2),IF('umowa o pracę'!$E$7=2021,ROUND(IF($W88&gt;=2800,2800*'umowa o pracę'!$E$8,$W88*'umowa o pracę'!$E$8),2),0))</f>
        <v>0</v>
      </c>
      <c r="AB88" s="32">
        <f>IF(IF(IF(AND($V88=1,$I88&gt;0),ROUND(IF($W88+$X88&gt;=2600,2600*'umowa o pracę'!$E$8,($W88+$X88)*'umowa o pracę'!$E$8),2)+IF($X88=0,ROUND(IF($W88&gt;2600,ROUND($Z88/$W88*2600,2),$Z88)*'umowa o pracę'!$E$8,2),ROUND(IF($W88&gt;2600,ROUND($Z88/$W88*2600,2),$Z88)*'umowa o pracę'!$E$8,2)),ROUND(IF($W88+$X88&gt;=2600,2600*'umowa o pracę'!$E$8,($W88+$X88)*'umowa o pracę'!$E$8),2)-IF($X88=0,ROUND(ROUND(IF($W88&gt;2600,ROUND($Y88/$W88*2600,2),$Y88),2)*'umowa o pracę'!$E$8,2),IF($X88&gt;0,IF($W88+$X88&lt;2600,ROUND(ROUND($Y88+ROUND($X88*9%,2),2)*'umowa o pracę'!$E$8,2),IF(AND($W88+$X88&gt;=2600,$X88&lt;2600,$W88&lt;2600),ROUND((ROUND(((2600-$X88)/$W88)*$Y88,2)+ROUND($X88*9%,2))*'umowa o pracę'!$E$8,2),IF(AND($W88+$X88&gt;=2600,$X88&gt;=2600),ROUND((ROUND(2600*9%,2))*'umowa o pracę'!$E$8,2),IF(AND($W88+$X88&gt;=2600,$W88&gt;=2600,$X88&lt;2600),ROUND((ROUND($X88*9%,2)+ROUND(((2600-$X88)/$W88)*$Y88,2))*'umowa o pracę'!$E$8,2),0)))),0)))&gt;$J88,$J88,IF(AND($V88=1,$I88&gt;0),ROUND(IF($W88+$X88&gt;=2600,2600*'umowa o pracę'!$E$8,($W88+$X88)*'umowa o pracę'!$E$8),2)+IF($X88=0,ROUND(IF($W88&gt;2600,ROUND($Z88/$W88*2600,2),$Z88)*'umowa o pracę'!$E$8,2),ROUND(IF($W88&gt;2600,ROUND($Z88/$W88*2600,2),$Z88)*'umowa o pracę'!$E$8,2)),ROUND(IF($W88+$X88&gt;=2600,2600*'umowa o pracę'!$E$8,($W88+$X88)*'umowa o pracę'!$E$8),2)-IF($X88=0,ROUND(ROUND(IF($W88&gt;2600,ROUND($Y88/$W88*2600,2),$Y88),2)*'umowa o pracę'!$E$8,2),IF($X88&gt;0,IF($W88+$X88&lt;2600,ROUND(ROUND($Y88+ROUND($X88*9%,2),2)*'umowa o pracę'!$E$8,2),IF(AND($W88+$X88&gt;=2600,$X88&lt;2600,$W88&lt;2600),ROUND((ROUND(((2600-$X88)/$W88)*$Y88,2)+ROUND($X88*9%,2))*'umowa o pracę'!$E$8,2),IF(AND($W88+$X88&gt;=2600,$X88&gt;=2600),ROUND((ROUND(2600*9%,2))*'umowa o pracę'!$E$8,2),IF(AND($W88+$X88&gt;=2600,$W88&gt;=2600,$X88&lt;2600),ROUND((ROUND($X88*9%,2)+ROUND(((2600-$X88)/$W88)*$Y88,2))*'umowa o pracę'!$E$8,2),0)))),0))))&gt;$J88,$J88,IF(IF(AND($V88=1,$I88&gt;0),ROUND(IF($W88+$X88&gt;=2600,2600*'umowa o pracę'!$E$8,($W88+$X88)*'umowa o pracę'!$E$8),2)+IF($X88=0,ROUND(IF($W88&gt;2600,ROUND($Z88/$W88*2600,2),$Z88)*'umowa o pracę'!$E$8,2),ROUND(IF($W88&gt;2600,ROUND($Z88/$W88*2600,2),$Z88)*'umowa o pracę'!$E$8,2)),ROUND(IF($W88+$X88&gt;=2600,2600*'umowa o pracę'!$E$8,($W88+$X88)*'umowa o pracę'!$E$8),2)-IF($X88=0,ROUND(ROUND(IF($W88&gt;2600,ROUND($Y88/$W88*2600,2),$Y88),2)*'umowa o pracę'!$E$8,2),IF($X88&gt;0,IF($W88+$X88&lt;2600,ROUND(ROUND($Y88+ROUND($X88*9%,2),2)*'umowa o pracę'!$E$8,2),IF(AND($W88+$X88&gt;=2600,$X88&lt;2600,$W88&lt;2600),ROUND((ROUND(((2600-$X88)/$W88)*$Y88,2)+ROUND($X88*9%,2))*'umowa o pracę'!$E$8,2),IF(AND($W88+$X88&gt;=2600,$X88&gt;=2600),ROUND((ROUND(2600*9%,2))*'umowa o pracę'!$E$8,2),IF(AND($W88+$X88&gt;=2600,$W88&gt;=2600,$X88&lt;2600),ROUND((ROUND($X88*9%,2)+ROUND(((2600-$X88)/$W88)*$Y88,2))*'umowa o pracę'!$E$8,2),0)))),0)))&gt;$J88,$J88,IF(AND($V88=1,$I88&gt;0),ROUND(IF($W88+$X88&gt;=2600,2600*'umowa o pracę'!$E$8,($W88+$X88)*'umowa o pracę'!$E$8),2)+IF($X88=0,ROUND(IF($W88&gt;2600,ROUND($Z88/$W88*2600,2),$Z88)*'umowa o pracę'!$E$8,2),ROUND(IF($W88&gt;2600,ROUND($Z88/$W88*2600,2),$Z88)*'umowa o pracę'!$E$8,2)),ROUND(IF($W88+$X88&gt;=2600,2600*'umowa o pracę'!$E$8,($W88+$X88)*'umowa o pracę'!$E$8),2)-IF(AND($X88=0,I88&gt;0),ROUND(ROUND(IF($W88&gt;2600,ROUND($Y88/$W88*2600,2),$Y88),2)*'umowa o pracę'!$E$8,2),IF($X88&gt;0,IF($W88+$X88&lt;2600,ROUND(ROUND($Y88+ROUND($X88*9%,2),2)*'umowa o pracę'!$E$8,2),IF(AND($W88+$X88&gt;=2600,$X88&lt;2600,$W88&lt;2600),ROUND((ROUND(((2600-$X88)/$W88)*$Y88,2)+ROUND($X88*9%,2))*'umowa o pracę'!$E$8,2),IF(AND($W88+$X88&gt;=2600,$X88&gt;=2600),ROUND((ROUND(2600*9%,2))*'umowa o pracę'!$E$8,2),IF(AND($W88+$X88&gt;=2600,$W88&gt;=2600,$X88&lt;2600),ROUND((ROUND($X88*9%,2)+ROUND(((2600-$X88)/$W88)*$Y88,2))*'umowa o pracę'!$E$8,2),0)))),0)))))</f>
        <v>0</v>
      </c>
      <c r="AC88" s="32">
        <f>IF(IF(IF(AND($V88=1,$I88&gt;0),ROUND(IF($W88+$X88&gt;=2800,2800*'umowa o pracę'!$E$8,($W88+$X88)*'umowa o pracę'!$E$8),2)+IF($X88=0,ROUND(IF($W88&gt;2800,ROUND($Z88/$W88*2800,2),$Z88)*'umowa o pracę'!$E$8,2),ROUND(IF($W88&gt;2800,ROUND($Z88/$W88*2800,2),$Z88)*'umowa o pracę'!$E$8,2)),ROUND(IF($W88+$X88&gt;=2800,2800*'umowa o pracę'!$E$8,($W88+$X88)*'umowa o pracę'!$E$8),2)-IF($X88=0,ROUND(ROUND(IF($W88&gt;2800,ROUND($Y88/$W88*2800,2),$Y88),2)*'umowa o pracę'!$E$8,2),IF($X88&gt;0,IF($W88+$X88&lt;2800,ROUND(ROUND($Y88+ROUND($X88*9%,2),2)*'umowa o pracę'!$E$8,2),IF(AND($W88+$X88&gt;=2800,$X88&lt;2800,$W88&lt;2800),ROUND((ROUND(((2800-$X88)/$W88)*$Y88,2)+ROUND($X88*9%,2))*'umowa o pracę'!$E$8,2),IF(AND($W88+$X88&gt;=2800,$X88&gt;=2800),ROUND((ROUND(2800*9%,2))*'umowa o pracę'!$E$8,2),IF(AND($W88+$X88&gt;=2800,$W88&gt;=2800,$X88&lt;2800),ROUND((ROUND($X88*9%,2)+ROUND(((2800-$X88)/$W88)*$Y88,2))*'umowa o pracę'!$E$8,2),0)))),0)))&gt;$J88,$J88,IF(AND($V88=1,$I88&gt;0),ROUND(IF($W88+$X88&gt;=2800,2800*'umowa o pracę'!$E$8,($W88+$X88)*'umowa o pracę'!$E$8),2)+IF($X88=0,ROUND(IF($W88&gt;2800,ROUND($Z88/$W88*2800,2),$Z88)*'umowa o pracę'!$E$8,2),ROUND(IF($W88&gt;2800,ROUND($Z88/$W88*2800,2),$Z88)*'umowa o pracę'!$E$8,2)),ROUND(IF($W88+$X88&gt;=2800,2800*'umowa o pracę'!$E$8,($W88+$X88)*'umowa o pracę'!$E$8),2)-IF($X88=0,ROUND(ROUND(IF($W88&gt;2800,ROUND($Y88/$W88*2800,2),$Y88),2)*'umowa o pracę'!$E$8,2),IF($X88&gt;0,IF($W88+$X88&lt;2800,ROUND(ROUND($Y88+ROUND($X88*9%,2),2)*'umowa o pracę'!$E$8,2),IF(AND($W88+$X88&gt;=2800,$X88&lt;2800,$W88&lt;2800),ROUND((ROUND(((2800-$X88)/$W88)*$Y88,2)+ROUND($X88*9%,2))*'umowa o pracę'!$E$8,2),IF(AND($W88+$X88&gt;=2800,$X88&gt;=2800),ROUND((ROUND(2800*9%,2))*'umowa o pracę'!$E$8,2),IF(AND($W88+$X88&gt;=2800,$W88&gt;=2800,$X88&lt;2800),ROUND((ROUND($X88*9%,2)+ROUND(((2800-$X88)/$W88)*$Y88,2))*'umowa o pracę'!$E$8,2),0)))),0))))&gt;$J88,$J88,IF(IF(AND($V88=1,$I88&gt;0),ROUND(IF($W88+$X88&gt;=2800,2800*'umowa o pracę'!$E$8,($W88+$X88)*'umowa o pracę'!$E$8),2)+IF($X88=0,ROUND(IF($W88&gt;2800,ROUND($Z88/$W88*2800,2),$Z88)*'umowa o pracę'!$E$8,2),ROUND(IF($W88&gt;2800,ROUND($Z88/$W88*2800,2),$Z88)*'umowa o pracę'!$E$8,2)),ROUND(IF($W88+$X88&gt;=2800,2800*'umowa o pracę'!$E$8,($W88+$X88)*'umowa o pracę'!$E$8),2)-IF($X88=0,ROUND(ROUND(IF($W88&gt;2800,ROUND($Y88/$W88*2800,2),$Y88),2)*'umowa o pracę'!$E$8,2),IF($X88&gt;0,IF($W88+$X88&lt;2800,ROUND(ROUND($Y88+ROUND($X88*9%,2),2)*'umowa o pracę'!$E$8,2),IF(AND($W88+$X88&gt;=2800,$X88&lt;2800,$W88&lt;2800),ROUND((ROUND(((2800-$X88)/$W88)*$Y88,2)+ROUND($X88*9%,2))*'umowa o pracę'!$E$8,2),IF(AND($W88+$X88&gt;=2800,$X88&gt;=2800),ROUND((ROUND(2800*9%,2))*'umowa o pracę'!$E$8,2),IF(AND($W88+$X88&gt;=2800,$W88&gt;=2800,$X88&lt;2800),ROUND((ROUND($X88*9%,2)+ROUND(((2800-$X88)/$W88)*$Y88,2))*'umowa o pracę'!$E$8,2),0)))),0)))&gt;$J88,$J88,IF(AND($V88=1,$I88&gt;0),ROUND(IF($W88+$X88&gt;=2800,2800*'umowa o pracę'!$E$8,($W88+$X88)*'umowa o pracę'!$E$8),2)+IF($X88=0,ROUND(IF($W88&gt;2800,ROUND($Z88/$W88*2800,2),$Z88)*'umowa o pracę'!$E$8,2),ROUND(IF($W88&gt;2800,ROUND($Z88/$W88*2800,2),$Z88)*'umowa o pracę'!$E$8,2)),ROUND(IF($W88+$X88&gt;=2800,2800*'umowa o pracę'!$E$8,($W88+$X88)*'umowa o pracę'!$E$8),2)-IF(AND($X88=0,I88&gt;0),ROUND(ROUND(IF($W88&gt;2800,ROUND($Y88/$W88*2800,2),$Y88),2)*'umowa o pracę'!$E$8,2),IF($X88&gt;0,IF($W88+$X88&lt;2800,ROUND(ROUND($Y88+ROUND($X88*9%,2),2)*'umowa o pracę'!$E$8,2),IF(AND($W88+$X88&gt;=2800,$X88&lt;2800,$W88&lt;2800),ROUND((ROUND(((2800-$X88)/$W88)*$Y88,2)+ROUND($X88*9%,2))*'umowa o pracę'!$E$8,2),IF(AND($W88+$X88&gt;=2800,$X88&gt;=2800),ROUND((ROUND(2800*9%,2))*'umowa o pracę'!$E$8,2),IF(AND($W88+$X88&gt;=2800,$W88&gt;=2800,$X88&lt;2800),ROUND((ROUND($X88*9%,2)+ROUND(((2800-$X88)/$W88)*$Y88,2))*'umowa o pracę'!$E$8,2),0)))),0)))))</f>
        <v>0</v>
      </c>
      <c r="AD88" s="32">
        <f>IF('umowa o pracę'!$E$7=2020,IF(IF($V88=1,IF($X88=0,ROUND(IF($W88&gt;2600,ROUND($Y88/$W88*2600,2),$Y88)*'umowa o pracę'!$E$8,2),IF($W88+$X88&lt;2600,ROUND(ROUND($Y88+ROUND($X88*9%,2),2)*'umowa o pracę'!$E$8,2),IF(AND($W88+$X88&gt;=2600,$W88&lt;2600),ROUND((ROUND($Y88+ROUND((2600-$W88)*9%,2),2))*'umowa o pracę'!$E$8,2),IF(AND($W88+$X88&gt;=2600,$W88&gt;=2600),ROUND(ROUND($Y88/$W88*2600,2)*'umowa o pracę'!$E$8,2),0)))),0)&gt;$H88,$H88,IF($V88=1,IF($X88=0,ROUND(IF($W88&gt;2600,ROUND($Y88/$W88*2600,2),$Y88)*'umowa o pracę'!$E$8,2),IF($W88+$X88&lt;2600,ROUND(ROUND($Y88+ROUND($X88*9%,2),2)*'umowa o pracę'!$E$8,2),IF(AND($W88+$X88&gt;=2600,$W88&lt;2600),ROUND((ROUND($Y88+ROUND((2600-$W88)*9%,2),2))*'umowa o pracę'!$E$8,2),IF(AND($W88+$X88&gt;=2600,$W88&gt;=2600),ROUND(ROUND($Y88/$W88*2600,2)*'umowa o pracę'!$E$8,2),0)))),0)),IF('umowa o pracę'!$E$7=2021,IF(IF($V88=1,IF($X88=0,ROUND(IF($W88&gt;2800,ROUND($Y88/$W88*2800,2),$Y88)*'umowa o pracę'!$E$8,2),IF($W88+$X88&lt;2800,ROUND(ROUND($Y88+ROUND($X88*9%,2),2)*'umowa o pracę'!$E$8,2),IF(AND($W88+$X88&gt;=2800,$W88&lt;2800),ROUND((ROUND($Y88+ROUND((2800-$W88)*9%,2),2))*'umowa o pracę'!$E$8,2),IF(AND($W88+$X88&gt;=2800,$W88&gt;=2800),ROUND(ROUND($Y88/$W88*2800,2)*'umowa o pracę'!$E$8,2),0)))),0)&gt;$H88,$H88,IF($V88=1,IF($X88=0,ROUND(IF($W88&gt;2800,ROUND($Y88/$W88*2800,2),$Y88)*'umowa o pracę'!$E$8,2),IF($W88+$X88&lt;2800,ROUND(ROUND($Y88+ROUND($X88*9%,2),2)*'umowa o pracę'!$E$8,2),IF(AND($W88+$X88&gt;=2800,$W88&lt;2800),ROUND((ROUND($Y88+ROUND((2800-$W88)*9%,2),2))*'umowa o pracę'!$E$8,2),IF(AND($W88+$X88&gt;=2800,$W88&gt;=2800),ROUND(ROUND($Y88/$W88*2800,2)*'umowa o pracę'!$E$8,2),0)))),0)),0))</f>
        <v>0</v>
      </c>
      <c r="AE88" s="32">
        <f>IF('umowa o pracę'!$E$7=2020,IF(IF($V88=1,IF($X88=0,ROUND(IF($W88&gt;2600,ROUND($Z88/$W88*2600,2),$Z88)*'umowa o pracę'!$E$8,2),ROUND(IF($W88&gt;2600,ROUND($Z88/$W88*2600,2),$Z88)*'umowa o pracę'!$E$8,2)),0)&gt;$I88,$I88,IF($V88=1,IF($X88=0,ROUND(IF($W88&gt;2600,ROUND($Z88/$W88*2600,2),$Z88)*'umowa o pracę'!$E$8,2),ROUND(IF($W88&gt;2600,ROUND($Z88/$W88*2600,2),$Z88)*'umowa o pracę'!$E$8,2)),0)),IF('umowa o pracę'!$E$7=2021,IF(IF($V88=1,IF($X88=0,ROUND(IF($W88&gt;2800,ROUND($Z88/$W88*2800,2),$Z88)*'umowa o pracę'!$E$8,2),ROUND(IF($W88&gt;2800,ROUND($Z88/$W88*2800,2),$Z88)*'umowa o pracę'!$E$8,2)),0)&gt;$I88,$I88,IF($V88=1,IF($X88=0,ROUND(IF($W88&gt;2800,ROUND($Z88/$W88*2800,2),$Z88)*'umowa o pracę'!$E$8,2),ROUND(IF($W88&gt;2800,ROUND($Z88/$W88*2800,2),$Z88)*'umowa o pracę'!$E$8,2)),0)),0))</f>
        <v>0</v>
      </c>
      <c r="AF88" s="56">
        <f>IF('umowa o pracę'!$E$7=2020,$AB88,IF('umowa o pracę'!$E$7=2021,$AC88,0))</f>
        <v>0</v>
      </c>
      <c r="AG88" s="53">
        <f t="shared" si="15"/>
        <v>1</v>
      </c>
      <c r="AH88" s="39">
        <f>IF('umowa o pracę'!$E$6&lt;3,0,$L88)</f>
        <v>0</v>
      </c>
      <c r="AI88" s="39">
        <f>IF('umowa o pracę'!$E$6&lt;3,0,$M88)</f>
        <v>0</v>
      </c>
      <c r="AJ88" s="55">
        <f>IF('umowa o pracę'!$E$6&lt;3,0,$N88)</f>
        <v>0</v>
      </c>
      <c r="AK88" s="55">
        <f>IF('umowa o pracę'!$E$6&lt;3,0,$O88)</f>
        <v>0</v>
      </c>
      <c r="AL88" s="32">
        <f>IF('umowa o pracę'!$E$7=2020,ROUND(IF($AH88&gt;=2600,2600*'umowa o pracę'!$E$8,$AH88*'umowa o pracę'!$E$8),2),IF('umowa o pracę'!$E$7=2021,ROUND(IF($AH88&gt;=2800,2800*'umowa o pracę'!$E$8,$AH88*'umowa o pracę'!$E$8),2),0))</f>
        <v>0</v>
      </c>
      <c r="AM88" s="32">
        <f>IF(IF(IF(AND($AG88=1,$I88&gt;0),ROUND(IF($AH88+$AI88&gt;=2600,2600*'umowa o pracę'!$E$8,($AH88+$AI88)*'umowa o pracę'!$E$8),2)+IF($AI88=0,ROUND(IF($AH88&gt;2600,ROUND($AK88/$AH88*2600,2),$AK88)*'umowa o pracę'!$E$8,2),ROUND(IF($AH88&gt;2600,ROUND($AK88/$AH88*2600,2),$AK88)*'umowa o pracę'!$E$8,2)),ROUND(IF($AH88+$AI88&gt;=2600,2600*'umowa o pracę'!$E$8,($AH88+$AI88)*'umowa o pracę'!$E$8),2)-IF($AI88=0,ROUND(ROUND(IF($AH88&gt;2600,ROUND($AJ88/$AH88*2600,2),$AJ88),2)*'umowa o pracę'!$E$8,2),IF($AI88&gt;0,IF($AH88+$AI88&lt;2600,ROUND(ROUND($AJ88+ROUND($AI88*9%,2),2)*'umowa o pracę'!$E$8,2),IF(AND($AH88+$AI88&gt;=2600,$AI88&lt;2600,$AH88&lt;2600),ROUND((ROUND(((2600-$AI88)/$AH88)*$AJ88,2)+ROUND($AI88*9%,2))*'umowa o pracę'!$E$8,2),IF(AND($AH88+$AI88&gt;=2600,$AI88&gt;=2600),ROUND((ROUND(2600*9%,2))*'umowa o pracę'!$E$8,2),IF(AND($AH88+$AI88&gt;=2600,$AH88&gt;=2600,$AI88&lt;2600),ROUND((ROUND($AI88*9%,2)+ROUND(((2600-$AI88)/$AH88)*$AJ88,2))*'umowa o pracę'!$E$8,2),0)))),0)))&gt;$J88,$J88,IF(AND($AG88=1,$I88&gt;0),ROUND(IF($AH88+$AI88&gt;=2600,2600*'umowa o pracę'!$E$8,($AH88+$AI88)*'umowa o pracę'!$E$8),2)+IF($AI88=0,ROUND(IF($AH88&gt;2600,ROUND($AK88/$AH88*2600,2),$AK88)*'umowa o pracę'!$E$8,2),ROUND(IF($AH88&gt;2600,ROUND($AK88/$AH88*2600,2),$AK88)*'umowa o pracę'!$E$8,2)),ROUND(IF($AH88+$AI88&gt;=2600,2600*'umowa o pracę'!$E$8,($AH88+$AI88)*'umowa o pracę'!$E$8),2)-IF($AI88=0,ROUND(ROUND(IF($AH88&gt;2600,ROUND($AJ88/$AH88*2600,2),$AJ88),2)*'umowa o pracę'!$E$8,2),IF($AI88&gt;0,IF($AH88+$AI88&lt;2600,ROUND(ROUND($AJ88+ROUND($AI88*9%,2),2)*'umowa o pracę'!$E$8,2),IF(AND($AH88+$AI88&gt;=2600,$AI88&lt;2600,$AH88&lt;2600),ROUND((ROUND(((2600-$AI88)/$AH88)*$AJ88,2)+ROUND($AI88*9%,2))*'umowa o pracę'!$E$8,2),IF(AND($AH88+$AI88&gt;=2600,$AI88&gt;=2600),ROUND((ROUND(2600*9%,2))*'umowa o pracę'!$E$8,2),IF(AND($AH88+$AI88&gt;=2600,$AH88&gt;=2600,$AI88&lt;2600),ROUND((ROUND($AI88*9%,2)+ROUND(((2600-$AI88)/$AH88)*$AJ88,2))*'umowa o pracę'!$E$8,2),0)))),0))))&gt;$J88,$J88,IF(IF(AND($AG88=1,$I88&gt;0),ROUND(IF($AH88+$AI88&gt;=2600,2600*'umowa o pracę'!$E$8,($AH88+$AI88)*'umowa o pracę'!$E$8),2)+IF($AI88=0,ROUND(IF($AH88&gt;2600,ROUND($AK88/$AH88*2600,2),$AK88)*'umowa o pracę'!$E$8,2),ROUND(IF($AH88&gt;2600,ROUND($AK88/$AH88*2600,2),$AK88)*'umowa o pracę'!$E$8,2)),ROUND(IF($AH88+$AI88&gt;=2600,2600*'umowa o pracę'!$E$8,($AH88+$AI88)*'umowa o pracę'!$E$8),2)-IF($AI88=0,ROUND(ROUND(IF($AH88&gt;2600,ROUND($AJ88/$AH88*2600,2),$AJ88),2)*'umowa o pracę'!$E$8,2),IF($AI88&gt;0,IF($AH88+$AI88&lt;2600,ROUND(ROUND($AJ88+ROUND($AI88*9%,2),2)*'umowa o pracę'!$E$8,2),IF(AND($AH88+$AI88&gt;=2600,$AI88&lt;2600,$AH88&lt;2600),ROUND((ROUND(((2600-$AI88)/$AH88)*$AJ88,2)+ROUND($AI88*9%,2))*'umowa o pracę'!$E$8,2),IF(AND($AH88+$AI88&gt;=2600,$AI88&gt;=2600),ROUND((ROUND(2600*9%,2))*'umowa o pracę'!$E$8,2),IF(AND($AH88+$AI88&gt;=2600,$AH88&gt;=2600,$AI88&lt;2600),ROUND((ROUND($AI88*9%,2)+ROUND(((2600-$AI88)/$AH88)*$AJ88,2))*'umowa o pracę'!$E$8,2),0)))),0)))&gt;$J88,$J88,IF(AND($AG88=1,$I88&gt;0),ROUND(IF($AH88+$AI88&gt;=2600,2600*'umowa o pracę'!$E$8,($AH88+$AI88)*'umowa o pracę'!$E$8),2)+IF($AI88=0,ROUND(IF($AH88&gt;2600,ROUND($AK88/$AH88*2600,2),$AK88)*'umowa o pracę'!$E$8,2),ROUND(IF($AH88&gt;2600,ROUND($AK88/$AH88*2600,2),$AK88)*'umowa o pracę'!$E$8,2)),ROUND(IF($AH88+$AI88&gt;=2600,2600*'umowa o pracę'!$E$8,($AH88+$AI88)*'umowa o pracę'!$E$8),2)-IF(AND($AI88=0,I88&gt;0),ROUND(ROUND(IF($AH88&gt;2600,ROUND($AJ88/$AH88*2600,2),$AJ88),2)*'umowa o pracę'!$E$8,2),IF($AI88&gt;0,IF($AH88+$AI88&lt;2600,ROUND(ROUND($AJ88+ROUND($AI88*9%,2),2)*'umowa o pracę'!$E$8,2),IF(AND($AH88+$AI88&gt;=2600,$AI88&lt;2600,$AH88&lt;2600),ROUND((ROUND(((2600-$AI88)/$AH88)*$AJ88,2)+ROUND($AI88*9%,2))*'umowa o pracę'!$E$8,2),IF(AND($AH88+$AI88&gt;=2600,$AI88&gt;=2600),ROUND((ROUND(2600*9%,2))*'umowa o pracę'!$E$8,2),IF(AND($AH88+$AI88&gt;=2600,$AH88&gt;=2600,$AI88&lt;2600),ROUND((ROUND($AI88*9%,2)+ROUND(((2600-$AI88)/$AH88)*$AJ88,2))*'umowa o pracę'!$E$8,2),0)))),0)))))</f>
        <v>0</v>
      </c>
      <c r="AN88" s="32">
        <f>IF(IF(IF(AND($AG88=1,$I88&gt;0),ROUND(IF($AH88+$AI88&gt;=2800,2800*'umowa o pracę'!$E$8,($AH88+$AI88)*'umowa o pracę'!$E$8),2)+IF($AI88=0,ROUND(IF($AH88&gt;2800,ROUND($AK88/$AH88*2800,2),$AK88)*'umowa o pracę'!$E$8,2),ROUND(IF($AH88&gt;2800,ROUND($AK88/$AH88*2800,2),$AK88)*'umowa o pracę'!$E$8,2)),ROUND(IF($AH88+$AI88&gt;=2800,2800*'umowa o pracę'!$E$8,($AH88+$AI88)*'umowa o pracę'!$E$8),2)-IF($AI88=0,ROUND(ROUND(IF($AH88&gt;2800,ROUND($AJ88/$AH88*2800,2),$AJ88),2)*'umowa o pracę'!$E$8,2),IF($AI88&gt;0,IF($AH88+$AI88&lt;2800,ROUND(ROUND($AJ88+ROUND($AI88*9%,2),2)*'umowa o pracę'!$E$8,2),IF(AND($AH88+$AI88&gt;=2800,$AI88&lt;2800,$AH88&lt;2800),ROUND((ROUND(((2800-$AI88)/$AH88)*$AJ88,2)+ROUND($AI88*9%,2))*'umowa o pracę'!$E$8,2),IF(AND($AH88+$AI88&gt;=2800,$AI88&gt;=2800),ROUND((ROUND(2800*9%,2))*'umowa o pracę'!$E$8,2),IF(AND($AH88+$AI88&gt;=2800,$AH88&gt;=2800,$AI88&lt;2800),ROUND((ROUND($AI88*9%,2)+ROUND(((2800-$AI88)/$AH88)*$AJ88,2))*'umowa o pracę'!$E$8,2),0)))),0)))&gt;$J88,$J88,IF(AND($AG88=1,$I88&gt;0),ROUND(IF($AH88+$AI88&gt;=2800,2800*'umowa o pracę'!$E$8,($AH88+$AI88)*'umowa o pracę'!$E$8),2)+IF($AI88=0,ROUND(IF($AH88&gt;2800,ROUND($AK88/$AH88*2800,2),$AK88)*'umowa o pracę'!$E$8,2),ROUND(IF($AH88&gt;2800,ROUND($AK88/$AH88*2800,2),$AK88)*'umowa o pracę'!$E$8,2)),ROUND(IF($AH88+$AI88&gt;=2800,2800*'umowa o pracę'!$E$8,($AH88+$AI88)*'umowa o pracę'!$E$8),2)-IF($AI88=0,ROUND(ROUND(IF($AH88&gt;2800,ROUND($AJ88/$AH88*2800,2),$AJ88),2)*'umowa o pracę'!$E$8,2),IF($AI88&gt;0,IF($AH88+$AI88&lt;2800,ROUND(ROUND($AJ88+ROUND($AI88*9%,2),2)*'umowa o pracę'!$E$8,2),IF(AND($AH88+$AI88&gt;=2800,$AI88&lt;2800,$AH88&lt;2800),ROUND((ROUND(((2800-$AI88)/$AH88)*$AJ88,2)+ROUND($AI88*9%,2))*'umowa o pracę'!$E$8,2),IF(AND($AH88+$AI88&gt;=2800,$AI88&gt;=2800),ROUND((ROUND(2800*9%,2))*'umowa o pracę'!$E$8,2),IF(AND($AH88+$AI88&gt;=2800,$AH88&gt;=2800,$AI88&lt;2800),ROUND((ROUND($AI88*9%,2)+ROUND(((2800-$AI88)/$AH88)*$AJ88,2))*'umowa o pracę'!$E$8,2),0)))),0))))&gt;$J88,$J88,IF(IF(AND($AG88=1,$I88&gt;0),ROUND(IF($AH88+$AI88&gt;=2800,2800*'umowa o pracę'!$E$8,($AH88+$AI88)*'umowa o pracę'!$E$8),2)+IF($AI88=0,ROUND(IF($AH88&gt;2800,ROUND($AK88/$AH88*2800,2),$AK88)*'umowa o pracę'!$E$8,2),ROUND(IF($AH88&gt;2800,ROUND($AK88/$AH88*2800,2),$AK88)*'umowa o pracę'!$E$8,2)),ROUND(IF($AH88+$AI88&gt;=2800,2800*'umowa o pracę'!$E$8,($AH88+$AI88)*'umowa o pracę'!$E$8),2)-IF($AI88=0,ROUND(ROUND(IF($AH88&gt;2800,ROUND($AJ88/$AH88*2800,2),$AJ88),2)*'umowa o pracę'!$E$8,2),IF($AI88&gt;0,IF($AH88+$AI88&lt;2800,ROUND(ROUND($AJ88+ROUND($AI88*9%,2),2)*'umowa o pracę'!$E$8,2),IF(AND($AH88+$AI88&gt;=2800,$AI88&lt;2800,$AH88&lt;2800),ROUND((ROUND(((2800-$AI88)/$AH88)*$AJ88,2)+ROUND($AI88*9%,2))*'umowa o pracę'!$E$8,2),IF(AND($AH88+$AI88&gt;=2800,$AI88&gt;=2800),ROUND((ROUND(2800*9%,2))*'umowa o pracę'!$E$8,2),IF(AND($AH88+$AI88&gt;=2800,$AH88&gt;=2800,$AI88&lt;2800),ROUND((ROUND($AI88*9%,2)+ROUND(((2800-$AI88)/$AH88)*$AJ88,2))*'umowa o pracę'!$E$8,2),0)))),0)))&gt;$J88,$J88,IF(AND($AG88=1,$I88&gt;0),ROUND(IF($AH88+$AI88&gt;=2800,2800*'umowa o pracę'!$E$8,($AH88+$AI88)*'umowa o pracę'!$E$8),2)+IF($AI88=0,ROUND(IF($AH88&gt;2800,ROUND($AK88/$AH88*2800,2),$AK88)*'umowa o pracę'!$E$8,2),ROUND(IF($AH88&gt;2800,ROUND($AK88/$AH88*2800,2),$AK88)*'umowa o pracę'!$E$8,2)),ROUND(IF($AH88+$AI88&gt;=2800,2800*'umowa o pracę'!$E$8,($AH88+$AI88)*'umowa o pracę'!$E$8),2)-IF(AND($AI88=0,I88&gt;0),ROUND(ROUND(IF($AH88&gt;2800,ROUND($AJ88/$AH88*2800,2),$AJ88),2)*'umowa o pracę'!$E$8,2),IF($AI88&gt;0,IF($AH88+$AI88&lt;2800,ROUND(ROUND($AJ88+ROUND($AI88*9%,2),2)*'umowa o pracę'!$E$8,2),IF(AND($AH88+$AI88&gt;=2800,$AI88&lt;2800,$AH88&lt;2800),ROUND((ROUND(((2800-$AI88)/$AH88)*$AJ88,2)+ROUND($AI88*9%,2))*'umowa o pracę'!$E$8,2),IF(AND($AH88+$AI88&gt;=2800,$AI88&gt;=2800),ROUND((ROUND(2800*9%,2))*'umowa o pracę'!$E$8,2),IF(AND($AH88+$AI88&gt;=2800,$AH88&gt;=2800,$AI88&lt;2800),ROUND((ROUND($AI88*9%,2)+ROUND(((2800-$AI88)/$AH88)*$AJ88,2))*'umowa o pracę'!$E$8,2),0)))),0)))))</f>
        <v>0</v>
      </c>
      <c r="AO88" s="32">
        <f>IF('umowa o pracę'!$E$7=2020,IF(IF($AG88=1,IF($AI88=0,ROUND(IF($AH88&gt;2600,ROUND($AJ88/$AH88*2600,2),$AJ88)*'umowa o pracę'!$E$8,2),IF($AH88+$AI88&lt;2600,ROUND(ROUND($AJ88+ROUND($AI88*9%,2),2)*'umowa o pracę'!$E$8,2),IF(AND($AH88+$AI88&gt;=2600,$AH88&lt;2600),ROUND((ROUND($AJ88+ROUND((2600-$AH88)*9%,2),2))*'umowa o pracę'!$E$8,2),IF(AND($AH88+$AI88&gt;=2600,$AH88&gt;=2600),ROUND(ROUND($AJ88/$AH88*2600,2)*'umowa o pracę'!$E$8,2),0)))),0)&gt;$H88,$H88,IF($AG88=1,IF($AI88=0,ROUND(IF($AH88&gt;2600,ROUND($AJ88/$AH88*2600,2),$AJ88)*'umowa o pracę'!$E$8,2),IF($AH88+$AI88&lt;2600,ROUND(ROUND($AJ88+ROUND($AI88*9%,2),2)*'umowa o pracę'!$E$8,2),IF(AND($AH88+$AI88&gt;=2600,$AH88&lt;2600),ROUND((ROUND($AJ88+ROUND((2600-$AH88)*9%,2),2))*'umowa o pracę'!$E$8,2),IF(AND($AH88+$AI88&gt;=2600,$AH88&gt;=2600),ROUND(ROUND($AJ88/$AH88*2600,2)*'umowa o pracę'!$E$8,2),0)))),0)),IF('umowa o pracę'!$E$7=2021,IF(IF($AG88=1,IF($AI88=0,ROUND(IF($AH88&gt;2800,ROUND($AJ88/$AH88*2800,2),$AJ88)*'umowa o pracę'!$E$8,2),IF($AH88+$AI88&lt;2800,ROUND(ROUND($AJ88+ROUND($AI88*9%,2),2)*'umowa o pracę'!$E$8,2),IF(AND($AH88+$AI88&gt;=2800,$AH88&lt;2800),ROUND((ROUND($AJ88+ROUND((2800-$AH88)*9%,2),2))*'umowa o pracę'!$E$8,2),IF(AND($AH88+$AI88&gt;=2800,$AH88&gt;=2800),ROUND(ROUND($AJ88/$AH88*2800,2)*'umowa o pracę'!$E$8,2),0)))),0)&gt;$H88,$H88,IF($AG88=1,IF($AI88=0,ROUND(IF($AH88&gt;2800,ROUND($AJ88/$AH88*2800,2),$AJ88)*'umowa o pracę'!$E$8,2),IF($AH88+$AI88&lt;2800,ROUND(ROUND($AJ88+ROUND($AI88*9%,2),2)*'umowa o pracę'!$E$8,2),IF(AND($AH88+$AI88&gt;=2800,$AH88&lt;2800),ROUND((ROUND($AJ88+ROUND((2800-$AH88)*9%,2),2))*'umowa o pracę'!$E$8,2),IF(AND($AH88+$AI88&gt;=2800,$AH88&gt;=2800),ROUND(ROUND($AJ88/$AH88*2800,2)*'umowa o pracę'!$E$8,2),0)))),0)),0))</f>
        <v>0</v>
      </c>
      <c r="AP88" s="32">
        <f>IF('umowa o pracę'!$E$7=2020,IF(IF($AG88=1,IF($AI88=0,ROUND(IF($AH88&gt;2600,ROUND($AK88/$AH88*2600,2),$AK88)*'umowa o pracę'!$E$8,2),ROUND(IF($AH88&gt;2600,ROUND($AK88/$AH88*2600,2),$AK88)*'umowa o pracę'!$E$8,2)),0)&gt;$I88,$I88,IF($AG88=1,IF($AI88=0,ROUND(IF($AH88&gt;2600,ROUND($AK88/$AH88*2600,2),$AK88)*'umowa o pracę'!$E$8,2),ROUND(IF($AH88&gt;2600,ROUND($AK88/$AH88*2600,2),$AK88)*'umowa o pracę'!$E$8,2)),0)),IF('umowa o pracę'!$E$7=2021,IF(IF($AG88=1,IF($AI88=0,ROUND(IF($AH88&gt;2800,ROUND($AK88/$AH88*2800,2),$AK88)*'umowa o pracę'!$E$8,2),ROUND(IF($AH88&gt;2800,ROUND($AK88/$AH88*2800,2),$AK88)*'umowa o pracę'!$E$8,2)),0)&gt;$I88,$I88,IF($AG88=1,IF($AI88=0,ROUND(IF($AH88&gt;2800,ROUND($AK88/$AH88*2800,2),$AK88)*'umowa o pracę'!$E$8,2),ROUND(IF($AH88&gt;2800,ROUND($AK88/$AH88*2800,2),$AK88)*'umowa o pracę'!$E$8,2)),0)),0))</f>
        <v>0</v>
      </c>
      <c r="AQ88" s="56">
        <f>IF('umowa o pracę'!$E$7=2020,$AM88,IF('umowa o pracę'!$E$7=2021,$AN88,0))</f>
        <v>0</v>
      </c>
      <c r="AR88" s="33">
        <f>IF('umowa o pracę'!$E$7=0,0,U88+AF88+AQ88)</f>
        <v>0</v>
      </c>
      <c r="AS88" s="19"/>
      <c r="AT88" s="19"/>
      <c r="AU88" s="19"/>
      <c r="AV88" s="6"/>
      <c r="AW88" s="6"/>
      <c r="AX88" s="6">
        <f t="shared" si="13"/>
        <v>10</v>
      </c>
      <c r="AY88" s="6"/>
      <c r="AZ88" s="234">
        <f t="shared" si="16"/>
        <v>0</v>
      </c>
      <c r="BA88" s="234">
        <f t="shared" si="17"/>
        <v>0</v>
      </c>
      <c r="BB88" s="234">
        <f t="shared" si="18"/>
        <v>0</v>
      </c>
      <c r="BC88" s="234">
        <f t="shared" si="19"/>
        <v>0</v>
      </c>
      <c r="BD88" s="234">
        <f t="shared" si="20"/>
        <v>0</v>
      </c>
      <c r="BE88" s="234">
        <f t="shared" si="21"/>
        <v>0</v>
      </c>
      <c r="BF88" s="234">
        <f t="shared" si="22"/>
        <v>0</v>
      </c>
      <c r="BG88" s="234">
        <f t="shared" si="23"/>
        <v>0</v>
      </c>
      <c r="BH88" s="234">
        <f t="shared" si="24"/>
        <v>0</v>
      </c>
      <c r="BI88" s="238">
        <f t="shared" si="25"/>
        <v>0</v>
      </c>
      <c r="BJ88" s="236"/>
      <c r="BK88" s="236"/>
      <c r="BL88" s="237"/>
    </row>
    <row r="89" spans="1:64" ht="15.75" customHeight="1" x14ac:dyDescent="0.25">
      <c r="A89" s="129">
        <v>78</v>
      </c>
      <c r="B89" s="57"/>
      <c r="C89" s="57"/>
      <c r="D89" s="36"/>
      <c r="E89" s="36"/>
      <c r="F89" s="242"/>
      <c r="G89" s="37">
        <v>1</v>
      </c>
      <c r="H89" s="58">
        <v>0</v>
      </c>
      <c r="I89" s="59">
        <v>0</v>
      </c>
      <c r="J89" s="60">
        <v>0</v>
      </c>
      <c r="K89" s="52">
        <v>1</v>
      </c>
      <c r="L89" s="39">
        <v>0</v>
      </c>
      <c r="M89" s="39">
        <v>0</v>
      </c>
      <c r="N89" s="39">
        <v>0</v>
      </c>
      <c r="O89" s="39">
        <v>0</v>
      </c>
      <c r="P89" s="35">
        <f>IF('umowa o pracę'!$E$7=2020,ROUND(IF($L89&gt;=2600,2600*'umowa o pracę'!$E$8,$L89*'umowa o pracę'!$E$8),2),IF('umowa o pracę'!$E$7=2021,ROUND(IF($L89&gt;=2800,2800*'umowa o pracę'!$E$8,$L89*'umowa o pracę'!$E$8),2),0))</f>
        <v>0</v>
      </c>
      <c r="Q89" s="252">
        <f>IF(IF(IF(AND($K89=1,$I89&gt;0),ROUND(IF($L89+$M89&gt;=2600,2600*'umowa o pracę'!$E$8,($L89+$M89)*'umowa o pracę'!$E$8),2)+IF($M89=0,ROUND(IF($L89&gt;2600,ROUND($O89/$L89*2600,2),$O89)*'umowa o pracę'!$E$8,2),ROUND(IF($L89&gt;2600,ROUND($O89/$L89*2600,2),$O89)*'umowa o pracę'!$E$8,2)),ROUND(IF($L89+$M89&gt;=2600,2600*'umowa o pracę'!$E$8,($L89+$M89)*'umowa o pracę'!$E$8),2)-IF($M89=0,ROUND(ROUND(IF($L89&gt;2600,ROUND($N89/$L89*2600,2),$N89),2)*'umowa o pracę'!$E$8,2),IF($M89&gt;0,IF($L89+$M89&lt;2600,ROUND(ROUND($N89+ROUND($M89*9%,2),2)*'umowa o pracę'!$E$8,2),IF(AND($L89+$M89&gt;=2600,$M89&lt;2600,$L89&lt;2600),ROUND((ROUND(((2600-$M89)/$L89)*$N89,2)+ROUND($M89*9%,2))*'umowa o pracę'!$E$8,2),IF(AND($L89+$M89&gt;=2600,$M89&gt;=2600),ROUND((ROUND(2600*9%,2))*'umowa o pracę'!$E$8,2),IF(AND($L89+$M89&gt;=2600,$L89&gt;=2600,$M89&lt;2600),ROUND((ROUND($M89*9%,2)+ROUND(((2600-$M89)/$L89)*$N89,2))*'umowa o pracę'!$E$8,2),0)))),0)))&gt;$J89,$J89,IF(AND($K89=1,$I89&gt;0),ROUND(IF($L89+$M89&gt;=2600,2600*'umowa o pracę'!$E$8,($L89+$M89)*'umowa o pracę'!$E$8),2)+IF($M89=0,ROUND(IF($L89&gt;2600,ROUND($O89/$L89*2600,2),$O89)*'umowa o pracę'!$E$8,2),ROUND(IF($L89&gt;2600,ROUND($O89/$L89*2600,2),$O89)*'umowa o pracę'!$E$8,2)),ROUND(IF($L89+$M89&gt;=2600,2600*'umowa o pracę'!$E$8,($L89+$M89)*'umowa o pracę'!$E$8),2)-IF($M89=0,ROUND(ROUND(IF($L89&gt;2600,ROUND($N89/$L89*2600,2),$N89),2)*'umowa o pracę'!$E$8,2),IF($M89&gt;0,IF($L89+$M89&lt;2600,ROUND(ROUND($N89+ROUND($M89*9%,2),2)*'umowa o pracę'!$E$8,2),IF(AND($L89+$M89&gt;=2600,$M89&lt;2600,$L89&lt;2600),ROUND((ROUND(((2600-$M89)/$L89)*$N89,2)+ROUND($M89*9%,2))*'umowa o pracę'!$E$8,2),IF(AND($L89+$M89&gt;=2600,$M89&gt;=2600),ROUND((ROUND(2600*9%,2))*'umowa o pracę'!$E$8,2),IF(AND($L89+$M89&gt;=2600,$L89&gt;=2600,$M89&lt;2600),ROUND((ROUND($M89*9%,2)+ROUND(((2600-$M89)/$L89)*$N89,2))*'umowa o pracę'!$E$8,2),0)))),0))))&gt;$J89,$J89,IF(IF(AND($K89=1,$I89&gt;0),ROUND(IF($L89+$M89&gt;=2600,2600*'umowa o pracę'!$E$8,($L89+$M89)*'umowa o pracę'!$E$8),2)+IF($M89=0,ROUND(IF($L89&gt;2600,ROUND($O89/$L89*2600,2),$O89)*'umowa o pracę'!$E$8,2),ROUND(IF($L89&gt;2600,ROUND($O89/$L89*2600,2),$O89)*'umowa o pracę'!$E$8,2)),ROUND(IF($L89+$M89&gt;=2600,2600*'umowa o pracę'!$E$8,($L89+$M89)*'umowa o pracę'!$E$8),2)-IF($M89=0,ROUND(ROUND(IF($L89&gt;2600,ROUND($N89/$L89*2600,2),$N89),2)*'umowa o pracę'!$E$8,2),IF($M89&gt;0,IF($L89+$M89&lt;2600,ROUND(ROUND($N89+ROUND($M89*9%,2),2)*'umowa o pracę'!$E$8,2),IF(AND($L89+$M89&gt;=2600,$M89&lt;2600,$L89&lt;2600),ROUND((ROUND(((2600-$M89)/$L89)*$N89,2)+ROUND($M89*9%,2))*'umowa o pracę'!$E$8,2),IF(AND($L89+$M89&gt;=2600,$M89&gt;=2600),ROUND((ROUND(2600*9%,2))*'umowa o pracę'!$E$8,2),IF(AND($L89+$M89&gt;=2600,$L89&gt;=2600,$M89&lt;2600),ROUND((ROUND($M89*9%,2)+ROUND(((2600-$M89)/$L89)*$N89,2))*'umowa o pracę'!$E$8,2),0)))),0)))&gt;$J89,$J89,IF(AND($K89=1,$I89&gt;0),ROUND(IF($L89+$M89&gt;=2600,2600*'umowa o pracę'!$E$8,($L89+$M89)*'umowa o pracę'!$E$8),2)+IF($M89=0,ROUND(IF($L89&gt;2600,ROUND($O89/$L89*2600,2),$O89)*'umowa o pracę'!$E$8,2),ROUND(IF($L89&gt;2600,ROUND($O89/$L89*2600,2),$O89)*'umowa o pracę'!$E$8,2)),ROUND(IF($L89+$M89&gt;=2600,2600*'umowa o pracę'!$E$8,($L89+$M89)*'umowa o pracę'!$E$8),2)-IF(AND($M89=0,I89&gt;0),ROUND(ROUND(IF($L89&gt;2600,ROUND($N89/$L89*2600,2),$N89),2)*'umowa o pracę'!$E$8,2),IF($M89&gt;0,IF($L89+$M89&lt;2600,ROUND(ROUND($N89+ROUND($M89*9%,2),2)*'umowa o pracę'!$E$8,2),IF(AND($L89+$M89&gt;=2600,$M89&lt;2600,$L89&lt;2600),ROUND((ROUND(((2600-$M89)/$L89)*$N89,2)+ROUND($M89*9%,2))*'umowa o pracę'!$E$8,2),IF(AND($L89+$M89&gt;=2600,$M89&gt;=2600),ROUND((ROUND(2600*9%,2))*'umowa o pracę'!$E$8,2),IF(AND($L89+$M89&gt;=2600,$L89&gt;=2600,$M89&lt;2600),ROUND((ROUND($M89*9%,2)+ROUND(((2600-$M89)/$L89)*$N89,2))*'umowa o pracę'!$E$8,2),0)))),0)))))</f>
        <v>0</v>
      </c>
      <c r="R89" s="252">
        <f>IF(IF(IF(AND($K89=1,$I89&gt;0),ROUND(IF($L89+$M89&gt;=2800,2800*'umowa o pracę'!$E$8,($L89+$M89)*'umowa o pracę'!$E$8),2)+IF($M89=0,ROUND(IF($L89&gt;2800,ROUND($O89/$L89*2800,2),$O89)*'umowa o pracę'!$E$8,2),ROUND(IF($L89&gt;2800,ROUND($O89/$L89*2800,2),$O89)*'umowa o pracę'!$E$8,2)),ROUND(IF($L89+$M89&gt;=2800,2800*'umowa o pracę'!$E$8,($L89+$M89)*'umowa o pracę'!$E$8),2)-IF($M89=0,ROUND(ROUND(IF($L89&gt;2800,ROUND($N89/$L89*2800,2),$N89),2)*'umowa o pracę'!$E$8,2),IF($M89&gt;0,IF($L89+$M89&lt;2800,ROUND(ROUND($N89+ROUND($M89*9%,2),2)*'umowa o pracę'!$E$8,2),IF(AND($L89+$M89&gt;=2800,$M89&lt;2800,$L89&lt;2800),ROUND((ROUND(((2800-$M89)/$L89)*$N89,2)+ROUND($M89*9%,2))*'umowa o pracę'!$E$8,2),IF(AND($L89+$M89&gt;=2800,$M89&gt;=2800),ROUND((ROUND(2800*9%,2))*'umowa o pracę'!$E$8,2),IF(AND($L89+$M89&gt;=2800,$L89&gt;=2800,$M89&lt;2800),ROUND((ROUND($M89*9%,2)+ROUND(((2800-$M89)/$L89)*$N89,2))*'umowa o pracę'!$E$8,2),0)))),0)))&gt;$J89,$J89,IF(AND($K89=1,$I89&gt;0),ROUND(IF($L89+$M89&gt;=2800,2800*'umowa o pracę'!$E$8,($L89+$M89)*'umowa o pracę'!$E$8),2)+IF($M89=0,ROUND(IF($L89&gt;2800,ROUND($O89/$L89*2800,2),$O89)*'umowa o pracę'!$E$8,2),ROUND(IF($L89&gt;2800,ROUND($O89/$L89*2800,2),$O89)*'umowa o pracę'!$E$8,2)),ROUND(IF($L89+$M89&gt;=2800,2800*'umowa o pracę'!$E$8,($L89+$M89)*'umowa o pracę'!$E$8),2)-IF($M89=0,ROUND(ROUND(IF($L89&gt;2800,ROUND($N89/$L89*2800,2),$N89),2)*'umowa o pracę'!$E$8,2),IF($M89&gt;0,IF($L89+$M89&lt;2800,ROUND(ROUND($N89+ROUND($M89*9%,2),2)*'umowa o pracę'!$E$8,2),IF(AND($L89+$M89&gt;=2800,$M89&lt;2800,$L89&lt;2800),ROUND((ROUND(((2800-$M89)/$L89)*$N89,2)+ROUND($M89*9%,2))*'umowa o pracę'!$E$8,2),IF(AND($L89+$M89&gt;=2800,$M89&gt;=2800),ROUND((ROUND(2800*9%,2))*'umowa o pracę'!$E$8,2),IF(AND($L89+$M89&gt;=2800,$L89&gt;=2800,$M89&lt;2800),ROUND((ROUND($M89*9%,2)+ROUND(((2800-$M89)/$L89)*$N89,2))*'umowa o pracę'!$E$8,2),0)))),0))))&gt;$J89,$J89,IF(IF(AND($K89=1,$I89&gt;0),ROUND(IF($L89+$M89&gt;=2800,2800*'umowa o pracę'!$E$8,($L89+$M89)*'umowa o pracę'!$E$8),2)+IF($M89=0,ROUND(IF($L89&gt;2800,ROUND($O89/$L89*2800,2),$O89)*'umowa o pracę'!$E$8,2),ROUND(IF($L89&gt;2800,ROUND($O89/$L89*2800,2),$O89)*'umowa o pracę'!$E$8,2)),ROUND(IF($L89+$M89&gt;=2800,2800*'umowa o pracę'!$E$8,($L89+$M89)*'umowa o pracę'!$E$8),2)-IF($M89=0,ROUND(ROUND(IF($L89&gt;2800,ROUND($N89/$L89*2800,2),$N89),2)*'umowa o pracę'!$E$8,2),IF($M89&gt;0,IF($L89+$M89&lt;2800,ROUND(ROUND($N89+ROUND($M89*9%,2),2)*'umowa o pracę'!$E$8,2),IF(AND($L89+$M89&gt;=2800,$M89&lt;2800,$L89&lt;2800),ROUND((ROUND(((2800-$M89)/$L89)*$N89,2)+ROUND($M89*9%,2))*'umowa o pracę'!$E$8,2),IF(AND($L89+$M89&gt;=2800,$M89&gt;=2800),ROUND((ROUND(2800*9%,2))*'umowa o pracę'!$E$8,2),IF(AND($L89+$M89&gt;=2800,$L89&gt;=2800,$M89&lt;2800),ROUND((ROUND($M89*9%,2)+ROUND(((2800-$M89)/$L89)*$N89,2))*'umowa o pracę'!$E$8,2),0)))),0)))&gt;$J89,$J89,IF(AND($K89=1,$I89&gt;0),ROUND(IF($L89+$M89&gt;=2800,2800*'umowa o pracę'!$E$8,($L89+$M89)*'umowa o pracę'!$E$8),2)+IF($M89=0,ROUND(IF($L89&gt;2800,ROUND($O89/$L89*2800,2),$O89)*'umowa o pracę'!$E$8,2),ROUND(IF($L89&gt;2800,ROUND($O89/$L89*2800,2),$O89)*'umowa o pracę'!$E$8,2)),ROUND(IF($L89+$M89&gt;=2800,2800*'umowa o pracę'!$E$8,($L89+$M89)*'umowa o pracę'!$E$8),2)-IF(AND($M89=0,I89&gt;0),ROUND(ROUND(IF($L89&gt;2800,ROUND($N89/$L89*2800,2),$N89),2)*'umowa o pracę'!$E$8,2),IF($M89&gt;0,IF($L89+$M89&lt;2800,ROUND(ROUND($N89+ROUND($M89*9%,2),2)*'umowa o pracę'!$E$8,2),IF(AND($L89+$M89&gt;=2800,$M89&lt;2800,$L89&lt;2800),ROUND((ROUND(((2800-$M89)/$L89)*$N89,2)+ROUND($M89*9%,2))*'umowa o pracę'!$E$8,2),IF(AND($L89+$M89&gt;=2800,$M89&gt;=2800),ROUND((ROUND(2800*9%,2))*'umowa o pracę'!$E$8,2),IF(AND($L89+$M89&gt;=2800,$L89&gt;=2800,$M89&lt;2800),ROUND((ROUND($M89*9%,2)+ROUND(((2800-$M89)/$L89)*$N89,2))*'umowa o pracę'!$E$8,2),0)))),0)))))</f>
        <v>0</v>
      </c>
      <c r="S89" s="32">
        <f>IF('umowa o pracę'!$E$7=2020,IF(IF($K89=1,IF($M89=0,ROUND(IF($L89&gt;2600,ROUND($N89/$L89*2600,2),$N89)*'umowa o pracę'!$E$8,2),IF($L89+$M89&lt;2600,ROUND(ROUND($N89+ROUND($M89*9%,2),2)*'umowa o pracę'!$E$8,2),IF(AND($L89+$M89&gt;=2600,$L89&lt;2600),ROUND((ROUND($N89+ROUND((2600-$L89)*9%,2),2))*'umowa o pracę'!$E$8,2),IF(AND($L89+$M89&gt;=2600,$L89&gt;=2600),ROUND(ROUND($N89/$L89*2600,2)*'umowa o pracę'!$E$8,2),0)))),0)&gt;$H89,$H89,IF($K89=1,IF($M89=0,ROUND(IF($L89&gt;2600,ROUND($N89/$L89*2600,2),$N89)*'umowa o pracę'!$E$8,2),IF($L89+$M89&lt;2600,ROUND(ROUND($N89+ROUND($M89*9%,2),2)*'umowa o pracę'!$E$8,2),IF(AND($L89+$M89&gt;=2600,$L89&lt;2600),ROUND((ROUND($N89+ROUND((2600-$L89)*9%,2),2))*'umowa o pracę'!$E$8,2),IF(AND($L89+$M89&gt;=2600,$L89&gt;=2600),ROUND(ROUND($N89/$L89*2600,2)*'umowa o pracę'!$E$8,2),0)))),0)),IF('umowa o pracę'!$E$7=2021,IF(IF($K89=1,IF($M89=0,ROUND(IF($L89&gt;2800,ROUND($N89/$L89*2800,2),$N89)*'umowa o pracę'!$E$8,2),IF($L89+$M89&lt;2800,ROUND(ROUND($N89+ROUND($M89*9%,2),2)*'umowa o pracę'!$E$8,2),IF(AND($L89+$M89&gt;=2800,$L89&lt;2800),ROUND((ROUND($N89+ROUND((2800-$L89)*9%,2),2))*'umowa o pracę'!$E$8,2),IF(AND($L89+$M89&gt;=2800,$L89&gt;=2800),ROUND(ROUND($N89/$L89*2800,2)*'umowa o pracę'!$E$8,2),0)))),0)&gt;$H89,$H89,IF($K89=1,IF($M89=0,ROUND(IF($L89&gt;2800,ROUND($N89/$L89*2800,2),$N89)*'umowa o pracę'!$E$8,2),IF($L89+$M89&lt;2800,ROUND(ROUND($N89+ROUND($M89*9%,2),2)*'umowa o pracę'!$E$8,2),IF(AND($L89+$M89&gt;=2800,$L89&lt;2800),ROUND((ROUND($N89+ROUND((2800-$L89)*9%,2),2))*'umowa o pracę'!$E$8,2),IF(AND($L89+$M89&gt;=2800,$L89&gt;=2800),ROUND(ROUND($N89/$L89*2800,2)*'umowa o pracę'!$E$8,2),0)))),0)),0))</f>
        <v>0</v>
      </c>
      <c r="T89" s="32">
        <f>IF('umowa o pracę'!$E$7=2020,IF(IF($K89=1,IF($M89=0,ROUND(IF($L89&gt;2600,ROUND($O89/$L89*2600,2),$O89)*'umowa o pracę'!$E$8,2),ROUND(IF($L89&gt;2600,ROUND($O89/$L89*2600,2),$O89)*'umowa o pracę'!$E$8,2)),0)&gt;$I89,$I89,IF($K89=1,IF($M89=0,ROUND(IF($L89&gt;2600,ROUND($O89/$L89*2600,2),$O89)*'umowa o pracę'!$E$8,2),ROUND(IF($L89&gt;2600,ROUND($O89/$L89*2600,2),$O89)*'umowa o pracę'!$E$8,2)),0)),IF('umowa o pracę'!$E$7=2021,IF(IF($K89=1,IF($M89=0,ROUND(IF($L89&gt;2800,ROUND($O89/$L89*2800,2),$O89)*'umowa o pracę'!$E$8,2),ROUND(IF($L89&gt;2800,ROUND($O89/$L89*2800,2),$O89)*'umowa o pracę'!$E$8,2)),0)&gt;$I89,$I89,IF($K89=1,IF($M89=0,ROUND(IF($L89&gt;2800,ROUND($O89/$L89*2800,2),$O89)*'umowa o pracę'!$E$8,2),ROUND(IF($L89&gt;2800,ROUND($O89/$L89*2800,2),$O89)*'umowa o pracę'!$E$8,2)),0)),0))</f>
        <v>0</v>
      </c>
      <c r="U89" s="51">
        <f>IF('umowa o pracę'!$E$7=2020,$Q89,IF('umowa o pracę'!$E$7=2021,$R89,0))</f>
        <v>0</v>
      </c>
      <c r="V89" s="53">
        <f t="shared" si="14"/>
        <v>1</v>
      </c>
      <c r="W89" s="54">
        <f>IF('umowa o pracę'!$E$6&lt;2,0,$L89)</f>
        <v>0</v>
      </c>
      <c r="X89" s="54">
        <f>IF('umowa o pracę'!$E$6&lt;2,0,$M89)</f>
        <v>0</v>
      </c>
      <c r="Y89" s="55">
        <f>IF('umowa o pracę'!$E$6&lt;2,0,$N89)</f>
        <v>0</v>
      </c>
      <c r="Z89" s="55">
        <f>IF('umowa o pracę'!$E$6&lt;2,0,$O89)</f>
        <v>0</v>
      </c>
      <c r="AA89" s="32">
        <f>IF('umowa o pracę'!$E$7=2020,ROUND(IF($W89&gt;=2600,2600*'umowa o pracę'!$E$8,$W89*'umowa o pracę'!$E$8),2),IF('umowa o pracę'!$E$7=2021,ROUND(IF($W89&gt;=2800,2800*'umowa o pracę'!$E$8,$W89*'umowa o pracę'!$E$8),2),0))</f>
        <v>0</v>
      </c>
      <c r="AB89" s="32">
        <f>IF(IF(IF(AND($V89=1,$I89&gt;0),ROUND(IF($W89+$X89&gt;=2600,2600*'umowa o pracę'!$E$8,($W89+$X89)*'umowa o pracę'!$E$8),2)+IF($X89=0,ROUND(IF($W89&gt;2600,ROUND($Z89/$W89*2600,2),$Z89)*'umowa o pracę'!$E$8,2),ROUND(IF($W89&gt;2600,ROUND($Z89/$W89*2600,2),$Z89)*'umowa o pracę'!$E$8,2)),ROUND(IF($W89+$X89&gt;=2600,2600*'umowa o pracę'!$E$8,($W89+$X89)*'umowa o pracę'!$E$8),2)-IF($X89=0,ROUND(ROUND(IF($W89&gt;2600,ROUND($Y89/$W89*2600,2),$Y89),2)*'umowa o pracę'!$E$8,2),IF($X89&gt;0,IF($W89+$X89&lt;2600,ROUND(ROUND($Y89+ROUND($X89*9%,2),2)*'umowa o pracę'!$E$8,2),IF(AND($W89+$X89&gt;=2600,$X89&lt;2600,$W89&lt;2600),ROUND((ROUND(((2600-$X89)/$W89)*$Y89,2)+ROUND($X89*9%,2))*'umowa o pracę'!$E$8,2),IF(AND($W89+$X89&gt;=2600,$X89&gt;=2600),ROUND((ROUND(2600*9%,2))*'umowa o pracę'!$E$8,2),IF(AND($W89+$X89&gt;=2600,$W89&gt;=2600,$X89&lt;2600),ROUND((ROUND($X89*9%,2)+ROUND(((2600-$X89)/$W89)*$Y89,2))*'umowa o pracę'!$E$8,2),0)))),0)))&gt;$J89,$J89,IF(AND($V89=1,$I89&gt;0),ROUND(IF($W89+$X89&gt;=2600,2600*'umowa o pracę'!$E$8,($W89+$X89)*'umowa o pracę'!$E$8),2)+IF($X89=0,ROUND(IF($W89&gt;2600,ROUND($Z89/$W89*2600,2),$Z89)*'umowa o pracę'!$E$8,2),ROUND(IF($W89&gt;2600,ROUND($Z89/$W89*2600,2),$Z89)*'umowa o pracę'!$E$8,2)),ROUND(IF($W89+$X89&gt;=2600,2600*'umowa o pracę'!$E$8,($W89+$X89)*'umowa o pracę'!$E$8),2)-IF($X89=0,ROUND(ROUND(IF($W89&gt;2600,ROUND($Y89/$W89*2600,2),$Y89),2)*'umowa o pracę'!$E$8,2),IF($X89&gt;0,IF($W89+$X89&lt;2600,ROUND(ROUND($Y89+ROUND($X89*9%,2),2)*'umowa o pracę'!$E$8,2),IF(AND($W89+$X89&gt;=2600,$X89&lt;2600,$W89&lt;2600),ROUND((ROUND(((2600-$X89)/$W89)*$Y89,2)+ROUND($X89*9%,2))*'umowa o pracę'!$E$8,2),IF(AND($W89+$X89&gt;=2600,$X89&gt;=2600),ROUND((ROUND(2600*9%,2))*'umowa o pracę'!$E$8,2),IF(AND($W89+$X89&gt;=2600,$W89&gt;=2600,$X89&lt;2600),ROUND((ROUND($X89*9%,2)+ROUND(((2600-$X89)/$W89)*$Y89,2))*'umowa o pracę'!$E$8,2),0)))),0))))&gt;$J89,$J89,IF(IF(AND($V89=1,$I89&gt;0),ROUND(IF($W89+$X89&gt;=2600,2600*'umowa o pracę'!$E$8,($W89+$X89)*'umowa o pracę'!$E$8),2)+IF($X89=0,ROUND(IF($W89&gt;2600,ROUND($Z89/$W89*2600,2),$Z89)*'umowa o pracę'!$E$8,2),ROUND(IF($W89&gt;2600,ROUND($Z89/$W89*2600,2),$Z89)*'umowa o pracę'!$E$8,2)),ROUND(IF($W89+$X89&gt;=2600,2600*'umowa o pracę'!$E$8,($W89+$X89)*'umowa o pracę'!$E$8),2)-IF($X89=0,ROUND(ROUND(IF($W89&gt;2600,ROUND($Y89/$W89*2600,2),$Y89),2)*'umowa o pracę'!$E$8,2),IF($X89&gt;0,IF($W89+$X89&lt;2600,ROUND(ROUND($Y89+ROUND($X89*9%,2),2)*'umowa o pracę'!$E$8,2),IF(AND($W89+$X89&gt;=2600,$X89&lt;2600,$W89&lt;2600),ROUND((ROUND(((2600-$X89)/$W89)*$Y89,2)+ROUND($X89*9%,2))*'umowa o pracę'!$E$8,2),IF(AND($W89+$X89&gt;=2600,$X89&gt;=2600),ROUND((ROUND(2600*9%,2))*'umowa o pracę'!$E$8,2),IF(AND($W89+$X89&gt;=2600,$W89&gt;=2600,$X89&lt;2600),ROUND((ROUND($X89*9%,2)+ROUND(((2600-$X89)/$W89)*$Y89,2))*'umowa o pracę'!$E$8,2),0)))),0)))&gt;$J89,$J89,IF(AND($V89=1,$I89&gt;0),ROUND(IF($W89+$X89&gt;=2600,2600*'umowa o pracę'!$E$8,($W89+$X89)*'umowa o pracę'!$E$8),2)+IF($X89=0,ROUND(IF($W89&gt;2600,ROUND($Z89/$W89*2600,2),$Z89)*'umowa o pracę'!$E$8,2),ROUND(IF($W89&gt;2600,ROUND($Z89/$W89*2600,2),$Z89)*'umowa o pracę'!$E$8,2)),ROUND(IF($W89+$X89&gt;=2600,2600*'umowa o pracę'!$E$8,($W89+$X89)*'umowa o pracę'!$E$8),2)-IF(AND($X89=0,I89&gt;0),ROUND(ROUND(IF($W89&gt;2600,ROUND($Y89/$W89*2600,2),$Y89),2)*'umowa o pracę'!$E$8,2),IF($X89&gt;0,IF($W89+$X89&lt;2600,ROUND(ROUND($Y89+ROUND($X89*9%,2),2)*'umowa o pracę'!$E$8,2),IF(AND($W89+$X89&gt;=2600,$X89&lt;2600,$W89&lt;2600),ROUND((ROUND(((2600-$X89)/$W89)*$Y89,2)+ROUND($X89*9%,2))*'umowa o pracę'!$E$8,2),IF(AND($W89+$X89&gt;=2600,$X89&gt;=2600),ROUND((ROUND(2600*9%,2))*'umowa o pracę'!$E$8,2),IF(AND($W89+$X89&gt;=2600,$W89&gt;=2600,$X89&lt;2600),ROUND((ROUND($X89*9%,2)+ROUND(((2600-$X89)/$W89)*$Y89,2))*'umowa o pracę'!$E$8,2),0)))),0)))))</f>
        <v>0</v>
      </c>
      <c r="AC89" s="32">
        <f>IF(IF(IF(AND($V89=1,$I89&gt;0),ROUND(IF($W89+$X89&gt;=2800,2800*'umowa o pracę'!$E$8,($W89+$X89)*'umowa o pracę'!$E$8),2)+IF($X89=0,ROUND(IF($W89&gt;2800,ROUND($Z89/$W89*2800,2),$Z89)*'umowa o pracę'!$E$8,2),ROUND(IF($W89&gt;2800,ROUND($Z89/$W89*2800,2),$Z89)*'umowa o pracę'!$E$8,2)),ROUND(IF($W89+$X89&gt;=2800,2800*'umowa o pracę'!$E$8,($W89+$X89)*'umowa o pracę'!$E$8),2)-IF($X89=0,ROUND(ROUND(IF($W89&gt;2800,ROUND($Y89/$W89*2800,2),$Y89),2)*'umowa o pracę'!$E$8,2),IF($X89&gt;0,IF($W89+$X89&lt;2800,ROUND(ROUND($Y89+ROUND($X89*9%,2),2)*'umowa o pracę'!$E$8,2),IF(AND($W89+$X89&gt;=2800,$X89&lt;2800,$W89&lt;2800),ROUND((ROUND(((2800-$X89)/$W89)*$Y89,2)+ROUND($X89*9%,2))*'umowa o pracę'!$E$8,2),IF(AND($W89+$X89&gt;=2800,$X89&gt;=2800),ROUND((ROUND(2800*9%,2))*'umowa o pracę'!$E$8,2),IF(AND($W89+$X89&gt;=2800,$W89&gt;=2800,$X89&lt;2800),ROUND((ROUND($X89*9%,2)+ROUND(((2800-$X89)/$W89)*$Y89,2))*'umowa o pracę'!$E$8,2),0)))),0)))&gt;$J89,$J89,IF(AND($V89=1,$I89&gt;0),ROUND(IF($W89+$X89&gt;=2800,2800*'umowa o pracę'!$E$8,($W89+$X89)*'umowa o pracę'!$E$8),2)+IF($X89=0,ROUND(IF($W89&gt;2800,ROUND($Z89/$W89*2800,2),$Z89)*'umowa o pracę'!$E$8,2),ROUND(IF($W89&gt;2800,ROUND($Z89/$W89*2800,2),$Z89)*'umowa o pracę'!$E$8,2)),ROUND(IF($W89+$X89&gt;=2800,2800*'umowa o pracę'!$E$8,($W89+$X89)*'umowa o pracę'!$E$8),2)-IF($X89=0,ROUND(ROUND(IF($W89&gt;2800,ROUND($Y89/$W89*2800,2),$Y89),2)*'umowa o pracę'!$E$8,2),IF($X89&gt;0,IF($W89+$X89&lt;2800,ROUND(ROUND($Y89+ROUND($X89*9%,2),2)*'umowa o pracę'!$E$8,2),IF(AND($W89+$X89&gt;=2800,$X89&lt;2800,$W89&lt;2800),ROUND((ROUND(((2800-$X89)/$W89)*$Y89,2)+ROUND($X89*9%,2))*'umowa o pracę'!$E$8,2),IF(AND($W89+$X89&gt;=2800,$X89&gt;=2800),ROUND((ROUND(2800*9%,2))*'umowa o pracę'!$E$8,2),IF(AND($W89+$X89&gt;=2800,$W89&gt;=2800,$X89&lt;2800),ROUND((ROUND($X89*9%,2)+ROUND(((2800-$X89)/$W89)*$Y89,2))*'umowa o pracę'!$E$8,2),0)))),0))))&gt;$J89,$J89,IF(IF(AND($V89=1,$I89&gt;0),ROUND(IF($W89+$X89&gt;=2800,2800*'umowa o pracę'!$E$8,($W89+$X89)*'umowa o pracę'!$E$8),2)+IF($X89=0,ROUND(IF($W89&gt;2800,ROUND($Z89/$W89*2800,2),$Z89)*'umowa o pracę'!$E$8,2),ROUND(IF($W89&gt;2800,ROUND($Z89/$W89*2800,2),$Z89)*'umowa o pracę'!$E$8,2)),ROUND(IF($W89+$X89&gt;=2800,2800*'umowa o pracę'!$E$8,($W89+$X89)*'umowa o pracę'!$E$8),2)-IF($X89=0,ROUND(ROUND(IF($W89&gt;2800,ROUND($Y89/$W89*2800,2),$Y89),2)*'umowa o pracę'!$E$8,2),IF($X89&gt;0,IF($W89+$X89&lt;2800,ROUND(ROUND($Y89+ROUND($X89*9%,2),2)*'umowa o pracę'!$E$8,2),IF(AND($W89+$X89&gt;=2800,$X89&lt;2800,$W89&lt;2800),ROUND((ROUND(((2800-$X89)/$W89)*$Y89,2)+ROUND($X89*9%,2))*'umowa o pracę'!$E$8,2),IF(AND($W89+$X89&gt;=2800,$X89&gt;=2800),ROUND((ROUND(2800*9%,2))*'umowa o pracę'!$E$8,2),IF(AND($W89+$X89&gt;=2800,$W89&gt;=2800,$X89&lt;2800),ROUND((ROUND($X89*9%,2)+ROUND(((2800-$X89)/$W89)*$Y89,2))*'umowa o pracę'!$E$8,2),0)))),0)))&gt;$J89,$J89,IF(AND($V89=1,$I89&gt;0),ROUND(IF($W89+$X89&gt;=2800,2800*'umowa o pracę'!$E$8,($W89+$X89)*'umowa o pracę'!$E$8),2)+IF($X89=0,ROUND(IF($W89&gt;2800,ROUND($Z89/$W89*2800,2),$Z89)*'umowa o pracę'!$E$8,2),ROUND(IF($W89&gt;2800,ROUND($Z89/$W89*2800,2),$Z89)*'umowa o pracę'!$E$8,2)),ROUND(IF($W89+$X89&gt;=2800,2800*'umowa o pracę'!$E$8,($W89+$X89)*'umowa o pracę'!$E$8),2)-IF(AND($X89=0,I89&gt;0),ROUND(ROUND(IF($W89&gt;2800,ROUND($Y89/$W89*2800,2),$Y89),2)*'umowa o pracę'!$E$8,2),IF($X89&gt;0,IF($W89+$X89&lt;2800,ROUND(ROUND($Y89+ROUND($X89*9%,2),2)*'umowa o pracę'!$E$8,2),IF(AND($W89+$X89&gt;=2800,$X89&lt;2800,$W89&lt;2800),ROUND((ROUND(((2800-$X89)/$W89)*$Y89,2)+ROUND($X89*9%,2))*'umowa o pracę'!$E$8,2),IF(AND($W89+$X89&gt;=2800,$X89&gt;=2800),ROUND((ROUND(2800*9%,2))*'umowa o pracę'!$E$8,2),IF(AND($W89+$X89&gt;=2800,$W89&gt;=2800,$X89&lt;2800),ROUND((ROUND($X89*9%,2)+ROUND(((2800-$X89)/$W89)*$Y89,2))*'umowa o pracę'!$E$8,2),0)))),0)))))</f>
        <v>0</v>
      </c>
      <c r="AD89" s="32">
        <f>IF('umowa o pracę'!$E$7=2020,IF(IF($V89=1,IF($X89=0,ROUND(IF($W89&gt;2600,ROUND($Y89/$W89*2600,2),$Y89)*'umowa o pracę'!$E$8,2),IF($W89+$X89&lt;2600,ROUND(ROUND($Y89+ROUND($X89*9%,2),2)*'umowa o pracę'!$E$8,2),IF(AND($W89+$X89&gt;=2600,$W89&lt;2600),ROUND((ROUND($Y89+ROUND((2600-$W89)*9%,2),2))*'umowa o pracę'!$E$8,2),IF(AND($W89+$X89&gt;=2600,$W89&gt;=2600),ROUND(ROUND($Y89/$W89*2600,2)*'umowa o pracę'!$E$8,2),0)))),0)&gt;$H89,$H89,IF($V89=1,IF($X89=0,ROUND(IF($W89&gt;2600,ROUND($Y89/$W89*2600,2),$Y89)*'umowa o pracę'!$E$8,2),IF($W89+$X89&lt;2600,ROUND(ROUND($Y89+ROUND($X89*9%,2),2)*'umowa o pracę'!$E$8,2),IF(AND($W89+$X89&gt;=2600,$W89&lt;2600),ROUND((ROUND($Y89+ROUND((2600-$W89)*9%,2),2))*'umowa o pracę'!$E$8,2),IF(AND($W89+$X89&gt;=2600,$W89&gt;=2600),ROUND(ROUND($Y89/$W89*2600,2)*'umowa o pracę'!$E$8,2),0)))),0)),IF('umowa o pracę'!$E$7=2021,IF(IF($V89=1,IF($X89=0,ROUND(IF($W89&gt;2800,ROUND($Y89/$W89*2800,2),$Y89)*'umowa o pracę'!$E$8,2),IF($W89+$X89&lt;2800,ROUND(ROUND($Y89+ROUND($X89*9%,2),2)*'umowa o pracę'!$E$8,2),IF(AND($W89+$X89&gt;=2800,$W89&lt;2800),ROUND((ROUND($Y89+ROUND((2800-$W89)*9%,2),2))*'umowa o pracę'!$E$8,2),IF(AND($W89+$X89&gt;=2800,$W89&gt;=2800),ROUND(ROUND($Y89/$W89*2800,2)*'umowa o pracę'!$E$8,2),0)))),0)&gt;$H89,$H89,IF($V89=1,IF($X89=0,ROUND(IF($W89&gt;2800,ROUND($Y89/$W89*2800,2),$Y89)*'umowa o pracę'!$E$8,2),IF($W89+$X89&lt;2800,ROUND(ROUND($Y89+ROUND($X89*9%,2),2)*'umowa o pracę'!$E$8,2),IF(AND($W89+$X89&gt;=2800,$W89&lt;2800),ROUND((ROUND($Y89+ROUND((2800-$W89)*9%,2),2))*'umowa o pracę'!$E$8,2),IF(AND($W89+$X89&gt;=2800,$W89&gt;=2800),ROUND(ROUND($Y89/$W89*2800,2)*'umowa o pracę'!$E$8,2),0)))),0)),0))</f>
        <v>0</v>
      </c>
      <c r="AE89" s="32">
        <f>IF('umowa o pracę'!$E$7=2020,IF(IF($V89=1,IF($X89=0,ROUND(IF($W89&gt;2600,ROUND($Z89/$W89*2600,2),$Z89)*'umowa o pracę'!$E$8,2),ROUND(IF($W89&gt;2600,ROUND($Z89/$W89*2600,2),$Z89)*'umowa o pracę'!$E$8,2)),0)&gt;$I89,$I89,IF($V89=1,IF($X89=0,ROUND(IF($W89&gt;2600,ROUND($Z89/$W89*2600,2),$Z89)*'umowa o pracę'!$E$8,2),ROUND(IF($W89&gt;2600,ROUND($Z89/$W89*2600,2),$Z89)*'umowa o pracę'!$E$8,2)),0)),IF('umowa o pracę'!$E$7=2021,IF(IF($V89=1,IF($X89=0,ROUND(IF($W89&gt;2800,ROUND($Z89/$W89*2800,2),$Z89)*'umowa o pracę'!$E$8,2),ROUND(IF($W89&gt;2800,ROUND($Z89/$W89*2800,2),$Z89)*'umowa o pracę'!$E$8,2)),0)&gt;$I89,$I89,IF($V89=1,IF($X89=0,ROUND(IF($W89&gt;2800,ROUND($Z89/$W89*2800,2),$Z89)*'umowa o pracę'!$E$8,2),ROUND(IF($W89&gt;2800,ROUND($Z89/$W89*2800,2),$Z89)*'umowa o pracę'!$E$8,2)),0)),0))</f>
        <v>0</v>
      </c>
      <c r="AF89" s="56">
        <f>IF('umowa o pracę'!$E$7=2020,$AB89,IF('umowa o pracę'!$E$7=2021,$AC89,0))</f>
        <v>0</v>
      </c>
      <c r="AG89" s="53">
        <f t="shared" si="15"/>
        <v>1</v>
      </c>
      <c r="AH89" s="39">
        <f>IF('umowa o pracę'!$E$6&lt;3,0,$L89)</f>
        <v>0</v>
      </c>
      <c r="AI89" s="39">
        <f>IF('umowa o pracę'!$E$6&lt;3,0,$M89)</f>
        <v>0</v>
      </c>
      <c r="AJ89" s="55">
        <f>IF('umowa o pracę'!$E$6&lt;3,0,$N89)</f>
        <v>0</v>
      </c>
      <c r="AK89" s="55">
        <f>IF('umowa o pracę'!$E$6&lt;3,0,$O89)</f>
        <v>0</v>
      </c>
      <c r="AL89" s="32">
        <f>IF('umowa o pracę'!$E$7=2020,ROUND(IF($AH89&gt;=2600,2600*'umowa o pracę'!$E$8,$AH89*'umowa o pracę'!$E$8),2),IF('umowa o pracę'!$E$7=2021,ROUND(IF($AH89&gt;=2800,2800*'umowa o pracę'!$E$8,$AH89*'umowa o pracę'!$E$8),2),0))</f>
        <v>0</v>
      </c>
      <c r="AM89" s="32">
        <f>IF(IF(IF(AND($AG89=1,$I89&gt;0),ROUND(IF($AH89+$AI89&gt;=2600,2600*'umowa o pracę'!$E$8,($AH89+$AI89)*'umowa o pracę'!$E$8),2)+IF($AI89=0,ROUND(IF($AH89&gt;2600,ROUND($AK89/$AH89*2600,2),$AK89)*'umowa o pracę'!$E$8,2),ROUND(IF($AH89&gt;2600,ROUND($AK89/$AH89*2600,2),$AK89)*'umowa o pracę'!$E$8,2)),ROUND(IF($AH89+$AI89&gt;=2600,2600*'umowa o pracę'!$E$8,($AH89+$AI89)*'umowa o pracę'!$E$8),2)-IF($AI89=0,ROUND(ROUND(IF($AH89&gt;2600,ROUND($AJ89/$AH89*2600,2),$AJ89),2)*'umowa o pracę'!$E$8,2),IF($AI89&gt;0,IF($AH89+$AI89&lt;2600,ROUND(ROUND($AJ89+ROUND($AI89*9%,2),2)*'umowa o pracę'!$E$8,2),IF(AND($AH89+$AI89&gt;=2600,$AI89&lt;2600,$AH89&lt;2600),ROUND((ROUND(((2600-$AI89)/$AH89)*$AJ89,2)+ROUND($AI89*9%,2))*'umowa o pracę'!$E$8,2),IF(AND($AH89+$AI89&gt;=2600,$AI89&gt;=2600),ROUND((ROUND(2600*9%,2))*'umowa o pracę'!$E$8,2),IF(AND($AH89+$AI89&gt;=2600,$AH89&gt;=2600,$AI89&lt;2600),ROUND((ROUND($AI89*9%,2)+ROUND(((2600-$AI89)/$AH89)*$AJ89,2))*'umowa o pracę'!$E$8,2),0)))),0)))&gt;$J89,$J89,IF(AND($AG89=1,$I89&gt;0),ROUND(IF($AH89+$AI89&gt;=2600,2600*'umowa o pracę'!$E$8,($AH89+$AI89)*'umowa o pracę'!$E$8),2)+IF($AI89=0,ROUND(IF($AH89&gt;2600,ROUND($AK89/$AH89*2600,2),$AK89)*'umowa o pracę'!$E$8,2),ROUND(IF($AH89&gt;2600,ROUND($AK89/$AH89*2600,2),$AK89)*'umowa o pracę'!$E$8,2)),ROUND(IF($AH89+$AI89&gt;=2600,2600*'umowa o pracę'!$E$8,($AH89+$AI89)*'umowa o pracę'!$E$8),2)-IF($AI89=0,ROUND(ROUND(IF($AH89&gt;2600,ROUND($AJ89/$AH89*2600,2),$AJ89),2)*'umowa o pracę'!$E$8,2),IF($AI89&gt;0,IF($AH89+$AI89&lt;2600,ROUND(ROUND($AJ89+ROUND($AI89*9%,2),2)*'umowa o pracę'!$E$8,2),IF(AND($AH89+$AI89&gt;=2600,$AI89&lt;2600,$AH89&lt;2600),ROUND((ROUND(((2600-$AI89)/$AH89)*$AJ89,2)+ROUND($AI89*9%,2))*'umowa o pracę'!$E$8,2),IF(AND($AH89+$AI89&gt;=2600,$AI89&gt;=2600),ROUND((ROUND(2600*9%,2))*'umowa o pracę'!$E$8,2),IF(AND($AH89+$AI89&gt;=2600,$AH89&gt;=2600,$AI89&lt;2600),ROUND((ROUND($AI89*9%,2)+ROUND(((2600-$AI89)/$AH89)*$AJ89,2))*'umowa o pracę'!$E$8,2),0)))),0))))&gt;$J89,$J89,IF(IF(AND($AG89=1,$I89&gt;0),ROUND(IF($AH89+$AI89&gt;=2600,2600*'umowa o pracę'!$E$8,($AH89+$AI89)*'umowa o pracę'!$E$8),2)+IF($AI89=0,ROUND(IF($AH89&gt;2600,ROUND($AK89/$AH89*2600,2),$AK89)*'umowa o pracę'!$E$8,2),ROUND(IF($AH89&gt;2600,ROUND($AK89/$AH89*2600,2),$AK89)*'umowa o pracę'!$E$8,2)),ROUND(IF($AH89+$AI89&gt;=2600,2600*'umowa o pracę'!$E$8,($AH89+$AI89)*'umowa o pracę'!$E$8),2)-IF($AI89=0,ROUND(ROUND(IF($AH89&gt;2600,ROUND($AJ89/$AH89*2600,2),$AJ89),2)*'umowa o pracę'!$E$8,2),IF($AI89&gt;0,IF($AH89+$AI89&lt;2600,ROUND(ROUND($AJ89+ROUND($AI89*9%,2),2)*'umowa o pracę'!$E$8,2),IF(AND($AH89+$AI89&gt;=2600,$AI89&lt;2600,$AH89&lt;2600),ROUND((ROUND(((2600-$AI89)/$AH89)*$AJ89,2)+ROUND($AI89*9%,2))*'umowa o pracę'!$E$8,2),IF(AND($AH89+$AI89&gt;=2600,$AI89&gt;=2600),ROUND((ROUND(2600*9%,2))*'umowa o pracę'!$E$8,2),IF(AND($AH89+$AI89&gt;=2600,$AH89&gt;=2600,$AI89&lt;2600),ROUND((ROUND($AI89*9%,2)+ROUND(((2600-$AI89)/$AH89)*$AJ89,2))*'umowa o pracę'!$E$8,2),0)))),0)))&gt;$J89,$J89,IF(AND($AG89=1,$I89&gt;0),ROUND(IF($AH89+$AI89&gt;=2600,2600*'umowa o pracę'!$E$8,($AH89+$AI89)*'umowa o pracę'!$E$8),2)+IF($AI89=0,ROUND(IF($AH89&gt;2600,ROUND($AK89/$AH89*2600,2),$AK89)*'umowa o pracę'!$E$8,2),ROUND(IF($AH89&gt;2600,ROUND($AK89/$AH89*2600,2),$AK89)*'umowa o pracę'!$E$8,2)),ROUND(IF($AH89+$AI89&gt;=2600,2600*'umowa o pracę'!$E$8,($AH89+$AI89)*'umowa o pracę'!$E$8),2)-IF(AND($AI89=0,I89&gt;0),ROUND(ROUND(IF($AH89&gt;2600,ROUND($AJ89/$AH89*2600,2),$AJ89),2)*'umowa o pracę'!$E$8,2),IF($AI89&gt;0,IF($AH89+$AI89&lt;2600,ROUND(ROUND($AJ89+ROUND($AI89*9%,2),2)*'umowa o pracę'!$E$8,2),IF(AND($AH89+$AI89&gt;=2600,$AI89&lt;2600,$AH89&lt;2600),ROUND((ROUND(((2600-$AI89)/$AH89)*$AJ89,2)+ROUND($AI89*9%,2))*'umowa o pracę'!$E$8,2),IF(AND($AH89+$AI89&gt;=2600,$AI89&gt;=2600),ROUND((ROUND(2600*9%,2))*'umowa o pracę'!$E$8,2),IF(AND($AH89+$AI89&gt;=2600,$AH89&gt;=2600,$AI89&lt;2600),ROUND((ROUND($AI89*9%,2)+ROUND(((2600-$AI89)/$AH89)*$AJ89,2))*'umowa o pracę'!$E$8,2),0)))),0)))))</f>
        <v>0</v>
      </c>
      <c r="AN89" s="32">
        <f>IF(IF(IF(AND($AG89=1,$I89&gt;0),ROUND(IF($AH89+$AI89&gt;=2800,2800*'umowa o pracę'!$E$8,($AH89+$AI89)*'umowa o pracę'!$E$8),2)+IF($AI89=0,ROUND(IF($AH89&gt;2800,ROUND($AK89/$AH89*2800,2),$AK89)*'umowa o pracę'!$E$8,2),ROUND(IF($AH89&gt;2800,ROUND($AK89/$AH89*2800,2),$AK89)*'umowa o pracę'!$E$8,2)),ROUND(IF($AH89+$AI89&gt;=2800,2800*'umowa o pracę'!$E$8,($AH89+$AI89)*'umowa o pracę'!$E$8),2)-IF($AI89=0,ROUND(ROUND(IF($AH89&gt;2800,ROUND($AJ89/$AH89*2800,2),$AJ89),2)*'umowa o pracę'!$E$8,2),IF($AI89&gt;0,IF($AH89+$AI89&lt;2800,ROUND(ROUND($AJ89+ROUND($AI89*9%,2),2)*'umowa o pracę'!$E$8,2),IF(AND($AH89+$AI89&gt;=2800,$AI89&lt;2800,$AH89&lt;2800),ROUND((ROUND(((2800-$AI89)/$AH89)*$AJ89,2)+ROUND($AI89*9%,2))*'umowa o pracę'!$E$8,2),IF(AND($AH89+$AI89&gt;=2800,$AI89&gt;=2800),ROUND((ROUND(2800*9%,2))*'umowa o pracę'!$E$8,2),IF(AND($AH89+$AI89&gt;=2800,$AH89&gt;=2800,$AI89&lt;2800),ROUND((ROUND($AI89*9%,2)+ROUND(((2800-$AI89)/$AH89)*$AJ89,2))*'umowa o pracę'!$E$8,2),0)))),0)))&gt;$J89,$J89,IF(AND($AG89=1,$I89&gt;0),ROUND(IF($AH89+$AI89&gt;=2800,2800*'umowa o pracę'!$E$8,($AH89+$AI89)*'umowa o pracę'!$E$8),2)+IF($AI89=0,ROUND(IF($AH89&gt;2800,ROUND($AK89/$AH89*2800,2),$AK89)*'umowa o pracę'!$E$8,2),ROUND(IF($AH89&gt;2800,ROUND($AK89/$AH89*2800,2),$AK89)*'umowa o pracę'!$E$8,2)),ROUND(IF($AH89+$AI89&gt;=2800,2800*'umowa o pracę'!$E$8,($AH89+$AI89)*'umowa o pracę'!$E$8),2)-IF($AI89=0,ROUND(ROUND(IF($AH89&gt;2800,ROUND($AJ89/$AH89*2800,2),$AJ89),2)*'umowa o pracę'!$E$8,2),IF($AI89&gt;0,IF($AH89+$AI89&lt;2800,ROUND(ROUND($AJ89+ROUND($AI89*9%,2),2)*'umowa o pracę'!$E$8,2),IF(AND($AH89+$AI89&gt;=2800,$AI89&lt;2800,$AH89&lt;2800),ROUND((ROUND(((2800-$AI89)/$AH89)*$AJ89,2)+ROUND($AI89*9%,2))*'umowa o pracę'!$E$8,2),IF(AND($AH89+$AI89&gt;=2800,$AI89&gt;=2800),ROUND((ROUND(2800*9%,2))*'umowa o pracę'!$E$8,2),IF(AND($AH89+$AI89&gt;=2800,$AH89&gt;=2800,$AI89&lt;2800),ROUND((ROUND($AI89*9%,2)+ROUND(((2800-$AI89)/$AH89)*$AJ89,2))*'umowa o pracę'!$E$8,2),0)))),0))))&gt;$J89,$J89,IF(IF(AND($AG89=1,$I89&gt;0),ROUND(IF($AH89+$AI89&gt;=2800,2800*'umowa o pracę'!$E$8,($AH89+$AI89)*'umowa o pracę'!$E$8),2)+IF($AI89=0,ROUND(IF($AH89&gt;2800,ROUND($AK89/$AH89*2800,2),$AK89)*'umowa o pracę'!$E$8,2),ROUND(IF($AH89&gt;2800,ROUND($AK89/$AH89*2800,2),$AK89)*'umowa o pracę'!$E$8,2)),ROUND(IF($AH89+$AI89&gt;=2800,2800*'umowa o pracę'!$E$8,($AH89+$AI89)*'umowa o pracę'!$E$8),2)-IF($AI89=0,ROUND(ROUND(IF($AH89&gt;2800,ROUND($AJ89/$AH89*2800,2),$AJ89),2)*'umowa o pracę'!$E$8,2),IF($AI89&gt;0,IF($AH89+$AI89&lt;2800,ROUND(ROUND($AJ89+ROUND($AI89*9%,2),2)*'umowa o pracę'!$E$8,2),IF(AND($AH89+$AI89&gt;=2800,$AI89&lt;2800,$AH89&lt;2800),ROUND((ROUND(((2800-$AI89)/$AH89)*$AJ89,2)+ROUND($AI89*9%,2))*'umowa o pracę'!$E$8,2),IF(AND($AH89+$AI89&gt;=2800,$AI89&gt;=2800),ROUND((ROUND(2800*9%,2))*'umowa o pracę'!$E$8,2),IF(AND($AH89+$AI89&gt;=2800,$AH89&gt;=2800,$AI89&lt;2800),ROUND((ROUND($AI89*9%,2)+ROUND(((2800-$AI89)/$AH89)*$AJ89,2))*'umowa o pracę'!$E$8,2),0)))),0)))&gt;$J89,$J89,IF(AND($AG89=1,$I89&gt;0),ROUND(IF($AH89+$AI89&gt;=2800,2800*'umowa o pracę'!$E$8,($AH89+$AI89)*'umowa o pracę'!$E$8),2)+IF($AI89=0,ROUND(IF($AH89&gt;2800,ROUND($AK89/$AH89*2800,2),$AK89)*'umowa o pracę'!$E$8,2),ROUND(IF($AH89&gt;2800,ROUND($AK89/$AH89*2800,2),$AK89)*'umowa o pracę'!$E$8,2)),ROUND(IF($AH89+$AI89&gt;=2800,2800*'umowa o pracę'!$E$8,($AH89+$AI89)*'umowa o pracę'!$E$8),2)-IF(AND($AI89=0,I89&gt;0),ROUND(ROUND(IF($AH89&gt;2800,ROUND($AJ89/$AH89*2800,2),$AJ89),2)*'umowa o pracę'!$E$8,2),IF($AI89&gt;0,IF($AH89+$AI89&lt;2800,ROUND(ROUND($AJ89+ROUND($AI89*9%,2),2)*'umowa o pracę'!$E$8,2),IF(AND($AH89+$AI89&gt;=2800,$AI89&lt;2800,$AH89&lt;2800),ROUND((ROUND(((2800-$AI89)/$AH89)*$AJ89,2)+ROUND($AI89*9%,2))*'umowa o pracę'!$E$8,2),IF(AND($AH89+$AI89&gt;=2800,$AI89&gt;=2800),ROUND((ROUND(2800*9%,2))*'umowa o pracę'!$E$8,2),IF(AND($AH89+$AI89&gt;=2800,$AH89&gt;=2800,$AI89&lt;2800),ROUND((ROUND($AI89*9%,2)+ROUND(((2800-$AI89)/$AH89)*$AJ89,2))*'umowa o pracę'!$E$8,2),0)))),0)))))</f>
        <v>0</v>
      </c>
      <c r="AO89" s="32">
        <f>IF('umowa o pracę'!$E$7=2020,IF(IF($AG89=1,IF($AI89=0,ROUND(IF($AH89&gt;2600,ROUND($AJ89/$AH89*2600,2),$AJ89)*'umowa o pracę'!$E$8,2),IF($AH89+$AI89&lt;2600,ROUND(ROUND($AJ89+ROUND($AI89*9%,2),2)*'umowa o pracę'!$E$8,2),IF(AND($AH89+$AI89&gt;=2600,$AH89&lt;2600),ROUND((ROUND($AJ89+ROUND((2600-$AH89)*9%,2),2))*'umowa o pracę'!$E$8,2),IF(AND($AH89+$AI89&gt;=2600,$AH89&gt;=2600),ROUND(ROUND($AJ89/$AH89*2600,2)*'umowa o pracę'!$E$8,2),0)))),0)&gt;$H89,$H89,IF($AG89=1,IF($AI89=0,ROUND(IF($AH89&gt;2600,ROUND($AJ89/$AH89*2600,2),$AJ89)*'umowa o pracę'!$E$8,2),IF($AH89+$AI89&lt;2600,ROUND(ROUND($AJ89+ROUND($AI89*9%,2),2)*'umowa o pracę'!$E$8,2),IF(AND($AH89+$AI89&gt;=2600,$AH89&lt;2600),ROUND((ROUND($AJ89+ROUND((2600-$AH89)*9%,2),2))*'umowa o pracę'!$E$8,2),IF(AND($AH89+$AI89&gt;=2600,$AH89&gt;=2600),ROUND(ROUND($AJ89/$AH89*2600,2)*'umowa o pracę'!$E$8,2),0)))),0)),IF('umowa o pracę'!$E$7=2021,IF(IF($AG89=1,IF($AI89=0,ROUND(IF($AH89&gt;2800,ROUND($AJ89/$AH89*2800,2),$AJ89)*'umowa o pracę'!$E$8,2),IF($AH89+$AI89&lt;2800,ROUND(ROUND($AJ89+ROUND($AI89*9%,2),2)*'umowa o pracę'!$E$8,2),IF(AND($AH89+$AI89&gt;=2800,$AH89&lt;2800),ROUND((ROUND($AJ89+ROUND((2800-$AH89)*9%,2),2))*'umowa o pracę'!$E$8,2),IF(AND($AH89+$AI89&gt;=2800,$AH89&gt;=2800),ROUND(ROUND($AJ89/$AH89*2800,2)*'umowa o pracę'!$E$8,2),0)))),0)&gt;$H89,$H89,IF($AG89=1,IF($AI89=0,ROUND(IF($AH89&gt;2800,ROUND($AJ89/$AH89*2800,2),$AJ89)*'umowa o pracę'!$E$8,2),IF($AH89+$AI89&lt;2800,ROUND(ROUND($AJ89+ROUND($AI89*9%,2),2)*'umowa o pracę'!$E$8,2),IF(AND($AH89+$AI89&gt;=2800,$AH89&lt;2800),ROUND((ROUND($AJ89+ROUND((2800-$AH89)*9%,2),2))*'umowa o pracę'!$E$8,2),IF(AND($AH89+$AI89&gt;=2800,$AH89&gt;=2800),ROUND(ROUND($AJ89/$AH89*2800,2)*'umowa o pracę'!$E$8,2),0)))),0)),0))</f>
        <v>0</v>
      </c>
      <c r="AP89" s="32">
        <f>IF('umowa o pracę'!$E$7=2020,IF(IF($AG89=1,IF($AI89=0,ROUND(IF($AH89&gt;2600,ROUND($AK89/$AH89*2600,2),$AK89)*'umowa o pracę'!$E$8,2),ROUND(IF($AH89&gt;2600,ROUND($AK89/$AH89*2600,2),$AK89)*'umowa o pracę'!$E$8,2)),0)&gt;$I89,$I89,IF($AG89=1,IF($AI89=0,ROUND(IF($AH89&gt;2600,ROUND($AK89/$AH89*2600,2),$AK89)*'umowa o pracę'!$E$8,2),ROUND(IF($AH89&gt;2600,ROUND($AK89/$AH89*2600,2),$AK89)*'umowa o pracę'!$E$8,2)),0)),IF('umowa o pracę'!$E$7=2021,IF(IF($AG89=1,IF($AI89=0,ROUND(IF($AH89&gt;2800,ROUND($AK89/$AH89*2800,2),$AK89)*'umowa o pracę'!$E$8,2),ROUND(IF($AH89&gt;2800,ROUND($AK89/$AH89*2800,2),$AK89)*'umowa o pracę'!$E$8,2)),0)&gt;$I89,$I89,IF($AG89=1,IF($AI89=0,ROUND(IF($AH89&gt;2800,ROUND($AK89/$AH89*2800,2),$AK89)*'umowa o pracę'!$E$8,2),ROUND(IF($AH89&gt;2800,ROUND($AK89/$AH89*2800,2),$AK89)*'umowa o pracę'!$E$8,2)),0)),0))</f>
        <v>0</v>
      </c>
      <c r="AQ89" s="56">
        <f>IF('umowa o pracę'!$E$7=2020,$AM89,IF('umowa o pracę'!$E$7=2021,$AN89,0))</f>
        <v>0</v>
      </c>
      <c r="AR89" s="33">
        <f>IF('umowa o pracę'!$E$7=0,0,U89+AF89+AQ89)</f>
        <v>0</v>
      </c>
      <c r="AS89" s="19"/>
      <c r="AT89" s="19"/>
      <c r="AU89" s="19"/>
      <c r="AV89" s="6"/>
      <c r="AW89" s="6"/>
      <c r="AX89" s="6">
        <f t="shared" si="13"/>
        <v>10</v>
      </c>
      <c r="AY89" s="6"/>
      <c r="AZ89" s="234">
        <f t="shared" si="16"/>
        <v>0</v>
      </c>
      <c r="BA89" s="234">
        <f t="shared" si="17"/>
        <v>0</v>
      </c>
      <c r="BB89" s="234">
        <f t="shared" si="18"/>
        <v>0</v>
      </c>
      <c r="BC89" s="234">
        <f t="shared" si="19"/>
        <v>0</v>
      </c>
      <c r="BD89" s="234">
        <f t="shared" si="20"/>
        <v>0</v>
      </c>
      <c r="BE89" s="234">
        <f t="shared" si="21"/>
        <v>0</v>
      </c>
      <c r="BF89" s="234">
        <f t="shared" si="22"/>
        <v>0</v>
      </c>
      <c r="BG89" s="234">
        <f t="shared" si="23"/>
        <v>0</v>
      </c>
      <c r="BH89" s="234">
        <f t="shared" si="24"/>
        <v>0</v>
      </c>
      <c r="BI89" s="238">
        <f t="shared" si="25"/>
        <v>0</v>
      </c>
      <c r="BJ89" s="236"/>
      <c r="BK89" s="236"/>
      <c r="BL89" s="237"/>
    </row>
    <row r="90" spans="1:64" ht="15.75" customHeight="1" x14ac:dyDescent="0.25">
      <c r="A90" s="129">
        <v>79</v>
      </c>
      <c r="B90" s="57"/>
      <c r="C90" s="57"/>
      <c r="D90" s="36"/>
      <c r="E90" s="36"/>
      <c r="F90" s="242"/>
      <c r="G90" s="37">
        <v>1</v>
      </c>
      <c r="H90" s="58">
        <v>0</v>
      </c>
      <c r="I90" s="59">
        <v>0</v>
      </c>
      <c r="J90" s="60">
        <v>0</v>
      </c>
      <c r="K90" s="52">
        <v>1</v>
      </c>
      <c r="L90" s="39">
        <v>0</v>
      </c>
      <c r="M90" s="39">
        <v>0</v>
      </c>
      <c r="N90" s="39">
        <v>0</v>
      </c>
      <c r="O90" s="39">
        <v>0</v>
      </c>
      <c r="P90" s="35">
        <f>IF('umowa o pracę'!$E$7=2020,ROUND(IF($L90&gt;=2600,2600*'umowa o pracę'!$E$8,$L90*'umowa o pracę'!$E$8),2),IF('umowa o pracę'!$E$7=2021,ROUND(IF($L90&gt;=2800,2800*'umowa o pracę'!$E$8,$L90*'umowa o pracę'!$E$8),2),0))</f>
        <v>0</v>
      </c>
      <c r="Q90" s="252">
        <f>IF(IF(IF(AND($K90=1,$I90&gt;0),ROUND(IF($L90+$M90&gt;=2600,2600*'umowa o pracę'!$E$8,($L90+$M90)*'umowa o pracę'!$E$8),2)+IF($M90=0,ROUND(IF($L90&gt;2600,ROUND($O90/$L90*2600,2),$O90)*'umowa o pracę'!$E$8,2),ROUND(IF($L90&gt;2600,ROUND($O90/$L90*2600,2),$O90)*'umowa o pracę'!$E$8,2)),ROUND(IF($L90+$M90&gt;=2600,2600*'umowa o pracę'!$E$8,($L90+$M90)*'umowa o pracę'!$E$8),2)-IF($M90=0,ROUND(ROUND(IF($L90&gt;2600,ROUND($N90/$L90*2600,2),$N90),2)*'umowa o pracę'!$E$8,2),IF($M90&gt;0,IF($L90+$M90&lt;2600,ROUND(ROUND($N90+ROUND($M90*9%,2),2)*'umowa o pracę'!$E$8,2),IF(AND($L90+$M90&gt;=2600,$M90&lt;2600,$L90&lt;2600),ROUND((ROUND(((2600-$M90)/$L90)*$N90,2)+ROUND($M90*9%,2))*'umowa o pracę'!$E$8,2),IF(AND($L90+$M90&gt;=2600,$M90&gt;=2600),ROUND((ROUND(2600*9%,2))*'umowa o pracę'!$E$8,2),IF(AND($L90+$M90&gt;=2600,$L90&gt;=2600,$M90&lt;2600),ROUND((ROUND($M90*9%,2)+ROUND(((2600-$M90)/$L90)*$N90,2))*'umowa o pracę'!$E$8,2),0)))),0)))&gt;$J90,$J90,IF(AND($K90=1,$I90&gt;0),ROUND(IF($L90+$M90&gt;=2600,2600*'umowa o pracę'!$E$8,($L90+$M90)*'umowa o pracę'!$E$8),2)+IF($M90=0,ROUND(IF($L90&gt;2600,ROUND($O90/$L90*2600,2),$O90)*'umowa o pracę'!$E$8,2),ROUND(IF($L90&gt;2600,ROUND($O90/$L90*2600,2),$O90)*'umowa o pracę'!$E$8,2)),ROUND(IF($L90+$M90&gt;=2600,2600*'umowa o pracę'!$E$8,($L90+$M90)*'umowa o pracę'!$E$8),2)-IF($M90=0,ROUND(ROUND(IF($L90&gt;2600,ROUND($N90/$L90*2600,2),$N90),2)*'umowa o pracę'!$E$8,2),IF($M90&gt;0,IF($L90+$M90&lt;2600,ROUND(ROUND($N90+ROUND($M90*9%,2),2)*'umowa o pracę'!$E$8,2),IF(AND($L90+$M90&gt;=2600,$M90&lt;2600,$L90&lt;2600),ROUND((ROUND(((2600-$M90)/$L90)*$N90,2)+ROUND($M90*9%,2))*'umowa o pracę'!$E$8,2),IF(AND($L90+$M90&gt;=2600,$M90&gt;=2600),ROUND((ROUND(2600*9%,2))*'umowa o pracę'!$E$8,2),IF(AND($L90+$M90&gt;=2600,$L90&gt;=2600,$M90&lt;2600),ROUND((ROUND($M90*9%,2)+ROUND(((2600-$M90)/$L90)*$N90,2))*'umowa o pracę'!$E$8,2),0)))),0))))&gt;$J90,$J90,IF(IF(AND($K90=1,$I90&gt;0),ROUND(IF($L90+$M90&gt;=2600,2600*'umowa o pracę'!$E$8,($L90+$M90)*'umowa o pracę'!$E$8),2)+IF($M90=0,ROUND(IF($L90&gt;2600,ROUND($O90/$L90*2600,2),$O90)*'umowa o pracę'!$E$8,2),ROUND(IF($L90&gt;2600,ROUND($O90/$L90*2600,2),$O90)*'umowa o pracę'!$E$8,2)),ROUND(IF($L90+$M90&gt;=2600,2600*'umowa o pracę'!$E$8,($L90+$M90)*'umowa o pracę'!$E$8),2)-IF($M90=0,ROUND(ROUND(IF($L90&gt;2600,ROUND($N90/$L90*2600,2),$N90),2)*'umowa o pracę'!$E$8,2),IF($M90&gt;0,IF($L90+$M90&lt;2600,ROUND(ROUND($N90+ROUND($M90*9%,2),2)*'umowa o pracę'!$E$8,2),IF(AND($L90+$M90&gt;=2600,$M90&lt;2600,$L90&lt;2600),ROUND((ROUND(((2600-$M90)/$L90)*$N90,2)+ROUND($M90*9%,2))*'umowa o pracę'!$E$8,2),IF(AND($L90+$M90&gt;=2600,$M90&gt;=2600),ROUND((ROUND(2600*9%,2))*'umowa o pracę'!$E$8,2),IF(AND($L90+$M90&gt;=2600,$L90&gt;=2600,$M90&lt;2600),ROUND((ROUND($M90*9%,2)+ROUND(((2600-$M90)/$L90)*$N90,2))*'umowa o pracę'!$E$8,2),0)))),0)))&gt;$J90,$J90,IF(AND($K90=1,$I90&gt;0),ROUND(IF($L90+$M90&gt;=2600,2600*'umowa o pracę'!$E$8,($L90+$M90)*'umowa o pracę'!$E$8),2)+IF($M90=0,ROUND(IF($L90&gt;2600,ROUND($O90/$L90*2600,2),$O90)*'umowa o pracę'!$E$8,2),ROUND(IF($L90&gt;2600,ROUND($O90/$L90*2600,2),$O90)*'umowa o pracę'!$E$8,2)),ROUND(IF($L90+$M90&gt;=2600,2600*'umowa o pracę'!$E$8,($L90+$M90)*'umowa o pracę'!$E$8),2)-IF(AND($M90=0,I90&gt;0),ROUND(ROUND(IF($L90&gt;2600,ROUND($N90/$L90*2600,2),$N90),2)*'umowa o pracę'!$E$8,2),IF($M90&gt;0,IF($L90+$M90&lt;2600,ROUND(ROUND($N90+ROUND($M90*9%,2),2)*'umowa o pracę'!$E$8,2),IF(AND($L90+$M90&gt;=2600,$M90&lt;2600,$L90&lt;2600),ROUND((ROUND(((2600-$M90)/$L90)*$N90,2)+ROUND($M90*9%,2))*'umowa o pracę'!$E$8,2),IF(AND($L90+$M90&gt;=2600,$M90&gt;=2600),ROUND((ROUND(2600*9%,2))*'umowa o pracę'!$E$8,2),IF(AND($L90+$M90&gt;=2600,$L90&gt;=2600,$M90&lt;2600),ROUND((ROUND($M90*9%,2)+ROUND(((2600-$M90)/$L90)*$N90,2))*'umowa o pracę'!$E$8,2),0)))),0)))))</f>
        <v>0</v>
      </c>
      <c r="R90" s="252">
        <f>IF(IF(IF(AND($K90=1,$I90&gt;0),ROUND(IF($L90+$M90&gt;=2800,2800*'umowa o pracę'!$E$8,($L90+$M90)*'umowa o pracę'!$E$8),2)+IF($M90=0,ROUND(IF($L90&gt;2800,ROUND($O90/$L90*2800,2),$O90)*'umowa o pracę'!$E$8,2),ROUND(IF($L90&gt;2800,ROUND($O90/$L90*2800,2),$O90)*'umowa o pracę'!$E$8,2)),ROUND(IF($L90+$M90&gt;=2800,2800*'umowa o pracę'!$E$8,($L90+$M90)*'umowa o pracę'!$E$8),2)-IF($M90=0,ROUND(ROUND(IF($L90&gt;2800,ROUND($N90/$L90*2800,2),$N90),2)*'umowa o pracę'!$E$8,2),IF($M90&gt;0,IF($L90+$M90&lt;2800,ROUND(ROUND($N90+ROUND($M90*9%,2),2)*'umowa o pracę'!$E$8,2),IF(AND($L90+$M90&gt;=2800,$M90&lt;2800,$L90&lt;2800),ROUND((ROUND(((2800-$M90)/$L90)*$N90,2)+ROUND($M90*9%,2))*'umowa o pracę'!$E$8,2),IF(AND($L90+$M90&gt;=2800,$M90&gt;=2800),ROUND((ROUND(2800*9%,2))*'umowa o pracę'!$E$8,2),IF(AND($L90+$M90&gt;=2800,$L90&gt;=2800,$M90&lt;2800),ROUND((ROUND($M90*9%,2)+ROUND(((2800-$M90)/$L90)*$N90,2))*'umowa o pracę'!$E$8,2),0)))),0)))&gt;$J90,$J90,IF(AND($K90=1,$I90&gt;0),ROUND(IF($L90+$M90&gt;=2800,2800*'umowa o pracę'!$E$8,($L90+$M90)*'umowa o pracę'!$E$8),2)+IF($M90=0,ROUND(IF($L90&gt;2800,ROUND($O90/$L90*2800,2),$O90)*'umowa o pracę'!$E$8,2),ROUND(IF($L90&gt;2800,ROUND($O90/$L90*2800,2),$O90)*'umowa o pracę'!$E$8,2)),ROUND(IF($L90+$M90&gt;=2800,2800*'umowa o pracę'!$E$8,($L90+$M90)*'umowa o pracę'!$E$8),2)-IF($M90=0,ROUND(ROUND(IF($L90&gt;2800,ROUND($N90/$L90*2800,2),$N90),2)*'umowa o pracę'!$E$8,2),IF($M90&gt;0,IF($L90+$M90&lt;2800,ROUND(ROUND($N90+ROUND($M90*9%,2),2)*'umowa o pracę'!$E$8,2),IF(AND($L90+$M90&gt;=2800,$M90&lt;2800,$L90&lt;2800),ROUND((ROUND(((2800-$M90)/$L90)*$N90,2)+ROUND($M90*9%,2))*'umowa o pracę'!$E$8,2),IF(AND($L90+$M90&gt;=2800,$M90&gt;=2800),ROUND((ROUND(2800*9%,2))*'umowa o pracę'!$E$8,2),IF(AND($L90+$M90&gt;=2800,$L90&gt;=2800,$M90&lt;2800),ROUND((ROUND($M90*9%,2)+ROUND(((2800-$M90)/$L90)*$N90,2))*'umowa o pracę'!$E$8,2),0)))),0))))&gt;$J90,$J90,IF(IF(AND($K90=1,$I90&gt;0),ROUND(IF($L90+$M90&gt;=2800,2800*'umowa o pracę'!$E$8,($L90+$M90)*'umowa o pracę'!$E$8),2)+IF($M90=0,ROUND(IF($L90&gt;2800,ROUND($O90/$L90*2800,2),$O90)*'umowa o pracę'!$E$8,2),ROUND(IF($L90&gt;2800,ROUND($O90/$L90*2800,2),$O90)*'umowa o pracę'!$E$8,2)),ROUND(IF($L90+$M90&gt;=2800,2800*'umowa o pracę'!$E$8,($L90+$M90)*'umowa o pracę'!$E$8),2)-IF($M90=0,ROUND(ROUND(IF($L90&gt;2800,ROUND($N90/$L90*2800,2),$N90),2)*'umowa o pracę'!$E$8,2),IF($M90&gt;0,IF($L90+$M90&lt;2800,ROUND(ROUND($N90+ROUND($M90*9%,2),2)*'umowa o pracę'!$E$8,2),IF(AND($L90+$M90&gt;=2800,$M90&lt;2800,$L90&lt;2800),ROUND((ROUND(((2800-$M90)/$L90)*$N90,2)+ROUND($M90*9%,2))*'umowa o pracę'!$E$8,2),IF(AND($L90+$M90&gt;=2800,$M90&gt;=2800),ROUND((ROUND(2800*9%,2))*'umowa o pracę'!$E$8,2),IF(AND($L90+$M90&gt;=2800,$L90&gt;=2800,$M90&lt;2800),ROUND((ROUND($M90*9%,2)+ROUND(((2800-$M90)/$L90)*$N90,2))*'umowa o pracę'!$E$8,2),0)))),0)))&gt;$J90,$J90,IF(AND($K90=1,$I90&gt;0),ROUND(IF($L90+$M90&gt;=2800,2800*'umowa o pracę'!$E$8,($L90+$M90)*'umowa o pracę'!$E$8),2)+IF($M90=0,ROUND(IF($L90&gt;2800,ROUND($O90/$L90*2800,2),$O90)*'umowa o pracę'!$E$8,2),ROUND(IF($L90&gt;2800,ROUND($O90/$L90*2800,2),$O90)*'umowa o pracę'!$E$8,2)),ROUND(IF($L90+$M90&gt;=2800,2800*'umowa o pracę'!$E$8,($L90+$M90)*'umowa o pracę'!$E$8),2)-IF(AND($M90=0,I90&gt;0),ROUND(ROUND(IF($L90&gt;2800,ROUND($N90/$L90*2800,2),$N90),2)*'umowa o pracę'!$E$8,2),IF($M90&gt;0,IF($L90+$M90&lt;2800,ROUND(ROUND($N90+ROUND($M90*9%,2),2)*'umowa o pracę'!$E$8,2),IF(AND($L90+$M90&gt;=2800,$M90&lt;2800,$L90&lt;2800),ROUND((ROUND(((2800-$M90)/$L90)*$N90,2)+ROUND($M90*9%,2))*'umowa o pracę'!$E$8,2),IF(AND($L90+$M90&gt;=2800,$M90&gt;=2800),ROUND((ROUND(2800*9%,2))*'umowa o pracę'!$E$8,2),IF(AND($L90+$M90&gt;=2800,$L90&gt;=2800,$M90&lt;2800),ROUND((ROUND($M90*9%,2)+ROUND(((2800-$M90)/$L90)*$N90,2))*'umowa o pracę'!$E$8,2),0)))),0)))))</f>
        <v>0</v>
      </c>
      <c r="S90" s="32">
        <f>IF('umowa o pracę'!$E$7=2020,IF(IF($K90=1,IF($M90=0,ROUND(IF($L90&gt;2600,ROUND($N90/$L90*2600,2),$N90)*'umowa o pracę'!$E$8,2),IF($L90+$M90&lt;2600,ROUND(ROUND($N90+ROUND($M90*9%,2),2)*'umowa o pracę'!$E$8,2),IF(AND($L90+$M90&gt;=2600,$L90&lt;2600),ROUND((ROUND($N90+ROUND((2600-$L90)*9%,2),2))*'umowa o pracę'!$E$8,2),IF(AND($L90+$M90&gt;=2600,$L90&gt;=2600),ROUND(ROUND($N90/$L90*2600,2)*'umowa o pracę'!$E$8,2),0)))),0)&gt;$H90,$H90,IF($K90=1,IF($M90=0,ROUND(IF($L90&gt;2600,ROUND($N90/$L90*2600,2),$N90)*'umowa o pracę'!$E$8,2),IF($L90+$M90&lt;2600,ROUND(ROUND($N90+ROUND($M90*9%,2),2)*'umowa o pracę'!$E$8,2),IF(AND($L90+$M90&gt;=2600,$L90&lt;2600),ROUND((ROUND($N90+ROUND((2600-$L90)*9%,2),2))*'umowa o pracę'!$E$8,2),IF(AND($L90+$M90&gt;=2600,$L90&gt;=2600),ROUND(ROUND($N90/$L90*2600,2)*'umowa o pracę'!$E$8,2),0)))),0)),IF('umowa o pracę'!$E$7=2021,IF(IF($K90=1,IF($M90=0,ROUND(IF($L90&gt;2800,ROUND($N90/$L90*2800,2),$N90)*'umowa o pracę'!$E$8,2),IF($L90+$M90&lt;2800,ROUND(ROUND($N90+ROUND($M90*9%,2),2)*'umowa o pracę'!$E$8,2),IF(AND($L90+$M90&gt;=2800,$L90&lt;2800),ROUND((ROUND($N90+ROUND((2800-$L90)*9%,2),2))*'umowa o pracę'!$E$8,2),IF(AND($L90+$M90&gt;=2800,$L90&gt;=2800),ROUND(ROUND($N90/$L90*2800,2)*'umowa o pracę'!$E$8,2),0)))),0)&gt;$H90,$H90,IF($K90=1,IF($M90=0,ROUND(IF($L90&gt;2800,ROUND($N90/$L90*2800,2),$N90)*'umowa o pracę'!$E$8,2),IF($L90+$M90&lt;2800,ROUND(ROUND($N90+ROUND($M90*9%,2),2)*'umowa o pracę'!$E$8,2),IF(AND($L90+$M90&gt;=2800,$L90&lt;2800),ROUND((ROUND($N90+ROUND((2800-$L90)*9%,2),2))*'umowa o pracę'!$E$8,2),IF(AND($L90+$M90&gt;=2800,$L90&gt;=2800),ROUND(ROUND($N90/$L90*2800,2)*'umowa o pracę'!$E$8,2),0)))),0)),0))</f>
        <v>0</v>
      </c>
      <c r="T90" s="32">
        <f>IF('umowa o pracę'!$E$7=2020,IF(IF($K90=1,IF($M90=0,ROUND(IF($L90&gt;2600,ROUND($O90/$L90*2600,2),$O90)*'umowa o pracę'!$E$8,2),ROUND(IF($L90&gt;2600,ROUND($O90/$L90*2600,2),$O90)*'umowa o pracę'!$E$8,2)),0)&gt;$I90,$I90,IF($K90=1,IF($M90=0,ROUND(IF($L90&gt;2600,ROUND($O90/$L90*2600,2),$O90)*'umowa o pracę'!$E$8,2),ROUND(IF($L90&gt;2600,ROUND($O90/$L90*2600,2),$O90)*'umowa o pracę'!$E$8,2)),0)),IF('umowa o pracę'!$E$7=2021,IF(IF($K90=1,IF($M90=0,ROUND(IF($L90&gt;2800,ROUND($O90/$L90*2800,2),$O90)*'umowa o pracę'!$E$8,2),ROUND(IF($L90&gt;2800,ROUND($O90/$L90*2800,2),$O90)*'umowa o pracę'!$E$8,2)),0)&gt;$I90,$I90,IF($K90=1,IF($M90=0,ROUND(IF($L90&gt;2800,ROUND($O90/$L90*2800,2),$O90)*'umowa o pracę'!$E$8,2),ROUND(IF($L90&gt;2800,ROUND($O90/$L90*2800,2),$O90)*'umowa o pracę'!$E$8,2)),0)),0))</f>
        <v>0</v>
      </c>
      <c r="U90" s="51">
        <f>IF('umowa o pracę'!$E$7=2020,$Q90,IF('umowa o pracę'!$E$7=2021,$R90,0))</f>
        <v>0</v>
      </c>
      <c r="V90" s="53">
        <f t="shared" si="14"/>
        <v>1</v>
      </c>
      <c r="W90" s="54">
        <f>IF('umowa o pracę'!$E$6&lt;2,0,$L90)</f>
        <v>0</v>
      </c>
      <c r="X90" s="54">
        <f>IF('umowa o pracę'!$E$6&lt;2,0,$M90)</f>
        <v>0</v>
      </c>
      <c r="Y90" s="55">
        <f>IF('umowa o pracę'!$E$6&lt;2,0,$N90)</f>
        <v>0</v>
      </c>
      <c r="Z90" s="55">
        <f>IF('umowa o pracę'!$E$6&lt;2,0,$O90)</f>
        <v>0</v>
      </c>
      <c r="AA90" s="32">
        <f>IF('umowa o pracę'!$E$7=2020,ROUND(IF($W90&gt;=2600,2600*'umowa o pracę'!$E$8,$W90*'umowa o pracę'!$E$8),2),IF('umowa o pracę'!$E$7=2021,ROUND(IF($W90&gt;=2800,2800*'umowa o pracę'!$E$8,$W90*'umowa o pracę'!$E$8),2),0))</f>
        <v>0</v>
      </c>
      <c r="AB90" s="32">
        <f>IF(IF(IF(AND($V90=1,$I90&gt;0),ROUND(IF($W90+$X90&gt;=2600,2600*'umowa o pracę'!$E$8,($W90+$X90)*'umowa o pracę'!$E$8),2)+IF($X90=0,ROUND(IF($W90&gt;2600,ROUND($Z90/$W90*2600,2),$Z90)*'umowa o pracę'!$E$8,2),ROUND(IF($W90&gt;2600,ROUND($Z90/$W90*2600,2),$Z90)*'umowa o pracę'!$E$8,2)),ROUND(IF($W90+$X90&gt;=2600,2600*'umowa o pracę'!$E$8,($W90+$X90)*'umowa o pracę'!$E$8),2)-IF($X90=0,ROUND(ROUND(IF($W90&gt;2600,ROUND($Y90/$W90*2600,2),$Y90),2)*'umowa o pracę'!$E$8,2),IF($X90&gt;0,IF($W90+$X90&lt;2600,ROUND(ROUND($Y90+ROUND($X90*9%,2),2)*'umowa o pracę'!$E$8,2),IF(AND($W90+$X90&gt;=2600,$X90&lt;2600,$W90&lt;2600),ROUND((ROUND(((2600-$X90)/$W90)*$Y90,2)+ROUND($X90*9%,2))*'umowa o pracę'!$E$8,2),IF(AND($W90+$X90&gt;=2600,$X90&gt;=2600),ROUND((ROUND(2600*9%,2))*'umowa o pracę'!$E$8,2),IF(AND($W90+$X90&gt;=2600,$W90&gt;=2600,$X90&lt;2600),ROUND((ROUND($X90*9%,2)+ROUND(((2600-$X90)/$W90)*$Y90,2))*'umowa o pracę'!$E$8,2),0)))),0)))&gt;$J90,$J90,IF(AND($V90=1,$I90&gt;0),ROUND(IF($W90+$X90&gt;=2600,2600*'umowa o pracę'!$E$8,($W90+$X90)*'umowa o pracę'!$E$8),2)+IF($X90=0,ROUND(IF($W90&gt;2600,ROUND($Z90/$W90*2600,2),$Z90)*'umowa o pracę'!$E$8,2),ROUND(IF($W90&gt;2600,ROUND($Z90/$W90*2600,2),$Z90)*'umowa o pracę'!$E$8,2)),ROUND(IF($W90+$X90&gt;=2600,2600*'umowa o pracę'!$E$8,($W90+$X90)*'umowa o pracę'!$E$8),2)-IF($X90=0,ROUND(ROUND(IF($W90&gt;2600,ROUND($Y90/$W90*2600,2),$Y90),2)*'umowa o pracę'!$E$8,2),IF($X90&gt;0,IF($W90+$X90&lt;2600,ROUND(ROUND($Y90+ROUND($X90*9%,2),2)*'umowa o pracę'!$E$8,2),IF(AND($W90+$X90&gt;=2600,$X90&lt;2600,$W90&lt;2600),ROUND((ROUND(((2600-$X90)/$W90)*$Y90,2)+ROUND($X90*9%,2))*'umowa o pracę'!$E$8,2),IF(AND($W90+$X90&gt;=2600,$X90&gt;=2600),ROUND((ROUND(2600*9%,2))*'umowa o pracę'!$E$8,2),IF(AND($W90+$X90&gt;=2600,$W90&gt;=2600,$X90&lt;2600),ROUND((ROUND($X90*9%,2)+ROUND(((2600-$X90)/$W90)*$Y90,2))*'umowa o pracę'!$E$8,2),0)))),0))))&gt;$J90,$J90,IF(IF(AND($V90=1,$I90&gt;0),ROUND(IF($W90+$X90&gt;=2600,2600*'umowa o pracę'!$E$8,($W90+$X90)*'umowa o pracę'!$E$8),2)+IF($X90=0,ROUND(IF($W90&gt;2600,ROUND($Z90/$W90*2600,2),$Z90)*'umowa o pracę'!$E$8,2),ROUND(IF($W90&gt;2600,ROUND($Z90/$W90*2600,2),$Z90)*'umowa o pracę'!$E$8,2)),ROUND(IF($W90+$X90&gt;=2600,2600*'umowa o pracę'!$E$8,($W90+$X90)*'umowa o pracę'!$E$8),2)-IF($X90=0,ROUND(ROUND(IF($W90&gt;2600,ROUND($Y90/$W90*2600,2),$Y90),2)*'umowa o pracę'!$E$8,2),IF($X90&gt;0,IF($W90+$X90&lt;2600,ROUND(ROUND($Y90+ROUND($X90*9%,2),2)*'umowa o pracę'!$E$8,2),IF(AND($W90+$X90&gt;=2600,$X90&lt;2600,$W90&lt;2600),ROUND((ROUND(((2600-$X90)/$W90)*$Y90,2)+ROUND($X90*9%,2))*'umowa o pracę'!$E$8,2),IF(AND($W90+$X90&gt;=2600,$X90&gt;=2600),ROUND((ROUND(2600*9%,2))*'umowa o pracę'!$E$8,2),IF(AND($W90+$X90&gt;=2600,$W90&gt;=2600,$X90&lt;2600),ROUND((ROUND($X90*9%,2)+ROUND(((2600-$X90)/$W90)*$Y90,2))*'umowa o pracę'!$E$8,2),0)))),0)))&gt;$J90,$J90,IF(AND($V90=1,$I90&gt;0),ROUND(IF($W90+$X90&gt;=2600,2600*'umowa o pracę'!$E$8,($W90+$X90)*'umowa o pracę'!$E$8),2)+IF($X90=0,ROUND(IF($W90&gt;2600,ROUND($Z90/$W90*2600,2),$Z90)*'umowa o pracę'!$E$8,2),ROUND(IF($W90&gt;2600,ROUND($Z90/$W90*2600,2),$Z90)*'umowa o pracę'!$E$8,2)),ROUND(IF($W90+$X90&gt;=2600,2600*'umowa o pracę'!$E$8,($W90+$X90)*'umowa o pracę'!$E$8),2)-IF(AND($X90=0,I90&gt;0),ROUND(ROUND(IF($W90&gt;2600,ROUND($Y90/$W90*2600,2),$Y90),2)*'umowa o pracę'!$E$8,2),IF($X90&gt;0,IF($W90+$X90&lt;2600,ROUND(ROUND($Y90+ROUND($X90*9%,2),2)*'umowa o pracę'!$E$8,2),IF(AND($W90+$X90&gt;=2600,$X90&lt;2600,$W90&lt;2600),ROUND((ROUND(((2600-$X90)/$W90)*$Y90,2)+ROUND($X90*9%,2))*'umowa o pracę'!$E$8,2),IF(AND($W90+$X90&gt;=2600,$X90&gt;=2600),ROUND((ROUND(2600*9%,2))*'umowa o pracę'!$E$8,2),IF(AND($W90+$X90&gt;=2600,$W90&gt;=2600,$X90&lt;2600),ROUND((ROUND($X90*9%,2)+ROUND(((2600-$X90)/$W90)*$Y90,2))*'umowa o pracę'!$E$8,2),0)))),0)))))</f>
        <v>0</v>
      </c>
      <c r="AC90" s="32">
        <f>IF(IF(IF(AND($V90=1,$I90&gt;0),ROUND(IF($W90+$X90&gt;=2800,2800*'umowa o pracę'!$E$8,($W90+$X90)*'umowa o pracę'!$E$8),2)+IF($X90=0,ROUND(IF($W90&gt;2800,ROUND($Z90/$W90*2800,2),$Z90)*'umowa o pracę'!$E$8,2),ROUND(IF($W90&gt;2800,ROUND($Z90/$W90*2800,2),$Z90)*'umowa o pracę'!$E$8,2)),ROUND(IF($W90+$X90&gt;=2800,2800*'umowa o pracę'!$E$8,($W90+$X90)*'umowa o pracę'!$E$8),2)-IF($X90=0,ROUND(ROUND(IF($W90&gt;2800,ROUND($Y90/$W90*2800,2),$Y90),2)*'umowa o pracę'!$E$8,2),IF($X90&gt;0,IF($W90+$X90&lt;2800,ROUND(ROUND($Y90+ROUND($X90*9%,2),2)*'umowa o pracę'!$E$8,2),IF(AND($W90+$X90&gt;=2800,$X90&lt;2800,$W90&lt;2800),ROUND((ROUND(((2800-$X90)/$W90)*$Y90,2)+ROUND($X90*9%,2))*'umowa o pracę'!$E$8,2),IF(AND($W90+$X90&gt;=2800,$X90&gt;=2800),ROUND((ROUND(2800*9%,2))*'umowa o pracę'!$E$8,2),IF(AND($W90+$X90&gt;=2800,$W90&gt;=2800,$X90&lt;2800),ROUND((ROUND($X90*9%,2)+ROUND(((2800-$X90)/$W90)*$Y90,2))*'umowa o pracę'!$E$8,2),0)))),0)))&gt;$J90,$J90,IF(AND($V90=1,$I90&gt;0),ROUND(IF($W90+$X90&gt;=2800,2800*'umowa o pracę'!$E$8,($W90+$X90)*'umowa o pracę'!$E$8),2)+IF($X90=0,ROUND(IF($W90&gt;2800,ROUND($Z90/$W90*2800,2),$Z90)*'umowa o pracę'!$E$8,2),ROUND(IF($W90&gt;2800,ROUND($Z90/$W90*2800,2),$Z90)*'umowa o pracę'!$E$8,2)),ROUND(IF($W90+$X90&gt;=2800,2800*'umowa o pracę'!$E$8,($W90+$X90)*'umowa o pracę'!$E$8),2)-IF($X90=0,ROUND(ROUND(IF($W90&gt;2800,ROUND($Y90/$W90*2800,2),$Y90),2)*'umowa o pracę'!$E$8,2),IF($X90&gt;0,IF($W90+$X90&lt;2800,ROUND(ROUND($Y90+ROUND($X90*9%,2),2)*'umowa o pracę'!$E$8,2),IF(AND($W90+$X90&gt;=2800,$X90&lt;2800,$W90&lt;2800),ROUND((ROUND(((2800-$X90)/$W90)*$Y90,2)+ROUND($X90*9%,2))*'umowa o pracę'!$E$8,2),IF(AND($W90+$X90&gt;=2800,$X90&gt;=2800),ROUND((ROUND(2800*9%,2))*'umowa o pracę'!$E$8,2),IF(AND($W90+$X90&gt;=2800,$W90&gt;=2800,$X90&lt;2800),ROUND((ROUND($X90*9%,2)+ROUND(((2800-$X90)/$W90)*$Y90,2))*'umowa o pracę'!$E$8,2),0)))),0))))&gt;$J90,$J90,IF(IF(AND($V90=1,$I90&gt;0),ROUND(IF($W90+$X90&gt;=2800,2800*'umowa o pracę'!$E$8,($W90+$X90)*'umowa o pracę'!$E$8),2)+IF($X90=0,ROUND(IF($W90&gt;2800,ROUND($Z90/$W90*2800,2),$Z90)*'umowa o pracę'!$E$8,2),ROUND(IF($W90&gt;2800,ROUND($Z90/$W90*2800,2),$Z90)*'umowa o pracę'!$E$8,2)),ROUND(IF($W90+$X90&gt;=2800,2800*'umowa o pracę'!$E$8,($W90+$X90)*'umowa o pracę'!$E$8),2)-IF($X90=0,ROUND(ROUND(IF($W90&gt;2800,ROUND($Y90/$W90*2800,2),$Y90),2)*'umowa o pracę'!$E$8,2),IF($X90&gt;0,IF($W90+$X90&lt;2800,ROUND(ROUND($Y90+ROUND($X90*9%,2),2)*'umowa o pracę'!$E$8,2),IF(AND($W90+$X90&gt;=2800,$X90&lt;2800,$W90&lt;2800),ROUND((ROUND(((2800-$X90)/$W90)*$Y90,2)+ROUND($X90*9%,2))*'umowa o pracę'!$E$8,2),IF(AND($W90+$X90&gt;=2800,$X90&gt;=2800),ROUND((ROUND(2800*9%,2))*'umowa o pracę'!$E$8,2),IF(AND($W90+$X90&gt;=2800,$W90&gt;=2800,$X90&lt;2800),ROUND((ROUND($X90*9%,2)+ROUND(((2800-$X90)/$W90)*$Y90,2))*'umowa o pracę'!$E$8,2),0)))),0)))&gt;$J90,$J90,IF(AND($V90=1,$I90&gt;0),ROUND(IF($W90+$X90&gt;=2800,2800*'umowa o pracę'!$E$8,($W90+$X90)*'umowa o pracę'!$E$8),2)+IF($X90=0,ROUND(IF($W90&gt;2800,ROUND($Z90/$W90*2800,2),$Z90)*'umowa o pracę'!$E$8,2),ROUND(IF($W90&gt;2800,ROUND($Z90/$W90*2800,2),$Z90)*'umowa o pracę'!$E$8,2)),ROUND(IF($W90+$X90&gt;=2800,2800*'umowa o pracę'!$E$8,($W90+$X90)*'umowa o pracę'!$E$8),2)-IF(AND($X90=0,I90&gt;0),ROUND(ROUND(IF($W90&gt;2800,ROUND($Y90/$W90*2800,2),$Y90),2)*'umowa o pracę'!$E$8,2),IF($X90&gt;0,IF($W90+$X90&lt;2800,ROUND(ROUND($Y90+ROUND($X90*9%,2),2)*'umowa o pracę'!$E$8,2),IF(AND($W90+$X90&gt;=2800,$X90&lt;2800,$W90&lt;2800),ROUND((ROUND(((2800-$X90)/$W90)*$Y90,2)+ROUND($X90*9%,2))*'umowa o pracę'!$E$8,2),IF(AND($W90+$X90&gt;=2800,$X90&gt;=2800),ROUND((ROUND(2800*9%,2))*'umowa o pracę'!$E$8,2),IF(AND($W90+$X90&gt;=2800,$W90&gt;=2800,$X90&lt;2800),ROUND((ROUND($X90*9%,2)+ROUND(((2800-$X90)/$W90)*$Y90,2))*'umowa o pracę'!$E$8,2),0)))),0)))))</f>
        <v>0</v>
      </c>
      <c r="AD90" s="32">
        <f>IF('umowa o pracę'!$E$7=2020,IF(IF($V90=1,IF($X90=0,ROUND(IF($W90&gt;2600,ROUND($Y90/$W90*2600,2),$Y90)*'umowa o pracę'!$E$8,2),IF($W90+$X90&lt;2600,ROUND(ROUND($Y90+ROUND($X90*9%,2),2)*'umowa o pracę'!$E$8,2),IF(AND($W90+$X90&gt;=2600,$W90&lt;2600),ROUND((ROUND($Y90+ROUND((2600-$W90)*9%,2),2))*'umowa o pracę'!$E$8,2),IF(AND($W90+$X90&gt;=2600,$W90&gt;=2600),ROUND(ROUND($Y90/$W90*2600,2)*'umowa o pracę'!$E$8,2),0)))),0)&gt;$H90,$H90,IF($V90=1,IF($X90=0,ROUND(IF($W90&gt;2600,ROUND($Y90/$W90*2600,2),$Y90)*'umowa o pracę'!$E$8,2),IF($W90+$X90&lt;2600,ROUND(ROUND($Y90+ROUND($X90*9%,2),2)*'umowa o pracę'!$E$8,2),IF(AND($W90+$X90&gt;=2600,$W90&lt;2600),ROUND((ROUND($Y90+ROUND((2600-$W90)*9%,2),2))*'umowa o pracę'!$E$8,2),IF(AND($W90+$X90&gt;=2600,$W90&gt;=2600),ROUND(ROUND($Y90/$W90*2600,2)*'umowa o pracę'!$E$8,2),0)))),0)),IF('umowa o pracę'!$E$7=2021,IF(IF($V90=1,IF($X90=0,ROUND(IF($W90&gt;2800,ROUND($Y90/$W90*2800,2),$Y90)*'umowa o pracę'!$E$8,2),IF($W90+$X90&lt;2800,ROUND(ROUND($Y90+ROUND($X90*9%,2),2)*'umowa o pracę'!$E$8,2),IF(AND($W90+$X90&gt;=2800,$W90&lt;2800),ROUND((ROUND($Y90+ROUND((2800-$W90)*9%,2),2))*'umowa o pracę'!$E$8,2),IF(AND($W90+$X90&gt;=2800,$W90&gt;=2800),ROUND(ROUND($Y90/$W90*2800,2)*'umowa o pracę'!$E$8,2),0)))),0)&gt;$H90,$H90,IF($V90=1,IF($X90=0,ROUND(IF($W90&gt;2800,ROUND($Y90/$W90*2800,2),$Y90)*'umowa o pracę'!$E$8,2),IF($W90+$X90&lt;2800,ROUND(ROUND($Y90+ROUND($X90*9%,2),2)*'umowa o pracę'!$E$8,2),IF(AND($W90+$X90&gt;=2800,$W90&lt;2800),ROUND((ROUND($Y90+ROUND((2800-$W90)*9%,2),2))*'umowa o pracę'!$E$8,2),IF(AND($W90+$X90&gt;=2800,$W90&gt;=2800),ROUND(ROUND($Y90/$W90*2800,2)*'umowa o pracę'!$E$8,2),0)))),0)),0))</f>
        <v>0</v>
      </c>
      <c r="AE90" s="32">
        <f>IF('umowa o pracę'!$E$7=2020,IF(IF($V90=1,IF($X90=0,ROUND(IF($W90&gt;2600,ROUND($Z90/$W90*2600,2),$Z90)*'umowa o pracę'!$E$8,2),ROUND(IF($W90&gt;2600,ROUND($Z90/$W90*2600,2),$Z90)*'umowa o pracę'!$E$8,2)),0)&gt;$I90,$I90,IF($V90=1,IF($X90=0,ROUND(IF($W90&gt;2600,ROUND($Z90/$W90*2600,2),$Z90)*'umowa o pracę'!$E$8,2),ROUND(IF($W90&gt;2600,ROUND($Z90/$W90*2600,2),$Z90)*'umowa o pracę'!$E$8,2)),0)),IF('umowa o pracę'!$E$7=2021,IF(IF($V90=1,IF($X90=0,ROUND(IF($W90&gt;2800,ROUND($Z90/$W90*2800,2),$Z90)*'umowa o pracę'!$E$8,2),ROUND(IF($W90&gt;2800,ROUND($Z90/$W90*2800,2),$Z90)*'umowa o pracę'!$E$8,2)),0)&gt;$I90,$I90,IF($V90=1,IF($X90=0,ROUND(IF($W90&gt;2800,ROUND($Z90/$W90*2800,2),$Z90)*'umowa o pracę'!$E$8,2),ROUND(IF($W90&gt;2800,ROUND($Z90/$W90*2800,2),$Z90)*'umowa o pracę'!$E$8,2)),0)),0))</f>
        <v>0</v>
      </c>
      <c r="AF90" s="56">
        <f>IF('umowa o pracę'!$E$7=2020,$AB90,IF('umowa o pracę'!$E$7=2021,$AC90,0))</f>
        <v>0</v>
      </c>
      <c r="AG90" s="53">
        <f t="shared" si="15"/>
        <v>1</v>
      </c>
      <c r="AH90" s="39">
        <f>IF('umowa o pracę'!$E$6&lt;3,0,$L90)</f>
        <v>0</v>
      </c>
      <c r="AI90" s="39">
        <f>IF('umowa o pracę'!$E$6&lt;3,0,$M90)</f>
        <v>0</v>
      </c>
      <c r="AJ90" s="55">
        <f>IF('umowa o pracę'!$E$6&lt;3,0,$N90)</f>
        <v>0</v>
      </c>
      <c r="AK90" s="55">
        <f>IF('umowa o pracę'!$E$6&lt;3,0,$O90)</f>
        <v>0</v>
      </c>
      <c r="AL90" s="32">
        <f>IF('umowa o pracę'!$E$7=2020,ROUND(IF($AH90&gt;=2600,2600*'umowa o pracę'!$E$8,$AH90*'umowa o pracę'!$E$8),2),IF('umowa o pracę'!$E$7=2021,ROUND(IF($AH90&gt;=2800,2800*'umowa o pracę'!$E$8,$AH90*'umowa o pracę'!$E$8),2),0))</f>
        <v>0</v>
      </c>
      <c r="AM90" s="32">
        <f>IF(IF(IF(AND($AG90=1,$I90&gt;0),ROUND(IF($AH90+$AI90&gt;=2600,2600*'umowa o pracę'!$E$8,($AH90+$AI90)*'umowa o pracę'!$E$8),2)+IF($AI90=0,ROUND(IF($AH90&gt;2600,ROUND($AK90/$AH90*2600,2),$AK90)*'umowa o pracę'!$E$8,2),ROUND(IF($AH90&gt;2600,ROUND($AK90/$AH90*2600,2),$AK90)*'umowa o pracę'!$E$8,2)),ROUND(IF($AH90+$AI90&gt;=2600,2600*'umowa o pracę'!$E$8,($AH90+$AI90)*'umowa o pracę'!$E$8),2)-IF($AI90=0,ROUND(ROUND(IF($AH90&gt;2600,ROUND($AJ90/$AH90*2600,2),$AJ90),2)*'umowa o pracę'!$E$8,2),IF($AI90&gt;0,IF($AH90+$AI90&lt;2600,ROUND(ROUND($AJ90+ROUND($AI90*9%,2),2)*'umowa o pracę'!$E$8,2),IF(AND($AH90+$AI90&gt;=2600,$AI90&lt;2600,$AH90&lt;2600),ROUND((ROUND(((2600-$AI90)/$AH90)*$AJ90,2)+ROUND($AI90*9%,2))*'umowa o pracę'!$E$8,2),IF(AND($AH90+$AI90&gt;=2600,$AI90&gt;=2600),ROUND((ROUND(2600*9%,2))*'umowa o pracę'!$E$8,2),IF(AND($AH90+$AI90&gt;=2600,$AH90&gt;=2600,$AI90&lt;2600),ROUND((ROUND($AI90*9%,2)+ROUND(((2600-$AI90)/$AH90)*$AJ90,2))*'umowa o pracę'!$E$8,2),0)))),0)))&gt;$J90,$J90,IF(AND($AG90=1,$I90&gt;0),ROUND(IF($AH90+$AI90&gt;=2600,2600*'umowa o pracę'!$E$8,($AH90+$AI90)*'umowa o pracę'!$E$8),2)+IF($AI90=0,ROUND(IF($AH90&gt;2600,ROUND($AK90/$AH90*2600,2),$AK90)*'umowa o pracę'!$E$8,2),ROUND(IF($AH90&gt;2600,ROUND($AK90/$AH90*2600,2),$AK90)*'umowa o pracę'!$E$8,2)),ROUND(IF($AH90+$AI90&gt;=2600,2600*'umowa o pracę'!$E$8,($AH90+$AI90)*'umowa o pracę'!$E$8),2)-IF($AI90=0,ROUND(ROUND(IF($AH90&gt;2600,ROUND($AJ90/$AH90*2600,2),$AJ90),2)*'umowa o pracę'!$E$8,2),IF($AI90&gt;0,IF($AH90+$AI90&lt;2600,ROUND(ROUND($AJ90+ROUND($AI90*9%,2),2)*'umowa o pracę'!$E$8,2),IF(AND($AH90+$AI90&gt;=2600,$AI90&lt;2600,$AH90&lt;2600),ROUND((ROUND(((2600-$AI90)/$AH90)*$AJ90,2)+ROUND($AI90*9%,2))*'umowa o pracę'!$E$8,2),IF(AND($AH90+$AI90&gt;=2600,$AI90&gt;=2600),ROUND((ROUND(2600*9%,2))*'umowa o pracę'!$E$8,2),IF(AND($AH90+$AI90&gt;=2600,$AH90&gt;=2600,$AI90&lt;2600),ROUND((ROUND($AI90*9%,2)+ROUND(((2600-$AI90)/$AH90)*$AJ90,2))*'umowa o pracę'!$E$8,2),0)))),0))))&gt;$J90,$J90,IF(IF(AND($AG90=1,$I90&gt;0),ROUND(IF($AH90+$AI90&gt;=2600,2600*'umowa o pracę'!$E$8,($AH90+$AI90)*'umowa o pracę'!$E$8),2)+IF($AI90=0,ROUND(IF($AH90&gt;2600,ROUND($AK90/$AH90*2600,2),$AK90)*'umowa o pracę'!$E$8,2),ROUND(IF($AH90&gt;2600,ROUND($AK90/$AH90*2600,2),$AK90)*'umowa o pracę'!$E$8,2)),ROUND(IF($AH90+$AI90&gt;=2600,2600*'umowa o pracę'!$E$8,($AH90+$AI90)*'umowa o pracę'!$E$8),2)-IF($AI90=0,ROUND(ROUND(IF($AH90&gt;2600,ROUND($AJ90/$AH90*2600,2),$AJ90),2)*'umowa o pracę'!$E$8,2),IF($AI90&gt;0,IF($AH90+$AI90&lt;2600,ROUND(ROUND($AJ90+ROUND($AI90*9%,2),2)*'umowa o pracę'!$E$8,2),IF(AND($AH90+$AI90&gt;=2600,$AI90&lt;2600,$AH90&lt;2600),ROUND((ROUND(((2600-$AI90)/$AH90)*$AJ90,2)+ROUND($AI90*9%,2))*'umowa o pracę'!$E$8,2),IF(AND($AH90+$AI90&gt;=2600,$AI90&gt;=2600),ROUND((ROUND(2600*9%,2))*'umowa o pracę'!$E$8,2),IF(AND($AH90+$AI90&gt;=2600,$AH90&gt;=2600,$AI90&lt;2600),ROUND((ROUND($AI90*9%,2)+ROUND(((2600-$AI90)/$AH90)*$AJ90,2))*'umowa o pracę'!$E$8,2),0)))),0)))&gt;$J90,$J90,IF(AND($AG90=1,$I90&gt;0),ROUND(IF($AH90+$AI90&gt;=2600,2600*'umowa o pracę'!$E$8,($AH90+$AI90)*'umowa o pracę'!$E$8),2)+IF($AI90=0,ROUND(IF($AH90&gt;2600,ROUND($AK90/$AH90*2600,2),$AK90)*'umowa o pracę'!$E$8,2),ROUND(IF($AH90&gt;2600,ROUND($AK90/$AH90*2600,2),$AK90)*'umowa o pracę'!$E$8,2)),ROUND(IF($AH90+$AI90&gt;=2600,2600*'umowa o pracę'!$E$8,($AH90+$AI90)*'umowa o pracę'!$E$8),2)-IF(AND($AI90=0,I90&gt;0),ROUND(ROUND(IF($AH90&gt;2600,ROUND($AJ90/$AH90*2600,2),$AJ90),2)*'umowa o pracę'!$E$8,2),IF($AI90&gt;0,IF($AH90+$AI90&lt;2600,ROUND(ROUND($AJ90+ROUND($AI90*9%,2),2)*'umowa o pracę'!$E$8,2),IF(AND($AH90+$AI90&gt;=2600,$AI90&lt;2600,$AH90&lt;2600),ROUND((ROUND(((2600-$AI90)/$AH90)*$AJ90,2)+ROUND($AI90*9%,2))*'umowa o pracę'!$E$8,2),IF(AND($AH90+$AI90&gt;=2600,$AI90&gt;=2600),ROUND((ROUND(2600*9%,2))*'umowa o pracę'!$E$8,2),IF(AND($AH90+$AI90&gt;=2600,$AH90&gt;=2600,$AI90&lt;2600),ROUND((ROUND($AI90*9%,2)+ROUND(((2600-$AI90)/$AH90)*$AJ90,2))*'umowa o pracę'!$E$8,2),0)))),0)))))</f>
        <v>0</v>
      </c>
      <c r="AN90" s="32">
        <f>IF(IF(IF(AND($AG90=1,$I90&gt;0),ROUND(IF($AH90+$AI90&gt;=2800,2800*'umowa o pracę'!$E$8,($AH90+$AI90)*'umowa o pracę'!$E$8),2)+IF($AI90=0,ROUND(IF($AH90&gt;2800,ROUND($AK90/$AH90*2800,2),$AK90)*'umowa o pracę'!$E$8,2),ROUND(IF($AH90&gt;2800,ROUND($AK90/$AH90*2800,2),$AK90)*'umowa o pracę'!$E$8,2)),ROUND(IF($AH90+$AI90&gt;=2800,2800*'umowa o pracę'!$E$8,($AH90+$AI90)*'umowa o pracę'!$E$8),2)-IF($AI90=0,ROUND(ROUND(IF($AH90&gt;2800,ROUND($AJ90/$AH90*2800,2),$AJ90),2)*'umowa o pracę'!$E$8,2),IF($AI90&gt;0,IF($AH90+$AI90&lt;2800,ROUND(ROUND($AJ90+ROUND($AI90*9%,2),2)*'umowa o pracę'!$E$8,2),IF(AND($AH90+$AI90&gt;=2800,$AI90&lt;2800,$AH90&lt;2800),ROUND((ROUND(((2800-$AI90)/$AH90)*$AJ90,2)+ROUND($AI90*9%,2))*'umowa o pracę'!$E$8,2),IF(AND($AH90+$AI90&gt;=2800,$AI90&gt;=2800),ROUND((ROUND(2800*9%,2))*'umowa o pracę'!$E$8,2),IF(AND($AH90+$AI90&gt;=2800,$AH90&gt;=2800,$AI90&lt;2800),ROUND((ROUND($AI90*9%,2)+ROUND(((2800-$AI90)/$AH90)*$AJ90,2))*'umowa o pracę'!$E$8,2),0)))),0)))&gt;$J90,$J90,IF(AND($AG90=1,$I90&gt;0),ROUND(IF($AH90+$AI90&gt;=2800,2800*'umowa o pracę'!$E$8,($AH90+$AI90)*'umowa o pracę'!$E$8),2)+IF($AI90=0,ROUND(IF($AH90&gt;2800,ROUND($AK90/$AH90*2800,2),$AK90)*'umowa o pracę'!$E$8,2),ROUND(IF($AH90&gt;2800,ROUND($AK90/$AH90*2800,2),$AK90)*'umowa o pracę'!$E$8,2)),ROUND(IF($AH90+$AI90&gt;=2800,2800*'umowa o pracę'!$E$8,($AH90+$AI90)*'umowa o pracę'!$E$8),2)-IF($AI90=0,ROUND(ROUND(IF($AH90&gt;2800,ROUND($AJ90/$AH90*2800,2),$AJ90),2)*'umowa o pracę'!$E$8,2),IF($AI90&gt;0,IF($AH90+$AI90&lt;2800,ROUND(ROUND($AJ90+ROUND($AI90*9%,2),2)*'umowa o pracę'!$E$8,2),IF(AND($AH90+$AI90&gt;=2800,$AI90&lt;2800,$AH90&lt;2800),ROUND((ROUND(((2800-$AI90)/$AH90)*$AJ90,2)+ROUND($AI90*9%,2))*'umowa o pracę'!$E$8,2),IF(AND($AH90+$AI90&gt;=2800,$AI90&gt;=2800),ROUND((ROUND(2800*9%,2))*'umowa o pracę'!$E$8,2),IF(AND($AH90+$AI90&gt;=2800,$AH90&gt;=2800,$AI90&lt;2800),ROUND((ROUND($AI90*9%,2)+ROUND(((2800-$AI90)/$AH90)*$AJ90,2))*'umowa o pracę'!$E$8,2),0)))),0))))&gt;$J90,$J90,IF(IF(AND($AG90=1,$I90&gt;0),ROUND(IF($AH90+$AI90&gt;=2800,2800*'umowa o pracę'!$E$8,($AH90+$AI90)*'umowa o pracę'!$E$8),2)+IF($AI90=0,ROUND(IF($AH90&gt;2800,ROUND($AK90/$AH90*2800,2),$AK90)*'umowa o pracę'!$E$8,2),ROUND(IF($AH90&gt;2800,ROUND($AK90/$AH90*2800,2),$AK90)*'umowa o pracę'!$E$8,2)),ROUND(IF($AH90+$AI90&gt;=2800,2800*'umowa o pracę'!$E$8,($AH90+$AI90)*'umowa o pracę'!$E$8),2)-IF($AI90=0,ROUND(ROUND(IF($AH90&gt;2800,ROUND($AJ90/$AH90*2800,2),$AJ90),2)*'umowa o pracę'!$E$8,2),IF($AI90&gt;0,IF($AH90+$AI90&lt;2800,ROUND(ROUND($AJ90+ROUND($AI90*9%,2),2)*'umowa o pracę'!$E$8,2),IF(AND($AH90+$AI90&gt;=2800,$AI90&lt;2800,$AH90&lt;2800),ROUND((ROUND(((2800-$AI90)/$AH90)*$AJ90,2)+ROUND($AI90*9%,2))*'umowa o pracę'!$E$8,2),IF(AND($AH90+$AI90&gt;=2800,$AI90&gt;=2800),ROUND((ROUND(2800*9%,2))*'umowa o pracę'!$E$8,2),IF(AND($AH90+$AI90&gt;=2800,$AH90&gt;=2800,$AI90&lt;2800),ROUND((ROUND($AI90*9%,2)+ROUND(((2800-$AI90)/$AH90)*$AJ90,2))*'umowa o pracę'!$E$8,2),0)))),0)))&gt;$J90,$J90,IF(AND($AG90=1,$I90&gt;0),ROUND(IF($AH90+$AI90&gt;=2800,2800*'umowa o pracę'!$E$8,($AH90+$AI90)*'umowa o pracę'!$E$8),2)+IF($AI90=0,ROUND(IF($AH90&gt;2800,ROUND($AK90/$AH90*2800,2),$AK90)*'umowa o pracę'!$E$8,2),ROUND(IF($AH90&gt;2800,ROUND($AK90/$AH90*2800,2),$AK90)*'umowa o pracę'!$E$8,2)),ROUND(IF($AH90+$AI90&gt;=2800,2800*'umowa o pracę'!$E$8,($AH90+$AI90)*'umowa o pracę'!$E$8),2)-IF(AND($AI90=0,I90&gt;0),ROUND(ROUND(IF($AH90&gt;2800,ROUND($AJ90/$AH90*2800,2),$AJ90),2)*'umowa o pracę'!$E$8,2),IF($AI90&gt;0,IF($AH90+$AI90&lt;2800,ROUND(ROUND($AJ90+ROUND($AI90*9%,2),2)*'umowa o pracę'!$E$8,2),IF(AND($AH90+$AI90&gt;=2800,$AI90&lt;2800,$AH90&lt;2800),ROUND((ROUND(((2800-$AI90)/$AH90)*$AJ90,2)+ROUND($AI90*9%,2))*'umowa o pracę'!$E$8,2),IF(AND($AH90+$AI90&gt;=2800,$AI90&gt;=2800),ROUND((ROUND(2800*9%,2))*'umowa o pracę'!$E$8,2),IF(AND($AH90+$AI90&gt;=2800,$AH90&gt;=2800,$AI90&lt;2800),ROUND((ROUND($AI90*9%,2)+ROUND(((2800-$AI90)/$AH90)*$AJ90,2))*'umowa o pracę'!$E$8,2),0)))),0)))))</f>
        <v>0</v>
      </c>
      <c r="AO90" s="32">
        <f>IF('umowa o pracę'!$E$7=2020,IF(IF($AG90=1,IF($AI90=0,ROUND(IF($AH90&gt;2600,ROUND($AJ90/$AH90*2600,2),$AJ90)*'umowa o pracę'!$E$8,2),IF($AH90+$AI90&lt;2600,ROUND(ROUND($AJ90+ROUND($AI90*9%,2),2)*'umowa o pracę'!$E$8,2),IF(AND($AH90+$AI90&gt;=2600,$AH90&lt;2600),ROUND((ROUND($AJ90+ROUND((2600-$AH90)*9%,2),2))*'umowa o pracę'!$E$8,2),IF(AND($AH90+$AI90&gt;=2600,$AH90&gt;=2600),ROUND(ROUND($AJ90/$AH90*2600,2)*'umowa o pracę'!$E$8,2),0)))),0)&gt;$H90,$H90,IF($AG90=1,IF($AI90=0,ROUND(IF($AH90&gt;2600,ROUND($AJ90/$AH90*2600,2),$AJ90)*'umowa o pracę'!$E$8,2),IF($AH90+$AI90&lt;2600,ROUND(ROUND($AJ90+ROUND($AI90*9%,2),2)*'umowa o pracę'!$E$8,2),IF(AND($AH90+$AI90&gt;=2600,$AH90&lt;2600),ROUND((ROUND($AJ90+ROUND((2600-$AH90)*9%,2),2))*'umowa o pracę'!$E$8,2),IF(AND($AH90+$AI90&gt;=2600,$AH90&gt;=2600),ROUND(ROUND($AJ90/$AH90*2600,2)*'umowa o pracę'!$E$8,2),0)))),0)),IF('umowa o pracę'!$E$7=2021,IF(IF($AG90=1,IF($AI90=0,ROUND(IF($AH90&gt;2800,ROUND($AJ90/$AH90*2800,2),$AJ90)*'umowa o pracę'!$E$8,2),IF($AH90+$AI90&lt;2800,ROUND(ROUND($AJ90+ROUND($AI90*9%,2),2)*'umowa o pracę'!$E$8,2),IF(AND($AH90+$AI90&gt;=2800,$AH90&lt;2800),ROUND((ROUND($AJ90+ROUND((2800-$AH90)*9%,2),2))*'umowa o pracę'!$E$8,2),IF(AND($AH90+$AI90&gt;=2800,$AH90&gt;=2800),ROUND(ROUND($AJ90/$AH90*2800,2)*'umowa o pracę'!$E$8,2),0)))),0)&gt;$H90,$H90,IF($AG90=1,IF($AI90=0,ROUND(IF($AH90&gt;2800,ROUND($AJ90/$AH90*2800,2),$AJ90)*'umowa o pracę'!$E$8,2),IF($AH90+$AI90&lt;2800,ROUND(ROUND($AJ90+ROUND($AI90*9%,2),2)*'umowa o pracę'!$E$8,2),IF(AND($AH90+$AI90&gt;=2800,$AH90&lt;2800),ROUND((ROUND($AJ90+ROUND((2800-$AH90)*9%,2),2))*'umowa o pracę'!$E$8,2),IF(AND($AH90+$AI90&gt;=2800,$AH90&gt;=2800),ROUND(ROUND($AJ90/$AH90*2800,2)*'umowa o pracę'!$E$8,2),0)))),0)),0))</f>
        <v>0</v>
      </c>
      <c r="AP90" s="32">
        <f>IF('umowa o pracę'!$E$7=2020,IF(IF($AG90=1,IF($AI90=0,ROUND(IF($AH90&gt;2600,ROUND($AK90/$AH90*2600,2),$AK90)*'umowa o pracę'!$E$8,2),ROUND(IF($AH90&gt;2600,ROUND($AK90/$AH90*2600,2),$AK90)*'umowa o pracę'!$E$8,2)),0)&gt;$I90,$I90,IF($AG90=1,IF($AI90=0,ROUND(IF($AH90&gt;2600,ROUND($AK90/$AH90*2600,2),$AK90)*'umowa o pracę'!$E$8,2),ROUND(IF($AH90&gt;2600,ROUND($AK90/$AH90*2600,2),$AK90)*'umowa o pracę'!$E$8,2)),0)),IF('umowa o pracę'!$E$7=2021,IF(IF($AG90=1,IF($AI90=0,ROUND(IF($AH90&gt;2800,ROUND($AK90/$AH90*2800,2),$AK90)*'umowa o pracę'!$E$8,2),ROUND(IF($AH90&gt;2800,ROUND($AK90/$AH90*2800,2),$AK90)*'umowa o pracę'!$E$8,2)),0)&gt;$I90,$I90,IF($AG90=1,IF($AI90=0,ROUND(IF($AH90&gt;2800,ROUND($AK90/$AH90*2800,2),$AK90)*'umowa o pracę'!$E$8,2),ROUND(IF($AH90&gt;2800,ROUND($AK90/$AH90*2800,2),$AK90)*'umowa o pracę'!$E$8,2)),0)),0))</f>
        <v>0</v>
      </c>
      <c r="AQ90" s="56">
        <f>IF('umowa o pracę'!$E$7=2020,$AM90,IF('umowa o pracę'!$E$7=2021,$AN90,0))</f>
        <v>0</v>
      </c>
      <c r="AR90" s="33">
        <f>IF('umowa o pracę'!$E$7=0,0,U90+AF90+AQ90)</f>
        <v>0</v>
      </c>
      <c r="AS90" s="19"/>
      <c r="AT90" s="19"/>
      <c r="AU90" s="19"/>
      <c r="AV90" s="6"/>
      <c r="AW90" s="6"/>
      <c r="AX90" s="6">
        <f t="shared" si="13"/>
        <v>10</v>
      </c>
      <c r="AY90" s="6"/>
      <c r="AZ90" s="234">
        <f t="shared" si="16"/>
        <v>0</v>
      </c>
      <c r="BA90" s="234">
        <f t="shared" si="17"/>
        <v>0</v>
      </c>
      <c r="BB90" s="234">
        <f t="shared" si="18"/>
        <v>0</v>
      </c>
      <c r="BC90" s="234">
        <f t="shared" si="19"/>
        <v>0</v>
      </c>
      <c r="BD90" s="234">
        <f t="shared" si="20"/>
        <v>0</v>
      </c>
      <c r="BE90" s="234">
        <f t="shared" si="21"/>
        <v>0</v>
      </c>
      <c r="BF90" s="234">
        <f t="shared" si="22"/>
        <v>0</v>
      </c>
      <c r="BG90" s="234">
        <f t="shared" si="23"/>
        <v>0</v>
      </c>
      <c r="BH90" s="234">
        <f t="shared" si="24"/>
        <v>0</v>
      </c>
      <c r="BI90" s="238">
        <f t="shared" si="25"/>
        <v>0</v>
      </c>
      <c r="BJ90" s="236"/>
      <c r="BK90" s="236"/>
      <c r="BL90" s="237"/>
    </row>
    <row r="91" spans="1:64" ht="15.75" customHeight="1" x14ac:dyDescent="0.25">
      <c r="A91" s="129">
        <v>80</v>
      </c>
      <c r="B91" s="57"/>
      <c r="C91" s="57"/>
      <c r="D91" s="36"/>
      <c r="E91" s="36"/>
      <c r="F91" s="242"/>
      <c r="G91" s="37">
        <v>1</v>
      </c>
      <c r="H91" s="58">
        <v>0</v>
      </c>
      <c r="I91" s="59">
        <v>0</v>
      </c>
      <c r="J91" s="60">
        <v>0</v>
      </c>
      <c r="K91" s="52">
        <v>1</v>
      </c>
      <c r="L91" s="39">
        <v>0</v>
      </c>
      <c r="M91" s="39">
        <v>0</v>
      </c>
      <c r="N91" s="39">
        <v>0</v>
      </c>
      <c r="O91" s="39">
        <v>0</v>
      </c>
      <c r="P91" s="35">
        <f>IF('umowa o pracę'!$E$7=2020,ROUND(IF($L91&gt;=2600,2600*'umowa o pracę'!$E$8,$L91*'umowa o pracę'!$E$8),2),IF('umowa o pracę'!$E$7=2021,ROUND(IF($L91&gt;=2800,2800*'umowa o pracę'!$E$8,$L91*'umowa o pracę'!$E$8),2),0))</f>
        <v>0</v>
      </c>
      <c r="Q91" s="252">
        <f>IF(IF(IF(AND($K91=1,$I91&gt;0),ROUND(IF($L91+$M91&gt;=2600,2600*'umowa o pracę'!$E$8,($L91+$M91)*'umowa o pracę'!$E$8),2)+IF($M91=0,ROUND(IF($L91&gt;2600,ROUND($O91/$L91*2600,2),$O91)*'umowa o pracę'!$E$8,2),ROUND(IF($L91&gt;2600,ROUND($O91/$L91*2600,2),$O91)*'umowa o pracę'!$E$8,2)),ROUND(IF($L91+$M91&gt;=2600,2600*'umowa o pracę'!$E$8,($L91+$M91)*'umowa o pracę'!$E$8),2)-IF($M91=0,ROUND(ROUND(IF($L91&gt;2600,ROUND($N91/$L91*2600,2),$N91),2)*'umowa o pracę'!$E$8,2),IF($M91&gt;0,IF($L91+$M91&lt;2600,ROUND(ROUND($N91+ROUND($M91*9%,2),2)*'umowa o pracę'!$E$8,2),IF(AND($L91+$M91&gt;=2600,$M91&lt;2600,$L91&lt;2600),ROUND((ROUND(((2600-$M91)/$L91)*$N91,2)+ROUND($M91*9%,2))*'umowa o pracę'!$E$8,2),IF(AND($L91+$M91&gt;=2600,$M91&gt;=2600),ROUND((ROUND(2600*9%,2))*'umowa o pracę'!$E$8,2),IF(AND($L91+$M91&gt;=2600,$L91&gt;=2600,$M91&lt;2600),ROUND((ROUND($M91*9%,2)+ROUND(((2600-$M91)/$L91)*$N91,2))*'umowa o pracę'!$E$8,2),0)))),0)))&gt;$J91,$J91,IF(AND($K91=1,$I91&gt;0),ROUND(IF($L91+$M91&gt;=2600,2600*'umowa o pracę'!$E$8,($L91+$M91)*'umowa o pracę'!$E$8),2)+IF($M91=0,ROUND(IF($L91&gt;2600,ROUND($O91/$L91*2600,2),$O91)*'umowa o pracę'!$E$8,2),ROUND(IF($L91&gt;2600,ROUND($O91/$L91*2600,2),$O91)*'umowa o pracę'!$E$8,2)),ROUND(IF($L91+$M91&gt;=2600,2600*'umowa o pracę'!$E$8,($L91+$M91)*'umowa o pracę'!$E$8),2)-IF($M91=0,ROUND(ROUND(IF($L91&gt;2600,ROUND($N91/$L91*2600,2),$N91),2)*'umowa o pracę'!$E$8,2),IF($M91&gt;0,IF($L91+$M91&lt;2600,ROUND(ROUND($N91+ROUND($M91*9%,2),2)*'umowa o pracę'!$E$8,2),IF(AND($L91+$M91&gt;=2600,$M91&lt;2600,$L91&lt;2600),ROUND((ROUND(((2600-$M91)/$L91)*$N91,2)+ROUND($M91*9%,2))*'umowa o pracę'!$E$8,2),IF(AND($L91+$M91&gt;=2600,$M91&gt;=2600),ROUND((ROUND(2600*9%,2))*'umowa o pracę'!$E$8,2),IF(AND($L91+$M91&gt;=2600,$L91&gt;=2600,$M91&lt;2600),ROUND((ROUND($M91*9%,2)+ROUND(((2600-$M91)/$L91)*$N91,2))*'umowa o pracę'!$E$8,2),0)))),0))))&gt;$J91,$J91,IF(IF(AND($K91=1,$I91&gt;0),ROUND(IF($L91+$M91&gt;=2600,2600*'umowa o pracę'!$E$8,($L91+$M91)*'umowa o pracę'!$E$8),2)+IF($M91=0,ROUND(IF($L91&gt;2600,ROUND($O91/$L91*2600,2),$O91)*'umowa o pracę'!$E$8,2),ROUND(IF($L91&gt;2600,ROUND($O91/$L91*2600,2),$O91)*'umowa o pracę'!$E$8,2)),ROUND(IF($L91+$M91&gt;=2600,2600*'umowa o pracę'!$E$8,($L91+$M91)*'umowa o pracę'!$E$8),2)-IF($M91=0,ROUND(ROUND(IF($L91&gt;2600,ROUND($N91/$L91*2600,2),$N91),2)*'umowa o pracę'!$E$8,2),IF($M91&gt;0,IF($L91+$M91&lt;2600,ROUND(ROUND($N91+ROUND($M91*9%,2),2)*'umowa o pracę'!$E$8,2),IF(AND($L91+$M91&gt;=2600,$M91&lt;2600,$L91&lt;2600),ROUND((ROUND(((2600-$M91)/$L91)*$N91,2)+ROUND($M91*9%,2))*'umowa o pracę'!$E$8,2),IF(AND($L91+$M91&gt;=2600,$M91&gt;=2600),ROUND((ROUND(2600*9%,2))*'umowa o pracę'!$E$8,2),IF(AND($L91+$M91&gt;=2600,$L91&gt;=2600,$M91&lt;2600),ROUND((ROUND($M91*9%,2)+ROUND(((2600-$M91)/$L91)*$N91,2))*'umowa o pracę'!$E$8,2),0)))),0)))&gt;$J91,$J91,IF(AND($K91=1,$I91&gt;0),ROUND(IF($L91+$M91&gt;=2600,2600*'umowa o pracę'!$E$8,($L91+$M91)*'umowa o pracę'!$E$8),2)+IF($M91=0,ROUND(IF($L91&gt;2600,ROUND($O91/$L91*2600,2),$O91)*'umowa o pracę'!$E$8,2),ROUND(IF($L91&gt;2600,ROUND($O91/$L91*2600,2),$O91)*'umowa o pracę'!$E$8,2)),ROUND(IF($L91+$M91&gt;=2600,2600*'umowa o pracę'!$E$8,($L91+$M91)*'umowa o pracę'!$E$8),2)-IF(AND($M91=0,I91&gt;0),ROUND(ROUND(IF($L91&gt;2600,ROUND($N91/$L91*2600,2),$N91),2)*'umowa o pracę'!$E$8,2),IF($M91&gt;0,IF($L91+$M91&lt;2600,ROUND(ROUND($N91+ROUND($M91*9%,2),2)*'umowa o pracę'!$E$8,2),IF(AND($L91+$M91&gt;=2600,$M91&lt;2600,$L91&lt;2600),ROUND((ROUND(((2600-$M91)/$L91)*$N91,2)+ROUND($M91*9%,2))*'umowa o pracę'!$E$8,2),IF(AND($L91+$M91&gt;=2600,$M91&gt;=2600),ROUND((ROUND(2600*9%,2))*'umowa o pracę'!$E$8,2),IF(AND($L91+$M91&gt;=2600,$L91&gt;=2600,$M91&lt;2600),ROUND((ROUND($M91*9%,2)+ROUND(((2600-$M91)/$L91)*$N91,2))*'umowa o pracę'!$E$8,2),0)))),0)))))</f>
        <v>0</v>
      </c>
      <c r="R91" s="252">
        <f>IF(IF(IF(AND($K91=1,$I91&gt;0),ROUND(IF($L91+$M91&gt;=2800,2800*'umowa o pracę'!$E$8,($L91+$M91)*'umowa o pracę'!$E$8),2)+IF($M91=0,ROUND(IF($L91&gt;2800,ROUND($O91/$L91*2800,2),$O91)*'umowa o pracę'!$E$8,2),ROUND(IF($L91&gt;2800,ROUND($O91/$L91*2800,2),$O91)*'umowa o pracę'!$E$8,2)),ROUND(IF($L91+$M91&gt;=2800,2800*'umowa o pracę'!$E$8,($L91+$M91)*'umowa o pracę'!$E$8),2)-IF($M91=0,ROUND(ROUND(IF($L91&gt;2800,ROUND($N91/$L91*2800,2),$N91),2)*'umowa o pracę'!$E$8,2),IF($M91&gt;0,IF($L91+$M91&lt;2800,ROUND(ROUND($N91+ROUND($M91*9%,2),2)*'umowa o pracę'!$E$8,2),IF(AND($L91+$M91&gt;=2800,$M91&lt;2800,$L91&lt;2800),ROUND((ROUND(((2800-$M91)/$L91)*$N91,2)+ROUND($M91*9%,2))*'umowa o pracę'!$E$8,2),IF(AND($L91+$M91&gt;=2800,$M91&gt;=2800),ROUND((ROUND(2800*9%,2))*'umowa o pracę'!$E$8,2),IF(AND($L91+$M91&gt;=2800,$L91&gt;=2800,$M91&lt;2800),ROUND((ROUND($M91*9%,2)+ROUND(((2800-$M91)/$L91)*$N91,2))*'umowa o pracę'!$E$8,2),0)))),0)))&gt;$J91,$J91,IF(AND($K91=1,$I91&gt;0),ROUND(IF($L91+$M91&gt;=2800,2800*'umowa o pracę'!$E$8,($L91+$M91)*'umowa o pracę'!$E$8),2)+IF($M91=0,ROUND(IF($L91&gt;2800,ROUND($O91/$L91*2800,2),$O91)*'umowa o pracę'!$E$8,2),ROUND(IF($L91&gt;2800,ROUND($O91/$L91*2800,2),$O91)*'umowa o pracę'!$E$8,2)),ROUND(IF($L91+$M91&gt;=2800,2800*'umowa o pracę'!$E$8,($L91+$M91)*'umowa o pracę'!$E$8),2)-IF($M91=0,ROUND(ROUND(IF($L91&gt;2800,ROUND($N91/$L91*2800,2),$N91),2)*'umowa o pracę'!$E$8,2),IF($M91&gt;0,IF($L91+$M91&lt;2800,ROUND(ROUND($N91+ROUND($M91*9%,2),2)*'umowa o pracę'!$E$8,2),IF(AND($L91+$M91&gt;=2800,$M91&lt;2800,$L91&lt;2800),ROUND((ROUND(((2800-$M91)/$L91)*$N91,2)+ROUND($M91*9%,2))*'umowa o pracę'!$E$8,2),IF(AND($L91+$M91&gt;=2800,$M91&gt;=2800),ROUND((ROUND(2800*9%,2))*'umowa o pracę'!$E$8,2),IF(AND($L91+$M91&gt;=2800,$L91&gt;=2800,$M91&lt;2800),ROUND((ROUND($M91*9%,2)+ROUND(((2800-$M91)/$L91)*$N91,2))*'umowa o pracę'!$E$8,2),0)))),0))))&gt;$J91,$J91,IF(IF(AND($K91=1,$I91&gt;0),ROUND(IF($L91+$M91&gt;=2800,2800*'umowa o pracę'!$E$8,($L91+$M91)*'umowa o pracę'!$E$8),2)+IF($M91=0,ROUND(IF($L91&gt;2800,ROUND($O91/$L91*2800,2),$O91)*'umowa o pracę'!$E$8,2),ROUND(IF($L91&gt;2800,ROUND($O91/$L91*2800,2),$O91)*'umowa o pracę'!$E$8,2)),ROUND(IF($L91+$M91&gt;=2800,2800*'umowa o pracę'!$E$8,($L91+$M91)*'umowa o pracę'!$E$8),2)-IF($M91=0,ROUND(ROUND(IF($L91&gt;2800,ROUND($N91/$L91*2800,2),$N91),2)*'umowa o pracę'!$E$8,2),IF($M91&gt;0,IF($L91+$M91&lt;2800,ROUND(ROUND($N91+ROUND($M91*9%,2),2)*'umowa o pracę'!$E$8,2),IF(AND($L91+$M91&gt;=2800,$M91&lt;2800,$L91&lt;2800),ROUND((ROUND(((2800-$M91)/$L91)*$N91,2)+ROUND($M91*9%,2))*'umowa o pracę'!$E$8,2),IF(AND($L91+$M91&gt;=2800,$M91&gt;=2800),ROUND((ROUND(2800*9%,2))*'umowa o pracę'!$E$8,2),IF(AND($L91+$M91&gt;=2800,$L91&gt;=2800,$M91&lt;2800),ROUND((ROUND($M91*9%,2)+ROUND(((2800-$M91)/$L91)*$N91,2))*'umowa o pracę'!$E$8,2),0)))),0)))&gt;$J91,$J91,IF(AND($K91=1,$I91&gt;0),ROUND(IF($L91+$M91&gt;=2800,2800*'umowa o pracę'!$E$8,($L91+$M91)*'umowa o pracę'!$E$8),2)+IF($M91=0,ROUND(IF($L91&gt;2800,ROUND($O91/$L91*2800,2),$O91)*'umowa o pracę'!$E$8,2),ROUND(IF($L91&gt;2800,ROUND($O91/$L91*2800,2),$O91)*'umowa o pracę'!$E$8,2)),ROUND(IF($L91+$M91&gt;=2800,2800*'umowa o pracę'!$E$8,($L91+$M91)*'umowa o pracę'!$E$8),2)-IF(AND($M91=0,I91&gt;0),ROUND(ROUND(IF($L91&gt;2800,ROUND($N91/$L91*2800,2),$N91),2)*'umowa o pracę'!$E$8,2),IF($M91&gt;0,IF($L91+$M91&lt;2800,ROUND(ROUND($N91+ROUND($M91*9%,2),2)*'umowa o pracę'!$E$8,2),IF(AND($L91+$M91&gt;=2800,$M91&lt;2800,$L91&lt;2800),ROUND((ROUND(((2800-$M91)/$L91)*$N91,2)+ROUND($M91*9%,2))*'umowa o pracę'!$E$8,2),IF(AND($L91+$M91&gt;=2800,$M91&gt;=2800),ROUND((ROUND(2800*9%,2))*'umowa o pracę'!$E$8,2),IF(AND($L91+$M91&gt;=2800,$L91&gt;=2800,$M91&lt;2800),ROUND((ROUND($M91*9%,2)+ROUND(((2800-$M91)/$L91)*$N91,2))*'umowa o pracę'!$E$8,2),0)))),0)))))</f>
        <v>0</v>
      </c>
      <c r="S91" s="32">
        <f>IF('umowa o pracę'!$E$7=2020,IF(IF($K91=1,IF($M91=0,ROUND(IF($L91&gt;2600,ROUND($N91/$L91*2600,2),$N91)*'umowa o pracę'!$E$8,2),IF($L91+$M91&lt;2600,ROUND(ROUND($N91+ROUND($M91*9%,2),2)*'umowa o pracę'!$E$8,2),IF(AND($L91+$M91&gt;=2600,$L91&lt;2600),ROUND((ROUND($N91+ROUND((2600-$L91)*9%,2),2))*'umowa o pracę'!$E$8,2),IF(AND($L91+$M91&gt;=2600,$L91&gt;=2600),ROUND(ROUND($N91/$L91*2600,2)*'umowa o pracę'!$E$8,2),0)))),0)&gt;$H91,$H91,IF($K91=1,IF($M91=0,ROUND(IF($L91&gt;2600,ROUND($N91/$L91*2600,2),$N91)*'umowa o pracę'!$E$8,2),IF($L91+$M91&lt;2600,ROUND(ROUND($N91+ROUND($M91*9%,2),2)*'umowa o pracę'!$E$8,2),IF(AND($L91+$M91&gt;=2600,$L91&lt;2600),ROUND((ROUND($N91+ROUND((2600-$L91)*9%,2),2))*'umowa o pracę'!$E$8,2),IF(AND($L91+$M91&gt;=2600,$L91&gt;=2600),ROUND(ROUND($N91/$L91*2600,2)*'umowa o pracę'!$E$8,2),0)))),0)),IF('umowa o pracę'!$E$7=2021,IF(IF($K91=1,IF($M91=0,ROUND(IF($L91&gt;2800,ROUND($N91/$L91*2800,2),$N91)*'umowa o pracę'!$E$8,2),IF($L91+$M91&lt;2800,ROUND(ROUND($N91+ROUND($M91*9%,2),2)*'umowa o pracę'!$E$8,2),IF(AND($L91+$M91&gt;=2800,$L91&lt;2800),ROUND((ROUND($N91+ROUND((2800-$L91)*9%,2),2))*'umowa o pracę'!$E$8,2),IF(AND($L91+$M91&gt;=2800,$L91&gt;=2800),ROUND(ROUND($N91/$L91*2800,2)*'umowa o pracę'!$E$8,2),0)))),0)&gt;$H91,$H91,IF($K91=1,IF($M91=0,ROUND(IF($L91&gt;2800,ROUND($N91/$L91*2800,2),$N91)*'umowa o pracę'!$E$8,2),IF($L91+$M91&lt;2800,ROUND(ROUND($N91+ROUND($M91*9%,2),2)*'umowa o pracę'!$E$8,2),IF(AND($L91+$M91&gt;=2800,$L91&lt;2800),ROUND((ROUND($N91+ROUND((2800-$L91)*9%,2),2))*'umowa o pracę'!$E$8,2),IF(AND($L91+$M91&gt;=2800,$L91&gt;=2800),ROUND(ROUND($N91/$L91*2800,2)*'umowa o pracę'!$E$8,2),0)))),0)),0))</f>
        <v>0</v>
      </c>
      <c r="T91" s="32">
        <f>IF('umowa o pracę'!$E$7=2020,IF(IF($K91=1,IF($M91=0,ROUND(IF($L91&gt;2600,ROUND($O91/$L91*2600,2),$O91)*'umowa o pracę'!$E$8,2),ROUND(IF($L91&gt;2600,ROUND($O91/$L91*2600,2),$O91)*'umowa o pracę'!$E$8,2)),0)&gt;$I91,$I91,IF($K91=1,IF($M91=0,ROUND(IF($L91&gt;2600,ROUND($O91/$L91*2600,2),$O91)*'umowa o pracę'!$E$8,2),ROUND(IF($L91&gt;2600,ROUND($O91/$L91*2600,2),$O91)*'umowa o pracę'!$E$8,2)),0)),IF('umowa o pracę'!$E$7=2021,IF(IF($K91=1,IF($M91=0,ROUND(IF($L91&gt;2800,ROUND($O91/$L91*2800,2),$O91)*'umowa o pracę'!$E$8,2),ROUND(IF($L91&gt;2800,ROUND($O91/$L91*2800,2),$O91)*'umowa o pracę'!$E$8,2)),0)&gt;$I91,$I91,IF($K91=1,IF($M91=0,ROUND(IF($L91&gt;2800,ROUND($O91/$L91*2800,2),$O91)*'umowa o pracę'!$E$8,2),ROUND(IF($L91&gt;2800,ROUND($O91/$L91*2800,2),$O91)*'umowa o pracę'!$E$8,2)),0)),0))</f>
        <v>0</v>
      </c>
      <c r="U91" s="51">
        <f>IF('umowa o pracę'!$E$7=2020,$Q91,IF('umowa o pracę'!$E$7=2021,$R91,0))</f>
        <v>0</v>
      </c>
      <c r="V91" s="53">
        <f t="shared" si="14"/>
        <v>1</v>
      </c>
      <c r="W91" s="54">
        <f>IF('umowa o pracę'!$E$6&lt;2,0,$L91)</f>
        <v>0</v>
      </c>
      <c r="X91" s="54">
        <f>IF('umowa o pracę'!$E$6&lt;2,0,$M91)</f>
        <v>0</v>
      </c>
      <c r="Y91" s="55">
        <f>IF('umowa o pracę'!$E$6&lt;2,0,$N91)</f>
        <v>0</v>
      </c>
      <c r="Z91" s="55">
        <f>IF('umowa o pracę'!$E$6&lt;2,0,$O91)</f>
        <v>0</v>
      </c>
      <c r="AA91" s="32">
        <f>IF('umowa o pracę'!$E$7=2020,ROUND(IF($W91&gt;=2600,2600*'umowa o pracę'!$E$8,$W91*'umowa o pracę'!$E$8),2),IF('umowa o pracę'!$E$7=2021,ROUND(IF($W91&gt;=2800,2800*'umowa o pracę'!$E$8,$W91*'umowa o pracę'!$E$8),2),0))</f>
        <v>0</v>
      </c>
      <c r="AB91" s="32">
        <f>IF(IF(IF(AND($V91=1,$I91&gt;0),ROUND(IF($W91+$X91&gt;=2600,2600*'umowa o pracę'!$E$8,($W91+$X91)*'umowa o pracę'!$E$8),2)+IF($X91=0,ROUND(IF($W91&gt;2600,ROUND($Z91/$W91*2600,2),$Z91)*'umowa o pracę'!$E$8,2),ROUND(IF($W91&gt;2600,ROUND($Z91/$W91*2600,2),$Z91)*'umowa o pracę'!$E$8,2)),ROUND(IF($W91+$X91&gt;=2600,2600*'umowa o pracę'!$E$8,($W91+$X91)*'umowa o pracę'!$E$8),2)-IF($X91=0,ROUND(ROUND(IF($W91&gt;2600,ROUND($Y91/$W91*2600,2),$Y91),2)*'umowa o pracę'!$E$8,2),IF($X91&gt;0,IF($W91+$X91&lt;2600,ROUND(ROUND($Y91+ROUND($X91*9%,2),2)*'umowa o pracę'!$E$8,2),IF(AND($W91+$X91&gt;=2600,$X91&lt;2600,$W91&lt;2600),ROUND((ROUND(((2600-$X91)/$W91)*$Y91,2)+ROUND($X91*9%,2))*'umowa o pracę'!$E$8,2),IF(AND($W91+$X91&gt;=2600,$X91&gt;=2600),ROUND((ROUND(2600*9%,2))*'umowa o pracę'!$E$8,2),IF(AND($W91+$X91&gt;=2600,$W91&gt;=2600,$X91&lt;2600),ROUND((ROUND($X91*9%,2)+ROUND(((2600-$X91)/$W91)*$Y91,2))*'umowa o pracę'!$E$8,2),0)))),0)))&gt;$J91,$J91,IF(AND($V91=1,$I91&gt;0),ROUND(IF($W91+$X91&gt;=2600,2600*'umowa o pracę'!$E$8,($W91+$X91)*'umowa o pracę'!$E$8),2)+IF($X91=0,ROUND(IF($W91&gt;2600,ROUND($Z91/$W91*2600,2),$Z91)*'umowa o pracę'!$E$8,2),ROUND(IF($W91&gt;2600,ROUND($Z91/$W91*2600,2),$Z91)*'umowa o pracę'!$E$8,2)),ROUND(IF($W91+$X91&gt;=2600,2600*'umowa o pracę'!$E$8,($W91+$X91)*'umowa o pracę'!$E$8),2)-IF($X91=0,ROUND(ROUND(IF($W91&gt;2600,ROUND($Y91/$W91*2600,2),$Y91),2)*'umowa o pracę'!$E$8,2),IF($X91&gt;0,IF($W91+$X91&lt;2600,ROUND(ROUND($Y91+ROUND($X91*9%,2),2)*'umowa o pracę'!$E$8,2),IF(AND($W91+$X91&gt;=2600,$X91&lt;2600,$W91&lt;2600),ROUND((ROUND(((2600-$X91)/$W91)*$Y91,2)+ROUND($X91*9%,2))*'umowa o pracę'!$E$8,2),IF(AND($W91+$X91&gt;=2600,$X91&gt;=2600),ROUND((ROUND(2600*9%,2))*'umowa o pracę'!$E$8,2),IF(AND($W91+$X91&gt;=2600,$W91&gt;=2600,$X91&lt;2600),ROUND((ROUND($X91*9%,2)+ROUND(((2600-$X91)/$W91)*$Y91,2))*'umowa o pracę'!$E$8,2),0)))),0))))&gt;$J91,$J91,IF(IF(AND($V91=1,$I91&gt;0),ROUND(IF($W91+$X91&gt;=2600,2600*'umowa o pracę'!$E$8,($W91+$X91)*'umowa o pracę'!$E$8),2)+IF($X91=0,ROUND(IF($W91&gt;2600,ROUND($Z91/$W91*2600,2),$Z91)*'umowa o pracę'!$E$8,2),ROUND(IF($W91&gt;2600,ROUND($Z91/$W91*2600,2),$Z91)*'umowa o pracę'!$E$8,2)),ROUND(IF($W91+$X91&gt;=2600,2600*'umowa o pracę'!$E$8,($W91+$X91)*'umowa o pracę'!$E$8),2)-IF($X91=0,ROUND(ROUND(IF($W91&gt;2600,ROUND($Y91/$W91*2600,2),$Y91),2)*'umowa o pracę'!$E$8,2),IF($X91&gt;0,IF($W91+$X91&lt;2600,ROUND(ROUND($Y91+ROUND($X91*9%,2),2)*'umowa o pracę'!$E$8,2),IF(AND($W91+$X91&gt;=2600,$X91&lt;2600,$W91&lt;2600),ROUND((ROUND(((2600-$X91)/$W91)*$Y91,2)+ROUND($X91*9%,2))*'umowa o pracę'!$E$8,2),IF(AND($W91+$X91&gt;=2600,$X91&gt;=2600),ROUND((ROUND(2600*9%,2))*'umowa o pracę'!$E$8,2),IF(AND($W91+$X91&gt;=2600,$W91&gt;=2600,$X91&lt;2600),ROUND((ROUND($X91*9%,2)+ROUND(((2600-$X91)/$W91)*$Y91,2))*'umowa o pracę'!$E$8,2),0)))),0)))&gt;$J91,$J91,IF(AND($V91=1,$I91&gt;0),ROUND(IF($W91+$X91&gt;=2600,2600*'umowa o pracę'!$E$8,($W91+$X91)*'umowa o pracę'!$E$8),2)+IF($X91=0,ROUND(IF($W91&gt;2600,ROUND($Z91/$W91*2600,2),$Z91)*'umowa o pracę'!$E$8,2),ROUND(IF($W91&gt;2600,ROUND($Z91/$W91*2600,2),$Z91)*'umowa o pracę'!$E$8,2)),ROUND(IF($W91+$X91&gt;=2600,2600*'umowa o pracę'!$E$8,($W91+$X91)*'umowa o pracę'!$E$8),2)-IF(AND($X91=0,I91&gt;0),ROUND(ROUND(IF($W91&gt;2600,ROUND($Y91/$W91*2600,2),$Y91),2)*'umowa o pracę'!$E$8,2),IF($X91&gt;0,IF($W91+$X91&lt;2600,ROUND(ROUND($Y91+ROUND($X91*9%,2),2)*'umowa o pracę'!$E$8,2),IF(AND($W91+$X91&gt;=2600,$X91&lt;2600,$W91&lt;2600),ROUND((ROUND(((2600-$X91)/$W91)*$Y91,2)+ROUND($X91*9%,2))*'umowa o pracę'!$E$8,2),IF(AND($W91+$X91&gt;=2600,$X91&gt;=2600),ROUND((ROUND(2600*9%,2))*'umowa o pracę'!$E$8,2),IF(AND($W91+$X91&gt;=2600,$W91&gt;=2600,$X91&lt;2600),ROUND((ROUND($X91*9%,2)+ROUND(((2600-$X91)/$W91)*$Y91,2))*'umowa o pracę'!$E$8,2),0)))),0)))))</f>
        <v>0</v>
      </c>
      <c r="AC91" s="32">
        <f>IF(IF(IF(AND($V91=1,$I91&gt;0),ROUND(IF($W91+$X91&gt;=2800,2800*'umowa o pracę'!$E$8,($W91+$X91)*'umowa o pracę'!$E$8),2)+IF($X91=0,ROUND(IF($W91&gt;2800,ROUND($Z91/$W91*2800,2),$Z91)*'umowa o pracę'!$E$8,2),ROUND(IF($W91&gt;2800,ROUND($Z91/$W91*2800,2),$Z91)*'umowa o pracę'!$E$8,2)),ROUND(IF($W91+$X91&gt;=2800,2800*'umowa o pracę'!$E$8,($W91+$X91)*'umowa o pracę'!$E$8),2)-IF($X91=0,ROUND(ROUND(IF($W91&gt;2800,ROUND($Y91/$W91*2800,2),$Y91),2)*'umowa o pracę'!$E$8,2),IF($X91&gt;0,IF($W91+$X91&lt;2800,ROUND(ROUND($Y91+ROUND($X91*9%,2),2)*'umowa o pracę'!$E$8,2),IF(AND($W91+$X91&gt;=2800,$X91&lt;2800,$W91&lt;2800),ROUND((ROUND(((2800-$X91)/$W91)*$Y91,2)+ROUND($X91*9%,2))*'umowa o pracę'!$E$8,2),IF(AND($W91+$X91&gt;=2800,$X91&gt;=2800),ROUND((ROUND(2800*9%,2))*'umowa o pracę'!$E$8,2),IF(AND($W91+$X91&gt;=2800,$W91&gt;=2800,$X91&lt;2800),ROUND((ROUND($X91*9%,2)+ROUND(((2800-$X91)/$W91)*$Y91,2))*'umowa o pracę'!$E$8,2),0)))),0)))&gt;$J91,$J91,IF(AND($V91=1,$I91&gt;0),ROUND(IF($W91+$X91&gt;=2800,2800*'umowa o pracę'!$E$8,($W91+$X91)*'umowa o pracę'!$E$8),2)+IF($X91=0,ROUND(IF($W91&gt;2800,ROUND($Z91/$W91*2800,2),$Z91)*'umowa o pracę'!$E$8,2),ROUND(IF($W91&gt;2800,ROUND($Z91/$W91*2800,2),$Z91)*'umowa o pracę'!$E$8,2)),ROUND(IF($W91+$X91&gt;=2800,2800*'umowa o pracę'!$E$8,($W91+$X91)*'umowa o pracę'!$E$8),2)-IF($X91=0,ROUND(ROUND(IF($W91&gt;2800,ROUND($Y91/$W91*2800,2),$Y91),2)*'umowa o pracę'!$E$8,2),IF($X91&gt;0,IF($W91+$X91&lt;2800,ROUND(ROUND($Y91+ROUND($X91*9%,2),2)*'umowa o pracę'!$E$8,2),IF(AND($W91+$X91&gt;=2800,$X91&lt;2800,$W91&lt;2800),ROUND((ROUND(((2800-$X91)/$W91)*$Y91,2)+ROUND($X91*9%,2))*'umowa o pracę'!$E$8,2),IF(AND($W91+$X91&gt;=2800,$X91&gt;=2800),ROUND((ROUND(2800*9%,2))*'umowa o pracę'!$E$8,2),IF(AND($W91+$X91&gt;=2800,$W91&gt;=2800,$X91&lt;2800),ROUND((ROUND($X91*9%,2)+ROUND(((2800-$X91)/$W91)*$Y91,2))*'umowa o pracę'!$E$8,2),0)))),0))))&gt;$J91,$J91,IF(IF(AND($V91=1,$I91&gt;0),ROUND(IF($W91+$X91&gt;=2800,2800*'umowa o pracę'!$E$8,($W91+$X91)*'umowa o pracę'!$E$8),2)+IF($X91=0,ROUND(IF($W91&gt;2800,ROUND($Z91/$W91*2800,2),$Z91)*'umowa o pracę'!$E$8,2),ROUND(IF($W91&gt;2800,ROUND($Z91/$W91*2800,2),$Z91)*'umowa o pracę'!$E$8,2)),ROUND(IF($W91+$X91&gt;=2800,2800*'umowa o pracę'!$E$8,($W91+$X91)*'umowa o pracę'!$E$8),2)-IF($X91=0,ROUND(ROUND(IF($W91&gt;2800,ROUND($Y91/$W91*2800,2),$Y91),2)*'umowa o pracę'!$E$8,2),IF($X91&gt;0,IF($W91+$X91&lt;2800,ROUND(ROUND($Y91+ROUND($X91*9%,2),2)*'umowa o pracę'!$E$8,2),IF(AND($W91+$X91&gt;=2800,$X91&lt;2800,$W91&lt;2800),ROUND((ROUND(((2800-$X91)/$W91)*$Y91,2)+ROUND($X91*9%,2))*'umowa o pracę'!$E$8,2),IF(AND($W91+$X91&gt;=2800,$X91&gt;=2800),ROUND((ROUND(2800*9%,2))*'umowa o pracę'!$E$8,2),IF(AND($W91+$X91&gt;=2800,$W91&gt;=2800,$X91&lt;2800),ROUND((ROUND($X91*9%,2)+ROUND(((2800-$X91)/$W91)*$Y91,2))*'umowa o pracę'!$E$8,2),0)))),0)))&gt;$J91,$J91,IF(AND($V91=1,$I91&gt;0),ROUND(IF($W91+$X91&gt;=2800,2800*'umowa o pracę'!$E$8,($W91+$X91)*'umowa o pracę'!$E$8),2)+IF($X91=0,ROUND(IF($W91&gt;2800,ROUND($Z91/$W91*2800,2),$Z91)*'umowa o pracę'!$E$8,2),ROUND(IF($W91&gt;2800,ROUND($Z91/$W91*2800,2),$Z91)*'umowa o pracę'!$E$8,2)),ROUND(IF($W91+$X91&gt;=2800,2800*'umowa o pracę'!$E$8,($W91+$X91)*'umowa o pracę'!$E$8),2)-IF(AND($X91=0,I91&gt;0),ROUND(ROUND(IF($W91&gt;2800,ROUND($Y91/$W91*2800,2),$Y91),2)*'umowa o pracę'!$E$8,2),IF($X91&gt;0,IF($W91+$X91&lt;2800,ROUND(ROUND($Y91+ROUND($X91*9%,2),2)*'umowa o pracę'!$E$8,2),IF(AND($W91+$X91&gt;=2800,$X91&lt;2800,$W91&lt;2800),ROUND((ROUND(((2800-$X91)/$W91)*$Y91,2)+ROUND($X91*9%,2))*'umowa o pracę'!$E$8,2),IF(AND($W91+$X91&gt;=2800,$X91&gt;=2800),ROUND((ROUND(2800*9%,2))*'umowa o pracę'!$E$8,2),IF(AND($W91+$X91&gt;=2800,$W91&gt;=2800,$X91&lt;2800),ROUND((ROUND($X91*9%,2)+ROUND(((2800-$X91)/$W91)*$Y91,2))*'umowa o pracę'!$E$8,2),0)))),0)))))</f>
        <v>0</v>
      </c>
      <c r="AD91" s="32">
        <f>IF('umowa o pracę'!$E$7=2020,IF(IF($V91=1,IF($X91=0,ROUND(IF($W91&gt;2600,ROUND($Y91/$W91*2600,2),$Y91)*'umowa o pracę'!$E$8,2),IF($W91+$X91&lt;2600,ROUND(ROUND($Y91+ROUND($X91*9%,2),2)*'umowa o pracę'!$E$8,2),IF(AND($W91+$X91&gt;=2600,$W91&lt;2600),ROUND((ROUND($Y91+ROUND((2600-$W91)*9%,2),2))*'umowa o pracę'!$E$8,2),IF(AND($W91+$X91&gt;=2600,$W91&gt;=2600),ROUND(ROUND($Y91/$W91*2600,2)*'umowa o pracę'!$E$8,2),0)))),0)&gt;$H91,$H91,IF($V91=1,IF($X91=0,ROUND(IF($W91&gt;2600,ROUND($Y91/$W91*2600,2),$Y91)*'umowa o pracę'!$E$8,2),IF($W91+$X91&lt;2600,ROUND(ROUND($Y91+ROUND($X91*9%,2),2)*'umowa o pracę'!$E$8,2),IF(AND($W91+$X91&gt;=2600,$W91&lt;2600),ROUND((ROUND($Y91+ROUND((2600-$W91)*9%,2),2))*'umowa o pracę'!$E$8,2),IF(AND($W91+$X91&gt;=2600,$W91&gt;=2600),ROUND(ROUND($Y91/$W91*2600,2)*'umowa o pracę'!$E$8,2),0)))),0)),IF('umowa o pracę'!$E$7=2021,IF(IF($V91=1,IF($X91=0,ROUND(IF($W91&gt;2800,ROUND($Y91/$W91*2800,2),$Y91)*'umowa o pracę'!$E$8,2),IF($W91+$X91&lt;2800,ROUND(ROUND($Y91+ROUND($X91*9%,2),2)*'umowa o pracę'!$E$8,2),IF(AND($W91+$X91&gt;=2800,$W91&lt;2800),ROUND((ROUND($Y91+ROUND((2800-$W91)*9%,2),2))*'umowa o pracę'!$E$8,2),IF(AND($W91+$X91&gt;=2800,$W91&gt;=2800),ROUND(ROUND($Y91/$W91*2800,2)*'umowa o pracę'!$E$8,2),0)))),0)&gt;$H91,$H91,IF($V91=1,IF($X91=0,ROUND(IF($W91&gt;2800,ROUND($Y91/$W91*2800,2),$Y91)*'umowa o pracę'!$E$8,2),IF($W91+$X91&lt;2800,ROUND(ROUND($Y91+ROUND($X91*9%,2),2)*'umowa o pracę'!$E$8,2),IF(AND($W91+$X91&gt;=2800,$W91&lt;2800),ROUND((ROUND($Y91+ROUND((2800-$W91)*9%,2),2))*'umowa o pracę'!$E$8,2),IF(AND($W91+$X91&gt;=2800,$W91&gt;=2800),ROUND(ROUND($Y91/$W91*2800,2)*'umowa o pracę'!$E$8,2),0)))),0)),0))</f>
        <v>0</v>
      </c>
      <c r="AE91" s="32">
        <f>IF('umowa o pracę'!$E$7=2020,IF(IF($V91=1,IF($X91=0,ROUND(IF($W91&gt;2600,ROUND($Z91/$W91*2600,2),$Z91)*'umowa o pracę'!$E$8,2),ROUND(IF($W91&gt;2600,ROUND($Z91/$W91*2600,2),$Z91)*'umowa o pracę'!$E$8,2)),0)&gt;$I91,$I91,IF($V91=1,IF($X91=0,ROUND(IF($W91&gt;2600,ROUND($Z91/$W91*2600,2),$Z91)*'umowa o pracę'!$E$8,2),ROUND(IF($W91&gt;2600,ROUND($Z91/$W91*2600,2),$Z91)*'umowa o pracę'!$E$8,2)),0)),IF('umowa o pracę'!$E$7=2021,IF(IF($V91=1,IF($X91=0,ROUND(IF($W91&gt;2800,ROUND($Z91/$W91*2800,2),$Z91)*'umowa o pracę'!$E$8,2),ROUND(IF($W91&gt;2800,ROUND($Z91/$W91*2800,2),$Z91)*'umowa o pracę'!$E$8,2)),0)&gt;$I91,$I91,IF($V91=1,IF($X91=0,ROUND(IF($W91&gt;2800,ROUND($Z91/$W91*2800,2),$Z91)*'umowa o pracę'!$E$8,2),ROUND(IF($W91&gt;2800,ROUND($Z91/$W91*2800,2),$Z91)*'umowa o pracę'!$E$8,2)),0)),0))</f>
        <v>0</v>
      </c>
      <c r="AF91" s="56">
        <f>IF('umowa o pracę'!$E$7=2020,$AB91,IF('umowa o pracę'!$E$7=2021,$AC91,0))</f>
        <v>0</v>
      </c>
      <c r="AG91" s="53">
        <f t="shared" si="15"/>
        <v>1</v>
      </c>
      <c r="AH91" s="39">
        <f>IF('umowa o pracę'!$E$6&lt;3,0,$L91)</f>
        <v>0</v>
      </c>
      <c r="AI91" s="39">
        <f>IF('umowa o pracę'!$E$6&lt;3,0,$M91)</f>
        <v>0</v>
      </c>
      <c r="AJ91" s="55">
        <f>IF('umowa o pracę'!$E$6&lt;3,0,$N91)</f>
        <v>0</v>
      </c>
      <c r="AK91" s="55">
        <f>IF('umowa o pracę'!$E$6&lt;3,0,$O91)</f>
        <v>0</v>
      </c>
      <c r="AL91" s="32">
        <f>IF('umowa o pracę'!$E$7=2020,ROUND(IF($AH91&gt;=2600,2600*'umowa o pracę'!$E$8,$AH91*'umowa o pracę'!$E$8),2),IF('umowa o pracę'!$E$7=2021,ROUND(IF($AH91&gt;=2800,2800*'umowa o pracę'!$E$8,$AH91*'umowa o pracę'!$E$8),2),0))</f>
        <v>0</v>
      </c>
      <c r="AM91" s="32">
        <f>IF(IF(IF(AND($AG91=1,$I91&gt;0),ROUND(IF($AH91+$AI91&gt;=2600,2600*'umowa o pracę'!$E$8,($AH91+$AI91)*'umowa o pracę'!$E$8),2)+IF($AI91=0,ROUND(IF($AH91&gt;2600,ROUND($AK91/$AH91*2600,2),$AK91)*'umowa o pracę'!$E$8,2),ROUND(IF($AH91&gt;2600,ROUND($AK91/$AH91*2600,2),$AK91)*'umowa o pracę'!$E$8,2)),ROUND(IF($AH91+$AI91&gt;=2600,2600*'umowa o pracę'!$E$8,($AH91+$AI91)*'umowa o pracę'!$E$8),2)-IF($AI91=0,ROUND(ROUND(IF($AH91&gt;2600,ROUND($AJ91/$AH91*2600,2),$AJ91),2)*'umowa o pracę'!$E$8,2),IF($AI91&gt;0,IF($AH91+$AI91&lt;2600,ROUND(ROUND($AJ91+ROUND($AI91*9%,2),2)*'umowa o pracę'!$E$8,2),IF(AND($AH91+$AI91&gt;=2600,$AI91&lt;2600,$AH91&lt;2600),ROUND((ROUND(((2600-$AI91)/$AH91)*$AJ91,2)+ROUND($AI91*9%,2))*'umowa o pracę'!$E$8,2),IF(AND($AH91+$AI91&gt;=2600,$AI91&gt;=2600),ROUND((ROUND(2600*9%,2))*'umowa o pracę'!$E$8,2),IF(AND($AH91+$AI91&gt;=2600,$AH91&gt;=2600,$AI91&lt;2600),ROUND((ROUND($AI91*9%,2)+ROUND(((2600-$AI91)/$AH91)*$AJ91,2))*'umowa o pracę'!$E$8,2),0)))),0)))&gt;$J91,$J91,IF(AND($AG91=1,$I91&gt;0),ROUND(IF($AH91+$AI91&gt;=2600,2600*'umowa o pracę'!$E$8,($AH91+$AI91)*'umowa o pracę'!$E$8),2)+IF($AI91=0,ROUND(IF($AH91&gt;2600,ROUND($AK91/$AH91*2600,2),$AK91)*'umowa o pracę'!$E$8,2),ROUND(IF($AH91&gt;2600,ROUND($AK91/$AH91*2600,2),$AK91)*'umowa o pracę'!$E$8,2)),ROUND(IF($AH91+$AI91&gt;=2600,2600*'umowa o pracę'!$E$8,($AH91+$AI91)*'umowa o pracę'!$E$8),2)-IF($AI91=0,ROUND(ROUND(IF($AH91&gt;2600,ROUND($AJ91/$AH91*2600,2),$AJ91),2)*'umowa o pracę'!$E$8,2),IF($AI91&gt;0,IF($AH91+$AI91&lt;2600,ROUND(ROUND($AJ91+ROUND($AI91*9%,2),2)*'umowa o pracę'!$E$8,2),IF(AND($AH91+$AI91&gt;=2600,$AI91&lt;2600,$AH91&lt;2600),ROUND((ROUND(((2600-$AI91)/$AH91)*$AJ91,2)+ROUND($AI91*9%,2))*'umowa o pracę'!$E$8,2),IF(AND($AH91+$AI91&gt;=2600,$AI91&gt;=2600),ROUND((ROUND(2600*9%,2))*'umowa o pracę'!$E$8,2),IF(AND($AH91+$AI91&gt;=2600,$AH91&gt;=2600,$AI91&lt;2600),ROUND((ROUND($AI91*9%,2)+ROUND(((2600-$AI91)/$AH91)*$AJ91,2))*'umowa o pracę'!$E$8,2),0)))),0))))&gt;$J91,$J91,IF(IF(AND($AG91=1,$I91&gt;0),ROUND(IF($AH91+$AI91&gt;=2600,2600*'umowa o pracę'!$E$8,($AH91+$AI91)*'umowa o pracę'!$E$8),2)+IF($AI91=0,ROUND(IF($AH91&gt;2600,ROUND($AK91/$AH91*2600,2),$AK91)*'umowa o pracę'!$E$8,2),ROUND(IF($AH91&gt;2600,ROUND($AK91/$AH91*2600,2),$AK91)*'umowa o pracę'!$E$8,2)),ROUND(IF($AH91+$AI91&gt;=2600,2600*'umowa o pracę'!$E$8,($AH91+$AI91)*'umowa o pracę'!$E$8),2)-IF($AI91=0,ROUND(ROUND(IF($AH91&gt;2600,ROUND($AJ91/$AH91*2600,2),$AJ91),2)*'umowa o pracę'!$E$8,2),IF($AI91&gt;0,IF($AH91+$AI91&lt;2600,ROUND(ROUND($AJ91+ROUND($AI91*9%,2),2)*'umowa o pracę'!$E$8,2),IF(AND($AH91+$AI91&gt;=2600,$AI91&lt;2600,$AH91&lt;2600),ROUND((ROUND(((2600-$AI91)/$AH91)*$AJ91,2)+ROUND($AI91*9%,2))*'umowa o pracę'!$E$8,2),IF(AND($AH91+$AI91&gt;=2600,$AI91&gt;=2600),ROUND((ROUND(2600*9%,2))*'umowa o pracę'!$E$8,2),IF(AND($AH91+$AI91&gt;=2600,$AH91&gt;=2600,$AI91&lt;2600),ROUND((ROUND($AI91*9%,2)+ROUND(((2600-$AI91)/$AH91)*$AJ91,2))*'umowa o pracę'!$E$8,2),0)))),0)))&gt;$J91,$J91,IF(AND($AG91=1,$I91&gt;0),ROUND(IF($AH91+$AI91&gt;=2600,2600*'umowa o pracę'!$E$8,($AH91+$AI91)*'umowa o pracę'!$E$8),2)+IF($AI91=0,ROUND(IF($AH91&gt;2600,ROUND($AK91/$AH91*2600,2),$AK91)*'umowa o pracę'!$E$8,2),ROUND(IF($AH91&gt;2600,ROUND($AK91/$AH91*2600,2),$AK91)*'umowa o pracę'!$E$8,2)),ROUND(IF($AH91+$AI91&gt;=2600,2600*'umowa o pracę'!$E$8,($AH91+$AI91)*'umowa o pracę'!$E$8),2)-IF(AND($AI91=0,I91&gt;0),ROUND(ROUND(IF($AH91&gt;2600,ROUND($AJ91/$AH91*2600,2),$AJ91),2)*'umowa o pracę'!$E$8,2),IF($AI91&gt;0,IF($AH91+$AI91&lt;2600,ROUND(ROUND($AJ91+ROUND($AI91*9%,2),2)*'umowa o pracę'!$E$8,2),IF(AND($AH91+$AI91&gt;=2600,$AI91&lt;2600,$AH91&lt;2600),ROUND((ROUND(((2600-$AI91)/$AH91)*$AJ91,2)+ROUND($AI91*9%,2))*'umowa o pracę'!$E$8,2),IF(AND($AH91+$AI91&gt;=2600,$AI91&gt;=2600),ROUND((ROUND(2600*9%,2))*'umowa o pracę'!$E$8,2),IF(AND($AH91+$AI91&gt;=2600,$AH91&gt;=2600,$AI91&lt;2600),ROUND((ROUND($AI91*9%,2)+ROUND(((2600-$AI91)/$AH91)*$AJ91,2))*'umowa o pracę'!$E$8,2),0)))),0)))))</f>
        <v>0</v>
      </c>
      <c r="AN91" s="32">
        <f>IF(IF(IF(AND($AG91=1,$I91&gt;0),ROUND(IF($AH91+$AI91&gt;=2800,2800*'umowa o pracę'!$E$8,($AH91+$AI91)*'umowa o pracę'!$E$8),2)+IF($AI91=0,ROUND(IF($AH91&gt;2800,ROUND($AK91/$AH91*2800,2),$AK91)*'umowa o pracę'!$E$8,2),ROUND(IF($AH91&gt;2800,ROUND($AK91/$AH91*2800,2),$AK91)*'umowa o pracę'!$E$8,2)),ROUND(IF($AH91+$AI91&gt;=2800,2800*'umowa o pracę'!$E$8,($AH91+$AI91)*'umowa o pracę'!$E$8),2)-IF($AI91=0,ROUND(ROUND(IF($AH91&gt;2800,ROUND($AJ91/$AH91*2800,2),$AJ91),2)*'umowa o pracę'!$E$8,2),IF($AI91&gt;0,IF($AH91+$AI91&lt;2800,ROUND(ROUND($AJ91+ROUND($AI91*9%,2),2)*'umowa o pracę'!$E$8,2),IF(AND($AH91+$AI91&gt;=2800,$AI91&lt;2800,$AH91&lt;2800),ROUND((ROUND(((2800-$AI91)/$AH91)*$AJ91,2)+ROUND($AI91*9%,2))*'umowa o pracę'!$E$8,2),IF(AND($AH91+$AI91&gt;=2800,$AI91&gt;=2800),ROUND((ROUND(2800*9%,2))*'umowa o pracę'!$E$8,2),IF(AND($AH91+$AI91&gt;=2800,$AH91&gt;=2800,$AI91&lt;2800),ROUND((ROUND($AI91*9%,2)+ROUND(((2800-$AI91)/$AH91)*$AJ91,2))*'umowa o pracę'!$E$8,2),0)))),0)))&gt;$J91,$J91,IF(AND($AG91=1,$I91&gt;0),ROUND(IF($AH91+$AI91&gt;=2800,2800*'umowa o pracę'!$E$8,($AH91+$AI91)*'umowa o pracę'!$E$8),2)+IF($AI91=0,ROUND(IF($AH91&gt;2800,ROUND($AK91/$AH91*2800,2),$AK91)*'umowa o pracę'!$E$8,2),ROUND(IF($AH91&gt;2800,ROUND($AK91/$AH91*2800,2),$AK91)*'umowa o pracę'!$E$8,2)),ROUND(IF($AH91+$AI91&gt;=2800,2800*'umowa o pracę'!$E$8,($AH91+$AI91)*'umowa o pracę'!$E$8),2)-IF($AI91=0,ROUND(ROUND(IF($AH91&gt;2800,ROUND($AJ91/$AH91*2800,2),$AJ91),2)*'umowa o pracę'!$E$8,2),IF($AI91&gt;0,IF($AH91+$AI91&lt;2800,ROUND(ROUND($AJ91+ROUND($AI91*9%,2),2)*'umowa o pracę'!$E$8,2),IF(AND($AH91+$AI91&gt;=2800,$AI91&lt;2800,$AH91&lt;2800),ROUND((ROUND(((2800-$AI91)/$AH91)*$AJ91,2)+ROUND($AI91*9%,2))*'umowa o pracę'!$E$8,2),IF(AND($AH91+$AI91&gt;=2800,$AI91&gt;=2800),ROUND((ROUND(2800*9%,2))*'umowa o pracę'!$E$8,2),IF(AND($AH91+$AI91&gt;=2800,$AH91&gt;=2800,$AI91&lt;2800),ROUND((ROUND($AI91*9%,2)+ROUND(((2800-$AI91)/$AH91)*$AJ91,2))*'umowa o pracę'!$E$8,2),0)))),0))))&gt;$J91,$J91,IF(IF(AND($AG91=1,$I91&gt;0),ROUND(IF($AH91+$AI91&gt;=2800,2800*'umowa o pracę'!$E$8,($AH91+$AI91)*'umowa o pracę'!$E$8),2)+IF($AI91=0,ROUND(IF($AH91&gt;2800,ROUND($AK91/$AH91*2800,2),$AK91)*'umowa o pracę'!$E$8,2),ROUND(IF($AH91&gt;2800,ROUND($AK91/$AH91*2800,2),$AK91)*'umowa o pracę'!$E$8,2)),ROUND(IF($AH91+$AI91&gt;=2800,2800*'umowa o pracę'!$E$8,($AH91+$AI91)*'umowa o pracę'!$E$8),2)-IF($AI91=0,ROUND(ROUND(IF($AH91&gt;2800,ROUND($AJ91/$AH91*2800,2),$AJ91),2)*'umowa o pracę'!$E$8,2),IF($AI91&gt;0,IF($AH91+$AI91&lt;2800,ROUND(ROUND($AJ91+ROUND($AI91*9%,2),2)*'umowa o pracę'!$E$8,2),IF(AND($AH91+$AI91&gt;=2800,$AI91&lt;2800,$AH91&lt;2800),ROUND((ROUND(((2800-$AI91)/$AH91)*$AJ91,2)+ROUND($AI91*9%,2))*'umowa o pracę'!$E$8,2),IF(AND($AH91+$AI91&gt;=2800,$AI91&gt;=2800),ROUND((ROUND(2800*9%,2))*'umowa o pracę'!$E$8,2),IF(AND($AH91+$AI91&gt;=2800,$AH91&gt;=2800,$AI91&lt;2800),ROUND((ROUND($AI91*9%,2)+ROUND(((2800-$AI91)/$AH91)*$AJ91,2))*'umowa o pracę'!$E$8,2),0)))),0)))&gt;$J91,$J91,IF(AND($AG91=1,$I91&gt;0),ROUND(IF($AH91+$AI91&gt;=2800,2800*'umowa o pracę'!$E$8,($AH91+$AI91)*'umowa o pracę'!$E$8),2)+IF($AI91=0,ROUND(IF($AH91&gt;2800,ROUND($AK91/$AH91*2800,2),$AK91)*'umowa o pracę'!$E$8,2),ROUND(IF($AH91&gt;2800,ROUND($AK91/$AH91*2800,2),$AK91)*'umowa o pracę'!$E$8,2)),ROUND(IF($AH91+$AI91&gt;=2800,2800*'umowa o pracę'!$E$8,($AH91+$AI91)*'umowa o pracę'!$E$8),2)-IF(AND($AI91=0,I91&gt;0),ROUND(ROUND(IF($AH91&gt;2800,ROUND($AJ91/$AH91*2800,2),$AJ91),2)*'umowa o pracę'!$E$8,2),IF($AI91&gt;0,IF($AH91+$AI91&lt;2800,ROUND(ROUND($AJ91+ROUND($AI91*9%,2),2)*'umowa o pracę'!$E$8,2),IF(AND($AH91+$AI91&gt;=2800,$AI91&lt;2800,$AH91&lt;2800),ROUND((ROUND(((2800-$AI91)/$AH91)*$AJ91,2)+ROUND($AI91*9%,2))*'umowa o pracę'!$E$8,2),IF(AND($AH91+$AI91&gt;=2800,$AI91&gt;=2800),ROUND((ROUND(2800*9%,2))*'umowa o pracę'!$E$8,2),IF(AND($AH91+$AI91&gt;=2800,$AH91&gt;=2800,$AI91&lt;2800),ROUND((ROUND($AI91*9%,2)+ROUND(((2800-$AI91)/$AH91)*$AJ91,2))*'umowa o pracę'!$E$8,2),0)))),0)))))</f>
        <v>0</v>
      </c>
      <c r="AO91" s="32">
        <f>IF('umowa o pracę'!$E$7=2020,IF(IF($AG91=1,IF($AI91=0,ROUND(IF($AH91&gt;2600,ROUND($AJ91/$AH91*2600,2),$AJ91)*'umowa o pracę'!$E$8,2),IF($AH91+$AI91&lt;2600,ROUND(ROUND($AJ91+ROUND($AI91*9%,2),2)*'umowa o pracę'!$E$8,2),IF(AND($AH91+$AI91&gt;=2600,$AH91&lt;2600),ROUND((ROUND($AJ91+ROUND((2600-$AH91)*9%,2),2))*'umowa o pracę'!$E$8,2),IF(AND($AH91+$AI91&gt;=2600,$AH91&gt;=2600),ROUND(ROUND($AJ91/$AH91*2600,2)*'umowa o pracę'!$E$8,2),0)))),0)&gt;$H91,$H91,IF($AG91=1,IF($AI91=0,ROUND(IF($AH91&gt;2600,ROUND($AJ91/$AH91*2600,2),$AJ91)*'umowa o pracę'!$E$8,2),IF($AH91+$AI91&lt;2600,ROUND(ROUND($AJ91+ROUND($AI91*9%,2),2)*'umowa o pracę'!$E$8,2),IF(AND($AH91+$AI91&gt;=2600,$AH91&lt;2600),ROUND((ROUND($AJ91+ROUND((2600-$AH91)*9%,2),2))*'umowa o pracę'!$E$8,2),IF(AND($AH91+$AI91&gt;=2600,$AH91&gt;=2600),ROUND(ROUND($AJ91/$AH91*2600,2)*'umowa o pracę'!$E$8,2),0)))),0)),IF('umowa o pracę'!$E$7=2021,IF(IF($AG91=1,IF($AI91=0,ROUND(IF($AH91&gt;2800,ROUND($AJ91/$AH91*2800,2),$AJ91)*'umowa o pracę'!$E$8,2),IF($AH91+$AI91&lt;2800,ROUND(ROUND($AJ91+ROUND($AI91*9%,2),2)*'umowa o pracę'!$E$8,2),IF(AND($AH91+$AI91&gt;=2800,$AH91&lt;2800),ROUND((ROUND($AJ91+ROUND((2800-$AH91)*9%,2),2))*'umowa o pracę'!$E$8,2),IF(AND($AH91+$AI91&gt;=2800,$AH91&gt;=2800),ROUND(ROUND($AJ91/$AH91*2800,2)*'umowa o pracę'!$E$8,2),0)))),0)&gt;$H91,$H91,IF($AG91=1,IF($AI91=0,ROUND(IF($AH91&gt;2800,ROUND($AJ91/$AH91*2800,2),$AJ91)*'umowa o pracę'!$E$8,2),IF($AH91+$AI91&lt;2800,ROUND(ROUND($AJ91+ROUND($AI91*9%,2),2)*'umowa o pracę'!$E$8,2),IF(AND($AH91+$AI91&gt;=2800,$AH91&lt;2800),ROUND((ROUND($AJ91+ROUND((2800-$AH91)*9%,2),2))*'umowa o pracę'!$E$8,2),IF(AND($AH91+$AI91&gt;=2800,$AH91&gt;=2800),ROUND(ROUND($AJ91/$AH91*2800,2)*'umowa o pracę'!$E$8,2),0)))),0)),0))</f>
        <v>0</v>
      </c>
      <c r="AP91" s="32">
        <f>IF('umowa o pracę'!$E$7=2020,IF(IF($AG91=1,IF($AI91=0,ROUND(IF($AH91&gt;2600,ROUND($AK91/$AH91*2600,2),$AK91)*'umowa o pracę'!$E$8,2),ROUND(IF($AH91&gt;2600,ROUND($AK91/$AH91*2600,2),$AK91)*'umowa o pracę'!$E$8,2)),0)&gt;$I91,$I91,IF($AG91=1,IF($AI91=0,ROUND(IF($AH91&gt;2600,ROUND($AK91/$AH91*2600,2),$AK91)*'umowa o pracę'!$E$8,2),ROUND(IF($AH91&gt;2600,ROUND($AK91/$AH91*2600,2),$AK91)*'umowa o pracę'!$E$8,2)),0)),IF('umowa o pracę'!$E$7=2021,IF(IF($AG91=1,IF($AI91=0,ROUND(IF($AH91&gt;2800,ROUND($AK91/$AH91*2800,2),$AK91)*'umowa o pracę'!$E$8,2),ROUND(IF($AH91&gt;2800,ROUND($AK91/$AH91*2800,2),$AK91)*'umowa o pracę'!$E$8,2)),0)&gt;$I91,$I91,IF($AG91=1,IF($AI91=0,ROUND(IF($AH91&gt;2800,ROUND($AK91/$AH91*2800,2),$AK91)*'umowa o pracę'!$E$8,2),ROUND(IF($AH91&gt;2800,ROUND($AK91/$AH91*2800,2),$AK91)*'umowa o pracę'!$E$8,2)),0)),0))</f>
        <v>0</v>
      </c>
      <c r="AQ91" s="56">
        <f>IF('umowa o pracę'!$E$7=2020,$AM91,IF('umowa o pracę'!$E$7=2021,$AN91,0))</f>
        <v>0</v>
      </c>
      <c r="AR91" s="33">
        <f>IF('umowa o pracę'!$E$7=0,0,U91+AF91+AQ91)</f>
        <v>0</v>
      </c>
      <c r="AS91" s="19"/>
      <c r="AT91" s="19"/>
      <c r="AU91" s="19"/>
      <c r="AV91" s="6"/>
      <c r="AW91" s="6"/>
      <c r="AX91" s="6">
        <f t="shared" si="13"/>
        <v>10</v>
      </c>
      <c r="AY91" s="6"/>
      <c r="AZ91" s="234">
        <f t="shared" si="16"/>
        <v>0</v>
      </c>
      <c r="BA91" s="234">
        <f t="shared" si="17"/>
        <v>0</v>
      </c>
      <c r="BB91" s="234">
        <f t="shared" si="18"/>
        <v>0</v>
      </c>
      <c r="BC91" s="234">
        <f t="shared" si="19"/>
        <v>0</v>
      </c>
      <c r="BD91" s="234">
        <f t="shared" si="20"/>
        <v>0</v>
      </c>
      <c r="BE91" s="234">
        <f t="shared" si="21"/>
        <v>0</v>
      </c>
      <c r="BF91" s="234">
        <f t="shared" si="22"/>
        <v>0</v>
      </c>
      <c r="BG91" s="234">
        <f t="shared" si="23"/>
        <v>0</v>
      </c>
      <c r="BH91" s="234">
        <f t="shared" si="24"/>
        <v>0</v>
      </c>
      <c r="BI91" s="238">
        <f t="shared" si="25"/>
        <v>0</v>
      </c>
      <c r="BJ91" s="236"/>
      <c r="BK91" s="236"/>
      <c r="BL91" s="237"/>
    </row>
    <row r="92" spans="1:64" ht="15.75" customHeight="1" x14ac:dyDescent="0.25">
      <c r="A92" s="129">
        <v>81</v>
      </c>
      <c r="B92" s="57"/>
      <c r="C92" s="57"/>
      <c r="D92" s="36"/>
      <c r="E92" s="36"/>
      <c r="F92" s="242"/>
      <c r="G92" s="37">
        <v>1</v>
      </c>
      <c r="H92" s="58">
        <v>0</v>
      </c>
      <c r="I92" s="59">
        <v>0</v>
      </c>
      <c r="J92" s="60">
        <v>0</v>
      </c>
      <c r="K92" s="52">
        <v>1</v>
      </c>
      <c r="L92" s="39">
        <v>0</v>
      </c>
      <c r="M92" s="39">
        <v>0</v>
      </c>
      <c r="N92" s="39">
        <v>0</v>
      </c>
      <c r="O92" s="39">
        <v>0</v>
      </c>
      <c r="P92" s="35">
        <f>IF('umowa o pracę'!$E$7=2020,ROUND(IF($L92&gt;=2600,2600*'umowa o pracę'!$E$8,$L92*'umowa o pracę'!$E$8),2),IF('umowa o pracę'!$E$7=2021,ROUND(IF($L92&gt;=2800,2800*'umowa o pracę'!$E$8,$L92*'umowa o pracę'!$E$8),2),0))</f>
        <v>0</v>
      </c>
      <c r="Q92" s="252">
        <f>IF(IF(IF(AND($K92=1,$I92&gt;0),ROUND(IF($L92+$M92&gt;=2600,2600*'umowa o pracę'!$E$8,($L92+$M92)*'umowa o pracę'!$E$8),2)+IF($M92=0,ROUND(IF($L92&gt;2600,ROUND($O92/$L92*2600,2),$O92)*'umowa o pracę'!$E$8,2),ROUND(IF($L92&gt;2600,ROUND($O92/$L92*2600,2),$O92)*'umowa o pracę'!$E$8,2)),ROUND(IF($L92+$M92&gt;=2600,2600*'umowa o pracę'!$E$8,($L92+$M92)*'umowa o pracę'!$E$8),2)-IF($M92=0,ROUND(ROUND(IF($L92&gt;2600,ROUND($N92/$L92*2600,2),$N92),2)*'umowa o pracę'!$E$8,2),IF($M92&gt;0,IF($L92+$M92&lt;2600,ROUND(ROUND($N92+ROUND($M92*9%,2),2)*'umowa o pracę'!$E$8,2),IF(AND($L92+$M92&gt;=2600,$M92&lt;2600,$L92&lt;2600),ROUND((ROUND(((2600-$M92)/$L92)*$N92,2)+ROUND($M92*9%,2))*'umowa o pracę'!$E$8,2),IF(AND($L92+$M92&gt;=2600,$M92&gt;=2600),ROUND((ROUND(2600*9%,2))*'umowa o pracę'!$E$8,2),IF(AND($L92+$M92&gt;=2600,$L92&gt;=2600,$M92&lt;2600),ROUND((ROUND($M92*9%,2)+ROUND(((2600-$M92)/$L92)*$N92,2))*'umowa o pracę'!$E$8,2),0)))),0)))&gt;$J92,$J92,IF(AND($K92=1,$I92&gt;0),ROUND(IF($L92+$M92&gt;=2600,2600*'umowa o pracę'!$E$8,($L92+$M92)*'umowa o pracę'!$E$8),2)+IF($M92=0,ROUND(IF($L92&gt;2600,ROUND($O92/$L92*2600,2),$O92)*'umowa o pracę'!$E$8,2),ROUND(IF($L92&gt;2600,ROUND($O92/$L92*2600,2),$O92)*'umowa o pracę'!$E$8,2)),ROUND(IF($L92+$M92&gt;=2600,2600*'umowa o pracę'!$E$8,($L92+$M92)*'umowa o pracę'!$E$8),2)-IF($M92=0,ROUND(ROUND(IF($L92&gt;2600,ROUND($N92/$L92*2600,2),$N92),2)*'umowa o pracę'!$E$8,2),IF($M92&gt;0,IF($L92+$M92&lt;2600,ROUND(ROUND($N92+ROUND($M92*9%,2),2)*'umowa o pracę'!$E$8,2),IF(AND($L92+$M92&gt;=2600,$M92&lt;2600,$L92&lt;2600),ROUND((ROUND(((2600-$M92)/$L92)*$N92,2)+ROUND($M92*9%,2))*'umowa o pracę'!$E$8,2),IF(AND($L92+$M92&gt;=2600,$M92&gt;=2600),ROUND((ROUND(2600*9%,2))*'umowa o pracę'!$E$8,2),IF(AND($L92+$M92&gt;=2600,$L92&gt;=2600,$M92&lt;2600),ROUND((ROUND($M92*9%,2)+ROUND(((2600-$M92)/$L92)*$N92,2))*'umowa o pracę'!$E$8,2),0)))),0))))&gt;$J92,$J92,IF(IF(AND($K92=1,$I92&gt;0),ROUND(IF($L92+$M92&gt;=2600,2600*'umowa o pracę'!$E$8,($L92+$M92)*'umowa o pracę'!$E$8),2)+IF($M92=0,ROUND(IF($L92&gt;2600,ROUND($O92/$L92*2600,2),$O92)*'umowa o pracę'!$E$8,2),ROUND(IF($L92&gt;2600,ROUND($O92/$L92*2600,2),$O92)*'umowa o pracę'!$E$8,2)),ROUND(IF($L92+$M92&gt;=2600,2600*'umowa o pracę'!$E$8,($L92+$M92)*'umowa o pracę'!$E$8),2)-IF($M92=0,ROUND(ROUND(IF($L92&gt;2600,ROUND($N92/$L92*2600,2),$N92),2)*'umowa o pracę'!$E$8,2),IF($M92&gt;0,IF($L92+$M92&lt;2600,ROUND(ROUND($N92+ROUND($M92*9%,2),2)*'umowa o pracę'!$E$8,2),IF(AND($L92+$M92&gt;=2600,$M92&lt;2600,$L92&lt;2600),ROUND((ROUND(((2600-$M92)/$L92)*$N92,2)+ROUND($M92*9%,2))*'umowa o pracę'!$E$8,2),IF(AND($L92+$M92&gt;=2600,$M92&gt;=2600),ROUND((ROUND(2600*9%,2))*'umowa o pracę'!$E$8,2),IF(AND($L92+$M92&gt;=2600,$L92&gt;=2600,$M92&lt;2600),ROUND((ROUND($M92*9%,2)+ROUND(((2600-$M92)/$L92)*$N92,2))*'umowa o pracę'!$E$8,2),0)))),0)))&gt;$J92,$J92,IF(AND($K92=1,$I92&gt;0),ROUND(IF($L92+$M92&gt;=2600,2600*'umowa o pracę'!$E$8,($L92+$M92)*'umowa o pracę'!$E$8),2)+IF($M92=0,ROUND(IF($L92&gt;2600,ROUND($O92/$L92*2600,2),$O92)*'umowa o pracę'!$E$8,2),ROUND(IF($L92&gt;2600,ROUND($O92/$L92*2600,2),$O92)*'umowa o pracę'!$E$8,2)),ROUND(IF($L92+$M92&gt;=2600,2600*'umowa o pracę'!$E$8,($L92+$M92)*'umowa o pracę'!$E$8),2)-IF(AND($M92=0,I92&gt;0),ROUND(ROUND(IF($L92&gt;2600,ROUND($N92/$L92*2600,2),$N92),2)*'umowa o pracę'!$E$8,2),IF($M92&gt;0,IF($L92+$M92&lt;2600,ROUND(ROUND($N92+ROUND($M92*9%,2),2)*'umowa o pracę'!$E$8,2),IF(AND($L92+$M92&gt;=2600,$M92&lt;2600,$L92&lt;2600),ROUND((ROUND(((2600-$M92)/$L92)*$N92,2)+ROUND($M92*9%,2))*'umowa o pracę'!$E$8,2),IF(AND($L92+$M92&gt;=2600,$M92&gt;=2600),ROUND((ROUND(2600*9%,2))*'umowa o pracę'!$E$8,2),IF(AND($L92+$M92&gt;=2600,$L92&gt;=2600,$M92&lt;2600),ROUND((ROUND($M92*9%,2)+ROUND(((2600-$M92)/$L92)*$N92,2))*'umowa o pracę'!$E$8,2),0)))),0)))))</f>
        <v>0</v>
      </c>
      <c r="R92" s="252">
        <f>IF(IF(IF(AND($K92=1,$I92&gt;0),ROUND(IF($L92+$M92&gt;=2800,2800*'umowa o pracę'!$E$8,($L92+$M92)*'umowa o pracę'!$E$8),2)+IF($M92=0,ROUND(IF($L92&gt;2800,ROUND($O92/$L92*2800,2),$O92)*'umowa o pracę'!$E$8,2),ROUND(IF($L92&gt;2800,ROUND($O92/$L92*2800,2),$O92)*'umowa o pracę'!$E$8,2)),ROUND(IF($L92+$M92&gt;=2800,2800*'umowa o pracę'!$E$8,($L92+$M92)*'umowa o pracę'!$E$8),2)-IF($M92=0,ROUND(ROUND(IF($L92&gt;2800,ROUND($N92/$L92*2800,2),$N92),2)*'umowa o pracę'!$E$8,2),IF($M92&gt;0,IF($L92+$M92&lt;2800,ROUND(ROUND($N92+ROUND($M92*9%,2),2)*'umowa o pracę'!$E$8,2),IF(AND($L92+$M92&gt;=2800,$M92&lt;2800,$L92&lt;2800),ROUND((ROUND(((2800-$M92)/$L92)*$N92,2)+ROUND($M92*9%,2))*'umowa o pracę'!$E$8,2),IF(AND($L92+$M92&gt;=2800,$M92&gt;=2800),ROUND((ROUND(2800*9%,2))*'umowa o pracę'!$E$8,2),IF(AND($L92+$M92&gt;=2800,$L92&gt;=2800,$M92&lt;2800),ROUND((ROUND($M92*9%,2)+ROUND(((2800-$M92)/$L92)*$N92,2))*'umowa o pracę'!$E$8,2),0)))),0)))&gt;$J92,$J92,IF(AND($K92=1,$I92&gt;0),ROUND(IF($L92+$M92&gt;=2800,2800*'umowa o pracę'!$E$8,($L92+$M92)*'umowa o pracę'!$E$8),2)+IF($M92=0,ROUND(IF($L92&gt;2800,ROUND($O92/$L92*2800,2),$O92)*'umowa o pracę'!$E$8,2),ROUND(IF($L92&gt;2800,ROUND($O92/$L92*2800,2),$O92)*'umowa o pracę'!$E$8,2)),ROUND(IF($L92+$M92&gt;=2800,2800*'umowa o pracę'!$E$8,($L92+$M92)*'umowa o pracę'!$E$8),2)-IF($M92=0,ROUND(ROUND(IF($L92&gt;2800,ROUND($N92/$L92*2800,2),$N92),2)*'umowa o pracę'!$E$8,2),IF($M92&gt;0,IF($L92+$M92&lt;2800,ROUND(ROUND($N92+ROUND($M92*9%,2),2)*'umowa o pracę'!$E$8,2),IF(AND($L92+$M92&gt;=2800,$M92&lt;2800,$L92&lt;2800),ROUND((ROUND(((2800-$M92)/$L92)*$N92,2)+ROUND($M92*9%,2))*'umowa o pracę'!$E$8,2),IF(AND($L92+$M92&gt;=2800,$M92&gt;=2800),ROUND((ROUND(2800*9%,2))*'umowa o pracę'!$E$8,2),IF(AND($L92+$M92&gt;=2800,$L92&gt;=2800,$M92&lt;2800),ROUND((ROUND($M92*9%,2)+ROUND(((2800-$M92)/$L92)*$N92,2))*'umowa o pracę'!$E$8,2),0)))),0))))&gt;$J92,$J92,IF(IF(AND($K92=1,$I92&gt;0),ROUND(IF($L92+$M92&gt;=2800,2800*'umowa o pracę'!$E$8,($L92+$M92)*'umowa o pracę'!$E$8),2)+IF($M92=0,ROUND(IF($L92&gt;2800,ROUND($O92/$L92*2800,2),$O92)*'umowa o pracę'!$E$8,2),ROUND(IF($L92&gt;2800,ROUND($O92/$L92*2800,2),$O92)*'umowa o pracę'!$E$8,2)),ROUND(IF($L92+$M92&gt;=2800,2800*'umowa o pracę'!$E$8,($L92+$M92)*'umowa o pracę'!$E$8),2)-IF($M92=0,ROUND(ROUND(IF($L92&gt;2800,ROUND($N92/$L92*2800,2),$N92),2)*'umowa o pracę'!$E$8,2),IF($M92&gt;0,IF($L92+$M92&lt;2800,ROUND(ROUND($N92+ROUND($M92*9%,2),2)*'umowa o pracę'!$E$8,2),IF(AND($L92+$M92&gt;=2800,$M92&lt;2800,$L92&lt;2800),ROUND((ROUND(((2800-$M92)/$L92)*$N92,2)+ROUND($M92*9%,2))*'umowa o pracę'!$E$8,2),IF(AND($L92+$M92&gt;=2800,$M92&gt;=2800),ROUND((ROUND(2800*9%,2))*'umowa o pracę'!$E$8,2),IF(AND($L92+$M92&gt;=2800,$L92&gt;=2800,$M92&lt;2800),ROUND((ROUND($M92*9%,2)+ROUND(((2800-$M92)/$L92)*$N92,2))*'umowa o pracę'!$E$8,2),0)))),0)))&gt;$J92,$J92,IF(AND($K92=1,$I92&gt;0),ROUND(IF($L92+$M92&gt;=2800,2800*'umowa o pracę'!$E$8,($L92+$M92)*'umowa o pracę'!$E$8),2)+IF($M92=0,ROUND(IF($L92&gt;2800,ROUND($O92/$L92*2800,2),$O92)*'umowa o pracę'!$E$8,2),ROUND(IF($L92&gt;2800,ROUND($O92/$L92*2800,2),$O92)*'umowa o pracę'!$E$8,2)),ROUND(IF($L92+$M92&gt;=2800,2800*'umowa o pracę'!$E$8,($L92+$M92)*'umowa o pracę'!$E$8),2)-IF(AND($M92=0,I92&gt;0),ROUND(ROUND(IF($L92&gt;2800,ROUND($N92/$L92*2800,2),$N92),2)*'umowa o pracę'!$E$8,2),IF($M92&gt;0,IF($L92+$M92&lt;2800,ROUND(ROUND($N92+ROUND($M92*9%,2),2)*'umowa o pracę'!$E$8,2),IF(AND($L92+$M92&gt;=2800,$M92&lt;2800,$L92&lt;2800),ROUND((ROUND(((2800-$M92)/$L92)*$N92,2)+ROUND($M92*9%,2))*'umowa o pracę'!$E$8,2),IF(AND($L92+$M92&gt;=2800,$M92&gt;=2800),ROUND((ROUND(2800*9%,2))*'umowa o pracę'!$E$8,2),IF(AND($L92+$M92&gt;=2800,$L92&gt;=2800,$M92&lt;2800),ROUND((ROUND($M92*9%,2)+ROUND(((2800-$M92)/$L92)*$N92,2))*'umowa o pracę'!$E$8,2),0)))),0)))))</f>
        <v>0</v>
      </c>
      <c r="S92" s="32">
        <f>IF('umowa o pracę'!$E$7=2020,IF(IF($K92=1,IF($M92=0,ROUND(IF($L92&gt;2600,ROUND($N92/$L92*2600,2),$N92)*'umowa o pracę'!$E$8,2),IF($L92+$M92&lt;2600,ROUND(ROUND($N92+ROUND($M92*9%,2),2)*'umowa o pracę'!$E$8,2),IF(AND($L92+$M92&gt;=2600,$L92&lt;2600),ROUND((ROUND($N92+ROUND((2600-$L92)*9%,2),2))*'umowa o pracę'!$E$8,2),IF(AND($L92+$M92&gt;=2600,$L92&gt;=2600),ROUND(ROUND($N92/$L92*2600,2)*'umowa o pracę'!$E$8,2),0)))),0)&gt;$H92,$H92,IF($K92=1,IF($M92=0,ROUND(IF($L92&gt;2600,ROUND($N92/$L92*2600,2),$N92)*'umowa o pracę'!$E$8,2),IF($L92+$M92&lt;2600,ROUND(ROUND($N92+ROUND($M92*9%,2),2)*'umowa o pracę'!$E$8,2),IF(AND($L92+$M92&gt;=2600,$L92&lt;2600),ROUND((ROUND($N92+ROUND((2600-$L92)*9%,2),2))*'umowa o pracę'!$E$8,2),IF(AND($L92+$M92&gt;=2600,$L92&gt;=2600),ROUND(ROUND($N92/$L92*2600,2)*'umowa o pracę'!$E$8,2),0)))),0)),IF('umowa o pracę'!$E$7=2021,IF(IF($K92=1,IF($M92=0,ROUND(IF($L92&gt;2800,ROUND($N92/$L92*2800,2),$N92)*'umowa o pracę'!$E$8,2),IF($L92+$M92&lt;2800,ROUND(ROUND($N92+ROUND($M92*9%,2),2)*'umowa o pracę'!$E$8,2),IF(AND($L92+$M92&gt;=2800,$L92&lt;2800),ROUND((ROUND($N92+ROUND((2800-$L92)*9%,2),2))*'umowa o pracę'!$E$8,2),IF(AND($L92+$M92&gt;=2800,$L92&gt;=2800),ROUND(ROUND($N92/$L92*2800,2)*'umowa o pracę'!$E$8,2),0)))),0)&gt;$H92,$H92,IF($K92=1,IF($M92=0,ROUND(IF($L92&gt;2800,ROUND($N92/$L92*2800,2),$N92)*'umowa o pracę'!$E$8,2),IF($L92+$M92&lt;2800,ROUND(ROUND($N92+ROUND($M92*9%,2),2)*'umowa o pracę'!$E$8,2),IF(AND($L92+$M92&gt;=2800,$L92&lt;2800),ROUND((ROUND($N92+ROUND((2800-$L92)*9%,2),2))*'umowa o pracę'!$E$8,2),IF(AND($L92+$M92&gt;=2800,$L92&gt;=2800),ROUND(ROUND($N92/$L92*2800,2)*'umowa o pracę'!$E$8,2),0)))),0)),0))</f>
        <v>0</v>
      </c>
      <c r="T92" s="32">
        <f>IF('umowa o pracę'!$E$7=2020,IF(IF($K92=1,IF($M92=0,ROUND(IF($L92&gt;2600,ROUND($O92/$L92*2600,2),$O92)*'umowa o pracę'!$E$8,2),ROUND(IF($L92&gt;2600,ROUND($O92/$L92*2600,2),$O92)*'umowa o pracę'!$E$8,2)),0)&gt;$I92,$I92,IF($K92=1,IF($M92=0,ROUND(IF($L92&gt;2600,ROUND($O92/$L92*2600,2),$O92)*'umowa o pracę'!$E$8,2),ROUND(IF($L92&gt;2600,ROUND($O92/$L92*2600,2),$O92)*'umowa o pracę'!$E$8,2)),0)),IF('umowa o pracę'!$E$7=2021,IF(IF($K92=1,IF($M92=0,ROUND(IF($L92&gt;2800,ROUND($O92/$L92*2800,2),$O92)*'umowa o pracę'!$E$8,2),ROUND(IF($L92&gt;2800,ROUND($O92/$L92*2800,2),$O92)*'umowa o pracę'!$E$8,2)),0)&gt;$I92,$I92,IF($K92=1,IF($M92=0,ROUND(IF($L92&gt;2800,ROUND($O92/$L92*2800,2),$O92)*'umowa o pracę'!$E$8,2),ROUND(IF($L92&gt;2800,ROUND($O92/$L92*2800,2),$O92)*'umowa o pracę'!$E$8,2)),0)),0))</f>
        <v>0</v>
      </c>
      <c r="U92" s="51">
        <f>IF('umowa o pracę'!$E$7=2020,$Q92,IF('umowa o pracę'!$E$7=2021,$R92,0))</f>
        <v>0</v>
      </c>
      <c r="V92" s="53">
        <f t="shared" si="14"/>
        <v>1</v>
      </c>
      <c r="W92" s="54">
        <f>IF('umowa o pracę'!$E$6&lt;2,0,$L92)</f>
        <v>0</v>
      </c>
      <c r="X92" s="54">
        <f>IF('umowa o pracę'!$E$6&lt;2,0,$M92)</f>
        <v>0</v>
      </c>
      <c r="Y92" s="55">
        <f>IF('umowa o pracę'!$E$6&lt;2,0,$N92)</f>
        <v>0</v>
      </c>
      <c r="Z92" s="55">
        <f>IF('umowa o pracę'!$E$6&lt;2,0,$O92)</f>
        <v>0</v>
      </c>
      <c r="AA92" s="32">
        <f>IF('umowa o pracę'!$E$7=2020,ROUND(IF($W92&gt;=2600,2600*'umowa o pracę'!$E$8,$W92*'umowa o pracę'!$E$8),2),IF('umowa o pracę'!$E$7=2021,ROUND(IF($W92&gt;=2800,2800*'umowa o pracę'!$E$8,$W92*'umowa o pracę'!$E$8),2),0))</f>
        <v>0</v>
      </c>
      <c r="AB92" s="32">
        <f>IF(IF(IF(AND($V92=1,$I92&gt;0),ROUND(IF($W92+$X92&gt;=2600,2600*'umowa o pracę'!$E$8,($W92+$X92)*'umowa o pracę'!$E$8),2)+IF($X92=0,ROUND(IF($W92&gt;2600,ROUND($Z92/$W92*2600,2),$Z92)*'umowa o pracę'!$E$8,2),ROUND(IF($W92&gt;2600,ROUND($Z92/$W92*2600,2),$Z92)*'umowa o pracę'!$E$8,2)),ROUND(IF($W92+$X92&gt;=2600,2600*'umowa o pracę'!$E$8,($W92+$X92)*'umowa o pracę'!$E$8),2)-IF($X92=0,ROUND(ROUND(IF($W92&gt;2600,ROUND($Y92/$W92*2600,2),$Y92),2)*'umowa o pracę'!$E$8,2),IF($X92&gt;0,IF($W92+$X92&lt;2600,ROUND(ROUND($Y92+ROUND($X92*9%,2),2)*'umowa o pracę'!$E$8,2),IF(AND($W92+$X92&gt;=2600,$X92&lt;2600,$W92&lt;2600),ROUND((ROUND(((2600-$X92)/$W92)*$Y92,2)+ROUND($X92*9%,2))*'umowa o pracę'!$E$8,2),IF(AND($W92+$X92&gt;=2600,$X92&gt;=2600),ROUND((ROUND(2600*9%,2))*'umowa o pracę'!$E$8,2),IF(AND($W92+$X92&gt;=2600,$W92&gt;=2600,$X92&lt;2600),ROUND((ROUND($X92*9%,2)+ROUND(((2600-$X92)/$W92)*$Y92,2))*'umowa o pracę'!$E$8,2),0)))),0)))&gt;$J92,$J92,IF(AND($V92=1,$I92&gt;0),ROUND(IF($W92+$X92&gt;=2600,2600*'umowa o pracę'!$E$8,($W92+$X92)*'umowa o pracę'!$E$8),2)+IF($X92=0,ROUND(IF($W92&gt;2600,ROUND($Z92/$W92*2600,2),$Z92)*'umowa o pracę'!$E$8,2),ROUND(IF($W92&gt;2600,ROUND($Z92/$W92*2600,2),$Z92)*'umowa o pracę'!$E$8,2)),ROUND(IF($W92+$X92&gt;=2600,2600*'umowa o pracę'!$E$8,($W92+$X92)*'umowa o pracę'!$E$8),2)-IF($X92=0,ROUND(ROUND(IF($W92&gt;2600,ROUND($Y92/$W92*2600,2),$Y92),2)*'umowa o pracę'!$E$8,2),IF($X92&gt;0,IF($W92+$X92&lt;2600,ROUND(ROUND($Y92+ROUND($X92*9%,2),2)*'umowa o pracę'!$E$8,2),IF(AND($W92+$X92&gt;=2600,$X92&lt;2600,$W92&lt;2600),ROUND((ROUND(((2600-$X92)/$W92)*$Y92,2)+ROUND($X92*9%,2))*'umowa o pracę'!$E$8,2),IF(AND($W92+$X92&gt;=2600,$X92&gt;=2600),ROUND((ROUND(2600*9%,2))*'umowa o pracę'!$E$8,2),IF(AND($W92+$X92&gt;=2600,$W92&gt;=2600,$X92&lt;2600),ROUND((ROUND($X92*9%,2)+ROUND(((2600-$X92)/$W92)*$Y92,2))*'umowa o pracę'!$E$8,2),0)))),0))))&gt;$J92,$J92,IF(IF(AND($V92=1,$I92&gt;0),ROUND(IF($W92+$X92&gt;=2600,2600*'umowa o pracę'!$E$8,($W92+$X92)*'umowa o pracę'!$E$8),2)+IF($X92=0,ROUND(IF($W92&gt;2600,ROUND($Z92/$W92*2600,2),$Z92)*'umowa o pracę'!$E$8,2),ROUND(IF($W92&gt;2600,ROUND($Z92/$W92*2600,2),$Z92)*'umowa o pracę'!$E$8,2)),ROUND(IF($W92+$X92&gt;=2600,2600*'umowa o pracę'!$E$8,($W92+$X92)*'umowa o pracę'!$E$8),2)-IF($X92=0,ROUND(ROUND(IF($W92&gt;2600,ROUND($Y92/$W92*2600,2),$Y92),2)*'umowa o pracę'!$E$8,2),IF($X92&gt;0,IF($W92+$X92&lt;2600,ROUND(ROUND($Y92+ROUND($X92*9%,2),2)*'umowa o pracę'!$E$8,2),IF(AND($W92+$X92&gt;=2600,$X92&lt;2600,$W92&lt;2600),ROUND((ROUND(((2600-$X92)/$W92)*$Y92,2)+ROUND($X92*9%,2))*'umowa o pracę'!$E$8,2),IF(AND($W92+$X92&gt;=2600,$X92&gt;=2600),ROUND((ROUND(2600*9%,2))*'umowa o pracę'!$E$8,2),IF(AND($W92+$X92&gt;=2600,$W92&gt;=2600,$X92&lt;2600),ROUND((ROUND($X92*9%,2)+ROUND(((2600-$X92)/$W92)*$Y92,2))*'umowa o pracę'!$E$8,2),0)))),0)))&gt;$J92,$J92,IF(AND($V92=1,$I92&gt;0),ROUND(IF($W92+$X92&gt;=2600,2600*'umowa o pracę'!$E$8,($W92+$X92)*'umowa o pracę'!$E$8),2)+IF($X92=0,ROUND(IF($W92&gt;2600,ROUND($Z92/$W92*2600,2),$Z92)*'umowa o pracę'!$E$8,2),ROUND(IF($W92&gt;2600,ROUND($Z92/$W92*2600,2),$Z92)*'umowa o pracę'!$E$8,2)),ROUND(IF($W92+$X92&gt;=2600,2600*'umowa o pracę'!$E$8,($W92+$X92)*'umowa o pracę'!$E$8),2)-IF(AND($X92=0,I92&gt;0),ROUND(ROUND(IF($W92&gt;2600,ROUND($Y92/$W92*2600,2),$Y92),2)*'umowa o pracę'!$E$8,2),IF($X92&gt;0,IF($W92+$X92&lt;2600,ROUND(ROUND($Y92+ROUND($X92*9%,2),2)*'umowa o pracę'!$E$8,2),IF(AND($W92+$X92&gt;=2600,$X92&lt;2600,$W92&lt;2600),ROUND((ROUND(((2600-$X92)/$W92)*$Y92,2)+ROUND($X92*9%,2))*'umowa o pracę'!$E$8,2),IF(AND($W92+$X92&gt;=2600,$X92&gt;=2600),ROUND((ROUND(2600*9%,2))*'umowa o pracę'!$E$8,2),IF(AND($W92+$X92&gt;=2600,$W92&gt;=2600,$X92&lt;2600),ROUND((ROUND($X92*9%,2)+ROUND(((2600-$X92)/$W92)*$Y92,2))*'umowa o pracę'!$E$8,2),0)))),0)))))</f>
        <v>0</v>
      </c>
      <c r="AC92" s="32">
        <f>IF(IF(IF(AND($V92=1,$I92&gt;0),ROUND(IF($W92+$X92&gt;=2800,2800*'umowa o pracę'!$E$8,($W92+$X92)*'umowa o pracę'!$E$8),2)+IF($X92=0,ROUND(IF($W92&gt;2800,ROUND($Z92/$W92*2800,2),$Z92)*'umowa o pracę'!$E$8,2),ROUND(IF($W92&gt;2800,ROUND($Z92/$W92*2800,2),$Z92)*'umowa o pracę'!$E$8,2)),ROUND(IF($W92+$X92&gt;=2800,2800*'umowa o pracę'!$E$8,($W92+$X92)*'umowa o pracę'!$E$8),2)-IF($X92=0,ROUND(ROUND(IF($W92&gt;2800,ROUND($Y92/$W92*2800,2),$Y92),2)*'umowa o pracę'!$E$8,2),IF($X92&gt;0,IF($W92+$X92&lt;2800,ROUND(ROUND($Y92+ROUND($X92*9%,2),2)*'umowa o pracę'!$E$8,2),IF(AND($W92+$X92&gt;=2800,$X92&lt;2800,$W92&lt;2800),ROUND((ROUND(((2800-$X92)/$W92)*$Y92,2)+ROUND($X92*9%,2))*'umowa o pracę'!$E$8,2),IF(AND($W92+$X92&gt;=2800,$X92&gt;=2800),ROUND((ROUND(2800*9%,2))*'umowa o pracę'!$E$8,2),IF(AND($W92+$X92&gt;=2800,$W92&gt;=2800,$X92&lt;2800),ROUND((ROUND($X92*9%,2)+ROUND(((2800-$X92)/$W92)*$Y92,2))*'umowa o pracę'!$E$8,2),0)))),0)))&gt;$J92,$J92,IF(AND($V92=1,$I92&gt;0),ROUND(IF($W92+$X92&gt;=2800,2800*'umowa o pracę'!$E$8,($W92+$X92)*'umowa o pracę'!$E$8),2)+IF($X92=0,ROUND(IF($W92&gt;2800,ROUND($Z92/$W92*2800,2),$Z92)*'umowa o pracę'!$E$8,2),ROUND(IF($W92&gt;2800,ROUND($Z92/$W92*2800,2),$Z92)*'umowa o pracę'!$E$8,2)),ROUND(IF($W92+$X92&gt;=2800,2800*'umowa o pracę'!$E$8,($W92+$X92)*'umowa o pracę'!$E$8),2)-IF($X92=0,ROUND(ROUND(IF($W92&gt;2800,ROUND($Y92/$W92*2800,2),$Y92),2)*'umowa o pracę'!$E$8,2),IF($X92&gt;0,IF($W92+$X92&lt;2800,ROUND(ROUND($Y92+ROUND($X92*9%,2),2)*'umowa o pracę'!$E$8,2),IF(AND($W92+$X92&gt;=2800,$X92&lt;2800,$W92&lt;2800),ROUND((ROUND(((2800-$X92)/$W92)*$Y92,2)+ROUND($X92*9%,2))*'umowa o pracę'!$E$8,2),IF(AND($W92+$X92&gt;=2800,$X92&gt;=2800),ROUND((ROUND(2800*9%,2))*'umowa o pracę'!$E$8,2),IF(AND($W92+$X92&gt;=2800,$W92&gt;=2800,$X92&lt;2800),ROUND((ROUND($X92*9%,2)+ROUND(((2800-$X92)/$W92)*$Y92,2))*'umowa o pracę'!$E$8,2),0)))),0))))&gt;$J92,$J92,IF(IF(AND($V92=1,$I92&gt;0),ROUND(IF($W92+$X92&gt;=2800,2800*'umowa o pracę'!$E$8,($W92+$X92)*'umowa o pracę'!$E$8),2)+IF($X92=0,ROUND(IF($W92&gt;2800,ROUND($Z92/$W92*2800,2),$Z92)*'umowa o pracę'!$E$8,2),ROUND(IF($W92&gt;2800,ROUND($Z92/$W92*2800,2),$Z92)*'umowa o pracę'!$E$8,2)),ROUND(IF($W92+$X92&gt;=2800,2800*'umowa o pracę'!$E$8,($W92+$X92)*'umowa o pracę'!$E$8),2)-IF($X92=0,ROUND(ROUND(IF($W92&gt;2800,ROUND($Y92/$W92*2800,2),$Y92),2)*'umowa o pracę'!$E$8,2),IF($X92&gt;0,IF($W92+$X92&lt;2800,ROUND(ROUND($Y92+ROUND($X92*9%,2),2)*'umowa o pracę'!$E$8,2),IF(AND($W92+$X92&gt;=2800,$X92&lt;2800,$W92&lt;2800),ROUND((ROUND(((2800-$X92)/$W92)*$Y92,2)+ROUND($X92*9%,2))*'umowa o pracę'!$E$8,2),IF(AND($W92+$X92&gt;=2800,$X92&gt;=2800),ROUND((ROUND(2800*9%,2))*'umowa o pracę'!$E$8,2),IF(AND($W92+$X92&gt;=2800,$W92&gt;=2800,$X92&lt;2800),ROUND((ROUND($X92*9%,2)+ROUND(((2800-$X92)/$W92)*$Y92,2))*'umowa o pracę'!$E$8,2),0)))),0)))&gt;$J92,$J92,IF(AND($V92=1,$I92&gt;0),ROUND(IF($W92+$X92&gt;=2800,2800*'umowa o pracę'!$E$8,($W92+$X92)*'umowa o pracę'!$E$8),2)+IF($X92=0,ROUND(IF($W92&gt;2800,ROUND($Z92/$W92*2800,2),$Z92)*'umowa o pracę'!$E$8,2),ROUND(IF($W92&gt;2800,ROUND($Z92/$W92*2800,2),$Z92)*'umowa o pracę'!$E$8,2)),ROUND(IF($W92+$X92&gt;=2800,2800*'umowa o pracę'!$E$8,($W92+$X92)*'umowa o pracę'!$E$8),2)-IF(AND($X92=0,I92&gt;0),ROUND(ROUND(IF($W92&gt;2800,ROUND($Y92/$W92*2800,2),$Y92),2)*'umowa o pracę'!$E$8,2),IF($X92&gt;0,IF($W92+$X92&lt;2800,ROUND(ROUND($Y92+ROUND($X92*9%,2),2)*'umowa o pracę'!$E$8,2),IF(AND($W92+$X92&gt;=2800,$X92&lt;2800,$W92&lt;2800),ROUND((ROUND(((2800-$X92)/$W92)*$Y92,2)+ROUND($X92*9%,2))*'umowa o pracę'!$E$8,2),IF(AND($W92+$X92&gt;=2800,$X92&gt;=2800),ROUND((ROUND(2800*9%,2))*'umowa o pracę'!$E$8,2),IF(AND($W92+$X92&gt;=2800,$W92&gt;=2800,$X92&lt;2800),ROUND((ROUND($X92*9%,2)+ROUND(((2800-$X92)/$W92)*$Y92,2))*'umowa o pracę'!$E$8,2),0)))),0)))))</f>
        <v>0</v>
      </c>
      <c r="AD92" s="32">
        <f>IF('umowa o pracę'!$E$7=2020,IF(IF($V92=1,IF($X92=0,ROUND(IF($W92&gt;2600,ROUND($Y92/$W92*2600,2),$Y92)*'umowa o pracę'!$E$8,2),IF($W92+$X92&lt;2600,ROUND(ROUND($Y92+ROUND($X92*9%,2),2)*'umowa o pracę'!$E$8,2),IF(AND($W92+$X92&gt;=2600,$W92&lt;2600),ROUND((ROUND($Y92+ROUND((2600-$W92)*9%,2),2))*'umowa o pracę'!$E$8,2),IF(AND($W92+$X92&gt;=2600,$W92&gt;=2600),ROUND(ROUND($Y92/$W92*2600,2)*'umowa o pracę'!$E$8,2),0)))),0)&gt;$H92,$H92,IF($V92=1,IF($X92=0,ROUND(IF($W92&gt;2600,ROUND($Y92/$W92*2600,2),$Y92)*'umowa o pracę'!$E$8,2),IF($W92+$X92&lt;2600,ROUND(ROUND($Y92+ROUND($X92*9%,2),2)*'umowa o pracę'!$E$8,2),IF(AND($W92+$X92&gt;=2600,$W92&lt;2600),ROUND((ROUND($Y92+ROUND((2600-$W92)*9%,2),2))*'umowa o pracę'!$E$8,2),IF(AND($W92+$X92&gt;=2600,$W92&gt;=2600),ROUND(ROUND($Y92/$W92*2600,2)*'umowa o pracę'!$E$8,2),0)))),0)),IF('umowa o pracę'!$E$7=2021,IF(IF($V92=1,IF($X92=0,ROUND(IF($W92&gt;2800,ROUND($Y92/$W92*2800,2),$Y92)*'umowa o pracę'!$E$8,2),IF($W92+$X92&lt;2800,ROUND(ROUND($Y92+ROUND($X92*9%,2),2)*'umowa o pracę'!$E$8,2),IF(AND($W92+$X92&gt;=2800,$W92&lt;2800),ROUND((ROUND($Y92+ROUND((2800-$W92)*9%,2),2))*'umowa o pracę'!$E$8,2),IF(AND($W92+$X92&gt;=2800,$W92&gt;=2800),ROUND(ROUND($Y92/$W92*2800,2)*'umowa o pracę'!$E$8,2),0)))),0)&gt;$H92,$H92,IF($V92=1,IF($X92=0,ROUND(IF($W92&gt;2800,ROUND($Y92/$W92*2800,2),$Y92)*'umowa o pracę'!$E$8,2),IF($W92+$X92&lt;2800,ROUND(ROUND($Y92+ROUND($X92*9%,2),2)*'umowa o pracę'!$E$8,2),IF(AND($W92+$X92&gt;=2800,$W92&lt;2800),ROUND((ROUND($Y92+ROUND((2800-$W92)*9%,2),2))*'umowa o pracę'!$E$8,2),IF(AND($W92+$X92&gt;=2800,$W92&gt;=2800),ROUND(ROUND($Y92/$W92*2800,2)*'umowa o pracę'!$E$8,2),0)))),0)),0))</f>
        <v>0</v>
      </c>
      <c r="AE92" s="32">
        <f>IF('umowa o pracę'!$E$7=2020,IF(IF($V92=1,IF($X92=0,ROUND(IF($W92&gt;2600,ROUND($Z92/$W92*2600,2),$Z92)*'umowa o pracę'!$E$8,2),ROUND(IF($W92&gt;2600,ROUND($Z92/$W92*2600,2),$Z92)*'umowa o pracę'!$E$8,2)),0)&gt;$I92,$I92,IF($V92=1,IF($X92=0,ROUND(IF($W92&gt;2600,ROUND($Z92/$W92*2600,2),$Z92)*'umowa o pracę'!$E$8,2),ROUND(IF($W92&gt;2600,ROUND($Z92/$W92*2600,2),$Z92)*'umowa o pracę'!$E$8,2)),0)),IF('umowa o pracę'!$E$7=2021,IF(IF($V92=1,IF($X92=0,ROUND(IF($W92&gt;2800,ROUND($Z92/$W92*2800,2),$Z92)*'umowa o pracę'!$E$8,2),ROUND(IF($W92&gt;2800,ROUND($Z92/$W92*2800,2),$Z92)*'umowa o pracę'!$E$8,2)),0)&gt;$I92,$I92,IF($V92=1,IF($X92=0,ROUND(IF($W92&gt;2800,ROUND($Z92/$W92*2800,2),$Z92)*'umowa o pracę'!$E$8,2),ROUND(IF($W92&gt;2800,ROUND($Z92/$W92*2800,2),$Z92)*'umowa o pracę'!$E$8,2)),0)),0))</f>
        <v>0</v>
      </c>
      <c r="AF92" s="56">
        <f>IF('umowa o pracę'!$E$7=2020,$AB92,IF('umowa o pracę'!$E$7=2021,$AC92,0))</f>
        <v>0</v>
      </c>
      <c r="AG92" s="53">
        <f t="shared" si="15"/>
        <v>1</v>
      </c>
      <c r="AH92" s="39">
        <f>IF('umowa o pracę'!$E$6&lt;3,0,$L92)</f>
        <v>0</v>
      </c>
      <c r="AI92" s="39">
        <f>IF('umowa o pracę'!$E$6&lt;3,0,$M92)</f>
        <v>0</v>
      </c>
      <c r="AJ92" s="55">
        <f>IF('umowa o pracę'!$E$6&lt;3,0,$N92)</f>
        <v>0</v>
      </c>
      <c r="AK92" s="55">
        <f>IF('umowa o pracę'!$E$6&lt;3,0,$O92)</f>
        <v>0</v>
      </c>
      <c r="AL92" s="32">
        <f>IF('umowa o pracę'!$E$7=2020,ROUND(IF($AH92&gt;=2600,2600*'umowa o pracę'!$E$8,$AH92*'umowa o pracę'!$E$8),2),IF('umowa o pracę'!$E$7=2021,ROUND(IF($AH92&gt;=2800,2800*'umowa o pracę'!$E$8,$AH92*'umowa o pracę'!$E$8),2),0))</f>
        <v>0</v>
      </c>
      <c r="AM92" s="32">
        <f>IF(IF(IF(AND($AG92=1,$I92&gt;0),ROUND(IF($AH92+$AI92&gt;=2600,2600*'umowa o pracę'!$E$8,($AH92+$AI92)*'umowa o pracę'!$E$8),2)+IF($AI92=0,ROUND(IF($AH92&gt;2600,ROUND($AK92/$AH92*2600,2),$AK92)*'umowa o pracę'!$E$8,2),ROUND(IF($AH92&gt;2600,ROUND($AK92/$AH92*2600,2),$AK92)*'umowa o pracę'!$E$8,2)),ROUND(IF($AH92+$AI92&gt;=2600,2600*'umowa o pracę'!$E$8,($AH92+$AI92)*'umowa o pracę'!$E$8),2)-IF($AI92=0,ROUND(ROUND(IF($AH92&gt;2600,ROUND($AJ92/$AH92*2600,2),$AJ92),2)*'umowa o pracę'!$E$8,2),IF($AI92&gt;0,IF($AH92+$AI92&lt;2600,ROUND(ROUND($AJ92+ROUND($AI92*9%,2),2)*'umowa o pracę'!$E$8,2),IF(AND($AH92+$AI92&gt;=2600,$AI92&lt;2600,$AH92&lt;2600),ROUND((ROUND(((2600-$AI92)/$AH92)*$AJ92,2)+ROUND($AI92*9%,2))*'umowa o pracę'!$E$8,2),IF(AND($AH92+$AI92&gt;=2600,$AI92&gt;=2600),ROUND((ROUND(2600*9%,2))*'umowa o pracę'!$E$8,2),IF(AND($AH92+$AI92&gt;=2600,$AH92&gt;=2600,$AI92&lt;2600),ROUND((ROUND($AI92*9%,2)+ROUND(((2600-$AI92)/$AH92)*$AJ92,2))*'umowa o pracę'!$E$8,2),0)))),0)))&gt;$J92,$J92,IF(AND($AG92=1,$I92&gt;0),ROUND(IF($AH92+$AI92&gt;=2600,2600*'umowa o pracę'!$E$8,($AH92+$AI92)*'umowa o pracę'!$E$8),2)+IF($AI92=0,ROUND(IF($AH92&gt;2600,ROUND($AK92/$AH92*2600,2),$AK92)*'umowa o pracę'!$E$8,2),ROUND(IF($AH92&gt;2600,ROUND($AK92/$AH92*2600,2),$AK92)*'umowa o pracę'!$E$8,2)),ROUND(IF($AH92+$AI92&gt;=2600,2600*'umowa o pracę'!$E$8,($AH92+$AI92)*'umowa o pracę'!$E$8),2)-IF($AI92=0,ROUND(ROUND(IF($AH92&gt;2600,ROUND($AJ92/$AH92*2600,2),$AJ92),2)*'umowa o pracę'!$E$8,2),IF($AI92&gt;0,IF($AH92+$AI92&lt;2600,ROUND(ROUND($AJ92+ROUND($AI92*9%,2),2)*'umowa o pracę'!$E$8,2),IF(AND($AH92+$AI92&gt;=2600,$AI92&lt;2600,$AH92&lt;2600),ROUND((ROUND(((2600-$AI92)/$AH92)*$AJ92,2)+ROUND($AI92*9%,2))*'umowa o pracę'!$E$8,2),IF(AND($AH92+$AI92&gt;=2600,$AI92&gt;=2600),ROUND((ROUND(2600*9%,2))*'umowa o pracę'!$E$8,2),IF(AND($AH92+$AI92&gt;=2600,$AH92&gt;=2600,$AI92&lt;2600),ROUND((ROUND($AI92*9%,2)+ROUND(((2600-$AI92)/$AH92)*$AJ92,2))*'umowa o pracę'!$E$8,2),0)))),0))))&gt;$J92,$J92,IF(IF(AND($AG92=1,$I92&gt;0),ROUND(IF($AH92+$AI92&gt;=2600,2600*'umowa o pracę'!$E$8,($AH92+$AI92)*'umowa o pracę'!$E$8),2)+IF($AI92=0,ROUND(IF($AH92&gt;2600,ROUND($AK92/$AH92*2600,2),$AK92)*'umowa o pracę'!$E$8,2),ROUND(IF($AH92&gt;2600,ROUND($AK92/$AH92*2600,2),$AK92)*'umowa o pracę'!$E$8,2)),ROUND(IF($AH92+$AI92&gt;=2600,2600*'umowa o pracę'!$E$8,($AH92+$AI92)*'umowa o pracę'!$E$8),2)-IF($AI92=0,ROUND(ROUND(IF($AH92&gt;2600,ROUND($AJ92/$AH92*2600,2),$AJ92),2)*'umowa o pracę'!$E$8,2),IF($AI92&gt;0,IF($AH92+$AI92&lt;2600,ROUND(ROUND($AJ92+ROUND($AI92*9%,2),2)*'umowa o pracę'!$E$8,2),IF(AND($AH92+$AI92&gt;=2600,$AI92&lt;2600,$AH92&lt;2600),ROUND((ROUND(((2600-$AI92)/$AH92)*$AJ92,2)+ROUND($AI92*9%,2))*'umowa o pracę'!$E$8,2),IF(AND($AH92+$AI92&gt;=2600,$AI92&gt;=2600),ROUND((ROUND(2600*9%,2))*'umowa o pracę'!$E$8,2),IF(AND($AH92+$AI92&gt;=2600,$AH92&gt;=2600,$AI92&lt;2600),ROUND((ROUND($AI92*9%,2)+ROUND(((2600-$AI92)/$AH92)*$AJ92,2))*'umowa o pracę'!$E$8,2),0)))),0)))&gt;$J92,$J92,IF(AND($AG92=1,$I92&gt;0),ROUND(IF($AH92+$AI92&gt;=2600,2600*'umowa o pracę'!$E$8,($AH92+$AI92)*'umowa o pracę'!$E$8),2)+IF($AI92=0,ROUND(IF($AH92&gt;2600,ROUND($AK92/$AH92*2600,2),$AK92)*'umowa o pracę'!$E$8,2),ROUND(IF($AH92&gt;2600,ROUND($AK92/$AH92*2600,2),$AK92)*'umowa o pracę'!$E$8,2)),ROUND(IF($AH92+$AI92&gt;=2600,2600*'umowa o pracę'!$E$8,($AH92+$AI92)*'umowa o pracę'!$E$8),2)-IF(AND($AI92=0,I92&gt;0),ROUND(ROUND(IF($AH92&gt;2600,ROUND($AJ92/$AH92*2600,2),$AJ92),2)*'umowa o pracę'!$E$8,2),IF($AI92&gt;0,IF($AH92+$AI92&lt;2600,ROUND(ROUND($AJ92+ROUND($AI92*9%,2),2)*'umowa o pracę'!$E$8,2),IF(AND($AH92+$AI92&gt;=2600,$AI92&lt;2600,$AH92&lt;2600),ROUND((ROUND(((2600-$AI92)/$AH92)*$AJ92,2)+ROUND($AI92*9%,2))*'umowa o pracę'!$E$8,2),IF(AND($AH92+$AI92&gt;=2600,$AI92&gt;=2600),ROUND((ROUND(2600*9%,2))*'umowa o pracę'!$E$8,2),IF(AND($AH92+$AI92&gt;=2600,$AH92&gt;=2600,$AI92&lt;2600),ROUND((ROUND($AI92*9%,2)+ROUND(((2600-$AI92)/$AH92)*$AJ92,2))*'umowa o pracę'!$E$8,2),0)))),0)))))</f>
        <v>0</v>
      </c>
      <c r="AN92" s="32">
        <f>IF(IF(IF(AND($AG92=1,$I92&gt;0),ROUND(IF($AH92+$AI92&gt;=2800,2800*'umowa o pracę'!$E$8,($AH92+$AI92)*'umowa o pracę'!$E$8),2)+IF($AI92=0,ROUND(IF($AH92&gt;2800,ROUND($AK92/$AH92*2800,2),$AK92)*'umowa o pracę'!$E$8,2),ROUND(IF($AH92&gt;2800,ROUND($AK92/$AH92*2800,2),$AK92)*'umowa o pracę'!$E$8,2)),ROUND(IF($AH92+$AI92&gt;=2800,2800*'umowa o pracę'!$E$8,($AH92+$AI92)*'umowa o pracę'!$E$8),2)-IF($AI92=0,ROUND(ROUND(IF($AH92&gt;2800,ROUND($AJ92/$AH92*2800,2),$AJ92),2)*'umowa o pracę'!$E$8,2),IF($AI92&gt;0,IF($AH92+$AI92&lt;2800,ROUND(ROUND($AJ92+ROUND($AI92*9%,2),2)*'umowa o pracę'!$E$8,2),IF(AND($AH92+$AI92&gt;=2800,$AI92&lt;2800,$AH92&lt;2800),ROUND((ROUND(((2800-$AI92)/$AH92)*$AJ92,2)+ROUND($AI92*9%,2))*'umowa o pracę'!$E$8,2),IF(AND($AH92+$AI92&gt;=2800,$AI92&gt;=2800),ROUND((ROUND(2800*9%,2))*'umowa o pracę'!$E$8,2),IF(AND($AH92+$AI92&gt;=2800,$AH92&gt;=2800,$AI92&lt;2800),ROUND((ROUND($AI92*9%,2)+ROUND(((2800-$AI92)/$AH92)*$AJ92,2))*'umowa o pracę'!$E$8,2),0)))),0)))&gt;$J92,$J92,IF(AND($AG92=1,$I92&gt;0),ROUND(IF($AH92+$AI92&gt;=2800,2800*'umowa o pracę'!$E$8,($AH92+$AI92)*'umowa o pracę'!$E$8),2)+IF($AI92=0,ROUND(IF($AH92&gt;2800,ROUND($AK92/$AH92*2800,2),$AK92)*'umowa o pracę'!$E$8,2),ROUND(IF($AH92&gt;2800,ROUND($AK92/$AH92*2800,2),$AK92)*'umowa o pracę'!$E$8,2)),ROUND(IF($AH92+$AI92&gt;=2800,2800*'umowa o pracę'!$E$8,($AH92+$AI92)*'umowa o pracę'!$E$8),2)-IF($AI92=0,ROUND(ROUND(IF($AH92&gt;2800,ROUND($AJ92/$AH92*2800,2),$AJ92),2)*'umowa o pracę'!$E$8,2),IF($AI92&gt;0,IF($AH92+$AI92&lt;2800,ROUND(ROUND($AJ92+ROUND($AI92*9%,2),2)*'umowa o pracę'!$E$8,2),IF(AND($AH92+$AI92&gt;=2800,$AI92&lt;2800,$AH92&lt;2800),ROUND((ROUND(((2800-$AI92)/$AH92)*$AJ92,2)+ROUND($AI92*9%,2))*'umowa o pracę'!$E$8,2),IF(AND($AH92+$AI92&gt;=2800,$AI92&gt;=2800),ROUND((ROUND(2800*9%,2))*'umowa o pracę'!$E$8,2),IF(AND($AH92+$AI92&gt;=2800,$AH92&gt;=2800,$AI92&lt;2800),ROUND((ROUND($AI92*9%,2)+ROUND(((2800-$AI92)/$AH92)*$AJ92,2))*'umowa o pracę'!$E$8,2),0)))),0))))&gt;$J92,$J92,IF(IF(AND($AG92=1,$I92&gt;0),ROUND(IF($AH92+$AI92&gt;=2800,2800*'umowa o pracę'!$E$8,($AH92+$AI92)*'umowa o pracę'!$E$8),2)+IF($AI92=0,ROUND(IF($AH92&gt;2800,ROUND($AK92/$AH92*2800,2),$AK92)*'umowa o pracę'!$E$8,2),ROUND(IF($AH92&gt;2800,ROUND($AK92/$AH92*2800,2),$AK92)*'umowa o pracę'!$E$8,2)),ROUND(IF($AH92+$AI92&gt;=2800,2800*'umowa o pracę'!$E$8,($AH92+$AI92)*'umowa o pracę'!$E$8),2)-IF($AI92=0,ROUND(ROUND(IF($AH92&gt;2800,ROUND($AJ92/$AH92*2800,2),$AJ92),2)*'umowa o pracę'!$E$8,2),IF($AI92&gt;0,IF($AH92+$AI92&lt;2800,ROUND(ROUND($AJ92+ROUND($AI92*9%,2),2)*'umowa o pracę'!$E$8,2),IF(AND($AH92+$AI92&gt;=2800,$AI92&lt;2800,$AH92&lt;2800),ROUND((ROUND(((2800-$AI92)/$AH92)*$AJ92,2)+ROUND($AI92*9%,2))*'umowa o pracę'!$E$8,2),IF(AND($AH92+$AI92&gt;=2800,$AI92&gt;=2800),ROUND((ROUND(2800*9%,2))*'umowa o pracę'!$E$8,2),IF(AND($AH92+$AI92&gt;=2800,$AH92&gt;=2800,$AI92&lt;2800),ROUND((ROUND($AI92*9%,2)+ROUND(((2800-$AI92)/$AH92)*$AJ92,2))*'umowa o pracę'!$E$8,2),0)))),0)))&gt;$J92,$J92,IF(AND($AG92=1,$I92&gt;0),ROUND(IF($AH92+$AI92&gt;=2800,2800*'umowa o pracę'!$E$8,($AH92+$AI92)*'umowa o pracę'!$E$8),2)+IF($AI92=0,ROUND(IF($AH92&gt;2800,ROUND($AK92/$AH92*2800,2),$AK92)*'umowa o pracę'!$E$8,2),ROUND(IF($AH92&gt;2800,ROUND($AK92/$AH92*2800,2),$AK92)*'umowa o pracę'!$E$8,2)),ROUND(IF($AH92+$AI92&gt;=2800,2800*'umowa o pracę'!$E$8,($AH92+$AI92)*'umowa o pracę'!$E$8),2)-IF(AND($AI92=0,I92&gt;0),ROUND(ROUND(IF($AH92&gt;2800,ROUND($AJ92/$AH92*2800,2),$AJ92),2)*'umowa o pracę'!$E$8,2),IF($AI92&gt;0,IF($AH92+$AI92&lt;2800,ROUND(ROUND($AJ92+ROUND($AI92*9%,2),2)*'umowa o pracę'!$E$8,2),IF(AND($AH92+$AI92&gt;=2800,$AI92&lt;2800,$AH92&lt;2800),ROUND((ROUND(((2800-$AI92)/$AH92)*$AJ92,2)+ROUND($AI92*9%,2))*'umowa o pracę'!$E$8,2),IF(AND($AH92+$AI92&gt;=2800,$AI92&gt;=2800),ROUND((ROUND(2800*9%,2))*'umowa o pracę'!$E$8,2),IF(AND($AH92+$AI92&gt;=2800,$AH92&gt;=2800,$AI92&lt;2800),ROUND((ROUND($AI92*9%,2)+ROUND(((2800-$AI92)/$AH92)*$AJ92,2))*'umowa o pracę'!$E$8,2),0)))),0)))))</f>
        <v>0</v>
      </c>
      <c r="AO92" s="32">
        <f>IF('umowa o pracę'!$E$7=2020,IF(IF($AG92=1,IF($AI92=0,ROUND(IF($AH92&gt;2600,ROUND($AJ92/$AH92*2600,2),$AJ92)*'umowa o pracę'!$E$8,2),IF($AH92+$AI92&lt;2600,ROUND(ROUND($AJ92+ROUND($AI92*9%,2),2)*'umowa o pracę'!$E$8,2),IF(AND($AH92+$AI92&gt;=2600,$AH92&lt;2600),ROUND((ROUND($AJ92+ROUND((2600-$AH92)*9%,2),2))*'umowa o pracę'!$E$8,2),IF(AND($AH92+$AI92&gt;=2600,$AH92&gt;=2600),ROUND(ROUND($AJ92/$AH92*2600,2)*'umowa o pracę'!$E$8,2),0)))),0)&gt;$H92,$H92,IF($AG92=1,IF($AI92=0,ROUND(IF($AH92&gt;2600,ROUND($AJ92/$AH92*2600,2),$AJ92)*'umowa o pracę'!$E$8,2),IF($AH92+$AI92&lt;2600,ROUND(ROUND($AJ92+ROUND($AI92*9%,2),2)*'umowa o pracę'!$E$8,2),IF(AND($AH92+$AI92&gt;=2600,$AH92&lt;2600),ROUND((ROUND($AJ92+ROUND((2600-$AH92)*9%,2),2))*'umowa o pracę'!$E$8,2),IF(AND($AH92+$AI92&gt;=2600,$AH92&gt;=2600),ROUND(ROUND($AJ92/$AH92*2600,2)*'umowa o pracę'!$E$8,2),0)))),0)),IF('umowa o pracę'!$E$7=2021,IF(IF($AG92=1,IF($AI92=0,ROUND(IF($AH92&gt;2800,ROUND($AJ92/$AH92*2800,2),$AJ92)*'umowa o pracę'!$E$8,2),IF($AH92+$AI92&lt;2800,ROUND(ROUND($AJ92+ROUND($AI92*9%,2),2)*'umowa o pracę'!$E$8,2),IF(AND($AH92+$AI92&gt;=2800,$AH92&lt;2800),ROUND((ROUND($AJ92+ROUND((2800-$AH92)*9%,2),2))*'umowa o pracę'!$E$8,2),IF(AND($AH92+$AI92&gt;=2800,$AH92&gt;=2800),ROUND(ROUND($AJ92/$AH92*2800,2)*'umowa o pracę'!$E$8,2),0)))),0)&gt;$H92,$H92,IF($AG92=1,IF($AI92=0,ROUND(IF($AH92&gt;2800,ROUND($AJ92/$AH92*2800,2),$AJ92)*'umowa o pracę'!$E$8,2),IF($AH92+$AI92&lt;2800,ROUND(ROUND($AJ92+ROUND($AI92*9%,2),2)*'umowa o pracę'!$E$8,2),IF(AND($AH92+$AI92&gt;=2800,$AH92&lt;2800),ROUND((ROUND($AJ92+ROUND((2800-$AH92)*9%,2),2))*'umowa o pracę'!$E$8,2),IF(AND($AH92+$AI92&gt;=2800,$AH92&gt;=2800),ROUND(ROUND($AJ92/$AH92*2800,2)*'umowa o pracę'!$E$8,2),0)))),0)),0))</f>
        <v>0</v>
      </c>
      <c r="AP92" s="32">
        <f>IF('umowa o pracę'!$E$7=2020,IF(IF($AG92=1,IF($AI92=0,ROUND(IF($AH92&gt;2600,ROUND($AK92/$AH92*2600,2),$AK92)*'umowa o pracę'!$E$8,2),ROUND(IF($AH92&gt;2600,ROUND($AK92/$AH92*2600,2),$AK92)*'umowa o pracę'!$E$8,2)),0)&gt;$I92,$I92,IF($AG92=1,IF($AI92=0,ROUND(IF($AH92&gt;2600,ROUND($AK92/$AH92*2600,2),$AK92)*'umowa o pracę'!$E$8,2),ROUND(IF($AH92&gt;2600,ROUND($AK92/$AH92*2600,2),$AK92)*'umowa o pracę'!$E$8,2)),0)),IF('umowa o pracę'!$E$7=2021,IF(IF($AG92=1,IF($AI92=0,ROUND(IF($AH92&gt;2800,ROUND($AK92/$AH92*2800,2),$AK92)*'umowa o pracę'!$E$8,2),ROUND(IF($AH92&gt;2800,ROUND($AK92/$AH92*2800,2),$AK92)*'umowa o pracę'!$E$8,2)),0)&gt;$I92,$I92,IF($AG92=1,IF($AI92=0,ROUND(IF($AH92&gt;2800,ROUND($AK92/$AH92*2800,2),$AK92)*'umowa o pracę'!$E$8,2),ROUND(IF($AH92&gt;2800,ROUND($AK92/$AH92*2800,2),$AK92)*'umowa o pracę'!$E$8,2)),0)),0))</f>
        <v>0</v>
      </c>
      <c r="AQ92" s="56">
        <f>IF('umowa o pracę'!$E$7=2020,$AM92,IF('umowa o pracę'!$E$7=2021,$AN92,0))</f>
        <v>0</v>
      </c>
      <c r="AR92" s="33">
        <f>IF('umowa o pracę'!$E$7=0,0,U92+AF92+AQ92)</f>
        <v>0</v>
      </c>
      <c r="AS92" s="19"/>
      <c r="AT92" s="19"/>
      <c r="AU92" s="19"/>
      <c r="AV92" s="6"/>
      <c r="AW92" s="6"/>
      <c r="AX92" s="6">
        <f t="shared" si="13"/>
        <v>10</v>
      </c>
      <c r="AY92" s="6"/>
      <c r="AZ92" s="234">
        <f t="shared" si="16"/>
        <v>0</v>
      </c>
      <c r="BA92" s="234">
        <f t="shared" si="17"/>
        <v>0</v>
      </c>
      <c r="BB92" s="234">
        <f t="shared" si="18"/>
        <v>0</v>
      </c>
      <c r="BC92" s="234">
        <f t="shared" si="19"/>
        <v>0</v>
      </c>
      <c r="BD92" s="234">
        <f t="shared" si="20"/>
        <v>0</v>
      </c>
      <c r="BE92" s="234">
        <f t="shared" si="21"/>
        <v>0</v>
      </c>
      <c r="BF92" s="234">
        <f t="shared" si="22"/>
        <v>0</v>
      </c>
      <c r="BG92" s="234">
        <f t="shared" si="23"/>
        <v>0</v>
      </c>
      <c r="BH92" s="234">
        <f t="shared" si="24"/>
        <v>0</v>
      </c>
      <c r="BI92" s="238">
        <f t="shared" si="25"/>
        <v>0</v>
      </c>
      <c r="BJ92" s="236"/>
      <c r="BK92" s="236"/>
      <c r="BL92" s="237"/>
    </row>
    <row r="93" spans="1:64" ht="15.75" customHeight="1" x14ac:dyDescent="0.25">
      <c r="A93" s="129">
        <v>82</v>
      </c>
      <c r="B93" s="57"/>
      <c r="C93" s="57"/>
      <c r="D93" s="36"/>
      <c r="E93" s="36"/>
      <c r="F93" s="242"/>
      <c r="G93" s="37">
        <v>1</v>
      </c>
      <c r="H93" s="58">
        <v>0</v>
      </c>
      <c r="I93" s="59">
        <v>0</v>
      </c>
      <c r="J93" s="60">
        <v>0</v>
      </c>
      <c r="K93" s="52">
        <v>1</v>
      </c>
      <c r="L93" s="39">
        <v>0</v>
      </c>
      <c r="M93" s="39">
        <v>0</v>
      </c>
      <c r="N93" s="39">
        <v>0</v>
      </c>
      <c r="O93" s="39">
        <v>0</v>
      </c>
      <c r="P93" s="35">
        <f>IF('umowa o pracę'!$E$7=2020,ROUND(IF($L93&gt;=2600,2600*'umowa o pracę'!$E$8,$L93*'umowa o pracę'!$E$8),2),IF('umowa o pracę'!$E$7=2021,ROUND(IF($L93&gt;=2800,2800*'umowa o pracę'!$E$8,$L93*'umowa o pracę'!$E$8),2),0))</f>
        <v>0</v>
      </c>
      <c r="Q93" s="252">
        <f>IF(IF(IF(AND($K93=1,$I93&gt;0),ROUND(IF($L93+$M93&gt;=2600,2600*'umowa o pracę'!$E$8,($L93+$M93)*'umowa o pracę'!$E$8),2)+IF($M93=0,ROUND(IF($L93&gt;2600,ROUND($O93/$L93*2600,2),$O93)*'umowa o pracę'!$E$8,2),ROUND(IF($L93&gt;2600,ROUND($O93/$L93*2600,2),$O93)*'umowa o pracę'!$E$8,2)),ROUND(IF($L93+$M93&gt;=2600,2600*'umowa o pracę'!$E$8,($L93+$M93)*'umowa o pracę'!$E$8),2)-IF($M93=0,ROUND(ROUND(IF($L93&gt;2600,ROUND($N93/$L93*2600,2),$N93),2)*'umowa o pracę'!$E$8,2),IF($M93&gt;0,IF($L93+$M93&lt;2600,ROUND(ROUND($N93+ROUND($M93*9%,2),2)*'umowa o pracę'!$E$8,2),IF(AND($L93+$M93&gt;=2600,$M93&lt;2600,$L93&lt;2600),ROUND((ROUND(((2600-$M93)/$L93)*$N93,2)+ROUND($M93*9%,2))*'umowa o pracę'!$E$8,2),IF(AND($L93+$M93&gt;=2600,$M93&gt;=2600),ROUND((ROUND(2600*9%,2))*'umowa o pracę'!$E$8,2),IF(AND($L93+$M93&gt;=2600,$L93&gt;=2600,$M93&lt;2600),ROUND((ROUND($M93*9%,2)+ROUND(((2600-$M93)/$L93)*$N93,2))*'umowa o pracę'!$E$8,2),0)))),0)))&gt;$J93,$J93,IF(AND($K93=1,$I93&gt;0),ROUND(IF($L93+$M93&gt;=2600,2600*'umowa o pracę'!$E$8,($L93+$M93)*'umowa o pracę'!$E$8),2)+IF($M93=0,ROUND(IF($L93&gt;2600,ROUND($O93/$L93*2600,2),$O93)*'umowa o pracę'!$E$8,2),ROUND(IF($L93&gt;2600,ROUND($O93/$L93*2600,2),$O93)*'umowa o pracę'!$E$8,2)),ROUND(IF($L93+$M93&gt;=2600,2600*'umowa o pracę'!$E$8,($L93+$M93)*'umowa o pracę'!$E$8),2)-IF($M93=0,ROUND(ROUND(IF($L93&gt;2600,ROUND($N93/$L93*2600,2),$N93),2)*'umowa o pracę'!$E$8,2),IF($M93&gt;0,IF($L93+$M93&lt;2600,ROUND(ROUND($N93+ROUND($M93*9%,2),2)*'umowa o pracę'!$E$8,2),IF(AND($L93+$M93&gt;=2600,$M93&lt;2600,$L93&lt;2600),ROUND((ROUND(((2600-$M93)/$L93)*$N93,2)+ROUND($M93*9%,2))*'umowa o pracę'!$E$8,2),IF(AND($L93+$M93&gt;=2600,$M93&gt;=2600),ROUND((ROUND(2600*9%,2))*'umowa o pracę'!$E$8,2),IF(AND($L93+$M93&gt;=2600,$L93&gt;=2600,$M93&lt;2600),ROUND((ROUND($M93*9%,2)+ROUND(((2600-$M93)/$L93)*$N93,2))*'umowa o pracę'!$E$8,2),0)))),0))))&gt;$J93,$J93,IF(IF(AND($K93=1,$I93&gt;0),ROUND(IF($L93+$M93&gt;=2600,2600*'umowa o pracę'!$E$8,($L93+$M93)*'umowa o pracę'!$E$8),2)+IF($M93=0,ROUND(IF($L93&gt;2600,ROUND($O93/$L93*2600,2),$O93)*'umowa o pracę'!$E$8,2),ROUND(IF($L93&gt;2600,ROUND($O93/$L93*2600,2),$O93)*'umowa o pracę'!$E$8,2)),ROUND(IF($L93+$M93&gt;=2600,2600*'umowa o pracę'!$E$8,($L93+$M93)*'umowa o pracę'!$E$8),2)-IF($M93=0,ROUND(ROUND(IF($L93&gt;2600,ROUND($N93/$L93*2600,2),$N93),2)*'umowa o pracę'!$E$8,2),IF($M93&gt;0,IF($L93+$M93&lt;2600,ROUND(ROUND($N93+ROUND($M93*9%,2),2)*'umowa o pracę'!$E$8,2),IF(AND($L93+$M93&gt;=2600,$M93&lt;2600,$L93&lt;2600),ROUND((ROUND(((2600-$M93)/$L93)*$N93,2)+ROUND($M93*9%,2))*'umowa o pracę'!$E$8,2),IF(AND($L93+$M93&gt;=2600,$M93&gt;=2600),ROUND((ROUND(2600*9%,2))*'umowa o pracę'!$E$8,2),IF(AND($L93+$M93&gt;=2600,$L93&gt;=2600,$M93&lt;2600),ROUND((ROUND($M93*9%,2)+ROUND(((2600-$M93)/$L93)*$N93,2))*'umowa o pracę'!$E$8,2),0)))),0)))&gt;$J93,$J93,IF(AND($K93=1,$I93&gt;0),ROUND(IF($L93+$M93&gt;=2600,2600*'umowa o pracę'!$E$8,($L93+$M93)*'umowa o pracę'!$E$8),2)+IF($M93=0,ROUND(IF($L93&gt;2600,ROUND($O93/$L93*2600,2),$O93)*'umowa o pracę'!$E$8,2),ROUND(IF($L93&gt;2600,ROUND($O93/$L93*2600,2),$O93)*'umowa o pracę'!$E$8,2)),ROUND(IF($L93+$M93&gt;=2600,2600*'umowa o pracę'!$E$8,($L93+$M93)*'umowa o pracę'!$E$8),2)-IF(AND($M93=0,I93&gt;0),ROUND(ROUND(IF($L93&gt;2600,ROUND($N93/$L93*2600,2),$N93),2)*'umowa o pracę'!$E$8,2),IF($M93&gt;0,IF($L93+$M93&lt;2600,ROUND(ROUND($N93+ROUND($M93*9%,2),2)*'umowa o pracę'!$E$8,2),IF(AND($L93+$M93&gt;=2600,$M93&lt;2600,$L93&lt;2600),ROUND((ROUND(((2600-$M93)/$L93)*$N93,2)+ROUND($M93*9%,2))*'umowa o pracę'!$E$8,2),IF(AND($L93+$M93&gt;=2600,$M93&gt;=2600),ROUND((ROUND(2600*9%,2))*'umowa o pracę'!$E$8,2),IF(AND($L93+$M93&gt;=2600,$L93&gt;=2600,$M93&lt;2600),ROUND((ROUND($M93*9%,2)+ROUND(((2600-$M93)/$L93)*$N93,2))*'umowa o pracę'!$E$8,2),0)))),0)))))</f>
        <v>0</v>
      </c>
      <c r="R93" s="252">
        <f>IF(IF(IF(AND($K93=1,$I93&gt;0),ROUND(IF($L93+$M93&gt;=2800,2800*'umowa o pracę'!$E$8,($L93+$M93)*'umowa o pracę'!$E$8),2)+IF($M93=0,ROUND(IF($L93&gt;2800,ROUND($O93/$L93*2800,2),$O93)*'umowa o pracę'!$E$8,2),ROUND(IF($L93&gt;2800,ROUND($O93/$L93*2800,2),$O93)*'umowa o pracę'!$E$8,2)),ROUND(IF($L93+$M93&gt;=2800,2800*'umowa o pracę'!$E$8,($L93+$M93)*'umowa o pracę'!$E$8),2)-IF($M93=0,ROUND(ROUND(IF($L93&gt;2800,ROUND($N93/$L93*2800,2),$N93),2)*'umowa o pracę'!$E$8,2),IF($M93&gt;0,IF($L93+$M93&lt;2800,ROUND(ROUND($N93+ROUND($M93*9%,2),2)*'umowa o pracę'!$E$8,2),IF(AND($L93+$M93&gt;=2800,$M93&lt;2800,$L93&lt;2800),ROUND((ROUND(((2800-$M93)/$L93)*$N93,2)+ROUND($M93*9%,2))*'umowa o pracę'!$E$8,2),IF(AND($L93+$M93&gt;=2800,$M93&gt;=2800),ROUND((ROUND(2800*9%,2))*'umowa o pracę'!$E$8,2),IF(AND($L93+$M93&gt;=2800,$L93&gt;=2800,$M93&lt;2800),ROUND((ROUND($M93*9%,2)+ROUND(((2800-$M93)/$L93)*$N93,2))*'umowa o pracę'!$E$8,2),0)))),0)))&gt;$J93,$J93,IF(AND($K93=1,$I93&gt;0),ROUND(IF($L93+$M93&gt;=2800,2800*'umowa o pracę'!$E$8,($L93+$M93)*'umowa o pracę'!$E$8),2)+IF($M93=0,ROUND(IF($L93&gt;2800,ROUND($O93/$L93*2800,2),$O93)*'umowa o pracę'!$E$8,2),ROUND(IF($L93&gt;2800,ROUND($O93/$L93*2800,2),$O93)*'umowa o pracę'!$E$8,2)),ROUND(IF($L93+$M93&gt;=2800,2800*'umowa o pracę'!$E$8,($L93+$M93)*'umowa o pracę'!$E$8),2)-IF($M93=0,ROUND(ROUND(IF($L93&gt;2800,ROUND($N93/$L93*2800,2),$N93),2)*'umowa o pracę'!$E$8,2),IF($M93&gt;0,IF($L93+$M93&lt;2800,ROUND(ROUND($N93+ROUND($M93*9%,2),2)*'umowa o pracę'!$E$8,2),IF(AND($L93+$M93&gt;=2800,$M93&lt;2800,$L93&lt;2800),ROUND((ROUND(((2800-$M93)/$L93)*$N93,2)+ROUND($M93*9%,2))*'umowa o pracę'!$E$8,2),IF(AND($L93+$M93&gt;=2800,$M93&gt;=2800),ROUND((ROUND(2800*9%,2))*'umowa o pracę'!$E$8,2),IF(AND($L93+$M93&gt;=2800,$L93&gt;=2800,$M93&lt;2800),ROUND((ROUND($M93*9%,2)+ROUND(((2800-$M93)/$L93)*$N93,2))*'umowa o pracę'!$E$8,2),0)))),0))))&gt;$J93,$J93,IF(IF(AND($K93=1,$I93&gt;0),ROUND(IF($L93+$M93&gt;=2800,2800*'umowa o pracę'!$E$8,($L93+$M93)*'umowa o pracę'!$E$8),2)+IF($M93=0,ROUND(IF($L93&gt;2800,ROUND($O93/$L93*2800,2),$O93)*'umowa o pracę'!$E$8,2),ROUND(IF($L93&gt;2800,ROUND($O93/$L93*2800,2),$O93)*'umowa o pracę'!$E$8,2)),ROUND(IF($L93+$M93&gt;=2800,2800*'umowa o pracę'!$E$8,($L93+$M93)*'umowa o pracę'!$E$8),2)-IF($M93=0,ROUND(ROUND(IF($L93&gt;2800,ROUND($N93/$L93*2800,2),$N93),2)*'umowa o pracę'!$E$8,2),IF($M93&gt;0,IF($L93+$M93&lt;2800,ROUND(ROUND($N93+ROUND($M93*9%,2),2)*'umowa o pracę'!$E$8,2),IF(AND($L93+$M93&gt;=2800,$M93&lt;2800,$L93&lt;2800),ROUND((ROUND(((2800-$M93)/$L93)*$N93,2)+ROUND($M93*9%,2))*'umowa o pracę'!$E$8,2),IF(AND($L93+$M93&gt;=2800,$M93&gt;=2800),ROUND((ROUND(2800*9%,2))*'umowa o pracę'!$E$8,2),IF(AND($L93+$M93&gt;=2800,$L93&gt;=2800,$M93&lt;2800),ROUND((ROUND($M93*9%,2)+ROUND(((2800-$M93)/$L93)*$N93,2))*'umowa o pracę'!$E$8,2),0)))),0)))&gt;$J93,$J93,IF(AND($K93=1,$I93&gt;0),ROUND(IF($L93+$M93&gt;=2800,2800*'umowa o pracę'!$E$8,($L93+$M93)*'umowa o pracę'!$E$8),2)+IF($M93=0,ROUND(IF($L93&gt;2800,ROUND($O93/$L93*2800,2),$O93)*'umowa o pracę'!$E$8,2),ROUND(IF($L93&gt;2800,ROUND($O93/$L93*2800,2),$O93)*'umowa o pracę'!$E$8,2)),ROUND(IF($L93+$M93&gt;=2800,2800*'umowa o pracę'!$E$8,($L93+$M93)*'umowa o pracę'!$E$8),2)-IF(AND($M93=0,I93&gt;0),ROUND(ROUND(IF($L93&gt;2800,ROUND($N93/$L93*2800,2),$N93),2)*'umowa o pracę'!$E$8,2),IF($M93&gt;0,IF($L93+$M93&lt;2800,ROUND(ROUND($N93+ROUND($M93*9%,2),2)*'umowa o pracę'!$E$8,2),IF(AND($L93+$M93&gt;=2800,$M93&lt;2800,$L93&lt;2800),ROUND((ROUND(((2800-$M93)/$L93)*$N93,2)+ROUND($M93*9%,2))*'umowa o pracę'!$E$8,2),IF(AND($L93+$M93&gt;=2800,$M93&gt;=2800),ROUND((ROUND(2800*9%,2))*'umowa o pracę'!$E$8,2),IF(AND($L93+$M93&gt;=2800,$L93&gt;=2800,$M93&lt;2800),ROUND((ROUND($M93*9%,2)+ROUND(((2800-$M93)/$L93)*$N93,2))*'umowa o pracę'!$E$8,2),0)))),0)))))</f>
        <v>0</v>
      </c>
      <c r="S93" s="32">
        <f>IF('umowa o pracę'!$E$7=2020,IF(IF($K93=1,IF($M93=0,ROUND(IF($L93&gt;2600,ROUND($N93/$L93*2600,2),$N93)*'umowa o pracę'!$E$8,2),IF($L93+$M93&lt;2600,ROUND(ROUND($N93+ROUND($M93*9%,2),2)*'umowa o pracę'!$E$8,2),IF(AND($L93+$M93&gt;=2600,$L93&lt;2600),ROUND((ROUND($N93+ROUND((2600-$L93)*9%,2),2))*'umowa o pracę'!$E$8,2),IF(AND($L93+$M93&gt;=2600,$L93&gt;=2600),ROUND(ROUND($N93/$L93*2600,2)*'umowa o pracę'!$E$8,2),0)))),0)&gt;$H93,$H93,IF($K93=1,IF($M93=0,ROUND(IF($L93&gt;2600,ROUND($N93/$L93*2600,2),$N93)*'umowa o pracę'!$E$8,2),IF($L93+$M93&lt;2600,ROUND(ROUND($N93+ROUND($M93*9%,2),2)*'umowa o pracę'!$E$8,2),IF(AND($L93+$M93&gt;=2600,$L93&lt;2600),ROUND((ROUND($N93+ROUND((2600-$L93)*9%,2),2))*'umowa o pracę'!$E$8,2),IF(AND($L93+$M93&gt;=2600,$L93&gt;=2600),ROUND(ROUND($N93/$L93*2600,2)*'umowa o pracę'!$E$8,2),0)))),0)),IF('umowa o pracę'!$E$7=2021,IF(IF($K93=1,IF($M93=0,ROUND(IF($L93&gt;2800,ROUND($N93/$L93*2800,2),$N93)*'umowa o pracę'!$E$8,2),IF($L93+$M93&lt;2800,ROUND(ROUND($N93+ROUND($M93*9%,2),2)*'umowa o pracę'!$E$8,2),IF(AND($L93+$M93&gt;=2800,$L93&lt;2800),ROUND((ROUND($N93+ROUND((2800-$L93)*9%,2),2))*'umowa o pracę'!$E$8,2),IF(AND($L93+$M93&gt;=2800,$L93&gt;=2800),ROUND(ROUND($N93/$L93*2800,2)*'umowa o pracę'!$E$8,2),0)))),0)&gt;$H93,$H93,IF($K93=1,IF($M93=0,ROUND(IF($L93&gt;2800,ROUND($N93/$L93*2800,2),$N93)*'umowa o pracę'!$E$8,2),IF($L93+$M93&lt;2800,ROUND(ROUND($N93+ROUND($M93*9%,2),2)*'umowa o pracę'!$E$8,2),IF(AND($L93+$M93&gt;=2800,$L93&lt;2800),ROUND((ROUND($N93+ROUND((2800-$L93)*9%,2),2))*'umowa o pracę'!$E$8,2),IF(AND($L93+$M93&gt;=2800,$L93&gt;=2800),ROUND(ROUND($N93/$L93*2800,2)*'umowa o pracę'!$E$8,2),0)))),0)),0))</f>
        <v>0</v>
      </c>
      <c r="T93" s="32">
        <f>IF('umowa o pracę'!$E$7=2020,IF(IF($K93=1,IF($M93=0,ROUND(IF($L93&gt;2600,ROUND($O93/$L93*2600,2),$O93)*'umowa o pracę'!$E$8,2),ROUND(IF($L93&gt;2600,ROUND($O93/$L93*2600,2),$O93)*'umowa o pracę'!$E$8,2)),0)&gt;$I93,$I93,IF($K93=1,IF($M93=0,ROUND(IF($L93&gt;2600,ROUND($O93/$L93*2600,2),$O93)*'umowa o pracę'!$E$8,2),ROUND(IF($L93&gt;2600,ROUND($O93/$L93*2600,2),$O93)*'umowa o pracę'!$E$8,2)),0)),IF('umowa o pracę'!$E$7=2021,IF(IF($K93=1,IF($M93=0,ROUND(IF($L93&gt;2800,ROUND($O93/$L93*2800,2),$O93)*'umowa o pracę'!$E$8,2),ROUND(IF($L93&gt;2800,ROUND($O93/$L93*2800,2),$O93)*'umowa o pracę'!$E$8,2)),0)&gt;$I93,$I93,IF($K93=1,IF($M93=0,ROUND(IF($L93&gt;2800,ROUND($O93/$L93*2800,2),$O93)*'umowa o pracę'!$E$8,2),ROUND(IF($L93&gt;2800,ROUND($O93/$L93*2800,2),$O93)*'umowa o pracę'!$E$8,2)),0)),0))</f>
        <v>0</v>
      </c>
      <c r="U93" s="51">
        <f>IF('umowa o pracę'!$E$7=2020,$Q93,IF('umowa o pracę'!$E$7=2021,$R93,0))</f>
        <v>0</v>
      </c>
      <c r="V93" s="53">
        <f t="shared" si="14"/>
        <v>1</v>
      </c>
      <c r="W93" s="54">
        <f>IF('umowa o pracę'!$E$6&lt;2,0,$L93)</f>
        <v>0</v>
      </c>
      <c r="X93" s="54">
        <f>IF('umowa o pracę'!$E$6&lt;2,0,$M93)</f>
        <v>0</v>
      </c>
      <c r="Y93" s="55">
        <f>IF('umowa o pracę'!$E$6&lt;2,0,$N93)</f>
        <v>0</v>
      </c>
      <c r="Z93" s="55">
        <f>IF('umowa o pracę'!$E$6&lt;2,0,$O93)</f>
        <v>0</v>
      </c>
      <c r="AA93" s="32">
        <f>IF('umowa o pracę'!$E$7=2020,ROUND(IF($W93&gt;=2600,2600*'umowa o pracę'!$E$8,$W93*'umowa o pracę'!$E$8),2),IF('umowa o pracę'!$E$7=2021,ROUND(IF($W93&gt;=2800,2800*'umowa o pracę'!$E$8,$W93*'umowa o pracę'!$E$8),2),0))</f>
        <v>0</v>
      </c>
      <c r="AB93" s="32">
        <f>IF(IF(IF(AND($V93=1,$I93&gt;0),ROUND(IF($W93+$X93&gt;=2600,2600*'umowa o pracę'!$E$8,($W93+$X93)*'umowa o pracę'!$E$8),2)+IF($X93=0,ROUND(IF($W93&gt;2600,ROUND($Z93/$W93*2600,2),$Z93)*'umowa o pracę'!$E$8,2),ROUND(IF($W93&gt;2600,ROUND($Z93/$W93*2600,2),$Z93)*'umowa o pracę'!$E$8,2)),ROUND(IF($W93+$X93&gt;=2600,2600*'umowa o pracę'!$E$8,($W93+$X93)*'umowa o pracę'!$E$8),2)-IF($X93=0,ROUND(ROUND(IF($W93&gt;2600,ROUND($Y93/$W93*2600,2),$Y93),2)*'umowa o pracę'!$E$8,2),IF($X93&gt;0,IF($W93+$X93&lt;2600,ROUND(ROUND($Y93+ROUND($X93*9%,2),2)*'umowa o pracę'!$E$8,2),IF(AND($W93+$X93&gt;=2600,$X93&lt;2600,$W93&lt;2600),ROUND((ROUND(((2600-$X93)/$W93)*$Y93,2)+ROUND($X93*9%,2))*'umowa o pracę'!$E$8,2),IF(AND($W93+$X93&gt;=2600,$X93&gt;=2600),ROUND((ROUND(2600*9%,2))*'umowa o pracę'!$E$8,2),IF(AND($W93+$X93&gt;=2600,$W93&gt;=2600,$X93&lt;2600),ROUND((ROUND($X93*9%,2)+ROUND(((2600-$X93)/$W93)*$Y93,2))*'umowa o pracę'!$E$8,2),0)))),0)))&gt;$J93,$J93,IF(AND($V93=1,$I93&gt;0),ROUND(IF($W93+$X93&gt;=2600,2600*'umowa o pracę'!$E$8,($W93+$X93)*'umowa o pracę'!$E$8),2)+IF($X93=0,ROUND(IF($W93&gt;2600,ROUND($Z93/$W93*2600,2),$Z93)*'umowa o pracę'!$E$8,2),ROUND(IF($W93&gt;2600,ROUND($Z93/$W93*2600,2),$Z93)*'umowa o pracę'!$E$8,2)),ROUND(IF($W93+$X93&gt;=2600,2600*'umowa o pracę'!$E$8,($W93+$X93)*'umowa o pracę'!$E$8),2)-IF($X93=0,ROUND(ROUND(IF($W93&gt;2600,ROUND($Y93/$W93*2600,2),$Y93),2)*'umowa o pracę'!$E$8,2),IF($X93&gt;0,IF($W93+$X93&lt;2600,ROUND(ROUND($Y93+ROUND($X93*9%,2),2)*'umowa o pracę'!$E$8,2),IF(AND($W93+$X93&gt;=2600,$X93&lt;2600,$W93&lt;2600),ROUND((ROUND(((2600-$X93)/$W93)*$Y93,2)+ROUND($X93*9%,2))*'umowa o pracę'!$E$8,2),IF(AND($W93+$X93&gt;=2600,$X93&gt;=2600),ROUND((ROUND(2600*9%,2))*'umowa o pracę'!$E$8,2),IF(AND($W93+$X93&gt;=2600,$W93&gt;=2600,$X93&lt;2600),ROUND((ROUND($X93*9%,2)+ROUND(((2600-$X93)/$W93)*$Y93,2))*'umowa o pracę'!$E$8,2),0)))),0))))&gt;$J93,$J93,IF(IF(AND($V93=1,$I93&gt;0),ROUND(IF($W93+$X93&gt;=2600,2600*'umowa o pracę'!$E$8,($W93+$X93)*'umowa o pracę'!$E$8),2)+IF($X93=0,ROUND(IF($W93&gt;2600,ROUND($Z93/$W93*2600,2),$Z93)*'umowa o pracę'!$E$8,2),ROUND(IF($W93&gt;2600,ROUND($Z93/$W93*2600,2),$Z93)*'umowa o pracę'!$E$8,2)),ROUND(IF($W93+$X93&gt;=2600,2600*'umowa o pracę'!$E$8,($W93+$X93)*'umowa o pracę'!$E$8),2)-IF($X93=0,ROUND(ROUND(IF($W93&gt;2600,ROUND($Y93/$W93*2600,2),$Y93),2)*'umowa o pracę'!$E$8,2),IF($X93&gt;0,IF($W93+$X93&lt;2600,ROUND(ROUND($Y93+ROUND($X93*9%,2),2)*'umowa o pracę'!$E$8,2),IF(AND($W93+$X93&gt;=2600,$X93&lt;2600,$W93&lt;2600),ROUND((ROUND(((2600-$X93)/$W93)*$Y93,2)+ROUND($X93*9%,2))*'umowa o pracę'!$E$8,2),IF(AND($W93+$X93&gt;=2600,$X93&gt;=2600),ROUND((ROUND(2600*9%,2))*'umowa o pracę'!$E$8,2),IF(AND($W93+$X93&gt;=2600,$W93&gt;=2600,$X93&lt;2600),ROUND((ROUND($X93*9%,2)+ROUND(((2600-$X93)/$W93)*$Y93,2))*'umowa o pracę'!$E$8,2),0)))),0)))&gt;$J93,$J93,IF(AND($V93=1,$I93&gt;0),ROUND(IF($W93+$X93&gt;=2600,2600*'umowa o pracę'!$E$8,($W93+$X93)*'umowa o pracę'!$E$8),2)+IF($X93=0,ROUND(IF($W93&gt;2600,ROUND($Z93/$W93*2600,2),$Z93)*'umowa o pracę'!$E$8,2),ROUND(IF($W93&gt;2600,ROUND($Z93/$W93*2600,2),$Z93)*'umowa o pracę'!$E$8,2)),ROUND(IF($W93+$X93&gt;=2600,2600*'umowa o pracę'!$E$8,($W93+$X93)*'umowa o pracę'!$E$8),2)-IF(AND($X93=0,I93&gt;0),ROUND(ROUND(IF($W93&gt;2600,ROUND($Y93/$W93*2600,2),$Y93),2)*'umowa o pracę'!$E$8,2),IF($X93&gt;0,IF($W93+$X93&lt;2600,ROUND(ROUND($Y93+ROUND($X93*9%,2),2)*'umowa o pracę'!$E$8,2),IF(AND($W93+$X93&gt;=2600,$X93&lt;2600,$W93&lt;2600),ROUND((ROUND(((2600-$X93)/$W93)*$Y93,2)+ROUND($X93*9%,2))*'umowa o pracę'!$E$8,2),IF(AND($W93+$X93&gt;=2600,$X93&gt;=2600),ROUND((ROUND(2600*9%,2))*'umowa o pracę'!$E$8,2),IF(AND($W93+$X93&gt;=2600,$W93&gt;=2600,$X93&lt;2600),ROUND((ROUND($X93*9%,2)+ROUND(((2600-$X93)/$W93)*$Y93,2))*'umowa o pracę'!$E$8,2),0)))),0)))))</f>
        <v>0</v>
      </c>
      <c r="AC93" s="32">
        <f>IF(IF(IF(AND($V93=1,$I93&gt;0),ROUND(IF($W93+$X93&gt;=2800,2800*'umowa o pracę'!$E$8,($W93+$X93)*'umowa o pracę'!$E$8),2)+IF($X93=0,ROUND(IF($W93&gt;2800,ROUND($Z93/$W93*2800,2),$Z93)*'umowa o pracę'!$E$8,2),ROUND(IF($W93&gt;2800,ROUND($Z93/$W93*2800,2),$Z93)*'umowa o pracę'!$E$8,2)),ROUND(IF($W93+$X93&gt;=2800,2800*'umowa o pracę'!$E$8,($W93+$X93)*'umowa o pracę'!$E$8),2)-IF($X93=0,ROUND(ROUND(IF($W93&gt;2800,ROUND($Y93/$W93*2800,2),$Y93),2)*'umowa o pracę'!$E$8,2),IF($X93&gt;0,IF($W93+$X93&lt;2800,ROUND(ROUND($Y93+ROUND($X93*9%,2),2)*'umowa o pracę'!$E$8,2),IF(AND($W93+$X93&gt;=2800,$X93&lt;2800,$W93&lt;2800),ROUND((ROUND(((2800-$X93)/$W93)*$Y93,2)+ROUND($X93*9%,2))*'umowa o pracę'!$E$8,2),IF(AND($W93+$X93&gt;=2800,$X93&gt;=2800),ROUND((ROUND(2800*9%,2))*'umowa o pracę'!$E$8,2),IF(AND($W93+$X93&gt;=2800,$W93&gt;=2800,$X93&lt;2800),ROUND((ROUND($X93*9%,2)+ROUND(((2800-$X93)/$W93)*$Y93,2))*'umowa o pracę'!$E$8,2),0)))),0)))&gt;$J93,$J93,IF(AND($V93=1,$I93&gt;0),ROUND(IF($W93+$X93&gt;=2800,2800*'umowa o pracę'!$E$8,($W93+$X93)*'umowa o pracę'!$E$8),2)+IF($X93=0,ROUND(IF($W93&gt;2800,ROUND($Z93/$W93*2800,2),$Z93)*'umowa o pracę'!$E$8,2),ROUND(IF($W93&gt;2800,ROUND($Z93/$W93*2800,2),$Z93)*'umowa o pracę'!$E$8,2)),ROUND(IF($W93+$X93&gt;=2800,2800*'umowa o pracę'!$E$8,($W93+$X93)*'umowa o pracę'!$E$8),2)-IF($X93=0,ROUND(ROUND(IF($W93&gt;2800,ROUND($Y93/$W93*2800,2),$Y93),2)*'umowa o pracę'!$E$8,2),IF($X93&gt;0,IF($W93+$X93&lt;2800,ROUND(ROUND($Y93+ROUND($X93*9%,2),2)*'umowa o pracę'!$E$8,2),IF(AND($W93+$X93&gt;=2800,$X93&lt;2800,$W93&lt;2800),ROUND((ROUND(((2800-$X93)/$W93)*$Y93,2)+ROUND($X93*9%,2))*'umowa o pracę'!$E$8,2),IF(AND($W93+$X93&gt;=2800,$X93&gt;=2800),ROUND((ROUND(2800*9%,2))*'umowa o pracę'!$E$8,2),IF(AND($W93+$X93&gt;=2800,$W93&gt;=2800,$X93&lt;2800),ROUND((ROUND($X93*9%,2)+ROUND(((2800-$X93)/$W93)*$Y93,2))*'umowa o pracę'!$E$8,2),0)))),0))))&gt;$J93,$J93,IF(IF(AND($V93=1,$I93&gt;0),ROUND(IF($W93+$X93&gt;=2800,2800*'umowa o pracę'!$E$8,($W93+$X93)*'umowa o pracę'!$E$8),2)+IF($X93=0,ROUND(IF($W93&gt;2800,ROUND($Z93/$W93*2800,2),$Z93)*'umowa o pracę'!$E$8,2),ROUND(IF($W93&gt;2800,ROUND($Z93/$W93*2800,2),$Z93)*'umowa o pracę'!$E$8,2)),ROUND(IF($W93+$X93&gt;=2800,2800*'umowa o pracę'!$E$8,($W93+$X93)*'umowa o pracę'!$E$8),2)-IF($X93=0,ROUND(ROUND(IF($W93&gt;2800,ROUND($Y93/$W93*2800,2),$Y93),2)*'umowa o pracę'!$E$8,2),IF($X93&gt;0,IF($W93+$X93&lt;2800,ROUND(ROUND($Y93+ROUND($X93*9%,2),2)*'umowa o pracę'!$E$8,2),IF(AND($W93+$X93&gt;=2800,$X93&lt;2800,$W93&lt;2800),ROUND((ROUND(((2800-$X93)/$W93)*$Y93,2)+ROUND($X93*9%,2))*'umowa o pracę'!$E$8,2),IF(AND($W93+$X93&gt;=2800,$X93&gt;=2800),ROUND((ROUND(2800*9%,2))*'umowa o pracę'!$E$8,2),IF(AND($W93+$X93&gt;=2800,$W93&gt;=2800,$X93&lt;2800),ROUND((ROUND($X93*9%,2)+ROUND(((2800-$X93)/$W93)*$Y93,2))*'umowa o pracę'!$E$8,2),0)))),0)))&gt;$J93,$J93,IF(AND($V93=1,$I93&gt;0),ROUND(IF($W93+$X93&gt;=2800,2800*'umowa o pracę'!$E$8,($W93+$X93)*'umowa o pracę'!$E$8),2)+IF($X93=0,ROUND(IF($W93&gt;2800,ROUND($Z93/$W93*2800,2),$Z93)*'umowa o pracę'!$E$8,2),ROUND(IF($W93&gt;2800,ROUND($Z93/$W93*2800,2),$Z93)*'umowa o pracę'!$E$8,2)),ROUND(IF($W93+$X93&gt;=2800,2800*'umowa o pracę'!$E$8,($W93+$X93)*'umowa o pracę'!$E$8),2)-IF(AND($X93=0,I93&gt;0),ROUND(ROUND(IF($W93&gt;2800,ROUND($Y93/$W93*2800,2),$Y93),2)*'umowa o pracę'!$E$8,2),IF($X93&gt;0,IF($W93+$X93&lt;2800,ROUND(ROUND($Y93+ROUND($X93*9%,2),2)*'umowa o pracę'!$E$8,2),IF(AND($W93+$X93&gt;=2800,$X93&lt;2800,$W93&lt;2800),ROUND((ROUND(((2800-$X93)/$W93)*$Y93,2)+ROUND($X93*9%,2))*'umowa o pracę'!$E$8,2),IF(AND($W93+$X93&gt;=2800,$X93&gt;=2800),ROUND((ROUND(2800*9%,2))*'umowa o pracę'!$E$8,2),IF(AND($W93+$X93&gt;=2800,$W93&gt;=2800,$X93&lt;2800),ROUND((ROUND($X93*9%,2)+ROUND(((2800-$X93)/$W93)*$Y93,2))*'umowa o pracę'!$E$8,2),0)))),0)))))</f>
        <v>0</v>
      </c>
      <c r="AD93" s="32">
        <f>IF('umowa o pracę'!$E$7=2020,IF(IF($V93=1,IF($X93=0,ROUND(IF($W93&gt;2600,ROUND($Y93/$W93*2600,2),$Y93)*'umowa o pracę'!$E$8,2),IF($W93+$X93&lt;2600,ROUND(ROUND($Y93+ROUND($X93*9%,2),2)*'umowa o pracę'!$E$8,2),IF(AND($W93+$X93&gt;=2600,$W93&lt;2600),ROUND((ROUND($Y93+ROUND((2600-$W93)*9%,2),2))*'umowa o pracę'!$E$8,2),IF(AND($W93+$X93&gt;=2600,$W93&gt;=2600),ROUND(ROUND($Y93/$W93*2600,2)*'umowa o pracę'!$E$8,2),0)))),0)&gt;$H93,$H93,IF($V93=1,IF($X93=0,ROUND(IF($W93&gt;2600,ROUND($Y93/$W93*2600,2),$Y93)*'umowa o pracę'!$E$8,2),IF($W93+$X93&lt;2600,ROUND(ROUND($Y93+ROUND($X93*9%,2),2)*'umowa o pracę'!$E$8,2),IF(AND($W93+$X93&gt;=2600,$W93&lt;2600),ROUND((ROUND($Y93+ROUND((2600-$W93)*9%,2),2))*'umowa o pracę'!$E$8,2),IF(AND($W93+$X93&gt;=2600,$W93&gt;=2600),ROUND(ROUND($Y93/$W93*2600,2)*'umowa o pracę'!$E$8,2),0)))),0)),IF('umowa o pracę'!$E$7=2021,IF(IF($V93=1,IF($X93=0,ROUND(IF($W93&gt;2800,ROUND($Y93/$W93*2800,2),$Y93)*'umowa o pracę'!$E$8,2),IF($W93+$X93&lt;2800,ROUND(ROUND($Y93+ROUND($X93*9%,2),2)*'umowa o pracę'!$E$8,2),IF(AND($W93+$X93&gt;=2800,$W93&lt;2800),ROUND((ROUND($Y93+ROUND((2800-$W93)*9%,2),2))*'umowa o pracę'!$E$8,2),IF(AND($W93+$X93&gt;=2800,$W93&gt;=2800),ROUND(ROUND($Y93/$W93*2800,2)*'umowa o pracę'!$E$8,2),0)))),0)&gt;$H93,$H93,IF($V93=1,IF($X93=0,ROUND(IF($W93&gt;2800,ROUND($Y93/$W93*2800,2),$Y93)*'umowa o pracę'!$E$8,2),IF($W93+$X93&lt;2800,ROUND(ROUND($Y93+ROUND($X93*9%,2),2)*'umowa o pracę'!$E$8,2),IF(AND($W93+$X93&gt;=2800,$W93&lt;2800),ROUND((ROUND($Y93+ROUND((2800-$W93)*9%,2),2))*'umowa o pracę'!$E$8,2),IF(AND($W93+$X93&gt;=2800,$W93&gt;=2800),ROUND(ROUND($Y93/$W93*2800,2)*'umowa o pracę'!$E$8,2),0)))),0)),0))</f>
        <v>0</v>
      </c>
      <c r="AE93" s="32">
        <f>IF('umowa o pracę'!$E$7=2020,IF(IF($V93=1,IF($X93=0,ROUND(IF($W93&gt;2600,ROUND($Z93/$W93*2600,2),$Z93)*'umowa o pracę'!$E$8,2),ROUND(IF($W93&gt;2600,ROUND($Z93/$W93*2600,2),$Z93)*'umowa o pracę'!$E$8,2)),0)&gt;$I93,$I93,IF($V93=1,IF($X93=0,ROUND(IF($W93&gt;2600,ROUND($Z93/$W93*2600,2),$Z93)*'umowa o pracę'!$E$8,2),ROUND(IF($W93&gt;2600,ROUND($Z93/$W93*2600,2),$Z93)*'umowa o pracę'!$E$8,2)),0)),IF('umowa o pracę'!$E$7=2021,IF(IF($V93=1,IF($X93=0,ROUND(IF($W93&gt;2800,ROUND($Z93/$W93*2800,2),$Z93)*'umowa o pracę'!$E$8,2),ROUND(IF($W93&gt;2800,ROUND($Z93/$W93*2800,2),$Z93)*'umowa o pracę'!$E$8,2)),0)&gt;$I93,$I93,IF($V93=1,IF($X93=0,ROUND(IF($W93&gt;2800,ROUND($Z93/$W93*2800,2),$Z93)*'umowa o pracę'!$E$8,2),ROUND(IF($W93&gt;2800,ROUND($Z93/$W93*2800,2),$Z93)*'umowa o pracę'!$E$8,2)),0)),0))</f>
        <v>0</v>
      </c>
      <c r="AF93" s="56">
        <f>IF('umowa o pracę'!$E$7=2020,$AB93,IF('umowa o pracę'!$E$7=2021,$AC93,0))</f>
        <v>0</v>
      </c>
      <c r="AG93" s="53">
        <f t="shared" si="15"/>
        <v>1</v>
      </c>
      <c r="AH93" s="39">
        <f>IF('umowa o pracę'!$E$6&lt;3,0,$L93)</f>
        <v>0</v>
      </c>
      <c r="AI93" s="39">
        <f>IF('umowa o pracę'!$E$6&lt;3,0,$M93)</f>
        <v>0</v>
      </c>
      <c r="AJ93" s="55">
        <f>IF('umowa o pracę'!$E$6&lt;3,0,$N93)</f>
        <v>0</v>
      </c>
      <c r="AK93" s="55">
        <f>IF('umowa o pracę'!$E$6&lt;3,0,$O93)</f>
        <v>0</v>
      </c>
      <c r="AL93" s="32">
        <f>IF('umowa o pracę'!$E$7=2020,ROUND(IF($AH93&gt;=2600,2600*'umowa o pracę'!$E$8,$AH93*'umowa o pracę'!$E$8),2),IF('umowa o pracę'!$E$7=2021,ROUND(IF($AH93&gt;=2800,2800*'umowa o pracę'!$E$8,$AH93*'umowa o pracę'!$E$8),2),0))</f>
        <v>0</v>
      </c>
      <c r="AM93" s="32">
        <f>IF(IF(IF(AND($AG93=1,$I93&gt;0),ROUND(IF($AH93+$AI93&gt;=2600,2600*'umowa o pracę'!$E$8,($AH93+$AI93)*'umowa o pracę'!$E$8),2)+IF($AI93=0,ROUND(IF($AH93&gt;2600,ROUND($AK93/$AH93*2600,2),$AK93)*'umowa o pracę'!$E$8,2),ROUND(IF($AH93&gt;2600,ROUND($AK93/$AH93*2600,2),$AK93)*'umowa o pracę'!$E$8,2)),ROUND(IF($AH93+$AI93&gt;=2600,2600*'umowa o pracę'!$E$8,($AH93+$AI93)*'umowa o pracę'!$E$8),2)-IF($AI93=0,ROUND(ROUND(IF($AH93&gt;2600,ROUND($AJ93/$AH93*2600,2),$AJ93),2)*'umowa o pracę'!$E$8,2),IF($AI93&gt;0,IF($AH93+$AI93&lt;2600,ROUND(ROUND($AJ93+ROUND($AI93*9%,2),2)*'umowa o pracę'!$E$8,2),IF(AND($AH93+$AI93&gt;=2600,$AI93&lt;2600,$AH93&lt;2600),ROUND((ROUND(((2600-$AI93)/$AH93)*$AJ93,2)+ROUND($AI93*9%,2))*'umowa o pracę'!$E$8,2),IF(AND($AH93+$AI93&gt;=2600,$AI93&gt;=2600),ROUND((ROUND(2600*9%,2))*'umowa o pracę'!$E$8,2),IF(AND($AH93+$AI93&gt;=2600,$AH93&gt;=2600,$AI93&lt;2600),ROUND((ROUND($AI93*9%,2)+ROUND(((2600-$AI93)/$AH93)*$AJ93,2))*'umowa o pracę'!$E$8,2),0)))),0)))&gt;$J93,$J93,IF(AND($AG93=1,$I93&gt;0),ROUND(IF($AH93+$AI93&gt;=2600,2600*'umowa o pracę'!$E$8,($AH93+$AI93)*'umowa o pracę'!$E$8),2)+IF($AI93=0,ROUND(IF($AH93&gt;2600,ROUND($AK93/$AH93*2600,2),$AK93)*'umowa o pracę'!$E$8,2),ROUND(IF($AH93&gt;2600,ROUND($AK93/$AH93*2600,2),$AK93)*'umowa o pracę'!$E$8,2)),ROUND(IF($AH93+$AI93&gt;=2600,2600*'umowa o pracę'!$E$8,($AH93+$AI93)*'umowa o pracę'!$E$8),2)-IF($AI93=0,ROUND(ROUND(IF($AH93&gt;2600,ROUND($AJ93/$AH93*2600,2),$AJ93),2)*'umowa o pracę'!$E$8,2),IF($AI93&gt;0,IF($AH93+$AI93&lt;2600,ROUND(ROUND($AJ93+ROUND($AI93*9%,2),2)*'umowa o pracę'!$E$8,2),IF(AND($AH93+$AI93&gt;=2600,$AI93&lt;2600,$AH93&lt;2600),ROUND((ROUND(((2600-$AI93)/$AH93)*$AJ93,2)+ROUND($AI93*9%,2))*'umowa o pracę'!$E$8,2),IF(AND($AH93+$AI93&gt;=2600,$AI93&gt;=2600),ROUND((ROUND(2600*9%,2))*'umowa o pracę'!$E$8,2),IF(AND($AH93+$AI93&gt;=2600,$AH93&gt;=2600,$AI93&lt;2600),ROUND((ROUND($AI93*9%,2)+ROUND(((2600-$AI93)/$AH93)*$AJ93,2))*'umowa o pracę'!$E$8,2),0)))),0))))&gt;$J93,$J93,IF(IF(AND($AG93=1,$I93&gt;0),ROUND(IF($AH93+$AI93&gt;=2600,2600*'umowa o pracę'!$E$8,($AH93+$AI93)*'umowa o pracę'!$E$8),2)+IF($AI93=0,ROUND(IF($AH93&gt;2600,ROUND($AK93/$AH93*2600,2),$AK93)*'umowa o pracę'!$E$8,2),ROUND(IF($AH93&gt;2600,ROUND($AK93/$AH93*2600,2),$AK93)*'umowa o pracę'!$E$8,2)),ROUND(IF($AH93+$AI93&gt;=2600,2600*'umowa o pracę'!$E$8,($AH93+$AI93)*'umowa o pracę'!$E$8),2)-IF($AI93=0,ROUND(ROUND(IF($AH93&gt;2600,ROUND($AJ93/$AH93*2600,2),$AJ93),2)*'umowa o pracę'!$E$8,2),IF($AI93&gt;0,IF($AH93+$AI93&lt;2600,ROUND(ROUND($AJ93+ROUND($AI93*9%,2),2)*'umowa o pracę'!$E$8,2),IF(AND($AH93+$AI93&gt;=2600,$AI93&lt;2600,$AH93&lt;2600),ROUND((ROUND(((2600-$AI93)/$AH93)*$AJ93,2)+ROUND($AI93*9%,2))*'umowa o pracę'!$E$8,2),IF(AND($AH93+$AI93&gt;=2600,$AI93&gt;=2600),ROUND((ROUND(2600*9%,2))*'umowa o pracę'!$E$8,2),IF(AND($AH93+$AI93&gt;=2600,$AH93&gt;=2600,$AI93&lt;2600),ROUND((ROUND($AI93*9%,2)+ROUND(((2600-$AI93)/$AH93)*$AJ93,2))*'umowa o pracę'!$E$8,2),0)))),0)))&gt;$J93,$J93,IF(AND($AG93=1,$I93&gt;0),ROUND(IF($AH93+$AI93&gt;=2600,2600*'umowa o pracę'!$E$8,($AH93+$AI93)*'umowa o pracę'!$E$8),2)+IF($AI93=0,ROUND(IF($AH93&gt;2600,ROUND($AK93/$AH93*2600,2),$AK93)*'umowa o pracę'!$E$8,2),ROUND(IF($AH93&gt;2600,ROUND($AK93/$AH93*2600,2),$AK93)*'umowa o pracę'!$E$8,2)),ROUND(IF($AH93+$AI93&gt;=2600,2600*'umowa o pracę'!$E$8,($AH93+$AI93)*'umowa o pracę'!$E$8),2)-IF(AND($AI93=0,I93&gt;0),ROUND(ROUND(IF($AH93&gt;2600,ROUND($AJ93/$AH93*2600,2),$AJ93),2)*'umowa o pracę'!$E$8,2),IF($AI93&gt;0,IF($AH93+$AI93&lt;2600,ROUND(ROUND($AJ93+ROUND($AI93*9%,2),2)*'umowa o pracę'!$E$8,2),IF(AND($AH93+$AI93&gt;=2600,$AI93&lt;2600,$AH93&lt;2600),ROUND((ROUND(((2600-$AI93)/$AH93)*$AJ93,2)+ROUND($AI93*9%,2))*'umowa o pracę'!$E$8,2),IF(AND($AH93+$AI93&gt;=2600,$AI93&gt;=2600),ROUND((ROUND(2600*9%,2))*'umowa o pracę'!$E$8,2),IF(AND($AH93+$AI93&gt;=2600,$AH93&gt;=2600,$AI93&lt;2600),ROUND((ROUND($AI93*9%,2)+ROUND(((2600-$AI93)/$AH93)*$AJ93,2))*'umowa o pracę'!$E$8,2),0)))),0)))))</f>
        <v>0</v>
      </c>
      <c r="AN93" s="32">
        <f>IF(IF(IF(AND($AG93=1,$I93&gt;0),ROUND(IF($AH93+$AI93&gt;=2800,2800*'umowa o pracę'!$E$8,($AH93+$AI93)*'umowa o pracę'!$E$8),2)+IF($AI93=0,ROUND(IF($AH93&gt;2800,ROUND($AK93/$AH93*2800,2),$AK93)*'umowa o pracę'!$E$8,2),ROUND(IF($AH93&gt;2800,ROUND($AK93/$AH93*2800,2),$AK93)*'umowa o pracę'!$E$8,2)),ROUND(IF($AH93+$AI93&gt;=2800,2800*'umowa o pracę'!$E$8,($AH93+$AI93)*'umowa o pracę'!$E$8),2)-IF($AI93=0,ROUND(ROUND(IF($AH93&gt;2800,ROUND($AJ93/$AH93*2800,2),$AJ93),2)*'umowa o pracę'!$E$8,2),IF($AI93&gt;0,IF($AH93+$AI93&lt;2800,ROUND(ROUND($AJ93+ROUND($AI93*9%,2),2)*'umowa o pracę'!$E$8,2),IF(AND($AH93+$AI93&gt;=2800,$AI93&lt;2800,$AH93&lt;2800),ROUND((ROUND(((2800-$AI93)/$AH93)*$AJ93,2)+ROUND($AI93*9%,2))*'umowa o pracę'!$E$8,2),IF(AND($AH93+$AI93&gt;=2800,$AI93&gt;=2800),ROUND((ROUND(2800*9%,2))*'umowa o pracę'!$E$8,2),IF(AND($AH93+$AI93&gt;=2800,$AH93&gt;=2800,$AI93&lt;2800),ROUND((ROUND($AI93*9%,2)+ROUND(((2800-$AI93)/$AH93)*$AJ93,2))*'umowa o pracę'!$E$8,2),0)))),0)))&gt;$J93,$J93,IF(AND($AG93=1,$I93&gt;0),ROUND(IF($AH93+$AI93&gt;=2800,2800*'umowa o pracę'!$E$8,($AH93+$AI93)*'umowa o pracę'!$E$8),2)+IF($AI93=0,ROUND(IF($AH93&gt;2800,ROUND($AK93/$AH93*2800,2),$AK93)*'umowa o pracę'!$E$8,2),ROUND(IF($AH93&gt;2800,ROUND($AK93/$AH93*2800,2),$AK93)*'umowa o pracę'!$E$8,2)),ROUND(IF($AH93+$AI93&gt;=2800,2800*'umowa o pracę'!$E$8,($AH93+$AI93)*'umowa o pracę'!$E$8),2)-IF($AI93=0,ROUND(ROUND(IF($AH93&gt;2800,ROUND($AJ93/$AH93*2800,2),$AJ93),2)*'umowa o pracę'!$E$8,2),IF($AI93&gt;0,IF($AH93+$AI93&lt;2800,ROUND(ROUND($AJ93+ROUND($AI93*9%,2),2)*'umowa o pracę'!$E$8,2),IF(AND($AH93+$AI93&gt;=2800,$AI93&lt;2800,$AH93&lt;2800),ROUND((ROUND(((2800-$AI93)/$AH93)*$AJ93,2)+ROUND($AI93*9%,2))*'umowa o pracę'!$E$8,2),IF(AND($AH93+$AI93&gt;=2800,$AI93&gt;=2800),ROUND((ROUND(2800*9%,2))*'umowa o pracę'!$E$8,2),IF(AND($AH93+$AI93&gt;=2800,$AH93&gt;=2800,$AI93&lt;2800),ROUND((ROUND($AI93*9%,2)+ROUND(((2800-$AI93)/$AH93)*$AJ93,2))*'umowa o pracę'!$E$8,2),0)))),0))))&gt;$J93,$J93,IF(IF(AND($AG93=1,$I93&gt;0),ROUND(IF($AH93+$AI93&gt;=2800,2800*'umowa o pracę'!$E$8,($AH93+$AI93)*'umowa o pracę'!$E$8),2)+IF($AI93=0,ROUND(IF($AH93&gt;2800,ROUND($AK93/$AH93*2800,2),$AK93)*'umowa o pracę'!$E$8,2),ROUND(IF($AH93&gt;2800,ROUND($AK93/$AH93*2800,2),$AK93)*'umowa o pracę'!$E$8,2)),ROUND(IF($AH93+$AI93&gt;=2800,2800*'umowa o pracę'!$E$8,($AH93+$AI93)*'umowa o pracę'!$E$8),2)-IF($AI93=0,ROUND(ROUND(IF($AH93&gt;2800,ROUND($AJ93/$AH93*2800,2),$AJ93),2)*'umowa o pracę'!$E$8,2),IF($AI93&gt;0,IF($AH93+$AI93&lt;2800,ROUND(ROUND($AJ93+ROUND($AI93*9%,2),2)*'umowa o pracę'!$E$8,2),IF(AND($AH93+$AI93&gt;=2800,$AI93&lt;2800,$AH93&lt;2800),ROUND((ROUND(((2800-$AI93)/$AH93)*$AJ93,2)+ROUND($AI93*9%,2))*'umowa o pracę'!$E$8,2),IF(AND($AH93+$AI93&gt;=2800,$AI93&gt;=2800),ROUND((ROUND(2800*9%,2))*'umowa o pracę'!$E$8,2),IF(AND($AH93+$AI93&gt;=2800,$AH93&gt;=2800,$AI93&lt;2800),ROUND((ROUND($AI93*9%,2)+ROUND(((2800-$AI93)/$AH93)*$AJ93,2))*'umowa o pracę'!$E$8,2),0)))),0)))&gt;$J93,$J93,IF(AND($AG93=1,$I93&gt;0),ROUND(IF($AH93+$AI93&gt;=2800,2800*'umowa o pracę'!$E$8,($AH93+$AI93)*'umowa o pracę'!$E$8),2)+IF($AI93=0,ROUND(IF($AH93&gt;2800,ROUND($AK93/$AH93*2800,2),$AK93)*'umowa o pracę'!$E$8,2),ROUND(IF($AH93&gt;2800,ROUND($AK93/$AH93*2800,2),$AK93)*'umowa o pracę'!$E$8,2)),ROUND(IF($AH93+$AI93&gt;=2800,2800*'umowa o pracę'!$E$8,($AH93+$AI93)*'umowa o pracę'!$E$8),2)-IF(AND($AI93=0,I93&gt;0),ROUND(ROUND(IF($AH93&gt;2800,ROUND($AJ93/$AH93*2800,2),$AJ93),2)*'umowa o pracę'!$E$8,2),IF($AI93&gt;0,IF($AH93+$AI93&lt;2800,ROUND(ROUND($AJ93+ROUND($AI93*9%,2),2)*'umowa o pracę'!$E$8,2),IF(AND($AH93+$AI93&gt;=2800,$AI93&lt;2800,$AH93&lt;2800),ROUND((ROUND(((2800-$AI93)/$AH93)*$AJ93,2)+ROUND($AI93*9%,2))*'umowa o pracę'!$E$8,2),IF(AND($AH93+$AI93&gt;=2800,$AI93&gt;=2800),ROUND((ROUND(2800*9%,2))*'umowa o pracę'!$E$8,2),IF(AND($AH93+$AI93&gt;=2800,$AH93&gt;=2800,$AI93&lt;2800),ROUND((ROUND($AI93*9%,2)+ROUND(((2800-$AI93)/$AH93)*$AJ93,2))*'umowa o pracę'!$E$8,2),0)))),0)))))</f>
        <v>0</v>
      </c>
      <c r="AO93" s="32">
        <f>IF('umowa o pracę'!$E$7=2020,IF(IF($AG93=1,IF($AI93=0,ROUND(IF($AH93&gt;2600,ROUND($AJ93/$AH93*2600,2),$AJ93)*'umowa o pracę'!$E$8,2),IF($AH93+$AI93&lt;2600,ROUND(ROUND($AJ93+ROUND($AI93*9%,2),2)*'umowa o pracę'!$E$8,2),IF(AND($AH93+$AI93&gt;=2600,$AH93&lt;2600),ROUND((ROUND($AJ93+ROUND((2600-$AH93)*9%,2),2))*'umowa o pracę'!$E$8,2),IF(AND($AH93+$AI93&gt;=2600,$AH93&gt;=2600),ROUND(ROUND($AJ93/$AH93*2600,2)*'umowa o pracę'!$E$8,2),0)))),0)&gt;$H93,$H93,IF($AG93=1,IF($AI93=0,ROUND(IF($AH93&gt;2600,ROUND($AJ93/$AH93*2600,2),$AJ93)*'umowa o pracę'!$E$8,2),IF($AH93+$AI93&lt;2600,ROUND(ROUND($AJ93+ROUND($AI93*9%,2),2)*'umowa o pracę'!$E$8,2),IF(AND($AH93+$AI93&gt;=2600,$AH93&lt;2600),ROUND((ROUND($AJ93+ROUND((2600-$AH93)*9%,2),2))*'umowa o pracę'!$E$8,2),IF(AND($AH93+$AI93&gt;=2600,$AH93&gt;=2600),ROUND(ROUND($AJ93/$AH93*2600,2)*'umowa o pracę'!$E$8,2),0)))),0)),IF('umowa o pracę'!$E$7=2021,IF(IF($AG93=1,IF($AI93=0,ROUND(IF($AH93&gt;2800,ROUND($AJ93/$AH93*2800,2),$AJ93)*'umowa o pracę'!$E$8,2),IF($AH93+$AI93&lt;2800,ROUND(ROUND($AJ93+ROUND($AI93*9%,2),2)*'umowa o pracę'!$E$8,2),IF(AND($AH93+$AI93&gt;=2800,$AH93&lt;2800),ROUND((ROUND($AJ93+ROUND((2800-$AH93)*9%,2),2))*'umowa o pracę'!$E$8,2),IF(AND($AH93+$AI93&gt;=2800,$AH93&gt;=2800),ROUND(ROUND($AJ93/$AH93*2800,2)*'umowa o pracę'!$E$8,2),0)))),0)&gt;$H93,$H93,IF($AG93=1,IF($AI93=0,ROUND(IF($AH93&gt;2800,ROUND($AJ93/$AH93*2800,2),$AJ93)*'umowa o pracę'!$E$8,2),IF($AH93+$AI93&lt;2800,ROUND(ROUND($AJ93+ROUND($AI93*9%,2),2)*'umowa o pracę'!$E$8,2),IF(AND($AH93+$AI93&gt;=2800,$AH93&lt;2800),ROUND((ROUND($AJ93+ROUND((2800-$AH93)*9%,2),2))*'umowa o pracę'!$E$8,2),IF(AND($AH93+$AI93&gt;=2800,$AH93&gt;=2800),ROUND(ROUND($AJ93/$AH93*2800,2)*'umowa o pracę'!$E$8,2),0)))),0)),0))</f>
        <v>0</v>
      </c>
      <c r="AP93" s="32">
        <f>IF('umowa o pracę'!$E$7=2020,IF(IF($AG93=1,IF($AI93=0,ROUND(IF($AH93&gt;2600,ROUND($AK93/$AH93*2600,2),$AK93)*'umowa o pracę'!$E$8,2),ROUND(IF($AH93&gt;2600,ROUND($AK93/$AH93*2600,2),$AK93)*'umowa o pracę'!$E$8,2)),0)&gt;$I93,$I93,IF($AG93=1,IF($AI93=0,ROUND(IF($AH93&gt;2600,ROUND($AK93/$AH93*2600,2),$AK93)*'umowa o pracę'!$E$8,2),ROUND(IF($AH93&gt;2600,ROUND($AK93/$AH93*2600,2),$AK93)*'umowa o pracę'!$E$8,2)),0)),IF('umowa o pracę'!$E$7=2021,IF(IF($AG93=1,IF($AI93=0,ROUND(IF($AH93&gt;2800,ROUND($AK93/$AH93*2800,2),$AK93)*'umowa o pracę'!$E$8,2),ROUND(IF($AH93&gt;2800,ROUND($AK93/$AH93*2800,2),$AK93)*'umowa o pracę'!$E$8,2)),0)&gt;$I93,$I93,IF($AG93=1,IF($AI93=0,ROUND(IF($AH93&gt;2800,ROUND($AK93/$AH93*2800,2),$AK93)*'umowa o pracę'!$E$8,2),ROUND(IF($AH93&gt;2800,ROUND($AK93/$AH93*2800,2),$AK93)*'umowa o pracę'!$E$8,2)),0)),0))</f>
        <v>0</v>
      </c>
      <c r="AQ93" s="56">
        <f>IF('umowa o pracę'!$E$7=2020,$AM93,IF('umowa o pracę'!$E$7=2021,$AN93,0))</f>
        <v>0</v>
      </c>
      <c r="AR93" s="33">
        <f>IF('umowa o pracę'!$E$7=0,0,U93+AF93+AQ93)</f>
        <v>0</v>
      </c>
      <c r="AS93" s="19"/>
      <c r="AT93" s="19"/>
      <c r="AU93" s="19"/>
      <c r="AV93" s="6"/>
      <c r="AW93" s="6"/>
      <c r="AX93" s="6">
        <f t="shared" si="13"/>
        <v>10</v>
      </c>
      <c r="AY93" s="6"/>
      <c r="AZ93" s="234">
        <f t="shared" si="16"/>
        <v>0</v>
      </c>
      <c r="BA93" s="234">
        <f t="shared" si="17"/>
        <v>0</v>
      </c>
      <c r="BB93" s="234">
        <f t="shared" si="18"/>
        <v>0</v>
      </c>
      <c r="BC93" s="234">
        <f t="shared" si="19"/>
        <v>0</v>
      </c>
      <c r="BD93" s="234">
        <f t="shared" si="20"/>
        <v>0</v>
      </c>
      <c r="BE93" s="234">
        <f t="shared" si="21"/>
        <v>0</v>
      </c>
      <c r="BF93" s="234">
        <f t="shared" si="22"/>
        <v>0</v>
      </c>
      <c r="BG93" s="234">
        <f t="shared" si="23"/>
        <v>0</v>
      </c>
      <c r="BH93" s="234">
        <f t="shared" si="24"/>
        <v>0</v>
      </c>
      <c r="BI93" s="238">
        <f t="shared" si="25"/>
        <v>0</v>
      </c>
      <c r="BJ93" s="236"/>
      <c r="BK93" s="236"/>
      <c r="BL93" s="237"/>
    </row>
    <row r="94" spans="1:64" ht="15.75" customHeight="1" x14ac:dyDescent="0.25">
      <c r="A94" s="129">
        <v>83</v>
      </c>
      <c r="B94" s="57"/>
      <c r="C94" s="57"/>
      <c r="D94" s="36"/>
      <c r="E94" s="36"/>
      <c r="F94" s="242"/>
      <c r="G94" s="37">
        <v>1</v>
      </c>
      <c r="H94" s="58">
        <v>0</v>
      </c>
      <c r="I94" s="59">
        <v>0</v>
      </c>
      <c r="J94" s="60">
        <v>0</v>
      </c>
      <c r="K94" s="52">
        <v>1</v>
      </c>
      <c r="L94" s="39">
        <v>0</v>
      </c>
      <c r="M94" s="39">
        <v>0</v>
      </c>
      <c r="N94" s="39">
        <v>0</v>
      </c>
      <c r="O94" s="39">
        <v>0</v>
      </c>
      <c r="P94" s="35">
        <f>IF('umowa o pracę'!$E$7=2020,ROUND(IF($L94&gt;=2600,2600*'umowa o pracę'!$E$8,$L94*'umowa o pracę'!$E$8),2),IF('umowa o pracę'!$E$7=2021,ROUND(IF($L94&gt;=2800,2800*'umowa o pracę'!$E$8,$L94*'umowa o pracę'!$E$8),2),0))</f>
        <v>0</v>
      </c>
      <c r="Q94" s="252">
        <f>IF(IF(IF(AND($K94=1,$I94&gt;0),ROUND(IF($L94+$M94&gt;=2600,2600*'umowa o pracę'!$E$8,($L94+$M94)*'umowa o pracę'!$E$8),2)+IF($M94=0,ROUND(IF($L94&gt;2600,ROUND($O94/$L94*2600,2),$O94)*'umowa o pracę'!$E$8,2),ROUND(IF($L94&gt;2600,ROUND($O94/$L94*2600,2),$O94)*'umowa o pracę'!$E$8,2)),ROUND(IF($L94+$M94&gt;=2600,2600*'umowa o pracę'!$E$8,($L94+$M94)*'umowa o pracę'!$E$8),2)-IF($M94=0,ROUND(ROUND(IF($L94&gt;2600,ROUND($N94/$L94*2600,2),$N94),2)*'umowa o pracę'!$E$8,2),IF($M94&gt;0,IF($L94+$M94&lt;2600,ROUND(ROUND($N94+ROUND($M94*9%,2),2)*'umowa o pracę'!$E$8,2),IF(AND($L94+$M94&gt;=2600,$M94&lt;2600,$L94&lt;2600),ROUND((ROUND(((2600-$M94)/$L94)*$N94,2)+ROUND($M94*9%,2))*'umowa o pracę'!$E$8,2),IF(AND($L94+$M94&gt;=2600,$M94&gt;=2600),ROUND((ROUND(2600*9%,2))*'umowa o pracę'!$E$8,2),IF(AND($L94+$M94&gt;=2600,$L94&gt;=2600,$M94&lt;2600),ROUND((ROUND($M94*9%,2)+ROUND(((2600-$M94)/$L94)*$N94,2))*'umowa o pracę'!$E$8,2),0)))),0)))&gt;$J94,$J94,IF(AND($K94=1,$I94&gt;0),ROUND(IF($L94+$M94&gt;=2600,2600*'umowa o pracę'!$E$8,($L94+$M94)*'umowa o pracę'!$E$8),2)+IF($M94=0,ROUND(IF($L94&gt;2600,ROUND($O94/$L94*2600,2),$O94)*'umowa o pracę'!$E$8,2),ROUND(IF($L94&gt;2600,ROUND($O94/$L94*2600,2),$O94)*'umowa o pracę'!$E$8,2)),ROUND(IF($L94+$M94&gt;=2600,2600*'umowa o pracę'!$E$8,($L94+$M94)*'umowa o pracę'!$E$8),2)-IF($M94=0,ROUND(ROUND(IF($L94&gt;2600,ROUND($N94/$L94*2600,2),$N94),2)*'umowa o pracę'!$E$8,2),IF($M94&gt;0,IF($L94+$M94&lt;2600,ROUND(ROUND($N94+ROUND($M94*9%,2),2)*'umowa o pracę'!$E$8,2),IF(AND($L94+$M94&gt;=2600,$M94&lt;2600,$L94&lt;2600),ROUND((ROUND(((2600-$M94)/$L94)*$N94,2)+ROUND($M94*9%,2))*'umowa o pracę'!$E$8,2),IF(AND($L94+$M94&gt;=2600,$M94&gt;=2600),ROUND((ROUND(2600*9%,2))*'umowa o pracę'!$E$8,2),IF(AND($L94+$M94&gt;=2600,$L94&gt;=2600,$M94&lt;2600),ROUND((ROUND($M94*9%,2)+ROUND(((2600-$M94)/$L94)*$N94,2))*'umowa o pracę'!$E$8,2),0)))),0))))&gt;$J94,$J94,IF(IF(AND($K94=1,$I94&gt;0),ROUND(IF($L94+$M94&gt;=2600,2600*'umowa o pracę'!$E$8,($L94+$M94)*'umowa o pracę'!$E$8),2)+IF($M94=0,ROUND(IF($L94&gt;2600,ROUND($O94/$L94*2600,2),$O94)*'umowa o pracę'!$E$8,2),ROUND(IF($L94&gt;2600,ROUND($O94/$L94*2600,2),$O94)*'umowa o pracę'!$E$8,2)),ROUND(IF($L94+$M94&gt;=2600,2600*'umowa o pracę'!$E$8,($L94+$M94)*'umowa o pracę'!$E$8),2)-IF($M94=0,ROUND(ROUND(IF($L94&gt;2600,ROUND($N94/$L94*2600,2),$N94),2)*'umowa o pracę'!$E$8,2),IF($M94&gt;0,IF($L94+$M94&lt;2600,ROUND(ROUND($N94+ROUND($M94*9%,2),2)*'umowa o pracę'!$E$8,2),IF(AND($L94+$M94&gt;=2600,$M94&lt;2600,$L94&lt;2600),ROUND((ROUND(((2600-$M94)/$L94)*$N94,2)+ROUND($M94*9%,2))*'umowa o pracę'!$E$8,2),IF(AND($L94+$M94&gt;=2600,$M94&gt;=2600),ROUND((ROUND(2600*9%,2))*'umowa o pracę'!$E$8,2),IF(AND($L94+$M94&gt;=2600,$L94&gt;=2600,$M94&lt;2600),ROUND((ROUND($M94*9%,2)+ROUND(((2600-$M94)/$L94)*$N94,2))*'umowa o pracę'!$E$8,2),0)))),0)))&gt;$J94,$J94,IF(AND($K94=1,$I94&gt;0),ROUND(IF($L94+$M94&gt;=2600,2600*'umowa o pracę'!$E$8,($L94+$M94)*'umowa o pracę'!$E$8),2)+IF($M94=0,ROUND(IF($L94&gt;2600,ROUND($O94/$L94*2600,2),$O94)*'umowa o pracę'!$E$8,2),ROUND(IF($L94&gt;2600,ROUND($O94/$L94*2600,2),$O94)*'umowa o pracę'!$E$8,2)),ROUND(IF($L94+$M94&gt;=2600,2600*'umowa o pracę'!$E$8,($L94+$M94)*'umowa o pracę'!$E$8),2)-IF(AND($M94=0,I94&gt;0),ROUND(ROUND(IF($L94&gt;2600,ROUND($N94/$L94*2600,2),$N94),2)*'umowa o pracę'!$E$8,2),IF($M94&gt;0,IF($L94+$M94&lt;2600,ROUND(ROUND($N94+ROUND($M94*9%,2),2)*'umowa o pracę'!$E$8,2),IF(AND($L94+$M94&gt;=2600,$M94&lt;2600,$L94&lt;2600),ROUND((ROUND(((2600-$M94)/$L94)*$N94,2)+ROUND($M94*9%,2))*'umowa o pracę'!$E$8,2),IF(AND($L94+$M94&gt;=2600,$M94&gt;=2600),ROUND((ROUND(2600*9%,2))*'umowa o pracę'!$E$8,2),IF(AND($L94+$M94&gt;=2600,$L94&gt;=2600,$M94&lt;2600),ROUND((ROUND($M94*9%,2)+ROUND(((2600-$M94)/$L94)*$N94,2))*'umowa o pracę'!$E$8,2),0)))),0)))))</f>
        <v>0</v>
      </c>
      <c r="R94" s="252">
        <f>IF(IF(IF(AND($K94=1,$I94&gt;0),ROUND(IF($L94+$M94&gt;=2800,2800*'umowa o pracę'!$E$8,($L94+$M94)*'umowa o pracę'!$E$8),2)+IF($M94=0,ROUND(IF($L94&gt;2800,ROUND($O94/$L94*2800,2),$O94)*'umowa o pracę'!$E$8,2),ROUND(IF($L94&gt;2800,ROUND($O94/$L94*2800,2),$O94)*'umowa o pracę'!$E$8,2)),ROUND(IF($L94+$M94&gt;=2800,2800*'umowa o pracę'!$E$8,($L94+$M94)*'umowa o pracę'!$E$8),2)-IF($M94=0,ROUND(ROUND(IF($L94&gt;2800,ROUND($N94/$L94*2800,2),$N94),2)*'umowa o pracę'!$E$8,2),IF($M94&gt;0,IF($L94+$M94&lt;2800,ROUND(ROUND($N94+ROUND($M94*9%,2),2)*'umowa o pracę'!$E$8,2),IF(AND($L94+$M94&gt;=2800,$M94&lt;2800,$L94&lt;2800),ROUND((ROUND(((2800-$M94)/$L94)*$N94,2)+ROUND($M94*9%,2))*'umowa o pracę'!$E$8,2),IF(AND($L94+$M94&gt;=2800,$M94&gt;=2800),ROUND((ROUND(2800*9%,2))*'umowa o pracę'!$E$8,2),IF(AND($L94+$M94&gt;=2800,$L94&gt;=2800,$M94&lt;2800),ROUND((ROUND($M94*9%,2)+ROUND(((2800-$M94)/$L94)*$N94,2))*'umowa o pracę'!$E$8,2),0)))),0)))&gt;$J94,$J94,IF(AND($K94=1,$I94&gt;0),ROUND(IF($L94+$M94&gt;=2800,2800*'umowa o pracę'!$E$8,($L94+$M94)*'umowa o pracę'!$E$8),2)+IF($M94=0,ROUND(IF($L94&gt;2800,ROUND($O94/$L94*2800,2),$O94)*'umowa o pracę'!$E$8,2),ROUND(IF($L94&gt;2800,ROUND($O94/$L94*2800,2),$O94)*'umowa o pracę'!$E$8,2)),ROUND(IF($L94+$M94&gt;=2800,2800*'umowa o pracę'!$E$8,($L94+$M94)*'umowa o pracę'!$E$8),2)-IF($M94=0,ROUND(ROUND(IF($L94&gt;2800,ROUND($N94/$L94*2800,2),$N94),2)*'umowa o pracę'!$E$8,2),IF($M94&gt;0,IF($L94+$M94&lt;2800,ROUND(ROUND($N94+ROUND($M94*9%,2),2)*'umowa o pracę'!$E$8,2),IF(AND($L94+$M94&gt;=2800,$M94&lt;2800,$L94&lt;2800),ROUND((ROUND(((2800-$M94)/$L94)*$N94,2)+ROUND($M94*9%,2))*'umowa o pracę'!$E$8,2),IF(AND($L94+$M94&gt;=2800,$M94&gt;=2800),ROUND((ROUND(2800*9%,2))*'umowa o pracę'!$E$8,2),IF(AND($L94+$M94&gt;=2800,$L94&gt;=2800,$M94&lt;2800),ROUND((ROUND($M94*9%,2)+ROUND(((2800-$M94)/$L94)*$N94,2))*'umowa o pracę'!$E$8,2),0)))),0))))&gt;$J94,$J94,IF(IF(AND($K94=1,$I94&gt;0),ROUND(IF($L94+$M94&gt;=2800,2800*'umowa o pracę'!$E$8,($L94+$M94)*'umowa o pracę'!$E$8),2)+IF($M94=0,ROUND(IF($L94&gt;2800,ROUND($O94/$L94*2800,2),$O94)*'umowa o pracę'!$E$8,2),ROUND(IF($L94&gt;2800,ROUND($O94/$L94*2800,2),$O94)*'umowa o pracę'!$E$8,2)),ROUND(IF($L94+$M94&gt;=2800,2800*'umowa o pracę'!$E$8,($L94+$M94)*'umowa o pracę'!$E$8),2)-IF($M94=0,ROUND(ROUND(IF($L94&gt;2800,ROUND($N94/$L94*2800,2),$N94),2)*'umowa o pracę'!$E$8,2),IF($M94&gt;0,IF($L94+$M94&lt;2800,ROUND(ROUND($N94+ROUND($M94*9%,2),2)*'umowa o pracę'!$E$8,2),IF(AND($L94+$M94&gt;=2800,$M94&lt;2800,$L94&lt;2800),ROUND((ROUND(((2800-$M94)/$L94)*$N94,2)+ROUND($M94*9%,2))*'umowa o pracę'!$E$8,2),IF(AND($L94+$M94&gt;=2800,$M94&gt;=2800),ROUND((ROUND(2800*9%,2))*'umowa o pracę'!$E$8,2),IF(AND($L94+$M94&gt;=2800,$L94&gt;=2800,$M94&lt;2800),ROUND((ROUND($M94*9%,2)+ROUND(((2800-$M94)/$L94)*$N94,2))*'umowa o pracę'!$E$8,2),0)))),0)))&gt;$J94,$J94,IF(AND($K94=1,$I94&gt;0),ROUND(IF($L94+$M94&gt;=2800,2800*'umowa o pracę'!$E$8,($L94+$M94)*'umowa o pracę'!$E$8),2)+IF($M94=0,ROUND(IF($L94&gt;2800,ROUND($O94/$L94*2800,2),$O94)*'umowa o pracę'!$E$8,2),ROUND(IF($L94&gt;2800,ROUND($O94/$L94*2800,2),$O94)*'umowa o pracę'!$E$8,2)),ROUND(IF($L94+$M94&gt;=2800,2800*'umowa o pracę'!$E$8,($L94+$M94)*'umowa o pracę'!$E$8),2)-IF(AND($M94=0,I94&gt;0),ROUND(ROUND(IF($L94&gt;2800,ROUND($N94/$L94*2800,2),$N94),2)*'umowa o pracę'!$E$8,2),IF($M94&gt;0,IF($L94+$M94&lt;2800,ROUND(ROUND($N94+ROUND($M94*9%,2),2)*'umowa o pracę'!$E$8,2),IF(AND($L94+$M94&gt;=2800,$M94&lt;2800,$L94&lt;2800),ROUND((ROUND(((2800-$M94)/$L94)*$N94,2)+ROUND($M94*9%,2))*'umowa o pracę'!$E$8,2),IF(AND($L94+$M94&gt;=2800,$M94&gt;=2800),ROUND((ROUND(2800*9%,2))*'umowa o pracę'!$E$8,2),IF(AND($L94+$M94&gt;=2800,$L94&gt;=2800,$M94&lt;2800),ROUND((ROUND($M94*9%,2)+ROUND(((2800-$M94)/$L94)*$N94,2))*'umowa o pracę'!$E$8,2),0)))),0)))))</f>
        <v>0</v>
      </c>
      <c r="S94" s="32">
        <f>IF('umowa o pracę'!$E$7=2020,IF(IF($K94=1,IF($M94=0,ROUND(IF($L94&gt;2600,ROUND($N94/$L94*2600,2),$N94)*'umowa o pracę'!$E$8,2),IF($L94+$M94&lt;2600,ROUND(ROUND($N94+ROUND($M94*9%,2),2)*'umowa o pracę'!$E$8,2),IF(AND($L94+$M94&gt;=2600,$L94&lt;2600),ROUND((ROUND($N94+ROUND((2600-$L94)*9%,2),2))*'umowa o pracę'!$E$8,2),IF(AND($L94+$M94&gt;=2600,$L94&gt;=2600),ROUND(ROUND($N94/$L94*2600,2)*'umowa o pracę'!$E$8,2),0)))),0)&gt;$H94,$H94,IF($K94=1,IF($M94=0,ROUND(IF($L94&gt;2600,ROUND($N94/$L94*2600,2),$N94)*'umowa o pracę'!$E$8,2),IF($L94+$M94&lt;2600,ROUND(ROUND($N94+ROUND($M94*9%,2),2)*'umowa o pracę'!$E$8,2),IF(AND($L94+$M94&gt;=2600,$L94&lt;2600),ROUND((ROUND($N94+ROUND((2600-$L94)*9%,2),2))*'umowa o pracę'!$E$8,2),IF(AND($L94+$M94&gt;=2600,$L94&gt;=2600),ROUND(ROUND($N94/$L94*2600,2)*'umowa o pracę'!$E$8,2),0)))),0)),IF('umowa o pracę'!$E$7=2021,IF(IF($K94=1,IF($M94=0,ROUND(IF($L94&gt;2800,ROUND($N94/$L94*2800,2),$N94)*'umowa o pracę'!$E$8,2),IF($L94+$M94&lt;2800,ROUND(ROUND($N94+ROUND($M94*9%,2),2)*'umowa o pracę'!$E$8,2),IF(AND($L94+$M94&gt;=2800,$L94&lt;2800),ROUND((ROUND($N94+ROUND((2800-$L94)*9%,2),2))*'umowa o pracę'!$E$8,2),IF(AND($L94+$M94&gt;=2800,$L94&gt;=2800),ROUND(ROUND($N94/$L94*2800,2)*'umowa o pracę'!$E$8,2),0)))),0)&gt;$H94,$H94,IF($K94=1,IF($M94=0,ROUND(IF($L94&gt;2800,ROUND($N94/$L94*2800,2),$N94)*'umowa o pracę'!$E$8,2),IF($L94+$M94&lt;2800,ROUND(ROUND($N94+ROUND($M94*9%,2),2)*'umowa o pracę'!$E$8,2),IF(AND($L94+$M94&gt;=2800,$L94&lt;2800),ROUND((ROUND($N94+ROUND((2800-$L94)*9%,2),2))*'umowa o pracę'!$E$8,2),IF(AND($L94+$M94&gt;=2800,$L94&gt;=2800),ROUND(ROUND($N94/$L94*2800,2)*'umowa o pracę'!$E$8,2),0)))),0)),0))</f>
        <v>0</v>
      </c>
      <c r="T94" s="32">
        <f>IF('umowa o pracę'!$E$7=2020,IF(IF($K94=1,IF($M94=0,ROUND(IF($L94&gt;2600,ROUND($O94/$L94*2600,2),$O94)*'umowa o pracę'!$E$8,2),ROUND(IF($L94&gt;2600,ROUND($O94/$L94*2600,2),$O94)*'umowa o pracę'!$E$8,2)),0)&gt;$I94,$I94,IF($K94=1,IF($M94=0,ROUND(IF($L94&gt;2600,ROUND($O94/$L94*2600,2),$O94)*'umowa o pracę'!$E$8,2),ROUND(IF($L94&gt;2600,ROUND($O94/$L94*2600,2),$O94)*'umowa o pracę'!$E$8,2)),0)),IF('umowa o pracę'!$E$7=2021,IF(IF($K94=1,IF($M94=0,ROUND(IF($L94&gt;2800,ROUND($O94/$L94*2800,2),$O94)*'umowa o pracę'!$E$8,2),ROUND(IF($L94&gt;2800,ROUND($O94/$L94*2800,2),$O94)*'umowa o pracę'!$E$8,2)),0)&gt;$I94,$I94,IF($K94=1,IF($M94=0,ROUND(IF($L94&gt;2800,ROUND($O94/$L94*2800,2),$O94)*'umowa o pracę'!$E$8,2),ROUND(IF($L94&gt;2800,ROUND($O94/$L94*2800,2),$O94)*'umowa o pracę'!$E$8,2)),0)),0))</f>
        <v>0</v>
      </c>
      <c r="U94" s="51">
        <f>IF('umowa o pracę'!$E$7=2020,$Q94,IF('umowa o pracę'!$E$7=2021,$R94,0))</f>
        <v>0</v>
      </c>
      <c r="V94" s="53">
        <f t="shared" si="14"/>
        <v>1</v>
      </c>
      <c r="W94" s="54">
        <f>IF('umowa o pracę'!$E$6&lt;2,0,$L94)</f>
        <v>0</v>
      </c>
      <c r="X94" s="54">
        <f>IF('umowa o pracę'!$E$6&lt;2,0,$M94)</f>
        <v>0</v>
      </c>
      <c r="Y94" s="55">
        <f>IF('umowa o pracę'!$E$6&lt;2,0,$N94)</f>
        <v>0</v>
      </c>
      <c r="Z94" s="55">
        <f>IF('umowa o pracę'!$E$6&lt;2,0,$O94)</f>
        <v>0</v>
      </c>
      <c r="AA94" s="32">
        <f>IF('umowa o pracę'!$E$7=2020,ROUND(IF($W94&gt;=2600,2600*'umowa o pracę'!$E$8,$W94*'umowa o pracę'!$E$8),2),IF('umowa o pracę'!$E$7=2021,ROUND(IF($W94&gt;=2800,2800*'umowa o pracę'!$E$8,$W94*'umowa o pracę'!$E$8),2),0))</f>
        <v>0</v>
      </c>
      <c r="AB94" s="32">
        <f>IF(IF(IF(AND($V94=1,$I94&gt;0),ROUND(IF($W94+$X94&gt;=2600,2600*'umowa o pracę'!$E$8,($W94+$X94)*'umowa o pracę'!$E$8),2)+IF($X94=0,ROUND(IF($W94&gt;2600,ROUND($Z94/$W94*2600,2),$Z94)*'umowa o pracę'!$E$8,2),ROUND(IF($W94&gt;2600,ROUND($Z94/$W94*2600,2),$Z94)*'umowa o pracę'!$E$8,2)),ROUND(IF($W94+$X94&gt;=2600,2600*'umowa o pracę'!$E$8,($W94+$X94)*'umowa o pracę'!$E$8),2)-IF($X94=0,ROUND(ROUND(IF($W94&gt;2600,ROUND($Y94/$W94*2600,2),$Y94),2)*'umowa o pracę'!$E$8,2),IF($X94&gt;0,IF($W94+$X94&lt;2600,ROUND(ROUND($Y94+ROUND($X94*9%,2),2)*'umowa o pracę'!$E$8,2),IF(AND($W94+$X94&gt;=2600,$X94&lt;2600,$W94&lt;2600),ROUND((ROUND(((2600-$X94)/$W94)*$Y94,2)+ROUND($X94*9%,2))*'umowa o pracę'!$E$8,2),IF(AND($W94+$X94&gt;=2600,$X94&gt;=2600),ROUND((ROUND(2600*9%,2))*'umowa o pracę'!$E$8,2),IF(AND($W94+$X94&gt;=2600,$W94&gt;=2600,$X94&lt;2600),ROUND((ROUND($X94*9%,2)+ROUND(((2600-$X94)/$W94)*$Y94,2))*'umowa o pracę'!$E$8,2),0)))),0)))&gt;$J94,$J94,IF(AND($V94=1,$I94&gt;0),ROUND(IF($W94+$X94&gt;=2600,2600*'umowa o pracę'!$E$8,($W94+$X94)*'umowa o pracę'!$E$8),2)+IF($X94=0,ROUND(IF($W94&gt;2600,ROUND($Z94/$W94*2600,2),$Z94)*'umowa o pracę'!$E$8,2),ROUND(IF($W94&gt;2600,ROUND($Z94/$W94*2600,2),$Z94)*'umowa o pracę'!$E$8,2)),ROUND(IF($W94+$X94&gt;=2600,2600*'umowa o pracę'!$E$8,($W94+$X94)*'umowa o pracę'!$E$8),2)-IF($X94=0,ROUND(ROUND(IF($W94&gt;2600,ROUND($Y94/$W94*2600,2),$Y94),2)*'umowa o pracę'!$E$8,2),IF($X94&gt;0,IF($W94+$X94&lt;2600,ROUND(ROUND($Y94+ROUND($X94*9%,2),2)*'umowa o pracę'!$E$8,2),IF(AND($W94+$X94&gt;=2600,$X94&lt;2600,$W94&lt;2600),ROUND((ROUND(((2600-$X94)/$W94)*$Y94,2)+ROUND($X94*9%,2))*'umowa o pracę'!$E$8,2),IF(AND($W94+$X94&gt;=2600,$X94&gt;=2600),ROUND((ROUND(2600*9%,2))*'umowa o pracę'!$E$8,2),IF(AND($W94+$X94&gt;=2600,$W94&gt;=2600,$X94&lt;2600),ROUND((ROUND($X94*9%,2)+ROUND(((2600-$X94)/$W94)*$Y94,2))*'umowa o pracę'!$E$8,2),0)))),0))))&gt;$J94,$J94,IF(IF(AND($V94=1,$I94&gt;0),ROUND(IF($W94+$X94&gt;=2600,2600*'umowa o pracę'!$E$8,($W94+$X94)*'umowa o pracę'!$E$8),2)+IF($X94=0,ROUND(IF($W94&gt;2600,ROUND($Z94/$W94*2600,2),$Z94)*'umowa o pracę'!$E$8,2),ROUND(IF($W94&gt;2600,ROUND($Z94/$W94*2600,2),$Z94)*'umowa o pracę'!$E$8,2)),ROUND(IF($W94+$X94&gt;=2600,2600*'umowa o pracę'!$E$8,($W94+$X94)*'umowa o pracę'!$E$8),2)-IF($X94=0,ROUND(ROUND(IF($W94&gt;2600,ROUND($Y94/$W94*2600,2),$Y94),2)*'umowa o pracę'!$E$8,2),IF($X94&gt;0,IF($W94+$X94&lt;2600,ROUND(ROUND($Y94+ROUND($X94*9%,2),2)*'umowa o pracę'!$E$8,2),IF(AND($W94+$X94&gt;=2600,$X94&lt;2600,$W94&lt;2600),ROUND((ROUND(((2600-$X94)/$W94)*$Y94,2)+ROUND($X94*9%,2))*'umowa o pracę'!$E$8,2),IF(AND($W94+$X94&gt;=2600,$X94&gt;=2600),ROUND((ROUND(2600*9%,2))*'umowa o pracę'!$E$8,2),IF(AND($W94+$X94&gt;=2600,$W94&gt;=2600,$X94&lt;2600),ROUND((ROUND($X94*9%,2)+ROUND(((2600-$X94)/$W94)*$Y94,2))*'umowa o pracę'!$E$8,2),0)))),0)))&gt;$J94,$J94,IF(AND($V94=1,$I94&gt;0),ROUND(IF($W94+$X94&gt;=2600,2600*'umowa o pracę'!$E$8,($W94+$X94)*'umowa o pracę'!$E$8),2)+IF($X94=0,ROUND(IF($W94&gt;2600,ROUND($Z94/$W94*2600,2),$Z94)*'umowa o pracę'!$E$8,2),ROUND(IF($W94&gt;2600,ROUND($Z94/$W94*2600,2),$Z94)*'umowa o pracę'!$E$8,2)),ROUND(IF($W94+$X94&gt;=2600,2600*'umowa o pracę'!$E$8,($W94+$X94)*'umowa o pracę'!$E$8),2)-IF(AND($X94=0,I94&gt;0),ROUND(ROUND(IF($W94&gt;2600,ROUND($Y94/$W94*2600,2),$Y94),2)*'umowa o pracę'!$E$8,2),IF($X94&gt;0,IF($W94+$X94&lt;2600,ROUND(ROUND($Y94+ROUND($X94*9%,2),2)*'umowa o pracę'!$E$8,2),IF(AND($W94+$X94&gt;=2600,$X94&lt;2600,$W94&lt;2600),ROUND((ROUND(((2600-$X94)/$W94)*$Y94,2)+ROUND($X94*9%,2))*'umowa o pracę'!$E$8,2),IF(AND($W94+$X94&gt;=2600,$X94&gt;=2600),ROUND((ROUND(2600*9%,2))*'umowa o pracę'!$E$8,2),IF(AND($W94+$X94&gt;=2600,$W94&gt;=2600,$X94&lt;2600),ROUND((ROUND($X94*9%,2)+ROUND(((2600-$X94)/$W94)*$Y94,2))*'umowa o pracę'!$E$8,2),0)))),0)))))</f>
        <v>0</v>
      </c>
      <c r="AC94" s="32">
        <f>IF(IF(IF(AND($V94=1,$I94&gt;0),ROUND(IF($W94+$X94&gt;=2800,2800*'umowa o pracę'!$E$8,($W94+$X94)*'umowa o pracę'!$E$8),2)+IF($X94=0,ROUND(IF($W94&gt;2800,ROUND($Z94/$W94*2800,2),$Z94)*'umowa o pracę'!$E$8,2),ROUND(IF($W94&gt;2800,ROUND($Z94/$W94*2800,2),$Z94)*'umowa o pracę'!$E$8,2)),ROUND(IF($W94+$X94&gt;=2800,2800*'umowa o pracę'!$E$8,($W94+$X94)*'umowa o pracę'!$E$8),2)-IF($X94=0,ROUND(ROUND(IF($W94&gt;2800,ROUND($Y94/$W94*2800,2),$Y94),2)*'umowa o pracę'!$E$8,2),IF($X94&gt;0,IF($W94+$X94&lt;2800,ROUND(ROUND($Y94+ROUND($X94*9%,2),2)*'umowa o pracę'!$E$8,2),IF(AND($W94+$X94&gt;=2800,$X94&lt;2800,$W94&lt;2800),ROUND((ROUND(((2800-$X94)/$W94)*$Y94,2)+ROUND($X94*9%,2))*'umowa o pracę'!$E$8,2),IF(AND($W94+$X94&gt;=2800,$X94&gt;=2800),ROUND((ROUND(2800*9%,2))*'umowa o pracę'!$E$8,2),IF(AND($W94+$X94&gt;=2800,$W94&gt;=2800,$X94&lt;2800),ROUND((ROUND($X94*9%,2)+ROUND(((2800-$X94)/$W94)*$Y94,2))*'umowa o pracę'!$E$8,2),0)))),0)))&gt;$J94,$J94,IF(AND($V94=1,$I94&gt;0),ROUND(IF($W94+$X94&gt;=2800,2800*'umowa o pracę'!$E$8,($W94+$X94)*'umowa o pracę'!$E$8),2)+IF($X94=0,ROUND(IF($W94&gt;2800,ROUND($Z94/$W94*2800,2),$Z94)*'umowa o pracę'!$E$8,2),ROUND(IF($W94&gt;2800,ROUND($Z94/$W94*2800,2),$Z94)*'umowa o pracę'!$E$8,2)),ROUND(IF($W94+$X94&gt;=2800,2800*'umowa o pracę'!$E$8,($W94+$X94)*'umowa o pracę'!$E$8),2)-IF($X94=0,ROUND(ROUND(IF($W94&gt;2800,ROUND($Y94/$W94*2800,2),$Y94),2)*'umowa o pracę'!$E$8,2),IF($X94&gt;0,IF($W94+$X94&lt;2800,ROUND(ROUND($Y94+ROUND($X94*9%,2),2)*'umowa o pracę'!$E$8,2),IF(AND($W94+$X94&gt;=2800,$X94&lt;2800,$W94&lt;2800),ROUND((ROUND(((2800-$X94)/$W94)*$Y94,2)+ROUND($X94*9%,2))*'umowa o pracę'!$E$8,2),IF(AND($W94+$X94&gt;=2800,$X94&gt;=2800),ROUND((ROUND(2800*9%,2))*'umowa o pracę'!$E$8,2),IF(AND($W94+$X94&gt;=2800,$W94&gt;=2800,$X94&lt;2800),ROUND((ROUND($X94*9%,2)+ROUND(((2800-$X94)/$W94)*$Y94,2))*'umowa o pracę'!$E$8,2),0)))),0))))&gt;$J94,$J94,IF(IF(AND($V94=1,$I94&gt;0),ROUND(IF($W94+$X94&gt;=2800,2800*'umowa o pracę'!$E$8,($W94+$X94)*'umowa o pracę'!$E$8),2)+IF($X94=0,ROUND(IF($W94&gt;2800,ROUND($Z94/$W94*2800,2),$Z94)*'umowa o pracę'!$E$8,2),ROUND(IF($W94&gt;2800,ROUND($Z94/$W94*2800,2),$Z94)*'umowa o pracę'!$E$8,2)),ROUND(IF($W94+$X94&gt;=2800,2800*'umowa o pracę'!$E$8,($W94+$X94)*'umowa o pracę'!$E$8),2)-IF($X94=0,ROUND(ROUND(IF($W94&gt;2800,ROUND($Y94/$W94*2800,2),$Y94),2)*'umowa o pracę'!$E$8,2),IF($X94&gt;0,IF($W94+$X94&lt;2800,ROUND(ROUND($Y94+ROUND($X94*9%,2),2)*'umowa o pracę'!$E$8,2),IF(AND($W94+$X94&gt;=2800,$X94&lt;2800,$W94&lt;2800),ROUND((ROUND(((2800-$X94)/$W94)*$Y94,2)+ROUND($X94*9%,2))*'umowa o pracę'!$E$8,2),IF(AND($W94+$X94&gt;=2800,$X94&gt;=2800),ROUND((ROUND(2800*9%,2))*'umowa o pracę'!$E$8,2),IF(AND($W94+$X94&gt;=2800,$W94&gt;=2800,$X94&lt;2800),ROUND((ROUND($X94*9%,2)+ROUND(((2800-$X94)/$W94)*$Y94,2))*'umowa o pracę'!$E$8,2),0)))),0)))&gt;$J94,$J94,IF(AND($V94=1,$I94&gt;0),ROUND(IF($W94+$X94&gt;=2800,2800*'umowa o pracę'!$E$8,($W94+$X94)*'umowa o pracę'!$E$8),2)+IF($X94=0,ROUND(IF($W94&gt;2800,ROUND($Z94/$W94*2800,2),$Z94)*'umowa o pracę'!$E$8,2),ROUND(IF($W94&gt;2800,ROUND($Z94/$W94*2800,2),$Z94)*'umowa o pracę'!$E$8,2)),ROUND(IF($W94+$X94&gt;=2800,2800*'umowa o pracę'!$E$8,($W94+$X94)*'umowa o pracę'!$E$8),2)-IF(AND($X94=0,I94&gt;0),ROUND(ROUND(IF($W94&gt;2800,ROUND($Y94/$W94*2800,2),$Y94),2)*'umowa o pracę'!$E$8,2),IF($X94&gt;0,IF($W94+$X94&lt;2800,ROUND(ROUND($Y94+ROUND($X94*9%,2),2)*'umowa o pracę'!$E$8,2),IF(AND($W94+$X94&gt;=2800,$X94&lt;2800,$W94&lt;2800),ROUND((ROUND(((2800-$X94)/$W94)*$Y94,2)+ROUND($X94*9%,2))*'umowa o pracę'!$E$8,2),IF(AND($W94+$X94&gt;=2800,$X94&gt;=2800),ROUND((ROUND(2800*9%,2))*'umowa o pracę'!$E$8,2),IF(AND($W94+$X94&gt;=2800,$W94&gt;=2800,$X94&lt;2800),ROUND((ROUND($X94*9%,2)+ROUND(((2800-$X94)/$W94)*$Y94,2))*'umowa o pracę'!$E$8,2),0)))),0)))))</f>
        <v>0</v>
      </c>
      <c r="AD94" s="32">
        <f>IF('umowa o pracę'!$E$7=2020,IF(IF($V94=1,IF($X94=0,ROUND(IF($W94&gt;2600,ROUND($Y94/$W94*2600,2),$Y94)*'umowa o pracę'!$E$8,2),IF($W94+$X94&lt;2600,ROUND(ROUND($Y94+ROUND($X94*9%,2),2)*'umowa o pracę'!$E$8,2),IF(AND($W94+$X94&gt;=2600,$W94&lt;2600),ROUND((ROUND($Y94+ROUND((2600-$W94)*9%,2),2))*'umowa o pracę'!$E$8,2),IF(AND($W94+$X94&gt;=2600,$W94&gt;=2600),ROUND(ROUND($Y94/$W94*2600,2)*'umowa o pracę'!$E$8,2),0)))),0)&gt;$H94,$H94,IF($V94=1,IF($X94=0,ROUND(IF($W94&gt;2600,ROUND($Y94/$W94*2600,2),$Y94)*'umowa o pracę'!$E$8,2),IF($W94+$X94&lt;2600,ROUND(ROUND($Y94+ROUND($X94*9%,2),2)*'umowa o pracę'!$E$8,2),IF(AND($W94+$X94&gt;=2600,$W94&lt;2600),ROUND((ROUND($Y94+ROUND((2600-$W94)*9%,2),2))*'umowa o pracę'!$E$8,2),IF(AND($W94+$X94&gt;=2600,$W94&gt;=2600),ROUND(ROUND($Y94/$W94*2600,2)*'umowa o pracę'!$E$8,2),0)))),0)),IF('umowa o pracę'!$E$7=2021,IF(IF($V94=1,IF($X94=0,ROUND(IF($W94&gt;2800,ROUND($Y94/$W94*2800,2),$Y94)*'umowa o pracę'!$E$8,2),IF($W94+$X94&lt;2800,ROUND(ROUND($Y94+ROUND($X94*9%,2),2)*'umowa o pracę'!$E$8,2),IF(AND($W94+$X94&gt;=2800,$W94&lt;2800),ROUND((ROUND($Y94+ROUND((2800-$W94)*9%,2),2))*'umowa o pracę'!$E$8,2),IF(AND($W94+$X94&gt;=2800,$W94&gt;=2800),ROUND(ROUND($Y94/$W94*2800,2)*'umowa o pracę'!$E$8,2),0)))),0)&gt;$H94,$H94,IF($V94=1,IF($X94=0,ROUND(IF($W94&gt;2800,ROUND($Y94/$W94*2800,2),$Y94)*'umowa o pracę'!$E$8,2),IF($W94+$X94&lt;2800,ROUND(ROUND($Y94+ROUND($X94*9%,2),2)*'umowa o pracę'!$E$8,2),IF(AND($W94+$X94&gt;=2800,$W94&lt;2800),ROUND((ROUND($Y94+ROUND((2800-$W94)*9%,2),2))*'umowa o pracę'!$E$8,2),IF(AND($W94+$X94&gt;=2800,$W94&gt;=2800),ROUND(ROUND($Y94/$W94*2800,2)*'umowa o pracę'!$E$8,2),0)))),0)),0))</f>
        <v>0</v>
      </c>
      <c r="AE94" s="32">
        <f>IF('umowa o pracę'!$E$7=2020,IF(IF($V94=1,IF($X94=0,ROUND(IF($W94&gt;2600,ROUND($Z94/$W94*2600,2),$Z94)*'umowa o pracę'!$E$8,2),ROUND(IF($W94&gt;2600,ROUND($Z94/$W94*2600,2),$Z94)*'umowa o pracę'!$E$8,2)),0)&gt;$I94,$I94,IF($V94=1,IF($X94=0,ROUND(IF($W94&gt;2600,ROUND($Z94/$W94*2600,2),$Z94)*'umowa o pracę'!$E$8,2),ROUND(IF($W94&gt;2600,ROUND($Z94/$W94*2600,2),$Z94)*'umowa o pracę'!$E$8,2)),0)),IF('umowa o pracę'!$E$7=2021,IF(IF($V94=1,IF($X94=0,ROUND(IF($W94&gt;2800,ROUND($Z94/$W94*2800,2),$Z94)*'umowa o pracę'!$E$8,2),ROUND(IF($W94&gt;2800,ROUND($Z94/$W94*2800,2),$Z94)*'umowa o pracę'!$E$8,2)),0)&gt;$I94,$I94,IF($V94=1,IF($X94=0,ROUND(IF($W94&gt;2800,ROUND($Z94/$W94*2800,2),$Z94)*'umowa o pracę'!$E$8,2),ROUND(IF($W94&gt;2800,ROUND($Z94/$W94*2800,2),$Z94)*'umowa o pracę'!$E$8,2)),0)),0))</f>
        <v>0</v>
      </c>
      <c r="AF94" s="56">
        <f>IF('umowa o pracę'!$E$7=2020,$AB94,IF('umowa o pracę'!$E$7=2021,$AC94,0))</f>
        <v>0</v>
      </c>
      <c r="AG94" s="53">
        <f t="shared" si="15"/>
        <v>1</v>
      </c>
      <c r="AH94" s="39">
        <f>IF('umowa o pracę'!$E$6&lt;3,0,$L94)</f>
        <v>0</v>
      </c>
      <c r="AI94" s="39">
        <f>IF('umowa o pracę'!$E$6&lt;3,0,$M94)</f>
        <v>0</v>
      </c>
      <c r="AJ94" s="55">
        <f>IF('umowa o pracę'!$E$6&lt;3,0,$N94)</f>
        <v>0</v>
      </c>
      <c r="AK94" s="55">
        <f>IF('umowa o pracę'!$E$6&lt;3,0,$O94)</f>
        <v>0</v>
      </c>
      <c r="AL94" s="32">
        <f>IF('umowa o pracę'!$E$7=2020,ROUND(IF($AH94&gt;=2600,2600*'umowa o pracę'!$E$8,$AH94*'umowa o pracę'!$E$8),2),IF('umowa o pracę'!$E$7=2021,ROUND(IF($AH94&gt;=2800,2800*'umowa o pracę'!$E$8,$AH94*'umowa o pracę'!$E$8),2),0))</f>
        <v>0</v>
      </c>
      <c r="AM94" s="32">
        <f>IF(IF(IF(AND($AG94=1,$I94&gt;0),ROUND(IF($AH94+$AI94&gt;=2600,2600*'umowa o pracę'!$E$8,($AH94+$AI94)*'umowa o pracę'!$E$8),2)+IF($AI94=0,ROUND(IF($AH94&gt;2600,ROUND($AK94/$AH94*2600,2),$AK94)*'umowa o pracę'!$E$8,2),ROUND(IF($AH94&gt;2600,ROUND($AK94/$AH94*2600,2),$AK94)*'umowa o pracę'!$E$8,2)),ROUND(IF($AH94+$AI94&gt;=2600,2600*'umowa o pracę'!$E$8,($AH94+$AI94)*'umowa o pracę'!$E$8),2)-IF($AI94=0,ROUND(ROUND(IF($AH94&gt;2600,ROUND($AJ94/$AH94*2600,2),$AJ94),2)*'umowa o pracę'!$E$8,2),IF($AI94&gt;0,IF($AH94+$AI94&lt;2600,ROUND(ROUND($AJ94+ROUND($AI94*9%,2),2)*'umowa o pracę'!$E$8,2),IF(AND($AH94+$AI94&gt;=2600,$AI94&lt;2600,$AH94&lt;2600),ROUND((ROUND(((2600-$AI94)/$AH94)*$AJ94,2)+ROUND($AI94*9%,2))*'umowa o pracę'!$E$8,2),IF(AND($AH94+$AI94&gt;=2600,$AI94&gt;=2600),ROUND((ROUND(2600*9%,2))*'umowa o pracę'!$E$8,2),IF(AND($AH94+$AI94&gt;=2600,$AH94&gt;=2600,$AI94&lt;2600),ROUND((ROUND($AI94*9%,2)+ROUND(((2600-$AI94)/$AH94)*$AJ94,2))*'umowa o pracę'!$E$8,2),0)))),0)))&gt;$J94,$J94,IF(AND($AG94=1,$I94&gt;0),ROUND(IF($AH94+$AI94&gt;=2600,2600*'umowa o pracę'!$E$8,($AH94+$AI94)*'umowa o pracę'!$E$8),2)+IF($AI94=0,ROUND(IF($AH94&gt;2600,ROUND($AK94/$AH94*2600,2),$AK94)*'umowa o pracę'!$E$8,2),ROUND(IF($AH94&gt;2600,ROUND($AK94/$AH94*2600,2),$AK94)*'umowa o pracę'!$E$8,2)),ROUND(IF($AH94+$AI94&gt;=2600,2600*'umowa o pracę'!$E$8,($AH94+$AI94)*'umowa o pracę'!$E$8),2)-IF($AI94=0,ROUND(ROUND(IF($AH94&gt;2600,ROUND($AJ94/$AH94*2600,2),$AJ94),2)*'umowa o pracę'!$E$8,2),IF($AI94&gt;0,IF($AH94+$AI94&lt;2600,ROUND(ROUND($AJ94+ROUND($AI94*9%,2),2)*'umowa o pracę'!$E$8,2),IF(AND($AH94+$AI94&gt;=2600,$AI94&lt;2600,$AH94&lt;2600),ROUND((ROUND(((2600-$AI94)/$AH94)*$AJ94,2)+ROUND($AI94*9%,2))*'umowa o pracę'!$E$8,2),IF(AND($AH94+$AI94&gt;=2600,$AI94&gt;=2600),ROUND((ROUND(2600*9%,2))*'umowa o pracę'!$E$8,2),IF(AND($AH94+$AI94&gt;=2600,$AH94&gt;=2600,$AI94&lt;2600),ROUND((ROUND($AI94*9%,2)+ROUND(((2600-$AI94)/$AH94)*$AJ94,2))*'umowa o pracę'!$E$8,2),0)))),0))))&gt;$J94,$J94,IF(IF(AND($AG94=1,$I94&gt;0),ROUND(IF($AH94+$AI94&gt;=2600,2600*'umowa o pracę'!$E$8,($AH94+$AI94)*'umowa o pracę'!$E$8),2)+IF($AI94=0,ROUND(IF($AH94&gt;2600,ROUND($AK94/$AH94*2600,2),$AK94)*'umowa o pracę'!$E$8,2),ROUND(IF($AH94&gt;2600,ROUND($AK94/$AH94*2600,2),$AK94)*'umowa o pracę'!$E$8,2)),ROUND(IF($AH94+$AI94&gt;=2600,2600*'umowa o pracę'!$E$8,($AH94+$AI94)*'umowa o pracę'!$E$8),2)-IF($AI94=0,ROUND(ROUND(IF($AH94&gt;2600,ROUND($AJ94/$AH94*2600,2),$AJ94),2)*'umowa o pracę'!$E$8,2),IF($AI94&gt;0,IF($AH94+$AI94&lt;2600,ROUND(ROUND($AJ94+ROUND($AI94*9%,2),2)*'umowa o pracę'!$E$8,2),IF(AND($AH94+$AI94&gt;=2600,$AI94&lt;2600,$AH94&lt;2600),ROUND((ROUND(((2600-$AI94)/$AH94)*$AJ94,2)+ROUND($AI94*9%,2))*'umowa o pracę'!$E$8,2),IF(AND($AH94+$AI94&gt;=2600,$AI94&gt;=2600),ROUND((ROUND(2600*9%,2))*'umowa o pracę'!$E$8,2),IF(AND($AH94+$AI94&gt;=2600,$AH94&gt;=2600,$AI94&lt;2600),ROUND((ROUND($AI94*9%,2)+ROUND(((2600-$AI94)/$AH94)*$AJ94,2))*'umowa o pracę'!$E$8,2),0)))),0)))&gt;$J94,$J94,IF(AND($AG94=1,$I94&gt;0),ROUND(IF($AH94+$AI94&gt;=2600,2600*'umowa o pracę'!$E$8,($AH94+$AI94)*'umowa o pracę'!$E$8),2)+IF($AI94=0,ROUND(IF($AH94&gt;2600,ROUND($AK94/$AH94*2600,2),$AK94)*'umowa o pracę'!$E$8,2),ROUND(IF($AH94&gt;2600,ROUND($AK94/$AH94*2600,2),$AK94)*'umowa o pracę'!$E$8,2)),ROUND(IF($AH94+$AI94&gt;=2600,2600*'umowa o pracę'!$E$8,($AH94+$AI94)*'umowa o pracę'!$E$8),2)-IF(AND($AI94=0,I94&gt;0),ROUND(ROUND(IF($AH94&gt;2600,ROUND($AJ94/$AH94*2600,2),$AJ94),2)*'umowa o pracę'!$E$8,2),IF($AI94&gt;0,IF($AH94+$AI94&lt;2600,ROUND(ROUND($AJ94+ROUND($AI94*9%,2),2)*'umowa o pracę'!$E$8,2),IF(AND($AH94+$AI94&gt;=2600,$AI94&lt;2600,$AH94&lt;2600),ROUND((ROUND(((2600-$AI94)/$AH94)*$AJ94,2)+ROUND($AI94*9%,2))*'umowa o pracę'!$E$8,2),IF(AND($AH94+$AI94&gt;=2600,$AI94&gt;=2600),ROUND((ROUND(2600*9%,2))*'umowa o pracę'!$E$8,2),IF(AND($AH94+$AI94&gt;=2600,$AH94&gt;=2600,$AI94&lt;2600),ROUND((ROUND($AI94*9%,2)+ROUND(((2600-$AI94)/$AH94)*$AJ94,2))*'umowa o pracę'!$E$8,2),0)))),0)))))</f>
        <v>0</v>
      </c>
      <c r="AN94" s="32">
        <f>IF(IF(IF(AND($AG94=1,$I94&gt;0),ROUND(IF($AH94+$AI94&gt;=2800,2800*'umowa o pracę'!$E$8,($AH94+$AI94)*'umowa o pracę'!$E$8),2)+IF($AI94=0,ROUND(IF($AH94&gt;2800,ROUND($AK94/$AH94*2800,2),$AK94)*'umowa o pracę'!$E$8,2),ROUND(IF($AH94&gt;2800,ROUND($AK94/$AH94*2800,2),$AK94)*'umowa o pracę'!$E$8,2)),ROUND(IF($AH94+$AI94&gt;=2800,2800*'umowa o pracę'!$E$8,($AH94+$AI94)*'umowa o pracę'!$E$8),2)-IF($AI94=0,ROUND(ROUND(IF($AH94&gt;2800,ROUND($AJ94/$AH94*2800,2),$AJ94),2)*'umowa o pracę'!$E$8,2),IF($AI94&gt;0,IF($AH94+$AI94&lt;2800,ROUND(ROUND($AJ94+ROUND($AI94*9%,2),2)*'umowa o pracę'!$E$8,2),IF(AND($AH94+$AI94&gt;=2800,$AI94&lt;2800,$AH94&lt;2800),ROUND((ROUND(((2800-$AI94)/$AH94)*$AJ94,2)+ROUND($AI94*9%,2))*'umowa o pracę'!$E$8,2),IF(AND($AH94+$AI94&gt;=2800,$AI94&gt;=2800),ROUND((ROUND(2800*9%,2))*'umowa o pracę'!$E$8,2),IF(AND($AH94+$AI94&gt;=2800,$AH94&gt;=2800,$AI94&lt;2800),ROUND((ROUND($AI94*9%,2)+ROUND(((2800-$AI94)/$AH94)*$AJ94,2))*'umowa o pracę'!$E$8,2),0)))),0)))&gt;$J94,$J94,IF(AND($AG94=1,$I94&gt;0),ROUND(IF($AH94+$AI94&gt;=2800,2800*'umowa o pracę'!$E$8,($AH94+$AI94)*'umowa o pracę'!$E$8),2)+IF($AI94=0,ROUND(IF($AH94&gt;2800,ROUND($AK94/$AH94*2800,2),$AK94)*'umowa o pracę'!$E$8,2),ROUND(IF($AH94&gt;2800,ROUND($AK94/$AH94*2800,2),$AK94)*'umowa o pracę'!$E$8,2)),ROUND(IF($AH94+$AI94&gt;=2800,2800*'umowa o pracę'!$E$8,($AH94+$AI94)*'umowa o pracę'!$E$8),2)-IF($AI94=0,ROUND(ROUND(IF($AH94&gt;2800,ROUND($AJ94/$AH94*2800,2),$AJ94),2)*'umowa o pracę'!$E$8,2),IF($AI94&gt;0,IF($AH94+$AI94&lt;2800,ROUND(ROUND($AJ94+ROUND($AI94*9%,2),2)*'umowa o pracę'!$E$8,2),IF(AND($AH94+$AI94&gt;=2800,$AI94&lt;2800,$AH94&lt;2800),ROUND((ROUND(((2800-$AI94)/$AH94)*$AJ94,2)+ROUND($AI94*9%,2))*'umowa o pracę'!$E$8,2),IF(AND($AH94+$AI94&gt;=2800,$AI94&gt;=2800),ROUND((ROUND(2800*9%,2))*'umowa o pracę'!$E$8,2),IF(AND($AH94+$AI94&gt;=2800,$AH94&gt;=2800,$AI94&lt;2800),ROUND((ROUND($AI94*9%,2)+ROUND(((2800-$AI94)/$AH94)*$AJ94,2))*'umowa o pracę'!$E$8,2),0)))),0))))&gt;$J94,$J94,IF(IF(AND($AG94=1,$I94&gt;0),ROUND(IF($AH94+$AI94&gt;=2800,2800*'umowa o pracę'!$E$8,($AH94+$AI94)*'umowa o pracę'!$E$8),2)+IF($AI94=0,ROUND(IF($AH94&gt;2800,ROUND($AK94/$AH94*2800,2),$AK94)*'umowa o pracę'!$E$8,2),ROUND(IF($AH94&gt;2800,ROUND($AK94/$AH94*2800,2),$AK94)*'umowa o pracę'!$E$8,2)),ROUND(IF($AH94+$AI94&gt;=2800,2800*'umowa o pracę'!$E$8,($AH94+$AI94)*'umowa o pracę'!$E$8),2)-IF($AI94=0,ROUND(ROUND(IF($AH94&gt;2800,ROUND($AJ94/$AH94*2800,2),$AJ94),2)*'umowa o pracę'!$E$8,2),IF($AI94&gt;0,IF($AH94+$AI94&lt;2800,ROUND(ROUND($AJ94+ROUND($AI94*9%,2),2)*'umowa o pracę'!$E$8,2),IF(AND($AH94+$AI94&gt;=2800,$AI94&lt;2800,$AH94&lt;2800),ROUND((ROUND(((2800-$AI94)/$AH94)*$AJ94,2)+ROUND($AI94*9%,2))*'umowa o pracę'!$E$8,2),IF(AND($AH94+$AI94&gt;=2800,$AI94&gt;=2800),ROUND((ROUND(2800*9%,2))*'umowa o pracę'!$E$8,2),IF(AND($AH94+$AI94&gt;=2800,$AH94&gt;=2800,$AI94&lt;2800),ROUND((ROUND($AI94*9%,2)+ROUND(((2800-$AI94)/$AH94)*$AJ94,2))*'umowa o pracę'!$E$8,2),0)))),0)))&gt;$J94,$J94,IF(AND($AG94=1,$I94&gt;0),ROUND(IF($AH94+$AI94&gt;=2800,2800*'umowa o pracę'!$E$8,($AH94+$AI94)*'umowa o pracę'!$E$8),2)+IF($AI94=0,ROUND(IF($AH94&gt;2800,ROUND($AK94/$AH94*2800,2),$AK94)*'umowa o pracę'!$E$8,2),ROUND(IF($AH94&gt;2800,ROUND($AK94/$AH94*2800,2),$AK94)*'umowa o pracę'!$E$8,2)),ROUND(IF($AH94+$AI94&gt;=2800,2800*'umowa o pracę'!$E$8,($AH94+$AI94)*'umowa o pracę'!$E$8),2)-IF(AND($AI94=0,I94&gt;0),ROUND(ROUND(IF($AH94&gt;2800,ROUND($AJ94/$AH94*2800,2),$AJ94),2)*'umowa o pracę'!$E$8,2),IF($AI94&gt;0,IF($AH94+$AI94&lt;2800,ROUND(ROUND($AJ94+ROUND($AI94*9%,2),2)*'umowa o pracę'!$E$8,2),IF(AND($AH94+$AI94&gt;=2800,$AI94&lt;2800,$AH94&lt;2800),ROUND((ROUND(((2800-$AI94)/$AH94)*$AJ94,2)+ROUND($AI94*9%,2))*'umowa o pracę'!$E$8,2),IF(AND($AH94+$AI94&gt;=2800,$AI94&gt;=2800),ROUND((ROUND(2800*9%,2))*'umowa o pracę'!$E$8,2),IF(AND($AH94+$AI94&gt;=2800,$AH94&gt;=2800,$AI94&lt;2800),ROUND((ROUND($AI94*9%,2)+ROUND(((2800-$AI94)/$AH94)*$AJ94,2))*'umowa o pracę'!$E$8,2),0)))),0)))))</f>
        <v>0</v>
      </c>
      <c r="AO94" s="32">
        <f>IF('umowa o pracę'!$E$7=2020,IF(IF($AG94=1,IF($AI94=0,ROUND(IF($AH94&gt;2600,ROUND($AJ94/$AH94*2600,2),$AJ94)*'umowa o pracę'!$E$8,2),IF($AH94+$AI94&lt;2600,ROUND(ROUND($AJ94+ROUND($AI94*9%,2),2)*'umowa o pracę'!$E$8,2),IF(AND($AH94+$AI94&gt;=2600,$AH94&lt;2600),ROUND((ROUND($AJ94+ROUND((2600-$AH94)*9%,2),2))*'umowa o pracę'!$E$8,2),IF(AND($AH94+$AI94&gt;=2600,$AH94&gt;=2600),ROUND(ROUND($AJ94/$AH94*2600,2)*'umowa o pracę'!$E$8,2),0)))),0)&gt;$H94,$H94,IF($AG94=1,IF($AI94=0,ROUND(IF($AH94&gt;2600,ROUND($AJ94/$AH94*2600,2),$AJ94)*'umowa o pracę'!$E$8,2),IF($AH94+$AI94&lt;2600,ROUND(ROUND($AJ94+ROUND($AI94*9%,2),2)*'umowa o pracę'!$E$8,2),IF(AND($AH94+$AI94&gt;=2600,$AH94&lt;2600),ROUND((ROUND($AJ94+ROUND((2600-$AH94)*9%,2),2))*'umowa o pracę'!$E$8,2),IF(AND($AH94+$AI94&gt;=2600,$AH94&gt;=2600),ROUND(ROUND($AJ94/$AH94*2600,2)*'umowa o pracę'!$E$8,2),0)))),0)),IF('umowa o pracę'!$E$7=2021,IF(IF($AG94=1,IF($AI94=0,ROUND(IF($AH94&gt;2800,ROUND($AJ94/$AH94*2800,2),$AJ94)*'umowa o pracę'!$E$8,2),IF($AH94+$AI94&lt;2800,ROUND(ROUND($AJ94+ROUND($AI94*9%,2),2)*'umowa o pracę'!$E$8,2),IF(AND($AH94+$AI94&gt;=2800,$AH94&lt;2800),ROUND((ROUND($AJ94+ROUND((2800-$AH94)*9%,2),2))*'umowa o pracę'!$E$8,2),IF(AND($AH94+$AI94&gt;=2800,$AH94&gt;=2800),ROUND(ROUND($AJ94/$AH94*2800,2)*'umowa o pracę'!$E$8,2),0)))),0)&gt;$H94,$H94,IF($AG94=1,IF($AI94=0,ROUND(IF($AH94&gt;2800,ROUND($AJ94/$AH94*2800,2),$AJ94)*'umowa o pracę'!$E$8,2),IF($AH94+$AI94&lt;2800,ROUND(ROUND($AJ94+ROUND($AI94*9%,2),2)*'umowa o pracę'!$E$8,2),IF(AND($AH94+$AI94&gt;=2800,$AH94&lt;2800),ROUND((ROUND($AJ94+ROUND((2800-$AH94)*9%,2),2))*'umowa o pracę'!$E$8,2),IF(AND($AH94+$AI94&gt;=2800,$AH94&gt;=2800),ROUND(ROUND($AJ94/$AH94*2800,2)*'umowa o pracę'!$E$8,2),0)))),0)),0))</f>
        <v>0</v>
      </c>
      <c r="AP94" s="32">
        <f>IF('umowa o pracę'!$E$7=2020,IF(IF($AG94=1,IF($AI94=0,ROUND(IF($AH94&gt;2600,ROUND($AK94/$AH94*2600,2),$AK94)*'umowa o pracę'!$E$8,2),ROUND(IF($AH94&gt;2600,ROUND($AK94/$AH94*2600,2),$AK94)*'umowa o pracę'!$E$8,2)),0)&gt;$I94,$I94,IF($AG94=1,IF($AI94=0,ROUND(IF($AH94&gt;2600,ROUND($AK94/$AH94*2600,2),$AK94)*'umowa o pracę'!$E$8,2),ROUND(IF($AH94&gt;2600,ROUND($AK94/$AH94*2600,2),$AK94)*'umowa o pracę'!$E$8,2)),0)),IF('umowa o pracę'!$E$7=2021,IF(IF($AG94=1,IF($AI94=0,ROUND(IF($AH94&gt;2800,ROUND($AK94/$AH94*2800,2),$AK94)*'umowa o pracę'!$E$8,2),ROUND(IF($AH94&gt;2800,ROUND($AK94/$AH94*2800,2),$AK94)*'umowa o pracę'!$E$8,2)),0)&gt;$I94,$I94,IF($AG94=1,IF($AI94=0,ROUND(IF($AH94&gt;2800,ROUND($AK94/$AH94*2800,2),$AK94)*'umowa o pracę'!$E$8,2),ROUND(IF($AH94&gt;2800,ROUND($AK94/$AH94*2800,2),$AK94)*'umowa o pracę'!$E$8,2)),0)),0))</f>
        <v>0</v>
      </c>
      <c r="AQ94" s="56">
        <f>IF('umowa o pracę'!$E$7=2020,$AM94,IF('umowa o pracę'!$E$7=2021,$AN94,0))</f>
        <v>0</v>
      </c>
      <c r="AR94" s="33">
        <f>IF('umowa o pracę'!$E$7=0,0,U94+AF94+AQ94)</f>
        <v>0</v>
      </c>
      <c r="AS94" s="19"/>
      <c r="AT94" s="19"/>
      <c r="AU94" s="19"/>
      <c r="AV94" s="6"/>
      <c r="AW94" s="6"/>
      <c r="AX94" s="6">
        <f t="shared" si="13"/>
        <v>10</v>
      </c>
      <c r="AY94" s="6"/>
      <c r="AZ94" s="234">
        <f t="shared" si="16"/>
        <v>0</v>
      </c>
      <c r="BA94" s="234">
        <f t="shared" si="17"/>
        <v>0</v>
      </c>
      <c r="BB94" s="234">
        <f t="shared" si="18"/>
        <v>0</v>
      </c>
      <c r="BC94" s="234">
        <f t="shared" si="19"/>
        <v>0</v>
      </c>
      <c r="BD94" s="234">
        <f t="shared" si="20"/>
        <v>0</v>
      </c>
      <c r="BE94" s="234">
        <f t="shared" si="21"/>
        <v>0</v>
      </c>
      <c r="BF94" s="234">
        <f t="shared" si="22"/>
        <v>0</v>
      </c>
      <c r="BG94" s="234">
        <f t="shared" si="23"/>
        <v>0</v>
      </c>
      <c r="BH94" s="234">
        <f t="shared" si="24"/>
        <v>0</v>
      </c>
      <c r="BI94" s="238">
        <f t="shared" si="25"/>
        <v>0</v>
      </c>
      <c r="BJ94" s="236"/>
      <c r="BK94" s="236"/>
      <c r="BL94" s="237"/>
    </row>
    <row r="95" spans="1:64" ht="15.75" customHeight="1" x14ac:dyDescent="0.25">
      <c r="A95" s="129">
        <v>84</v>
      </c>
      <c r="B95" s="57"/>
      <c r="C95" s="57"/>
      <c r="D95" s="36"/>
      <c r="E95" s="36"/>
      <c r="F95" s="242"/>
      <c r="G95" s="37">
        <v>1</v>
      </c>
      <c r="H95" s="58">
        <v>0</v>
      </c>
      <c r="I95" s="59">
        <v>0</v>
      </c>
      <c r="J95" s="60">
        <v>0</v>
      </c>
      <c r="K95" s="52">
        <v>1</v>
      </c>
      <c r="L95" s="39">
        <v>0</v>
      </c>
      <c r="M95" s="39">
        <v>0</v>
      </c>
      <c r="N95" s="39">
        <v>0</v>
      </c>
      <c r="O95" s="39">
        <v>0</v>
      </c>
      <c r="P95" s="35">
        <f>IF('umowa o pracę'!$E$7=2020,ROUND(IF($L95&gt;=2600,2600*'umowa o pracę'!$E$8,$L95*'umowa o pracę'!$E$8),2),IF('umowa o pracę'!$E$7=2021,ROUND(IF($L95&gt;=2800,2800*'umowa o pracę'!$E$8,$L95*'umowa o pracę'!$E$8),2),0))</f>
        <v>0</v>
      </c>
      <c r="Q95" s="252">
        <f>IF(IF(IF(AND($K95=1,$I95&gt;0),ROUND(IF($L95+$M95&gt;=2600,2600*'umowa o pracę'!$E$8,($L95+$M95)*'umowa o pracę'!$E$8),2)+IF($M95=0,ROUND(IF($L95&gt;2600,ROUND($O95/$L95*2600,2),$O95)*'umowa o pracę'!$E$8,2),ROUND(IF($L95&gt;2600,ROUND($O95/$L95*2600,2),$O95)*'umowa o pracę'!$E$8,2)),ROUND(IF($L95+$M95&gt;=2600,2600*'umowa o pracę'!$E$8,($L95+$M95)*'umowa o pracę'!$E$8),2)-IF($M95=0,ROUND(ROUND(IF($L95&gt;2600,ROUND($N95/$L95*2600,2),$N95),2)*'umowa o pracę'!$E$8,2),IF($M95&gt;0,IF($L95+$M95&lt;2600,ROUND(ROUND($N95+ROUND($M95*9%,2),2)*'umowa o pracę'!$E$8,2),IF(AND($L95+$M95&gt;=2600,$M95&lt;2600,$L95&lt;2600),ROUND((ROUND(((2600-$M95)/$L95)*$N95,2)+ROUND($M95*9%,2))*'umowa o pracę'!$E$8,2),IF(AND($L95+$M95&gt;=2600,$M95&gt;=2600),ROUND((ROUND(2600*9%,2))*'umowa o pracę'!$E$8,2),IF(AND($L95+$M95&gt;=2600,$L95&gt;=2600,$M95&lt;2600),ROUND((ROUND($M95*9%,2)+ROUND(((2600-$M95)/$L95)*$N95,2))*'umowa o pracę'!$E$8,2),0)))),0)))&gt;$J95,$J95,IF(AND($K95=1,$I95&gt;0),ROUND(IF($L95+$M95&gt;=2600,2600*'umowa o pracę'!$E$8,($L95+$M95)*'umowa o pracę'!$E$8),2)+IF($M95=0,ROUND(IF($L95&gt;2600,ROUND($O95/$L95*2600,2),$O95)*'umowa o pracę'!$E$8,2),ROUND(IF($L95&gt;2600,ROUND($O95/$L95*2600,2),$O95)*'umowa o pracę'!$E$8,2)),ROUND(IF($L95+$M95&gt;=2600,2600*'umowa o pracę'!$E$8,($L95+$M95)*'umowa o pracę'!$E$8),2)-IF($M95=0,ROUND(ROUND(IF($L95&gt;2600,ROUND($N95/$L95*2600,2),$N95),2)*'umowa o pracę'!$E$8,2),IF($M95&gt;0,IF($L95+$M95&lt;2600,ROUND(ROUND($N95+ROUND($M95*9%,2),2)*'umowa o pracę'!$E$8,2),IF(AND($L95+$M95&gt;=2600,$M95&lt;2600,$L95&lt;2600),ROUND((ROUND(((2600-$M95)/$L95)*$N95,2)+ROUND($M95*9%,2))*'umowa o pracę'!$E$8,2),IF(AND($L95+$M95&gt;=2600,$M95&gt;=2600),ROUND((ROUND(2600*9%,2))*'umowa o pracę'!$E$8,2),IF(AND($L95+$M95&gt;=2600,$L95&gt;=2600,$M95&lt;2600),ROUND((ROUND($M95*9%,2)+ROUND(((2600-$M95)/$L95)*$N95,2))*'umowa o pracę'!$E$8,2),0)))),0))))&gt;$J95,$J95,IF(IF(AND($K95=1,$I95&gt;0),ROUND(IF($L95+$M95&gt;=2600,2600*'umowa o pracę'!$E$8,($L95+$M95)*'umowa o pracę'!$E$8),2)+IF($M95=0,ROUND(IF($L95&gt;2600,ROUND($O95/$L95*2600,2),$O95)*'umowa o pracę'!$E$8,2),ROUND(IF($L95&gt;2600,ROUND($O95/$L95*2600,2),$O95)*'umowa o pracę'!$E$8,2)),ROUND(IF($L95+$M95&gt;=2600,2600*'umowa o pracę'!$E$8,($L95+$M95)*'umowa o pracę'!$E$8),2)-IF($M95=0,ROUND(ROUND(IF($L95&gt;2600,ROUND($N95/$L95*2600,2),$N95),2)*'umowa o pracę'!$E$8,2),IF($M95&gt;0,IF($L95+$M95&lt;2600,ROUND(ROUND($N95+ROUND($M95*9%,2),2)*'umowa o pracę'!$E$8,2),IF(AND($L95+$M95&gt;=2600,$M95&lt;2600,$L95&lt;2600),ROUND((ROUND(((2600-$M95)/$L95)*$N95,2)+ROUND($M95*9%,2))*'umowa o pracę'!$E$8,2),IF(AND($L95+$M95&gt;=2600,$M95&gt;=2600),ROUND((ROUND(2600*9%,2))*'umowa o pracę'!$E$8,2),IF(AND($L95+$M95&gt;=2600,$L95&gt;=2600,$M95&lt;2600),ROUND((ROUND($M95*9%,2)+ROUND(((2600-$M95)/$L95)*$N95,2))*'umowa o pracę'!$E$8,2),0)))),0)))&gt;$J95,$J95,IF(AND($K95=1,$I95&gt;0),ROUND(IF($L95+$M95&gt;=2600,2600*'umowa o pracę'!$E$8,($L95+$M95)*'umowa o pracę'!$E$8),2)+IF($M95=0,ROUND(IF($L95&gt;2600,ROUND($O95/$L95*2600,2),$O95)*'umowa o pracę'!$E$8,2),ROUND(IF($L95&gt;2600,ROUND($O95/$L95*2600,2),$O95)*'umowa o pracę'!$E$8,2)),ROUND(IF($L95+$M95&gt;=2600,2600*'umowa o pracę'!$E$8,($L95+$M95)*'umowa o pracę'!$E$8),2)-IF(AND($M95=0,I95&gt;0),ROUND(ROUND(IF($L95&gt;2600,ROUND($N95/$L95*2600,2),$N95),2)*'umowa o pracę'!$E$8,2),IF($M95&gt;0,IF($L95+$M95&lt;2600,ROUND(ROUND($N95+ROUND($M95*9%,2),2)*'umowa o pracę'!$E$8,2),IF(AND($L95+$M95&gt;=2600,$M95&lt;2600,$L95&lt;2600),ROUND((ROUND(((2600-$M95)/$L95)*$N95,2)+ROUND($M95*9%,2))*'umowa o pracę'!$E$8,2),IF(AND($L95+$M95&gt;=2600,$M95&gt;=2600),ROUND((ROUND(2600*9%,2))*'umowa o pracę'!$E$8,2),IF(AND($L95+$M95&gt;=2600,$L95&gt;=2600,$M95&lt;2600),ROUND((ROUND($M95*9%,2)+ROUND(((2600-$M95)/$L95)*$N95,2))*'umowa o pracę'!$E$8,2),0)))),0)))))</f>
        <v>0</v>
      </c>
      <c r="R95" s="252">
        <f>IF(IF(IF(AND($K95=1,$I95&gt;0),ROUND(IF($L95+$M95&gt;=2800,2800*'umowa o pracę'!$E$8,($L95+$M95)*'umowa o pracę'!$E$8),2)+IF($M95=0,ROUND(IF($L95&gt;2800,ROUND($O95/$L95*2800,2),$O95)*'umowa o pracę'!$E$8,2),ROUND(IF($L95&gt;2800,ROUND($O95/$L95*2800,2),$O95)*'umowa o pracę'!$E$8,2)),ROUND(IF($L95+$M95&gt;=2800,2800*'umowa o pracę'!$E$8,($L95+$M95)*'umowa o pracę'!$E$8),2)-IF($M95=0,ROUND(ROUND(IF($L95&gt;2800,ROUND($N95/$L95*2800,2),$N95),2)*'umowa o pracę'!$E$8,2),IF($M95&gt;0,IF($L95+$M95&lt;2800,ROUND(ROUND($N95+ROUND($M95*9%,2),2)*'umowa o pracę'!$E$8,2),IF(AND($L95+$M95&gt;=2800,$M95&lt;2800,$L95&lt;2800),ROUND((ROUND(((2800-$M95)/$L95)*$N95,2)+ROUND($M95*9%,2))*'umowa o pracę'!$E$8,2),IF(AND($L95+$M95&gt;=2800,$M95&gt;=2800),ROUND((ROUND(2800*9%,2))*'umowa o pracę'!$E$8,2),IF(AND($L95+$M95&gt;=2800,$L95&gt;=2800,$M95&lt;2800),ROUND((ROUND($M95*9%,2)+ROUND(((2800-$M95)/$L95)*$N95,2))*'umowa o pracę'!$E$8,2),0)))),0)))&gt;$J95,$J95,IF(AND($K95=1,$I95&gt;0),ROUND(IF($L95+$M95&gt;=2800,2800*'umowa o pracę'!$E$8,($L95+$M95)*'umowa o pracę'!$E$8),2)+IF($M95=0,ROUND(IF($L95&gt;2800,ROUND($O95/$L95*2800,2),$O95)*'umowa o pracę'!$E$8,2),ROUND(IF($L95&gt;2800,ROUND($O95/$L95*2800,2),$O95)*'umowa o pracę'!$E$8,2)),ROUND(IF($L95+$M95&gt;=2800,2800*'umowa o pracę'!$E$8,($L95+$M95)*'umowa o pracę'!$E$8),2)-IF($M95=0,ROUND(ROUND(IF($L95&gt;2800,ROUND($N95/$L95*2800,2),$N95),2)*'umowa o pracę'!$E$8,2),IF($M95&gt;0,IF($L95+$M95&lt;2800,ROUND(ROUND($N95+ROUND($M95*9%,2),2)*'umowa o pracę'!$E$8,2),IF(AND($L95+$M95&gt;=2800,$M95&lt;2800,$L95&lt;2800),ROUND((ROUND(((2800-$M95)/$L95)*$N95,2)+ROUND($M95*9%,2))*'umowa o pracę'!$E$8,2),IF(AND($L95+$M95&gt;=2800,$M95&gt;=2800),ROUND((ROUND(2800*9%,2))*'umowa o pracę'!$E$8,2),IF(AND($L95+$M95&gt;=2800,$L95&gt;=2800,$M95&lt;2800),ROUND((ROUND($M95*9%,2)+ROUND(((2800-$M95)/$L95)*$N95,2))*'umowa o pracę'!$E$8,2),0)))),0))))&gt;$J95,$J95,IF(IF(AND($K95=1,$I95&gt;0),ROUND(IF($L95+$M95&gt;=2800,2800*'umowa o pracę'!$E$8,($L95+$M95)*'umowa o pracę'!$E$8),2)+IF($M95=0,ROUND(IF($L95&gt;2800,ROUND($O95/$L95*2800,2),$O95)*'umowa o pracę'!$E$8,2),ROUND(IF($L95&gt;2800,ROUND($O95/$L95*2800,2),$O95)*'umowa o pracę'!$E$8,2)),ROUND(IF($L95+$M95&gt;=2800,2800*'umowa o pracę'!$E$8,($L95+$M95)*'umowa o pracę'!$E$8),2)-IF($M95=0,ROUND(ROUND(IF($L95&gt;2800,ROUND($N95/$L95*2800,2),$N95),2)*'umowa o pracę'!$E$8,2),IF($M95&gt;0,IF($L95+$M95&lt;2800,ROUND(ROUND($N95+ROUND($M95*9%,2),2)*'umowa o pracę'!$E$8,2),IF(AND($L95+$M95&gt;=2800,$M95&lt;2800,$L95&lt;2800),ROUND((ROUND(((2800-$M95)/$L95)*$N95,2)+ROUND($M95*9%,2))*'umowa o pracę'!$E$8,2),IF(AND($L95+$M95&gt;=2800,$M95&gt;=2800),ROUND((ROUND(2800*9%,2))*'umowa o pracę'!$E$8,2),IF(AND($L95+$M95&gt;=2800,$L95&gt;=2800,$M95&lt;2800),ROUND((ROUND($M95*9%,2)+ROUND(((2800-$M95)/$L95)*$N95,2))*'umowa o pracę'!$E$8,2),0)))),0)))&gt;$J95,$J95,IF(AND($K95=1,$I95&gt;0),ROUND(IF($L95+$M95&gt;=2800,2800*'umowa o pracę'!$E$8,($L95+$M95)*'umowa o pracę'!$E$8),2)+IF($M95=0,ROUND(IF($L95&gt;2800,ROUND($O95/$L95*2800,2),$O95)*'umowa o pracę'!$E$8,2),ROUND(IF($L95&gt;2800,ROUND($O95/$L95*2800,2),$O95)*'umowa o pracę'!$E$8,2)),ROUND(IF($L95+$M95&gt;=2800,2800*'umowa o pracę'!$E$8,($L95+$M95)*'umowa o pracę'!$E$8),2)-IF(AND($M95=0,I95&gt;0),ROUND(ROUND(IF($L95&gt;2800,ROUND($N95/$L95*2800,2),$N95),2)*'umowa o pracę'!$E$8,2),IF($M95&gt;0,IF($L95+$M95&lt;2800,ROUND(ROUND($N95+ROUND($M95*9%,2),2)*'umowa o pracę'!$E$8,2),IF(AND($L95+$M95&gt;=2800,$M95&lt;2800,$L95&lt;2800),ROUND((ROUND(((2800-$M95)/$L95)*$N95,2)+ROUND($M95*9%,2))*'umowa o pracę'!$E$8,2),IF(AND($L95+$M95&gt;=2800,$M95&gt;=2800),ROUND((ROUND(2800*9%,2))*'umowa o pracę'!$E$8,2),IF(AND($L95+$M95&gt;=2800,$L95&gt;=2800,$M95&lt;2800),ROUND((ROUND($M95*9%,2)+ROUND(((2800-$M95)/$L95)*$N95,2))*'umowa o pracę'!$E$8,2),0)))),0)))))</f>
        <v>0</v>
      </c>
      <c r="S95" s="32">
        <f>IF('umowa o pracę'!$E$7=2020,IF(IF($K95=1,IF($M95=0,ROUND(IF($L95&gt;2600,ROUND($N95/$L95*2600,2),$N95)*'umowa o pracę'!$E$8,2),IF($L95+$M95&lt;2600,ROUND(ROUND($N95+ROUND($M95*9%,2),2)*'umowa o pracę'!$E$8,2),IF(AND($L95+$M95&gt;=2600,$L95&lt;2600),ROUND((ROUND($N95+ROUND((2600-$L95)*9%,2),2))*'umowa o pracę'!$E$8,2),IF(AND($L95+$M95&gt;=2600,$L95&gt;=2600),ROUND(ROUND($N95/$L95*2600,2)*'umowa o pracę'!$E$8,2),0)))),0)&gt;$H95,$H95,IF($K95=1,IF($M95=0,ROUND(IF($L95&gt;2600,ROUND($N95/$L95*2600,2),$N95)*'umowa o pracę'!$E$8,2),IF($L95+$M95&lt;2600,ROUND(ROUND($N95+ROUND($M95*9%,2),2)*'umowa o pracę'!$E$8,2),IF(AND($L95+$M95&gt;=2600,$L95&lt;2600),ROUND((ROUND($N95+ROUND((2600-$L95)*9%,2),2))*'umowa o pracę'!$E$8,2),IF(AND($L95+$M95&gt;=2600,$L95&gt;=2600),ROUND(ROUND($N95/$L95*2600,2)*'umowa o pracę'!$E$8,2),0)))),0)),IF('umowa o pracę'!$E$7=2021,IF(IF($K95=1,IF($M95=0,ROUND(IF($L95&gt;2800,ROUND($N95/$L95*2800,2),$N95)*'umowa o pracę'!$E$8,2),IF($L95+$M95&lt;2800,ROUND(ROUND($N95+ROUND($M95*9%,2),2)*'umowa o pracę'!$E$8,2),IF(AND($L95+$M95&gt;=2800,$L95&lt;2800),ROUND((ROUND($N95+ROUND((2800-$L95)*9%,2),2))*'umowa o pracę'!$E$8,2),IF(AND($L95+$M95&gt;=2800,$L95&gt;=2800),ROUND(ROUND($N95/$L95*2800,2)*'umowa o pracę'!$E$8,2),0)))),0)&gt;$H95,$H95,IF($K95=1,IF($M95=0,ROUND(IF($L95&gt;2800,ROUND($N95/$L95*2800,2),$N95)*'umowa o pracę'!$E$8,2),IF($L95+$M95&lt;2800,ROUND(ROUND($N95+ROUND($M95*9%,2),2)*'umowa o pracę'!$E$8,2),IF(AND($L95+$M95&gt;=2800,$L95&lt;2800),ROUND((ROUND($N95+ROUND((2800-$L95)*9%,2),2))*'umowa o pracę'!$E$8,2),IF(AND($L95+$M95&gt;=2800,$L95&gt;=2800),ROUND(ROUND($N95/$L95*2800,2)*'umowa o pracę'!$E$8,2),0)))),0)),0))</f>
        <v>0</v>
      </c>
      <c r="T95" s="32">
        <f>IF('umowa o pracę'!$E$7=2020,IF(IF($K95=1,IF($M95=0,ROUND(IF($L95&gt;2600,ROUND($O95/$L95*2600,2),$O95)*'umowa o pracę'!$E$8,2),ROUND(IF($L95&gt;2600,ROUND($O95/$L95*2600,2),$O95)*'umowa o pracę'!$E$8,2)),0)&gt;$I95,$I95,IF($K95=1,IF($M95=0,ROUND(IF($L95&gt;2600,ROUND($O95/$L95*2600,2),$O95)*'umowa o pracę'!$E$8,2),ROUND(IF($L95&gt;2600,ROUND($O95/$L95*2600,2),$O95)*'umowa o pracę'!$E$8,2)),0)),IF('umowa o pracę'!$E$7=2021,IF(IF($K95=1,IF($M95=0,ROUND(IF($L95&gt;2800,ROUND($O95/$L95*2800,2),$O95)*'umowa o pracę'!$E$8,2),ROUND(IF($L95&gt;2800,ROUND($O95/$L95*2800,2),$O95)*'umowa o pracę'!$E$8,2)),0)&gt;$I95,$I95,IF($K95=1,IF($M95=0,ROUND(IF($L95&gt;2800,ROUND($O95/$L95*2800,2),$O95)*'umowa o pracę'!$E$8,2),ROUND(IF($L95&gt;2800,ROUND($O95/$L95*2800,2),$O95)*'umowa o pracę'!$E$8,2)),0)),0))</f>
        <v>0</v>
      </c>
      <c r="U95" s="51">
        <f>IF('umowa o pracę'!$E$7=2020,$Q95,IF('umowa o pracę'!$E$7=2021,$R95,0))</f>
        <v>0</v>
      </c>
      <c r="V95" s="53">
        <f t="shared" si="14"/>
        <v>1</v>
      </c>
      <c r="W95" s="54">
        <f>IF('umowa o pracę'!$E$6&lt;2,0,$L95)</f>
        <v>0</v>
      </c>
      <c r="X95" s="54">
        <f>IF('umowa o pracę'!$E$6&lt;2,0,$M95)</f>
        <v>0</v>
      </c>
      <c r="Y95" s="55">
        <f>IF('umowa o pracę'!$E$6&lt;2,0,$N95)</f>
        <v>0</v>
      </c>
      <c r="Z95" s="55">
        <f>IF('umowa o pracę'!$E$6&lt;2,0,$O95)</f>
        <v>0</v>
      </c>
      <c r="AA95" s="32">
        <f>IF('umowa o pracę'!$E$7=2020,ROUND(IF($W95&gt;=2600,2600*'umowa o pracę'!$E$8,$W95*'umowa o pracę'!$E$8),2),IF('umowa o pracę'!$E$7=2021,ROUND(IF($W95&gt;=2800,2800*'umowa o pracę'!$E$8,$W95*'umowa o pracę'!$E$8),2),0))</f>
        <v>0</v>
      </c>
      <c r="AB95" s="32">
        <f>IF(IF(IF(AND($V95=1,$I95&gt;0),ROUND(IF($W95+$X95&gt;=2600,2600*'umowa o pracę'!$E$8,($W95+$X95)*'umowa o pracę'!$E$8),2)+IF($X95=0,ROUND(IF($W95&gt;2600,ROUND($Z95/$W95*2600,2),$Z95)*'umowa o pracę'!$E$8,2),ROUND(IF($W95&gt;2600,ROUND($Z95/$W95*2600,2),$Z95)*'umowa o pracę'!$E$8,2)),ROUND(IF($W95+$X95&gt;=2600,2600*'umowa o pracę'!$E$8,($W95+$X95)*'umowa o pracę'!$E$8),2)-IF($X95=0,ROUND(ROUND(IF($W95&gt;2600,ROUND($Y95/$W95*2600,2),$Y95),2)*'umowa o pracę'!$E$8,2),IF($X95&gt;0,IF($W95+$X95&lt;2600,ROUND(ROUND($Y95+ROUND($X95*9%,2),2)*'umowa o pracę'!$E$8,2),IF(AND($W95+$X95&gt;=2600,$X95&lt;2600,$W95&lt;2600),ROUND((ROUND(((2600-$X95)/$W95)*$Y95,2)+ROUND($X95*9%,2))*'umowa o pracę'!$E$8,2),IF(AND($W95+$X95&gt;=2600,$X95&gt;=2600),ROUND((ROUND(2600*9%,2))*'umowa o pracę'!$E$8,2),IF(AND($W95+$X95&gt;=2600,$W95&gt;=2600,$X95&lt;2600),ROUND((ROUND($X95*9%,2)+ROUND(((2600-$X95)/$W95)*$Y95,2))*'umowa o pracę'!$E$8,2),0)))),0)))&gt;$J95,$J95,IF(AND($V95=1,$I95&gt;0),ROUND(IF($W95+$X95&gt;=2600,2600*'umowa o pracę'!$E$8,($W95+$X95)*'umowa o pracę'!$E$8),2)+IF($X95=0,ROUND(IF($W95&gt;2600,ROUND($Z95/$W95*2600,2),$Z95)*'umowa o pracę'!$E$8,2),ROUND(IF($W95&gt;2600,ROUND($Z95/$W95*2600,2),$Z95)*'umowa o pracę'!$E$8,2)),ROUND(IF($W95+$X95&gt;=2600,2600*'umowa o pracę'!$E$8,($W95+$X95)*'umowa o pracę'!$E$8),2)-IF($X95=0,ROUND(ROUND(IF($W95&gt;2600,ROUND($Y95/$W95*2600,2),$Y95),2)*'umowa o pracę'!$E$8,2),IF($X95&gt;0,IF($W95+$X95&lt;2600,ROUND(ROUND($Y95+ROUND($X95*9%,2),2)*'umowa o pracę'!$E$8,2),IF(AND($W95+$X95&gt;=2600,$X95&lt;2600,$W95&lt;2600),ROUND((ROUND(((2600-$X95)/$W95)*$Y95,2)+ROUND($X95*9%,2))*'umowa o pracę'!$E$8,2),IF(AND($W95+$X95&gt;=2600,$X95&gt;=2600),ROUND((ROUND(2600*9%,2))*'umowa o pracę'!$E$8,2),IF(AND($W95+$X95&gt;=2600,$W95&gt;=2600,$X95&lt;2600),ROUND((ROUND($X95*9%,2)+ROUND(((2600-$X95)/$W95)*$Y95,2))*'umowa o pracę'!$E$8,2),0)))),0))))&gt;$J95,$J95,IF(IF(AND($V95=1,$I95&gt;0),ROUND(IF($W95+$X95&gt;=2600,2600*'umowa o pracę'!$E$8,($W95+$X95)*'umowa o pracę'!$E$8),2)+IF($X95=0,ROUND(IF($W95&gt;2600,ROUND($Z95/$W95*2600,2),$Z95)*'umowa o pracę'!$E$8,2),ROUND(IF($W95&gt;2600,ROUND($Z95/$W95*2600,2),$Z95)*'umowa o pracę'!$E$8,2)),ROUND(IF($W95+$X95&gt;=2600,2600*'umowa o pracę'!$E$8,($W95+$X95)*'umowa o pracę'!$E$8),2)-IF($X95=0,ROUND(ROUND(IF($W95&gt;2600,ROUND($Y95/$W95*2600,2),$Y95),2)*'umowa o pracę'!$E$8,2),IF($X95&gt;0,IF($W95+$X95&lt;2600,ROUND(ROUND($Y95+ROUND($X95*9%,2),2)*'umowa o pracę'!$E$8,2),IF(AND($W95+$X95&gt;=2600,$X95&lt;2600,$W95&lt;2600),ROUND((ROUND(((2600-$X95)/$W95)*$Y95,2)+ROUND($X95*9%,2))*'umowa o pracę'!$E$8,2),IF(AND($W95+$X95&gt;=2600,$X95&gt;=2600),ROUND((ROUND(2600*9%,2))*'umowa o pracę'!$E$8,2),IF(AND($W95+$X95&gt;=2600,$W95&gt;=2600,$X95&lt;2600),ROUND((ROUND($X95*9%,2)+ROUND(((2600-$X95)/$W95)*$Y95,2))*'umowa o pracę'!$E$8,2),0)))),0)))&gt;$J95,$J95,IF(AND($V95=1,$I95&gt;0),ROUND(IF($W95+$X95&gt;=2600,2600*'umowa o pracę'!$E$8,($W95+$X95)*'umowa o pracę'!$E$8),2)+IF($X95=0,ROUND(IF($W95&gt;2600,ROUND($Z95/$W95*2600,2),$Z95)*'umowa o pracę'!$E$8,2),ROUND(IF($W95&gt;2600,ROUND($Z95/$W95*2600,2),$Z95)*'umowa o pracę'!$E$8,2)),ROUND(IF($W95+$X95&gt;=2600,2600*'umowa o pracę'!$E$8,($W95+$X95)*'umowa o pracę'!$E$8),2)-IF(AND($X95=0,I95&gt;0),ROUND(ROUND(IF($W95&gt;2600,ROUND($Y95/$W95*2600,2),$Y95),2)*'umowa o pracę'!$E$8,2),IF($X95&gt;0,IF($W95+$X95&lt;2600,ROUND(ROUND($Y95+ROUND($X95*9%,2),2)*'umowa o pracę'!$E$8,2),IF(AND($W95+$X95&gt;=2600,$X95&lt;2600,$W95&lt;2600),ROUND((ROUND(((2600-$X95)/$W95)*$Y95,2)+ROUND($X95*9%,2))*'umowa o pracę'!$E$8,2),IF(AND($W95+$X95&gt;=2600,$X95&gt;=2600),ROUND((ROUND(2600*9%,2))*'umowa o pracę'!$E$8,2),IF(AND($W95+$X95&gt;=2600,$W95&gt;=2600,$X95&lt;2600),ROUND((ROUND($X95*9%,2)+ROUND(((2600-$X95)/$W95)*$Y95,2))*'umowa o pracę'!$E$8,2),0)))),0)))))</f>
        <v>0</v>
      </c>
      <c r="AC95" s="32">
        <f>IF(IF(IF(AND($V95=1,$I95&gt;0),ROUND(IF($W95+$X95&gt;=2800,2800*'umowa o pracę'!$E$8,($W95+$X95)*'umowa o pracę'!$E$8),2)+IF($X95=0,ROUND(IF($W95&gt;2800,ROUND($Z95/$W95*2800,2),$Z95)*'umowa o pracę'!$E$8,2),ROUND(IF($W95&gt;2800,ROUND($Z95/$W95*2800,2),$Z95)*'umowa o pracę'!$E$8,2)),ROUND(IF($W95+$X95&gt;=2800,2800*'umowa o pracę'!$E$8,($W95+$X95)*'umowa o pracę'!$E$8),2)-IF($X95=0,ROUND(ROUND(IF($W95&gt;2800,ROUND($Y95/$W95*2800,2),$Y95),2)*'umowa o pracę'!$E$8,2),IF($X95&gt;0,IF($W95+$X95&lt;2800,ROUND(ROUND($Y95+ROUND($X95*9%,2),2)*'umowa o pracę'!$E$8,2),IF(AND($W95+$X95&gt;=2800,$X95&lt;2800,$W95&lt;2800),ROUND((ROUND(((2800-$X95)/$W95)*$Y95,2)+ROUND($X95*9%,2))*'umowa o pracę'!$E$8,2),IF(AND($W95+$X95&gt;=2800,$X95&gt;=2800),ROUND((ROUND(2800*9%,2))*'umowa o pracę'!$E$8,2),IF(AND($W95+$X95&gt;=2800,$W95&gt;=2800,$X95&lt;2800),ROUND((ROUND($X95*9%,2)+ROUND(((2800-$X95)/$W95)*$Y95,2))*'umowa o pracę'!$E$8,2),0)))),0)))&gt;$J95,$J95,IF(AND($V95=1,$I95&gt;0),ROUND(IF($W95+$X95&gt;=2800,2800*'umowa o pracę'!$E$8,($W95+$X95)*'umowa o pracę'!$E$8),2)+IF($X95=0,ROUND(IF($W95&gt;2800,ROUND($Z95/$W95*2800,2),$Z95)*'umowa o pracę'!$E$8,2),ROUND(IF($W95&gt;2800,ROUND($Z95/$W95*2800,2),$Z95)*'umowa o pracę'!$E$8,2)),ROUND(IF($W95+$X95&gt;=2800,2800*'umowa o pracę'!$E$8,($W95+$X95)*'umowa o pracę'!$E$8),2)-IF($X95=0,ROUND(ROUND(IF($W95&gt;2800,ROUND($Y95/$W95*2800,2),$Y95),2)*'umowa o pracę'!$E$8,2),IF($X95&gt;0,IF($W95+$X95&lt;2800,ROUND(ROUND($Y95+ROUND($X95*9%,2),2)*'umowa o pracę'!$E$8,2),IF(AND($W95+$X95&gt;=2800,$X95&lt;2800,$W95&lt;2800),ROUND((ROUND(((2800-$X95)/$W95)*$Y95,2)+ROUND($X95*9%,2))*'umowa o pracę'!$E$8,2),IF(AND($W95+$X95&gt;=2800,$X95&gt;=2800),ROUND((ROUND(2800*9%,2))*'umowa o pracę'!$E$8,2),IF(AND($W95+$X95&gt;=2800,$W95&gt;=2800,$X95&lt;2800),ROUND((ROUND($X95*9%,2)+ROUND(((2800-$X95)/$W95)*$Y95,2))*'umowa o pracę'!$E$8,2),0)))),0))))&gt;$J95,$J95,IF(IF(AND($V95=1,$I95&gt;0),ROUND(IF($W95+$X95&gt;=2800,2800*'umowa o pracę'!$E$8,($W95+$X95)*'umowa o pracę'!$E$8),2)+IF($X95=0,ROUND(IF($W95&gt;2800,ROUND($Z95/$W95*2800,2),$Z95)*'umowa o pracę'!$E$8,2),ROUND(IF($W95&gt;2800,ROUND($Z95/$W95*2800,2),$Z95)*'umowa o pracę'!$E$8,2)),ROUND(IF($W95+$X95&gt;=2800,2800*'umowa o pracę'!$E$8,($W95+$X95)*'umowa o pracę'!$E$8),2)-IF($X95=0,ROUND(ROUND(IF($W95&gt;2800,ROUND($Y95/$W95*2800,2),$Y95),2)*'umowa o pracę'!$E$8,2),IF($X95&gt;0,IF($W95+$X95&lt;2800,ROUND(ROUND($Y95+ROUND($X95*9%,2),2)*'umowa o pracę'!$E$8,2),IF(AND($W95+$X95&gt;=2800,$X95&lt;2800,$W95&lt;2800),ROUND((ROUND(((2800-$X95)/$W95)*$Y95,2)+ROUND($X95*9%,2))*'umowa o pracę'!$E$8,2),IF(AND($W95+$X95&gt;=2800,$X95&gt;=2800),ROUND((ROUND(2800*9%,2))*'umowa o pracę'!$E$8,2),IF(AND($W95+$X95&gt;=2800,$W95&gt;=2800,$X95&lt;2800),ROUND((ROUND($X95*9%,2)+ROUND(((2800-$X95)/$W95)*$Y95,2))*'umowa o pracę'!$E$8,2),0)))),0)))&gt;$J95,$J95,IF(AND($V95=1,$I95&gt;0),ROUND(IF($W95+$X95&gt;=2800,2800*'umowa o pracę'!$E$8,($W95+$X95)*'umowa o pracę'!$E$8),2)+IF($X95=0,ROUND(IF($W95&gt;2800,ROUND($Z95/$W95*2800,2),$Z95)*'umowa o pracę'!$E$8,2),ROUND(IF($W95&gt;2800,ROUND($Z95/$W95*2800,2),$Z95)*'umowa o pracę'!$E$8,2)),ROUND(IF($W95+$X95&gt;=2800,2800*'umowa o pracę'!$E$8,($W95+$X95)*'umowa o pracę'!$E$8),2)-IF(AND($X95=0,I95&gt;0),ROUND(ROUND(IF($W95&gt;2800,ROUND($Y95/$W95*2800,2),$Y95),2)*'umowa o pracę'!$E$8,2),IF($X95&gt;0,IF($W95+$X95&lt;2800,ROUND(ROUND($Y95+ROUND($X95*9%,2),2)*'umowa o pracę'!$E$8,2),IF(AND($W95+$X95&gt;=2800,$X95&lt;2800,$W95&lt;2800),ROUND((ROUND(((2800-$X95)/$W95)*$Y95,2)+ROUND($X95*9%,2))*'umowa o pracę'!$E$8,2),IF(AND($W95+$X95&gt;=2800,$X95&gt;=2800),ROUND((ROUND(2800*9%,2))*'umowa o pracę'!$E$8,2),IF(AND($W95+$X95&gt;=2800,$W95&gt;=2800,$X95&lt;2800),ROUND((ROUND($X95*9%,2)+ROUND(((2800-$X95)/$W95)*$Y95,2))*'umowa o pracę'!$E$8,2),0)))),0)))))</f>
        <v>0</v>
      </c>
      <c r="AD95" s="32">
        <f>IF('umowa o pracę'!$E$7=2020,IF(IF($V95=1,IF($X95=0,ROUND(IF($W95&gt;2600,ROUND($Y95/$W95*2600,2),$Y95)*'umowa o pracę'!$E$8,2),IF($W95+$X95&lt;2600,ROUND(ROUND($Y95+ROUND($X95*9%,2),2)*'umowa o pracę'!$E$8,2),IF(AND($W95+$X95&gt;=2600,$W95&lt;2600),ROUND((ROUND($Y95+ROUND((2600-$W95)*9%,2),2))*'umowa o pracę'!$E$8,2),IF(AND($W95+$X95&gt;=2600,$W95&gt;=2600),ROUND(ROUND($Y95/$W95*2600,2)*'umowa o pracę'!$E$8,2),0)))),0)&gt;$H95,$H95,IF($V95=1,IF($X95=0,ROUND(IF($W95&gt;2600,ROUND($Y95/$W95*2600,2),$Y95)*'umowa o pracę'!$E$8,2),IF($W95+$X95&lt;2600,ROUND(ROUND($Y95+ROUND($X95*9%,2),2)*'umowa o pracę'!$E$8,2),IF(AND($W95+$X95&gt;=2600,$W95&lt;2600),ROUND((ROUND($Y95+ROUND((2600-$W95)*9%,2),2))*'umowa o pracę'!$E$8,2),IF(AND($W95+$X95&gt;=2600,$W95&gt;=2600),ROUND(ROUND($Y95/$W95*2600,2)*'umowa o pracę'!$E$8,2),0)))),0)),IF('umowa o pracę'!$E$7=2021,IF(IF($V95=1,IF($X95=0,ROUND(IF($W95&gt;2800,ROUND($Y95/$W95*2800,2),$Y95)*'umowa o pracę'!$E$8,2),IF($W95+$X95&lt;2800,ROUND(ROUND($Y95+ROUND($X95*9%,2),2)*'umowa o pracę'!$E$8,2),IF(AND($W95+$X95&gt;=2800,$W95&lt;2800),ROUND((ROUND($Y95+ROUND((2800-$W95)*9%,2),2))*'umowa o pracę'!$E$8,2),IF(AND($W95+$X95&gt;=2800,$W95&gt;=2800),ROUND(ROUND($Y95/$W95*2800,2)*'umowa o pracę'!$E$8,2),0)))),0)&gt;$H95,$H95,IF($V95=1,IF($X95=0,ROUND(IF($W95&gt;2800,ROUND($Y95/$W95*2800,2),$Y95)*'umowa o pracę'!$E$8,2),IF($W95+$X95&lt;2800,ROUND(ROUND($Y95+ROUND($X95*9%,2),2)*'umowa o pracę'!$E$8,2),IF(AND($W95+$X95&gt;=2800,$W95&lt;2800),ROUND((ROUND($Y95+ROUND((2800-$W95)*9%,2),2))*'umowa o pracę'!$E$8,2),IF(AND($W95+$X95&gt;=2800,$W95&gt;=2800),ROUND(ROUND($Y95/$W95*2800,2)*'umowa o pracę'!$E$8,2),0)))),0)),0))</f>
        <v>0</v>
      </c>
      <c r="AE95" s="32">
        <f>IF('umowa o pracę'!$E$7=2020,IF(IF($V95=1,IF($X95=0,ROUND(IF($W95&gt;2600,ROUND($Z95/$W95*2600,2),$Z95)*'umowa o pracę'!$E$8,2),ROUND(IF($W95&gt;2600,ROUND($Z95/$W95*2600,2),$Z95)*'umowa o pracę'!$E$8,2)),0)&gt;$I95,$I95,IF($V95=1,IF($X95=0,ROUND(IF($W95&gt;2600,ROUND($Z95/$W95*2600,2),$Z95)*'umowa o pracę'!$E$8,2),ROUND(IF($W95&gt;2600,ROUND($Z95/$W95*2600,2),$Z95)*'umowa o pracę'!$E$8,2)),0)),IF('umowa o pracę'!$E$7=2021,IF(IF($V95=1,IF($X95=0,ROUND(IF($W95&gt;2800,ROUND($Z95/$W95*2800,2),$Z95)*'umowa o pracę'!$E$8,2),ROUND(IF($W95&gt;2800,ROUND($Z95/$W95*2800,2),$Z95)*'umowa o pracę'!$E$8,2)),0)&gt;$I95,$I95,IF($V95=1,IF($X95=0,ROUND(IF($W95&gt;2800,ROUND($Z95/$W95*2800,2),$Z95)*'umowa o pracę'!$E$8,2),ROUND(IF($W95&gt;2800,ROUND($Z95/$W95*2800,2),$Z95)*'umowa o pracę'!$E$8,2)),0)),0))</f>
        <v>0</v>
      </c>
      <c r="AF95" s="56">
        <f>IF('umowa o pracę'!$E$7=2020,$AB95,IF('umowa o pracę'!$E$7=2021,$AC95,0))</f>
        <v>0</v>
      </c>
      <c r="AG95" s="53">
        <f t="shared" si="15"/>
        <v>1</v>
      </c>
      <c r="AH95" s="39">
        <f>IF('umowa o pracę'!$E$6&lt;3,0,$L95)</f>
        <v>0</v>
      </c>
      <c r="AI95" s="39">
        <f>IF('umowa o pracę'!$E$6&lt;3,0,$M95)</f>
        <v>0</v>
      </c>
      <c r="AJ95" s="55">
        <f>IF('umowa o pracę'!$E$6&lt;3,0,$N95)</f>
        <v>0</v>
      </c>
      <c r="AK95" s="55">
        <f>IF('umowa o pracę'!$E$6&lt;3,0,$O95)</f>
        <v>0</v>
      </c>
      <c r="AL95" s="32">
        <f>IF('umowa o pracę'!$E$7=2020,ROUND(IF($AH95&gt;=2600,2600*'umowa o pracę'!$E$8,$AH95*'umowa o pracę'!$E$8),2),IF('umowa o pracę'!$E$7=2021,ROUND(IF($AH95&gt;=2800,2800*'umowa o pracę'!$E$8,$AH95*'umowa o pracę'!$E$8),2),0))</f>
        <v>0</v>
      </c>
      <c r="AM95" s="32">
        <f>IF(IF(IF(AND($AG95=1,$I95&gt;0),ROUND(IF($AH95+$AI95&gt;=2600,2600*'umowa o pracę'!$E$8,($AH95+$AI95)*'umowa o pracę'!$E$8),2)+IF($AI95=0,ROUND(IF($AH95&gt;2600,ROUND($AK95/$AH95*2600,2),$AK95)*'umowa o pracę'!$E$8,2),ROUND(IF($AH95&gt;2600,ROUND($AK95/$AH95*2600,2),$AK95)*'umowa o pracę'!$E$8,2)),ROUND(IF($AH95+$AI95&gt;=2600,2600*'umowa o pracę'!$E$8,($AH95+$AI95)*'umowa o pracę'!$E$8),2)-IF($AI95=0,ROUND(ROUND(IF($AH95&gt;2600,ROUND($AJ95/$AH95*2600,2),$AJ95),2)*'umowa o pracę'!$E$8,2),IF($AI95&gt;0,IF($AH95+$AI95&lt;2600,ROUND(ROUND($AJ95+ROUND($AI95*9%,2),2)*'umowa o pracę'!$E$8,2),IF(AND($AH95+$AI95&gt;=2600,$AI95&lt;2600,$AH95&lt;2600),ROUND((ROUND(((2600-$AI95)/$AH95)*$AJ95,2)+ROUND($AI95*9%,2))*'umowa o pracę'!$E$8,2),IF(AND($AH95+$AI95&gt;=2600,$AI95&gt;=2600),ROUND((ROUND(2600*9%,2))*'umowa o pracę'!$E$8,2),IF(AND($AH95+$AI95&gt;=2600,$AH95&gt;=2600,$AI95&lt;2600),ROUND((ROUND($AI95*9%,2)+ROUND(((2600-$AI95)/$AH95)*$AJ95,2))*'umowa o pracę'!$E$8,2),0)))),0)))&gt;$J95,$J95,IF(AND($AG95=1,$I95&gt;0),ROUND(IF($AH95+$AI95&gt;=2600,2600*'umowa o pracę'!$E$8,($AH95+$AI95)*'umowa o pracę'!$E$8),2)+IF($AI95=0,ROUND(IF($AH95&gt;2600,ROUND($AK95/$AH95*2600,2),$AK95)*'umowa o pracę'!$E$8,2),ROUND(IF($AH95&gt;2600,ROUND($AK95/$AH95*2600,2),$AK95)*'umowa o pracę'!$E$8,2)),ROUND(IF($AH95+$AI95&gt;=2600,2600*'umowa o pracę'!$E$8,($AH95+$AI95)*'umowa o pracę'!$E$8),2)-IF($AI95=0,ROUND(ROUND(IF($AH95&gt;2600,ROUND($AJ95/$AH95*2600,2),$AJ95),2)*'umowa o pracę'!$E$8,2),IF($AI95&gt;0,IF($AH95+$AI95&lt;2600,ROUND(ROUND($AJ95+ROUND($AI95*9%,2),2)*'umowa o pracę'!$E$8,2),IF(AND($AH95+$AI95&gt;=2600,$AI95&lt;2600,$AH95&lt;2600),ROUND((ROUND(((2600-$AI95)/$AH95)*$AJ95,2)+ROUND($AI95*9%,2))*'umowa o pracę'!$E$8,2),IF(AND($AH95+$AI95&gt;=2600,$AI95&gt;=2600),ROUND((ROUND(2600*9%,2))*'umowa o pracę'!$E$8,2),IF(AND($AH95+$AI95&gt;=2600,$AH95&gt;=2600,$AI95&lt;2600),ROUND((ROUND($AI95*9%,2)+ROUND(((2600-$AI95)/$AH95)*$AJ95,2))*'umowa o pracę'!$E$8,2),0)))),0))))&gt;$J95,$J95,IF(IF(AND($AG95=1,$I95&gt;0),ROUND(IF($AH95+$AI95&gt;=2600,2600*'umowa o pracę'!$E$8,($AH95+$AI95)*'umowa o pracę'!$E$8),2)+IF($AI95=0,ROUND(IF($AH95&gt;2600,ROUND($AK95/$AH95*2600,2),$AK95)*'umowa o pracę'!$E$8,2),ROUND(IF($AH95&gt;2600,ROUND($AK95/$AH95*2600,2),$AK95)*'umowa o pracę'!$E$8,2)),ROUND(IF($AH95+$AI95&gt;=2600,2600*'umowa o pracę'!$E$8,($AH95+$AI95)*'umowa o pracę'!$E$8),2)-IF($AI95=0,ROUND(ROUND(IF($AH95&gt;2600,ROUND($AJ95/$AH95*2600,2),$AJ95),2)*'umowa o pracę'!$E$8,2),IF($AI95&gt;0,IF($AH95+$AI95&lt;2600,ROUND(ROUND($AJ95+ROUND($AI95*9%,2),2)*'umowa o pracę'!$E$8,2),IF(AND($AH95+$AI95&gt;=2600,$AI95&lt;2600,$AH95&lt;2600),ROUND((ROUND(((2600-$AI95)/$AH95)*$AJ95,2)+ROUND($AI95*9%,2))*'umowa o pracę'!$E$8,2),IF(AND($AH95+$AI95&gt;=2600,$AI95&gt;=2600),ROUND((ROUND(2600*9%,2))*'umowa o pracę'!$E$8,2),IF(AND($AH95+$AI95&gt;=2600,$AH95&gt;=2600,$AI95&lt;2600),ROUND((ROUND($AI95*9%,2)+ROUND(((2600-$AI95)/$AH95)*$AJ95,2))*'umowa o pracę'!$E$8,2),0)))),0)))&gt;$J95,$J95,IF(AND($AG95=1,$I95&gt;0),ROUND(IF($AH95+$AI95&gt;=2600,2600*'umowa o pracę'!$E$8,($AH95+$AI95)*'umowa o pracę'!$E$8),2)+IF($AI95=0,ROUND(IF($AH95&gt;2600,ROUND($AK95/$AH95*2600,2),$AK95)*'umowa o pracę'!$E$8,2),ROUND(IF($AH95&gt;2600,ROUND($AK95/$AH95*2600,2),$AK95)*'umowa o pracę'!$E$8,2)),ROUND(IF($AH95+$AI95&gt;=2600,2600*'umowa o pracę'!$E$8,($AH95+$AI95)*'umowa o pracę'!$E$8),2)-IF(AND($AI95=0,I95&gt;0),ROUND(ROUND(IF($AH95&gt;2600,ROUND($AJ95/$AH95*2600,2),$AJ95),2)*'umowa o pracę'!$E$8,2),IF($AI95&gt;0,IF($AH95+$AI95&lt;2600,ROUND(ROUND($AJ95+ROUND($AI95*9%,2),2)*'umowa o pracę'!$E$8,2),IF(AND($AH95+$AI95&gt;=2600,$AI95&lt;2600,$AH95&lt;2600),ROUND((ROUND(((2600-$AI95)/$AH95)*$AJ95,2)+ROUND($AI95*9%,2))*'umowa o pracę'!$E$8,2),IF(AND($AH95+$AI95&gt;=2600,$AI95&gt;=2600),ROUND((ROUND(2600*9%,2))*'umowa o pracę'!$E$8,2),IF(AND($AH95+$AI95&gt;=2600,$AH95&gt;=2600,$AI95&lt;2600),ROUND((ROUND($AI95*9%,2)+ROUND(((2600-$AI95)/$AH95)*$AJ95,2))*'umowa o pracę'!$E$8,2),0)))),0)))))</f>
        <v>0</v>
      </c>
      <c r="AN95" s="32">
        <f>IF(IF(IF(AND($AG95=1,$I95&gt;0),ROUND(IF($AH95+$AI95&gt;=2800,2800*'umowa o pracę'!$E$8,($AH95+$AI95)*'umowa o pracę'!$E$8),2)+IF($AI95=0,ROUND(IF($AH95&gt;2800,ROUND($AK95/$AH95*2800,2),$AK95)*'umowa o pracę'!$E$8,2),ROUND(IF($AH95&gt;2800,ROUND($AK95/$AH95*2800,2),$AK95)*'umowa o pracę'!$E$8,2)),ROUND(IF($AH95+$AI95&gt;=2800,2800*'umowa o pracę'!$E$8,($AH95+$AI95)*'umowa o pracę'!$E$8),2)-IF($AI95=0,ROUND(ROUND(IF($AH95&gt;2800,ROUND($AJ95/$AH95*2800,2),$AJ95),2)*'umowa o pracę'!$E$8,2),IF($AI95&gt;0,IF($AH95+$AI95&lt;2800,ROUND(ROUND($AJ95+ROUND($AI95*9%,2),2)*'umowa o pracę'!$E$8,2),IF(AND($AH95+$AI95&gt;=2800,$AI95&lt;2800,$AH95&lt;2800),ROUND((ROUND(((2800-$AI95)/$AH95)*$AJ95,2)+ROUND($AI95*9%,2))*'umowa o pracę'!$E$8,2),IF(AND($AH95+$AI95&gt;=2800,$AI95&gt;=2800),ROUND((ROUND(2800*9%,2))*'umowa o pracę'!$E$8,2),IF(AND($AH95+$AI95&gt;=2800,$AH95&gt;=2800,$AI95&lt;2800),ROUND((ROUND($AI95*9%,2)+ROUND(((2800-$AI95)/$AH95)*$AJ95,2))*'umowa o pracę'!$E$8,2),0)))),0)))&gt;$J95,$J95,IF(AND($AG95=1,$I95&gt;0),ROUND(IF($AH95+$AI95&gt;=2800,2800*'umowa o pracę'!$E$8,($AH95+$AI95)*'umowa o pracę'!$E$8),2)+IF($AI95=0,ROUND(IF($AH95&gt;2800,ROUND($AK95/$AH95*2800,2),$AK95)*'umowa o pracę'!$E$8,2),ROUND(IF($AH95&gt;2800,ROUND($AK95/$AH95*2800,2),$AK95)*'umowa o pracę'!$E$8,2)),ROUND(IF($AH95+$AI95&gt;=2800,2800*'umowa o pracę'!$E$8,($AH95+$AI95)*'umowa o pracę'!$E$8),2)-IF($AI95=0,ROUND(ROUND(IF($AH95&gt;2800,ROUND($AJ95/$AH95*2800,2),$AJ95),2)*'umowa o pracę'!$E$8,2),IF($AI95&gt;0,IF($AH95+$AI95&lt;2800,ROUND(ROUND($AJ95+ROUND($AI95*9%,2),2)*'umowa o pracę'!$E$8,2),IF(AND($AH95+$AI95&gt;=2800,$AI95&lt;2800,$AH95&lt;2800),ROUND((ROUND(((2800-$AI95)/$AH95)*$AJ95,2)+ROUND($AI95*9%,2))*'umowa o pracę'!$E$8,2),IF(AND($AH95+$AI95&gt;=2800,$AI95&gt;=2800),ROUND((ROUND(2800*9%,2))*'umowa o pracę'!$E$8,2),IF(AND($AH95+$AI95&gt;=2800,$AH95&gt;=2800,$AI95&lt;2800),ROUND((ROUND($AI95*9%,2)+ROUND(((2800-$AI95)/$AH95)*$AJ95,2))*'umowa o pracę'!$E$8,2),0)))),0))))&gt;$J95,$J95,IF(IF(AND($AG95=1,$I95&gt;0),ROUND(IF($AH95+$AI95&gt;=2800,2800*'umowa o pracę'!$E$8,($AH95+$AI95)*'umowa o pracę'!$E$8),2)+IF($AI95=0,ROUND(IF($AH95&gt;2800,ROUND($AK95/$AH95*2800,2),$AK95)*'umowa o pracę'!$E$8,2),ROUND(IF($AH95&gt;2800,ROUND($AK95/$AH95*2800,2),$AK95)*'umowa o pracę'!$E$8,2)),ROUND(IF($AH95+$AI95&gt;=2800,2800*'umowa o pracę'!$E$8,($AH95+$AI95)*'umowa o pracę'!$E$8),2)-IF($AI95=0,ROUND(ROUND(IF($AH95&gt;2800,ROUND($AJ95/$AH95*2800,2),$AJ95),2)*'umowa o pracę'!$E$8,2),IF($AI95&gt;0,IF($AH95+$AI95&lt;2800,ROUND(ROUND($AJ95+ROUND($AI95*9%,2),2)*'umowa o pracę'!$E$8,2),IF(AND($AH95+$AI95&gt;=2800,$AI95&lt;2800,$AH95&lt;2800),ROUND((ROUND(((2800-$AI95)/$AH95)*$AJ95,2)+ROUND($AI95*9%,2))*'umowa o pracę'!$E$8,2),IF(AND($AH95+$AI95&gt;=2800,$AI95&gt;=2800),ROUND((ROUND(2800*9%,2))*'umowa o pracę'!$E$8,2),IF(AND($AH95+$AI95&gt;=2800,$AH95&gt;=2800,$AI95&lt;2800),ROUND((ROUND($AI95*9%,2)+ROUND(((2800-$AI95)/$AH95)*$AJ95,2))*'umowa o pracę'!$E$8,2),0)))),0)))&gt;$J95,$J95,IF(AND($AG95=1,$I95&gt;0),ROUND(IF($AH95+$AI95&gt;=2800,2800*'umowa o pracę'!$E$8,($AH95+$AI95)*'umowa o pracę'!$E$8),2)+IF($AI95=0,ROUND(IF($AH95&gt;2800,ROUND($AK95/$AH95*2800,2),$AK95)*'umowa o pracę'!$E$8,2),ROUND(IF($AH95&gt;2800,ROUND($AK95/$AH95*2800,2),$AK95)*'umowa o pracę'!$E$8,2)),ROUND(IF($AH95+$AI95&gt;=2800,2800*'umowa o pracę'!$E$8,($AH95+$AI95)*'umowa o pracę'!$E$8),2)-IF(AND($AI95=0,I95&gt;0),ROUND(ROUND(IF($AH95&gt;2800,ROUND($AJ95/$AH95*2800,2),$AJ95),2)*'umowa o pracę'!$E$8,2),IF($AI95&gt;0,IF($AH95+$AI95&lt;2800,ROUND(ROUND($AJ95+ROUND($AI95*9%,2),2)*'umowa o pracę'!$E$8,2),IF(AND($AH95+$AI95&gt;=2800,$AI95&lt;2800,$AH95&lt;2800),ROUND((ROUND(((2800-$AI95)/$AH95)*$AJ95,2)+ROUND($AI95*9%,2))*'umowa o pracę'!$E$8,2),IF(AND($AH95+$AI95&gt;=2800,$AI95&gt;=2800),ROUND((ROUND(2800*9%,2))*'umowa o pracę'!$E$8,2),IF(AND($AH95+$AI95&gt;=2800,$AH95&gt;=2800,$AI95&lt;2800),ROUND((ROUND($AI95*9%,2)+ROUND(((2800-$AI95)/$AH95)*$AJ95,2))*'umowa o pracę'!$E$8,2),0)))),0)))))</f>
        <v>0</v>
      </c>
      <c r="AO95" s="32">
        <f>IF('umowa o pracę'!$E$7=2020,IF(IF($AG95=1,IF($AI95=0,ROUND(IF($AH95&gt;2600,ROUND($AJ95/$AH95*2600,2),$AJ95)*'umowa o pracę'!$E$8,2),IF($AH95+$AI95&lt;2600,ROUND(ROUND($AJ95+ROUND($AI95*9%,2),2)*'umowa o pracę'!$E$8,2),IF(AND($AH95+$AI95&gt;=2600,$AH95&lt;2600),ROUND((ROUND($AJ95+ROUND((2600-$AH95)*9%,2),2))*'umowa o pracę'!$E$8,2),IF(AND($AH95+$AI95&gt;=2600,$AH95&gt;=2600),ROUND(ROUND($AJ95/$AH95*2600,2)*'umowa o pracę'!$E$8,2),0)))),0)&gt;$H95,$H95,IF($AG95=1,IF($AI95=0,ROUND(IF($AH95&gt;2600,ROUND($AJ95/$AH95*2600,2),$AJ95)*'umowa o pracę'!$E$8,2),IF($AH95+$AI95&lt;2600,ROUND(ROUND($AJ95+ROUND($AI95*9%,2),2)*'umowa o pracę'!$E$8,2),IF(AND($AH95+$AI95&gt;=2600,$AH95&lt;2600),ROUND((ROUND($AJ95+ROUND((2600-$AH95)*9%,2),2))*'umowa o pracę'!$E$8,2),IF(AND($AH95+$AI95&gt;=2600,$AH95&gt;=2600),ROUND(ROUND($AJ95/$AH95*2600,2)*'umowa o pracę'!$E$8,2),0)))),0)),IF('umowa o pracę'!$E$7=2021,IF(IF($AG95=1,IF($AI95=0,ROUND(IF($AH95&gt;2800,ROUND($AJ95/$AH95*2800,2),$AJ95)*'umowa o pracę'!$E$8,2),IF($AH95+$AI95&lt;2800,ROUND(ROUND($AJ95+ROUND($AI95*9%,2),2)*'umowa o pracę'!$E$8,2),IF(AND($AH95+$AI95&gt;=2800,$AH95&lt;2800),ROUND((ROUND($AJ95+ROUND((2800-$AH95)*9%,2),2))*'umowa o pracę'!$E$8,2),IF(AND($AH95+$AI95&gt;=2800,$AH95&gt;=2800),ROUND(ROUND($AJ95/$AH95*2800,2)*'umowa o pracę'!$E$8,2),0)))),0)&gt;$H95,$H95,IF($AG95=1,IF($AI95=0,ROUND(IF($AH95&gt;2800,ROUND($AJ95/$AH95*2800,2),$AJ95)*'umowa o pracę'!$E$8,2),IF($AH95+$AI95&lt;2800,ROUND(ROUND($AJ95+ROUND($AI95*9%,2),2)*'umowa o pracę'!$E$8,2),IF(AND($AH95+$AI95&gt;=2800,$AH95&lt;2800),ROUND((ROUND($AJ95+ROUND((2800-$AH95)*9%,2),2))*'umowa o pracę'!$E$8,2),IF(AND($AH95+$AI95&gt;=2800,$AH95&gt;=2800),ROUND(ROUND($AJ95/$AH95*2800,2)*'umowa o pracę'!$E$8,2),0)))),0)),0))</f>
        <v>0</v>
      </c>
      <c r="AP95" s="32">
        <f>IF('umowa o pracę'!$E$7=2020,IF(IF($AG95=1,IF($AI95=0,ROUND(IF($AH95&gt;2600,ROUND($AK95/$AH95*2600,2),$AK95)*'umowa o pracę'!$E$8,2),ROUND(IF($AH95&gt;2600,ROUND($AK95/$AH95*2600,2),$AK95)*'umowa o pracę'!$E$8,2)),0)&gt;$I95,$I95,IF($AG95=1,IF($AI95=0,ROUND(IF($AH95&gt;2600,ROUND($AK95/$AH95*2600,2),$AK95)*'umowa o pracę'!$E$8,2),ROUND(IF($AH95&gt;2600,ROUND($AK95/$AH95*2600,2),$AK95)*'umowa o pracę'!$E$8,2)),0)),IF('umowa o pracę'!$E$7=2021,IF(IF($AG95=1,IF($AI95=0,ROUND(IF($AH95&gt;2800,ROUND($AK95/$AH95*2800,2),$AK95)*'umowa o pracę'!$E$8,2),ROUND(IF($AH95&gt;2800,ROUND($AK95/$AH95*2800,2),$AK95)*'umowa o pracę'!$E$8,2)),0)&gt;$I95,$I95,IF($AG95=1,IF($AI95=0,ROUND(IF($AH95&gt;2800,ROUND($AK95/$AH95*2800,2),$AK95)*'umowa o pracę'!$E$8,2),ROUND(IF($AH95&gt;2800,ROUND($AK95/$AH95*2800,2),$AK95)*'umowa o pracę'!$E$8,2)),0)),0))</f>
        <v>0</v>
      </c>
      <c r="AQ95" s="56">
        <f>IF('umowa o pracę'!$E$7=2020,$AM95,IF('umowa o pracę'!$E$7=2021,$AN95,0))</f>
        <v>0</v>
      </c>
      <c r="AR95" s="33">
        <f>IF('umowa o pracę'!$E$7=0,0,U95+AF95+AQ95)</f>
        <v>0</v>
      </c>
      <c r="AS95" s="19"/>
      <c r="AT95" s="19"/>
      <c r="AU95" s="19"/>
      <c r="AV95" s="6"/>
      <c r="AW95" s="6"/>
      <c r="AX95" s="6">
        <f t="shared" si="13"/>
        <v>10</v>
      </c>
      <c r="AY95" s="6"/>
      <c r="AZ95" s="234">
        <f t="shared" si="16"/>
        <v>0</v>
      </c>
      <c r="BA95" s="234">
        <f t="shared" si="17"/>
        <v>0</v>
      </c>
      <c r="BB95" s="234">
        <f t="shared" si="18"/>
        <v>0</v>
      </c>
      <c r="BC95" s="234">
        <f t="shared" si="19"/>
        <v>0</v>
      </c>
      <c r="BD95" s="234">
        <f t="shared" si="20"/>
        <v>0</v>
      </c>
      <c r="BE95" s="234">
        <f t="shared" si="21"/>
        <v>0</v>
      </c>
      <c r="BF95" s="234">
        <f t="shared" si="22"/>
        <v>0</v>
      </c>
      <c r="BG95" s="234">
        <f t="shared" si="23"/>
        <v>0</v>
      </c>
      <c r="BH95" s="234">
        <f t="shared" si="24"/>
        <v>0</v>
      </c>
      <c r="BI95" s="238">
        <f t="shared" si="25"/>
        <v>0</v>
      </c>
      <c r="BJ95" s="236"/>
      <c r="BK95" s="236"/>
      <c r="BL95" s="237"/>
    </row>
    <row r="96" spans="1:64" ht="15.75" customHeight="1" x14ac:dyDescent="0.25">
      <c r="A96" s="129">
        <v>85</v>
      </c>
      <c r="B96" s="57"/>
      <c r="C96" s="57"/>
      <c r="D96" s="36"/>
      <c r="E96" s="36"/>
      <c r="F96" s="242"/>
      <c r="G96" s="37">
        <v>1</v>
      </c>
      <c r="H96" s="58">
        <v>0</v>
      </c>
      <c r="I96" s="59">
        <v>0</v>
      </c>
      <c r="J96" s="60">
        <v>0</v>
      </c>
      <c r="K96" s="52">
        <v>1</v>
      </c>
      <c r="L96" s="39">
        <v>0</v>
      </c>
      <c r="M96" s="39">
        <v>0</v>
      </c>
      <c r="N96" s="39">
        <v>0</v>
      </c>
      <c r="O96" s="39">
        <v>0</v>
      </c>
      <c r="P96" s="35">
        <f>IF('umowa o pracę'!$E$7=2020,ROUND(IF($L96&gt;=2600,2600*'umowa o pracę'!$E$8,$L96*'umowa o pracę'!$E$8),2),IF('umowa o pracę'!$E$7=2021,ROUND(IF($L96&gt;=2800,2800*'umowa o pracę'!$E$8,$L96*'umowa o pracę'!$E$8),2),0))</f>
        <v>0</v>
      </c>
      <c r="Q96" s="252">
        <f>IF(IF(IF(AND($K96=1,$I96&gt;0),ROUND(IF($L96+$M96&gt;=2600,2600*'umowa o pracę'!$E$8,($L96+$M96)*'umowa o pracę'!$E$8),2)+IF($M96=0,ROUND(IF($L96&gt;2600,ROUND($O96/$L96*2600,2),$O96)*'umowa o pracę'!$E$8,2),ROUND(IF($L96&gt;2600,ROUND($O96/$L96*2600,2),$O96)*'umowa o pracę'!$E$8,2)),ROUND(IF($L96+$M96&gt;=2600,2600*'umowa o pracę'!$E$8,($L96+$M96)*'umowa o pracę'!$E$8),2)-IF($M96=0,ROUND(ROUND(IF($L96&gt;2600,ROUND($N96/$L96*2600,2),$N96),2)*'umowa o pracę'!$E$8,2),IF($M96&gt;0,IF($L96+$M96&lt;2600,ROUND(ROUND($N96+ROUND($M96*9%,2),2)*'umowa o pracę'!$E$8,2),IF(AND($L96+$M96&gt;=2600,$M96&lt;2600,$L96&lt;2600),ROUND((ROUND(((2600-$M96)/$L96)*$N96,2)+ROUND($M96*9%,2))*'umowa o pracę'!$E$8,2),IF(AND($L96+$M96&gt;=2600,$M96&gt;=2600),ROUND((ROUND(2600*9%,2))*'umowa o pracę'!$E$8,2),IF(AND($L96+$M96&gt;=2600,$L96&gt;=2600,$M96&lt;2600),ROUND((ROUND($M96*9%,2)+ROUND(((2600-$M96)/$L96)*$N96,2))*'umowa o pracę'!$E$8,2),0)))),0)))&gt;$J96,$J96,IF(AND($K96=1,$I96&gt;0),ROUND(IF($L96+$M96&gt;=2600,2600*'umowa o pracę'!$E$8,($L96+$M96)*'umowa o pracę'!$E$8),2)+IF($M96=0,ROUND(IF($L96&gt;2600,ROUND($O96/$L96*2600,2),$O96)*'umowa o pracę'!$E$8,2),ROUND(IF($L96&gt;2600,ROUND($O96/$L96*2600,2),$O96)*'umowa o pracę'!$E$8,2)),ROUND(IF($L96+$M96&gt;=2600,2600*'umowa o pracę'!$E$8,($L96+$M96)*'umowa o pracę'!$E$8),2)-IF($M96=0,ROUND(ROUND(IF($L96&gt;2600,ROUND($N96/$L96*2600,2),$N96),2)*'umowa o pracę'!$E$8,2),IF($M96&gt;0,IF($L96+$M96&lt;2600,ROUND(ROUND($N96+ROUND($M96*9%,2),2)*'umowa o pracę'!$E$8,2),IF(AND($L96+$M96&gt;=2600,$M96&lt;2600,$L96&lt;2600),ROUND((ROUND(((2600-$M96)/$L96)*$N96,2)+ROUND($M96*9%,2))*'umowa o pracę'!$E$8,2),IF(AND($L96+$M96&gt;=2600,$M96&gt;=2600),ROUND((ROUND(2600*9%,2))*'umowa o pracę'!$E$8,2),IF(AND($L96+$M96&gt;=2600,$L96&gt;=2600,$M96&lt;2600),ROUND((ROUND($M96*9%,2)+ROUND(((2600-$M96)/$L96)*$N96,2))*'umowa o pracę'!$E$8,2),0)))),0))))&gt;$J96,$J96,IF(IF(AND($K96=1,$I96&gt;0),ROUND(IF($L96+$M96&gt;=2600,2600*'umowa o pracę'!$E$8,($L96+$M96)*'umowa o pracę'!$E$8),2)+IF($M96=0,ROUND(IF($L96&gt;2600,ROUND($O96/$L96*2600,2),$O96)*'umowa o pracę'!$E$8,2),ROUND(IF($L96&gt;2600,ROUND($O96/$L96*2600,2),$O96)*'umowa o pracę'!$E$8,2)),ROUND(IF($L96+$M96&gt;=2600,2600*'umowa o pracę'!$E$8,($L96+$M96)*'umowa o pracę'!$E$8),2)-IF($M96=0,ROUND(ROUND(IF($L96&gt;2600,ROUND($N96/$L96*2600,2),$N96),2)*'umowa o pracę'!$E$8,2),IF($M96&gt;0,IF($L96+$M96&lt;2600,ROUND(ROUND($N96+ROUND($M96*9%,2),2)*'umowa o pracę'!$E$8,2),IF(AND($L96+$M96&gt;=2600,$M96&lt;2600,$L96&lt;2600),ROUND((ROUND(((2600-$M96)/$L96)*$N96,2)+ROUND($M96*9%,2))*'umowa o pracę'!$E$8,2),IF(AND($L96+$M96&gt;=2600,$M96&gt;=2600),ROUND((ROUND(2600*9%,2))*'umowa o pracę'!$E$8,2),IF(AND($L96+$M96&gt;=2600,$L96&gt;=2600,$M96&lt;2600),ROUND((ROUND($M96*9%,2)+ROUND(((2600-$M96)/$L96)*$N96,2))*'umowa o pracę'!$E$8,2),0)))),0)))&gt;$J96,$J96,IF(AND($K96=1,$I96&gt;0),ROUND(IF($L96+$M96&gt;=2600,2600*'umowa o pracę'!$E$8,($L96+$M96)*'umowa o pracę'!$E$8),2)+IF($M96=0,ROUND(IF($L96&gt;2600,ROUND($O96/$L96*2600,2),$O96)*'umowa o pracę'!$E$8,2),ROUND(IF($L96&gt;2600,ROUND($O96/$L96*2600,2),$O96)*'umowa o pracę'!$E$8,2)),ROUND(IF($L96+$M96&gt;=2600,2600*'umowa o pracę'!$E$8,($L96+$M96)*'umowa o pracę'!$E$8),2)-IF(AND($M96=0,I96&gt;0),ROUND(ROUND(IF($L96&gt;2600,ROUND($N96/$L96*2600,2),$N96),2)*'umowa o pracę'!$E$8,2),IF($M96&gt;0,IF($L96+$M96&lt;2600,ROUND(ROUND($N96+ROUND($M96*9%,2),2)*'umowa o pracę'!$E$8,2),IF(AND($L96+$M96&gt;=2600,$M96&lt;2600,$L96&lt;2600),ROUND((ROUND(((2600-$M96)/$L96)*$N96,2)+ROUND($M96*9%,2))*'umowa o pracę'!$E$8,2),IF(AND($L96+$M96&gt;=2600,$M96&gt;=2600),ROUND((ROUND(2600*9%,2))*'umowa o pracę'!$E$8,2),IF(AND($L96+$M96&gt;=2600,$L96&gt;=2600,$M96&lt;2600),ROUND((ROUND($M96*9%,2)+ROUND(((2600-$M96)/$L96)*$N96,2))*'umowa o pracę'!$E$8,2),0)))),0)))))</f>
        <v>0</v>
      </c>
      <c r="R96" s="252">
        <f>IF(IF(IF(AND($K96=1,$I96&gt;0),ROUND(IF($L96+$M96&gt;=2800,2800*'umowa o pracę'!$E$8,($L96+$M96)*'umowa o pracę'!$E$8),2)+IF($M96=0,ROUND(IF($L96&gt;2800,ROUND($O96/$L96*2800,2),$O96)*'umowa o pracę'!$E$8,2),ROUND(IF($L96&gt;2800,ROUND($O96/$L96*2800,2),$O96)*'umowa o pracę'!$E$8,2)),ROUND(IF($L96+$M96&gt;=2800,2800*'umowa o pracę'!$E$8,($L96+$M96)*'umowa o pracę'!$E$8),2)-IF($M96=0,ROUND(ROUND(IF($L96&gt;2800,ROUND($N96/$L96*2800,2),$N96),2)*'umowa o pracę'!$E$8,2),IF($M96&gt;0,IF($L96+$M96&lt;2800,ROUND(ROUND($N96+ROUND($M96*9%,2),2)*'umowa o pracę'!$E$8,2),IF(AND($L96+$M96&gt;=2800,$M96&lt;2800,$L96&lt;2800),ROUND((ROUND(((2800-$M96)/$L96)*$N96,2)+ROUND($M96*9%,2))*'umowa o pracę'!$E$8,2),IF(AND($L96+$M96&gt;=2800,$M96&gt;=2800),ROUND((ROUND(2800*9%,2))*'umowa o pracę'!$E$8,2),IF(AND($L96+$M96&gt;=2800,$L96&gt;=2800,$M96&lt;2800),ROUND((ROUND($M96*9%,2)+ROUND(((2800-$M96)/$L96)*$N96,2))*'umowa o pracę'!$E$8,2),0)))),0)))&gt;$J96,$J96,IF(AND($K96=1,$I96&gt;0),ROUND(IF($L96+$M96&gt;=2800,2800*'umowa o pracę'!$E$8,($L96+$M96)*'umowa o pracę'!$E$8),2)+IF($M96=0,ROUND(IF($L96&gt;2800,ROUND($O96/$L96*2800,2),$O96)*'umowa o pracę'!$E$8,2),ROUND(IF($L96&gt;2800,ROUND($O96/$L96*2800,2),$O96)*'umowa o pracę'!$E$8,2)),ROUND(IF($L96+$M96&gt;=2800,2800*'umowa o pracę'!$E$8,($L96+$M96)*'umowa o pracę'!$E$8),2)-IF($M96=0,ROUND(ROUND(IF($L96&gt;2800,ROUND($N96/$L96*2800,2),$N96),2)*'umowa o pracę'!$E$8,2),IF($M96&gt;0,IF($L96+$M96&lt;2800,ROUND(ROUND($N96+ROUND($M96*9%,2),2)*'umowa o pracę'!$E$8,2),IF(AND($L96+$M96&gt;=2800,$M96&lt;2800,$L96&lt;2800),ROUND((ROUND(((2800-$M96)/$L96)*$N96,2)+ROUND($M96*9%,2))*'umowa o pracę'!$E$8,2),IF(AND($L96+$M96&gt;=2800,$M96&gt;=2800),ROUND((ROUND(2800*9%,2))*'umowa o pracę'!$E$8,2),IF(AND($L96+$M96&gt;=2800,$L96&gt;=2800,$M96&lt;2800),ROUND((ROUND($M96*9%,2)+ROUND(((2800-$M96)/$L96)*$N96,2))*'umowa o pracę'!$E$8,2),0)))),0))))&gt;$J96,$J96,IF(IF(AND($K96=1,$I96&gt;0),ROUND(IF($L96+$M96&gt;=2800,2800*'umowa o pracę'!$E$8,($L96+$M96)*'umowa o pracę'!$E$8),2)+IF($M96=0,ROUND(IF($L96&gt;2800,ROUND($O96/$L96*2800,2),$O96)*'umowa o pracę'!$E$8,2),ROUND(IF($L96&gt;2800,ROUND($O96/$L96*2800,2),$O96)*'umowa o pracę'!$E$8,2)),ROUND(IF($L96+$M96&gt;=2800,2800*'umowa o pracę'!$E$8,($L96+$M96)*'umowa o pracę'!$E$8),2)-IF($M96=0,ROUND(ROUND(IF($L96&gt;2800,ROUND($N96/$L96*2800,2),$N96),2)*'umowa o pracę'!$E$8,2),IF($M96&gt;0,IF($L96+$M96&lt;2800,ROUND(ROUND($N96+ROUND($M96*9%,2),2)*'umowa o pracę'!$E$8,2),IF(AND($L96+$M96&gt;=2800,$M96&lt;2800,$L96&lt;2800),ROUND((ROUND(((2800-$M96)/$L96)*$N96,2)+ROUND($M96*9%,2))*'umowa o pracę'!$E$8,2),IF(AND($L96+$M96&gt;=2800,$M96&gt;=2800),ROUND((ROUND(2800*9%,2))*'umowa o pracę'!$E$8,2),IF(AND($L96+$M96&gt;=2800,$L96&gt;=2800,$M96&lt;2800),ROUND((ROUND($M96*9%,2)+ROUND(((2800-$M96)/$L96)*$N96,2))*'umowa o pracę'!$E$8,2),0)))),0)))&gt;$J96,$J96,IF(AND($K96=1,$I96&gt;0),ROUND(IF($L96+$M96&gt;=2800,2800*'umowa o pracę'!$E$8,($L96+$M96)*'umowa o pracę'!$E$8),2)+IF($M96=0,ROUND(IF($L96&gt;2800,ROUND($O96/$L96*2800,2),$O96)*'umowa o pracę'!$E$8,2),ROUND(IF($L96&gt;2800,ROUND($O96/$L96*2800,2),$O96)*'umowa o pracę'!$E$8,2)),ROUND(IF($L96+$M96&gt;=2800,2800*'umowa o pracę'!$E$8,($L96+$M96)*'umowa o pracę'!$E$8),2)-IF(AND($M96=0,I96&gt;0),ROUND(ROUND(IF($L96&gt;2800,ROUND($N96/$L96*2800,2),$N96),2)*'umowa o pracę'!$E$8,2),IF($M96&gt;0,IF($L96+$M96&lt;2800,ROUND(ROUND($N96+ROUND($M96*9%,2),2)*'umowa o pracę'!$E$8,2),IF(AND($L96+$M96&gt;=2800,$M96&lt;2800,$L96&lt;2800),ROUND((ROUND(((2800-$M96)/$L96)*$N96,2)+ROUND($M96*9%,2))*'umowa o pracę'!$E$8,2),IF(AND($L96+$M96&gt;=2800,$M96&gt;=2800),ROUND((ROUND(2800*9%,2))*'umowa o pracę'!$E$8,2),IF(AND($L96+$M96&gt;=2800,$L96&gt;=2800,$M96&lt;2800),ROUND((ROUND($M96*9%,2)+ROUND(((2800-$M96)/$L96)*$N96,2))*'umowa o pracę'!$E$8,2),0)))),0)))))</f>
        <v>0</v>
      </c>
      <c r="S96" s="32">
        <f>IF('umowa o pracę'!$E$7=2020,IF(IF($K96=1,IF($M96=0,ROUND(IF($L96&gt;2600,ROUND($N96/$L96*2600,2),$N96)*'umowa o pracę'!$E$8,2),IF($L96+$M96&lt;2600,ROUND(ROUND($N96+ROUND($M96*9%,2),2)*'umowa o pracę'!$E$8,2),IF(AND($L96+$M96&gt;=2600,$L96&lt;2600),ROUND((ROUND($N96+ROUND((2600-$L96)*9%,2),2))*'umowa o pracę'!$E$8,2),IF(AND($L96+$M96&gt;=2600,$L96&gt;=2600),ROUND(ROUND($N96/$L96*2600,2)*'umowa o pracę'!$E$8,2),0)))),0)&gt;$H96,$H96,IF($K96=1,IF($M96=0,ROUND(IF($L96&gt;2600,ROUND($N96/$L96*2600,2),$N96)*'umowa o pracę'!$E$8,2),IF($L96+$M96&lt;2600,ROUND(ROUND($N96+ROUND($M96*9%,2),2)*'umowa o pracę'!$E$8,2),IF(AND($L96+$M96&gt;=2600,$L96&lt;2600),ROUND((ROUND($N96+ROUND((2600-$L96)*9%,2),2))*'umowa o pracę'!$E$8,2),IF(AND($L96+$M96&gt;=2600,$L96&gt;=2600),ROUND(ROUND($N96/$L96*2600,2)*'umowa o pracę'!$E$8,2),0)))),0)),IF('umowa o pracę'!$E$7=2021,IF(IF($K96=1,IF($M96=0,ROUND(IF($L96&gt;2800,ROUND($N96/$L96*2800,2),$N96)*'umowa o pracę'!$E$8,2),IF($L96+$M96&lt;2800,ROUND(ROUND($N96+ROUND($M96*9%,2),2)*'umowa o pracę'!$E$8,2),IF(AND($L96+$M96&gt;=2800,$L96&lt;2800),ROUND((ROUND($N96+ROUND((2800-$L96)*9%,2),2))*'umowa o pracę'!$E$8,2),IF(AND($L96+$M96&gt;=2800,$L96&gt;=2800),ROUND(ROUND($N96/$L96*2800,2)*'umowa o pracę'!$E$8,2),0)))),0)&gt;$H96,$H96,IF($K96=1,IF($M96=0,ROUND(IF($L96&gt;2800,ROUND($N96/$L96*2800,2),$N96)*'umowa o pracę'!$E$8,2),IF($L96+$M96&lt;2800,ROUND(ROUND($N96+ROUND($M96*9%,2),2)*'umowa o pracę'!$E$8,2),IF(AND($L96+$M96&gt;=2800,$L96&lt;2800),ROUND((ROUND($N96+ROUND((2800-$L96)*9%,2),2))*'umowa o pracę'!$E$8,2),IF(AND($L96+$M96&gt;=2800,$L96&gt;=2800),ROUND(ROUND($N96/$L96*2800,2)*'umowa o pracę'!$E$8,2),0)))),0)),0))</f>
        <v>0</v>
      </c>
      <c r="T96" s="32">
        <f>IF('umowa o pracę'!$E$7=2020,IF(IF($K96=1,IF($M96=0,ROUND(IF($L96&gt;2600,ROUND($O96/$L96*2600,2),$O96)*'umowa o pracę'!$E$8,2),ROUND(IF($L96&gt;2600,ROUND($O96/$L96*2600,2),$O96)*'umowa o pracę'!$E$8,2)),0)&gt;$I96,$I96,IF($K96=1,IF($M96=0,ROUND(IF($L96&gt;2600,ROUND($O96/$L96*2600,2),$O96)*'umowa o pracę'!$E$8,2),ROUND(IF($L96&gt;2600,ROUND($O96/$L96*2600,2),$O96)*'umowa o pracę'!$E$8,2)),0)),IF('umowa o pracę'!$E$7=2021,IF(IF($K96=1,IF($M96=0,ROUND(IF($L96&gt;2800,ROUND($O96/$L96*2800,2),$O96)*'umowa o pracę'!$E$8,2),ROUND(IF($L96&gt;2800,ROUND($O96/$L96*2800,2),$O96)*'umowa o pracę'!$E$8,2)),0)&gt;$I96,$I96,IF($K96=1,IF($M96=0,ROUND(IF($L96&gt;2800,ROUND($O96/$L96*2800,2),$O96)*'umowa o pracę'!$E$8,2),ROUND(IF($L96&gt;2800,ROUND($O96/$L96*2800,2),$O96)*'umowa o pracę'!$E$8,2)),0)),0))</f>
        <v>0</v>
      </c>
      <c r="U96" s="51">
        <f>IF('umowa o pracę'!$E$7=2020,$Q96,IF('umowa o pracę'!$E$7=2021,$R96,0))</f>
        <v>0</v>
      </c>
      <c r="V96" s="53">
        <f t="shared" si="14"/>
        <v>1</v>
      </c>
      <c r="W96" s="54">
        <f>IF('umowa o pracę'!$E$6&lt;2,0,$L96)</f>
        <v>0</v>
      </c>
      <c r="X96" s="54">
        <f>IF('umowa o pracę'!$E$6&lt;2,0,$M96)</f>
        <v>0</v>
      </c>
      <c r="Y96" s="55">
        <f>IF('umowa o pracę'!$E$6&lt;2,0,$N96)</f>
        <v>0</v>
      </c>
      <c r="Z96" s="55">
        <f>IF('umowa o pracę'!$E$6&lt;2,0,$O96)</f>
        <v>0</v>
      </c>
      <c r="AA96" s="32">
        <f>IF('umowa o pracę'!$E$7=2020,ROUND(IF($W96&gt;=2600,2600*'umowa o pracę'!$E$8,$W96*'umowa o pracę'!$E$8),2),IF('umowa o pracę'!$E$7=2021,ROUND(IF($W96&gt;=2800,2800*'umowa o pracę'!$E$8,$W96*'umowa o pracę'!$E$8),2),0))</f>
        <v>0</v>
      </c>
      <c r="AB96" s="32">
        <f>IF(IF(IF(AND($V96=1,$I96&gt;0),ROUND(IF($W96+$X96&gt;=2600,2600*'umowa o pracę'!$E$8,($W96+$X96)*'umowa o pracę'!$E$8),2)+IF($X96=0,ROUND(IF($W96&gt;2600,ROUND($Z96/$W96*2600,2),$Z96)*'umowa o pracę'!$E$8,2),ROUND(IF($W96&gt;2600,ROUND($Z96/$W96*2600,2),$Z96)*'umowa o pracę'!$E$8,2)),ROUND(IF($W96+$X96&gt;=2600,2600*'umowa o pracę'!$E$8,($W96+$X96)*'umowa o pracę'!$E$8),2)-IF($X96=0,ROUND(ROUND(IF($W96&gt;2600,ROUND($Y96/$W96*2600,2),$Y96),2)*'umowa o pracę'!$E$8,2),IF($X96&gt;0,IF($W96+$X96&lt;2600,ROUND(ROUND($Y96+ROUND($X96*9%,2),2)*'umowa o pracę'!$E$8,2),IF(AND($W96+$X96&gt;=2600,$X96&lt;2600,$W96&lt;2600),ROUND((ROUND(((2600-$X96)/$W96)*$Y96,2)+ROUND($X96*9%,2))*'umowa o pracę'!$E$8,2),IF(AND($W96+$X96&gt;=2600,$X96&gt;=2600),ROUND((ROUND(2600*9%,2))*'umowa o pracę'!$E$8,2),IF(AND($W96+$X96&gt;=2600,$W96&gt;=2600,$X96&lt;2600),ROUND((ROUND($X96*9%,2)+ROUND(((2600-$X96)/$W96)*$Y96,2))*'umowa o pracę'!$E$8,2),0)))),0)))&gt;$J96,$J96,IF(AND($V96=1,$I96&gt;0),ROUND(IF($W96+$X96&gt;=2600,2600*'umowa o pracę'!$E$8,($W96+$X96)*'umowa o pracę'!$E$8),2)+IF($X96=0,ROUND(IF($W96&gt;2600,ROUND($Z96/$W96*2600,2),$Z96)*'umowa o pracę'!$E$8,2),ROUND(IF($W96&gt;2600,ROUND($Z96/$W96*2600,2),$Z96)*'umowa o pracę'!$E$8,2)),ROUND(IF($W96+$X96&gt;=2600,2600*'umowa o pracę'!$E$8,($W96+$X96)*'umowa o pracę'!$E$8),2)-IF($X96=0,ROUND(ROUND(IF($W96&gt;2600,ROUND($Y96/$W96*2600,2),$Y96),2)*'umowa o pracę'!$E$8,2),IF($X96&gt;0,IF($W96+$X96&lt;2600,ROUND(ROUND($Y96+ROUND($X96*9%,2),2)*'umowa o pracę'!$E$8,2),IF(AND($W96+$X96&gt;=2600,$X96&lt;2600,$W96&lt;2600),ROUND((ROUND(((2600-$X96)/$W96)*$Y96,2)+ROUND($X96*9%,2))*'umowa o pracę'!$E$8,2),IF(AND($W96+$X96&gt;=2600,$X96&gt;=2600),ROUND((ROUND(2600*9%,2))*'umowa o pracę'!$E$8,2),IF(AND($W96+$X96&gt;=2600,$W96&gt;=2600,$X96&lt;2600),ROUND((ROUND($X96*9%,2)+ROUND(((2600-$X96)/$W96)*$Y96,2))*'umowa o pracę'!$E$8,2),0)))),0))))&gt;$J96,$J96,IF(IF(AND($V96=1,$I96&gt;0),ROUND(IF($W96+$X96&gt;=2600,2600*'umowa o pracę'!$E$8,($W96+$X96)*'umowa o pracę'!$E$8),2)+IF($X96=0,ROUND(IF($W96&gt;2600,ROUND($Z96/$W96*2600,2),$Z96)*'umowa o pracę'!$E$8,2),ROUND(IF($W96&gt;2600,ROUND($Z96/$W96*2600,2),$Z96)*'umowa o pracę'!$E$8,2)),ROUND(IF($W96+$X96&gt;=2600,2600*'umowa o pracę'!$E$8,($W96+$X96)*'umowa o pracę'!$E$8),2)-IF($X96=0,ROUND(ROUND(IF($W96&gt;2600,ROUND($Y96/$W96*2600,2),$Y96),2)*'umowa o pracę'!$E$8,2),IF($X96&gt;0,IF($W96+$X96&lt;2600,ROUND(ROUND($Y96+ROUND($X96*9%,2),2)*'umowa o pracę'!$E$8,2),IF(AND($W96+$X96&gt;=2600,$X96&lt;2600,$W96&lt;2600),ROUND((ROUND(((2600-$X96)/$W96)*$Y96,2)+ROUND($X96*9%,2))*'umowa o pracę'!$E$8,2),IF(AND($W96+$X96&gt;=2600,$X96&gt;=2600),ROUND((ROUND(2600*9%,2))*'umowa o pracę'!$E$8,2),IF(AND($W96+$X96&gt;=2600,$W96&gt;=2600,$X96&lt;2600),ROUND((ROUND($X96*9%,2)+ROUND(((2600-$X96)/$W96)*$Y96,2))*'umowa o pracę'!$E$8,2),0)))),0)))&gt;$J96,$J96,IF(AND($V96=1,$I96&gt;0),ROUND(IF($W96+$X96&gt;=2600,2600*'umowa o pracę'!$E$8,($W96+$X96)*'umowa o pracę'!$E$8),2)+IF($X96=0,ROUND(IF($W96&gt;2600,ROUND($Z96/$W96*2600,2),$Z96)*'umowa o pracę'!$E$8,2),ROUND(IF($W96&gt;2600,ROUND($Z96/$W96*2600,2),$Z96)*'umowa o pracę'!$E$8,2)),ROUND(IF($W96+$X96&gt;=2600,2600*'umowa o pracę'!$E$8,($W96+$X96)*'umowa o pracę'!$E$8),2)-IF(AND($X96=0,I96&gt;0),ROUND(ROUND(IF($W96&gt;2600,ROUND($Y96/$W96*2600,2),$Y96),2)*'umowa o pracę'!$E$8,2),IF($X96&gt;0,IF($W96+$X96&lt;2600,ROUND(ROUND($Y96+ROUND($X96*9%,2),2)*'umowa o pracę'!$E$8,2),IF(AND($W96+$X96&gt;=2600,$X96&lt;2600,$W96&lt;2600),ROUND((ROUND(((2600-$X96)/$W96)*$Y96,2)+ROUND($X96*9%,2))*'umowa o pracę'!$E$8,2),IF(AND($W96+$X96&gt;=2600,$X96&gt;=2600),ROUND((ROUND(2600*9%,2))*'umowa o pracę'!$E$8,2),IF(AND($W96+$X96&gt;=2600,$W96&gt;=2600,$X96&lt;2600),ROUND((ROUND($X96*9%,2)+ROUND(((2600-$X96)/$W96)*$Y96,2))*'umowa o pracę'!$E$8,2),0)))),0)))))</f>
        <v>0</v>
      </c>
      <c r="AC96" s="32">
        <f>IF(IF(IF(AND($V96=1,$I96&gt;0),ROUND(IF($W96+$X96&gt;=2800,2800*'umowa o pracę'!$E$8,($W96+$X96)*'umowa o pracę'!$E$8),2)+IF($X96=0,ROUND(IF($W96&gt;2800,ROUND($Z96/$W96*2800,2),$Z96)*'umowa o pracę'!$E$8,2),ROUND(IF($W96&gt;2800,ROUND($Z96/$W96*2800,2),$Z96)*'umowa o pracę'!$E$8,2)),ROUND(IF($W96+$X96&gt;=2800,2800*'umowa o pracę'!$E$8,($W96+$X96)*'umowa o pracę'!$E$8),2)-IF($X96=0,ROUND(ROUND(IF($W96&gt;2800,ROUND($Y96/$W96*2800,2),$Y96),2)*'umowa o pracę'!$E$8,2),IF($X96&gt;0,IF($W96+$X96&lt;2800,ROUND(ROUND($Y96+ROUND($X96*9%,2),2)*'umowa o pracę'!$E$8,2),IF(AND($W96+$X96&gt;=2800,$X96&lt;2800,$W96&lt;2800),ROUND((ROUND(((2800-$X96)/$W96)*$Y96,2)+ROUND($X96*9%,2))*'umowa o pracę'!$E$8,2),IF(AND($W96+$X96&gt;=2800,$X96&gt;=2800),ROUND((ROUND(2800*9%,2))*'umowa o pracę'!$E$8,2),IF(AND($W96+$X96&gt;=2800,$W96&gt;=2800,$X96&lt;2800),ROUND((ROUND($X96*9%,2)+ROUND(((2800-$X96)/$W96)*$Y96,2))*'umowa o pracę'!$E$8,2),0)))),0)))&gt;$J96,$J96,IF(AND($V96=1,$I96&gt;0),ROUND(IF($W96+$X96&gt;=2800,2800*'umowa o pracę'!$E$8,($W96+$X96)*'umowa o pracę'!$E$8),2)+IF($X96=0,ROUND(IF($W96&gt;2800,ROUND($Z96/$W96*2800,2),$Z96)*'umowa o pracę'!$E$8,2),ROUND(IF($W96&gt;2800,ROUND($Z96/$W96*2800,2),$Z96)*'umowa o pracę'!$E$8,2)),ROUND(IF($W96+$X96&gt;=2800,2800*'umowa o pracę'!$E$8,($W96+$X96)*'umowa o pracę'!$E$8),2)-IF($X96=0,ROUND(ROUND(IF($W96&gt;2800,ROUND($Y96/$W96*2800,2),$Y96),2)*'umowa o pracę'!$E$8,2),IF($X96&gt;0,IF($W96+$X96&lt;2800,ROUND(ROUND($Y96+ROUND($X96*9%,2),2)*'umowa o pracę'!$E$8,2),IF(AND($W96+$X96&gt;=2800,$X96&lt;2800,$W96&lt;2800),ROUND((ROUND(((2800-$X96)/$W96)*$Y96,2)+ROUND($X96*9%,2))*'umowa o pracę'!$E$8,2),IF(AND($W96+$X96&gt;=2800,$X96&gt;=2800),ROUND((ROUND(2800*9%,2))*'umowa o pracę'!$E$8,2),IF(AND($W96+$X96&gt;=2800,$W96&gt;=2800,$X96&lt;2800),ROUND((ROUND($X96*9%,2)+ROUND(((2800-$X96)/$W96)*$Y96,2))*'umowa o pracę'!$E$8,2),0)))),0))))&gt;$J96,$J96,IF(IF(AND($V96=1,$I96&gt;0),ROUND(IF($W96+$X96&gt;=2800,2800*'umowa o pracę'!$E$8,($W96+$X96)*'umowa o pracę'!$E$8),2)+IF($X96=0,ROUND(IF($W96&gt;2800,ROUND($Z96/$W96*2800,2),$Z96)*'umowa o pracę'!$E$8,2),ROUND(IF($W96&gt;2800,ROUND($Z96/$W96*2800,2),$Z96)*'umowa o pracę'!$E$8,2)),ROUND(IF($W96+$X96&gt;=2800,2800*'umowa o pracę'!$E$8,($W96+$X96)*'umowa o pracę'!$E$8),2)-IF($X96=0,ROUND(ROUND(IF($W96&gt;2800,ROUND($Y96/$W96*2800,2),$Y96),2)*'umowa o pracę'!$E$8,2),IF($X96&gt;0,IF($W96+$X96&lt;2800,ROUND(ROUND($Y96+ROUND($X96*9%,2),2)*'umowa o pracę'!$E$8,2),IF(AND($W96+$X96&gt;=2800,$X96&lt;2800,$W96&lt;2800),ROUND((ROUND(((2800-$X96)/$W96)*$Y96,2)+ROUND($X96*9%,2))*'umowa o pracę'!$E$8,2),IF(AND($W96+$X96&gt;=2800,$X96&gt;=2800),ROUND((ROUND(2800*9%,2))*'umowa o pracę'!$E$8,2),IF(AND($W96+$X96&gt;=2800,$W96&gt;=2800,$X96&lt;2800),ROUND((ROUND($X96*9%,2)+ROUND(((2800-$X96)/$W96)*$Y96,2))*'umowa o pracę'!$E$8,2),0)))),0)))&gt;$J96,$J96,IF(AND($V96=1,$I96&gt;0),ROUND(IF($W96+$X96&gt;=2800,2800*'umowa o pracę'!$E$8,($W96+$X96)*'umowa o pracę'!$E$8),2)+IF($X96=0,ROUND(IF($W96&gt;2800,ROUND($Z96/$W96*2800,2),$Z96)*'umowa o pracę'!$E$8,2),ROUND(IF($W96&gt;2800,ROUND($Z96/$W96*2800,2),$Z96)*'umowa o pracę'!$E$8,2)),ROUND(IF($W96+$X96&gt;=2800,2800*'umowa o pracę'!$E$8,($W96+$X96)*'umowa o pracę'!$E$8),2)-IF(AND($X96=0,I96&gt;0),ROUND(ROUND(IF($W96&gt;2800,ROUND($Y96/$W96*2800,2),$Y96),2)*'umowa o pracę'!$E$8,2),IF($X96&gt;0,IF($W96+$X96&lt;2800,ROUND(ROUND($Y96+ROUND($X96*9%,2),2)*'umowa o pracę'!$E$8,2),IF(AND($W96+$X96&gt;=2800,$X96&lt;2800,$W96&lt;2800),ROUND((ROUND(((2800-$X96)/$W96)*$Y96,2)+ROUND($X96*9%,2))*'umowa o pracę'!$E$8,2),IF(AND($W96+$X96&gt;=2800,$X96&gt;=2800),ROUND((ROUND(2800*9%,2))*'umowa o pracę'!$E$8,2),IF(AND($W96+$X96&gt;=2800,$W96&gt;=2800,$X96&lt;2800),ROUND((ROUND($X96*9%,2)+ROUND(((2800-$X96)/$W96)*$Y96,2))*'umowa o pracę'!$E$8,2),0)))),0)))))</f>
        <v>0</v>
      </c>
      <c r="AD96" s="32">
        <f>IF('umowa o pracę'!$E$7=2020,IF(IF($V96=1,IF($X96=0,ROUND(IF($W96&gt;2600,ROUND($Y96/$W96*2600,2),$Y96)*'umowa o pracę'!$E$8,2),IF($W96+$X96&lt;2600,ROUND(ROUND($Y96+ROUND($X96*9%,2),2)*'umowa o pracę'!$E$8,2),IF(AND($W96+$X96&gt;=2600,$W96&lt;2600),ROUND((ROUND($Y96+ROUND((2600-$W96)*9%,2),2))*'umowa o pracę'!$E$8,2),IF(AND($W96+$X96&gt;=2600,$W96&gt;=2600),ROUND(ROUND($Y96/$W96*2600,2)*'umowa o pracę'!$E$8,2),0)))),0)&gt;$H96,$H96,IF($V96=1,IF($X96=0,ROUND(IF($W96&gt;2600,ROUND($Y96/$W96*2600,2),$Y96)*'umowa o pracę'!$E$8,2),IF($W96+$X96&lt;2600,ROUND(ROUND($Y96+ROUND($X96*9%,2),2)*'umowa o pracę'!$E$8,2),IF(AND($W96+$X96&gt;=2600,$W96&lt;2600),ROUND((ROUND($Y96+ROUND((2600-$W96)*9%,2),2))*'umowa o pracę'!$E$8,2),IF(AND($W96+$X96&gt;=2600,$W96&gt;=2600),ROUND(ROUND($Y96/$W96*2600,2)*'umowa o pracę'!$E$8,2),0)))),0)),IF('umowa o pracę'!$E$7=2021,IF(IF($V96=1,IF($X96=0,ROUND(IF($W96&gt;2800,ROUND($Y96/$W96*2800,2),$Y96)*'umowa o pracę'!$E$8,2),IF($W96+$X96&lt;2800,ROUND(ROUND($Y96+ROUND($X96*9%,2),2)*'umowa o pracę'!$E$8,2),IF(AND($W96+$X96&gt;=2800,$W96&lt;2800),ROUND((ROUND($Y96+ROUND((2800-$W96)*9%,2),2))*'umowa o pracę'!$E$8,2),IF(AND($W96+$X96&gt;=2800,$W96&gt;=2800),ROUND(ROUND($Y96/$W96*2800,2)*'umowa o pracę'!$E$8,2),0)))),0)&gt;$H96,$H96,IF($V96=1,IF($X96=0,ROUND(IF($W96&gt;2800,ROUND($Y96/$W96*2800,2),$Y96)*'umowa o pracę'!$E$8,2),IF($W96+$X96&lt;2800,ROUND(ROUND($Y96+ROUND($X96*9%,2),2)*'umowa o pracę'!$E$8,2),IF(AND($W96+$X96&gt;=2800,$W96&lt;2800),ROUND((ROUND($Y96+ROUND((2800-$W96)*9%,2),2))*'umowa o pracę'!$E$8,2),IF(AND($W96+$X96&gt;=2800,$W96&gt;=2800),ROUND(ROUND($Y96/$W96*2800,2)*'umowa o pracę'!$E$8,2),0)))),0)),0))</f>
        <v>0</v>
      </c>
      <c r="AE96" s="32">
        <f>IF('umowa o pracę'!$E$7=2020,IF(IF($V96=1,IF($X96=0,ROUND(IF($W96&gt;2600,ROUND($Z96/$W96*2600,2),$Z96)*'umowa o pracę'!$E$8,2),ROUND(IF($W96&gt;2600,ROUND($Z96/$W96*2600,2),$Z96)*'umowa o pracę'!$E$8,2)),0)&gt;$I96,$I96,IF($V96=1,IF($X96=0,ROUND(IF($W96&gt;2600,ROUND($Z96/$W96*2600,2),$Z96)*'umowa o pracę'!$E$8,2),ROUND(IF($W96&gt;2600,ROUND($Z96/$W96*2600,2),$Z96)*'umowa o pracę'!$E$8,2)),0)),IF('umowa o pracę'!$E$7=2021,IF(IF($V96=1,IF($X96=0,ROUND(IF($W96&gt;2800,ROUND($Z96/$W96*2800,2),$Z96)*'umowa o pracę'!$E$8,2),ROUND(IF($W96&gt;2800,ROUND($Z96/$W96*2800,2),$Z96)*'umowa o pracę'!$E$8,2)),0)&gt;$I96,$I96,IF($V96=1,IF($X96=0,ROUND(IF($W96&gt;2800,ROUND($Z96/$W96*2800,2),$Z96)*'umowa o pracę'!$E$8,2),ROUND(IF($W96&gt;2800,ROUND($Z96/$W96*2800,2),$Z96)*'umowa o pracę'!$E$8,2)),0)),0))</f>
        <v>0</v>
      </c>
      <c r="AF96" s="56">
        <f>IF('umowa o pracę'!$E$7=2020,$AB96,IF('umowa o pracę'!$E$7=2021,$AC96,0))</f>
        <v>0</v>
      </c>
      <c r="AG96" s="53">
        <f t="shared" si="15"/>
        <v>1</v>
      </c>
      <c r="AH96" s="39">
        <f>IF('umowa o pracę'!$E$6&lt;3,0,$L96)</f>
        <v>0</v>
      </c>
      <c r="AI96" s="39">
        <f>IF('umowa o pracę'!$E$6&lt;3,0,$M96)</f>
        <v>0</v>
      </c>
      <c r="AJ96" s="55">
        <f>IF('umowa o pracę'!$E$6&lt;3,0,$N96)</f>
        <v>0</v>
      </c>
      <c r="AK96" s="55">
        <f>IF('umowa o pracę'!$E$6&lt;3,0,$O96)</f>
        <v>0</v>
      </c>
      <c r="AL96" s="32">
        <f>IF('umowa o pracę'!$E$7=2020,ROUND(IF($AH96&gt;=2600,2600*'umowa o pracę'!$E$8,$AH96*'umowa o pracę'!$E$8),2),IF('umowa o pracę'!$E$7=2021,ROUND(IF($AH96&gt;=2800,2800*'umowa o pracę'!$E$8,$AH96*'umowa o pracę'!$E$8),2),0))</f>
        <v>0</v>
      </c>
      <c r="AM96" s="32">
        <f>IF(IF(IF(AND($AG96=1,$I96&gt;0),ROUND(IF($AH96+$AI96&gt;=2600,2600*'umowa o pracę'!$E$8,($AH96+$AI96)*'umowa o pracę'!$E$8),2)+IF($AI96=0,ROUND(IF($AH96&gt;2600,ROUND($AK96/$AH96*2600,2),$AK96)*'umowa o pracę'!$E$8,2),ROUND(IF($AH96&gt;2600,ROUND($AK96/$AH96*2600,2),$AK96)*'umowa o pracę'!$E$8,2)),ROUND(IF($AH96+$AI96&gt;=2600,2600*'umowa o pracę'!$E$8,($AH96+$AI96)*'umowa o pracę'!$E$8),2)-IF($AI96=0,ROUND(ROUND(IF($AH96&gt;2600,ROUND($AJ96/$AH96*2600,2),$AJ96),2)*'umowa o pracę'!$E$8,2),IF($AI96&gt;0,IF($AH96+$AI96&lt;2600,ROUND(ROUND($AJ96+ROUND($AI96*9%,2),2)*'umowa o pracę'!$E$8,2),IF(AND($AH96+$AI96&gt;=2600,$AI96&lt;2600,$AH96&lt;2600),ROUND((ROUND(((2600-$AI96)/$AH96)*$AJ96,2)+ROUND($AI96*9%,2))*'umowa o pracę'!$E$8,2),IF(AND($AH96+$AI96&gt;=2600,$AI96&gt;=2600),ROUND((ROUND(2600*9%,2))*'umowa o pracę'!$E$8,2),IF(AND($AH96+$AI96&gt;=2600,$AH96&gt;=2600,$AI96&lt;2600),ROUND((ROUND($AI96*9%,2)+ROUND(((2600-$AI96)/$AH96)*$AJ96,2))*'umowa o pracę'!$E$8,2),0)))),0)))&gt;$J96,$J96,IF(AND($AG96=1,$I96&gt;0),ROUND(IF($AH96+$AI96&gt;=2600,2600*'umowa o pracę'!$E$8,($AH96+$AI96)*'umowa o pracę'!$E$8),2)+IF($AI96=0,ROUND(IF($AH96&gt;2600,ROUND($AK96/$AH96*2600,2),$AK96)*'umowa o pracę'!$E$8,2),ROUND(IF($AH96&gt;2600,ROUND($AK96/$AH96*2600,2),$AK96)*'umowa o pracę'!$E$8,2)),ROUND(IF($AH96+$AI96&gt;=2600,2600*'umowa o pracę'!$E$8,($AH96+$AI96)*'umowa o pracę'!$E$8),2)-IF($AI96=0,ROUND(ROUND(IF($AH96&gt;2600,ROUND($AJ96/$AH96*2600,2),$AJ96),2)*'umowa o pracę'!$E$8,2),IF($AI96&gt;0,IF($AH96+$AI96&lt;2600,ROUND(ROUND($AJ96+ROUND($AI96*9%,2),2)*'umowa o pracę'!$E$8,2),IF(AND($AH96+$AI96&gt;=2600,$AI96&lt;2600,$AH96&lt;2600),ROUND((ROUND(((2600-$AI96)/$AH96)*$AJ96,2)+ROUND($AI96*9%,2))*'umowa o pracę'!$E$8,2),IF(AND($AH96+$AI96&gt;=2600,$AI96&gt;=2600),ROUND((ROUND(2600*9%,2))*'umowa o pracę'!$E$8,2),IF(AND($AH96+$AI96&gt;=2600,$AH96&gt;=2600,$AI96&lt;2600),ROUND((ROUND($AI96*9%,2)+ROUND(((2600-$AI96)/$AH96)*$AJ96,2))*'umowa o pracę'!$E$8,2),0)))),0))))&gt;$J96,$J96,IF(IF(AND($AG96=1,$I96&gt;0),ROUND(IF($AH96+$AI96&gt;=2600,2600*'umowa o pracę'!$E$8,($AH96+$AI96)*'umowa o pracę'!$E$8),2)+IF($AI96=0,ROUND(IF($AH96&gt;2600,ROUND($AK96/$AH96*2600,2),$AK96)*'umowa o pracę'!$E$8,2),ROUND(IF($AH96&gt;2600,ROUND($AK96/$AH96*2600,2),$AK96)*'umowa o pracę'!$E$8,2)),ROUND(IF($AH96+$AI96&gt;=2600,2600*'umowa o pracę'!$E$8,($AH96+$AI96)*'umowa o pracę'!$E$8),2)-IF($AI96=0,ROUND(ROUND(IF($AH96&gt;2600,ROUND($AJ96/$AH96*2600,2),$AJ96),2)*'umowa o pracę'!$E$8,2),IF($AI96&gt;0,IF($AH96+$AI96&lt;2600,ROUND(ROUND($AJ96+ROUND($AI96*9%,2),2)*'umowa o pracę'!$E$8,2),IF(AND($AH96+$AI96&gt;=2600,$AI96&lt;2600,$AH96&lt;2600),ROUND((ROUND(((2600-$AI96)/$AH96)*$AJ96,2)+ROUND($AI96*9%,2))*'umowa o pracę'!$E$8,2),IF(AND($AH96+$AI96&gt;=2600,$AI96&gt;=2600),ROUND((ROUND(2600*9%,2))*'umowa o pracę'!$E$8,2),IF(AND($AH96+$AI96&gt;=2600,$AH96&gt;=2600,$AI96&lt;2600),ROUND((ROUND($AI96*9%,2)+ROUND(((2600-$AI96)/$AH96)*$AJ96,2))*'umowa o pracę'!$E$8,2),0)))),0)))&gt;$J96,$J96,IF(AND($AG96=1,$I96&gt;0),ROUND(IF($AH96+$AI96&gt;=2600,2600*'umowa o pracę'!$E$8,($AH96+$AI96)*'umowa o pracę'!$E$8),2)+IF($AI96=0,ROUND(IF($AH96&gt;2600,ROUND($AK96/$AH96*2600,2),$AK96)*'umowa o pracę'!$E$8,2),ROUND(IF($AH96&gt;2600,ROUND($AK96/$AH96*2600,2),$AK96)*'umowa o pracę'!$E$8,2)),ROUND(IF($AH96+$AI96&gt;=2600,2600*'umowa o pracę'!$E$8,($AH96+$AI96)*'umowa o pracę'!$E$8),2)-IF(AND($AI96=0,I96&gt;0),ROUND(ROUND(IF($AH96&gt;2600,ROUND($AJ96/$AH96*2600,2),$AJ96),2)*'umowa o pracę'!$E$8,2),IF($AI96&gt;0,IF($AH96+$AI96&lt;2600,ROUND(ROUND($AJ96+ROUND($AI96*9%,2),2)*'umowa o pracę'!$E$8,2),IF(AND($AH96+$AI96&gt;=2600,$AI96&lt;2600,$AH96&lt;2600),ROUND((ROUND(((2600-$AI96)/$AH96)*$AJ96,2)+ROUND($AI96*9%,2))*'umowa o pracę'!$E$8,2),IF(AND($AH96+$AI96&gt;=2600,$AI96&gt;=2600),ROUND((ROUND(2600*9%,2))*'umowa o pracę'!$E$8,2),IF(AND($AH96+$AI96&gt;=2600,$AH96&gt;=2600,$AI96&lt;2600),ROUND((ROUND($AI96*9%,2)+ROUND(((2600-$AI96)/$AH96)*$AJ96,2))*'umowa o pracę'!$E$8,2),0)))),0)))))</f>
        <v>0</v>
      </c>
      <c r="AN96" s="32">
        <f>IF(IF(IF(AND($AG96=1,$I96&gt;0),ROUND(IF($AH96+$AI96&gt;=2800,2800*'umowa o pracę'!$E$8,($AH96+$AI96)*'umowa o pracę'!$E$8),2)+IF($AI96=0,ROUND(IF($AH96&gt;2800,ROUND($AK96/$AH96*2800,2),$AK96)*'umowa o pracę'!$E$8,2),ROUND(IF($AH96&gt;2800,ROUND($AK96/$AH96*2800,2),$AK96)*'umowa o pracę'!$E$8,2)),ROUND(IF($AH96+$AI96&gt;=2800,2800*'umowa o pracę'!$E$8,($AH96+$AI96)*'umowa o pracę'!$E$8),2)-IF($AI96=0,ROUND(ROUND(IF($AH96&gt;2800,ROUND($AJ96/$AH96*2800,2),$AJ96),2)*'umowa o pracę'!$E$8,2),IF($AI96&gt;0,IF($AH96+$AI96&lt;2800,ROUND(ROUND($AJ96+ROUND($AI96*9%,2),2)*'umowa o pracę'!$E$8,2),IF(AND($AH96+$AI96&gt;=2800,$AI96&lt;2800,$AH96&lt;2800),ROUND((ROUND(((2800-$AI96)/$AH96)*$AJ96,2)+ROUND($AI96*9%,2))*'umowa o pracę'!$E$8,2),IF(AND($AH96+$AI96&gt;=2800,$AI96&gt;=2800),ROUND((ROUND(2800*9%,2))*'umowa o pracę'!$E$8,2),IF(AND($AH96+$AI96&gt;=2800,$AH96&gt;=2800,$AI96&lt;2800),ROUND((ROUND($AI96*9%,2)+ROUND(((2800-$AI96)/$AH96)*$AJ96,2))*'umowa o pracę'!$E$8,2),0)))),0)))&gt;$J96,$J96,IF(AND($AG96=1,$I96&gt;0),ROUND(IF($AH96+$AI96&gt;=2800,2800*'umowa o pracę'!$E$8,($AH96+$AI96)*'umowa o pracę'!$E$8),2)+IF($AI96=0,ROUND(IF($AH96&gt;2800,ROUND($AK96/$AH96*2800,2),$AK96)*'umowa o pracę'!$E$8,2),ROUND(IF($AH96&gt;2800,ROUND($AK96/$AH96*2800,2),$AK96)*'umowa o pracę'!$E$8,2)),ROUND(IF($AH96+$AI96&gt;=2800,2800*'umowa o pracę'!$E$8,($AH96+$AI96)*'umowa o pracę'!$E$8),2)-IF($AI96=0,ROUND(ROUND(IF($AH96&gt;2800,ROUND($AJ96/$AH96*2800,2),$AJ96),2)*'umowa o pracę'!$E$8,2),IF($AI96&gt;0,IF($AH96+$AI96&lt;2800,ROUND(ROUND($AJ96+ROUND($AI96*9%,2),2)*'umowa o pracę'!$E$8,2),IF(AND($AH96+$AI96&gt;=2800,$AI96&lt;2800,$AH96&lt;2800),ROUND((ROUND(((2800-$AI96)/$AH96)*$AJ96,2)+ROUND($AI96*9%,2))*'umowa o pracę'!$E$8,2),IF(AND($AH96+$AI96&gt;=2800,$AI96&gt;=2800),ROUND((ROUND(2800*9%,2))*'umowa o pracę'!$E$8,2),IF(AND($AH96+$AI96&gt;=2800,$AH96&gt;=2800,$AI96&lt;2800),ROUND((ROUND($AI96*9%,2)+ROUND(((2800-$AI96)/$AH96)*$AJ96,2))*'umowa o pracę'!$E$8,2),0)))),0))))&gt;$J96,$J96,IF(IF(AND($AG96=1,$I96&gt;0),ROUND(IF($AH96+$AI96&gt;=2800,2800*'umowa o pracę'!$E$8,($AH96+$AI96)*'umowa o pracę'!$E$8),2)+IF($AI96=0,ROUND(IF($AH96&gt;2800,ROUND($AK96/$AH96*2800,2),$AK96)*'umowa o pracę'!$E$8,2),ROUND(IF($AH96&gt;2800,ROUND($AK96/$AH96*2800,2),$AK96)*'umowa o pracę'!$E$8,2)),ROUND(IF($AH96+$AI96&gt;=2800,2800*'umowa o pracę'!$E$8,($AH96+$AI96)*'umowa o pracę'!$E$8),2)-IF($AI96=0,ROUND(ROUND(IF($AH96&gt;2800,ROUND($AJ96/$AH96*2800,2),$AJ96),2)*'umowa o pracę'!$E$8,2),IF($AI96&gt;0,IF($AH96+$AI96&lt;2800,ROUND(ROUND($AJ96+ROUND($AI96*9%,2),2)*'umowa o pracę'!$E$8,2),IF(AND($AH96+$AI96&gt;=2800,$AI96&lt;2800,$AH96&lt;2800),ROUND((ROUND(((2800-$AI96)/$AH96)*$AJ96,2)+ROUND($AI96*9%,2))*'umowa o pracę'!$E$8,2),IF(AND($AH96+$AI96&gt;=2800,$AI96&gt;=2800),ROUND((ROUND(2800*9%,2))*'umowa o pracę'!$E$8,2),IF(AND($AH96+$AI96&gt;=2800,$AH96&gt;=2800,$AI96&lt;2800),ROUND((ROUND($AI96*9%,2)+ROUND(((2800-$AI96)/$AH96)*$AJ96,2))*'umowa o pracę'!$E$8,2),0)))),0)))&gt;$J96,$J96,IF(AND($AG96=1,$I96&gt;0),ROUND(IF($AH96+$AI96&gt;=2800,2800*'umowa o pracę'!$E$8,($AH96+$AI96)*'umowa o pracę'!$E$8),2)+IF($AI96=0,ROUND(IF($AH96&gt;2800,ROUND($AK96/$AH96*2800,2),$AK96)*'umowa o pracę'!$E$8,2),ROUND(IF($AH96&gt;2800,ROUND($AK96/$AH96*2800,2),$AK96)*'umowa o pracę'!$E$8,2)),ROUND(IF($AH96+$AI96&gt;=2800,2800*'umowa o pracę'!$E$8,($AH96+$AI96)*'umowa o pracę'!$E$8),2)-IF(AND($AI96=0,I96&gt;0),ROUND(ROUND(IF($AH96&gt;2800,ROUND($AJ96/$AH96*2800,2),$AJ96),2)*'umowa o pracę'!$E$8,2),IF($AI96&gt;0,IF($AH96+$AI96&lt;2800,ROUND(ROUND($AJ96+ROUND($AI96*9%,2),2)*'umowa o pracę'!$E$8,2),IF(AND($AH96+$AI96&gt;=2800,$AI96&lt;2800,$AH96&lt;2800),ROUND((ROUND(((2800-$AI96)/$AH96)*$AJ96,2)+ROUND($AI96*9%,2))*'umowa o pracę'!$E$8,2),IF(AND($AH96+$AI96&gt;=2800,$AI96&gt;=2800),ROUND((ROUND(2800*9%,2))*'umowa o pracę'!$E$8,2),IF(AND($AH96+$AI96&gt;=2800,$AH96&gt;=2800,$AI96&lt;2800),ROUND((ROUND($AI96*9%,2)+ROUND(((2800-$AI96)/$AH96)*$AJ96,2))*'umowa o pracę'!$E$8,2),0)))),0)))))</f>
        <v>0</v>
      </c>
      <c r="AO96" s="32">
        <f>IF('umowa o pracę'!$E$7=2020,IF(IF($AG96=1,IF($AI96=0,ROUND(IF($AH96&gt;2600,ROUND($AJ96/$AH96*2600,2),$AJ96)*'umowa o pracę'!$E$8,2),IF($AH96+$AI96&lt;2600,ROUND(ROUND($AJ96+ROUND($AI96*9%,2),2)*'umowa o pracę'!$E$8,2),IF(AND($AH96+$AI96&gt;=2600,$AH96&lt;2600),ROUND((ROUND($AJ96+ROUND((2600-$AH96)*9%,2),2))*'umowa o pracę'!$E$8,2),IF(AND($AH96+$AI96&gt;=2600,$AH96&gt;=2600),ROUND(ROUND($AJ96/$AH96*2600,2)*'umowa o pracę'!$E$8,2),0)))),0)&gt;$H96,$H96,IF($AG96=1,IF($AI96=0,ROUND(IF($AH96&gt;2600,ROUND($AJ96/$AH96*2600,2),$AJ96)*'umowa o pracę'!$E$8,2),IF($AH96+$AI96&lt;2600,ROUND(ROUND($AJ96+ROUND($AI96*9%,2),2)*'umowa o pracę'!$E$8,2),IF(AND($AH96+$AI96&gt;=2600,$AH96&lt;2600),ROUND((ROUND($AJ96+ROUND((2600-$AH96)*9%,2),2))*'umowa o pracę'!$E$8,2),IF(AND($AH96+$AI96&gt;=2600,$AH96&gt;=2600),ROUND(ROUND($AJ96/$AH96*2600,2)*'umowa o pracę'!$E$8,2),0)))),0)),IF('umowa o pracę'!$E$7=2021,IF(IF($AG96=1,IF($AI96=0,ROUND(IF($AH96&gt;2800,ROUND($AJ96/$AH96*2800,2),$AJ96)*'umowa o pracę'!$E$8,2),IF($AH96+$AI96&lt;2800,ROUND(ROUND($AJ96+ROUND($AI96*9%,2),2)*'umowa o pracę'!$E$8,2),IF(AND($AH96+$AI96&gt;=2800,$AH96&lt;2800),ROUND((ROUND($AJ96+ROUND((2800-$AH96)*9%,2),2))*'umowa o pracę'!$E$8,2),IF(AND($AH96+$AI96&gt;=2800,$AH96&gt;=2800),ROUND(ROUND($AJ96/$AH96*2800,2)*'umowa o pracę'!$E$8,2),0)))),0)&gt;$H96,$H96,IF($AG96=1,IF($AI96=0,ROUND(IF($AH96&gt;2800,ROUND($AJ96/$AH96*2800,2),$AJ96)*'umowa o pracę'!$E$8,2),IF($AH96+$AI96&lt;2800,ROUND(ROUND($AJ96+ROUND($AI96*9%,2),2)*'umowa o pracę'!$E$8,2),IF(AND($AH96+$AI96&gt;=2800,$AH96&lt;2800),ROUND((ROUND($AJ96+ROUND((2800-$AH96)*9%,2),2))*'umowa o pracę'!$E$8,2),IF(AND($AH96+$AI96&gt;=2800,$AH96&gt;=2800),ROUND(ROUND($AJ96/$AH96*2800,2)*'umowa o pracę'!$E$8,2),0)))),0)),0))</f>
        <v>0</v>
      </c>
      <c r="AP96" s="32">
        <f>IF('umowa o pracę'!$E$7=2020,IF(IF($AG96=1,IF($AI96=0,ROUND(IF($AH96&gt;2600,ROUND($AK96/$AH96*2600,2),$AK96)*'umowa o pracę'!$E$8,2),ROUND(IF($AH96&gt;2600,ROUND($AK96/$AH96*2600,2),$AK96)*'umowa o pracę'!$E$8,2)),0)&gt;$I96,$I96,IF($AG96=1,IF($AI96=0,ROUND(IF($AH96&gt;2600,ROUND($AK96/$AH96*2600,2),$AK96)*'umowa o pracę'!$E$8,2),ROUND(IF($AH96&gt;2600,ROUND($AK96/$AH96*2600,2),$AK96)*'umowa o pracę'!$E$8,2)),0)),IF('umowa o pracę'!$E$7=2021,IF(IF($AG96=1,IF($AI96=0,ROUND(IF($AH96&gt;2800,ROUND($AK96/$AH96*2800,2),$AK96)*'umowa o pracę'!$E$8,2),ROUND(IF($AH96&gt;2800,ROUND($AK96/$AH96*2800,2),$AK96)*'umowa o pracę'!$E$8,2)),0)&gt;$I96,$I96,IF($AG96=1,IF($AI96=0,ROUND(IF($AH96&gt;2800,ROUND($AK96/$AH96*2800,2),$AK96)*'umowa o pracę'!$E$8,2),ROUND(IF($AH96&gt;2800,ROUND($AK96/$AH96*2800,2),$AK96)*'umowa o pracę'!$E$8,2)),0)),0))</f>
        <v>0</v>
      </c>
      <c r="AQ96" s="56">
        <f>IF('umowa o pracę'!$E$7=2020,$AM96,IF('umowa o pracę'!$E$7=2021,$AN96,0))</f>
        <v>0</v>
      </c>
      <c r="AR96" s="33">
        <f>IF('umowa o pracę'!$E$7=0,0,U96+AF96+AQ96)</f>
        <v>0</v>
      </c>
      <c r="AS96" s="19"/>
      <c r="AT96" s="19"/>
      <c r="AU96" s="19"/>
      <c r="AV96" s="6"/>
      <c r="AW96" s="6"/>
      <c r="AX96" s="6">
        <f t="shared" si="13"/>
        <v>10</v>
      </c>
      <c r="AY96" s="6"/>
      <c r="AZ96" s="234">
        <f t="shared" si="16"/>
        <v>0</v>
      </c>
      <c r="BA96" s="234">
        <f t="shared" si="17"/>
        <v>0</v>
      </c>
      <c r="BB96" s="234">
        <f t="shared" si="18"/>
        <v>0</v>
      </c>
      <c r="BC96" s="234">
        <f t="shared" si="19"/>
        <v>0</v>
      </c>
      <c r="BD96" s="234">
        <f t="shared" si="20"/>
        <v>0</v>
      </c>
      <c r="BE96" s="234">
        <f t="shared" si="21"/>
        <v>0</v>
      </c>
      <c r="BF96" s="234">
        <f t="shared" si="22"/>
        <v>0</v>
      </c>
      <c r="BG96" s="234">
        <f t="shared" si="23"/>
        <v>0</v>
      </c>
      <c r="BH96" s="234">
        <f t="shared" si="24"/>
        <v>0</v>
      </c>
      <c r="BI96" s="238">
        <f t="shared" si="25"/>
        <v>0</v>
      </c>
      <c r="BJ96" s="236"/>
      <c r="BK96" s="236"/>
      <c r="BL96" s="237"/>
    </row>
    <row r="97" spans="1:64" ht="15.75" customHeight="1" x14ac:dyDescent="0.25">
      <c r="A97" s="129">
        <v>86</v>
      </c>
      <c r="B97" s="57"/>
      <c r="C97" s="57"/>
      <c r="D97" s="36"/>
      <c r="E97" s="36"/>
      <c r="F97" s="242"/>
      <c r="G97" s="37">
        <v>1</v>
      </c>
      <c r="H97" s="58">
        <v>0</v>
      </c>
      <c r="I97" s="59">
        <v>0</v>
      </c>
      <c r="J97" s="60">
        <v>0</v>
      </c>
      <c r="K97" s="52">
        <v>1</v>
      </c>
      <c r="L97" s="39">
        <v>0</v>
      </c>
      <c r="M97" s="39">
        <v>0</v>
      </c>
      <c r="N97" s="39">
        <v>0</v>
      </c>
      <c r="O97" s="39">
        <v>0</v>
      </c>
      <c r="P97" s="35">
        <f>IF('umowa o pracę'!$E$7=2020,ROUND(IF($L97&gt;=2600,2600*'umowa o pracę'!$E$8,$L97*'umowa o pracę'!$E$8),2),IF('umowa o pracę'!$E$7=2021,ROUND(IF($L97&gt;=2800,2800*'umowa o pracę'!$E$8,$L97*'umowa o pracę'!$E$8),2),0))</f>
        <v>0</v>
      </c>
      <c r="Q97" s="252">
        <f>IF(IF(IF(AND($K97=1,$I97&gt;0),ROUND(IF($L97+$M97&gt;=2600,2600*'umowa o pracę'!$E$8,($L97+$M97)*'umowa o pracę'!$E$8),2)+IF($M97=0,ROUND(IF($L97&gt;2600,ROUND($O97/$L97*2600,2),$O97)*'umowa o pracę'!$E$8,2),ROUND(IF($L97&gt;2600,ROUND($O97/$L97*2600,2),$O97)*'umowa o pracę'!$E$8,2)),ROUND(IF($L97+$M97&gt;=2600,2600*'umowa o pracę'!$E$8,($L97+$M97)*'umowa o pracę'!$E$8),2)-IF($M97=0,ROUND(ROUND(IF($L97&gt;2600,ROUND($N97/$L97*2600,2),$N97),2)*'umowa o pracę'!$E$8,2),IF($M97&gt;0,IF($L97+$M97&lt;2600,ROUND(ROUND($N97+ROUND($M97*9%,2),2)*'umowa o pracę'!$E$8,2),IF(AND($L97+$M97&gt;=2600,$M97&lt;2600,$L97&lt;2600),ROUND((ROUND(((2600-$M97)/$L97)*$N97,2)+ROUND($M97*9%,2))*'umowa o pracę'!$E$8,2),IF(AND($L97+$M97&gt;=2600,$M97&gt;=2600),ROUND((ROUND(2600*9%,2))*'umowa o pracę'!$E$8,2),IF(AND($L97+$M97&gt;=2600,$L97&gt;=2600,$M97&lt;2600),ROUND((ROUND($M97*9%,2)+ROUND(((2600-$M97)/$L97)*$N97,2))*'umowa o pracę'!$E$8,2),0)))),0)))&gt;$J97,$J97,IF(AND($K97=1,$I97&gt;0),ROUND(IF($L97+$M97&gt;=2600,2600*'umowa o pracę'!$E$8,($L97+$M97)*'umowa o pracę'!$E$8),2)+IF($M97=0,ROUND(IF($L97&gt;2600,ROUND($O97/$L97*2600,2),$O97)*'umowa o pracę'!$E$8,2),ROUND(IF($L97&gt;2600,ROUND($O97/$L97*2600,2),$O97)*'umowa o pracę'!$E$8,2)),ROUND(IF($L97+$M97&gt;=2600,2600*'umowa o pracę'!$E$8,($L97+$M97)*'umowa o pracę'!$E$8),2)-IF($M97=0,ROUND(ROUND(IF($L97&gt;2600,ROUND($N97/$L97*2600,2),$N97),2)*'umowa o pracę'!$E$8,2),IF($M97&gt;0,IF($L97+$M97&lt;2600,ROUND(ROUND($N97+ROUND($M97*9%,2),2)*'umowa o pracę'!$E$8,2),IF(AND($L97+$M97&gt;=2600,$M97&lt;2600,$L97&lt;2600),ROUND((ROUND(((2600-$M97)/$L97)*$N97,2)+ROUND($M97*9%,2))*'umowa o pracę'!$E$8,2),IF(AND($L97+$M97&gt;=2600,$M97&gt;=2600),ROUND((ROUND(2600*9%,2))*'umowa o pracę'!$E$8,2),IF(AND($L97+$M97&gt;=2600,$L97&gt;=2600,$M97&lt;2600),ROUND((ROUND($M97*9%,2)+ROUND(((2600-$M97)/$L97)*$N97,2))*'umowa o pracę'!$E$8,2),0)))),0))))&gt;$J97,$J97,IF(IF(AND($K97=1,$I97&gt;0),ROUND(IF($L97+$M97&gt;=2600,2600*'umowa o pracę'!$E$8,($L97+$M97)*'umowa o pracę'!$E$8),2)+IF($M97=0,ROUND(IF($L97&gt;2600,ROUND($O97/$L97*2600,2),$O97)*'umowa o pracę'!$E$8,2),ROUND(IF($L97&gt;2600,ROUND($O97/$L97*2600,2),$O97)*'umowa o pracę'!$E$8,2)),ROUND(IF($L97+$M97&gt;=2600,2600*'umowa o pracę'!$E$8,($L97+$M97)*'umowa o pracę'!$E$8),2)-IF($M97=0,ROUND(ROUND(IF($L97&gt;2600,ROUND($N97/$L97*2600,2),$N97),2)*'umowa o pracę'!$E$8,2),IF($M97&gt;0,IF($L97+$M97&lt;2600,ROUND(ROUND($N97+ROUND($M97*9%,2),2)*'umowa o pracę'!$E$8,2),IF(AND($L97+$M97&gt;=2600,$M97&lt;2600,$L97&lt;2600),ROUND((ROUND(((2600-$M97)/$L97)*$N97,2)+ROUND($M97*9%,2))*'umowa o pracę'!$E$8,2),IF(AND($L97+$M97&gt;=2600,$M97&gt;=2600),ROUND((ROUND(2600*9%,2))*'umowa o pracę'!$E$8,2),IF(AND($L97+$M97&gt;=2600,$L97&gt;=2600,$M97&lt;2600),ROUND((ROUND($M97*9%,2)+ROUND(((2600-$M97)/$L97)*$N97,2))*'umowa o pracę'!$E$8,2),0)))),0)))&gt;$J97,$J97,IF(AND($K97=1,$I97&gt;0),ROUND(IF($L97+$M97&gt;=2600,2600*'umowa o pracę'!$E$8,($L97+$M97)*'umowa o pracę'!$E$8),2)+IF($M97=0,ROUND(IF($L97&gt;2600,ROUND($O97/$L97*2600,2),$O97)*'umowa o pracę'!$E$8,2),ROUND(IF($L97&gt;2600,ROUND($O97/$L97*2600,2),$O97)*'umowa o pracę'!$E$8,2)),ROUND(IF($L97+$M97&gt;=2600,2600*'umowa o pracę'!$E$8,($L97+$M97)*'umowa o pracę'!$E$8),2)-IF(AND($M97=0,I97&gt;0),ROUND(ROUND(IF($L97&gt;2600,ROUND($N97/$L97*2600,2),$N97),2)*'umowa o pracę'!$E$8,2),IF($M97&gt;0,IF($L97+$M97&lt;2600,ROUND(ROUND($N97+ROUND($M97*9%,2),2)*'umowa o pracę'!$E$8,2),IF(AND($L97+$M97&gt;=2600,$M97&lt;2600,$L97&lt;2600),ROUND((ROUND(((2600-$M97)/$L97)*$N97,2)+ROUND($M97*9%,2))*'umowa o pracę'!$E$8,2),IF(AND($L97+$M97&gt;=2600,$M97&gt;=2600),ROUND((ROUND(2600*9%,2))*'umowa o pracę'!$E$8,2),IF(AND($L97+$M97&gt;=2600,$L97&gt;=2600,$M97&lt;2600),ROUND((ROUND($M97*9%,2)+ROUND(((2600-$M97)/$L97)*$N97,2))*'umowa o pracę'!$E$8,2),0)))),0)))))</f>
        <v>0</v>
      </c>
      <c r="R97" s="252">
        <f>IF(IF(IF(AND($K97=1,$I97&gt;0),ROUND(IF($L97+$M97&gt;=2800,2800*'umowa o pracę'!$E$8,($L97+$M97)*'umowa o pracę'!$E$8),2)+IF($M97=0,ROUND(IF($L97&gt;2800,ROUND($O97/$L97*2800,2),$O97)*'umowa o pracę'!$E$8,2),ROUND(IF($L97&gt;2800,ROUND($O97/$L97*2800,2),$O97)*'umowa o pracę'!$E$8,2)),ROUND(IF($L97+$M97&gt;=2800,2800*'umowa o pracę'!$E$8,($L97+$M97)*'umowa o pracę'!$E$8),2)-IF($M97=0,ROUND(ROUND(IF($L97&gt;2800,ROUND($N97/$L97*2800,2),$N97),2)*'umowa o pracę'!$E$8,2),IF($M97&gt;0,IF($L97+$M97&lt;2800,ROUND(ROUND($N97+ROUND($M97*9%,2),2)*'umowa o pracę'!$E$8,2),IF(AND($L97+$M97&gt;=2800,$M97&lt;2800,$L97&lt;2800),ROUND((ROUND(((2800-$M97)/$L97)*$N97,2)+ROUND($M97*9%,2))*'umowa o pracę'!$E$8,2),IF(AND($L97+$M97&gt;=2800,$M97&gt;=2800),ROUND((ROUND(2800*9%,2))*'umowa o pracę'!$E$8,2),IF(AND($L97+$M97&gt;=2800,$L97&gt;=2800,$M97&lt;2800),ROUND((ROUND($M97*9%,2)+ROUND(((2800-$M97)/$L97)*$N97,2))*'umowa o pracę'!$E$8,2),0)))),0)))&gt;$J97,$J97,IF(AND($K97=1,$I97&gt;0),ROUND(IF($L97+$M97&gt;=2800,2800*'umowa o pracę'!$E$8,($L97+$M97)*'umowa o pracę'!$E$8),2)+IF($M97=0,ROUND(IF($L97&gt;2800,ROUND($O97/$L97*2800,2),$O97)*'umowa o pracę'!$E$8,2),ROUND(IF($L97&gt;2800,ROUND($O97/$L97*2800,2),$O97)*'umowa o pracę'!$E$8,2)),ROUND(IF($L97+$M97&gt;=2800,2800*'umowa o pracę'!$E$8,($L97+$M97)*'umowa o pracę'!$E$8),2)-IF($M97=0,ROUND(ROUND(IF($L97&gt;2800,ROUND($N97/$L97*2800,2),$N97),2)*'umowa o pracę'!$E$8,2),IF($M97&gt;0,IF($L97+$M97&lt;2800,ROUND(ROUND($N97+ROUND($M97*9%,2),2)*'umowa o pracę'!$E$8,2),IF(AND($L97+$M97&gt;=2800,$M97&lt;2800,$L97&lt;2800),ROUND((ROUND(((2800-$M97)/$L97)*$N97,2)+ROUND($M97*9%,2))*'umowa o pracę'!$E$8,2),IF(AND($L97+$M97&gt;=2800,$M97&gt;=2800),ROUND((ROUND(2800*9%,2))*'umowa o pracę'!$E$8,2),IF(AND($L97+$M97&gt;=2800,$L97&gt;=2800,$M97&lt;2800),ROUND((ROUND($M97*9%,2)+ROUND(((2800-$M97)/$L97)*$N97,2))*'umowa o pracę'!$E$8,2),0)))),0))))&gt;$J97,$J97,IF(IF(AND($K97=1,$I97&gt;0),ROUND(IF($L97+$M97&gt;=2800,2800*'umowa o pracę'!$E$8,($L97+$M97)*'umowa o pracę'!$E$8),2)+IF($M97=0,ROUND(IF($L97&gt;2800,ROUND($O97/$L97*2800,2),$O97)*'umowa o pracę'!$E$8,2),ROUND(IF($L97&gt;2800,ROUND($O97/$L97*2800,2),$O97)*'umowa o pracę'!$E$8,2)),ROUND(IF($L97+$M97&gt;=2800,2800*'umowa o pracę'!$E$8,($L97+$M97)*'umowa o pracę'!$E$8),2)-IF($M97=0,ROUND(ROUND(IF($L97&gt;2800,ROUND($N97/$L97*2800,2),$N97),2)*'umowa o pracę'!$E$8,2),IF($M97&gt;0,IF($L97+$M97&lt;2800,ROUND(ROUND($N97+ROUND($M97*9%,2),2)*'umowa o pracę'!$E$8,2),IF(AND($L97+$M97&gt;=2800,$M97&lt;2800,$L97&lt;2800),ROUND((ROUND(((2800-$M97)/$L97)*$N97,2)+ROUND($M97*9%,2))*'umowa o pracę'!$E$8,2),IF(AND($L97+$M97&gt;=2800,$M97&gt;=2800),ROUND((ROUND(2800*9%,2))*'umowa o pracę'!$E$8,2),IF(AND($L97+$M97&gt;=2800,$L97&gt;=2800,$M97&lt;2800),ROUND((ROUND($M97*9%,2)+ROUND(((2800-$M97)/$L97)*$N97,2))*'umowa o pracę'!$E$8,2),0)))),0)))&gt;$J97,$J97,IF(AND($K97=1,$I97&gt;0),ROUND(IF($L97+$M97&gt;=2800,2800*'umowa o pracę'!$E$8,($L97+$M97)*'umowa o pracę'!$E$8),2)+IF($M97=0,ROUND(IF($L97&gt;2800,ROUND($O97/$L97*2800,2),$O97)*'umowa o pracę'!$E$8,2),ROUND(IF($L97&gt;2800,ROUND($O97/$L97*2800,2),$O97)*'umowa o pracę'!$E$8,2)),ROUND(IF($L97+$M97&gt;=2800,2800*'umowa o pracę'!$E$8,($L97+$M97)*'umowa o pracę'!$E$8),2)-IF(AND($M97=0,I97&gt;0),ROUND(ROUND(IF($L97&gt;2800,ROUND($N97/$L97*2800,2),$N97),2)*'umowa o pracę'!$E$8,2),IF($M97&gt;0,IF($L97+$M97&lt;2800,ROUND(ROUND($N97+ROUND($M97*9%,2),2)*'umowa o pracę'!$E$8,2),IF(AND($L97+$M97&gt;=2800,$M97&lt;2800,$L97&lt;2800),ROUND((ROUND(((2800-$M97)/$L97)*$N97,2)+ROUND($M97*9%,2))*'umowa o pracę'!$E$8,2),IF(AND($L97+$M97&gt;=2800,$M97&gt;=2800),ROUND((ROUND(2800*9%,2))*'umowa o pracę'!$E$8,2),IF(AND($L97+$M97&gt;=2800,$L97&gt;=2800,$M97&lt;2800),ROUND((ROUND($M97*9%,2)+ROUND(((2800-$M97)/$L97)*$N97,2))*'umowa o pracę'!$E$8,2),0)))),0)))))</f>
        <v>0</v>
      </c>
      <c r="S97" s="32">
        <f>IF('umowa o pracę'!$E$7=2020,IF(IF($K97=1,IF($M97=0,ROUND(IF($L97&gt;2600,ROUND($N97/$L97*2600,2),$N97)*'umowa o pracę'!$E$8,2),IF($L97+$M97&lt;2600,ROUND(ROUND($N97+ROUND($M97*9%,2),2)*'umowa o pracę'!$E$8,2),IF(AND($L97+$M97&gt;=2600,$L97&lt;2600),ROUND((ROUND($N97+ROUND((2600-$L97)*9%,2),2))*'umowa o pracę'!$E$8,2),IF(AND($L97+$M97&gt;=2600,$L97&gt;=2600),ROUND(ROUND($N97/$L97*2600,2)*'umowa o pracę'!$E$8,2),0)))),0)&gt;$H97,$H97,IF($K97=1,IF($M97=0,ROUND(IF($L97&gt;2600,ROUND($N97/$L97*2600,2),$N97)*'umowa o pracę'!$E$8,2),IF($L97+$M97&lt;2600,ROUND(ROUND($N97+ROUND($M97*9%,2),2)*'umowa o pracę'!$E$8,2),IF(AND($L97+$M97&gt;=2600,$L97&lt;2600),ROUND((ROUND($N97+ROUND((2600-$L97)*9%,2),2))*'umowa o pracę'!$E$8,2),IF(AND($L97+$M97&gt;=2600,$L97&gt;=2600),ROUND(ROUND($N97/$L97*2600,2)*'umowa o pracę'!$E$8,2),0)))),0)),IF('umowa o pracę'!$E$7=2021,IF(IF($K97=1,IF($M97=0,ROUND(IF($L97&gt;2800,ROUND($N97/$L97*2800,2),$N97)*'umowa o pracę'!$E$8,2),IF($L97+$M97&lt;2800,ROUND(ROUND($N97+ROUND($M97*9%,2),2)*'umowa o pracę'!$E$8,2),IF(AND($L97+$M97&gt;=2800,$L97&lt;2800),ROUND((ROUND($N97+ROUND((2800-$L97)*9%,2),2))*'umowa o pracę'!$E$8,2),IF(AND($L97+$M97&gt;=2800,$L97&gt;=2800),ROUND(ROUND($N97/$L97*2800,2)*'umowa o pracę'!$E$8,2),0)))),0)&gt;$H97,$H97,IF($K97=1,IF($M97=0,ROUND(IF($L97&gt;2800,ROUND($N97/$L97*2800,2),$N97)*'umowa o pracę'!$E$8,2),IF($L97+$M97&lt;2800,ROUND(ROUND($N97+ROUND($M97*9%,2),2)*'umowa o pracę'!$E$8,2),IF(AND($L97+$M97&gt;=2800,$L97&lt;2800),ROUND((ROUND($N97+ROUND((2800-$L97)*9%,2),2))*'umowa o pracę'!$E$8,2),IF(AND($L97+$M97&gt;=2800,$L97&gt;=2800),ROUND(ROUND($N97/$L97*2800,2)*'umowa o pracę'!$E$8,2),0)))),0)),0))</f>
        <v>0</v>
      </c>
      <c r="T97" s="32">
        <f>IF('umowa o pracę'!$E$7=2020,IF(IF($K97=1,IF($M97=0,ROUND(IF($L97&gt;2600,ROUND($O97/$L97*2600,2),$O97)*'umowa o pracę'!$E$8,2),ROUND(IF($L97&gt;2600,ROUND($O97/$L97*2600,2),$O97)*'umowa o pracę'!$E$8,2)),0)&gt;$I97,$I97,IF($K97=1,IF($M97=0,ROUND(IF($L97&gt;2600,ROUND($O97/$L97*2600,2),$O97)*'umowa o pracę'!$E$8,2),ROUND(IF($L97&gt;2600,ROUND($O97/$L97*2600,2),$O97)*'umowa o pracę'!$E$8,2)),0)),IF('umowa o pracę'!$E$7=2021,IF(IF($K97=1,IF($M97=0,ROUND(IF($L97&gt;2800,ROUND($O97/$L97*2800,2),$O97)*'umowa o pracę'!$E$8,2),ROUND(IF($L97&gt;2800,ROUND($O97/$L97*2800,2),$O97)*'umowa o pracę'!$E$8,2)),0)&gt;$I97,$I97,IF($K97=1,IF($M97=0,ROUND(IF($L97&gt;2800,ROUND($O97/$L97*2800,2),$O97)*'umowa o pracę'!$E$8,2),ROUND(IF($L97&gt;2800,ROUND($O97/$L97*2800,2),$O97)*'umowa o pracę'!$E$8,2)),0)),0))</f>
        <v>0</v>
      </c>
      <c r="U97" s="51">
        <f>IF('umowa o pracę'!$E$7=2020,$Q97,IF('umowa o pracę'!$E$7=2021,$R97,0))</f>
        <v>0</v>
      </c>
      <c r="V97" s="53">
        <f t="shared" si="14"/>
        <v>1</v>
      </c>
      <c r="W97" s="54">
        <f>IF('umowa o pracę'!$E$6&lt;2,0,$L97)</f>
        <v>0</v>
      </c>
      <c r="X97" s="54">
        <f>IF('umowa o pracę'!$E$6&lt;2,0,$M97)</f>
        <v>0</v>
      </c>
      <c r="Y97" s="55">
        <f>IF('umowa o pracę'!$E$6&lt;2,0,$N97)</f>
        <v>0</v>
      </c>
      <c r="Z97" s="55">
        <f>IF('umowa o pracę'!$E$6&lt;2,0,$O97)</f>
        <v>0</v>
      </c>
      <c r="AA97" s="32">
        <f>IF('umowa o pracę'!$E$7=2020,ROUND(IF($W97&gt;=2600,2600*'umowa o pracę'!$E$8,$W97*'umowa o pracę'!$E$8),2),IF('umowa o pracę'!$E$7=2021,ROUND(IF($W97&gt;=2800,2800*'umowa o pracę'!$E$8,$W97*'umowa o pracę'!$E$8),2),0))</f>
        <v>0</v>
      </c>
      <c r="AB97" s="32">
        <f>IF(IF(IF(AND($V97=1,$I97&gt;0),ROUND(IF($W97+$X97&gt;=2600,2600*'umowa o pracę'!$E$8,($W97+$X97)*'umowa o pracę'!$E$8),2)+IF($X97=0,ROUND(IF($W97&gt;2600,ROUND($Z97/$W97*2600,2),$Z97)*'umowa o pracę'!$E$8,2),ROUND(IF($W97&gt;2600,ROUND($Z97/$W97*2600,2),$Z97)*'umowa o pracę'!$E$8,2)),ROUND(IF($W97+$X97&gt;=2600,2600*'umowa o pracę'!$E$8,($W97+$X97)*'umowa o pracę'!$E$8),2)-IF($X97=0,ROUND(ROUND(IF($W97&gt;2600,ROUND($Y97/$W97*2600,2),$Y97),2)*'umowa o pracę'!$E$8,2),IF($X97&gt;0,IF($W97+$X97&lt;2600,ROUND(ROUND($Y97+ROUND($X97*9%,2),2)*'umowa o pracę'!$E$8,2),IF(AND($W97+$X97&gt;=2600,$X97&lt;2600,$W97&lt;2600),ROUND((ROUND(((2600-$X97)/$W97)*$Y97,2)+ROUND($X97*9%,2))*'umowa o pracę'!$E$8,2),IF(AND($W97+$X97&gt;=2600,$X97&gt;=2600),ROUND((ROUND(2600*9%,2))*'umowa o pracę'!$E$8,2),IF(AND($W97+$X97&gt;=2600,$W97&gt;=2600,$X97&lt;2600),ROUND((ROUND($X97*9%,2)+ROUND(((2600-$X97)/$W97)*$Y97,2))*'umowa o pracę'!$E$8,2),0)))),0)))&gt;$J97,$J97,IF(AND($V97=1,$I97&gt;0),ROUND(IF($W97+$X97&gt;=2600,2600*'umowa o pracę'!$E$8,($W97+$X97)*'umowa o pracę'!$E$8),2)+IF($X97=0,ROUND(IF($W97&gt;2600,ROUND($Z97/$W97*2600,2),$Z97)*'umowa o pracę'!$E$8,2),ROUND(IF($W97&gt;2600,ROUND($Z97/$W97*2600,2),$Z97)*'umowa o pracę'!$E$8,2)),ROUND(IF($W97+$X97&gt;=2600,2600*'umowa o pracę'!$E$8,($W97+$X97)*'umowa o pracę'!$E$8),2)-IF($X97=0,ROUND(ROUND(IF($W97&gt;2600,ROUND($Y97/$W97*2600,2),$Y97),2)*'umowa o pracę'!$E$8,2),IF($X97&gt;0,IF($W97+$X97&lt;2600,ROUND(ROUND($Y97+ROUND($X97*9%,2),2)*'umowa o pracę'!$E$8,2),IF(AND($W97+$X97&gt;=2600,$X97&lt;2600,$W97&lt;2600),ROUND((ROUND(((2600-$X97)/$W97)*$Y97,2)+ROUND($X97*9%,2))*'umowa o pracę'!$E$8,2),IF(AND($W97+$X97&gt;=2600,$X97&gt;=2600),ROUND((ROUND(2600*9%,2))*'umowa o pracę'!$E$8,2),IF(AND($W97+$X97&gt;=2600,$W97&gt;=2600,$X97&lt;2600),ROUND((ROUND($X97*9%,2)+ROUND(((2600-$X97)/$W97)*$Y97,2))*'umowa o pracę'!$E$8,2),0)))),0))))&gt;$J97,$J97,IF(IF(AND($V97=1,$I97&gt;0),ROUND(IF($W97+$X97&gt;=2600,2600*'umowa o pracę'!$E$8,($W97+$X97)*'umowa o pracę'!$E$8),2)+IF($X97=0,ROUND(IF($W97&gt;2600,ROUND($Z97/$W97*2600,2),$Z97)*'umowa o pracę'!$E$8,2),ROUND(IF($W97&gt;2600,ROUND($Z97/$W97*2600,2),$Z97)*'umowa o pracę'!$E$8,2)),ROUND(IF($W97+$X97&gt;=2600,2600*'umowa o pracę'!$E$8,($W97+$X97)*'umowa o pracę'!$E$8),2)-IF($X97=0,ROUND(ROUND(IF($W97&gt;2600,ROUND($Y97/$W97*2600,2),$Y97),2)*'umowa o pracę'!$E$8,2),IF($X97&gt;0,IF($W97+$X97&lt;2600,ROUND(ROUND($Y97+ROUND($X97*9%,2),2)*'umowa o pracę'!$E$8,2),IF(AND($W97+$X97&gt;=2600,$X97&lt;2600,$W97&lt;2600),ROUND((ROUND(((2600-$X97)/$W97)*$Y97,2)+ROUND($X97*9%,2))*'umowa o pracę'!$E$8,2),IF(AND($W97+$X97&gt;=2600,$X97&gt;=2600),ROUND((ROUND(2600*9%,2))*'umowa o pracę'!$E$8,2),IF(AND($W97+$X97&gt;=2600,$W97&gt;=2600,$X97&lt;2600),ROUND((ROUND($X97*9%,2)+ROUND(((2600-$X97)/$W97)*$Y97,2))*'umowa o pracę'!$E$8,2),0)))),0)))&gt;$J97,$J97,IF(AND($V97=1,$I97&gt;0),ROUND(IF($W97+$X97&gt;=2600,2600*'umowa o pracę'!$E$8,($W97+$X97)*'umowa o pracę'!$E$8),2)+IF($X97=0,ROUND(IF($W97&gt;2600,ROUND($Z97/$W97*2600,2),$Z97)*'umowa o pracę'!$E$8,2),ROUND(IF($W97&gt;2600,ROUND($Z97/$W97*2600,2),$Z97)*'umowa o pracę'!$E$8,2)),ROUND(IF($W97+$X97&gt;=2600,2600*'umowa o pracę'!$E$8,($W97+$X97)*'umowa o pracę'!$E$8),2)-IF(AND($X97=0,I97&gt;0),ROUND(ROUND(IF($W97&gt;2600,ROUND($Y97/$W97*2600,2),$Y97),2)*'umowa o pracę'!$E$8,2),IF($X97&gt;0,IF($W97+$X97&lt;2600,ROUND(ROUND($Y97+ROUND($X97*9%,2),2)*'umowa o pracę'!$E$8,2),IF(AND($W97+$X97&gt;=2600,$X97&lt;2600,$W97&lt;2600),ROUND((ROUND(((2600-$X97)/$W97)*$Y97,2)+ROUND($X97*9%,2))*'umowa o pracę'!$E$8,2),IF(AND($W97+$X97&gt;=2600,$X97&gt;=2600),ROUND((ROUND(2600*9%,2))*'umowa o pracę'!$E$8,2),IF(AND($W97+$X97&gt;=2600,$W97&gt;=2600,$X97&lt;2600),ROUND((ROUND($X97*9%,2)+ROUND(((2600-$X97)/$W97)*$Y97,2))*'umowa o pracę'!$E$8,2),0)))),0)))))</f>
        <v>0</v>
      </c>
      <c r="AC97" s="32">
        <f>IF(IF(IF(AND($V97=1,$I97&gt;0),ROUND(IF($W97+$X97&gt;=2800,2800*'umowa o pracę'!$E$8,($W97+$X97)*'umowa o pracę'!$E$8),2)+IF($X97=0,ROUND(IF($W97&gt;2800,ROUND($Z97/$W97*2800,2),$Z97)*'umowa o pracę'!$E$8,2),ROUND(IF($W97&gt;2800,ROUND($Z97/$W97*2800,2),$Z97)*'umowa o pracę'!$E$8,2)),ROUND(IF($W97+$X97&gt;=2800,2800*'umowa o pracę'!$E$8,($W97+$X97)*'umowa o pracę'!$E$8),2)-IF($X97=0,ROUND(ROUND(IF($W97&gt;2800,ROUND($Y97/$W97*2800,2),$Y97),2)*'umowa o pracę'!$E$8,2),IF($X97&gt;0,IF($W97+$X97&lt;2800,ROUND(ROUND($Y97+ROUND($X97*9%,2),2)*'umowa o pracę'!$E$8,2),IF(AND($W97+$X97&gt;=2800,$X97&lt;2800,$W97&lt;2800),ROUND((ROUND(((2800-$X97)/$W97)*$Y97,2)+ROUND($X97*9%,2))*'umowa o pracę'!$E$8,2),IF(AND($W97+$X97&gt;=2800,$X97&gt;=2800),ROUND((ROUND(2800*9%,2))*'umowa o pracę'!$E$8,2),IF(AND($W97+$X97&gt;=2800,$W97&gt;=2800,$X97&lt;2800),ROUND((ROUND($X97*9%,2)+ROUND(((2800-$X97)/$W97)*$Y97,2))*'umowa o pracę'!$E$8,2),0)))),0)))&gt;$J97,$J97,IF(AND($V97=1,$I97&gt;0),ROUND(IF($W97+$X97&gt;=2800,2800*'umowa o pracę'!$E$8,($W97+$X97)*'umowa o pracę'!$E$8),2)+IF($X97=0,ROUND(IF($W97&gt;2800,ROUND($Z97/$W97*2800,2),$Z97)*'umowa o pracę'!$E$8,2),ROUND(IF($W97&gt;2800,ROUND($Z97/$W97*2800,2),$Z97)*'umowa o pracę'!$E$8,2)),ROUND(IF($W97+$X97&gt;=2800,2800*'umowa o pracę'!$E$8,($W97+$X97)*'umowa o pracę'!$E$8),2)-IF($X97=0,ROUND(ROUND(IF($W97&gt;2800,ROUND($Y97/$W97*2800,2),$Y97),2)*'umowa o pracę'!$E$8,2),IF($X97&gt;0,IF($W97+$X97&lt;2800,ROUND(ROUND($Y97+ROUND($X97*9%,2),2)*'umowa o pracę'!$E$8,2),IF(AND($W97+$X97&gt;=2800,$X97&lt;2800,$W97&lt;2800),ROUND((ROUND(((2800-$X97)/$W97)*$Y97,2)+ROUND($X97*9%,2))*'umowa o pracę'!$E$8,2),IF(AND($W97+$X97&gt;=2800,$X97&gt;=2800),ROUND((ROUND(2800*9%,2))*'umowa o pracę'!$E$8,2),IF(AND($W97+$X97&gt;=2800,$W97&gt;=2800,$X97&lt;2800),ROUND((ROUND($X97*9%,2)+ROUND(((2800-$X97)/$W97)*$Y97,2))*'umowa o pracę'!$E$8,2),0)))),0))))&gt;$J97,$J97,IF(IF(AND($V97=1,$I97&gt;0),ROUND(IF($W97+$X97&gt;=2800,2800*'umowa o pracę'!$E$8,($W97+$X97)*'umowa o pracę'!$E$8),2)+IF($X97=0,ROUND(IF($W97&gt;2800,ROUND($Z97/$W97*2800,2),$Z97)*'umowa o pracę'!$E$8,2),ROUND(IF($W97&gt;2800,ROUND($Z97/$W97*2800,2),$Z97)*'umowa o pracę'!$E$8,2)),ROUND(IF($W97+$X97&gt;=2800,2800*'umowa o pracę'!$E$8,($W97+$X97)*'umowa o pracę'!$E$8),2)-IF($X97=0,ROUND(ROUND(IF($W97&gt;2800,ROUND($Y97/$W97*2800,2),$Y97),2)*'umowa o pracę'!$E$8,2),IF($X97&gt;0,IF($W97+$X97&lt;2800,ROUND(ROUND($Y97+ROUND($X97*9%,2),2)*'umowa o pracę'!$E$8,2),IF(AND($W97+$X97&gt;=2800,$X97&lt;2800,$W97&lt;2800),ROUND((ROUND(((2800-$X97)/$W97)*$Y97,2)+ROUND($X97*9%,2))*'umowa o pracę'!$E$8,2),IF(AND($W97+$X97&gt;=2800,$X97&gt;=2800),ROUND((ROUND(2800*9%,2))*'umowa o pracę'!$E$8,2),IF(AND($W97+$X97&gt;=2800,$W97&gt;=2800,$X97&lt;2800),ROUND((ROUND($X97*9%,2)+ROUND(((2800-$X97)/$W97)*$Y97,2))*'umowa o pracę'!$E$8,2),0)))),0)))&gt;$J97,$J97,IF(AND($V97=1,$I97&gt;0),ROUND(IF($W97+$X97&gt;=2800,2800*'umowa o pracę'!$E$8,($W97+$X97)*'umowa o pracę'!$E$8),2)+IF($X97=0,ROUND(IF($W97&gt;2800,ROUND($Z97/$W97*2800,2),$Z97)*'umowa o pracę'!$E$8,2),ROUND(IF($W97&gt;2800,ROUND($Z97/$W97*2800,2),$Z97)*'umowa o pracę'!$E$8,2)),ROUND(IF($W97+$X97&gt;=2800,2800*'umowa o pracę'!$E$8,($W97+$X97)*'umowa o pracę'!$E$8),2)-IF(AND($X97=0,I97&gt;0),ROUND(ROUND(IF($W97&gt;2800,ROUND($Y97/$W97*2800,2),$Y97),2)*'umowa o pracę'!$E$8,2),IF($X97&gt;0,IF($W97+$X97&lt;2800,ROUND(ROUND($Y97+ROUND($X97*9%,2),2)*'umowa o pracę'!$E$8,2),IF(AND($W97+$X97&gt;=2800,$X97&lt;2800,$W97&lt;2800),ROUND((ROUND(((2800-$X97)/$W97)*$Y97,2)+ROUND($X97*9%,2))*'umowa o pracę'!$E$8,2),IF(AND($W97+$X97&gt;=2800,$X97&gt;=2800),ROUND((ROUND(2800*9%,2))*'umowa o pracę'!$E$8,2),IF(AND($W97+$X97&gt;=2800,$W97&gt;=2800,$X97&lt;2800),ROUND((ROUND($X97*9%,2)+ROUND(((2800-$X97)/$W97)*$Y97,2))*'umowa o pracę'!$E$8,2),0)))),0)))))</f>
        <v>0</v>
      </c>
      <c r="AD97" s="32">
        <f>IF('umowa o pracę'!$E$7=2020,IF(IF($V97=1,IF($X97=0,ROUND(IF($W97&gt;2600,ROUND($Y97/$W97*2600,2),$Y97)*'umowa o pracę'!$E$8,2),IF($W97+$X97&lt;2600,ROUND(ROUND($Y97+ROUND($X97*9%,2),2)*'umowa o pracę'!$E$8,2),IF(AND($W97+$X97&gt;=2600,$W97&lt;2600),ROUND((ROUND($Y97+ROUND((2600-$W97)*9%,2),2))*'umowa o pracę'!$E$8,2),IF(AND($W97+$X97&gt;=2600,$W97&gt;=2600),ROUND(ROUND($Y97/$W97*2600,2)*'umowa o pracę'!$E$8,2),0)))),0)&gt;$H97,$H97,IF($V97=1,IF($X97=0,ROUND(IF($W97&gt;2600,ROUND($Y97/$W97*2600,2),$Y97)*'umowa o pracę'!$E$8,2),IF($W97+$X97&lt;2600,ROUND(ROUND($Y97+ROUND($X97*9%,2),2)*'umowa o pracę'!$E$8,2),IF(AND($W97+$X97&gt;=2600,$W97&lt;2600),ROUND((ROUND($Y97+ROUND((2600-$W97)*9%,2),2))*'umowa o pracę'!$E$8,2),IF(AND($W97+$X97&gt;=2600,$W97&gt;=2600),ROUND(ROUND($Y97/$W97*2600,2)*'umowa o pracę'!$E$8,2),0)))),0)),IF('umowa o pracę'!$E$7=2021,IF(IF($V97=1,IF($X97=0,ROUND(IF($W97&gt;2800,ROUND($Y97/$W97*2800,2),$Y97)*'umowa o pracę'!$E$8,2),IF($W97+$X97&lt;2800,ROUND(ROUND($Y97+ROUND($X97*9%,2),2)*'umowa o pracę'!$E$8,2),IF(AND($W97+$X97&gt;=2800,$W97&lt;2800),ROUND((ROUND($Y97+ROUND((2800-$W97)*9%,2),2))*'umowa o pracę'!$E$8,2),IF(AND($W97+$X97&gt;=2800,$W97&gt;=2800),ROUND(ROUND($Y97/$W97*2800,2)*'umowa o pracę'!$E$8,2),0)))),0)&gt;$H97,$H97,IF($V97=1,IF($X97=0,ROUND(IF($W97&gt;2800,ROUND($Y97/$W97*2800,2),$Y97)*'umowa o pracę'!$E$8,2),IF($W97+$X97&lt;2800,ROUND(ROUND($Y97+ROUND($X97*9%,2),2)*'umowa o pracę'!$E$8,2),IF(AND($W97+$X97&gt;=2800,$W97&lt;2800),ROUND((ROUND($Y97+ROUND((2800-$W97)*9%,2),2))*'umowa o pracę'!$E$8,2),IF(AND($W97+$X97&gt;=2800,$W97&gt;=2800),ROUND(ROUND($Y97/$W97*2800,2)*'umowa o pracę'!$E$8,2),0)))),0)),0))</f>
        <v>0</v>
      </c>
      <c r="AE97" s="32">
        <f>IF('umowa o pracę'!$E$7=2020,IF(IF($V97=1,IF($X97=0,ROUND(IF($W97&gt;2600,ROUND($Z97/$W97*2600,2),$Z97)*'umowa o pracę'!$E$8,2),ROUND(IF($W97&gt;2600,ROUND($Z97/$W97*2600,2),$Z97)*'umowa o pracę'!$E$8,2)),0)&gt;$I97,$I97,IF($V97=1,IF($X97=0,ROUND(IF($W97&gt;2600,ROUND($Z97/$W97*2600,2),$Z97)*'umowa o pracę'!$E$8,2),ROUND(IF($W97&gt;2600,ROUND($Z97/$W97*2600,2),$Z97)*'umowa o pracę'!$E$8,2)),0)),IF('umowa o pracę'!$E$7=2021,IF(IF($V97=1,IF($X97=0,ROUND(IF($W97&gt;2800,ROUND($Z97/$W97*2800,2),$Z97)*'umowa o pracę'!$E$8,2),ROUND(IF($W97&gt;2800,ROUND($Z97/$W97*2800,2),$Z97)*'umowa o pracę'!$E$8,2)),0)&gt;$I97,$I97,IF($V97=1,IF($X97=0,ROUND(IF($W97&gt;2800,ROUND($Z97/$W97*2800,2),$Z97)*'umowa o pracę'!$E$8,2),ROUND(IF($W97&gt;2800,ROUND($Z97/$W97*2800,2),$Z97)*'umowa o pracę'!$E$8,2)),0)),0))</f>
        <v>0</v>
      </c>
      <c r="AF97" s="56">
        <f>IF('umowa o pracę'!$E$7=2020,$AB97,IF('umowa o pracę'!$E$7=2021,$AC97,0))</f>
        <v>0</v>
      </c>
      <c r="AG97" s="53">
        <f t="shared" si="15"/>
        <v>1</v>
      </c>
      <c r="AH97" s="39">
        <f>IF('umowa o pracę'!$E$6&lt;3,0,$L97)</f>
        <v>0</v>
      </c>
      <c r="AI97" s="39">
        <f>IF('umowa o pracę'!$E$6&lt;3,0,$M97)</f>
        <v>0</v>
      </c>
      <c r="AJ97" s="55">
        <f>IF('umowa o pracę'!$E$6&lt;3,0,$N97)</f>
        <v>0</v>
      </c>
      <c r="AK97" s="55">
        <f>IF('umowa o pracę'!$E$6&lt;3,0,$O97)</f>
        <v>0</v>
      </c>
      <c r="AL97" s="32">
        <f>IF('umowa o pracę'!$E$7=2020,ROUND(IF($AH97&gt;=2600,2600*'umowa o pracę'!$E$8,$AH97*'umowa o pracę'!$E$8),2),IF('umowa o pracę'!$E$7=2021,ROUND(IF($AH97&gt;=2800,2800*'umowa o pracę'!$E$8,$AH97*'umowa o pracę'!$E$8),2),0))</f>
        <v>0</v>
      </c>
      <c r="AM97" s="32">
        <f>IF(IF(IF(AND($AG97=1,$I97&gt;0),ROUND(IF($AH97+$AI97&gt;=2600,2600*'umowa o pracę'!$E$8,($AH97+$AI97)*'umowa o pracę'!$E$8),2)+IF($AI97=0,ROUND(IF($AH97&gt;2600,ROUND($AK97/$AH97*2600,2),$AK97)*'umowa o pracę'!$E$8,2),ROUND(IF($AH97&gt;2600,ROUND($AK97/$AH97*2600,2),$AK97)*'umowa o pracę'!$E$8,2)),ROUND(IF($AH97+$AI97&gt;=2600,2600*'umowa o pracę'!$E$8,($AH97+$AI97)*'umowa o pracę'!$E$8),2)-IF($AI97=0,ROUND(ROUND(IF($AH97&gt;2600,ROUND($AJ97/$AH97*2600,2),$AJ97),2)*'umowa o pracę'!$E$8,2),IF($AI97&gt;0,IF($AH97+$AI97&lt;2600,ROUND(ROUND($AJ97+ROUND($AI97*9%,2),2)*'umowa o pracę'!$E$8,2),IF(AND($AH97+$AI97&gt;=2600,$AI97&lt;2600,$AH97&lt;2600),ROUND((ROUND(((2600-$AI97)/$AH97)*$AJ97,2)+ROUND($AI97*9%,2))*'umowa o pracę'!$E$8,2),IF(AND($AH97+$AI97&gt;=2600,$AI97&gt;=2600),ROUND((ROUND(2600*9%,2))*'umowa o pracę'!$E$8,2),IF(AND($AH97+$AI97&gt;=2600,$AH97&gt;=2600,$AI97&lt;2600),ROUND((ROUND($AI97*9%,2)+ROUND(((2600-$AI97)/$AH97)*$AJ97,2))*'umowa o pracę'!$E$8,2),0)))),0)))&gt;$J97,$J97,IF(AND($AG97=1,$I97&gt;0),ROUND(IF($AH97+$AI97&gt;=2600,2600*'umowa o pracę'!$E$8,($AH97+$AI97)*'umowa o pracę'!$E$8),2)+IF($AI97=0,ROUND(IF($AH97&gt;2600,ROUND($AK97/$AH97*2600,2),$AK97)*'umowa o pracę'!$E$8,2),ROUND(IF($AH97&gt;2600,ROUND($AK97/$AH97*2600,2),$AK97)*'umowa o pracę'!$E$8,2)),ROUND(IF($AH97+$AI97&gt;=2600,2600*'umowa o pracę'!$E$8,($AH97+$AI97)*'umowa o pracę'!$E$8),2)-IF($AI97=0,ROUND(ROUND(IF($AH97&gt;2600,ROUND($AJ97/$AH97*2600,2),$AJ97),2)*'umowa o pracę'!$E$8,2),IF($AI97&gt;0,IF($AH97+$AI97&lt;2600,ROUND(ROUND($AJ97+ROUND($AI97*9%,2),2)*'umowa o pracę'!$E$8,2),IF(AND($AH97+$AI97&gt;=2600,$AI97&lt;2600,$AH97&lt;2600),ROUND((ROUND(((2600-$AI97)/$AH97)*$AJ97,2)+ROUND($AI97*9%,2))*'umowa o pracę'!$E$8,2),IF(AND($AH97+$AI97&gt;=2600,$AI97&gt;=2600),ROUND((ROUND(2600*9%,2))*'umowa o pracę'!$E$8,2),IF(AND($AH97+$AI97&gt;=2600,$AH97&gt;=2600,$AI97&lt;2600),ROUND((ROUND($AI97*9%,2)+ROUND(((2600-$AI97)/$AH97)*$AJ97,2))*'umowa o pracę'!$E$8,2),0)))),0))))&gt;$J97,$J97,IF(IF(AND($AG97=1,$I97&gt;0),ROUND(IF($AH97+$AI97&gt;=2600,2600*'umowa o pracę'!$E$8,($AH97+$AI97)*'umowa o pracę'!$E$8),2)+IF($AI97=0,ROUND(IF($AH97&gt;2600,ROUND($AK97/$AH97*2600,2),$AK97)*'umowa o pracę'!$E$8,2),ROUND(IF($AH97&gt;2600,ROUND($AK97/$AH97*2600,2),$AK97)*'umowa o pracę'!$E$8,2)),ROUND(IF($AH97+$AI97&gt;=2600,2600*'umowa o pracę'!$E$8,($AH97+$AI97)*'umowa o pracę'!$E$8),2)-IF($AI97=0,ROUND(ROUND(IF($AH97&gt;2600,ROUND($AJ97/$AH97*2600,2),$AJ97),2)*'umowa o pracę'!$E$8,2),IF($AI97&gt;0,IF($AH97+$AI97&lt;2600,ROUND(ROUND($AJ97+ROUND($AI97*9%,2),2)*'umowa o pracę'!$E$8,2),IF(AND($AH97+$AI97&gt;=2600,$AI97&lt;2600,$AH97&lt;2600),ROUND((ROUND(((2600-$AI97)/$AH97)*$AJ97,2)+ROUND($AI97*9%,2))*'umowa o pracę'!$E$8,2),IF(AND($AH97+$AI97&gt;=2600,$AI97&gt;=2600),ROUND((ROUND(2600*9%,2))*'umowa o pracę'!$E$8,2),IF(AND($AH97+$AI97&gt;=2600,$AH97&gt;=2600,$AI97&lt;2600),ROUND((ROUND($AI97*9%,2)+ROUND(((2600-$AI97)/$AH97)*$AJ97,2))*'umowa o pracę'!$E$8,2),0)))),0)))&gt;$J97,$J97,IF(AND($AG97=1,$I97&gt;0),ROUND(IF($AH97+$AI97&gt;=2600,2600*'umowa o pracę'!$E$8,($AH97+$AI97)*'umowa o pracę'!$E$8),2)+IF($AI97=0,ROUND(IF($AH97&gt;2600,ROUND($AK97/$AH97*2600,2),$AK97)*'umowa o pracę'!$E$8,2),ROUND(IF($AH97&gt;2600,ROUND($AK97/$AH97*2600,2),$AK97)*'umowa o pracę'!$E$8,2)),ROUND(IF($AH97+$AI97&gt;=2600,2600*'umowa o pracę'!$E$8,($AH97+$AI97)*'umowa o pracę'!$E$8),2)-IF(AND($AI97=0,I97&gt;0),ROUND(ROUND(IF($AH97&gt;2600,ROUND($AJ97/$AH97*2600,2),$AJ97),2)*'umowa o pracę'!$E$8,2),IF($AI97&gt;0,IF($AH97+$AI97&lt;2600,ROUND(ROUND($AJ97+ROUND($AI97*9%,2),2)*'umowa o pracę'!$E$8,2),IF(AND($AH97+$AI97&gt;=2600,$AI97&lt;2600,$AH97&lt;2600),ROUND((ROUND(((2600-$AI97)/$AH97)*$AJ97,2)+ROUND($AI97*9%,2))*'umowa o pracę'!$E$8,2),IF(AND($AH97+$AI97&gt;=2600,$AI97&gt;=2600),ROUND((ROUND(2600*9%,2))*'umowa o pracę'!$E$8,2),IF(AND($AH97+$AI97&gt;=2600,$AH97&gt;=2600,$AI97&lt;2600),ROUND((ROUND($AI97*9%,2)+ROUND(((2600-$AI97)/$AH97)*$AJ97,2))*'umowa o pracę'!$E$8,2),0)))),0)))))</f>
        <v>0</v>
      </c>
      <c r="AN97" s="32">
        <f>IF(IF(IF(AND($AG97=1,$I97&gt;0),ROUND(IF($AH97+$AI97&gt;=2800,2800*'umowa o pracę'!$E$8,($AH97+$AI97)*'umowa o pracę'!$E$8),2)+IF($AI97=0,ROUND(IF($AH97&gt;2800,ROUND($AK97/$AH97*2800,2),$AK97)*'umowa o pracę'!$E$8,2),ROUND(IF($AH97&gt;2800,ROUND($AK97/$AH97*2800,2),$AK97)*'umowa o pracę'!$E$8,2)),ROUND(IF($AH97+$AI97&gt;=2800,2800*'umowa o pracę'!$E$8,($AH97+$AI97)*'umowa o pracę'!$E$8),2)-IF($AI97=0,ROUND(ROUND(IF($AH97&gt;2800,ROUND($AJ97/$AH97*2800,2),$AJ97),2)*'umowa o pracę'!$E$8,2),IF($AI97&gt;0,IF($AH97+$AI97&lt;2800,ROUND(ROUND($AJ97+ROUND($AI97*9%,2),2)*'umowa o pracę'!$E$8,2),IF(AND($AH97+$AI97&gt;=2800,$AI97&lt;2800,$AH97&lt;2800),ROUND((ROUND(((2800-$AI97)/$AH97)*$AJ97,2)+ROUND($AI97*9%,2))*'umowa o pracę'!$E$8,2),IF(AND($AH97+$AI97&gt;=2800,$AI97&gt;=2800),ROUND((ROUND(2800*9%,2))*'umowa o pracę'!$E$8,2),IF(AND($AH97+$AI97&gt;=2800,$AH97&gt;=2800,$AI97&lt;2800),ROUND((ROUND($AI97*9%,2)+ROUND(((2800-$AI97)/$AH97)*$AJ97,2))*'umowa o pracę'!$E$8,2),0)))),0)))&gt;$J97,$J97,IF(AND($AG97=1,$I97&gt;0),ROUND(IF($AH97+$AI97&gt;=2800,2800*'umowa o pracę'!$E$8,($AH97+$AI97)*'umowa o pracę'!$E$8),2)+IF($AI97=0,ROUND(IF($AH97&gt;2800,ROUND($AK97/$AH97*2800,2),$AK97)*'umowa o pracę'!$E$8,2),ROUND(IF($AH97&gt;2800,ROUND($AK97/$AH97*2800,2),$AK97)*'umowa o pracę'!$E$8,2)),ROUND(IF($AH97+$AI97&gt;=2800,2800*'umowa o pracę'!$E$8,($AH97+$AI97)*'umowa o pracę'!$E$8),2)-IF($AI97=0,ROUND(ROUND(IF($AH97&gt;2800,ROUND($AJ97/$AH97*2800,2),$AJ97),2)*'umowa o pracę'!$E$8,2),IF($AI97&gt;0,IF($AH97+$AI97&lt;2800,ROUND(ROUND($AJ97+ROUND($AI97*9%,2),2)*'umowa o pracę'!$E$8,2),IF(AND($AH97+$AI97&gt;=2800,$AI97&lt;2800,$AH97&lt;2800),ROUND((ROUND(((2800-$AI97)/$AH97)*$AJ97,2)+ROUND($AI97*9%,2))*'umowa o pracę'!$E$8,2),IF(AND($AH97+$AI97&gt;=2800,$AI97&gt;=2800),ROUND((ROUND(2800*9%,2))*'umowa o pracę'!$E$8,2),IF(AND($AH97+$AI97&gt;=2800,$AH97&gt;=2800,$AI97&lt;2800),ROUND((ROUND($AI97*9%,2)+ROUND(((2800-$AI97)/$AH97)*$AJ97,2))*'umowa o pracę'!$E$8,2),0)))),0))))&gt;$J97,$J97,IF(IF(AND($AG97=1,$I97&gt;0),ROUND(IF($AH97+$AI97&gt;=2800,2800*'umowa o pracę'!$E$8,($AH97+$AI97)*'umowa o pracę'!$E$8),2)+IF($AI97=0,ROUND(IF($AH97&gt;2800,ROUND($AK97/$AH97*2800,2),$AK97)*'umowa o pracę'!$E$8,2),ROUND(IF($AH97&gt;2800,ROUND($AK97/$AH97*2800,2),$AK97)*'umowa o pracę'!$E$8,2)),ROUND(IF($AH97+$AI97&gt;=2800,2800*'umowa o pracę'!$E$8,($AH97+$AI97)*'umowa o pracę'!$E$8),2)-IF($AI97=0,ROUND(ROUND(IF($AH97&gt;2800,ROUND($AJ97/$AH97*2800,2),$AJ97),2)*'umowa o pracę'!$E$8,2),IF($AI97&gt;0,IF($AH97+$AI97&lt;2800,ROUND(ROUND($AJ97+ROUND($AI97*9%,2),2)*'umowa o pracę'!$E$8,2),IF(AND($AH97+$AI97&gt;=2800,$AI97&lt;2800,$AH97&lt;2800),ROUND((ROUND(((2800-$AI97)/$AH97)*$AJ97,2)+ROUND($AI97*9%,2))*'umowa o pracę'!$E$8,2),IF(AND($AH97+$AI97&gt;=2800,$AI97&gt;=2800),ROUND((ROUND(2800*9%,2))*'umowa o pracę'!$E$8,2),IF(AND($AH97+$AI97&gt;=2800,$AH97&gt;=2800,$AI97&lt;2800),ROUND((ROUND($AI97*9%,2)+ROUND(((2800-$AI97)/$AH97)*$AJ97,2))*'umowa o pracę'!$E$8,2),0)))),0)))&gt;$J97,$J97,IF(AND($AG97=1,$I97&gt;0),ROUND(IF($AH97+$AI97&gt;=2800,2800*'umowa o pracę'!$E$8,($AH97+$AI97)*'umowa o pracę'!$E$8),2)+IF($AI97=0,ROUND(IF($AH97&gt;2800,ROUND($AK97/$AH97*2800,2),$AK97)*'umowa o pracę'!$E$8,2),ROUND(IF($AH97&gt;2800,ROUND($AK97/$AH97*2800,2),$AK97)*'umowa o pracę'!$E$8,2)),ROUND(IF($AH97+$AI97&gt;=2800,2800*'umowa o pracę'!$E$8,($AH97+$AI97)*'umowa o pracę'!$E$8),2)-IF(AND($AI97=0,I97&gt;0),ROUND(ROUND(IF($AH97&gt;2800,ROUND($AJ97/$AH97*2800,2),$AJ97),2)*'umowa o pracę'!$E$8,2),IF($AI97&gt;0,IF($AH97+$AI97&lt;2800,ROUND(ROUND($AJ97+ROUND($AI97*9%,2),2)*'umowa o pracę'!$E$8,2),IF(AND($AH97+$AI97&gt;=2800,$AI97&lt;2800,$AH97&lt;2800),ROUND((ROUND(((2800-$AI97)/$AH97)*$AJ97,2)+ROUND($AI97*9%,2))*'umowa o pracę'!$E$8,2),IF(AND($AH97+$AI97&gt;=2800,$AI97&gt;=2800),ROUND((ROUND(2800*9%,2))*'umowa o pracę'!$E$8,2),IF(AND($AH97+$AI97&gt;=2800,$AH97&gt;=2800,$AI97&lt;2800),ROUND((ROUND($AI97*9%,2)+ROUND(((2800-$AI97)/$AH97)*$AJ97,2))*'umowa o pracę'!$E$8,2),0)))),0)))))</f>
        <v>0</v>
      </c>
      <c r="AO97" s="32">
        <f>IF('umowa o pracę'!$E$7=2020,IF(IF($AG97=1,IF($AI97=0,ROUND(IF($AH97&gt;2600,ROUND($AJ97/$AH97*2600,2),$AJ97)*'umowa o pracę'!$E$8,2),IF($AH97+$AI97&lt;2600,ROUND(ROUND($AJ97+ROUND($AI97*9%,2),2)*'umowa o pracę'!$E$8,2),IF(AND($AH97+$AI97&gt;=2600,$AH97&lt;2600),ROUND((ROUND($AJ97+ROUND((2600-$AH97)*9%,2),2))*'umowa o pracę'!$E$8,2),IF(AND($AH97+$AI97&gt;=2600,$AH97&gt;=2600),ROUND(ROUND($AJ97/$AH97*2600,2)*'umowa o pracę'!$E$8,2),0)))),0)&gt;$H97,$H97,IF($AG97=1,IF($AI97=0,ROUND(IF($AH97&gt;2600,ROUND($AJ97/$AH97*2600,2),$AJ97)*'umowa o pracę'!$E$8,2),IF($AH97+$AI97&lt;2600,ROUND(ROUND($AJ97+ROUND($AI97*9%,2),2)*'umowa o pracę'!$E$8,2),IF(AND($AH97+$AI97&gt;=2600,$AH97&lt;2600),ROUND((ROUND($AJ97+ROUND((2600-$AH97)*9%,2),2))*'umowa o pracę'!$E$8,2),IF(AND($AH97+$AI97&gt;=2600,$AH97&gt;=2600),ROUND(ROUND($AJ97/$AH97*2600,2)*'umowa o pracę'!$E$8,2),0)))),0)),IF('umowa o pracę'!$E$7=2021,IF(IF($AG97=1,IF($AI97=0,ROUND(IF($AH97&gt;2800,ROUND($AJ97/$AH97*2800,2),$AJ97)*'umowa o pracę'!$E$8,2),IF($AH97+$AI97&lt;2800,ROUND(ROUND($AJ97+ROUND($AI97*9%,2),2)*'umowa o pracę'!$E$8,2),IF(AND($AH97+$AI97&gt;=2800,$AH97&lt;2800),ROUND((ROUND($AJ97+ROUND((2800-$AH97)*9%,2),2))*'umowa o pracę'!$E$8,2),IF(AND($AH97+$AI97&gt;=2800,$AH97&gt;=2800),ROUND(ROUND($AJ97/$AH97*2800,2)*'umowa o pracę'!$E$8,2),0)))),0)&gt;$H97,$H97,IF($AG97=1,IF($AI97=0,ROUND(IF($AH97&gt;2800,ROUND($AJ97/$AH97*2800,2),$AJ97)*'umowa o pracę'!$E$8,2),IF($AH97+$AI97&lt;2800,ROUND(ROUND($AJ97+ROUND($AI97*9%,2),2)*'umowa o pracę'!$E$8,2),IF(AND($AH97+$AI97&gt;=2800,$AH97&lt;2800),ROUND((ROUND($AJ97+ROUND((2800-$AH97)*9%,2),2))*'umowa o pracę'!$E$8,2),IF(AND($AH97+$AI97&gt;=2800,$AH97&gt;=2800),ROUND(ROUND($AJ97/$AH97*2800,2)*'umowa o pracę'!$E$8,2),0)))),0)),0))</f>
        <v>0</v>
      </c>
      <c r="AP97" s="32">
        <f>IF('umowa o pracę'!$E$7=2020,IF(IF($AG97=1,IF($AI97=0,ROUND(IF($AH97&gt;2600,ROUND($AK97/$AH97*2600,2),$AK97)*'umowa o pracę'!$E$8,2),ROUND(IF($AH97&gt;2600,ROUND($AK97/$AH97*2600,2),$AK97)*'umowa o pracę'!$E$8,2)),0)&gt;$I97,$I97,IF($AG97=1,IF($AI97=0,ROUND(IF($AH97&gt;2600,ROUND($AK97/$AH97*2600,2),$AK97)*'umowa o pracę'!$E$8,2),ROUND(IF($AH97&gt;2600,ROUND($AK97/$AH97*2600,2),$AK97)*'umowa o pracę'!$E$8,2)),0)),IF('umowa o pracę'!$E$7=2021,IF(IF($AG97=1,IF($AI97=0,ROUND(IF($AH97&gt;2800,ROUND($AK97/$AH97*2800,2),$AK97)*'umowa o pracę'!$E$8,2),ROUND(IF($AH97&gt;2800,ROUND($AK97/$AH97*2800,2),$AK97)*'umowa o pracę'!$E$8,2)),0)&gt;$I97,$I97,IF($AG97=1,IF($AI97=0,ROUND(IF($AH97&gt;2800,ROUND($AK97/$AH97*2800,2),$AK97)*'umowa o pracę'!$E$8,2),ROUND(IF($AH97&gt;2800,ROUND($AK97/$AH97*2800,2),$AK97)*'umowa o pracę'!$E$8,2)),0)),0))</f>
        <v>0</v>
      </c>
      <c r="AQ97" s="56">
        <f>IF('umowa o pracę'!$E$7=2020,$AM97,IF('umowa o pracę'!$E$7=2021,$AN97,0))</f>
        <v>0</v>
      </c>
      <c r="AR97" s="33">
        <f>IF('umowa o pracę'!$E$7=0,0,U97+AF97+AQ97)</f>
        <v>0</v>
      </c>
      <c r="AS97" s="19"/>
      <c r="AT97" s="19"/>
      <c r="AU97" s="19"/>
      <c r="AV97" s="6"/>
      <c r="AW97" s="6"/>
      <c r="AX97" s="6">
        <f t="shared" si="13"/>
        <v>10</v>
      </c>
      <c r="AY97" s="6"/>
      <c r="AZ97" s="234">
        <f t="shared" si="16"/>
        <v>0</v>
      </c>
      <c r="BA97" s="234">
        <f t="shared" si="17"/>
        <v>0</v>
      </c>
      <c r="BB97" s="234">
        <f t="shared" si="18"/>
        <v>0</v>
      </c>
      <c r="BC97" s="234">
        <f t="shared" si="19"/>
        <v>0</v>
      </c>
      <c r="BD97" s="234">
        <f t="shared" si="20"/>
        <v>0</v>
      </c>
      <c r="BE97" s="234">
        <f t="shared" si="21"/>
        <v>0</v>
      </c>
      <c r="BF97" s="234">
        <f t="shared" si="22"/>
        <v>0</v>
      </c>
      <c r="BG97" s="234">
        <f t="shared" si="23"/>
        <v>0</v>
      </c>
      <c r="BH97" s="234">
        <f t="shared" si="24"/>
        <v>0</v>
      </c>
      <c r="BI97" s="238">
        <f t="shared" si="25"/>
        <v>0</v>
      </c>
      <c r="BJ97" s="236"/>
      <c r="BK97" s="236"/>
      <c r="BL97" s="237"/>
    </row>
    <row r="98" spans="1:64" ht="15.75" customHeight="1" x14ac:dyDescent="0.25">
      <c r="A98" s="129">
        <v>87</v>
      </c>
      <c r="B98" s="57"/>
      <c r="C98" s="57"/>
      <c r="D98" s="36"/>
      <c r="E98" s="36"/>
      <c r="F98" s="242"/>
      <c r="G98" s="37">
        <v>1</v>
      </c>
      <c r="H98" s="58">
        <v>0</v>
      </c>
      <c r="I98" s="59">
        <v>0</v>
      </c>
      <c r="J98" s="60">
        <v>0</v>
      </c>
      <c r="K98" s="52">
        <v>1</v>
      </c>
      <c r="L98" s="39">
        <v>0</v>
      </c>
      <c r="M98" s="39">
        <v>0</v>
      </c>
      <c r="N98" s="39">
        <v>0</v>
      </c>
      <c r="O98" s="39">
        <v>0</v>
      </c>
      <c r="P98" s="35">
        <f>IF('umowa o pracę'!$E$7=2020,ROUND(IF($L98&gt;=2600,2600*'umowa o pracę'!$E$8,$L98*'umowa o pracę'!$E$8),2),IF('umowa o pracę'!$E$7=2021,ROUND(IF($L98&gt;=2800,2800*'umowa o pracę'!$E$8,$L98*'umowa o pracę'!$E$8),2),0))</f>
        <v>0</v>
      </c>
      <c r="Q98" s="252">
        <f>IF(IF(IF(AND($K98=1,$I98&gt;0),ROUND(IF($L98+$M98&gt;=2600,2600*'umowa o pracę'!$E$8,($L98+$M98)*'umowa o pracę'!$E$8),2)+IF($M98=0,ROUND(IF($L98&gt;2600,ROUND($O98/$L98*2600,2),$O98)*'umowa o pracę'!$E$8,2),ROUND(IF($L98&gt;2600,ROUND($O98/$L98*2600,2),$O98)*'umowa o pracę'!$E$8,2)),ROUND(IF($L98+$M98&gt;=2600,2600*'umowa o pracę'!$E$8,($L98+$M98)*'umowa o pracę'!$E$8),2)-IF($M98=0,ROUND(ROUND(IF($L98&gt;2600,ROUND($N98/$L98*2600,2),$N98),2)*'umowa o pracę'!$E$8,2),IF($M98&gt;0,IF($L98+$M98&lt;2600,ROUND(ROUND($N98+ROUND($M98*9%,2),2)*'umowa o pracę'!$E$8,2),IF(AND($L98+$M98&gt;=2600,$M98&lt;2600,$L98&lt;2600),ROUND((ROUND(((2600-$M98)/$L98)*$N98,2)+ROUND($M98*9%,2))*'umowa o pracę'!$E$8,2),IF(AND($L98+$M98&gt;=2600,$M98&gt;=2600),ROUND((ROUND(2600*9%,2))*'umowa o pracę'!$E$8,2),IF(AND($L98+$M98&gt;=2600,$L98&gt;=2600,$M98&lt;2600),ROUND((ROUND($M98*9%,2)+ROUND(((2600-$M98)/$L98)*$N98,2))*'umowa o pracę'!$E$8,2),0)))),0)))&gt;$J98,$J98,IF(AND($K98=1,$I98&gt;0),ROUND(IF($L98+$M98&gt;=2600,2600*'umowa o pracę'!$E$8,($L98+$M98)*'umowa o pracę'!$E$8),2)+IF($M98=0,ROUND(IF($L98&gt;2600,ROUND($O98/$L98*2600,2),$O98)*'umowa o pracę'!$E$8,2),ROUND(IF($L98&gt;2600,ROUND($O98/$L98*2600,2),$O98)*'umowa o pracę'!$E$8,2)),ROUND(IF($L98+$M98&gt;=2600,2600*'umowa o pracę'!$E$8,($L98+$M98)*'umowa o pracę'!$E$8),2)-IF($M98=0,ROUND(ROUND(IF($L98&gt;2600,ROUND($N98/$L98*2600,2),$N98),2)*'umowa o pracę'!$E$8,2),IF($M98&gt;0,IF($L98+$M98&lt;2600,ROUND(ROUND($N98+ROUND($M98*9%,2),2)*'umowa o pracę'!$E$8,2),IF(AND($L98+$M98&gt;=2600,$M98&lt;2600,$L98&lt;2600),ROUND((ROUND(((2600-$M98)/$L98)*$N98,2)+ROUND($M98*9%,2))*'umowa o pracę'!$E$8,2),IF(AND($L98+$M98&gt;=2600,$M98&gt;=2600),ROUND((ROUND(2600*9%,2))*'umowa o pracę'!$E$8,2),IF(AND($L98+$M98&gt;=2600,$L98&gt;=2600,$M98&lt;2600),ROUND((ROUND($M98*9%,2)+ROUND(((2600-$M98)/$L98)*$N98,2))*'umowa o pracę'!$E$8,2),0)))),0))))&gt;$J98,$J98,IF(IF(AND($K98=1,$I98&gt;0),ROUND(IF($L98+$M98&gt;=2600,2600*'umowa o pracę'!$E$8,($L98+$M98)*'umowa o pracę'!$E$8),2)+IF($M98=0,ROUND(IF($L98&gt;2600,ROUND($O98/$L98*2600,2),$O98)*'umowa o pracę'!$E$8,2),ROUND(IF($L98&gt;2600,ROUND($O98/$L98*2600,2),$O98)*'umowa o pracę'!$E$8,2)),ROUND(IF($L98+$M98&gt;=2600,2600*'umowa o pracę'!$E$8,($L98+$M98)*'umowa o pracę'!$E$8),2)-IF($M98=0,ROUND(ROUND(IF($L98&gt;2600,ROUND($N98/$L98*2600,2),$N98),2)*'umowa o pracę'!$E$8,2),IF($M98&gt;0,IF($L98+$M98&lt;2600,ROUND(ROUND($N98+ROUND($M98*9%,2),2)*'umowa o pracę'!$E$8,2),IF(AND($L98+$M98&gt;=2600,$M98&lt;2600,$L98&lt;2600),ROUND((ROUND(((2600-$M98)/$L98)*$N98,2)+ROUND($M98*9%,2))*'umowa o pracę'!$E$8,2),IF(AND($L98+$M98&gt;=2600,$M98&gt;=2600),ROUND((ROUND(2600*9%,2))*'umowa o pracę'!$E$8,2),IF(AND($L98+$M98&gt;=2600,$L98&gt;=2600,$M98&lt;2600),ROUND((ROUND($M98*9%,2)+ROUND(((2600-$M98)/$L98)*$N98,2))*'umowa o pracę'!$E$8,2),0)))),0)))&gt;$J98,$J98,IF(AND($K98=1,$I98&gt;0),ROUND(IF($L98+$M98&gt;=2600,2600*'umowa o pracę'!$E$8,($L98+$M98)*'umowa o pracę'!$E$8),2)+IF($M98=0,ROUND(IF($L98&gt;2600,ROUND($O98/$L98*2600,2),$O98)*'umowa o pracę'!$E$8,2),ROUND(IF($L98&gt;2600,ROUND($O98/$L98*2600,2),$O98)*'umowa o pracę'!$E$8,2)),ROUND(IF($L98+$M98&gt;=2600,2600*'umowa o pracę'!$E$8,($L98+$M98)*'umowa o pracę'!$E$8),2)-IF(AND($M98=0,I98&gt;0),ROUND(ROUND(IF($L98&gt;2600,ROUND($N98/$L98*2600,2),$N98),2)*'umowa o pracę'!$E$8,2),IF($M98&gt;0,IF($L98+$M98&lt;2600,ROUND(ROUND($N98+ROUND($M98*9%,2),2)*'umowa o pracę'!$E$8,2),IF(AND($L98+$M98&gt;=2600,$M98&lt;2600,$L98&lt;2600),ROUND((ROUND(((2600-$M98)/$L98)*$N98,2)+ROUND($M98*9%,2))*'umowa o pracę'!$E$8,2),IF(AND($L98+$M98&gt;=2600,$M98&gt;=2600),ROUND((ROUND(2600*9%,2))*'umowa o pracę'!$E$8,2),IF(AND($L98+$M98&gt;=2600,$L98&gt;=2600,$M98&lt;2600),ROUND((ROUND($M98*9%,2)+ROUND(((2600-$M98)/$L98)*$N98,2))*'umowa o pracę'!$E$8,2),0)))),0)))))</f>
        <v>0</v>
      </c>
      <c r="R98" s="252">
        <f>IF(IF(IF(AND($K98=1,$I98&gt;0),ROUND(IF($L98+$M98&gt;=2800,2800*'umowa o pracę'!$E$8,($L98+$M98)*'umowa o pracę'!$E$8),2)+IF($M98=0,ROUND(IF($L98&gt;2800,ROUND($O98/$L98*2800,2),$O98)*'umowa o pracę'!$E$8,2),ROUND(IF($L98&gt;2800,ROUND($O98/$L98*2800,2),$O98)*'umowa o pracę'!$E$8,2)),ROUND(IF($L98+$M98&gt;=2800,2800*'umowa o pracę'!$E$8,($L98+$M98)*'umowa o pracę'!$E$8),2)-IF($M98=0,ROUND(ROUND(IF($L98&gt;2800,ROUND($N98/$L98*2800,2),$N98),2)*'umowa o pracę'!$E$8,2),IF($M98&gt;0,IF($L98+$M98&lt;2800,ROUND(ROUND($N98+ROUND($M98*9%,2),2)*'umowa o pracę'!$E$8,2),IF(AND($L98+$M98&gt;=2800,$M98&lt;2800,$L98&lt;2800),ROUND((ROUND(((2800-$M98)/$L98)*$N98,2)+ROUND($M98*9%,2))*'umowa o pracę'!$E$8,2),IF(AND($L98+$M98&gt;=2800,$M98&gt;=2800),ROUND((ROUND(2800*9%,2))*'umowa o pracę'!$E$8,2),IF(AND($L98+$M98&gt;=2800,$L98&gt;=2800,$M98&lt;2800),ROUND((ROUND($M98*9%,2)+ROUND(((2800-$M98)/$L98)*$N98,2))*'umowa o pracę'!$E$8,2),0)))),0)))&gt;$J98,$J98,IF(AND($K98=1,$I98&gt;0),ROUND(IF($L98+$M98&gt;=2800,2800*'umowa o pracę'!$E$8,($L98+$M98)*'umowa o pracę'!$E$8),2)+IF($M98=0,ROUND(IF($L98&gt;2800,ROUND($O98/$L98*2800,2),$O98)*'umowa o pracę'!$E$8,2),ROUND(IF($L98&gt;2800,ROUND($O98/$L98*2800,2),$O98)*'umowa o pracę'!$E$8,2)),ROUND(IF($L98+$M98&gt;=2800,2800*'umowa o pracę'!$E$8,($L98+$M98)*'umowa o pracę'!$E$8),2)-IF($M98=0,ROUND(ROUND(IF($L98&gt;2800,ROUND($N98/$L98*2800,2),$N98),2)*'umowa o pracę'!$E$8,2),IF($M98&gt;0,IF($L98+$M98&lt;2800,ROUND(ROUND($N98+ROUND($M98*9%,2),2)*'umowa o pracę'!$E$8,2),IF(AND($L98+$M98&gt;=2800,$M98&lt;2800,$L98&lt;2800),ROUND((ROUND(((2800-$M98)/$L98)*$N98,2)+ROUND($M98*9%,2))*'umowa o pracę'!$E$8,2),IF(AND($L98+$M98&gt;=2800,$M98&gt;=2800),ROUND((ROUND(2800*9%,2))*'umowa o pracę'!$E$8,2),IF(AND($L98+$M98&gt;=2800,$L98&gt;=2800,$M98&lt;2800),ROUND((ROUND($M98*9%,2)+ROUND(((2800-$M98)/$L98)*$N98,2))*'umowa o pracę'!$E$8,2),0)))),0))))&gt;$J98,$J98,IF(IF(AND($K98=1,$I98&gt;0),ROUND(IF($L98+$M98&gt;=2800,2800*'umowa o pracę'!$E$8,($L98+$M98)*'umowa o pracę'!$E$8),2)+IF($M98=0,ROUND(IF($L98&gt;2800,ROUND($O98/$L98*2800,2),$O98)*'umowa o pracę'!$E$8,2),ROUND(IF($L98&gt;2800,ROUND($O98/$L98*2800,2),$O98)*'umowa o pracę'!$E$8,2)),ROUND(IF($L98+$M98&gt;=2800,2800*'umowa o pracę'!$E$8,($L98+$M98)*'umowa o pracę'!$E$8),2)-IF($M98=0,ROUND(ROUND(IF($L98&gt;2800,ROUND($N98/$L98*2800,2),$N98),2)*'umowa o pracę'!$E$8,2),IF($M98&gt;0,IF($L98+$M98&lt;2800,ROUND(ROUND($N98+ROUND($M98*9%,2),2)*'umowa o pracę'!$E$8,2),IF(AND($L98+$M98&gt;=2800,$M98&lt;2800,$L98&lt;2800),ROUND((ROUND(((2800-$M98)/$L98)*$N98,2)+ROUND($M98*9%,2))*'umowa o pracę'!$E$8,2),IF(AND($L98+$M98&gt;=2800,$M98&gt;=2800),ROUND((ROUND(2800*9%,2))*'umowa o pracę'!$E$8,2),IF(AND($L98+$M98&gt;=2800,$L98&gt;=2800,$M98&lt;2800),ROUND((ROUND($M98*9%,2)+ROUND(((2800-$M98)/$L98)*$N98,2))*'umowa o pracę'!$E$8,2),0)))),0)))&gt;$J98,$J98,IF(AND($K98=1,$I98&gt;0),ROUND(IF($L98+$M98&gt;=2800,2800*'umowa o pracę'!$E$8,($L98+$M98)*'umowa o pracę'!$E$8),2)+IF($M98=0,ROUND(IF($L98&gt;2800,ROUND($O98/$L98*2800,2),$O98)*'umowa o pracę'!$E$8,2),ROUND(IF($L98&gt;2800,ROUND($O98/$L98*2800,2),$O98)*'umowa o pracę'!$E$8,2)),ROUND(IF($L98+$M98&gt;=2800,2800*'umowa o pracę'!$E$8,($L98+$M98)*'umowa o pracę'!$E$8),2)-IF(AND($M98=0,I98&gt;0),ROUND(ROUND(IF($L98&gt;2800,ROUND($N98/$L98*2800,2),$N98),2)*'umowa o pracę'!$E$8,2),IF($M98&gt;0,IF($L98+$M98&lt;2800,ROUND(ROUND($N98+ROUND($M98*9%,2),2)*'umowa o pracę'!$E$8,2),IF(AND($L98+$M98&gt;=2800,$M98&lt;2800,$L98&lt;2800),ROUND((ROUND(((2800-$M98)/$L98)*$N98,2)+ROUND($M98*9%,2))*'umowa o pracę'!$E$8,2),IF(AND($L98+$M98&gt;=2800,$M98&gt;=2800),ROUND((ROUND(2800*9%,2))*'umowa o pracę'!$E$8,2),IF(AND($L98+$M98&gt;=2800,$L98&gt;=2800,$M98&lt;2800),ROUND((ROUND($M98*9%,2)+ROUND(((2800-$M98)/$L98)*$N98,2))*'umowa o pracę'!$E$8,2),0)))),0)))))</f>
        <v>0</v>
      </c>
      <c r="S98" s="32">
        <f>IF('umowa o pracę'!$E$7=2020,IF(IF($K98=1,IF($M98=0,ROUND(IF($L98&gt;2600,ROUND($N98/$L98*2600,2),$N98)*'umowa o pracę'!$E$8,2),IF($L98+$M98&lt;2600,ROUND(ROUND($N98+ROUND($M98*9%,2),2)*'umowa o pracę'!$E$8,2),IF(AND($L98+$M98&gt;=2600,$L98&lt;2600),ROUND((ROUND($N98+ROUND((2600-$L98)*9%,2),2))*'umowa o pracę'!$E$8,2),IF(AND($L98+$M98&gt;=2600,$L98&gt;=2600),ROUND(ROUND($N98/$L98*2600,2)*'umowa o pracę'!$E$8,2),0)))),0)&gt;$H98,$H98,IF($K98=1,IF($M98=0,ROUND(IF($L98&gt;2600,ROUND($N98/$L98*2600,2),$N98)*'umowa o pracę'!$E$8,2),IF($L98+$M98&lt;2600,ROUND(ROUND($N98+ROUND($M98*9%,2),2)*'umowa o pracę'!$E$8,2),IF(AND($L98+$M98&gt;=2600,$L98&lt;2600),ROUND((ROUND($N98+ROUND((2600-$L98)*9%,2),2))*'umowa o pracę'!$E$8,2),IF(AND($L98+$M98&gt;=2600,$L98&gt;=2600),ROUND(ROUND($N98/$L98*2600,2)*'umowa o pracę'!$E$8,2),0)))),0)),IF('umowa o pracę'!$E$7=2021,IF(IF($K98=1,IF($M98=0,ROUND(IF($L98&gt;2800,ROUND($N98/$L98*2800,2),$N98)*'umowa o pracę'!$E$8,2),IF($L98+$M98&lt;2800,ROUND(ROUND($N98+ROUND($M98*9%,2),2)*'umowa o pracę'!$E$8,2),IF(AND($L98+$M98&gt;=2800,$L98&lt;2800),ROUND((ROUND($N98+ROUND((2800-$L98)*9%,2),2))*'umowa o pracę'!$E$8,2),IF(AND($L98+$M98&gt;=2800,$L98&gt;=2800),ROUND(ROUND($N98/$L98*2800,2)*'umowa o pracę'!$E$8,2),0)))),0)&gt;$H98,$H98,IF($K98=1,IF($M98=0,ROUND(IF($L98&gt;2800,ROUND($N98/$L98*2800,2),$N98)*'umowa o pracę'!$E$8,2),IF($L98+$M98&lt;2800,ROUND(ROUND($N98+ROUND($M98*9%,2),2)*'umowa o pracę'!$E$8,2),IF(AND($L98+$M98&gt;=2800,$L98&lt;2800),ROUND((ROUND($N98+ROUND((2800-$L98)*9%,2),2))*'umowa o pracę'!$E$8,2),IF(AND($L98+$M98&gt;=2800,$L98&gt;=2800),ROUND(ROUND($N98/$L98*2800,2)*'umowa o pracę'!$E$8,2),0)))),0)),0))</f>
        <v>0</v>
      </c>
      <c r="T98" s="32">
        <f>IF('umowa o pracę'!$E$7=2020,IF(IF($K98=1,IF($M98=0,ROUND(IF($L98&gt;2600,ROUND($O98/$L98*2600,2),$O98)*'umowa o pracę'!$E$8,2),ROUND(IF($L98&gt;2600,ROUND($O98/$L98*2600,2),$O98)*'umowa o pracę'!$E$8,2)),0)&gt;$I98,$I98,IF($K98=1,IF($M98=0,ROUND(IF($L98&gt;2600,ROUND($O98/$L98*2600,2),$O98)*'umowa o pracę'!$E$8,2),ROUND(IF($L98&gt;2600,ROUND($O98/$L98*2600,2),$O98)*'umowa o pracę'!$E$8,2)),0)),IF('umowa o pracę'!$E$7=2021,IF(IF($K98=1,IF($M98=0,ROUND(IF($L98&gt;2800,ROUND($O98/$L98*2800,2),$O98)*'umowa o pracę'!$E$8,2),ROUND(IF($L98&gt;2800,ROUND($O98/$L98*2800,2),$O98)*'umowa o pracę'!$E$8,2)),0)&gt;$I98,$I98,IF($K98=1,IF($M98=0,ROUND(IF($L98&gt;2800,ROUND($O98/$L98*2800,2),$O98)*'umowa o pracę'!$E$8,2),ROUND(IF($L98&gt;2800,ROUND($O98/$L98*2800,2),$O98)*'umowa o pracę'!$E$8,2)),0)),0))</f>
        <v>0</v>
      </c>
      <c r="U98" s="51">
        <f>IF('umowa o pracę'!$E$7=2020,$Q98,IF('umowa o pracę'!$E$7=2021,$R98,0))</f>
        <v>0</v>
      </c>
      <c r="V98" s="53">
        <f t="shared" si="14"/>
        <v>1</v>
      </c>
      <c r="W98" s="54">
        <f>IF('umowa o pracę'!$E$6&lt;2,0,$L98)</f>
        <v>0</v>
      </c>
      <c r="X98" s="54">
        <f>IF('umowa o pracę'!$E$6&lt;2,0,$M98)</f>
        <v>0</v>
      </c>
      <c r="Y98" s="55">
        <f>IF('umowa o pracę'!$E$6&lt;2,0,$N98)</f>
        <v>0</v>
      </c>
      <c r="Z98" s="55">
        <f>IF('umowa o pracę'!$E$6&lt;2,0,$O98)</f>
        <v>0</v>
      </c>
      <c r="AA98" s="32">
        <f>IF('umowa o pracę'!$E$7=2020,ROUND(IF($W98&gt;=2600,2600*'umowa o pracę'!$E$8,$W98*'umowa o pracę'!$E$8),2),IF('umowa o pracę'!$E$7=2021,ROUND(IF($W98&gt;=2800,2800*'umowa o pracę'!$E$8,$W98*'umowa o pracę'!$E$8),2),0))</f>
        <v>0</v>
      </c>
      <c r="AB98" s="32">
        <f>IF(IF(IF(AND($V98=1,$I98&gt;0),ROUND(IF($W98+$X98&gt;=2600,2600*'umowa o pracę'!$E$8,($W98+$X98)*'umowa o pracę'!$E$8),2)+IF($X98=0,ROUND(IF($W98&gt;2600,ROUND($Z98/$W98*2600,2),$Z98)*'umowa o pracę'!$E$8,2),ROUND(IF($W98&gt;2600,ROUND($Z98/$W98*2600,2),$Z98)*'umowa o pracę'!$E$8,2)),ROUND(IF($W98+$X98&gt;=2600,2600*'umowa o pracę'!$E$8,($W98+$X98)*'umowa o pracę'!$E$8),2)-IF($X98=0,ROUND(ROUND(IF($W98&gt;2600,ROUND($Y98/$W98*2600,2),$Y98),2)*'umowa o pracę'!$E$8,2),IF($X98&gt;0,IF($W98+$X98&lt;2600,ROUND(ROUND($Y98+ROUND($X98*9%,2),2)*'umowa o pracę'!$E$8,2),IF(AND($W98+$X98&gt;=2600,$X98&lt;2600,$W98&lt;2600),ROUND((ROUND(((2600-$X98)/$W98)*$Y98,2)+ROUND($X98*9%,2))*'umowa o pracę'!$E$8,2),IF(AND($W98+$X98&gt;=2600,$X98&gt;=2600),ROUND((ROUND(2600*9%,2))*'umowa o pracę'!$E$8,2),IF(AND($W98+$X98&gt;=2600,$W98&gt;=2600,$X98&lt;2600),ROUND((ROUND($X98*9%,2)+ROUND(((2600-$X98)/$W98)*$Y98,2))*'umowa o pracę'!$E$8,2),0)))),0)))&gt;$J98,$J98,IF(AND($V98=1,$I98&gt;0),ROUND(IF($W98+$X98&gt;=2600,2600*'umowa o pracę'!$E$8,($W98+$X98)*'umowa o pracę'!$E$8),2)+IF($X98=0,ROUND(IF($W98&gt;2600,ROUND($Z98/$W98*2600,2),$Z98)*'umowa o pracę'!$E$8,2),ROUND(IF($W98&gt;2600,ROUND($Z98/$W98*2600,2),$Z98)*'umowa o pracę'!$E$8,2)),ROUND(IF($W98+$X98&gt;=2600,2600*'umowa o pracę'!$E$8,($W98+$X98)*'umowa o pracę'!$E$8),2)-IF($X98=0,ROUND(ROUND(IF($W98&gt;2600,ROUND($Y98/$W98*2600,2),$Y98),2)*'umowa o pracę'!$E$8,2),IF($X98&gt;0,IF($W98+$X98&lt;2600,ROUND(ROUND($Y98+ROUND($X98*9%,2),2)*'umowa o pracę'!$E$8,2),IF(AND($W98+$X98&gt;=2600,$X98&lt;2600,$W98&lt;2600),ROUND((ROUND(((2600-$X98)/$W98)*$Y98,2)+ROUND($X98*9%,2))*'umowa o pracę'!$E$8,2),IF(AND($W98+$X98&gt;=2600,$X98&gt;=2600),ROUND((ROUND(2600*9%,2))*'umowa o pracę'!$E$8,2),IF(AND($W98+$X98&gt;=2600,$W98&gt;=2600,$X98&lt;2600),ROUND((ROUND($X98*9%,2)+ROUND(((2600-$X98)/$W98)*$Y98,2))*'umowa o pracę'!$E$8,2),0)))),0))))&gt;$J98,$J98,IF(IF(AND($V98=1,$I98&gt;0),ROUND(IF($W98+$X98&gt;=2600,2600*'umowa o pracę'!$E$8,($W98+$X98)*'umowa o pracę'!$E$8),2)+IF($X98=0,ROUND(IF($W98&gt;2600,ROUND($Z98/$W98*2600,2),$Z98)*'umowa o pracę'!$E$8,2),ROUND(IF($W98&gt;2600,ROUND($Z98/$W98*2600,2),$Z98)*'umowa o pracę'!$E$8,2)),ROUND(IF($W98+$X98&gt;=2600,2600*'umowa o pracę'!$E$8,($W98+$X98)*'umowa o pracę'!$E$8),2)-IF($X98=0,ROUND(ROUND(IF($W98&gt;2600,ROUND($Y98/$W98*2600,2),$Y98),2)*'umowa o pracę'!$E$8,2),IF($X98&gt;0,IF($W98+$X98&lt;2600,ROUND(ROUND($Y98+ROUND($X98*9%,2),2)*'umowa o pracę'!$E$8,2),IF(AND($W98+$X98&gt;=2600,$X98&lt;2600,$W98&lt;2600),ROUND((ROUND(((2600-$X98)/$W98)*$Y98,2)+ROUND($X98*9%,2))*'umowa o pracę'!$E$8,2),IF(AND($W98+$X98&gt;=2600,$X98&gt;=2600),ROUND((ROUND(2600*9%,2))*'umowa o pracę'!$E$8,2),IF(AND($W98+$X98&gt;=2600,$W98&gt;=2600,$X98&lt;2600),ROUND((ROUND($X98*9%,2)+ROUND(((2600-$X98)/$W98)*$Y98,2))*'umowa o pracę'!$E$8,2),0)))),0)))&gt;$J98,$J98,IF(AND($V98=1,$I98&gt;0),ROUND(IF($W98+$X98&gt;=2600,2600*'umowa o pracę'!$E$8,($W98+$X98)*'umowa o pracę'!$E$8),2)+IF($X98=0,ROUND(IF($W98&gt;2600,ROUND($Z98/$W98*2600,2),$Z98)*'umowa o pracę'!$E$8,2),ROUND(IF($W98&gt;2600,ROUND($Z98/$W98*2600,2),$Z98)*'umowa o pracę'!$E$8,2)),ROUND(IF($W98+$X98&gt;=2600,2600*'umowa o pracę'!$E$8,($W98+$X98)*'umowa o pracę'!$E$8),2)-IF(AND($X98=0,I98&gt;0),ROUND(ROUND(IF($W98&gt;2600,ROUND($Y98/$W98*2600,2),$Y98),2)*'umowa o pracę'!$E$8,2),IF($X98&gt;0,IF($W98+$X98&lt;2600,ROUND(ROUND($Y98+ROUND($X98*9%,2),2)*'umowa o pracę'!$E$8,2),IF(AND($W98+$X98&gt;=2600,$X98&lt;2600,$W98&lt;2600),ROUND((ROUND(((2600-$X98)/$W98)*$Y98,2)+ROUND($X98*9%,2))*'umowa o pracę'!$E$8,2),IF(AND($W98+$X98&gt;=2600,$X98&gt;=2600),ROUND((ROUND(2600*9%,2))*'umowa o pracę'!$E$8,2),IF(AND($W98+$X98&gt;=2600,$W98&gt;=2600,$X98&lt;2600),ROUND((ROUND($X98*9%,2)+ROUND(((2600-$X98)/$W98)*$Y98,2))*'umowa o pracę'!$E$8,2),0)))),0)))))</f>
        <v>0</v>
      </c>
      <c r="AC98" s="32">
        <f>IF(IF(IF(AND($V98=1,$I98&gt;0),ROUND(IF($W98+$X98&gt;=2800,2800*'umowa o pracę'!$E$8,($W98+$X98)*'umowa o pracę'!$E$8),2)+IF($X98=0,ROUND(IF($W98&gt;2800,ROUND($Z98/$W98*2800,2),$Z98)*'umowa o pracę'!$E$8,2),ROUND(IF($W98&gt;2800,ROUND($Z98/$W98*2800,2),$Z98)*'umowa o pracę'!$E$8,2)),ROUND(IF($W98+$X98&gt;=2800,2800*'umowa o pracę'!$E$8,($W98+$X98)*'umowa o pracę'!$E$8),2)-IF($X98=0,ROUND(ROUND(IF($W98&gt;2800,ROUND($Y98/$W98*2800,2),$Y98),2)*'umowa o pracę'!$E$8,2),IF($X98&gt;0,IF($W98+$X98&lt;2800,ROUND(ROUND($Y98+ROUND($X98*9%,2),2)*'umowa o pracę'!$E$8,2),IF(AND($W98+$X98&gt;=2800,$X98&lt;2800,$W98&lt;2800),ROUND((ROUND(((2800-$X98)/$W98)*$Y98,2)+ROUND($X98*9%,2))*'umowa o pracę'!$E$8,2),IF(AND($W98+$X98&gt;=2800,$X98&gt;=2800),ROUND((ROUND(2800*9%,2))*'umowa o pracę'!$E$8,2),IF(AND($W98+$X98&gt;=2800,$W98&gt;=2800,$X98&lt;2800),ROUND((ROUND($X98*9%,2)+ROUND(((2800-$X98)/$W98)*$Y98,2))*'umowa o pracę'!$E$8,2),0)))),0)))&gt;$J98,$J98,IF(AND($V98=1,$I98&gt;0),ROUND(IF($W98+$X98&gt;=2800,2800*'umowa o pracę'!$E$8,($W98+$X98)*'umowa o pracę'!$E$8),2)+IF($X98=0,ROUND(IF($W98&gt;2800,ROUND($Z98/$W98*2800,2),$Z98)*'umowa o pracę'!$E$8,2),ROUND(IF($W98&gt;2800,ROUND($Z98/$W98*2800,2),$Z98)*'umowa o pracę'!$E$8,2)),ROUND(IF($W98+$X98&gt;=2800,2800*'umowa o pracę'!$E$8,($W98+$X98)*'umowa o pracę'!$E$8),2)-IF($X98=0,ROUND(ROUND(IF($W98&gt;2800,ROUND($Y98/$W98*2800,2),$Y98),2)*'umowa o pracę'!$E$8,2),IF($X98&gt;0,IF($W98+$X98&lt;2800,ROUND(ROUND($Y98+ROUND($X98*9%,2),2)*'umowa o pracę'!$E$8,2),IF(AND($W98+$X98&gt;=2800,$X98&lt;2800,$W98&lt;2800),ROUND((ROUND(((2800-$X98)/$W98)*$Y98,2)+ROUND($X98*9%,2))*'umowa o pracę'!$E$8,2),IF(AND($W98+$X98&gt;=2800,$X98&gt;=2800),ROUND((ROUND(2800*9%,2))*'umowa o pracę'!$E$8,2),IF(AND($W98+$X98&gt;=2800,$W98&gt;=2800,$X98&lt;2800),ROUND((ROUND($X98*9%,2)+ROUND(((2800-$X98)/$W98)*$Y98,2))*'umowa o pracę'!$E$8,2),0)))),0))))&gt;$J98,$J98,IF(IF(AND($V98=1,$I98&gt;0),ROUND(IF($W98+$X98&gt;=2800,2800*'umowa o pracę'!$E$8,($W98+$X98)*'umowa o pracę'!$E$8),2)+IF($X98=0,ROUND(IF($W98&gt;2800,ROUND($Z98/$W98*2800,2),$Z98)*'umowa o pracę'!$E$8,2),ROUND(IF($W98&gt;2800,ROUND($Z98/$W98*2800,2),$Z98)*'umowa o pracę'!$E$8,2)),ROUND(IF($W98+$X98&gt;=2800,2800*'umowa o pracę'!$E$8,($W98+$X98)*'umowa o pracę'!$E$8),2)-IF($X98=0,ROUND(ROUND(IF($W98&gt;2800,ROUND($Y98/$W98*2800,2),$Y98),2)*'umowa o pracę'!$E$8,2),IF($X98&gt;0,IF($W98+$X98&lt;2800,ROUND(ROUND($Y98+ROUND($X98*9%,2),2)*'umowa o pracę'!$E$8,2),IF(AND($W98+$X98&gt;=2800,$X98&lt;2800,$W98&lt;2800),ROUND((ROUND(((2800-$X98)/$W98)*$Y98,2)+ROUND($X98*9%,2))*'umowa o pracę'!$E$8,2),IF(AND($W98+$X98&gt;=2800,$X98&gt;=2800),ROUND((ROUND(2800*9%,2))*'umowa o pracę'!$E$8,2),IF(AND($W98+$X98&gt;=2800,$W98&gt;=2800,$X98&lt;2800),ROUND((ROUND($X98*9%,2)+ROUND(((2800-$X98)/$W98)*$Y98,2))*'umowa o pracę'!$E$8,2),0)))),0)))&gt;$J98,$J98,IF(AND($V98=1,$I98&gt;0),ROUND(IF($W98+$X98&gt;=2800,2800*'umowa o pracę'!$E$8,($W98+$X98)*'umowa o pracę'!$E$8),2)+IF($X98=0,ROUND(IF($W98&gt;2800,ROUND($Z98/$W98*2800,2),$Z98)*'umowa o pracę'!$E$8,2),ROUND(IF($W98&gt;2800,ROUND($Z98/$W98*2800,2),$Z98)*'umowa o pracę'!$E$8,2)),ROUND(IF($W98+$X98&gt;=2800,2800*'umowa o pracę'!$E$8,($W98+$X98)*'umowa o pracę'!$E$8),2)-IF(AND($X98=0,I98&gt;0),ROUND(ROUND(IF($W98&gt;2800,ROUND($Y98/$W98*2800,2),$Y98),2)*'umowa o pracę'!$E$8,2),IF($X98&gt;0,IF($W98+$X98&lt;2800,ROUND(ROUND($Y98+ROUND($X98*9%,2),2)*'umowa o pracę'!$E$8,2),IF(AND($W98+$X98&gt;=2800,$X98&lt;2800,$W98&lt;2800),ROUND((ROUND(((2800-$X98)/$W98)*$Y98,2)+ROUND($X98*9%,2))*'umowa o pracę'!$E$8,2),IF(AND($W98+$X98&gt;=2800,$X98&gt;=2800),ROUND((ROUND(2800*9%,2))*'umowa o pracę'!$E$8,2),IF(AND($W98+$X98&gt;=2800,$W98&gt;=2800,$X98&lt;2800),ROUND((ROUND($X98*9%,2)+ROUND(((2800-$X98)/$W98)*$Y98,2))*'umowa o pracę'!$E$8,2),0)))),0)))))</f>
        <v>0</v>
      </c>
      <c r="AD98" s="32">
        <f>IF('umowa o pracę'!$E$7=2020,IF(IF($V98=1,IF($X98=0,ROUND(IF($W98&gt;2600,ROUND($Y98/$W98*2600,2),$Y98)*'umowa o pracę'!$E$8,2),IF($W98+$X98&lt;2600,ROUND(ROUND($Y98+ROUND($X98*9%,2),2)*'umowa o pracę'!$E$8,2),IF(AND($W98+$X98&gt;=2600,$W98&lt;2600),ROUND((ROUND($Y98+ROUND((2600-$W98)*9%,2),2))*'umowa o pracę'!$E$8,2),IF(AND($W98+$X98&gt;=2600,$W98&gt;=2600),ROUND(ROUND($Y98/$W98*2600,2)*'umowa o pracę'!$E$8,2),0)))),0)&gt;$H98,$H98,IF($V98=1,IF($X98=0,ROUND(IF($W98&gt;2600,ROUND($Y98/$W98*2600,2),$Y98)*'umowa o pracę'!$E$8,2),IF($W98+$X98&lt;2600,ROUND(ROUND($Y98+ROUND($X98*9%,2),2)*'umowa o pracę'!$E$8,2),IF(AND($W98+$X98&gt;=2600,$W98&lt;2600),ROUND((ROUND($Y98+ROUND((2600-$W98)*9%,2),2))*'umowa o pracę'!$E$8,2),IF(AND($W98+$X98&gt;=2600,$W98&gt;=2600),ROUND(ROUND($Y98/$W98*2600,2)*'umowa o pracę'!$E$8,2),0)))),0)),IF('umowa o pracę'!$E$7=2021,IF(IF($V98=1,IF($X98=0,ROUND(IF($W98&gt;2800,ROUND($Y98/$W98*2800,2),$Y98)*'umowa o pracę'!$E$8,2),IF($W98+$X98&lt;2800,ROUND(ROUND($Y98+ROUND($X98*9%,2),2)*'umowa o pracę'!$E$8,2),IF(AND($W98+$X98&gt;=2800,$W98&lt;2800),ROUND((ROUND($Y98+ROUND((2800-$W98)*9%,2),2))*'umowa o pracę'!$E$8,2),IF(AND($W98+$X98&gt;=2800,$W98&gt;=2800),ROUND(ROUND($Y98/$W98*2800,2)*'umowa o pracę'!$E$8,2),0)))),0)&gt;$H98,$H98,IF($V98=1,IF($X98=0,ROUND(IF($W98&gt;2800,ROUND($Y98/$W98*2800,2),$Y98)*'umowa o pracę'!$E$8,2),IF($W98+$X98&lt;2800,ROUND(ROUND($Y98+ROUND($X98*9%,2),2)*'umowa o pracę'!$E$8,2),IF(AND($W98+$X98&gt;=2800,$W98&lt;2800),ROUND((ROUND($Y98+ROUND((2800-$W98)*9%,2),2))*'umowa o pracę'!$E$8,2),IF(AND($W98+$X98&gt;=2800,$W98&gt;=2800),ROUND(ROUND($Y98/$W98*2800,2)*'umowa o pracę'!$E$8,2),0)))),0)),0))</f>
        <v>0</v>
      </c>
      <c r="AE98" s="32">
        <f>IF('umowa o pracę'!$E$7=2020,IF(IF($V98=1,IF($X98=0,ROUND(IF($W98&gt;2600,ROUND($Z98/$W98*2600,2),$Z98)*'umowa o pracę'!$E$8,2),ROUND(IF($W98&gt;2600,ROUND($Z98/$W98*2600,2),$Z98)*'umowa o pracę'!$E$8,2)),0)&gt;$I98,$I98,IF($V98=1,IF($X98=0,ROUND(IF($W98&gt;2600,ROUND($Z98/$W98*2600,2),$Z98)*'umowa o pracę'!$E$8,2),ROUND(IF($W98&gt;2600,ROUND($Z98/$W98*2600,2),$Z98)*'umowa o pracę'!$E$8,2)),0)),IF('umowa o pracę'!$E$7=2021,IF(IF($V98=1,IF($X98=0,ROUND(IF($W98&gt;2800,ROUND($Z98/$W98*2800,2),$Z98)*'umowa o pracę'!$E$8,2),ROUND(IF($W98&gt;2800,ROUND($Z98/$W98*2800,2),$Z98)*'umowa o pracę'!$E$8,2)),0)&gt;$I98,$I98,IF($V98=1,IF($X98=0,ROUND(IF($W98&gt;2800,ROUND($Z98/$W98*2800,2),$Z98)*'umowa o pracę'!$E$8,2),ROUND(IF($W98&gt;2800,ROUND($Z98/$W98*2800,2),$Z98)*'umowa o pracę'!$E$8,2)),0)),0))</f>
        <v>0</v>
      </c>
      <c r="AF98" s="56">
        <f>IF('umowa o pracę'!$E$7=2020,$AB98,IF('umowa o pracę'!$E$7=2021,$AC98,0))</f>
        <v>0</v>
      </c>
      <c r="AG98" s="53">
        <f t="shared" si="15"/>
        <v>1</v>
      </c>
      <c r="AH98" s="39">
        <f>IF('umowa o pracę'!$E$6&lt;3,0,$L98)</f>
        <v>0</v>
      </c>
      <c r="AI98" s="39">
        <f>IF('umowa o pracę'!$E$6&lt;3,0,$M98)</f>
        <v>0</v>
      </c>
      <c r="AJ98" s="55">
        <f>IF('umowa o pracę'!$E$6&lt;3,0,$N98)</f>
        <v>0</v>
      </c>
      <c r="AK98" s="55">
        <f>IF('umowa o pracę'!$E$6&lt;3,0,$O98)</f>
        <v>0</v>
      </c>
      <c r="AL98" s="32">
        <f>IF('umowa o pracę'!$E$7=2020,ROUND(IF($AH98&gt;=2600,2600*'umowa o pracę'!$E$8,$AH98*'umowa o pracę'!$E$8),2),IF('umowa o pracę'!$E$7=2021,ROUND(IF($AH98&gt;=2800,2800*'umowa o pracę'!$E$8,$AH98*'umowa o pracę'!$E$8),2),0))</f>
        <v>0</v>
      </c>
      <c r="AM98" s="32">
        <f>IF(IF(IF(AND($AG98=1,$I98&gt;0),ROUND(IF($AH98+$AI98&gt;=2600,2600*'umowa o pracę'!$E$8,($AH98+$AI98)*'umowa o pracę'!$E$8),2)+IF($AI98=0,ROUND(IF($AH98&gt;2600,ROUND($AK98/$AH98*2600,2),$AK98)*'umowa o pracę'!$E$8,2),ROUND(IF($AH98&gt;2600,ROUND($AK98/$AH98*2600,2),$AK98)*'umowa o pracę'!$E$8,2)),ROUND(IF($AH98+$AI98&gt;=2600,2600*'umowa o pracę'!$E$8,($AH98+$AI98)*'umowa o pracę'!$E$8),2)-IF($AI98=0,ROUND(ROUND(IF($AH98&gt;2600,ROUND($AJ98/$AH98*2600,2),$AJ98),2)*'umowa o pracę'!$E$8,2),IF($AI98&gt;0,IF($AH98+$AI98&lt;2600,ROUND(ROUND($AJ98+ROUND($AI98*9%,2),2)*'umowa o pracę'!$E$8,2),IF(AND($AH98+$AI98&gt;=2600,$AI98&lt;2600,$AH98&lt;2600),ROUND((ROUND(((2600-$AI98)/$AH98)*$AJ98,2)+ROUND($AI98*9%,2))*'umowa o pracę'!$E$8,2),IF(AND($AH98+$AI98&gt;=2600,$AI98&gt;=2600),ROUND((ROUND(2600*9%,2))*'umowa o pracę'!$E$8,2),IF(AND($AH98+$AI98&gt;=2600,$AH98&gt;=2600,$AI98&lt;2600),ROUND((ROUND($AI98*9%,2)+ROUND(((2600-$AI98)/$AH98)*$AJ98,2))*'umowa o pracę'!$E$8,2),0)))),0)))&gt;$J98,$J98,IF(AND($AG98=1,$I98&gt;0),ROUND(IF($AH98+$AI98&gt;=2600,2600*'umowa o pracę'!$E$8,($AH98+$AI98)*'umowa o pracę'!$E$8),2)+IF($AI98=0,ROUND(IF($AH98&gt;2600,ROUND($AK98/$AH98*2600,2),$AK98)*'umowa o pracę'!$E$8,2),ROUND(IF($AH98&gt;2600,ROUND($AK98/$AH98*2600,2),$AK98)*'umowa o pracę'!$E$8,2)),ROUND(IF($AH98+$AI98&gt;=2600,2600*'umowa o pracę'!$E$8,($AH98+$AI98)*'umowa o pracę'!$E$8),2)-IF($AI98=0,ROUND(ROUND(IF($AH98&gt;2600,ROUND($AJ98/$AH98*2600,2),$AJ98),2)*'umowa o pracę'!$E$8,2),IF($AI98&gt;0,IF($AH98+$AI98&lt;2600,ROUND(ROUND($AJ98+ROUND($AI98*9%,2),2)*'umowa o pracę'!$E$8,2),IF(AND($AH98+$AI98&gt;=2600,$AI98&lt;2600,$AH98&lt;2600),ROUND((ROUND(((2600-$AI98)/$AH98)*$AJ98,2)+ROUND($AI98*9%,2))*'umowa o pracę'!$E$8,2),IF(AND($AH98+$AI98&gt;=2600,$AI98&gt;=2600),ROUND((ROUND(2600*9%,2))*'umowa o pracę'!$E$8,2),IF(AND($AH98+$AI98&gt;=2600,$AH98&gt;=2600,$AI98&lt;2600),ROUND((ROUND($AI98*9%,2)+ROUND(((2600-$AI98)/$AH98)*$AJ98,2))*'umowa o pracę'!$E$8,2),0)))),0))))&gt;$J98,$J98,IF(IF(AND($AG98=1,$I98&gt;0),ROUND(IF($AH98+$AI98&gt;=2600,2600*'umowa o pracę'!$E$8,($AH98+$AI98)*'umowa o pracę'!$E$8),2)+IF($AI98=0,ROUND(IF($AH98&gt;2600,ROUND($AK98/$AH98*2600,2),$AK98)*'umowa o pracę'!$E$8,2),ROUND(IF($AH98&gt;2600,ROUND($AK98/$AH98*2600,2),$AK98)*'umowa o pracę'!$E$8,2)),ROUND(IF($AH98+$AI98&gt;=2600,2600*'umowa o pracę'!$E$8,($AH98+$AI98)*'umowa o pracę'!$E$8),2)-IF($AI98=0,ROUND(ROUND(IF($AH98&gt;2600,ROUND($AJ98/$AH98*2600,2),$AJ98),2)*'umowa o pracę'!$E$8,2),IF($AI98&gt;0,IF($AH98+$AI98&lt;2600,ROUND(ROUND($AJ98+ROUND($AI98*9%,2),2)*'umowa o pracę'!$E$8,2),IF(AND($AH98+$AI98&gt;=2600,$AI98&lt;2600,$AH98&lt;2600),ROUND((ROUND(((2600-$AI98)/$AH98)*$AJ98,2)+ROUND($AI98*9%,2))*'umowa o pracę'!$E$8,2),IF(AND($AH98+$AI98&gt;=2600,$AI98&gt;=2600),ROUND((ROUND(2600*9%,2))*'umowa o pracę'!$E$8,2),IF(AND($AH98+$AI98&gt;=2600,$AH98&gt;=2600,$AI98&lt;2600),ROUND((ROUND($AI98*9%,2)+ROUND(((2600-$AI98)/$AH98)*$AJ98,2))*'umowa o pracę'!$E$8,2),0)))),0)))&gt;$J98,$J98,IF(AND($AG98=1,$I98&gt;0),ROUND(IF($AH98+$AI98&gt;=2600,2600*'umowa o pracę'!$E$8,($AH98+$AI98)*'umowa o pracę'!$E$8),2)+IF($AI98=0,ROUND(IF($AH98&gt;2600,ROUND($AK98/$AH98*2600,2),$AK98)*'umowa o pracę'!$E$8,2),ROUND(IF($AH98&gt;2600,ROUND($AK98/$AH98*2600,2),$AK98)*'umowa o pracę'!$E$8,2)),ROUND(IF($AH98+$AI98&gt;=2600,2600*'umowa o pracę'!$E$8,($AH98+$AI98)*'umowa o pracę'!$E$8),2)-IF(AND($AI98=0,I98&gt;0),ROUND(ROUND(IF($AH98&gt;2600,ROUND($AJ98/$AH98*2600,2),$AJ98),2)*'umowa o pracę'!$E$8,2),IF($AI98&gt;0,IF($AH98+$AI98&lt;2600,ROUND(ROUND($AJ98+ROUND($AI98*9%,2),2)*'umowa o pracę'!$E$8,2),IF(AND($AH98+$AI98&gt;=2600,$AI98&lt;2600,$AH98&lt;2600),ROUND((ROUND(((2600-$AI98)/$AH98)*$AJ98,2)+ROUND($AI98*9%,2))*'umowa o pracę'!$E$8,2),IF(AND($AH98+$AI98&gt;=2600,$AI98&gt;=2600),ROUND((ROUND(2600*9%,2))*'umowa o pracę'!$E$8,2),IF(AND($AH98+$AI98&gt;=2600,$AH98&gt;=2600,$AI98&lt;2600),ROUND((ROUND($AI98*9%,2)+ROUND(((2600-$AI98)/$AH98)*$AJ98,2))*'umowa o pracę'!$E$8,2),0)))),0)))))</f>
        <v>0</v>
      </c>
      <c r="AN98" s="32">
        <f>IF(IF(IF(AND($AG98=1,$I98&gt;0),ROUND(IF($AH98+$AI98&gt;=2800,2800*'umowa o pracę'!$E$8,($AH98+$AI98)*'umowa o pracę'!$E$8),2)+IF($AI98=0,ROUND(IF($AH98&gt;2800,ROUND($AK98/$AH98*2800,2),$AK98)*'umowa o pracę'!$E$8,2),ROUND(IF($AH98&gt;2800,ROUND($AK98/$AH98*2800,2),$AK98)*'umowa o pracę'!$E$8,2)),ROUND(IF($AH98+$AI98&gt;=2800,2800*'umowa o pracę'!$E$8,($AH98+$AI98)*'umowa o pracę'!$E$8),2)-IF($AI98=0,ROUND(ROUND(IF($AH98&gt;2800,ROUND($AJ98/$AH98*2800,2),$AJ98),2)*'umowa o pracę'!$E$8,2),IF($AI98&gt;0,IF($AH98+$AI98&lt;2800,ROUND(ROUND($AJ98+ROUND($AI98*9%,2),2)*'umowa o pracę'!$E$8,2),IF(AND($AH98+$AI98&gt;=2800,$AI98&lt;2800,$AH98&lt;2800),ROUND((ROUND(((2800-$AI98)/$AH98)*$AJ98,2)+ROUND($AI98*9%,2))*'umowa o pracę'!$E$8,2),IF(AND($AH98+$AI98&gt;=2800,$AI98&gt;=2800),ROUND((ROUND(2800*9%,2))*'umowa o pracę'!$E$8,2),IF(AND($AH98+$AI98&gt;=2800,$AH98&gt;=2800,$AI98&lt;2800),ROUND((ROUND($AI98*9%,2)+ROUND(((2800-$AI98)/$AH98)*$AJ98,2))*'umowa o pracę'!$E$8,2),0)))),0)))&gt;$J98,$J98,IF(AND($AG98=1,$I98&gt;0),ROUND(IF($AH98+$AI98&gt;=2800,2800*'umowa o pracę'!$E$8,($AH98+$AI98)*'umowa o pracę'!$E$8),2)+IF($AI98=0,ROUND(IF($AH98&gt;2800,ROUND($AK98/$AH98*2800,2),$AK98)*'umowa o pracę'!$E$8,2),ROUND(IF($AH98&gt;2800,ROUND($AK98/$AH98*2800,2),$AK98)*'umowa o pracę'!$E$8,2)),ROUND(IF($AH98+$AI98&gt;=2800,2800*'umowa o pracę'!$E$8,($AH98+$AI98)*'umowa o pracę'!$E$8),2)-IF($AI98=0,ROUND(ROUND(IF($AH98&gt;2800,ROUND($AJ98/$AH98*2800,2),$AJ98),2)*'umowa o pracę'!$E$8,2),IF($AI98&gt;0,IF($AH98+$AI98&lt;2800,ROUND(ROUND($AJ98+ROUND($AI98*9%,2),2)*'umowa o pracę'!$E$8,2),IF(AND($AH98+$AI98&gt;=2800,$AI98&lt;2800,$AH98&lt;2800),ROUND((ROUND(((2800-$AI98)/$AH98)*$AJ98,2)+ROUND($AI98*9%,2))*'umowa o pracę'!$E$8,2),IF(AND($AH98+$AI98&gt;=2800,$AI98&gt;=2800),ROUND((ROUND(2800*9%,2))*'umowa o pracę'!$E$8,2),IF(AND($AH98+$AI98&gt;=2800,$AH98&gt;=2800,$AI98&lt;2800),ROUND((ROUND($AI98*9%,2)+ROUND(((2800-$AI98)/$AH98)*$AJ98,2))*'umowa o pracę'!$E$8,2),0)))),0))))&gt;$J98,$J98,IF(IF(AND($AG98=1,$I98&gt;0),ROUND(IF($AH98+$AI98&gt;=2800,2800*'umowa o pracę'!$E$8,($AH98+$AI98)*'umowa o pracę'!$E$8),2)+IF($AI98=0,ROUND(IF($AH98&gt;2800,ROUND($AK98/$AH98*2800,2),$AK98)*'umowa o pracę'!$E$8,2),ROUND(IF($AH98&gt;2800,ROUND($AK98/$AH98*2800,2),$AK98)*'umowa o pracę'!$E$8,2)),ROUND(IF($AH98+$AI98&gt;=2800,2800*'umowa o pracę'!$E$8,($AH98+$AI98)*'umowa o pracę'!$E$8),2)-IF($AI98=0,ROUND(ROUND(IF($AH98&gt;2800,ROUND($AJ98/$AH98*2800,2),$AJ98),2)*'umowa o pracę'!$E$8,2),IF($AI98&gt;0,IF($AH98+$AI98&lt;2800,ROUND(ROUND($AJ98+ROUND($AI98*9%,2),2)*'umowa o pracę'!$E$8,2),IF(AND($AH98+$AI98&gt;=2800,$AI98&lt;2800,$AH98&lt;2800),ROUND((ROUND(((2800-$AI98)/$AH98)*$AJ98,2)+ROUND($AI98*9%,2))*'umowa o pracę'!$E$8,2),IF(AND($AH98+$AI98&gt;=2800,$AI98&gt;=2800),ROUND((ROUND(2800*9%,2))*'umowa o pracę'!$E$8,2),IF(AND($AH98+$AI98&gt;=2800,$AH98&gt;=2800,$AI98&lt;2800),ROUND((ROUND($AI98*9%,2)+ROUND(((2800-$AI98)/$AH98)*$AJ98,2))*'umowa o pracę'!$E$8,2),0)))),0)))&gt;$J98,$J98,IF(AND($AG98=1,$I98&gt;0),ROUND(IF($AH98+$AI98&gt;=2800,2800*'umowa o pracę'!$E$8,($AH98+$AI98)*'umowa o pracę'!$E$8),2)+IF($AI98=0,ROUND(IF($AH98&gt;2800,ROUND($AK98/$AH98*2800,2),$AK98)*'umowa o pracę'!$E$8,2),ROUND(IF($AH98&gt;2800,ROUND($AK98/$AH98*2800,2),$AK98)*'umowa o pracę'!$E$8,2)),ROUND(IF($AH98+$AI98&gt;=2800,2800*'umowa o pracę'!$E$8,($AH98+$AI98)*'umowa o pracę'!$E$8),2)-IF(AND($AI98=0,I98&gt;0),ROUND(ROUND(IF($AH98&gt;2800,ROUND($AJ98/$AH98*2800,2),$AJ98),2)*'umowa o pracę'!$E$8,2),IF($AI98&gt;0,IF($AH98+$AI98&lt;2800,ROUND(ROUND($AJ98+ROUND($AI98*9%,2),2)*'umowa o pracę'!$E$8,2),IF(AND($AH98+$AI98&gt;=2800,$AI98&lt;2800,$AH98&lt;2800),ROUND((ROUND(((2800-$AI98)/$AH98)*$AJ98,2)+ROUND($AI98*9%,2))*'umowa o pracę'!$E$8,2),IF(AND($AH98+$AI98&gt;=2800,$AI98&gt;=2800),ROUND((ROUND(2800*9%,2))*'umowa o pracę'!$E$8,2),IF(AND($AH98+$AI98&gt;=2800,$AH98&gt;=2800,$AI98&lt;2800),ROUND((ROUND($AI98*9%,2)+ROUND(((2800-$AI98)/$AH98)*$AJ98,2))*'umowa o pracę'!$E$8,2),0)))),0)))))</f>
        <v>0</v>
      </c>
      <c r="AO98" s="32">
        <f>IF('umowa o pracę'!$E$7=2020,IF(IF($AG98=1,IF($AI98=0,ROUND(IF($AH98&gt;2600,ROUND($AJ98/$AH98*2600,2),$AJ98)*'umowa o pracę'!$E$8,2),IF($AH98+$AI98&lt;2600,ROUND(ROUND($AJ98+ROUND($AI98*9%,2),2)*'umowa o pracę'!$E$8,2),IF(AND($AH98+$AI98&gt;=2600,$AH98&lt;2600),ROUND((ROUND($AJ98+ROUND((2600-$AH98)*9%,2),2))*'umowa o pracę'!$E$8,2),IF(AND($AH98+$AI98&gt;=2600,$AH98&gt;=2600),ROUND(ROUND($AJ98/$AH98*2600,2)*'umowa o pracę'!$E$8,2),0)))),0)&gt;$H98,$H98,IF($AG98=1,IF($AI98=0,ROUND(IF($AH98&gt;2600,ROUND($AJ98/$AH98*2600,2),$AJ98)*'umowa o pracę'!$E$8,2),IF($AH98+$AI98&lt;2600,ROUND(ROUND($AJ98+ROUND($AI98*9%,2),2)*'umowa o pracę'!$E$8,2),IF(AND($AH98+$AI98&gt;=2600,$AH98&lt;2600),ROUND((ROUND($AJ98+ROUND((2600-$AH98)*9%,2),2))*'umowa o pracę'!$E$8,2),IF(AND($AH98+$AI98&gt;=2600,$AH98&gt;=2600),ROUND(ROUND($AJ98/$AH98*2600,2)*'umowa o pracę'!$E$8,2),0)))),0)),IF('umowa o pracę'!$E$7=2021,IF(IF($AG98=1,IF($AI98=0,ROUND(IF($AH98&gt;2800,ROUND($AJ98/$AH98*2800,2),$AJ98)*'umowa o pracę'!$E$8,2),IF($AH98+$AI98&lt;2800,ROUND(ROUND($AJ98+ROUND($AI98*9%,2),2)*'umowa o pracę'!$E$8,2),IF(AND($AH98+$AI98&gt;=2800,$AH98&lt;2800),ROUND((ROUND($AJ98+ROUND((2800-$AH98)*9%,2),2))*'umowa o pracę'!$E$8,2),IF(AND($AH98+$AI98&gt;=2800,$AH98&gt;=2800),ROUND(ROUND($AJ98/$AH98*2800,2)*'umowa o pracę'!$E$8,2),0)))),0)&gt;$H98,$H98,IF($AG98=1,IF($AI98=0,ROUND(IF($AH98&gt;2800,ROUND($AJ98/$AH98*2800,2),$AJ98)*'umowa o pracę'!$E$8,2),IF($AH98+$AI98&lt;2800,ROUND(ROUND($AJ98+ROUND($AI98*9%,2),2)*'umowa o pracę'!$E$8,2),IF(AND($AH98+$AI98&gt;=2800,$AH98&lt;2800),ROUND((ROUND($AJ98+ROUND((2800-$AH98)*9%,2),2))*'umowa o pracę'!$E$8,2),IF(AND($AH98+$AI98&gt;=2800,$AH98&gt;=2800),ROUND(ROUND($AJ98/$AH98*2800,2)*'umowa o pracę'!$E$8,2),0)))),0)),0))</f>
        <v>0</v>
      </c>
      <c r="AP98" s="32">
        <f>IF('umowa o pracę'!$E$7=2020,IF(IF($AG98=1,IF($AI98=0,ROUND(IF($AH98&gt;2600,ROUND($AK98/$AH98*2600,2),$AK98)*'umowa o pracę'!$E$8,2),ROUND(IF($AH98&gt;2600,ROUND($AK98/$AH98*2600,2),$AK98)*'umowa o pracę'!$E$8,2)),0)&gt;$I98,$I98,IF($AG98=1,IF($AI98=0,ROUND(IF($AH98&gt;2600,ROUND($AK98/$AH98*2600,2),$AK98)*'umowa o pracę'!$E$8,2),ROUND(IF($AH98&gt;2600,ROUND($AK98/$AH98*2600,2),$AK98)*'umowa o pracę'!$E$8,2)),0)),IF('umowa o pracę'!$E$7=2021,IF(IF($AG98=1,IF($AI98=0,ROUND(IF($AH98&gt;2800,ROUND($AK98/$AH98*2800,2),$AK98)*'umowa o pracę'!$E$8,2),ROUND(IF($AH98&gt;2800,ROUND($AK98/$AH98*2800,2),$AK98)*'umowa o pracę'!$E$8,2)),0)&gt;$I98,$I98,IF($AG98=1,IF($AI98=0,ROUND(IF($AH98&gt;2800,ROUND($AK98/$AH98*2800,2),$AK98)*'umowa o pracę'!$E$8,2),ROUND(IF($AH98&gt;2800,ROUND($AK98/$AH98*2800,2),$AK98)*'umowa o pracę'!$E$8,2)),0)),0))</f>
        <v>0</v>
      </c>
      <c r="AQ98" s="56">
        <f>IF('umowa o pracę'!$E$7=2020,$AM98,IF('umowa o pracę'!$E$7=2021,$AN98,0))</f>
        <v>0</v>
      </c>
      <c r="AR98" s="33">
        <f>IF('umowa o pracę'!$E$7=0,0,U98+AF98+AQ98)</f>
        <v>0</v>
      </c>
      <c r="AS98" s="19"/>
      <c r="AT98" s="19"/>
      <c r="AU98" s="19"/>
      <c r="AV98" s="6"/>
      <c r="AW98" s="6"/>
      <c r="AX98" s="6">
        <f t="shared" si="13"/>
        <v>10</v>
      </c>
      <c r="AY98" s="6"/>
      <c r="AZ98" s="234">
        <f t="shared" si="16"/>
        <v>0</v>
      </c>
      <c r="BA98" s="234">
        <f t="shared" si="17"/>
        <v>0</v>
      </c>
      <c r="BB98" s="234">
        <f t="shared" si="18"/>
        <v>0</v>
      </c>
      <c r="BC98" s="234">
        <f t="shared" si="19"/>
        <v>0</v>
      </c>
      <c r="BD98" s="234">
        <f t="shared" si="20"/>
        <v>0</v>
      </c>
      <c r="BE98" s="234">
        <f t="shared" si="21"/>
        <v>0</v>
      </c>
      <c r="BF98" s="234">
        <f t="shared" si="22"/>
        <v>0</v>
      </c>
      <c r="BG98" s="234">
        <f t="shared" si="23"/>
        <v>0</v>
      </c>
      <c r="BH98" s="234">
        <f t="shared" si="24"/>
        <v>0</v>
      </c>
      <c r="BI98" s="238">
        <f t="shared" si="25"/>
        <v>0</v>
      </c>
      <c r="BJ98" s="236"/>
      <c r="BK98" s="236"/>
      <c r="BL98" s="237"/>
    </row>
    <row r="99" spans="1:64" ht="15.75" customHeight="1" x14ac:dyDescent="0.25">
      <c r="A99" s="129">
        <v>88</v>
      </c>
      <c r="B99" s="57"/>
      <c r="C99" s="57"/>
      <c r="D99" s="36"/>
      <c r="E99" s="36"/>
      <c r="F99" s="242"/>
      <c r="G99" s="37">
        <v>1</v>
      </c>
      <c r="H99" s="58">
        <v>0</v>
      </c>
      <c r="I99" s="59">
        <v>0</v>
      </c>
      <c r="J99" s="60">
        <v>0</v>
      </c>
      <c r="K99" s="52">
        <v>1</v>
      </c>
      <c r="L99" s="39">
        <v>0</v>
      </c>
      <c r="M99" s="39">
        <v>0</v>
      </c>
      <c r="N99" s="39">
        <v>0</v>
      </c>
      <c r="O99" s="39">
        <v>0</v>
      </c>
      <c r="P99" s="35">
        <f>IF('umowa o pracę'!$E$7=2020,ROUND(IF($L99&gt;=2600,2600*'umowa o pracę'!$E$8,$L99*'umowa o pracę'!$E$8),2),IF('umowa o pracę'!$E$7=2021,ROUND(IF($L99&gt;=2800,2800*'umowa o pracę'!$E$8,$L99*'umowa o pracę'!$E$8),2),0))</f>
        <v>0</v>
      </c>
      <c r="Q99" s="252">
        <f>IF(IF(IF(AND($K99=1,$I99&gt;0),ROUND(IF($L99+$M99&gt;=2600,2600*'umowa o pracę'!$E$8,($L99+$M99)*'umowa o pracę'!$E$8),2)+IF($M99=0,ROUND(IF($L99&gt;2600,ROUND($O99/$L99*2600,2),$O99)*'umowa o pracę'!$E$8,2),ROUND(IF($L99&gt;2600,ROUND($O99/$L99*2600,2),$O99)*'umowa o pracę'!$E$8,2)),ROUND(IF($L99+$M99&gt;=2600,2600*'umowa o pracę'!$E$8,($L99+$M99)*'umowa o pracę'!$E$8),2)-IF($M99=0,ROUND(ROUND(IF($L99&gt;2600,ROUND($N99/$L99*2600,2),$N99),2)*'umowa o pracę'!$E$8,2),IF($M99&gt;0,IF($L99+$M99&lt;2600,ROUND(ROUND($N99+ROUND($M99*9%,2),2)*'umowa o pracę'!$E$8,2),IF(AND($L99+$M99&gt;=2600,$M99&lt;2600,$L99&lt;2600),ROUND((ROUND(((2600-$M99)/$L99)*$N99,2)+ROUND($M99*9%,2))*'umowa o pracę'!$E$8,2),IF(AND($L99+$M99&gt;=2600,$M99&gt;=2600),ROUND((ROUND(2600*9%,2))*'umowa o pracę'!$E$8,2),IF(AND($L99+$M99&gt;=2600,$L99&gt;=2600,$M99&lt;2600),ROUND((ROUND($M99*9%,2)+ROUND(((2600-$M99)/$L99)*$N99,2))*'umowa o pracę'!$E$8,2),0)))),0)))&gt;$J99,$J99,IF(AND($K99=1,$I99&gt;0),ROUND(IF($L99+$M99&gt;=2600,2600*'umowa o pracę'!$E$8,($L99+$M99)*'umowa o pracę'!$E$8),2)+IF($M99=0,ROUND(IF($L99&gt;2600,ROUND($O99/$L99*2600,2),$O99)*'umowa o pracę'!$E$8,2),ROUND(IF($L99&gt;2600,ROUND($O99/$L99*2600,2),$O99)*'umowa o pracę'!$E$8,2)),ROUND(IF($L99+$M99&gt;=2600,2600*'umowa o pracę'!$E$8,($L99+$M99)*'umowa o pracę'!$E$8),2)-IF($M99=0,ROUND(ROUND(IF($L99&gt;2600,ROUND($N99/$L99*2600,2),$N99),2)*'umowa o pracę'!$E$8,2),IF($M99&gt;0,IF($L99+$M99&lt;2600,ROUND(ROUND($N99+ROUND($M99*9%,2),2)*'umowa o pracę'!$E$8,2),IF(AND($L99+$M99&gt;=2600,$M99&lt;2600,$L99&lt;2600),ROUND((ROUND(((2600-$M99)/$L99)*$N99,2)+ROUND($M99*9%,2))*'umowa o pracę'!$E$8,2),IF(AND($L99+$M99&gt;=2600,$M99&gt;=2600),ROUND((ROUND(2600*9%,2))*'umowa o pracę'!$E$8,2),IF(AND($L99+$M99&gt;=2600,$L99&gt;=2600,$M99&lt;2600),ROUND((ROUND($M99*9%,2)+ROUND(((2600-$M99)/$L99)*$N99,2))*'umowa o pracę'!$E$8,2),0)))),0))))&gt;$J99,$J99,IF(IF(AND($K99=1,$I99&gt;0),ROUND(IF($L99+$M99&gt;=2600,2600*'umowa o pracę'!$E$8,($L99+$M99)*'umowa o pracę'!$E$8),2)+IF($M99=0,ROUND(IF($L99&gt;2600,ROUND($O99/$L99*2600,2),$O99)*'umowa o pracę'!$E$8,2),ROUND(IF($L99&gt;2600,ROUND($O99/$L99*2600,2),$O99)*'umowa o pracę'!$E$8,2)),ROUND(IF($L99+$M99&gt;=2600,2600*'umowa o pracę'!$E$8,($L99+$M99)*'umowa o pracę'!$E$8),2)-IF($M99=0,ROUND(ROUND(IF($L99&gt;2600,ROUND($N99/$L99*2600,2),$N99),2)*'umowa o pracę'!$E$8,2),IF($M99&gt;0,IF($L99+$M99&lt;2600,ROUND(ROUND($N99+ROUND($M99*9%,2),2)*'umowa o pracę'!$E$8,2),IF(AND($L99+$M99&gt;=2600,$M99&lt;2600,$L99&lt;2600),ROUND((ROUND(((2600-$M99)/$L99)*$N99,2)+ROUND($M99*9%,2))*'umowa o pracę'!$E$8,2),IF(AND($L99+$M99&gt;=2600,$M99&gt;=2600),ROUND((ROUND(2600*9%,2))*'umowa o pracę'!$E$8,2),IF(AND($L99+$M99&gt;=2600,$L99&gt;=2600,$M99&lt;2600),ROUND((ROUND($M99*9%,2)+ROUND(((2600-$M99)/$L99)*$N99,2))*'umowa o pracę'!$E$8,2),0)))),0)))&gt;$J99,$J99,IF(AND($K99=1,$I99&gt;0),ROUND(IF($L99+$M99&gt;=2600,2600*'umowa o pracę'!$E$8,($L99+$M99)*'umowa o pracę'!$E$8),2)+IF($M99=0,ROUND(IF($L99&gt;2600,ROUND($O99/$L99*2600,2),$O99)*'umowa o pracę'!$E$8,2),ROUND(IF($L99&gt;2600,ROUND($O99/$L99*2600,2),$O99)*'umowa o pracę'!$E$8,2)),ROUND(IF($L99+$M99&gt;=2600,2600*'umowa o pracę'!$E$8,($L99+$M99)*'umowa o pracę'!$E$8),2)-IF(AND($M99=0,I99&gt;0),ROUND(ROUND(IF($L99&gt;2600,ROUND($N99/$L99*2600,2),$N99),2)*'umowa o pracę'!$E$8,2),IF($M99&gt;0,IF($L99+$M99&lt;2600,ROUND(ROUND($N99+ROUND($M99*9%,2),2)*'umowa o pracę'!$E$8,2),IF(AND($L99+$M99&gt;=2600,$M99&lt;2600,$L99&lt;2600),ROUND((ROUND(((2600-$M99)/$L99)*$N99,2)+ROUND($M99*9%,2))*'umowa o pracę'!$E$8,2),IF(AND($L99+$M99&gt;=2600,$M99&gt;=2600),ROUND((ROUND(2600*9%,2))*'umowa o pracę'!$E$8,2),IF(AND($L99+$M99&gt;=2600,$L99&gt;=2600,$M99&lt;2600),ROUND((ROUND($M99*9%,2)+ROUND(((2600-$M99)/$L99)*$N99,2))*'umowa o pracę'!$E$8,2),0)))),0)))))</f>
        <v>0</v>
      </c>
      <c r="R99" s="252">
        <f>IF(IF(IF(AND($K99=1,$I99&gt;0),ROUND(IF($L99+$M99&gt;=2800,2800*'umowa o pracę'!$E$8,($L99+$M99)*'umowa o pracę'!$E$8),2)+IF($M99=0,ROUND(IF($L99&gt;2800,ROUND($O99/$L99*2800,2),$O99)*'umowa o pracę'!$E$8,2),ROUND(IF($L99&gt;2800,ROUND($O99/$L99*2800,2),$O99)*'umowa o pracę'!$E$8,2)),ROUND(IF($L99+$M99&gt;=2800,2800*'umowa o pracę'!$E$8,($L99+$M99)*'umowa o pracę'!$E$8),2)-IF($M99=0,ROUND(ROUND(IF($L99&gt;2800,ROUND($N99/$L99*2800,2),$N99),2)*'umowa o pracę'!$E$8,2),IF($M99&gt;0,IF($L99+$M99&lt;2800,ROUND(ROUND($N99+ROUND($M99*9%,2),2)*'umowa o pracę'!$E$8,2),IF(AND($L99+$M99&gt;=2800,$M99&lt;2800,$L99&lt;2800),ROUND((ROUND(((2800-$M99)/$L99)*$N99,2)+ROUND($M99*9%,2))*'umowa o pracę'!$E$8,2),IF(AND($L99+$M99&gt;=2800,$M99&gt;=2800),ROUND((ROUND(2800*9%,2))*'umowa o pracę'!$E$8,2),IF(AND($L99+$M99&gt;=2800,$L99&gt;=2800,$M99&lt;2800),ROUND((ROUND($M99*9%,2)+ROUND(((2800-$M99)/$L99)*$N99,2))*'umowa o pracę'!$E$8,2),0)))),0)))&gt;$J99,$J99,IF(AND($K99=1,$I99&gt;0),ROUND(IF($L99+$M99&gt;=2800,2800*'umowa o pracę'!$E$8,($L99+$M99)*'umowa o pracę'!$E$8),2)+IF($M99=0,ROUND(IF($L99&gt;2800,ROUND($O99/$L99*2800,2),$O99)*'umowa o pracę'!$E$8,2),ROUND(IF($L99&gt;2800,ROUND($O99/$L99*2800,2),$O99)*'umowa o pracę'!$E$8,2)),ROUND(IF($L99+$M99&gt;=2800,2800*'umowa o pracę'!$E$8,($L99+$M99)*'umowa o pracę'!$E$8),2)-IF($M99=0,ROUND(ROUND(IF($L99&gt;2800,ROUND($N99/$L99*2800,2),$N99),2)*'umowa o pracę'!$E$8,2),IF($M99&gt;0,IF($L99+$M99&lt;2800,ROUND(ROUND($N99+ROUND($M99*9%,2),2)*'umowa o pracę'!$E$8,2),IF(AND($L99+$M99&gt;=2800,$M99&lt;2800,$L99&lt;2800),ROUND((ROUND(((2800-$M99)/$L99)*$N99,2)+ROUND($M99*9%,2))*'umowa o pracę'!$E$8,2),IF(AND($L99+$M99&gt;=2800,$M99&gt;=2800),ROUND((ROUND(2800*9%,2))*'umowa o pracę'!$E$8,2),IF(AND($L99+$M99&gt;=2800,$L99&gt;=2800,$M99&lt;2800),ROUND((ROUND($M99*9%,2)+ROUND(((2800-$M99)/$L99)*$N99,2))*'umowa o pracę'!$E$8,2),0)))),0))))&gt;$J99,$J99,IF(IF(AND($K99=1,$I99&gt;0),ROUND(IF($L99+$M99&gt;=2800,2800*'umowa o pracę'!$E$8,($L99+$M99)*'umowa o pracę'!$E$8),2)+IF($M99=0,ROUND(IF($L99&gt;2800,ROUND($O99/$L99*2800,2),$O99)*'umowa o pracę'!$E$8,2),ROUND(IF($L99&gt;2800,ROUND($O99/$L99*2800,2),$O99)*'umowa o pracę'!$E$8,2)),ROUND(IF($L99+$M99&gt;=2800,2800*'umowa o pracę'!$E$8,($L99+$M99)*'umowa o pracę'!$E$8),2)-IF($M99=0,ROUND(ROUND(IF($L99&gt;2800,ROUND($N99/$L99*2800,2),$N99),2)*'umowa o pracę'!$E$8,2),IF($M99&gt;0,IF($L99+$M99&lt;2800,ROUND(ROUND($N99+ROUND($M99*9%,2),2)*'umowa o pracę'!$E$8,2),IF(AND($L99+$M99&gt;=2800,$M99&lt;2800,$L99&lt;2800),ROUND((ROUND(((2800-$M99)/$L99)*$N99,2)+ROUND($M99*9%,2))*'umowa o pracę'!$E$8,2),IF(AND($L99+$M99&gt;=2800,$M99&gt;=2800),ROUND((ROUND(2800*9%,2))*'umowa o pracę'!$E$8,2),IF(AND($L99+$M99&gt;=2800,$L99&gt;=2800,$M99&lt;2800),ROUND((ROUND($M99*9%,2)+ROUND(((2800-$M99)/$L99)*$N99,2))*'umowa o pracę'!$E$8,2),0)))),0)))&gt;$J99,$J99,IF(AND($K99=1,$I99&gt;0),ROUND(IF($L99+$M99&gt;=2800,2800*'umowa o pracę'!$E$8,($L99+$M99)*'umowa o pracę'!$E$8),2)+IF($M99=0,ROUND(IF($L99&gt;2800,ROUND($O99/$L99*2800,2),$O99)*'umowa o pracę'!$E$8,2),ROUND(IF($L99&gt;2800,ROUND($O99/$L99*2800,2),$O99)*'umowa o pracę'!$E$8,2)),ROUND(IF($L99+$M99&gt;=2800,2800*'umowa o pracę'!$E$8,($L99+$M99)*'umowa o pracę'!$E$8),2)-IF(AND($M99=0,I99&gt;0),ROUND(ROUND(IF($L99&gt;2800,ROUND($N99/$L99*2800,2),$N99),2)*'umowa o pracę'!$E$8,2),IF($M99&gt;0,IF($L99+$M99&lt;2800,ROUND(ROUND($N99+ROUND($M99*9%,2),2)*'umowa o pracę'!$E$8,2),IF(AND($L99+$M99&gt;=2800,$M99&lt;2800,$L99&lt;2800),ROUND((ROUND(((2800-$M99)/$L99)*$N99,2)+ROUND($M99*9%,2))*'umowa o pracę'!$E$8,2),IF(AND($L99+$M99&gt;=2800,$M99&gt;=2800),ROUND((ROUND(2800*9%,2))*'umowa o pracę'!$E$8,2),IF(AND($L99+$M99&gt;=2800,$L99&gt;=2800,$M99&lt;2800),ROUND((ROUND($M99*9%,2)+ROUND(((2800-$M99)/$L99)*$N99,2))*'umowa o pracę'!$E$8,2),0)))),0)))))</f>
        <v>0</v>
      </c>
      <c r="S99" s="32">
        <f>IF('umowa o pracę'!$E$7=2020,IF(IF($K99=1,IF($M99=0,ROUND(IF($L99&gt;2600,ROUND($N99/$L99*2600,2),$N99)*'umowa o pracę'!$E$8,2),IF($L99+$M99&lt;2600,ROUND(ROUND($N99+ROUND($M99*9%,2),2)*'umowa o pracę'!$E$8,2),IF(AND($L99+$M99&gt;=2600,$L99&lt;2600),ROUND((ROUND($N99+ROUND((2600-$L99)*9%,2),2))*'umowa o pracę'!$E$8,2),IF(AND($L99+$M99&gt;=2600,$L99&gt;=2600),ROUND(ROUND($N99/$L99*2600,2)*'umowa o pracę'!$E$8,2),0)))),0)&gt;$H99,$H99,IF($K99=1,IF($M99=0,ROUND(IF($L99&gt;2600,ROUND($N99/$L99*2600,2),$N99)*'umowa o pracę'!$E$8,2),IF($L99+$M99&lt;2600,ROUND(ROUND($N99+ROUND($M99*9%,2),2)*'umowa o pracę'!$E$8,2),IF(AND($L99+$M99&gt;=2600,$L99&lt;2600),ROUND((ROUND($N99+ROUND((2600-$L99)*9%,2),2))*'umowa o pracę'!$E$8,2),IF(AND($L99+$M99&gt;=2600,$L99&gt;=2600),ROUND(ROUND($N99/$L99*2600,2)*'umowa o pracę'!$E$8,2),0)))),0)),IF('umowa o pracę'!$E$7=2021,IF(IF($K99=1,IF($M99=0,ROUND(IF($L99&gt;2800,ROUND($N99/$L99*2800,2),$N99)*'umowa o pracę'!$E$8,2),IF($L99+$M99&lt;2800,ROUND(ROUND($N99+ROUND($M99*9%,2),2)*'umowa o pracę'!$E$8,2),IF(AND($L99+$M99&gt;=2800,$L99&lt;2800),ROUND((ROUND($N99+ROUND((2800-$L99)*9%,2),2))*'umowa o pracę'!$E$8,2),IF(AND($L99+$M99&gt;=2800,$L99&gt;=2800),ROUND(ROUND($N99/$L99*2800,2)*'umowa o pracę'!$E$8,2),0)))),0)&gt;$H99,$H99,IF($K99=1,IF($M99=0,ROUND(IF($L99&gt;2800,ROUND($N99/$L99*2800,2),$N99)*'umowa o pracę'!$E$8,2),IF($L99+$M99&lt;2800,ROUND(ROUND($N99+ROUND($M99*9%,2),2)*'umowa o pracę'!$E$8,2),IF(AND($L99+$M99&gt;=2800,$L99&lt;2800),ROUND((ROUND($N99+ROUND((2800-$L99)*9%,2),2))*'umowa o pracę'!$E$8,2),IF(AND($L99+$M99&gt;=2800,$L99&gt;=2800),ROUND(ROUND($N99/$L99*2800,2)*'umowa o pracę'!$E$8,2),0)))),0)),0))</f>
        <v>0</v>
      </c>
      <c r="T99" s="32">
        <f>IF('umowa o pracę'!$E$7=2020,IF(IF($K99=1,IF($M99=0,ROUND(IF($L99&gt;2600,ROUND($O99/$L99*2600,2),$O99)*'umowa o pracę'!$E$8,2),ROUND(IF($L99&gt;2600,ROUND($O99/$L99*2600,2),$O99)*'umowa o pracę'!$E$8,2)),0)&gt;$I99,$I99,IF($K99=1,IF($M99=0,ROUND(IF($L99&gt;2600,ROUND($O99/$L99*2600,2),$O99)*'umowa o pracę'!$E$8,2),ROUND(IF($L99&gt;2600,ROUND($O99/$L99*2600,2),$O99)*'umowa o pracę'!$E$8,2)),0)),IF('umowa o pracę'!$E$7=2021,IF(IF($K99=1,IF($M99=0,ROUND(IF($L99&gt;2800,ROUND($O99/$L99*2800,2),$O99)*'umowa o pracę'!$E$8,2),ROUND(IF($L99&gt;2800,ROUND($O99/$L99*2800,2),$O99)*'umowa o pracę'!$E$8,2)),0)&gt;$I99,$I99,IF($K99=1,IF($M99=0,ROUND(IF($L99&gt;2800,ROUND($O99/$L99*2800,2),$O99)*'umowa o pracę'!$E$8,2),ROUND(IF($L99&gt;2800,ROUND($O99/$L99*2800,2),$O99)*'umowa o pracę'!$E$8,2)),0)),0))</f>
        <v>0</v>
      </c>
      <c r="U99" s="51">
        <f>IF('umowa o pracę'!$E$7=2020,$Q99,IF('umowa o pracę'!$E$7=2021,$R99,0))</f>
        <v>0</v>
      </c>
      <c r="V99" s="53">
        <f t="shared" si="14"/>
        <v>1</v>
      </c>
      <c r="W99" s="54">
        <f>IF('umowa o pracę'!$E$6&lt;2,0,$L99)</f>
        <v>0</v>
      </c>
      <c r="X99" s="54">
        <f>IF('umowa o pracę'!$E$6&lt;2,0,$M99)</f>
        <v>0</v>
      </c>
      <c r="Y99" s="55">
        <f>IF('umowa o pracę'!$E$6&lt;2,0,$N99)</f>
        <v>0</v>
      </c>
      <c r="Z99" s="55">
        <f>IF('umowa o pracę'!$E$6&lt;2,0,$O99)</f>
        <v>0</v>
      </c>
      <c r="AA99" s="32">
        <f>IF('umowa o pracę'!$E$7=2020,ROUND(IF($W99&gt;=2600,2600*'umowa o pracę'!$E$8,$W99*'umowa o pracę'!$E$8),2),IF('umowa o pracę'!$E$7=2021,ROUND(IF($W99&gt;=2800,2800*'umowa o pracę'!$E$8,$W99*'umowa o pracę'!$E$8),2),0))</f>
        <v>0</v>
      </c>
      <c r="AB99" s="32">
        <f>IF(IF(IF(AND($V99=1,$I99&gt;0),ROUND(IF($W99+$X99&gt;=2600,2600*'umowa o pracę'!$E$8,($W99+$X99)*'umowa o pracę'!$E$8),2)+IF($X99=0,ROUND(IF($W99&gt;2600,ROUND($Z99/$W99*2600,2),$Z99)*'umowa o pracę'!$E$8,2),ROUND(IF($W99&gt;2600,ROUND($Z99/$W99*2600,2),$Z99)*'umowa o pracę'!$E$8,2)),ROUND(IF($W99+$X99&gt;=2600,2600*'umowa o pracę'!$E$8,($W99+$X99)*'umowa o pracę'!$E$8),2)-IF($X99=0,ROUND(ROUND(IF($W99&gt;2600,ROUND($Y99/$W99*2600,2),$Y99),2)*'umowa o pracę'!$E$8,2),IF($X99&gt;0,IF($W99+$X99&lt;2600,ROUND(ROUND($Y99+ROUND($X99*9%,2),2)*'umowa o pracę'!$E$8,2),IF(AND($W99+$X99&gt;=2600,$X99&lt;2600,$W99&lt;2600),ROUND((ROUND(((2600-$X99)/$W99)*$Y99,2)+ROUND($X99*9%,2))*'umowa o pracę'!$E$8,2),IF(AND($W99+$X99&gt;=2600,$X99&gt;=2600),ROUND((ROUND(2600*9%,2))*'umowa o pracę'!$E$8,2),IF(AND($W99+$X99&gt;=2600,$W99&gt;=2600,$X99&lt;2600),ROUND((ROUND($X99*9%,2)+ROUND(((2600-$X99)/$W99)*$Y99,2))*'umowa o pracę'!$E$8,2),0)))),0)))&gt;$J99,$J99,IF(AND($V99=1,$I99&gt;0),ROUND(IF($W99+$X99&gt;=2600,2600*'umowa o pracę'!$E$8,($W99+$X99)*'umowa o pracę'!$E$8),2)+IF($X99=0,ROUND(IF($W99&gt;2600,ROUND($Z99/$W99*2600,2),$Z99)*'umowa o pracę'!$E$8,2),ROUND(IF($W99&gt;2600,ROUND($Z99/$W99*2600,2),$Z99)*'umowa o pracę'!$E$8,2)),ROUND(IF($W99+$X99&gt;=2600,2600*'umowa o pracę'!$E$8,($W99+$X99)*'umowa o pracę'!$E$8),2)-IF($X99=0,ROUND(ROUND(IF($W99&gt;2600,ROUND($Y99/$W99*2600,2),$Y99),2)*'umowa o pracę'!$E$8,2),IF($X99&gt;0,IF($W99+$X99&lt;2600,ROUND(ROUND($Y99+ROUND($X99*9%,2),2)*'umowa o pracę'!$E$8,2),IF(AND($W99+$X99&gt;=2600,$X99&lt;2600,$W99&lt;2600),ROUND((ROUND(((2600-$X99)/$W99)*$Y99,2)+ROUND($X99*9%,2))*'umowa o pracę'!$E$8,2),IF(AND($W99+$X99&gt;=2600,$X99&gt;=2600),ROUND((ROUND(2600*9%,2))*'umowa o pracę'!$E$8,2),IF(AND($W99+$X99&gt;=2600,$W99&gt;=2600,$X99&lt;2600),ROUND((ROUND($X99*9%,2)+ROUND(((2600-$X99)/$W99)*$Y99,2))*'umowa o pracę'!$E$8,2),0)))),0))))&gt;$J99,$J99,IF(IF(AND($V99=1,$I99&gt;0),ROUND(IF($W99+$X99&gt;=2600,2600*'umowa o pracę'!$E$8,($W99+$X99)*'umowa o pracę'!$E$8),2)+IF($X99=0,ROUND(IF($W99&gt;2600,ROUND($Z99/$W99*2600,2),$Z99)*'umowa o pracę'!$E$8,2),ROUND(IF($W99&gt;2600,ROUND($Z99/$W99*2600,2),$Z99)*'umowa o pracę'!$E$8,2)),ROUND(IF($W99+$X99&gt;=2600,2600*'umowa o pracę'!$E$8,($W99+$X99)*'umowa o pracę'!$E$8),2)-IF($X99=0,ROUND(ROUND(IF($W99&gt;2600,ROUND($Y99/$W99*2600,2),$Y99),2)*'umowa o pracę'!$E$8,2),IF($X99&gt;0,IF($W99+$X99&lt;2600,ROUND(ROUND($Y99+ROUND($X99*9%,2),2)*'umowa o pracę'!$E$8,2),IF(AND($W99+$X99&gt;=2600,$X99&lt;2600,$W99&lt;2600),ROUND((ROUND(((2600-$X99)/$W99)*$Y99,2)+ROUND($X99*9%,2))*'umowa o pracę'!$E$8,2),IF(AND($W99+$X99&gt;=2600,$X99&gt;=2600),ROUND((ROUND(2600*9%,2))*'umowa o pracę'!$E$8,2),IF(AND($W99+$X99&gt;=2600,$W99&gt;=2600,$X99&lt;2600),ROUND((ROUND($X99*9%,2)+ROUND(((2600-$X99)/$W99)*$Y99,2))*'umowa o pracę'!$E$8,2),0)))),0)))&gt;$J99,$J99,IF(AND($V99=1,$I99&gt;0),ROUND(IF($W99+$X99&gt;=2600,2600*'umowa o pracę'!$E$8,($W99+$X99)*'umowa o pracę'!$E$8),2)+IF($X99=0,ROUND(IF($W99&gt;2600,ROUND($Z99/$W99*2600,2),$Z99)*'umowa o pracę'!$E$8,2),ROUND(IF($W99&gt;2600,ROUND($Z99/$W99*2600,2),$Z99)*'umowa o pracę'!$E$8,2)),ROUND(IF($W99+$X99&gt;=2600,2600*'umowa o pracę'!$E$8,($W99+$X99)*'umowa o pracę'!$E$8),2)-IF(AND($X99=0,I99&gt;0),ROUND(ROUND(IF($W99&gt;2600,ROUND($Y99/$W99*2600,2),$Y99),2)*'umowa o pracę'!$E$8,2),IF($X99&gt;0,IF($W99+$X99&lt;2600,ROUND(ROUND($Y99+ROUND($X99*9%,2),2)*'umowa o pracę'!$E$8,2),IF(AND($W99+$X99&gt;=2600,$X99&lt;2600,$W99&lt;2600),ROUND((ROUND(((2600-$X99)/$W99)*$Y99,2)+ROUND($X99*9%,2))*'umowa o pracę'!$E$8,2),IF(AND($W99+$X99&gt;=2600,$X99&gt;=2600),ROUND((ROUND(2600*9%,2))*'umowa o pracę'!$E$8,2),IF(AND($W99+$X99&gt;=2600,$W99&gt;=2600,$X99&lt;2600),ROUND((ROUND($X99*9%,2)+ROUND(((2600-$X99)/$W99)*$Y99,2))*'umowa o pracę'!$E$8,2),0)))),0)))))</f>
        <v>0</v>
      </c>
      <c r="AC99" s="32">
        <f>IF(IF(IF(AND($V99=1,$I99&gt;0),ROUND(IF($W99+$X99&gt;=2800,2800*'umowa o pracę'!$E$8,($W99+$X99)*'umowa o pracę'!$E$8),2)+IF($X99=0,ROUND(IF($W99&gt;2800,ROUND($Z99/$W99*2800,2),$Z99)*'umowa o pracę'!$E$8,2),ROUND(IF($W99&gt;2800,ROUND($Z99/$W99*2800,2),$Z99)*'umowa o pracę'!$E$8,2)),ROUND(IF($W99+$X99&gt;=2800,2800*'umowa o pracę'!$E$8,($W99+$X99)*'umowa o pracę'!$E$8),2)-IF($X99=0,ROUND(ROUND(IF($W99&gt;2800,ROUND($Y99/$W99*2800,2),$Y99),2)*'umowa o pracę'!$E$8,2),IF($X99&gt;0,IF($W99+$X99&lt;2800,ROUND(ROUND($Y99+ROUND($X99*9%,2),2)*'umowa o pracę'!$E$8,2),IF(AND($W99+$X99&gt;=2800,$X99&lt;2800,$W99&lt;2800),ROUND((ROUND(((2800-$X99)/$W99)*$Y99,2)+ROUND($X99*9%,2))*'umowa o pracę'!$E$8,2),IF(AND($W99+$X99&gt;=2800,$X99&gt;=2800),ROUND((ROUND(2800*9%,2))*'umowa o pracę'!$E$8,2),IF(AND($W99+$X99&gt;=2800,$W99&gt;=2800,$X99&lt;2800),ROUND((ROUND($X99*9%,2)+ROUND(((2800-$X99)/$W99)*$Y99,2))*'umowa o pracę'!$E$8,2),0)))),0)))&gt;$J99,$J99,IF(AND($V99=1,$I99&gt;0),ROUND(IF($W99+$X99&gt;=2800,2800*'umowa o pracę'!$E$8,($W99+$X99)*'umowa o pracę'!$E$8),2)+IF($X99=0,ROUND(IF($W99&gt;2800,ROUND($Z99/$W99*2800,2),$Z99)*'umowa o pracę'!$E$8,2),ROUND(IF($W99&gt;2800,ROUND($Z99/$W99*2800,2),$Z99)*'umowa o pracę'!$E$8,2)),ROUND(IF($W99+$X99&gt;=2800,2800*'umowa o pracę'!$E$8,($W99+$X99)*'umowa o pracę'!$E$8),2)-IF($X99=0,ROUND(ROUND(IF($W99&gt;2800,ROUND($Y99/$W99*2800,2),$Y99),2)*'umowa o pracę'!$E$8,2),IF($X99&gt;0,IF($W99+$X99&lt;2800,ROUND(ROUND($Y99+ROUND($X99*9%,2),2)*'umowa o pracę'!$E$8,2),IF(AND($W99+$X99&gt;=2800,$X99&lt;2800,$W99&lt;2800),ROUND((ROUND(((2800-$X99)/$W99)*$Y99,2)+ROUND($X99*9%,2))*'umowa o pracę'!$E$8,2),IF(AND($W99+$X99&gt;=2800,$X99&gt;=2800),ROUND((ROUND(2800*9%,2))*'umowa o pracę'!$E$8,2),IF(AND($W99+$X99&gt;=2800,$W99&gt;=2800,$X99&lt;2800),ROUND((ROUND($X99*9%,2)+ROUND(((2800-$X99)/$W99)*$Y99,2))*'umowa o pracę'!$E$8,2),0)))),0))))&gt;$J99,$J99,IF(IF(AND($V99=1,$I99&gt;0),ROUND(IF($W99+$X99&gt;=2800,2800*'umowa o pracę'!$E$8,($W99+$X99)*'umowa o pracę'!$E$8),2)+IF($X99=0,ROUND(IF($W99&gt;2800,ROUND($Z99/$W99*2800,2),$Z99)*'umowa o pracę'!$E$8,2),ROUND(IF($W99&gt;2800,ROUND($Z99/$W99*2800,2),$Z99)*'umowa o pracę'!$E$8,2)),ROUND(IF($W99+$X99&gt;=2800,2800*'umowa o pracę'!$E$8,($W99+$X99)*'umowa o pracę'!$E$8),2)-IF($X99=0,ROUND(ROUND(IF($W99&gt;2800,ROUND($Y99/$W99*2800,2),$Y99),2)*'umowa o pracę'!$E$8,2),IF($X99&gt;0,IF($W99+$X99&lt;2800,ROUND(ROUND($Y99+ROUND($X99*9%,2),2)*'umowa o pracę'!$E$8,2),IF(AND($W99+$X99&gt;=2800,$X99&lt;2800,$W99&lt;2800),ROUND((ROUND(((2800-$X99)/$W99)*$Y99,2)+ROUND($X99*9%,2))*'umowa o pracę'!$E$8,2),IF(AND($W99+$X99&gt;=2800,$X99&gt;=2800),ROUND((ROUND(2800*9%,2))*'umowa o pracę'!$E$8,2),IF(AND($W99+$X99&gt;=2800,$W99&gt;=2800,$X99&lt;2800),ROUND((ROUND($X99*9%,2)+ROUND(((2800-$X99)/$W99)*$Y99,2))*'umowa o pracę'!$E$8,2),0)))),0)))&gt;$J99,$J99,IF(AND($V99=1,$I99&gt;0),ROUND(IF($W99+$X99&gt;=2800,2800*'umowa o pracę'!$E$8,($W99+$X99)*'umowa o pracę'!$E$8),2)+IF($X99=0,ROUND(IF($W99&gt;2800,ROUND($Z99/$W99*2800,2),$Z99)*'umowa o pracę'!$E$8,2),ROUND(IF($W99&gt;2800,ROUND($Z99/$W99*2800,2),$Z99)*'umowa o pracę'!$E$8,2)),ROUND(IF($W99+$X99&gt;=2800,2800*'umowa o pracę'!$E$8,($W99+$X99)*'umowa o pracę'!$E$8),2)-IF(AND($X99=0,I99&gt;0),ROUND(ROUND(IF($W99&gt;2800,ROUND($Y99/$W99*2800,2),$Y99),2)*'umowa o pracę'!$E$8,2),IF($X99&gt;0,IF($W99+$X99&lt;2800,ROUND(ROUND($Y99+ROUND($X99*9%,2),2)*'umowa o pracę'!$E$8,2),IF(AND($W99+$X99&gt;=2800,$X99&lt;2800,$W99&lt;2800),ROUND((ROUND(((2800-$X99)/$W99)*$Y99,2)+ROUND($X99*9%,2))*'umowa o pracę'!$E$8,2),IF(AND($W99+$X99&gt;=2800,$X99&gt;=2800),ROUND((ROUND(2800*9%,2))*'umowa o pracę'!$E$8,2),IF(AND($W99+$X99&gt;=2800,$W99&gt;=2800,$X99&lt;2800),ROUND((ROUND($X99*9%,2)+ROUND(((2800-$X99)/$W99)*$Y99,2))*'umowa o pracę'!$E$8,2),0)))),0)))))</f>
        <v>0</v>
      </c>
      <c r="AD99" s="32">
        <f>IF('umowa o pracę'!$E$7=2020,IF(IF($V99=1,IF($X99=0,ROUND(IF($W99&gt;2600,ROUND($Y99/$W99*2600,2),$Y99)*'umowa o pracę'!$E$8,2),IF($W99+$X99&lt;2600,ROUND(ROUND($Y99+ROUND($X99*9%,2),2)*'umowa o pracę'!$E$8,2),IF(AND($W99+$X99&gt;=2600,$W99&lt;2600),ROUND((ROUND($Y99+ROUND((2600-$W99)*9%,2),2))*'umowa o pracę'!$E$8,2),IF(AND($W99+$X99&gt;=2600,$W99&gt;=2600),ROUND(ROUND($Y99/$W99*2600,2)*'umowa o pracę'!$E$8,2),0)))),0)&gt;$H99,$H99,IF($V99=1,IF($X99=0,ROUND(IF($W99&gt;2600,ROUND($Y99/$W99*2600,2),$Y99)*'umowa o pracę'!$E$8,2),IF($W99+$X99&lt;2600,ROUND(ROUND($Y99+ROUND($X99*9%,2),2)*'umowa o pracę'!$E$8,2),IF(AND($W99+$X99&gt;=2600,$W99&lt;2600),ROUND((ROUND($Y99+ROUND((2600-$W99)*9%,2),2))*'umowa o pracę'!$E$8,2),IF(AND($W99+$X99&gt;=2600,$W99&gt;=2600),ROUND(ROUND($Y99/$W99*2600,2)*'umowa o pracę'!$E$8,2),0)))),0)),IF('umowa o pracę'!$E$7=2021,IF(IF($V99=1,IF($X99=0,ROUND(IF($W99&gt;2800,ROUND($Y99/$W99*2800,2),$Y99)*'umowa o pracę'!$E$8,2),IF($W99+$X99&lt;2800,ROUND(ROUND($Y99+ROUND($X99*9%,2),2)*'umowa o pracę'!$E$8,2),IF(AND($W99+$X99&gt;=2800,$W99&lt;2800),ROUND((ROUND($Y99+ROUND((2800-$W99)*9%,2),2))*'umowa o pracę'!$E$8,2),IF(AND($W99+$X99&gt;=2800,$W99&gt;=2800),ROUND(ROUND($Y99/$W99*2800,2)*'umowa o pracę'!$E$8,2),0)))),0)&gt;$H99,$H99,IF($V99=1,IF($X99=0,ROUND(IF($W99&gt;2800,ROUND($Y99/$W99*2800,2),$Y99)*'umowa o pracę'!$E$8,2),IF($W99+$X99&lt;2800,ROUND(ROUND($Y99+ROUND($X99*9%,2),2)*'umowa o pracę'!$E$8,2),IF(AND($W99+$X99&gt;=2800,$W99&lt;2800),ROUND((ROUND($Y99+ROUND((2800-$W99)*9%,2),2))*'umowa o pracę'!$E$8,2),IF(AND($W99+$X99&gt;=2800,$W99&gt;=2800),ROUND(ROUND($Y99/$W99*2800,2)*'umowa o pracę'!$E$8,2),0)))),0)),0))</f>
        <v>0</v>
      </c>
      <c r="AE99" s="32">
        <f>IF('umowa o pracę'!$E$7=2020,IF(IF($V99=1,IF($X99=0,ROUND(IF($W99&gt;2600,ROUND($Z99/$W99*2600,2),$Z99)*'umowa o pracę'!$E$8,2),ROUND(IF($W99&gt;2600,ROUND($Z99/$W99*2600,2),$Z99)*'umowa o pracę'!$E$8,2)),0)&gt;$I99,$I99,IF($V99=1,IF($X99=0,ROUND(IF($W99&gt;2600,ROUND($Z99/$W99*2600,2),$Z99)*'umowa o pracę'!$E$8,2),ROUND(IF($W99&gt;2600,ROUND($Z99/$W99*2600,2),$Z99)*'umowa o pracę'!$E$8,2)),0)),IF('umowa o pracę'!$E$7=2021,IF(IF($V99=1,IF($X99=0,ROUND(IF($W99&gt;2800,ROUND($Z99/$W99*2800,2),$Z99)*'umowa o pracę'!$E$8,2),ROUND(IF($W99&gt;2800,ROUND($Z99/$W99*2800,2),$Z99)*'umowa o pracę'!$E$8,2)),0)&gt;$I99,$I99,IF($V99=1,IF($X99=0,ROUND(IF($W99&gt;2800,ROUND($Z99/$W99*2800,2),$Z99)*'umowa o pracę'!$E$8,2),ROUND(IF($W99&gt;2800,ROUND($Z99/$W99*2800,2),$Z99)*'umowa o pracę'!$E$8,2)),0)),0))</f>
        <v>0</v>
      </c>
      <c r="AF99" s="56">
        <f>IF('umowa o pracę'!$E$7=2020,$AB99,IF('umowa o pracę'!$E$7=2021,$AC99,0))</f>
        <v>0</v>
      </c>
      <c r="AG99" s="53">
        <f t="shared" si="15"/>
        <v>1</v>
      </c>
      <c r="AH99" s="39">
        <f>IF('umowa o pracę'!$E$6&lt;3,0,$L99)</f>
        <v>0</v>
      </c>
      <c r="AI99" s="39">
        <f>IF('umowa o pracę'!$E$6&lt;3,0,$M99)</f>
        <v>0</v>
      </c>
      <c r="AJ99" s="55">
        <f>IF('umowa o pracę'!$E$6&lt;3,0,$N99)</f>
        <v>0</v>
      </c>
      <c r="AK99" s="55">
        <f>IF('umowa o pracę'!$E$6&lt;3,0,$O99)</f>
        <v>0</v>
      </c>
      <c r="AL99" s="32">
        <f>IF('umowa o pracę'!$E$7=2020,ROUND(IF($AH99&gt;=2600,2600*'umowa o pracę'!$E$8,$AH99*'umowa o pracę'!$E$8),2),IF('umowa o pracę'!$E$7=2021,ROUND(IF($AH99&gt;=2800,2800*'umowa o pracę'!$E$8,$AH99*'umowa o pracę'!$E$8),2),0))</f>
        <v>0</v>
      </c>
      <c r="AM99" s="32">
        <f>IF(IF(IF(AND($AG99=1,$I99&gt;0),ROUND(IF($AH99+$AI99&gt;=2600,2600*'umowa o pracę'!$E$8,($AH99+$AI99)*'umowa o pracę'!$E$8),2)+IF($AI99=0,ROUND(IF($AH99&gt;2600,ROUND($AK99/$AH99*2600,2),$AK99)*'umowa o pracę'!$E$8,2),ROUND(IF($AH99&gt;2600,ROUND($AK99/$AH99*2600,2),$AK99)*'umowa o pracę'!$E$8,2)),ROUND(IF($AH99+$AI99&gt;=2600,2600*'umowa o pracę'!$E$8,($AH99+$AI99)*'umowa o pracę'!$E$8),2)-IF($AI99=0,ROUND(ROUND(IF($AH99&gt;2600,ROUND($AJ99/$AH99*2600,2),$AJ99),2)*'umowa o pracę'!$E$8,2),IF($AI99&gt;0,IF($AH99+$AI99&lt;2600,ROUND(ROUND($AJ99+ROUND($AI99*9%,2),2)*'umowa o pracę'!$E$8,2),IF(AND($AH99+$AI99&gt;=2600,$AI99&lt;2600,$AH99&lt;2600),ROUND((ROUND(((2600-$AI99)/$AH99)*$AJ99,2)+ROUND($AI99*9%,2))*'umowa o pracę'!$E$8,2),IF(AND($AH99+$AI99&gt;=2600,$AI99&gt;=2600),ROUND((ROUND(2600*9%,2))*'umowa o pracę'!$E$8,2),IF(AND($AH99+$AI99&gt;=2600,$AH99&gt;=2600,$AI99&lt;2600),ROUND((ROUND($AI99*9%,2)+ROUND(((2600-$AI99)/$AH99)*$AJ99,2))*'umowa o pracę'!$E$8,2),0)))),0)))&gt;$J99,$J99,IF(AND($AG99=1,$I99&gt;0),ROUND(IF($AH99+$AI99&gt;=2600,2600*'umowa o pracę'!$E$8,($AH99+$AI99)*'umowa o pracę'!$E$8),2)+IF($AI99=0,ROUND(IF($AH99&gt;2600,ROUND($AK99/$AH99*2600,2),$AK99)*'umowa o pracę'!$E$8,2),ROUND(IF($AH99&gt;2600,ROUND($AK99/$AH99*2600,2),$AK99)*'umowa o pracę'!$E$8,2)),ROUND(IF($AH99+$AI99&gt;=2600,2600*'umowa o pracę'!$E$8,($AH99+$AI99)*'umowa o pracę'!$E$8),2)-IF($AI99=0,ROUND(ROUND(IF($AH99&gt;2600,ROUND($AJ99/$AH99*2600,2),$AJ99),2)*'umowa o pracę'!$E$8,2),IF($AI99&gt;0,IF($AH99+$AI99&lt;2600,ROUND(ROUND($AJ99+ROUND($AI99*9%,2),2)*'umowa o pracę'!$E$8,2),IF(AND($AH99+$AI99&gt;=2600,$AI99&lt;2600,$AH99&lt;2600),ROUND((ROUND(((2600-$AI99)/$AH99)*$AJ99,2)+ROUND($AI99*9%,2))*'umowa o pracę'!$E$8,2),IF(AND($AH99+$AI99&gt;=2600,$AI99&gt;=2600),ROUND((ROUND(2600*9%,2))*'umowa o pracę'!$E$8,2),IF(AND($AH99+$AI99&gt;=2600,$AH99&gt;=2600,$AI99&lt;2600),ROUND((ROUND($AI99*9%,2)+ROUND(((2600-$AI99)/$AH99)*$AJ99,2))*'umowa o pracę'!$E$8,2),0)))),0))))&gt;$J99,$J99,IF(IF(AND($AG99=1,$I99&gt;0),ROUND(IF($AH99+$AI99&gt;=2600,2600*'umowa o pracę'!$E$8,($AH99+$AI99)*'umowa o pracę'!$E$8),2)+IF($AI99=0,ROUND(IF($AH99&gt;2600,ROUND($AK99/$AH99*2600,2),$AK99)*'umowa o pracę'!$E$8,2),ROUND(IF($AH99&gt;2600,ROUND($AK99/$AH99*2600,2),$AK99)*'umowa o pracę'!$E$8,2)),ROUND(IF($AH99+$AI99&gt;=2600,2600*'umowa o pracę'!$E$8,($AH99+$AI99)*'umowa o pracę'!$E$8),2)-IF($AI99=0,ROUND(ROUND(IF($AH99&gt;2600,ROUND($AJ99/$AH99*2600,2),$AJ99),2)*'umowa o pracę'!$E$8,2),IF($AI99&gt;0,IF($AH99+$AI99&lt;2600,ROUND(ROUND($AJ99+ROUND($AI99*9%,2),2)*'umowa o pracę'!$E$8,2),IF(AND($AH99+$AI99&gt;=2600,$AI99&lt;2600,$AH99&lt;2600),ROUND((ROUND(((2600-$AI99)/$AH99)*$AJ99,2)+ROUND($AI99*9%,2))*'umowa o pracę'!$E$8,2),IF(AND($AH99+$AI99&gt;=2600,$AI99&gt;=2600),ROUND((ROUND(2600*9%,2))*'umowa o pracę'!$E$8,2),IF(AND($AH99+$AI99&gt;=2600,$AH99&gt;=2600,$AI99&lt;2600),ROUND((ROUND($AI99*9%,2)+ROUND(((2600-$AI99)/$AH99)*$AJ99,2))*'umowa o pracę'!$E$8,2),0)))),0)))&gt;$J99,$J99,IF(AND($AG99=1,$I99&gt;0),ROUND(IF($AH99+$AI99&gt;=2600,2600*'umowa o pracę'!$E$8,($AH99+$AI99)*'umowa o pracę'!$E$8),2)+IF($AI99=0,ROUND(IF($AH99&gt;2600,ROUND($AK99/$AH99*2600,2),$AK99)*'umowa o pracę'!$E$8,2),ROUND(IF($AH99&gt;2600,ROUND($AK99/$AH99*2600,2),$AK99)*'umowa o pracę'!$E$8,2)),ROUND(IF($AH99+$AI99&gt;=2600,2600*'umowa o pracę'!$E$8,($AH99+$AI99)*'umowa o pracę'!$E$8),2)-IF(AND($AI99=0,I99&gt;0),ROUND(ROUND(IF($AH99&gt;2600,ROUND($AJ99/$AH99*2600,2),$AJ99),2)*'umowa o pracę'!$E$8,2),IF($AI99&gt;0,IF($AH99+$AI99&lt;2600,ROUND(ROUND($AJ99+ROUND($AI99*9%,2),2)*'umowa o pracę'!$E$8,2),IF(AND($AH99+$AI99&gt;=2600,$AI99&lt;2600,$AH99&lt;2600),ROUND((ROUND(((2600-$AI99)/$AH99)*$AJ99,2)+ROUND($AI99*9%,2))*'umowa o pracę'!$E$8,2),IF(AND($AH99+$AI99&gt;=2600,$AI99&gt;=2600),ROUND((ROUND(2600*9%,2))*'umowa o pracę'!$E$8,2),IF(AND($AH99+$AI99&gt;=2600,$AH99&gt;=2600,$AI99&lt;2600),ROUND((ROUND($AI99*9%,2)+ROUND(((2600-$AI99)/$AH99)*$AJ99,2))*'umowa o pracę'!$E$8,2),0)))),0)))))</f>
        <v>0</v>
      </c>
      <c r="AN99" s="32">
        <f>IF(IF(IF(AND($AG99=1,$I99&gt;0),ROUND(IF($AH99+$AI99&gt;=2800,2800*'umowa o pracę'!$E$8,($AH99+$AI99)*'umowa o pracę'!$E$8),2)+IF($AI99=0,ROUND(IF($AH99&gt;2800,ROUND($AK99/$AH99*2800,2),$AK99)*'umowa o pracę'!$E$8,2),ROUND(IF($AH99&gt;2800,ROUND($AK99/$AH99*2800,2),$AK99)*'umowa o pracę'!$E$8,2)),ROUND(IF($AH99+$AI99&gt;=2800,2800*'umowa o pracę'!$E$8,($AH99+$AI99)*'umowa o pracę'!$E$8),2)-IF($AI99=0,ROUND(ROUND(IF($AH99&gt;2800,ROUND($AJ99/$AH99*2800,2),$AJ99),2)*'umowa o pracę'!$E$8,2),IF($AI99&gt;0,IF($AH99+$AI99&lt;2800,ROUND(ROUND($AJ99+ROUND($AI99*9%,2),2)*'umowa o pracę'!$E$8,2),IF(AND($AH99+$AI99&gt;=2800,$AI99&lt;2800,$AH99&lt;2800),ROUND((ROUND(((2800-$AI99)/$AH99)*$AJ99,2)+ROUND($AI99*9%,2))*'umowa o pracę'!$E$8,2),IF(AND($AH99+$AI99&gt;=2800,$AI99&gt;=2800),ROUND((ROUND(2800*9%,2))*'umowa o pracę'!$E$8,2),IF(AND($AH99+$AI99&gt;=2800,$AH99&gt;=2800,$AI99&lt;2800),ROUND((ROUND($AI99*9%,2)+ROUND(((2800-$AI99)/$AH99)*$AJ99,2))*'umowa o pracę'!$E$8,2),0)))),0)))&gt;$J99,$J99,IF(AND($AG99=1,$I99&gt;0),ROUND(IF($AH99+$AI99&gt;=2800,2800*'umowa o pracę'!$E$8,($AH99+$AI99)*'umowa o pracę'!$E$8),2)+IF($AI99=0,ROUND(IF($AH99&gt;2800,ROUND($AK99/$AH99*2800,2),$AK99)*'umowa o pracę'!$E$8,2),ROUND(IF($AH99&gt;2800,ROUND($AK99/$AH99*2800,2),$AK99)*'umowa o pracę'!$E$8,2)),ROUND(IF($AH99+$AI99&gt;=2800,2800*'umowa o pracę'!$E$8,($AH99+$AI99)*'umowa o pracę'!$E$8),2)-IF($AI99=0,ROUND(ROUND(IF($AH99&gt;2800,ROUND($AJ99/$AH99*2800,2),$AJ99),2)*'umowa o pracę'!$E$8,2),IF($AI99&gt;0,IF($AH99+$AI99&lt;2800,ROUND(ROUND($AJ99+ROUND($AI99*9%,2),2)*'umowa o pracę'!$E$8,2),IF(AND($AH99+$AI99&gt;=2800,$AI99&lt;2800,$AH99&lt;2800),ROUND((ROUND(((2800-$AI99)/$AH99)*$AJ99,2)+ROUND($AI99*9%,2))*'umowa o pracę'!$E$8,2),IF(AND($AH99+$AI99&gt;=2800,$AI99&gt;=2800),ROUND((ROUND(2800*9%,2))*'umowa o pracę'!$E$8,2),IF(AND($AH99+$AI99&gt;=2800,$AH99&gt;=2800,$AI99&lt;2800),ROUND((ROUND($AI99*9%,2)+ROUND(((2800-$AI99)/$AH99)*$AJ99,2))*'umowa o pracę'!$E$8,2),0)))),0))))&gt;$J99,$J99,IF(IF(AND($AG99=1,$I99&gt;0),ROUND(IF($AH99+$AI99&gt;=2800,2800*'umowa o pracę'!$E$8,($AH99+$AI99)*'umowa o pracę'!$E$8),2)+IF($AI99=0,ROUND(IF($AH99&gt;2800,ROUND($AK99/$AH99*2800,2),$AK99)*'umowa o pracę'!$E$8,2),ROUND(IF($AH99&gt;2800,ROUND($AK99/$AH99*2800,2),$AK99)*'umowa o pracę'!$E$8,2)),ROUND(IF($AH99+$AI99&gt;=2800,2800*'umowa o pracę'!$E$8,($AH99+$AI99)*'umowa o pracę'!$E$8),2)-IF($AI99=0,ROUND(ROUND(IF($AH99&gt;2800,ROUND($AJ99/$AH99*2800,2),$AJ99),2)*'umowa o pracę'!$E$8,2),IF($AI99&gt;0,IF($AH99+$AI99&lt;2800,ROUND(ROUND($AJ99+ROUND($AI99*9%,2),2)*'umowa o pracę'!$E$8,2),IF(AND($AH99+$AI99&gt;=2800,$AI99&lt;2800,$AH99&lt;2800),ROUND((ROUND(((2800-$AI99)/$AH99)*$AJ99,2)+ROUND($AI99*9%,2))*'umowa o pracę'!$E$8,2),IF(AND($AH99+$AI99&gt;=2800,$AI99&gt;=2800),ROUND((ROUND(2800*9%,2))*'umowa o pracę'!$E$8,2),IF(AND($AH99+$AI99&gt;=2800,$AH99&gt;=2800,$AI99&lt;2800),ROUND((ROUND($AI99*9%,2)+ROUND(((2800-$AI99)/$AH99)*$AJ99,2))*'umowa o pracę'!$E$8,2),0)))),0)))&gt;$J99,$J99,IF(AND($AG99=1,$I99&gt;0),ROUND(IF($AH99+$AI99&gt;=2800,2800*'umowa o pracę'!$E$8,($AH99+$AI99)*'umowa o pracę'!$E$8),2)+IF($AI99=0,ROUND(IF($AH99&gt;2800,ROUND($AK99/$AH99*2800,2),$AK99)*'umowa o pracę'!$E$8,2),ROUND(IF($AH99&gt;2800,ROUND($AK99/$AH99*2800,2),$AK99)*'umowa o pracę'!$E$8,2)),ROUND(IF($AH99+$AI99&gt;=2800,2800*'umowa o pracę'!$E$8,($AH99+$AI99)*'umowa o pracę'!$E$8),2)-IF(AND($AI99=0,I99&gt;0),ROUND(ROUND(IF($AH99&gt;2800,ROUND($AJ99/$AH99*2800,2),$AJ99),2)*'umowa o pracę'!$E$8,2),IF($AI99&gt;0,IF($AH99+$AI99&lt;2800,ROUND(ROUND($AJ99+ROUND($AI99*9%,2),2)*'umowa o pracę'!$E$8,2),IF(AND($AH99+$AI99&gt;=2800,$AI99&lt;2800,$AH99&lt;2800),ROUND((ROUND(((2800-$AI99)/$AH99)*$AJ99,2)+ROUND($AI99*9%,2))*'umowa o pracę'!$E$8,2),IF(AND($AH99+$AI99&gt;=2800,$AI99&gt;=2800),ROUND((ROUND(2800*9%,2))*'umowa o pracę'!$E$8,2),IF(AND($AH99+$AI99&gt;=2800,$AH99&gt;=2800,$AI99&lt;2800),ROUND((ROUND($AI99*9%,2)+ROUND(((2800-$AI99)/$AH99)*$AJ99,2))*'umowa o pracę'!$E$8,2),0)))),0)))))</f>
        <v>0</v>
      </c>
      <c r="AO99" s="32">
        <f>IF('umowa o pracę'!$E$7=2020,IF(IF($AG99=1,IF($AI99=0,ROUND(IF($AH99&gt;2600,ROUND($AJ99/$AH99*2600,2),$AJ99)*'umowa o pracę'!$E$8,2),IF($AH99+$AI99&lt;2600,ROUND(ROUND($AJ99+ROUND($AI99*9%,2),2)*'umowa o pracę'!$E$8,2),IF(AND($AH99+$AI99&gt;=2600,$AH99&lt;2600),ROUND((ROUND($AJ99+ROUND((2600-$AH99)*9%,2),2))*'umowa o pracę'!$E$8,2),IF(AND($AH99+$AI99&gt;=2600,$AH99&gt;=2600),ROUND(ROUND($AJ99/$AH99*2600,2)*'umowa o pracę'!$E$8,2),0)))),0)&gt;$H99,$H99,IF($AG99=1,IF($AI99=0,ROUND(IF($AH99&gt;2600,ROUND($AJ99/$AH99*2600,2),$AJ99)*'umowa o pracę'!$E$8,2),IF($AH99+$AI99&lt;2600,ROUND(ROUND($AJ99+ROUND($AI99*9%,2),2)*'umowa o pracę'!$E$8,2),IF(AND($AH99+$AI99&gt;=2600,$AH99&lt;2600),ROUND((ROUND($AJ99+ROUND((2600-$AH99)*9%,2),2))*'umowa o pracę'!$E$8,2),IF(AND($AH99+$AI99&gt;=2600,$AH99&gt;=2600),ROUND(ROUND($AJ99/$AH99*2600,2)*'umowa o pracę'!$E$8,2),0)))),0)),IF('umowa o pracę'!$E$7=2021,IF(IF($AG99=1,IF($AI99=0,ROUND(IF($AH99&gt;2800,ROUND($AJ99/$AH99*2800,2),$AJ99)*'umowa o pracę'!$E$8,2),IF($AH99+$AI99&lt;2800,ROUND(ROUND($AJ99+ROUND($AI99*9%,2),2)*'umowa o pracę'!$E$8,2),IF(AND($AH99+$AI99&gt;=2800,$AH99&lt;2800),ROUND((ROUND($AJ99+ROUND((2800-$AH99)*9%,2),2))*'umowa o pracę'!$E$8,2),IF(AND($AH99+$AI99&gt;=2800,$AH99&gt;=2800),ROUND(ROUND($AJ99/$AH99*2800,2)*'umowa o pracę'!$E$8,2),0)))),0)&gt;$H99,$H99,IF($AG99=1,IF($AI99=0,ROUND(IF($AH99&gt;2800,ROUND($AJ99/$AH99*2800,2),$AJ99)*'umowa o pracę'!$E$8,2),IF($AH99+$AI99&lt;2800,ROUND(ROUND($AJ99+ROUND($AI99*9%,2),2)*'umowa o pracę'!$E$8,2),IF(AND($AH99+$AI99&gt;=2800,$AH99&lt;2800),ROUND((ROUND($AJ99+ROUND((2800-$AH99)*9%,2),2))*'umowa o pracę'!$E$8,2),IF(AND($AH99+$AI99&gt;=2800,$AH99&gt;=2800),ROUND(ROUND($AJ99/$AH99*2800,2)*'umowa o pracę'!$E$8,2),0)))),0)),0))</f>
        <v>0</v>
      </c>
      <c r="AP99" s="32">
        <f>IF('umowa o pracę'!$E$7=2020,IF(IF($AG99=1,IF($AI99=0,ROUND(IF($AH99&gt;2600,ROUND($AK99/$AH99*2600,2),$AK99)*'umowa o pracę'!$E$8,2),ROUND(IF($AH99&gt;2600,ROUND($AK99/$AH99*2600,2),$AK99)*'umowa o pracę'!$E$8,2)),0)&gt;$I99,$I99,IF($AG99=1,IF($AI99=0,ROUND(IF($AH99&gt;2600,ROUND($AK99/$AH99*2600,2),$AK99)*'umowa o pracę'!$E$8,2),ROUND(IF($AH99&gt;2600,ROUND($AK99/$AH99*2600,2),$AK99)*'umowa o pracę'!$E$8,2)),0)),IF('umowa o pracę'!$E$7=2021,IF(IF($AG99=1,IF($AI99=0,ROUND(IF($AH99&gt;2800,ROUND($AK99/$AH99*2800,2),$AK99)*'umowa o pracę'!$E$8,2),ROUND(IF($AH99&gt;2800,ROUND($AK99/$AH99*2800,2),$AK99)*'umowa o pracę'!$E$8,2)),0)&gt;$I99,$I99,IF($AG99=1,IF($AI99=0,ROUND(IF($AH99&gt;2800,ROUND($AK99/$AH99*2800,2),$AK99)*'umowa o pracę'!$E$8,2),ROUND(IF($AH99&gt;2800,ROUND($AK99/$AH99*2800,2),$AK99)*'umowa o pracę'!$E$8,2)),0)),0))</f>
        <v>0</v>
      </c>
      <c r="AQ99" s="56">
        <f>IF('umowa o pracę'!$E$7=2020,$AM99,IF('umowa o pracę'!$E$7=2021,$AN99,0))</f>
        <v>0</v>
      </c>
      <c r="AR99" s="33">
        <f>IF('umowa o pracę'!$E$7=0,0,U99+AF99+AQ99)</f>
        <v>0</v>
      </c>
      <c r="AS99" s="19"/>
      <c r="AT99" s="19"/>
      <c r="AU99" s="19"/>
      <c r="AV99" s="6"/>
      <c r="AW99" s="6"/>
      <c r="AX99" s="6">
        <f t="shared" si="13"/>
        <v>10</v>
      </c>
      <c r="AY99" s="6"/>
      <c r="AZ99" s="234">
        <f t="shared" si="16"/>
        <v>0</v>
      </c>
      <c r="BA99" s="234">
        <f t="shared" si="17"/>
        <v>0</v>
      </c>
      <c r="BB99" s="234">
        <f t="shared" si="18"/>
        <v>0</v>
      </c>
      <c r="BC99" s="234">
        <f t="shared" si="19"/>
        <v>0</v>
      </c>
      <c r="BD99" s="234">
        <f t="shared" si="20"/>
        <v>0</v>
      </c>
      <c r="BE99" s="234">
        <f t="shared" si="21"/>
        <v>0</v>
      </c>
      <c r="BF99" s="234">
        <f t="shared" si="22"/>
        <v>0</v>
      </c>
      <c r="BG99" s="234">
        <f t="shared" si="23"/>
        <v>0</v>
      </c>
      <c r="BH99" s="234">
        <f t="shared" si="24"/>
        <v>0</v>
      </c>
      <c r="BI99" s="238">
        <f t="shared" si="25"/>
        <v>0</v>
      </c>
      <c r="BJ99" s="236"/>
      <c r="BK99" s="236"/>
      <c r="BL99" s="237"/>
    </row>
    <row r="100" spans="1:64" ht="15.75" customHeight="1" x14ac:dyDescent="0.25">
      <c r="A100" s="129">
        <v>89</v>
      </c>
      <c r="B100" s="57"/>
      <c r="C100" s="57"/>
      <c r="D100" s="36"/>
      <c r="E100" s="36"/>
      <c r="F100" s="242"/>
      <c r="G100" s="37">
        <v>1</v>
      </c>
      <c r="H100" s="58">
        <v>0</v>
      </c>
      <c r="I100" s="59">
        <v>0</v>
      </c>
      <c r="J100" s="60">
        <v>0</v>
      </c>
      <c r="K100" s="52">
        <v>1</v>
      </c>
      <c r="L100" s="39">
        <v>0</v>
      </c>
      <c r="M100" s="39">
        <v>0</v>
      </c>
      <c r="N100" s="39">
        <v>0</v>
      </c>
      <c r="O100" s="39">
        <v>0</v>
      </c>
      <c r="P100" s="35">
        <f>IF('umowa o pracę'!$E$7=2020,ROUND(IF($L100&gt;=2600,2600*'umowa o pracę'!$E$8,$L100*'umowa o pracę'!$E$8),2),IF('umowa o pracę'!$E$7=2021,ROUND(IF($L100&gt;=2800,2800*'umowa o pracę'!$E$8,$L100*'umowa o pracę'!$E$8),2),0))</f>
        <v>0</v>
      </c>
      <c r="Q100" s="252">
        <f>IF(IF(IF(AND($K100=1,$I100&gt;0),ROUND(IF($L100+$M100&gt;=2600,2600*'umowa o pracę'!$E$8,($L100+$M100)*'umowa o pracę'!$E$8),2)+IF($M100=0,ROUND(IF($L100&gt;2600,ROUND($O100/$L100*2600,2),$O100)*'umowa o pracę'!$E$8,2),ROUND(IF($L100&gt;2600,ROUND($O100/$L100*2600,2),$O100)*'umowa o pracę'!$E$8,2)),ROUND(IF($L100+$M100&gt;=2600,2600*'umowa o pracę'!$E$8,($L100+$M100)*'umowa o pracę'!$E$8),2)-IF($M100=0,ROUND(ROUND(IF($L100&gt;2600,ROUND($N100/$L100*2600,2),$N100),2)*'umowa o pracę'!$E$8,2),IF($M100&gt;0,IF($L100+$M100&lt;2600,ROUND(ROUND($N100+ROUND($M100*9%,2),2)*'umowa o pracę'!$E$8,2),IF(AND($L100+$M100&gt;=2600,$M100&lt;2600,$L100&lt;2600),ROUND((ROUND(((2600-$M100)/$L100)*$N100,2)+ROUND($M100*9%,2))*'umowa o pracę'!$E$8,2),IF(AND($L100+$M100&gt;=2600,$M100&gt;=2600),ROUND((ROUND(2600*9%,2))*'umowa o pracę'!$E$8,2),IF(AND($L100+$M100&gt;=2600,$L100&gt;=2600,$M100&lt;2600),ROUND((ROUND($M100*9%,2)+ROUND(((2600-$M100)/$L100)*$N100,2))*'umowa o pracę'!$E$8,2),0)))),0)))&gt;$J100,$J100,IF(AND($K100=1,$I100&gt;0),ROUND(IF($L100+$M100&gt;=2600,2600*'umowa o pracę'!$E$8,($L100+$M100)*'umowa o pracę'!$E$8),2)+IF($M100=0,ROUND(IF($L100&gt;2600,ROUND($O100/$L100*2600,2),$O100)*'umowa o pracę'!$E$8,2),ROUND(IF($L100&gt;2600,ROUND($O100/$L100*2600,2),$O100)*'umowa o pracę'!$E$8,2)),ROUND(IF($L100+$M100&gt;=2600,2600*'umowa o pracę'!$E$8,($L100+$M100)*'umowa o pracę'!$E$8),2)-IF($M100=0,ROUND(ROUND(IF($L100&gt;2600,ROUND($N100/$L100*2600,2),$N100),2)*'umowa o pracę'!$E$8,2),IF($M100&gt;0,IF($L100+$M100&lt;2600,ROUND(ROUND($N100+ROUND($M100*9%,2),2)*'umowa o pracę'!$E$8,2),IF(AND($L100+$M100&gt;=2600,$M100&lt;2600,$L100&lt;2600),ROUND((ROUND(((2600-$M100)/$L100)*$N100,2)+ROUND($M100*9%,2))*'umowa o pracę'!$E$8,2),IF(AND($L100+$M100&gt;=2600,$M100&gt;=2600),ROUND((ROUND(2600*9%,2))*'umowa o pracę'!$E$8,2),IF(AND($L100+$M100&gt;=2600,$L100&gt;=2600,$M100&lt;2600),ROUND((ROUND($M100*9%,2)+ROUND(((2600-$M100)/$L100)*$N100,2))*'umowa o pracę'!$E$8,2),0)))),0))))&gt;$J100,$J100,IF(IF(AND($K100=1,$I100&gt;0),ROUND(IF($L100+$M100&gt;=2600,2600*'umowa o pracę'!$E$8,($L100+$M100)*'umowa o pracę'!$E$8),2)+IF($M100=0,ROUND(IF($L100&gt;2600,ROUND($O100/$L100*2600,2),$O100)*'umowa o pracę'!$E$8,2),ROUND(IF($L100&gt;2600,ROUND($O100/$L100*2600,2),$O100)*'umowa o pracę'!$E$8,2)),ROUND(IF($L100+$M100&gt;=2600,2600*'umowa o pracę'!$E$8,($L100+$M100)*'umowa o pracę'!$E$8),2)-IF($M100=0,ROUND(ROUND(IF($L100&gt;2600,ROUND($N100/$L100*2600,2),$N100),2)*'umowa o pracę'!$E$8,2),IF($M100&gt;0,IF($L100+$M100&lt;2600,ROUND(ROUND($N100+ROUND($M100*9%,2),2)*'umowa o pracę'!$E$8,2),IF(AND($L100+$M100&gt;=2600,$M100&lt;2600,$L100&lt;2600),ROUND((ROUND(((2600-$M100)/$L100)*$N100,2)+ROUND($M100*9%,2))*'umowa o pracę'!$E$8,2),IF(AND($L100+$M100&gt;=2600,$M100&gt;=2600),ROUND((ROUND(2600*9%,2))*'umowa o pracę'!$E$8,2),IF(AND($L100+$M100&gt;=2600,$L100&gt;=2600,$M100&lt;2600),ROUND((ROUND($M100*9%,2)+ROUND(((2600-$M100)/$L100)*$N100,2))*'umowa o pracę'!$E$8,2),0)))),0)))&gt;$J100,$J100,IF(AND($K100=1,$I100&gt;0),ROUND(IF($L100+$M100&gt;=2600,2600*'umowa o pracę'!$E$8,($L100+$M100)*'umowa o pracę'!$E$8),2)+IF($M100=0,ROUND(IF($L100&gt;2600,ROUND($O100/$L100*2600,2),$O100)*'umowa o pracę'!$E$8,2),ROUND(IF($L100&gt;2600,ROUND($O100/$L100*2600,2),$O100)*'umowa o pracę'!$E$8,2)),ROUND(IF($L100+$M100&gt;=2600,2600*'umowa o pracę'!$E$8,($L100+$M100)*'umowa o pracę'!$E$8),2)-IF(AND($M100=0,I100&gt;0),ROUND(ROUND(IF($L100&gt;2600,ROUND($N100/$L100*2600,2),$N100),2)*'umowa o pracę'!$E$8,2),IF($M100&gt;0,IF($L100+$M100&lt;2600,ROUND(ROUND($N100+ROUND($M100*9%,2),2)*'umowa o pracę'!$E$8,2),IF(AND($L100+$M100&gt;=2600,$M100&lt;2600,$L100&lt;2600),ROUND((ROUND(((2600-$M100)/$L100)*$N100,2)+ROUND($M100*9%,2))*'umowa o pracę'!$E$8,2),IF(AND($L100+$M100&gt;=2600,$M100&gt;=2600),ROUND((ROUND(2600*9%,2))*'umowa o pracę'!$E$8,2),IF(AND($L100+$M100&gt;=2600,$L100&gt;=2600,$M100&lt;2600),ROUND((ROUND($M100*9%,2)+ROUND(((2600-$M100)/$L100)*$N100,2))*'umowa o pracę'!$E$8,2),0)))),0)))))</f>
        <v>0</v>
      </c>
      <c r="R100" s="252">
        <f>IF(IF(IF(AND($K100=1,$I100&gt;0),ROUND(IF($L100+$M100&gt;=2800,2800*'umowa o pracę'!$E$8,($L100+$M100)*'umowa o pracę'!$E$8),2)+IF($M100=0,ROUND(IF($L100&gt;2800,ROUND($O100/$L100*2800,2),$O100)*'umowa o pracę'!$E$8,2),ROUND(IF($L100&gt;2800,ROUND($O100/$L100*2800,2),$O100)*'umowa o pracę'!$E$8,2)),ROUND(IF($L100+$M100&gt;=2800,2800*'umowa o pracę'!$E$8,($L100+$M100)*'umowa o pracę'!$E$8),2)-IF($M100=0,ROUND(ROUND(IF($L100&gt;2800,ROUND($N100/$L100*2800,2),$N100),2)*'umowa o pracę'!$E$8,2),IF($M100&gt;0,IF($L100+$M100&lt;2800,ROUND(ROUND($N100+ROUND($M100*9%,2),2)*'umowa o pracę'!$E$8,2),IF(AND($L100+$M100&gt;=2800,$M100&lt;2800,$L100&lt;2800),ROUND((ROUND(((2800-$M100)/$L100)*$N100,2)+ROUND($M100*9%,2))*'umowa o pracę'!$E$8,2),IF(AND($L100+$M100&gt;=2800,$M100&gt;=2800),ROUND((ROUND(2800*9%,2))*'umowa o pracę'!$E$8,2),IF(AND($L100+$M100&gt;=2800,$L100&gt;=2800,$M100&lt;2800),ROUND((ROUND($M100*9%,2)+ROUND(((2800-$M100)/$L100)*$N100,2))*'umowa o pracę'!$E$8,2),0)))),0)))&gt;$J100,$J100,IF(AND($K100=1,$I100&gt;0),ROUND(IF($L100+$M100&gt;=2800,2800*'umowa o pracę'!$E$8,($L100+$M100)*'umowa o pracę'!$E$8),2)+IF($M100=0,ROUND(IF($L100&gt;2800,ROUND($O100/$L100*2800,2),$O100)*'umowa o pracę'!$E$8,2),ROUND(IF($L100&gt;2800,ROUND($O100/$L100*2800,2),$O100)*'umowa o pracę'!$E$8,2)),ROUND(IF($L100+$M100&gt;=2800,2800*'umowa o pracę'!$E$8,($L100+$M100)*'umowa o pracę'!$E$8),2)-IF($M100=0,ROUND(ROUND(IF($L100&gt;2800,ROUND($N100/$L100*2800,2),$N100),2)*'umowa o pracę'!$E$8,2),IF($M100&gt;0,IF($L100+$M100&lt;2800,ROUND(ROUND($N100+ROUND($M100*9%,2),2)*'umowa o pracę'!$E$8,2),IF(AND($L100+$M100&gt;=2800,$M100&lt;2800,$L100&lt;2800),ROUND((ROUND(((2800-$M100)/$L100)*$N100,2)+ROUND($M100*9%,2))*'umowa o pracę'!$E$8,2),IF(AND($L100+$M100&gt;=2800,$M100&gt;=2800),ROUND((ROUND(2800*9%,2))*'umowa o pracę'!$E$8,2),IF(AND($L100+$M100&gt;=2800,$L100&gt;=2800,$M100&lt;2800),ROUND((ROUND($M100*9%,2)+ROUND(((2800-$M100)/$L100)*$N100,2))*'umowa o pracę'!$E$8,2),0)))),0))))&gt;$J100,$J100,IF(IF(AND($K100=1,$I100&gt;0),ROUND(IF($L100+$M100&gt;=2800,2800*'umowa o pracę'!$E$8,($L100+$M100)*'umowa o pracę'!$E$8),2)+IF($M100=0,ROUND(IF($L100&gt;2800,ROUND($O100/$L100*2800,2),$O100)*'umowa o pracę'!$E$8,2),ROUND(IF($L100&gt;2800,ROUND($O100/$L100*2800,2),$O100)*'umowa o pracę'!$E$8,2)),ROUND(IF($L100+$M100&gt;=2800,2800*'umowa o pracę'!$E$8,($L100+$M100)*'umowa o pracę'!$E$8),2)-IF($M100=0,ROUND(ROUND(IF($L100&gt;2800,ROUND($N100/$L100*2800,2),$N100),2)*'umowa o pracę'!$E$8,2),IF($M100&gt;0,IF($L100+$M100&lt;2800,ROUND(ROUND($N100+ROUND($M100*9%,2),2)*'umowa o pracę'!$E$8,2),IF(AND($L100+$M100&gt;=2800,$M100&lt;2800,$L100&lt;2800),ROUND((ROUND(((2800-$M100)/$L100)*$N100,2)+ROUND($M100*9%,2))*'umowa o pracę'!$E$8,2),IF(AND($L100+$M100&gt;=2800,$M100&gt;=2800),ROUND((ROUND(2800*9%,2))*'umowa o pracę'!$E$8,2),IF(AND($L100+$M100&gt;=2800,$L100&gt;=2800,$M100&lt;2800),ROUND((ROUND($M100*9%,2)+ROUND(((2800-$M100)/$L100)*$N100,2))*'umowa o pracę'!$E$8,2),0)))),0)))&gt;$J100,$J100,IF(AND($K100=1,$I100&gt;0),ROUND(IF($L100+$M100&gt;=2800,2800*'umowa o pracę'!$E$8,($L100+$M100)*'umowa o pracę'!$E$8),2)+IF($M100=0,ROUND(IF($L100&gt;2800,ROUND($O100/$L100*2800,2),$O100)*'umowa o pracę'!$E$8,2),ROUND(IF($L100&gt;2800,ROUND($O100/$L100*2800,2),$O100)*'umowa o pracę'!$E$8,2)),ROUND(IF($L100+$M100&gt;=2800,2800*'umowa o pracę'!$E$8,($L100+$M100)*'umowa o pracę'!$E$8),2)-IF(AND($M100=0,I100&gt;0),ROUND(ROUND(IF($L100&gt;2800,ROUND($N100/$L100*2800,2),$N100),2)*'umowa o pracę'!$E$8,2),IF($M100&gt;0,IF($L100+$M100&lt;2800,ROUND(ROUND($N100+ROUND($M100*9%,2),2)*'umowa o pracę'!$E$8,2),IF(AND($L100+$M100&gt;=2800,$M100&lt;2800,$L100&lt;2800),ROUND((ROUND(((2800-$M100)/$L100)*$N100,2)+ROUND($M100*9%,2))*'umowa o pracę'!$E$8,2),IF(AND($L100+$M100&gt;=2800,$M100&gt;=2800),ROUND((ROUND(2800*9%,2))*'umowa o pracę'!$E$8,2),IF(AND($L100+$M100&gt;=2800,$L100&gt;=2800,$M100&lt;2800),ROUND((ROUND($M100*9%,2)+ROUND(((2800-$M100)/$L100)*$N100,2))*'umowa o pracę'!$E$8,2),0)))),0)))))</f>
        <v>0</v>
      </c>
      <c r="S100" s="32">
        <f>IF('umowa o pracę'!$E$7=2020,IF(IF($K100=1,IF($M100=0,ROUND(IF($L100&gt;2600,ROUND($N100/$L100*2600,2),$N100)*'umowa o pracę'!$E$8,2),IF($L100+$M100&lt;2600,ROUND(ROUND($N100+ROUND($M100*9%,2),2)*'umowa o pracę'!$E$8,2),IF(AND($L100+$M100&gt;=2600,$L100&lt;2600),ROUND((ROUND($N100+ROUND((2600-$L100)*9%,2),2))*'umowa o pracę'!$E$8,2),IF(AND($L100+$M100&gt;=2600,$L100&gt;=2600),ROUND(ROUND($N100/$L100*2600,2)*'umowa o pracę'!$E$8,2),0)))),0)&gt;$H100,$H100,IF($K100=1,IF($M100=0,ROUND(IF($L100&gt;2600,ROUND($N100/$L100*2600,2),$N100)*'umowa o pracę'!$E$8,2),IF($L100+$M100&lt;2600,ROUND(ROUND($N100+ROUND($M100*9%,2),2)*'umowa o pracę'!$E$8,2),IF(AND($L100+$M100&gt;=2600,$L100&lt;2600),ROUND((ROUND($N100+ROUND((2600-$L100)*9%,2),2))*'umowa o pracę'!$E$8,2),IF(AND($L100+$M100&gt;=2600,$L100&gt;=2600),ROUND(ROUND($N100/$L100*2600,2)*'umowa o pracę'!$E$8,2),0)))),0)),IF('umowa o pracę'!$E$7=2021,IF(IF($K100=1,IF($M100=0,ROUND(IF($L100&gt;2800,ROUND($N100/$L100*2800,2),$N100)*'umowa o pracę'!$E$8,2),IF($L100+$M100&lt;2800,ROUND(ROUND($N100+ROUND($M100*9%,2),2)*'umowa o pracę'!$E$8,2),IF(AND($L100+$M100&gt;=2800,$L100&lt;2800),ROUND((ROUND($N100+ROUND((2800-$L100)*9%,2),2))*'umowa o pracę'!$E$8,2),IF(AND($L100+$M100&gt;=2800,$L100&gt;=2800),ROUND(ROUND($N100/$L100*2800,2)*'umowa o pracę'!$E$8,2),0)))),0)&gt;$H100,$H100,IF($K100=1,IF($M100=0,ROUND(IF($L100&gt;2800,ROUND($N100/$L100*2800,2),$N100)*'umowa o pracę'!$E$8,2),IF($L100+$M100&lt;2800,ROUND(ROUND($N100+ROUND($M100*9%,2),2)*'umowa o pracę'!$E$8,2),IF(AND($L100+$M100&gt;=2800,$L100&lt;2800),ROUND((ROUND($N100+ROUND((2800-$L100)*9%,2),2))*'umowa o pracę'!$E$8,2),IF(AND($L100+$M100&gt;=2800,$L100&gt;=2800),ROUND(ROUND($N100/$L100*2800,2)*'umowa o pracę'!$E$8,2),0)))),0)),0))</f>
        <v>0</v>
      </c>
      <c r="T100" s="32">
        <f>IF('umowa o pracę'!$E$7=2020,IF(IF($K100=1,IF($M100=0,ROUND(IF($L100&gt;2600,ROUND($O100/$L100*2600,2),$O100)*'umowa o pracę'!$E$8,2),ROUND(IF($L100&gt;2600,ROUND($O100/$L100*2600,2),$O100)*'umowa o pracę'!$E$8,2)),0)&gt;$I100,$I100,IF($K100=1,IF($M100=0,ROUND(IF($L100&gt;2600,ROUND($O100/$L100*2600,2),$O100)*'umowa o pracę'!$E$8,2),ROUND(IF($L100&gt;2600,ROUND($O100/$L100*2600,2),$O100)*'umowa o pracę'!$E$8,2)),0)),IF('umowa o pracę'!$E$7=2021,IF(IF($K100=1,IF($M100=0,ROUND(IF($L100&gt;2800,ROUND($O100/$L100*2800,2),$O100)*'umowa o pracę'!$E$8,2),ROUND(IF($L100&gt;2800,ROUND($O100/$L100*2800,2),$O100)*'umowa o pracę'!$E$8,2)),0)&gt;$I100,$I100,IF($K100=1,IF($M100=0,ROUND(IF($L100&gt;2800,ROUND($O100/$L100*2800,2),$O100)*'umowa o pracę'!$E$8,2),ROUND(IF($L100&gt;2800,ROUND($O100/$L100*2800,2),$O100)*'umowa o pracę'!$E$8,2)),0)),0))</f>
        <v>0</v>
      </c>
      <c r="U100" s="51">
        <f>IF('umowa o pracę'!$E$7=2020,$Q100,IF('umowa o pracę'!$E$7=2021,$R100,0))</f>
        <v>0</v>
      </c>
      <c r="V100" s="53">
        <f t="shared" si="14"/>
        <v>1</v>
      </c>
      <c r="W100" s="54">
        <f>IF('umowa o pracę'!$E$6&lt;2,0,$L100)</f>
        <v>0</v>
      </c>
      <c r="X100" s="54">
        <f>IF('umowa o pracę'!$E$6&lt;2,0,$M100)</f>
        <v>0</v>
      </c>
      <c r="Y100" s="55">
        <f>IF('umowa o pracę'!$E$6&lt;2,0,$N100)</f>
        <v>0</v>
      </c>
      <c r="Z100" s="55">
        <f>IF('umowa o pracę'!$E$6&lt;2,0,$O100)</f>
        <v>0</v>
      </c>
      <c r="AA100" s="32">
        <f>IF('umowa o pracę'!$E$7=2020,ROUND(IF($W100&gt;=2600,2600*'umowa o pracę'!$E$8,$W100*'umowa o pracę'!$E$8),2),IF('umowa o pracę'!$E$7=2021,ROUND(IF($W100&gt;=2800,2800*'umowa o pracę'!$E$8,$W100*'umowa o pracę'!$E$8),2),0))</f>
        <v>0</v>
      </c>
      <c r="AB100" s="32">
        <f>IF(IF(IF(AND($V100=1,$I100&gt;0),ROUND(IF($W100+$X100&gt;=2600,2600*'umowa o pracę'!$E$8,($W100+$X100)*'umowa o pracę'!$E$8),2)+IF($X100=0,ROUND(IF($W100&gt;2600,ROUND($Z100/$W100*2600,2),$Z100)*'umowa o pracę'!$E$8,2),ROUND(IF($W100&gt;2600,ROUND($Z100/$W100*2600,2),$Z100)*'umowa o pracę'!$E$8,2)),ROUND(IF($W100+$X100&gt;=2600,2600*'umowa o pracę'!$E$8,($W100+$X100)*'umowa o pracę'!$E$8),2)-IF($X100=0,ROUND(ROUND(IF($W100&gt;2600,ROUND($Y100/$W100*2600,2),$Y100),2)*'umowa o pracę'!$E$8,2),IF($X100&gt;0,IF($W100+$X100&lt;2600,ROUND(ROUND($Y100+ROUND($X100*9%,2),2)*'umowa o pracę'!$E$8,2),IF(AND($W100+$X100&gt;=2600,$X100&lt;2600,$W100&lt;2600),ROUND((ROUND(((2600-$X100)/$W100)*$Y100,2)+ROUND($X100*9%,2))*'umowa o pracę'!$E$8,2),IF(AND($W100+$X100&gt;=2600,$X100&gt;=2600),ROUND((ROUND(2600*9%,2))*'umowa o pracę'!$E$8,2),IF(AND($W100+$X100&gt;=2600,$W100&gt;=2600,$X100&lt;2600),ROUND((ROUND($X100*9%,2)+ROUND(((2600-$X100)/$W100)*$Y100,2))*'umowa o pracę'!$E$8,2),0)))),0)))&gt;$J100,$J100,IF(AND($V100=1,$I100&gt;0),ROUND(IF($W100+$X100&gt;=2600,2600*'umowa o pracę'!$E$8,($W100+$X100)*'umowa o pracę'!$E$8),2)+IF($X100=0,ROUND(IF($W100&gt;2600,ROUND($Z100/$W100*2600,2),$Z100)*'umowa o pracę'!$E$8,2),ROUND(IF($W100&gt;2600,ROUND($Z100/$W100*2600,2),$Z100)*'umowa o pracę'!$E$8,2)),ROUND(IF($W100+$X100&gt;=2600,2600*'umowa o pracę'!$E$8,($W100+$X100)*'umowa o pracę'!$E$8),2)-IF($X100=0,ROUND(ROUND(IF($W100&gt;2600,ROUND($Y100/$W100*2600,2),$Y100),2)*'umowa o pracę'!$E$8,2),IF($X100&gt;0,IF($W100+$X100&lt;2600,ROUND(ROUND($Y100+ROUND($X100*9%,2),2)*'umowa o pracę'!$E$8,2),IF(AND($W100+$X100&gt;=2600,$X100&lt;2600,$W100&lt;2600),ROUND((ROUND(((2600-$X100)/$W100)*$Y100,2)+ROUND($X100*9%,2))*'umowa o pracę'!$E$8,2),IF(AND($W100+$X100&gt;=2600,$X100&gt;=2600),ROUND((ROUND(2600*9%,2))*'umowa o pracę'!$E$8,2),IF(AND($W100+$X100&gt;=2600,$W100&gt;=2600,$X100&lt;2600),ROUND((ROUND($X100*9%,2)+ROUND(((2600-$X100)/$W100)*$Y100,2))*'umowa o pracę'!$E$8,2),0)))),0))))&gt;$J100,$J100,IF(IF(AND($V100=1,$I100&gt;0),ROUND(IF($W100+$X100&gt;=2600,2600*'umowa o pracę'!$E$8,($W100+$X100)*'umowa o pracę'!$E$8),2)+IF($X100=0,ROUND(IF($W100&gt;2600,ROUND($Z100/$W100*2600,2),$Z100)*'umowa o pracę'!$E$8,2),ROUND(IF($W100&gt;2600,ROUND($Z100/$W100*2600,2),$Z100)*'umowa o pracę'!$E$8,2)),ROUND(IF($W100+$X100&gt;=2600,2600*'umowa o pracę'!$E$8,($W100+$X100)*'umowa o pracę'!$E$8),2)-IF($X100=0,ROUND(ROUND(IF($W100&gt;2600,ROUND($Y100/$W100*2600,2),$Y100),2)*'umowa o pracę'!$E$8,2),IF($X100&gt;0,IF($W100+$X100&lt;2600,ROUND(ROUND($Y100+ROUND($X100*9%,2),2)*'umowa o pracę'!$E$8,2),IF(AND($W100+$X100&gt;=2600,$X100&lt;2600,$W100&lt;2600),ROUND((ROUND(((2600-$X100)/$W100)*$Y100,2)+ROUND($X100*9%,2))*'umowa o pracę'!$E$8,2),IF(AND($W100+$X100&gt;=2600,$X100&gt;=2600),ROUND((ROUND(2600*9%,2))*'umowa o pracę'!$E$8,2),IF(AND($W100+$X100&gt;=2600,$W100&gt;=2600,$X100&lt;2600),ROUND((ROUND($X100*9%,2)+ROUND(((2600-$X100)/$W100)*$Y100,2))*'umowa o pracę'!$E$8,2),0)))),0)))&gt;$J100,$J100,IF(AND($V100=1,$I100&gt;0),ROUND(IF($W100+$X100&gt;=2600,2600*'umowa o pracę'!$E$8,($W100+$X100)*'umowa o pracę'!$E$8),2)+IF($X100=0,ROUND(IF($W100&gt;2600,ROUND($Z100/$W100*2600,2),$Z100)*'umowa o pracę'!$E$8,2),ROUND(IF($W100&gt;2600,ROUND($Z100/$W100*2600,2),$Z100)*'umowa o pracę'!$E$8,2)),ROUND(IF($W100+$X100&gt;=2600,2600*'umowa o pracę'!$E$8,($W100+$X100)*'umowa o pracę'!$E$8),2)-IF(AND($X100=0,I100&gt;0),ROUND(ROUND(IF($W100&gt;2600,ROUND($Y100/$W100*2600,2),$Y100),2)*'umowa o pracę'!$E$8,2),IF($X100&gt;0,IF($W100+$X100&lt;2600,ROUND(ROUND($Y100+ROUND($X100*9%,2),2)*'umowa o pracę'!$E$8,2),IF(AND($W100+$X100&gt;=2600,$X100&lt;2600,$W100&lt;2600),ROUND((ROUND(((2600-$X100)/$W100)*$Y100,2)+ROUND($X100*9%,2))*'umowa o pracę'!$E$8,2),IF(AND($W100+$X100&gt;=2600,$X100&gt;=2600),ROUND((ROUND(2600*9%,2))*'umowa o pracę'!$E$8,2),IF(AND($W100+$X100&gt;=2600,$W100&gt;=2600,$X100&lt;2600),ROUND((ROUND($X100*9%,2)+ROUND(((2600-$X100)/$W100)*$Y100,2))*'umowa o pracę'!$E$8,2),0)))),0)))))</f>
        <v>0</v>
      </c>
      <c r="AC100" s="32">
        <f>IF(IF(IF(AND($V100=1,$I100&gt;0),ROUND(IF($W100+$X100&gt;=2800,2800*'umowa o pracę'!$E$8,($W100+$X100)*'umowa o pracę'!$E$8),2)+IF($X100=0,ROUND(IF($W100&gt;2800,ROUND($Z100/$W100*2800,2),$Z100)*'umowa o pracę'!$E$8,2),ROUND(IF($W100&gt;2800,ROUND($Z100/$W100*2800,2),$Z100)*'umowa o pracę'!$E$8,2)),ROUND(IF($W100+$X100&gt;=2800,2800*'umowa o pracę'!$E$8,($W100+$X100)*'umowa o pracę'!$E$8),2)-IF($X100=0,ROUND(ROUND(IF($W100&gt;2800,ROUND($Y100/$W100*2800,2),$Y100),2)*'umowa o pracę'!$E$8,2),IF($X100&gt;0,IF($W100+$X100&lt;2800,ROUND(ROUND($Y100+ROUND($X100*9%,2),2)*'umowa o pracę'!$E$8,2),IF(AND($W100+$X100&gt;=2800,$X100&lt;2800,$W100&lt;2800),ROUND((ROUND(((2800-$X100)/$W100)*$Y100,2)+ROUND($X100*9%,2))*'umowa o pracę'!$E$8,2),IF(AND($W100+$X100&gt;=2800,$X100&gt;=2800),ROUND((ROUND(2800*9%,2))*'umowa o pracę'!$E$8,2),IF(AND($W100+$X100&gt;=2800,$W100&gt;=2800,$X100&lt;2800),ROUND((ROUND($X100*9%,2)+ROUND(((2800-$X100)/$W100)*$Y100,2))*'umowa o pracę'!$E$8,2),0)))),0)))&gt;$J100,$J100,IF(AND($V100=1,$I100&gt;0),ROUND(IF($W100+$X100&gt;=2800,2800*'umowa o pracę'!$E$8,($W100+$X100)*'umowa o pracę'!$E$8),2)+IF($X100=0,ROUND(IF($W100&gt;2800,ROUND($Z100/$W100*2800,2),$Z100)*'umowa o pracę'!$E$8,2),ROUND(IF($W100&gt;2800,ROUND($Z100/$W100*2800,2),$Z100)*'umowa o pracę'!$E$8,2)),ROUND(IF($W100+$X100&gt;=2800,2800*'umowa o pracę'!$E$8,($W100+$X100)*'umowa o pracę'!$E$8),2)-IF($X100=0,ROUND(ROUND(IF($W100&gt;2800,ROUND($Y100/$W100*2800,2),$Y100),2)*'umowa o pracę'!$E$8,2),IF($X100&gt;0,IF($W100+$X100&lt;2800,ROUND(ROUND($Y100+ROUND($X100*9%,2),2)*'umowa o pracę'!$E$8,2),IF(AND($W100+$X100&gt;=2800,$X100&lt;2800,$W100&lt;2800),ROUND((ROUND(((2800-$X100)/$W100)*$Y100,2)+ROUND($X100*9%,2))*'umowa o pracę'!$E$8,2),IF(AND($W100+$X100&gt;=2800,$X100&gt;=2800),ROUND((ROUND(2800*9%,2))*'umowa o pracę'!$E$8,2),IF(AND($W100+$X100&gt;=2800,$W100&gt;=2800,$X100&lt;2800),ROUND((ROUND($X100*9%,2)+ROUND(((2800-$X100)/$W100)*$Y100,2))*'umowa o pracę'!$E$8,2),0)))),0))))&gt;$J100,$J100,IF(IF(AND($V100=1,$I100&gt;0),ROUND(IF($W100+$X100&gt;=2800,2800*'umowa o pracę'!$E$8,($W100+$X100)*'umowa o pracę'!$E$8),2)+IF($X100=0,ROUND(IF($W100&gt;2800,ROUND($Z100/$W100*2800,2),$Z100)*'umowa o pracę'!$E$8,2),ROUND(IF($W100&gt;2800,ROUND($Z100/$W100*2800,2),$Z100)*'umowa o pracę'!$E$8,2)),ROUND(IF($W100+$X100&gt;=2800,2800*'umowa o pracę'!$E$8,($W100+$X100)*'umowa o pracę'!$E$8),2)-IF($X100=0,ROUND(ROUND(IF($W100&gt;2800,ROUND($Y100/$W100*2800,2),$Y100),2)*'umowa o pracę'!$E$8,2),IF($X100&gt;0,IF($W100+$X100&lt;2800,ROUND(ROUND($Y100+ROUND($X100*9%,2),2)*'umowa o pracę'!$E$8,2),IF(AND($W100+$X100&gt;=2800,$X100&lt;2800,$W100&lt;2800),ROUND((ROUND(((2800-$X100)/$W100)*$Y100,2)+ROUND($X100*9%,2))*'umowa o pracę'!$E$8,2),IF(AND($W100+$X100&gt;=2800,$X100&gt;=2800),ROUND((ROUND(2800*9%,2))*'umowa o pracę'!$E$8,2),IF(AND($W100+$X100&gt;=2800,$W100&gt;=2800,$X100&lt;2800),ROUND((ROUND($X100*9%,2)+ROUND(((2800-$X100)/$W100)*$Y100,2))*'umowa o pracę'!$E$8,2),0)))),0)))&gt;$J100,$J100,IF(AND($V100=1,$I100&gt;0),ROUND(IF($W100+$X100&gt;=2800,2800*'umowa o pracę'!$E$8,($W100+$X100)*'umowa o pracę'!$E$8),2)+IF($X100=0,ROUND(IF($W100&gt;2800,ROUND($Z100/$W100*2800,2),$Z100)*'umowa o pracę'!$E$8,2),ROUND(IF($W100&gt;2800,ROUND($Z100/$W100*2800,2),$Z100)*'umowa o pracę'!$E$8,2)),ROUND(IF($W100+$X100&gt;=2800,2800*'umowa o pracę'!$E$8,($W100+$X100)*'umowa o pracę'!$E$8),2)-IF(AND($X100=0,I100&gt;0),ROUND(ROUND(IF($W100&gt;2800,ROUND($Y100/$W100*2800,2),$Y100),2)*'umowa o pracę'!$E$8,2),IF($X100&gt;0,IF($W100+$X100&lt;2800,ROUND(ROUND($Y100+ROUND($X100*9%,2),2)*'umowa o pracę'!$E$8,2),IF(AND($W100+$X100&gt;=2800,$X100&lt;2800,$W100&lt;2800),ROUND((ROUND(((2800-$X100)/$W100)*$Y100,2)+ROUND($X100*9%,2))*'umowa o pracę'!$E$8,2),IF(AND($W100+$X100&gt;=2800,$X100&gt;=2800),ROUND((ROUND(2800*9%,2))*'umowa o pracę'!$E$8,2),IF(AND($W100+$X100&gt;=2800,$W100&gt;=2800,$X100&lt;2800),ROUND((ROUND($X100*9%,2)+ROUND(((2800-$X100)/$W100)*$Y100,2))*'umowa o pracę'!$E$8,2),0)))),0)))))</f>
        <v>0</v>
      </c>
      <c r="AD100" s="32">
        <f>IF('umowa o pracę'!$E$7=2020,IF(IF($V100=1,IF($X100=0,ROUND(IF($W100&gt;2600,ROUND($Y100/$W100*2600,2),$Y100)*'umowa o pracę'!$E$8,2),IF($W100+$X100&lt;2600,ROUND(ROUND($Y100+ROUND($X100*9%,2),2)*'umowa o pracę'!$E$8,2),IF(AND($W100+$X100&gt;=2600,$W100&lt;2600),ROUND((ROUND($Y100+ROUND((2600-$W100)*9%,2),2))*'umowa o pracę'!$E$8,2),IF(AND($W100+$X100&gt;=2600,$W100&gt;=2600),ROUND(ROUND($Y100/$W100*2600,2)*'umowa o pracę'!$E$8,2),0)))),0)&gt;$H100,$H100,IF($V100=1,IF($X100=0,ROUND(IF($W100&gt;2600,ROUND($Y100/$W100*2600,2),$Y100)*'umowa o pracę'!$E$8,2),IF($W100+$X100&lt;2600,ROUND(ROUND($Y100+ROUND($X100*9%,2),2)*'umowa o pracę'!$E$8,2),IF(AND($W100+$X100&gt;=2600,$W100&lt;2600),ROUND((ROUND($Y100+ROUND((2600-$W100)*9%,2),2))*'umowa o pracę'!$E$8,2),IF(AND($W100+$X100&gt;=2600,$W100&gt;=2600),ROUND(ROUND($Y100/$W100*2600,2)*'umowa o pracę'!$E$8,2),0)))),0)),IF('umowa o pracę'!$E$7=2021,IF(IF($V100=1,IF($X100=0,ROUND(IF($W100&gt;2800,ROUND($Y100/$W100*2800,2),$Y100)*'umowa o pracę'!$E$8,2),IF($W100+$X100&lt;2800,ROUND(ROUND($Y100+ROUND($X100*9%,2),2)*'umowa o pracę'!$E$8,2),IF(AND($W100+$X100&gt;=2800,$W100&lt;2800),ROUND((ROUND($Y100+ROUND((2800-$W100)*9%,2),2))*'umowa o pracę'!$E$8,2),IF(AND($W100+$X100&gt;=2800,$W100&gt;=2800),ROUND(ROUND($Y100/$W100*2800,2)*'umowa o pracę'!$E$8,2),0)))),0)&gt;$H100,$H100,IF($V100=1,IF($X100=0,ROUND(IF($W100&gt;2800,ROUND($Y100/$W100*2800,2),$Y100)*'umowa o pracę'!$E$8,2),IF($W100+$X100&lt;2800,ROUND(ROUND($Y100+ROUND($X100*9%,2),2)*'umowa o pracę'!$E$8,2),IF(AND($W100+$X100&gt;=2800,$W100&lt;2800),ROUND((ROUND($Y100+ROUND((2800-$W100)*9%,2),2))*'umowa o pracę'!$E$8,2),IF(AND($W100+$X100&gt;=2800,$W100&gt;=2800),ROUND(ROUND($Y100/$W100*2800,2)*'umowa o pracę'!$E$8,2),0)))),0)),0))</f>
        <v>0</v>
      </c>
      <c r="AE100" s="32">
        <f>IF('umowa o pracę'!$E$7=2020,IF(IF($V100=1,IF($X100=0,ROUND(IF($W100&gt;2600,ROUND($Z100/$W100*2600,2),$Z100)*'umowa o pracę'!$E$8,2),ROUND(IF($W100&gt;2600,ROUND($Z100/$W100*2600,2),$Z100)*'umowa o pracę'!$E$8,2)),0)&gt;$I100,$I100,IF($V100=1,IF($X100=0,ROUND(IF($W100&gt;2600,ROUND($Z100/$W100*2600,2),$Z100)*'umowa o pracę'!$E$8,2),ROUND(IF($W100&gt;2600,ROUND($Z100/$W100*2600,2),$Z100)*'umowa o pracę'!$E$8,2)),0)),IF('umowa o pracę'!$E$7=2021,IF(IF($V100=1,IF($X100=0,ROUND(IF($W100&gt;2800,ROUND($Z100/$W100*2800,2),$Z100)*'umowa o pracę'!$E$8,2),ROUND(IF($W100&gt;2800,ROUND($Z100/$W100*2800,2),$Z100)*'umowa o pracę'!$E$8,2)),0)&gt;$I100,$I100,IF($V100=1,IF($X100=0,ROUND(IF($W100&gt;2800,ROUND($Z100/$W100*2800,2),$Z100)*'umowa o pracę'!$E$8,2),ROUND(IF($W100&gt;2800,ROUND($Z100/$W100*2800,2),$Z100)*'umowa o pracę'!$E$8,2)),0)),0))</f>
        <v>0</v>
      </c>
      <c r="AF100" s="56">
        <f>IF('umowa o pracę'!$E$7=2020,$AB100,IF('umowa o pracę'!$E$7=2021,$AC100,0))</f>
        <v>0</v>
      </c>
      <c r="AG100" s="53">
        <f t="shared" si="15"/>
        <v>1</v>
      </c>
      <c r="AH100" s="39">
        <f>IF('umowa o pracę'!$E$6&lt;3,0,$L100)</f>
        <v>0</v>
      </c>
      <c r="AI100" s="39">
        <f>IF('umowa o pracę'!$E$6&lt;3,0,$M100)</f>
        <v>0</v>
      </c>
      <c r="AJ100" s="55">
        <f>IF('umowa o pracę'!$E$6&lt;3,0,$N100)</f>
        <v>0</v>
      </c>
      <c r="AK100" s="55">
        <f>IF('umowa o pracę'!$E$6&lt;3,0,$O100)</f>
        <v>0</v>
      </c>
      <c r="AL100" s="32">
        <f>IF('umowa o pracę'!$E$7=2020,ROUND(IF($AH100&gt;=2600,2600*'umowa o pracę'!$E$8,$AH100*'umowa o pracę'!$E$8),2),IF('umowa o pracę'!$E$7=2021,ROUND(IF($AH100&gt;=2800,2800*'umowa o pracę'!$E$8,$AH100*'umowa o pracę'!$E$8),2),0))</f>
        <v>0</v>
      </c>
      <c r="AM100" s="32">
        <f>IF(IF(IF(AND($AG100=1,$I100&gt;0),ROUND(IF($AH100+$AI100&gt;=2600,2600*'umowa o pracę'!$E$8,($AH100+$AI100)*'umowa o pracę'!$E$8),2)+IF($AI100=0,ROUND(IF($AH100&gt;2600,ROUND($AK100/$AH100*2600,2),$AK100)*'umowa o pracę'!$E$8,2),ROUND(IF($AH100&gt;2600,ROUND($AK100/$AH100*2600,2),$AK100)*'umowa o pracę'!$E$8,2)),ROUND(IF($AH100+$AI100&gt;=2600,2600*'umowa o pracę'!$E$8,($AH100+$AI100)*'umowa o pracę'!$E$8),2)-IF($AI100=0,ROUND(ROUND(IF($AH100&gt;2600,ROUND($AJ100/$AH100*2600,2),$AJ100),2)*'umowa o pracę'!$E$8,2),IF($AI100&gt;0,IF($AH100+$AI100&lt;2600,ROUND(ROUND($AJ100+ROUND($AI100*9%,2),2)*'umowa o pracę'!$E$8,2),IF(AND($AH100+$AI100&gt;=2600,$AI100&lt;2600,$AH100&lt;2600),ROUND((ROUND(((2600-$AI100)/$AH100)*$AJ100,2)+ROUND($AI100*9%,2))*'umowa o pracę'!$E$8,2),IF(AND($AH100+$AI100&gt;=2600,$AI100&gt;=2600),ROUND((ROUND(2600*9%,2))*'umowa o pracę'!$E$8,2),IF(AND($AH100+$AI100&gt;=2600,$AH100&gt;=2600,$AI100&lt;2600),ROUND((ROUND($AI100*9%,2)+ROUND(((2600-$AI100)/$AH100)*$AJ100,2))*'umowa o pracę'!$E$8,2),0)))),0)))&gt;$J100,$J100,IF(AND($AG100=1,$I100&gt;0),ROUND(IF($AH100+$AI100&gt;=2600,2600*'umowa o pracę'!$E$8,($AH100+$AI100)*'umowa o pracę'!$E$8),2)+IF($AI100=0,ROUND(IF($AH100&gt;2600,ROUND($AK100/$AH100*2600,2),$AK100)*'umowa o pracę'!$E$8,2),ROUND(IF($AH100&gt;2600,ROUND($AK100/$AH100*2600,2),$AK100)*'umowa o pracę'!$E$8,2)),ROUND(IF($AH100+$AI100&gt;=2600,2600*'umowa o pracę'!$E$8,($AH100+$AI100)*'umowa o pracę'!$E$8),2)-IF($AI100=0,ROUND(ROUND(IF($AH100&gt;2600,ROUND($AJ100/$AH100*2600,2),$AJ100),2)*'umowa o pracę'!$E$8,2),IF($AI100&gt;0,IF($AH100+$AI100&lt;2600,ROUND(ROUND($AJ100+ROUND($AI100*9%,2),2)*'umowa o pracę'!$E$8,2),IF(AND($AH100+$AI100&gt;=2600,$AI100&lt;2600,$AH100&lt;2600),ROUND((ROUND(((2600-$AI100)/$AH100)*$AJ100,2)+ROUND($AI100*9%,2))*'umowa o pracę'!$E$8,2),IF(AND($AH100+$AI100&gt;=2600,$AI100&gt;=2600),ROUND((ROUND(2600*9%,2))*'umowa o pracę'!$E$8,2),IF(AND($AH100+$AI100&gt;=2600,$AH100&gt;=2600,$AI100&lt;2600),ROUND((ROUND($AI100*9%,2)+ROUND(((2600-$AI100)/$AH100)*$AJ100,2))*'umowa o pracę'!$E$8,2),0)))),0))))&gt;$J100,$J100,IF(IF(AND($AG100=1,$I100&gt;0),ROUND(IF($AH100+$AI100&gt;=2600,2600*'umowa o pracę'!$E$8,($AH100+$AI100)*'umowa o pracę'!$E$8),2)+IF($AI100=0,ROUND(IF($AH100&gt;2600,ROUND($AK100/$AH100*2600,2),$AK100)*'umowa o pracę'!$E$8,2),ROUND(IF($AH100&gt;2600,ROUND($AK100/$AH100*2600,2),$AK100)*'umowa o pracę'!$E$8,2)),ROUND(IF($AH100+$AI100&gt;=2600,2600*'umowa o pracę'!$E$8,($AH100+$AI100)*'umowa o pracę'!$E$8),2)-IF($AI100=0,ROUND(ROUND(IF($AH100&gt;2600,ROUND($AJ100/$AH100*2600,2),$AJ100),2)*'umowa o pracę'!$E$8,2),IF($AI100&gt;0,IF($AH100+$AI100&lt;2600,ROUND(ROUND($AJ100+ROUND($AI100*9%,2),2)*'umowa o pracę'!$E$8,2),IF(AND($AH100+$AI100&gt;=2600,$AI100&lt;2600,$AH100&lt;2600),ROUND((ROUND(((2600-$AI100)/$AH100)*$AJ100,2)+ROUND($AI100*9%,2))*'umowa o pracę'!$E$8,2),IF(AND($AH100+$AI100&gt;=2600,$AI100&gt;=2600),ROUND((ROUND(2600*9%,2))*'umowa o pracę'!$E$8,2),IF(AND($AH100+$AI100&gt;=2600,$AH100&gt;=2600,$AI100&lt;2600),ROUND((ROUND($AI100*9%,2)+ROUND(((2600-$AI100)/$AH100)*$AJ100,2))*'umowa o pracę'!$E$8,2),0)))),0)))&gt;$J100,$J100,IF(AND($AG100=1,$I100&gt;0),ROUND(IF($AH100+$AI100&gt;=2600,2600*'umowa o pracę'!$E$8,($AH100+$AI100)*'umowa o pracę'!$E$8),2)+IF($AI100=0,ROUND(IF($AH100&gt;2600,ROUND($AK100/$AH100*2600,2),$AK100)*'umowa o pracę'!$E$8,2),ROUND(IF($AH100&gt;2600,ROUND($AK100/$AH100*2600,2),$AK100)*'umowa o pracę'!$E$8,2)),ROUND(IF($AH100+$AI100&gt;=2600,2600*'umowa o pracę'!$E$8,($AH100+$AI100)*'umowa o pracę'!$E$8),2)-IF(AND($AI100=0,I100&gt;0),ROUND(ROUND(IF($AH100&gt;2600,ROUND($AJ100/$AH100*2600,2),$AJ100),2)*'umowa o pracę'!$E$8,2),IF($AI100&gt;0,IF($AH100+$AI100&lt;2600,ROUND(ROUND($AJ100+ROUND($AI100*9%,2),2)*'umowa o pracę'!$E$8,2),IF(AND($AH100+$AI100&gt;=2600,$AI100&lt;2600,$AH100&lt;2600),ROUND((ROUND(((2600-$AI100)/$AH100)*$AJ100,2)+ROUND($AI100*9%,2))*'umowa o pracę'!$E$8,2),IF(AND($AH100+$AI100&gt;=2600,$AI100&gt;=2600),ROUND((ROUND(2600*9%,2))*'umowa o pracę'!$E$8,2),IF(AND($AH100+$AI100&gt;=2600,$AH100&gt;=2600,$AI100&lt;2600),ROUND((ROUND($AI100*9%,2)+ROUND(((2600-$AI100)/$AH100)*$AJ100,2))*'umowa o pracę'!$E$8,2),0)))),0)))))</f>
        <v>0</v>
      </c>
      <c r="AN100" s="32">
        <f>IF(IF(IF(AND($AG100=1,$I100&gt;0),ROUND(IF($AH100+$AI100&gt;=2800,2800*'umowa o pracę'!$E$8,($AH100+$AI100)*'umowa o pracę'!$E$8),2)+IF($AI100=0,ROUND(IF($AH100&gt;2800,ROUND($AK100/$AH100*2800,2),$AK100)*'umowa o pracę'!$E$8,2),ROUND(IF($AH100&gt;2800,ROUND($AK100/$AH100*2800,2),$AK100)*'umowa o pracę'!$E$8,2)),ROUND(IF($AH100+$AI100&gt;=2800,2800*'umowa o pracę'!$E$8,($AH100+$AI100)*'umowa o pracę'!$E$8),2)-IF($AI100=0,ROUND(ROUND(IF($AH100&gt;2800,ROUND($AJ100/$AH100*2800,2),$AJ100),2)*'umowa o pracę'!$E$8,2),IF($AI100&gt;0,IF($AH100+$AI100&lt;2800,ROUND(ROUND($AJ100+ROUND($AI100*9%,2),2)*'umowa o pracę'!$E$8,2),IF(AND($AH100+$AI100&gt;=2800,$AI100&lt;2800,$AH100&lt;2800),ROUND((ROUND(((2800-$AI100)/$AH100)*$AJ100,2)+ROUND($AI100*9%,2))*'umowa o pracę'!$E$8,2),IF(AND($AH100+$AI100&gt;=2800,$AI100&gt;=2800),ROUND((ROUND(2800*9%,2))*'umowa o pracę'!$E$8,2),IF(AND($AH100+$AI100&gt;=2800,$AH100&gt;=2800,$AI100&lt;2800),ROUND((ROUND($AI100*9%,2)+ROUND(((2800-$AI100)/$AH100)*$AJ100,2))*'umowa o pracę'!$E$8,2),0)))),0)))&gt;$J100,$J100,IF(AND($AG100=1,$I100&gt;0),ROUND(IF($AH100+$AI100&gt;=2800,2800*'umowa o pracę'!$E$8,($AH100+$AI100)*'umowa o pracę'!$E$8),2)+IF($AI100=0,ROUND(IF($AH100&gt;2800,ROUND($AK100/$AH100*2800,2),$AK100)*'umowa o pracę'!$E$8,2),ROUND(IF($AH100&gt;2800,ROUND($AK100/$AH100*2800,2),$AK100)*'umowa o pracę'!$E$8,2)),ROUND(IF($AH100+$AI100&gt;=2800,2800*'umowa o pracę'!$E$8,($AH100+$AI100)*'umowa o pracę'!$E$8),2)-IF($AI100=0,ROUND(ROUND(IF($AH100&gt;2800,ROUND($AJ100/$AH100*2800,2),$AJ100),2)*'umowa o pracę'!$E$8,2),IF($AI100&gt;0,IF($AH100+$AI100&lt;2800,ROUND(ROUND($AJ100+ROUND($AI100*9%,2),2)*'umowa o pracę'!$E$8,2),IF(AND($AH100+$AI100&gt;=2800,$AI100&lt;2800,$AH100&lt;2800),ROUND((ROUND(((2800-$AI100)/$AH100)*$AJ100,2)+ROUND($AI100*9%,2))*'umowa o pracę'!$E$8,2),IF(AND($AH100+$AI100&gt;=2800,$AI100&gt;=2800),ROUND((ROUND(2800*9%,2))*'umowa o pracę'!$E$8,2),IF(AND($AH100+$AI100&gt;=2800,$AH100&gt;=2800,$AI100&lt;2800),ROUND((ROUND($AI100*9%,2)+ROUND(((2800-$AI100)/$AH100)*$AJ100,2))*'umowa o pracę'!$E$8,2),0)))),0))))&gt;$J100,$J100,IF(IF(AND($AG100=1,$I100&gt;0),ROUND(IF($AH100+$AI100&gt;=2800,2800*'umowa o pracę'!$E$8,($AH100+$AI100)*'umowa o pracę'!$E$8),2)+IF($AI100=0,ROUND(IF($AH100&gt;2800,ROUND($AK100/$AH100*2800,2),$AK100)*'umowa o pracę'!$E$8,2),ROUND(IF($AH100&gt;2800,ROUND($AK100/$AH100*2800,2),$AK100)*'umowa o pracę'!$E$8,2)),ROUND(IF($AH100+$AI100&gt;=2800,2800*'umowa o pracę'!$E$8,($AH100+$AI100)*'umowa o pracę'!$E$8),2)-IF($AI100=0,ROUND(ROUND(IF($AH100&gt;2800,ROUND($AJ100/$AH100*2800,2),$AJ100),2)*'umowa o pracę'!$E$8,2),IF($AI100&gt;0,IF($AH100+$AI100&lt;2800,ROUND(ROUND($AJ100+ROUND($AI100*9%,2),2)*'umowa o pracę'!$E$8,2),IF(AND($AH100+$AI100&gt;=2800,$AI100&lt;2800,$AH100&lt;2800),ROUND((ROUND(((2800-$AI100)/$AH100)*$AJ100,2)+ROUND($AI100*9%,2))*'umowa o pracę'!$E$8,2),IF(AND($AH100+$AI100&gt;=2800,$AI100&gt;=2800),ROUND((ROUND(2800*9%,2))*'umowa o pracę'!$E$8,2),IF(AND($AH100+$AI100&gt;=2800,$AH100&gt;=2800,$AI100&lt;2800),ROUND((ROUND($AI100*9%,2)+ROUND(((2800-$AI100)/$AH100)*$AJ100,2))*'umowa o pracę'!$E$8,2),0)))),0)))&gt;$J100,$J100,IF(AND($AG100=1,$I100&gt;0),ROUND(IF($AH100+$AI100&gt;=2800,2800*'umowa o pracę'!$E$8,($AH100+$AI100)*'umowa o pracę'!$E$8),2)+IF($AI100=0,ROUND(IF($AH100&gt;2800,ROUND($AK100/$AH100*2800,2),$AK100)*'umowa o pracę'!$E$8,2),ROUND(IF($AH100&gt;2800,ROUND($AK100/$AH100*2800,2),$AK100)*'umowa o pracę'!$E$8,2)),ROUND(IF($AH100+$AI100&gt;=2800,2800*'umowa o pracę'!$E$8,($AH100+$AI100)*'umowa o pracę'!$E$8),2)-IF(AND($AI100=0,I100&gt;0),ROUND(ROUND(IF($AH100&gt;2800,ROUND($AJ100/$AH100*2800,2),$AJ100),2)*'umowa o pracę'!$E$8,2),IF($AI100&gt;0,IF($AH100+$AI100&lt;2800,ROUND(ROUND($AJ100+ROUND($AI100*9%,2),2)*'umowa o pracę'!$E$8,2),IF(AND($AH100+$AI100&gt;=2800,$AI100&lt;2800,$AH100&lt;2800),ROUND((ROUND(((2800-$AI100)/$AH100)*$AJ100,2)+ROUND($AI100*9%,2))*'umowa o pracę'!$E$8,2),IF(AND($AH100+$AI100&gt;=2800,$AI100&gt;=2800),ROUND((ROUND(2800*9%,2))*'umowa o pracę'!$E$8,2),IF(AND($AH100+$AI100&gt;=2800,$AH100&gt;=2800,$AI100&lt;2800),ROUND((ROUND($AI100*9%,2)+ROUND(((2800-$AI100)/$AH100)*$AJ100,2))*'umowa o pracę'!$E$8,2),0)))),0)))))</f>
        <v>0</v>
      </c>
      <c r="AO100" s="32">
        <f>IF('umowa o pracę'!$E$7=2020,IF(IF($AG100=1,IF($AI100=0,ROUND(IF($AH100&gt;2600,ROUND($AJ100/$AH100*2600,2),$AJ100)*'umowa o pracę'!$E$8,2),IF($AH100+$AI100&lt;2600,ROUND(ROUND($AJ100+ROUND($AI100*9%,2),2)*'umowa o pracę'!$E$8,2),IF(AND($AH100+$AI100&gt;=2600,$AH100&lt;2600),ROUND((ROUND($AJ100+ROUND((2600-$AH100)*9%,2),2))*'umowa o pracę'!$E$8,2),IF(AND($AH100+$AI100&gt;=2600,$AH100&gt;=2600),ROUND(ROUND($AJ100/$AH100*2600,2)*'umowa o pracę'!$E$8,2),0)))),0)&gt;$H100,$H100,IF($AG100=1,IF($AI100=0,ROUND(IF($AH100&gt;2600,ROUND($AJ100/$AH100*2600,2),$AJ100)*'umowa o pracę'!$E$8,2),IF($AH100+$AI100&lt;2600,ROUND(ROUND($AJ100+ROUND($AI100*9%,2),2)*'umowa o pracę'!$E$8,2),IF(AND($AH100+$AI100&gt;=2600,$AH100&lt;2600),ROUND((ROUND($AJ100+ROUND((2600-$AH100)*9%,2),2))*'umowa o pracę'!$E$8,2),IF(AND($AH100+$AI100&gt;=2600,$AH100&gt;=2600),ROUND(ROUND($AJ100/$AH100*2600,2)*'umowa o pracę'!$E$8,2),0)))),0)),IF('umowa o pracę'!$E$7=2021,IF(IF($AG100=1,IF($AI100=0,ROUND(IF($AH100&gt;2800,ROUND($AJ100/$AH100*2800,2),$AJ100)*'umowa o pracę'!$E$8,2),IF($AH100+$AI100&lt;2800,ROUND(ROUND($AJ100+ROUND($AI100*9%,2),2)*'umowa o pracę'!$E$8,2),IF(AND($AH100+$AI100&gt;=2800,$AH100&lt;2800),ROUND((ROUND($AJ100+ROUND((2800-$AH100)*9%,2),2))*'umowa o pracę'!$E$8,2),IF(AND($AH100+$AI100&gt;=2800,$AH100&gt;=2800),ROUND(ROUND($AJ100/$AH100*2800,2)*'umowa o pracę'!$E$8,2),0)))),0)&gt;$H100,$H100,IF($AG100=1,IF($AI100=0,ROUND(IF($AH100&gt;2800,ROUND($AJ100/$AH100*2800,2),$AJ100)*'umowa o pracę'!$E$8,2),IF($AH100+$AI100&lt;2800,ROUND(ROUND($AJ100+ROUND($AI100*9%,2),2)*'umowa o pracę'!$E$8,2),IF(AND($AH100+$AI100&gt;=2800,$AH100&lt;2800),ROUND((ROUND($AJ100+ROUND((2800-$AH100)*9%,2),2))*'umowa o pracę'!$E$8,2),IF(AND($AH100+$AI100&gt;=2800,$AH100&gt;=2800),ROUND(ROUND($AJ100/$AH100*2800,2)*'umowa o pracę'!$E$8,2),0)))),0)),0))</f>
        <v>0</v>
      </c>
      <c r="AP100" s="32">
        <f>IF('umowa o pracę'!$E$7=2020,IF(IF($AG100=1,IF($AI100=0,ROUND(IF($AH100&gt;2600,ROUND($AK100/$AH100*2600,2),$AK100)*'umowa o pracę'!$E$8,2),ROUND(IF($AH100&gt;2600,ROUND($AK100/$AH100*2600,2),$AK100)*'umowa o pracę'!$E$8,2)),0)&gt;$I100,$I100,IF($AG100=1,IF($AI100=0,ROUND(IF($AH100&gt;2600,ROUND($AK100/$AH100*2600,2),$AK100)*'umowa o pracę'!$E$8,2),ROUND(IF($AH100&gt;2600,ROUND($AK100/$AH100*2600,2),$AK100)*'umowa o pracę'!$E$8,2)),0)),IF('umowa o pracę'!$E$7=2021,IF(IF($AG100=1,IF($AI100=0,ROUND(IF($AH100&gt;2800,ROUND($AK100/$AH100*2800,2),$AK100)*'umowa o pracę'!$E$8,2),ROUND(IF($AH100&gt;2800,ROUND($AK100/$AH100*2800,2),$AK100)*'umowa o pracę'!$E$8,2)),0)&gt;$I100,$I100,IF($AG100=1,IF($AI100=0,ROUND(IF($AH100&gt;2800,ROUND($AK100/$AH100*2800,2),$AK100)*'umowa o pracę'!$E$8,2),ROUND(IF($AH100&gt;2800,ROUND($AK100/$AH100*2800,2),$AK100)*'umowa o pracę'!$E$8,2)),0)),0))</f>
        <v>0</v>
      </c>
      <c r="AQ100" s="56">
        <f>IF('umowa o pracę'!$E$7=2020,$AM100,IF('umowa o pracę'!$E$7=2021,$AN100,0))</f>
        <v>0</v>
      </c>
      <c r="AR100" s="33">
        <f>IF('umowa o pracę'!$E$7=0,0,U100+AF100+AQ100)</f>
        <v>0</v>
      </c>
      <c r="AS100" s="19"/>
      <c r="AT100" s="19"/>
      <c r="AU100" s="19"/>
      <c r="AV100" s="6"/>
      <c r="AW100" s="6"/>
      <c r="AX100" s="6">
        <f t="shared" si="13"/>
        <v>10</v>
      </c>
      <c r="AY100" s="6"/>
      <c r="AZ100" s="234">
        <f t="shared" si="16"/>
        <v>0</v>
      </c>
      <c r="BA100" s="234">
        <f t="shared" si="17"/>
        <v>0</v>
      </c>
      <c r="BB100" s="234">
        <f t="shared" si="18"/>
        <v>0</v>
      </c>
      <c r="BC100" s="234">
        <f t="shared" si="19"/>
        <v>0</v>
      </c>
      <c r="BD100" s="234">
        <f t="shared" si="20"/>
        <v>0</v>
      </c>
      <c r="BE100" s="234">
        <f t="shared" si="21"/>
        <v>0</v>
      </c>
      <c r="BF100" s="234">
        <f t="shared" si="22"/>
        <v>0</v>
      </c>
      <c r="BG100" s="234">
        <f t="shared" si="23"/>
        <v>0</v>
      </c>
      <c r="BH100" s="234">
        <f t="shared" si="24"/>
        <v>0</v>
      </c>
      <c r="BI100" s="238">
        <f t="shared" si="25"/>
        <v>0</v>
      </c>
      <c r="BJ100" s="236"/>
      <c r="BK100" s="236"/>
      <c r="BL100" s="237"/>
    </row>
    <row r="101" spans="1:64" ht="15.75" customHeight="1" x14ac:dyDescent="0.25">
      <c r="A101" s="129">
        <v>90</v>
      </c>
      <c r="B101" s="57"/>
      <c r="C101" s="57"/>
      <c r="D101" s="36"/>
      <c r="E101" s="36"/>
      <c r="F101" s="242"/>
      <c r="G101" s="37">
        <v>1</v>
      </c>
      <c r="H101" s="58">
        <v>0</v>
      </c>
      <c r="I101" s="59">
        <v>0</v>
      </c>
      <c r="J101" s="60">
        <v>0</v>
      </c>
      <c r="K101" s="52">
        <v>1</v>
      </c>
      <c r="L101" s="39">
        <v>0</v>
      </c>
      <c r="M101" s="39">
        <v>0</v>
      </c>
      <c r="N101" s="39">
        <v>0</v>
      </c>
      <c r="O101" s="39">
        <v>0</v>
      </c>
      <c r="P101" s="35">
        <f>IF('umowa o pracę'!$E$7=2020,ROUND(IF($L101&gt;=2600,2600*'umowa o pracę'!$E$8,$L101*'umowa o pracę'!$E$8),2),IF('umowa o pracę'!$E$7=2021,ROUND(IF($L101&gt;=2800,2800*'umowa o pracę'!$E$8,$L101*'umowa o pracę'!$E$8),2),0))</f>
        <v>0</v>
      </c>
      <c r="Q101" s="252">
        <f>IF(IF(IF(AND($K101=1,$I101&gt;0),ROUND(IF($L101+$M101&gt;=2600,2600*'umowa o pracę'!$E$8,($L101+$M101)*'umowa o pracę'!$E$8),2)+IF($M101=0,ROUND(IF($L101&gt;2600,ROUND($O101/$L101*2600,2),$O101)*'umowa o pracę'!$E$8,2),ROUND(IF($L101&gt;2600,ROUND($O101/$L101*2600,2),$O101)*'umowa o pracę'!$E$8,2)),ROUND(IF($L101+$M101&gt;=2600,2600*'umowa o pracę'!$E$8,($L101+$M101)*'umowa o pracę'!$E$8),2)-IF($M101=0,ROUND(ROUND(IF($L101&gt;2600,ROUND($N101/$L101*2600,2),$N101),2)*'umowa o pracę'!$E$8,2),IF($M101&gt;0,IF($L101+$M101&lt;2600,ROUND(ROUND($N101+ROUND($M101*9%,2),2)*'umowa o pracę'!$E$8,2),IF(AND($L101+$M101&gt;=2600,$M101&lt;2600,$L101&lt;2600),ROUND((ROUND(((2600-$M101)/$L101)*$N101,2)+ROUND($M101*9%,2))*'umowa o pracę'!$E$8,2),IF(AND($L101+$M101&gt;=2600,$M101&gt;=2600),ROUND((ROUND(2600*9%,2))*'umowa o pracę'!$E$8,2),IF(AND($L101+$M101&gt;=2600,$L101&gt;=2600,$M101&lt;2600),ROUND((ROUND($M101*9%,2)+ROUND(((2600-$M101)/$L101)*$N101,2))*'umowa o pracę'!$E$8,2),0)))),0)))&gt;$J101,$J101,IF(AND($K101=1,$I101&gt;0),ROUND(IF($L101+$M101&gt;=2600,2600*'umowa o pracę'!$E$8,($L101+$M101)*'umowa o pracę'!$E$8),2)+IF($M101=0,ROUND(IF($L101&gt;2600,ROUND($O101/$L101*2600,2),$O101)*'umowa o pracę'!$E$8,2),ROUND(IF($L101&gt;2600,ROUND($O101/$L101*2600,2),$O101)*'umowa o pracę'!$E$8,2)),ROUND(IF($L101+$M101&gt;=2600,2600*'umowa o pracę'!$E$8,($L101+$M101)*'umowa o pracę'!$E$8),2)-IF($M101=0,ROUND(ROUND(IF($L101&gt;2600,ROUND($N101/$L101*2600,2),$N101),2)*'umowa o pracę'!$E$8,2),IF($M101&gt;0,IF($L101+$M101&lt;2600,ROUND(ROUND($N101+ROUND($M101*9%,2),2)*'umowa o pracę'!$E$8,2),IF(AND($L101+$M101&gt;=2600,$M101&lt;2600,$L101&lt;2600),ROUND((ROUND(((2600-$M101)/$L101)*$N101,2)+ROUND($M101*9%,2))*'umowa o pracę'!$E$8,2),IF(AND($L101+$M101&gt;=2600,$M101&gt;=2600),ROUND((ROUND(2600*9%,2))*'umowa o pracę'!$E$8,2),IF(AND($L101+$M101&gt;=2600,$L101&gt;=2600,$M101&lt;2600),ROUND((ROUND($M101*9%,2)+ROUND(((2600-$M101)/$L101)*$N101,2))*'umowa o pracę'!$E$8,2),0)))),0))))&gt;$J101,$J101,IF(IF(AND($K101=1,$I101&gt;0),ROUND(IF($L101+$M101&gt;=2600,2600*'umowa o pracę'!$E$8,($L101+$M101)*'umowa o pracę'!$E$8),2)+IF($M101=0,ROUND(IF($L101&gt;2600,ROUND($O101/$L101*2600,2),$O101)*'umowa o pracę'!$E$8,2),ROUND(IF($L101&gt;2600,ROUND($O101/$L101*2600,2),$O101)*'umowa o pracę'!$E$8,2)),ROUND(IF($L101+$M101&gt;=2600,2600*'umowa o pracę'!$E$8,($L101+$M101)*'umowa o pracę'!$E$8),2)-IF($M101=0,ROUND(ROUND(IF($L101&gt;2600,ROUND($N101/$L101*2600,2),$N101),2)*'umowa o pracę'!$E$8,2),IF($M101&gt;0,IF($L101+$M101&lt;2600,ROUND(ROUND($N101+ROUND($M101*9%,2),2)*'umowa o pracę'!$E$8,2),IF(AND($L101+$M101&gt;=2600,$M101&lt;2600,$L101&lt;2600),ROUND((ROUND(((2600-$M101)/$L101)*$N101,2)+ROUND($M101*9%,2))*'umowa o pracę'!$E$8,2),IF(AND($L101+$M101&gt;=2600,$M101&gt;=2600),ROUND((ROUND(2600*9%,2))*'umowa o pracę'!$E$8,2),IF(AND($L101+$M101&gt;=2600,$L101&gt;=2600,$M101&lt;2600),ROUND((ROUND($M101*9%,2)+ROUND(((2600-$M101)/$L101)*$N101,2))*'umowa o pracę'!$E$8,2),0)))),0)))&gt;$J101,$J101,IF(AND($K101=1,$I101&gt;0),ROUND(IF($L101+$M101&gt;=2600,2600*'umowa o pracę'!$E$8,($L101+$M101)*'umowa o pracę'!$E$8),2)+IF($M101=0,ROUND(IF($L101&gt;2600,ROUND($O101/$L101*2600,2),$O101)*'umowa o pracę'!$E$8,2),ROUND(IF($L101&gt;2600,ROUND($O101/$L101*2600,2),$O101)*'umowa o pracę'!$E$8,2)),ROUND(IF($L101+$M101&gt;=2600,2600*'umowa o pracę'!$E$8,($L101+$M101)*'umowa o pracę'!$E$8),2)-IF(AND($M101=0,I101&gt;0),ROUND(ROUND(IF($L101&gt;2600,ROUND($N101/$L101*2600,2),$N101),2)*'umowa o pracę'!$E$8,2),IF($M101&gt;0,IF($L101+$M101&lt;2600,ROUND(ROUND($N101+ROUND($M101*9%,2),2)*'umowa o pracę'!$E$8,2),IF(AND($L101+$M101&gt;=2600,$M101&lt;2600,$L101&lt;2600),ROUND((ROUND(((2600-$M101)/$L101)*$N101,2)+ROUND($M101*9%,2))*'umowa o pracę'!$E$8,2),IF(AND($L101+$M101&gt;=2600,$M101&gt;=2600),ROUND((ROUND(2600*9%,2))*'umowa o pracę'!$E$8,2),IF(AND($L101+$M101&gt;=2600,$L101&gt;=2600,$M101&lt;2600),ROUND((ROUND($M101*9%,2)+ROUND(((2600-$M101)/$L101)*$N101,2))*'umowa o pracę'!$E$8,2),0)))),0)))))</f>
        <v>0</v>
      </c>
      <c r="R101" s="252">
        <f>IF(IF(IF(AND($K101=1,$I101&gt;0),ROUND(IF($L101+$M101&gt;=2800,2800*'umowa o pracę'!$E$8,($L101+$M101)*'umowa o pracę'!$E$8),2)+IF($M101=0,ROUND(IF($L101&gt;2800,ROUND($O101/$L101*2800,2),$O101)*'umowa o pracę'!$E$8,2),ROUND(IF($L101&gt;2800,ROUND($O101/$L101*2800,2),$O101)*'umowa o pracę'!$E$8,2)),ROUND(IF($L101+$M101&gt;=2800,2800*'umowa o pracę'!$E$8,($L101+$M101)*'umowa o pracę'!$E$8),2)-IF($M101=0,ROUND(ROUND(IF($L101&gt;2800,ROUND($N101/$L101*2800,2),$N101),2)*'umowa o pracę'!$E$8,2),IF($M101&gt;0,IF($L101+$M101&lt;2800,ROUND(ROUND($N101+ROUND($M101*9%,2),2)*'umowa o pracę'!$E$8,2),IF(AND($L101+$M101&gt;=2800,$M101&lt;2800,$L101&lt;2800),ROUND((ROUND(((2800-$M101)/$L101)*$N101,2)+ROUND($M101*9%,2))*'umowa o pracę'!$E$8,2),IF(AND($L101+$M101&gt;=2800,$M101&gt;=2800),ROUND((ROUND(2800*9%,2))*'umowa o pracę'!$E$8,2),IF(AND($L101+$M101&gt;=2800,$L101&gt;=2800,$M101&lt;2800),ROUND((ROUND($M101*9%,2)+ROUND(((2800-$M101)/$L101)*$N101,2))*'umowa o pracę'!$E$8,2),0)))),0)))&gt;$J101,$J101,IF(AND($K101=1,$I101&gt;0),ROUND(IF($L101+$M101&gt;=2800,2800*'umowa o pracę'!$E$8,($L101+$M101)*'umowa o pracę'!$E$8),2)+IF($M101=0,ROUND(IF($L101&gt;2800,ROUND($O101/$L101*2800,2),$O101)*'umowa o pracę'!$E$8,2),ROUND(IF($L101&gt;2800,ROUND($O101/$L101*2800,2),$O101)*'umowa o pracę'!$E$8,2)),ROUND(IF($L101+$M101&gt;=2800,2800*'umowa o pracę'!$E$8,($L101+$M101)*'umowa o pracę'!$E$8),2)-IF($M101=0,ROUND(ROUND(IF($L101&gt;2800,ROUND($N101/$L101*2800,2),$N101),2)*'umowa o pracę'!$E$8,2),IF($M101&gt;0,IF($L101+$M101&lt;2800,ROUND(ROUND($N101+ROUND($M101*9%,2),2)*'umowa o pracę'!$E$8,2),IF(AND($L101+$M101&gt;=2800,$M101&lt;2800,$L101&lt;2800),ROUND((ROUND(((2800-$M101)/$L101)*$N101,2)+ROUND($M101*9%,2))*'umowa o pracę'!$E$8,2),IF(AND($L101+$M101&gt;=2800,$M101&gt;=2800),ROUND((ROUND(2800*9%,2))*'umowa o pracę'!$E$8,2),IF(AND($L101+$M101&gt;=2800,$L101&gt;=2800,$M101&lt;2800),ROUND((ROUND($M101*9%,2)+ROUND(((2800-$M101)/$L101)*$N101,2))*'umowa o pracę'!$E$8,2),0)))),0))))&gt;$J101,$J101,IF(IF(AND($K101=1,$I101&gt;0),ROUND(IF($L101+$M101&gt;=2800,2800*'umowa o pracę'!$E$8,($L101+$M101)*'umowa o pracę'!$E$8),2)+IF($M101=0,ROUND(IF($L101&gt;2800,ROUND($O101/$L101*2800,2),$O101)*'umowa o pracę'!$E$8,2),ROUND(IF($L101&gt;2800,ROUND($O101/$L101*2800,2),$O101)*'umowa o pracę'!$E$8,2)),ROUND(IF($L101+$M101&gt;=2800,2800*'umowa o pracę'!$E$8,($L101+$M101)*'umowa o pracę'!$E$8),2)-IF($M101=0,ROUND(ROUND(IF($L101&gt;2800,ROUND($N101/$L101*2800,2),$N101),2)*'umowa o pracę'!$E$8,2),IF($M101&gt;0,IF($L101+$M101&lt;2800,ROUND(ROUND($N101+ROUND($M101*9%,2),2)*'umowa o pracę'!$E$8,2),IF(AND($L101+$M101&gt;=2800,$M101&lt;2800,$L101&lt;2800),ROUND((ROUND(((2800-$M101)/$L101)*$N101,2)+ROUND($M101*9%,2))*'umowa o pracę'!$E$8,2),IF(AND($L101+$M101&gt;=2800,$M101&gt;=2800),ROUND((ROUND(2800*9%,2))*'umowa o pracę'!$E$8,2),IF(AND($L101+$M101&gt;=2800,$L101&gt;=2800,$M101&lt;2800),ROUND((ROUND($M101*9%,2)+ROUND(((2800-$M101)/$L101)*$N101,2))*'umowa o pracę'!$E$8,2),0)))),0)))&gt;$J101,$J101,IF(AND($K101=1,$I101&gt;0),ROUND(IF($L101+$M101&gt;=2800,2800*'umowa o pracę'!$E$8,($L101+$M101)*'umowa o pracę'!$E$8),2)+IF($M101=0,ROUND(IF($L101&gt;2800,ROUND($O101/$L101*2800,2),$O101)*'umowa o pracę'!$E$8,2),ROUND(IF($L101&gt;2800,ROUND($O101/$L101*2800,2),$O101)*'umowa o pracę'!$E$8,2)),ROUND(IF($L101+$M101&gt;=2800,2800*'umowa o pracę'!$E$8,($L101+$M101)*'umowa o pracę'!$E$8),2)-IF(AND($M101=0,I101&gt;0),ROUND(ROUND(IF($L101&gt;2800,ROUND($N101/$L101*2800,2),$N101),2)*'umowa o pracę'!$E$8,2),IF($M101&gt;0,IF($L101+$M101&lt;2800,ROUND(ROUND($N101+ROUND($M101*9%,2),2)*'umowa o pracę'!$E$8,2),IF(AND($L101+$M101&gt;=2800,$M101&lt;2800,$L101&lt;2800),ROUND((ROUND(((2800-$M101)/$L101)*$N101,2)+ROUND($M101*9%,2))*'umowa o pracę'!$E$8,2),IF(AND($L101+$M101&gt;=2800,$M101&gt;=2800),ROUND((ROUND(2800*9%,2))*'umowa o pracę'!$E$8,2),IF(AND($L101+$M101&gt;=2800,$L101&gt;=2800,$M101&lt;2800),ROUND((ROUND($M101*9%,2)+ROUND(((2800-$M101)/$L101)*$N101,2))*'umowa o pracę'!$E$8,2),0)))),0)))))</f>
        <v>0</v>
      </c>
      <c r="S101" s="32">
        <f>IF('umowa o pracę'!$E$7=2020,IF(IF($K101=1,IF($M101=0,ROUND(IF($L101&gt;2600,ROUND($N101/$L101*2600,2),$N101)*'umowa o pracę'!$E$8,2),IF($L101+$M101&lt;2600,ROUND(ROUND($N101+ROUND($M101*9%,2),2)*'umowa o pracę'!$E$8,2),IF(AND($L101+$M101&gt;=2600,$L101&lt;2600),ROUND((ROUND($N101+ROUND((2600-$L101)*9%,2),2))*'umowa o pracę'!$E$8,2),IF(AND($L101+$M101&gt;=2600,$L101&gt;=2600),ROUND(ROUND($N101/$L101*2600,2)*'umowa o pracę'!$E$8,2),0)))),0)&gt;$H101,$H101,IF($K101=1,IF($M101=0,ROUND(IF($L101&gt;2600,ROUND($N101/$L101*2600,2),$N101)*'umowa o pracę'!$E$8,2),IF($L101+$M101&lt;2600,ROUND(ROUND($N101+ROUND($M101*9%,2),2)*'umowa o pracę'!$E$8,2),IF(AND($L101+$M101&gt;=2600,$L101&lt;2600),ROUND((ROUND($N101+ROUND((2600-$L101)*9%,2),2))*'umowa o pracę'!$E$8,2),IF(AND($L101+$M101&gt;=2600,$L101&gt;=2600),ROUND(ROUND($N101/$L101*2600,2)*'umowa o pracę'!$E$8,2),0)))),0)),IF('umowa o pracę'!$E$7=2021,IF(IF($K101=1,IF($M101=0,ROUND(IF($L101&gt;2800,ROUND($N101/$L101*2800,2),$N101)*'umowa o pracę'!$E$8,2),IF($L101+$M101&lt;2800,ROUND(ROUND($N101+ROUND($M101*9%,2),2)*'umowa o pracę'!$E$8,2),IF(AND($L101+$M101&gt;=2800,$L101&lt;2800),ROUND((ROUND($N101+ROUND((2800-$L101)*9%,2),2))*'umowa o pracę'!$E$8,2),IF(AND($L101+$M101&gt;=2800,$L101&gt;=2800),ROUND(ROUND($N101/$L101*2800,2)*'umowa o pracę'!$E$8,2),0)))),0)&gt;$H101,$H101,IF($K101=1,IF($M101=0,ROUND(IF($L101&gt;2800,ROUND($N101/$L101*2800,2),$N101)*'umowa o pracę'!$E$8,2),IF($L101+$M101&lt;2800,ROUND(ROUND($N101+ROUND($M101*9%,2),2)*'umowa o pracę'!$E$8,2),IF(AND($L101+$M101&gt;=2800,$L101&lt;2800),ROUND((ROUND($N101+ROUND((2800-$L101)*9%,2),2))*'umowa o pracę'!$E$8,2),IF(AND($L101+$M101&gt;=2800,$L101&gt;=2800),ROUND(ROUND($N101/$L101*2800,2)*'umowa o pracę'!$E$8,2),0)))),0)),0))</f>
        <v>0</v>
      </c>
      <c r="T101" s="32">
        <f>IF('umowa o pracę'!$E$7=2020,IF(IF($K101=1,IF($M101=0,ROUND(IF($L101&gt;2600,ROUND($O101/$L101*2600,2),$O101)*'umowa o pracę'!$E$8,2),ROUND(IF($L101&gt;2600,ROUND($O101/$L101*2600,2),$O101)*'umowa o pracę'!$E$8,2)),0)&gt;$I101,$I101,IF($K101=1,IF($M101=0,ROUND(IF($L101&gt;2600,ROUND($O101/$L101*2600,2),$O101)*'umowa o pracę'!$E$8,2),ROUND(IF($L101&gt;2600,ROUND($O101/$L101*2600,2),$O101)*'umowa o pracę'!$E$8,2)),0)),IF('umowa o pracę'!$E$7=2021,IF(IF($K101=1,IF($M101=0,ROUND(IF($L101&gt;2800,ROUND($O101/$L101*2800,2),$O101)*'umowa o pracę'!$E$8,2),ROUND(IF($L101&gt;2800,ROUND($O101/$L101*2800,2),$O101)*'umowa o pracę'!$E$8,2)),0)&gt;$I101,$I101,IF($K101=1,IF($M101=0,ROUND(IF($L101&gt;2800,ROUND($O101/$L101*2800,2),$O101)*'umowa o pracę'!$E$8,2),ROUND(IF($L101&gt;2800,ROUND($O101/$L101*2800,2),$O101)*'umowa o pracę'!$E$8,2)),0)),0))</f>
        <v>0</v>
      </c>
      <c r="U101" s="51">
        <f>IF('umowa o pracę'!$E$7=2020,$Q101,IF('umowa o pracę'!$E$7=2021,$R101,0))</f>
        <v>0</v>
      </c>
      <c r="V101" s="53">
        <f t="shared" si="14"/>
        <v>1</v>
      </c>
      <c r="W101" s="54">
        <f>IF('umowa o pracę'!$E$6&lt;2,0,$L101)</f>
        <v>0</v>
      </c>
      <c r="X101" s="54">
        <f>IF('umowa o pracę'!$E$6&lt;2,0,$M101)</f>
        <v>0</v>
      </c>
      <c r="Y101" s="55">
        <f>IF('umowa o pracę'!$E$6&lt;2,0,$N101)</f>
        <v>0</v>
      </c>
      <c r="Z101" s="55">
        <f>IF('umowa o pracę'!$E$6&lt;2,0,$O101)</f>
        <v>0</v>
      </c>
      <c r="AA101" s="32">
        <f>IF('umowa o pracę'!$E$7=2020,ROUND(IF($W101&gt;=2600,2600*'umowa o pracę'!$E$8,$W101*'umowa o pracę'!$E$8),2),IF('umowa o pracę'!$E$7=2021,ROUND(IF($W101&gt;=2800,2800*'umowa o pracę'!$E$8,$W101*'umowa o pracę'!$E$8),2),0))</f>
        <v>0</v>
      </c>
      <c r="AB101" s="32">
        <f>IF(IF(IF(AND($V101=1,$I101&gt;0),ROUND(IF($W101+$X101&gt;=2600,2600*'umowa o pracę'!$E$8,($W101+$X101)*'umowa o pracę'!$E$8),2)+IF($X101=0,ROUND(IF($W101&gt;2600,ROUND($Z101/$W101*2600,2),$Z101)*'umowa o pracę'!$E$8,2),ROUND(IF($W101&gt;2600,ROUND($Z101/$W101*2600,2),$Z101)*'umowa o pracę'!$E$8,2)),ROUND(IF($W101+$X101&gt;=2600,2600*'umowa o pracę'!$E$8,($W101+$X101)*'umowa o pracę'!$E$8),2)-IF($X101=0,ROUND(ROUND(IF($W101&gt;2600,ROUND($Y101/$W101*2600,2),$Y101),2)*'umowa o pracę'!$E$8,2),IF($X101&gt;0,IF($W101+$X101&lt;2600,ROUND(ROUND($Y101+ROUND($X101*9%,2),2)*'umowa o pracę'!$E$8,2),IF(AND($W101+$X101&gt;=2600,$X101&lt;2600,$W101&lt;2600),ROUND((ROUND(((2600-$X101)/$W101)*$Y101,2)+ROUND($X101*9%,2))*'umowa o pracę'!$E$8,2),IF(AND($W101+$X101&gt;=2600,$X101&gt;=2600),ROUND((ROUND(2600*9%,2))*'umowa o pracę'!$E$8,2),IF(AND($W101+$X101&gt;=2600,$W101&gt;=2600,$X101&lt;2600),ROUND((ROUND($X101*9%,2)+ROUND(((2600-$X101)/$W101)*$Y101,2))*'umowa o pracę'!$E$8,2),0)))),0)))&gt;$J101,$J101,IF(AND($V101=1,$I101&gt;0),ROUND(IF($W101+$X101&gt;=2600,2600*'umowa o pracę'!$E$8,($W101+$X101)*'umowa o pracę'!$E$8),2)+IF($X101=0,ROUND(IF($W101&gt;2600,ROUND($Z101/$W101*2600,2),$Z101)*'umowa o pracę'!$E$8,2),ROUND(IF($W101&gt;2600,ROUND($Z101/$W101*2600,2),$Z101)*'umowa o pracę'!$E$8,2)),ROUND(IF($W101+$X101&gt;=2600,2600*'umowa o pracę'!$E$8,($W101+$X101)*'umowa o pracę'!$E$8),2)-IF($X101=0,ROUND(ROUND(IF($W101&gt;2600,ROUND($Y101/$W101*2600,2),$Y101),2)*'umowa o pracę'!$E$8,2),IF($X101&gt;0,IF($W101+$X101&lt;2600,ROUND(ROUND($Y101+ROUND($X101*9%,2),2)*'umowa o pracę'!$E$8,2),IF(AND($W101+$X101&gt;=2600,$X101&lt;2600,$W101&lt;2600),ROUND((ROUND(((2600-$X101)/$W101)*$Y101,2)+ROUND($X101*9%,2))*'umowa o pracę'!$E$8,2),IF(AND($W101+$X101&gt;=2600,$X101&gt;=2600),ROUND((ROUND(2600*9%,2))*'umowa o pracę'!$E$8,2),IF(AND($W101+$X101&gt;=2600,$W101&gt;=2600,$X101&lt;2600),ROUND((ROUND($X101*9%,2)+ROUND(((2600-$X101)/$W101)*$Y101,2))*'umowa o pracę'!$E$8,2),0)))),0))))&gt;$J101,$J101,IF(IF(AND($V101=1,$I101&gt;0),ROUND(IF($W101+$X101&gt;=2600,2600*'umowa o pracę'!$E$8,($W101+$X101)*'umowa o pracę'!$E$8),2)+IF($X101=0,ROUND(IF($W101&gt;2600,ROUND($Z101/$W101*2600,2),$Z101)*'umowa o pracę'!$E$8,2),ROUND(IF($W101&gt;2600,ROUND($Z101/$W101*2600,2),$Z101)*'umowa o pracę'!$E$8,2)),ROUND(IF($W101+$X101&gt;=2600,2600*'umowa o pracę'!$E$8,($W101+$X101)*'umowa o pracę'!$E$8),2)-IF($X101=0,ROUND(ROUND(IF($W101&gt;2600,ROUND($Y101/$W101*2600,2),$Y101),2)*'umowa o pracę'!$E$8,2),IF($X101&gt;0,IF($W101+$X101&lt;2600,ROUND(ROUND($Y101+ROUND($X101*9%,2),2)*'umowa o pracę'!$E$8,2),IF(AND($W101+$X101&gt;=2600,$X101&lt;2600,$W101&lt;2600),ROUND((ROUND(((2600-$X101)/$W101)*$Y101,2)+ROUND($X101*9%,2))*'umowa o pracę'!$E$8,2),IF(AND($W101+$X101&gt;=2600,$X101&gt;=2600),ROUND((ROUND(2600*9%,2))*'umowa o pracę'!$E$8,2),IF(AND($W101+$X101&gt;=2600,$W101&gt;=2600,$X101&lt;2600),ROUND((ROUND($X101*9%,2)+ROUND(((2600-$X101)/$W101)*$Y101,2))*'umowa o pracę'!$E$8,2),0)))),0)))&gt;$J101,$J101,IF(AND($V101=1,$I101&gt;0),ROUND(IF($W101+$X101&gt;=2600,2600*'umowa o pracę'!$E$8,($W101+$X101)*'umowa o pracę'!$E$8),2)+IF($X101=0,ROUND(IF($W101&gt;2600,ROUND($Z101/$W101*2600,2),$Z101)*'umowa o pracę'!$E$8,2),ROUND(IF($W101&gt;2600,ROUND($Z101/$W101*2600,2),$Z101)*'umowa o pracę'!$E$8,2)),ROUND(IF($W101+$X101&gt;=2600,2600*'umowa o pracę'!$E$8,($W101+$X101)*'umowa o pracę'!$E$8),2)-IF(AND($X101=0,I101&gt;0),ROUND(ROUND(IF($W101&gt;2600,ROUND($Y101/$W101*2600,2),$Y101),2)*'umowa o pracę'!$E$8,2),IF($X101&gt;0,IF($W101+$X101&lt;2600,ROUND(ROUND($Y101+ROUND($X101*9%,2),2)*'umowa o pracę'!$E$8,2),IF(AND($W101+$X101&gt;=2600,$X101&lt;2600,$W101&lt;2600),ROUND((ROUND(((2600-$X101)/$W101)*$Y101,2)+ROUND($X101*9%,2))*'umowa o pracę'!$E$8,2),IF(AND($W101+$X101&gt;=2600,$X101&gt;=2600),ROUND((ROUND(2600*9%,2))*'umowa o pracę'!$E$8,2),IF(AND($W101+$X101&gt;=2600,$W101&gt;=2600,$X101&lt;2600),ROUND((ROUND($X101*9%,2)+ROUND(((2600-$X101)/$W101)*$Y101,2))*'umowa o pracę'!$E$8,2),0)))),0)))))</f>
        <v>0</v>
      </c>
      <c r="AC101" s="32">
        <f>IF(IF(IF(AND($V101=1,$I101&gt;0),ROUND(IF($W101+$X101&gt;=2800,2800*'umowa o pracę'!$E$8,($W101+$X101)*'umowa o pracę'!$E$8),2)+IF($X101=0,ROUND(IF($W101&gt;2800,ROUND($Z101/$W101*2800,2),$Z101)*'umowa o pracę'!$E$8,2),ROUND(IF($W101&gt;2800,ROUND($Z101/$W101*2800,2),$Z101)*'umowa o pracę'!$E$8,2)),ROUND(IF($W101+$X101&gt;=2800,2800*'umowa o pracę'!$E$8,($W101+$X101)*'umowa o pracę'!$E$8),2)-IF($X101=0,ROUND(ROUND(IF($W101&gt;2800,ROUND($Y101/$W101*2800,2),$Y101),2)*'umowa o pracę'!$E$8,2),IF($X101&gt;0,IF($W101+$X101&lt;2800,ROUND(ROUND($Y101+ROUND($X101*9%,2),2)*'umowa o pracę'!$E$8,2),IF(AND($W101+$X101&gt;=2800,$X101&lt;2800,$W101&lt;2800),ROUND((ROUND(((2800-$X101)/$W101)*$Y101,2)+ROUND($X101*9%,2))*'umowa o pracę'!$E$8,2),IF(AND($W101+$X101&gt;=2800,$X101&gt;=2800),ROUND((ROUND(2800*9%,2))*'umowa o pracę'!$E$8,2),IF(AND($W101+$X101&gt;=2800,$W101&gt;=2800,$X101&lt;2800),ROUND((ROUND($X101*9%,2)+ROUND(((2800-$X101)/$W101)*$Y101,2))*'umowa o pracę'!$E$8,2),0)))),0)))&gt;$J101,$J101,IF(AND($V101=1,$I101&gt;0),ROUND(IF($W101+$X101&gt;=2800,2800*'umowa o pracę'!$E$8,($W101+$X101)*'umowa o pracę'!$E$8),2)+IF($X101=0,ROUND(IF($W101&gt;2800,ROUND($Z101/$W101*2800,2),$Z101)*'umowa o pracę'!$E$8,2),ROUND(IF($W101&gt;2800,ROUND($Z101/$W101*2800,2),$Z101)*'umowa o pracę'!$E$8,2)),ROUND(IF($W101+$X101&gt;=2800,2800*'umowa o pracę'!$E$8,($W101+$X101)*'umowa o pracę'!$E$8),2)-IF($X101=0,ROUND(ROUND(IF($W101&gt;2800,ROUND($Y101/$W101*2800,2),$Y101),2)*'umowa o pracę'!$E$8,2),IF($X101&gt;0,IF($W101+$X101&lt;2800,ROUND(ROUND($Y101+ROUND($X101*9%,2),2)*'umowa o pracę'!$E$8,2),IF(AND($W101+$X101&gt;=2800,$X101&lt;2800,$W101&lt;2800),ROUND((ROUND(((2800-$X101)/$W101)*$Y101,2)+ROUND($X101*9%,2))*'umowa o pracę'!$E$8,2),IF(AND($W101+$X101&gt;=2800,$X101&gt;=2800),ROUND((ROUND(2800*9%,2))*'umowa o pracę'!$E$8,2),IF(AND($W101+$X101&gt;=2800,$W101&gt;=2800,$X101&lt;2800),ROUND((ROUND($X101*9%,2)+ROUND(((2800-$X101)/$W101)*$Y101,2))*'umowa o pracę'!$E$8,2),0)))),0))))&gt;$J101,$J101,IF(IF(AND($V101=1,$I101&gt;0),ROUND(IF($W101+$X101&gt;=2800,2800*'umowa o pracę'!$E$8,($W101+$X101)*'umowa o pracę'!$E$8),2)+IF($X101=0,ROUND(IF($W101&gt;2800,ROUND($Z101/$W101*2800,2),$Z101)*'umowa o pracę'!$E$8,2),ROUND(IF($W101&gt;2800,ROUND($Z101/$W101*2800,2),$Z101)*'umowa o pracę'!$E$8,2)),ROUND(IF($W101+$X101&gt;=2800,2800*'umowa o pracę'!$E$8,($W101+$X101)*'umowa o pracę'!$E$8),2)-IF($X101=0,ROUND(ROUND(IF($W101&gt;2800,ROUND($Y101/$W101*2800,2),$Y101),2)*'umowa o pracę'!$E$8,2),IF($X101&gt;0,IF($W101+$X101&lt;2800,ROUND(ROUND($Y101+ROUND($X101*9%,2),2)*'umowa o pracę'!$E$8,2),IF(AND($W101+$X101&gt;=2800,$X101&lt;2800,$W101&lt;2800),ROUND((ROUND(((2800-$X101)/$W101)*$Y101,2)+ROUND($X101*9%,2))*'umowa o pracę'!$E$8,2),IF(AND($W101+$X101&gt;=2800,$X101&gt;=2800),ROUND((ROUND(2800*9%,2))*'umowa o pracę'!$E$8,2),IF(AND($W101+$X101&gt;=2800,$W101&gt;=2800,$X101&lt;2800),ROUND((ROUND($X101*9%,2)+ROUND(((2800-$X101)/$W101)*$Y101,2))*'umowa o pracę'!$E$8,2),0)))),0)))&gt;$J101,$J101,IF(AND($V101=1,$I101&gt;0),ROUND(IF($W101+$X101&gt;=2800,2800*'umowa o pracę'!$E$8,($W101+$X101)*'umowa o pracę'!$E$8),2)+IF($X101=0,ROUND(IF($W101&gt;2800,ROUND($Z101/$W101*2800,2),$Z101)*'umowa o pracę'!$E$8,2),ROUND(IF($W101&gt;2800,ROUND($Z101/$W101*2800,2),$Z101)*'umowa o pracę'!$E$8,2)),ROUND(IF($W101+$X101&gt;=2800,2800*'umowa o pracę'!$E$8,($W101+$X101)*'umowa o pracę'!$E$8),2)-IF(AND($X101=0,I101&gt;0),ROUND(ROUND(IF($W101&gt;2800,ROUND($Y101/$W101*2800,2),$Y101),2)*'umowa o pracę'!$E$8,2),IF($X101&gt;0,IF($W101+$X101&lt;2800,ROUND(ROUND($Y101+ROUND($X101*9%,2),2)*'umowa o pracę'!$E$8,2),IF(AND($W101+$X101&gt;=2800,$X101&lt;2800,$W101&lt;2800),ROUND((ROUND(((2800-$X101)/$W101)*$Y101,2)+ROUND($X101*9%,2))*'umowa o pracę'!$E$8,2),IF(AND($W101+$X101&gt;=2800,$X101&gt;=2800),ROUND((ROUND(2800*9%,2))*'umowa o pracę'!$E$8,2),IF(AND($W101+$X101&gt;=2800,$W101&gt;=2800,$X101&lt;2800),ROUND((ROUND($X101*9%,2)+ROUND(((2800-$X101)/$W101)*$Y101,2))*'umowa o pracę'!$E$8,2),0)))),0)))))</f>
        <v>0</v>
      </c>
      <c r="AD101" s="32">
        <f>IF('umowa o pracę'!$E$7=2020,IF(IF($V101=1,IF($X101=0,ROUND(IF($W101&gt;2600,ROUND($Y101/$W101*2600,2),$Y101)*'umowa o pracę'!$E$8,2),IF($W101+$X101&lt;2600,ROUND(ROUND($Y101+ROUND($X101*9%,2),2)*'umowa o pracę'!$E$8,2),IF(AND($W101+$X101&gt;=2600,$W101&lt;2600),ROUND((ROUND($Y101+ROUND((2600-$W101)*9%,2),2))*'umowa o pracę'!$E$8,2),IF(AND($W101+$X101&gt;=2600,$W101&gt;=2600),ROUND(ROUND($Y101/$W101*2600,2)*'umowa o pracę'!$E$8,2),0)))),0)&gt;$H101,$H101,IF($V101=1,IF($X101=0,ROUND(IF($W101&gt;2600,ROUND($Y101/$W101*2600,2),$Y101)*'umowa o pracę'!$E$8,2),IF($W101+$X101&lt;2600,ROUND(ROUND($Y101+ROUND($X101*9%,2),2)*'umowa o pracę'!$E$8,2),IF(AND($W101+$X101&gt;=2600,$W101&lt;2600),ROUND((ROUND($Y101+ROUND((2600-$W101)*9%,2),2))*'umowa o pracę'!$E$8,2),IF(AND($W101+$X101&gt;=2600,$W101&gt;=2600),ROUND(ROUND($Y101/$W101*2600,2)*'umowa o pracę'!$E$8,2),0)))),0)),IF('umowa o pracę'!$E$7=2021,IF(IF($V101=1,IF($X101=0,ROUND(IF($W101&gt;2800,ROUND($Y101/$W101*2800,2),$Y101)*'umowa o pracę'!$E$8,2),IF($W101+$X101&lt;2800,ROUND(ROUND($Y101+ROUND($X101*9%,2),2)*'umowa o pracę'!$E$8,2),IF(AND($W101+$X101&gt;=2800,$W101&lt;2800),ROUND((ROUND($Y101+ROUND((2800-$W101)*9%,2),2))*'umowa o pracę'!$E$8,2),IF(AND($W101+$X101&gt;=2800,$W101&gt;=2800),ROUND(ROUND($Y101/$W101*2800,2)*'umowa o pracę'!$E$8,2),0)))),0)&gt;$H101,$H101,IF($V101=1,IF($X101=0,ROUND(IF($W101&gt;2800,ROUND($Y101/$W101*2800,2),$Y101)*'umowa o pracę'!$E$8,2),IF($W101+$X101&lt;2800,ROUND(ROUND($Y101+ROUND($X101*9%,2),2)*'umowa o pracę'!$E$8,2),IF(AND($W101+$X101&gt;=2800,$W101&lt;2800),ROUND((ROUND($Y101+ROUND((2800-$W101)*9%,2),2))*'umowa o pracę'!$E$8,2),IF(AND($W101+$X101&gt;=2800,$W101&gt;=2800),ROUND(ROUND($Y101/$W101*2800,2)*'umowa o pracę'!$E$8,2),0)))),0)),0))</f>
        <v>0</v>
      </c>
      <c r="AE101" s="32">
        <f>IF('umowa o pracę'!$E$7=2020,IF(IF($V101=1,IF($X101=0,ROUND(IF($W101&gt;2600,ROUND($Z101/$W101*2600,2),$Z101)*'umowa o pracę'!$E$8,2),ROUND(IF($W101&gt;2600,ROUND($Z101/$W101*2600,2),$Z101)*'umowa o pracę'!$E$8,2)),0)&gt;$I101,$I101,IF($V101=1,IF($X101=0,ROUND(IF($W101&gt;2600,ROUND($Z101/$W101*2600,2),$Z101)*'umowa o pracę'!$E$8,2),ROUND(IF($W101&gt;2600,ROUND($Z101/$W101*2600,2),$Z101)*'umowa o pracę'!$E$8,2)),0)),IF('umowa o pracę'!$E$7=2021,IF(IF($V101=1,IF($X101=0,ROUND(IF($W101&gt;2800,ROUND($Z101/$W101*2800,2),$Z101)*'umowa o pracę'!$E$8,2),ROUND(IF($W101&gt;2800,ROUND($Z101/$W101*2800,2),$Z101)*'umowa o pracę'!$E$8,2)),0)&gt;$I101,$I101,IF($V101=1,IF($X101=0,ROUND(IF($W101&gt;2800,ROUND($Z101/$W101*2800,2),$Z101)*'umowa o pracę'!$E$8,2),ROUND(IF($W101&gt;2800,ROUND($Z101/$W101*2800,2),$Z101)*'umowa o pracę'!$E$8,2)),0)),0))</f>
        <v>0</v>
      </c>
      <c r="AF101" s="56">
        <f>IF('umowa o pracę'!$E$7=2020,$AB101,IF('umowa o pracę'!$E$7=2021,$AC101,0))</f>
        <v>0</v>
      </c>
      <c r="AG101" s="53">
        <f t="shared" si="15"/>
        <v>1</v>
      </c>
      <c r="AH101" s="39">
        <f>IF('umowa o pracę'!$E$6&lt;3,0,$L101)</f>
        <v>0</v>
      </c>
      <c r="AI101" s="39">
        <f>IF('umowa o pracę'!$E$6&lt;3,0,$M101)</f>
        <v>0</v>
      </c>
      <c r="AJ101" s="55">
        <f>IF('umowa o pracę'!$E$6&lt;3,0,$N101)</f>
        <v>0</v>
      </c>
      <c r="AK101" s="55">
        <f>IF('umowa o pracę'!$E$6&lt;3,0,$O101)</f>
        <v>0</v>
      </c>
      <c r="AL101" s="32">
        <f>IF('umowa o pracę'!$E$7=2020,ROUND(IF($AH101&gt;=2600,2600*'umowa o pracę'!$E$8,$AH101*'umowa o pracę'!$E$8),2),IF('umowa o pracę'!$E$7=2021,ROUND(IF($AH101&gt;=2800,2800*'umowa o pracę'!$E$8,$AH101*'umowa o pracę'!$E$8),2),0))</f>
        <v>0</v>
      </c>
      <c r="AM101" s="32">
        <f>IF(IF(IF(AND($AG101=1,$I101&gt;0),ROUND(IF($AH101+$AI101&gt;=2600,2600*'umowa o pracę'!$E$8,($AH101+$AI101)*'umowa o pracę'!$E$8),2)+IF($AI101=0,ROUND(IF($AH101&gt;2600,ROUND($AK101/$AH101*2600,2),$AK101)*'umowa o pracę'!$E$8,2),ROUND(IF($AH101&gt;2600,ROUND($AK101/$AH101*2600,2),$AK101)*'umowa o pracę'!$E$8,2)),ROUND(IF($AH101+$AI101&gt;=2600,2600*'umowa o pracę'!$E$8,($AH101+$AI101)*'umowa o pracę'!$E$8),2)-IF($AI101=0,ROUND(ROUND(IF($AH101&gt;2600,ROUND($AJ101/$AH101*2600,2),$AJ101),2)*'umowa o pracę'!$E$8,2),IF($AI101&gt;0,IF($AH101+$AI101&lt;2600,ROUND(ROUND($AJ101+ROUND($AI101*9%,2),2)*'umowa o pracę'!$E$8,2),IF(AND($AH101+$AI101&gt;=2600,$AI101&lt;2600,$AH101&lt;2600),ROUND((ROUND(((2600-$AI101)/$AH101)*$AJ101,2)+ROUND($AI101*9%,2))*'umowa o pracę'!$E$8,2),IF(AND($AH101+$AI101&gt;=2600,$AI101&gt;=2600),ROUND((ROUND(2600*9%,2))*'umowa o pracę'!$E$8,2),IF(AND($AH101+$AI101&gt;=2600,$AH101&gt;=2600,$AI101&lt;2600),ROUND((ROUND($AI101*9%,2)+ROUND(((2600-$AI101)/$AH101)*$AJ101,2))*'umowa o pracę'!$E$8,2),0)))),0)))&gt;$J101,$J101,IF(AND($AG101=1,$I101&gt;0),ROUND(IF($AH101+$AI101&gt;=2600,2600*'umowa o pracę'!$E$8,($AH101+$AI101)*'umowa o pracę'!$E$8),2)+IF($AI101=0,ROUND(IF($AH101&gt;2600,ROUND($AK101/$AH101*2600,2),$AK101)*'umowa o pracę'!$E$8,2),ROUND(IF($AH101&gt;2600,ROUND($AK101/$AH101*2600,2),$AK101)*'umowa o pracę'!$E$8,2)),ROUND(IF($AH101+$AI101&gt;=2600,2600*'umowa o pracę'!$E$8,($AH101+$AI101)*'umowa o pracę'!$E$8),2)-IF($AI101=0,ROUND(ROUND(IF($AH101&gt;2600,ROUND($AJ101/$AH101*2600,2),$AJ101),2)*'umowa o pracę'!$E$8,2),IF($AI101&gt;0,IF($AH101+$AI101&lt;2600,ROUND(ROUND($AJ101+ROUND($AI101*9%,2),2)*'umowa o pracę'!$E$8,2),IF(AND($AH101+$AI101&gt;=2600,$AI101&lt;2600,$AH101&lt;2600),ROUND((ROUND(((2600-$AI101)/$AH101)*$AJ101,2)+ROUND($AI101*9%,2))*'umowa o pracę'!$E$8,2),IF(AND($AH101+$AI101&gt;=2600,$AI101&gt;=2600),ROUND((ROUND(2600*9%,2))*'umowa o pracę'!$E$8,2),IF(AND($AH101+$AI101&gt;=2600,$AH101&gt;=2600,$AI101&lt;2600),ROUND((ROUND($AI101*9%,2)+ROUND(((2600-$AI101)/$AH101)*$AJ101,2))*'umowa o pracę'!$E$8,2),0)))),0))))&gt;$J101,$J101,IF(IF(AND($AG101=1,$I101&gt;0),ROUND(IF($AH101+$AI101&gt;=2600,2600*'umowa o pracę'!$E$8,($AH101+$AI101)*'umowa o pracę'!$E$8),2)+IF($AI101=0,ROUND(IF($AH101&gt;2600,ROUND($AK101/$AH101*2600,2),$AK101)*'umowa o pracę'!$E$8,2),ROUND(IF($AH101&gt;2600,ROUND($AK101/$AH101*2600,2),$AK101)*'umowa o pracę'!$E$8,2)),ROUND(IF($AH101+$AI101&gt;=2600,2600*'umowa o pracę'!$E$8,($AH101+$AI101)*'umowa o pracę'!$E$8),2)-IF($AI101=0,ROUND(ROUND(IF($AH101&gt;2600,ROUND($AJ101/$AH101*2600,2),$AJ101),2)*'umowa o pracę'!$E$8,2),IF($AI101&gt;0,IF($AH101+$AI101&lt;2600,ROUND(ROUND($AJ101+ROUND($AI101*9%,2),2)*'umowa o pracę'!$E$8,2),IF(AND($AH101+$AI101&gt;=2600,$AI101&lt;2600,$AH101&lt;2600),ROUND((ROUND(((2600-$AI101)/$AH101)*$AJ101,2)+ROUND($AI101*9%,2))*'umowa o pracę'!$E$8,2),IF(AND($AH101+$AI101&gt;=2600,$AI101&gt;=2600),ROUND((ROUND(2600*9%,2))*'umowa o pracę'!$E$8,2),IF(AND($AH101+$AI101&gt;=2600,$AH101&gt;=2600,$AI101&lt;2600),ROUND((ROUND($AI101*9%,2)+ROUND(((2600-$AI101)/$AH101)*$AJ101,2))*'umowa o pracę'!$E$8,2),0)))),0)))&gt;$J101,$J101,IF(AND($AG101=1,$I101&gt;0),ROUND(IF($AH101+$AI101&gt;=2600,2600*'umowa o pracę'!$E$8,($AH101+$AI101)*'umowa o pracę'!$E$8),2)+IF($AI101=0,ROUND(IF($AH101&gt;2600,ROUND($AK101/$AH101*2600,2),$AK101)*'umowa o pracę'!$E$8,2),ROUND(IF($AH101&gt;2600,ROUND($AK101/$AH101*2600,2),$AK101)*'umowa o pracę'!$E$8,2)),ROUND(IF($AH101+$AI101&gt;=2600,2600*'umowa o pracę'!$E$8,($AH101+$AI101)*'umowa o pracę'!$E$8),2)-IF(AND($AI101=0,I101&gt;0),ROUND(ROUND(IF($AH101&gt;2600,ROUND($AJ101/$AH101*2600,2),$AJ101),2)*'umowa o pracę'!$E$8,2),IF($AI101&gt;0,IF($AH101+$AI101&lt;2600,ROUND(ROUND($AJ101+ROUND($AI101*9%,2),2)*'umowa o pracę'!$E$8,2),IF(AND($AH101+$AI101&gt;=2600,$AI101&lt;2600,$AH101&lt;2600),ROUND((ROUND(((2600-$AI101)/$AH101)*$AJ101,2)+ROUND($AI101*9%,2))*'umowa o pracę'!$E$8,2),IF(AND($AH101+$AI101&gt;=2600,$AI101&gt;=2600),ROUND((ROUND(2600*9%,2))*'umowa o pracę'!$E$8,2),IF(AND($AH101+$AI101&gt;=2600,$AH101&gt;=2600,$AI101&lt;2600),ROUND((ROUND($AI101*9%,2)+ROUND(((2600-$AI101)/$AH101)*$AJ101,2))*'umowa o pracę'!$E$8,2),0)))),0)))))</f>
        <v>0</v>
      </c>
      <c r="AN101" s="32">
        <f>IF(IF(IF(AND($AG101=1,$I101&gt;0),ROUND(IF($AH101+$AI101&gt;=2800,2800*'umowa o pracę'!$E$8,($AH101+$AI101)*'umowa o pracę'!$E$8),2)+IF($AI101=0,ROUND(IF($AH101&gt;2800,ROUND($AK101/$AH101*2800,2),$AK101)*'umowa o pracę'!$E$8,2),ROUND(IF($AH101&gt;2800,ROUND($AK101/$AH101*2800,2),$AK101)*'umowa o pracę'!$E$8,2)),ROUND(IF($AH101+$AI101&gt;=2800,2800*'umowa o pracę'!$E$8,($AH101+$AI101)*'umowa o pracę'!$E$8),2)-IF($AI101=0,ROUND(ROUND(IF($AH101&gt;2800,ROUND($AJ101/$AH101*2800,2),$AJ101),2)*'umowa o pracę'!$E$8,2),IF($AI101&gt;0,IF($AH101+$AI101&lt;2800,ROUND(ROUND($AJ101+ROUND($AI101*9%,2),2)*'umowa o pracę'!$E$8,2),IF(AND($AH101+$AI101&gt;=2800,$AI101&lt;2800,$AH101&lt;2800),ROUND((ROUND(((2800-$AI101)/$AH101)*$AJ101,2)+ROUND($AI101*9%,2))*'umowa o pracę'!$E$8,2),IF(AND($AH101+$AI101&gt;=2800,$AI101&gt;=2800),ROUND((ROUND(2800*9%,2))*'umowa o pracę'!$E$8,2),IF(AND($AH101+$AI101&gt;=2800,$AH101&gt;=2800,$AI101&lt;2800),ROUND((ROUND($AI101*9%,2)+ROUND(((2800-$AI101)/$AH101)*$AJ101,2))*'umowa o pracę'!$E$8,2),0)))),0)))&gt;$J101,$J101,IF(AND($AG101=1,$I101&gt;0),ROUND(IF($AH101+$AI101&gt;=2800,2800*'umowa o pracę'!$E$8,($AH101+$AI101)*'umowa o pracę'!$E$8),2)+IF($AI101=0,ROUND(IF($AH101&gt;2800,ROUND($AK101/$AH101*2800,2),$AK101)*'umowa o pracę'!$E$8,2),ROUND(IF($AH101&gt;2800,ROUND($AK101/$AH101*2800,2),$AK101)*'umowa o pracę'!$E$8,2)),ROUND(IF($AH101+$AI101&gt;=2800,2800*'umowa o pracę'!$E$8,($AH101+$AI101)*'umowa o pracę'!$E$8),2)-IF($AI101=0,ROUND(ROUND(IF($AH101&gt;2800,ROUND($AJ101/$AH101*2800,2),$AJ101),2)*'umowa o pracę'!$E$8,2),IF($AI101&gt;0,IF($AH101+$AI101&lt;2800,ROUND(ROUND($AJ101+ROUND($AI101*9%,2),2)*'umowa o pracę'!$E$8,2),IF(AND($AH101+$AI101&gt;=2800,$AI101&lt;2800,$AH101&lt;2800),ROUND((ROUND(((2800-$AI101)/$AH101)*$AJ101,2)+ROUND($AI101*9%,2))*'umowa o pracę'!$E$8,2),IF(AND($AH101+$AI101&gt;=2800,$AI101&gt;=2800),ROUND((ROUND(2800*9%,2))*'umowa o pracę'!$E$8,2),IF(AND($AH101+$AI101&gt;=2800,$AH101&gt;=2800,$AI101&lt;2800),ROUND((ROUND($AI101*9%,2)+ROUND(((2800-$AI101)/$AH101)*$AJ101,2))*'umowa o pracę'!$E$8,2),0)))),0))))&gt;$J101,$J101,IF(IF(AND($AG101=1,$I101&gt;0),ROUND(IF($AH101+$AI101&gt;=2800,2800*'umowa o pracę'!$E$8,($AH101+$AI101)*'umowa o pracę'!$E$8),2)+IF($AI101=0,ROUND(IF($AH101&gt;2800,ROUND($AK101/$AH101*2800,2),$AK101)*'umowa o pracę'!$E$8,2),ROUND(IF($AH101&gt;2800,ROUND($AK101/$AH101*2800,2),$AK101)*'umowa o pracę'!$E$8,2)),ROUND(IF($AH101+$AI101&gt;=2800,2800*'umowa o pracę'!$E$8,($AH101+$AI101)*'umowa o pracę'!$E$8),2)-IF($AI101=0,ROUND(ROUND(IF($AH101&gt;2800,ROUND($AJ101/$AH101*2800,2),$AJ101),2)*'umowa o pracę'!$E$8,2),IF($AI101&gt;0,IF($AH101+$AI101&lt;2800,ROUND(ROUND($AJ101+ROUND($AI101*9%,2),2)*'umowa o pracę'!$E$8,2),IF(AND($AH101+$AI101&gt;=2800,$AI101&lt;2800,$AH101&lt;2800),ROUND((ROUND(((2800-$AI101)/$AH101)*$AJ101,2)+ROUND($AI101*9%,2))*'umowa o pracę'!$E$8,2),IF(AND($AH101+$AI101&gt;=2800,$AI101&gt;=2800),ROUND((ROUND(2800*9%,2))*'umowa o pracę'!$E$8,2),IF(AND($AH101+$AI101&gt;=2800,$AH101&gt;=2800,$AI101&lt;2800),ROUND((ROUND($AI101*9%,2)+ROUND(((2800-$AI101)/$AH101)*$AJ101,2))*'umowa o pracę'!$E$8,2),0)))),0)))&gt;$J101,$J101,IF(AND($AG101=1,$I101&gt;0),ROUND(IF($AH101+$AI101&gt;=2800,2800*'umowa o pracę'!$E$8,($AH101+$AI101)*'umowa o pracę'!$E$8),2)+IF($AI101=0,ROUND(IF($AH101&gt;2800,ROUND($AK101/$AH101*2800,2),$AK101)*'umowa o pracę'!$E$8,2),ROUND(IF($AH101&gt;2800,ROUND($AK101/$AH101*2800,2),$AK101)*'umowa o pracę'!$E$8,2)),ROUND(IF($AH101+$AI101&gt;=2800,2800*'umowa o pracę'!$E$8,($AH101+$AI101)*'umowa o pracę'!$E$8),2)-IF(AND($AI101=0,I101&gt;0),ROUND(ROUND(IF($AH101&gt;2800,ROUND($AJ101/$AH101*2800,2),$AJ101),2)*'umowa o pracę'!$E$8,2),IF($AI101&gt;0,IF($AH101+$AI101&lt;2800,ROUND(ROUND($AJ101+ROUND($AI101*9%,2),2)*'umowa o pracę'!$E$8,2),IF(AND($AH101+$AI101&gt;=2800,$AI101&lt;2800,$AH101&lt;2800),ROUND((ROUND(((2800-$AI101)/$AH101)*$AJ101,2)+ROUND($AI101*9%,2))*'umowa o pracę'!$E$8,2),IF(AND($AH101+$AI101&gt;=2800,$AI101&gt;=2800),ROUND((ROUND(2800*9%,2))*'umowa o pracę'!$E$8,2),IF(AND($AH101+$AI101&gt;=2800,$AH101&gt;=2800,$AI101&lt;2800),ROUND((ROUND($AI101*9%,2)+ROUND(((2800-$AI101)/$AH101)*$AJ101,2))*'umowa o pracę'!$E$8,2),0)))),0)))))</f>
        <v>0</v>
      </c>
      <c r="AO101" s="32">
        <f>IF('umowa o pracę'!$E$7=2020,IF(IF($AG101=1,IF($AI101=0,ROUND(IF($AH101&gt;2600,ROUND($AJ101/$AH101*2600,2),$AJ101)*'umowa o pracę'!$E$8,2),IF($AH101+$AI101&lt;2600,ROUND(ROUND($AJ101+ROUND($AI101*9%,2),2)*'umowa o pracę'!$E$8,2),IF(AND($AH101+$AI101&gt;=2600,$AH101&lt;2600),ROUND((ROUND($AJ101+ROUND((2600-$AH101)*9%,2),2))*'umowa o pracę'!$E$8,2),IF(AND($AH101+$AI101&gt;=2600,$AH101&gt;=2600),ROUND(ROUND($AJ101/$AH101*2600,2)*'umowa o pracę'!$E$8,2),0)))),0)&gt;$H101,$H101,IF($AG101=1,IF($AI101=0,ROUND(IF($AH101&gt;2600,ROUND($AJ101/$AH101*2600,2),$AJ101)*'umowa o pracę'!$E$8,2),IF($AH101+$AI101&lt;2600,ROUND(ROUND($AJ101+ROUND($AI101*9%,2),2)*'umowa o pracę'!$E$8,2),IF(AND($AH101+$AI101&gt;=2600,$AH101&lt;2600),ROUND((ROUND($AJ101+ROUND((2600-$AH101)*9%,2),2))*'umowa o pracę'!$E$8,2),IF(AND($AH101+$AI101&gt;=2600,$AH101&gt;=2600),ROUND(ROUND($AJ101/$AH101*2600,2)*'umowa o pracę'!$E$8,2),0)))),0)),IF('umowa o pracę'!$E$7=2021,IF(IF($AG101=1,IF($AI101=0,ROUND(IF($AH101&gt;2800,ROUND($AJ101/$AH101*2800,2),$AJ101)*'umowa o pracę'!$E$8,2),IF($AH101+$AI101&lt;2800,ROUND(ROUND($AJ101+ROUND($AI101*9%,2),2)*'umowa o pracę'!$E$8,2),IF(AND($AH101+$AI101&gt;=2800,$AH101&lt;2800),ROUND((ROUND($AJ101+ROUND((2800-$AH101)*9%,2),2))*'umowa o pracę'!$E$8,2),IF(AND($AH101+$AI101&gt;=2800,$AH101&gt;=2800),ROUND(ROUND($AJ101/$AH101*2800,2)*'umowa o pracę'!$E$8,2),0)))),0)&gt;$H101,$H101,IF($AG101=1,IF($AI101=0,ROUND(IF($AH101&gt;2800,ROUND($AJ101/$AH101*2800,2),$AJ101)*'umowa o pracę'!$E$8,2),IF($AH101+$AI101&lt;2800,ROUND(ROUND($AJ101+ROUND($AI101*9%,2),2)*'umowa o pracę'!$E$8,2),IF(AND($AH101+$AI101&gt;=2800,$AH101&lt;2800),ROUND((ROUND($AJ101+ROUND((2800-$AH101)*9%,2),2))*'umowa o pracę'!$E$8,2),IF(AND($AH101+$AI101&gt;=2800,$AH101&gt;=2800),ROUND(ROUND($AJ101/$AH101*2800,2)*'umowa o pracę'!$E$8,2),0)))),0)),0))</f>
        <v>0</v>
      </c>
      <c r="AP101" s="32">
        <f>IF('umowa o pracę'!$E$7=2020,IF(IF($AG101=1,IF($AI101=0,ROUND(IF($AH101&gt;2600,ROUND($AK101/$AH101*2600,2),$AK101)*'umowa o pracę'!$E$8,2),ROUND(IF($AH101&gt;2600,ROUND($AK101/$AH101*2600,2),$AK101)*'umowa o pracę'!$E$8,2)),0)&gt;$I101,$I101,IF($AG101=1,IF($AI101=0,ROUND(IF($AH101&gt;2600,ROUND($AK101/$AH101*2600,2),$AK101)*'umowa o pracę'!$E$8,2),ROUND(IF($AH101&gt;2600,ROUND($AK101/$AH101*2600,2),$AK101)*'umowa o pracę'!$E$8,2)),0)),IF('umowa o pracę'!$E$7=2021,IF(IF($AG101=1,IF($AI101=0,ROUND(IF($AH101&gt;2800,ROUND($AK101/$AH101*2800,2),$AK101)*'umowa o pracę'!$E$8,2),ROUND(IF($AH101&gt;2800,ROUND($AK101/$AH101*2800,2),$AK101)*'umowa o pracę'!$E$8,2)),0)&gt;$I101,$I101,IF($AG101=1,IF($AI101=0,ROUND(IF($AH101&gt;2800,ROUND($AK101/$AH101*2800,2),$AK101)*'umowa o pracę'!$E$8,2),ROUND(IF($AH101&gt;2800,ROUND($AK101/$AH101*2800,2),$AK101)*'umowa o pracę'!$E$8,2)),0)),0))</f>
        <v>0</v>
      </c>
      <c r="AQ101" s="56">
        <f>IF('umowa o pracę'!$E$7=2020,$AM101,IF('umowa o pracę'!$E$7=2021,$AN101,0))</f>
        <v>0</v>
      </c>
      <c r="AR101" s="33">
        <f>IF('umowa o pracę'!$E$7=0,0,U101+AF101+AQ101)</f>
        <v>0</v>
      </c>
      <c r="AS101" s="19"/>
      <c r="AT101" s="19"/>
      <c r="AU101" s="19"/>
      <c r="AV101" s="6"/>
      <c r="AW101" s="6"/>
      <c r="AX101" s="6">
        <f t="shared" si="13"/>
        <v>10</v>
      </c>
      <c r="AY101" s="6"/>
      <c r="AZ101" s="234">
        <f t="shared" si="16"/>
        <v>0</v>
      </c>
      <c r="BA101" s="234">
        <f t="shared" si="17"/>
        <v>0</v>
      </c>
      <c r="BB101" s="234">
        <f t="shared" si="18"/>
        <v>0</v>
      </c>
      <c r="BC101" s="234">
        <f t="shared" si="19"/>
        <v>0</v>
      </c>
      <c r="BD101" s="234">
        <f t="shared" si="20"/>
        <v>0</v>
      </c>
      <c r="BE101" s="234">
        <f t="shared" si="21"/>
        <v>0</v>
      </c>
      <c r="BF101" s="234">
        <f t="shared" si="22"/>
        <v>0</v>
      </c>
      <c r="BG101" s="234">
        <f t="shared" si="23"/>
        <v>0</v>
      </c>
      <c r="BH101" s="234">
        <f t="shared" si="24"/>
        <v>0</v>
      </c>
      <c r="BI101" s="238">
        <f t="shared" si="25"/>
        <v>0</v>
      </c>
      <c r="BJ101" s="236"/>
      <c r="BK101" s="236"/>
      <c r="BL101" s="237"/>
    </row>
    <row r="102" spans="1:64" ht="15.75" customHeight="1" x14ac:dyDescent="0.25">
      <c r="A102" s="129">
        <v>91</v>
      </c>
      <c r="B102" s="57"/>
      <c r="C102" s="57"/>
      <c r="D102" s="36"/>
      <c r="E102" s="36"/>
      <c r="F102" s="242"/>
      <c r="G102" s="37">
        <v>1</v>
      </c>
      <c r="H102" s="58">
        <v>0</v>
      </c>
      <c r="I102" s="59">
        <v>0</v>
      </c>
      <c r="J102" s="60">
        <v>0</v>
      </c>
      <c r="K102" s="52">
        <v>1</v>
      </c>
      <c r="L102" s="39">
        <v>0</v>
      </c>
      <c r="M102" s="39">
        <v>0</v>
      </c>
      <c r="N102" s="39">
        <v>0</v>
      </c>
      <c r="O102" s="39">
        <v>0</v>
      </c>
      <c r="P102" s="35">
        <f>IF('umowa o pracę'!$E$7=2020,ROUND(IF($L102&gt;=2600,2600*'umowa o pracę'!$E$8,$L102*'umowa o pracę'!$E$8),2),IF('umowa o pracę'!$E$7=2021,ROUND(IF($L102&gt;=2800,2800*'umowa o pracę'!$E$8,$L102*'umowa o pracę'!$E$8),2),0))</f>
        <v>0</v>
      </c>
      <c r="Q102" s="252">
        <f>IF(IF(IF(AND($K102=1,$I102&gt;0),ROUND(IF($L102+$M102&gt;=2600,2600*'umowa o pracę'!$E$8,($L102+$M102)*'umowa o pracę'!$E$8),2)+IF($M102=0,ROUND(IF($L102&gt;2600,ROUND($O102/$L102*2600,2),$O102)*'umowa o pracę'!$E$8,2),ROUND(IF($L102&gt;2600,ROUND($O102/$L102*2600,2),$O102)*'umowa o pracę'!$E$8,2)),ROUND(IF($L102+$M102&gt;=2600,2600*'umowa o pracę'!$E$8,($L102+$M102)*'umowa o pracę'!$E$8),2)-IF($M102=0,ROUND(ROUND(IF($L102&gt;2600,ROUND($N102/$L102*2600,2),$N102),2)*'umowa o pracę'!$E$8,2),IF($M102&gt;0,IF($L102+$M102&lt;2600,ROUND(ROUND($N102+ROUND($M102*9%,2),2)*'umowa o pracę'!$E$8,2),IF(AND($L102+$M102&gt;=2600,$M102&lt;2600,$L102&lt;2600),ROUND((ROUND(((2600-$M102)/$L102)*$N102,2)+ROUND($M102*9%,2))*'umowa o pracę'!$E$8,2),IF(AND($L102+$M102&gt;=2600,$M102&gt;=2600),ROUND((ROUND(2600*9%,2))*'umowa o pracę'!$E$8,2),IF(AND($L102+$M102&gt;=2600,$L102&gt;=2600,$M102&lt;2600),ROUND((ROUND($M102*9%,2)+ROUND(((2600-$M102)/$L102)*$N102,2))*'umowa o pracę'!$E$8,2),0)))),0)))&gt;$J102,$J102,IF(AND($K102=1,$I102&gt;0),ROUND(IF($L102+$M102&gt;=2600,2600*'umowa o pracę'!$E$8,($L102+$M102)*'umowa o pracę'!$E$8),2)+IF($M102=0,ROUND(IF($L102&gt;2600,ROUND($O102/$L102*2600,2),$O102)*'umowa o pracę'!$E$8,2),ROUND(IF($L102&gt;2600,ROUND($O102/$L102*2600,2),$O102)*'umowa o pracę'!$E$8,2)),ROUND(IF($L102+$M102&gt;=2600,2600*'umowa o pracę'!$E$8,($L102+$M102)*'umowa o pracę'!$E$8),2)-IF($M102=0,ROUND(ROUND(IF($L102&gt;2600,ROUND($N102/$L102*2600,2),$N102),2)*'umowa o pracę'!$E$8,2),IF($M102&gt;0,IF($L102+$M102&lt;2600,ROUND(ROUND($N102+ROUND($M102*9%,2),2)*'umowa o pracę'!$E$8,2),IF(AND($L102+$M102&gt;=2600,$M102&lt;2600,$L102&lt;2600),ROUND((ROUND(((2600-$M102)/$L102)*$N102,2)+ROUND($M102*9%,2))*'umowa o pracę'!$E$8,2),IF(AND($L102+$M102&gt;=2600,$M102&gt;=2600),ROUND((ROUND(2600*9%,2))*'umowa o pracę'!$E$8,2),IF(AND($L102+$M102&gt;=2600,$L102&gt;=2600,$M102&lt;2600),ROUND((ROUND($M102*9%,2)+ROUND(((2600-$M102)/$L102)*$N102,2))*'umowa o pracę'!$E$8,2),0)))),0))))&gt;$J102,$J102,IF(IF(AND($K102=1,$I102&gt;0),ROUND(IF($L102+$M102&gt;=2600,2600*'umowa o pracę'!$E$8,($L102+$M102)*'umowa o pracę'!$E$8),2)+IF($M102=0,ROUND(IF($L102&gt;2600,ROUND($O102/$L102*2600,2),$O102)*'umowa o pracę'!$E$8,2),ROUND(IF($L102&gt;2600,ROUND($O102/$L102*2600,2),$O102)*'umowa o pracę'!$E$8,2)),ROUND(IF($L102+$M102&gt;=2600,2600*'umowa o pracę'!$E$8,($L102+$M102)*'umowa o pracę'!$E$8),2)-IF($M102=0,ROUND(ROUND(IF($L102&gt;2600,ROUND($N102/$L102*2600,2),$N102),2)*'umowa o pracę'!$E$8,2),IF($M102&gt;0,IF($L102+$M102&lt;2600,ROUND(ROUND($N102+ROUND($M102*9%,2),2)*'umowa o pracę'!$E$8,2),IF(AND($L102+$M102&gt;=2600,$M102&lt;2600,$L102&lt;2600),ROUND((ROUND(((2600-$M102)/$L102)*$N102,2)+ROUND($M102*9%,2))*'umowa o pracę'!$E$8,2),IF(AND($L102+$M102&gt;=2600,$M102&gt;=2600),ROUND((ROUND(2600*9%,2))*'umowa o pracę'!$E$8,2),IF(AND($L102+$M102&gt;=2600,$L102&gt;=2600,$M102&lt;2600),ROUND((ROUND($M102*9%,2)+ROUND(((2600-$M102)/$L102)*$N102,2))*'umowa o pracę'!$E$8,2),0)))),0)))&gt;$J102,$J102,IF(AND($K102=1,$I102&gt;0),ROUND(IF($L102+$M102&gt;=2600,2600*'umowa o pracę'!$E$8,($L102+$M102)*'umowa o pracę'!$E$8),2)+IF($M102=0,ROUND(IF($L102&gt;2600,ROUND($O102/$L102*2600,2),$O102)*'umowa o pracę'!$E$8,2),ROUND(IF($L102&gt;2600,ROUND($O102/$L102*2600,2),$O102)*'umowa o pracę'!$E$8,2)),ROUND(IF($L102+$M102&gt;=2600,2600*'umowa o pracę'!$E$8,($L102+$M102)*'umowa o pracę'!$E$8),2)-IF(AND($M102=0,I102&gt;0),ROUND(ROUND(IF($L102&gt;2600,ROUND($N102/$L102*2600,2),$N102),2)*'umowa o pracę'!$E$8,2),IF($M102&gt;0,IF($L102+$M102&lt;2600,ROUND(ROUND($N102+ROUND($M102*9%,2),2)*'umowa o pracę'!$E$8,2),IF(AND($L102+$M102&gt;=2600,$M102&lt;2600,$L102&lt;2600),ROUND((ROUND(((2600-$M102)/$L102)*$N102,2)+ROUND($M102*9%,2))*'umowa o pracę'!$E$8,2),IF(AND($L102+$M102&gt;=2600,$M102&gt;=2600),ROUND((ROUND(2600*9%,2))*'umowa o pracę'!$E$8,2),IF(AND($L102+$M102&gt;=2600,$L102&gt;=2600,$M102&lt;2600),ROUND((ROUND($M102*9%,2)+ROUND(((2600-$M102)/$L102)*$N102,2))*'umowa o pracę'!$E$8,2),0)))),0)))))</f>
        <v>0</v>
      </c>
      <c r="R102" s="252">
        <f>IF(IF(IF(AND($K102=1,$I102&gt;0),ROUND(IF($L102+$M102&gt;=2800,2800*'umowa o pracę'!$E$8,($L102+$M102)*'umowa o pracę'!$E$8),2)+IF($M102=0,ROUND(IF($L102&gt;2800,ROUND($O102/$L102*2800,2),$O102)*'umowa o pracę'!$E$8,2),ROUND(IF($L102&gt;2800,ROUND($O102/$L102*2800,2),$O102)*'umowa o pracę'!$E$8,2)),ROUND(IF($L102+$M102&gt;=2800,2800*'umowa o pracę'!$E$8,($L102+$M102)*'umowa o pracę'!$E$8),2)-IF($M102=0,ROUND(ROUND(IF($L102&gt;2800,ROUND($N102/$L102*2800,2),$N102),2)*'umowa o pracę'!$E$8,2),IF($M102&gt;0,IF($L102+$M102&lt;2800,ROUND(ROUND($N102+ROUND($M102*9%,2),2)*'umowa o pracę'!$E$8,2),IF(AND($L102+$M102&gt;=2800,$M102&lt;2800,$L102&lt;2800),ROUND((ROUND(((2800-$M102)/$L102)*$N102,2)+ROUND($M102*9%,2))*'umowa o pracę'!$E$8,2),IF(AND($L102+$M102&gt;=2800,$M102&gt;=2800),ROUND((ROUND(2800*9%,2))*'umowa o pracę'!$E$8,2),IF(AND($L102+$M102&gt;=2800,$L102&gt;=2800,$M102&lt;2800),ROUND((ROUND($M102*9%,2)+ROUND(((2800-$M102)/$L102)*$N102,2))*'umowa o pracę'!$E$8,2),0)))),0)))&gt;$J102,$J102,IF(AND($K102=1,$I102&gt;0),ROUND(IF($L102+$M102&gt;=2800,2800*'umowa o pracę'!$E$8,($L102+$M102)*'umowa o pracę'!$E$8),2)+IF($M102=0,ROUND(IF($L102&gt;2800,ROUND($O102/$L102*2800,2),$O102)*'umowa o pracę'!$E$8,2),ROUND(IF($L102&gt;2800,ROUND($O102/$L102*2800,2),$O102)*'umowa o pracę'!$E$8,2)),ROUND(IF($L102+$M102&gt;=2800,2800*'umowa o pracę'!$E$8,($L102+$M102)*'umowa o pracę'!$E$8),2)-IF($M102=0,ROUND(ROUND(IF($L102&gt;2800,ROUND($N102/$L102*2800,2),$N102),2)*'umowa o pracę'!$E$8,2),IF($M102&gt;0,IF($L102+$M102&lt;2800,ROUND(ROUND($N102+ROUND($M102*9%,2),2)*'umowa o pracę'!$E$8,2),IF(AND($L102+$M102&gt;=2800,$M102&lt;2800,$L102&lt;2800),ROUND((ROUND(((2800-$M102)/$L102)*$N102,2)+ROUND($M102*9%,2))*'umowa o pracę'!$E$8,2),IF(AND($L102+$M102&gt;=2800,$M102&gt;=2800),ROUND((ROUND(2800*9%,2))*'umowa o pracę'!$E$8,2),IF(AND($L102+$M102&gt;=2800,$L102&gt;=2800,$M102&lt;2800),ROUND((ROUND($M102*9%,2)+ROUND(((2800-$M102)/$L102)*$N102,2))*'umowa o pracę'!$E$8,2),0)))),0))))&gt;$J102,$J102,IF(IF(AND($K102=1,$I102&gt;0),ROUND(IF($L102+$M102&gt;=2800,2800*'umowa o pracę'!$E$8,($L102+$M102)*'umowa o pracę'!$E$8),2)+IF($M102=0,ROUND(IF($L102&gt;2800,ROUND($O102/$L102*2800,2),$O102)*'umowa o pracę'!$E$8,2),ROUND(IF($L102&gt;2800,ROUND($O102/$L102*2800,2),$O102)*'umowa o pracę'!$E$8,2)),ROUND(IF($L102+$M102&gt;=2800,2800*'umowa o pracę'!$E$8,($L102+$M102)*'umowa o pracę'!$E$8),2)-IF($M102=0,ROUND(ROUND(IF($L102&gt;2800,ROUND($N102/$L102*2800,2),$N102),2)*'umowa o pracę'!$E$8,2),IF($M102&gt;0,IF($L102+$M102&lt;2800,ROUND(ROUND($N102+ROUND($M102*9%,2),2)*'umowa o pracę'!$E$8,2),IF(AND($L102+$M102&gt;=2800,$M102&lt;2800,$L102&lt;2800),ROUND((ROUND(((2800-$M102)/$L102)*$N102,2)+ROUND($M102*9%,2))*'umowa o pracę'!$E$8,2),IF(AND($L102+$M102&gt;=2800,$M102&gt;=2800),ROUND((ROUND(2800*9%,2))*'umowa o pracę'!$E$8,2),IF(AND($L102+$M102&gt;=2800,$L102&gt;=2800,$M102&lt;2800),ROUND((ROUND($M102*9%,2)+ROUND(((2800-$M102)/$L102)*$N102,2))*'umowa o pracę'!$E$8,2),0)))),0)))&gt;$J102,$J102,IF(AND($K102=1,$I102&gt;0),ROUND(IF($L102+$M102&gt;=2800,2800*'umowa o pracę'!$E$8,($L102+$M102)*'umowa o pracę'!$E$8),2)+IF($M102=0,ROUND(IF($L102&gt;2800,ROUND($O102/$L102*2800,2),$O102)*'umowa o pracę'!$E$8,2),ROUND(IF($L102&gt;2800,ROUND($O102/$L102*2800,2),$O102)*'umowa o pracę'!$E$8,2)),ROUND(IF($L102+$M102&gt;=2800,2800*'umowa o pracę'!$E$8,($L102+$M102)*'umowa o pracę'!$E$8),2)-IF(AND($M102=0,I102&gt;0),ROUND(ROUND(IF($L102&gt;2800,ROUND($N102/$L102*2800,2),$N102),2)*'umowa o pracę'!$E$8,2),IF($M102&gt;0,IF($L102+$M102&lt;2800,ROUND(ROUND($N102+ROUND($M102*9%,2),2)*'umowa o pracę'!$E$8,2),IF(AND($L102+$M102&gt;=2800,$M102&lt;2800,$L102&lt;2800),ROUND((ROUND(((2800-$M102)/$L102)*$N102,2)+ROUND($M102*9%,2))*'umowa o pracę'!$E$8,2),IF(AND($L102+$M102&gt;=2800,$M102&gt;=2800),ROUND((ROUND(2800*9%,2))*'umowa o pracę'!$E$8,2),IF(AND($L102+$M102&gt;=2800,$L102&gt;=2800,$M102&lt;2800),ROUND((ROUND($M102*9%,2)+ROUND(((2800-$M102)/$L102)*$N102,2))*'umowa o pracę'!$E$8,2),0)))),0)))))</f>
        <v>0</v>
      </c>
      <c r="S102" s="32">
        <f>IF('umowa o pracę'!$E$7=2020,IF(IF($K102=1,IF($M102=0,ROUND(IF($L102&gt;2600,ROUND($N102/$L102*2600,2),$N102)*'umowa o pracę'!$E$8,2),IF($L102+$M102&lt;2600,ROUND(ROUND($N102+ROUND($M102*9%,2),2)*'umowa o pracę'!$E$8,2),IF(AND($L102+$M102&gt;=2600,$L102&lt;2600),ROUND((ROUND($N102+ROUND((2600-$L102)*9%,2),2))*'umowa o pracę'!$E$8,2),IF(AND($L102+$M102&gt;=2600,$L102&gt;=2600),ROUND(ROUND($N102/$L102*2600,2)*'umowa o pracę'!$E$8,2),0)))),0)&gt;$H102,$H102,IF($K102=1,IF($M102=0,ROUND(IF($L102&gt;2600,ROUND($N102/$L102*2600,2),$N102)*'umowa o pracę'!$E$8,2),IF($L102+$M102&lt;2600,ROUND(ROUND($N102+ROUND($M102*9%,2),2)*'umowa o pracę'!$E$8,2),IF(AND($L102+$M102&gt;=2600,$L102&lt;2600),ROUND((ROUND($N102+ROUND((2600-$L102)*9%,2),2))*'umowa o pracę'!$E$8,2),IF(AND($L102+$M102&gt;=2600,$L102&gt;=2600),ROUND(ROUND($N102/$L102*2600,2)*'umowa o pracę'!$E$8,2),0)))),0)),IF('umowa o pracę'!$E$7=2021,IF(IF($K102=1,IF($M102=0,ROUND(IF($L102&gt;2800,ROUND($N102/$L102*2800,2),$N102)*'umowa o pracę'!$E$8,2),IF($L102+$M102&lt;2800,ROUND(ROUND($N102+ROUND($M102*9%,2),2)*'umowa o pracę'!$E$8,2),IF(AND($L102+$M102&gt;=2800,$L102&lt;2800),ROUND((ROUND($N102+ROUND((2800-$L102)*9%,2),2))*'umowa o pracę'!$E$8,2),IF(AND($L102+$M102&gt;=2800,$L102&gt;=2800),ROUND(ROUND($N102/$L102*2800,2)*'umowa o pracę'!$E$8,2),0)))),0)&gt;$H102,$H102,IF($K102=1,IF($M102=0,ROUND(IF($L102&gt;2800,ROUND($N102/$L102*2800,2),$N102)*'umowa o pracę'!$E$8,2),IF($L102+$M102&lt;2800,ROUND(ROUND($N102+ROUND($M102*9%,2),2)*'umowa o pracę'!$E$8,2),IF(AND($L102+$M102&gt;=2800,$L102&lt;2800),ROUND((ROUND($N102+ROUND((2800-$L102)*9%,2),2))*'umowa o pracę'!$E$8,2),IF(AND($L102+$M102&gt;=2800,$L102&gt;=2800),ROUND(ROUND($N102/$L102*2800,2)*'umowa o pracę'!$E$8,2),0)))),0)),0))</f>
        <v>0</v>
      </c>
      <c r="T102" s="32">
        <f>IF('umowa o pracę'!$E$7=2020,IF(IF($K102=1,IF($M102=0,ROUND(IF($L102&gt;2600,ROUND($O102/$L102*2600,2),$O102)*'umowa o pracę'!$E$8,2),ROUND(IF($L102&gt;2600,ROUND($O102/$L102*2600,2),$O102)*'umowa o pracę'!$E$8,2)),0)&gt;$I102,$I102,IF($K102=1,IF($M102=0,ROUND(IF($L102&gt;2600,ROUND($O102/$L102*2600,2),$O102)*'umowa o pracę'!$E$8,2),ROUND(IF($L102&gt;2600,ROUND($O102/$L102*2600,2),$O102)*'umowa o pracę'!$E$8,2)),0)),IF('umowa o pracę'!$E$7=2021,IF(IF($K102=1,IF($M102=0,ROUND(IF($L102&gt;2800,ROUND($O102/$L102*2800,2),$O102)*'umowa o pracę'!$E$8,2),ROUND(IF($L102&gt;2800,ROUND($O102/$L102*2800,2),$O102)*'umowa o pracę'!$E$8,2)),0)&gt;$I102,$I102,IF($K102=1,IF($M102=0,ROUND(IF($L102&gt;2800,ROUND($O102/$L102*2800,2),$O102)*'umowa o pracę'!$E$8,2),ROUND(IF($L102&gt;2800,ROUND($O102/$L102*2800,2),$O102)*'umowa o pracę'!$E$8,2)),0)),0))</f>
        <v>0</v>
      </c>
      <c r="U102" s="51">
        <f>IF('umowa o pracę'!$E$7=2020,$Q102,IF('umowa o pracę'!$E$7=2021,$R102,0))</f>
        <v>0</v>
      </c>
      <c r="V102" s="53">
        <f t="shared" si="14"/>
        <v>1</v>
      </c>
      <c r="W102" s="54">
        <f>IF('umowa o pracę'!$E$6&lt;2,0,$L102)</f>
        <v>0</v>
      </c>
      <c r="X102" s="54">
        <f>IF('umowa o pracę'!$E$6&lt;2,0,$M102)</f>
        <v>0</v>
      </c>
      <c r="Y102" s="55">
        <f>IF('umowa o pracę'!$E$6&lt;2,0,$N102)</f>
        <v>0</v>
      </c>
      <c r="Z102" s="55">
        <f>IF('umowa o pracę'!$E$6&lt;2,0,$O102)</f>
        <v>0</v>
      </c>
      <c r="AA102" s="32">
        <f>IF('umowa o pracę'!$E$7=2020,ROUND(IF($W102&gt;=2600,2600*'umowa o pracę'!$E$8,$W102*'umowa o pracę'!$E$8),2),IF('umowa o pracę'!$E$7=2021,ROUND(IF($W102&gt;=2800,2800*'umowa o pracę'!$E$8,$W102*'umowa o pracę'!$E$8),2),0))</f>
        <v>0</v>
      </c>
      <c r="AB102" s="32">
        <f>IF(IF(IF(AND($V102=1,$I102&gt;0),ROUND(IF($W102+$X102&gt;=2600,2600*'umowa o pracę'!$E$8,($W102+$X102)*'umowa o pracę'!$E$8),2)+IF($X102=0,ROUND(IF($W102&gt;2600,ROUND($Z102/$W102*2600,2),$Z102)*'umowa o pracę'!$E$8,2),ROUND(IF($W102&gt;2600,ROUND($Z102/$W102*2600,2),$Z102)*'umowa o pracę'!$E$8,2)),ROUND(IF($W102+$X102&gt;=2600,2600*'umowa o pracę'!$E$8,($W102+$X102)*'umowa o pracę'!$E$8),2)-IF($X102=0,ROUND(ROUND(IF($W102&gt;2600,ROUND($Y102/$W102*2600,2),$Y102),2)*'umowa o pracę'!$E$8,2),IF($X102&gt;0,IF($W102+$X102&lt;2600,ROUND(ROUND($Y102+ROUND($X102*9%,2),2)*'umowa o pracę'!$E$8,2),IF(AND($W102+$X102&gt;=2600,$X102&lt;2600,$W102&lt;2600),ROUND((ROUND(((2600-$X102)/$W102)*$Y102,2)+ROUND($X102*9%,2))*'umowa o pracę'!$E$8,2),IF(AND($W102+$X102&gt;=2600,$X102&gt;=2600),ROUND((ROUND(2600*9%,2))*'umowa o pracę'!$E$8,2),IF(AND($W102+$X102&gt;=2600,$W102&gt;=2600,$X102&lt;2600),ROUND((ROUND($X102*9%,2)+ROUND(((2600-$X102)/$W102)*$Y102,2))*'umowa o pracę'!$E$8,2),0)))),0)))&gt;$J102,$J102,IF(AND($V102=1,$I102&gt;0),ROUND(IF($W102+$X102&gt;=2600,2600*'umowa o pracę'!$E$8,($W102+$X102)*'umowa o pracę'!$E$8),2)+IF($X102=0,ROUND(IF($W102&gt;2600,ROUND($Z102/$W102*2600,2),$Z102)*'umowa o pracę'!$E$8,2),ROUND(IF($W102&gt;2600,ROUND($Z102/$W102*2600,2),$Z102)*'umowa o pracę'!$E$8,2)),ROUND(IF($W102+$X102&gt;=2600,2600*'umowa o pracę'!$E$8,($W102+$X102)*'umowa o pracę'!$E$8),2)-IF($X102=0,ROUND(ROUND(IF($W102&gt;2600,ROUND($Y102/$W102*2600,2),$Y102),2)*'umowa o pracę'!$E$8,2),IF($X102&gt;0,IF($W102+$X102&lt;2600,ROUND(ROUND($Y102+ROUND($X102*9%,2),2)*'umowa o pracę'!$E$8,2),IF(AND($W102+$X102&gt;=2600,$X102&lt;2600,$W102&lt;2600),ROUND((ROUND(((2600-$X102)/$W102)*$Y102,2)+ROUND($X102*9%,2))*'umowa o pracę'!$E$8,2),IF(AND($W102+$X102&gt;=2600,$X102&gt;=2600),ROUND((ROUND(2600*9%,2))*'umowa o pracę'!$E$8,2),IF(AND($W102+$X102&gt;=2600,$W102&gt;=2600,$X102&lt;2600),ROUND((ROUND($X102*9%,2)+ROUND(((2600-$X102)/$W102)*$Y102,2))*'umowa o pracę'!$E$8,2),0)))),0))))&gt;$J102,$J102,IF(IF(AND($V102=1,$I102&gt;0),ROUND(IF($W102+$X102&gt;=2600,2600*'umowa o pracę'!$E$8,($W102+$X102)*'umowa o pracę'!$E$8),2)+IF($X102=0,ROUND(IF($W102&gt;2600,ROUND($Z102/$W102*2600,2),$Z102)*'umowa o pracę'!$E$8,2),ROUND(IF($W102&gt;2600,ROUND($Z102/$W102*2600,2),$Z102)*'umowa o pracę'!$E$8,2)),ROUND(IF($W102+$X102&gt;=2600,2600*'umowa o pracę'!$E$8,($W102+$X102)*'umowa o pracę'!$E$8),2)-IF($X102=0,ROUND(ROUND(IF($W102&gt;2600,ROUND($Y102/$W102*2600,2),$Y102),2)*'umowa o pracę'!$E$8,2),IF($X102&gt;0,IF($W102+$X102&lt;2600,ROUND(ROUND($Y102+ROUND($X102*9%,2),2)*'umowa o pracę'!$E$8,2),IF(AND($W102+$X102&gt;=2600,$X102&lt;2600,$W102&lt;2600),ROUND((ROUND(((2600-$X102)/$W102)*$Y102,2)+ROUND($X102*9%,2))*'umowa o pracę'!$E$8,2),IF(AND($W102+$X102&gt;=2600,$X102&gt;=2600),ROUND((ROUND(2600*9%,2))*'umowa o pracę'!$E$8,2),IF(AND($W102+$X102&gt;=2600,$W102&gt;=2600,$X102&lt;2600),ROUND((ROUND($X102*9%,2)+ROUND(((2600-$X102)/$W102)*$Y102,2))*'umowa o pracę'!$E$8,2),0)))),0)))&gt;$J102,$J102,IF(AND($V102=1,$I102&gt;0),ROUND(IF($W102+$X102&gt;=2600,2600*'umowa o pracę'!$E$8,($W102+$X102)*'umowa o pracę'!$E$8),2)+IF($X102=0,ROUND(IF($W102&gt;2600,ROUND($Z102/$W102*2600,2),$Z102)*'umowa o pracę'!$E$8,2),ROUND(IF($W102&gt;2600,ROUND($Z102/$W102*2600,2),$Z102)*'umowa o pracę'!$E$8,2)),ROUND(IF($W102+$X102&gt;=2600,2600*'umowa o pracę'!$E$8,($W102+$X102)*'umowa o pracę'!$E$8),2)-IF(AND($X102=0,I102&gt;0),ROUND(ROUND(IF($W102&gt;2600,ROUND($Y102/$W102*2600,2),$Y102),2)*'umowa o pracę'!$E$8,2),IF($X102&gt;0,IF($W102+$X102&lt;2600,ROUND(ROUND($Y102+ROUND($X102*9%,2),2)*'umowa o pracę'!$E$8,2),IF(AND($W102+$X102&gt;=2600,$X102&lt;2600,$W102&lt;2600),ROUND((ROUND(((2600-$X102)/$W102)*$Y102,2)+ROUND($X102*9%,2))*'umowa o pracę'!$E$8,2),IF(AND($W102+$X102&gt;=2600,$X102&gt;=2600),ROUND((ROUND(2600*9%,2))*'umowa o pracę'!$E$8,2),IF(AND($W102+$X102&gt;=2600,$W102&gt;=2600,$X102&lt;2600),ROUND((ROUND($X102*9%,2)+ROUND(((2600-$X102)/$W102)*$Y102,2))*'umowa o pracę'!$E$8,2),0)))),0)))))</f>
        <v>0</v>
      </c>
      <c r="AC102" s="32">
        <f>IF(IF(IF(AND($V102=1,$I102&gt;0),ROUND(IF($W102+$X102&gt;=2800,2800*'umowa o pracę'!$E$8,($W102+$X102)*'umowa o pracę'!$E$8),2)+IF($X102=0,ROUND(IF($W102&gt;2800,ROUND($Z102/$W102*2800,2),$Z102)*'umowa o pracę'!$E$8,2),ROUND(IF($W102&gt;2800,ROUND($Z102/$W102*2800,2),$Z102)*'umowa o pracę'!$E$8,2)),ROUND(IF($W102+$X102&gt;=2800,2800*'umowa o pracę'!$E$8,($W102+$X102)*'umowa o pracę'!$E$8),2)-IF($X102=0,ROUND(ROUND(IF($W102&gt;2800,ROUND($Y102/$W102*2800,2),$Y102),2)*'umowa o pracę'!$E$8,2),IF($X102&gt;0,IF($W102+$X102&lt;2800,ROUND(ROUND($Y102+ROUND($X102*9%,2),2)*'umowa o pracę'!$E$8,2),IF(AND($W102+$X102&gt;=2800,$X102&lt;2800,$W102&lt;2800),ROUND((ROUND(((2800-$X102)/$W102)*$Y102,2)+ROUND($X102*9%,2))*'umowa o pracę'!$E$8,2),IF(AND($W102+$X102&gt;=2800,$X102&gt;=2800),ROUND((ROUND(2800*9%,2))*'umowa o pracę'!$E$8,2),IF(AND($W102+$X102&gt;=2800,$W102&gt;=2800,$X102&lt;2800),ROUND((ROUND($X102*9%,2)+ROUND(((2800-$X102)/$W102)*$Y102,2))*'umowa o pracę'!$E$8,2),0)))),0)))&gt;$J102,$J102,IF(AND($V102=1,$I102&gt;0),ROUND(IF($W102+$X102&gt;=2800,2800*'umowa o pracę'!$E$8,($W102+$X102)*'umowa o pracę'!$E$8),2)+IF($X102=0,ROUND(IF($W102&gt;2800,ROUND($Z102/$W102*2800,2),$Z102)*'umowa o pracę'!$E$8,2),ROUND(IF($W102&gt;2800,ROUND($Z102/$W102*2800,2),$Z102)*'umowa o pracę'!$E$8,2)),ROUND(IF($W102+$X102&gt;=2800,2800*'umowa o pracę'!$E$8,($W102+$X102)*'umowa o pracę'!$E$8),2)-IF($X102=0,ROUND(ROUND(IF($W102&gt;2800,ROUND($Y102/$W102*2800,2),$Y102),2)*'umowa o pracę'!$E$8,2),IF($X102&gt;0,IF($W102+$X102&lt;2800,ROUND(ROUND($Y102+ROUND($X102*9%,2),2)*'umowa o pracę'!$E$8,2),IF(AND($W102+$X102&gt;=2800,$X102&lt;2800,$W102&lt;2800),ROUND((ROUND(((2800-$X102)/$W102)*$Y102,2)+ROUND($X102*9%,2))*'umowa o pracę'!$E$8,2),IF(AND($W102+$X102&gt;=2800,$X102&gt;=2800),ROUND((ROUND(2800*9%,2))*'umowa o pracę'!$E$8,2),IF(AND($W102+$X102&gt;=2800,$W102&gt;=2800,$X102&lt;2800),ROUND((ROUND($X102*9%,2)+ROUND(((2800-$X102)/$W102)*$Y102,2))*'umowa o pracę'!$E$8,2),0)))),0))))&gt;$J102,$J102,IF(IF(AND($V102=1,$I102&gt;0),ROUND(IF($W102+$X102&gt;=2800,2800*'umowa o pracę'!$E$8,($W102+$X102)*'umowa o pracę'!$E$8),2)+IF($X102=0,ROUND(IF($W102&gt;2800,ROUND($Z102/$W102*2800,2),$Z102)*'umowa o pracę'!$E$8,2),ROUND(IF($W102&gt;2800,ROUND($Z102/$W102*2800,2),$Z102)*'umowa o pracę'!$E$8,2)),ROUND(IF($W102+$X102&gt;=2800,2800*'umowa o pracę'!$E$8,($W102+$X102)*'umowa o pracę'!$E$8),2)-IF($X102=0,ROUND(ROUND(IF($W102&gt;2800,ROUND($Y102/$W102*2800,2),$Y102),2)*'umowa o pracę'!$E$8,2),IF($X102&gt;0,IF($W102+$X102&lt;2800,ROUND(ROUND($Y102+ROUND($X102*9%,2),2)*'umowa o pracę'!$E$8,2),IF(AND($W102+$X102&gt;=2800,$X102&lt;2800,$W102&lt;2800),ROUND((ROUND(((2800-$X102)/$W102)*$Y102,2)+ROUND($X102*9%,2))*'umowa o pracę'!$E$8,2),IF(AND($W102+$X102&gt;=2800,$X102&gt;=2800),ROUND((ROUND(2800*9%,2))*'umowa o pracę'!$E$8,2),IF(AND($W102+$X102&gt;=2800,$W102&gt;=2800,$X102&lt;2800),ROUND((ROUND($X102*9%,2)+ROUND(((2800-$X102)/$W102)*$Y102,2))*'umowa o pracę'!$E$8,2),0)))),0)))&gt;$J102,$J102,IF(AND($V102=1,$I102&gt;0),ROUND(IF($W102+$X102&gt;=2800,2800*'umowa o pracę'!$E$8,($W102+$X102)*'umowa o pracę'!$E$8),2)+IF($X102=0,ROUND(IF($W102&gt;2800,ROUND($Z102/$W102*2800,2),$Z102)*'umowa o pracę'!$E$8,2),ROUND(IF($W102&gt;2800,ROUND($Z102/$W102*2800,2),$Z102)*'umowa o pracę'!$E$8,2)),ROUND(IF($W102+$X102&gt;=2800,2800*'umowa o pracę'!$E$8,($W102+$X102)*'umowa o pracę'!$E$8),2)-IF(AND($X102=0,I102&gt;0),ROUND(ROUND(IF($W102&gt;2800,ROUND($Y102/$W102*2800,2),$Y102),2)*'umowa o pracę'!$E$8,2),IF($X102&gt;0,IF($W102+$X102&lt;2800,ROUND(ROUND($Y102+ROUND($X102*9%,2),2)*'umowa o pracę'!$E$8,2),IF(AND($W102+$X102&gt;=2800,$X102&lt;2800,$W102&lt;2800),ROUND((ROUND(((2800-$X102)/$W102)*$Y102,2)+ROUND($X102*9%,2))*'umowa o pracę'!$E$8,2),IF(AND($W102+$X102&gt;=2800,$X102&gt;=2800),ROUND((ROUND(2800*9%,2))*'umowa o pracę'!$E$8,2),IF(AND($W102+$X102&gt;=2800,$W102&gt;=2800,$X102&lt;2800),ROUND((ROUND($X102*9%,2)+ROUND(((2800-$X102)/$W102)*$Y102,2))*'umowa o pracę'!$E$8,2),0)))),0)))))</f>
        <v>0</v>
      </c>
      <c r="AD102" s="32">
        <f>IF('umowa o pracę'!$E$7=2020,IF(IF($V102=1,IF($X102=0,ROUND(IF($W102&gt;2600,ROUND($Y102/$W102*2600,2),$Y102)*'umowa o pracę'!$E$8,2),IF($W102+$X102&lt;2600,ROUND(ROUND($Y102+ROUND($X102*9%,2),2)*'umowa o pracę'!$E$8,2),IF(AND($W102+$X102&gt;=2600,$W102&lt;2600),ROUND((ROUND($Y102+ROUND((2600-$W102)*9%,2),2))*'umowa o pracę'!$E$8,2),IF(AND($W102+$X102&gt;=2600,$W102&gt;=2600),ROUND(ROUND($Y102/$W102*2600,2)*'umowa o pracę'!$E$8,2),0)))),0)&gt;$H102,$H102,IF($V102=1,IF($X102=0,ROUND(IF($W102&gt;2600,ROUND($Y102/$W102*2600,2),$Y102)*'umowa o pracę'!$E$8,2),IF($W102+$X102&lt;2600,ROUND(ROUND($Y102+ROUND($X102*9%,2),2)*'umowa o pracę'!$E$8,2),IF(AND($W102+$X102&gt;=2600,$W102&lt;2600),ROUND((ROUND($Y102+ROUND((2600-$W102)*9%,2),2))*'umowa o pracę'!$E$8,2),IF(AND($W102+$X102&gt;=2600,$W102&gt;=2600),ROUND(ROUND($Y102/$W102*2600,2)*'umowa o pracę'!$E$8,2),0)))),0)),IF('umowa o pracę'!$E$7=2021,IF(IF($V102=1,IF($X102=0,ROUND(IF($W102&gt;2800,ROUND($Y102/$W102*2800,2),$Y102)*'umowa o pracę'!$E$8,2),IF($W102+$X102&lt;2800,ROUND(ROUND($Y102+ROUND($X102*9%,2),2)*'umowa o pracę'!$E$8,2),IF(AND($W102+$X102&gt;=2800,$W102&lt;2800),ROUND((ROUND($Y102+ROUND((2800-$W102)*9%,2),2))*'umowa o pracę'!$E$8,2),IF(AND($W102+$X102&gt;=2800,$W102&gt;=2800),ROUND(ROUND($Y102/$W102*2800,2)*'umowa o pracę'!$E$8,2),0)))),0)&gt;$H102,$H102,IF($V102=1,IF($X102=0,ROUND(IF($W102&gt;2800,ROUND($Y102/$W102*2800,2),$Y102)*'umowa o pracę'!$E$8,2),IF($W102+$X102&lt;2800,ROUND(ROUND($Y102+ROUND($X102*9%,2),2)*'umowa o pracę'!$E$8,2),IF(AND($W102+$X102&gt;=2800,$W102&lt;2800),ROUND((ROUND($Y102+ROUND((2800-$W102)*9%,2),2))*'umowa o pracę'!$E$8,2),IF(AND($W102+$X102&gt;=2800,$W102&gt;=2800),ROUND(ROUND($Y102/$W102*2800,2)*'umowa o pracę'!$E$8,2),0)))),0)),0))</f>
        <v>0</v>
      </c>
      <c r="AE102" s="32">
        <f>IF('umowa o pracę'!$E$7=2020,IF(IF($V102=1,IF($X102=0,ROUND(IF($W102&gt;2600,ROUND($Z102/$W102*2600,2),$Z102)*'umowa o pracę'!$E$8,2),ROUND(IF($W102&gt;2600,ROUND($Z102/$W102*2600,2),$Z102)*'umowa o pracę'!$E$8,2)),0)&gt;$I102,$I102,IF($V102=1,IF($X102=0,ROUND(IF($W102&gt;2600,ROUND($Z102/$W102*2600,2),$Z102)*'umowa o pracę'!$E$8,2),ROUND(IF($W102&gt;2600,ROUND($Z102/$W102*2600,2),$Z102)*'umowa o pracę'!$E$8,2)),0)),IF('umowa o pracę'!$E$7=2021,IF(IF($V102=1,IF($X102=0,ROUND(IF($W102&gt;2800,ROUND($Z102/$W102*2800,2),$Z102)*'umowa o pracę'!$E$8,2),ROUND(IF($W102&gt;2800,ROUND($Z102/$W102*2800,2),$Z102)*'umowa o pracę'!$E$8,2)),0)&gt;$I102,$I102,IF($V102=1,IF($X102=0,ROUND(IF($W102&gt;2800,ROUND($Z102/$W102*2800,2),$Z102)*'umowa o pracę'!$E$8,2),ROUND(IF($W102&gt;2800,ROUND($Z102/$W102*2800,2),$Z102)*'umowa o pracę'!$E$8,2)),0)),0))</f>
        <v>0</v>
      </c>
      <c r="AF102" s="56">
        <f>IF('umowa o pracę'!$E$7=2020,$AB102,IF('umowa o pracę'!$E$7=2021,$AC102,0))</f>
        <v>0</v>
      </c>
      <c r="AG102" s="53">
        <f t="shared" si="15"/>
        <v>1</v>
      </c>
      <c r="AH102" s="39">
        <f>IF('umowa o pracę'!$E$6&lt;3,0,$L102)</f>
        <v>0</v>
      </c>
      <c r="AI102" s="39">
        <f>IF('umowa o pracę'!$E$6&lt;3,0,$M102)</f>
        <v>0</v>
      </c>
      <c r="AJ102" s="55">
        <f>IF('umowa o pracę'!$E$6&lt;3,0,$N102)</f>
        <v>0</v>
      </c>
      <c r="AK102" s="55">
        <f>IF('umowa o pracę'!$E$6&lt;3,0,$O102)</f>
        <v>0</v>
      </c>
      <c r="AL102" s="32">
        <f>IF('umowa o pracę'!$E$7=2020,ROUND(IF($AH102&gt;=2600,2600*'umowa o pracę'!$E$8,$AH102*'umowa o pracę'!$E$8),2),IF('umowa o pracę'!$E$7=2021,ROUND(IF($AH102&gt;=2800,2800*'umowa o pracę'!$E$8,$AH102*'umowa o pracę'!$E$8),2),0))</f>
        <v>0</v>
      </c>
      <c r="AM102" s="32">
        <f>IF(IF(IF(AND($AG102=1,$I102&gt;0),ROUND(IF($AH102+$AI102&gt;=2600,2600*'umowa o pracę'!$E$8,($AH102+$AI102)*'umowa o pracę'!$E$8),2)+IF($AI102=0,ROUND(IF($AH102&gt;2600,ROUND($AK102/$AH102*2600,2),$AK102)*'umowa o pracę'!$E$8,2),ROUND(IF($AH102&gt;2600,ROUND($AK102/$AH102*2600,2),$AK102)*'umowa o pracę'!$E$8,2)),ROUND(IF($AH102+$AI102&gt;=2600,2600*'umowa o pracę'!$E$8,($AH102+$AI102)*'umowa o pracę'!$E$8),2)-IF($AI102=0,ROUND(ROUND(IF($AH102&gt;2600,ROUND($AJ102/$AH102*2600,2),$AJ102),2)*'umowa o pracę'!$E$8,2),IF($AI102&gt;0,IF($AH102+$AI102&lt;2600,ROUND(ROUND($AJ102+ROUND($AI102*9%,2),2)*'umowa o pracę'!$E$8,2),IF(AND($AH102+$AI102&gt;=2600,$AI102&lt;2600,$AH102&lt;2600),ROUND((ROUND(((2600-$AI102)/$AH102)*$AJ102,2)+ROUND($AI102*9%,2))*'umowa o pracę'!$E$8,2),IF(AND($AH102+$AI102&gt;=2600,$AI102&gt;=2600),ROUND((ROUND(2600*9%,2))*'umowa o pracę'!$E$8,2),IF(AND($AH102+$AI102&gt;=2600,$AH102&gt;=2600,$AI102&lt;2600),ROUND((ROUND($AI102*9%,2)+ROUND(((2600-$AI102)/$AH102)*$AJ102,2))*'umowa o pracę'!$E$8,2),0)))),0)))&gt;$J102,$J102,IF(AND($AG102=1,$I102&gt;0),ROUND(IF($AH102+$AI102&gt;=2600,2600*'umowa o pracę'!$E$8,($AH102+$AI102)*'umowa o pracę'!$E$8),2)+IF($AI102=0,ROUND(IF($AH102&gt;2600,ROUND($AK102/$AH102*2600,2),$AK102)*'umowa o pracę'!$E$8,2),ROUND(IF($AH102&gt;2600,ROUND($AK102/$AH102*2600,2),$AK102)*'umowa o pracę'!$E$8,2)),ROUND(IF($AH102+$AI102&gt;=2600,2600*'umowa o pracę'!$E$8,($AH102+$AI102)*'umowa o pracę'!$E$8),2)-IF($AI102=0,ROUND(ROUND(IF($AH102&gt;2600,ROUND($AJ102/$AH102*2600,2),$AJ102),2)*'umowa o pracę'!$E$8,2),IF($AI102&gt;0,IF($AH102+$AI102&lt;2600,ROUND(ROUND($AJ102+ROUND($AI102*9%,2),2)*'umowa o pracę'!$E$8,2),IF(AND($AH102+$AI102&gt;=2600,$AI102&lt;2600,$AH102&lt;2600),ROUND((ROUND(((2600-$AI102)/$AH102)*$AJ102,2)+ROUND($AI102*9%,2))*'umowa o pracę'!$E$8,2),IF(AND($AH102+$AI102&gt;=2600,$AI102&gt;=2600),ROUND((ROUND(2600*9%,2))*'umowa o pracę'!$E$8,2),IF(AND($AH102+$AI102&gt;=2600,$AH102&gt;=2600,$AI102&lt;2600),ROUND((ROUND($AI102*9%,2)+ROUND(((2600-$AI102)/$AH102)*$AJ102,2))*'umowa o pracę'!$E$8,2),0)))),0))))&gt;$J102,$J102,IF(IF(AND($AG102=1,$I102&gt;0),ROUND(IF($AH102+$AI102&gt;=2600,2600*'umowa o pracę'!$E$8,($AH102+$AI102)*'umowa o pracę'!$E$8),2)+IF($AI102=0,ROUND(IF($AH102&gt;2600,ROUND($AK102/$AH102*2600,2),$AK102)*'umowa o pracę'!$E$8,2),ROUND(IF($AH102&gt;2600,ROUND($AK102/$AH102*2600,2),$AK102)*'umowa o pracę'!$E$8,2)),ROUND(IF($AH102+$AI102&gt;=2600,2600*'umowa o pracę'!$E$8,($AH102+$AI102)*'umowa o pracę'!$E$8),2)-IF($AI102=0,ROUND(ROUND(IF($AH102&gt;2600,ROUND($AJ102/$AH102*2600,2),$AJ102),2)*'umowa o pracę'!$E$8,2),IF($AI102&gt;0,IF($AH102+$AI102&lt;2600,ROUND(ROUND($AJ102+ROUND($AI102*9%,2),2)*'umowa o pracę'!$E$8,2),IF(AND($AH102+$AI102&gt;=2600,$AI102&lt;2600,$AH102&lt;2600),ROUND((ROUND(((2600-$AI102)/$AH102)*$AJ102,2)+ROUND($AI102*9%,2))*'umowa o pracę'!$E$8,2),IF(AND($AH102+$AI102&gt;=2600,$AI102&gt;=2600),ROUND((ROUND(2600*9%,2))*'umowa o pracę'!$E$8,2),IF(AND($AH102+$AI102&gt;=2600,$AH102&gt;=2600,$AI102&lt;2600),ROUND((ROUND($AI102*9%,2)+ROUND(((2600-$AI102)/$AH102)*$AJ102,2))*'umowa o pracę'!$E$8,2),0)))),0)))&gt;$J102,$J102,IF(AND($AG102=1,$I102&gt;0),ROUND(IF($AH102+$AI102&gt;=2600,2600*'umowa o pracę'!$E$8,($AH102+$AI102)*'umowa o pracę'!$E$8),2)+IF($AI102=0,ROUND(IF($AH102&gt;2600,ROUND($AK102/$AH102*2600,2),$AK102)*'umowa o pracę'!$E$8,2),ROUND(IF($AH102&gt;2600,ROUND($AK102/$AH102*2600,2),$AK102)*'umowa o pracę'!$E$8,2)),ROUND(IF($AH102+$AI102&gt;=2600,2600*'umowa o pracę'!$E$8,($AH102+$AI102)*'umowa o pracę'!$E$8),2)-IF(AND($AI102=0,I102&gt;0),ROUND(ROUND(IF($AH102&gt;2600,ROUND($AJ102/$AH102*2600,2),$AJ102),2)*'umowa o pracę'!$E$8,2),IF($AI102&gt;0,IF($AH102+$AI102&lt;2600,ROUND(ROUND($AJ102+ROUND($AI102*9%,2),2)*'umowa o pracę'!$E$8,2),IF(AND($AH102+$AI102&gt;=2600,$AI102&lt;2600,$AH102&lt;2600),ROUND((ROUND(((2600-$AI102)/$AH102)*$AJ102,2)+ROUND($AI102*9%,2))*'umowa o pracę'!$E$8,2),IF(AND($AH102+$AI102&gt;=2600,$AI102&gt;=2600),ROUND((ROUND(2600*9%,2))*'umowa o pracę'!$E$8,2),IF(AND($AH102+$AI102&gt;=2600,$AH102&gt;=2600,$AI102&lt;2600),ROUND((ROUND($AI102*9%,2)+ROUND(((2600-$AI102)/$AH102)*$AJ102,2))*'umowa o pracę'!$E$8,2),0)))),0)))))</f>
        <v>0</v>
      </c>
      <c r="AN102" s="32">
        <f>IF(IF(IF(AND($AG102=1,$I102&gt;0),ROUND(IF($AH102+$AI102&gt;=2800,2800*'umowa o pracę'!$E$8,($AH102+$AI102)*'umowa o pracę'!$E$8),2)+IF($AI102=0,ROUND(IF($AH102&gt;2800,ROUND($AK102/$AH102*2800,2),$AK102)*'umowa o pracę'!$E$8,2),ROUND(IF($AH102&gt;2800,ROUND($AK102/$AH102*2800,2),$AK102)*'umowa o pracę'!$E$8,2)),ROUND(IF($AH102+$AI102&gt;=2800,2800*'umowa o pracę'!$E$8,($AH102+$AI102)*'umowa o pracę'!$E$8),2)-IF($AI102=0,ROUND(ROUND(IF($AH102&gt;2800,ROUND($AJ102/$AH102*2800,2),$AJ102),2)*'umowa o pracę'!$E$8,2),IF($AI102&gt;0,IF($AH102+$AI102&lt;2800,ROUND(ROUND($AJ102+ROUND($AI102*9%,2),2)*'umowa o pracę'!$E$8,2),IF(AND($AH102+$AI102&gt;=2800,$AI102&lt;2800,$AH102&lt;2800),ROUND((ROUND(((2800-$AI102)/$AH102)*$AJ102,2)+ROUND($AI102*9%,2))*'umowa o pracę'!$E$8,2),IF(AND($AH102+$AI102&gt;=2800,$AI102&gt;=2800),ROUND((ROUND(2800*9%,2))*'umowa o pracę'!$E$8,2),IF(AND($AH102+$AI102&gt;=2800,$AH102&gt;=2800,$AI102&lt;2800),ROUND((ROUND($AI102*9%,2)+ROUND(((2800-$AI102)/$AH102)*$AJ102,2))*'umowa o pracę'!$E$8,2),0)))),0)))&gt;$J102,$J102,IF(AND($AG102=1,$I102&gt;0),ROUND(IF($AH102+$AI102&gt;=2800,2800*'umowa o pracę'!$E$8,($AH102+$AI102)*'umowa o pracę'!$E$8),2)+IF($AI102=0,ROUND(IF($AH102&gt;2800,ROUND($AK102/$AH102*2800,2),$AK102)*'umowa o pracę'!$E$8,2),ROUND(IF($AH102&gt;2800,ROUND($AK102/$AH102*2800,2),$AK102)*'umowa o pracę'!$E$8,2)),ROUND(IF($AH102+$AI102&gt;=2800,2800*'umowa o pracę'!$E$8,($AH102+$AI102)*'umowa o pracę'!$E$8),2)-IF($AI102=0,ROUND(ROUND(IF($AH102&gt;2800,ROUND($AJ102/$AH102*2800,2),$AJ102),2)*'umowa o pracę'!$E$8,2),IF($AI102&gt;0,IF($AH102+$AI102&lt;2800,ROUND(ROUND($AJ102+ROUND($AI102*9%,2),2)*'umowa o pracę'!$E$8,2),IF(AND($AH102+$AI102&gt;=2800,$AI102&lt;2800,$AH102&lt;2800),ROUND((ROUND(((2800-$AI102)/$AH102)*$AJ102,2)+ROUND($AI102*9%,2))*'umowa o pracę'!$E$8,2),IF(AND($AH102+$AI102&gt;=2800,$AI102&gt;=2800),ROUND((ROUND(2800*9%,2))*'umowa o pracę'!$E$8,2),IF(AND($AH102+$AI102&gt;=2800,$AH102&gt;=2800,$AI102&lt;2800),ROUND((ROUND($AI102*9%,2)+ROUND(((2800-$AI102)/$AH102)*$AJ102,2))*'umowa o pracę'!$E$8,2),0)))),0))))&gt;$J102,$J102,IF(IF(AND($AG102=1,$I102&gt;0),ROUND(IF($AH102+$AI102&gt;=2800,2800*'umowa o pracę'!$E$8,($AH102+$AI102)*'umowa o pracę'!$E$8),2)+IF($AI102=0,ROUND(IF($AH102&gt;2800,ROUND($AK102/$AH102*2800,2),$AK102)*'umowa o pracę'!$E$8,2),ROUND(IF($AH102&gt;2800,ROUND($AK102/$AH102*2800,2),$AK102)*'umowa o pracę'!$E$8,2)),ROUND(IF($AH102+$AI102&gt;=2800,2800*'umowa o pracę'!$E$8,($AH102+$AI102)*'umowa o pracę'!$E$8),2)-IF($AI102=0,ROUND(ROUND(IF($AH102&gt;2800,ROUND($AJ102/$AH102*2800,2),$AJ102),2)*'umowa o pracę'!$E$8,2),IF($AI102&gt;0,IF($AH102+$AI102&lt;2800,ROUND(ROUND($AJ102+ROUND($AI102*9%,2),2)*'umowa o pracę'!$E$8,2),IF(AND($AH102+$AI102&gt;=2800,$AI102&lt;2800,$AH102&lt;2800),ROUND((ROUND(((2800-$AI102)/$AH102)*$AJ102,2)+ROUND($AI102*9%,2))*'umowa o pracę'!$E$8,2),IF(AND($AH102+$AI102&gt;=2800,$AI102&gt;=2800),ROUND((ROUND(2800*9%,2))*'umowa o pracę'!$E$8,2),IF(AND($AH102+$AI102&gt;=2800,$AH102&gt;=2800,$AI102&lt;2800),ROUND((ROUND($AI102*9%,2)+ROUND(((2800-$AI102)/$AH102)*$AJ102,2))*'umowa o pracę'!$E$8,2),0)))),0)))&gt;$J102,$J102,IF(AND($AG102=1,$I102&gt;0),ROUND(IF($AH102+$AI102&gt;=2800,2800*'umowa o pracę'!$E$8,($AH102+$AI102)*'umowa o pracę'!$E$8),2)+IF($AI102=0,ROUND(IF($AH102&gt;2800,ROUND($AK102/$AH102*2800,2),$AK102)*'umowa o pracę'!$E$8,2),ROUND(IF($AH102&gt;2800,ROUND($AK102/$AH102*2800,2),$AK102)*'umowa o pracę'!$E$8,2)),ROUND(IF($AH102+$AI102&gt;=2800,2800*'umowa o pracę'!$E$8,($AH102+$AI102)*'umowa o pracę'!$E$8),2)-IF(AND($AI102=0,I102&gt;0),ROUND(ROUND(IF($AH102&gt;2800,ROUND($AJ102/$AH102*2800,2),$AJ102),2)*'umowa o pracę'!$E$8,2),IF($AI102&gt;0,IF($AH102+$AI102&lt;2800,ROUND(ROUND($AJ102+ROUND($AI102*9%,2),2)*'umowa o pracę'!$E$8,2),IF(AND($AH102+$AI102&gt;=2800,$AI102&lt;2800,$AH102&lt;2800),ROUND((ROUND(((2800-$AI102)/$AH102)*$AJ102,2)+ROUND($AI102*9%,2))*'umowa o pracę'!$E$8,2),IF(AND($AH102+$AI102&gt;=2800,$AI102&gt;=2800),ROUND((ROUND(2800*9%,2))*'umowa o pracę'!$E$8,2),IF(AND($AH102+$AI102&gt;=2800,$AH102&gt;=2800,$AI102&lt;2800),ROUND((ROUND($AI102*9%,2)+ROUND(((2800-$AI102)/$AH102)*$AJ102,2))*'umowa o pracę'!$E$8,2),0)))),0)))))</f>
        <v>0</v>
      </c>
      <c r="AO102" s="32">
        <f>IF('umowa o pracę'!$E$7=2020,IF(IF($AG102=1,IF($AI102=0,ROUND(IF($AH102&gt;2600,ROUND($AJ102/$AH102*2600,2),$AJ102)*'umowa o pracę'!$E$8,2),IF($AH102+$AI102&lt;2600,ROUND(ROUND($AJ102+ROUND($AI102*9%,2),2)*'umowa o pracę'!$E$8,2),IF(AND($AH102+$AI102&gt;=2600,$AH102&lt;2600),ROUND((ROUND($AJ102+ROUND((2600-$AH102)*9%,2),2))*'umowa o pracę'!$E$8,2),IF(AND($AH102+$AI102&gt;=2600,$AH102&gt;=2600),ROUND(ROUND($AJ102/$AH102*2600,2)*'umowa o pracę'!$E$8,2),0)))),0)&gt;$H102,$H102,IF($AG102=1,IF($AI102=0,ROUND(IF($AH102&gt;2600,ROUND($AJ102/$AH102*2600,2),$AJ102)*'umowa o pracę'!$E$8,2),IF($AH102+$AI102&lt;2600,ROUND(ROUND($AJ102+ROUND($AI102*9%,2),2)*'umowa o pracę'!$E$8,2),IF(AND($AH102+$AI102&gt;=2600,$AH102&lt;2600),ROUND((ROUND($AJ102+ROUND((2600-$AH102)*9%,2),2))*'umowa o pracę'!$E$8,2),IF(AND($AH102+$AI102&gt;=2600,$AH102&gt;=2600),ROUND(ROUND($AJ102/$AH102*2600,2)*'umowa o pracę'!$E$8,2),0)))),0)),IF('umowa o pracę'!$E$7=2021,IF(IF($AG102=1,IF($AI102=0,ROUND(IF($AH102&gt;2800,ROUND($AJ102/$AH102*2800,2),$AJ102)*'umowa o pracę'!$E$8,2),IF($AH102+$AI102&lt;2800,ROUND(ROUND($AJ102+ROUND($AI102*9%,2),2)*'umowa o pracę'!$E$8,2),IF(AND($AH102+$AI102&gt;=2800,$AH102&lt;2800),ROUND((ROUND($AJ102+ROUND((2800-$AH102)*9%,2),2))*'umowa o pracę'!$E$8,2),IF(AND($AH102+$AI102&gt;=2800,$AH102&gt;=2800),ROUND(ROUND($AJ102/$AH102*2800,2)*'umowa o pracę'!$E$8,2),0)))),0)&gt;$H102,$H102,IF($AG102=1,IF($AI102=0,ROUND(IF($AH102&gt;2800,ROUND($AJ102/$AH102*2800,2),$AJ102)*'umowa o pracę'!$E$8,2),IF($AH102+$AI102&lt;2800,ROUND(ROUND($AJ102+ROUND($AI102*9%,2),2)*'umowa o pracę'!$E$8,2),IF(AND($AH102+$AI102&gt;=2800,$AH102&lt;2800),ROUND((ROUND($AJ102+ROUND((2800-$AH102)*9%,2),2))*'umowa o pracę'!$E$8,2),IF(AND($AH102+$AI102&gt;=2800,$AH102&gt;=2800),ROUND(ROUND($AJ102/$AH102*2800,2)*'umowa o pracę'!$E$8,2),0)))),0)),0))</f>
        <v>0</v>
      </c>
      <c r="AP102" s="32">
        <f>IF('umowa o pracę'!$E$7=2020,IF(IF($AG102=1,IF($AI102=0,ROUND(IF($AH102&gt;2600,ROUND($AK102/$AH102*2600,2),$AK102)*'umowa o pracę'!$E$8,2),ROUND(IF($AH102&gt;2600,ROUND($AK102/$AH102*2600,2),$AK102)*'umowa o pracę'!$E$8,2)),0)&gt;$I102,$I102,IF($AG102=1,IF($AI102=0,ROUND(IF($AH102&gt;2600,ROUND($AK102/$AH102*2600,2),$AK102)*'umowa o pracę'!$E$8,2),ROUND(IF($AH102&gt;2600,ROUND($AK102/$AH102*2600,2),$AK102)*'umowa o pracę'!$E$8,2)),0)),IF('umowa o pracę'!$E$7=2021,IF(IF($AG102=1,IF($AI102=0,ROUND(IF($AH102&gt;2800,ROUND($AK102/$AH102*2800,2),$AK102)*'umowa o pracę'!$E$8,2),ROUND(IF($AH102&gt;2800,ROUND($AK102/$AH102*2800,2),$AK102)*'umowa o pracę'!$E$8,2)),0)&gt;$I102,$I102,IF($AG102=1,IF($AI102=0,ROUND(IF($AH102&gt;2800,ROUND($AK102/$AH102*2800,2),$AK102)*'umowa o pracę'!$E$8,2),ROUND(IF($AH102&gt;2800,ROUND($AK102/$AH102*2800,2),$AK102)*'umowa o pracę'!$E$8,2)),0)),0))</f>
        <v>0</v>
      </c>
      <c r="AQ102" s="56">
        <f>IF('umowa o pracę'!$E$7=2020,$AM102,IF('umowa o pracę'!$E$7=2021,$AN102,0))</f>
        <v>0</v>
      </c>
      <c r="AR102" s="33">
        <f>IF('umowa o pracę'!$E$7=0,0,U102+AF102+AQ102)</f>
        <v>0</v>
      </c>
      <c r="AS102" s="19"/>
      <c r="AT102" s="19"/>
      <c r="AU102" s="19"/>
      <c r="AV102" s="6"/>
      <c r="AW102" s="6"/>
      <c r="AX102" s="6">
        <f t="shared" si="13"/>
        <v>10</v>
      </c>
      <c r="AY102" s="6"/>
      <c r="AZ102" s="234">
        <f t="shared" si="16"/>
        <v>0</v>
      </c>
      <c r="BA102" s="234">
        <f t="shared" si="17"/>
        <v>0</v>
      </c>
      <c r="BB102" s="234">
        <f t="shared" si="18"/>
        <v>0</v>
      </c>
      <c r="BC102" s="234">
        <f t="shared" si="19"/>
        <v>0</v>
      </c>
      <c r="BD102" s="234">
        <f t="shared" si="20"/>
        <v>0</v>
      </c>
      <c r="BE102" s="234">
        <f t="shared" si="21"/>
        <v>0</v>
      </c>
      <c r="BF102" s="234">
        <f t="shared" si="22"/>
        <v>0</v>
      </c>
      <c r="BG102" s="234">
        <f t="shared" si="23"/>
        <v>0</v>
      </c>
      <c r="BH102" s="234">
        <f t="shared" si="24"/>
        <v>0</v>
      </c>
      <c r="BI102" s="238">
        <f t="shared" si="25"/>
        <v>0</v>
      </c>
      <c r="BJ102" s="236"/>
      <c r="BK102" s="236"/>
      <c r="BL102" s="237"/>
    </row>
    <row r="103" spans="1:64" ht="15.75" customHeight="1" x14ac:dyDescent="0.25">
      <c r="A103" s="129">
        <v>92</v>
      </c>
      <c r="B103" s="57"/>
      <c r="C103" s="57"/>
      <c r="D103" s="36"/>
      <c r="E103" s="36"/>
      <c r="F103" s="242"/>
      <c r="G103" s="37">
        <v>1</v>
      </c>
      <c r="H103" s="58">
        <v>0</v>
      </c>
      <c r="I103" s="59">
        <v>0</v>
      </c>
      <c r="J103" s="60">
        <v>0</v>
      </c>
      <c r="K103" s="52">
        <v>1</v>
      </c>
      <c r="L103" s="39">
        <v>0</v>
      </c>
      <c r="M103" s="39">
        <v>0</v>
      </c>
      <c r="N103" s="39">
        <v>0</v>
      </c>
      <c r="O103" s="39">
        <v>0</v>
      </c>
      <c r="P103" s="35">
        <f>IF('umowa o pracę'!$E$7=2020,ROUND(IF($L103&gt;=2600,2600*'umowa o pracę'!$E$8,$L103*'umowa o pracę'!$E$8),2),IF('umowa o pracę'!$E$7=2021,ROUND(IF($L103&gt;=2800,2800*'umowa o pracę'!$E$8,$L103*'umowa o pracę'!$E$8),2),0))</f>
        <v>0</v>
      </c>
      <c r="Q103" s="252">
        <f>IF(IF(IF(AND($K103=1,$I103&gt;0),ROUND(IF($L103+$M103&gt;=2600,2600*'umowa o pracę'!$E$8,($L103+$M103)*'umowa o pracę'!$E$8),2)+IF($M103=0,ROUND(IF($L103&gt;2600,ROUND($O103/$L103*2600,2),$O103)*'umowa o pracę'!$E$8,2),ROUND(IF($L103&gt;2600,ROUND($O103/$L103*2600,2),$O103)*'umowa o pracę'!$E$8,2)),ROUND(IF($L103+$M103&gt;=2600,2600*'umowa o pracę'!$E$8,($L103+$M103)*'umowa o pracę'!$E$8),2)-IF($M103=0,ROUND(ROUND(IF($L103&gt;2600,ROUND($N103/$L103*2600,2),$N103),2)*'umowa o pracę'!$E$8,2),IF($M103&gt;0,IF($L103+$M103&lt;2600,ROUND(ROUND($N103+ROUND($M103*9%,2),2)*'umowa o pracę'!$E$8,2),IF(AND($L103+$M103&gt;=2600,$M103&lt;2600,$L103&lt;2600),ROUND((ROUND(((2600-$M103)/$L103)*$N103,2)+ROUND($M103*9%,2))*'umowa o pracę'!$E$8,2),IF(AND($L103+$M103&gt;=2600,$M103&gt;=2600),ROUND((ROUND(2600*9%,2))*'umowa o pracę'!$E$8,2),IF(AND($L103+$M103&gt;=2600,$L103&gt;=2600,$M103&lt;2600),ROUND((ROUND($M103*9%,2)+ROUND(((2600-$M103)/$L103)*$N103,2))*'umowa o pracę'!$E$8,2),0)))),0)))&gt;$J103,$J103,IF(AND($K103=1,$I103&gt;0),ROUND(IF($L103+$M103&gt;=2600,2600*'umowa o pracę'!$E$8,($L103+$M103)*'umowa o pracę'!$E$8),2)+IF($M103=0,ROUND(IF($L103&gt;2600,ROUND($O103/$L103*2600,2),$O103)*'umowa o pracę'!$E$8,2),ROUND(IF($L103&gt;2600,ROUND($O103/$L103*2600,2),$O103)*'umowa o pracę'!$E$8,2)),ROUND(IF($L103+$M103&gt;=2600,2600*'umowa o pracę'!$E$8,($L103+$M103)*'umowa o pracę'!$E$8),2)-IF($M103=0,ROUND(ROUND(IF($L103&gt;2600,ROUND($N103/$L103*2600,2),$N103),2)*'umowa o pracę'!$E$8,2),IF($M103&gt;0,IF($L103+$M103&lt;2600,ROUND(ROUND($N103+ROUND($M103*9%,2),2)*'umowa o pracę'!$E$8,2),IF(AND($L103+$M103&gt;=2600,$M103&lt;2600,$L103&lt;2600),ROUND((ROUND(((2600-$M103)/$L103)*$N103,2)+ROUND($M103*9%,2))*'umowa o pracę'!$E$8,2),IF(AND($L103+$M103&gt;=2600,$M103&gt;=2600),ROUND((ROUND(2600*9%,2))*'umowa o pracę'!$E$8,2),IF(AND($L103+$M103&gt;=2600,$L103&gt;=2600,$M103&lt;2600),ROUND((ROUND($M103*9%,2)+ROUND(((2600-$M103)/$L103)*$N103,2))*'umowa o pracę'!$E$8,2),0)))),0))))&gt;$J103,$J103,IF(IF(AND($K103=1,$I103&gt;0),ROUND(IF($L103+$M103&gt;=2600,2600*'umowa o pracę'!$E$8,($L103+$M103)*'umowa o pracę'!$E$8),2)+IF($M103=0,ROUND(IF($L103&gt;2600,ROUND($O103/$L103*2600,2),$O103)*'umowa o pracę'!$E$8,2),ROUND(IF($L103&gt;2600,ROUND($O103/$L103*2600,2),$O103)*'umowa o pracę'!$E$8,2)),ROUND(IF($L103+$M103&gt;=2600,2600*'umowa o pracę'!$E$8,($L103+$M103)*'umowa o pracę'!$E$8),2)-IF($M103=0,ROUND(ROUND(IF($L103&gt;2600,ROUND($N103/$L103*2600,2),$N103),2)*'umowa o pracę'!$E$8,2),IF($M103&gt;0,IF($L103+$M103&lt;2600,ROUND(ROUND($N103+ROUND($M103*9%,2),2)*'umowa o pracę'!$E$8,2),IF(AND($L103+$M103&gt;=2600,$M103&lt;2600,$L103&lt;2600),ROUND((ROUND(((2600-$M103)/$L103)*$N103,2)+ROUND($M103*9%,2))*'umowa o pracę'!$E$8,2),IF(AND($L103+$M103&gt;=2600,$M103&gt;=2600),ROUND((ROUND(2600*9%,2))*'umowa o pracę'!$E$8,2),IF(AND($L103+$M103&gt;=2600,$L103&gt;=2600,$M103&lt;2600),ROUND((ROUND($M103*9%,2)+ROUND(((2600-$M103)/$L103)*$N103,2))*'umowa o pracę'!$E$8,2),0)))),0)))&gt;$J103,$J103,IF(AND($K103=1,$I103&gt;0),ROUND(IF($L103+$M103&gt;=2600,2600*'umowa o pracę'!$E$8,($L103+$M103)*'umowa o pracę'!$E$8),2)+IF($M103=0,ROUND(IF($L103&gt;2600,ROUND($O103/$L103*2600,2),$O103)*'umowa o pracę'!$E$8,2),ROUND(IF($L103&gt;2600,ROUND($O103/$L103*2600,2),$O103)*'umowa o pracę'!$E$8,2)),ROUND(IF($L103+$M103&gt;=2600,2600*'umowa o pracę'!$E$8,($L103+$M103)*'umowa o pracę'!$E$8),2)-IF(AND($M103=0,I103&gt;0),ROUND(ROUND(IF($L103&gt;2600,ROUND($N103/$L103*2600,2),$N103),2)*'umowa o pracę'!$E$8,2),IF($M103&gt;0,IF($L103+$M103&lt;2600,ROUND(ROUND($N103+ROUND($M103*9%,2),2)*'umowa o pracę'!$E$8,2),IF(AND($L103+$M103&gt;=2600,$M103&lt;2600,$L103&lt;2600),ROUND((ROUND(((2600-$M103)/$L103)*$N103,2)+ROUND($M103*9%,2))*'umowa o pracę'!$E$8,2),IF(AND($L103+$M103&gt;=2600,$M103&gt;=2600),ROUND((ROUND(2600*9%,2))*'umowa o pracę'!$E$8,2),IF(AND($L103+$M103&gt;=2600,$L103&gt;=2600,$M103&lt;2600),ROUND((ROUND($M103*9%,2)+ROUND(((2600-$M103)/$L103)*$N103,2))*'umowa o pracę'!$E$8,2),0)))),0)))))</f>
        <v>0</v>
      </c>
      <c r="R103" s="252">
        <f>IF(IF(IF(AND($K103=1,$I103&gt;0),ROUND(IF($L103+$M103&gt;=2800,2800*'umowa o pracę'!$E$8,($L103+$M103)*'umowa o pracę'!$E$8),2)+IF($M103=0,ROUND(IF($L103&gt;2800,ROUND($O103/$L103*2800,2),$O103)*'umowa o pracę'!$E$8,2),ROUND(IF($L103&gt;2800,ROUND($O103/$L103*2800,2),$O103)*'umowa o pracę'!$E$8,2)),ROUND(IF($L103+$M103&gt;=2800,2800*'umowa o pracę'!$E$8,($L103+$M103)*'umowa o pracę'!$E$8),2)-IF($M103=0,ROUND(ROUND(IF($L103&gt;2800,ROUND($N103/$L103*2800,2),$N103),2)*'umowa o pracę'!$E$8,2),IF($M103&gt;0,IF($L103+$M103&lt;2800,ROUND(ROUND($N103+ROUND($M103*9%,2),2)*'umowa o pracę'!$E$8,2),IF(AND($L103+$M103&gt;=2800,$M103&lt;2800,$L103&lt;2800),ROUND((ROUND(((2800-$M103)/$L103)*$N103,2)+ROUND($M103*9%,2))*'umowa o pracę'!$E$8,2),IF(AND($L103+$M103&gt;=2800,$M103&gt;=2800),ROUND((ROUND(2800*9%,2))*'umowa o pracę'!$E$8,2),IF(AND($L103+$M103&gt;=2800,$L103&gt;=2800,$M103&lt;2800),ROUND((ROUND($M103*9%,2)+ROUND(((2800-$M103)/$L103)*$N103,2))*'umowa o pracę'!$E$8,2),0)))),0)))&gt;$J103,$J103,IF(AND($K103=1,$I103&gt;0),ROUND(IF($L103+$M103&gt;=2800,2800*'umowa o pracę'!$E$8,($L103+$M103)*'umowa o pracę'!$E$8),2)+IF($M103=0,ROUND(IF($L103&gt;2800,ROUND($O103/$L103*2800,2),$O103)*'umowa o pracę'!$E$8,2),ROUND(IF($L103&gt;2800,ROUND($O103/$L103*2800,2),$O103)*'umowa o pracę'!$E$8,2)),ROUND(IF($L103+$M103&gt;=2800,2800*'umowa o pracę'!$E$8,($L103+$M103)*'umowa o pracę'!$E$8),2)-IF($M103=0,ROUND(ROUND(IF($L103&gt;2800,ROUND($N103/$L103*2800,2),$N103),2)*'umowa o pracę'!$E$8,2),IF($M103&gt;0,IF($L103+$M103&lt;2800,ROUND(ROUND($N103+ROUND($M103*9%,2),2)*'umowa o pracę'!$E$8,2),IF(AND($L103+$M103&gt;=2800,$M103&lt;2800,$L103&lt;2800),ROUND((ROUND(((2800-$M103)/$L103)*$N103,2)+ROUND($M103*9%,2))*'umowa o pracę'!$E$8,2),IF(AND($L103+$M103&gt;=2800,$M103&gt;=2800),ROUND((ROUND(2800*9%,2))*'umowa o pracę'!$E$8,2),IF(AND($L103+$M103&gt;=2800,$L103&gt;=2800,$M103&lt;2800),ROUND((ROUND($M103*9%,2)+ROUND(((2800-$M103)/$L103)*$N103,2))*'umowa o pracę'!$E$8,2),0)))),0))))&gt;$J103,$J103,IF(IF(AND($K103=1,$I103&gt;0),ROUND(IF($L103+$M103&gt;=2800,2800*'umowa o pracę'!$E$8,($L103+$M103)*'umowa o pracę'!$E$8),2)+IF($M103=0,ROUND(IF($L103&gt;2800,ROUND($O103/$L103*2800,2),$O103)*'umowa o pracę'!$E$8,2),ROUND(IF($L103&gt;2800,ROUND($O103/$L103*2800,2),$O103)*'umowa o pracę'!$E$8,2)),ROUND(IF($L103+$M103&gt;=2800,2800*'umowa o pracę'!$E$8,($L103+$M103)*'umowa o pracę'!$E$8),2)-IF($M103=0,ROUND(ROUND(IF($L103&gt;2800,ROUND($N103/$L103*2800,2),$N103),2)*'umowa o pracę'!$E$8,2),IF($M103&gt;0,IF($L103+$M103&lt;2800,ROUND(ROUND($N103+ROUND($M103*9%,2),2)*'umowa o pracę'!$E$8,2),IF(AND($L103+$M103&gt;=2800,$M103&lt;2800,$L103&lt;2800),ROUND((ROUND(((2800-$M103)/$L103)*$N103,2)+ROUND($M103*9%,2))*'umowa o pracę'!$E$8,2),IF(AND($L103+$M103&gt;=2800,$M103&gt;=2800),ROUND((ROUND(2800*9%,2))*'umowa o pracę'!$E$8,2),IF(AND($L103+$M103&gt;=2800,$L103&gt;=2800,$M103&lt;2800),ROUND((ROUND($M103*9%,2)+ROUND(((2800-$M103)/$L103)*$N103,2))*'umowa o pracę'!$E$8,2),0)))),0)))&gt;$J103,$J103,IF(AND($K103=1,$I103&gt;0),ROUND(IF($L103+$M103&gt;=2800,2800*'umowa o pracę'!$E$8,($L103+$M103)*'umowa o pracę'!$E$8),2)+IF($M103=0,ROUND(IF($L103&gt;2800,ROUND($O103/$L103*2800,2),$O103)*'umowa o pracę'!$E$8,2),ROUND(IF($L103&gt;2800,ROUND($O103/$L103*2800,2),$O103)*'umowa o pracę'!$E$8,2)),ROUND(IF($L103+$M103&gt;=2800,2800*'umowa o pracę'!$E$8,($L103+$M103)*'umowa o pracę'!$E$8),2)-IF(AND($M103=0,I103&gt;0),ROUND(ROUND(IF($L103&gt;2800,ROUND($N103/$L103*2800,2),$N103),2)*'umowa o pracę'!$E$8,2),IF($M103&gt;0,IF($L103+$M103&lt;2800,ROUND(ROUND($N103+ROUND($M103*9%,2),2)*'umowa o pracę'!$E$8,2),IF(AND($L103+$M103&gt;=2800,$M103&lt;2800,$L103&lt;2800),ROUND((ROUND(((2800-$M103)/$L103)*$N103,2)+ROUND($M103*9%,2))*'umowa o pracę'!$E$8,2),IF(AND($L103+$M103&gt;=2800,$M103&gt;=2800),ROUND((ROUND(2800*9%,2))*'umowa o pracę'!$E$8,2),IF(AND($L103+$M103&gt;=2800,$L103&gt;=2800,$M103&lt;2800),ROUND((ROUND($M103*9%,2)+ROUND(((2800-$M103)/$L103)*$N103,2))*'umowa o pracę'!$E$8,2),0)))),0)))))</f>
        <v>0</v>
      </c>
      <c r="S103" s="32">
        <f>IF('umowa o pracę'!$E$7=2020,IF(IF($K103=1,IF($M103=0,ROUND(IF($L103&gt;2600,ROUND($N103/$L103*2600,2),$N103)*'umowa o pracę'!$E$8,2),IF($L103+$M103&lt;2600,ROUND(ROUND($N103+ROUND($M103*9%,2),2)*'umowa o pracę'!$E$8,2),IF(AND($L103+$M103&gt;=2600,$L103&lt;2600),ROUND((ROUND($N103+ROUND((2600-$L103)*9%,2),2))*'umowa o pracę'!$E$8,2),IF(AND($L103+$M103&gt;=2600,$L103&gt;=2600),ROUND(ROUND($N103/$L103*2600,2)*'umowa o pracę'!$E$8,2),0)))),0)&gt;$H103,$H103,IF($K103=1,IF($M103=0,ROUND(IF($L103&gt;2600,ROUND($N103/$L103*2600,2),$N103)*'umowa o pracę'!$E$8,2),IF($L103+$M103&lt;2600,ROUND(ROUND($N103+ROUND($M103*9%,2),2)*'umowa o pracę'!$E$8,2),IF(AND($L103+$M103&gt;=2600,$L103&lt;2600),ROUND((ROUND($N103+ROUND((2600-$L103)*9%,2),2))*'umowa o pracę'!$E$8,2),IF(AND($L103+$M103&gt;=2600,$L103&gt;=2600),ROUND(ROUND($N103/$L103*2600,2)*'umowa o pracę'!$E$8,2),0)))),0)),IF('umowa o pracę'!$E$7=2021,IF(IF($K103=1,IF($M103=0,ROUND(IF($L103&gt;2800,ROUND($N103/$L103*2800,2),$N103)*'umowa o pracę'!$E$8,2),IF($L103+$M103&lt;2800,ROUND(ROUND($N103+ROUND($M103*9%,2),2)*'umowa o pracę'!$E$8,2),IF(AND($L103+$M103&gt;=2800,$L103&lt;2800),ROUND((ROUND($N103+ROUND((2800-$L103)*9%,2),2))*'umowa o pracę'!$E$8,2),IF(AND($L103+$M103&gt;=2800,$L103&gt;=2800),ROUND(ROUND($N103/$L103*2800,2)*'umowa o pracę'!$E$8,2),0)))),0)&gt;$H103,$H103,IF($K103=1,IF($M103=0,ROUND(IF($L103&gt;2800,ROUND($N103/$L103*2800,2),$N103)*'umowa o pracę'!$E$8,2),IF($L103+$M103&lt;2800,ROUND(ROUND($N103+ROUND($M103*9%,2),2)*'umowa o pracę'!$E$8,2),IF(AND($L103+$M103&gt;=2800,$L103&lt;2800),ROUND((ROUND($N103+ROUND((2800-$L103)*9%,2),2))*'umowa o pracę'!$E$8,2),IF(AND($L103+$M103&gt;=2800,$L103&gt;=2800),ROUND(ROUND($N103/$L103*2800,2)*'umowa o pracę'!$E$8,2),0)))),0)),0))</f>
        <v>0</v>
      </c>
      <c r="T103" s="32">
        <f>IF('umowa o pracę'!$E$7=2020,IF(IF($K103=1,IF($M103=0,ROUND(IF($L103&gt;2600,ROUND($O103/$L103*2600,2),$O103)*'umowa o pracę'!$E$8,2),ROUND(IF($L103&gt;2600,ROUND($O103/$L103*2600,2),$O103)*'umowa o pracę'!$E$8,2)),0)&gt;$I103,$I103,IF($K103=1,IF($M103=0,ROUND(IF($L103&gt;2600,ROUND($O103/$L103*2600,2),$O103)*'umowa o pracę'!$E$8,2),ROUND(IF($L103&gt;2600,ROUND($O103/$L103*2600,2),$O103)*'umowa o pracę'!$E$8,2)),0)),IF('umowa o pracę'!$E$7=2021,IF(IF($K103=1,IF($M103=0,ROUND(IF($L103&gt;2800,ROUND($O103/$L103*2800,2),$O103)*'umowa o pracę'!$E$8,2),ROUND(IF($L103&gt;2800,ROUND($O103/$L103*2800,2),$O103)*'umowa o pracę'!$E$8,2)),0)&gt;$I103,$I103,IF($K103=1,IF($M103=0,ROUND(IF($L103&gt;2800,ROUND($O103/$L103*2800,2),$O103)*'umowa o pracę'!$E$8,2),ROUND(IF($L103&gt;2800,ROUND($O103/$L103*2800,2),$O103)*'umowa o pracę'!$E$8,2)),0)),0))</f>
        <v>0</v>
      </c>
      <c r="U103" s="51">
        <f>IF('umowa o pracę'!$E$7=2020,$Q103,IF('umowa o pracę'!$E$7=2021,$R103,0))</f>
        <v>0</v>
      </c>
      <c r="V103" s="53">
        <f t="shared" si="14"/>
        <v>1</v>
      </c>
      <c r="W103" s="54">
        <f>IF('umowa o pracę'!$E$6&lt;2,0,$L103)</f>
        <v>0</v>
      </c>
      <c r="X103" s="54">
        <f>IF('umowa o pracę'!$E$6&lt;2,0,$M103)</f>
        <v>0</v>
      </c>
      <c r="Y103" s="55">
        <f>IF('umowa o pracę'!$E$6&lt;2,0,$N103)</f>
        <v>0</v>
      </c>
      <c r="Z103" s="55">
        <f>IF('umowa o pracę'!$E$6&lt;2,0,$O103)</f>
        <v>0</v>
      </c>
      <c r="AA103" s="32">
        <f>IF('umowa o pracę'!$E$7=2020,ROUND(IF($W103&gt;=2600,2600*'umowa o pracę'!$E$8,$W103*'umowa o pracę'!$E$8),2),IF('umowa o pracę'!$E$7=2021,ROUND(IF($W103&gt;=2800,2800*'umowa o pracę'!$E$8,$W103*'umowa o pracę'!$E$8),2),0))</f>
        <v>0</v>
      </c>
      <c r="AB103" s="32">
        <f>IF(IF(IF(AND($V103=1,$I103&gt;0),ROUND(IF($W103+$X103&gt;=2600,2600*'umowa o pracę'!$E$8,($W103+$X103)*'umowa o pracę'!$E$8),2)+IF($X103=0,ROUND(IF($W103&gt;2600,ROUND($Z103/$W103*2600,2),$Z103)*'umowa o pracę'!$E$8,2),ROUND(IF($W103&gt;2600,ROUND($Z103/$W103*2600,2),$Z103)*'umowa o pracę'!$E$8,2)),ROUND(IF($W103+$X103&gt;=2600,2600*'umowa o pracę'!$E$8,($W103+$X103)*'umowa o pracę'!$E$8),2)-IF($X103=0,ROUND(ROUND(IF($W103&gt;2600,ROUND($Y103/$W103*2600,2),$Y103),2)*'umowa o pracę'!$E$8,2),IF($X103&gt;0,IF($W103+$X103&lt;2600,ROUND(ROUND($Y103+ROUND($X103*9%,2),2)*'umowa o pracę'!$E$8,2),IF(AND($W103+$X103&gt;=2600,$X103&lt;2600,$W103&lt;2600),ROUND((ROUND(((2600-$X103)/$W103)*$Y103,2)+ROUND($X103*9%,2))*'umowa o pracę'!$E$8,2),IF(AND($W103+$X103&gt;=2600,$X103&gt;=2600),ROUND((ROUND(2600*9%,2))*'umowa o pracę'!$E$8,2),IF(AND($W103+$X103&gt;=2600,$W103&gt;=2600,$X103&lt;2600),ROUND((ROUND($X103*9%,2)+ROUND(((2600-$X103)/$W103)*$Y103,2))*'umowa o pracę'!$E$8,2),0)))),0)))&gt;$J103,$J103,IF(AND($V103=1,$I103&gt;0),ROUND(IF($W103+$X103&gt;=2600,2600*'umowa o pracę'!$E$8,($W103+$X103)*'umowa o pracę'!$E$8),2)+IF($X103=0,ROUND(IF($W103&gt;2600,ROUND($Z103/$W103*2600,2),$Z103)*'umowa o pracę'!$E$8,2),ROUND(IF($W103&gt;2600,ROUND($Z103/$W103*2600,2),$Z103)*'umowa o pracę'!$E$8,2)),ROUND(IF($W103+$X103&gt;=2600,2600*'umowa o pracę'!$E$8,($W103+$X103)*'umowa o pracę'!$E$8),2)-IF($X103=0,ROUND(ROUND(IF($W103&gt;2600,ROUND($Y103/$W103*2600,2),$Y103),2)*'umowa o pracę'!$E$8,2),IF($X103&gt;0,IF($W103+$X103&lt;2600,ROUND(ROUND($Y103+ROUND($X103*9%,2),2)*'umowa o pracę'!$E$8,2),IF(AND($W103+$X103&gt;=2600,$X103&lt;2600,$W103&lt;2600),ROUND((ROUND(((2600-$X103)/$W103)*$Y103,2)+ROUND($X103*9%,2))*'umowa o pracę'!$E$8,2),IF(AND($W103+$X103&gt;=2600,$X103&gt;=2600),ROUND((ROUND(2600*9%,2))*'umowa o pracę'!$E$8,2),IF(AND($W103+$X103&gt;=2600,$W103&gt;=2600,$X103&lt;2600),ROUND((ROUND($X103*9%,2)+ROUND(((2600-$X103)/$W103)*$Y103,2))*'umowa o pracę'!$E$8,2),0)))),0))))&gt;$J103,$J103,IF(IF(AND($V103=1,$I103&gt;0),ROUND(IF($W103+$X103&gt;=2600,2600*'umowa o pracę'!$E$8,($W103+$X103)*'umowa o pracę'!$E$8),2)+IF($X103=0,ROUND(IF($W103&gt;2600,ROUND($Z103/$W103*2600,2),$Z103)*'umowa o pracę'!$E$8,2),ROUND(IF($W103&gt;2600,ROUND($Z103/$W103*2600,2),$Z103)*'umowa o pracę'!$E$8,2)),ROUND(IF($W103+$X103&gt;=2600,2600*'umowa o pracę'!$E$8,($W103+$X103)*'umowa o pracę'!$E$8),2)-IF($X103=0,ROUND(ROUND(IF($W103&gt;2600,ROUND($Y103/$W103*2600,2),$Y103),2)*'umowa o pracę'!$E$8,2),IF($X103&gt;0,IF($W103+$X103&lt;2600,ROUND(ROUND($Y103+ROUND($X103*9%,2),2)*'umowa o pracę'!$E$8,2),IF(AND($W103+$X103&gt;=2600,$X103&lt;2600,$W103&lt;2600),ROUND((ROUND(((2600-$X103)/$W103)*$Y103,2)+ROUND($X103*9%,2))*'umowa o pracę'!$E$8,2),IF(AND($W103+$X103&gt;=2600,$X103&gt;=2600),ROUND((ROUND(2600*9%,2))*'umowa o pracę'!$E$8,2),IF(AND($W103+$X103&gt;=2600,$W103&gt;=2600,$X103&lt;2600),ROUND((ROUND($X103*9%,2)+ROUND(((2600-$X103)/$W103)*$Y103,2))*'umowa o pracę'!$E$8,2),0)))),0)))&gt;$J103,$J103,IF(AND($V103=1,$I103&gt;0),ROUND(IF($W103+$X103&gt;=2600,2600*'umowa o pracę'!$E$8,($W103+$X103)*'umowa o pracę'!$E$8),2)+IF($X103=0,ROUND(IF($W103&gt;2600,ROUND($Z103/$W103*2600,2),$Z103)*'umowa o pracę'!$E$8,2),ROUND(IF($W103&gt;2600,ROUND($Z103/$W103*2600,2),$Z103)*'umowa o pracę'!$E$8,2)),ROUND(IF($W103+$X103&gt;=2600,2600*'umowa o pracę'!$E$8,($W103+$X103)*'umowa o pracę'!$E$8),2)-IF(AND($X103=0,I103&gt;0),ROUND(ROUND(IF($W103&gt;2600,ROUND($Y103/$W103*2600,2),$Y103),2)*'umowa o pracę'!$E$8,2),IF($X103&gt;0,IF($W103+$X103&lt;2600,ROUND(ROUND($Y103+ROUND($X103*9%,2),2)*'umowa o pracę'!$E$8,2),IF(AND($W103+$X103&gt;=2600,$X103&lt;2600,$W103&lt;2600),ROUND((ROUND(((2600-$X103)/$W103)*$Y103,2)+ROUND($X103*9%,2))*'umowa o pracę'!$E$8,2),IF(AND($W103+$X103&gt;=2600,$X103&gt;=2600),ROUND((ROUND(2600*9%,2))*'umowa o pracę'!$E$8,2),IF(AND($W103+$X103&gt;=2600,$W103&gt;=2600,$X103&lt;2600),ROUND((ROUND($X103*9%,2)+ROUND(((2600-$X103)/$W103)*$Y103,2))*'umowa o pracę'!$E$8,2),0)))),0)))))</f>
        <v>0</v>
      </c>
      <c r="AC103" s="32">
        <f>IF(IF(IF(AND($V103=1,$I103&gt;0),ROUND(IF($W103+$X103&gt;=2800,2800*'umowa o pracę'!$E$8,($W103+$X103)*'umowa o pracę'!$E$8),2)+IF($X103=0,ROUND(IF($W103&gt;2800,ROUND($Z103/$W103*2800,2),$Z103)*'umowa o pracę'!$E$8,2),ROUND(IF($W103&gt;2800,ROUND($Z103/$W103*2800,2),$Z103)*'umowa o pracę'!$E$8,2)),ROUND(IF($W103+$X103&gt;=2800,2800*'umowa o pracę'!$E$8,($W103+$X103)*'umowa o pracę'!$E$8),2)-IF($X103=0,ROUND(ROUND(IF($W103&gt;2800,ROUND($Y103/$W103*2800,2),$Y103),2)*'umowa o pracę'!$E$8,2),IF($X103&gt;0,IF($W103+$X103&lt;2800,ROUND(ROUND($Y103+ROUND($X103*9%,2),2)*'umowa o pracę'!$E$8,2),IF(AND($W103+$X103&gt;=2800,$X103&lt;2800,$W103&lt;2800),ROUND((ROUND(((2800-$X103)/$W103)*$Y103,2)+ROUND($X103*9%,2))*'umowa o pracę'!$E$8,2),IF(AND($W103+$X103&gt;=2800,$X103&gt;=2800),ROUND((ROUND(2800*9%,2))*'umowa o pracę'!$E$8,2),IF(AND($W103+$X103&gt;=2800,$W103&gt;=2800,$X103&lt;2800),ROUND((ROUND($X103*9%,2)+ROUND(((2800-$X103)/$W103)*$Y103,2))*'umowa o pracę'!$E$8,2),0)))),0)))&gt;$J103,$J103,IF(AND($V103=1,$I103&gt;0),ROUND(IF($W103+$X103&gt;=2800,2800*'umowa o pracę'!$E$8,($W103+$X103)*'umowa o pracę'!$E$8),2)+IF($X103=0,ROUND(IF($W103&gt;2800,ROUND($Z103/$W103*2800,2),$Z103)*'umowa o pracę'!$E$8,2),ROUND(IF($W103&gt;2800,ROUND($Z103/$W103*2800,2),$Z103)*'umowa o pracę'!$E$8,2)),ROUND(IF($W103+$X103&gt;=2800,2800*'umowa o pracę'!$E$8,($W103+$X103)*'umowa o pracę'!$E$8),2)-IF($X103=0,ROUND(ROUND(IF($W103&gt;2800,ROUND($Y103/$W103*2800,2),$Y103),2)*'umowa o pracę'!$E$8,2),IF($X103&gt;0,IF($W103+$X103&lt;2800,ROUND(ROUND($Y103+ROUND($X103*9%,2),2)*'umowa o pracę'!$E$8,2),IF(AND($W103+$X103&gt;=2800,$X103&lt;2800,$W103&lt;2800),ROUND((ROUND(((2800-$X103)/$W103)*$Y103,2)+ROUND($X103*9%,2))*'umowa o pracę'!$E$8,2),IF(AND($W103+$X103&gt;=2800,$X103&gt;=2800),ROUND((ROUND(2800*9%,2))*'umowa o pracę'!$E$8,2),IF(AND($W103+$X103&gt;=2800,$W103&gt;=2800,$X103&lt;2800),ROUND((ROUND($X103*9%,2)+ROUND(((2800-$X103)/$W103)*$Y103,2))*'umowa o pracę'!$E$8,2),0)))),0))))&gt;$J103,$J103,IF(IF(AND($V103=1,$I103&gt;0),ROUND(IF($W103+$X103&gt;=2800,2800*'umowa o pracę'!$E$8,($W103+$X103)*'umowa o pracę'!$E$8),2)+IF($X103=0,ROUND(IF($W103&gt;2800,ROUND($Z103/$W103*2800,2),$Z103)*'umowa o pracę'!$E$8,2),ROUND(IF($W103&gt;2800,ROUND($Z103/$W103*2800,2),$Z103)*'umowa o pracę'!$E$8,2)),ROUND(IF($W103+$X103&gt;=2800,2800*'umowa o pracę'!$E$8,($W103+$X103)*'umowa o pracę'!$E$8),2)-IF($X103=0,ROUND(ROUND(IF($W103&gt;2800,ROUND($Y103/$W103*2800,2),$Y103),2)*'umowa o pracę'!$E$8,2),IF($X103&gt;0,IF($W103+$X103&lt;2800,ROUND(ROUND($Y103+ROUND($X103*9%,2),2)*'umowa o pracę'!$E$8,2),IF(AND($W103+$X103&gt;=2800,$X103&lt;2800,$W103&lt;2800),ROUND((ROUND(((2800-$X103)/$W103)*$Y103,2)+ROUND($X103*9%,2))*'umowa o pracę'!$E$8,2),IF(AND($W103+$X103&gt;=2800,$X103&gt;=2800),ROUND((ROUND(2800*9%,2))*'umowa o pracę'!$E$8,2),IF(AND($W103+$X103&gt;=2800,$W103&gt;=2800,$X103&lt;2800),ROUND((ROUND($X103*9%,2)+ROUND(((2800-$X103)/$W103)*$Y103,2))*'umowa o pracę'!$E$8,2),0)))),0)))&gt;$J103,$J103,IF(AND($V103=1,$I103&gt;0),ROUND(IF($W103+$X103&gt;=2800,2800*'umowa o pracę'!$E$8,($W103+$X103)*'umowa o pracę'!$E$8),2)+IF($X103=0,ROUND(IF($W103&gt;2800,ROUND($Z103/$W103*2800,2),$Z103)*'umowa o pracę'!$E$8,2),ROUND(IF($W103&gt;2800,ROUND($Z103/$W103*2800,2),$Z103)*'umowa o pracę'!$E$8,2)),ROUND(IF($W103+$X103&gt;=2800,2800*'umowa o pracę'!$E$8,($W103+$X103)*'umowa o pracę'!$E$8),2)-IF(AND($X103=0,I103&gt;0),ROUND(ROUND(IF($W103&gt;2800,ROUND($Y103/$W103*2800,2),$Y103),2)*'umowa o pracę'!$E$8,2),IF($X103&gt;0,IF($W103+$X103&lt;2800,ROUND(ROUND($Y103+ROUND($X103*9%,2),2)*'umowa o pracę'!$E$8,2),IF(AND($W103+$X103&gt;=2800,$X103&lt;2800,$W103&lt;2800),ROUND((ROUND(((2800-$X103)/$W103)*$Y103,2)+ROUND($X103*9%,2))*'umowa o pracę'!$E$8,2),IF(AND($W103+$X103&gt;=2800,$X103&gt;=2800),ROUND((ROUND(2800*9%,2))*'umowa o pracę'!$E$8,2),IF(AND($W103+$X103&gt;=2800,$W103&gt;=2800,$X103&lt;2800),ROUND((ROUND($X103*9%,2)+ROUND(((2800-$X103)/$W103)*$Y103,2))*'umowa o pracę'!$E$8,2),0)))),0)))))</f>
        <v>0</v>
      </c>
      <c r="AD103" s="32">
        <f>IF('umowa o pracę'!$E$7=2020,IF(IF($V103=1,IF($X103=0,ROUND(IF($W103&gt;2600,ROUND($Y103/$W103*2600,2),$Y103)*'umowa o pracę'!$E$8,2),IF($W103+$X103&lt;2600,ROUND(ROUND($Y103+ROUND($X103*9%,2),2)*'umowa o pracę'!$E$8,2),IF(AND($W103+$X103&gt;=2600,$W103&lt;2600),ROUND((ROUND($Y103+ROUND((2600-$W103)*9%,2),2))*'umowa o pracę'!$E$8,2),IF(AND($W103+$X103&gt;=2600,$W103&gt;=2600),ROUND(ROUND($Y103/$W103*2600,2)*'umowa o pracę'!$E$8,2),0)))),0)&gt;$H103,$H103,IF($V103=1,IF($X103=0,ROUND(IF($W103&gt;2600,ROUND($Y103/$W103*2600,2),$Y103)*'umowa o pracę'!$E$8,2),IF($W103+$X103&lt;2600,ROUND(ROUND($Y103+ROUND($X103*9%,2),2)*'umowa o pracę'!$E$8,2),IF(AND($W103+$X103&gt;=2600,$W103&lt;2600),ROUND((ROUND($Y103+ROUND((2600-$W103)*9%,2),2))*'umowa o pracę'!$E$8,2),IF(AND($W103+$X103&gt;=2600,$W103&gt;=2600),ROUND(ROUND($Y103/$W103*2600,2)*'umowa o pracę'!$E$8,2),0)))),0)),IF('umowa o pracę'!$E$7=2021,IF(IF($V103=1,IF($X103=0,ROUND(IF($W103&gt;2800,ROUND($Y103/$W103*2800,2),$Y103)*'umowa o pracę'!$E$8,2),IF($W103+$X103&lt;2800,ROUND(ROUND($Y103+ROUND($X103*9%,2),2)*'umowa o pracę'!$E$8,2),IF(AND($W103+$X103&gt;=2800,$W103&lt;2800),ROUND((ROUND($Y103+ROUND((2800-$W103)*9%,2),2))*'umowa o pracę'!$E$8,2),IF(AND($W103+$X103&gt;=2800,$W103&gt;=2800),ROUND(ROUND($Y103/$W103*2800,2)*'umowa o pracę'!$E$8,2),0)))),0)&gt;$H103,$H103,IF($V103=1,IF($X103=0,ROUND(IF($W103&gt;2800,ROUND($Y103/$W103*2800,2),$Y103)*'umowa o pracę'!$E$8,2),IF($W103+$X103&lt;2800,ROUND(ROUND($Y103+ROUND($X103*9%,2),2)*'umowa o pracę'!$E$8,2),IF(AND($W103+$X103&gt;=2800,$W103&lt;2800),ROUND((ROUND($Y103+ROUND((2800-$W103)*9%,2),2))*'umowa o pracę'!$E$8,2),IF(AND($W103+$X103&gt;=2800,$W103&gt;=2800),ROUND(ROUND($Y103/$W103*2800,2)*'umowa o pracę'!$E$8,2),0)))),0)),0))</f>
        <v>0</v>
      </c>
      <c r="AE103" s="32">
        <f>IF('umowa o pracę'!$E$7=2020,IF(IF($V103=1,IF($X103=0,ROUND(IF($W103&gt;2600,ROUND($Z103/$W103*2600,2),$Z103)*'umowa o pracę'!$E$8,2),ROUND(IF($W103&gt;2600,ROUND($Z103/$W103*2600,2),$Z103)*'umowa o pracę'!$E$8,2)),0)&gt;$I103,$I103,IF($V103=1,IF($X103=0,ROUND(IF($W103&gt;2600,ROUND($Z103/$W103*2600,2),$Z103)*'umowa o pracę'!$E$8,2),ROUND(IF($W103&gt;2600,ROUND($Z103/$W103*2600,2),$Z103)*'umowa o pracę'!$E$8,2)),0)),IF('umowa o pracę'!$E$7=2021,IF(IF($V103=1,IF($X103=0,ROUND(IF($W103&gt;2800,ROUND($Z103/$W103*2800,2),$Z103)*'umowa o pracę'!$E$8,2),ROUND(IF($W103&gt;2800,ROUND($Z103/$W103*2800,2),$Z103)*'umowa o pracę'!$E$8,2)),0)&gt;$I103,$I103,IF($V103=1,IF($X103=0,ROUND(IF($W103&gt;2800,ROUND($Z103/$W103*2800,2),$Z103)*'umowa o pracę'!$E$8,2),ROUND(IF($W103&gt;2800,ROUND($Z103/$W103*2800,2),$Z103)*'umowa o pracę'!$E$8,2)),0)),0))</f>
        <v>0</v>
      </c>
      <c r="AF103" s="56">
        <f>IF('umowa o pracę'!$E$7=2020,$AB103,IF('umowa o pracę'!$E$7=2021,$AC103,0))</f>
        <v>0</v>
      </c>
      <c r="AG103" s="53">
        <f t="shared" si="15"/>
        <v>1</v>
      </c>
      <c r="AH103" s="39">
        <f>IF('umowa o pracę'!$E$6&lt;3,0,$L103)</f>
        <v>0</v>
      </c>
      <c r="AI103" s="39">
        <f>IF('umowa o pracę'!$E$6&lt;3,0,$M103)</f>
        <v>0</v>
      </c>
      <c r="AJ103" s="55">
        <f>IF('umowa o pracę'!$E$6&lt;3,0,$N103)</f>
        <v>0</v>
      </c>
      <c r="AK103" s="55">
        <f>IF('umowa o pracę'!$E$6&lt;3,0,$O103)</f>
        <v>0</v>
      </c>
      <c r="AL103" s="32">
        <f>IF('umowa o pracę'!$E$7=2020,ROUND(IF($AH103&gt;=2600,2600*'umowa o pracę'!$E$8,$AH103*'umowa o pracę'!$E$8),2),IF('umowa o pracę'!$E$7=2021,ROUND(IF($AH103&gt;=2800,2800*'umowa o pracę'!$E$8,$AH103*'umowa o pracę'!$E$8),2),0))</f>
        <v>0</v>
      </c>
      <c r="AM103" s="32">
        <f>IF(IF(IF(AND($AG103=1,$I103&gt;0),ROUND(IF($AH103+$AI103&gt;=2600,2600*'umowa o pracę'!$E$8,($AH103+$AI103)*'umowa o pracę'!$E$8),2)+IF($AI103=0,ROUND(IF($AH103&gt;2600,ROUND($AK103/$AH103*2600,2),$AK103)*'umowa o pracę'!$E$8,2),ROUND(IF($AH103&gt;2600,ROUND($AK103/$AH103*2600,2),$AK103)*'umowa o pracę'!$E$8,2)),ROUND(IF($AH103+$AI103&gt;=2600,2600*'umowa o pracę'!$E$8,($AH103+$AI103)*'umowa o pracę'!$E$8),2)-IF($AI103=0,ROUND(ROUND(IF($AH103&gt;2600,ROUND($AJ103/$AH103*2600,2),$AJ103),2)*'umowa o pracę'!$E$8,2),IF($AI103&gt;0,IF($AH103+$AI103&lt;2600,ROUND(ROUND($AJ103+ROUND($AI103*9%,2),2)*'umowa o pracę'!$E$8,2),IF(AND($AH103+$AI103&gt;=2600,$AI103&lt;2600,$AH103&lt;2600),ROUND((ROUND(((2600-$AI103)/$AH103)*$AJ103,2)+ROUND($AI103*9%,2))*'umowa o pracę'!$E$8,2),IF(AND($AH103+$AI103&gt;=2600,$AI103&gt;=2600),ROUND((ROUND(2600*9%,2))*'umowa o pracę'!$E$8,2),IF(AND($AH103+$AI103&gt;=2600,$AH103&gt;=2600,$AI103&lt;2600),ROUND((ROUND($AI103*9%,2)+ROUND(((2600-$AI103)/$AH103)*$AJ103,2))*'umowa o pracę'!$E$8,2),0)))),0)))&gt;$J103,$J103,IF(AND($AG103=1,$I103&gt;0),ROUND(IF($AH103+$AI103&gt;=2600,2600*'umowa o pracę'!$E$8,($AH103+$AI103)*'umowa o pracę'!$E$8),2)+IF($AI103=0,ROUND(IF($AH103&gt;2600,ROUND($AK103/$AH103*2600,2),$AK103)*'umowa o pracę'!$E$8,2),ROUND(IF($AH103&gt;2600,ROUND($AK103/$AH103*2600,2),$AK103)*'umowa o pracę'!$E$8,2)),ROUND(IF($AH103+$AI103&gt;=2600,2600*'umowa o pracę'!$E$8,($AH103+$AI103)*'umowa o pracę'!$E$8),2)-IF($AI103=0,ROUND(ROUND(IF($AH103&gt;2600,ROUND($AJ103/$AH103*2600,2),$AJ103),2)*'umowa o pracę'!$E$8,2),IF($AI103&gt;0,IF($AH103+$AI103&lt;2600,ROUND(ROUND($AJ103+ROUND($AI103*9%,2),2)*'umowa o pracę'!$E$8,2),IF(AND($AH103+$AI103&gt;=2600,$AI103&lt;2600,$AH103&lt;2600),ROUND((ROUND(((2600-$AI103)/$AH103)*$AJ103,2)+ROUND($AI103*9%,2))*'umowa o pracę'!$E$8,2),IF(AND($AH103+$AI103&gt;=2600,$AI103&gt;=2600),ROUND((ROUND(2600*9%,2))*'umowa o pracę'!$E$8,2),IF(AND($AH103+$AI103&gt;=2600,$AH103&gt;=2600,$AI103&lt;2600),ROUND((ROUND($AI103*9%,2)+ROUND(((2600-$AI103)/$AH103)*$AJ103,2))*'umowa o pracę'!$E$8,2),0)))),0))))&gt;$J103,$J103,IF(IF(AND($AG103=1,$I103&gt;0),ROUND(IF($AH103+$AI103&gt;=2600,2600*'umowa o pracę'!$E$8,($AH103+$AI103)*'umowa o pracę'!$E$8),2)+IF($AI103=0,ROUND(IF($AH103&gt;2600,ROUND($AK103/$AH103*2600,2),$AK103)*'umowa o pracę'!$E$8,2),ROUND(IF($AH103&gt;2600,ROUND($AK103/$AH103*2600,2),$AK103)*'umowa o pracę'!$E$8,2)),ROUND(IF($AH103+$AI103&gt;=2600,2600*'umowa o pracę'!$E$8,($AH103+$AI103)*'umowa o pracę'!$E$8),2)-IF($AI103=0,ROUND(ROUND(IF($AH103&gt;2600,ROUND($AJ103/$AH103*2600,2),$AJ103),2)*'umowa o pracę'!$E$8,2),IF($AI103&gt;0,IF($AH103+$AI103&lt;2600,ROUND(ROUND($AJ103+ROUND($AI103*9%,2),2)*'umowa o pracę'!$E$8,2),IF(AND($AH103+$AI103&gt;=2600,$AI103&lt;2600,$AH103&lt;2600),ROUND((ROUND(((2600-$AI103)/$AH103)*$AJ103,2)+ROUND($AI103*9%,2))*'umowa o pracę'!$E$8,2),IF(AND($AH103+$AI103&gt;=2600,$AI103&gt;=2600),ROUND((ROUND(2600*9%,2))*'umowa o pracę'!$E$8,2),IF(AND($AH103+$AI103&gt;=2600,$AH103&gt;=2600,$AI103&lt;2600),ROUND((ROUND($AI103*9%,2)+ROUND(((2600-$AI103)/$AH103)*$AJ103,2))*'umowa o pracę'!$E$8,2),0)))),0)))&gt;$J103,$J103,IF(AND($AG103=1,$I103&gt;0),ROUND(IF($AH103+$AI103&gt;=2600,2600*'umowa o pracę'!$E$8,($AH103+$AI103)*'umowa o pracę'!$E$8),2)+IF($AI103=0,ROUND(IF($AH103&gt;2600,ROUND($AK103/$AH103*2600,2),$AK103)*'umowa o pracę'!$E$8,2),ROUND(IF($AH103&gt;2600,ROUND($AK103/$AH103*2600,2),$AK103)*'umowa o pracę'!$E$8,2)),ROUND(IF($AH103+$AI103&gt;=2600,2600*'umowa o pracę'!$E$8,($AH103+$AI103)*'umowa o pracę'!$E$8),2)-IF(AND($AI103=0,I103&gt;0),ROUND(ROUND(IF($AH103&gt;2600,ROUND($AJ103/$AH103*2600,2),$AJ103),2)*'umowa o pracę'!$E$8,2),IF($AI103&gt;0,IF($AH103+$AI103&lt;2600,ROUND(ROUND($AJ103+ROUND($AI103*9%,2),2)*'umowa o pracę'!$E$8,2),IF(AND($AH103+$AI103&gt;=2600,$AI103&lt;2600,$AH103&lt;2600),ROUND((ROUND(((2600-$AI103)/$AH103)*$AJ103,2)+ROUND($AI103*9%,2))*'umowa o pracę'!$E$8,2),IF(AND($AH103+$AI103&gt;=2600,$AI103&gt;=2600),ROUND((ROUND(2600*9%,2))*'umowa o pracę'!$E$8,2),IF(AND($AH103+$AI103&gt;=2600,$AH103&gt;=2600,$AI103&lt;2600),ROUND((ROUND($AI103*9%,2)+ROUND(((2600-$AI103)/$AH103)*$AJ103,2))*'umowa o pracę'!$E$8,2),0)))),0)))))</f>
        <v>0</v>
      </c>
      <c r="AN103" s="32">
        <f>IF(IF(IF(AND($AG103=1,$I103&gt;0),ROUND(IF($AH103+$AI103&gt;=2800,2800*'umowa o pracę'!$E$8,($AH103+$AI103)*'umowa o pracę'!$E$8),2)+IF($AI103=0,ROUND(IF($AH103&gt;2800,ROUND($AK103/$AH103*2800,2),$AK103)*'umowa o pracę'!$E$8,2),ROUND(IF($AH103&gt;2800,ROUND($AK103/$AH103*2800,2),$AK103)*'umowa o pracę'!$E$8,2)),ROUND(IF($AH103+$AI103&gt;=2800,2800*'umowa o pracę'!$E$8,($AH103+$AI103)*'umowa o pracę'!$E$8),2)-IF($AI103=0,ROUND(ROUND(IF($AH103&gt;2800,ROUND($AJ103/$AH103*2800,2),$AJ103),2)*'umowa o pracę'!$E$8,2),IF($AI103&gt;0,IF($AH103+$AI103&lt;2800,ROUND(ROUND($AJ103+ROUND($AI103*9%,2),2)*'umowa o pracę'!$E$8,2),IF(AND($AH103+$AI103&gt;=2800,$AI103&lt;2800,$AH103&lt;2800),ROUND((ROUND(((2800-$AI103)/$AH103)*$AJ103,2)+ROUND($AI103*9%,2))*'umowa o pracę'!$E$8,2),IF(AND($AH103+$AI103&gt;=2800,$AI103&gt;=2800),ROUND((ROUND(2800*9%,2))*'umowa o pracę'!$E$8,2),IF(AND($AH103+$AI103&gt;=2800,$AH103&gt;=2800,$AI103&lt;2800),ROUND((ROUND($AI103*9%,2)+ROUND(((2800-$AI103)/$AH103)*$AJ103,2))*'umowa o pracę'!$E$8,2),0)))),0)))&gt;$J103,$J103,IF(AND($AG103=1,$I103&gt;0),ROUND(IF($AH103+$AI103&gt;=2800,2800*'umowa o pracę'!$E$8,($AH103+$AI103)*'umowa o pracę'!$E$8),2)+IF($AI103=0,ROUND(IF($AH103&gt;2800,ROUND($AK103/$AH103*2800,2),$AK103)*'umowa o pracę'!$E$8,2),ROUND(IF($AH103&gt;2800,ROUND($AK103/$AH103*2800,2),$AK103)*'umowa o pracę'!$E$8,2)),ROUND(IF($AH103+$AI103&gt;=2800,2800*'umowa o pracę'!$E$8,($AH103+$AI103)*'umowa o pracę'!$E$8),2)-IF($AI103=0,ROUND(ROUND(IF($AH103&gt;2800,ROUND($AJ103/$AH103*2800,2),$AJ103),2)*'umowa o pracę'!$E$8,2),IF($AI103&gt;0,IF($AH103+$AI103&lt;2800,ROUND(ROUND($AJ103+ROUND($AI103*9%,2),2)*'umowa o pracę'!$E$8,2),IF(AND($AH103+$AI103&gt;=2800,$AI103&lt;2800,$AH103&lt;2800),ROUND((ROUND(((2800-$AI103)/$AH103)*$AJ103,2)+ROUND($AI103*9%,2))*'umowa o pracę'!$E$8,2),IF(AND($AH103+$AI103&gt;=2800,$AI103&gt;=2800),ROUND((ROUND(2800*9%,2))*'umowa o pracę'!$E$8,2),IF(AND($AH103+$AI103&gt;=2800,$AH103&gt;=2800,$AI103&lt;2800),ROUND((ROUND($AI103*9%,2)+ROUND(((2800-$AI103)/$AH103)*$AJ103,2))*'umowa o pracę'!$E$8,2),0)))),0))))&gt;$J103,$J103,IF(IF(AND($AG103=1,$I103&gt;0),ROUND(IF($AH103+$AI103&gt;=2800,2800*'umowa o pracę'!$E$8,($AH103+$AI103)*'umowa o pracę'!$E$8),2)+IF($AI103=0,ROUND(IF($AH103&gt;2800,ROUND($AK103/$AH103*2800,2),$AK103)*'umowa o pracę'!$E$8,2),ROUND(IF($AH103&gt;2800,ROUND($AK103/$AH103*2800,2),$AK103)*'umowa o pracę'!$E$8,2)),ROUND(IF($AH103+$AI103&gt;=2800,2800*'umowa o pracę'!$E$8,($AH103+$AI103)*'umowa o pracę'!$E$8),2)-IF($AI103=0,ROUND(ROUND(IF($AH103&gt;2800,ROUND($AJ103/$AH103*2800,2),$AJ103),2)*'umowa o pracę'!$E$8,2),IF($AI103&gt;0,IF($AH103+$AI103&lt;2800,ROUND(ROUND($AJ103+ROUND($AI103*9%,2),2)*'umowa o pracę'!$E$8,2),IF(AND($AH103+$AI103&gt;=2800,$AI103&lt;2800,$AH103&lt;2800),ROUND((ROUND(((2800-$AI103)/$AH103)*$AJ103,2)+ROUND($AI103*9%,2))*'umowa o pracę'!$E$8,2),IF(AND($AH103+$AI103&gt;=2800,$AI103&gt;=2800),ROUND((ROUND(2800*9%,2))*'umowa o pracę'!$E$8,2),IF(AND($AH103+$AI103&gt;=2800,$AH103&gt;=2800,$AI103&lt;2800),ROUND((ROUND($AI103*9%,2)+ROUND(((2800-$AI103)/$AH103)*$AJ103,2))*'umowa o pracę'!$E$8,2),0)))),0)))&gt;$J103,$J103,IF(AND($AG103=1,$I103&gt;0),ROUND(IF($AH103+$AI103&gt;=2800,2800*'umowa o pracę'!$E$8,($AH103+$AI103)*'umowa o pracę'!$E$8),2)+IF($AI103=0,ROUND(IF($AH103&gt;2800,ROUND($AK103/$AH103*2800,2),$AK103)*'umowa o pracę'!$E$8,2),ROUND(IF($AH103&gt;2800,ROUND($AK103/$AH103*2800,2),$AK103)*'umowa o pracę'!$E$8,2)),ROUND(IF($AH103+$AI103&gt;=2800,2800*'umowa o pracę'!$E$8,($AH103+$AI103)*'umowa o pracę'!$E$8),2)-IF(AND($AI103=0,I103&gt;0),ROUND(ROUND(IF($AH103&gt;2800,ROUND($AJ103/$AH103*2800,2),$AJ103),2)*'umowa o pracę'!$E$8,2),IF($AI103&gt;0,IF($AH103+$AI103&lt;2800,ROUND(ROUND($AJ103+ROUND($AI103*9%,2),2)*'umowa o pracę'!$E$8,2),IF(AND($AH103+$AI103&gt;=2800,$AI103&lt;2800,$AH103&lt;2800),ROUND((ROUND(((2800-$AI103)/$AH103)*$AJ103,2)+ROUND($AI103*9%,2))*'umowa o pracę'!$E$8,2),IF(AND($AH103+$AI103&gt;=2800,$AI103&gt;=2800),ROUND((ROUND(2800*9%,2))*'umowa o pracę'!$E$8,2),IF(AND($AH103+$AI103&gt;=2800,$AH103&gt;=2800,$AI103&lt;2800),ROUND((ROUND($AI103*9%,2)+ROUND(((2800-$AI103)/$AH103)*$AJ103,2))*'umowa o pracę'!$E$8,2),0)))),0)))))</f>
        <v>0</v>
      </c>
      <c r="AO103" s="32">
        <f>IF('umowa o pracę'!$E$7=2020,IF(IF($AG103=1,IF($AI103=0,ROUND(IF($AH103&gt;2600,ROUND($AJ103/$AH103*2600,2),$AJ103)*'umowa o pracę'!$E$8,2),IF($AH103+$AI103&lt;2600,ROUND(ROUND($AJ103+ROUND($AI103*9%,2),2)*'umowa o pracę'!$E$8,2),IF(AND($AH103+$AI103&gt;=2600,$AH103&lt;2600),ROUND((ROUND($AJ103+ROUND((2600-$AH103)*9%,2),2))*'umowa o pracę'!$E$8,2),IF(AND($AH103+$AI103&gt;=2600,$AH103&gt;=2600),ROUND(ROUND($AJ103/$AH103*2600,2)*'umowa o pracę'!$E$8,2),0)))),0)&gt;$H103,$H103,IF($AG103=1,IF($AI103=0,ROUND(IF($AH103&gt;2600,ROUND($AJ103/$AH103*2600,2),$AJ103)*'umowa o pracę'!$E$8,2),IF($AH103+$AI103&lt;2600,ROUND(ROUND($AJ103+ROUND($AI103*9%,2),2)*'umowa o pracę'!$E$8,2),IF(AND($AH103+$AI103&gt;=2600,$AH103&lt;2600),ROUND((ROUND($AJ103+ROUND((2600-$AH103)*9%,2),2))*'umowa o pracę'!$E$8,2),IF(AND($AH103+$AI103&gt;=2600,$AH103&gt;=2600),ROUND(ROUND($AJ103/$AH103*2600,2)*'umowa o pracę'!$E$8,2),0)))),0)),IF('umowa o pracę'!$E$7=2021,IF(IF($AG103=1,IF($AI103=0,ROUND(IF($AH103&gt;2800,ROUND($AJ103/$AH103*2800,2),$AJ103)*'umowa o pracę'!$E$8,2),IF($AH103+$AI103&lt;2800,ROUND(ROUND($AJ103+ROUND($AI103*9%,2),2)*'umowa o pracę'!$E$8,2),IF(AND($AH103+$AI103&gt;=2800,$AH103&lt;2800),ROUND((ROUND($AJ103+ROUND((2800-$AH103)*9%,2),2))*'umowa o pracę'!$E$8,2),IF(AND($AH103+$AI103&gt;=2800,$AH103&gt;=2800),ROUND(ROUND($AJ103/$AH103*2800,2)*'umowa o pracę'!$E$8,2),0)))),0)&gt;$H103,$H103,IF($AG103=1,IF($AI103=0,ROUND(IF($AH103&gt;2800,ROUND($AJ103/$AH103*2800,2),$AJ103)*'umowa o pracę'!$E$8,2),IF($AH103+$AI103&lt;2800,ROUND(ROUND($AJ103+ROUND($AI103*9%,2),2)*'umowa o pracę'!$E$8,2),IF(AND($AH103+$AI103&gt;=2800,$AH103&lt;2800),ROUND((ROUND($AJ103+ROUND((2800-$AH103)*9%,2),2))*'umowa o pracę'!$E$8,2),IF(AND($AH103+$AI103&gt;=2800,$AH103&gt;=2800),ROUND(ROUND($AJ103/$AH103*2800,2)*'umowa o pracę'!$E$8,2),0)))),0)),0))</f>
        <v>0</v>
      </c>
      <c r="AP103" s="32">
        <f>IF('umowa o pracę'!$E$7=2020,IF(IF($AG103=1,IF($AI103=0,ROUND(IF($AH103&gt;2600,ROUND($AK103/$AH103*2600,2),$AK103)*'umowa o pracę'!$E$8,2),ROUND(IF($AH103&gt;2600,ROUND($AK103/$AH103*2600,2),$AK103)*'umowa o pracę'!$E$8,2)),0)&gt;$I103,$I103,IF($AG103=1,IF($AI103=0,ROUND(IF($AH103&gt;2600,ROUND($AK103/$AH103*2600,2),$AK103)*'umowa o pracę'!$E$8,2),ROUND(IF($AH103&gt;2600,ROUND($AK103/$AH103*2600,2),$AK103)*'umowa o pracę'!$E$8,2)),0)),IF('umowa o pracę'!$E$7=2021,IF(IF($AG103=1,IF($AI103=0,ROUND(IF($AH103&gt;2800,ROUND($AK103/$AH103*2800,2),$AK103)*'umowa o pracę'!$E$8,2),ROUND(IF($AH103&gt;2800,ROUND($AK103/$AH103*2800,2),$AK103)*'umowa o pracę'!$E$8,2)),0)&gt;$I103,$I103,IF($AG103=1,IF($AI103=0,ROUND(IF($AH103&gt;2800,ROUND($AK103/$AH103*2800,2),$AK103)*'umowa o pracę'!$E$8,2),ROUND(IF($AH103&gt;2800,ROUND($AK103/$AH103*2800,2),$AK103)*'umowa o pracę'!$E$8,2)),0)),0))</f>
        <v>0</v>
      </c>
      <c r="AQ103" s="56">
        <f>IF('umowa o pracę'!$E$7=2020,$AM103,IF('umowa o pracę'!$E$7=2021,$AN103,0))</f>
        <v>0</v>
      </c>
      <c r="AR103" s="33">
        <f>IF('umowa o pracę'!$E$7=0,0,U103+AF103+AQ103)</f>
        <v>0</v>
      </c>
      <c r="AS103" s="19"/>
      <c r="AT103" s="19"/>
      <c r="AU103" s="19"/>
      <c r="AV103" s="6"/>
      <c r="AW103" s="6"/>
      <c r="AX103" s="6">
        <f t="shared" si="13"/>
        <v>10</v>
      </c>
      <c r="AY103" s="6"/>
      <c r="AZ103" s="234">
        <f t="shared" si="16"/>
        <v>0</v>
      </c>
      <c r="BA103" s="234">
        <f t="shared" si="17"/>
        <v>0</v>
      </c>
      <c r="BB103" s="234">
        <f t="shared" si="18"/>
        <v>0</v>
      </c>
      <c r="BC103" s="234">
        <f t="shared" si="19"/>
        <v>0</v>
      </c>
      <c r="BD103" s="234">
        <f t="shared" si="20"/>
        <v>0</v>
      </c>
      <c r="BE103" s="234">
        <f t="shared" si="21"/>
        <v>0</v>
      </c>
      <c r="BF103" s="234">
        <f t="shared" si="22"/>
        <v>0</v>
      </c>
      <c r="BG103" s="234">
        <f t="shared" si="23"/>
        <v>0</v>
      </c>
      <c r="BH103" s="234">
        <f t="shared" si="24"/>
        <v>0</v>
      </c>
      <c r="BI103" s="238">
        <f t="shared" si="25"/>
        <v>0</v>
      </c>
      <c r="BJ103" s="236"/>
      <c r="BK103" s="236"/>
      <c r="BL103" s="237"/>
    </row>
    <row r="104" spans="1:64" ht="15.75" customHeight="1" x14ac:dyDescent="0.25">
      <c r="A104" s="129">
        <v>93</v>
      </c>
      <c r="B104" s="57"/>
      <c r="C104" s="57"/>
      <c r="D104" s="36"/>
      <c r="E104" s="36"/>
      <c r="F104" s="242"/>
      <c r="G104" s="37">
        <v>1</v>
      </c>
      <c r="H104" s="58">
        <v>0</v>
      </c>
      <c r="I104" s="59">
        <v>0</v>
      </c>
      <c r="J104" s="60">
        <v>0</v>
      </c>
      <c r="K104" s="52">
        <v>1</v>
      </c>
      <c r="L104" s="39">
        <v>0</v>
      </c>
      <c r="M104" s="39">
        <v>0</v>
      </c>
      <c r="N104" s="39">
        <v>0</v>
      </c>
      <c r="O104" s="39">
        <v>0</v>
      </c>
      <c r="P104" s="35">
        <f>IF('umowa o pracę'!$E$7=2020,ROUND(IF($L104&gt;=2600,2600*'umowa o pracę'!$E$8,$L104*'umowa o pracę'!$E$8),2),IF('umowa o pracę'!$E$7=2021,ROUND(IF($L104&gt;=2800,2800*'umowa o pracę'!$E$8,$L104*'umowa o pracę'!$E$8),2),0))</f>
        <v>0</v>
      </c>
      <c r="Q104" s="252">
        <f>IF(IF(IF(AND($K104=1,$I104&gt;0),ROUND(IF($L104+$M104&gt;=2600,2600*'umowa o pracę'!$E$8,($L104+$M104)*'umowa o pracę'!$E$8),2)+IF($M104=0,ROUND(IF($L104&gt;2600,ROUND($O104/$L104*2600,2),$O104)*'umowa o pracę'!$E$8,2),ROUND(IF($L104&gt;2600,ROUND($O104/$L104*2600,2),$O104)*'umowa o pracę'!$E$8,2)),ROUND(IF($L104+$M104&gt;=2600,2600*'umowa o pracę'!$E$8,($L104+$M104)*'umowa o pracę'!$E$8),2)-IF($M104=0,ROUND(ROUND(IF($L104&gt;2600,ROUND($N104/$L104*2600,2),$N104),2)*'umowa o pracę'!$E$8,2),IF($M104&gt;0,IF($L104+$M104&lt;2600,ROUND(ROUND($N104+ROUND($M104*9%,2),2)*'umowa o pracę'!$E$8,2),IF(AND($L104+$M104&gt;=2600,$M104&lt;2600,$L104&lt;2600),ROUND((ROUND(((2600-$M104)/$L104)*$N104,2)+ROUND($M104*9%,2))*'umowa o pracę'!$E$8,2),IF(AND($L104+$M104&gt;=2600,$M104&gt;=2600),ROUND((ROUND(2600*9%,2))*'umowa o pracę'!$E$8,2),IF(AND($L104+$M104&gt;=2600,$L104&gt;=2600,$M104&lt;2600),ROUND((ROUND($M104*9%,2)+ROUND(((2600-$M104)/$L104)*$N104,2))*'umowa o pracę'!$E$8,2),0)))),0)))&gt;$J104,$J104,IF(AND($K104=1,$I104&gt;0),ROUND(IF($L104+$M104&gt;=2600,2600*'umowa o pracę'!$E$8,($L104+$M104)*'umowa o pracę'!$E$8),2)+IF($M104=0,ROUND(IF($L104&gt;2600,ROUND($O104/$L104*2600,2),$O104)*'umowa o pracę'!$E$8,2),ROUND(IF($L104&gt;2600,ROUND($O104/$L104*2600,2),$O104)*'umowa o pracę'!$E$8,2)),ROUND(IF($L104+$M104&gt;=2600,2600*'umowa o pracę'!$E$8,($L104+$M104)*'umowa o pracę'!$E$8),2)-IF($M104=0,ROUND(ROUND(IF($L104&gt;2600,ROUND($N104/$L104*2600,2),$N104),2)*'umowa o pracę'!$E$8,2),IF($M104&gt;0,IF($L104+$M104&lt;2600,ROUND(ROUND($N104+ROUND($M104*9%,2),2)*'umowa o pracę'!$E$8,2),IF(AND($L104+$M104&gt;=2600,$M104&lt;2600,$L104&lt;2600),ROUND((ROUND(((2600-$M104)/$L104)*$N104,2)+ROUND($M104*9%,2))*'umowa o pracę'!$E$8,2),IF(AND($L104+$M104&gt;=2600,$M104&gt;=2600),ROUND((ROUND(2600*9%,2))*'umowa o pracę'!$E$8,2),IF(AND($L104+$M104&gt;=2600,$L104&gt;=2600,$M104&lt;2600),ROUND((ROUND($M104*9%,2)+ROUND(((2600-$M104)/$L104)*$N104,2))*'umowa o pracę'!$E$8,2),0)))),0))))&gt;$J104,$J104,IF(IF(AND($K104=1,$I104&gt;0),ROUND(IF($L104+$M104&gt;=2600,2600*'umowa o pracę'!$E$8,($L104+$M104)*'umowa o pracę'!$E$8),2)+IF($M104=0,ROUND(IF($L104&gt;2600,ROUND($O104/$L104*2600,2),$O104)*'umowa o pracę'!$E$8,2),ROUND(IF($L104&gt;2600,ROUND($O104/$L104*2600,2),$O104)*'umowa o pracę'!$E$8,2)),ROUND(IF($L104+$M104&gt;=2600,2600*'umowa o pracę'!$E$8,($L104+$M104)*'umowa o pracę'!$E$8),2)-IF($M104=0,ROUND(ROUND(IF($L104&gt;2600,ROUND($N104/$L104*2600,2),$N104),2)*'umowa o pracę'!$E$8,2),IF($M104&gt;0,IF($L104+$M104&lt;2600,ROUND(ROUND($N104+ROUND($M104*9%,2),2)*'umowa o pracę'!$E$8,2),IF(AND($L104+$M104&gt;=2600,$M104&lt;2600,$L104&lt;2600),ROUND((ROUND(((2600-$M104)/$L104)*$N104,2)+ROUND($M104*9%,2))*'umowa o pracę'!$E$8,2),IF(AND($L104+$M104&gt;=2600,$M104&gt;=2600),ROUND((ROUND(2600*9%,2))*'umowa o pracę'!$E$8,2),IF(AND($L104+$M104&gt;=2600,$L104&gt;=2600,$M104&lt;2600),ROUND((ROUND($M104*9%,2)+ROUND(((2600-$M104)/$L104)*$N104,2))*'umowa o pracę'!$E$8,2),0)))),0)))&gt;$J104,$J104,IF(AND($K104=1,$I104&gt;0),ROUND(IF($L104+$M104&gt;=2600,2600*'umowa o pracę'!$E$8,($L104+$M104)*'umowa o pracę'!$E$8),2)+IF($M104=0,ROUND(IF($L104&gt;2600,ROUND($O104/$L104*2600,2),$O104)*'umowa o pracę'!$E$8,2),ROUND(IF($L104&gt;2600,ROUND($O104/$L104*2600,2),$O104)*'umowa o pracę'!$E$8,2)),ROUND(IF($L104+$M104&gt;=2600,2600*'umowa o pracę'!$E$8,($L104+$M104)*'umowa o pracę'!$E$8),2)-IF(AND($M104=0,I104&gt;0),ROUND(ROUND(IF($L104&gt;2600,ROUND($N104/$L104*2600,2),$N104),2)*'umowa o pracę'!$E$8,2),IF($M104&gt;0,IF($L104+$M104&lt;2600,ROUND(ROUND($N104+ROUND($M104*9%,2),2)*'umowa o pracę'!$E$8,2),IF(AND($L104+$M104&gt;=2600,$M104&lt;2600,$L104&lt;2600),ROUND((ROUND(((2600-$M104)/$L104)*$N104,2)+ROUND($M104*9%,2))*'umowa o pracę'!$E$8,2),IF(AND($L104+$M104&gt;=2600,$M104&gt;=2600),ROUND((ROUND(2600*9%,2))*'umowa o pracę'!$E$8,2),IF(AND($L104+$M104&gt;=2600,$L104&gt;=2600,$M104&lt;2600),ROUND((ROUND($M104*9%,2)+ROUND(((2600-$M104)/$L104)*$N104,2))*'umowa o pracę'!$E$8,2),0)))),0)))))</f>
        <v>0</v>
      </c>
      <c r="R104" s="252">
        <f>IF(IF(IF(AND($K104=1,$I104&gt;0),ROUND(IF($L104+$M104&gt;=2800,2800*'umowa o pracę'!$E$8,($L104+$M104)*'umowa o pracę'!$E$8),2)+IF($M104=0,ROUND(IF($L104&gt;2800,ROUND($O104/$L104*2800,2),$O104)*'umowa o pracę'!$E$8,2),ROUND(IF($L104&gt;2800,ROUND($O104/$L104*2800,2),$O104)*'umowa o pracę'!$E$8,2)),ROUND(IF($L104+$M104&gt;=2800,2800*'umowa o pracę'!$E$8,($L104+$M104)*'umowa o pracę'!$E$8),2)-IF($M104=0,ROUND(ROUND(IF($L104&gt;2800,ROUND($N104/$L104*2800,2),$N104),2)*'umowa o pracę'!$E$8,2),IF($M104&gt;0,IF($L104+$M104&lt;2800,ROUND(ROUND($N104+ROUND($M104*9%,2),2)*'umowa o pracę'!$E$8,2),IF(AND($L104+$M104&gt;=2800,$M104&lt;2800,$L104&lt;2800),ROUND((ROUND(((2800-$M104)/$L104)*$N104,2)+ROUND($M104*9%,2))*'umowa o pracę'!$E$8,2),IF(AND($L104+$M104&gt;=2800,$M104&gt;=2800),ROUND((ROUND(2800*9%,2))*'umowa o pracę'!$E$8,2),IF(AND($L104+$M104&gt;=2800,$L104&gt;=2800,$M104&lt;2800),ROUND((ROUND($M104*9%,2)+ROUND(((2800-$M104)/$L104)*$N104,2))*'umowa o pracę'!$E$8,2),0)))),0)))&gt;$J104,$J104,IF(AND($K104=1,$I104&gt;0),ROUND(IF($L104+$M104&gt;=2800,2800*'umowa o pracę'!$E$8,($L104+$M104)*'umowa o pracę'!$E$8),2)+IF($M104=0,ROUND(IF($L104&gt;2800,ROUND($O104/$L104*2800,2),$O104)*'umowa o pracę'!$E$8,2),ROUND(IF($L104&gt;2800,ROUND($O104/$L104*2800,2),$O104)*'umowa o pracę'!$E$8,2)),ROUND(IF($L104+$M104&gt;=2800,2800*'umowa o pracę'!$E$8,($L104+$M104)*'umowa o pracę'!$E$8),2)-IF($M104=0,ROUND(ROUND(IF($L104&gt;2800,ROUND($N104/$L104*2800,2),$N104),2)*'umowa o pracę'!$E$8,2),IF($M104&gt;0,IF($L104+$M104&lt;2800,ROUND(ROUND($N104+ROUND($M104*9%,2),2)*'umowa o pracę'!$E$8,2),IF(AND($L104+$M104&gt;=2800,$M104&lt;2800,$L104&lt;2800),ROUND((ROUND(((2800-$M104)/$L104)*$N104,2)+ROUND($M104*9%,2))*'umowa o pracę'!$E$8,2),IF(AND($L104+$M104&gt;=2800,$M104&gt;=2800),ROUND((ROUND(2800*9%,2))*'umowa o pracę'!$E$8,2),IF(AND($L104+$M104&gt;=2800,$L104&gt;=2800,$M104&lt;2800),ROUND((ROUND($M104*9%,2)+ROUND(((2800-$M104)/$L104)*$N104,2))*'umowa o pracę'!$E$8,2),0)))),0))))&gt;$J104,$J104,IF(IF(AND($K104=1,$I104&gt;0),ROUND(IF($L104+$M104&gt;=2800,2800*'umowa o pracę'!$E$8,($L104+$M104)*'umowa o pracę'!$E$8),2)+IF($M104=0,ROUND(IF($L104&gt;2800,ROUND($O104/$L104*2800,2),$O104)*'umowa o pracę'!$E$8,2),ROUND(IF($L104&gt;2800,ROUND($O104/$L104*2800,2),$O104)*'umowa o pracę'!$E$8,2)),ROUND(IF($L104+$M104&gt;=2800,2800*'umowa o pracę'!$E$8,($L104+$M104)*'umowa o pracę'!$E$8),2)-IF($M104=0,ROUND(ROUND(IF($L104&gt;2800,ROUND($N104/$L104*2800,2),$N104),2)*'umowa o pracę'!$E$8,2),IF($M104&gt;0,IF($L104+$M104&lt;2800,ROUND(ROUND($N104+ROUND($M104*9%,2),2)*'umowa o pracę'!$E$8,2),IF(AND($L104+$M104&gt;=2800,$M104&lt;2800,$L104&lt;2800),ROUND((ROUND(((2800-$M104)/$L104)*$N104,2)+ROUND($M104*9%,2))*'umowa o pracę'!$E$8,2),IF(AND($L104+$M104&gt;=2800,$M104&gt;=2800),ROUND((ROUND(2800*9%,2))*'umowa o pracę'!$E$8,2),IF(AND($L104+$M104&gt;=2800,$L104&gt;=2800,$M104&lt;2800),ROUND((ROUND($M104*9%,2)+ROUND(((2800-$M104)/$L104)*$N104,2))*'umowa o pracę'!$E$8,2),0)))),0)))&gt;$J104,$J104,IF(AND($K104=1,$I104&gt;0),ROUND(IF($L104+$M104&gt;=2800,2800*'umowa o pracę'!$E$8,($L104+$M104)*'umowa o pracę'!$E$8),2)+IF($M104=0,ROUND(IF($L104&gt;2800,ROUND($O104/$L104*2800,2),$O104)*'umowa o pracę'!$E$8,2),ROUND(IF($L104&gt;2800,ROUND($O104/$L104*2800,2),$O104)*'umowa o pracę'!$E$8,2)),ROUND(IF($L104+$M104&gt;=2800,2800*'umowa o pracę'!$E$8,($L104+$M104)*'umowa o pracę'!$E$8),2)-IF(AND($M104=0,I104&gt;0),ROUND(ROUND(IF($L104&gt;2800,ROUND($N104/$L104*2800,2),$N104),2)*'umowa o pracę'!$E$8,2),IF($M104&gt;0,IF($L104+$M104&lt;2800,ROUND(ROUND($N104+ROUND($M104*9%,2),2)*'umowa o pracę'!$E$8,2),IF(AND($L104+$M104&gt;=2800,$M104&lt;2800,$L104&lt;2800),ROUND((ROUND(((2800-$M104)/$L104)*$N104,2)+ROUND($M104*9%,2))*'umowa o pracę'!$E$8,2),IF(AND($L104+$M104&gt;=2800,$M104&gt;=2800),ROUND((ROUND(2800*9%,2))*'umowa o pracę'!$E$8,2),IF(AND($L104+$M104&gt;=2800,$L104&gt;=2800,$M104&lt;2800),ROUND((ROUND($M104*9%,2)+ROUND(((2800-$M104)/$L104)*$N104,2))*'umowa o pracę'!$E$8,2),0)))),0)))))</f>
        <v>0</v>
      </c>
      <c r="S104" s="32">
        <f>IF('umowa o pracę'!$E$7=2020,IF(IF($K104=1,IF($M104=0,ROUND(IF($L104&gt;2600,ROUND($N104/$L104*2600,2),$N104)*'umowa o pracę'!$E$8,2),IF($L104+$M104&lt;2600,ROUND(ROUND($N104+ROUND($M104*9%,2),2)*'umowa o pracę'!$E$8,2),IF(AND($L104+$M104&gt;=2600,$L104&lt;2600),ROUND((ROUND($N104+ROUND((2600-$L104)*9%,2),2))*'umowa o pracę'!$E$8,2),IF(AND($L104+$M104&gt;=2600,$L104&gt;=2600),ROUND(ROUND($N104/$L104*2600,2)*'umowa o pracę'!$E$8,2),0)))),0)&gt;$H104,$H104,IF($K104=1,IF($M104=0,ROUND(IF($L104&gt;2600,ROUND($N104/$L104*2600,2),$N104)*'umowa o pracę'!$E$8,2),IF($L104+$M104&lt;2600,ROUND(ROUND($N104+ROUND($M104*9%,2),2)*'umowa o pracę'!$E$8,2),IF(AND($L104+$M104&gt;=2600,$L104&lt;2600),ROUND((ROUND($N104+ROUND((2600-$L104)*9%,2),2))*'umowa o pracę'!$E$8,2),IF(AND($L104+$M104&gt;=2600,$L104&gt;=2600),ROUND(ROUND($N104/$L104*2600,2)*'umowa o pracę'!$E$8,2),0)))),0)),IF('umowa o pracę'!$E$7=2021,IF(IF($K104=1,IF($M104=0,ROUND(IF($L104&gt;2800,ROUND($N104/$L104*2800,2),$N104)*'umowa o pracę'!$E$8,2),IF($L104+$M104&lt;2800,ROUND(ROUND($N104+ROUND($M104*9%,2),2)*'umowa o pracę'!$E$8,2),IF(AND($L104+$M104&gt;=2800,$L104&lt;2800),ROUND((ROUND($N104+ROUND((2800-$L104)*9%,2),2))*'umowa o pracę'!$E$8,2),IF(AND($L104+$M104&gt;=2800,$L104&gt;=2800),ROUND(ROUND($N104/$L104*2800,2)*'umowa o pracę'!$E$8,2),0)))),0)&gt;$H104,$H104,IF($K104=1,IF($M104=0,ROUND(IF($L104&gt;2800,ROUND($N104/$L104*2800,2),$N104)*'umowa o pracę'!$E$8,2),IF($L104+$M104&lt;2800,ROUND(ROUND($N104+ROUND($M104*9%,2),2)*'umowa o pracę'!$E$8,2),IF(AND($L104+$M104&gt;=2800,$L104&lt;2800),ROUND((ROUND($N104+ROUND((2800-$L104)*9%,2),2))*'umowa o pracę'!$E$8,2),IF(AND($L104+$M104&gt;=2800,$L104&gt;=2800),ROUND(ROUND($N104/$L104*2800,2)*'umowa o pracę'!$E$8,2),0)))),0)),0))</f>
        <v>0</v>
      </c>
      <c r="T104" s="32">
        <f>IF('umowa o pracę'!$E$7=2020,IF(IF($K104=1,IF($M104=0,ROUND(IF($L104&gt;2600,ROUND($O104/$L104*2600,2),$O104)*'umowa o pracę'!$E$8,2),ROUND(IF($L104&gt;2600,ROUND($O104/$L104*2600,2),$O104)*'umowa o pracę'!$E$8,2)),0)&gt;$I104,$I104,IF($K104=1,IF($M104=0,ROUND(IF($L104&gt;2600,ROUND($O104/$L104*2600,2),$O104)*'umowa o pracę'!$E$8,2),ROUND(IF($L104&gt;2600,ROUND($O104/$L104*2600,2),$O104)*'umowa o pracę'!$E$8,2)),0)),IF('umowa o pracę'!$E$7=2021,IF(IF($K104=1,IF($M104=0,ROUND(IF($L104&gt;2800,ROUND($O104/$L104*2800,2),$O104)*'umowa o pracę'!$E$8,2),ROUND(IF($L104&gt;2800,ROUND($O104/$L104*2800,2),$O104)*'umowa o pracę'!$E$8,2)),0)&gt;$I104,$I104,IF($K104=1,IF($M104=0,ROUND(IF($L104&gt;2800,ROUND($O104/$L104*2800,2),$O104)*'umowa o pracę'!$E$8,2),ROUND(IF($L104&gt;2800,ROUND($O104/$L104*2800,2),$O104)*'umowa o pracę'!$E$8,2)),0)),0))</f>
        <v>0</v>
      </c>
      <c r="U104" s="51">
        <f>IF('umowa o pracę'!$E$7=2020,$Q104,IF('umowa o pracę'!$E$7=2021,$R104,0))</f>
        <v>0</v>
      </c>
      <c r="V104" s="53">
        <f t="shared" si="14"/>
        <v>1</v>
      </c>
      <c r="W104" s="54">
        <f>IF('umowa o pracę'!$E$6&lt;2,0,$L104)</f>
        <v>0</v>
      </c>
      <c r="X104" s="54">
        <f>IF('umowa o pracę'!$E$6&lt;2,0,$M104)</f>
        <v>0</v>
      </c>
      <c r="Y104" s="55">
        <f>IF('umowa o pracę'!$E$6&lt;2,0,$N104)</f>
        <v>0</v>
      </c>
      <c r="Z104" s="55">
        <f>IF('umowa o pracę'!$E$6&lt;2,0,$O104)</f>
        <v>0</v>
      </c>
      <c r="AA104" s="32">
        <f>IF('umowa o pracę'!$E$7=2020,ROUND(IF($W104&gt;=2600,2600*'umowa o pracę'!$E$8,$W104*'umowa o pracę'!$E$8),2),IF('umowa o pracę'!$E$7=2021,ROUND(IF($W104&gt;=2800,2800*'umowa o pracę'!$E$8,$W104*'umowa o pracę'!$E$8),2),0))</f>
        <v>0</v>
      </c>
      <c r="AB104" s="32">
        <f>IF(IF(IF(AND($V104=1,$I104&gt;0),ROUND(IF($W104+$X104&gt;=2600,2600*'umowa o pracę'!$E$8,($W104+$X104)*'umowa o pracę'!$E$8),2)+IF($X104=0,ROUND(IF($W104&gt;2600,ROUND($Z104/$W104*2600,2),$Z104)*'umowa o pracę'!$E$8,2),ROUND(IF($W104&gt;2600,ROUND($Z104/$W104*2600,2),$Z104)*'umowa o pracę'!$E$8,2)),ROUND(IF($W104+$X104&gt;=2600,2600*'umowa o pracę'!$E$8,($W104+$X104)*'umowa o pracę'!$E$8),2)-IF($X104=0,ROUND(ROUND(IF($W104&gt;2600,ROUND($Y104/$W104*2600,2),$Y104),2)*'umowa o pracę'!$E$8,2),IF($X104&gt;0,IF($W104+$X104&lt;2600,ROUND(ROUND($Y104+ROUND($X104*9%,2),2)*'umowa o pracę'!$E$8,2),IF(AND($W104+$X104&gt;=2600,$X104&lt;2600,$W104&lt;2600),ROUND((ROUND(((2600-$X104)/$W104)*$Y104,2)+ROUND($X104*9%,2))*'umowa o pracę'!$E$8,2),IF(AND($W104+$X104&gt;=2600,$X104&gt;=2600),ROUND((ROUND(2600*9%,2))*'umowa o pracę'!$E$8,2),IF(AND($W104+$X104&gt;=2600,$W104&gt;=2600,$X104&lt;2600),ROUND((ROUND($X104*9%,2)+ROUND(((2600-$X104)/$W104)*$Y104,2))*'umowa o pracę'!$E$8,2),0)))),0)))&gt;$J104,$J104,IF(AND($V104=1,$I104&gt;0),ROUND(IF($W104+$X104&gt;=2600,2600*'umowa o pracę'!$E$8,($W104+$X104)*'umowa o pracę'!$E$8),2)+IF($X104=0,ROUND(IF($W104&gt;2600,ROUND($Z104/$W104*2600,2),$Z104)*'umowa o pracę'!$E$8,2),ROUND(IF($W104&gt;2600,ROUND($Z104/$W104*2600,2),$Z104)*'umowa o pracę'!$E$8,2)),ROUND(IF($W104+$X104&gt;=2600,2600*'umowa o pracę'!$E$8,($W104+$X104)*'umowa o pracę'!$E$8),2)-IF($X104=0,ROUND(ROUND(IF($W104&gt;2600,ROUND($Y104/$W104*2600,2),$Y104),2)*'umowa o pracę'!$E$8,2),IF($X104&gt;0,IF($W104+$X104&lt;2600,ROUND(ROUND($Y104+ROUND($X104*9%,2),2)*'umowa o pracę'!$E$8,2),IF(AND($W104+$X104&gt;=2600,$X104&lt;2600,$W104&lt;2600),ROUND((ROUND(((2600-$X104)/$W104)*$Y104,2)+ROUND($X104*9%,2))*'umowa o pracę'!$E$8,2),IF(AND($W104+$X104&gt;=2600,$X104&gt;=2600),ROUND((ROUND(2600*9%,2))*'umowa o pracę'!$E$8,2),IF(AND($W104+$X104&gt;=2600,$W104&gt;=2600,$X104&lt;2600),ROUND((ROUND($X104*9%,2)+ROUND(((2600-$X104)/$W104)*$Y104,2))*'umowa o pracę'!$E$8,2),0)))),0))))&gt;$J104,$J104,IF(IF(AND($V104=1,$I104&gt;0),ROUND(IF($W104+$X104&gt;=2600,2600*'umowa o pracę'!$E$8,($W104+$X104)*'umowa o pracę'!$E$8),2)+IF($X104=0,ROUND(IF($W104&gt;2600,ROUND($Z104/$W104*2600,2),$Z104)*'umowa o pracę'!$E$8,2),ROUND(IF($W104&gt;2600,ROUND($Z104/$W104*2600,2),$Z104)*'umowa o pracę'!$E$8,2)),ROUND(IF($W104+$X104&gt;=2600,2600*'umowa o pracę'!$E$8,($W104+$X104)*'umowa o pracę'!$E$8),2)-IF($X104=0,ROUND(ROUND(IF($W104&gt;2600,ROUND($Y104/$W104*2600,2),$Y104),2)*'umowa o pracę'!$E$8,2),IF($X104&gt;0,IF($W104+$X104&lt;2600,ROUND(ROUND($Y104+ROUND($X104*9%,2),2)*'umowa o pracę'!$E$8,2),IF(AND($W104+$X104&gt;=2600,$X104&lt;2600,$W104&lt;2600),ROUND((ROUND(((2600-$X104)/$W104)*$Y104,2)+ROUND($X104*9%,2))*'umowa o pracę'!$E$8,2),IF(AND($W104+$X104&gt;=2600,$X104&gt;=2600),ROUND((ROUND(2600*9%,2))*'umowa o pracę'!$E$8,2),IF(AND($W104+$X104&gt;=2600,$W104&gt;=2600,$X104&lt;2600),ROUND((ROUND($X104*9%,2)+ROUND(((2600-$X104)/$W104)*$Y104,2))*'umowa o pracę'!$E$8,2),0)))),0)))&gt;$J104,$J104,IF(AND($V104=1,$I104&gt;0),ROUND(IF($W104+$X104&gt;=2600,2600*'umowa o pracę'!$E$8,($W104+$X104)*'umowa o pracę'!$E$8),2)+IF($X104=0,ROUND(IF($W104&gt;2600,ROUND($Z104/$W104*2600,2),$Z104)*'umowa o pracę'!$E$8,2),ROUND(IF($W104&gt;2600,ROUND($Z104/$W104*2600,2),$Z104)*'umowa o pracę'!$E$8,2)),ROUND(IF($W104+$X104&gt;=2600,2600*'umowa o pracę'!$E$8,($W104+$X104)*'umowa o pracę'!$E$8),2)-IF(AND($X104=0,I104&gt;0),ROUND(ROUND(IF($W104&gt;2600,ROUND($Y104/$W104*2600,2),$Y104),2)*'umowa o pracę'!$E$8,2),IF($X104&gt;0,IF($W104+$X104&lt;2600,ROUND(ROUND($Y104+ROUND($X104*9%,2),2)*'umowa o pracę'!$E$8,2),IF(AND($W104+$X104&gt;=2600,$X104&lt;2600,$W104&lt;2600),ROUND((ROUND(((2600-$X104)/$W104)*$Y104,2)+ROUND($X104*9%,2))*'umowa o pracę'!$E$8,2),IF(AND($W104+$X104&gt;=2600,$X104&gt;=2600),ROUND((ROUND(2600*9%,2))*'umowa o pracę'!$E$8,2),IF(AND($W104+$X104&gt;=2600,$W104&gt;=2600,$X104&lt;2600),ROUND((ROUND($X104*9%,2)+ROUND(((2600-$X104)/$W104)*$Y104,2))*'umowa o pracę'!$E$8,2),0)))),0)))))</f>
        <v>0</v>
      </c>
      <c r="AC104" s="32">
        <f>IF(IF(IF(AND($V104=1,$I104&gt;0),ROUND(IF($W104+$X104&gt;=2800,2800*'umowa o pracę'!$E$8,($W104+$X104)*'umowa o pracę'!$E$8),2)+IF($X104=0,ROUND(IF($W104&gt;2800,ROUND($Z104/$W104*2800,2),$Z104)*'umowa o pracę'!$E$8,2),ROUND(IF($W104&gt;2800,ROUND($Z104/$W104*2800,2),$Z104)*'umowa o pracę'!$E$8,2)),ROUND(IF($W104+$X104&gt;=2800,2800*'umowa o pracę'!$E$8,($W104+$X104)*'umowa o pracę'!$E$8),2)-IF($X104=0,ROUND(ROUND(IF($W104&gt;2800,ROUND($Y104/$W104*2800,2),$Y104),2)*'umowa o pracę'!$E$8,2),IF($X104&gt;0,IF($W104+$X104&lt;2800,ROUND(ROUND($Y104+ROUND($X104*9%,2),2)*'umowa o pracę'!$E$8,2),IF(AND($W104+$X104&gt;=2800,$X104&lt;2800,$W104&lt;2800),ROUND((ROUND(((2800-$X104)/$W104)*$Y104,2)+ROUND($X104*9%,2))*'umowa o pracę'!$E$8,2),IF(AND($W104+$X104&gt;=2800,$X104&gt;=2800),ROUND((ROUND(2800*9%,2))*'umowa o pracę'!$E$8,2),IF(AND($W104+$X104&gt;=2800,$W104&gt;=2800,$X104&lt;2800),ROUND((ROUND($X104*9%,2)+ROUND(((2800-$X104)/$W104)*$Y104,2))*'umowa o pracę'!$E$8,2),0)))),0)))&gt;$J104,$J104,IF(AND($V104=1,$I104&gt;0),ROUND(IF($W104+$X104&gt;=2800,2800*'umowa o pracę'!$E$8,($W104+$X104)*'umowa o pracę'!$E$8),2)+IF($X104=0,ROUND(IF($W104&gt;2800,ROUND($Z104/$W104*2800,2),$Z104)*'umowa o pracę'!$E$8,2),ROUND(IF($W104&gt;2800,ROUND($Z104/$W104*2800,2),$Z104)*'umowa o pracę'!$E$8,2)),ROUND(IF($W104+$X104&gt;=2800,2800*'umowa o pracę'!$E$8,($W104+$X104)*'umowa o pracę'!$E$8),2)-IF($X104=0,ROUND(ROUND(IF($W104&gt;2800,ROUND($Y104/$W104*2800,2),$Y104),2)*'umowa o pracę'!$E$8,2),IF($X104&gt;0,IF($W104+$X104&lt;2800,ROUND(ROUND($Y104+ROUND($X104*9%,2),2)*'umowa o pracę'!$E$8,2),IF(AND($W104+$X104&gt;=2800,$X104&lt;2800,$W104&lt;2800),ROUND((ROUND(((2800-$X104)/$W104)*$Y104,2)+ROUND($X104*9%,2))*'umowa o pracę'!$E$8,2),IF(AND($W104+$X104&gt;=2800,$X104&gt;=2800),ROUND((ROUND(2800*9%,2))*'umowa o pracę'!$E$8,2),IF(AND($W104+$X104&gt;=2800,$W104&gt;=2800,$X104&lt;2800),ROUND((ROUND($X104*9%,2)+ROUND(((2800-$X104)/$W104)*$Y104,2))*'umowa o pracę'!$E$8,2),0)))),0))))&gt;$J104,$J104,IF(IF(AND($V104=1,$I104&gt;0),ROUND(IF($W104+$X104&gt;=2800,2800*'umowa o pracę'!$E$8,($W104+$X104)*'umowa o pracę'!$E$8),2)+IF($X104=0,ROUND(IF($W104&gt;2800,ROUND($Z104/$W104*2800,2),$Z104)*'umowa o pracę'!$E$8,2),ROUND(IF($W104&gt;2800,ROUND($Z104/$W104*2800,2),$Z104)*'umowa o pracę'!$E$8,2)),ROUND(IF($W104+$X104&gt;=2800,2800*'umowa o pracę'!$E$8,($W104+$X104)*'umowa o pracę'!$E$8),2)-IF($X104=0,ROUND(ROUND(IF($W104&gt;2800,ROUND($Y104/$W104*2800,2),$Y104),2)*'umowa o pracę'!$E$8,2),IF($X104&gt;0,IF($W104+$X104&lt;2800,ROUND(ROUND($Y104+ROUND($X104*9%,2),2)*'umowa o pracę'!$E$8,2),IF(AND($W104+$X104&gt;=2800,$X104&lt;2800,$W104&lt;2800),ROUND((ROUND(((2800-$X104)/$W104)*$Y104,2)+ROUND($X104*9%,2))*'umowa o pracę'!$E$8,2),IF(AND($W104+$X104&gt;=2800,$X104&gt;=2800),ROUND((ROUND(2800*9%,2))*'umowa o pracę'!$E$8,2),IF(AND($W104+$X104&gt;=2800,$W104&gt;=2800,$X104&lt;2800),ROUND((ROUND($X104*9%,2)+ROUND(((2800-$X104)/$W104)*$Y104,2))*'umowa o pracę'!$E$8,2),0)))),0)))&gt;$J104,$J104,IF(AND($V104=1,$I104&gt;0),ROUND(IF($W104+$X104&gt;=2800,2800*'umowa o pracę'!$E$8,($W104+$X104)*'umowa o pracę'!$E$8),2)+IF($X104=0,ROUND(IF($W104&gt;2800,ROUND($Z104/$W104*2800,2),$Z104)*'umowa o pracę'!$E$8,2),ROUND(IF($W104&gt;2800,ROUND($Z104/$W104*2800,2),$Z104)*'umowa o pracę'!$E$8,2)),ROUND(IF($W104+$X104&gt;=2800,2800*'umowa o pracę'!$E$8,($W104+$X104)*'umowa o pracę'!$E$8),2)-IF(AND($X104=0,I104&gt;0),ROUND(ROUND(IF($W104&gt;2800,ROUND($Y104/$W104*2800,2),$Y104),2)*'umowa o pracę'!$E$8,2),IF($X104&gt;0,IF($W104+$X104&lt;2800,ROUND(ROUND($Y104+ROUND($X104*9%,2),2)*'umowa o pracę'!$E$8,2),IF(AND($W104+$X104&gt;=2800,$X104&lt;2800,$W104&lt;2800),ROUND((ROUND(((2800-$X104)/$W104)*$Y104,2)+ROUND($X104*9%,2))*'umowa o pracę'!$E$8,2),IF(AND($W104+$X104&gt;=2800,$X104&gt;=2800),ROUND((ROUND(2800*9%,2))*'umowa o pracę'!$E$8,2),IF(AND($W104+$X104&gt;=2800,$W104&gt;=2800,$X104&lt;2800),ROUND((ROUND($X104*9%,2)+ROUND(((2800-$X104)/$W104)*$Y104,2))*'umowa o pracę'!$E$8,2),0)))),0)))))</f>
        <v>0</v>
      </c>
      <c r="AD104" s="32">
        <f>IF('umowa o pracę'!$E$7=2020,IF(IF($V104=1,IF($X104=0,ROUND(IF($W104&gt;2600,ROUND($Y104/$W104*2600,2),$Y104)*'umowa o pracę'!$E$8,2),IF($W104+$X104&lt;2600,ROUND(ROUND($Y104+ROUND($X104*9%,2),2)*'umowa o pracę'!$E$8,2),IF(AND($W104+$X104&gt;=2600,$W104&lt;2600),ROUND((ROUND($Y104+ROUND((2600-$W104)*9%,2),2))*'umowa o pracę'!$E$8,2),IF(AND($W104+$X104&gt;=2600,$W104&gt;=2600),ROUND(ROUND($Y104/$W104*2600,2)*'umowa o pracę'!$E$8,2),0)))),0)&gt;$H104,$H104,IF($V104=1,IF($X104=0,ROUND(IF($W104&gt;2600,ROUND($Y104/$W104*2600,2),$Y104)*'umowa o pracę'!$E$8,2),IF($W104+$X104&lt;2600,ROUND(ROUND($Y104+ROUND($X104*9%,2),2)*'umowa o pracę'!$E$8,2),IF(AND($W104+$X104&gt;=2600,$W104&lt;2600),ROUND((ROUND($Y104+ROUND((2600-$W104)*9%,2),2))*'umowa o pracę'!$E$8,2),IF(AND($W104+$X104&gt;=2600,$W104&gt;=2600),ROUND(ROUND($Y104/$W104*2600,2)*'umowa o pracę'!$E$8,2),0)))),0)),IF('umowa o pracę'!$E$7=2021,IF(IF($V104=1,IF($X104=0,ROUND(IF($W104&gt;2800,ROUND($Y104/$W104*2800,2),$Y104)*'umowa o pracę'!$E$8,2),IF($W104+$X104&lt;2800,ROUND(ROUND($Y104+ROUND($X104*9%,2),2)*'umowa o pracę'!$E$8,2),IF(AND($W104+$X104&gt;=2800,$W104&lt;2800),ROUND((ROUND($Y104+ROUND((2800-$W104)*9%,2),2))*'umowa o pracę'!$E$8,2),IF(AND($W104+$X104&gt;=2800,$W104&gt;=2800),ROUND(ROUND($Y104/$W104*2800,2)*'umowa o pracę'!$E$8,2),0)))),0)&gt;$H104,$H104,IF($V104=1,IF($X104=0,ROUND(IF($W104&gt;2800,ROUND($Y104/$W104*2800,2),$Y104)*'umowa o pracę'!$E$8,2),IF($W104+$X104&lt;2800,ROUND(ROUND($Y104+ROUND($X104*9%,2),2)*'umowa o pracę'!$E$8,2),IF(AND($W104+$X104&gt;=2800,$W104&lt;2800),ROUND((ROUND($Y104+ROUND((2800-$W104)*9%,2),2))*'umowa o pracę'!$E$8,2),IF(AND($W104+$X104&gt;=2800,$W104&gt;=2800),ROUND(ROUND($Y104/$W104*2800,2)*'umowa o pracę'!$E$8,2),0)))),0)),0))</f>
        <v>0</v>
      </c>
      <c r="AE104" s="32">
        <f>IF('umowa o pracę'!$E$7=2020,IF(IF($V104=1,IF($X104=0,ROUND(IF($W104&gt;2600,ROUND($Z104/$W104*2600,2),$Z104)*'umowa o pracę'!$E$8,2),ROUND(IF($W104&gt;2600,ROUND($Z104/$W104*2600,2),$Z104)*'umowa o pracę'!$E$8,2)),0)&gt;$I104,$I104,IF($V104=1,IF($X104=0,ROUND(IF($W104&gt;2600,ROUND($Z104/$W104*2600,2),$Z104)*'umowa o pracę'!$E$8,2),ROUND(IF($W104&gt;2600,ROUND($Z104/$W104*2600,2),$Z104)*'umowa o pracę'!$E$8,2)),0)),IF('umowa o pracę'!$E$7=2021,IF(IF($V104=1,IF($X104=0,ROUND(IF($W104&gt;2800,ROUND($Z104/$W104*2800,2),$Z104)*'umowa o pracę'!$E$8,2),ROUND(IF($W104&gt;2800,ROUND($Z104/$W104*2800,2),$Z104)*'umowa o pracę'!$E$8,2)),0)&gt;$I104,$I104,IF($V104=1,IF($X104=0,ROUND(IF($W104&gt;2800,ROUND($Z104/$W104*2800,2),$Z104)*'umowa o pracę'!$E$8,2),ROUND(IF($W104&gt;2800,ROUND($Z104/$W104*2800,2),$Z104)*'umowa o pracę'!$E$8,2)),0)),0))</f>
        <v>0</v>
      </c>
      <c r="AF104" s="56">
        <f>IF('umowa o pracę'!$E$7=2020,$AB104,IF('umowa o pracę'!$E$7=2021,$AC104,0))</f>
        <v>0</v>
      </c>
      <c r="AG104" s="53">
        <f t="shared" si="15"/>
        <v>1</v>
      </c>
      <c r="AH104" s="39">
        <f>IF('umowa o pracę'!$E$6&lt;3,0,$L104)</f>
        <v>0</v>
      </c>
      <c r="AI104" s="39">
        <f>IF('umowa o pracę'!$E$6&lt;3,0,$M104)</f>
        <v>0</v>
      </c>
      <c r="AJ104" s="55">
        <f>IF('umowa o pracę'!$E$6&lt;3,0,$N104)</f>
        <v>0</v>
      </c>
      <c r="AK104" s="55">
        <f>IF('umowa o pracę'!$E$6&lt;3,0,$O104)</f>
        <v>0</v>
      </c>
      <c r="AL104" s="32">
        <f>IF('umowa o pracę'!$E$7=2020,ROUND(IF($AH104&gt;=2600,2600*'umowa o pracę'!$E$8,$AH104*'umowa o pracę'!$E$8),2),IF('umowa o pracę'!$E$7=2021,ROUND(IF($AH104&gt;=2800,2800*'umowa o pracę'!$E$8,$AH104*'umowa o pracę'!$E$8),2),0))</f>
        <v>0</v>
      </c>
      <c r="AM104" s="32">
        <f>IF(IF(IF(AND($AG104=1,$I104&gt;0),ROUND(IF($AH104+$AI104&gt;=2600,2600*'umowa o pracę'!$E$8,($AH104+$AI104)*'umowa o pracę'!$E$8),2)+IF($AI104=0,ROUND(IF($AH104&gt;2600,ROUND($AK104/$AH104*2600,2),$AK104)*'umowa o pracę'!$E$8,2),ROUND(IF($AH104&gt;2600,ROUND($AK104/$AH104*2600,2),$AK104)*'umowa o pracę'!$E$8,2)),ROUND(IF($AH104+$AI104&gt;=2600,2600*'umowa o pracę'!$E$8,($AH104+$AI104)*'umowa o pracę'!$E$8),2)-IF($AI104=0,ROUND(ROUND(IF($AH104&gt;2600,ROUND($AJ104/$AH104*2600,2),$AJ104),2)*'umowa o pracę'!$E$8,2),IF($AI104&gt;0,IF($AH104+$AI104&lt;2600,ROUND(ROUND($AJ104+ROUND($AI104*9%,2),2)*'umowa o pracę'!$E$8,2),IF(AND($AH104+$AI104&gt;=2600,$AI104&lt;2600,$AH104&lt;2600),ROUND((ROUND(((2600-$AI104)/$AH104)*$AJ104,2)+ROUND($AI104*9%,2))*'umowa o pracę'!$E$8,2),IF(AND($AH104+$AI104&gt;=2600,$AI104&gt;=2600),ROUND((ROUND(2600*9%,2))*'umowa o pracę'!$E$8,2),IF(AND($AH104+$AI104&gt;=2600,$AH104&gt;=2600,$AI104&lt;2600),ROUND((ROUND($AI104*9%,2)+ROUND(((2600-$AI104)/$AH104)*$AJ104,2))*'umowa o pracę'!$E$8,2),0)))),0)))&gt;$J104,$J104,IF(AND($AG104=1,$I104&gt;0),ROUND(IF($AH104+$AI104&gt;=2600,2600*'umowa o pracę'!$E$8,($AH104+$AI104)*'umowa o pracę'!$E$8),2)+IF($AI104=0,ROUND(IF($AH104&gt;2600,ROUND($AK104/$AH104*2600,2),$AK104)*'umowa o pracę'!$E$8,2),ROUND(IF($AH104&gt;2600,ROUND($AK104/$AH104*2600,2),$AK104)*'umowa o pracę'!$E$8,2)),ROUND(IF($AH104+$AI104&gt;=2600,2600*'umowa o pracę'!$E$8,($AH104+$AI104)*'umowa o pracę'!$E$8),2)-IF($AI104=0,ROUND(ROUND(IF($AH104&gt;2600,ROUND($AJ104/$AH104*2600,2),$AJ104),2)*'umowa o pracę'!$E$8,2),IF($AI104&gt;0,IF($AH104+$AI104&lt;2600,ROUND(ROUND($AJ104+ROUND($AI104*9%,2),2)*'umowa o pracę'!$E$8,2),IF(AND($AH104+$AI104&gt;=2600,$AI104&lt;2600,$AH104&lt;2600),ROUND((ROUND(((2600-$AI104)/$AH104)*$AJ104,2)+ROUND($AI104*9%,2))*'umowa o pracę'!$E$8,2),IF(AND($AH104+$AI104&gt;=2600,$AI104&gt;=2600),ROUND((ROUND(2600*9%,2))*'umowa o pracę'!$E$8,2),IF(AND($AH104+$AI104&gt;=2600,$AH104&gt;=2600,$AI104&lt;2600),ROUND((ROUND($AI104*9%,2)+ROUND(((2600-$AI104)/$AH104)*$AJ104,2))*'umowa o pracę'!$E$8,2),0)))),0))))&gt;$J104,$J104,IF(IF(AND($AG104=1,$I104&gt;0),ROUND(IF($AH104+$AI104&gt;=2600,2600*'umowa o pracę'!$E$8,($AH104+$AI104)*'umowa o pracę'!$E$8),2)+IF($AI104=0,ROUND(IF($AH104&gt;2600,ROUND($AK104/$AH104*2600,2),$AK104)*'umowa o pracę'!$E$8,2),ROUND(IF($AH104&gt;2600,ROUND($AK104/$AH104*2600,2),$AK104)*'umowa o pracę'!$E$8,2)),ROUND(IF($AH104+$AI104&gt;=2600,2600*'umowa o pracę'!$E$8,($AH104+$AI104)*'umowa o pracę'!$E$8),2)-IF($AI104=0,ROUND(ROUND(IF($AH104&gt;2600,ROUND($AJ104/$AH104*2600,2),$AJ104),2)*'umowa o pracę'!$E$8,2),IF($AI104&gt;0,IF($AH104+$AI104&lt;2600,ROUND(ROUND($AJ104+ROUND($AI104*9%,2),2)*'umowa o pracę'!$E$8,2),IF(AND($AH104+$AI104&gt;=2600,$AI104&lt;2600,$AH104&lt;2600),ROUND((ROUND(((2600-$AI104)/$AH104)*$AJ104,2)+ROUND($AI104*9%,2))*'umowa o pracę'!$E$8,2),IF(AND($AH104+$AI104&gt;=2600,$AI104&gt;=2600),ROUND((ROUND(2600*9%,2))*'umowa o pracę'!$E$8,2),IF(AND($AH104+$AI104&gt;=2600,$AH104&gt;=2600,$AI104&lt;2600),ROUND((ROUND($AI104*9%,2)+ROUND(((2600-$AI104)/$AH104)*$AJ104,2))*'umowa o pracę'!$E$8,2),0)))),0)))&gt;$J104,$J104,IF(AND($AG104=1,$I104&gt;0),ROUND(IF($AH104+$AI104&gt;=2600,2600*'umowa o pracę'!$E$8,($AH104+$AI104)*'umowa o pracę'!$E$8),2)+IF($AI104=0,ROUND(IF($AH104&gt;2600,ROUND($AK104/$AH104*2600,2),$AK104)*'umowa o pracę'!$E$8,2),ROUND(IF($AH104&gt;2600,ROUND($AK104/$AH104*2600,2),$AK104)*'umowa o pracę'!$E$8,2)),ROUND(IF($AH104+$AI104&gt;=2600,2600*'umowa o pracę'!$E$8,($AH104+$AI104)*'umowa o pracę'!$E$8),2)-IF(AND($AI104=0,I104&gt;0),ROUND(ROUND(IF($AH104&gt;2600,ROUND($AJ104/$AH104*2600,2),$AJ104),2)*'umowa o pracę'!$E$8,2),IF($AI104&gt;0,IF($AH104+$AI104&lt;2600,ROUND(ROUND($AJ104+ROUND($AI104*9%,2),2)*'umowa o pracę'!$E$8,2),IF(AND($AH104+$AI104&gt;=2600,$AI104&lt;2600,$AH104&lt;2600),ROUND((ROUND(((2600-$AI104)/$AH104)*$AJ104,2)+ROUND($AI104*9%,2))*'umowa o pracę'!$E$8,2),IF(AND($AH104+$AI104&gt;=2600,$AI104&gt;=2600),ROUND((ROUND(2600*9%,2))*'umowa o pracę'!$E$8,2),IF(AND($AH104+$AI104&gt;=2600,$AH104&gt;=2600,$AI104&lt;2600),ROUND((ROUND($AI104*9%,2)+ROUND(((2600-$AI104)/$AH104)*$AJ104,2))*'umowa o pracę'!$E$8,2),0)))),0)))))</f>
        <v>0</v>
      </c>
      <c r="AN104" s="32">
        <f>IF(IF(IF(AND($AG104=1,$I104&gt;0),ROUND(IF($AH104+$AI104&gt;=2800,2800*'umowa o pracę'!$E$8,($AH104+$AI104)*'umowa o pracę'!$E$8),2)+IF($AI104=0,ROUND(IF($AH104&gt;2800,ROUND($AK104/$AH104*2800,2),$AK104)*'umowa o pracę'!$E$8,2),ROUND(IF($AH104&gt;2800,ROUND($AK104/$AH104*2800,2),$AK104)*'umowa o pracę'!$E$8,2)),ROUND(IF($AH104+$AI104&gt;=2800,2800*'umowa o pracę'!$E$8,($AH104+$AI104)*'umowa o pracę'!$E$8),2)-IF($AI104=0,ROUND(ROUND(IF($AH104&gt;2800,ROUND($AJ104/$AH104*2800,2),$AJ104),2)*'umowa o pracę'!$E$8,2),IF($AI104&gt;0,IF($AH104+$AI104&lt;2800,ROUND(ROUND($AJ104+ROUND($AI104*9%,2),2)*'umowa o pracę'!$E$8,2),IF(AND($AH104+$AI104&gt;=2800,$AI104&lt;2800,$AH104&lt;2800),ROUND((ROUND(((2800-$AI104)/$AH104)*$AJ104,2)+ROUND($AI104*9%,2))*'umowa o pracę'!$E$8,2),IF(AND($AH104+$AI104&gt;=2800,$AI104&gt;=2800),ROUND((ROUND(2800*9%,2))*'umowa o pracę'!$E$8,2),IF(AND($AH104+$AI104&gt;=2800,$AH104&gt;=2800,$AI104&lt;2800),ROUND((ROUND($AI104*9%,2)+ROUND(((2800-$AI104)/$AH104)*$AJ104,2))*'umowa o pracę'!$E$8,2),0)))),0)))&gt;$J104,$J104,IF(AND($AG104=1,$I104&gt;0),ROUND(IF($AH104+$AI104&gt;=2800,2800*'umowa o pracę'!$E$8,($AH104+$AI104)*'umowa o pracę'!$E$8),2)+IF($AI104=0,ROUND(IF($AH104&gt;2800,ROUND($AK104/$AH104*2800,2),$AK104)*'umowa o pracę'!$E$8,2),ROUND(IF($AH104&gt;2800,ROUND($AK104/$AH104*2800,2),$AK104)*'umowa o pracę'!$E$8,2)),ROUND(IF($AH104+$AI104&gt;=2800,2800*'umowa o pracę'!$E$8,($AH104+$AI104)*'umowa o pracę'!$E$8),2)-IF($AI104=0,ROUND(ROUND(IF($AH104&gt;2800,ROUND($AJ104/$AH104*2800,2),$AJ104),2)*'umowa o pracę'!$E$8,2),IF($AI104&gt;0,IF($AH104+$AI104&lt;2800,ROUND(ROUND($AJ104+ROUND($AI104*9%,2),2)*'umowa o pracę'!$E$8,2),IF(AND($AH104+$AI104&gt;=2800,$AI104&lt;2800,$AH104&lt;2800),ROUND((ROUND(((2800-$AI104)/$AH104)*$AJ104,2)+ROUND($AI104*9%,2))*'umowa o pracę'!$E$8,2),IF(AND($AH104+$AI104&gt;=2800,$AI104&gt;=2800),ROUND((ROUND(2800*9%,2))*'umowa o pracę'!$E$8,2),IF(AND($AH104+$AI104&gt;=2800,$AH104&gt;=2800,$AI104&lt;2800),ROUND((ROUND($AI104*9%,2)+ROUND(((2800-$AI104)/$AH104)*$AJ104,2))*'umowa o pracę'!$E$8,2),0)))),0))))&gt;$J104,$J104,IF(IF(AND($AG104=1,$I104&gt;0),ROUND(IF($AH104+$AI104&gt;=2800,2800*'umowa o pracę'!$E$8,($AH104+$AI104)*'umowa o pracę'!$E$8),2)+IF($AI104=0,ROUND(IF($AH104&gt;2800,ROUND($AK104/$AH104*2800,2),$AK104)*'umowa o pracę'!$E$8,2),ROUND(IF($AH104&gt;2800,ROUND($AK104/$AH104*2800,2),$AK104)*'umowa o pracę'!$E$8,2)),ROUND(IF($AH104+$AI104&gt;=2800,2800*'umowa o pracę'!$E$8,($AH104+$AI104)*'umowa o pracę'!$E$8),2)-IF($AI104=0,ROUND(ROUND(IF($AH104&gt;2800,ROUND($AJ104/$AH104*2800,2),$AJ104),2)*'umowa o pracę'!$E$8,2),IF($AI104&gt;0,IF($AH104+$AI104&lt;2800,ROUND(ROUND($AJ104+ROUND($AI104*9%,2),2)*'umowa o pracę'!$E$8,2),IF(AND($AH104+$AI104&gt;=2800,$AI104&lt;2800,$AH104&lt;2800),ROUND((ROUND(((2800-$AI104)/$AH104)*$AJ104,2)+ROUND($AI104*9%,2))*'umowa o pracę'!$E$8,2),IF(AND($AH104+$AI104&gt;=2800,$AI104&gt;=2800),ROUND((ROUND(2800*9%,2))*'umowa o pracę'!$E$8,2),IF(AND($AH104+$AI104&gt;=2800,$AH104&gt;=2800,$AI104&lt;2800),ROUND((ROUND($AI104*9%,2)+ROUND(((2800-$AI104)/$AH104)*$AJ104,2))*'umowa o pracę'!$E$8,2),0)))),0)))&gt;$J104,$J104,IF(AND($AG104=1,$I104&gt;0),ROUND(IF($AH104+$AI104&gt;=2800,2800*'umowa o pracę'!$E$8,($AH104+$AI104)*'umowa o pracę'!$E$8),2)+IF($AI104=0,ROUND(IF($AH104&gt;2800,ROUND($AK104/$AH104*2800,2),$AK104)*'umowa o pracę'!$E$8,2),ROUND(IF($AH104&gt;2800,ROUND($AK104/$AH104*2800,2),$AK104)*'umowa o pracę'!$E$8,2)),ROUND(IF($AH104+$AI104&gt;=2800,2800*'umowa o pracę'!$E$8,($AH104+$AI104)*'umowa o pracę'!$E$8),2)-IF(AND($AI104=0,I104&gt;0),ROUND(ROUND(IF($AH104&gt;2800,ROUND($AJ104/$AH104*2800,2),$AJ104),2)*'umowa o pracę'!$E$8,2),IF($AI104&gt;0,IF($AH104+$AI104&lt;2800,ROUND(ROUND($AJ104+ROUND($AI104*9%,2),2)*'umowa o pracę'!$E$8,2),IF(AND($AH104+$AI104&gt;=2800,$AI104&lt;2800,$AH104&lt;2800),ROUND((ROUND(((2800-$AI104)/$AH104)*$AJ104,2)+ROUND($AI104*9%,2))*'umowa o pracę'!$E$8,2),IF(AND($AH104+$AI104&gt;=2800,$AI104&gt;=2800),ROUND((ROUND(2800*9%,2))*'umowa o pracę'!$E$8,2),IF(AND($AH104+$AI104&gt;=2800,$AH104&gt;=2800,$AI104&lt;2800),ROUND((ROUND($AI104*9%,2)+ROUND(((2800-$AI104)/$AH104)*$AJ104,2))*'umowa o pracę'!$E$8,2),0)))),0)))))</f>
        <v>0</v>
      </c>
      <c r="AO104" s="32">
        <f>IF('umowa o pracę'!$E$7=2020,IF(IF($AG104=1,IF($AI104=0,ROUND(IF($AH104&gt;2600,ROUND($AJ104/$AH104*2600,2),$AJ104)*'umowa o pracę'!$E$8,2),IF($AH104+$AI104&lt;2600,ROUND(ROUND($AJ104+ROUND($AI104*9%,2),2)*'umowa o pracę'!$E$8,2),IF(AND($AH104+$AI104&gt;=2600,$AH104&lt;2600),ROUND((ROUND($AJ104+ROUND((2600-$AH104)*9%,2),2))*'umowa o pracę'!$E$8,2),IF(AND($AH104+$AI104&gt;=2600,$AH104&gt;=2600),ROUND(ROUND($AJ104/$AH104*2600,2)*'umowa o pracę'!$E$8,2),0)))),0)&gt;$H104,$H104,IF($AG104=1,IF($AI104=0,ROUND(IF($AH104&gt;2600,ROUND($AJ104/$AH104*2600,2),$AJ104)*'umowa o pracę'!$E$8,2),IF($AH104+$AI104&lt;2600,ROUND(ROUND($AJ104+ROUND($AI104*9%,2),2)*'umowa o pracę'!$E$8,2),IF(AND($AH104+$AI104&gt;=2600,$AH104&lt;2600),ROUND((ROUND($AJ104+ROUND((2600-$AH104)*9%,2),2))*'umowa o pracę'!$E$8,2),IF(AND($AH104+$AI104&gt;=2600,$AH104&gt;=2600),ROUND(ROUND($AJ104/$AH104*2600,2)*'umowa o pracę'!$E$8,2),0)))),0)),IF('umowa o pracę'!$E$7=2021,IF(IF($AG104=1,IF($AI104=0,ROUND(IF($AH104&gt;2800,ROUND($AJ104/$AH104*2800,2),$AJ104)*'umowa o pracę'!$E$8,2),IF($AH104+$AI104&lt;2800,ROUND(ROUND($AJ104+ROUND($AI104*9%,2),2)*'umowa o pracę'!$E$8,2),IF(AND($AH104+$AI104&gt;=2800,$AH104&lt;2800),ROUND((ROUND($AJ104+ROUND((2800-$AH104)*9%,2),2))*'umowa o pracę'!$E$8,2),IF(AND($AH104+$AI104&gt;=2800,$AH104&gt;=2800),ROUND(ROUND($AJ104/$AH104*2800,2)*'umowa o pracę'!$E$8,2),0)))),0)&gt;$H104,$H104,IF($AG104=1,IF($AI104=0,ROUND(IF($AH104&gt;2800,ROUND($AJ104/$AH104*2800,2),$AJ104)*'umowa o pracę'!$E$8,2),IF($AH104+$AI104&lt;2800,ROUND(ROUND($AJ104+ROUND($AI104*9%,2),2)*'umowa o pracę'!$E$8,2),IF(AND($AH104+$AI104&gt;=2800,$AH104&lt;2800),ROUND((ROUND($AJ104+ROUND((2800-$AH104)*9%,2),2))*'umowa o pracę'!$E$8,2),IF(AND($AH104+$AI104&gt;=2800,$AH104&gt;=2800),ROUND(ROUND($AJ104/$AH104*2800,2)*'umowa o pracę'!$E$8,2),0)))),0)),0))</f>
        <v>0</v>
      </c>
      <c r="AP104" s="32">
        <f>IF('umowa o pracę'!$E$7=2020,IF(IF($AG104=1,IF($AI104=0,ROUND(IF($AH104&gt;2600,ROUND($AK104/$AH104*2600,2),$AK104)*'umowa o pracę'!$E$8,2),ROUND(IF($AH104&gt;2600,ROUND($AK104/$AH104*2600,2),$AK104)*'umowa o pracę'!$E$8,2)),0)&gt;$I104,$I104,IF($AG104=1,IF($AI104=0,ROUND(IF($AH104&gt;2600,ROUND($AK104/$AH104*2600,2),$AK104)*'umowa o pracę'!$E$8,2),ROUND(IF($AH104&gt;2600,ROUND($AK104/$AH104*2600,2),$AK104)*'umowa o pracę'!$E$8,2)),0)),IF('umowa o pracę'!$E$7=2021,IF(IF($AG104=1,IF($AI104=0,ROUND(IF($AH104&gt;2800,ROUND($AK104/$AH104*2800,2),$AK104)*'umowa o pracę'!$E$8,2),ROUND(IF($AH104&gt;2800,ROUND($AK104/$AH104*2800,2),$AK104)*'umowa o pracę'!$E$8,2)),0)&gt;$I104,$I104,IF($AG104=1,IF($AI104=0,ROUND(IF($AH104&gt;2800,ROUND($AK104/$AH104*2800,2),$AK104)*'umowa o pracę'!$E$8,2),ROUND(IF($AH104&gt;2800,ROUND($AK104/$AH104*2800,2),$AK104)*'umowa o pracę'!$E$8,2)),0)),0))</f>
        <v>0</v>
      </c>
      <c r="AQ104" s="56">
        <f>IF('umowa o pracę'!$E$7=2020,$AM104,IF('umowa o pracę'!$E$7=2021,$AN104,0))</f>
        <v>0</v>
      </c>
      <c r="AR104" s="33">
        <f>IF('umowa o pracę'!$E$7=0,0,U104+AF104+AQ104)</f>
        <v>0</v>
      </c>
      <c r="AS104" s="19"/>
      <c r="AT104" s="19"/>
      <c r="AU104" s="19"/>
      <c r="AV104" s="6"/>
      <c r="AW104" s="6"/>
      <c r="AX104" s="6">
        <f t="shared" si="13"/>
        <v>10</v>
      </c>
      <c r="AY104" s="6"/>
      <c r="AZ104" s="234">
        <f t="shared" si="16"/>
        <v>0</v>
      </c>
      <c r="BA104" s="234">
        <f t="shared" si="17"/>
        <v>0</v>
      </c>
      <c r="BB104" s="234">
        <f t="shared" si="18"/>
        <v>0</v>
      </c>
      <c r="BC104" s="234">
        <f t="shared" si="19"/>
        <v>0</v>
      </c>
      <c r="BD104" s="234">
        <f t="shared" si="20"/>
        <v>0</v>
      </c>
      <c r="BE104" s="234">
        <f t="shared" si="21"/>
        <v>0</v>
      </c>
      <c r="BF104" s="234">
        <f t="shared" si="22"/>
        <v>0</v>
      </c>
      <c r="BG104" s="234">
        <f t="shared" si="23"/>
        <v>0</v>
      </c>
      <c r="BH104" s="234">
        <f t="shared" si="24"/>
        <v>0</v>
      </c>
      <c r="BI104" s="238">
        <f t="shared" si="25"/>
        <v>0</v>
      </c>
      <c r="BJ104" s="236"/>
      <c r="BK104" s="236"/>
      <c r="BL104" s="237"/>
    </row>
    <row r="105" spans="1:64" ht="15.75" customHeight="1" x14ac:dyDescent="0.25">
      <c r="A105" s="129">
        <v>94</v>
      </c>
      <c r="B105" s="57"/>
      <c r="C105" s="57"/>
      <c r="D105" s="36"/>
      <c r="E105" s="36"/>
      <c r="F105" s="242"/>
      <c r="G105" s="37">
        <v>1</v>
      </c>
      <c r="H105" s="58">
        <v>0</v>
      </c>
      <c r="I105" s="59">
        <v>0</v>
      </c>
      <c r="J105" s="60">
        <v>0</v>
      </c>
      <c r="K105" s="52">
        <v>1</v>
      </c>
      <c r="L105" s="39">
        <v>0</v>
      </c>
      <c r="M105" s="39">
        <v>0</v>
      </c>
      <c r="N105" s="39">
        <v>0</v>
      </c>
      <c r="O105" s="39">
        <v>0</v>
      </c>
      <c r="P105" s="35">
        <f>IF('umowa o pracę'!$E$7=2020,ROUND(IF($L105&gt;=2600,2600*'umowa o pracę'!$E$8,$L105*'umowa o pracę'!$E$8),2),IF('umowa o pracę'!$E$7=2021,ROUND(IF($L105&gt;=2800,2800*'umowa o pracę'!$E$8,$L105*'umowa o pracę'!$E$8),2),0))</f>
        <v>0</v>
      </c>
      <c r="Q105" s="252">
        <f>IF(IF(IF(AND($K105=1,$I105&gt;0),ROUND(IF($L105+$M105&gt;=2600,2600*'umowa o pracę'!$E$8,($L105+$M105)*'umowa o pracę'!$E$8),2)+IF($M105=0,ROUND(IF($L105&gt;2600,ROUND($O105/$L105*2600,2),$O105)*'umowa o pracę'!$E$8,2),ROUND(IF($L105&gt;2600,ROUND($O105/$L105*2600,2),$O105)*'umowa o pracę'!$E$8,2)),ROUND(IF($L105+$M105&gt;=2600,2600*'umowa o pracę'!$E$8,($L105+$M105)*'umowa o pracę'!$E$8),2)-IF($M105=0,ROUND(ROUND(IF($L105&gt;2600,ROUND($N105/$L105*2600,2),$N105),2)*'umowa o pracę'!$E$8,2),IF($M105&gt;0,IF($L105+$M105&lt;2600,ROUND(ROUND($N105+ROUND($M105*9%,2),2)*'umowa o pracę'!$E$8,2),IF(AND($L105+$M105&gt;=2600,$M105&lt;2600,$L105&lt;2600),ROUND((ROUND(((2600-$M105)/$L105)*$N105,2)+ROUND($M105*9%,2))*'umowa o pracę'!$E$8,2),IF(AND($L105+$M105&gt;=2600,$M105&gt;=2600),ROUND((ROUND(2600*9%,2))*'umowa o pracę'!$E$8,2),IF(AND($L105+$M105&gt;=2600,$L105&gt;=2600,$M105&lt;2600),ROUND((ROUND($M105*9%,2)+ROUND(((2600-$M105)/$L105)*$N105,2))*'umowa o pracę'!$E$8,2),0)))),0)))&gt;$J105,$J105,IF(AND($K105=1,$I105&gt;0),ROUND(IF($L105+$M105&gt;=2600,2600*'umowa o pracę'!$E$8,($L105+$M105)*'umowa o pracę'!$E$8),2)+IF($M105=0,ROUND(IF($L105&gt;2600,ROUND($O105/$L105*2600,2),$O105)*'umowa o pracę'!$E$8,2),ROUND(IF($L105&gt;2600,ROUND($O105/$L105*2600,2),$O105)*'umowa o pracę'!$E$8,2)),ROUND(IF($L105+$M105&gt;=2600,2600*'umowa o pracę'!$E$8,($L105+$M105)*'umowa o pracę'!$E$8),2)-IF($M105=0,ROUND(ROUND(IF($L105&gt;2600,ROUND($N105/$L105*2600,2),$N105),2)*'umowa o pracę'!$E$8,2),IF($M105&gt;0,IF($L105+$M105&lt;2600,ROUND(ROUND($N105+ROUND($M105*9%,2),2)*'umowa o pracę'!$E$8,2),IF(AND($L105+$M105&gt;=2600,$M105&lt;2600,$L105&lt;2600),ROUND((ROUND(((2600-$M105)/$L105)*$N105,2)+ROUND($M105*9%,2))*'umowa o pracę'!$E$8,2),IF(AND($L105+$M105&gt;=2600,$M105&gt;=2600),ROUND((ROUND(2600*9%,2))*'umowa o pracę'!$E$8,2),IF(AND($L105+$M105&gt;=2600,$L105&gt;=2600,$M105&lt;2600),ROUND((ROUND($M105*9%,2)+ROUND(((2600-$M105)/$L105)*$N105,2))*'umowa o pracę'!$E$8,2),0)))),0))))&gt;$J105,$J105,IF(IF(AND($K105=1,$I105&gt;0),ROUND(IF($L105+$M105&gt;=2600,2600*'umowa o pracę'!$E$8,($L105+$M105)*'umowa o pracę'!$E$8),2)+IF($M105=0,ROUND(IF($L105&gt;2600,ROUND($O105/$L105*2600,2),$O105)*'umowa o pracę'!$E$8,2),ROUND(IF($L105&gt;2600,ROUND($O105/$L105*2600,2),$O105)*'umowa o pracę'!$E$8,2)),ROUND(IF($L105+$M105&gt;=2600,2600*'umowa o pracę'!$E$8,($L105+$M105)*'umowa o pracę'!$E$8),2)-IF($M105=0,ROUND(ROUND(IF($L105&gt;2600,ROUND($N105/$L105*2600,2),$N105),2)*'umowa o pracę'!$E$8,2),IF($M105&gt;0,IF($L105+$M105&lt;2600,ROUND(ROUND($N105+ROUND($M105*9%,2),2)*'umowa o pracę'!$E$8,2),IF(AND($L105+$M105&gt;=2600,$M105&lt;2600,$L105&lt;2600),ROUND((ROUND(((2600-$M105)/$L105)*$N105,2)+ROUND($M105*9%,2))*'umowa o pracę'!$E$8,2),IF(AND($L105+$M105&gt;=2600,$M105&gt;=2600),ROUND((ROUND(2600*9%,2))*'umowa o pracę'!$E$8,2),IF(AND($L105+$M105&gt;=2600,$L105&gt;=2600,$M105&lt;2600),ROUND((ROUND($M105*9%,2)+ROUND(((2600-$M105)/$L105)*$N105,2))*'umowa o pracę'!$E$8,2),0)))),0)))&gt;$J105,$J105,IF(AND($K105=1,$I105&gt;0),ROUND(IF($L105+$M105&gt;=2600,2600*'umowa o pracę'!$E$8,($L105+$M105)*'umowa o pracę'!$E$8),2)+IF($M105=0,ROUND(IF($L105&gt;2600,ROUND($O105/$L105*2600,2),$O105)*'umowa o pracę'!$E$8,2),ROUND(IF($L105&gt;2600,ROUND($O105/$L105*2600,2),$O105)*'umowa o pracę'!$E$8,2)),ROUND(IF($L105+$M105&gt;=2600,2600*'umowa o pracę'!$E$8,($L105+$M105)*'umowa o pracę'!$E$8),2)-IF(AND($M105=0,I105&gt;0),ROUND(ROUND(IF($L105&gt;2600,ROUND($N105/$L105*2600,2),$N105),2)*'umowa o pracę'!$E$8,2),IF($M105&gt;0,IF($L105+$M105&lt;2600,ROUND(ROUND($N105+ROUND($M105*9%,2),2)*'umowa o pracę'!$E$8,2),IF(AND($L105+$M105&gt;=2600,$M105&lt;2600,$L105&lt;2600),ROUND((ROUND(((2600-$M105)/$L105)*$N105,2)+ROUND($M105*9%,2))*'umowa o pracę'!$E$8,2),IF(AND($L105+$M105&gt;=2600,$M105&gt;=2600),ROUND((ROUND(2600*9%,2))*'umowa o pracę'!$E$8,2),IF(AND($L105+$M105&gt;=2600,$L105&gt;=2600,$M105&lt;2600),ROUND((ROUND($M105*9%,2)+ROUND(((2600-$M105)/$L105)*$N105,2))*'umowa o pracę'!$E$8,2),0)))),0)))))</f>
        <v>0</v>
      </c>
      <c r="R105" s="252">
        <f>IF(IF(IF(AND($K105=1,$I105&gt;0),ROUND(IF($L105+$M105&gt;=2800,2800*'umowa o pracę'!$E$8,($L105+$M105)*'umowa o pracę'!$E$8),2)+IF($M105=0,ROUND(IF($L105&gt;2800,ROUND($O105/$L105*2800,2),$O105)*'umowa o pracę'!$E$8,2),ROUND(IF($L105&gt;2800,ROUND($O105/$L105*2800,2),$O105)*'umowa o pracę'!$E$8,2)),ROUND(IF($L105+$M105&gt;=2800,2800*'umowa o pracę'!$E$8,($L105+$M105)*'umowa o pracę'!$E$8),2)-IF($M105=0,ROUND(ROUND(IF($L105&gt;2800,ROUND($N105/$L105*2800,2),$N105),2)*'umowa o pracę'!$E$8,2),IF($M105&gt;0,IF($L105+$M105&lt;2800,ROUND(ROUND($N105+ROUND($M105*9%,2),2)*'umowa o pracę'!$E$8,2),IF(AND($L105+$M105&gt;=2800,$M105&lt;2800,$L105&lt;2800),ROUND((ROUND(((2800-$M105)/$L105)*$N105,2)+ROUND($M105*9%,2))*'umowa o pracę'!$E$8,2),IF(AND($L105+$M105&gt;=2800,$M105&gt;=2800),ROUND((ROUND(2800*9%,2))*'umowa o pracę'!$E$8,2),IF(AND($L105+$M105&gt;=2800,$L105&gt;=2800,$M105&lt;2800),ROUND((ROUND($M105*9%,2)+ROUND(((2800-$M105)/$L105)*$N105,2))*'umowa o pracę'!$E$8,2),0)))),0)))&gt;$J105,$J105,IF(AND($K105=1,$I105&gt;0),ROUND(IF($L105+$M105&gt;=2800,2800*'umowa o pracę'!$E$8,($L105+$M105)*'umowa o pracę'!$E$8),2)+IF($M105=0,ROUND(IF($L105&gt;2800,ROUND($O105/$L105*2800,2),$O105)*'umowa o pracę'!$E$8,2),ROUND(IF($L105&gt;2800,ROUND($O105/$L105*2800,2),$O105)*'umowa o pracę'!$E$8,2)),ROUND(IF($L105+$M105&gt;=2800,2800*'umowa o pracę'!$E$8,($L105+$M105)*'umowa o pracę'!$E$8),2)-IF($M105=0,ROUND(ROUND(IF($L105&gt;2800,ROUND($N105/$L105*2800,2),$N105),2)*'umowa o pracę'!$E$8,2),IF($M105&gt;0,IF($L105+$M105&lt;2800,ROUND(ROUND($N105+ROUND($M105*9%,2),2)*'umowa o pracę'!$E$8,2),IF(AND($L105+$M105&gt;=2800,$M105&lt;2800,$L105&lt;2800),ROUND((ROUND(((2800-$M105)/$L105)*$N105,2)+ROUND($M105*9%,2))*'umowa o pracę'!$E$8,2),IF(AND($L105+$M105&gt;=2800,$M105&gt;=2800),ROUND((ROUND(2800*9%,2))*'umowa o pracę'!$E$8,2),IF(AND($L105+$M105&gt;=2800,$L105&gt;=2800,$M105&lt;2800),ROUND((ROUND($M105*9%,2)+ROUND(((2800-$M105)/$L105)*$N105,2))*'umowa o pracę'!$E$8,2),0)))),0))))&gt;$J105,$J105,IF(IF(AND($K105=1,$I105&gt;0),ROUND(IF($L105+$M105&gt;=2800,2800*'umowa o pracę'!$E$8,($L105+$M105)*'umowa o pracę'!$E$8),2)+IF($M105=0,ROUND(IF($L105&gt;2800,ROUND($O105/$L105*2800,2),$O105)*'umowa o pracę'!$E$8,2),ROUND(IF($L105&gt;2800,ROUND($O105/$L105*2800,2),$O105)*'umowa o pracę'!$E$8,2)),ROUND(IF($L105+$M105&gt;=2800,2800*'umowa o pracę'!$E$8,($L105+$M105)*'umowa o pracę'!$E$8),2)-IF($M105=0,ROUND(ROUND(IF($L105&gt;2800,ROUND($N105/$L105*2800,2),$N105),2)*'umowa o pracę'!$E$8,2),IF($M105&gt;0,IF($L105+$M105&lt;2800,ROUND(ROUND($N105+ROUND($M105*9%,2),2)*'umowa o pracę'!$E$8,2),IF(AND($L105+$M105&gt;=2800,$M105&lt;2800,$L105&lt;2800),ROUND((ROUND(((2800-$M105)/$L105)*$N105,2)+ROUND($M105*9%,2))*'umowa o pracę'!$E$8,2),IF(AND($L105+$M105&gt;=2800,$M105&gt;=2800),ROUND((ROUND(2800*9%,2))*'umowa o pracę'!$E$8,2),IF(AND($L105+$M105&gt;=2800,$L105&gt;=2800,$M105&lt;2800),ROUND((ROUND($M105*9%,2)+ROUND(((2800-$M105)/$L105)*$N105,2))*'umowa o pracę'!$E$8,2),0)))),0)))&gt;$J105,$J105,IF(AND($K105=1,$I105&gt;0),ROUND(IF($L105+$M105&gt;=2800,2800*'umowa o pracę'!$E$8,($L105+$M105)*'umowa o pracę'!$E$8),2)+IF($M105=0,ROUND(IF($L105&gt;2800,ROUND($O105/$L105*2800,2),$O105)*'umowa o pracę'!$E$8,2),ROUND(IF($L105&gt;2800,ROUND($O105/$L105*2800,2),$O105)*'umowa o pracę'!$E$8,2)),ROUND(IF($L105+$M105&gt;=2800,2800*'umowa o pracę'!$E$8,($L105+$M105)*'umowa o pracę'!$E$8),2)-IF(AND($M105=0,I105&gt;0),ROUND(ROUND(IF($L105&gt;2800,ROUND($N105/$L105*2800,2),$N105),2)*'umowa o pracę'!$E$8,2),IF($M105&gt;0,IF($L105+$M105&lt;2800,ROUND(ROUND($N105+ROUND($M105*9%,2),2)*'umowa o pracę'!$E$8,2),IF(AND($L105+$M105&gt;=2800,$M105&lt;2800,$L105&lt;2800),ROUND((ROUND(((2800-$M105)/$L105)*$N105,2)+ROUND($M105*9%,2))*'umowa o pracę'!$E$8,2),IF(AND($L105+$M105&gt;=2800,$M105&gt;=2800),ROUND((ROUND(2800*9%,2))*'umowa o pracę'!$E$8,2),IF(AND($L105+$M105&gt;=2800,$L105&gt;=2800,$M105&lt;2800),ROUND((ROUND($M105*9%,2)+ROUND(((2800-$M105)/$L105)*$N105,2))*'umowa o pracę'!$E$8,2),0)))),0)))))</f>
        <v>0</v>
      </c>
      <c r="S105" s="32">
        <f>IF('umowa o pracę'!$E$7=2020,IF(IF($K105=1,IF($M105=0,ROUND(IF($L105&gt;2600,ROUND($N105/$L105*2600,2),$N105)*'umowa o pracę'!$E$8,2),IF($L105+$M105&lt;2600,ROUND(ROUND($N105+ROUND($M105*9%,2),2)*'umowa o pracę'!$E$8,2),IF(AND($L105+$M105&gt;=2600,$L105&lt;2600),ROUND((ROUND($N105+ROUND((2600-$L105)*9%,2),2))*'umowa o pracę'!$E$8,2),IF(AND($L105+$M105&gt;=2600,$L105&gt;=2600),ROUND(ROUND($N105/$L105*2600,2)*'umowa o pracę'!$E$8,2),0)))),0)&gt;$H105,$H105,IF($K105=1,IF($M105=0,ROUND(IF($L105&gt;2600,ROUND($N105/$L105*2600,2),$N105)*'umowa o pracę'!$E$8,2),IF($L105+$M105&lt;2600,ROUND(ROUND($N105+ROUND($M105*9%,2),2)*'umowa o pracę'!$E$8,2),IF(AND($L105+$M105&gt;=2600,$L105&lt;2600),ROUND((ROUND($N105+ROUND((2600-$L105)*9%,2),2))*'umowa o pracę'!$E$8,2),IF(AND($L105+$M105&gt;=2600,$L105&gt;=2600),ROUND(ROUND($N105/$L105*2600,2)*'umowa o pracę'!$E$8,2),0)))),0)),IF('umowa o pracę'!$E$7=2021,IF(IF($K105=1,IF($M105=0,ROUND(IF($L105&gt;2800,ROUND($N105/$L105*2800,2),$N105)*'umowa o pracę'!$E$8,2),IF($L105+$M105&lt;2800,ROUND(ROUND($N105+ROUND($M105*9%,2),2)*'umowa o pracę'!$E$8,2),IF(AND($L105+$M105&gt;=2800,$L105&lt;2800),ROUND((ROUND($N105+ROUND((2800-$L105)*9%,2),2))*'umowa o pracę'!$E$8,2),IF(AND($L105+$M105&gt;=2800,$L105&gt;=2800),ROUND(ROUND($N105/$L105*2800,2)*'umowa o pracę'!$E$8,2),0)))),0)&gt;$H105,$H105,IF($K105=1,IF($M105=0,ROUND(IF($L105&gt;2800,ROUND($N105/$L105*2800,2),$N105)*'umowa o pracę'!$E$8,2),IF($L105+$M105&lt;2800,ROUND(ROUND($N105+ROUND($M105*9%,2),2)*'umowa o pracę'!$E$8,2),IF(AND($L105+$M105&gt;=2800,$L105&lt;2800),ROUND((ROUND($N105+ROUND((2800-$L105)*9%,2),2))*'umowa o pracę'!$E$8,2),IF(AND($L105+$M105&gt;=2800,$L105&gt;=2800),ROUND(ROUND($N105/$L105*2800,2)*'umowa o pracę'!$E$8,2),0)))),0)),0))</f>
        <v>0</v>
      </c>
      <c r="T105" s="32">
        <f>IF('umowa o pracę'!$E$7=2020,IF(IF($K105=1,IF($M105=0,ROUND(IF($L105&gt;2600,ROUND($O105/$L105*2600,2),$O105)*'umowa o pracę'!$E$8,2),ROUND(IF($L105&gt;2600,ROUND($O105/$L105*2600,2),$O105)*'umowa o pracę'!$E$8,2)),0)&gt;$I105,$I105,IF($K105=1,IF($M105=0,ROUND(IF($L105&gt;2600,ROUND($O105/$L105*2600,2),$O105)*'umowa o pracę'!$E$8,2),ROUND(IF($L105&gt;2600,ROUND($O105/$L105*2600,2),$O105)*'umowa o pracę'!$E$8,2)),0)),IF('umowa o pracę'!$E$7=2021,IF(IF($K105=1,IF($M105=0,ROUND(IF($L105&gt;2800,ROUND($O105/$L105*2800,2),$O105)*'umowa o pracę'!$E$8,2),ROUND(IF($L105&gt;2800,ROUND($O105/$L105*2800,2),$O105)*'umowa o pracę'!$E$8,2)),0)&gt;$I105,$I105,IF($K105=1,IF($M105=0,ROUND(IF($L105&gt;2800,ROUND($O105/$L105*2800,2),$O105)*'umowa o pracę'!$E$8,2),ROUND(IF($L105&gt;2800,ROUND($O105/$L105*2800,2),$O105)*'umowa o pracę'!$E$8,2)),0)),0))</f>
        <v>0</v>
      </c>
      <c r="U105" s="51">
        <f>IF('umowa o pracę'!$E$7=2020,$Q105,IF('umowa o pracę'!$E$7=2021,$R105,0))</f>
        <v>0</v>
      </c>
      <c r="V105" s="53">
        <f t="shared" si="14"/>
        <v>1</v>
      </c>
      <c r="W105" s="54">
        <f>IF('umowa o pracę'!$E$6&lt;2,0,$L105)</f>
        <v>0</v>
      </c>
      <c r="X105" s="54">
        <f>IF('umowa o pracę'!$E$6&lt;2,0,$M105)</f>
        <v>0</v>
      </c>
      <c r="Y105" s="55">
        <f>IF('umowa o pracę'!$E$6&lt;2,0,$N105)</f>
        <v>0</v>
      </c>
      <c r="Z105" s="55">
        <f>IF('umowa o pracę'!$E$6&lt;2,0,$O105)</f>
        <v>0</v>
      </c>
      <c r="AA105" s="32">
        <f>IF('umowa o pracę'!$E$7=2020,ROUND(IF($W105&gt;=2600,2600*'umowa o pracę'!$E$8,$W105*'umowa o pracę'!$E$8),2),IF('umowa o pracę'!$E$7=2021,ROUND(IF($W105&gt;=2800,2800*'umowa o pracę'!$E$8,$W105*'umowa o pracę'!$E$8),2),0))</f>
        <v>0</v>
      </c>
      <c r="AB105" s="32">
        <f>IF(IF(IF(AND($V105=1,$I105&gt;0),ROUND(IF($W105+$X105&gt;=2600,2600*'umowa o pracę'!$E$8,($W105+$X105)*'umowa o pracę'!$E$8),2)+IF($X105=0,ROUND(IF($W105&gt;2600,ROUND($Z105/$W105*2600,2),$Z105)*'umowa o pracę'!$E$8,2),ROUND(IF($W105&gt;2600,ROUND($Z105/$W105*2600,2),$Z105)*'umowa o pracę'!$E$8,2)),ROUND(IF($W105+$X105&gt;=2600,2600*'umowa o pracę'!$E$8,($W105+$X105)*'umowa o pracę'!$E$8),2)-IF($X105=0,ROUND(ROUND(IF($W105&gt;2600,ROUND($Y105/$W105*2600,2),$Y105),2)*'umowa o pracę'!$E$8,2),IF($X105&gt;0,IF($W105+$X105&lt;2600,ROUND(ROUND($Y105+ROUND($X105*9%,2),2)*'umowa o pracę'!$E$8,2),IF(AND($W105+$X105&gt;=2600,$X105&lt;2600,$W105&lt;2600),ROUND((ROUND(((2600-$X105)/$W105)*$Y105,2)+ROUND($X105*9%,2))*'umowa o pracę'!$E$8,2),IF(AND($W105+$X105&gt;=2600,$X105&gt;=2600),ROUND((ROUND(2600*9%,2))*'umowa o pracę'!$E$8,2),IF(AND($W105+$X105&gt;=2600,$W105&gt;=2600,$X105&lt;2600),ROUND((ROUND($X105*9%,2)+ROUND(((2600-$X105)/$W105)*$Y105,2))*'umowa o pracę'!$E$8,2),0)))),0)))&gt;$J105,$J105,IF(AND($V105=1,$I105&gt;0),ROUND(IF($W105+$X105&gt;=2600,2600*'umowa o pracę'!$E$8,($W105+$X105)*'umowa o pracę'!$E$8),2)+IF($X105=0,ROUND(IF($W105&gt;2600,ROUND($Z105/$W105*2600,2),$Z105)*'umowa o pracę'!$E$8,2),ROUND(IF($W105&gt;2600,ROUND($Z105/$W105*2600,2),$Z105)*'umowa o pracę'!$E$8,2)),ROUND(IF($W105+$X105&gt;=2600,2600*'umowa o pracę'!$E$8,($W105+$X105)*'umowa o pracę'!$E$8),2)-IF($X105=0,ROUND(ROUND(IF($W105&gt;2600,ROUND($Y105/$W105*2600,2),$Y105),2)*'umowa o pracę'!$E$8,2),IF($X105&gt;0,IF($W105+$X105&lt;2600,ROUND(ROUND($Y105+ROUND($X105*9%,2),2)*'umowa o pracę'!$E$8,2),IF(AND($W105+$X105&gt;=2600,$X105&lt;2600,$W105&lt;2600),ROUND((ROUND(((2600-$X105)/$W105)*$Y105,2)+ROUND($X105*9%,2))*'umowa o pracę'!$E$8,2),IF(AND($W105+$X105&gt;=2600,$X105&gt;=2600),ROUND((ROUND(2600*9%,2))*'umowa o pracę'!$E$8,2),IF(AND($W105+$X105&gt;=2600,$W105&gt;=2600,$X105&lt;2600),ROUND((ROUND($X105*9%,2)+ROUND(((2600-$X105)/$W105)*$Y105,2))*'umowa o pracę'!$E$8,2),0)))),0))))&gt;$J105,$J105,IF(IF(AND($V105=1,$I105&gt;0),ROUND(IF($W105+$X105&gt;=2600,2600*'umowa o pracę'!$E$8,($W105+$X105)*'umowa o pracę'!$E$8),2)+IF($X105=0,ROUND(IF($W105&gt;2600,ROUND($Z105/$W105*2600,2),$Z105)*'umowa o pracę'!$E$8,2),ROUND(IF($W105&gt;2600,ROUND($Z105/$W105*2600,2),$Z105)*'umowa o pracę'!$E$8,2)),ROUND(IF($W105+$X105&gt;=2600,2600*'umowa o pracę'!$E$8,($W105+$X105)*'umowa o pracę'!$E$8),2)-IF($X105=0,ROUND(ROUND(IF($W105&gt;2600,ROUND($Y105/$W105*2600,2),$Y105),2)*'umowa o pracę'!$E$8,2),IF($X105&gt;0,IF($W105+$X105&lt;2600,ROUND(ROUND($Y105+ROUND($X105*9%,2),2)*'umowa o pracę'!$E$8,2),IF(AND($W105+$X105&gt;=2600,$X105&lt;2600,$W105&lt;2600),ROUND((ROUND(((2600-$X105)/$W105)*$Y105,2)+ROUND($X105*9%,2))*'umowa o pracę'!$E$8,2),IF(AND($W105+$X105&gt;=2600,$X105&gt;=2600),ROUND((ROUND(2600*9%,2))*'umowa o pracę'!$E$8,2),IF(AND($W105+$X105&gt;=2600,$W105&gt;=2600,$X105&lt;2600),ROUND((ROUND($X105*9%,2)+ROUND(((2600-$X105)/$W105)*$Y105,2))*'umowa o pracę'!$E$8,2),0)))),0)))&gt;$J105,$J105,IF(AND($V105=1,$I105&gt;0),ROUND(IF($W105+$X105&gt;=2600,2600*'umowa o pracę'!$E$8,($W105+$X105)*'umowa o pracę'!$E$8),2)+IF($X105=0,ROUND(IF($W105&gt;2600,ROUND($Z105/$W105*2600,2),$Z105)*'umowa o pracę'!$E$8,2),ROUND(IF($W105&gt;2600,ROUND($Z105/$W105*2600,2),$Z105)*'umowa o pracę'!$E$8,2)),ROUND(IF($W105+$X105&gt;=2600,2600*'umowa o pracę'!$E$8,($W105+$X105)*'umowa o pracę'!$E$8),2)-IF(AND($X105=0,I105&gt;0),ROUND(ROUND(IF($W105&gt;2600,ROUND($Y105/$W105*2600,2),$Y105),2)*'umowa o pracę'!$E$8,2),IF($X105&gt;0,IF($W105+$X105&lt;2600,ROUND(ROUND($Y105+ROUND($X105*9%,2),2)*'umowa o pracę'!$E$8,2),IF(AND($W105+$X105&gt;=2600,$X105&lt;2600,$W105&lt;2600),ROUND((ROUND(((2600-$X105)/$W105)*$Y105,2)+ROUND($X105*9%,2))*'umowa o pracę'!$E$8,2),IF(AND($W105+$X105&gt;=2600,$X105&gt;=2600),ROUND((ROUND(2600*9%,2))*'umowa o pracę'!$E$8,2),IF(AND($W105+$X105&gt;=2600,$W105&gt;=2600,$X105&lt;2600),ROUND((ROUND($X105*9%,2)+ROUND(((2600-$X105)/$W105)*$Y105,2))*'umowa o pracę'!$E$8,2),0)))),0)))))</f>
        <v>0</v>
      </c>
      <c r="AC105" s="32">
        <f>IF(IF(IF(AND($V105=1,$I105&gt;0),ROUND(IF($W105+$X105&gt;=2800,2800*'umowa o pracę'!$E$8,($W105+$X105)*'umowa o pracę'!$E$8),2)+IF($X105=0,ROUND(IF($W105&gt;2800,ROUND($Z105/$W105*2800,2),$Z105)*'umowa o pracę'!$E$8,2),ROUND(IF($W105&gt;2800,ROUND($Z105/$W105*2800,2),$Z105)*'umowa o pracę'!$E$8,2)),ROUND(IF($W105+$X105&gt;=2800,2800*'umowa o pracę'!$E$8,($W105+$X105)*'umowa o pracę'!$E$8),2)-IF($X105=0,ROUND(ROUND(IF($W105&gt;2800,ROUND($Y105/$W105*2800,2),$Y105),2)*'umowa o pracę'!$E$8,2),IF($X105&gt;0,IF($W105+$X105&lt;2800,ROUND(ROUND($Y105+ROUND($X105*9%,2),2)*'umowa o pracę'!$E$8,2),IF(AND($W105+$X105&gt;=2800,$X105&lt;2800,$W105&lt;2800),ROUND((ROUND(((2800-$X105)/$W105)*$Y105,2)+ROUND($X105*9%,2))*'umowa o pracę'!$E$8,2),IF(AND($W105+$X105&gt;=2800,$X105&gt;=2800),ROUND((ROUND(2800*9%,2))*'umowa o pracę'!$E$8,2),IF(AND($W105+$X105&gt;=2800,$W105&gt;=2800,$X105&lt;2800),ROUND((ROUND($X105*9%,2)+ROUND(((2800-$X105)/$W105)*$Y105,2))*'umowa o pracę'!$E$8,2),0)))),0)))&gt;$J105,$J105,IF(AND($V105=1,$I105&gt;0),ROUND(IF($W105+$X105&gt;=2800,2800*'umowa o pracę'!$E$8,($W105+$X105)*'umowa o pracę'!$E$8),2)+IF($X105=0,ROUND(IF($W105&gt;2800,ROUND($Z105/$W105*2800,2),$Z105)*'umowa o pracę'!$E$8,2),ROUND(IF($W105&gt;2800,ROUND($Z105/$W105*2800,2),$Z105)*'umowa o pracę'!$E$8,2)),ROUND(IF($W105+$X105&gt;=2800,2800*'umowa o pracę'!$E$8,($W105+$X105)*'umowa o pracę'!$E$8),2)-IF($X105=0,ROUND(ROUND(IF($W105&gt;2800,ROUND($Y105/$W105*2800,2),$Y105),2)*'umowa o pracę'!$E$8,2),IF($X105&gt;0,IF($W105+$X105&lt;2800,ROUND(ROUND($Y105+ROUND($X105*9%,2),2)*'umowa o pracę'!$E$8,2),IF(AND($W105+$X105&gt;=2800,$X105&lt;2800,$W105&lt;2800),ROUND((ROUND(((2800-$X105)/$W105)*$Y105,2)+ROUND($X105*9%,2))*'umowa o pracę'!$E$8,2),IF(AND($W105+$X105&gt;=2800,$X105&gt;=2800),ROUND((ROUND(2800*9%,2))*'umowa o pracę'!$E$8,2),IF(AND($W105+$X105&gt;=2800,$W105&gt;=2800,$X105&lt;2800),ROUND((ROUND($X105*9%,2)+ROUND(((2800-$X105)/$W105)*$Y105,2))*'umowa o pracę'!$E$8,2),0)))),0))))&gt;$J105,$J105,IF(IF(AND($V105=1,$I105&gt;0),ROUND(IF($W105+$X105&gt;=2800,2800*'umowa o pracę'!$E$8,($W105+$X105)*'umowa o pracę'!$E$8),2)+IF($X105=0,ROUND(IF($W105&gt;2800,ROUND($Z105/$W105*2800,2),$Z105)*'umowa o pracę'!$E$8,2),ROUND(IF($W105&gt;2800,ROUND($Z105/$W105*2800,2),$Z105)*'umowa o pracę'!$E$8,2)),ROUND(IF($W105+$X105&gt;=2800,2800*'umowa o pracę'!$E$8,($W105+$X105)*'umowa o pracę'!$E$8),2)-IF($X105=0,ROUND(ROUND(IF($W105&gt;2800,ROUND($Y105/$W105*2800,2),$Y105),2)*'umowa o pracę'!$E$8,2),IF($X105&gt;0,IF($W105+$X105&lt;2800,ROUND(ROUND($Y105+ROUND($X105*9%,2),2)*'umowa o pracę'!$E$8,2),IF(AND($W105+$X105&gt;=2800,$X105&lt;2800,$W105&lt;2800),ROUND((ROUND(((2800-$X105)/$W105)*$Y105,2)+ROUND($X105*9%,2))*'umowa o pracę'!$E$8,2),IF(AND($W105+$X105&gt;=2800,$X105&gt;=2800),ROUND((ROUND(2800*9%,2))*'umowa o pracę'!$E$8,2),IF(AND($W105+$X105&gt;=2800,$W105&gt;=2800,$X105&lt;2800),ROUND((ROUND($X105*9%,2)+ROUND(((2800-$X105)/$W105)*$Y105,2))*'umowa o pracę'!$E$8,2),0)))),0)))&gt;$J105,$J105,IF(AND($V105=1,$I105&gt;0),ROUND(IF($W105+$X105&gt;=2800,2800*'umowa o pracę'!$E$8,($W105+$X105)*'umowa o pracę'!$E$8),2)+IF($X105=0,ROUND(IF($W105&gt;2800,ROUND($Z105/$W105*2800,2),$Z105)*'umowa o pracę'!$E$8,2),ROUND(IF($W105&gt;2800,ROUND($Z105/$W105*2800,2),$Z105)*'umowa o pracę'!$E$8,2)),ROUND(IF($W105+$X105&gt;=2800,2800*'umowa o pracę'!$E$8,($W105+$X105)*'umowa o pracę'!$E$8),2)-IF(AND($X105=0,I105&gt;0),ROUND(ROUND(IF($W105&gt;2800,ROUND($Y105/$W105*2800,2),$Y105),2)*'umowa o pracę'!$E$8,2),IF($X105&gt;0,IF($W105+$X105&lt;2800,ROUND(ROUND($Y105+ROUND($X105*9%,2),2)*'umowa o pracę'!$E$8,2),IF(AND($W105+$X105&gt;=2800,$X105&lt;2800,$W105&lt;2800),ROUND((ROUND(((2800-$X105)/$W105)*$Y105,2)+ROUND($X105*9%,2))*'umowa o pracę'!$E$8,2),IF(AND($W105+$X105&gt;=2800,$X105&gt;=2800),ROUND((ROUND(2800*9%,2))*'umowa o pracę'!$E$8,2),IF(AND($W105+$X105&gt;=2800,$W105&gt;=2800,$X105&lt;2800),ROUND((ROUND($X105*9%,2)+ROUND(((2800-$X105)/$W105)*$Y105,2))*'umowa o pracę'!$E$8,2),0)))),0)))))</f>
        <v>0</v>
      </c>
      <c r="AD105" s="32">
        <f>IF('umowa o pracę'!$E$7=2020,IF(IF($V105=1,IF($X105=0,ROUND(IF($W105&gt;2600,ROUND($Y105/$W105*2600,2),$Y105)*'umowa o pracę'!$E$8,2),IF($W105+$X105&lt;2600,ROUND(ROUND($Y105+ROUND($X105*9%,2),2)*'umowa o pracę'!$E$8,2),IF(AND($W105+$X105&gt;=2600,$W105&lt;2600),ROUND((ROUND($Y105+ROUND((2600-$W105)*9%,2),2))*'umowa o pracę'!$E$8,2),IF(AND($W105+$X105&gt;=2600,$W105&gt;=2600),ROUND(ROUND($Y105/$W105*2600,2)*'umowa o pracę'!$E$8,2),0)))),0)&gt;$H105,$H105,IF($V105=1,IF($X105=0,ROUND(IF($W105&gt;2600,ROUND($Y105/$W105*2600,2),$Y105)*'umowa o pracę'!$E$8,2),IF($W105+$X105&lt;2600,ROUND(ROUND($Y105+ROUND($X105*9%,2),2)*'umowa o pracę'!$E$8,2),IF(AND($W105+$X105&gt;=2600,$W105&lt;2600),ROUND((ROUND($Y105+ROUND((2600-$W105)*9%,2),2))*'umowa o pracę'!$E$8,2),IF(AND($W105+$X105&gt;=2600,$W105&gt;=2600),ROUND(ROUND($Y105/$W105*2600,2)*'umowa o pracę'!$E$8,2),0)))),0)),IF('umowa o pracę'!$E$7=2021,IF(IF($V105=1,IF($X105=0,ROUND(IF($W105&gt;2800,ROUND($Y105/$W105*2800,2),$Y105)*'umowa o pracę'!$E$8,2),IF($W105+$X105&lt;2800,ROUND(ROUND($Y105+ROUND($X105*9%,2),2)*'umowa o pracę'!$E$8,2),IF(AND($W105+$X105&gt;=2800,$W105&lt;2800),ROUND((ROUND($Y105+ROUND((2800-$W105)*9%,2),2))*'umowa o pracę'!$E$8,2),IF(AND($W105+$X105&gt;=2800,$W105&gt;=2800),ROUND(ROUND($Y105/$W105*2800,2)*'umowa o pracę'!$E$8,2),0)))),0)&gt;$H105,$H105,IF($V105=1,IF($X105=0,ROUND(IF($W105&gt;2800,ROUND($Y105/$W105*2800,2),$Y105)*'umowa o pracę'!$E$8,2),IF($W105+$X105&lt;2800,ROUND(ROUND($Y105+ROUND($X105*9%,2),2)*'umowa o pracę'!$E$8,2),IF(AND($W105+$X105&gt;=2800,$W105&lt;2800),ROUND((ROUND($Y105+ROUND((2800-$W105)*9%,2),2))*'umowa o pracę'!$E$8,2),IF(AND($W105+$X105&gt;=2800,$W105&gt;=2800),ROUND(ROUND($Y105/$W105*2800,2)*'umowa o pracę'!$E$8,2),0)))),0)),0))</f>
        <v>0</v>
      </c>
      <c r="AE105" s="32">
        <f>IF('umowa o pracę'!$E$7=2020,IF(IF($V105=1,IF($X105=0,ROUND(IF($W105&gt;2600,ROUND($Z105/$W105*2600,2),$Z105)*'umowa o pracę'!$E$8,2),ROUND(IF($W105&gt;2600,ROUND($Z105/$W105*2600,2),$Z105)*'umowa o pracę'!$E$8,2)),0)&gt;$I105,$I105,IF($V105=1,IF($X105=0,ROUND(IF($W105&gt;2600,ROUND($Z105/$W105*2600,2),$Z105)*'umowa o pracę'!$E$8,2),ROUND(IF($W105&gt;2600,ROUND($Z105/$W105*2600,2),$Z105)*'umowa o pracę'!$E$8,2)),0)),IF('umowa o pracę'!$E$7=2021,IF(IF($V105=1,IF($X105=0,ROUND(IF($W105&gt;2800,ROUND($Z105/$W105*2800,2),$Z105)*'umowa o pracę'!$E$8,2),ROUND(IF($W105&gt;2800,ROUND($Z105/$W105*2800,2),$Z105)*'umowa o pracę'!$E$8,2)),0)&gt;$I105,$I105,IF($V105=1,IF($X105=0,ROUND(IF($W105&gt;2800,ROUND($Z105/$W105*2800,2),$Z105)*'umowa o pracę'!$E$8,2),ROUND(IF($W105&gt;2800,ROUND($Z105/$W105*2800,2),$Z105)*'umowa o pracę'!$E$8,2)),0)),0))</f>
        <v>0</v>
      </c>
      <c r="AF105" s="56">
        <f>IF('umowa o pracę'!$E$7=2020,$AB105,IF('umowa o pracę'!$E$7=2021,$AC105,0))</f>
        <v>0</v>
      </c>
      <c r="AG105" s="53">
        <f t="shared" si="15"/>
        <v>1</v>
      </c>
      <c r="AH105" s="39">
        <f>IF('umowa o pracę'!$E$6&lt;3,0,$L105)</f>
        <v>0</v>
      </c>
      <c r="AI105" s="39">
        <f>IF('umowa o pracę'!$E$6&lt;3,0,$M105)</f>
        <v>0</v>
      </c>
      <c r="AJ105" s="55">
        <f>IF('umowa o pracę'!$E$6&lt;3,0,$N105)</f>
        <v>0</v>
      </c>
      <c r="AK105" s="55">
        <f>IF('umowa o pracę'!$E$6&lt;3,0,$O105)</f>
        <v>0</v>
      </c>
      <c r="AL105" s="32">
        <f>IF('umowa o pracę'!$E$7=2020,ROUND(IF($AH105&gt;=2600,2600*'umowa o pracę'!$E$8,$AH105*'umowa o pracę'!$E$8),2),IF('umowa o pracę'!$E$7=2021,ROUND(IF($AH105&gt;=2800,2800*'umowa o pracę'!$E$8,$AH105*'umowa o pracę'!$E$8),2),0))</f>
        <v>0</v>
      </c>
      <c r="AM105" s="32">
        <f>IF(IF(IF(AND($AG105=1,$I105&gt;0),ROUND(IF($AH105+$AI105&gt;=2600,2600*'umowa o pracę'!$E$8,($AH105+$AI105)*'umowa o pracę'!$E$8),2)+IF($AI105=0,ROUND(IF($AH105&gt;2600,ROUND($AK105/$AH105*2600,2),$AK105)*'umowa o pracę'!$E$8,2),ROUND(IF($AH105&gt;2600,ROUND($AK105/$AH105*2600,2),$AK105)*'umowa o pracę'!$E$8,2)),ROUND(IF($AH105+$AI105&gt;=2600,2600*'umowa o pracę'!$E$8,($AH105+$AI105)*'umowa o pracę'!$E$8),2)-IF($AI105=0,ROUND(ROUND(IF($AH105&gt;2600,ROUND($AJ105/$AH105*2600,2),$AJ105),2)*'umowa o pracę'!$E$8,2),IF($AI105&gt;0,IF($AH105+$AI105&lt;2600,ROUND(ROUND($AJ105+ROUND($AI105*9%,2),2)*'umowa o pracę'!$E$8,2),IF(AND($AH105+$AI105&gt;=2600,$AI105&lt;2600,$AH105&lt;2600),ROUND((ROUND(((2600-$AI105)/$AH105)*$AJ105,2)+ROUND($AI105*9%,2))*'umowa o pracę'!$E$8,2),IF(AND($AH105+$AI105&gt;=2600,$AI105&gt;=2600),ROUND((ROUND(2600*9%,2))*'umowa o pracę'!$E$8,2),IF(AND($AH105+$AI105&gt;=2600,$AH105&gt;=2600,$AI105&lt;2600),ROUND((ROUND($AI105*9%,2)+ROUND(((2600-$AI105)/$AH105)*$AJ105,2))*'umowa o pracę'!$E$8,2),0)))),0)))&gt;$J105,$J105,IF(AND($AG105=1,$I105&gt;0),ROUND(IF($AH105+$AI105&gt;=2600,2600*'umowa o pracę'!$E$8,($AH105+$AI105)*'umowa o pracę'!$E$8),2)+IF($AI105=0,ROUND(IF($AH105&gt;2600,ROUND($AK105/$AH105*2600,2),$AK105)*'umowa o pracę'!$E$8,2),ROUND(IF($AH105&gt;2600,ROUND($AK105/$AH105*2600,2),$AK105)*'umowa o pracę'!$E$8,2)),ROUND(IF($AH105+$AI105&gt;=2600,2600*'umowa o pracę'!$E$8,($AH105+$AI105)*'umowa o pracę'!$E$8),2)-IF($AI105=0,ROUND(ROUND(IF($AH105&gt;2600,ROUND($AJ105/$AH105*2600,2),$AJ105),2)*'umowa o pracę'!$E$8,2),IF($AI105&gt;0,IF($AH105+$AI105&lt;2600,ROUND(ROUND($AJ105+ROUND($AI105*9%,2),2)*'umowa o pracę'!$E$8,2),IF(AND($AH105+$AI105&gt;=2600,$AI105&lt;2600,$AH105&lt;2600),ROUND((ROUND(((2600-$AI105)/$AH105)*$AJ105,2)+ROUND($AI105*9%,2))*'umowa o pracę'!$E$8,2),IF(AND($AH105+$AI105&gt;=2600,$AI105&gt;=2600),ROUND((ROUND(2600*9%,2))*'umowa o pracę'!$E$8,2),IF(AND($AH105+$AI105&gt;=2600,$AH105&gt;=2600,$AI105&lt;2600),ROUND((ROUND($AI105*9%,2)+ROUND(((2600-$AI105)/$AH105)*$AJ105,2))*'umowa o pracę'!$E$8,2),0)))),0))))&gt;$J105,$J105,IF(IF(AND($AG105=1,$I105&gt;0),ROUND(IF($AH105+$AI105&gt;=2600,2600*'umowa o pracę'!$E$8,($AH105+$AI105)*'umowa o pracę'!$E$8),2)+IF($AI105=0,ROUND(IF($AH105&gt;2600,ROUND($AK105/$AH105*2600,2),$AK105)*'umowa o pracę'!$E$8,2),ROUND(IF($AH105&gt;2600,ROUND($AK105/$AH105*2600,2),$AK105)*'umowa o pracę'!$E$8,2)),ROUND(IF($AH105+$AI105&gt;=2600,2600*'umowa o pracę'!$E$8,($AH105+$AI105)*'umowa o pracę'!$E$8),2)-IF($AI105=0,ROUND(ROUND(IF($AH105&gt;2600,ROUND($AJ105/$AH105*2600,2),$AJ105),2)*'umowa o pracę'!$E$8,2),IF($AI105&gt;0,IF($AH105+$AI105&lt;2600,ROUND(ROUND($AJ105+ROUND($AI105*9%,2),2)*'umowa o pracę'!$E$8,2),IF(AND($AH105+$AI105&gt;=2600,$AI105&lt;2600,$AH105&lt;2600),ROUND((ROUND(((2600-$AI105)/$AH105)*$AJ105,2)+ROUND($AI105*9%,2))*'umowa o pracę'!$E$8,2),IF(AND($AH105+$AI105&gt;=2600,$AI105&gt;=2600),ROUND((ROUND(2600*9%,2))*'umowa o pracę'!$E$8,2),IF(AND($AH105+$AI105&gt;=2600,$AH105&gt;=2600,$AI105&lt;2600),ROUND((ROUND($AI105*9%,2)+ROUND(((2600-$AI105)/$AH105)*$AJ105,2))*'umowa o pracę'!$E$8,2),0)))),0)))&gt;$J105,$J105,IF(AND($AG105=1,$I105&gt;0),ROUND(IF($AH105+$AI105&gt;=2600,2600*'umowa o pracę'!$E$8,($AH105+$AI105)*'umowa o pracę'!$E$8),2)+IF($AI105=0,ROUND(IF($AH105&gt;2600,ROUND($AK105/$AH105*2600,2),$AK105)*'umowa o pracę'!$E$8,2),ROUND(IF($AH105&gt;2600,ROUND($AK105/$AH105*2600,2),$AK105)*'umowa o pracę'!$E$8,2)),ROUND(IF($AH105+$AI105&gt;=2600,2600*'umowa o pracę'!$E$8,($AH105+$AI105)*'umowa o pracę'!$E$8),2)-IF(AND($AI105=0,I105&gt;0),ROUND(ROUND(IF($AH105&gt;2600,ROUND($AJ105/$AH105*2600,2),$AJ105),2)*'umowa o pracę'!$E$8,2),IF($AI105&gt;0,IF($AH105+$AI105&lt;2600,ROUND(ROUND($AJ105+ROUND($AI105*9%,2),2)*'umowa o pracę'!$E$8,2),IF(AND($AH105+$AI105&gt;=2600,$AI105&lt;2600,$AH105&lt;2600),ROUND((ROUND(((2600-$AI105)/$AH105)*$AJ105,2)+ROUND($AI105*9%,2))*'umowa o pracę'!$E$8,2),IF(AND($AH105+$AI105&gt;=2600,$AI105&gt;=2600),ROUND((ROUND(2600*9%,2))*'umowa o pracę'!$E$8,2),IF(AND($AH105+$AI105&gt;=2600,$AH105&gt;=2600,$AI105&lt;2600),ROUND((ROUND($AI105*9%,2)+ROUND(((2600-$AI105)/$AH105)*$AJ105,2))*'umowa o pracę'!$E$8,2),0)))),0)))))</f>
        <v>0</v>
      </c>
      <c r="AN105" s="32">
        <f>IF(IF(IF(AND($AG105=1,$I105&gt;0),ROUND(IF($AH105+$AI105&gt;=2800,2800*'umowa o pracę'!$E$8,($AH105+$AI105)*'umowa o pracę'!$E$8),2)+IF($AI105=0,ROUND(IF($AH105&gt;2800,ROUND($AK105/$AH105*2800,2),$AK105)*'umowa o pracę'!$E$8,2),ROUND(IF($AH105&gt;2800,ROUND($AK105/$AH105*2800,2),$AK105)*'umowa o pracę'!$E$8,2)),ROUND(IF($AH105+$AI105&gt;=2800,2800*'umowa o pracę'!$E$8,($AH105+$AI105)*'umowa o pracę'!$E$8),2)-IF($AI105=0,ROUND(ROUND(IF($AH105&gt;2800,ROUND($AJ105/$AH105*2800,2),$AJ105),2)*'umowa o pracę'!$E$8,2),IF($AI105&gt;0,IF($AH105+$AI105&lt;2800,ROUND(ROUND($AJ105+ROUND($AI105*9%,2),2)*'umowa o pracę'!$E$8,2),IF(AND($AH105+$AI105&gt;=2800,$AI105&lt;2800,$AH105&lt;2800),ROUND((ROUND(((2800-$AI105)/$AH105)*$AJ105,2)+ROUND($AI105*9%,2))*'umowa o pracę'!$E$8,2),IF(AND($AH105+$AI105&gt;=2800,$AI105&gt;=2800),ROUND((ROUND(2800*9%,2))*'umowa o pracę'!$E$8,2),IF(AND($AH105+$AI105&gt;=2800,$AH105&gt;=2800,$AI105&lt;2800),ROUND((ROUND($AI105*9%,2)+ROUND(((2800-$AI105)/$AH105)*$AJ105,2))*'umowa o pracę'!$E$8,2),0)))),0)))&gt;$J105,$J105,IF(AND($AG105=1,$I105&gt;0),ROUND(IF($AH105+$AI105&gt;=2800,2800*'umowa o pracę'!$E$8,($AH105+$AI105)*'umowa o pracę'!$E$8),2)+IF($AI105=0,ROUND(IF($AH105&gt;2800,ROUND($AK105/$AH105*2800,2),$AK105)*'umowa o pracę'!$E$8,2),ROUND(IF($AH105&gt;2800,ROUND($AK105/$AH105*2800,2),$AK105)*'umowa o pracę'!$E$8,2)),ROUND(IF($AH105+$AI105&gt;=2800,2800*'umowa o pracę'!$E$8,($AH105+$AI105)*'umowa o pracę'!$E$8),2)-IF($AI105=0,ROUND(ROUND(IF($AH105&gt;2800,ROUND($AJ105/$AH105*2800,2),$AJ105),2)*'umowa o pracę'!$E$8,2),IF($AI105&gt;0,IF($AH105+$AI105&lt;2800,ROUND(ROUND($AJ105+ROUND($AI105*9%,2),2)*'umowa o pracę'!$E$8,2),IF(AND($AH105+$AI105&gt;=2800,$AI105&lt;2800,$AH105&lt;2800),ROUND((ROUND(((2800-$AI105)/$AH105)*$AJ105,2)+ROUND($AI105*9%,2))*'umowa o pracę'!$E$8,2),IF(AND($AH105+$AI105&gt;=2800,$AI105&gt;=2800),ROUND((ROUND(2800*9%,2))*'umowa o pracę'!$E$8,2),IF(AND($AH105+$AI105&gt;=2800,$AH105&gt;=2800,$AI105&lt;2800),ROUND((ROUND($AI105*9%,2)+ROUND(((2800-$AI105)/$AH105)*$AJ105,2))*'umowa o pracę'!$E$8,2),0)))),0))))&gt;$J105,$J105,IF(IF(AND($AG105=1,$I105&gt;0),ROUND(IF($AH105+$AI105&gt;=2800,2800*'umowa o pracę'!$E$8,($AH105+$AI105)*'umowa o pracę'!$E$8),2)+IF($AI105=0,ROUND(IF($AH105&gt;2800,ROUND($AK105/$AH105*2800,2),$AK105)*'umowa o pracę'!$E$8,2),ROUND(IF($AH105&gt;2800,ROUND($AK105/$AH105*2800,2),$AK105)*'umowa o pracę'!$E$8,2)),ROUND(IF($AH105+$AI105&gt;=2800,2800*'umowa o pracę'!$E$8,($AH105+$AI105)*'umowa o pracę'!$E$8),2)-IF($AI105=0,ROUND(ROUND(IF($AH105&gt;2800,ROUND($AJ105/$AH105*2800,2),$AJ105),2)*'umowa o pracę'!$E$8,2),IF($AI105&gt;0,IF($AH105+$AI105&lt;2800,ROUND(ROUND($AJ105+ROUND($AI105*9%,2),2)*'umowa o pracę'!$E$8,2),IF(AND($AH105+$AI105&gt;=2800,$AI105&lt;2800,$AH105&lt;2800),ROUND((ROUND(((2800-$AI105)/$AH105)*$AJ105,2)+ROUND($AI105*9%,2))*'umowa o pracę'!$E$8,2),IF(AND($AH105+$AI105&gt;=2800,$AI105&gt;=2800),ROUND((ROUND(2800*9%,2))*'umowa o pracę'!$E$8,2),IF(AND($AH105+$AI105&gt;=2800,$AH105&gt;=2800,$AI105&lt;2800),ROUND((ROUND($AI105*9%,2)+ROUND(((2800-$AI105)/$AH105)*$AJ105,2))*'umowa o pracę'!$E$8,2),0)))),0)))&gt;$J105,$J105,IF(AND($AG105=1,$I105&gt;0),ROUND(IF($AH105+$AI105&gt;=2800,2800*'umowa o pracę'!$E$8,($AH105+$AI105)*'umowa o pracę'!$E$8),2)+IF($AI105=0,ROUND(IF($AH105&gt;2800,ROUND($AK105/$AH105*2800,2),$AK105)*'umowa o pracę'!$E$8,2),ROUND(IF($AH105&gt;2800,ROUND($AK105/$AH105*2800,2),$AK105)*'umowa o pracę'!$E$8,2)),ROUND(IF($AH105+$AI105&gt;=2800,2800*'umowa o pracę'!$E$8,($AH105+$AI105)*'umowa o pracę'!$E$8),2)-IF(AND($AI105=0,I105&gt;0),ROUND(ROUND(IF($AH105&gt;2800,ROUND($AJ105/$AH105*2800,2),$AJ105),2)*'umowa o pracę'!$E$8,2),IF($AI105&gt;0,IF($AH105+$AI105&lt;2800,ROUND(ROUND($AJ105+ROUND($AI105*9%,2),2)*'umowa o pracę'!$E$8,2),IF(AND($AH105+$AI105&gt;=2800,$AI105&lt;2800,$AH105&lt;2800),ROUND((ROUND(((2800-$AI105)/$AH105)*$AJ105,2)+ROUND($AI105*9%,2))*'umowa o pracę'!$E$8,2),IF(AND($AH105+$AI105&gt;=2800,$AI105&gt;=2800),ROUND((ROUND(2800*9%,2))*'umowa o pracę'!$E$8,2),IF(AND($AH105+$AI105&gt;=2800,$AH105&gt;=2800,$AI105&lt;2800),ROUND((ROUND($AI105*9%,2)+ROUND(((2800-$AI105)/$AH105)*$AJ105,2))*'umowa o pracę'!$E$8,2),0)))),0)))))</f>
        <v>0</v>
      </c>
      <c r="AO105" s="32">
        <f>IF('umowa o pracę'!$E$7=2020,IF(IF($AG105=1,IF($AI105=0,ROUND(IF($AH105&gt;2600,ROUND($AJ105/$AH105*2600,2),$AJ105)*'umowa o pracę'!$E$8,2),IF($AH105+$AI105&lt;2600,ROUND(ROUND($AJ105+ROUND($AI105*9%,2),2)*'umowa o pracę'!$E$8,2),IF(AND($AH105+$AI105&gt;=2600,$AH105&lt;2600),ROUND((ROUND($AJ105+ROUND((2600-$AH105)*9%,2),2))*'umowa o pracę'!$E$8,2),IF(AND($AH105+$AI105&gt;=2600,$AH105&gt;=2600),ROUND(ROUND($AJ105/$AH105*2600,2)*'umowa o pracę'!$E$8,2),0)))),0)&gt;$H105,$H105,IF($AG105=1,IF($AI105=0,ROUND(IF($AH105&gt;2600,ROUND($AJ105/$AH105*2600,2),$AJ105)*'umowa o pracę'!$E$8,2),IF($AH105+$AI105&lt;2600,ROUND(ROUND($AJ105+ROUND($AI105*9%,2),2)*'umowa o pracę'!$E$8,2),IF(AND($AH105+$AI105&gt;=2600,$AH105&lt;2600),ROUND((ROUND($AJ105+ROUND((2600-$AH105)*9%,2),2))*'umowa o pracę'!$E$8,2),IF(AND($AH105+$AI105&gt;=2600,$AH105&gt;=2600),ROUND(ROUND($AJ105/$AH105*2600,2)*'umowa o pracę'!$E$8,2),0)))),0)),IF('umowa o pracę'!$E$7=2021,IF(IF($AG105=1,IF($AI105=0,ROUND(IF($AH105&gt;2800,ROUND($AJ105/$AH105*2800,2),$AJ105)*'umowa o pracę'!$E$8,2),IF($AH105+$AI105&lt;2800,ROUND(ROUND($AJ105+ROUND($AI105*9%,2),2)*'umowa o pracę'!$E$8,2),IF(AND($AH105+$AI105&gt;=2800,$AH105&lt;2800),ROUND((ROUND($AJ105+ROUND((2800-$AH105)*9%,2),2))*'umowa o pracę'!$E$8,2),IF(AND($AH105+$AI105&gt;=2800,$AH105&gt;=2800),ROUND(ROUND($AJ105/$AH105*2800,2)*'umowa o pracę'!$E$8,2),0)))),0)&gt;$H105,$H105,IF($AG105=1,IF($AI105=0,ROUND(IF($AH105&gt;2800,ROUND($AJ105/$AH105*2800,2),$AJ105)*'umowa o pracę'!$E$8,2),IF($AH105+$AI105&lt;2800,ROUND(ROUND($AJ105+ROUND($AI105*9%,2),2)*'umowa o pracę'!$E$8,2),IF(AND($AH105+$AI105&gt;=2800,$AH105&lt;2800),ROUND((ROUND($AJ105+ROUND((2800-$AH105)*9%,2),2))*'umowa o pracę'!$E$8,2),IF(AND($AH105+$AI105&gt;=2800,$AH105&gt;=2800),ROUND(ROUND($AJ105/$AH105*2800,2)*'umowa o pracę'!$E$8,2),0)))),0)),0))</f>
        <v>0</v>
      </c>
      <c r="AP105" s="32">
        <f>IF('umowa o pracę'!$E$7=2020,IF(IF($AG105=1,IF($AI105=0,ROUND(IF($AH105&gt;2600,ROUND($AK105/$AH105*2600,2),$AK105)*'umowa o pracę'!$E$8,2),ROUND(IF($AH105&gt;2600,ROUND($AK105/$AH105*2600,2),$AK105)*'umowa o pracę'!$E$8,2)),0)&gt;$I105,$I105,IF($AG105=1,IF($AI105=0,ROUND(IF($AH105&gt;2600,ROUND($AK105/$AH105*2600,2),$AK105)*'umowa o pracę'!$E$8,2),ROUND(IF($AH105&gt;2600,ROUND($AK105/$AH105*2600,2),$AK105)*'umowa o pracę'!$E$8,2)),0)),IF('umowa o pracę'!$E$7=2021,IF(IF($AG105=1,IF($AI105=0,ROUND(IF($AH105&gt;2800,ROUND($AK105/$AH105*2800,2),$AK105)*'umowa o pracę'!$E$8,2),ROUND(IF($AH105&gt;2800,ROUND($AK105/$AH105*2800,2),$AK105)*'umowa o pracę'!$E$8,2)),0)&gt;$I105,$I105,IF($AG105=1,IF($AI105=0,ROUND(IF($AH105&gt;2800,ROUND($AK105/$AH105*2800,2),$AK105)*'umowa o pracę'!$E$8,2),ROUND(IF($AH105&gt;2800,ROUND($AK105/$AH105*2800,2),$AK105)*'umowa o pracę'!$E$8,2)),0)),0))</f>
        <v>0</v>
      </c>
      <c r="AQ105" s="56">
        <f>IF('umowa o pracę'!$E$7=2020,$AM105,IF('umowa o pracę'!$E$7=2021,$AN105,0))</f>
        <v>0</v>
      </c>
      <c r="AR105" s="33">
        <f>IF('umowa o pracę'!$E$7=0,0,U105+AF105+AQ105)</f>
        <v>0</v>
      </c>
      <c r="AS105" s="19"/>
      <c r="AT105" s="19"/>
      <c r="AU105" s="19"/>
      <c r="AV105" s="6"/>
      <c r="AW105" s="6"/>
      <c r="AX105" s="6">
        <f t="shared" si="13"/>
        <v>10</v>
      </c>
      <c r="AY105" s="6"/>
      <c r="AZ105" s="234">
        <f t="shared" si="16"/>
        <v>0</v>
      </c>
      <c r="BA105" s="234">
        <f t="shared" si="17"/>
        <v>0</v>
      </c>
      <c r="BB105" s="234">
        <f t="shared" si="18"/>
        <v>0</v>
      </c>
      <c r="BC105" s="234">
        <f t="shared" si="19"/>
        <v>0</v>
      </c>
      <c r="BD105" s="234">
        <f t="shared" si="20"/>
        <v>0</v>
      </c>
      <c r="BE105" s="234">
        <f t="shared" si="21"/>
        <v>0</v>
      </c>
      <c r="BF105" s="234">
        <f t="shared" si="22"/>
        <v>0</v>
      </c>
      <c r="BG105" s="234">
        <f t="shared" si="23"/>
        <v>0</v>
      </c>
      <c r="BH105" s="234">
        <f t="shared" si="24"/>
        <v>0</v>
      </c>
      <c r="BI105" s="238">
        <f t="shared" si="25"/>
        <v>0</v>
      </c>
      <c r="BJ105" s="236"/>
      <c r="BK105" s="236"/>
      <c r="BL105" s="237"/>
    </row>
    <row r="106" spans="1:64" ht="15.75" customHeight="1" x14ac:dyDescent="0.25">
      <c r="A106" s="129">
        <v>95</v>
      </c>
      <c r="B106" s="57"/>
      <c r="C106" s="57"/>
      <c r="D106" s="36"/>
      <c r="E106" s="36"/>
      <c r="F106" s="242"/>
      <c r="G106" s="37">
        <v>1</v>
      </c>
      <c r="H106" s="58">
        <v>0</v>
      </c>
      <c r="I106" s="59">
        <v>0</v>
      </c>
      <c r="J106" s="60">
        <v>0</v>
      </c>
      <c r="K106" s="52">
        <v>1</v>
      </c>
      <c r="L106" s="39">
        <v>0</v>
      </c>
      <c r="M106" s="39">
        <v>0</v>
      </c>
      <c r="N106" s="39">
        <v>0</v>
      </c>
      <c r="O106" s="39">
        <v>0</v>
      </c>
      <c r="P106" s="35">
        <f>IF('umowa o pracę'!$E$7=2020,ROUND(IF($L106&gt;=2600,2600*'umowa o pracę'!$E$8,$L106*'umowa o pracę'!$E$8),2),IF('umowa o pracę'!$E$7=2021,ROUND(IF($L106&gt;=2800,2800*'umowa o pracę'!$E$8,$L106*'umowa o pracę'!$E$8),2),0))</f>
        <v>0</v>
      </c>
      <c r="Q106" s="252">
        <f>IF(IF(IF(AND($K106=1,$I106&gt;0),ROUND(IF($L106+$M106&gt;=2600,2600*'umowa o pracę'!$E$8,($L106+$M106)*'umowa o pracę'!$E$8),2)+IF($M106=0,ROUND(IF($L106&gt;2600,ROUND($O106/$L106*2600,2),$O106)*'umowa o pracę'!$E$8,2),ROUND(IF($L106&gt;2600,ROUND($O106/$L106*2600,2),$O106)*'umowa o pracę'!$E$8,2)),ROUND(IF($L106+$M106&gt;=2600,2600*'umowa o pracę'!$E$8,($L106+$M106)*'umowa o pracę'!$E$8),2)-IF($M106=0,ROUND(ROUND(IF($L106&gt;2600,ROUND($N106/$L106*2600,2),$N106),2)*'umowa o pracę'!$E$8,2),IF($M106&gt;0,IF($L106+$M106&lt;2600,ROUND(ROUND($N106+ROUND($M106*9%,2),2)*'umowa o pracę'!$E$8,2),IF(AND($L106+$M106&gt;=2600,$M106&lt;2600,$L106&lt;2600),ROUND((ROUND(((2600-$M106)/$L106)*$N106,2)+ROUND($M106*9%,2))*'umowa o pracę'!$E$8,2),IF(AND($L106+$M106&gt;=2600,$M106&gt;=2600),ROUND((ROUND(2600*9%,2))*'umowa o pracę'!$E$8,2),IF(AND($L106+$M106&gt;=2600,$L106&gt;=2600,$M106&lt;2600),ROUND((ROUND($M106*9%,2)+ROUND(((2600-$M106)/$L106)*$N106,2))*'umowa o pracę'!$E$8,2),0)))),0)))&gt;$J106,$J106,IF(AND($K106=1,$I106&gt;0),ROUND(IF($L106+$M106&gt;=2600,2600*'umowa o pracę'!$E$8,($L106+$M106)*'umowa o pracę'!$E$8),2)+IF($M106=0,ROUND(IF($L106&gt;2600,ROUND($O106/$L106*2600,2),$O106)*'umowa o pracę'!$E$8,2),ROUND(IF($L106&gt;2600,ROUND($O106/$L106*2600,2),$O106)*'umowa o pracę'!$E$8,2)),ROUND(IF($L106+$M106&gt;=2600,2600*'umowa o pracę'!$E$8,($L106+$M106)*'umowa o pracę'!$E$8),2)-IF($M106=0,ROUND(ROUND(IF($L106&gt;2600,ROUND($N106/$L106*2600,2),$N106),2)*'umowa o pracę'!$E$8,2),IF($M106&gt;0,IF($L106+$M106&lt;2600,ROUND(ROUND($N106+ROUND($M106*9%,2),2)*'umowa o pracę'!$E$8,2),IF(AND($L106+$M106&gt;=2600,$M106&lt;2600,$L106&lt;2600),ROUND((ROUND(((2600-$M106)/$L106)*$N106,2)+ROUND($M106*9%,2))*'umowa o pracę'!$E$8,2),IF(AND($L106+$M106&gt;=2600,$M106&gt;=2600),ROUND((ROUND(2600*9%,2))*'umowa o pracę'!$E$8,2),IF(AND($L106+$M106&gt;=2600,$L106&gt;=2600,$M106&lt;2600),ROUND((ROUND($M106*9%,2)+ROUND(((2600-$M106)/$L106)*$N106,2))*'umowa o pracę'!$E$8,2),0)))),0))))&gt;$J106,$J106,IF(IF(AND($K106=1,$I106&gt;0),ROUND(IF($L106+$M106&gt;=2600,2600*'umowa o pracę'!$E$8,($L106+$M106)*'umowa o pracę'!$E$8),2)+IF($M106=0,ROUND(IF($L106&gt;2600,ROUND($O106/$L106*2600,2),$O106)*'umowa o pracę'!$E$8,2),ROUND(IF($L106&gt;2600,ROUND($O106/$L106*2600,2),$O106)*'umowa o pracę'!$E$8,2)),ROUND(IF($L106+$M106&gt;=2600,2600*'umowa o pracę'!$E$8,($L106+$M106)*'umowa o pracę'!$E$8),2)-IF($M106=0,ROUND(ROUND(IF($L106&gt;2600,ROUND($N106/$L106*2600,2),$N106),2)*'umowa o pracę'!$E$8,2),IF($M106&gt;0,IF($L106+$M106&lt;2600,ROUND(ROUND($N106+ROUND($M106*9%,2),2)*'umowa o pracę'!$E$8,2),IF(AND($L106+$M106&gt;=2600,$M106&lt;2600,$L106&lt;2600),ROUND((ROUND(((2600-$M106)/$L106)*$N106,2)+ROUND($M106*9%,2))*'umowa o pracę'!$E$8,2),IF(AND($L106+$M106&gt;=2600,$M106&gt;=2600),ROUND((ROUND(2600*9%,2))*'umowa o pracę'!$E$8,2),IF(AND($L106+$M106&gt;=2600,$L106&gt;=2600,$M106&lt;2600),ROUND((ROUND($M106*9%,2)+ROUND(((2600-$M106)/$L106)*$N106,2))*'umowa o pracę'!$E$8,2),0)))),0)))&gt;$J106,$J106,IF(AND($K106=1,$I106&gt;0),ROUND(IF($L106+$M106&gt;=2600,2600*'umowa o pracę'!$E$8,($L106+$M106)*'umowa o pracę'!$E$8),2)+IF($M106=0,ROUND(IF($L106&gt;2600,ROUND($O106/$L106*2600,2),$O106)*'umowa o pracę'!$E$8,2),ROUND(IF($L106&gt;2600,ROUND($O106/$L106*2600,2),$O106)*'umowa o pracę'!$E$8,2)),ROUND(IF($L106+$M106&gt;=2600,2600*'umowa o pracę'!$E$8,($L106+$M106)*'umowa o pracę'!$E$8),2)-IF(AND($M106=0,I106&gt;0),ROUND(ROUND(IF($L106&gt;2600,ROUND($N106/$L106*2600,2),$N106),2)*'umowa o pracę'!$E$8,2),IF($M106&gt;0,IF($L106+$M106&lt;2600,ROUND(ROUND($N106+ROUND($M106*9%,2),2)*'umowa o pracę'!$E$8,2),IF(AND($L106+$M106&gt;=2600,$M106&lt;2600,$L106&lt;2600),ROUND((ROUND(((2600-$M106)/$L106)*$N106,2)+ROUND($M106*9%,2))*'umowa o pracę'!$E$8,2),IF(AND($L106+$M106&gt;=2600,$M106&gt;=2600),ROUND((ROUND(2600*9%,2))*'umowa o pracę'!$E$8,2),IF(AND($L106+$M106&gt;=2600,$L106&gt;=2600,$M106&lt;2600),ROUND((ROUND($M106*9%,2)+ROUND(((2600-$M106)/$L106)*$N106,2))*'umowa o pracę'!$E$8,2),0)))),0)))))</f>
        <v>0</v>
      </c>
      <c r="R106" s="252">
        <f>IF(IF(IF(AND($K106=1,$I106&gt;0),ROUND(IF($L106+$M106&gt;=2800,2800*'umowa o pracę'!$E$8,($L106+$M106)*'umowa o pracę'!$E$8),2)+IF($M106=0,ROUND(IF($L106&gt;2800,ROUND($O106/$L106*2800,2),$O106)*'umowa o pracę'!$E$8,2),ROUND(IF($L106&gt;2800,ROUND($O106/$L106*2800,2),$O106)*'umowa o pracę'!$E$8,2)),ROUND(IF($L106+$M106&gt;=2800,2800*'umowa o pracę'!$E$8,($L106+$M106)*'umowa o pracę'!$E$8),2)-IF($M106=0,ROUND(ROUND(IF($L106&gt;2800,ROUND($N106/$L106*2800,2),$N106),2)*'umowa o pracę'!$E$8,2),IF($M106&gt;0,IF($L106+$M106&lt;2800,ROUND(ROUND($N106+ROUND($M106*9%,2),2)*'umowa o pracę'!$E$8,2),IF(AND($L106+$M106&gt;=2800,$M106&lt;2800,$L106&lt;2800),ROUND((ROUND(((2800-$M106)/$L106)*$N106,2)+ROUND($M106*9%,2))*'umowa o pracę'!$E$8,2),IF(AND($L106+$M106&gt;=2800,$M106&gt;=2800),ROUND((ROUND(2800*9%,2))*'umowa o pracę'!$E$8,2),IF(AND($L106+$M106&gt;=2800,$L106&gt;=2800,$M106&lt;2800),ROUND((ROUND($M106*9%,2)+ROUND(((2800-$M106)/$L106)*$N106,2))*'umowa o pracę'!$E$8,2),0)))),0)))&gt;$J106,$J106,IF(AND($K106=1,$I106&gt;0),ROUND(IF($L106+$M106&gt;=2800,2800*'umowa o pracę'!$E$8,($L106+$M106)*'umowa o pracę'!$E$8),2)+IF($M106=0,ROUND(IF($L106&gt;2800,ROUND($O106/$L106*2800,2),$O106)*'umowa o pracę'!$E$8,2),ROUND(IF($L106&gt;2800,ROUND($O106/$L106*2800,2),$O106)*'umowa o pracę'!$E$8,2)),ROUND(IF($L106+$M106&gt;=2800,2800*'umowa o pracę'!$E$8,($L106+$M106)*'umowa o pracę'!$E$8),2)-IF($M106=0,ROUND(ROUND(IF($L106&gt;2800,ROUND($N106/$L106*2800,2),$N106),2)*'umowa o pracę'!$E$8,2),IF($M106&gt;0,IF($L106+$M106&lt;2800,ROUND(ROUND($N106+ROUND($M106*9%,2),2)*'umowa o pracę'!$E$8,2),IF(AND($L106+$M106&gt;=2800,$M106&lt;2800,$L106&lt;2800),ROUND((ROUND(((2800-$M106)/$L106)*$N106,2)+ROUND($M106*9%,2))*'umowa o pracę'!$E$8,2),IF(AND($L106+$M106&gt;=2800,$M106&gt;=2800),ROUND((ROUND(2800*9%,2))*'umowa o pracę'!$E$8,2),IF(AND($L106+$M106&gt;=2800,$L106&gt;=2800,$M106&lt;2800),ROUND((ROUND($M106*9%,2)+ROUND(((2800-$M106)/$L106)*$N106,2))*'umowa o pracę'!$E$8,2),0)))),0))))&gt;$J106,$J106,IF(IF(AND($K106=1,$I106&gt;0),ROUND(IF($L106+$M106&gt;=2800,2800*'umowa o pracę'!$E$8,($L106+$M106)*'umowa o pracę'!$E$8),2)+IF($M106=0,ROUND(IF($L106&gt;2800,ROUND($O106/$L106*2800,2),$O106)*'umowa o pracę'!$E$8,2),ROUND(IF($L106&gt;2800,ROUND($O106/$L106*2800,2),$O106)*'umowa o pracę'!$E$8,2)),ROUND(IF($L106+$M106&gt;=2800,2800*'umowa o pracę'!$E$8,($L106+$M106)*'umowa o pracę'!$E$8),2)-IF($M106=0,ROUND(ROUND(IF($L106&gt;2800,ROUND($N106/$L106*2800,2),$N106),2)*'umowa o pracę'!$E$8,2),IF($M106&gt;0,IF($L106+$M106&lt;2800,ROUND(ROUND($N106+ROUND($M106*9%,2),2)*'umowa o pracę'!$E$8,2),IF(AND($L106+$M106&gt;=2800,$M106&lt;2800,$L106&lt;2800),ROUND((ROUND(((2800-$M106)/$L106)*$N106,2)+ROUND($M106*9%,2))*'umowa o pracę'!$E$8,2),IF(AND($L106+$M106&gt;=2800,$M106&gt;=2800),ROUND((ROUND(2800*9%,2))*'umowa o pracę'!$E$8,2),IF(AND($L106+$M106&gt;=2800,$L106&gt;=2800,$M106&lt;2800),ROUND((ROUND($M106*9%,2)+ROUND(((2800-$M106)/$L106)*$N106,2))*'umowa o pracę'!$E$8,2),0)))),0)))&gt;$J106,$J106,IF(AND($K106=1,$I106&gt;0),ROUND(IF($L106+$M106&gt;=2800,2800*'umowa o pracę'!$E$8,($L106+$M106)*'umowa o pracę'!$E$8),2)+IF($M106=0,ROUND(IF($L106&gt;2800,ROUND($O106/$L106*2800,2),$O106)*'umowa o pracę'!$E$8,2),ROUND(IF($L106&gt;2800,ROUND($O106/$L106*2800,2),$O106)*'umowa o pracę'!$E$8,2)),ROUND(IF($L106+$M106&gt;=2800,2800*'umowa o pracę'!$E$8,($L106+$M106)*'umowa o pracę'!$E$8),2)-IF(AND($M106=0,I106&gt;0),ROUND(ROUND(IF($L106&gt;2800,ROUND($N106/$L106*2800,2),$N106),2)*'umowa o pracę'!$E$8,2),IF($M106&gt;0,IF($L106+$M106&lt;2800,ROUND(ROUND($N106+ROUND($M106*9%,2),2)*'umowa o pracę'!$E$8,2),IF(AND($L106+$M106&gt;=2800,$M106&lt;2800,$L106&lt;2800),ROUND((ROUND(((2800-$M106)/$L106)*$N106,2)+ROUND($M106*9%,2))*'umowa o pracę'!$E$8,2),IF(AND($L106+$M106&gt;=2800,$M106&gt;=2800),ROUND((ROUND(2800*9%,2))*'umowa o pracę'!$E$8,2),IF(AND($L106+$M106&gt;=2800,$L106&gt;=2800,$M106&lt;2800),ROUND((ROUND($M106*9%,2)+ROUND(((2800-$M106)/$L106)*$N106,2))*'umowa o pracę'!$E$8,2),0)))),0)))))</f>
        <v>0</v>
      </c>
      <c r="S106" s="32">
        <f>IF('umowa o pracę'!$E$7=2020,IF(IF($K106=1,IF($M106=0,ROUND(IF($L106&gt;2600,ROUND($N106/$L106*2600,2),$N106)*'umowa o pracę'!$E$8,2),IF($L106+$M106&lt;2600,ROUND(ROUND($N106+ROUND($M106*9%,2),2)*'umowa o pracę'!$E$8,2),IF(AND($L106+$M106&gt;=2600,$L106&lt;2600),ROUND((ROUND($N106+ROUND((2600-$L106)*9%,2),2))*'umowa o pracę'!$E$8,2),IF(AND($L106+$M106&gt;=2600,$L106&gt;=2600),ROUND(ROUND($N106/$L106*2600,2)*'umowa o pracę'!$E$8,2),0)))),0)&gt;$H106,$H106,IF($K106=1,IF($M106=0,ROUND(IF($L106&gt;2600,ROUND($N106/$L106*2600,2),$N106)*'umowa o pracę'!$E$8,2),IF($L106+$M106&lt;2600,ROUND(ROUND($N106+ROUND($M106*9%,2),2)*'umowa o pracę'!$E$8,2),IF(AND($L106+$M106&gt;=2600,$L106&lt;2600),ROUND((ROUND($N106+ROUND((2600-$L106)*9%,2),2))*'umowa o pracę'!$E$8,2),IF(AND($L106+$M106&gt;=2600,$L106&gt;=2600),ROUND(ROUND($N106/$L106*2600,2)*'umowa o pracę'!$E$8,2),0)))),0)),IF('umowa o pracę'!$E$7=2021,IF(IF($K106=1,IF($M106=0,ROUND(IF($L106&gt;2800,ROUND($N106/$L106*2800,2),$N106)*'umowa o pracę'!$E$8,2),IF($L106+$M106&lt;2800,ROUND(ROUND($N106+ROUND($M106*9%,2),2)*'umowa o pracę'!$E$8,2),IF(AND($L106+$M106&gt;=2800,$L106&lt;2800),ROUND((ROUND($N106+ROUND((2800-$L106)*9%,2),2))*'umowa o pracę'!$E$8,2),IF(AND($L106+$M106&gt;=2800,$L106&gt;=2800),ROUND(ROUND($N106/$L106*2800,2)*'umowa o pracę'!$E$8,2),0)))),0)&gt;$H106,$H106,IF($K106=1,IF($M106=0,ROUND(IF($L106&gt;2800,ROUND($N106/$L106*2800,2),$N106)*'umowa o pracę'!$E$8,2),IF($L106+$M106&lt;2800,ROUND(ROUND($N106+ROUND($M106*9%,2),2)*'umowa o pracę'!$E$8,2),IF(AND($L106+$M106&gt;=2800,$L106&lt;2800),ROUND((ROUND($N106+ROUND((2800-$L106)*9%,2),2))*'umowa o pracę'!$E$8,2),IF(AND($L106+$M106&gt;=2800,$L106&gt;=2800),ROUND(ROUND($N106/$L106*2800,2)*'umowa o pracę'!$E$8,2),0)))),0)),0))</f>
        <v>0</v>
      </c>
      <c r="T106" s="32">
        <f>IF('umowa o pracę'!$E$7=2020,IF(IF($K106=1,IF($M106=0,ROUND(IF($L106&gt;2600,ROUND($O106/$L106*2600,2),$O106)*'umowa o pracę'!$E$8,2),ROUND(IF($L106&gt;2600,ROUND($O106/$L106*2600,2),$O106)*'umowa o pracę'!$E$8,2)),0)&gt;$I106,$I106,IF($K106=1,IF($M106=0,ROUND(IF($L106&gt;2600,ROUND($O106/$L106*2600,2),$O106)*'umowa o pracę'!$E$8,2),ROUND(IF($L106&gt;2600,ROUND($O106/$L106*2600,2),$O106)*'umowa o pracę'!$E$8,2)),0)),IF('umowa o pracę'!$E$7=2021,IF(IF($K106=1,IF($M106=0,ROUND(IF($L106&gt;2800,ROUND($O106/$L106*2800,2),$O106)*'umowa o pracę'!$E$8,2),ROUND(IF($L106&gt;2800,ROUND($O106/$L106*2800,2),$O106)*'umowa o pracę'!$E$8,2)),0)&gt;$I106,$I106,IF($K106=1,IF($M106=0,ROUND(IF($L106&gt;2800,ROUND($O106/$L106*2800,2),$O106)*'umowa o pracę'!$E$8,2),ROUND(IF($L106&gt;2800,ROUND($O106/$L106*2800,2),$O106)*'umowa o pracę'!$E$8,2)),0)),0))</f>
        <v>0</v>
      </c>
      <c r="U106" s="51">
        <f>IF('umowa o pracę'!$E$7=2020,$Q106,IF('umowa o pracę'!$E$7=2021,$R106,0))</f>
        <v>0</v>
      </c>
      <c r="V106" s="53">
        <f t="shared" si="14"/>
        <v>1</v>
      </c>
      <c r="W106" s="54">
        <f>IF('umowa o pracę'!$E$6&lt;2,0,$L106)</f>
        <v>0</v>
      </c>
      <c r="X106" s="54">
        <f>IF('umowa o pracę'!$E$6&lt;2,0,$M106)</f>
        <v>0</v>
      </c>
      <c r="Y106" s="55">
        <f>IF('umowa o pracę'!$E$6&lt;2,0,$N106)</f>
        <v>0</v>
      </c>
      <c r="Z106" s="55">
        <f>IF('umowa o pracę'!$E$6&lt;2,0,$O106)</f>
        <v>0</v>
      </c>
      <c r="AA106" s="32">
        <f>IF('umowa o pracę'!$E$7=2020,ROUND(IF($W106&gt;=2600,2600*'umowa o pracę'!$E$8,$W106*'umowa o pracę'!$E$8),2),IF('umowa o pracę'!$E$7=2021,ROUND(IF($W106&gt;=2800,2800*'umowa o pracę'!$E$8,$W106*'umowa o pracę'!$E$8),2),0))</f>
        <v>0</v>
      </c>
      <c r="AB106" s="32">
        <f>IF(IF(IF(AND($V106=1,$I106&gt;0),ROUND(IF($W106+$X106&gt;=2600,2600*'umowa o pracę'!$E$8,($W106+$X106)*'umowa o pracę'!$E$8),2)+IF($X106=0,ROUND(IF($W106&gt;2600,ROUND($Z106/$W106*2600,2),$Z106)*'umowa o pracę'!$E$8,2),ROUND(IF($W106&gt;2600,ROUND($Z106/$W106*2600,2),$Z106)*'umowa o pracę'!$E$8,2)),ROUND(IF($W106+$X106&gt;=2600,2600*'umowa o pracę'!$E$8,($W106+$X106)*'umowa o pracę'!$E$8),2)-IF($X106=0,ROUND(ROUND(IF($W106&gt;2600,ROUND($Y106/$W106*2600,2),$Y106),2)*'umowa o pracę'!$E$8,2),IF($X106&gt;0,IF($W106+$X106&lt;2600,ROUND(ROUND($Y106+ROUND($X106*9%,2),2)*'umowa o pracę'!$E$8,2),IF(AND($W106+$X106&gt;=2600,$X106&lt;2600,$W106&lt;2600),ROUND((ROUND(((2600-$X106)/$W106)*$Y106,2)+ROUND($X106*9%,2))*'umowa o pracę'!$E$8,2),IF(AND($W106+$X106&gt;=2600,$X106&gt;=2600),ROUND((ROUND(2600*9%,2))*'umowa o pracę'!$E$8,2),IF(AND($W106+$X106&gt;=2600,$W106&gt;=2600,$X106&lt;2600),ROUND((ROUND($X106*9%,2)+ROUND(((2600-$X106)/$W106)*$Y106,2))*'umowa o pracę'!$E$8,2),0)))),0)))&gt;$J106,$J106,IF(AND($V106=1,$I106&gt;0),ROUND(IF($W106+$X106&gt;=2600,2600*'umowa o pracę'!$E$8,($W106+$X106)*'umowa o pracę'!$E$8),2)+IF($X106=0,ROUND(IF($W106&gt;2600,ROUND($Z106/$W106*2600,2),$Z106)*'umowa o pracę'!$E$8,2),ROUND(IF($W106&gt;2600,ROUND($Z106/$W106*2600,2),$Z106)*'umowa o pracę'!$E$8,2)),ROUND(IF($W106+$X106&gt;=2600,2600*'umowa o pracę'!$E$8,($W106+$X106)*'umowa o pracę'!$E$8),2)-IF($X106=0,ROUND(ROUND(IF($W106&gt;2600,ROUND($Y106/$W106*2600,2),$Y106),2)*'umowa o pracę'!$E$8,2),IF($X106&gt;0,IF($W106+$X106&lt;2600,ROUND(ROUND($Y106+ROUND($X106*9%,2),2)*'umowa o pracę'!$E$8,2),IF(AND($W106+$X106&gt;=2600,$X106&lt;2600,$W106&lt;2600),ROUND((ROUND(((2600-$X106)/$W106)*$Y106,2)+ROUND($X106*9%,2))*'umowa o pracę'!$E$8,2),IF(AND($W106+$X106&gt;=2600,$X106&gt;=2600),ROUND((ROUND(2600*9%,2))*'umowa o pracę'!$E$8,2),IF(AND($W106+$X106&gt;=2600,$W106&gt;=2600,$X106&lt;2600),ROUND((ROUND($X106*9%,2)+ROUND(((2600-$X106)/$W106)*$Y106,2))*'umowa o pracę'!$E$8,2),0)))),0))))&gt;$J106,$J106,IF(IF(AND($V106=1,$I106&gt;0),ROUND(IF($W106+$X106&gt;=2600,2600*'umowa o pracę'!$E$8,($W106+$X106)*'umowa o pracę'!$E$8),2)+IF($X106=0,ROUND(IF($W106&gt;2600,ROUND($Z106/$W106*2600,2),$Z106)*'umowa o pracę'!$E$8,2),ROUND(IF($W106&gt;2600,ROUND($Z106/$W106*2600,2),$Z106)*'umowa o pracę'!$E$8,2)),ROUND(IF($W106+$X106&gt;=2600,2600*'umowa o pracę'!$E$8,($W106+$X106)*'umowa o pracę'!$E$8),2)-IF($X106=0,ROUND(ROUND(IF($W106&gt;2600,ROUND($Y106/$W106*2600,2),$Y106),2)*'umowa o pracę'!$E$8,2),IF($X106&gt;0,IF($W106+$X106&lt;2600,ROUND(ROUND($Y106+ROUND($X106*9%,2),2)*'umowa o pracę'!$E$8,2),IF(AND($W106+$X106&gt;=2600,$X106&lt;2600,$W106&lt;2600),ROUND((ROUND(((2600-$X106)/$W106)*$Y106,2)+ROUND($X106*9%,2))*'umowa o pracę'!$E$8,2),IF(AND($W106+$X106&gt;=2600,$X106&gt;=2600),ROUND((ROUND(2600*9%,2))*'umowa o pracę'!$E$8,2),IF(AND($W106+$X106&gt;=2600,$W106&gt;=2600,$X106&lt;2600),ROUND((ROUND($X106*9%,2)+ROUND(((2600-$X106)/$W106)*$Y106,2))*'umowa o pracę'!$E$8,2),0)))),0)))&gt;$J106,$J106,IF(AND($V106=1,$I106&gt;0),ROUND(IF($W106+$X106&gt;=2600,2600*'umowa o pracę'!$E$8,($W106+$X106)*'umowa o pracę'!$E$8),2)+IF($X106=0,ROUND(IF($W106&gt;2600,ROUND($Z106/$W106*2600,2),$Z106)*'umowa o pracę'!$E$8,2),ROUND(IF($W106&gt;2600,ROUND($Z106/$W106*2600,2),$Z106)*'umowa o pracę'!$E$8,2)),ROUND(IF($W106+$X106&gt;=2600,2600*'umowa o pracę'!$E$8,($W106+$X106)*'umowa o pracę'!$E$8),2)-IF(AND($X106=0,I106&gt;0),ROUND(ROUND(IF($W106&gt;2600,ROUND($Y106/$W106*2600,2),$Y106),2)*'umowa o pracę'!$E$8,2),IF($X106&gt;0,IF($W106+$X106&lt;2600,ROUND(ROUND($Y106+ROUND($X106*9%,2),2)*'umowa o pracę'!$E$8,2),IF(AND($W106+$X106&gt;=2600,$X106&lt;2600,$W106&lt;2600),ROUND((ROUND(((2600-$X106)/$W106)*$Y106,2)+ROUND($X106*9%,2))*'umowa o pracę'!$E$8,2),IF(AND($W106+$X106&gt;=2600,$X106&gt;=2600),ROUND((ROUND(2600*9%,2))*'umowa o pracę'!$E$8,2),IF(AND($W106+$X106&gt;=2600,$W106&gt;=2600,$X106&lt;2600),ROUND((ROUND($X106*9%,2)+ROUND(((2600-$X106)/$W106)*$Y106,2))*'umowa o pracę'!$E$8,2),0)))),0)))))</f>
        <v>0</v>
      </c>
      <c r="AC106" s="32">
        <f>IF(IF(IF(AND($V106=1,$I106&gt;0),ROUND(IF($W106+$X106&gt;=2800,2800*'umowa o pracę'!$E$8,($W106+$X106)*'umowa o pracę'!$E$8),2)+IF($X106=0,ROUND(IF($W106&gt;2800,ROUND($Z106/$W106*2800,2),$Z106)*'umowa o pracę'!$E$8,2),ROUND(IF($W106&gt;2800,ROUND($Z106/$W106*2800,2),$Z106)*'umowa o pracę'!$E$8,2)),ROUND(IF($W106+$X106&gt;=2800,2800*'umowa o pracę'!$E$8,($W106+$X106)*'umowa o pracę'!$E$8),2)-IF($X106=0,ROUND(ROUND(IF($W106&gt;2800,ROUND($Y106/$W106*2800,2),$Y106),2)*'umowa o pracę'!$E$8,2),IF($X106&gt;0,IF($W106+$X106&lt;2800,ROUND(ROUND($Y106+ROUND($X106*9%,2),2)*'umowa o pracę'!$E$8,2),IF(AND($W106+$X106&gt;=2800,$X106&lt;2800,$W106&lt;2800),ROUND((ROUND(((2800-$X106)/$W106)*$Y106,2)+ROUND($X106*9%,2))*'umowa o pracę'!$E$8,2),IF(AND($W106+$X106&gt;=2800,$X106&gt;=2800),ROUND((ROUND(2800*9%,2))*'umowa o pracę'!$E$8,2),IF(AND($W106+$X106&gt;=2800,$W106&gt;=2800,$X106&lt;2800),ROUND((ROUND($X106*9%,2)+ROUND(((2800-$X106)/$W106)*$Y106,2))*'umowa o pracę'!$E$8,2),0)))),0)))&gt;$J106,$J106,IF(AND($V106=1,$I106&gt;0),ROUND(IF($W106+$X106&gt;=2800,2800*'umowa o pracę'!$E$8,($W106+$X106)*'umowa o pracę'!$E$8),2)+IF($X106=0,ROUND(IF($W106&gt;2800,ROUND($Z106/$W106*2800,2),$Z106)*'umowa o pracę'!$E$8,2),ROUND(IF($W106&gt;2800,ROUND($Z106/$W106*2800,2),$Z106)*'umowa o pracę'!$E$8,2)),ROUND(IF($W106+$X106&gt;=2800,2800*'umowa o pracę'!$E$8,($W106+$X106)*'umowa o pracę'!$E$8),2)-IF($X106=0,ROUND(ROUND(IF($W106&gt;2800,ROUND($Y106/$W106*2800,2),$Y106),2)*'umowa o pracę'!$E$8,2),IF($X106&gt;0,IF($W106+$X106&lt;2800,ROUND(ROUND($Y106+ROUND($X106*9%,2),2)*'umowa o pracę'!$E$8,2),IF(AND($W106+$X106&gt;=2800,$X106&lt;2800,$W106&lt;2800),ROUND((ROUND(((2800-$X106)/$W106)*$Y106,2)+ROUND($X106*9%,2))*'umowa o pracę'!$E$8,2),IF(AND($W106+$X106&gt;=2800,$X106&gt;=2800),ROUND((ROUND(2800*9%,2))*'umowa o pracę'!$E$8,2),IF(AND($W106+$X106&gt;=2800,$W106&gt;=2800,$X106&lt;2800),ROUND((ROUND($X106*9%,2)+ROUND(((2800-$X106)/$W106)*$Y106,2))*'umowa o pracę'!$E$8,2),0)))),0))))&gt;$J106,$J106,IF(IF(AND($V106=1,$I106&gt;0),ROUND(IF($W106+$X106&gt;=2800,2800*'umowa o pracę'!$E$8,($W106+$X106)*'umowa o pracę'!$E$8),2)+IF($X106=0,ROUND(IF($W106&gt;2800,ROUND($Z106/$W106*2800,2),$Z106)*'umowa o pracę'!$E$8,2),ROUND(IF($W106&gt;2800,ROUND($Z106/$W106*2800,2),$Z106)*'umowa o pracę'!$E$8,2)),ROUND(IF($W106+$X106&gt;=2800,2800*'umowa o pracę'!$E$8,($W106+$X106)*'umowa o pracę'!$E$8),2)-IF($X106=0,ROUND(ROUND(IF($W106&gt;2800,ROUND($Y106/$W106*2800,2),$Y106),2)*'umowa o pracę'!$E$8,2),IF($X106&gt;0,IF($W106+$X106&lt;2800,ROUND(ROUND($Y106+ROUND($X106*9%,2),2)*'umowa o pracę'!$E$8,2),IF(AND($W106+$X106&gt;=2800,$X106&lt;2800,$W106&lt;2800),ROUND((ROUND(((2800-$X106)/$W106)*$Y106,2)+ROUND($X106*9%,2))*'umowa o pracę'!$E$8,2),IF(AND($W106+$X106&gt;=2800,$X106&gt;=2800),ROUND((ROUND(2800*9%,2))*'umowa o pracę'!$E$8,2),IF(AND($W106+$X106&gt;=2800,$W106&gt;=2800,$X106&lt;2800),ROUND((ROUND($X106*9%,2)+ROUND(((2800-$X106)/$W106)*$Y106,2))*'umowa o pracę'!$E$8,2),0)))),0)))&gt;$J106,$J106,IF(AND($V106=1,$I106&gt;0),ROUND(IF($W106+$X106&gt;=2800,2800*'umowa o pracę'!$E$8,($W106+$X106)*'umowa o pracę'!$E$8),2)+IF($X106=0,ROUND(IF($W106&gt;2800,ROUND($Z106/$W106*2800,2),$Z106)*'umowa o pracę'!$E$8,2),ROUND(IF($W106&gt;2800,ROUND($Z106/$W106*2800,2),$Z106)*'umowa o pracę'!$E$8,2)),ROUND(IF($W106+$X106&gt;=2800,2800*'umowa o pracę'!$E$8,($W106+$X106)*'umowa o pracę'!$E$8),2)-IF(AND($X106=0,I106&gt;0),ROUND(ROUND(IF($W106&gt;2800,ROUND($Y106/$W106*2800,2),$Y106),2)*'umowa o pracę'!$E$8,2),IF($X106&gt;0,IF($W106+$X106&lt;2800,ROUND(ROUND($Y106+ROUND($X106*9%,2),2)*'umowa o pracę'!$E$8,2),IF(AND($W106+$X106&gt;=2800,$X106&lt;2800,$W106&lt;2800),ROUND((ROUND(((2800-$X106)/$W106)*$Y106,2)+ROUND($X106*9%,2))*'umowa o pracę'!$E$8,2),IF(AND($W106+$X106&gt;=2800,$X106&gt;=2800),ROUND((ROUND(2800*9%,2))*'umowa o pracę'!$E$8,2),IF(AND($W106+$X106&gt;=2800,$W106&gt;=2800,$X106&lt;2800),ROUND((ROUND($X106*9%,2)+ROUND(((2800-$X106)/$W106)*$Y106,2))*'umowa o pracę'!$E$8,2),0)))),0)))))</f>
        <v>0</v>
      </c>
      <c r="AD106" s="32">
        <f>IF('umowa o pracę'!$E$7=2020,IF(IF($V106=1,IF($X106=0,ROUND(IF($W106&gt;2600,ROUND($Y106/$W106*2600,2),$Y106)*'umowa o pracę'!$E$8,2),IF($W106+$X106&lt;2600,ROUND(ROUND($Y106+ROUND($X106*9%,2),2)*'umowa o pracę'!$E$8,2),IF(AND($W106+$X106&gt;=2600,$W106&lt;2600),ROUND((ROUND($Y106+ROUND((2600-$W106)*9%,2),2))*'umowa o pracę'!$E$8,2),IF(AND($W106+$X106&gt;=2600,$W106&gt;=2600),ROUND(ROUND($Y106/$W106*2600,2)*'umowa o pracę'!$E$8,2),0)))),0)&gt;$H106,$H106,IF($V106=1,IF($X106=0,ROUND(IF($W106&gt;2600,ROUND($Y106/$W106*2600,2),$Y106)*'umowa o pracę'!$E$8,2),IF($W106+$X106&lt;2600,ROUND(ROUND($Y106+ROUND($X106*9%,2),2)*'umowa o pracę'!$E$8,2),IF(AND($W106+$X106&gt;=2600,$W106&lt;2600),ROUND((ROUND($Y106+ROUND((2600-$W106)*9%,2),2))*'umowa o pracę'!$E$8,2),IF(AND($W106+$X106&gt;=2600,$W106&gt;=2600),ROUND(ROUND($Y106/$W106*2600,2)*'umowa o pracę'!$E$8,2),0)))),0)),IF('umowa o pracę'!$E$7=2021,IF(IF($V106=1,IF($X106=0,ROUND(IF($W106&gt;2800,ROUND($Y106/$W106*2800,2),$Y106)*'umowa o pracę'!$E$8,2),IF($W106+$X106&lt;2800,ROUND(ROUND($Y106+ROUND($X106*9%,2),2)*'umowa o pracę'!$E$8,2),IF(AND($W106+$X106&gt;=2800,$W106&lt;2800),ROUND((ROUND($Y106+ROUND((2800-$W106)*9%,2),2))*'umowa o pracę'!$E$8,2),IF(AND($W106+$X106&gt;=2800,$W106&gt;=2800),ROUND(ROUND($Y106/$W106*2800,2)*'umowa o pracę'!$E$8,2),0)))),0)&gt;$H106,$H106,IF($V106=1,IF($X106=0,ROUND(IF($W106&gt;2800,ROUND($Y106/$W106*2800,2),$Y106)*'umowa o pracę'!$E$8,2),IF($W106+$X106&lt;2800,ROUND(ROUND($Y106+ROUND($X106*9%,2),2)*'umowa o pracę'!$E$8,2),IF(AND($W106+$X106&gt;=2800,$W106&lt;2800),ROUND((ROUND($Y106+ROUND((2800-$W106)*9%,2),2))*'umowa o pracę'!$E$8,2),IF(AND($W106+$X106&gt;=2800,$W106&gt;=2800),ROUND(ROUND($Y106/$W106*2800,2)*'umowa o pracę'!$E$8,2),0)))),0)),0))</f>
        <v>0</v>
      </c>
      <c r="AE106" s="32">
        <f>IF('umowa o pracę'!$E$7=2020,IF(IF($V106=1,IF($X106=0,ROUND(IF($W106&gt;2600,ROUND($Z106/$W106*2600,2),$Z106)*'umowa o pracę'!$E$8,2),ROUND(IF($W106&gt;2600,ROUND($Z106/$W106*2600,2),$Z106)*'umowa o pracę'!$E$8,2)),0)&gt;$I106,$I106,IF($V106=1,IF($X106=0,ROUND(IF($W106&gt;2600,ROUND($Z106/$W106*2600,2),$Z106)*'umowa o pracę'!$E$8,2),ROUND(IF($W106&gt;2600,ROUND($Z106/$W106*2600,2),$Z106)*'umowa o pracę'!$E$8,2)),0)),IF('umowa o pracę'!$E$7=2021,IF(IF($V106=1,IF($X106=0,ROUND(IF($W106&gt;2800,ROUND($Z106/$W106*2800,2),$Z106)*'umowa o pracę'!$E$8,2),ROUND(IF($W106&gt;2800,ROUND($Z106/$W106*2800,2),$Z106)*'umowa o pracę'!$E$8,2)),0)&gt;$I106,$I106,IF($V106=1,IF($X106=0,ROUND(IF($W106&gt;2800,ROUND($Z106/$W106*2800,2),$Z106)*'umowa o pracę'!$E$8,2),ROUND(IF($W106&gt;2800,ROUND($Z106/$W106*2800,2),$Z106)*'umowa o pracę'!$E$8,2)),0)),0))</f>
        <v>0</v>
      </c>
      <c r="AF106" s="56">
        <f>IF('umowa o pracę'!$E$7=2020,$AB106,IF('umowa o pracę'!$E$7=2021,$AC106,0))</f>
        <v>0</v>
      </c>
      <c r="AG106" s="53">
        <f t="shared" si="15"/>
        <v>1</v>
      </c>
      <c r="AH106" s="39">
        <f>IF('umowa o pracę'!$E$6&lt;3,0,$L106)</f>
        <v>0</v>
      </c>
      <c r="AI106" s="39">
        <f>IF('umowa o pracę'!$E$6&lt;3,0,$M106)</f>
        <v>0</v>
      </c>
      <c r="AJ106" s="55">
        <f>IF('umowa o pracę'!$E$6&lt;3,0,$N106)</f>
        <v>0</v>
      </c>
      <c r="AK106" s="55">
        <f>IF('umowa o pracę'!$E$6&lt;3,0,$O106)</f>
        <v>0</v>
      </c>
      <c r="AL106" s="32">
        <f>IF('umowa o pracę'!$E$7=2020,ROUND(IF($AH106&gt;=2600,2600*'umowa o pracę'!$E$8,$AH106*'umowa o pracę'!$E$8),2),IF('umowa o pracę'!$E$7=2021,ROUND(IF($AH106&gt;=2800,2800*'umowa o pracę'!$E$8,$AH106*'umowa o pracę'!$E$8),2),0))</f>
        <v>0</v>
      </c>
      <c r="AM106" s="32">
        <f>IF(IF(IF(AND($AG106=1,$I106&gt;0),ROUND(IF($AH106+$AI106&gt;=2600,2600*'umowa o pracę'!$E$8,($AH106+$AI106)*'umowa o pracę'!$E$8),2)+IF($AI106=0,ROUND(IF($AH106&gt;2600,ROUND($AK106/$AH106*2600,2),$AK106)*'umowa o pracę'!$E$8,2),ROUND(IF($AH106&gt;2600,ROUND($AK106/$AH106*2600,2),$AK106)*'umowa o pracę'!$E$8,2)),ROUND(IF($AH106+$AI106&gt;=2600,2600*'umowa o pracę'!$E$8,($AH106+$AI106)*'umowa o pracę'!$E$8),2)-IF($AI106=0,ROUND(ROUND(IF($AH106&gt;2600,ROUND($AJ106/$AH106*2600,2),$AJ106),2)*'umowa o pracę'!$E$8,2),IF($AI106&gt;0,IF($AH106+$AI106&lt;2600,ROUND(ROUND($AJ106+ROUND($AI106*9%,2),2)*'umowa o pracę'!$E$8,2),IF(AND($AH106+$AI106&gt;=2600,$AI106&lt;2600,$AH106&lt;2600),ROUND((ROUND(((2600-$AI106)/$AH106)*$AJ106,2)+ROUND($AI106*9%,2))*'umowa o pracę'!$E$8,2),IF(AND($AH106+$AI106&gt;=2600,$AI106&gt;=2600),ROUND((ROUND(2600*9%,2))*'umowa o pracę'!$E$8,2),IF(AND($AH106+$AI106&gt;=2600,$AH106&gt;=2600,$AI106&lt;2600),ROUND((ROUND($AI106*9%,2)+ROUND(((2600-$AI106)/$AH106)*$AJ106,2))*'umowa o pracę'!$E$8,2),0)))),0)))&gt;$J106,$J106,IF(AND($AG106=1,$I106&gt;0),ROUND(IF($AH106+$AI106&gt;=2600,2600*'umowa o pracę'!$E$8,($AH106+$AI106)*'umowa o pracę'!$E$8),2)+IF($AI106=0,ROUND(IF($AH106&gt;2600,ROUND($AK106/$AH106*2600,2),$AK106)*'umowa o pracę'!$E$8,2),ROUND(IF($AH106&gt;2600,ROUND($AK106/$AH106*2600,2),$AK106)*'umowa o pracę'!$E$8,2)),ROUND(IF($AH106+$AI106&gt;=2600,2600*'umowa o pracę'!$E$8,($AH106+$AI106)*'umowa o pracę'!$E$8),2)-IF($AI106=0,ROUND(ROUND(IF($AH106&gt;2600,ROUND($AJ106/$AH106*2600,2),$AJ106),2)*'umowa o pracę'!$E$8,2),IF($AI106&gt;0,IF($AH106+$AI106&lt;2600,ROUND(ROUND($AJ106+ROUND($AI106*9%,2),2)*'umowa o pracę'!$E$8,2),IF(AND($AH106+$AI106&gt;=2600,$AI106&lt;2600,$AH106&lt;2600),ROUND((ROUND(((2600-$AI106)/$AH106)*$AJ106,2)+ROUND($AI106*9%,2))*'umowa o pracę'!$E$8,2),IF(AND($AH106+$AI106&gt;=2600,$AI106&gt;=2600),ROUND((ROUND(2600*9%,2))*'umowa o pracę'!$E$8,2),IF(AND($AH106+$AI106&gt;=2600,$AH106&gt;=2600,$AI106&lt;2600),ROUND((ROUND($AI106*9%,2)+ROUND(((2600-$AI106)/$AH106)*$AJ106,2))*'umowa o pracę'!$E$8,2),0)))),0))))&gt;$J106,$J106,IF(IF(AND($AG106=1,$I106&gt;0),ROUND(IF($AH106+$AI106&gt;=2600,2600*'umowa o pracę'!$E$8,($AH106+$AI106)*'umowa o pracę'!$E$8),2)+IF($AI106=0,ROUND(IF($AH106&gt;2600,ROUND($AK106/$AH106*2600,2),$AK106)*'umowa o pracę'!$E$8,2),ROUND(IF($AH106&gt;2600,ROUND($AK106/$AH106*2600,2),$AK106)*'umowa o pracę'!$E$8,2)),ROUND(IF($AH106+$AI106&gt;=2600,2600*'umowa o pracę'!$E$8,($AH106+$AI106)*'umowa o pracę'!$E$8),2)-IF($AI106=0,ROUND(ROUND(IF($AH106&gt;2600,ROUND($AJ106/$AH106*2600,2),$AJ106),2)*'umowa o pracę'!$E$8,2),IF($AI106&gt;0,IF($AH106+$AI106&lt;2600,ROUND(ROUND($AJ106+ROUND($AI106*9%,2),2)*'umowa o pracę'!$E$8,2),IF(AND($AH106+$AI106&gt;=2600,$AI106&lt;2600,$AH106&lt;2600),ROUND((ROUND(((2600-$AI106)/$AH106)*$AJ106,2)+ROUND($AI106*9%,2))*'umowa o pracę'!$E$8,2),IF(AND($AH106+$AI106&gt;=2600,$AI106&gt;=2600),ROUND((ROUND(2600*9%,2))*'umowa o pracę'!$E$8,2),IF(AND($AH106+$AI106&gt;=2600,$AH106&gt;=2600,$AI106&lt;2600),ROUND((ROUND($AI106*9%,2)+ROUND(((2600-$AI106)/$AH106)*$AJ106,2))*'umowa o pracę'!$E$8,2),0)))),0)))&gt;$J106,$J106,IF(AND($AG106=1,$I106&gt;0),ROUND(IF($AH106+$AI106&gt;=2600,2600*'umowa o pracę'!$E$8,($AH106+$AI106)*'umowa o pracę'!$E$8),2)+IF($AI106=0,ROUND(IF($AH106&gt;2600,ROUND($AK106/$AH106*2600,2),$AK106)*'umowa o pracę'!$E$8,2),ROUND(IF($AH106&gt;2600,ROUND($AK106/$AH106*2600,2),$AK106)*'umowa o pracę'!$E$8,2)),ROUND(IF($AH106+$AI106&gt;=2600,2600*'umowa o pracę'!$E$8,($AH106+$AI106)*'umowa o pracę'!$E$8),2)-IF(AND($AI106=0,I106&gt;0),ROUND(ROUND(IF($AH106&gt;2600,ROUND($AJ106/$AH106*2600,2),$AJ106),2)*'umowa o pracę'!$E$8,2),IF($AI106&gt;0,IF($AH106+$AI106&lt;2600,ROUND(ROUND($AJ106+ROUND($AI106*9%,2),2)*'umowa o pracę'!$E$8,2),IF(AND($AH106+$AI106&gt;=2600,$AI106&lt;2600,$AH106&lt;2600),ROUND((ROUND(((2600-$AI106)/$AH106)*$AJ106,2)+ROUND($AI106*9%,2))*'umowa o pracę'!$E$8,2),IF(AND($AH106+$AI106&gt;=2600,$AI106&gt;=2600),ROUND((ROUND(2600*9%,2))*'umowa o pracę'!$E$8,2),IF(AND($AH106+$AI106&gt;=2600,$AH106&gt;=2600,$AI106&lt;2600),ROUND((ROUND($AI106*9%,2)+ROUND(((2600-$AI106)/$AH106)*$AJ106,2))*'umowa o pracę'!$E$8,2),0)))),0)))))</f>
        <v>0</v>
      </c>
      <c r="AN106" s="32">
        <f>IF(IF(IF(AND($AG106=1,$I106&gt;0),ROUND(IF($AH106+$AI106&gt;=2800,2800*'umowa o pracę'!$E$8,($AH106+$AI106)*'umowa o pracę'!$E$8),2)+IF($AI106=0,ROUND(IF($AH106&gt;2800,ROUND($AK106/$AH106*2800,2),$AK106)*'umowa o pracę'!$E$8,2),ROUND(IF($AH106&gt;2800,ROUND($AK106/$AH106*2800,2),$AK106)*'umowa o pracę'!$E$8,2)),ROUND(IF($AH106+$AI106&gt;=2800,2800*'umowa o pracę'!$E$8,($AH106+$AI106)*'umowa o pracę'!$E$8),2)-IF($AI106=0,ROUND(ROUND(IF($AH106&gt;2800,ROUND($AJ106/$AH106*2800,2),$AJ106),2)*'umowa o pracę'!$E$8,2),IF($AI106&gt;0,IF($AH106+$AI106&lt;2800,ROUND(ROUND($AJ106+ROUND($AI106*9%,2),2)*'umowa o pracę'!$E$8,2),IF(AND($AH106+$AI106&gt;=2800,$AI106&lt;2800,$AH106&lt;2800),ROUND((ROUND(((2800-$AI106)/$AH106)*$AJ106,2)+ROUND($AI106*9%,2))*'umowa o pracę'!$E$8,2),IF(AND($AH106+$AI106&gt;=2800,$AI106&gt;=2800),ROUND((ROUND(2800*9%,2))*'umowa o pracę'!$E$8,2),IF(AND($AH106+$AI106&gt;=2800,$AH106&gt;=2800,$AI106&lt;2800),ROUND((ROUND($AI106*9%,2)+ROUND(((2800-$AI106)/$AH106)*$AJ106,2))*'umowa o pracę'!$E$8,2),0)))),0)))&gt;$J106,$J106,IF(AND($AG106=1,$I106&gt;0),ROUND(IF($AH106+$AI106&gt;=2800,2800*'umowa o pracę'!$E$8,($AH106+$AI106)*'umowa o pracę'!$E$8),2)+IF($AI106=0,ROUND(IF($AH106&gt;2800,ROUND($AK106/$AH106*2800,2),$AK106)*'umowa o pracę'!$E$8,2),ROUND(IF($AH106&gt;2800,ROUND($AK106/$AH106*2800,2),$AK106)*'umowa o pracę'!$E$8,2)),ROUND(IF($AH106+$AI106&gt;=2800,2800*'umowa o pracę'!$E$8,($AH106+$AI106)*'umowa o pracę'!$E$8),2)-IF($AI106=0,ROUND(ROUND(IF($AH106&gt;2800,ROUND($AJ106/$AH106*2800,2),$AJ106),2)*'umowa o pracę'!$E$8,2),IF($AI106&gt;0,IF($AH106+$AI106&lt;2800,ROUND(ROUND($AJ106+ROUND($AI106*9%,2),2)*'umowa o pracę'!$E$8,2),IF(AND($AH106+$AI106&gt;=2800,$AI106&lt;2800,$AH106&lt;2800),ROUND((ROUND(((2800-$AI106)/$AH106)*$AJ106,2)+ROUND($AI106*9%,2))*'umowa o pracę'!$E$8,2),IF(AND($AH106+$AI106&gt;=2800,$AI106&gt;=2800),ROUND((ROUND(2800*9%,2))*'umowa o pracę'!$E$8,2),IF(AND($AH106+$AI106&gt;=2800,$AH106&gt;=2800,$AI106&lt;2800),ROUND((ROUND($AI106*9%,2)+ROUND(((2800-$AI106)/$AH106)*$AJ106,2))*'umowa o pracę'!$E$8,2),0)))),0))))&gt;$J106,$J106,IF(IF(AND($AG106=1,$I106&gt;0),ROUND(IF($AH106+$AI106&gt;=2800,2800*'umowa o pracę'!$E$8,($AH106+$AI106)*'umowa o pracę'!$E$8),2)+IF($AI106=0,ROUND(IF($AH106&gt;2800,ROUND($AK106/$AH106*2800,2),$AK106)*'umowa o pracę'!$E$8,2),ROUND(IF($AH106&gt;2800,ROUND($AK106/$AH106*2800,2),$AK106)*'umowa o pracę'!$E$8,2)),ROUND(IF($AH106+$AI106&gt;=2800,2800*'umowa o pracę'!$E$8,($AH106+$AI106)*'umowa o pracę'!$E$8),2)-IF($AI106=0,ROUND(ROUND(IF($AH106&gt;2800,ROUND($AJ106/$AH106*2800,2),$AJ106),2)*'umowa o pracę'!$E$8,2),IF($AI106&gt;0,IF($AH106+$AI106&lt;2800,ROUND(ROUND($AJ106+ROUND($AI106*9%,2),2)*'umowa o pracę'!$E$8,2),IF(AND($AH106+$AI106&gt;=2800,$AI106&lt;2800,$AH106&lt;2800),ROUND((ROUND(((2800-$AI106)/$AH106)*$AJ106,2)+ROUND($AI106*9%,2))*'umowa o pracę'!$E$8,2),IF(AND($AH106+$AI106&gt;=2800,$AI106&gt;=2800),ROUND((ROUND(2800*9%,2))*'umowa o pracę'!$E$8,2),IF(AND($AH106+$AI106&gt;=2800,$AH106&gt;=2800,$AI106&lt;2800),ROUND((ROUND($AI106*9%,2)+ROUND(((2800-$AI106)/$AH106)*$AJ106,2))*'umowa o pracę'!$E$8,2),0)))),0)))&gt;$J106,$J106,IF(AND($AG106=1,$I106&gt;0),ROUND(IF($AH106+$AI106&gt;=2800,2800*'umowa o pracę'!$E$8,($AH106+$AI106)*'umowa o pracę'!$E$8),2)+IF($AI106=0,ROUND(IF($AH106&gt;2800,ROUND($AK106/$AH106*2800,2),$AK106)*'umowa o pracę'!$E$8,2),ROUND(IF($AH106&gt;2800,ROUND($AK106/$AH106*2800,2),$AK106)*'umowa o pracę'!$E$8,2)),ROUND(IF($AH106+$AI106&gt;=2800,2800*'umowa o pracę'!$E$8,($AH106+$AI106)*'umowa o pracę'!$E$8),2)-IF(AND($AI106=0,I106&gt;0),ROUND(ROUND(IF($AH106&gt;2800,ROUND($AJ106/$AH106*2800,2),$AJ106),2)*'umowa o pracę'!$E$8,2),IF($AI106&gt;0,IF($AH106+$AI106&lt;2800,ROUND(ROUND($AJ106+ROUND($AI106*9%,2),2)*'umowa o pracę'!$E$8,2),IF(AND($AH106+$AI106&gt;=2800,$AI106&lt;2800,$AH106&lt;2800),ROUND((ROUND(((2800-$AI106)/$AH106)*$AJ106,2)+ROUND($AI106*9%,2))*'umowa o pracę'!$E$8,2),IF(AND($AH106+$AI106&gt;=2800,$AI106&gt;=2800),ROUND((ROUND(2800*9%,2))*'umowa o pracę'!$E$8,2),IF(AND($AH106+$AI106&gt;=2800,$AH106&gt;=2800,$AI106&lt;2800),ROUND((ROUND($AI106*9%,2)+ROUND(((2800-$AI106)/$AH106)*$AJ106,2))*'umowa o pracę'!$E$8,2),0)))),0)))))</f>
        <v>0</v>
      </c>
      <c r="AO106" s="32">
        <f>IF('umowa o pracę'!$E$7=2020,IF(IF($AG106=1,IF($AI106=0,ROUND(IF($AH106&gt;2600,ROUND($AJ106/$AH106*2600,2),$AJ106)*'umowa o pracę'!$E$8,2),IF($AH106+$AI106&lt;2600,ROUND(ROUND($AJ106+ROUND($AI106*9%,2),2)*'umowa o pracę'!$E$8,2),IF(AND($AH106+$AI106&gt;=2600,$AH106&lt;2600),ROUND((ROUND($AJ106+ROUND((2600-$AH106)*9%,2),2))*'umowa o pracę'!$E$8,2),IF(AND($AH106+$AI106&gt;=2600,$AH106&gt;=2600),ROUND(ROUND($AJ106/$AH106*2600,2)*'umowa o pracę'!$E$8,2),0)))),0)&gt;$H106,$H106,IF($AG106=1,IF($AI106=0,ROUND(IF($AH106&gt;2600,ROUND($AJ106/$AH106*2600,2),$AJ106)*'umowa o pracę'!$E$8,2),IF($AH106+$AI106&lt;2600,ROUND(ROUND($AJ106+ROUND($AI106*9%,2),2)*'umowa o pracę'!$E$8,2),IF(AND($AH106+$AI106&gt;=2600,$AH106&lt;2600),ROUND((ROUND($AJ106+ROUND((2600-$AH106)*9%,2),2))*'umowa o pracę'!$E$8,2),IF(AND($AH106+$AI106&gt;=2600,$AH106&gt;=2600),ROUND(ROUND($AJ106/$AH106*2600,2)*'umowa o pracę'!$E$8,2),0)))),0)),IF('umowa o pracę'!$E$7=2021,IF(IF($AG106=1,IF($AI106=0,ROUND(IF($AH106&gt;2800,ROUND($AJ106/$AH106*2800,2),$AJ106)*'umowa o pracę'!$E$8,2),IF($AH106+$AI106&lt;2800,ROUND(ROUND($AJ106+ROUND($AI106*9%,2),2)*'umowa o pracę'!$E$8,2),IF(AND($AH106+$AI106&gt;=2800,$AH106&lt;2800),ROUND((ROUND($AJ106+ROUND((2800-$AH106)*9%,2),2))*'umowa o pracę'!$E$8,2),IF(AND($AH106+$AI106&gt;=2800,$AH106&gt;=2800),ROUND(ROUND($AJ106/$AH106*2800,2)*'umowa o pracę'!$E$8,2),0)))),0)&gt;$H106,$H106,IF($AG106=1,IF($AI106=0,ROUND(IF($AH106&gt;2800,ROUND($AJ106/$AH106*2800,2),$AJ106)*'umowa o pracę'!$E$8,2),IF($AH106+$AI106&lt;2800,ROUND(ROUND($AJ106+ROUND($AI106*9%,2),2)*'umowa o pracę'!$E$8,2),IF(AND($AH106+$AI106&gt;=2800,$AH106&lt;2800),ROUND((ROUND($AJ106+ROUND((2800-$AH106)*9%,2),2))*'umowa o pracę'!$E$8,2),IF(AND($AH106+$AI106&gt;=2800,$AH106&gt;=2800),ROUND(ROUND($AJ106/$AH106*2800,2)*'umowa o pracę'!$E$8,2),0)))),0)),0))</f>
        <v>0</v>
      </c>
      <c r="AP106" s="32">
        <f>IF('umowa o pracę'!$E$7=2020,IF(IF($AG106=1,IF($AI106=0,ROUND(IF($AH106&gt;2600,ROUND($AK106/$AH106*2600,2),$AK106)*'umowa o pracę'!$E$8,2),ROUND(IF($AH106&gt;2600,ROUND($AK106/$AH106*2600,2),$AK106)*'umowa o pracę'!$E$8,2)),0)&gt;$I106,$I106,IF($AG106=1,IF($AI106=0,ROUND(IF($AH106&gt;2600,ROUND($AK106/$AH106*2600,2),$AK106)*'umowa o pracę'!$E$8,2),ROUND(IF($AH106&gt;2600,ROUND($AK106/$AH106*2600,2),$AK106)*'umowa o pracę'!$E$8,2)),0)),IF('umowa o pracę'!$E$7=2021,IF(IF($AG106=1,IF($AI106=0,ROUND(IF($AH106&gt;2800,ROUND($AK106/$AH106*2800,2),$AK106)*'umowa o pracę'!$E$8,2),ROUND(IF($AH106&gt;2800,ROUND($AK106/$AH106*2800,2),$AK106)*'umowa o pracę'!$E$8,2)),0)&gt;$I106,$I106,IF($AG106=1,IF($AI106=0,ROUND(IF($AH106&gt;2800,ROUND($AK106/$AH106*2800,2),$AK106)*'umowa o pracę'!$E$8,2),ROUND(IF($AH106&gt;2800,ROUND($AK106/$AH106*2800,2),$AK106)*'umowa o pracę'!$E$8,2)),0)),0))</f>
        <v>0</v>
      </c>
      <c r="AQ106" s="56">
        <f>IF('umowa o pracę'!$E$7=2020,$AM106,IF('umowa o pracę'!$E$7=2021,$AN106,0))</f>
        <v>0</v>
      </c>
      <c r="AR106" s="33">
        <f>IF('umowa o pracę'!$E$7=0,0,U106+AF106+AQ106)</f>
        <v>0</v>
      </c>
      <c r="AS106" s="19"/>
      <c r="AT106" s="19"/>
      <c r="AU106" s="19"/>
      <c r="AV106" s="6"/>
      <c r="AW106" s="6"/>
      <c r="AX106" s="6">
        <f t="shared" si="13"/>
        <v>10</v>
      </c>
      <c r="AY106" s="6"/>
      <c r="AZ106" s="234">
        <f t="shared" si="16"/>
        <v>0</v>
      </c>
      <c r="BA106" s="234">
        <f t="shared" si="17"/>
        <v>0</v>
      </c>
      <c r="BB106" s="234">
        <f t="shared" si="18"/>
        <v>0</v>
      </c>
      <c r="BC106" s="234">
        <f t="shared" si="19"/>
        <v>0</v>
      </c>
      <c r="BD106" s="234">
        <f t="shared" si="20"/>
        <v>0</v>
      </c>
      <c r="BE106" s="234">
        <f t="shared" si="21"/>
        <v>0</v>
      </c>
      <c r="BF106" s="234">
        <f t="shared" si="22"/>
        <v>0</v>
      </c>
      <c r="BG106" s="234">
        <f t="shared" si="23"/>
        <v>0</v>
      </c>
      <c r="BH106" s="234">
        <f t="shared" si="24"/>
        <v>0</v>
      </c>
      <c r="BI106" s="238">
        <f t="shared" si="25"/>
        <v>0</v>
      </c>
      <c r="BJ106" s="236"/>
      <c r="BK106" s="236"/>
      <c r="BL106" s="237"/>
    </row>
    <row r="107" spans="1:64" ht="15.75" customHeight="1" x14ac:dyDescent="0.25">
      <c r="A107" s="129">
        <v>96</v>
      </c>
      <c r="B107" s="57"/>
      <c r="C107" s="57"/>
      <c r="D107" s="36"/>
      <c r="E107" s="36"/>
      <c r="F107" s="242"/>
      <c r="G107" s="37">
        <v>1</v>
      </c>
      <c r="H107" s="58">
        <v>0</v>
      </c>
      <c r="I107" s="59">
        <v>0</v>
      </c>
      <c r="J107" s="60">
        <v>0</v>
      </c>
      <c r="K107" s="52">
        <v>1</v>
      </c>
      <c r="L107" s="39">
        <v>0</v>
      </c>
      <c r="M107" s="39">
        <v>0</v>
      </c>
      <c r="N107" s="39">
        <v>0</v>
      </c>
      <c r="O107" s="39">
        <v>0</v>
      </c>
      <c r="P107" s="35">
        <f>IF('umowa o pracę'!$E$7=2020,ROUND(IF($L107&gt;=2600,2600*'umowa o pracę'!$E$8,$L107*'umowa o pracę'!$E$8),2),IF('umowa o pracę'!$E$7=2021,ROUND(IF($L107&gt;=2800,2800*'umowa o pracę'!$E$8,$L107*'umowa o pracę'!$E$8),2),0))</f>
        <v>0</v>
      </c>
      <c r="Q107" s="252">
        <f>IF(IF(IF(AND($K107=1,$I107&gt;0),ROUND(IF($L107+$M107&gt;=2600,2600*'umowa o pracę'!$E$8,($L107+$M107)*'umowa o pracę'!$E$8),2)+IF($M107=0,ROUND(IF($L107&gt;2600,ROUND($O107/$L107*2600,2),$O107)*'umowa o pracę'!$E$8,2),ROUND(IF($L107&gt;2600,ROUND($O107/$L107*2600,2),$O107)*'umowa o pracę'!$E$8,2)),ROUND(IF($L107+$M107&gt;=2600,2600*'umowa o pracę'!$E$8,($L107+$M107)*'umowa o pracę'!$E$8),2)-IF($M107=0,ROUND(ROUND(IF($L107&gt;2600,ROUND($N107/$L107*2600,2),$N107),2)*'umowa o pracę'!$E$8,2),IF($M107&gt;0,IF($L107+$M107&lt;2600,ROUND(ROUND($N107+ROUND($M107*9%,2),2)*'umowa o pracę'!$E$8,2),IF(AND($L107+$M107&gt;=2600,$M107&lt;2600,$L107&lt;2600),ROUND((ROUND(((2600-$M107)/$L107)*$N107,2)+ROUND($M107*9%,2))*'umowa o pracę'!$E$8,2),IF(AND($L107+$M107&gt;=2600,$M107&gt;=2600),ROUND((ROUND(2600*9%,2))*'umowa o pracę'!$E$8,2),IF(AND($L107+$M107&gt;=2600,$L107&gt;=2600,$M107&lt;2600),ROUND((ROUND($M107*9%,2)+ROUND(((2600-$M107)/$L107)*$N107,2))*'umowa o pracę'!$E$8,2),0)))),0)))&gt;$J107,$J107,IF(AND($K107=1,$I107&gt;0),ROUND(IF($L107+$M107&gt;=2600,2600*'umowa o pracę'!$E$8,($L107+$M107)*'umowa o pracę'!$E$8),2)+IF($M107=0,ROUND(IF($L107&gt;2600,ROUND($O107/$L107*2600,2),$O107)*'umowa o pracę'!$E$8,2),ROUND(IF($L107&gt;2600,ROUND($O107/$L107*2600,2),$O107)*'umowa o pracę'!$E$8,2)),ROUND(IF($L107+$M107&gt;=2600,2600*'umowa o pracę'!$E$8,($L107+$M107)*'umowa o pracę'!$E$8),2)-IF($M107=0,ROUND(ROUND(IF($L107&gt;2600,ROUND($N107/$L107*2600,2),$N107),2)*'umowa o pracę'!$E$8,2),IF($M107&gt;0,IF($L107+$M107&lt;2600,ROUND(ROUND($N107+ROUND($M107*9%,2),2)*'umowa o pracę'!$E$8,2),IF(AND($L107+$M107&gt;=2600,$M107&lt;2600,$L107&lt;2600),ROUND((ROUND(((2600-$M107)/$L107)*$N107,2)+ROUND($M107*9%,2))*'umowa o pracę'!$E$8,2),IF(AND($L107+$M107&gt;=2600,$M107&gt;=2600),ROUND((ROUND(2600*9%,2))*'umowa o pracę'!$E$8,2),IF(AND($L107+$M107&gt;=2600,$L107&gt;=2600,$M107&lt;2600),ROUND((ROUND($M107*9%,2)+ROUND(((2600-$M107)/$L107)*$N107,2))*'umowa o pracę'!$E$8,2),0)))),0))))&gt;$J107,$J107,IF(IF(AND($K107=1,$I107&gt;0),ROUND(IF($L107+$M107&gt;=2600,2600*'umowa o pracę'!$E$8,($L107+$M107)*'umowa o pracę'!$E$8),2)+IF($M107=0,ROUND(IF($L107&gt;2600,ROUND($O107/$L107*2600,2),$O107)*'umowa o pracę'!$E$8,2),ROUND(IF($L107&gt;2600,ROUND($O107/$L107*2600,2),$O107)*'umowa o pracę'!$E$8,2)),ROUND(IF($L107+$M107&gt;=2600,2600*'umowa o pracę'!$E$8,($L107+$M107)*'umowa o pracę'!$E$8),2)-IF($M107=0,ROUND(ROUND(IF($L107&gt;2600,ROUND($N107/$L107*2600,2),$N107),2)*'umowa o pracę'!$E$8,2),IF($M107&gt;0,IF($L107+$M107&lt;2600,ROUND(ROUND($N107+ROUND($M107*9%,2),2)*'umowa o pracę'!$E$8,2),IF(AND($L107+$M107&gt;=2600,$M107&lt;2600,$L107&lt;2600),ROUND((ROUND(((2600-$M107)/$L107)*$N107,2)+ROUND($M107*9%,2))*'umowa o pracę'!$E$8,2),IF(AND($L107+$M107&gt;=2600,$M107&gt;=2600),ROUND((ROUND(2600*9%,2))*'umowa o pracę'!$E$8,2),IF(AND($L107+$M107&gt;=2600,$L107&gt;=2600,$M107&lt;2600),ROUND((ROUND($M107*9%,2)+ROUND(((2600-$M107)/$L107)*$N107,2))*'umowa o pracę'!$E$8,2),0)))),0)))&gt;$J107,$J107,IF(AND($K107=1,$I107&gt;0),ROUND(IF($L107+$M107&gt;=2600,2600*'umowa o pracę'!$E$8,($L107+$M107)*'umowa o pracę'!$E$8),2)+IF($M107=0,ROUND(IF($L107&gt;2600,ROUND($O107/$L107*2600,2),$O107)*'umowa o pracę'!$E$8,2),ROUND(IF($L107&gt;2600,ROUND($O107/$L107*2600,2),$O107)*'umowa o pracę'!$E$8,2)),ROUND(IF($L107+$M107&gt;=2600,2600*'umowa o pracę'!$E$8,($L107+$M107)*'umowa o pracę'!$E$8),2)-IF(AND($M107=0,I107&gt;0),ROUND(ROUND(IF($L107&gt;2600,ROUND($N107/$L107*2600,2),$N107),2)*'umowa o pracę'!$E$8,2),IF($M107&gt;0,IF($L107+$M107&lt;2600,ROUND(ROUND($N107+ROUND($M107*9%,2),2)*'umowa o pracę'!$E$8,2),IF(AND($L107+$M107&gt;=2600,$M107&lt;2600,$L107&lt;2600),ROUND((ROUND(((2600-$M107)/$L107)*$N107,2)+ROUND($M107*9%,2))*'umowa o pracę'!$E$8,2),IF(AND($L107+$M107&gt;=2600,$M107&gt;=2600),ROUND((ROUND(2600*9%,2))*'umowa o pracę'!$E$8,2),IF(AND($L107+$M107&gt;=2600,$L107&gt;=2600,$M107&lt;2600),ROUND((ROUND($M107*9%,2)+ROUND(((2600-$M107)/$L107)*$N107,2))*'umowa o pracę'!$E$8,2),0)))),0)))))</f>
        <v>0</v>
      </c>
      <c r="R107" s="252">
        <f>IF(IF(IF(AND($K107=1,$I107&gt;0),ROUND(IF($L107+$M107&gt;=2800,2800*'umowa o pracę'!$E$8,($L107+$M107)*'umowa o pracę'!$E$8),2)+IF($M107=0,ROUND(IF($L107&gt;2800,ROUND($O107/$L107*2800,2),$O107)*'umowa o pracę'!$E$8,2),ROUND(IF($L107&gt;2800,ROUND($O107/$L107*2800,2),$O107)*'umowa o pracę'!$E$8,2)),ROUND(IF($L107+$M107&gt;=2800,2800*'umowa o pracę'!$E$8,($L107+$M107)*'umowa o pracę'!$E$8),2)-IF($M107=0,ROUND(ROUND(IF($L107&gt;2800,ROUND($N107/$L107*2800,2),$N107),2)*'umowa o pracę'!$E$8,2),IF($M107&gt;0,IF($L107+$M107&lt;2800,ROUND(ROUND($N107+ROUND($M107*9%,2),2)*'umowa o pracę'!$E$8,2),IF(AND($L107+$M107&gt;=2800,$M107&lt;2800,$L107&lt;2800),ROUND((ROUND(((2800-$M107)/$L107)*$N107,2)+ROUND($M107*9%,2))*'umowa o pracę'!$E$8,2),IF(AND($L107+$M107&gt;=2800,$M107&gt;=2800),ROUND((ROUND(2800*9%,2))*'umowa o pracę'!$E$8,2),IF(AND($L107+$M107&gt;=2800,$L107&gt;=2800,$M107&lt;2800),ROUND((ROUND($M107*9%,2)+ROUND(((2800-$M107)/$L107)*$N107,2))*'umowa o pracę'!$E$8,2),0)))),0)))&gt;$J107,$J107,IF(AND($K107=1,$I107&gt;0),ROUND(IF($L107+$M107&gt;=2800,2800*'umowa o pracę'!$E$8,($L107+$M107)*'umowa o pracę'!$E$8),2)+IF($M107=0,ROUND(IF($L107&gt;2800,ROUND($O107/$L107*2800,2),$O107)*'umowa o pracę'!$E$8,2),ROUND(IF($L107&gt;2800,ROUND($O107/$L107*2800,2),$O107)*'umowa o pracę'!$E$8,2)),ROUND(IF($L107+$M107&gt;=2800,2800*'umowa o pracę'!$E$8,($L107+$M107)*'umowa o pracę'!$E$8),2)-IF($M107=0,ROUND(ROUND(IF($L107&gt;2800,ROUND($N107/$L107*2800,2),$N107),2)*'umowa o pracę'!$E$8,2),IF($M107&gt;0,IF($L107+$M107&lt;2800,ROUND(ROUND($N107+ROUND($M107*9%,2),2)*'umowa o pracę'!$E$8,2),IF(AND($L107+$M107&gt;=2800,$M107&lt;2800,$L107&lt;2800),ROUND((ROUND(((2800-$M107)/$L107)*$N107,2)+ROUND($M107*9%,2))*'umowa o pracę'!$E$8,2),IF(AND($L107+$M107&gt;=2800,$M107&gt;=2800),ROUND((ROUND(2800*9%,2))*'umowa o pracę'!$E$8,2),IF(AND($L107+$M107&gt;=2800,$L107&gt;=2800,$M107&lt;2800),ROUND((ROUND($M107*9%,2)+ROUND(((2800-$M107)/$L107)*$N107,2))*'umowa o pracę'!$E$8,2),0)))),0))))&gt;$J107,$J107,IF(IF(AND($K107=1,$I107&gt;0),ROUND(IF($L107+$M107&gt;=2800,2800*'umowa o pracę'!$E$8,($L107+$M107)*'umowa o pracę'!$E$8),2)+IF($M107=0,ROUND(IF($L107&gt;2800,ROUND($O107/$L107*2800,2),$O107)*'umowa o pracę'!$E$8,2),ROUND(IF($L107&gt;2800,ROUND($O107/$L107*2800,2),$O107)*'umowa o pracę'!$E$8,2)),ROUND(IF($L107+$M107&gt;=2800,2800*'umowa o pracę'!$E$8,($L107+$M107)*'umowa o pracę'!$E$8),2)-IF($M107=0,ROUND(ROUND(IF($L107&gt;2800,ROUND($N107/$L107*2800,2),$N107),2)*'umowa o pracę'!$E$8,2),IF($M107&gt;0,IF($L107+$M107&lt;2800,ROUND(ROUND($N107+ROUND($M107*9%,2),2)*'umowa o pracę'!$E$8,2),IF(AND($L107+$M107&gt;=2800,$M107&lt;2800,$L107&lt;2800),ROUND((ROUND(((2800-$M107)/$L107)*$N107,2)+ROUND($M107*9%,2))*'umowa o pracę'!$E$8,2),IF(AND($L107+$M107&gt;=2800,$M107&gt;=2800),ROUND((ROUND(2800*9%,2))*'umowa o pracę'!$E$8,2),IF(AND($L107+$M107&gt;=2800,$L107&gt;=2800,$M107&lt;2800),ROUND((ROUND($M107*9%,2)+ROUND(((2800-$M107)/$L107)*$N107,2))*'umowa o pracę'!$E$8,2),0)))),0)))&gt;$J107,$J107,IF(AND($K107=1,$I107&gt;0),ROUND(IF($L107+$M107&gt;=2800,2800*'umowa o pracę'!$E$8,($L107+$M107)*'umowa o pracę'!$E$8),2)+IF($M107=0,ROUND(IF($L107&gt;2800,ROUND($O107/$L107*2800,2),$O107)*'umowa o pracę'!$E$8,2),ROUND(IF($L107&gt;2800,ROUND($O107/$L107*2800,2),$O107)*'umowa o pracę'!$E$8,2)),ROUND(IF($L107+$M107&gt;=2800,2800*'umowa o pracę'!$E$8,($L107+$M107)*'umowa o pracę'!$E$8),2)-IF(AND($M107=0,I107&gt;0),ROUND(ROUND(IF($L107&gt;2800,ROUND($N107/$L107*2800,2),$N107),2)*'umowa o pracę'!$E$8,2),IF($M107&gt;0,IF($L107+$M107&lt;2800,ROUND(ROUND($N107+ROUND($M107*9%,2),2)*'umowa o pracę'!$E$8,2),IF(AND($L107+$M107&gt;=2800,$M107&lt;2800,$L107&lt;2800),ROUND((ROUND(((2800-$M107)/$L107)*$N107,2)+ROUND($M107*9%,2))*'umowa o pracę'!$E$8,2),IF(AND($L107+$M107&gt;=2800,$M107&gt;=2800),ROUND((ROUND(2800*9%,2))*'umowa o pracę'!$E$8,2),IF(AND($L107+$M107&gt;=2800,$L107&gt;=2800,$M107&lt;2800),ROUND((ROUND($M107*9%,2)+ROUND(((2800-$M107)/$L107)*$N107,2))*'umowa o pracę'!$E$8,2),0)))),0)))))</f>
        <v>0</v>
      </c>
      <c r="S107" s="32">
        <f>IF('umowa o pracę'!$E$7=2020,IF(IF($K107=1,IF($M107=0,ROUND(IF($L107&gt;2600,ROUND($N107/$L107*2600,2),$N107)*'umowa o pracę'!$E$8,2),IF($L107+$M107&lt;2600,ROUND(ROUND($N107+ROUND($M107*9%,2),2)*'umowa o pracę'!$E$8,2),IF(AND($L107+$M107&gt;=2600,$L107&lt;2600),ROUND((ROUND($N107+ROUND((2600-$L107)*9%,2),2))*'umowa o pracę'!$E$8,2),IF(AND($L107+$M107&gt;=2600,$L107&gt;=2600),ROUND(ROUND($N107/$L107*2600,2)*'umowa o pracę'!$E$8,2),0)))),0)&gt;$H107,$H107,IF($K107=1,IF($M107=0,ROUND(IF($L107&gt;2600,ROUND($N107/$L107*2600,2),$N107)*'umowa o pracę'!$E$8,2),IF($L107+$M107&lt;2600,ROUND(ROUND($N107+ROUND($M107*9%,2),2)*'umowa o pracę'!$E$8,2),IF(AND($L107+$M107&gt;=2600,$L107&lt;2600),ROUND((ROUND($N107+ROUND((2600-$L107)*9%,2),2))*'umowa o pracę'!$E$8,2),IF(AND($L107+$M107&gt;=2600,$L107&gt;=2600),ROUND(ROUND($N107/$L107*2600,2)*'umowa o pracę'!$E$8,2),0)))),0)),IF('umowa o pracę'!$E$7=2021,IF(IF($K107=1,IF($M107=0,ROUND(IF($L107&gt;2800,ROUND($N107/$L107*2800,2),$N107)*'umowa o pracę'!$E$8,2),IF($L107+$M107&lt;2800,ROUND(ROUND($N107+ROUND($M107*9%,2),2)*'umowa o pracę'!$E$8,2),IF(AND($L107+$M107&gt;=2800,$L107&lt;2800),ROUND((ROUND($N107+ROUND((2800-$L107)*9%,2),2))*'umowa o pracę'!$E$8,2),IF(AND($L107+$M107&gt;=2800,$L107&gt;=2800),ROUND(ROUND($N107/$L107*2800,2)*'umowa o pracę'!$E$8,2),0)))),0)&gt;$H107,$H107,IF($K107=1,IF($M107=0,ROUND(IF($L107&gt;2800,ROUND($N107/$L107*2800,2),$N107)*'umowa o pracę'!$E$8,2),IF($L107+$M107&lt;2800,ROUND(ROUND($N107+ROUND($M107*9%,2),2)*'umowa o pracę'!$E$8,2),IF(AND($L107+$M107&gt;=2800,$L107&lt;2800),ROUND((ROUND($N107+ROUND((2800-$L107)*9%,2),2))*'umowa o pracę'!$E$8,2),IF(AND($L107+$M107&gt;=2800,$L107&gt;=2800),ROUND(ROUND($N107/$L107*2800,2)*'umowa o pracę'!$E$8,2),0)))),0)),0))</f>
        <v>0</v>
      </c>
      <c r="T107" s="32">
        <f>IF('umowa o pracę'!$E$7=2020,IF(IF($K107=1,IF($M107=0,ROUND(IF($L107&gt;2600,ROUND($O107/$L107*2600,2),$O107)*'umowa o pracę'!$E$8,2),ROUND(IF($L107&gt;2600,ROUND($O107/$L107*2600,2),$O107)*'umowa o pracę'!$E$8,2)),0)&gt;$I107,$I107,IF($K107=1,IF($M107=0,ROUND(IF($L107&gt;2600,ROUND($O107/$L107*2600,2),$O107)*'umowa o pracę'!$E$8,2),ROUND(IF($L107&gt;2600,ROUND($O107/$L107*2600,2),$O107)*'umowa o pracę'!$E$8,2)),0)),IF('umowa o pracę'!$E$7=2021,IF(IF($K107=1,IF($M107=0,ROUND(IF($L107&gt;2800,ROUND($O107/$L107*2800,2),$O107)*'umowa o pracę'!$E$8,2),ROUND(IF($L107&gt;2800,ROUND($O107/$L107*2800,2),$O107)*'umowa o pracę'!$E$8,2)),0)&gt;$I107,$I107,IF($K107=1,IF($M107=0,ROUND(IF($L107&gt;2800,ROUND($O107/$L107*2800,2),$O107)*'umowa o pracę'!$E$8,2),ROUND(IF($L107&gt;2800,ROUND($O107/$L107*2800,2),$O107)*'umowa o pracę'!$E$8,2)),0)),0))</f>
        <v>0</v>
      </c>
      <c r="U107" s="51">
        <f>IF('umowa o pracę'!$E$7=2020,$Q107,IF('umowa o pracę'!$E$7=2021,$R107,0))</f>
        <v>0</v>
      </c>
      <c r="V107" s="53">
        <f t="shared" si="14"/>
        <v>1</v>
      </c>
      <c r="W107" s="54">
        <f>IF('umowa o pracę'!$E$6&lt;2,0,$L107)</f>
        <v>0</v>
      </c>
      <c r="X107" s="54">
        <f>IF('umowa o pracę'!$E$6&lt;2,0,$M107)</f>
        <v>0</v>
      </c>
      <c r="Y107" s="55">
        <f>IF('umowa o pracę'!$E$6&lt;2,0,$N107)</f>
        <v>0</v>
      </c>
      <c r="Z107" s="55">
        <f>IF('umowa o pracę'!$E$6&lt;2,0,$O107)</f>
        <v>0</v>
      </c>
      <c r="AA107" s="32">
        <f>IF('umowa o pracę'!$E$7=2020,ROUND(IF($W107&gt;=2600,2600*'umowa o pracę'!$E$8,$W107*'umowa o pracę'!$E$8),2),IF('umowa o pracę'!$E$7=2021,ROUND(IF($W107&gt;=2800,2800*'umowa o pracę'!$E$8,$W107*'umowa o pracę'!$E$8),2),0))</f>
        <v>0</v>
      </c>
      <c r="AB107" s="32">
        <f>IF(IF(IF(AND($V107=1,$I107&gt;0),ROUND(IF($W107+$X107&gt;=2600,2600*'umowa o pracę'!$E$8,($W107+$X107)*'umowa o pracę'!$E$8),2)+IF($X107=0,ROUND(IF($W107&gt;2600,ROUND($Z107/$W107*2600,2),$Z107)*'umowa o pracę'!$E$8,2),ROUND(IF($W107&gt;2600,ROUND($Z107/$W107*2600,2),$Z107)*'umowa o pracę'!$E$8,2)),ROUND(IF($W107+$X107&gt;=2600,2600*'umowa o pracę'!$E$8,($W107+$X107)*'umowa o pracę'!$E$8),2)-IF($X107=0,ROUND(ROUND(IF($W107&gt;2600,ROUND($Y107/$W107*2600,2),$Y107),2)*'umowa o pracę'!$E$8,2),IF($X107&gt;0,IF($W107+$X107&lt;2600,ROUND(ROUND($Y107+ROUND($X107*9%,2),2)*'umowa o pracę'!$E$8,2),IF(AND($W107+$X107&gt;=2600,$X107&lt;2600,$W107&lt;2600),ROUND((ROUND(((2600-$X107)/$W107)*$Y107,2)+ROUND($X107*9%,2))*'umowa o pracę'!$E$8,2),IF(AND($W107+$X107&gt;=2600,$X107&gt;=2600),ROUND((ROUND(2600*9%,2))*'umowa o pracę'!$E$8,2),IF(AND($W107+$X107&gt;=2600,$W107&gt;=2600,$X107&lt;2600),ROUND((ROUND($X107*9%,2)+ROUND(((2600-$X107)/$W107)*$Y107,2))*'umowa o pracę'!$E$8,2),0)))),0)))&gt;$J107,$J107,IF(AND($V107=1,$I107&gt;0),ROUND(IF($W107+$X107&gt;=2600,2600*'umowa o pracę'!$E$8,($W107+$X107)*'umowa o pracę'!$E$8),2)+IF($X107=0,ROUND(IF($W107&gt;2600,ROUND($Z107/$W107*2600,2),$Z107)*'umowa o pracę'!$E$8,2),ROUND(IF($W107&gt;2600,ROUND($Z107/$W107*2600,2),$Z107)*'umowa o pracę'!$E$8,2)),ROUND(IF($W107+$X107&gt;=2600,2600*'umowa o pracę'!$E$8,($W107+$X107)*'umowa o pracę'!$E$8),2)-IF($X107=0,ROUND(ROUND(IF($W107&gt;2600,ROUND($Y107/$W107*2600,2),$Y107),2)*'umowa o pracę'!$E$8,2),IF($X107&gt;0,IF($W107+$X107&lt;2600,ROUND(ROUND($Y107+ROUND($X107*9%,2),2)*'umowa o pracę'!$E$8,2),IF(AND($W107+$X107&gt;=2600,$X107&lt;2600,$W107&lt;2600),ROUND((ROUND(((2600-$X107)/$W107)*$Y107,2)+ROUND($X107*9%,2))*'umowa o pracę'!$E$8,2),IF(AND($W107+$X107&gt;=2600,$X107&gt;=2600),ROUND((ROUND(2600*9%,2))*'umowa o pracę'!$E$8,2),IF(AND($W107+$X107&gt;=2600,$W107&gt;=2600,$X107&lt;2600),ROUND((ROUND($X107*9%,2)+ROUND(((2600-$X107)/$W107)*$Y107,2))*'umowa o pracę'!$E$8,2),0)))),0))))&gt;$J107,$J107,IF(IF(AND($V107=1,$I107&gt;0),ROUND(IF($W107+$X107&gt;=2600,2600*'umowa o pracę'!$E$8,($W107+$X107)*'umowa o pracę'!$E$8),2)+IF($X107=0,ROUND(IF($W107&gt;2600,ROUND($Z107/$W107*2600,2),$Z107)*'umowa o pracę'!$E$8,2),ROUND(IF($W107&gt;2600,ROUND($Z107/$W107*2600,2),$Z107)*'umowa o pracę'!$E$8,2)),ROUND(IF($W107+$X107&gt;=2600,2600*'umowa o pracę'!$E$8,($W107+$X107)*'umowa o pracę'!$E$8),2)-IF($X107=0,ROUND(ROUND(IF($W107&gt;2600,ROUND($Y107/$W107*2600,2),$Y107),2)*'umowa o pracę'!$E$8,2),IF($X107&gt;0,IF($W107+$X107&lt;2600,ROUND(ROUND($Y107+ROUND($X107*9%,2),2)*'umowa o pracę'!$E$8,2),IF(AND($W107+$X107&gt;=2600,$X107&lt;2600,$W107&lt;2600),ROUND((ROUND(((2600-$X107)/$W107)*$Y107,2)+ROUND($X107*9%,2))*'umowa o pracę'!$E$8,2),IF(AND($W107+$X107&gt;=2600,$X107&gt;=2600),ROUND((ROUND(2600*9%,2))*'umowa o pracę'!$E$8,2),IF(AND($W107+$X107&gt;=2600,$W107&gt;=2600,$X107&lt;2600),ROUND((ROUND($X107*9%,2)+ROUND(((2600-$X107)/$W107)*$Y107,2))*'umowa o pracę'!$E$8,2),0)))),0)))&gt;$J107,$J107,IF(AND($V107=1,$I107&gt;0),ROUND(IF($W107+$X107&gt;=2600,2600*'umowa o pracę'!$E$8,($W107+$X107)*'umowa o pracę'!$E$8),2)+IF($X107=0,ROUND(IF($W107&gt;2600,ROUND($Z107/$W107*2600,2),$Z107)*'umowa o pracę'!$E$8,2),ROUND(IF($W107&gt;2600,ROUND($Z107/$W107*2600,2),$Z107)*'umowa o pracę'!$E$8,2)),ROUND(IF($W107+$X107&gt;=2600,2600*'umowa o pracę'!$E$8,($W107+$X107)*'umowa o pracę'!$E$8),2)-IF(AND($X107=0,I107&gt;0),ROUND(ROUND(IF($W107&gt;2600,ROUND($Y107/$W107*2600,2),$Y107),2)*'umowa o pracę'!$E$8,2),IF($X107&gt;0,IF($W107+$X107&lt;2600,ROUND(ROUND($Y107+ROUND($X107*9%,2),2)*'umowa o pracę'!$E$8,2),IF(AND($W107+$X107&gt;=2600,$X107&lt;2600,$W107&lt;2600),ROUND((ROUND(((2600-$X107)/$W107)*$Y107,2)+ROUND($X107*9%,2))*'umowa o pracę'!$E$8,2),IF(AND($W107+$X107&gt;=2600,$X107&gt;=2600),ROUND((ROUND(2600*9%,2))*'umowa o pracę'!$E$8,2),IF(AND($W107+$X107&gt;=2600,$W107&gt;=2600,$X107&lt;2600),ROUND((ROUND($X107*9%,2)+ROUND(((2600-$X107)/$W107)*$Y107,2))*'umowa o pracę'!$E$8,2),0)))),0)))))</f>
        <v>0</v>
      </c>
      <c r="AC107" s="32">
        <f>IF(IF(IF(AND($V107=1,$I107&gt;0),ROUND(IF($W107+$X107&gt;=2800,2800*'umowa o pracę'!$E$8,($W107+$X107)*'umowa o pracę'!$E$8),2)+IF($X107=0,ROUND(IF($W107&gt;2800,ROUND($Z107/$W107*2800,2),$Z107)*'umowa o pracę'!$E$8,2),ROUND(IF($W107&gt;2800,ROUND($Z107/$W107*2800,2),$Z107)*'umowa o pracę'!$E$8,2)),ROUND(IF($W107+$X107&gt;=2800,2800*'umowa o pracę'!$E$8,($W107+$X107)*'umowa o pracę'!$E$8),2)-IF($X107=0,ROUND(ROUND(IF($W107&gt;2800,ROUND($Y107/$W107*2800,2),$Y107),2)*'umowa o pracę'!$E$8,2),IF($X107&gt;0,IF($W107+$X107&lt;2800,ROUND(ROUND($Y107+ROUND($X107*9%,2),2)*'umowa o pracę'!$E$8,2),IF(AND($W107+$X107&gt;=2800,$X107&lt;2800,$W107&lt;2800),ROUND((ROUND(((2800-$X107)/$W107)*$Y107,2)+ROUND($X107*9%,2))*'umowa o pracę'!$E$8,2),IF(AND($W107+$X107&gt;=2800,$X107&gt;=2800),ROUND((ROUND(2800*9%,2))*'umowa o pracę'!$E$8,2),IF(AND($W107+$X107&gt;=2800,$W107&gt;=2800,$X107&lt;2800),ROUND((ROUND($X107*9%,2)+ROUND(((2800-$X107)/$W107)*$Y107,2))*'umowa o pracę'!$E$8,2),0)))),0)))&gt;$J107,$J107,IF(AND($V107=1,$I107&gt;0),ROUND(IF($W107+$X107&gt;=2800,2800*'umowa o pracę'!$E$8,($W107+$X107)*'umowa o pracę'!$E$8),2)+IF($X107=0,ROUND(IF($W107&gt;2800,ROUND($Z107/$W107*2800,2),$Z107)*'umowa o pracę'!$E$8,2),ROUND(IF($W107&gt;2800,ROUND($Z107/$W107*2800,2),$Z107)*'umowa o pracę'!$E$8,2)),ROUND(IF($W107+$X107&gt;=2800,2800*'umowa o pracę'!$E$8,($W107+$X107)*'umowa o pracę'!$E$8),2)-IF($X107=0,ROUND(ROUND(IF($W107&gt;2800,ROUND($Y107/$W107*2800,2),$Y107),2)*'umowa o pracę'!$E$8,2),IF($X107&gt;0,IF($W107+$X107&lt;2800,ROUND(ROUND($Y107+ROUND($X107*9%,2),2)*'umowa o pracę'!$E$8,2),IF(AND($W107+$X107&gt;=2800,$X107&lt;2800,$W107&lt;2800),ROUND((ROUND(((2800-$X107)/$W107)*$Y107,2)+ROUND($X107*9%,2))*'umowa o pracę'!$E$8,2),IF(AND($W107+$X107&gt;=2800,$X107&gt;=2800),ROUND((ROUND(2800*9%,2))*'umowa o pracę'!$E$8,2),IF(AND($W107+$X107&gt;=2800,$W107&gt;=2800,$X107&lt;2800),ROUND((ROUND($X107*9%,2)+ROUND(((2800-$X107)/$W107)*$Y107,2))*'umowa o pracę'!$E$8,2),0)))),0))))&gt;$J107,$J107,IF(IF(AND($V107=1,$I107&gt;0),ROUND(IF($W107+$X107&gt;=2800,2800*'umowa o pracę'!$E$8,($W107+$X107)*'umowa o pracę'!$E$8),2)+IF($X107=0,ROUND(IF($W107&gt;2800,ROUND($Z107/$W107*2800,2),$Z107)*'umowa o pracę'!$E$8,2),ROUND(IF($W107&gt;2800,ROUND($Z107/$W107*2800,2),$Z107)*'umowa o pracę'!$E$8,2)),ROUND(IF($W107+$X107&gt;=2800,2800*'umowa o pracę'!$E$8,($W107+$X107)*'umowa o pracę'!$E$8),2)-IF($X107=0,ROUND(ROUND(IF($W107&gt;2800,ROUND($Y107/$W107*2800,2),$Y107),2)*'umowa o pracę'!$E$8,2),IF($X107&gt;0,IF($W107+$X107&lt;2800,ROUND(ROUND($Y107+ROUND($X107*9%,2),2)*'umowa o pracę'!$E$8,2),IF(AND($W107+$X107&gt;=2800,$X107&lt;2800,$W107&lt;2800),ROUND((ROUND(((2800-$X107)/$W107)*$Y107,2)+ROUND($X107*9%,2))*'umowa o pracę'!$E$8,2),IF(AND($W107+$X107&gt;=2800,$X107&gt;=2800),ROUND((ROUND(2800*9%,2))*'umowa o pracę'!$E$8,2),IF(AND($W107+$X107&gt;=2800,$W107&gt;=2800,$X107&lt;2800),ROUND((ROUND($X107*9%,2)+ROUND(((2800-$X107)/$W107)*$Y107,2))*'umowa o pracę'!$E$8,2),0)))),0)))&gt;$J107,$J107,IF(AND($V107=1,$I107&gt;0),ROUND(IF($W107+$X107&gt;=2800,2800*'umowa o pracę'!$E$8,($W107+$X107)*'umowa o pracę'!$E$8),2)+IF($X107=0,ROUND(IF($W107&gt;2800,ROUND($Z107/$W107*2800,2),$Z107)*'umowa o pracę'!$E$8,2),ROUND(IF($W107&gt;2800,ROUND($Z107/$W107*2800,2),$Z107)*'umowa o pracę'!$E$8,2)),ROUND(IF($W107+$X107&gt;=2800,2800*'umowa o pracę'!$E$8,($W107+$X107)*'umowa o pracę'!$E$8),2)-IF(AND($X107=0,I107&gt;0),ROUND(ROUND(IF($W107&gt;2800,ROUND($Y107/$W107*2800,2),$Y107),2)*'umowa o pracę'!$E$8,2),IF($X107&gt;0,IF($W107+$X107&lt;2800,ROUND(ROUND($Y107+ROUND($X107*9%,2),2)*'umowa o pracę'!$E$8,2),IF(AND($W107+$X107&gt;=2800,$X107&lt;2800,$W107&lt;2800),ROUND((ROUND(((2800-$X107)/$W107)*$Y107,2)+ROUND($X107*9%,2))*'umowa o pracę'!$E$8,2),IF(AND($W107+$X107&gt;=2800,$X107&gt;=2800),ROUND((ROUND(2800*9%,2))*'umowa o pracę'!$E$8,2),IF(AND($W107+$X107&gt;=2800,$W107&gt;=2800,$X107&lt;2800),ROUND((ROUND($X107*9%,2)+ROUND(((2800-$X107)/$W107)*$Y107,2))*'umowa o pracę'!$E$8,2),0)))),0)))))</f>
        <v>0</v>
      </c>
      <c r="AD107" s="32">
        <f>IF('umowa o pracę'!$E$7=2020,IF(IF($V107=1,IF($X107=0,ROUND(IF($W107&gt;2600,ROUND($Y107/$W107*2600,2),$Y107)*'umowa o pracę'!$E$8,2),IF($W107+$X107&lt;2600,ROUND(ROUND($Y107+ROUND($X107*9%,2),2)*'umowa o pracę'!$E$8,2),IF(AND($W107+$X107&gt;=2600,$W107&lt;2600),ROUND((ROUND($Y107+ROUND((2600-$W107)*9%,2),2))*'umowa o pracę'!$E$8,2),IF(AND($W107+$X107&gt;=2600,$W107&gt;=2600),ROUND(ROUND($Y107/$W107*2600,2)*'umowa o pracę'!$E$8,2),0)))),0)&gt;$H107,$H107,IF($V107=1,IF($X107=0,ROUND(IF($W107&gt;2600,ROUND($Y107/$W107*2600,2),$Y107)*'umowa o pracę'!$E$8,2),IF($W107+$X107&lt;2600,ROUND(ROUND($Y107+ROUND($X107*9%,2),2)*'umowa o pracę'!$E$8,2),IF(AND($W107+$X107&gt;=2600,$W107&lt;2600),ROUND((ROUND($Y107+ROUND((2600-$W107)*9%,2),2))*'umowa o pracę'!$E$8,2),IF(AND($W107+$X107&gt;=2600,$W107&gt;=2600),ROUND(ROUND($Y107/$W107*2600,2)*'umowa o pracę'!$E$8,2),0)))),0)),IF('umowa o pracę'!$E$7=2021,IF(IF($V107=1,IF($X107=0,ROUND(IF($W107&gt;2800,ROUND($Y107/$W107*2800,2),$Y107)*'umowa o pracę'!$E$8,2),IF($W107+$X107&lt;2800,ROUND(ROUND($Y107+ROUND($X107*9%,2),2)*'umowa o pracę'!$E$8,2),IF(AND($W107+$X107&gt;=2800,$W107&lt;2800),ROUND((ROUND($Y107+ROUND((2800-$W107)*9%,2),2))*'umowa o pracę'!$E$8,2),IF(AND($W107+$X107&gt;=2800,$W107&gt;=2800),ROUND(ROUND($Y107/$W107*2800,2)*'umowa o pracę'!$E$8,2),0)))),0)&gt;$H107,$H107,IF($V107=1,IF($X107=0,ROUND(IF($W107&gt;2800,ROUND($Y107/$W107*2800,2),$Y107)*'umowa o pracę'!$E$8,2),IF($W107+$X107&lt;2800,ROUND(ROUND($Y107+ROUND($X107*9%,2),2)*'umowa o pracę'!$E$8,2),IF(AND($W107+$X107&gt;=2800,$W107&lt;2800),ROUND((ROUND($Y107+ROUND((2800-$W107)*9%,2),2))*'umowa o pracę'!$E$8,2),IF(AND($W107+$X107&gt;=2800,$W107&gt;=2800),ROUND(ROUND($Y107/$W107*2800,2)*'umowa o pracę'!$E$8,2),0)))),0)),0))</f>
        <v>0</v>
      </c>
      <c r="AE107" s="32">
        <f>IF('umowa o pracę'!$E$7=2020,IF(IF($V107=1,IF($X107=0,ROUND(IF($W107&gt;2600,ROUND($Z107/$W107*2600,2),$Z107)*'umowa o pracę'!$E$8,2),ROUND(IF($W107&gt;2600,ROUND($Z107/$W107*2600,2),$Z107)*'umowa o pracę'!$E$8,2)),0)&gt;$I107,$I107,IF($V107=1,IF($X107=0,ROUND(IF($W107&gt;2600,ROUND($Z107/$W107*2600,2),$Z107)*'umowa o pracę'!$E$8,2),ROUND(IF($W107&gt;2600,ROUND($Z107/$W107*2600,2),$Z107)*'umowa o pracę'!$E$8,2)),0)),IF('umowa o pracę'!$E$7=2021,IF(IF($V107=1,IF($X107=0,ROUND(IF($W107&gt;2800,ROUND($Z107/$W107*2800,2),$Z107)*'umowa o pracę'!$E$8,2),ROUND(IF($W107&gt;2800,ROUND($Z107/$W107*2800,2),$Z107)*'umowa o pracę'!$E$8,2)),0)&gt;$I107,$I107,IF($V107=1,IF($X107=0,ROUND(IF($W107&gt;2800,ROUND($Z107/$W107*2800,2),$Z107)*'umowa o pracę'!$E$8,2),ROUND(IF($W107&gt;2800,ROUND($Z107/$W107*2800,2),$Z107)*'umowa o pracę'!$E$8,2)),0)),0))</f>
        <v>0</v>
      </c>
      <c r="AF107" s="56">
        <f>IF('umowa o pracę'!$E$7=2020,$AB107,IF('umowa o pracę'!$E$7=2021,$AC107,0))</f>
        <v>0</v>
      </c>
      <c r="AG107" s="53">
        <f t="shared" si="15"/>
        <v>1</v>
      </c>
      <c r="AH107" s="39">
        <f>IF('umowa o pracę'!$E$6&lt;3,0,$L107)</f>
        <v>0</v>
      </c>
      <c r="AI107" s="39">
        <f>IF('umowa o pracę'!$E$6&lt;3,0,$M107)</f>
        <v>0</v>
      </c>
      <c r="AJ107" s="55">
        <f>IF('umowa o pracę'!$E$6&lt;3,0,$N107)</f>
        <v>0</v>
      </c>
      <c r="AK107" s="55">
        <f>IF('umowa o pracę'!$E$6&lt;3,0,$O107)</f>
        <v>0</v>
      </c>
      <c r="AL107" s="32">
        <f>IF('umowa o pracę'!$E$7=2020,ROUND(IF($AH107&gt;=2600,2600*'umowa o pracę'!$E$8,$AH107*'umowa o pracę'!$E$8),2),IF('umowa o pracę'!$E$7=2021,ROUND(IF($AH107&gt;=2800,2800*'umowa o pracę'!$E$8,$AH107*'umowa o pracę'!$E$8),2),0))</f>
        <v>0</v>
      </c>
      <c r="AM107" s="32">
        <f>IF(IF(IF(AND($AG107=1,$I107&gt;0),ROUND(IF($AH107+$AI107&gt;=2600,2600*'umowa o pracę'!$E$8,($AH107+$AI107)*'umowa o pracę'!$E$8),2)+IF($AI107=0,ROUND(IF($AH107&gt;2600,ROUND($AK107/$AH107*2600,2),$AK107)*'umowa o pracę'!$E$8,2),ROUND(IF($AH107&gt;2600,ROUND($AK107/$AH107*2600,2),$AK107)*'umowa o pracę'!$E$8,2)),ROUND(IF($AH107+$AI107&gt;=2600,2600*'umowa o pracę'!$E$8,($AH107+$AI107)*'umowa o pracę'!$E$8),2)-IF($AI107=0,ROUND(ROUND(IF($AH107&gt;2600,ROUND($AJ107/$AH107*2600,2),$AJ107),2)*'umowa o pracę'!$E$8,2),IF($AI107&gt;0,IF($AH107+$AI107&lt;2600,ROUND(ROUND($AJ107+ROUND($AI107*9%,2),2)*'umowa o pracę'!$E$8,2),IF(AND($AH107+$AI107&gt;=2600,$AI107&lt;2600,$AH107&lt;2600),ROUND((ROUND(((2600-$AI107)/$AH107)*$AJ107,2)+ROUND($AI107*9%,2))*'umowa o pracę'!$E$8,2),IF(AND($AH107+$AI107&gt;=2600,$AI107&gt;=2600),ROUND((ROUND(2600*9%,2))*'umowa o pracę'!$E$8,2),IF(AND($AH107+$AI107&gt;=2600,$AH107&gt;=2600,$AI107&lt;2600),ROUND((ROUND($AI107*9%,2)+ROUND(((2600-$AI107)/$AH107)*$AJ107,2))*'umowa o pracę'!$E$8,2),0)))),0)))&gt;$J107,$J107,IF(AND($AG107=1,$I107&gt;0),ROUND(IF($AH107+$AI107&gt;=2600,2600*'umowa o pracę'!$E$8,($AH107+$AI107)*'umowa o pracę'!$E$8),2)+IF($AI107=0,ROUND(IF($AH107&gt;2600,ROUND($AK107/$AH107*2600,2),$AK107)*'umowa o pracę'!$E$8,2),ROUND(IF($AH107&gt;2600,ROUND($AK107/$AH107*2600,2),$AK107)*'umowa o pracę'!$E$8,2)),ROUND(IF($AH107+$AI107&gt;=2600,2600*'umowa o pracę'!$E$8,($AH107+$AI107)*'umowa o pracę'!$E$8),2)-IF($AI107=0,ROUND(ROUND(IF($AH107&gt;2600,ROUND($AJ107/$AH107*2600,2),$AJ107),2)*'umowa o pracę'!$E$8,2),IF($AI107&gt;0,IF($AH107+$AI107&lt;2600,ROUND(ROUND($AJ107+ROUND($AI107*9%,2),2)*'umowa o pracę'!$E$8,2),IF(AND($AH107+$AI107&gt;=2600,$AI107&lt;2600,$AH107&lt;2600),ROUND((ROUND(((2600-$AI107)/$AH107)*$AJ107,2)+ROUND($AI107*9%,2))*'umowa o pracę'!$E$8,2),IF(AND($AH107+$AI107&gt;=2600,$AI107&gt;=2600),ROUND((ROUND(2600*9%,2))*'umowa o pracę'!$E$8,2),IF(AND($AH107+$AI107&gt;=2600,$AH107&gt;=2600,$AI107&lt;2600),ROUND((ROUND($AI107*9%,2)+ROUND(((2600-$AI107)/$AH107)*$AJ107,2))*'umowa o pracę'!$E$8,2),0)))),0))))&gt;$J107,$J107,IF(IF(AND($AG107=1,$I107&gt;0),ROUND(IF($AH107+$AI107&gt;=2600,2600*'umowa o pracę'!$E$8,($AH107+$AI107)*'umowa o pracę'!$E$8),2)+IF($AI107=0,ROUND(IF($AH107&gt;2600,ROUND($AK107/$AH107*2600,2),$AK107)*'umowa o pracę'!$E$8,2),ROUND(IF($AH107&gt;2600,ROUND($AK107/$AH107*2600,2),$AK107)*'umowa o pracę'!$E$8,2)),ROUND(IF($AH107+$AI107&gt;=2600,2600*'umowa o pracę'!$E$8,($AH107+$AI107)*'umowa o pracę'!$E$8),2)-IF($AI107=0,ROUND(ROUND(IF($AH107&gt;2600,ROUND($AJ107/$AH107*2600,2),$AJ107),2)*'umowa o pracę'!$E$8,2),IF($AI107&gt;0,IF($AH107+$AI107&lt;2600,ROUND(ROUND($AJ107+ROUND($AI107*9%,2),2)*'umowa o pracę'!$E$8,2),IF(AND($AH107+$AI107&gt;=2600,$AI107&lt;2600,$AH107&lt;2600),ROUND((ROUND(((2600-$AI107)/$AH107)*$AJ107,2)+ROUND($AI107*9%,2))*'umowa o pracę'!$E$8,2),IF(AND($AH107+$AI107&gt;=2600,$AI107&gt;=2600),ROUND((ROUND(2600*9%,2))*'umowa o pracę'!$E$8,2),IF(AND($AH107+$AI107&gt;=2600,$AH107&gt;=2600,$AI107&lt;2600),ROUND((ROUND($AI107*9%,2)+ROUND(((2600-$AI107)/$AH107)*$AJ107,2))*'umowa o pracę'!$E$8,2),0)))),0)))&gt;$J107,$J107,IF(AND($AG107=1,$I107&gt;0),ROUND(IF($AH107+$AI107&gt;=2600,2600*'umowa o pracę'!$E$8,($AH107+$AI107)*'umowa o pracę'!$E$8),2)+IF($AI107=0,ROUND(IF($AH107&gt;2600,ROUND($AK107/$AH107*2600,2),$AK107)*'umowa o pracę'!$E$8,2),ROUND(IF($AH107&gt;2600,ROUND($AK107/$AH107*2600,2),$AK107)*'umowa o pracę'!$E$8,2)),ROUND(IF($AH107+$AI107&gt;=2600,2600*'umowa o pracę'!$E$8,($AH107+$AI107)*'umowa o pracę'!$E$8),2)-IF(AND($AI107=0,I107&gt;0),ROUND(ROUND(IF($AH107&gt;2600,ROUND($AJ107/$AH107*2600,2),$AJ107),2)*'umowa o pracę'!$E$8,2),IF($AI107&gt;0,IF($AH107+$AI107&lt;2600,ROUND(ROUND($AJ107+ROUND($AI107*9%,2),2)*'umowa o pracę'!$E$8,2),IF(AND($AH107+$AI107&gt;=2600,$AI107&lt;2600,$AH107&lt;2600),ROUND((ROUND(((2600-$AI107)/$AH107)*$AJ107,2)+ROUND($AI107*9%,2))*'umowa o pracę'!$E$8,2),IF(AND($AH107+$AI107&gt;=2600,$AI107&gt;=2600),ROUND((ROUND(2600*9%,2))*'umowa o pracę'!$E$8,2),IF(AND($AH107+$AI107&gt;=2600,$AH107&gt;=2600,$AI107&lt;2600),ROUND((ROUND($AI107*9%,2)+ROUND(((2600-$AI107)/$AH107)*$AJ107,2))*'umowa o pracę'!$E$8,2),0)))),0)))))</f>
        <v>0</v>
      </c>
      <c r="AN107" s="32">
        <f>IF(IF(IF(AND($AG107=1,$I107&gt;0),ROUND(IF($AH107+$AI107&gt;=2800,2800*'umowa o pracę'!$E$8,($AH107+$AI107)*'umowa o pracę'!$E$8),2)+IF($AI107=0,ROUND(IF($AH107&gt;2800,ROUND($AK107/$AH107*2800,2),$AK107)*'umowa o pracę'!$E$8,2),ROUND(IF($AH107&gt;2800,ROUND($AK107/$AH107*2800,2),$AK107)*'umowa o pracę'!$E$8,2)),ROUND(IF($AH107+$AI107&gt;=2800,2800*'umowa o pracę'!$E$8,($AH107+$AI107)*'umowa o pracę'!$E$8),2)-IF($AI107=0,ROUND(ROUND(IF($AH107&gt;2800,ROUND($AJ107/$AH107*2800,2),$AJ107),2)*'umowa o pracę'!$E$8,2),IF($AI107&gt;0,IF($AH107+$AI107&lt;2800,ROUND(ROUND($AJ107+ROUND($AI107*9%,2),2)*'umowa o pracę'!$E$8,2),IF(AND($AH107+$AI107&gt;=2800,$AI107&lt;2800,$AH107&lt;2800),ROUND((ROUND(((2800-$AI107)/$AH107)*$AJ107,2)+ROUND($AI107*9%,2))*'umowa o pracę'!$E$8,2),IF(AND($AH107+$AI107&gt;=2800,$AI107&gt;=2800),ROUND((ROUND(2800*9%,2))*'umowa o pracę'!$E$8,2),IF(AND($AH107+$AI107&gt;=2800,$AH107&gt;=2800,$AI107&lt;2800),ROUND((ROUND($AI107*9%,2)+ROUND(((2800-$AI107)/$AH107)*$AJ107,2))*'umowa o pracę'!$E$8,2),0)))),0)))&gt;$J107,$J107,IF(AND($AG107=1,$I107&gt;0),ROUND(IF($AH107+$AI107&gt;=2800,2800*'umowa o pracę'!$E$8,($AH107+$AI107)*'umowa o pracę'!$E$8),2)+IF($AI107=0,ROUND(IF($AH107&gt;2800,ROUND($AK107/$AH107*2800,2),$AK107)*'umowa o pracę'!$E$8,2),ROUND(IF($AH107&gt;2800,ROUND($AK107/$AH107*2800,2),$AK107)*'umowa o pracę'!$E$8,2)),ROUND(IF($AH107+$AI107&gt;=2800,2800*'umowa o pracę'!$E$8,($AH107+$AI107)*'umowa o pracę'!$E$8),2)-IF($AI107=0,ROUND(ROUND(IF($AH107&gt;2800,ROUND($AJ107/$AH107*2800,2),$AJ107),2)*'umowa o pracę'!$E$8,2),IF($AI107&gt;0,IF($AH107+$AI107&lt;2800,ROUND(ROUND($AJ107+ROUND($AI107*9%,2),2)*'umowa o pracę'!$E$8,2),IF(AND($AH107+$AI107&gt;=2800,$AI107&lt;2800,$AH107&lt;2800),ROUND((ROUND(((2800-$AI107)/$AH107)*$AJ107,2)+ROUND($AI107*9%,2))*'umowa o pracę'!$E$8,2),IF(AND($AH107+$AI107&gt;=2800,$AI107&gt;=2800),ROUND((ROUND(2800*9%,2))*'umowa o pracę'!$E$8,2),IF(AND($AH107+$AI107&gt;=2800,$AH107&gt;=2800,$AI107&lt;2800),ROUND((ROUND($AI107*9%,2)+ROUND(((2800-$AI107)/$AH107)*$AJ107,2))*'umowa o pracę'!$E$8,2),0)))),0))))&gt;$J107,$J107,IF(IF(AND($AG107=1,$I107&gt;0),ROUND(IF($AH107+$AI107&gt;=2800,2800*'umowa o pracę'!$E$8,($AH107+$AI107)*'umowa o pracę'!$E$8),2)+IF($AI107=0,ROUND(IF($AH107&gt;2800,ROUND($AK107/$AH107*2800,2),$AK107)*'umowa o pracę'!$E$8,2),ROUND(IF($AH107&gt;2800,ROUND($AK107/$AH107*2800,2),$AK107)*'umowa o pracę'!$E$8,2)),ROUND(IF($AH107+$AI107&gt;=2800,2800*'umowa o pracę'!$E$8,($AH107+$AI107)*'umowa o pracę'!$E$8),2)-IF($AI107=0,ROUND(ROUND(IF($AH107&gt;2800,ROUND($AJ107/$AH107*2800,2),$AJ107),2)*'umowa o pracę'!$E$8,2),IF($AI107&gt;0,IF($AH107+$AI107&lt;2800,ROUND(ROUND($AJ107+ROUND($AI107*9%,2),2)*'umowa o pracę'!$E$8,2),IF(AND($AH107+$AI107&gt;=2800,$AI107&lt;2800,$AH107&lt;2800),ROUND((ROUND(((2800-$AI107)/$AH107)*$AJ107,2)+ROUND($AI107*9%,2))*'umowa o pracę'!$E$8,2),IF(AND($AH107+$AI107&gt;=2800,$AI107&gt;=2800),ROUND((ROUND(2800*9%,2))*'umowa o pracę'!$E$8,2),IF(AND($AH107+$AI107&gt;=2800,$AH107&gt;=2800,$AI107&lt;2800),ROUND((ROUND($AI107*9%,2)+ROUND(((2800-$AI107)/$AH107)*$AJ107,2))*'umowa o pracę'!$E$8,2),0)))),0)))&gt;$J107,$J107,IF(AND($AG107=1,$I107&gt;0),ROUND(IF($AH107+$AI107&gt;=2800,2800*'umowa o pracę'!$E$8,($AH107+$AI107)*'umowa o pracę'!$E$8),2)+IF($AI107=0,ROUND(IF($AH107&gt;2800,ROUND($AK107/$AH107*2800,2),$AK107)*'umowa o pracę'!$E$8,2),ROUND(IF($AH107&gt;2800,ROUND($AK107/$AH107*2800,2),$AK107)*'umowa o pracę'!$E$8,2)),ROUND(IF($AH107+$AI107&gt;=2800,2800*'umowa o pracę'!$E$8,($AH107+$AI107)*'umowa o pracę'!$E$8),2)-IF(AND($AI107=0,I107&gt;0),ROUND(ROUND(IF($AH107&gt;2800,ROUND($AJ107/$AH107*2800,2),$AJ107),2)*'umowa o pracę'!$E$8,2),IF($AI107&gt;0,IF($AH107+$AI107&lt;2800,ROUND(ROUND($AJ107+ROUND($AI107*9%,2),2)*'umowa o pracę'!$E$8,2),IF(AND($AH107+$AI107&gt;=2800,$AI107&lt;2800,$AH107&lt;2800),ROUND((ROUND(((2800-$AI107)/$AH107)*$AJ107,2)+ROUND($AI107*9%,2))*'umowa o pracę'!$E$8,2),IF(AND($AH107+$AI107&gt;=2800,$AI107&gt;=2800),ROUND((ROUND(2800*9%,2))*'umowa o pracę'!$E$8,2),IF(AND($AH107+$AI107&gt;=2800,$AH107&gt;=2800,$AI107&lt;2800),ROUND((ROUND($AI107*9%,2)+ROUND(((2800-$AI107)/$AH107)*$AJ107,2))*'umowa o pracę'!$E$8,2),0)))),0)))))</f>
        <v>0</v>
      </c>
      <c r="AO107" s="32">
        <f>IF('umowa o pracę'!$E$7=2020,IF(IF($AG107=1,IF($AI107=0,ROUND(IF($AH107&gt;2600,ROUND($AJ107/$AH107*2600,2),$AJ107)*'umowa o pracę'!$E$8,2),IF($AH107+$AI107&lt;2600,ROUND(ROUND($AJ107+ROUND($AI107*9%,2),2)*'umowa o pracę'!$E$8,2),IF(AND($AH107+$AI107&gt;=2600,$AH107&lt;2600),ROUND((ROUND($AJ107+ROUND((2600-$AH107)*9%,2),2))*'umowa o pracę'!$E$8,2),IF(AND($AH107+$AI107&gt;=2600,$AH107&gt;=2600),ROUND(ROUND($AJ107/$AH107*2600,2)*'umowa o pracę'!$E$8,2),0)))),0)&gt;$H107,$H107,IF($AG107=1,IF($AI107=0,ROUND(IF($AH107&gt;2600,ROUND($AJ107/$AH107*2600,2),$AJ107)*'umowa o pracę'!$E$8,2),IF($AH107+$AI107&lt;2600,ROUND(ROUND($AJ107+ROUND($AI107*9%,2),2)*'umowa o pracę'!$E$8,2),IF(AND($AH107+$AI107&gt;=2600,$AH107&lt;2600),ROUND((ROUND($AJ107+ROUND((2600-$AH107)*9%,2),2))*'umowa o pracę'!$E$8,2),IF(AND($AH107+$AI107&gt;=2600,$AH107&gt;=2600),ROUND(ROUND($AJ107/$AH107*2600,2)*'umowa o pracę'!$E$8,2),0)))),0)),IF('umowa o pracę'!$E$7=2021,IF(IF($AG107=1,IF($AI107=0,ROUND(IF($AH107&gt;2800,ROUND($AJ107/$AH107*2800,2),$AJ107)*'umowa o pracę'!$E$8,2),IF($AH107+$AI107&lt;2800,ROUND(ROUND($AJ107+ROUND($AI107*9%,2),2)*'umowa o pracę'!$E$8,2),IF(AND($AH107+$AI107&gt;=2800,$AH107&lt;2800),ROUND((ROUND($AJ107+ROUND((2800-$AH107)*9%,2),2))*'umowa o pracę'!$E$8,2),IF(AND($AH107+$AI107&gt;=2800,$AH107&gt;=2800),ROUND(ROUND($AJ107/$AH107*2800,2)*'umowa o pracę'!$E$8,2),0)))),0)&gt;$H107,$H107,IF($AG107=1,IF($AI107=0,ROUND(IF($AH107&gt;2800,ROUND($AJ107/$AH107*2800,2),$AJ107)*'umowa o pracę'!$E$8,2),IF($AH107+$AI107&lt;2800,ROUND(ROUND($AJ107+ROUND($AI107*9%,2),2)*'umowa o pracę'!$E$8,2),IF(AND($AH107+$AI107&gt;=2800,$AH107&lt;2800),ROUND((ROUND($AJ107+ROUND((2800-$AH107)*9%,2),2))*'umowa o pracę'!$E$8,2),IF(AND($AH107+$AI107&gt;=2800,$AH107&gt;=2800),ROUND(ROUND($AJ107/$AH107*2800,2)*'umowa o pracę'!$E$8,2),0)))),0)),0))</f>
        <v>0</v>
      </c>
      <c r="AP107" s="32">
        <f>IF('umowa o pracę'!$E$7=2020,IF(IF($AG107=1,IF($AI107=0,ROUND(IF($AH107&gt;2600,ROUND($AK107/$AH107*2600,2),$AK107)*'umowa o pracę'!$E$8,2),ROUND(IF($AH107&gt;2600,ROUND($AK107/$AH107*2600,2),$AK107)*'umowa o pracę'!$E$8,2)),0)&gt;$I107,$I107,IF($AG107=1,IF($AI107=0,ROUND(IF($AH107&gt;2600,ROUND($AK107/$AH107*2600,2),$AK107)*'umowa o pracę'!$E$8,2),ROUND(IF($AH107&gt;2600,ROUND($AK107/$AH107*2600,2),$AK107)*'umowa o pracę'!$E$8,2)),0)),IF('umowa o pracę'!$E$7=2021,IF(IF($AG107=1,IF($AI107=0,ROUND(IF($AH107&gt;2800,ROUND($AK107/$AH107*2800,2),$AK107)*'umowa o pracę'!$E$8,2),ROUND(IF($AH107&gt;2800,ROUND($AK107/$AH107*2800,2),$AK107)*'umowa o pracę'!$E$8,2)),0)&gt;$I107,$I107,IF($AG107=1,IF($AI107=0,ROUND(IF($AH107&gt;2800,ROUND($AK107/$AH107*2800,2),$AK107)*'umowa o pracę'!$E$8,2),ROUND(IF($AH107&gt;2800,ROUND($AK107/$AH107*2800,2),$AK107)*'umowa o pracę'!$E$8,2)),0)),0))</f>
        <v>0</v>
      </c>
      <c r="AQ107" s="56">
        <f>IF('umowa o pracę'!$E$7=2020,$AM107,IF('umowa o pracę'!$E$7=2021,$AN107,0))</f>
        <v>0</v>
      </c>
      <c r="AR107" s="33">
        <f>IF('umowa o pracę'!$E$7=0,0,U107+AF107+AQ107)</f>
        <v>0</v>
      </c>
      <c r="AS107" s="19"/>
      <c r="AT107" s="19"/>
      <c r="AU107" s="19"/>
      <c r="AV107" s="6"/>
      <c r="AW107" s="6"/>
      <c r="AX107" s="6">
        <f t="shared" si="13"/>
        <v>10</v>
      </c>
      <c r="AY107" s="6"/>
      <c r="AZ107" s="234">
        <f t="shared" si="16"/>
        <v>0</v>
      </c>
      <c r="BA107" s="234">
        <f t="shared" si="17"/>
        <v>0</v>
      </c>
      <c r="BB107" s="234">
        <f t="shared" si="18"/>
        <v>0</v>
      </c>
      <c r="BC107" s="234">
        <f t="shared" si="19"/>
        <v>0</v>
      </c>
      <c r="BD107" s="234">
        <f t="shared" si="20"/>
        <v>0</v>
      </c>
      <c r="BE107" s="234">
        <f t="shared" si="21"/>
        <v>0</v>
      </c>
      <c r="BF107" s="234">
        <f t="shared" si="22"/>
        <v>0</v>
      </c>
      <c r="BG107" s="234">
        <f t="shared" si="23"/>
        <v>0</v>
      </c>
      <c r="BH107" s="234">
        <f t="shared" si="24"/>
        <v>0</v>
      </c>
      <c r="BI107" s="238">
        <f t="shared" si="25"/>
        <v>0</v>
      </c>
      <c r="BJ107" s="236"/>
      <c r="BK107" s="236"/>
      <c r="BL107" s="237"/>
    </row>
    <row r="108" spans="1:64" ht="15.75" customHeight="1" x14ac:dyDescent="0.25">
      <c r="A108" s="129">
        <v>97</v>
      </c>
      <c r="B108" s="57"/>
      <c r="C108" s="57"/>
      <c r="D108" s="36"/>
      <c r="E108" s="36"/>
      <c r="F108" s="242"/>
      <c r="G108" s="37">
        <v>1</v>
      </c>
      <c r="H108" s="58">
        <v>0</v>
      </c>
      <c r="I108" s="59">
        <v>0</v>
      </c>
      <c r="J108" s="60">
        <v>0</v>
      </c>
      <c r="K108" s="52">
        <v>1</v>
      </c>
      <c r="L108" s="39">
        <v>0</v>
      </c>
      <c r="M108" s="39">
        <v>0</v>
      </c>
      <c r="N108" s="39">
        <v>0</v>
      </c>
      <c r="O108" s="39">
        <v>0</v>
      </c>
      <c r="P108" s="35">
        <f>IF('umowa o pracę'!$E$7=2020,ROUND(IF($L108&gt;=2600,2600*'umowa o pracę'!$E$8,$L108*'umowa o pracę'!$E$8),2),IF('umowa o pracę'!$E$7=2021,ROUND(IF($L108&gt;=2800,2800*'umowa o pracę'!$E$8,$L108*'umowa o pracę'!$E$8),2),0))</f>
        <v>0</v>
      </c>
      <c r="Q108" s="252">
        <f>IF(IF(IF(AND($K108=1,$I108&gt;0),ROUND(IF($L108+$M108&gt;=2600,2600*'umowa o pracę'!$E$8,($L108+$M108)*'umowa o pracę'!$E$8),2)+IF($M108=0,ROUND(IF($L108&gt;2600,ROUND($O108/$L108*2600,2),$O108)*'umowa o pracę'!$E$8,2),ROUND(IF($L108&gt;2600,ROUND($O108/$L108*2600,2),$O108)*'umowa o pracę'!$E$8,2)),ROUND(IF($L108+$M108&gt;=2600,2600*'umowa o pracę'!$E$8,($L108+$M108)*'umowa o pracę'!$E$8),2)-IF($M108=0,ROUND(ROUND(IF($L108&gt;2600,ROUND($N108/$L108*2600,2),$N108),2)*'umowa o pracę'!$E$8,2),IF($M108&gt;0,IF($L108+$M108&lt;2600,ROUND(ROUND($N108+ROUND($M108*9%,2),2)*'umowa o pracę'!$E$8,2),IF(AND($L108+$M108&gt;=2600,$M108&lt;2600,$L108&lt;2600),ROUND((ROUND(((2600-$M108)/$L108)*$N108,2)+ROUND($M108*9%,2))*'umowa o pracę'!$E$8,2),IF(AND($L108+$M108&gt;=2600,$M108&gt;=2600),ROUND((ROUND(2600*9%,2))*'umowa o pracę'!$E$8,2),IF(AND($L108+$M108&gt;=2600,$L108&gt;=2600,$M108&lt;2600),ROUND((ROUND($M108*9%,2)+ROUND(((2600-$M108)/$L108)*$N108,2))*'umowa o pracę'!$E$8,2),0)))),0)))&gt;$J108,$J108,IF(AND($K108=1,$I108&gt;0),ROUND(IF($L108+$M108&gt;=2600,2600*'umowa o pracę'!$E$8,($L108+$M108)*'umowa o pracę'!$E$8),2)+IF($M108=0,ROUND(IF($L108&gt;2600,ROUND($O108/$L108*2600,2),$O108)*'umowa o pracę'!$E$8,2),ROUND(IF($L108&gt;2600,ROUND($O108/$L108*2600,2),$O108)*'umowa o pracę'!$E$8,2)),ROUND(IF($L108+$M108&gt;=2600,2600*'umowa o pracę'!$E$8,($L108+$M108)*'umowa o pracę'!$E$8),2)-IF($M108=0,ROUND(ROUND(IF($L108&gt;2600,ROUND($N108/$L108*2600,2),$N108),2)*'umowa o pracę'!$E$8,2),IF($M108&gt;0,IF($L108+$M108&lt;2600,ROUND(ROUND($N108+ROUND($M108*9%,2),2)*'umowa o pracę'!$E$8,2),IF(AND($L108+$M108&gt;=2600,$M108&lt;2600,$L108&lt;2600),ROUND((ROUND(((2600-$M108)/$L108)*$N108,2)+ROUND($M108*9%,2))*'umowa o pracę'!$E$8,2),IF(AND($L108+$M108&gt;=2600,$M108&gt;=2600),ROUND((ROUND(2600*9%,2))*'umowa o pracę'!$E$8,2),IF(AND($L108+$M108&gt;=2600,$L108&gt;=2600,$M108&lt;2600),ROUND((ROUND($M108*9%,2)+ROUND(((2600-$M108)/$L108)*$N108,2))*'umowa o pracę'!$E$8,2),0)))),0))))&gt;$J108,$J108,IF(IF(AND($K108=1,$I108&gt;0),ROUND(IF($L108+$M108&gt;=2600,2600*'umowa o pracę'!$E$8,($L108+$M108)*'umowa o pracę'!$E$8),2)+IF($M108=0,ROUND(IF($L108&gt;2600,ROUND($O108/$L108*2600,2),$O108)*'umowa o pracę'!$E$8,2),ROUND(IF($L108&gt;2600,ROUND($O108/$L108*2600,2),$O108)*'umowa o pracę'!$E$8,2)),ROUND(IF($L108+$M108&gt;=2600,2600*'umowa o pracę'!$E$8,($L108+$M108)*'umowa o pracę'!$E$8),2)-IF($M108=0,ROUND(ROUND(IF($L108&gt;2600,ROUND($N108/$L108*2600,2),$N108),2)*'umowa o pracę'!$E$8,2),IF($M108&gt;0,IF($L108+$M108&lt;2600,ROUND(ROUND($N108+ROUND($M108*9%,2),2)*'umowa o pracę'!$E$8,2),IF(AND($L108+$M108&gt;=2600,$M108&lt;2600,$L108&lt;2600),ROUND((ROUND(((2600-$M108)/$L108)*$N108,2)+ROUND($M108*9%,2))*'umowa o pracę'!$E$8,2),IF(AND($L108+$M108&gt;=2600,$M108&gt;=2600),ROUND((ROUND(2600*9%,2))*'umowa o pracę'!$E$8,2),IF(AND($L108+$M108&gt;=2600,$L108&gt;=2600,$M108&lt;2600),ROUND((ROUND($M108*9%,2)+ROUND(((2600-$M108)/$L108)*$N108,2))*'umowa o pracę'!$E$8,2),0)))),0)))&gt;$J108,$J108,IF(AND($K108=1,$I108&gt;0),ROUND(IF($L108+$M108&gt;=2600,2600*'umowa o pracę'!$E$8,($L108+$M108)*'umowa o pracę'!$E$8),2)+IF($M108=0,ROUND(IF($L108&gt;2600,ROUND($O108/$L108*2600,2),$O108)*'umowa o pracę'!$E$8,2),ROUND(IF($L108&gt;2600,ROUND($O108/$L108*2600,2),$O108)*'umowa o pracę'!$E$8,2)),ROUND(IF($L108+$M108&gt;=2600,2600*'umowa o pracę'!$E$8,($L108+$M108)*'umowa o pracę'!$E$8),2)-IF(AND($M108=0,I108&gt;0),ROUND(ROUND(IF($L108&gt;2600,ROUND($N108/$L108*2600,2),$N108),2)*'umowa o pracę'!$E$8,2),IF($M108&gt;0,IF($L108+$M108&lt;2600,ROUND(ROUND($N108+ROUND($M108*9%,2),2)*'umowa o pracę'!$E$8,2),IF(AND($L108+$M108&gt;=2600,$M108&lt;2600,$L108&lt;2600),ROUND((ROUND(((2600-$M108)/$L108)*$N108,2)+ROUND($M108*9%,2))*'umowa o pracę'!$E$8,2),IF(AND($L108+$M108&gt;=2600,$M108&gt;=2600),ROUND((ROUND(2600*9%,2))*'umowa o pracę'!$E$8,2),IF(AND($L108+$M108&gt;=2600,$L108&gt;=2600,$M108&lt;2600),ROUND((ROUND($M108*9%,2)+ROUND(((2600-$M108)/$L108)*$N108,2))*'umowa o pracę'!$E$8,2),0)))),0)))))</f>
        <v>0</v>
      </c>
      <c r="R108" s="252">
        <f>IF(IF(IF(AND($K108=1,$I108&gt;0),ROUND(IF($L108+$M108&gt;=2800,2800*'umowa o pracę'!$E$8,($L108+$M108)*'umowa o pracę'!$E$8),2)+IF($M108=0,ROUND(IF($L108&gt;2800,ROUND($O108/$L108*2800,2),$O108)*'umowa o pracę'!$E$8,2),ROUND(IF($L108&gt;2800,ROUND($O108/$L108*2800,2),$O108)*'umowa o pracę'!$E$8,2)),ROUND(IF($L108+$M108&gt;=2800,2800*'umowa o pracę'!$E$8,($L108+$M108)*'umowa o pracę'!$E$8),2)-IF($M108=0,ROUND(ROUND(IF($L108&gt;2800,ROUND($N108/$L108*2800,2),$N108),2)*'umowa o pracę'!$E$8,2),IF($M108&gt;0,IF($L108+$M108&lt;2800,ROUND(ROUND($N108+ROUND($M108*9%,2),2)*'umowa o pracę'!$E$8,2),IF(AND($L108+$M108&gt;=2800,$M108&lt;2800,$L108&lt;2800),ROUND((ROUND(((2800-$M108)/$L108)*$N108,2)+ROUND($M108*9%,2))*'umowa o pracę'!$E$8,2),IF(AND($L108+$M108&gt;=2800,$M108&gt;=2800),ROUND((ROUND(2800*9%,2))*'umowa o pracę'!$E$8,2),IF(AND($L108+$M108&gt;=2800,$L108&gt;=2800,$M108&lt;2800),ROUND((ROUND($M108*9%,2)+ROUND(((2800-$M108)/$L108)*$N108,2))*'umowa o pracę'!$E$8,2),0)))),0)))&gt;$J108,$J108,IF(AND($K108=1,$I108&gt;0),ROUND(IF($L108+$M108&gt;=2800,2800*'umowa o pracę'!$E$8,($L108+$M108)*'umowa o pracę'!$E$8),2)+IF($M108=0,ROUND(IF($L108&gt;2800,ROUND($O108/$L108*2800,2),$O108)*'umowa o pracę'!$E$8,2),ROUND(IF($L108&gt;2800,ROUND($O108/$L108*2800,2),$O108)*'umowa o pracę'!$E$8,2)),ROUND(IF($L108+$M108&gt;=2800,2800*'umowa o pracę'!$E$8,($L108+$M108)*'umowa o pracę'!$E$8),2)-IF($M108=0,ROUND(ROUND(IF($L108&gt;2800,ROUND($N108/$L108*2800,2),$N108),2)*'umowa o pracę'!$E$8,2),IF($M108&gt;0,IF($L108+$M108&lt;2800,ROUND(ROUND($N108+ROUND($M108*9%,2),2)*'umowa o pracę'!$E$8,2),IF(AND($L108+$M108&gt;=2800,$M108&lt;2800,$L108&lt;2800),ROUND((ROUND(((2800-$M108)/$L108)*$N108,2)+ROUND($M108*9%,2))*'umowa o pracę'!$E$8,2),IF(AND($L108+$M108&gt;=2800,$M108&gt;=2800),ROUND((ROUND(2800*9%,2))*'umowa o pracę'!$E$8,2),IF(AND($L108+$M108&gt;=2800,$L108&gt;=2800,$M108&lt;2800),ROUND((ROUND($M108*9%,2)+ROUND(((2800-$M108)/$L108)*$N108,2))*'umowa o pracę'!$E$8,2),0)))),0))))&gt;$J108,$J108,IF(IF(AND($K108=1,$I108&gt;0),ROUND(IF($L108+$M108&gt;=2800,2800*'umowa o pracę'!$E$8,($L108+$M108)*'umowa o pracę'!$E$8),2)+IF($M108=0,ROUND(IF($L108&gt;2800,ROUND($O108/$L108*2800,2),$O108)*'umowa o pracę'!$E$8,2),ROUND(IF($L108&gt;2800,ROUND($O108/$L108*2800,2),$O108)*'umowa o pracę'!$E$8,2)),ROUND(IF($L108+$M108&gt;=2800,2800*'umowa o pracę'!$E$8,($L108+$M108)*'umowa o pracę'!$E$8),2)-IF($M108=0,ROUND(ROUND(IF($L108&gt;2800,ROUND($N108/$L108*2800,2),$N108),2)*'umowa o pracę'!$E$8,2),IF($M108&gt;0,IF($L108+$M108&lt;2800,ROUND(ROUND($N108+ROUND($M108*9%,2),2)*'umowa o pracę'!$E$8,2),IF(AND($L108+$M108&gt;=2800,$M108&lt;2800,$L108&lt;2800),ROUND((ROUND(((2800-$M108)/$L108)*$N108,2)+ROUND($M108*9%,2))*'umowa o pracę'!$E$8,2),IF(AND($L108+$M108&gt;=2800,$M108&gt;=2800),ROUND((ROUND(2800*9%,2))*'umowa o pracę'!$E$8,2),IF(AND($L108+$M108&gt;=2800,$L108&gt;=2800,$M108&lt;2800),ROUND((ROUND($M108*9%,2)+ROUND(((2800-$M108)/$L108)*$N108,2))*'umowa o pracę'!$E$8,2),0)))),0)))&gt;$J108,$J108,IF(AND($K108=1,$I108&gt;0),ROUND(IF($L108+$M108&gt;=2800,2800*'umowa o pracę'!$E$8,($L108+$M108)*'umowa o pracę'!$E$8),2)+IF($M108=0,ROUND(IF($L108&gt;2800,ROUND($O108/$L108*2800,2),$O108)*'umowa o pracę'!$E$8,2),ROUND(IF($L108&gt;2800,ROUND($O108/$L108*2800,2),$O108)*'umowa o pracę'!$E$8,2)),ROUND(IF($L108+$M108&gt;=2800,2800*'umowa o pracę'!$E$8,($L108+$M108)*'umowa o pracę'!$E$8),2)-IF(AND($M108=0,I108&gt;0),ROUND(ROUND(IF($L108&gt;2800,ROUND($N108/$L108*2800,2),$N108),2)*'umowa o pracę'!$E$8,2),IF($M108&gt;0,IF($L108+$M108&lt;2800,ROUND(ROUND($N108+ROUND($M108*9%,2),2)*'umowa o pracę'!$E$8,2),IF(AND($L108+$M108&gt;=2800,$M108&lt;2800,$L108&lt;2800),ROUND((ROUND(((2800-$M108)/$L108)*$N108,2)+ROUND($M108*9%,2))*'umowa o pracę'!$E$8,2),IF(AND($L108+$M108&gt;=2800,$M108&gt;=2800),ROUND((ROUND(2800*9%,2))*'umowa o pracę'!$E$8,2),IF(AND($L108+$M108&gt;=2800,$L108&gt;=2800,$M108&lt;2800),ROUND((ROUND($M108*9%,2)+ROUND(((2800-$M108)/$L108)*$N108,2))*'umowa o pracę'!$E$8,2),0)))),0)))))</f>
        <v>0</v>
      </c>
      <c r="S108" s="32">
        <f>IF('umowa o pracę'!$E$7=2020,IF(IF($K108=1,IF($M108=0,ROUND(IF($L108&gt;2600,ROUND($N108/$L108*2600,2),$N108)*'umowa o pracę'!$E$8,2),IF($L108+$M108&lt;2600,ROUND(ROUND($N108+ROUND($M108*9%,2),2)*'umowa o pracę'!$E$8,2),IF(AND($L108+$M108&gt;=2600,$L108&lt;2600),ROUND((ROUND($N108+ROUND((2600-$L108)*9%,2),2))*'umowa o pracę'!$E$8,2),IF(AND($L108+$M108&gt;=2600,$L108&gt;=2600),ROUND(ROUND($N108/$L108*2600,2)*'umowa o pracę'!$E$8,2),0)))),0)&gt;$H108,$H108,IF($K108=1,IF($M108=0,ROUND(IF($L108&gt;2600,ROUND($N108/$L108*2600,2),$N108)*'umowa o pracę'!$E$8,2),IF($L108+$M108&lt;2600,ROUND(ROUND($N108+ROUND($M108*9%,2),2)*'umowa o pracę'!$E$8,2),IF(AND($L108+$M108&gt;=2600,$L108&lt;2600),ROUND((ROUND($N108+ROUND((2600-$L108)*9%,2),2))*'umowa o pracę'!$E$8,2),IF(AND($L108+$M108&gt;=2600,$L108&gt;=2600),ROUND(ROUND($N108/$L108*2600,2)*'umowa o pracę'!$E$8,2),0)))),0)),IF('umowa o pracę'!$E$7=2021,IF(IF($K108=1,IF($M108=0,ROUND(IF($L108&gt;2800,ROUND($N108/$L108*2800,2),$N108)*'umowa o pracę'!$E$8,2),IF($L108+$M108&lt;2800,ROUND(ROUND($N108+ROUND($M108*9%,2),2)*'umowa o pracę'!$E$8,2),IF(AND($L108+$M108&gt;=2800,$L108&lt;2800),ROUND((ROUND($N108+ROUND((2800-$L108)*9%,2),2))*'umowa o pracę'!$E$8,2),IF(AND($L108+$M108&gt;=2800,$L108&gt;=2800),ROUND(ROUND($N108/$L108*2800,2)*'umowa o pracę'!$E$8,2),0)))),0)&gt;$H108,$H108,IF($K108=1,IF($M108=0,ROUND(IF($L108&gt;2800,ROUND($N108/$L108*2800,2),$N108)*'umowa o pracę'!$E$8,2),IF($L108+$M108&lt;2800,ROUND(ROUND($N108+ROUND($M108*9%,2),2)*'umowa o pracę'!$E$8,2),IF(AND($L108+$M108&gt;=2800,$L108&lt;2800),ROUND((ROUND($N108+ROUND((2800-$L108)*9%,2),2))*'umowa o pracę'!$E$8,2),IF(AND($L108+$M108&gt;=2800,$L108&gt;=2800),ROUND(ROUND($N108/$L108*2800,2)*'umowa o pracę'!$E$8,2),0)))),0)),0))</f>
        <v>0</v>
      </c>
      <c r="T108" s="32">
        <f>IF('umowa o pracę'!$E$7=2020,IF(IF($K108=1,IF($M108=0,ROUND(IF($L108&gt;2600,ROUND($O108/$L108*2600,2),$O108)*'umowa o pracę'!$E$8,2),ROUND(IF($L108&gt;2600,ROUND($O108/$L108*2600,2),$O108)*'umowa o pracę'!$E$8,2)),0)&gt;$I108,$I108,IF($K108=1,IF($M108=0,ROUND(IF($L108&gt;2600,ROUND($O108/$L108*2600,2),$O108)*'umowa o pracę'!$E$8,2),ROUND(IF($L108&gt;2600,ROUND($O108/$L108*2600,2),$O108)*'umowa o pracę'!$E$8,2)),0)),IF('umowa o pracę'!$E$7=2021,IF(IF($K108=1,IF($M108=0,ROUND(IF($L108&gt;2800,ROUND($O108/$L108*2800,2),$O108)*'umowa o pracę'!$E$8,2),ROUND(IF($L108&gt;2800,ROUND($O108/$L108*2800,2),$O108)*'umowa o pracę'!$E$8,2)),0)&gt;$I108,$I108,IF($K108=1,IF($M108=0,ROUND(IF($L108&gt;2800,ROUND($O108/$L108*2800,2),$O108)*'umowa o pracę'!$E$8,2),ROUND(IF($L108&gt;2800,ROUND($O108/$L108*2800,2),$O108)*'umowa o pracę'!$E$8,2)),0)),0))</f>
        <v>0</v>
      </c>
      <c r="U108" s="51">
        <f>IF('umowa o pracę'!$E$7=2020,$Q108,IF('umowa o pracę'!$E$7=2021,$R108,0))</f>
        <v>0</v>
      </c>
      <c r="V108" s="53">
        <f t="shared" si="14"/>
        <v>1</v>
      </c>
      <c r="W108" s="54">
        <f>IF('umowa o pracę'!$E$6&lt;2,0,$L108)</f>
        <v>0</v>
      </c>
      <c r="X108" s="54">
        <f>IF('umowa o pracę'!$E$6&lt;2,0,$M108)</f>
        <v>0</v>
      </c>
      <c r="Y108" s="55">
        <f>IF('umowa o pracę'!$E$6&lt;2,0,$N108)</f>
        <v>0</v>
      </c>
      <c r="Z108" s="55">
        <f>IF('umowa o pracę'!$E$6&lt;2,0,$O108)</f>
        <v>0</v>
      </c>
      <c r="AA108" s="32">
        <f>IF('umowa o pracę'!$E$7=2020,ROUND(IF($W108&gt;=2600,2600*'umowa o pracę'!$E$8,$W108*'umowa o pracę'!$E$8),2),IF('umowa o pracę'!$E$7=2021,ROUND(IF($W108&gt;=2800,2800*'umowa o pracę'!$E$8,$W108*'umowa o pracę'!$E$8),2),0))</f>
        <v>0</v>
      </c>
      <c r="AB108" s="32">
        <f>IF(IF(IF(AND($V108=1,$I108&gt;0),ROUND(IF($W108+$X108&gt;=2600,2600*'umowa o pracę'!$E$8,($W108+$X108)*'umowa o pracę'!$E$8),2)+IF($X108=0,ROUND(IF($W108&gt;2600,ROUND($Z108/$W108*2600,2),$Z108)*'umowa o pracę'!$E$8,2),ROUND(IF($W108&gt;2600,ROUND($Z108/$W108*2600,2),$Z108)*'umowa o pracę'!$E$8,2)),ROUND(IF($W108+$X108&gt;=2600,2600*'umowa o pracę'!$E$8,($W108+$X108)*'umowa o pracę'!$E$8),2)-IF($X108=0,ROUND(ROUND(IF($W108&gt;2600,ROUND($Y108/$W108*2600,2),$Y108),2)*'umowa o pracę'!$E$8,2),IF($X108&gt;0,IF($W108+$X108&lt;2600,ROUND(ROUND($Y108+ROUND($X108*9%,2),2)*'umowa o pracę'!$E$8,2),IF(AND($W108+$X108&gt;=2600,$X108&lt;2600,$W108&lt;2600),ROUND((ROUND(((2600-$X108)/$W108)*$Y108,2)+ROUND($X108*9%,2))*'umowa o pracę'!$E$8,2),IF(AND($W108+$X108&gt;=2600,$X108&gt;=2600),ROUND((ROUND(2600*9%,2))*'umowa o pracę'!$E$8,2),IF(AND($W108+$X108&gt;=2600,$W108&gt;=2600,$X108&lt;2600),ROUND((ROUND($X108*9%,2)+ROUND(((2600-$X108)/$W108)*$Y108,2))*'umowa o pracę'!$E$8,2),0)))),0)))&gt;$J108,$J108,IF(AND($V108=1,$I108&gt;0),ROUND(IF($W108+$X108&gt;=2600,2600*'umowa o pracę'!$E$8,($W108+$X108)*'umowa o pracę'!$E$8),2)+IF($X108=0,ROUND(IF($W108&gt;2600,ROUND($Z108/$W108*2600,2),$Z108)*'umowa o pracę'!$E$8,2),ROUND(IF($W108&gt;2600,ROUND($Z108/$W108*2600,2),$Z108)*'umowa o pracę'!$E$8,2)),ROUND(IF($W108+$X108&gt;=2600,2600*'umowa o pracę'!$E$8,($W108+$X108)*'umowa o pracę'!$E$8),2)-IF($X108=0,ROUND(ROUND(IF($W108&gt;2600,ROUND($Y108/$W108*2600,2),$Y108),2)*'umowa o pracę'!$E$8,2),IF($X108&gt;0,IF($W108+$X108&lt;2600,ROUND(ROUND($Y108+ROUND($X108*9%,2),2)*'umowa o pracę'!$E$8,2),IF(AND($W108+$X108&gt;=2600,$X108&lt;2600,$W108&lt;2600),ROUND((ROUND(((2600-$X108)/$W108)*$Y108,2)+ROUND($X108*9%,2))*'umowa o pracę'!$E$8,2),IF(AND($W108+$X108&gt;=2600,$X108&gt;=2600),ROUND((ROUND(2600*9%,2))*'umowa o pracę'!$E$8,2),IF(AND($W108+$X108&gt;=2600,$W108&gt;=2600,$X108&lt;2600),ROUND((ROUND($X108*9%,2)+ROUND(((2600-$X108)/$W108)*$Y108,2))*'umowa o pracę'!$E$8,2),0)))),0))))&gt;$J108,$J108,IF(IF(AND($V108=1,$I108&gt;0),ROUND(IF($W108+$X108&gt;=2600,2600*'umowa o pracę'!$E$8,($W108+$X108)*'umowa o pracę'!$E$8),2)+IF($X108=0,ROUND(IF($W108&gt;2600,ROUND($Z108/$W108*2600,2),$Z108)*'umowa o pracę'!$E$8,2),ROUND(IF($W108&gt;2600,ROUND($Z108/$W108*2600,2),$Z108)*'umowa o pracę'!$E$8,2)),ROUND(IF($W108+$X108&gt;=2600,2600*'umowa o pracę'!$E$8,($W108+$X108)*'umowa o pracę'!$E$8),2)-IF($X108=0,ROUND(ROUND(IF($W108&gt;2600,ROUND($Y108/$W108*2600,2),$Y108),2)*'umowa o pracę'!$E$8,2),IF($X108&gt;0,IF($W108+$X108&lt;2600,ROUND(ROUND($Y108+ROUND($X108*9%,2),2)*'umowa o pracę'!$E$8,2),IF(AND($W108+$X108&gt;=2600,$X108&lt;2600,$W108&lt;2600),ROUND((ROUND(((2600-$X108)/$W108)*$Y108,2)+ROUND($X108*9%,2))*'umowa o pracę'!$E$8,2),IF(AND($W108+$X108&gt;=2600,$X108&gt;=2600),ROUND((ROUND(2600*9%,2))*'umowa o pracę'!$E$8,2),IF(AND($W108+$X108&gt;=2600,$W108&gt;=2600,$X108&lt;2600),ROUND((ROUND($X108*9%,2)+ROUND(((2600-$X108)/$W108)*$Y108,2))*'umowa o pracę'!$E$8,2),0)))),0)))&gt;$J108,$J108,IF(AND($V108=1,$I108&gt;0),ROUND(IF($W108+$X108&gt;=2600,2600*'umowa o pracę'!$E$8,($W108+$X108)*'umowa o pracę'!$E$8),2)+IF($X108=0,ROUND(IF($W108&gt;2600,ROUND($Z108/$W108*2600,2),$Z108)*'umowa o pracę'!$E$8,2),ROUND(IF($W108&gt;2600,ROUND($Z108/$W108*2600,2),$Z108)*'umowa o pracę'!$E$8,2)),ROUND(IF($W108+$X108&gt;=2600,2600*'umowa o pracę'!$E$8,($W108+$X108)*'umowa o pracę'!$E$8),2)-IF(AND($X108=0,I108&gt;0),ROUND(ROUND(IF($W108&gt;2600,ROUND($Y108/$W108*2600,2),$Y108),2)*'umowa o pracę'!$E$8,2),IF($X108&gt;0,IF($W108+$X108&lt;2600,ROUND(ROUND($Y108+ROUND($X108*9%,2),2)*'umowa o pracę'!$E$8,2),IF(AND($W108+$X108&gt;=2600,$X108&lt;2600,$W108&lt;2600),ROUND((ROUND(((2600-$X108)/$W108)*$Y108,2)+ROUND($X108*9%,2))*'umowa o pracę'!$E$8,2),IF(AND($W108+$X108&gt;=2600,$X108&gt;=2600),ROUND((ROUND(2600*9%,2))*'umowa o pracę'!$E$8,2),IF(AND($W108+$X108&gt;=2600,$W108&gt;=2600,$X108&lt;2600),ROUND((ROUND($X108*9%,2)+ROUND(((2600-$X108)/$W108)*$Y108,2))*'umowa o pracę'!$E$8,2),0)))),0)))))</f>
        <v>0</v>
      </c>
      <c r="AC108" s="32">
        <f>IF(IF(IF(AND($V108=1,$I108&gt;0),ROUND(IF($W108+$X108&gt;=2800,2800*'umowa o pracę'!$E$8,($W108+$X108)*'umowa o pracę'!$E$8),2)+IF($X108=0,ROUND(IF($W108&gt;2800,ROUND($Z108/$W108*2800,2),$Z108)*'umowa o pracę'!$E$8,2),ROUND(IF($W108&gt;2800,ROUND($Z108/$W108*2800,2),$Z108)*'umowa o pracę'!$E$8,2)),ROUND(IF($W108+$X108&gt;=2800,2800*'umowa o pracę'!$E$8,($W108+$X108)*'umowa o pracę'!$E$8),2)-IF($X108=0,ROUND(ROUND(IF($W108&gt;2800,ROUND($Y108/$W108*2800,2),$Y108),2)*'umowa o pracę'!$E$8,2),IF($X108&gt;0,IF($W108+$X108&lt;2800,ROUND(ROUND($Y108+ROUND($X108*9%,2),2)*'umowa o pracę'!$E$8,2),IF(AND($W108+$X108&gt;=2800,$X108&lt;2800,$W108&lt;2800),ROUND((ROUND(((2800-$X108)/$W108)*$Y108,2)+ROUND($X108*9%,2))*'umowa o pracę'!$E$8,2),IF(AND($W108+$X108&gt;=2800,$X108&gt;=2800),ROUND((ROUND(2800*9%,2))*'umowa o pracę'!$E$8,2),IF(AND($W108+$X108&gt;=2800,$W108&gt;=2800,$X108&lt;2800),ROUND((ROUND($X108*9%,2)+ROUND(((2800-$X108)/$W108)*$Y108,2))*'umowa o pracę'!$E$8,2),0)))),0)))&gt;$J108,$J108,IF(AND($V108=1,$I108&gt;0),ROUND(IF($W108+$X108&gt;=2800,2800*'umowa o pracę'!$E$8,($W108+$X108)*'umowa o pracę'!$E$8),2)+IF($X108=0,ROUND(IF($W108&gt;2800,ROUND($Z108/$W108*2800,2),$Z108)*'umowa o pracę'!$E$8,2),ROUND(IF($W108&gt;2800,ROUND($Z108/$W108*2800,2),$Z108)*'umowa o pracę'!$E$8,2)),ROUND(IF($W108+$X108&gt;=2800,2800*'umowa o pracę'!$E$8,($W108+$X108)*'umowa o pracę'!$E$8),2)-IF($X108=0,ROUND(ROUND(IF($W108&gt;2800,ROUND($Y108/$W108*2800,2),$Y108),2)*'umowa o pracę'!$E$8,2),IF($X108&gt;0,IF($W108+$X108&lt;2800,ROUND(ROUND($Y108+ROUND($X108*9%,2),2)*'umowa o pracę'!$E$8,2),IF(AND($W108+$X108&gt;=2800,$X108&lt;2800,$W108&lt;2800),ROUND((ROUND(((2800-$X108)/$W108)*$Y108,2)+ROUND($X108*9%,2))*'umowa o pracę'!$E$8,2),IF(AND($W108+$X108&gt;=2800,$X108&gt;=2800),ROUND((ROUND(2800*9%,2))*'umowa o pracę'!$E$8,2),IF(AND($W108+$X108&gt;=2800,$W108&gt;=2800,$X108&lt;2800),ROUND((ROUND($X108*9%,2)+ROUND(((2800-$X108)/$W108)*$Y108,2))*'umowa o pracę'!$E$8,2),0)))),0))))&gt;$J108,$J108,IF(IF(AND($V108=1,$I108&gt;0),ROUND(IF($W108+$X108&gt;=2800,2800*'umowa o pracę'!$E$8,($W108+$X108)*'umowa o pracę'!$E$8),2)+IF($X108=0,ROUND(IF($W108&gt;2800,ROUND($Z108/$W108*2800,2),$Z108)*'umowa o pracę'!$E$8,2),ROUND(IF($W108&gt;2800,ROUND($Z108/$W108*2800,2),$Z108)*'umowa o pracę'!$E$8,2)),ROUND(IF($W108+$X108&gt;=2800,2800*'umowa o pracę'!$E$8,($W108+$X108)*'umowa o pracę'!$E$8),2)-IF($X108=0,ROUND(ROUND(IF($W108&gt;2800,ROUND($Y108/$W108*2800,2),$Y108),2)*'umowa o pracę'!$E$8,2),IF($X108&gt;0,IF($W108+$X108&lt;2800,ROUND(ROUND($Y108+ROUND($X108*9%,2),2)*'umowa o pracę'!$E$8,2),IF(AND($W108+$X108&gt;=2800,$X108&lt;2800,$W108&lt;2800),ROUND((ROUND(((2800-$X108)/$W108)*$Y108,2)+ROUND($X108*9%,2))*'umowa o pracę'!$E$8,2),IF(AND($W108+$X108&gt;=2800,$X108&gt;=2800),ROUND((ROUND(2800*9%,2))*'umowa o pracę'!$E$8,2),IF(AND($W108+$X108&gt;=2800,$W108&gt;=2800,$X108&lt;2800),ROUND((ROUND($X108*9%,2)+ROUND(((2800-$X108)/$W108)*$Y108,2))*'umowa o pracę'!$E$8,2),0)))),0)))&gt;$J108,$J108,IF(AND($V108=1,$I108&gt;0),ROUND(IF($W108+$X108&gt;=2800,2800*'umowa o pracę'!$E$8,($W108+$X108)*'umowa o pracę'!$E$8),2)+IF($X108=0,ROUND(IF($W108&gt;2800,ROUND($Z108/$W108*2800,2),$Z108)*'umowa o pracę'!$E$8,2),ROUND(IF($W108&gt;2800,ROUND($Z108/$W108*2800,2),$Z108)*'umowa o pracę'!$E$8,2)),ROUND(IF($W108+$X108&gt;=2800,2800*'umowa o pracę'!$E$8,($W108+$X108)*'umowa o pracę'!$E$8),2)-IF(AND($X108=0,I108&gt;0),ROUND(ROUND(IF($W108&gt;2800,ROUND($Y108/$W108*2800,2),$Y108),2)*'umowa o pracę'!$E$8,2),IF($X108&gt;0,IF($W108+$X108&lt;2800,ROUND(ROUND($Y108+ROUND($X108*9%,2),2)*'umowa o pracę'!$E$8,2),IF(AND($W108+$X108&gt;=2800,$X108&lt;2800,$W108&lt;2800),ROUND((ROUND(((2800-$X108)/$W108)*$Y108,2)+ROUND($X108*9%,2))*'umowa o pracę'!$E$8,2),IF(AND($W108+$X108&gt;=2800,$X108&gt;=2800),ROUND((ROUND(2800*9%,2))*'umowa o pracę'!$E$8,2),IF(AND($W108+$X108&gt;=2800,$W108&gt;=2800,$X108&lt;2800),ROUND((ROUND($X108*9%,2)+ROUND(((2800-$X108)/$W108)*$Y108,2))*'umowa o pracę'!$E$8,2),0)))),0)))))</f>
        <v>0</v>
      </c>
      <c r="AD108" s="32">
        <f>IF('umowa o pracę'!$E$7=2020,IF(IF($V108=1,IF($X108=0,ROUND(IF($W108&gt;2600,ROUND($Y108/$W108*2600,2),$Y108)*'umowa o pracę'!$E$8,2),IF($W108+$X108&lt;2600,ROUND(ROUND($Y108+ROUND($X108*9%,2),2)*'umowa o pracę'!$E$8,2),IF(AND($W108+$X108&gt;=2600,$W108&lt;2600),ROUND((ROUND($Y108+ROUND((2600-$W108)*9%,2),2))*'umowa o pracę'!$E$8,2),IF(AND($W108+$X108&gt;=2600,$W108&gt;=2600),ROUND(ROUND($Y108/$W108*2600,2)*'umowa o pracę'!$E$8,2),0)))),0)&gt;$H108,$H108,IF($V108=1,IF($X108=0,ROUND(IF($W108&gt;2600,ROUND($Y108/$W108*2600,2),$Y108)*'umowa o pracę'!$E$8,2),IF($W108+$X108&lt;2600,ROUND(ROUND($Y108+ROUND($X108*9%,2),2)*'umowa o pracę'!$E$8,2),IF(AND($W108+$X108&gt;=2600,$W108&lt;2600),ROUND((ROUND($Y108+ROUND((2600-$W108)*9%,2),2))*'umowa o pracę'!$E$8,2),IF(AND($W108+$X108&gt;=2600,$W108&gt;=2600),ROUND(ROUND($Y108/$W108*2600,2)*'umowa o pracę'!$E$8,2),0)))),0)),IF('umowa o pracę'!$E$7=2021,IF(IF($V108=1,IF($X108=0,ROUND(IF($W108&gt;2800,ROUND($Y108/$W108*2800,2),$Y108)*'umowa o pracę'!$E$8,2),IF($W108+$X108&lt;2800,ROUND(ROUND($Y108+ROUND($X108*9%,2),2)*'umowa o pracę'!$E$8,2),IF(AND($W108+$X108&gt;=2800,$W108&lt;2800),ROUND((ROUND($Y108+ROUND((2800-$W108)*9%,2),2))*'umowa o pracę'!$E$8,2),IF(AND($W108+$X108&gt;=2800,$W108&gt;=2800),ROUND(ROUND($Y108/$W108*2800,2)*'umowa o pracę'!$E$8,2),0)))),0)&gt;$H108,$H108,IF($V108=1,IF($X108=0,ROUND(IF($W108&gt;2800,ROUND($Y108/$W108*2800,2),$Y108)*'umowa o pracę'!$E$8,2),IF($W108+$X108&lt;2800,ROUND(ROUND($Y108+ROUND($X108*9%,2),2)*'umowa o pracę'!$E$8,2),IF(AND($W108+$X108&gt;=2800,$W108&lt;2800),ROUND((ROUND($Y108+ROUND((2800-$W108)*9%,2),2))*'umowa o pracę'!$E$8,2),IF(AND($W108+$X108&gt;=2800,$W108&gt;=2800),ROUND(ROUND($Y108/$W108*2800,2)*'umowa o pracę'!$E$8,2),0)))),0)),0))</f>
        <v>0</v>
      </c>
      <c r="AE108" s="32">
        <f>IF('umowa o pracę'!$E$7=2020,IF(IF($V108=1,IF($X108=0,ROUND(IF($W108&gt;2600,ROUND($Z108/$W108*2600,2),$Z108)*'umowa o pracę'!$E$8,2),ROUND(IF($W108&gt;2600,ROUND($Z108/$W108*2600,2),$Z108)*'umowa o pracę'!$E$8,2)),0)&gt;$I108,$I108,IF($V108=1,IF($X108=0,ROUND(IF($W108&gt;2600,ROUND($Z108/$W108*2600,2),$Z108)*'umowa o pracę'!$E$8,2),ROUND(IF($W108&gt;2600,ROUND($Z108/$W108*2600,2),$Z108)*'umowa o pracę'!$E$8,2)),0)),IF('umowa o pracę'!$E$7=2021,IF(IF($V108=1,IF($X108=0,ROUND(IF($W108&gt;2800,ROUND($Z108/$W108*2800,2),$Z108)*'umowa o pracę'!$E$8,2),ROUND(IF($W108&gt;2800,ROUND($Z108/$W108*2800,2),$Z108)*'umowa o pracę'!$E$8,2)),0)&gt;$I108,$I108,IF($V108=1,IF($X108=0,ROUND(IF($W108&gt;2800,ROUND($Z108/$W108*2800,2),$Z108)*'umowa o pracę'!$E$8,2),ROUND(IF($W108&gt;2800,ROUND($Z108/$W108*2800,2),$Z108)*'umowa o pracę'!$E$8,2)),0)),0))</f>
        <v>0</v>
      </c>
      <c r="AF108" s="56">
        <f>IF('umowa o pracę'!$E$7=2020,$AB108,IF('umowa o pracę'!$E$7=2021,$AC108,0))</f>
        <v>0</v>
      </c>
      <c r="AG108" s="53">
        <f t="shared" si="15"/>
        <v>1</v>
      </c>
      <c r="AH108" s="39">
        <f>IF('umowa o pracę'!$E$6&lt;3,0,$L108)</f>
        <v>0</v>
      </c>
      <c r="AI108" s="39">
        <f>IF('umowa o pracę'!$E$6&lt;3,0,$M108)</f>
        <v>0</v>
      </c>
      <c r="AJ108" s="55">
        <f>IF('umowa o pracę'!$E$6&lt;3,0,$N108)</f>
        <v>0</v>
      </c>
      <c r="AK108" s="55">
        <f>IF('umowa o pracę'!$E$6&lt;3,0,$O108)</f>
        <v>0</v>
      </c>
      <c r="AL108" s="32">
        <f>IF('umowa o pracę'!$E$7=2020,ROUND(IF($AH108&gt;=2600,2600*'umowa o pracę'!$E$8,$AH108*'umowa o pracę'!$E$8),2),IF('umowa o pracę'!$E$7=2021,ROUND(IF($AH108&gt;=2800,2800*'umowa o pracę'!$E$8,$AH108*'umowa o pracę'!$E$8),2),0))</f>
        <v>0</v>
      </c>
      <c r="AM108" s="32">
        <f>IF(IF(IF(AND($AG108=1,$I108&gt;0),ROUND(IF($AH108+$AI108&gt;=2600,2600*'umowa o pracę'!$E$8,($AH108+$AI108)*'umowa o pracę'!$E$8),2)+IF($AI108=0,ROUND(IF($AH108&gt;2600,ROUND($AK108/$AH108*2600,2),$AK108)*'umowa o pracę'!$E$8,2),ROUND(IF($AH108&gt;2600,ROUND($AK108/$AH108*2600,2),$AK108)*'umowa o pracę'!$E$8,2)),ROUND(IF($AH108+$AI108&gt;=2600,2600*'umowa o pracę'!$E$8,($AH108+$AI108)*'umowa o pracę'!$E$8),2)-IF($AI108=0,ROUND(ROUND(IF($AH108&gt;2600,ROUND($AJ108/$AH108*2600,2),$AJ108),2)*'umowa o pracę'!$E$8,2),IF($AI108&gt;0,IF($AH108+$AI108&lt;2600,ROUND(ROUND($AJ108+ROUND($AI108*9%,2),2)*'umowa o pracę'!$E$8,2),IF(AND($AH108+$AI108&gt;=2600,$AI108&lt;2600,$AH108&lt;2600),ROUND((ROUND(((2600-$AI108)/$AH108)*$AJ108,2)+ROUND($AI108*9%,2))*'umowa o pracę'!$E$8,2),IF(AND($AH108+$AI108&gt;=2600,$AI108&gt;=2600),ROUND((ROUND(2600*9%,2))*'umowa o pracę'!$E$8,2),IF(AND($AH108+$AI108&gt;=2600,$AH108&gt;=2600,$AI108&lt;2600),ROUND((ROUND($AI108*9%,2)+ROUND(((2600-$AI108)/$AH108)*$AJ108,2))*'umowa o pracę'!$E$8,2),0)))),0)))&gt;$J108,$J108,IF(AND($AG108=1,$I108&gt;0),ROUND(IF($AH108+$AI108&gt;=2600,2600*'umowa o pracę'!$E$8,($AH108+$AI108)*'umowa o pracę'!$E$8),2)+IF($AI108=0,ROUND(IF($AH108&gt;2600,ROUND($AK108/$AH108*2600,2),$AK108)*'umowa o pracę'!$E$8,2),ROUND(IF($AH108&gt;2600,ROUND($AK108/$AH108*2600,2),$AK108)*'umowa o pracę'!$E$8,2)),ROUND(IF($AH108+$AI108&gt;=2600,2600*'umowa o pracę'!$E$8,($AH108+$AI108)*'umowa o pracę'!$E$8),2)-IF($AI108=0,ROUND(ROUND(IF($AH108&gt;2600,ROUND($AJ108/$AH108*2600,2),$AJ108),2)*'umowa o pracę'!$E$8,2),IF($AI108&gt;0,IF($AH108+$AI108&lt;2600,ROUND(ROUND($AJ108+ROUND($AI108*9%,2),2)*'umowa o pracę'!$E$8,2),IF(AND($AH108+$AI108&gt;=2600,$AI108&lt;2600,$AH108&lt;2600),ROUND((ROUND(((2600-$AI108)/$AH108)*$AJ108,2)+ROUND($AI108*9%,2))*'umowa o pracę'!$E$8,2),IF(AND($AH108+$AI108&gt;=2600,$AI108&gt;=2600),ROUND((ROUND(2600*9%,2))*'umowa o pracę'!$E$8,2),IF(AND($AH108+$AI108&gt;=2600,$AH108&gt;=2600,$AI108&lt;2600),ROUND((ROUND($AI108*9%,2)+ROUND(((2600-$AI108)/$AH108)*$AJ108,2))*'umowa o pracę'!$E$8,2),0)))),0))))&gt;$J108,$J108,IF(IF(AND($AG108=1,$I108&gt;0),ROUND(IF($AH108+$AI108&gt;=2600,2600*'umowa o pracę'!$E$8,($AH108+$AI108)*'umowa o pracę'!$E$8),2)+IF($AI108=0,ROUND(IF($AH108&gt;2600,ROUND($AK108/$AH108*2600,2),$AK108)*'umowa o pracę'!$E$8,2),ROUND(IF($AH108&gt;2600,ROUND($AK108/$AH108*2600,2),$AK108)*'umowa o pracę'!$E$8,2)),ROUND(IF($AH108+$AI108&gt;=2600,2600*'umowa o pracę'!$E$8,($AH108+$AI108)*'umowa o pracę'!$E$8),2)-IF($AI108=0,ROUND(ROUND(IF($AH108&gt;2600,ROUND($AJ108/$AH108*2600,2),$AJ108),2)*'umowa o pracę'!$E$8,2),IF($AI108&gt;0,IF($AH108+$AI108&lt;2600,ROUND(ROUND($AJ108+ROUND($AI108*9%,2),2)*'umowa o pracę'!$E$8,2),IF(AND($AH108+$AI108&gt;=2600,$AI108&lt;2600,$AH108&lt;2600),ROUND((ROUND(((2600-$AI108)/$AH108)*$AJ108,2)+ROUND($AI108*9%,2))*'umowa o pracę'!$E$8,2),IF(AND($AH108+$AI108&gt;=2600,$AI108&gt;=2600),ROUND((ROUND(2600*9%,2))*'umowa o pracę'!$E$8,2),IF(AND($AH108+$AI108&gt;=2600,$AH108&gt;=2600,$AI108&lt;2600),ROUND((ROUND($AI108*9%,2)+ROUND(((2600-$AI108)/$AH108)*$AJ108,2))*'umowa o pracę'!$E$8,2),0)))),0)))&gt;$J108,$J108,IF(AND($AG108=1,$I108&gt;0),ROUND(IF($AH108+$AI108&gt;=2600,2600*'umowa o pracę'!$E$8,($AH108+$AI108)*'umowa o pracę'!$E$8),2)+IF($AI108=0,ROUND(IF($AH108&gt;2600,ROUND($AK108/$AH108*2600,2),$AK108)*'umowa o pracę'!$E$8,2),ROUND(IF($AH108&gt;2600,ROUND($AK108/$AH108*2600,2),$AK108)*'umowa o pracę'!$E$8,2)),ROUND(IF($AH108+$AI108&gt;=2600,2600*'umowa o pracę'!$E$8,($AH108+$AI108)*'umowa o pracę'!$E$8),2)-IF(AND($AI108=0,I108&gt;0),ROUND(ROUND(IF($AH108&gt;2600,ROUND($AJ108/$AH108*2600,2),$AJ108),2)*'umowa o pracę'!$E$8,2),IF($AI108&gt;0,IF($AH108+$AI108&lt;2600,ROUND(ROUND($AJ108+ROUND($AI108*9%,2),2)*'umowa o pracę'!$E$8,2),IF(AND($AH108+$AI108&gt;=2600,$AI108&lt;2600,$AH108&lt;2600),ROUND((ROUND(((2600-$AI108)/$AH108)*$AJ108,2)+ROUND($AI108*9%,2))*'umowa o pracę'!$E$8,2),IF(AND($AH108+$AI108&gt;=2600,$AI108&gt;=2600),ROUND((ROUND(2600*9%,2))*'umowa o pracę'!$E$8,2),IF(AND($AH108+$AI108&gt;=2600,$AH108&gt;=2600,$AI108&lt;2600),ROUND((ROUND($AI108*9%,2)+ROUND(((2600-$AI108)/$AH108)*$AJ108,2))*'umowa o pracę'!$E$8,2),0)))),0)))))</f>
        <v>0</v>
      </c>
      <c r="AN108" s="32">
        <f>IF(IF(IF(AND($AG108=1,$I108&gt;0),ROUND(IF($AH108+$AI108&gt;=2800,2800*'umowa o pracę'!$E$8,($AH108+$AI108)*'umowa o pracę'!$E$8),2)+IF($AI108=0,ROUND(IF($AH108&gt;2800,ROUND($AK108/$AH108*2800,2),$AK108)*'umowa o pracę'!$E$8,2),ROUND(IF($AH108&gt;2800,ROUND($AK108/$AH108*2800,2),$AK108)*'umowa o pracę'!$E$8,2)),ROUND(IF($AH108+$AI108&gt;=2800,2800*'umowa o pracę'!$E$8,($AH108+$AI108)*'umowa o pracę'!$E$8),2)-IF($AI108=0,ROUND(ROUND(IF($AH108&gt;2800,ROUND($AJ108/$AH108*2800,2),$AJ108),2)*'umowa o pracę'!$E$8,2),IF($AI108&gt;0,IF($AH108+$AI108&lt;2800,ROUND(ROUND($AJ108+ROUND($AI108*9%,2),2)*'umowa o pracę'!$E$8,2),IF(AND($AH108+$AI108&gt;=2800,$AI108&lt;2800,$AH108&lt;2800),ROUND((ROUND(((2800-$AI108)/$AH108)*$AJ108,2)+ROUND($AI108*9%,2))*'umowa o pracę'!$E$8,2),IF(AND($AH108+$AI108&gt;=2800,$AI108&gt;=2800),ROUND((ROUND(2800*9%,2))*'umowa o pracę'!$E$8,2),IF(AND($AH108+$AI108&gt;=2800,$AH108&gt;=2800,$AI108&lt;2800),ROUND((ROUND($AI108*9%,2)+ROUND(((2800-$AI108)/$AH108)*$AJ108,2))*'umowa o pracę'!$E$8,2),0)))),0)))&gt;$J108,$J108,IF(AND($AG108=1,$I108&gt;0),ROUND(IF($AH108+$AI108&gt;=2800,2800*'umowa o pracę'!$E$8,($AH108+$AI108)*'umowa o pracę'!$E$8),2)+IF($AI108=0,ROUND(IF($AH108&gt;2800,ROUND($AK108/$AH108*2800,2),$AK108)*'umowa o pracę'!$E$8,2),ROUND(IF($AH108&gt;2800,ROUND($AK108/$AH108*2800,2),$AK108)*'umowa o pracę'!$E$8,2)),ROUND(IF($AH108+$AI108&gt;=2800,2800*'umowa o pracę'!$E$8,($AH108+$AI108)*'umowa o pracę'!$E$8),2)-IF($AI108=0,ROUND(ROUND(IF($AH108&gt;2800,ROUND($AJ108/$AH108*2800,2),$AJ108),2)*'umowa o pracę'!$E$8,2),IF($AI108&gt;0,IF($AH108+$AI108&lt;2800,ROUND(ROUND($AJ108+ROUND($AI108*9%,2),2)*'umowa o pracę'!$E$8,2),IF(AND($AH108+$AI108&gt;=2800,$AI108&lt;2800,$AH108&lt;2800),ROUND((ROUND(((2800-$AI108)/$AH108)*$AJ108,2)+ROUND($AI108*9%,2))*'umowa o pracę'!$E$8,2),IF(AND($AH108+$AI108&gt;=2800,$AI108&gt;=2800),ROUND((ROUND(2800*9%,2))*'umowa o pracę'!$E$8,2),IF(AND($AH108+$AI108&gt;=2800,$AH108&gt;=2800,$AI108&lt;2800),ROUND((ROUND($AI108*9%,2)+ROUND(((2800-$AI108)/$AH108)*$AJ108,2))*'umowa o pracę'!$E$8,2),0)))),0))))&gt;$J108,$J108,IF(IF(AND($AG108=1,$I108&gt;0),ROUND(IF($AH108+$AI108&gt;=2800,2800*'umowa o pracę'!$E$8,($AH108+$AI108)*'umowa o pracę'!$E$8),2)+IF($AI108=0,ROUND(IF($AH108&gt;2800,ROUND($AK108/$AH108*2800,2),$AK108)*'umowa o pracę'!$E$8,2),ROUND(IF($AH108&gt;2800,ROUND($AK108/$AH108*2800,2),$AK108)*'umowa o pracę'!$E$8,2)),ROUND(IF($AH108+$AI108&gt;=2800,2800*'umowa o pracę'!$E$8,($AH108+$AI108)*'umowa o pracę'!$E$8),2)-IF($AI108=0,ROUND(ROUND(IF($AH108&gt;2800,ROUND($AJ108/$AH108*2800,2),$AJ108),2)*'umowa o pracę'!$E$8,2),IF($AI108&gt;0,IF($AH108+$AI108&lt;2800,ROUND(ROUND($AJ108+ROUND($AI108*9%,2),2)*'umowa o pracę'!$E$8,2),IF(AND($AH108+$AI108&gt;=2800,$AI108&lt;2800,$AH108&lt;2800),ROUND((ROUND(((2800-$AI108)/$AH108)*$AJ108,2)+ROUND($AI108*9%,2))*'umowa o pracę'!$E$8,2),IF(AND($AH108+$AI108&gt;=2800,$AI108&gt;=2800),ROUND((ROUND(2800*9%,2))*'umowa o pracę'!$E$8,2),IF(AND($AH108+$AI108&gt;=2800,$AH108&gt;=2800,$AI108&lt;2800),ROUND((ROUND($AI108*9%,2)+ROUND(((2800-$AI108)/$AH108)*$AJ108,2))*'umowa o pracę'!$E$8,2),0)))),0)))&gt;$J108,$J108,IF(AND($AG108=1,$I108&gt;0),ROUND(IF($AH108+$AI108&gt;=2800,2800*'umowa o pracę'!$E$8,($AH108+$AI108)*'umowa o pracę'!$E$8),2)+IF($AI108=0,ROUND(IF($AH108&gt;2800,ROUND($AK108/$AH108*2800,2),$AK108)*'umowa o pracę'!$E$8,2),ROUND(IF($AH108&gt;2800,ROUND($AK108/$AH108*2800,2),$AK108)*'umowa o pracę'!$E$8,2)),ROUND(IF($AH108+$AI108&gt;=2800,2800*'umowa o pracę'!$E$8,($AH108+$AI108)*'umowa o pracę'!$E$8),2)-IF(AND($AI108=0,I108&gt;0),ROUND(ROUND(IF($AH108&gt;2800,ROUND($AJ108/$AH108*2800,2),$AJ108),2)*'umowa o pracę'!$E$8,2),IF($AI108&gt;0,IF($AH108+$AI108&lt;2800,ROUND(ROUND($AJ108+ROUND($AI108*9%,2),2)*'umowa o pracę'!$E$8,2),IF(AND($AH108+$AI108&gt;=2800,$AI108&lt;2800,$AH108&lt;2800),ROUND((ROUND(((2800-$AI108)/$AH108)*$AJ108,2)+ROUND($AI108*9%,2))*'umowa o pracę'!$E$8,2),IF(AND($AH108+$AI108&gt;=2800,$AI108&gt;=2800),ROUND((ROUND(2800*9%,2))*'umowa o pracę'!$E$8,2),IF(AND($AH108+$AI108&gt;=2800,$AH108&gt;=2800,$AI108&lt;2800),ROUND((ROUND($AI108*9%,2)+ROUND(((2800-$AI108)/$AH108)*$AJ108,2))*'umowa o pracę'!$E$8,2),0)))),0)))))</f>
        <v>0</v>
      </c>
      <c r="AO108" s="32">
        <f>IF('umowa o pracę'!$E$7=2020,IF(IF($AG108=1,IF($AI108=0,ROUND(IF($AH108&gt;2600,ROUND($AJ108/$AH108*2600,2),$AJ108)*'umowa o pracę'!$E$8,2),IF($AH108+$AI108&lt;2600,ROUND(ROUND($AJ108+ROUND($AI108*9%,2),2)*'umowa o pracę'!$E$8,2),IF(AND($AH108+$AI108&gt;=2600,$AH108&lt;2600),ROUND((ROUND($AJ108+ROUND((2600-$AH108)*9%,2),2))*'umowa o pracę'!$E$8,2),IF(AND($AH108+$AI108&gt;=2600,$AH108&gt;=2600),ROUND(ROUND($AJ108/$AH108*2600,2)*'umowa o pracę'!$E$8,2),0)))),0)&gt;$H108,$H108,IF($AG108=1,IF($AI108=0,ROUND(IF($AH108&gt;2600,ROUND($AJ108/$AH108*2600,2),$AJ108)*'umowa o pracę'!$E$8,2),IF($AH108+$AI108&lt;2600,ROUND(ROUND($AJ108+ROUND($AI108*9%,2),2)*'umowa o pracę'!$E$8,2),IF(AND($AH108+$AI108&gt;=2600,$AH108&lt;2600),ROUND((ROUND($AJ108+ROUND((2600-$AH108)*9%,2),2))*'umowa o pracę'!$E$8,2),IF(AND($AH108+$AI108&gt;=2600,$AH108&gt;=2600),ROUND(ROUND($AJ108/$AH108*2600,2)*'umowa o pracę'!$E$8,2),0)))),0)),IF('umowa o pracę'!$E$7=2021,IF(IF($AG108=1,IF($AI108=0,ROUND(IF($AH108&gt;2800,ROUND($AJ108/$AH108*2800,2),$AJ108)*'umowa o pracę'!$E$8,2),IF($AH108+$AI108&lt;2800,ROUND(ROUND($AJ108+ROUND($AI108*9%,2),2)*'umowa o pracę'!$E$8,2),IF(AND($AH108+$AI108&gt;=2800,$AH108&lt;2800),ROUND((ROUND($AJ108+ROUND((2800-$AH108)*9%,2),2))*'umowa o pracę'!$E$8,2),IF(AND($AH108+$AI108&gt;=2800,$AH108&gt;=2800),ROUND(ROUND($AJ108/$AH108*2800,2)*'umowa o pracę'!$E$8,2),0)))),0)&gt;$H108,$H108,IF($AG108=1,IF($AI108=0,ROUND(IF($AH108&gt;2800,ROUND($AJ108/$AH108*2800,2),$AJ108)*'umowa o pracę'!$E$8,2),IF($AH108+$AI108&lt;2800,ROUND(ROUND($AJ108+ROUND($AI108*9%,2),2)*'umowa o pracę'!$E$8,2),IF(AND($AH108+$AI108&gt;=2800,$AH108&lt;2800),ROUND((ROUND($AJ108+ROUND((2800-$AH108)*9%,2),2))*'umowa o pracę'!$E$8,2),IF(AND($AH108+$AI108&gt;=2800,$AH108&gt;=2800),ROUND(ROUND($AJ108/$AH108*2800,2)*'umowa o pracę'!$E$8,2),0)))),0)),0))</f>
        <v>0</v>
      </c>
      <c r="AP108" s="32">
        <f>IF('umowa o pracę'!$E$7=2020,IF(IF($AG108=1,IF($AI108=0,ROUND(IF($AH108&gt;2600,ROUND($AK108/$AH108*2600,2),$AK108)*'umowa o pracę'!$E$8,2),ROUND(IF($AH108&gt;2600,ROUND($AK108/$AH108*2600,2),$AK108)*'umowa o pracę'!$E$8,2)),0)&gt;$I108,$I108,IF($AG108=1,IF($AI108=0,ROUND(IF($AH108&gt;2600,ROUND($AK108/$AH108*2600,2),$AK108)*'umowa o pracę'!$E$8,2),ROUND(IF($AH108&gt;2600,ROUND($AK108/$AH108*2600,2),$AK108)*'umowa o pracę'!$E$8,2)),0)),IF('umowa o pracę'!$E$7=2021,IF(IF($AG108=1,IF($AI108=0,ROUND(IF($AH108&gt;2800,ROUND($AK108/$AH108*2800,2),$AK108)*'umowa o pracę'!$E$8,2),ROUND(IF($AH108&gt;2800,ROUND($AK108/$AH108*2800,2),$AK108)*'umowa o pracę'!$E$8,2)),0)&gt;$I108,$I108,IF($AG108=1,IF($AI108=0,ROUND(IF($AH108&gt;2800,ROUND($AK108/$AH108*2800,2),$AK108)*'umowa o pracę'!$E$8,2),ROUND(IF($AH108&gt;2800,ROUND($AK108/$AH108*2800,2),$AK108)*'umowa o pracę'!$E$8,2)),0)),0))</f>
        <v>0</v>
      </c>
      <c r="AQ108" s="56">
        <f>IF('umowa o pracę'!$E$7=2020,$AM108,IF('umowa o pracę'!$E$7=2021,$AN108,0))</f>
        <v>0</v>
      </c>
      <c r="AR108" s="33">
        <f>IF('umowa o pracę'!$E$7=0,0,U108+AF108+AQ108)</f>
        <v>0</v>
      </c>
      <c r="AS108" s="19"/>
      <c r="AT108" s="19"/>
      <c r="AU108" s="19"/>
      <c r="AV108" s="6"/>
      <c r="AW108" s="6"/>
      <c r="AX108" s="6">
        <f t="shared" si="13"/>
        <v>10</v>
      </c>
      <c r="AY108" s="6"/>
      <c r="AZ108" s="234">
        <f t="shared" si="16"/>
        <v>0</v>
      </c>
      <c r="BA108" s="234">
        <f t="shared" si="17"/>
        <v>0</v>
      </c>
      <c r="BB108" s="234">
        <f t="shared" si="18"/>
        <v>0</v>
      </c>
      <c r="BC108" s="234">
        <f t="shared" si="19"/>
        <v>0</v>
      </c>
      <c r="BD108" s="234">
        <f t="shared" si="20"/>
        <v>0</v>
      </c>
      <c r="BE108" s="234">
        <f t="shared" si="21"/>
        <v>0</v>
      </c>
      <c r="BF108" s="234">
        <f t="shared" si="22"/>
        <v>0</v>
      </c>
      <c r="BG108" s="234">
        <f t="shared" si="23"/>
        <v>0</v>
      </c>
      <c r="BH108" s="234">
        <f t="shared" si="24"/>
        <v>0</v>
      </c>
      <c r="BI108" s="238">
        <f t="shared" si="25"/>
        <v>0</v>
      </c>
      <c r="BJ108" s="236"/>
      <c r="BK108" s="236"/>
      <c r="BL108" s="237"/>
    </row>
    <row r="109" spans="1:64" ht="15.75" customHeight="1" x14ac:dyDescent="0.25">
      <c r="A109" s="129">
        <v>98</v>
      </c>
      <c r="B109" s="57"/>
      <c r="C109" s="57"/>
      <c r="D109" s="36"/>
      <c r="E109" s="36"/>
      <c r="F109" s="242"/>
      <c r="G109" s="37">
        <v>1</v>
      </c>
      <c r="H109" s="58">
        <v>0</v>
      </c>
      <c r="I109" s="59">
        <v>0</v>
      </c>
      <c r="J109" s="60">
        <v>0</v>
      </c>
      <c r="K109" s="52">
        <v>1</v>
      </c>
      <c r="L109" s="39">
        <v>0</v>
      </c>
      <c r="M109" s="39">
        <v>0</v>
      </c>
      <c r="N109" s="39">
        <v>0</v>
      </c>
      <c r="O109" s="39">
        <v>0</v>
      </c>
      <c r="P109" s="35">
        <f>IF('umowa o pracę'!$E$7=2020,ROUND(IF($L109&gt;=2600,2600*'umowa o pracę'!$E$8,$L109*'umowa o pracę'!$E$8),2),IF('umowa o pracę'!$E$7=2021,ROUND(IF($L109&gt;=2800,2800*'umowa o pracę'!$E$8,$L109*'umowa o pracę'!$E$8),2),0))</f>
        <v>0</v>
      </c>
      <c r="Q109" s="252">
        <f>IF(IF(IF(AND($K109=1,$I109&gt;0),ROUND(IF($L109+$M109&gt;=2600,2600*'umowa o pracę'!$E$8,($L109+$M109)*'umowa o pracę'!$E$8),2)+IF($M109=0,ROUND(IF($L109&gt;2600,ROUND($O109/$L109*2600,2),$O109)*'umowa o pracę'!$E$8,2),ROUND(IF($L109&gt;2600,ROUND($O109/$L109*2600,2),$O109)*'umowa o pracę'!$E$8,2)),ROUND(IF($L109+$M109&gt;=2600,2600*'umowa o pracę'!$E$8,($L109+$M109)*'umowa o pracę'!$E$8),2)-IF($M109=0,ROUND(ROUND(IF($L109&gt;2600,ROUND($N109/$L109*2600,2),$N109),2)*'umowa o pracę'!$E$8,2),IF($M109&gt;0,IF($L109+$M109&lt;2600,ROUND(ROUND($N109+ROUND($M109*9%,2),2)*'umowa o pracę'!$E$8,2),IF(AND($L109+$M109&gt;=2600,$M109&lt;2600,$L109&lt;2600),ROUND((ROUND(((2600-$M109)/$L109)*$N109,2)+ROUND($M109*9%,2))*'umowa o pracę'!$E$8,2),IF(AND($L109+$M109&gt;=2600,$M109&gt;=2600),ROUND((ROUND(2600*9%,2))*'umowa o pracę'!$E$8,2),IF(AND($L109+$M109&gt;=2600,$L109&gt;=2600,$M109&lt;2600),ROUND((ROUND($M109*9%,2)+ROUND(((2600-$M109)/$L109)*$N109,2))*'umowa o pracę'!$E$8,2),0)))),0)))&gt;$J109,$J109,IF(AND($K109=1,$I109&gt;0),ROUND(IF($L109+$M109&gt;=2600,2600*'umowa o pracę'!$E$8,($L109+$M109)*'umowa o pracę'!$E$8),2)+IF($M109=0,ROUND(IF($L109&gt;2600,ROUND($O109/$L109*2600,2),$O109)*'umowa o pracę'!$E$8,2),ROUND(IF($L109&gt;2600,ROUND($O109/$L109*2600,2),$O109)*'umowa o pracę'!$E$8,2)),ROUND(IF($L109+$M109&gt;=2600,2600*'umowa o pracę'!$E$8,($L109+$M109)*'umowa o pracę'!$E$8),2)-IF($M109=0,ROUND(ROUND(IF($L109&gt;2600,ROUND($N109/$L109*2600,2),$N109),2)*'umowa o pracę'!$E$8,2),IF($M109&gt;0,IF($L109+$M109&lt;2600,ROUND(ROUND($N109+ROUND($M109*9%,2),2)*'umowa o pracę'!$E$8,2),IF(AND($L109+$M109&gt;=2600,$M109&lt;2600,$L109&lt;2600),ROUND((ROUND(((2600-$M109)/$L109)*$N109,2)+ROUND($M109*9%,2))*'umowa o pracę'!$E$8,2),IF(AND($L109+$M109&gt;=2600,$M109&gt;=2600),ROUND((ROUND(2600*9%,2))*'umowa o pracę'!$E$8,2),IF(AND($L109+$M109&gt;=2600,$L109&gt;=2600,$M109&lt;2600),ROUND((ROUND($M109*9%,2)+ROUND(((2600-$M109)/$L109)*$N109,2))*'umowa o pracę'!$E$8,2),0)))),0))))&gt;$J109,$J109,IF(IF(AND($K109=1,$I109&gt;0),ROUND(IF($L109+$M109&gt;=2600,2600*'umowa o pracę'!$E$8,($L109+$M109)*'umowa o pracę'!$E$8),2)+IF($M109=0,ROUND(IF($L109&gt;2600,ROUND($O109/$L109*2600,2),$O109)*'umowa o pracę'!$E$8,2),ROUND(IF($L109&gt;2600,ROUND($O109/$L109*2600,2),$O109)*'umowa o pracę'!$E$8,2)),ROUND(IF($L109+$M109&gt;=2600,2600*'umowa o pracę'!$E$8,($L109+$M109)*'umowa o pracę'!$E$8),2)-IF($M109=0,ROUND(ROUND(IF($L109&gt;2600,ROUND($N109/$L109*2600,2),$N109),2)*'umowa o pracę'!$E$8,2),IF($M109&gt;0,IF($L109+$M109&lt;2600,ROUND(ROUND($N109+ROUND($M109*9%,2),2)*'umowa o pracę'!$E$8,2),IF(AND($L109+$M109&gt;=2600,$M109&lt;2600,$L109&lt;2600),ROUND((ROUND(((2600-$M109)/$L109)*$N109,2)+ROUND($M109*9%,2))*'umowa o pracę'!$E$8,2),IF(AND($L109+$M109&gt;=2600,$M109&gt;=2600),ROUND((ROUND(2600*9%,2))*'umowa o pracę'!$E$8,2),IF(AND($L109+$M109&gt;=2600,$L109&gt;=2600,$M109&lt;2600),ROUND((ROUND($M109*9%,2)+ROUND(((2600-$M109)/$L109)*$N109,2))*'umowa o pracę'!$E$8,2),0)))),0)))&gt;$J109,$J109,IF(AND($K109=1,$I109&gt;0),ROUND(IF($L109+$M109&gt;=2600,2600*'umowa o pracę'!$E$8,($L109+$M109)*'umowa o pracę'!$E$8),2)+IF($M109=0,ROUND(IF($L109&gt;2600,ROUND($O109/$L109*2600,2),$O109)*'umowa o pracę'!$E$8,2),ROUND(IF($L109&gt;2600,ROUND($O109/$L109*2600,2),$O109)*'umowa o pracę'!$E$8,2)),ROUND(IF($L109+$M109&gt;=2600,2600*'umowa o pracę'!$E$8,($L109+$M109)*'umowa o pracę'!$E$8),2)-IF(AND($M109=0,I109&gt;0),ROUND(ROUND(IF($L109&gt;2600,ROUND($N109/$L109*2600,2),$N109),2)*'umowa o pracę'!$E$8,2),IF($M109&gt;0,IF($L109+$M109&lt;2600,ROUND(ROUND($N109+ROUND($M109*9%,2),2)*'umowa o pracę'!$E$8,2),IF(AND($L109+$M109&gt;=2600,$M109&lt;2600,$L109&lt;2600),ROUND((ROUND(((2600-$M109)/$L109)*$N109,2)+ROUND($M109*9%,2))*'umowa o pracę'!$E$8,2),IF(AND($L109+$M109&gt;=2600,$M109&gt;=2600),ROUND((ROUND(2600*9%,2))*'umowa o pracę'!$E$8,2),IF(AND($L109+$M109&gt;=2600,$L109&gt;=2600,$M109&lt;2600),ROUND((ROUND($M109*9%,2)+ROUND(((2600-$M109)/$L109)*$N109,2))*'umowa o pracę'!$E$8,2),0)))),0)))))</f>
        <v>0</v>
      </c>
      <c r="R109" s="252">
        <f>IF(IF(IF(AND($K109=1,$I109&gt;0),ROUND(IF($L109+$M109&gt;=2800,2800*'umowa o pracę'!$E$8,($L109+$M109)*'umowa o pracę'!$E$8),2)+IF($M109=0,ROUND(IF($L109&gt;2800,ROUND($O109/$L109*2800,2),$O109)*'umowa o pracę'!$E$8,2),ROUND(IF($L109&gt;2800,ROUND($O109/$L109*2800,2),$O109)*'umowa o pracę'!$E$8,2)),ROUND(IF($L109+$M109&gt;=2800,2800*'umowa o pracę'!$E$8,($L109+$M109)*'umowa o pracę'!$E$8),2)-IF($M109=0,ROUND(ROUND(IF($L109&gt;2800,ROUND($N109/$L109*2800,2),$N109),2)*'umowa o pracę'!$E$8,2),IF($M109&gt;0,IF($L109+$M109&lt;2800,ROUND(ROUND($N109+ROUND($M109*9%,2),2)*'umowa o pracę'!$E$8,2),IF(AND($L109+$M109&gt;=2800,$M109&lt;2800,$L109&lt;2800),ROUND((ROUND(((2800-$M109)/$L109)*$N109,2)+ROUND($M109*9%,2))*'umowa o pracę'!$E$8,2),IF(AND($L109+$M109&gt;=2800,$M109&gt;=2800),ROUND((ROUND(2800*9%,2))*'umowa o pracę'!$E$8,2),IF(AND($L109+$M109&gt;=2800,$L109&gt;=2800,$M109&lt;2800),ROUND((ROUND($M109*9%,2)+ROUND(((2800-$M109)/$L109)*$N109,2))*'umowa o pracę'!$E$8,2),0)))),0)))&gt;$J109,$J109,IF(AND($K109=1,$I109&gt;0),ROUND(IF($L109+$M109&gt;=2800,2800*'umowa o pracę'!$E$8,($L109+$M109)*'umowa o pracę'!$E$8),2)+IF($M109=0,ROUND(IF($L109&gt;2800,ROUND($O109/$L109*2800,2),$O109)*'umowa o pracę'!$E$8,2),ROUND(IF($L109&gt;2800,ROUND($O109/$L109*2800,2),$O109)*'umowa o pracę'!$E$8,2)),ROUND(IF($L109+$M109&gt;=2800,2800*'umowa o pracę'!$E$8,($L109+$M109)*'umowa o pracę'!$E$8),2)-IF($M109=0,ROUND(ROUND(IF($L109&gt;2800,ROUND($N109/$L109*2800,2),$N109),2)*'umowa o pracę'!$E$8,2),IF($M109&gt;0,IF($L109+$M109&lt;2800,ROUND(ROUND($N109+ROUND($M109*9%,2),2)*'umowa o pracę'!$E$8,2),IF(AND($L109+$M109&gt;=2800,$M109&lt;2800,$L109&lt;2800),ROUND((ROUND(((2800-$M109)/$L109)*$N109,2)+ROUND($M109*9%,2))*'umowa o pracę'!$E$8,2),IF(AND($L109+$M109&gt;=2800,$M109&gt;=2800),ROUND((ROUND(2800*9%,2))*'umowa o pracę'!$E$8,2),IF(AND($L109+$M109&gt;=2800,$L109&gt;=2800,$M109&lt;2800),ROUND((ROUND($M109*9%,2)+ROUND(((2800-$M109)/$L109)*$N109,2))*'umowa o pracę'!$E$8,2),0)))),0))))&gt;$J109,$J109,IF(IF(AND($K109=1,$I109&gt;0),ROUND(IF($L109+$M109&gt;=2800,2800*'umowa o pracę'!$E$8,($L109+$M109)*'umowa o pracę'!$E$8),2)+IF($M109=0,ROUND(IF($L109&gt;2800,ROUND($O109/$L109*2800,2),$O109)*'umowa o pracę'!$E$8,2),ROUND(IF($L109&gt;2800,ROUND($O109/$L109*2800,2),$O109)*'umowa o pracę'!$E$8,2)),ROUND(IF($L109+$M109&gt;=2800,2800*'umowa o pracę'!$E$8,($L109+$M109)*'umowa o pracę'!$E$8),2)-IF($M109=0,ROUND(ROUND(IF($L109&gt;2800,ROUND($N109/$L109*2800,2),$N109),2)*'umowa o pracę'!$E$8,2),IF($M109&gt;0,IF($L109+$M109&lt;2800,ROUND(ROUND($N109+ROUND($M109*9%,2),2)*'umowa o pracę'!$E$8,2),IF(AND($L109+$M109&gt;=2800,$M109&lt;2800,$L109&lt;2800),ROUND((ROUND(((2800-$M109)/$L109)*$N109,2)+ROUND($M109*9%,2))*'umowa o pracę'!$E$8,2),IF(AND($L109+$M109&gt;=2800,$M109&gt;=2800),ROUND((ROUND(2800*9%,2))*'umowa o pracę'!$E$8,2),IF(AND($L109+$M109&gt;=2800,$L109&gt;=2800,$M109&lt;2800),ROUND((ROUND($M109*9%,2)+ROUND(((2800-$M109)/$L109)*$N109,2))*'umowa o pracę'!$E$8,2),0)))),0)))&gt;$J109,$J109,IF(AND($K109=1,$I109&gt;0),ROUND(IF($L109+$M109&gt;=2800,2800*'umowa o pracę'!$E$8,($L109+$M109)*'umowa o pracę'!$E$8),2)+IF($M109=0,ROUND(IF($L109&gt;2800,ROUND($O109/$L109*2800,2),$O109)*'umowa o pracę'!$E$8,2),ROUND(IF($L109&gt;2800,ROUND($O109/$L109*2800,2),$O109)*'umowa o pracę'!$E$8,2)),ROUND(IF($L109+$M109&gt;=2800,2800*'umowa o pracę'!$E$8,($L109+$M109)*'umowa o pracę'!$E$8),2)-IF(AND($M109=0,I109&gt;0),ROUND(ROUND(IF($L109&gt;2800,ROUND($N109/$L109*2800,2),$N109),2)*'umowa o pracę'!$E$8,2),IF($M109&gt;0,IF($L109+$M109&lt;2800,ROUND(ROUND($N109+ROUND($M109*9%,2),2)*'umowa o pracę'!$E$8,2),IF(AND($L109+$M109&gt;=2800,$M109&lt;2800,$L109&lt;2800),ROUND((ROUND(((2800-$M109)/$L109)*$N109,2)+ROUND($M109*9%,2))*'umowa o pracę'!$E$8,2),IF(AND($L109+$M109&gt;=2800,$M109&gt;=2800),ROUND((ROUND(2800*9%,2))*'umowa o pracę'!$E$8,2),IF(AND($L109+$M109&gt;=2800,$L109&gt;=2800,$M109&lt;2800),ROUND((ROUND($M109*9%,2)+ROUND(((2800-$M109)/$L109)*$N109,2))*'umowa o pracę'!$E$8,2),0)))),0)))))</f>
        <v>0</v>
      </c>
      <c r="S109" s="32">
        <f>IF('umowa o pracę'!$E$7=2020,IF(IF($K109=1,IF($M109=0,ROUND(IF($L109&gt;2600,ROUND($N109/$L109*2600,2),$N109)*'umowa o pracę'!$E$8,2),IF($L109+$M109&lt;2600,ROUND(ROUND($N109+ROUND($M109*9%,2),2)*'umowa o pracę'!$E$8,2),IF(AND($L109+$M109&gt;=2600,$L109&lt;2600),ROUND((ROUND($N109+ROUND((2600-$L109)*9%,2),2))*'umowa o pracę'!$E$8,2),IF(AND($L109+$M109&gt;=2600,$L109&gt;=2600),ROUND(ROUND($N109/$L109*2600,2)*'umowa o pracę'!$E$8,2),0)))),0)&gt;$H109,$H109,IF($K109=1,IF($M109=0,ROUND(IF($L109&gt;2600,ROUND($N109/$L109*2600,2),$N109)*'umowa o pracę'!$E$8,2),IF($L109+$M109&lt;2600,ROUND(ROUND($N109+ROUND($M109*9%,2),2)*'umowa o pracę'!$E$8,2),IF(AND($L109+$M109&gt;=2600,$L109&lt;2600),ROUND((ROUND($N109+ROUND((2600-$L109)*9%,2),2))*'umowa o pracę'!$E$8,2),IF(AND($L109+$M109&gt;=2600,$L109&gt;=2600),ROUND(ROUND($N109/$L109*2600,2)*'umowa o pracę'!$E$8,2),0)))),0)),IF('umowa o pracę'!$E$7=2021,IF(IF($K109=1,IF($M109=0,ROUND(IF($L109&gt;2800,ROUND($N109/$L109*2800,2),$N109)*'umowa o pracę'!$E$8,2),IF($L109+$M109&lt;2800,ROUND(ROUND($N109+ROUND($M109*9%,2),2)*'umowa o pracę'!$E$8,2),IF(AND($L109+$M109&gt;=2800,$L109&lt;2800),ROUND((ROUND($N109+ROUND((2800-$L109)*9%,2),2))*'umowa o pracę'!$E$8,2),IF(AND($L109+$M109&gt;=2800,$L109&gt;=2800),ROUND(ROUND($N109/$L109*2800,2)*'umowa o pracę'!$E$8,2),0)))),0)&gt;$H109,$H109,IF($K109=1,IF($M109=0,ROUND(IF($L109&gt;2800,ROUND($N109/$L109*2800,2),$N109)*'umowa o pracę'!$E$8,2),IF($L109+$M109&lt;2800,ROUND(ROUND($N109+ROUND($M109*9%,2),2)*'umowa o pracę'!$E$8,2),IF(AND($L109+$M109&gt;=2800,$L109&lt;2800),ROUND((ROUND($N109+ROUND((2800-$L109)*9%,2),2))*'umowa o pracę'!$E$8,2),IF(AND($L109+$M109&gt;=2800,$L109&gt;=2800),ROUND(ROUND($N109/$L109*2800,2)*'umowa o pracę'!$E$8,2),0)))),0)),0))</f>
        <v>0</v>
      </c>
      <c r="T109" s="32">
        <f>IF('umowa o pracę'!$E$7=2020,IF(IF($K109=1,IF($M109=0,ROUND(IF($L109&gt;2600,ROUND($O109/$L109*2600,2),$O109)*'umowa o pracę'!$E$8,2),ROUND(IF($L109&gt;2600,ROUND($O109/$L109*2600,2),$O109)*'umowa o pracę'!$E$8,2)),0)&gt;$I109,$I109,IF($K109=1,IF($M109=0,ROUND(IF($L109&gt;2600,ROUND($O109/$L109*2600,2),$O109)*'umowa o pracę'!$E$8,2),ROUND(IF($L109&gt;2600,ROUND($O109/$L109*2600,2),$O109)*'umowa o pracę'!$E$8,2)),0)),IF('umowa o pracę'!$E$7=2021,IF(IF($K109=1,IF($M109=0,ROUND(IF($L109&gt;2800,ROUND($O109/$L109*2800,2),$O109)*'umowa o pracę'!$E$8,2),ROUND(IF($L109&gt;2800,ROUND($O109/$L109*2800,2),$O109)*'umowa o pracę'!$E$8,2)),0)&gt;$I109,$I109,IF($K109=1,IF($M109=0,ROUND(IF($L109&gt;2800,ROUND($O109/$L109*2800,2),$O109)*'umowa o pracę'!$E$8,2),ROUND(IF($L109&gt;2800,ROUND($O109/$L109*2800,2),$O109)*'umowa o pracę'!$E$8,2)),0)),0))</f>
        <v>0</v>
      </c>
      <c r="U109" s="51">
        <f>IF('umowa o pracę'!$E$7=2020,$Q109,IF('umowa o pracę'!$E$7=2021,$R109,0))</f>
        <v>0</v>
      </c>
      <c r="V109" s="53">
        <f t="shared" si="14"/>
        <v>1</v>
      </c>
      <c r="W109" s="54">
        <f>IF('umowa o pracę'!$E$6&lt;2,0,$L109)</f>
        <v>0</v>
      </c>
      <c r="X109" s="54">
        <f>IF('umowa o pracę'!$E$6&lt;2,0,$M109)</f>
        <v>0</v>
      </c>
      <c r="Y109" s="55">
        <f>IF('umowa o pracę'!$E$6&lt;2,0,$N109)</f>
        <v>0</v>
      </c>
      <c r="Z109" s="55">
        <f>IF('umowa o pracę'!$E$6&lt;2,0,$O109)</f>
        <v>0</v>
      </c>
      <c r="AA109" s="32">
        <f>IF('umowa o pracę'!$E$7=2020,ROUND(IF($W109&gt;=2600,2600*'umowa o pracę'!$E$8,$W109*'umowa o pracę'!$E$8),2),IF('umowa o pracę'!$E$7=2021,ROUND(IF($W109&gt;=2800,2800*'umowa o pracę'!$E$8,$W109*'umowa o pracę'!$E$8),2),0))</f>
        <v>0</v>
      </c>
      <c r="AB109" s="32">
        <f>IF(IF(IF(AND($V109=1,$I109&gt;0),ROUND(IF($W109+$X109&gt;=2600,2600*'umowa o pracę'!$E$8,($W109+$X109)*'umowa o pracę'!$E$8),2)+IF($X109=0,ROUND(IF($W109&gt;2600,ROUND($Z109/$W109*2600,2),$Z109)*'umowa o pracę'!$E$8,2),ROUND(IF($W109&gt;2600,ROUND($Z109/$W109*2600,2),$Z109)*'umowa o pracę'!$E$8,2)),ROUND(IF($W109+$X109&gt;=2600,2600*'umowa o pracę'!$E$8,($W109+$X109)*'umowa o pracę'!$E$8),2)-IF($X109=0,ROUND(ROUND(IF($W109&gt;2600,ROUND($Y109/$W109*2600,2),$Y109),2)*'umowa o pracę'!$E$8,2),IF($X109&gt;0,IF($W109+$X109&lt;2600,ROUND(ROUND($Y109+ROUND($X109*9%,2),2)*'umowa o pracę'!$E$8,2),IF(AND($W109+$X109&gt;=2600,$X109&lt;2600,$W109&lt;2600),ROUND((ROUND(((2600-$X109)/$W109)*$Y109,2)+ROUND($X109*9%,2))*'umowa o pracę'!$E$8,2),IF(AND($W109+$X109&gt;=2600,$X109&gt;=2600),ROUND((ROUND(2600*9%,2))*'umowa o pracę'!$E$8,2),IF(AND($W109+$X109&gt;=2600,$W109&gt;=2600,$X109&lt;2600),ROUND((ROUND($X109*9%,2)+ROUND(((2600-$X109)/$W109)*$Y109,2))*'umowa o pracę'!$E$8,2),0)))),0)))&gt;$J109,$J109,IF(AND($V109=1,$I109&gt;0),ROUND(IF($W109+$X109&gt;=2600,2600*'umowa o pracę'!$E$8,($W109+$X109)*'umowa o pracę'!$E$8),2)+IF($X109=0,ROUND(IF($W109&gt;2600,ROUND($Z109/$W109*2600,2),$Z109)*'umowa o pracę'!$E$8,2),ROUND(IF($W109&gt;2600,ROUND($Z109/$W109*2600,2),$Z109)*'umowa o pracę'!$E$8,2)),ROUND(IF($W109+$X109&gt;=2600,2600*'umowa o pracę'!$E$8,($W109+$X109)*'umowa o pracę'!$E$8),2)-IF($X109=0,ROUND(ROUND(IF($W109&gt;2600,ROUND($Y109/$W109*2600,2),$Y109),2)*'umowa o pracę'!$E$8,2),IF($X109&gt;0,IF($W109+$X109&lt;2600,ROUND(ROUND($Y109+ROUND($X109*9%,2),2)*'umowa o pracę'!$E$8,2),IF(AND($W109+$X109&gt;=2600,$X109&lt;2600,$W109&lt;2600),ROUND((ROUND(((2600-$X109)/$W109)*$Y109,2)+ROUND($X109*9%,2))*'umowa o pracę'!$E$8,2),IF(AND($W109+$X109&gt;=2600,$X109&gt;=2600),ROUND((ROUND(2600*9%,2))*'umowa o pracę'!$E$8,2),IF(AND($W109+$X109&gt;=2600,$W109&gt;=2600,$X109&lt;2600),ROUND((ROUND($X109*9%,2)+ROUND(((2600-$X109)/$W109)*$Y109,2))*'umowa o pracę'!$E$8,2),0)))),0))))&gt;$J109,$J109,IF(IF(AND($V109=1,$I109&gt;0),ROUND(IF($W109+$X109&gt;=2600,2600*'umowa o pracę'!$E$8,($W109+$X109)*'umowa o pracę'!$E$8),2)+IF($X109=0,ROUND(IF($W109&gt;2600,ROUND($Z109/$W109*2600,2),$Z109)*'umowa o pracę'!$E$8,2),ROUND(IF($W109&gt;2600,ROUND($Z109/$W109*2600,2),$Z109)*'umowa o pracę'!$E$8,2)),ROUND(IF($W109+$X109&gt;=2600,2600*'umowa o pracę'!$E$8,($W109+$X109)*'umowa o pracę'!$E$8),2)-IF($X109=0,ROUND(ROUND(IF($W109&gt;2600,ROUND($Y109/$W109*2600,2),$Y109),2)*'umowa o pracę'!$E$8,2),IF($X109&gt;0,IF($W109+$X109&lt;2600,ROUND(ROUND($Y109+ROUND($X109*9%,2),2)*'umowa o pracę'!$E$8,2),IF(AND($W109+$X109&gt;=2600,$X109&lt;2600,$W109&lt;2600),ROUND((ROUND(((2600-$X109)/$W109)*$Y109,2)+ROUND($X109*9%,2))*'umowa o pracę'!$E$8,2),IF(AND($W109+$X109&gt;=2600,$X109&gt;=2600),ROUND((ROUND(2600*9%,2))*'umowa o pracę'!$E$8,2),IF(AND($W109+$X109&gt;=2600,$W109&gt;=2600,$X109&lt;2600),ROUND((ROUND($X109*9%,2)+ROUND(((2600-$X109)/$W109)*$Y109,2))*'umowa o pracę'!$E$8,2),0)))),0)))&gt;$J109,$J109,IF(AND($V109=1,$I109&gt;0),ROUND(IF($W109+$X109&gt;=2600,2600*'umowa o pracę'!$E$8,($W109+$X109)*'umowa o pracę'!$E$8),2)+IF($X109=0,ROUND(IF($W109&gt;2600,ROUND($Z109/$W109*2600,2),$Z109)*'umowa o pracę'!$E$8,2),ROUND(IF($W109&gt;2600,ROUND($Z109/$W109*2600,2),$Z109)*'umowa o pracę'!$E$8,2)),ROUND(IF($W109+$X109&gt;=2600,2600*'umowa o pracę'!$E$8,($W109+$X109)*'umowa o pracę'!$E$8),2)-IF(AND($X109=0,I109&gt;0),ROUND(ROUND(IF($W109&gt;2600,ROUND($Y109/$W109*2600,2),$Y109),2)*'umowa o pracę'!$E$8,2),IF($X109&gt;0,IF($W109+$X109&lt;2600,ROUND(ROUND($Y109+ROUND($X109*9%,2),2)*'umowa o pracę'!$E$8,2),IF(AND($W109+$X109&gt;=2600,$X109&lt;2600,$W109&lt;2600),ROUND((ROUND(((2600-$X109)/$W109)*$Y109,2)+ROUND($X109*9%,2))*'umowa o pracę'!$E$8,2),IF(AND($W109+$X109&gt;=2600,$X109&gt;=2600),ROUND((ROUND(2600*9%,2))*'umowa o pracę'!$E$8,2),IF(AND($W109+$X109&gt;=2600,$W109&gt;=2600,$X109&lt;2600),ROUND((ROUND($X109*9%,2)+ROUND(((2600-$X109)/$W109)*$Y109,2))*'umowa o pracę'!$E$8,2),0)))),0)))))</f>
        <v>0</v>
      </c>
      <c r="AC109" s="32">
        <f>IF(IF(IF(AND($V109=1,$I109&gt;0),ROUND(IF($W109+$X109&gt;=2800,2800*'umowa o pracę'!$E$8,($W109+$X109)*'umowa o pracę'!$E$8),2)+IF($X109=0,ROUND(IF($W109&gt;2800,ROUND($Z109/$W109*2800,2),$Z109)*'umowa o pracę'!$E$8,2),ROUND(IF($W109&gt;2800,ROUND($Z109/$W109*2800,2),$Z109)*'umowa o pracę'!$E$8,2)),ROUND(IF($W109+$X109&gt;=2800,2800*'umowa o pracę'!$E$8,($W109+$X109)*'umowa o pracę'!$E$8),2)-IF($X109=0,ROUND(ROUND(IF($W109&gt;2800,ROUND($Y109/$W109*2800,2),$Y109),2)*'umowa o pracę'!$E$8,2),IF($X109&gt;0,IF($W109+$X109&lt;2800,ROUND(ROUND($Y109+ROUND($X109*9%,2),2)*'umowa o pracę'!$E$8,2),IF(AND($W109+$X109&gt;=2800,$X109&lt;2800,$W109&lt;2800),ROUND((ROUND(((2800-$X109)/$W109)*$Y109,2)+ROUND($X109*9%,2))*'umowa o pracę'!$E$8,2),IF(AND($W109+$X109&gt;=2800,$X109&gt;=2800),ROUND((ROUND(2800*9%,2))*'umowa o pracę'!$E$8,2),IF(AND($W109+$X109&gt;=2800,$W109&gt;=2800,$X109&lt;2800),ROUND((ROUND($X109*9%,2)+ROUND(((2800-$X109)/$W109)*$Y109,2))*'umowa o pracę'!$E$8,2),0)))),0)))&gt;$J109,$J109,IF(AND($V109=1,$I109&gt;0),ROUND(IF($W109+$X109&gt;=2800,2800*'umowa o pracę'!$E$8,($W109+$X109)*'umowa o pracę'!$E$8),2)+IF($X109=0,ROUND(IF($W109&gt;2800,ROUND($Z109/$W109*2800,2),$Z109)*'umowa o pracę'!$E$8,2),ROUND(IF($W109&gt;2800,ROUND($Z109/$W109*2800,2),$Z109)*'umowa o pracę'!$E$8,2)),ROUND(IF($W109+$X109&gt;=2800,2800*'umowa o pracę'!$E$8,($W109+$X109)*'umowa o pracę'!$E$8),2)-IF($X109=0,ROUND(ROUND(IF($W109&gt;2800,ROUND($Y109/$W109*2800,2),$Y109),2)*'umowa o pracę'!$E$8,2),IF($X109&gt;0,IF($W109+$X109&lt;2800,ROUND(ROUND($Y109+ROUND($X109*9%,2),2)*'umowa o pracę'!$E$8,2),IF(AND($W109+$X109&gt;=2800,$X109&lt;2800,$W109&lt;2800),ROUND((ROUND(((2800-$X109)/$W109)*$Y109,2)+ROUND($X109*9%,2))*'umowa o pracę'!$E$8,2),IF(AND($W109+$X109&gt;=2800,$X109&gt;=2800),ROUND((ROUND(2800*9%,2))*'umowa o pracę'!$E$8,2),IF(AND($W109+$X109&gt;=2800,$W109&gt;=2800,$X109&lt;2800),ROUND((ROUND($X109*9%,2)+ROUND(((2800-$X109)/$W109)*$Y109,2))*'umowa o pracę'!$E$8,2),0)))),0))))&gt;$J109,$J109,IF(IF(AND($V109=1,$I109&gt;0),ROUND(IF($W109+$X109&gt;=2800,2800*'umowa o pracę'!$E$8,($W109+$X109)*'umowa o pracę'!$E$8),2)+IF($X109=0,ROUND(IF($W109&gt;2800,ROUND($Z109/$W109*2800,2),$Z109)*'umowa o pracę'!$E$8,2),ROUND(IF($W109&gt;2800,ROUND($Z109/$W109*2800,2),$Z109)*'umowa o pracę'!$E$8,2)),ROUND(IF($W109+$X109&gt;=2800,2800*'umowa o pracę'!$E$8,($W109+$X109)*'umowa o pracę'!$E$8),2)-IF($X109=0,ROUND(ROUND(IF($W109&gt;2800,ROUND($Y109/$W109*2800,2),$Y109),2)*'umowa o pracę'!$E$8,2),IF($X109&gt;0,IF($W109+$X109&lt;2800,ROUND(ROUND($Y109+ROUND($X109*9%,2),2)*'umowa o pracę'!$E$8,2),IF(AND($W109+$X109&gt;=2800,$X109&lt;2800,$W109&lt;2800),ROUND((ROUND(((2800-$X109)/$W109)*$Y109,2)+ROUND($X109*9%,2))*'umowa o pracę'!$E$8,2),IF(AND($W109+$X109&gt;=2800,$X109&gt;=2800),ROUND((ROUND(2800*9%,2))*'umowa o pracę'!$E$8,2),IF(AND($W109+$X109&gt;=2800,$W109&gt;=2800,$X109&lt;2800),ROUND((ROUND($X109*9%,2)+ROUND(((2800-$X109)/$W109)*$Y109,2))*'umowa o pracę'!$E$8,2),0)))),0)))&gt;$J109,$J109,IF(AND($V109=1,$I109&gt;0),ROUND(IF($W109+$X109&gt;=2800,2800*'umowa o pracę'!$E$8,($W109+$X109)*'umowa o pracę'!$E$8),2)+IF($X109=0,ROUND(IF($W109&gt;2800,ROUND($Z109/$W109*2800,2),$Z109)*'umowa o pracę'!$E$8,2),ROUND(IF($W109&gt;2800,ROUND($Z109/$W109*2800,2),$Z109)*'umowa o pracę'!$E$8,2)),ROUND(IF($W109+$X109&gt;=2800,2800*'umowa o pracę'!$E$8,($W109+$X109)*'umowa o pracę'!$E$8),2)-IF(AND($X109=0,I109&gt;0),ROUND(ROUND(IF($W109&gt;2800,ROUND($Y109/$W109*2800,2),$Y109),2)*'umowa o pracę'!$E$8,2),IF($X109&gt;0,IF($W109+$X109&lt;2800,ROUND(ROUND($Y109+ROUND($X109*9%,2),2)*'umowa o pracę'!$E$8,2),IF(AND($W109+$X109&gt;=2800,$X109&lt;2800,$W109&lt;2800),ROUND((ROUND(((2800-$X109)/$W109)*$Y109,2)+ROUND($X109*9%,2))*'umowa o pracę'!$E$8,2),IF(AND($W109+$X109&gt;=2800,$X109&gt;=2800),ROUND((ROUND(2800*9%,2))*'umowa o pracę'!$E$8,2),IF(AND($W109+$X109&gt;=2800,$W109&gt;=2800,$X109&lt;2800),ROUND((ROUND($X109*9%,2)+ROUND(((2800-$X109)/$W109)*$Y109,2))*'umowa o pracę'!$E$8,2),0)))),0)))))</f>
        <v>0</v>
      </c>
      <c r="AD109" s="32">
        <f>IF('umowa o pracę'!$E$7=2020,IF(IF($V109=1,IF($X109=0,ROUND(IF($W109&gt;2600,ROUND($Y109/$W109*2600,2),$Y109)*'umowa o pracę'!$E$8,2),IF($W109+$X109&lt;2600,ROUND(ROUND($Y109+ROUND($X109*9%,2),2)*'umowa o pracę'!$E$8,2),IF(AND($W109+$X109&gt;=2600,$W109&lt;2600),ROUND((ROUND($Y109+ROUND((2600-$W109)*9%,2),2))*'umowa o pracę'!$E$8,2),IF(AND($W109+$X109&gt;=2600,$W109&gt;=2600),ROUND(ROUND($Y109/$W109*2600,2)*'umowa o pracę'!$E$8,2),0)))),0)&gt;$H109,$H109,IF($V109=1,IF($X109=0,ROUND(IF($W109&gt;2600,ROUND($Y109/$W109*2600,2),$Y109)*'umowa o pracę'!$E$8,2),IF($W109+$X109&lt;2600,ROUND(ROUND($Y109+ROUND($X109*9%,2),2)*'umowa o pracę'!$E$8,2),IF(AND($W109+$X109&gt;=2600,$W109&lt;2600),ROUND((ROUND($Y109+ROUND((2600-$W109)*9%,2),2))*'umowa o pracę'!$E$8,2),IF(AND($W109+$X109&gt;=2600,$W109&gt;=2600),ROUND(ROUND($Y109/$W109*2600,2)*'umowa o pracę'!$E$8,2),0)))),0)),IF('umowa o pracę'!$E$7=2021,IF(IF($V109=1,IF($X109=0,ROUND(IF($W109&gt;2800,ROUND($Y109/$W109*2800,2),$Y109)*'umowa o pracę'!$E$8,2),IF($W109+$X109&lt;2800,ROUND(ROUND($Y109+ROUND($X109*9%,2),2)*'umowa o pracę'!$E$8,2),IF(AND($W109+$X109&gt;=2800,$W109&lt;2800),ROUND((ROUND($Y109+ROUND((2800-$W109)*9%,2),2))*'umowa o pracę'!$E$8,2),IF(AND($W109+$X109&gt;=2800,$W109&gt;=2800),ROUND(ROUND($Y109/$W109*2800,2)*'umowa o pracę'!$E$8,2),0)))),0)&gt;$H109,$H109,IF($V109=1,IF($X109=0,ROUND(IF($W109&gt;2800,ROUND($Y109/$W109*2800,2),$Y109)*'umowa o pracę'!$E$8,2),IF($W109+$X109&lt;2800,ROUND(ROUND($Y109+ROUND($X109*9%,2),2)*'umowa o pracę'!$E$8,2),IF(AND($W109+$X109&gt;=2800,$W109&lt;2800),ROUND((ROUND($Y109+ROUND((2800-$W109)*9%,2),2))*'umowa o pracę'!$E$8,2),IF(AND($W109+$X109&gt;=2800,$W109&gt;=2800),ROUND(ROUND($Y109/$W109*2800,2)*'umowa o pracę'!$E$8,2),0)))),0)),0))</f>
        <v>0</v>
      </c>
      <c r="AE109" s="32">
        <f>IF('umowa o pracę'!$E$7=2020,IF(IF($V109=1,IF($X109=0,ROUND(IF($W109&gt;2600,ROUND($Z109/$W109*2600,2),$Z109)*'umowa o pracę'!$E$8,2),ROUND(IF($W109&gt;2600,ROUND($Z109/$W109*2600,2),$Z109)*'umowa o pracę'!$E$8,2)),0)&gt;$I109,$I109,IF($V109=1,IF($X109=0,ROUND(IF($W109&gt;2600,ROUND($Z109/$W109*2600,2),$Z109)*'umowa o pracę'!$E$8,2),ROUND(IF($W109&gt;2600,ROUND($Z109/$W109*2600,2),$Z109)*'umowa o pracę'!$E$8,2)),0)),IF('umowa o pracę'!$E$7=2021,IF(IF($V109=1,IF($X109=0,ROUND(IF($W109&gt;2800,ROUND($Z109/$W109*2800,2),$Z109)*'umowa o pracę'!$E$8,2),ROUND(IF($W109&gt;2800,ROUND($Z109/$W109*2800,2),$Z109)*'umowa o pracę'!$E$8,2)),0)&gt;$I109,$I109,IF($V109=1,IF($X109=0,ROUND(IF($W109&gt;2800,ROUND($Z109/$W109*2800,2),$Z109)*'umowa o pracę'!$E$8,2),ROUND(IF($W109&gt;2800,ROUND($Z109/$W109*2800,2),$Z109)*'umowa o pracę'!$E$8,2)),0)),0))</f>
        <v>0</v>
      </c>
      <c r="AF109" s="56">
        <f>IF('umowa o pracę'!$E$7=2020,$AB109,IF('umowa o pracę'!$E$7=2021,$AC109,0))</f>
        <v>0</v>
      </c>
      <c r="AG109" s="53">
        <f t="shared" si="15"/>
        <v>1</v>
      </c>
      <c r="AH109" s="39">
        <f>IF('umowa o pracę'!$E$6&lt;3,0,$L109)</f>
        <v>0</v>
      </c>
      <c r="AI109" s="39">
        <f>IF('umowa o pracę'!$E$6&lt;3,0,$M109)</f>
        <v>0</v>
      </c>
      <c r="AJ109" s="55">
        <f>IF('umowa o pracę'!$E$6&lt;3,0,$N109)</f>
        <v>0</v>
      </c>
      <c r="AK109" s="55">
        <f>IF('umowa o pracę'!$E$6&lt;3,0,$O109)</f>
        <v>0</v>
      </c>
      <c r="AL109" s="32">
        <f>IF('umowa o pracę'!$E$7=2020,ROUND(IF($AH109&gt;=2600,2600*'umowa o pracę'!$E$8,$AH109*'umowa o pracę'!$E$8),2),IF('umowa o pracę'!$E$7=2021,ROUND(IF($AH109&gt;=2800,2800*'umowa o pracę'!$E$8,$AH109*'umowa o pracę'!$E$8),2),0))</f>
        <v>0</v>
      </c>
      <c r="AM109" s="32">
        <f>IF(IF(IF(AND($AG109=1,$I109&gt;0),ROUND(IF($AH109+$AI109&gt;=2600,2600*'umowa o pracę'!$E$8,($AH109+$AI109)*'umowa o pracę'!$E$8),2)+IF($AI109=0,ROUND(IF($AH109&gt;2600,ROUND($AK109/$AH109*2600,2),$AK109)*'umowa o pracę'!$E$8,2),ROUND(IF($AH109&gt;2600,ROUND($AK109/$AH109*2600,2),$AK109)*'umowa o pracę'!$E$8,2)),ROUND(IF($AH109+$AI109&gt;=2600,2600*'umowa o pracę'!$E$8,($AH109+$AI109)*'umowa o pracę'!$E$8),2)-IF($AI109=0,ROUND(ROUND(IF($AH109&gt;2600,ROUND($AJ109/$AH109*2600,2),$AJ109),2)*'umowa o pracę'!$E$8,2),IF($AI109&gt;0,IF($AH109+$AI109&lt;2600,ROUND(ROUND($AJ109+ROUND($AI109*9%,2),2)*'umowa o pracę'!$E$8,2),IF(AND($AH109+$AI109&gt;=2600,$AI109&lt;2600,$AH109&lt;2600),ROUND((ROUND(((2600-$AI109)/$AH109)*$AJ109,2)+ROUND($AI109*9%,2))*'umowa o pracę'!$E$8,2),IF(AND($AH109+$AI109&gt;=2600,$AI109&gt;=2600),ROUND((ROUND(2600*9%,2))*'umowa o pracę'!$E$8,2),IF(AND($AH109+$AI109&gt;=2600,$AH109&gt;=2600,$AI109&lt;2600),ROUND((ROUND($AI109*9%,2)+ROUND(((2600-$AI109)/$AH109)*$AJ109,2))*'umowa o pracę'!$E$8,2),0)))),0)))&gt;$J109,$J109,IF(AND($AG109=1,$I109&gt;0),ROUND(IF($AH109+$AI109&gt;=2600,2600*'umowa o pracę'!$E$8,($AH109+$AI109)*'umowa o pracę'!$E$8),2)+IF($AI109=0,ROUND(IF($AH109&gt;2600,ROUND($AK109/$AH109*2600,2),$AK109)*'umowa o pracę'!$E$8,2),ROUND(IF($AH109&gt;2600,ROUND($AK109/$AH109*2600,2),$AK109)*'umowa o pracę'!$E$8,2)),ROUND(IF($AH109+$AI109&gt;=2600,2600*'umowa o pracę'!$E$8,($AH109+$AI109)*'umowa o pracę'!$E$8),2)-IF($AI109=0,ROUND(ROUND(IF($AH109&gt;2600,ROUND($AJ109/$AH109*2600,2),$AJ109),2)*'umowa o pracę'!$E$8,2),IF($AI109&gt;0,IF($AH109+$AI109&lt;2600,ROUND(ROUND($AJ109+ROUND($AI109*9%,2),2)*'umowa o pracę'!$E$8,2),IF(AND($AH109+$AI109&gt;=2600,$AI109&lt;2600,$AH109&lt;2600),ROUND((ROUND(((2600-$AI109)/$AH109)*$AJ109,2)+ROUND($AI109*9%,2))*'umowa o pracę'!$E$8,2),IF(AND($AH109+$AI109&gt;=2600,$AI109&gt;=2600),ROUND((ROUND(2600*9%,2))*'umowa o pracę'!$E$8,2),IF(AND($AH109+$AI109&gt;=2600,$AH109&gt;=2600,$AI109&lt;2600),ROUND((ROUND($AI109*9%,2)+ROUND(((2600-$AI109)/$AH109)*$AJ109,2))*'umowa o pracę'!$E$8,2),0)))),0))))&gt;$J109,$J109,IF(IF(AND($AG109=1,$I109&gt;0),ROUND(IF($AH109+$AI109&gt;=2600,2600*'umowa o pracę'!$E$8,($AH109+$AI109)*'umowa o pracę'!$E$8),2)+IF($AI109=0,ROUND(IF($AH109&gt;2600,ROUND($AK109/$AH109*2600,2),$AK109)*'umowa o pracę'!$E$8,2),ROUND(IF($AH109&gt;2600,ROUND($AK109/$AH109*2600,2),$AK109)*'umowa o pracę'!$E$8,2)),ROUND(IF($AH109+$AI109&gt;=2600,2600*'umowa o pracę'!$E$8,($AH109+$AI109)*'umowa o pracę'!$E$8),2)-IF($AI109=0,ROUND(ROUND(IF($AH109&gt;2600,ROUND($AJ109/$AH109*2600,2),$AJ109),2)*'umowa o pracę'!$E$8,2),IF($AI109&gt;0,IF($AH109+$AI109&lt;2600,ROUND(ROUND($AJ109+ROUND($AI109*9%,2),2)*'umowa o pracę'!$E$8,2),IF(AND($AH109+$AI109&gt;=2600,$AI109&lt;2600,$AH109&lt;2600),ROUND((ROUND(((2600-$AI109)/$AH109)*$AJ109,2)+ROUND($AI109*9%,2))*'umowa o pracę'!$E$8,2),IF(AND($AH109+$AI109&gt;=2600,$AI109&gt;=2600),ROUND((ROUND(2600*9%,2))*'umowa o pracę'!$E$8,2),IF(AND($AH109+$AI109&gt;=2600,$AH109&gt;=2600,$AI109&lt;2600),ROUND((ROUND($AI109*9%,2)+ROUND(((2600-$AI109)/$AH109)*$AJ109,2))*'umowa o pracę'!$E$8,2),0)))),0)))&gt;$J109,$J109,IF(AND($AG109=1,$I109&gt;0),ROUND(IF($AH109+$AI109&gt;=2600,2600*'umowa o pracę'!$E$8,($AH109+$AI109)*'umowa o pracę'!$E$8),2)+IF($AI109=0,ROUND(IF($AH109&gt;2600,ROUND($AK109/$AH109*2600,2),$AK109)*'umowa o pracę'!$E$8,2),ROUND(IF($AH109&gt;2600,ROUND($AK109/$AH109*2600,2),$AK109)*'umowa o pracę'!$E$8,2)),ROUND(IF($AH109+$AI109&gt;=2600,2600*'umowa o pracę'!$E$8,($AH109+$AI109)*'umowa o pracę'!$E$8),2)-IF(AND($AI109=0,I109&gt;0),ROUND(ROUND(IF($AH109&gt;2600,ROUND($AJ109/$AH109*2600,2),$AJ109),2)*'umowa o pracę'!$E$8,2),IF($AI109&gt;0,IF($AH109+$AI109&lt;2600,ROUND(ROUND($AJ109+ROUND($AI109*9%,2),2)*'umowa o pracę'!$E$8,2),IF(AND($AH109+$AI109&gt;=2600,$AI109&lt;2600,$AH109&lt;2600),ROUND((ROUND(((2600-$AI109)/$AH109)*$AJ109,2)+ROUND($AI109*9%,2))*'umowa o pracę'!$E$8,2),IF(AND($AH109+$AI109&gt;=2600,$AI109&gt;=2600),ROUND((ROUND(2600*9%,2))*'umowa o pracę'!$E$8,2),IF(AND($AH109+$AI109&gt;=2600,$AH109&gt;=2600,$AI109&lt;2600),ROUND((ROUND($AI109*9%,2)+ROUND(((2600-$AI109)/$AH109)*$AJ109,2))*'umowa o pracę'!$E$8,2),0)))),0)))))</f>
        <v>0</v>
      </c>
      <c r="AN109" s="32">
        <f>IF(IF(IF(AND($AG109=1,$I109&gt;0),ROUND(IF($AH109+$AI109&gt;=2800,2800*'umowa o pracę'!$E$8,($AH109+$AI109)*'umowa o pracę'!$E$8),2)+IF($AI109=0,ROUND(IF($AH109&gt;2800,ROUND($AK109/$AH109*2800,2),$AK109)*'umowa o pracę'!$E$8,2),ROUND(IF($AH109&gt;2800,ROUND($AK109/$AH109*2800,2),$AK109)*'umowa o pracę'!$E$8,2)),ROUND(IF($AH109+$AI109&gt;=2800,2800*'umowa o pracę'!$E$8,($AH109+$AI109)*'umowa o pracę'!$E$8),2)-IF($AI109=0,ROUND(ROUND(IF($AH109&gt;2800,ROUND($AJ109/$AH109*2800,2),$AJ109),2)*'umowa o pracę'!$E$8,2),IF($AI109&gt;0,IF($AH109+$AI109&lt;2800,ROUND(ROUND($AJ109+ROUND($AI109*9%,2),2)*'umowa o pracę'!$E$8,2),IF(AND($AH109+$AI109&gt;=2800,$AI109&lt;2800,$AH109&lt;2800),ROUND((ROUND(((2800-$AI109)/$AH109)*$AJ109,2)+ROUND($AI109*9%,2))*'umowa o pracę'!$E$8,2),IF(AND($AH109+$AI109&gt;=2800,$AI109&gt;=2800),ROUND((ROUND(2800*9%,2))*'umowa o pracę'!$E$8,2),IF(AND($AH109+$AI109&gt;=2800,$AH109&gt;=2800,$AI109&lt;2800),ROUND((ROUND($AI109*9%,2)+ROUND(((2800-$AI109)/$AH109)*$AJ109,2))*'umowa o pracę'!$E$8,2),0)))),0)))&gt;$J109,$J109,IF(AND($AG109=1,$I109&gt;0),ROUND(IF($AH109+$AI109&gt;=2800,2800*'umowa o pracę'!$E$8,($AH109+$AI109)*'umowa o pracę'!$E$8),2)+IF($AI109=0,ROUND(IF($AH109&gt;2800,ROUND($AK109/$AH109*2800,2),$AK109)*'umowa o pracę'!$E$8,2),ROUND(IF($AH109&gt;2800,ROUND($AK109/$AH109*2800,2),$AK109)*'umowa o pracę'!$E$8,2)),ROUND(IF($AH109+$AI109&gt;=2800,2800*'umowa o pracę'!$E$8,($AH109+$AI109)*'umowa o pracę'!$E$8),2)-IF($AI109=0,ROUND(ROUND(IF($AH109&gt;2800,ROUND($AJ109/$AH109*2800,2),$AJ109),2)*'umowa o pracę'!$E$8,2),IF($AI109&gt;0,IF($AH109+$AI109&lt;2800,ROUND(ROUND($AJ109+ROUND($AI109*9%,2),2)*'umowa o pracę'!$E$8,2),IF(AND($AH109+$AI109&gt;=2800,$AI109&lt;2800,$AH109&lt;2800),ROUND((ROUND(((2800-$AI109)/$AH109)*$AJ109,2)+ROUND($AI109*9%,2))*'umowa o pracę'!$E$8,2),IF(AND($AH109+$AI109&gt;=2800,$AI109&gt;=2800),ROUND((ROUND(2800*9%,2))*'umowa o pracę'!$E$8,2),IF(AND($AH109+$AI109&gt;=2800,$AH109&gt;=2800,$AI109&lt;2800),ROUND((ROUND($AI109*9%,2)+ROUND(((2800-$AI109)/$AH109)*$AJ109,2))*'umowa o pracę'!$E$8,2),0)))),0))))&gt;$J109,$J109,IF(IF(AND($AG109=1,$I109&gt;0),ROUND(IF($AH109+$AI109&gt;=2800,2800*'umowa o pracę'!$E$8,($AH109+$AI109)*'umowa o pracę'!$E$8),2)+IF($AI109=0,ROUND(IF($AH109&gt;2800,ROUND($AK109/$AH109*2800,2),$AK109)*'umowa o pracę'!$E$8,2),ROUND(IF($AH109&gt;2800,ROUND($AK109/$AH109*2800,2),$AK109)*'umowa o pracę'!$E$8,2)),ROUND(IF($AH109+$AI109&gt;=2800,2800*'umowa o pracę'!$E$8,($AH109+$AI109)*'umowa o pracę'!$E$8),2)-IF($AI109=0,ROUND(ROUND(IF($AH109&gt;2800,ROUND($AJ109/$AH109*2800,2),$AJ109),2)*'umowa o pracę'!$E$8,2),IF($AI109&gt;0,IF($AH109+$AI109&lt;2800,ROUND(ROUND($AJ109+ROUND($AI109*9%,2),2)*'umowa o pracę'!$E$8,2),IF(AND($AH109+$AI109&gt;=2800,$AI109&lt;2800,$AH109&lt;2800),ROUND((ROUND(((2800-$AI109)/$AH109)*$AJ109,2)+ROUND($AI109*9%,2))*'umowa o pracę'!$E$8,2),IF(AND($AH109+$AI109&gt;=2800,$AI109&gt;=2800),ROUND((ROUND(2800*9%,2))*'umowa o pracę'!$E$8,2),IF(AND($AH109+$AI109&gt;=2800,$AH109&gt;=2800,$AI109&lt;2800),ROUND((ROUND($AI109*9%,2)+ROUND(((2800-$AI109)/$AH109)*$AJ109,2))*'umowa o pracę'!$E$8,2),0)))),0)))&gt;$J109,$J109,IF(AND($AG109=1,$I109&gt;0),ROUND(IF($AH109+$AI109&gt;=2800,2800*'umowa o pracę'!$E$8,($AH109+$AI109)*'umowa o pracę'!$E$8),2)+IF($AI109=0,ROUND(IF($AH109&gt;2800,ROUND($AK109/$AH109*2800,2),$AK109)*'umowa o pracę'!$E$8,2),ROUND(IF($AH109&gt;2800,ROUND($AK109/$AH109*2800,2),$AK109)*'umowa o pracę'!$E$8,2)),ROUND(IF($AH109+$AI109&gt;=2800,2800*'umowa o pracę'!$E$8,($AH109+$AI109)*'umowa o pracę'!$E$8),2)-IF(AND($AI109=0,I109&gt;0),ROUND(ROUND(IF($AH109&gt;2800,ROUND($AJ109/$AH109*2800,2),$AJ109),2)*'umowa o pracę'!$E$8,2),IF($AI109&gt;0,IF($AH109+$AI109&lt;2800,ROUND(ROUND($AJ109+ROUND($AI109*9%,2),2)*'umowa o pracę'!$E$8,2),IF(AND($AH109+$AI109&gt;=2800,$AI109&lt;2800,$AH109&lt;2800),ROUND((ROUND(((2800-$AI109)/$AH109)*$AJ109,2)+ROUND($AI109*9%,2))*'umowa o pracę'!$E$8,2),IF(AND($AH109+$AI109&gt;=2800,$AI109&gt;=2800),ROUND((ROUND(2800*9%,2))*'umowa o pracę'!$E$8,2),IF(AND($AH109+$AI109&gt;=2800,$AH109&gt;=2800,$AI109&lt;2800),ROUND((ROUND($AI109*9%,2)+ROUND(((2800-$AI109)/$AH109)*$AJ109,2))*'umowa o pracę'!$E$8,2),0)))),0)))))</f>
        <v>0</v>
      </c>
      <c r="AO109" s="32">
        <f>IF('umowa o pracę'!$E$7=2020,IF(IF($AG109=1,IF($AI109=0,ROUND(IF($AH109&gt;2600,ROUND($AJ109/$AH109*2600,2),$AJ109)*'umowa o pracę'!$E$8,2),IF($AH109+$AI109&lt;2600,ROUND(ROUND($AJ109+ROUND($AI109*9%,2),2)*'umowa o pracę'!$E$8,2),IF(AND($AH109+$AI109&gt;=2600,$AH109&lt;2600),ROUND((ROUND($AJ109+ROUND((2600-$AH109)*9%,2),2))*'umowa o pracę'!$E$8,2),IF(AND($AH109+$AI109&gt;=2600,$AH109&gt;=2600),ROUND(ROUND($AJ109/$AH109*2600,2)*'umowa o pracę'!$E$8,2),0)))),0)&gt;$H109,$H109,IF($AG109=1,IF($AI109=0,ROUND(IF($AH109&gt;2600,ROUND($AJ109/$AH109*2600,2),$AJ109)*'umowa o pracę'!$E$8,2),IF($AH109+$AI109&lt;2600,ROUND(ROUND($AJ109+ROUND($AI109*9%,2),2)*'umowa o pracę'!$E$8,2),IF(AND($AH109+$AI109&gt;=2600,$AH109&lt;2600),ROUND((ROUND($AJ109+ROUND((2600-$AH109)*9%,2),2))*'umowa o pracę'!$E$8,2),IF(AND($AH109+$AI109&gt;=2600,$AH109&gt;=2600),ROUND(ROUND($AJ109/$AH109*2600,2)*'umowa o pracę'!$E$8,2),0)))),0)),IF('umowa o pracę'!$E$7=2021,IF(IF($AG109=1,IF($AI109=0,ROUND(IF($AH109&gt;2800,ROUND($AJ109/$AH109*2800,2),$AJ109)*'umowa o pracę'!$E$8,2),IF($AH109+$AI109&lt;2800,ROUND(ROUND($AJ109+ROUND($AI109*9%,2),2)*'umowa o pracę'!$E$8,2),IF(AND($AH109+$AI109&gt;=2800,$AH109&lt;2800),ROUND((ROUND($AJ109+ROUND((2800-$AH109)*9%,2),2))*'umowa o pracę'!$E$8,2),IF(AND($AH109+$AI109&gt;=2800,$AH109&gt;=2800),ROUND(ROUND($AJ109/$AH109*2800,2)*'umowa o pracę'!$E$8,2),0)))),0)&gt;$H109,$H109,IF($AG109=1,IF($AI109=0,ROUND(IF($AH109&gt;2800,ROUND($AJ109/$AH109*2800,2),$AJ109)*'umowa o pracę'!$E$8,2),IF($AH109+$AI109&lt;2800,ROUND(ROUND($AJ109+ROUND($AI109*9%,2),2)*'umowa o pracę'!$E$8,2),IF(AND($AH109+$AI109&gt;=2800,$AH109&lt;2800),ROUND((ROUND($AJ109+ROUND((2800-$AH109)*9%,2),2))*'umowa o pracę'!$E$8,2),IF(AND($AH109+$AI109&gt;=2800,$AH109&gt;=2800),ROUND(ROUND($AJ109/$AH109*2800,2)*'umowa o pracę'!$E$8,2),0)))),0)),0))</f>
        <v>0</v>
      </c>
      <c r="AP109" s="32">
        <f>IF('umowa o pracę'!$E$7=2020,IF(IF($AG109=1,IF($AI109=0,ROUND(IF($AH109&gt;2600,ROUND($AK109/$AH109*2600,2),$AK109)*'umowa o pracę'!$E$8,2),ROUND(IF($AH109&gt;2600,ROUND($AK109/$AH109*2600,2),$AK109)*'umowa o pracę'!$E$8,2)),0)&gt;$I109,$I109,IF($AG109=1,IF($AI109=0,ROUND(IF($AH109&gt;2600,ROUND($AK109/$AH109*2600,2),$AK109)*'umowa o pracę'!$E$8,2),ROUND(IF($AH109&gt;2600,ROUND($AK109/$AH109*2600,2),$AK109)*'umowa o pracę'!$E$8,2)),0)),IF('umowa o pracę'!$E$7=2021,IF(IF($AG109=1,IF($AI109=0,ROUND(IF($AH109&gt;2800,ROUND($AK109/$AH109*2800,2),$AK109)*'umowa o pracę'!$E$8,2),ROUND(IF($AH109&gt;2800,ROUND($AK109/$AH109*2800,2),$AK109)*'umowa o pracę'!$E$8,2)),0)&gt;$I109,$I109,IF($AG109=1,IF($AI109=0,ROUND(IF($AH109&gt;2800,ROUND($AK109/$AH109*2800,2),$AK109)*'umowa o pracę'!$E$8,2),ROUND(IF($AH109&gt;2800,ROUND($AK109/$AH109*2800,2),$AK109)*'umowa o pracę'!$E$8,2)),0)),0))</f>
        <v>0</v>
      </c>
      <c r="AQ109" s="56">
        <f>IF('umowa o pracę'!$E$7=2020,$AM109,IF('umowa o pracę'!$E$7=2021,$AN109,0))</f>
        <v>0</v>
      </c>
      <c r="AR109" s="33">
        <f>IF('umowa o pracę'!$E$7=0,0,U109+AF109+AQ109)</f>
        <v>0</v>
      </c>
      <c r="AS109" s="19"/>
      <c r="AT109" s="19"/>
      <c r="AU109" s="19"/>
      <c r="AV109" s="6"/>
      <c r="AW109" s="6"/>
      <c r="AX109" s="6">
        <f t="shared" si="13"/>
        <v>10</v>
      </c>
      <c r="AY109" s="6"/>
      <c r="AZ109" s="234">
        <f t="shared" si="16"/>
        <v>0</v>
      </c>
      <c r="BA109" s="234">
        <f t="shared" si="17"/>
        <v>0</v>
      </c>
      <c r="BB109" s="234">
        <f t="shared" si="18"/>
        <v>0</v>
      </c>
      <c r="BC109" s="234">
        <f t="shared" si="19"/>
        <v>0</v>
      </c>
      <c r="BD109" s="234">
        <f t="shared" si="20"/>
        <v>0</v>
      </c>
      <c r="BE109" s="234">
        <f t="shared" si="21"/>
        <v>0</v>
      </c>
      <c r="BF109" s="234">
        <f t="shared" si="22"/>
        <v>0</v>
      </c>
      <c r="BG109" s="234">
        <f t="shared" si="23"/>
        <v>0</v>
      </c>
      <c r="BH109" s="234">
        <f t="shared" si="24"/>
        <v>0</v>
      </c>
      <c r="BI109" s="238">
        <f t="shared" si="25"/>
        <v>0</v>
      </c>
      <c r="BJ109" s="236"/>
      <c r="BK109" s="236"/>
      <c r="BL109" s="237"/>
    </row>
    <row r="110" spans="1:64" ht="15.75" customHeight="1" x14ac:dyDescent="0.25">
      <c r="A110" s="129">
        <v>99</v>
      </c>
      <c r="B110" s="57"/>
      <c r="C110" s="57"/>
      <c r="D110" s="36"/>
      <c r="E110" s="36"/>
      <c r="F110" s="242"/>
      <c r="G110" s="37">
        <v>1</v>
      </c>
      <c r="H110" s="58">
        <v>0</v>
      </c>
      <c r="I110" s="59">
        <v>0</v>
      </c>
      <c r="J110" s="60">
        <v>0</v>
      </c>
      <c r="K110" s="52">
        <v>1</v>
      </c>
      <c r="L110" s="39">
        <v>0</v>
      </c>
      <c r="M110" s="39">
        <v>0</v>
      </c>
      <c r="N110" s="39">
        <v>0</v>
      </c>
      <c r="O110" s="39">
        <v>0</v>
      </c>
      <c r="P110" s="35">
        <f>IF('umowa o pracę'!$E$7=2020,ROUND(IF($L110&gt;=2600,2600*'umowa o pracę'!$E$8,$L110*'umowa o pracę'!$E$8),2),IF('umowa o pracę'!$E$7=2021,ROUND(IF($L110&gt;=2800,2800*'umowa o pracę'!$E$8,$L110*'umowa o pracę'!$E$8),2),0))</f>
        <v>0</v>
      </c>
      <c r="Q110" s="252">
        <f>IF(IF(IF(AND($K110=1,$I110&gt;0),ROUND(IF($L110+$M110&gt;=2600,2600*'umowa o pracę'!$E$8,($L110+$M110)*'umowa o pracę'!$E$8),2)+IF($M110=0,ROUND(IF($L110&gt;2600,ROUND($O110/$L110*2600,2),$O110)*'umowa o pracę'!$E$8,2),ROUND(IF($L110&gt;2600,ROUND($O110/$L110*2600,2),$O110)*'umowa o pracę'!$E$8,2)),ROUND(IF($L110+$M110&gt;=2600,2600*'umowa o pracę'!$E$8,($L110+$M110)*'umowa o pracę'!$E$8),2)-IF($M110=0,ROUND(ROUND(IF($L110&gt;2600,ROUND($N110/$L110*2600,2),$N110),2)*'umowa o pracę'!$E$8,2),IF($M110&gt;0,IF($L110+$M110&lt;2600,ROUND(ROUND($N110+ROUND($M110*9%,2),2)*'umowa o pracę'!$E$8,2),IF(AND($L110+$M110&gt;=2600,$M110&lt;2600,$L110&lt;2600),ROUND((ROUND(((2600-$M110)/$L110)*$N110,2)+ROUND($M110*9%,2))*'umowa o pracę'!$E$8,2),IF(AND($L110+$M110&gt;=2600,$M110&gt;=2600),ROUND((ROUND(2600*9%,2))*'umowa o pracę'!$E$8,2),IF(AND($L110+$M110&gt;=2600,$L110&gt;=2600,$M110&lt;2600),ROUND((ROUND($M110*9%,2)+ROUND(((2600-$M110)/$L110)*$N110,2))*'umowa o pracę'!$E$8,2),0)))),0)))&gt;$J110,$J110,IF(AND($K110=1,$I110&gt;0),ROUND(IF($L110+$M110&gt;=2600,2600*'umowa o pracę'!$E$8,($L110+$M110)*'umowa o pracę'!$E$8),2)+IF($M110=0,ROUND(IF($L110&gt;2600,ROUND($O110/$L110*2600,2),$O110)*'umowa o pracę'!$E$8,2),ROUND(IF($L110&gt;2600,ROUND($O110/$L110*2600,2),$O110)*'umowa o pracę'!$E$8,2)),ROUND(IF($L110+$M110&gt;=2600,2600*'umowa o pracę'!$E$8,($L110+$M110)*'umowa o pracę'!$E$8),2)-IF($M110=0,ROUND(ROUND(IF($L110&gt;2600,ROUND($N110/$L110*2600,2),$N110),2)*'umowa o pracę'!$E$8,2),IF($M110&gt;0,IF($L110+$M110&lt;2600,ROUND(ROUND($N110+ROUND($M110*9%,2),2)*'umowa o pracę'!$E$8,2),IF(AND($L110+$M110&gt;=2600,$M110&lt;2600,$L110&lt;2600),ROUND((ROUND(((2600-$M110)/$L110)*$N110,2)+ROUND($M110*9%,2))*'umowa o pracę'!$E$8,2),IF(AND($L110+$M110&gt;=2600,$M110&gt;=2600),ROUND((ROUND(2600*9%,2))*'umowa o pracę'!$E$8,2),IF(AND($L110+$M110&gt;=2600,$L110&gt;=2600,$M110&lt;2600),ROUND((ROUND($M110*9%,2)+ROUND(((2600-$M110)/$L110)*$N110,2))*'umowa o pracę'!$E$8,2),0)))),0))))&gt;$J110,$J110,IF(IF(AND($K110=1,$I110&gt;0),ROUND(IF($L110+$M110&gt;=2600,2600*'umowa o pracę'!$E$8,($L110+$M110)*'umowa o pracę'!$E$8),2)+IF($M110=0,ROUND(IF($L110&gt;2600,ROUND($O110/$L110*2600,2),$O110)*'umowa o pracę'!$E$8,2),ROUND(IF($L110&gt;2600,ROUND($O110/$L110*2600,2),$O110)*'umowa o pracę'!$E$8,2)),ROUND(IF($L110+$M110&gt;=2600,2600*'umowa o pracę'!$E$8,($L110+$M110)*'umowa o pracę'!$E$8),2)-IF($M110=0,ROUND(ROUND(IF($L110&gt;2600,ROUND($N110/$L110*2600,2),$N110),2)*'umowa o pracę'!$E$8,2),IF($M110&gt;0,IF($L110+$M110&lt;2600,ROUND(ROUND($N110+ROUND($M110*9%,2),2)*'umowa o pracę'!$E$8,2),IF(AND($L110+$M110&gt;=2600,$M110&lt;2600,$L110&lt;2600),ROUND((ROUND(((2600-$M110)/$L110)*$N110,2)+ROUND($M110*9%,2))*'umowa o pracę'!$E$8,2),IF(AND($L110+$M110&gt;=2600,$M110&gt;=2600),ROUND((ROUND(2600*9%,2))*'umowa o pracę'!$E$8,2),IF(AND($L110+$M110&gt;=2600,$L110&gt;=2600,$M110&lt;2600),ROUND((ROUND($M110*9%,2)+ROUND(((2600-$M110)/$L110)*$N110,2))*'umowa o pracę'!$E$8,2),0)))),0)))&gt;$J110,$J110,IF(AND($K110=1,$I110&gt;0),ROUND(IF($L110+$M110&gt;=2600,2600*'umowa o pracę'!$E$8,($L110+$M110)*'umowa o pracę'!$E$8),2)+IF($M110=0,ROUND(IF($L110&gt;2600,ROUND($O110/$L110*2600,2),$O110)*'umowa o pracę'!$E$8,2),ROUND(IF($L110&gt;2600,ROUND($O110/$L110*2600,2),$O110)*'umowa o pracę'!$E$8,2)),ROUND(IF($L110+$M110&gt;=2600,2600*'umowa o pracę'!$E$8,($L110+$M110)*'umowa o pracę'!$E$8),2)-IF(AND($M110=0,I110&gt;0),ROUND(ROUND(IF($L110&gt;2600,ROUND($N110/$L110*2600,2),$N110),2)*'umowa o pracę'!$E$8,2),IF($M110&gt;0,IF($L110+$M110&lt;2600,ROUND(ROUND($N110+ROUND($M110*9%,2),2)*'umowa o pracę'!$E$8,2),IF(AND($L110+$M110&gt;=2600,$M110&lt;2600,$L110&lt;2600),ROUND((ROUND(((2600-$M110)/$L110)*$N110,2)+ROUND($M110*9%,2))*'umowa o pracę'!$E$8,2),IF(AND($L110+$M110&gt;=2600,$M110&gt;=2600),ROUND((ROUND(2600*9%,2))*'umowa o pracę'!$E$8,2),IF(AND($L110+$M110&gt;=2600,$L110&gt;=2600,$M110&lt;2600),ROUND((ROUND($M110*9%,2)+ROUND(((2600-$M110)/$L110)*$N110,2))*'umowa o pracę'!$E$8,2),0)))),0)))))</f>
        <v>0</v>
      </c>
      <c r="R110" s="252">
        <f>IF(IF(IF(AND($K110=1,$I110&gt;0),ROUND(IF($L110+$M110&gt;=2800,2800*'umowa o pracę'!$E$8,($L110+$M110)*'umowa o pracę'!$E$8),2)+IF($M110=0,ROUND(IF($L110&gt;2800,ROUND($O110/$L110*2800,2),$O110)*'umowa o pracę'!$E$8,2),ROUND(IF($L110&gt;2800,ROUND($O110/$L110*2800,2),$O110)*'umowa o pracę'!$E$8,2)),ROUND(IF($L110+$M110&gt;=2800,2800*'umowa o pracę'!$E$8,($L110+$M110)*'umowa o pracę'!$E$8),2)-IF($M110=0,ROUND(ROUND(IF($L110&gt;2800,ROUND($N110/$L110*2800,2),$N110),2)*'umowa o pracę'!$E$8,2),IF($M110&gt;0,IF($L110+$M110&lt;2800,ROUND(ROUND($N110+ROUND($M110*9%,2),2)*'umowa o pracę'!$E$8,2),IF(AND($L110+$M110&gt;=2800,$M110&lt;2800,$L110&lt;2800),ROUND((ROUND(((2800-$M110)/$L110)*$N110,2)+ROUND($M110*9%,2))*'umowa o pracę'!$E$8,2),IF(AND($L110+$M110&gt;=2800,$M110&gt;=2800),ROUND((ROUND(2800*9%,2))*'umowa o pracę'!$E$8,2),IF(AND($L110+$M110&gt;=2800,$L110&gt;=2800,$M110&lt;2800),ROUND((ROUND($M110*9%,2)+ROUND(((2800-$M110)/$L110)*$N110,2))*'umowa o pracę'!$E$8,2),0)))),0)))&gt;$J110,$J110,IF(AND($K110=1,$I110&gt;0),ROUND(IF($L110+$M110&gt;=2800,2800*'umowa o pracę'!$E$8,($L110+$M110)*'umowa o pracę'!$E$8),2)+IF($M110=0,ROUND(IF($L110&gt;2800,ROUND($O110/$L110*2800,2),$O110)*'umowa o pracę'!$E$8,2),ROUND(IF($L110&gt;2800,ROUND($O110/$L110*2800,2),$O110)*'umowa o pracę'!$E$8,2)),ROUND(IF($L110+$M110&gt;=2800,2800*'umowa o pracę'!$E$8,($L110+$M110)*'umowa o pracę'!$E$8),2)-IF($M110=0,ROUND(ROUND(IF($L110&gt;2800,ROUND($N110/$L110*2800,2),$N110),2)*'umowa o pracę'!$E$8,2),IF($M110&gt;0,IF($L110+$M110&lt;2800,ROUND(ROUND($N110+ROUND($M110*9%,2),2)*'umowa o pracę'!$E$8,2),IF(AND($L110+$M110&gt;=2800,$M110&lt;2800,$L110&lt;2800),ROUND((ROUND(((2800-$M110)/$L110)*$N110,2)+ROUND($M110*9%,2))*'umowa o pracę'!$E$8,2),IF(AND($L110+$M110&gt;=2800,$M110&gt;=2800),ROUND((ROUND(2800*9%,2))*'umowa o pracę'!$E$8,2),IF(AND($L110+$M110&gt;=2800,$L110&gt;=2800,$M110&lt;2800),ROUND((ROUND($M110*9%,2)+ROUND(((2800-$M110)/$L110)*$N110,2))*'umowa o pracę'!$E$8,2),0)))),0))))&gt;$J110,$J110,IF(IF(AND($K110=1,$I110&gt;0),ROUND(IF($L110+$M110&gt;=2800,2800*'umowa o pracę'!$E$8,($L110+$M110)*'umowa o pracę'!$E$8),2)+IF($M110=0,ROUND(IF($L110&gt;2800,ROUND($O110/$L110*2800,2),$O110)*'umowa o pracę'!$E$8,2),ROUND(IF($L110&gt;2800,ROUND($O110/$L110*2800,2),$O110)*'umowa o pracę'!$E$8,2)),ROUND(IF($L110+$M110&gt;=2800,2800*'umowa o pracę'!$E$8,($L110+$M110)*'umowa o pracę'!$E$8),2)-IF($M110=0,ROUND(ROUND(IF($L110&gt;2800,ROUND($N110/$L110*2800,2),$N110),2)*'umowa o pracę'!$E$8,2),IF($M110&gt;0,IF($L110+$M110&lt;2800,ROUND(ROUND($N110+ROUND($M110*9%,2),2)*'umowa o pracę'!$E$8,2),IF(AND($L110+$M110&gt;=2800,$M110&lt;2800,$L110&lt;2800),ROUND((ROUND(((2800-$M110)/$L110)*$N110,2)+ROUND($M110*9%,2))*'umowa o pracę'!$E$8,2),IF(AND($L110+$M110&gt;=2800,$M110&gt;=2800),ROUND((ROUND(2800*9%,2))*'umowa o pracę'!$E$8,2),IF(AND($L110+$M110&gt;=2800,$L110&gt;=2800,$M110&lt;2800),ROUND((ROUND($M110*9%,2)+ROUND(((2800-$M110)/$L110)*$N110,2))*'umowa o pracę'!$E$8,2),0)))),0)))&gt;$J110,$J110,IF(AND($K110=1,$I110&gt;0),ROUND(IF($L110+$M110&gt;=2800,2800*'umowa o pracę'!$E$8,($L110+$M110)*'umowa o pracę'!$E$8),2)+IF($M110=0,ROUND(IF($L110&gt;2800,ROUND($O110/$L110*2800,2),$O110)*'umowa o pracę'!$E$8,2),ROUND(IF($L110&gt;2800,ROUND($O110/$L110*2800,2),$O110)*'umowa o pracę'!$E$8,2)),ROUND(IF($L110+$M110&gt;=2800,2800*'umowa o pracę'!$E$8,($L110+$M110)*'umowa o pracę'!$E$8),2)-IF(AND($M110=0,I110&gt;0),ROUND(ROUND(IF($L110&gt;2800,ROUND($N110/$L110*2800,2),$N110),2)*'umowa o pracę'!$E$8,2),IF($M110&gt;0,IF($L110+$M110&lt;2800,ROUND(ROUND($N110+ROUND($M110*9%,2),2)*'umowa o pracę'!$E$8,2),IF(AND($L110+$M110&gt;=2800,$M110&lt;2800,$L110&lt;2800),ROUND((ROUND(((2800-$M110)/$L110)*$N110,2)+ROUND($M110*9%,2))*'umowa o pracę'!$E$8,2),IF(AND($L110+$M110&gt;=2800,$M110&gt;=2800),ROUND((ROUND(2800*9%,2))*'umowa o pracę'!$E$8,2),IF(AND($L110+$M110&gt;=2800,$L110&gt;=2800,$M110&lt;2800),ROUND((ROUND($M110*9%,2)+ROUND(((2800-$M110)/$L110)*$N110,2))*'umowa o pracę'!$E$8,2),0)))),0)))))</f>
        <v>0</v>
      </c>
      <c r="S110" s="32">
        <f>IF('umowa o pracę'!$E$7=2020,IF(IF($K110=1,IF($M110=0,ROUND(IF($L110&gt;2600,ROUND($N110/$L110*2600,2),$N110)*'umowa o pracę'!$E$8,2),IF($L110+$M110&lt;2600,ROUND(ROUND($N110+ROUND($M110*9%,2),2)*'umowa o pracę'!$E$8,2),IF(AND($L110+$M110&gt;=2600,$L110&lt;2600),ROUND((ROUND($N110+ROUND((2600-$L110)*9%,2),2))*'umowa o pracę'!$E$8,2),IF(AND($L110+$M110&gt;=2600,$L110&gt;=2600),ROUND(ROUND($N110/$L110*2600,2)*'umowa o pracę'!$E$8,2),0)))),0)&gt;$H110,$H110,IF($K110=1,IF($M110=0,ROUND(IF($L110&gt;2600,ROUND($N110/$L110*2600,2),$N110)*'umowa o pracę'!$E$8,2),IF($L110+$M110&lt;2600,ROUND(ROUND($N110+ROUND($M110*9%,2),2)*'umowa o pracę'!$E$8,2),IF(AND($L110+$M110&gt;=2600,$L110&lt;2600),ROUND((ROUND($N110+ROUND((2600-$L110)*9%,2),2))*'umowa o pracę'!$E$8,2),IF(AND($L110+$M110&gt;=2600,$L110&gt;=2600),ROUND(ROUND($N110/$L110*2600,2)*'umowa o pracę'!$E$8,2),0)))),0)),IF('umowa o pracę'!$E$7=2021,IF(IF($K110=1,IF($M110=0,ROUND(IF($L110&gt;2800,ROUND($N110/$L110*2800,2),$N110)*'umowa o pracę'!$E$8,2),IF($L110+$M110&lt;2800,ROUND(ROUND($N110+ROUND($M110*9%,2),2)*'umowa o pracę'!$E$8,2),IF(AND($L110+$M110&gt;=2800,$L110&lt;2800),ROUND((ROUND($N110+ROUND((2800-$L110)*9%,2),2))*'umowa o pracę'!$E$8,2),IF(AND($L110+$M110&gt;=2800,$L110&gt;=2800),ROUND(ROUND($N110/$L110*2800,2)*'umowa o pracę'!$E$8,2),0)))),0)&gt;$H110,$H110,IF($K110=1,IF($M110=0,ROUND(IF($L110&gt;2800,ROUND($N110/$L110*2800,2),$N110)*'umowa o pracę'!$E$8,2),IF($L110+$M110&lt;2800,ROUND(ROUND($N110+ROUND($M110*9%,2),2)*'umowa o pracę'!$E$8,2),IF(AND($L110+$M110&gt;=2800,$L110&lt;2800),ROUND((ROUND($N110+ROUND((2800-$L110)*9%,2),2))*'umowa o pracę'!$E$8,2),IF(AND($L110+$M110&gt;=2800,$L110&gt;=2800),ROUND(ROUND($N110/$L110*2800,2)*'umowa o pracę'!$E$8,2),0)))),0)),0))</f>
        <v>0</v>
      </c>
      <c r="T110" s="32">
        <f>IF('umowa o pracę'!$E$7=2020,IF(IF($K110=1,IF($M110=0,ROUND(IF($L110&gt;2600,ROUND($O110/$L110*2600,2),$O110)*'umowa o pracę'!$E$8,2),ROUND(IF($L110&gt;2600,ROUND($O110/$L110*2600,2),$O110)*'umowa o pracę'!$E$8,2)),0)&gt;$I110,$I110,IF($K110=1,IF($M110=0,ROUND(IF($L110&gt;2600,ROUND($O110/$L110*2600,2),$O110)*'umowa o pracę'!$E$8,2),ROUND(IF($L110&gt;2600,ROUND($O110/$L110*2600,2),$O110)*'umowa o pracę'!$E$8,2)),0)),IF('umowa o pracę'!$E$7=2021,IF(IF($K110=1,IF($M110=0,ROUND(IF($L110&gt;2800,ROUND($O110/$L110*2800,2),$O110)*'umowa o pracę'!$E$8,2),ROUND(IF($L110&gt;2800,ROUND($O110/$L110*2800,2),$O110)*'umowa o pracę'!$E$8,2)),0)&gt;$I110,$I110,IF($K110=1,IF($M110=0,ROUND(IF($L110&gt;2800,ROUND($O110/$L110*2800,2),$O110)*'umowa o pracę'!$E$8,2),ROUND(IF($L110&gt;2800,ROUND($O110/$L110*2800,2),$O110)*'umowa o pracę'!$E$8,2)),0)),0))</f>
        <v>0</v>
      </c>
      <c r="U110" s="51">
        <f>IF('umowa o pracę'!$E$7=2020,$Q110,IF('umowa o pracę'!$E$7=2021,$R110,0))</f>
        <v>0</v>
      </c>
      <c r="V110" s="53">
        <f t="shared" si="14"/>
        <v>1</v>
      </c>
      <c r="W110" s="54">
        <f>IF('umowa o pracę'!$E$6&lt;2,0,$L110)</f>
        <v>0</v>
      </c>
      <c r="X110" s="54">
        <f>IF('umowa o pracę'!$E$6&lt;2,0,$M110)</f>
        <v>0</v>
      </c>
      <c r="Y110" s="55">
        <f>IF('umowa o pracę'!$E$6&lt;2,0,$N110)</f>
        <v>0</v>
      </c>
      <c r="Z110" s="55">
        <f>IF('umowa o pracę'!$E$6&lt;2,0,$O110)</f>
        <v>0</v>
      </c>
      <c r="AA110" s="32">
        <f>IF('umowa o pracę'!$E$7=2020,ROUND(IF($W110&gt;=2600,2600*'umowa o pracę'!$E$8,$W110*'umowa o pracę'!$E$8),2),IF('umowa o pracę'!$E$7=2021,ROUND(IF($W110&gt;=2800,2800*'umowa o pracę'!$E$8,$W110*'umowa o pracę'!$E$8),2),0))</f>
        <v>0</v>
      </c>
      <c r="AB110" s="32">
        <f>IF(IF(IF(AND($V110=1,$I110&gt;0),ROUND(IF($W110+$X110&gt;=2600,2600*'umowa o pracę'!$E$8,($W110+$X110)*'umowa o pracę'!$E$8),2)+IF($X110=0,ROUND(IF($W110&gt;2600,ROUND($Z110/$W110*2600,2),$Z110)*'umowa o pracę'!$E$8,2),ROUND(IF($W110&gt;2600,ROUND($Z110/$W110*2600,2),$Z110)*'umowa o pracę'!$E$8,2)),ROUND(IF($W110+$X110&gt;=2600,2600*'umowa o pracę'!$E$8,($W110+$X110)*'umowa o pracę'!$E$8),2)-IF($X110=0,ROUND(ROUND(IF($W110&gt;2600,ROUND($Y110/$W110*2600,2),$Y110),2)*'umowa o pracę'!$E$8,2),IF($X110&gt;0,IF($W110+$X110&lt;2600,ROUND(ROUND($Y110+ROUND($X110*9%,2),2)*'umowa o pracę'!$E$8,2),IF(AND($W110+$X110&gt;=2600,$X110&lt;2600,$W110&lt;2600),ROUND((ROUND(((2600-$X110)/$W110)*$Y110,2)+ROUND($X110*9%,2))*'umowa o pracę'!$E$8,2),IF(AND($W110+$X110&gt;=2600,$X110&gt;=2600),ROUND((ROUND(2600*9%,2))*'umowa o pracę'!$E$8,2),IF(AND($W110+$X110&gt;=2600,$W110&gt;=2600,$X110&lt;2600),ROUND((ROUND($X110*9%,2)+ROUND(((2600-$X110)/$W110)*$Y110,2))*'umowa o pracę'!$E$8,2),0)))),0)))&gt;$J110,$J110,IF(AND($V110=1,$I110&gt;0),ROUND(IF($W110+$X110&gt;=2600,2600*'umowa o pracę'!$E$8,($W110+$X110)*'umowa o pracę'!$E$8),2)+IF($X110=0,ROUND(IF($W110&gt;2600,ROUND($Z110/$W110*2600,2),$Z110)*'umowa o pracę'!$E$8,2),ROUND(IF($W110&gt;2600,ROUND($Z110/$W110*2600,2),$Z110)*'umowa o pracę'!$E$8,2)),ROUND(IF($W110+$X110&gt;=2600,2600*'umowa o pracę'!$E$8,($W110+$X110)*'umowa o pracę'!$E$8),2)-IF($X110=0,ROUND(ROUND(IF($W110&gt;2600,ROUND($Y110/$W110*2600,2),$Y110),2)*'umowa o pracę'!$E$8,2),IF($X110&gt;0,IF($W110+$X110&lt;2600,ROUND(ROUND($Y110+ROUND($X110*9%,2),2)*'umowa o pracę'!$E$8,2),IF(AND($W110+$X110&gt;=2600,$X110&lt;2600,$W110&lt;2600),ROUND((ROUND(((2600-$X110)/$W110)*$Y110,2)+ROUND($X110*9%,2))*'umowa o pracę'!$E$8,2),IF(AND($W110+$X110&gt;=2600,$X110&gt;=2600),ROUND((ROUND(2600*9%,2))*'umowa o pracę'!$E$8,2),IF(AND($W110+$X110&gt;=2600,$W110&gt;=2600,$X110&lt;2600),ROUND((ROUND($X110*9%,2)+ROUND(((2600-$X110)/$W110)*$Y110,2))*'umowa o pracę'!$E$8,2),0)))),0))))&gt;$J110,$J110,IF(IF(AND($V110=1,$I110&gt;0),ROUND(IF($W110+$X110&gt;=2600,2600*'umowa o pracę'!$E$8,($W110+$X110)*'umowa o pracę'!$E$8),2)+IF($X110=0,ROUND(IF($W110&gt;2600,ROUND($Z110/$W110*2600,2),$Z110)*'umowa o pracę'!$E$8,2),ROUND(IF($W110&gt;2600,ROUND($Z110/$W110*2600,2),$Z110)*'umowa o pracę'!$E$8,2)),ROUND(IF($W110+$X110&gt;=2600,2600*'umowa o pracę'!$E$8,($W110+$X110)*'umowa o pracę'!$E$8),2)-IF($X110=0,ROUND(ROUND(IF($W110&gt;2600,ROUND($Y110/$W110*2600,2),$Y110),2)*'umowa o pracę'!$E$8,2),IF($X110&gt;0,IF($W110+$X110&lt;2600,ROUND(ROUND($Y110+ROUND($X110*9%,2),2)*'umowa o pracę'!$E$8,2),IF(AND($W110+$X110&gt;=2600,$X110&lt;2600,$W110&lt;2600),ROUND((ROUND(((2600-$X110)/$W110)*$Y110,2)+ROUND($X110*9%,2))*'umowa o pracę'!$E$8,2),IF(AND($W110+$X110&gt;=2600,$X110&gt;=2600),ROUND((ROUND(2600*9%,2))*'umowa o pracę'!$E$8,2),IF(AND($W110+$X110&gt;=2600,$W110&gt;=2600,$X110&lt;2600),ROUND((ROUND($X110*9%,2)+ROUND(((2600-$X110)/$W110)*$Y110,2))*'umowa o pracę'!$E$8,2),0)))),0)))&gt;$J110,$J110,IF(AND($V110=1,$I110&gt;0),ROUND(IF($W110+$X110&gt;=2600,2600*'umowa o pracę'!$E$8,($W110+$X110)*'umowa o pracę'!$E$8),2)+IF($X110=0,ROUND(IF($W110&gt;2600,ROUND($Z110/$W110*2600,2),$Z110)*'umowa o pracę'!$E$8,2),ROUND(IF($W110&gt;2600,ROUND($Z110/$W110*2600,2),$Z110)*'umowa o pracę'!$E$8,2)),ROUND(IF($W110+$X110&gt;=2600,2600*'umowa o pracę'!$E$8,($W110+$X110)*'umowa o pracę'!$E$8),2)-IF(AND($X110=0,I110&gt;0),ROUND(ROUND(IF($W110&gt;2600,ROUND($Y110/$W110*2600,2),$Y110),2)*'umowa o pracę'!$E$8,2),IF($X110&gt;0,IF($W110+$X110&lt;2600,ROUND(ROUND($Y110+ROUND($X110*9%,2),2)*'umowa o pracę'!$E$8,2),IF(AND($W110+$X110&gt;=2600,$X110&lt;2600,$W110&lt;2600),ROUND((ROUND(((2600-$X110)/$W110)*$Y110,2)+ROUND($X110*9%,2))*'umowa o pracę'!$E$8,2),IF(AND($W110+$X110&gt;=2600,$X110&gt;=2600),ROUND((ROUND(2600*9%,2))*'umowa o pracę'!$E$8,2),IF(AND($W110+$X110&gt;=2600,$W110&gt;=2600,$X110&lt;2600),ROUND((ROUND($X110*9%,2)+ROUND(((2600-$X110)/$W110)*$Y110,2))*'umowa o pracę'!$E$8,2),0)))),0)))))</f>
        <v>0</v>
      </c>
      <c r="AC110" s="32">
        <f>IF(IF(IF(AND($V110=1,$I110&gt;0),ROUND(IF($W110+$X110&gt;=2800,2800*'umowa o pracę'!$E$8,($W110+$X110)*'umowa o pracę'!$E$8),2)+IF($X110=0,ROUND(IF($W110&gt;2800,ROUND($Z110/$W110*2800,2),$Z110)*'umowa o pracę'!$E$8,2),ROUND(IF($W110&gt;2800,ROUND($Z110/$W110*2800,2),$Z110)*'umowa o pracę'!$E$8,2)),ROUND(IF($W110+$X110&gt;=2800,2800*'umowa o pracę'!$E$8,($W110+$X110)*'umowa o pracę'!$E$8),2)-IF($X110=0,ROUND(ROUND(IF($W110&gt;2800,ROUND($Y110/$W110*2800,2),$Y110),2)*'umowa o pracę'!$E$8,2),IF($X110&gt;0,IF($W110+$X110&lt;2800,ROUND(ROUND($Y110+ROUND($X110*9%,2),2)*'umowa o pracę'!$E$8,2),IF(AND($W110+$X110&gt;=2800,$X110&lt;2800,$W110&lt;2800),ROUND((ROUND(((2800-$X110)/$W110)*$Y110,2)+ROUND($X110*9%,2))*'umowa o pracę'!$E$8,2),IF(AND($W110+$X110&gt;=2800,$X110&gt;=2800),ROUND((ROUND(2800*9%,2))*'umowa o pracę'!$E$8,2),IF(AND($W110+$X110&gt;=2800,$W110&gt;=2800,$X110&lt;2800),ROUND((ROUND($X110*9%,2)+ROUND(((2800-$X110)/$W110)*$Y110,2))*'umowa o pracę'!$E$8,2),0)))),0)))&gt;$J110,$J110,IF(AND($V110=1,$I110&gt;0),ROUND(IF($W110+$X110&gt;=2800,2800*'umowa o pracę'!$E$8,($W110+$X110)*'umowa o pracę'!$E$8),2)+IF($X110=0,ROUND(IF($W110&gt;2800,ROUND($Z110/$W110*2800,2),$Z110)*'umowa o pracę'!$E$8,2),ROUND(IF($W110&gt;2800,ROUND($Z110/$W110*2800,2),$Z110)*'umowa o pracę'!$E$8,2)),ROUND(IF($W110+$X110&gt;=2800,2800*'umowa o pracę'!$E$8,($W110+$X110)*'umowa o pracę'!$E$8),2)-IF($X110=0,ROUND(ROUND(IF($W110&gt;2800,ROUND($Y110/$W110*2800,2),$Y110),2)*'umowa o pracę'!$E$8,2),IF($X110&gt;0,IF($W110+$X110&lt;2800,ROUND(ROUND($Y110+ROUND($X110*9%,2),2)*'umowa o pracę'!$E$8,2),IF(AND($W110+$X110&gt;=2800,$X110&lt;2800,$W110&lt;2800),ROUND((ROUND(((2800-$X110)/$W110)*$Y110,2)+ROUND($X110*9%,2))*'umowa o pracę'!$E$8,2),IF(AND($W110+$X110&gt;=2800,$X110&gt;=2800),ROUND((ROUND(2800*9%,2))*'umowa o pracę'!$E$8,2),IF(AND($W110+$X110&gt;=2800,$W110&gt;=2800,$X110&lt;2800),ROUND((ROUND($X110*9%,2)+ROUND(((2800-$X110)/$W110)*$Y110,2))*'umowa o pracę'!$E$8,2),0)))),0))))&gt;$J110,$J110,IF(IF(AND($V110=1,$I110&gt;0),ROUND(IF($W110+$X110&gt;=2800,2800*'umowa o pracę'!$E$8,($W110+$X110)*'umowa o pracę'!$E$8),2)+IF($X110=0,ROUND(IF($W110&gt;2800,ROUND($Z110/$W110*2800,2),$Z110)*'umowa o pracę'!$E$8,2),ROUND(IF($W110&gt;2800,ROUND($Z110/$W110*2800,2),$Z110)*'umowa o pracę'!$E$8,2)),ROUND(IF($W110+$X110&gt;=2800,2800*'umowa o pracę'!$E$8,($W110+$X110)*'umowa o pracę'!$E$8),2)-IF($X110=0,ROUND(ROUND(IF($W110&gt;2800,ROUND($Y110/$W110*2800,2),$Y110),2)*'umowa o pracę'!$E$8,2),IF($X110&gt;0,IF($W110+$X110&lt;2800,ROUND(ROUND($Y110+ROUND($X110*9%,2),2)*'umowa o pracę'!$E$8,2),IF(AND($W110+$X110&gt;=2800,$X110&lt;2800,$W110&lt;2800),ROUND((ROUND(((2800-$X110)/$W110)*$Y110,2)+ROUND($X110*9%,2))*'umowa o pracę'!$E$8,2),IF(AND($W110+$X110&gt;=2800,$X110&gt;=2800),ROUND((ROUND(2800*9%,2))*'umowa o pracę'!$E$8,2),IF(AND($W110+$X110&gt;=2800,$W110&gt;=2800,$X110&lt;2800),ROUND((ROUND($X110*9%,2)+ROUND(((2800-$X110)/$W110)*$Y110,2))*'umowa o pracę'!$E$8,2),0)))),0)))&gt;$J110,$J110,IF(AND($V110=1,$I110&gt;0),ROUND(IF($W110+$X110&gt;=2800,2800*'umowa o pracę'!$E$8,($W110+$X110)*'umowa o pracę'!$E$8),2)+IF($X110=0,ROUND(IF($W110&gt;2800,ROUND($Z110/$W110*2800,2),$Z110)*'umowa o pracę'!$E$8,2),ROUND(IF($W110&gt;2800,ROUND($Z110/$W110*2800,2),$Z110)*'umowa o pracę'!$E$8,2)),ROUND(IF($W110+$X110&gt;=2800,2800*'umowa o pracę'!$E$8,($W110+$X110)*'umowa o pracę'!$E$8),2)-IF(AND($X110=0,I110&gt;0),ROUND(ROUND(IF($W110&gt;2800,ROUND($Y110/$W110*2800,2),$Y110),2)*'umowa o pracę'!$E$8,2),IF($X110&gt;0,IF($W110+$X110&lt;2800,ROUND(ROUND($Y110+ROUND($X110*9%,2),2)*'umowa o pracę'!$E$8,2),IF(AND($W110+$X110&gt;=2800,$X110&lt;2800,$W110&lt;2800),ROUND((ROUND(((2800-$X110)/$W110)*$Y110,2)+ROUND($X110*9%,2))*'umowa o pracę'!$E$8,2),IF(AND($W110+$X110&gt;=2800,$X110&gt;=2800),ROUND((ROUND(2800*9%,2))*'umowa o pracę'!$E$8,2),IF(AND($W110+$X110&gt;=2800,$W110&gt;=2800,$X110&lt;2800),ROUND((ROUND($X110*9%,2)+ROUND(((2800-$X110)/$W110)*$Y110,2))*'umowa o pracę'!$E$8,2),0)))),0)))))</f>
        <v>0</v>
      </c>
      <c r="AD110" s="32">
        <f>IF('umowa o pracę'!$E$7=2020,IF(IF($V110=1,IF($X110=0,ROUND(IF($W110&gt;2600,ROUND($Y110/$W110*2600,2),$Y110)*'umowa o pracę'!$E$8,2),IF($W110+$X110&lt;2600,ROUND(ROUND($Y110+ROUND($X110*9%,2),2)*'umowa o pracę'!$E$8,2),IF(AND($W110+$X110&gt;=2600,$W110&lt;2600),ROUND((ROUND($Y110+ROUND((2600-$W110)*9%,2),2))*'umowa o pracę'!$E$8,2),IF(AND($W110+$X110&gt;=2600,$W110&gt;=2600),ROUND(ROUND($Y110/$W110*2600,2)*'umowa o pracę'!$E$8,2),0)))),0)&gt;$H110,$H110,IF($V110=1,IF($X110=0,ROUND(IF($W110&gt;2600,ROUND($Y110/$W110*2600,2),$Y110)*'umowa o pracę'!$E$8,2),IF($W110+$X110&lt;2600,ROUND(ROUND($Y110+ROUND($X110*9%,2),2)*'umowa o pracę'!$E$8,2),IF(AND($W110+$X110&gt;=2600,$W110&lt;2600),ROUND((ROUND($Y110+ROUND((2600-$W110)*9%,2),2))*'umowa o pracę'!$E$8,2),IF(AND($W110+$X110&gt;=2600,$W110&gt;=2600),ROUND(ROUND($Y110/$W110*2600,2)*'umowa o pracę'!$E$8,2),0)))),0)),IF('umowa o pracę'!$E$7=2021,IF(IF($V110=1,IF($X110=0,ROUND(IF($W110&gt;2800,ROUND($Y110/$W110*2800,2),$Y110)*'umowa o pracę'!$E$8,2),IF($W110+$X110&lt;2800,ROUND(ROUND($Y110+ROUND($X110*9%,2),2)*'umowa o pracę'!$E$8,2),IF(AND($W110+$X110&gt;=2800,$W110&lt;2800),ROUND((ROUND($Y110+ROUND((2800-$W110)*9%,2),2))*'umowa o pracę'!$E$8,2),IF(AND($W110+$X110&gt;=2800,$W110&gt;=2800),ROUND(ROUND($Y110/$W110*2800,2)*'umowa o pracę'!$E$8,2),0)))),0)&gt;$H110,$H110,IF($V110=1,IF($X110=0,ROUND(IF($W110&gt;2800,ROUND($Y110/$W110*2800,2),$Y110)*'umowa o pracę'!$E$8,2),IF($W110+$X110&lt;2800,ROUND(ROUND($Y110+ROUND($X110*9%,2),2)*'umowa o pracę'!$E$8,2),IF(AND($W110+$X110&gt;=2800,$W110&lt;2800),ROUND((ROUND($Y110+ROUND((2800-$W110)*9%,2),2))*'umowa o pracę'!$E$8,2),IF(AND($W110+$X110&gt;=2800,$W110&gt;=2800),ROUND(ROUND($Y110/$W110*2800,2)*'umowa o pracę'!$E$8,2),0)))),0)),0))</f>
        <v>0</v>
      </c>
      <c r="AE110" s="32">
        <f>IF('umowa o pracę'!$E$7=2020,IF(IF($V110=1,IF($X110=0,ROUND(IF($W110&gt;2600,ROUND($Z110/$W110*2600,2),$Z110)*'umowa o pracę'!$E$8,2),ROUND(IF($W110&gt;2600,ROUND($Z110/$W110*2600,2),$Z110)*'umowa o pracę'!$E$8,2)),0)&gt;$I110,$I110,IF($V110=1,IF($X110=0,ROUND(IF($W110&gt;2600,ROUND($Z110/$W110*2600,2),$Z110)*'umowa o pracę'!$E$8,2),ROUND(IF($W110&gt;2600,ROUND($Z110/$W110*2600,2),$Z110)*'umowa o pracę'!$E$8,2)),0)),IF('umowa o pracę'!$E$7=2021,IF(IF($V110=1,IF($X110=0,ROUND(IF($W110&gt;2800,ROUND($Z110/$W110*2800,2),$Z110)*'umowa o pracę'!$E$8,2),ROUND(IF($W110&gt;2800,ROUND($Z110/$W110*2800,2),$Z110)*'umowa o pracę'!$E$8,2)),0)&gt;$I110,$I110,IF($V110=1,IF($X110=0,ROUND(IF($W110&gt;2800,ROUND($Z110/$W110*2800,2),$Z110)*'umowa o pracę'!$E$8,2),ROUND(IF($W110&gt;2800,ROUND($Z110/$W110*2800,2),$Z110)*'umowa o pracę'!$E$8,2)),0)),0))</f>
        <v>0</v>
      </c>
      <c r="AF110" s="56">
        <f>IF('umowa o pracę'!$E$7=2020,$AB110,IF('umowa o pracę'!$E$7=2021,$AC110,0))</f>
        <v>0</v>
      </c>
      <c r="AG110" s="53">
        <f t="shared" si="15"/>
        <v>1</v>
      </c>
      <c r="AH110" s="39">
        <f>IF('umowa o pracę'!$E$6&lt;3,0,$L110)</f>
        <v>0</v>
      </c>
      <c r="AI110" s="39">
        <f>IF('umowa o pracę'!$E$6&lt;3,0,$M110)</f>
        <v>0</v>
      </c>
      <c r="AJ110" s="55">
        <f>IF('umowa o pracę'!$E$6&lt;3,0,$N110)</f>
        <v>0</v>
      </c>
      <c r="AK110" s="55">
        <f>IF('umowa o pracę'!$E$6&lt;3,0,$O110)</f>
        <v>0</v>
      </c>
      <c r="AL110" s="32">
        <f>IF('umowa o pracę'!$E$7=2020,ROUND(IF($AH110&gt;=2600,2600*'umowa o pracę'!$E$8,$AH110*'umowa o pracę'!$E$8),2),IF('umowa o pracę'!$E$7=2021,ROUND(IF($AH110&gt;=2800,2800*'umowa o pracę'!$E$8,$AH110*'umowa o pracę'!$E$8),2),0))</f>
        <v>0</v>
      </c>
      <c r="AM110" s="32">
        <f>IF(IF(IF(AND($AG110=1,$I110&gt;0),ROUND(IF($AH110+$AI110&gt;=2600,2600*'umowa o pracę'!$E$8,($AH110+$AI110)*'umowa o pracę'!$E$8),2)+IF($AI110=0,ROUND(IF($AH110&gt;2600,ROUND($AK110/$AH110*2600,2),$AK110)*'umowa o pracę'!$E$8,2),ROUND(IF($AH110&gt;2600,ROUND($AK110/$AH110*2600,2),$AK110)*'umowa o pracę'!$E$8,2)),ROUND(IF($AH110+$AI110&gt;=2600,2600*'umowa o pracę'!$E$8,($AH110+$AI110)*'umowa o pracę'!$E$8),2)-IF($AI110=0,ROUND(ROUND(IF($AH110&gt;2600,ROUND($AJ110/$AH110*2600,2),$AJ110),2)*'umowa o pracę'!$E$8,2),IF($AI110&gt;0,IF($AH110+$AI110&lt;2600,ROUND(ROUND($AJ110+ROUND($AI110*9%,2),2)*'umowa o pracę'!$E$8,2),IF(AND($AH110+$AI110&gt;=2600,$AI110&lt;2600,$AH110&lt;2600),ROUND((ROUND(((2600-$AI110)/$AH110)*$AJ110,2)+ROUND($AI110*9%,2))*'umowa o pracę'!$E$8,2),IF(AND($AH110+$AI110&gt;=2600,$AI110&gt;=2600),ROUND((ROUND(2600*9%,2))*'umowa o pracę'!$E$8,2),IF(AND($AH110+$AI110&gt;=2600,$AH110&gt;=2600,$AI110&lt;2600),ROUND((ROUND($AI110*9%,2)+ROUND(((2600-$AI110)/$AH110)*$AJ110,2))*'umowa o pracę'!$E$8,2),0)))),0)))&gt;$J110,$J110,IF(AND($AG110=1,$I110&gt;0),ROUND(IF($AH110+$AI110&gt;=2600,2600*'umowa o pracę'!$E$8,($AH110+$AI110)*'umowa o pracę'!$E$8),2)+IF($AI110=0,ROUND(IF($AH110&gt;2600,ROUND($AK110/$AH110*2600,2),$AK110)*'umowa o pracę'!$E$8,2),ROUND(IF($AH110&gt;2600,ROUND($AK110/$AH110*2600,2),$AK110)*'umowa o pracę'!$E$8,2)),ROUND(IF($AH110+$AI110&gt;=2600,2600*'umowa o pracę'!$E$8,($AH110+$AI110)*'umowa o pracę'!$E$8),2)-IF($AI110=0,ROUND(ROUND(IF($AH110&gt;2600,ROUND($AJ110/$AH110*2600,2),$AJ110),2)*'umowa o pracę'!$E$8,2),IF($AI110&gt;0,IF($AH110+$AI110&lt;2600,ROUND(ROUND($AJ110+ROUND($AI110*9%,2),2)*'umowa o pracę'!$E$8,2),IF(AND($AH110+$AI110&gt;=2600,$AI110&lt;2600,$AH110&lt;2600),ROUND((ROUND(((2600-$AI110)/$AH110)*$AJ110,2)+ROUND($AI110*9%,2))*'umowa o pracę'!$E$8,2),IF(AND($AH110+$AI110&gt;=2600,$AI110&gt;=2600),ROUND((ROUND(2600*9%,2))*'umowa o pracę'!$E$8,2),IF(AND($AH110+$AI110&gt;=2600,$AH110&gt;=2600,$AI110&lt;2600),ROUND((ROUND($AI110*9%,2)+ROUND(((2600-$AI110)/$AH110)*$AJ110,2))*'umowa o pracę'!$E$8,2),0)))),0))))&gt;$J110,$J110,IF(IF(AND($AG110=1,$I110&gt;0),ROUND(IF($AH110+$AI110&gt;=2600,2600*'umowa o pracę'!$E$8,($AH110+$AI110)*'umowa o pracę'!$E$8),2)+IF($AI110=0,ROUND(IF($AH110&gt;2600,ROUND($AK110/$AH110*2600,2),$AK110)*'umowa o pracę'!$E$8,2),ROUND(IF($AH110&gt;2600,ROUND($AK110/$AH110*2600,2),$AK110)*'umowa o pracę'!$E$8,2)),ROUND(IF($AH110+$AI110&gt;=2600,2600*'umowa o pracę'!$E$8,($AH110+$AI110)*'umowa o pracę'!$E$8),2)-IF($AI110=0,ROUND(ROUND(IF($AH110&gt;2600,ROUND($AJ110/$AH110*2600,2),$AJ110),2)*'umowa o pracę'!$E$8,2),IF($AI110&gt;0,IF($AH110+$AI110&lt;2600,ROUND(ROUND($AJ110+ROUND($AI110*9%,2),2)*'umowa o pracę'!$E$8,2),IF(AND($AH110+$AI110&gt;=2600,$AI110&lt;2600,$AH110&lt;2600),ROUND((ROUND(((2600-$AI110)/$AH110)*$AJ110,2)+ROUND($AI110*9%,2))*'umowa o pracę'!$E$8,2),IF(AND($AH110+$AI110&gt;=2600,$AI110&gt;=2600),ROUND((ROUND(2600*9%,2))*'umowa o pracę'!$E$8,2),IF(AND($AH110+$AI110&gt;=2600,$AH110&gt;=2600,$AI110&lt;2600),ROUND((ROUND($AI110*9%,2)+ROUND(((2600-$AI110)/$AH110)*$AJ110,2))*'umowa o pracę'!$E$8,2),0)))),0)))&gt;$J110,$J110,IF(AND($AG110=1,$I110&gt;0),ROUND(IF($AH110+$AI110&gt;=2600,2600*'umowa o pracę'!$E$8,($AH110+$AI110)*'umowa o pracę'!$E$8),2)+IF($AI110=0,ROUND(IF($AH110&gt;2600,ROUND($AK110/$AH110*2600,2),$AK110)*'umowa o pracę'!$E$8,2),ROUND(IF($AH110&gt;2600,ROUND($AK110/$AH110*2600,2),$AK110)*'umowa o pracę'!$E$8,2)),ROUND(IF($AH110+$AI110&gt;=2600,2600*'umowa o pracę'!$E$8,($AH110+$AI110)*'umowa o pracę'!$E$8),2)-IF(AND($AI110=0,I110&gt;0),ROUND(ROUND(IF($AH110&gt;2600,ROUND($AJ110/$AH110*2600,2),$AJ110),2)*'umowa o pracę'!$E$8,2),IF($AI110&gt;0,IF($AH110+$AI110&lt;2600,ROUND(ROUND($AJ110+ROUND($AI110*9%,2),2)*'umowa o pracę'!$E$8,2),IF(AND($AH110+$AI110&gt;=2600,$AI110&lt;2600,$AH110&lt;2600),ROUND((ROUND(((2600-$AI110)/$AH110)*$AJ110,2)+ROUND($AI110*9%,2))*'umowa o pracę'!$E$8,2),IF(AND($AH110+$AI110&gt;=2600,$AI110&gt;=2600),ROUND((ROUND(2600*9%,2))*'umowa o pracę'!$E$8,2),IF(AND($AH110+$AI110&gt;=2600,$AH110&gt;=2600,$AI110&lt;2600),ROUND((ROUND($AI110*9%,2)+ROUND(((2600-$AI110)/$AH110)*$AJ110,2))*'umowa o pracę'!$E$8,2),0)))),0)))))</f>
        <v>0</v>
      </c>
      <c r="AN110" s="32">
        <f>IF(IF(IF(AND($AG110=1,$I110&gt;0),ROUND(IF($AH110+$AI110&gt;=2800,2800*'umowa o pracę'!$E$8,($AH110+$AI110)*'umowa o pracę'!$E$8),2)+IF($AI110=0,ROUND(IF($AH110&gt;2800,ROUND($AK110/$AH110*2800,2),$AK110)*'umowa o pracę'!$E$8,2),ROUND(IF($AH110&gt;2800,ROUND($AK110/$AH110*2800,2),$AK110)*'umowa o pracę'!$E$8,2)),ROUND(IF($AH110+$AI110&gt;=2800,2800*'umowa o pracę'!$E$8,($AH110+$AI110)*'umowa o pracę'!$E$8),2)-IF($AI110=0,ROUND(ROUND(IF($AH110&gt;2800,ROUND($AJ110/$AH110*2800,2),$AJ110),2)*'umowa o pracę'!$E$8,2),IF($AI110&gt;0,IF($AH110+$AI110&lt;2800,ROUND(ROUND($AJ110+ROUND($AI110*9%,2),2)*'umowa o pracę'!$E$8,2),IF(AND($AH110+$AI110&gt;=2800,$AI110&lt;2800,$AH110&lt;2800),ROUND((ROUND(((2800-$AI110)/$AH110)*$AJ110,2)+ROUND($AI110*9%,2))*'umowa o pracę'!$E$8,2),IF(AND($AH110+$AI110&gt;=2800,$AI110&gt;=2800),ROUND((ROUND(2800*9%,2))*'umowa o pracę'!$E$8,2),IF(AND($AH110+$AI110&gt;=2800,$AH110&gt;=2800,$AI110&lt;2800),ROUND((ROUND($AI110*9%,2)+ROUND(((2800-$AI110)/$AH110)*$AJ110,2))*'umowa o pracę'!$E$8,2),0)))),0)))&gt;$J110,$J110,IF(AND($AG110=1,$I110&gt;0),ROUND(IF($AH110+$AI110&gt;=2800,2800*'umowa o pracę'!$E$8,($AH110+$AI110)*'umowa o pracę'!$E$8),2)+IF($AI110=0,ROUND(IF($AH110&gt;2800,ROUND($AK110/$AH110*2800,2),$AK110)*'umowa o pracę'!$E$8,2),ROUND(IF($AH110&gt;2800,ROUND($AK110/$AH110*2800,2),$AK110)*'umowa o pracę'!$E$8,2)),ROUND(IF($AH110+$AI110&gt;=2800,2800*'umowa o pracę'!$E$8,($AH110+$AI110)*'umowa o pracę'!$E$8),2)-IF($AI110=0,ROUND(ROUND(IF($AH110&gt;2800,ROUND($AJ110/$AH110*2800,2),$AJ110),2)*'umowa o pracę'!$E$8,2),IF($AI110&gt;0,IF($AH110+$AI110&lt;2800,ROUND(ROUND($AJ110+ROUND($AI110*9%,2),2)*'umowa o pracę'!$E$8,2),IF(AND($AH110+$AI110&gt;=2800,$AI110&lt;2800,$AH110&lt;2800),ROUND((ROUND(((2800-$AI110)/$AH110)*$AJ110,2)+ROUND($AI110*9%,2))*'umowa o pracę'!$E$8,2),IF(AND($AH110+$AI110&gt;=2800,$AI110&gt;=2800),ROUND((ROUND(2800*9%,2))*'umowa o pracę'!$E$8,2),IF(AND($AH110+$AI110&gt;=2800,$AH110&gt;=2800,$AI110&lt;2800),ROUND((ROUND($AI110*9%,2)+ROUND(((2800-$AI110)/$AH110)*$AJ110,2))*'umowa o pracę'!$E$8,2),0)))),0))))&gt;$J110,$J110,IF(IF(AND($AG110=1,$I110&gt;0),ROUND(IF($AH110+$AI110&gt;=2800,2800*'umowa o pracę'!$E$8,($AH110+$AI110)*'umowa o pracę'!$E$8),2)+IF($AI110=0,ROUND(IF($AH110&gt;2800,ROUND($AK110/$AH110*2800,2),$AK110)*'umowa o pracę'!$E$8,2),ROUND(IF($AH110&gt;2800,ROUND($AK110/$AH110*2800,2),$AK110)*'umowa o pracę'!$E$8,2)),ROUND(IF($AH110+$AI110&gt;=2800,2800*'umowa o pracę'!$E$8,($AH110+$AI110)*'umowa o pracę'!$E$8),2)-IF($AI110=0,ROUND(ROUND(IF($AH110&gt;2800,ROUND($AJ110/$AH110*2800,2),$AJ110),2)*'umowa o pracę'!$E$8,2),IF($AI110&gt;0,IF($AH110+$AI110&lt;2800,ROUND(ROUND($AJ110+ROUND($AI110*9%,2),2)*'umowa o pracę'!$E$8,2),IF(AND($AH110+$AI110&gt;=2800,$AI110&lt;2800,$AH110&lt;2800),ROUND((ROUND(((2800-$AI110)/$AH110)*$AJ110,2)+ROUND($AI110*9%,2))*'umowa o pracę'!$E$8,2),IF(AND($AH110+$AI110&gt;=2800,$AI110&gt;=2800),ROUND((ROUND(2800*9%,2))*'umowa o pracę'!$E$8,2),IF(AND($AH110+$AI110&gt;=2800,$AH110&gt;=2800,$AI110&lt;2800),ROUND((ROUND($AI110*9%,2)+ROUND(((2800-$AI110)/$AH110)*$AJ110,2))*'umowa o pracę'!$E$8,2),0)))),0)))&gt;$J110,$J110,IF(AND($AG110=1,$I110&gt;0),ROUND(IF($AH110+$AI110&gt;=2800,2800*'umowa o pracę'!$E$8,($AH110+$AI110)*'umowa o pracę'!$E$8),2)+IF($AI110=0,ROUND(IF($AH110&gt;2800,ROUND($AK110/$AH110*2800,2),$AK110)*'umowa o pracę'!$E$8,2),ROUND(IF($AH110&gt;2800,ROUND($AK110/$AH110*2800,2),$AK110)*'umowa o pracę'!$E$8,2)),ROUND(IF($AH110+$AI110&gt;=2800,2800*'umowa o pracę'!$E$8,($AH110+$AI110)*'umowa o pracę'!$E$8),2)-IF(AND($AI110=0,I110&gt;0),ROUND(ROUND(IF($AH110&gt;2800,ROUND($AJ110/$AH110*2800,2),$AJ110),2)*'umowa o pracę'!$E$8,2),IF($AI110&gt;0,IF($AH110+$AI110&lt;2800,ROUND(ROUND($AJ110+ROUND($AI110*9%,2),2)*'umowa o pracę'!$E$8,2),IF(AND($AH110+$AI110&gt;=2800,$AI110&lt;2800,$AH110&lt;2800),ROUND((ROUND(((2800-$AI110)/$AH110)*$AJ110,2)+ROUND($AI110*9%,2))*'umowa o pracę'!$E$8,2),IF(AND($AH110+$AI110&gt;=2800,$AI110&gt;=2800),ROUND((ROUND(2800*9%,2))*'umowa o pracę'!$E$8,2),IF(AND($AH110+$AI110&gt;=2800,$AH110&gt;=2800,$AI110&lt;2800),ROUND((ROUND($AI110*9%,2)+ROUND(((2800-$AI110)/$AH110)*$AJ110,2))*'umowa o pracę'!$E$8,2),0)))),0)))))</f>
        <v>0</v>
      </c>
      <c r="AO110" s="32">
        <f>IF('umowa o pracę'!$E$7=2020,IF(IF($AG110=1,IF($AI110=0,ROUND(IF($AH110&gt;2600,ROUND($AJ110/$AH110*2600,2),$AJ110)*'umowa o pracę'!$E$8,2),IF($AH110+$AI110&lt;2600,ROUND(ROUND($AJ110+ROUND($AI110*9%,2),2)*'umowa o pracę'!$E$8,2),IF(AND($AH110+$AI110&gt;=2600,$AH110&lt;2600),ROUND((ROUND($AJ110+ROUND((2600-$AH110)*9%,2),2))*'umowa o pracę'!$E$8,2),IF(AND($AH110+$AI110&gt;=2600,$AH110&gt;=2600),ROUND(ROUND($AJ110/$AH110*2600,2)*'umowa o pracę'!$E$8,2),0)))),0)&gt;$H110,$H110,IF($AG110=1,IF($AI110=0,ROUND(IF($AH110&gt;2600,ROUND($AJ110/$AH110*2600,2),$AJ110)*'umowa o pracę'!$E$8,2),IF($AH110+$AI110&lt;2600,ROUND(ROUND($AJ110+ROUND($AI110*9%,2),2)*'umowa o pracę'!$E$8,2),IF(AND($AH110+$AI110&gt;=2600,$AH110&lt;2600),ROUND((ROUND($AJ110+ROUND((2600-$AH110)*9%,2),2))*'umowa o pracę'!$E$8,2),IF(AND($AH110+$AI110&gt;=2600,$AH110&gt;=2600),ROUND(ROUND($AJ110/$AH110*2600,2)*'umowa o pracę'!$E$8,2),0)))),0)),IF('umowa o pracę'!$E$7=2021,IF(IF($AG110=1,IF($AI110=0,ROUND(IF($AH110&gt;2800,ROUND($AJ110/$AH110*2800,2),$AJ110)*'umowa o pracę'!$E$8,2),IF($AH110+$AI110&lt;2800,ROUND(ROUND($AJ110+ROUND($AI110*9%,2),2)*'umowa o pracę'!$E$8,2),IF(AND($AH110+$AI110&gt;=2800,$AH110&lt;2800),ROUND((ROUND($AJ110+ROUND((2800-$AH110)*9%,2),2))*'umowa o pracę'!$E$8,2),IF(AND($AH110+$AI110&gt;=2800,$AH110&gt;=2800),ROUND(ROUND($AJ110/$AH110*2800,2)*'umowa o pracę'!$E$8,2),0)))),0)&gt;$H110,$H110,IF($AG110=1,IF($AI110=0,ROUND(IF($AH110&gt;2800,ROUND($AJ110/$AH110*2800,2),$AJ110)*'umowa o pracę'!$E$8,2),IF($AH110+$AI110&lt;2800,ROUND(ROUND($AJ110+ROUND($AI110*9%,2),2)*'umowa o pracę'!$E$8,2),IF(AND($AH110+$AI110&gt;=2800,$AH110&lt;2800),ROUND((ROUND($AJ110+ROUND((2800-$AH110)*9%,2),2))*'umowa o pracę'!$E$8,2),IF(AND($AH110+$AI110&gt;=2800,$AH110&gt;=2800),ROUND(ROUND($AJ110/$AH110*2800,2)*'umowa o pracę'!$E$8,2),0)))),0)),0))</f>
        <v>0</v>
      </c>
      <c r="AP110" s="32">
        <f>IF('umowa o pracę'!$E$7=2020,IF(IF($AG110=1,IF($AI110=0,ROUND(IF($AH110&gt;2600,ROUND($AK110/$AH110*2600,2),$AK110)*'umowa o pracę'!$E$8,2),ROUND(IF($AH110&gt;2600,ROUND($AK110/$AH110*2600,2),$AK110)*'umowa o pracę'!$E$8,2)),0)&gt;$I110,$I110,IF($AG110=1,IF($AI110=0,ROUND(IF($AH110&gt;2600,ROUND($AK110/$AH110*2600,2),$AK110)*'umowa o pracę'!$E$8,2),ROUND(IF($AH110&gt;2600,ROUND($AK110/$AH110*2600,2),$AK110)*'umowa o pracę'!$E$8,2)),0)),IF('umowa o pracę'!$E$7=2021,IF(IF($AG110=1,IF($AI110=0,ROUND(IF($AH110&gt;2800,ROUND($AK110/$AH110*2800,2),$AK110)*'umowa o pracę'!$E$8,2),ROUND(IF($AH110&gt;2800,ROUND($AK110/$AH110*2800,2),$AK110)*'umowa o pracę'!$E$8,2)),0)&gt;$I110,$I110,IF($AG110=1,IF($AI110=0,ROUND(IF($AH110&gt;2800,ROUND($AK110/$AH110*2800,2),$AK110)*'umowa o pracę'!$E$8,2),ROUND(IF($AH110&gt;2800,ROUND($AK110/$AH110*2800,2),$AK110)*'umowa o pracę'!$E$8,2)),0)),0))</f>
        <v>0</v>
      </c>
      <c r="AQ110" s="56">
        <f>IF('umowa o pracę'!$E$7=2020,$AM110,IF('umowa o pracę'!$E$7=2021,$AN110,0))</f>
        <v>0</v>
      </c>
      <c r="AR110" s="33">
        <f>IF('umowa o pracę'!$E$7=0,0,U110+AF110+AQ110)</f>
        <v>0</v>
      </c>
      <c r="AS110" s="19"/>
      <c r="AT110" s="19"/>
      <c r="AU110" s="19"/>
      <c r="AV110" s="6"/>
      <c r="AW110" s="6"/>
      <c r="AX110" s="6">
        <f t="shared" si="13"/>
        <v>10</v>
      </c>
      <c r="AY110" s="6"/>
      <c r="AZ110" s="234">
        <f t="shared" si="16"/>
        <v>0</v>
      </c>
      <c r="BA110" s="234">
        <f t="shared" si="17"/>
        <v>0</v>
      </c>
      <c r="BB110" s="234">
        <f t="shared" si="18"/>
        <v>0</v>
      </c>
      <c r="BC110" s="234">
        <f t="shared" si="19"/>
        <v>0</v>
      </c>
      <c r="BD110" s="234">
        <f t="shared" si="20"/>
        <v>0</v>
      </c>
      <c r="BE110" s="234">
        <f t="shared" si="21"/>
        <v>0</v>
      </c>
      <c r="BF110" s="234">
        <f t="shared" si="22"/>
        <v>0</v>
      </c>
      <c r="BG110" s="234">
        <f t="shared" si="23"/>
        <v>0</v>
      </c>
      <c r="BH110" s="234">
        <f t="shared" si="24"/>
        <v>0</v>
      </c>
      <c r="BI110" s="238">
        <f t="shared" si="25"/>
        <v>0</v>
      </c>
      <c r="BJ110" s="236"/>
      <c r="BK110" s="236"/>
      <c r="BL110" s="237"/>
    </row>
    <row r="111" spans="1:64" ht="15.75" customHeight="1" x14ac:dyDescent="0.25">
      <c r="A111" s="129">
        <v>100</v>
      </c>
      <c r="B111" s="57"/>
      <c r="C111" s="57"/>
      <c r="D111" s="36"/>
      <c r="E111" s="36"/>
      <c r="F111" s="242"/>
      <c r="G111" s="37">
        <v>1</v>
      </c>
      <c r="H111" s="58">
        <v>0</v>
      </c>
      <c r="I111" s="59">
        <v>0</v>
      </c>
      <c r="J111" s="60">
        <v>0</v>
      </c>
      <c r="K111" s="52">
        <v>1</v>
      </c>
      <c r="L111" s="39">
        <v>0</v>
      </c>
      <c r="M111" s="39">
        <v>0</v>
      </c>
      <c r="N111" s="39">
        <v>0</v>
      </c>
      <c r="O111" s="39">
        <v>0</v>
      </c>
      <c r="P111" s="35">
        <f>IF('umowa o pracę'!$E$7=2020,ROUND(IF($L111&gt;=2600,2600*'umowa o pracę'!$E$8,$L111*'umowa o pracę'!$E$8),2),IF('umowa o pracę'!$E$7=2021,ROUND(IF($L111&gt;=2800,2800*'umowa o pracę'!$E$8,$L111*'umowa o pracę'!$E$8),2),0))</f>
        <v>0</v>
      </c>
      <c r="Q111" s="252">
        <f>IF(IF(IF(AND($K111=1,$I111&gt;0),ROUND(IF($L111+$M111&gt;=2600,2600*'umowa o pracę'!$E$8,($L111+$M111)*'umowa o pracę'!$E$8),2)+IF($M111=0,ROUND(IF($L111&gt;2600,ROUND($O111/$L111*2600,2),$O111)*'umowa o pracę'!$E$8,2),ROUND(IF($L111&gt;2600,ROUND($O111/$L111*2600,2),$O111)*'umowa o pracę'!$E$8,2)),ROUND(IF($L111+$M111&gt;=2600,2600*'umowa o pracę'!$E$8,($L111+$M111)*'umowa o pracę'!$E$8),2)-IF($M111=0,ROUND(ROUND(IF($L111&gt;2600,ROUND($N111/$L111*2600,2),$N111),2)*'umowa o pracę'!$E$8,2),IF($M111&gt;0,IF($L111+$M111&lt;2600,ROUND(ROUND($N111+ROUND($M111*9%,2),2)*'umowa o pracę'!$E$8,2),IF(AND($L111+$M111&gt;=2600,$M111&lt;2600,$L111&lt;2600),ROUND((ROUND(((2600-$M111)/$L111)*$N111,2)+ROUND($M111*9%,2))*'umowa o pracę'!$E$8,2),IF(AND($L111+$M111&gt;=2600,$M111&gt;=2600),ROUND((ROUND(2600*9%,2))*'umowa o pracę'!$E$8,2),IF(AND($L111+$M111&gt;=2600,$L111&gt;=2600,$M111&lt;2600),ROUND((ROUND($M111*9%,2)+ROUND(((2600-$M111)/$L111)*$N111,2))*'umowa o pracę'!$E$8,2),0)))),0)))&gt;$J111,$J111,IF(AND($K111=1,$I111&gt;0),ROUND(IF($L111+$M111&gt;=2600,2600*'umowa o pracę'!$E$8,($L111+$M111)*'umowa o pracę'!$E$8),2)+IF($M111=0,ROUND(IF($L111&gt;2600,ROUND($O111/$L111*2600,2),$O111)*'umowa o pracę'!$E$8,2),ROUND(IF($L111&gt;2600,ROUND($O111/$L111*2600,2),$O111)*'umowa o pracę'!$E$8,2)),ROUND(IF($L111+$M111&gt;=2600,2600*'umowa o pracę'!$E$8,($L111+$M111)*'umowa o pracę'!$E$8),2)-IF($M111=0,ROUND(ROUND(IF($L111&gt;2600,ROUND($N111/$L111*2600,2),$N111),2)*'umowa o pracę'!$E$8,2),IF($M111&gt;0,IF($L111+$M111&lt;2600,ROUND(ROUND($N111+ROUND($M111*9%,2),2)*'umowa o pracę'!$E$8,2),IF(AND($L111+$M111&gt;=2600,$M111&lt;2600,$L111&lt;2600),ROUND((ROUND(((2600-$M111)/$L111)*$N111,2)+ROUND($M111*9%,2))*'umowa o pracę'!$E$8,2),IF(AND($L111+$M111&gt;=2600,$M111&gt;=2600),ROUND((ROUND(2600*9%,2))*'umowa o pracę'!$E$8,2),IF(AND($L111+$M111&gt;=2600,$L111&gt;=2600,$M111&lt;2600),ROUND((ROUND($M111*9%,2)+ROUND(((2600-$M111)/$L111)*$N111,2))*'umowa o pracę'!$E$8,2),0)))),0))))&gt;$J111,$J111,IF(IF(AND($K111=1,$I111&gt;0),ROUND(IF($L111+$M111&gt;=2600,2600*'umowa o pracę'!$E$8,($L111+$M111)*'umowa o pracę'!$E$8),2)+IF($M111=0,ROUND(IF($L111&gt;2600,ROUND($O111/$L111*2600,2),$O111)*'umowa o pracę'!$E$8,2),ROUND(IF($L111&gt;2600,ROUND($O111/$L111*2600,2),$O111)*'umowa o pracę'!$E$8,2)),ROUND(IF($L111+$M111&gt;=2600,2600*'umowa o pracę'!$E$8,($L111+$M111)*'umowa o pracę'!$E$8),2)-IF($M111=0,ROUND(ROUND(IF($L111&gt;2600,ROUND($N111/$L111*2600,2),$N111),2)*'umowa o pracę'!$E$8,2),IF($M111&gt;0,IF($L111+$M111&lt;2600,ROUND(ROUND($N111+ROUND($M111*9%,2),2)*'umowa o pracę'!$E$8,2),IF(AND($L111+$M111&gt;=2600,$M111&lt;2600,$L111&lt;2600),ROUND((ROUND(((2600-$M111)/$L111)*$N111,2)+ROUND($M111*9%,2))*'umowa o pracę'!$E$8,2),IF(AND($L111+$M111&gt;=2600,$M111&gt;=2600),ROUND((ROUND(2600*9%,2))*'umowa o pracę'!$E$8,2),IF(AND($L111+$M111&gt;=2600,$L111&gt;=2600,$M111&lt;2600),ROUND((ROUND($M111*9%,2)+ROUND(((2600-$M111)/$L111)*$N111,2))*'umowa o pracę'!$E$8,2),0)))),0)))&gt;$J111,$J111,IF(AND($K111=1,$I111&gt;0),ROUND(IF($L111+$M111&gt;=2600,2600*'umowa o pracę'!$E$8,($L111+$M111)*'umowa o pracę'!$E$8),2)+IF($M111=0,ROUND(IF($L111&gt;2600,ROUND($O111/$L111*2600,2),$O111)*'umowa o pracę'!$E$8,2),ROUND(IF($L111&gt;2600,ROUND($O111/$L111*2600,2),$O111)*'umowa o pracę'!$E$8,2)),ROUND(IF($L111+$M111&gt;=2600,2600*'umowa o pracę'!$E$8,($L111+$M111)*'umowa o pracę'!$E$8),2)-IF(AND($M111=0,I111&gt;0),ROUND(ROUND(IF($L111&gt;2600,ROUND($N111/$L111*2600,2),$N111),2)*'umowa o pracę'!$E$8,2),IF($M111&gt;0,IF($L111+$M111&lt;2600,ROUND(ROUND($N111+ROUND($M111*9%,2),2)*'umowa o pracę'!$E$8,2),IF(AND($L111+$M111&gt;=2600,$M111&lt;2600,$L111&lt;2600),ROUND((ROUND(((2600-$M111)/$L111)*$N111,2)+ROUND($M111*9%,2))*'umowa o pracę'!$E$8,2),IF(AND($L111+$M111&gt;=2600,$M111&gt;=2600),ROUND((ROUND(2600*9%,2))*'umowa o pracę'!$E$8,2),IF(AND($L111+$M111&gt;=2600,$L111&gt;=2600,$M111&lt;2600),ROUND((ROUND($M111*9%,2)+ROUND(((2600-$M111)/$L111)*$N111,2))*'umowa o pracę'!$E$8,2),0)))),0)))))</f>
        <v>0</v>
      </c>
      <c r="R111" s="252">
        <f>IF(IF(IF(AND($K111=1,$I111&gt;0),ROUND(IF($L111+$M111&gt;=2800,2800*'umowa o pracę'!$E$8,($L111+$M111)*'umowa o pracę'!$E$8),2)+IF($M111=0,ROUND(IF($L111&gt;2800,ROUND($O111/$L111*2800,2),$O111)*'umowa o pracę'!$E$8,2),ROUND(IF($L111&gt;2800,ROUND($O111/$L111*2800,2),$O111)*'umowa o pracę'!$E$8,2)),ROUND(IF($L111+$M111&gt;=2800,2800*'umowa o pracę'!$E$8,($L111+$M111)*'umowa o pracę'!$E$8),2)-IF($M111=0,ROUND(ROUND(IF($L111&gt;2800,ROUND($N111/$L111*2800,2),$N111),2)*'umowa o pracę'!$E$8,2),IF($M111&gt;0,IF($L111+$M111&lt;2800,ROUND(ROUND($N111+ROUND($M111*9%,2),2)*'umowa o pracę'!$E$8,2),IF(AND($L111+$M111&gt;=2800,$M111&lt;2800,$L111&lt;2800),ROUND((ROUND(((2800-$M111)/$L111)*$N111,2)+ROUND($M111*9%,2))*'umowa o pracę'!$E$8,2),IF(AND($L111+$M111&gt;=2800,$M111&gt;=2800),ROUND((ROUND(2800*9%,2))*'umowa o pracę'!$E$8,2),IF(AND($L111+$M111&gt;=2800,$L111&gt;=2800,$M111&lt;2800),ROUND((ROUND($M111*9%,2)+ROUND(((2800-$M111)/$L111)*$N111,2))*'umowa o pracę'!$E$8,2),0)))),0)))&gt;$J111,$J111,IF(AND($K111=1,$I111&gt;0),ROUND(IF($L111+$M111&gt;=2800,2800*'umowa o pracę'!$E$8,($L111+$M111)*'umowa o pracę'!$E$8),2)+IF($M111=0,ROUND(IF($L111&gt;2800,ROUND($O111/$L111*2800,2),$O111)*'umowa o pracę'!$E$8,2),ROUND(IF($L111&gt;2800,ROUND($O111/$L111*2800,2),$O111)*'umowa o pracę'!$E$8,2)),ROUND(IF($L111+$M111&gt;=2800,2800*'umowa o pracę'!$E$8,($L111+$M111)*'umowa o pracę'!$E$8),2)-IF($M111=0,ROUND(ROUND(IF($L111&gt;2800,ROUND($N111/$L111*2800,2),$N111),2)*'umowa o pracę'!$E$8,2),IF($M111&gt;0,IF($L111+$M111&lt;2800,ROUND(ROUND($N111+ROUND($M111*9%,2),2)*'umowa o pracę'!$E$8,2),IF(AND($L111+$M111&gt;=2800,$M111&lt;2800,$L111&lt;2800),ROUND((ROUND(((2800-$M111)/$L111)*$N111,2)+ROUND($M111*9%,2))*'umowa o pracę'!$E$8,2),IF(AND($L111+$M111&gt;=2800,$M111&gt;=2800),ROUND((ROUND(2800*9%,2))*'umowa o pracę'!$E$8,2),IF(AND($L111+$M111&gt;=2800,$L111&gt;=2800,$M111&lt;2800),ROUND((ROUND($M111*9%,2)+ROUND(((2800-$M111)/$L111)*$N111,2))*'umowa o pracę'!$E$8,2),0)))),0))))&gt;$J111,$J111,IF(IF(AND($K111=1,$I111&gt;0),ROUND(IF($L111+$M111&gt;=2800,2800*'umowa o pracę'!$E$8,($L111+$M111)*'umowa o pracę'!$E$8),2)+IF($M111=0,ROUND(IF($L111&gt;2800,ROUND($O111/$L111*2800,2),$O111)*'umowa o pracę'!$E$8,2),ROUND(IF($L111&gt;2800,ROUND($O111/$L111*2800,2),$O111)*'umowa o pracę'!$E$8,2)),ROUND(IF($L111+$M111&gt;=2800,2800*'umowa o pracę'!$E$8,($L111+$M111)*'umowa o pracę'!$E$8),2)-IF($M111=0,ROUND(ROUND(IF($L111&gt;2800,ROUND($N111/$L111*2800,2),$N111),2)*'umowa o pracę'!$E$8,2),IF($M111&gt;0,IF($L111+$M111&lt;2800,ROUND(ROUND($N111+ROUND($M111*9%,2),2)*'umowa o pracę'!$E$8,2),IF(AND($L111+$M111&gt;=2800,$M111&lt;2800,$L111&lt;2800),ROUND((ROUND(((2800-$M111)/$L111)*$N111,2)+ROUND($M111*9%,2))*'umowa o pracę'!$E$8,2),IF(AND($L111+$M111&gt;=2800,$M111&gt;=2800),ROUND((ROUND(2800*9%,2))*'umowa o pracę'!$E$8,2),IF(AND($L111+$M111&gt;=2800,$L111&gt;=2800,$M111&lt;2800),ROUND((ROUND($M111*9%,2)+ROUND(((2800-$M111)/$L111)*$N111,2))*'umowa o pracę'!$E$8,2),0)))),0)))&gt;$J111,$J111,IF(AND($K111=1,$I111&gt;0),ROUND(IF($L111+$M111&gt;=2800,2800*'umowa o pracę'!$E$8,($L111+$M111)*'umowa o pracę'!$E$8),2)+IF($M111=0,ROUND(IF($L111&gt;2800,ROUND($O111/$L111*2800,2),$O111)*'umowa o pracę'!$E$8,2),ROUND(IF($L111&gt;2800,ROUND($O111/$L111*2800,2),$O111)*'umowa o pracę'!$E$8,2)),ROUND(IF($L111+$M111&gt;=2800,2800*'umowa o pracę'!$E$8,($L111+$M111)*'umowa o pracę'!$E$8),2)-IF(AND($M111=0,I111&gt;0),ROUND(ROUND(IF($L111&gt;2800,ROUND($N111/$L111*2800,2),$N111),2)*'umowa o pracę'!$E$8,2),IF($M111&gt;0,IF($L111+$M111&lt;2800,ROUND(ROUND($N111+ROUND($M111*9%,2),2)*'umowa o pracę'!$E$8,2),IF(AND($L111+$M111&gt;=2800,$M111&lt;2800,$L111&lt;2800),ROUND((ROUND(((2800-$M111)/$L111)*$N111,2)+ROUND($M111*9%,2))*'umowa o pracę'!$E$8,2),IF(AND($L111+$M111&gt;=2800,$M111&gt;=2800),ROUND((ROUND(2800*9%,2))*'umowa o pracę'!$E$8,2),IF(AND($L111+$M111&gt;=2800,$L111&gt;=2800,$M111&lt;2800),ROUND((ROUND($M111*9%,2)+ROUND(((2800-$M111)/$L111)*$N111,2))*'umowa o pracę'!$E$8,2),0)))),0)))))</f>
        <v>0</v>
      </c>
      <c r="S111" s="32">
        <f>IF('umowa o pracę'!$E$7=2020,IF(IF($K111=1,IF($M111=0,ROUND(IF($L111&gt;2600,ROUND($N111/$L111*2600,2),$N111)*'umowa o pracę'!$E$8,2),IF($L111+$M111&lt;2600,ROUND(ROUND($N111+ROUND($M111*9%,2),2)*'umowa o pracę'!$E$8,2),IF(AND($L111+$M111&gt;=2600,$L111&lt;2600),ROUND((ROUND($N111+ROUND((2600-$L111)*9%,2),2))*'umowa o pracę'!$E$8,2),IF(AND($L111+$M111&gt;=2600,$L111&gt;=2600),ROUND(ROUND($N111/$L111*2600,2)*'umowa o pracę'!$E$8,2),0)))),0)&gt;$H111,$H111,IF($K111=1,IF($M111=0,ROUND(IF($L111&gt;2600,ROUND($N111/$L111*2600,2),$N111)*'umowa o pracę'!$E$8,2),IF($L111+$M111&lt;2600,ROUND(ROUND($N111+ROUND($M111*9%,2),2)*'umowa o pracę'!$E$8,2),IF(AND($L111+$M111&gt;=2600,$L111&lt;2600),ROUND((ROUND($N111+ROUND((2600-$L111)*9%,2),2))*'umowa o pracę'!$E$8,2),IF(AND($L111+$M111&gt;=2600,$L111&gt;=2600),ROUND(ROUND($N111/$L111*2600,2)*'umowa o pracę'!$E$8,2),0)))),0)),IF('umowa o pracę'!$E$7=2021,IF(IF($K111=1,IF($M111=0,ROUND(IF($L111&gt;2800,ROUND($N111/$L111*2800,2),$N111)*'umowa o pracę'!$E$8,2),IF($L111+$M111&lt;2800,ROUND(ROUND($N111+ROUND($M111*9%,2),2)*'umowa o pracę'!$E$8,2),IF(AND($L111+$M111&gt;=2800,$L111&lt;2800),ROUND((ROUND($N111+ROUND((2800-$L111)*9%,2),2))*'umowa o pracę'!$E$8,2),IF(AND($L111+$M111&gt;=2800,$L111&gt;=2800),ROUND(ROUND($N111/$L111*2800,2)*'umowa o pracę'!$E$8,2),0)))),0)&gt;$H111,$H111,IF($K111=1,IF($M111=0,ROUND(IF($L111&gt;2800,ROUND($N111/$L111*2800,2),$N111)*'umowa o pracę'!$E$8,2),IF($L111+$M111&lt;2800,ROUND(ROUND($N111+ROUND($M111*9%,2),2)*'umowa o pracę'!$E$8,2),IF(AND($L111+$M111&gt;=2800,$L111&lt;2800),ROUND((ROUND($N111+ROUND((2800-$L111)*9%,2),2))*'umowa o pracę'!$E$8,2),IF(AND($L111+$M111&gt;=2800,$L111&gt;=2800),ROUND(ROUND($N111/$L111*2800,2)*'umowa o pracę'!$E$8,2),0)))),0)),0))</f>
        <v>0</v>
      </c>
      <c r="T111" s="32">
        <f>IF('umowa o pracę'!$E$7=2020,IF(IF($K111=1,IF($M111=0,ROUND(IF($L111&gt;2600,ROUND($O111/$L111*2600,2),$O111)*'umowa o pracę'!$E$8,2),ROUND(IF($L111&gt;2600,ROUND($O111/$L111*2600,2),$O111)*'umowa o pracę'!$E$8,2)),0)&gt;$I111,$I111,IF($K111=1,IF($M111=0,ROUND(IF($L111&gt;2600,ROUND($O111/$L111*2600,2),$O111)*'umowa o pracę'!$E$8,2),ROUND(IF($L111&gt;2600,ROUND($O111/$L111*2600,2),$O111)*'umowa o pracę'!$E$8,2)),0)),IF('umowa o pracę'!$E$7=2021,IF(IF($K111=1,IF($M111=0,ROUND(IF($L111&gt;2800,ROUND($O111/$L111*2800,2),$O111)*'umowa o pracę'!$E$8,2),ROUND(IF($L111&gt;2800,ROUND($O111/$L111*2800,2),$O111)*'umowa o pracę'!$E$8,2)),0)&gt;$I111,$I111,IF($K111=1,IF($M111=0,ROUND(IF($L111&gt;2800,ROUND($O111/$L111*2800,2),$O111)*'umowa o pracę'!$E$8,2),ROUND(IF($L111&gt;2800,ROUND($O111/$L111*2800,2),$O111)*'umowa o pracę'!$E$8,2)),0)),0))</f>
        <v>0</v>
      </c>
      <c r="U111" s="51">
        <f>IF('umowa o pracę'!$E$7=2020,$Q111,IF('umowa o pracę'!$E$7=2021,$R111,0))</f>
        <v>0</v>
      </c>
      <c r="V111" s="53">
        <f t="shared" si="14"/>
        <v>1</v>
      </c>
      <c r="W111" s="54">
        <f>IF('umowa o pracę'!$E$6&lt;2,0,$L111)</f>
        <v>0</v>
      </c>
      <c r="X111" s="54">
        <f>IF('umowa o pracę'!$E$6&lt;2,0,$M111)</f>
        <v>0</v>
      </c>
      <c r="Y111" s="55">
        <f>IF('umowa o pracę'!$E$6&lt;2,0,$N111)</f>
        <v>0</v>
      </c>
      <c r="Z111" s="55">
        <f>IF('umowa o pracę'!$E$6&lt;2,0,$O111)</f>
        <v>0</v>
      </c>
      <c r="AA111" s="32">
        <f>IF('umowa o pracę'!$E$7=2020,ROUND(IF($W111&gt;=2600,2600*'umowa o pracę'!$E$8,$W111*'umowa o pracę'!$E$8),2),IF('umowa o pracę'!$E$7=2021,ROUND(IF($W111&gt;=2800,2800*'umowa o pracę'!$E$8,$W111*'umowa o pracę'!$E$8),2),0))</f>
        <v>0</v>
      </c>
      <c r="AB111" s="32">
        <f>IF(IF(IF(AND($V111=1,$I111&gt;0),ROUND(IF($W111+$X111&gt;=2600,2600*'umowa o pracę'!$E$8,($W111+$X111)*'umowa o pracę'!$E$8),2)+IF($X111=0,ROUND(IF($W111&gt;2600,ROUND($Z111/$W111*2600,2),$Z111)*'umowa o pracę'!$E$8,2),ROUND(IF($W111&gt;2600,ROUND($Z111/$W111*2600,2),$Z111)*'umowa o pracę'!$E$8,2)),ROUND(IF($W111+$X111&gt;=2600,2600*'umowa o pracę'!$E$8,($W111+$X111)*'umowa o pracę'!$E$8),2)-IF($X111=0,ROUND(ROUND(IF($W111&gt;2600,ROUND($Y111/$W111*2600,2),$Y111),2)*'umowa o pracę'!$E$8,2),IF($X111&gt;0,IF($W111+$X111&lt;2600,ROUND(ROUND($Y111+ROUND($X111*9%,2),2)*'umowa o pracę'!$E$8,2),IF(AND($W111+$X111&gt;=2600,$X111&lt;2600,$W111&lt;2600),ROUND((ROUND(((2600-$X111)/$W111)*$Y111,2)+ROUND($X111*9%,2))*'umowa o pracę'!$E$8,2),IF(AND($W111+$X111&gt;=2600,$X111&gt;=2600),ROUND((ROUND(2600*9%,2))*'umowa o pracę'!$E$8,2),IF(AND($W111+$X111&gt;=2600,$W111&gt;=2600,$X111&lt;2600),ROUND((ROUND($X111*9%,2)+ROUND(((2600-$X111)/$W111)*$Y111,2))*'umowa o pracę'!$E$8,2),0)))),0)))&gt;$J111,$J111,IF(AND($V111=1,$I111&gt;0),ROUND(IF($W111+$X111&gt;=2600,2600*'umowa o pracę'!$E$8,($W111+$X111)*'umowa o pracę'!$E$8),2)+IF($X111=0,ROUND(IF($W111&gt;2600,ROUND($Z111/$W111*2600,2),$Z111)*'umowa o pracę'!$E$8,2),ROUND(IF($W111&gt;2600,ROUND($Z111/$W111*2600,2),$Z111)*'umowa o pracę'!$E$8,2)),ROUND(IF($W111+$X111&gt;=2600,2600*'umowa o pracę'!$E$8,($W111+$X111)*'umowa o pracę'!$E$8),2)-IF($X111=0,ROUND(ROUND(IF($W111&gt;2600,ROUND($Y111/$W111*2600,2),$Y111),2)*'umowa o pracę'!$E$8,2),IF($X111&gt;0,IF($W111+$X111&lt;2600,ROUND(ROUND($Y111+ROUND($X111*9%,2),2)*'umowa o pracę'!$E$8,2),IF(AND($W111+$X111&gt;=2600,$X111&lt;2600,$W111&lt;2600),ROUND((ROUND(((2600-$X111)/$W111)*$Y111,2)+ROUND($X111*9%,2))*'umowa o pracę'!$E$8,2),IF(AND($W111+$X111&gt;=2600,$X111&gt;=2600),ROUND((ROUND(2600*9%,2))*'umowa o pracę'!$E$8,2),IF(AND($W111+$X111&gt;=2600,$W111&gt;=2600,$X111&lt;2600),ROUND((ROUND($X111*9%,2)+ROUND(((2600-$X111)/$W111)*$Y111,2))*'umowa o pracę'!$E$8,2),0)))),0))))&gt;$J111,$J111,IF(IF(AND($V111=1,$I111&gt;0),ROUND(IF($W111+$X111&gt;=2600,2600*'umowa o pracę'!$E$8,($W111+$X111)*'umowa o pracę'!$E$8),2)+IF($X111=0,ROUND(IF($W111&gt;2600,ROUND($Z111/$W111*2600,2),$Z111)*'umowa o pracę'!$E$8,2),ROUND(IF($W111&gt;2600,ROUND($Z111/$W111*2600,2),$Z111)*'umowa o pracę'!$E$8,2)),ROUND(IF($W111+$X111&gt;=2600,2600*'umowa o pracę'!$E$8,($W111+$X111)*'umowa o pracę'!$E$8),2)-IF($X111=0,ROUND(ROUND(IF($W111&gt;2600,ROUND($Y111/$W111*2600,2),$Y111),2)*'umowa o pracę'!$E$8,2),IF($X111&gt;0,IF($W111+$X111&lt;2600,ROUND(ROUND($Y111+ROUND($X111*9%,2),2)*'umowa o pracę'!$E$8,2),IF(AND($W111+$X111&gt;=2600,$X111&lt;2600,$W111&lt;2600),ROUND((ROUND(((2600-$X111)/$W111)*$Y111,2)+ROUND($X111*9%,2))*'umowa o pracę'!$E$8,2),IF(AND($W111+$X111&gt;=2600,$X111&gt;=2600),ROUND((ROUND(2600*9%,2))*'umowa o pracę'!$E$8,2),IF(AND($W111+$X111&gt;=2600,$W111&gt;=2600,$X111&lt;2600),ROUND((ROUND($X111*9%,2)+ROUND(((2600-$X111)/$W111)*$Y111,2))*'umowa o pracę'!$E$8,2),0)))),0)))&gt;$J111,$J111,IF(AND($V111=1,$I111&gt;0),ROUND(IF($W111+$X111&gt;=2600,2600*'umowa o pracę'!$E$8,($W111+$X111)*'umowa o pracę'!$E$8),2)+IF($X111=0,ROUND(IF($W111&gt;2600,ROUND($Z111/$W111*2600,2),$Z111)*'umowa o pracę'!$E$8,2),ROUND(IF($W111&gt;2600,ROUND($Z111/$W111*2600,2),$Z111)*'umowa o pracę'!$E$8,2)),ROUND(IF($W111+$X111&gt;=2600,2600*'umowa o pracę'!$E$8,($W111+$X111)*'umowa o pracę'!$E$8),2)-IF(AND($X111=0,I111&gt;0),ROUND(ROUND(IF($W111&gt;2600,ROUND($Y111/$W111*2600,2),$Y111),2)*'umowa o pracę'!$E$8,2),IF($X111&gt;0,IF($W111+$X111&lt;2600,ROUND(ROUND($Y111+ROUND($X111*9%,2),2)*'umowa o pracę'!$E$8,2),IF(AND($W111+$X111&gt;=2600,$X111&lt;2600,$W111&lt;2600),ROUND((ROUND(((2600-$X111)/$W111)*$Y111,2)+ROUND($X111*9%,2))*'umowa o pracę'!$E$8,2),IF(AND($W111+$X111&gt;=2600,$X111&gt;=2600),ROUND((ROUND(2600*9%,2))*'umowa o pracę'!$E$8,2),IF(AND($W111+$X111&gt;=2600,$W111&gt;=2600,$X111&lt;2600),ROUND((ROUND($X111*9%,2)+ROUND(((2600-$X111)/$W111)*$Y111,2))*'umowa o pracę'!$E$8,2),0)))),0)))))</f>
        <v>0</v>
      </c>
      <c r="AC111" s="32">
        <f>IF(IF(IF(AND($V111=1,$I111&gt;0),ROUND(IF($W111+$X111&gt;=2800,2800*'umowa o pracę'!$E$8,($W111+$X111)*'umowa o pracę'!$E$8),2)+IF($X111=0,ROUND(IF($W111&gt;2800,ROUND($Z111/$W111*2800,2),$Z111)*'umowa o pracę'!$E$8,2),ROUND(IF($W111&gt;2800,ROUND($Z111/$W111*2800,2),$Z111)*'umowa o pracę'!$E$8,2)),ROUND(IF($W111+$X111&gt;=2800,2800*'umowa o pracę'!$E$8,($W111+$X111)*'umowa o pracę'!$E$8),2)-IF($X111=0,ROUND(ROUND(IF($W111&gt;2800,ROUND($Y111/$W111*2800,2),$Y111),2)*'umowa o pracę'!$E$8,2),IF($X111&gt;0,IF($W111+$X111&lt;2800,ROUND(ROUND($Y111+ROUND($X111*9%,2),2)*'umowa o pracę'!$E$8,2),IF(AND($W111+$X111&gt;=2800,$X111&lt;2800,$W111&lt;2800),ROUND((ROUND(((2800-$X111)/$W111)*$Y111,2)+ROUND($X111*9%,2))*'umowa o pracę'!$E$8,2),IF(AND($W111+$X111&gt;=2800,$X111&gt;=2800),ROUND((ROUND(2800*9%,2))*'umowa o pracę'!$E$8,2),IF(AND($W111+$X111&gt;=2800,$W111&gt;=2800,$X111&lt;2800),ROUND((ROUND($X111*9%,2)+ROUND(((2800-$X111)/$W111)*$Y111,2))*'umowa o pracę'!$E$8,2),0)))),0)))&gt;$J111,$J111,IF(AND($V111=1,$I111&gt;0),ROUND(IF($W111+$X111&gt;=2800,2800*'umowa o pracę'!$E$8,($W111+$X111)*'umowa o pracę'!$E$8),2)+IF($X111=0,ROUND(IF($W111&gt;2800,ROUND($Z111/$W111*2800,2),$Z111)*'umowa o pracę'!$E$8,2),ROUND(IF($W111&gt;2800,ROUND($Z111/$W111*2800,2),$Z111)*'umowa o pracę'!$E$8,2)),ROUND(IF($W111+$X111&gt;=2800,2800*'umowa o pracę'!$E$8,($W111+$X111)*'umowa o pracę'!$E$8),2)-IF($X111=0,ROUND(ROUND(IF($W111&gt;2800,ROUND($Y111/$W111*2800,2),$Y111),2)*'umowa o pracę'!$E$8,2),IF($X111&gt;0,IF($W111+$X111&lt;2800,ROUND(ROUND($Y111+ROUND($X111*9%,2),2)*'umowa o pracę'!$E$8,2),IF(AND($W111+$X111&gt;=2800,$X111&lt;2800,$W111&lt;2800),ROUND((ROUND(((2800-$X111)/$W111)*$Y111,2)+ROUND($X111*9%,2))*'umowa o pracę'!$E$8,2),IF(AND($W111+$X111&gt;=2800,$X111&gt;=2800),ROUND((ROUND(2800*9%,2))*'umowa o pracę'!$E$8,2),IF(AND($W111+$X111&gt;=2800,$W111&gt;=2800,$X111&lt;2800),ROUND((ROUND($X111*9%,2)+ROUND(((2800-$X111)/$W111)*$Y111,2))*'umowa o pracę'!$E$8,2),0)))),0))))&gt;$J111,$J111,IF(IF(AND($V111=1,$I111&gt;0),ROUND(IF($W111+$X111&gt;=2800,2800*'umowa o pracę'!$E$8,($W111+$X111)*'umowa o pracę'!$E$8),2)+IF($X111=0,ROUND(IF($W111&gt;2800,ROUND($Z111/$W111*2800,2),$Z111)*'umowa o pracę'!$E$8,2),ROUND(IF($W111&gt;2800,ROUND($Z111/$W111*2800,2),$Z111)*'umowa o pracę'!$E$8,2)),ROUND(IF($W111+$X111&gt;=2800,2800*'umowa o pracę'!$E$8,($W111+$X111)*'umowa o pracę'!$E$8),2)-IF($X111=0,ROUND(ROUND(IF($W111&gt;2800,ROUND($Y111/$W111*2800,2),$Y111),2)*'umowa o pracę'!$E$8,2),IF($X111&gt;0,IF($W111+$X111&lt;2800,ROUND(ROUND($Y111+ROUND($X111*9%,2),2)*'umowa o pracę'!$E$8,2),IF(AND($W111+$X111&gt;=2800,$X111&lt;2800,$W111&lt;2800),ROUND((ROUND(((2800-$X111)/$W111)*$Y111,2)+ROUND($X111*9%,2))*'umowa o pracę'!$E$8,2),IF(AND($W111+$X111&gt;=2800,$X111&gt;=2800),ROUND((ROUND(2800*9%,2))*'umowa o pracę'!$E$8,2),IF(AND($W111+$X111&gt;=2800,$W111&gt;=2800,$X111&lt;2800),ROUND((ROUND($X111*9%,2)+ROUND(((2800-$X111)/$W111)*$Y111,2))*'umowa o pracę'!$E$8,2),0)))),0)))&gt;$J111,$J111,IF(AND($V111=1,$I111&gt;0),ROUND(IF($W111+$X111&gt;=2800,2800*'umowa o pracę'!$E$8,($W111+$X111)*'umowa o pracę'!$E$8),2)+IF($X111=0,ROUND(IF($W111&gt;2800,ROUND($Z111/$W111*2800,2),$Z111)*'umowa o pracę'!$E$8,2),ROUND(IF($W111&gt;2800,ROUND($Z111/$W111*2800,2),$Z111)*'umowa o pracę'!$E$8,2)),ROUND(IF($W111+$X111&gt;=2800,2800*'umowa o pracę'!$E$8,($W111+$X111)*'umowa o pracę'!$E$8),2)-IF(AND($X111=0,I111&gt;0),ROUND(ROUND(IF($W111&gt;2800,ROUND($Y111/$W111*2800,2),$Y111),2)*'umowa o pracę'!$E$8,2),IF($X111&gt;0,IF($W111+$X111&lt;2800,ROUND(ROUND($Y111+ROUND($X111*9%,2),2)*'umowa o pracę'!$E$8,2),IF(AND($W111+$X111&gt;=2800,$X111&lt;2800,$W111&lt;2800),ROUND((ROUND(((2800-$X111)/$W111)*$Y111,2)+ROUND($X111*9%,2))*'umowa o pracę'!$E$8,2),IF(AND($W111+$X111&gt;=2800,$X111&gt;=2800),ROUND((ROUND(2800*9%,2))*'umowa o pracę'!$E$8,2),IF(AND($W111+$X111&gt;=2800,$W111&gt;=2800,$X111&lt;2800),ROUND((ROUND($X111*9%,2)+ROUND(((2800-$X111)/$W111)*$Y111,2))*'umowa o pracę'!$E$8,2),0)))),0)))))</f>
        <v>0</v>
      </c>
      <c r="AD111" s="32">
        <f>IF('umowa o pracę'!$E$7=2020,IF(IF($V111=1,IF($X111=0,ROUND(IF($W111&gt;2600,ROUND($Y111/$W111*2600,2),$Y111)*'umowa o pracę'!$E$8,2),IF($W111+$X111&lt;2600,ROUND(ROUND($Y111+ROUND($X111*9%,2),2)*'umowa o pracę'!$E$8,2),IF(AND($W111+$X111&gt;=2600,$W111&lt;2600),ROUND((ROUND($Y111+ROUND((2600-$W111)*9%,2),2))*'umowa o pracę'!$E$8,2),IF(AND($W111+$X111&gt;=2600,$W111&gt;=2600),ROUND(ROUND($Y111/$W111*2600,2)*'umowa o pracę'!$E$8,2),0)))),0)&gt;$H111,$H111,IF($V111=1,IF($X111=0,ROUND(IF($W111&gt;2600,ROUND($Y111/$W111*2600,2),$Y111)*'umowa o pracę'!$E$8,2),IF($W111+$X111&lt;2600,ROUND(ROUND($Y111+ROUND($X111*9%,2),2)*'umowa o pracę'!$E$8,2),IF(AND($W111+$X111&gt;=2600,$W111&lt;2600),ROUND((ROUND($Y111+ROUND((2600-$W111)*9%,2),2))*'umowa o pracę'!$E$8,2),IF(AND($W111+$X111&gt;=2600,$W111&gt;=2600),ROUND(ROUND($Y111/$W111*2600,2)*'umowa o pracę'!$E$8,2),0)))),0)),IF('umowa o pracę'!$E$7=2021,IF(IF($V111=1,IF($X111=0,ROUND(IF($W111&gt;2800,ROUND($Y111/$W111*2800,2),$Y111)*'umowa o pracę'!$E$8,2),IF($W111+$X111&lt;2800,ROUND(ROUND($Y111+ROUND($X111*9%,2),2)*'umowa o pracę'!$E$8,2),IF(AND($W111+$X111&gt;=2800,$W111&lt;2800),ROUND((ROUND($Y111+ROUND((2800-$W111)*9%,2),2))*'umowa o pracę'!$E$8,2),IF(AND($W111+$X111&gt;=2800,$W111&gt;=2800),ROUND(ROUND($Y111/$W111*2800,2)*'umowa o pracę'!$E$8,2),0)))),0)&gt;$H111,$H111,IF($V111=1,IF($X111=0,ROUND(IF($W111&gt;2800,ROUND($Y111/$W111*2800,2),$Y111)*'umowa o pracę'!$E$8,2),IF($W111+$X111&lt;2800,ROUND(ROUND($Y111+ROUND($X111*9%,2),2)*'umowa o pracę'!$E$8,2),IF(AND($W111+$X111&gt;=2800,$W111&lt;2800),ROUND((ROUND($Y111+ROUND((2800-$W111)*9%,2),2))*'umowa o pracę'!$E$8,2),IF(AND($W111+$X111&gt;=2800,$W111&gt;=2800),ROUND(ROUND($Y111/$W111*2800,2)*'umowa o pracę'!$E$8,2),0)))),0)),0))</f>
        <v>0</v>
      </c>
      <c r="AE111" s="32">
        <f>IF('umowa o pracę'!$E$7=2020,IF(IF($V111=1,IF($X111=0,ROUND(IF($W111&gt;2600,ROUND($Z111/$W111*2600,2),$Z111)*'umowa o pracę'!$E$8,2),ROUND(IF($W111&gt;2600,ROUND($Z111/$W111*2600,2),$Z111)*'umowa o pracę'!$E$8,2)),0)&gt;$I111,$I111,IF($V111=1,IF($X111=0,ROUND(IF($W111&gt;2600,ROUND($Z111/$W111*2600,2),$Z111)*'umowa o pracę'!$E$8,2),ROUND(IF($W111&gt;2600,ROUND($Z111/$W111*2600,2),$Z111)*'umowa o pracę'!$E$8,2)),0)),IF('umowa o pracę'!$E$7=2021,IF(IF($V111=1,IF($X111=0,ROUND(IF($W111&gt;2800,ROUND($Z111/$W111*2800,2),$Z111)*'umowa o pracę'!$E$8,2),ROUND(IF($W111&gt;2800,ROUND($Z111/$W111*2800,2),$Z111)*'umowa o pracę'!$E$8,2)),0)&gt;$I111,$I111,IF($V111=1,IF($X111=0,ROUND(IF($W111&gt;2800,ROUND($Z111/$W111*2800,2),$Z111)*'umowa o pracę'!$E$8,2),ROUND(IF($W111&gt;2800,ROUND($Z111/$W111*2800,2),$Z111)*'umowa o pracę'!$E$8,2)),0)),0))</f>
        <v>0</v>
      </c>
      <c r="AF111" s="56">
        <f>IF('umowa o pracę'!$E$7=2020,$AB111,IF('umowa o pracę'!$E$7=2021,$AC111,0))</f>
        <v>0</v>
      </c>
      <c r="AG111" s="53">
        <f t="shared" si="15"/>
        <v>1</v>
      </c>
      <c r="AH111" s="39">
        <f>IF('umowa o pracę'!$E$6&lt;3,0,$L111)</f>
        <v>0</v>
      </c>
      <c r="AI111" s="39">
        <f>IF('umowa o pracę'!$E$6&lt;3,0,$M111)</f>
        <v>0</v>
      </c>
      <c r="AJ111" s="55">
        <f>IF('umowa o pracę'!$E$6&lt;3,0,$N111)</f>
        <v>0</v>
      </c>
      <c r="AK111" s="55">
        <f>IF('umowa o pracę'!$E$6&lt;3,0,$O111)</f>
        <v>0</v>
      </c>
      <c r="AL111" s="32">
        <f>IF('umowa o pracę'!$E$7=2020,ROUND(IF($AH111&gt;=2600,2600*'umowa o pracę'!$E$8,$AH111*'umowa o pracę'!$E$8),2),IF('umowa o pracę'!$E$7=2021,ROUND(IF($AH111&gt;=2800,2800*'umowa o pracę'!$E$8,$AH111*'umowa o pracę'!$E$8),2),0))</f>
        <v>0</v>
      </c>
      <c r="AM111" s="32">
        <f>IF(IF(IF(AND($AG111=1,$I111&gt;0),ROUND(IF($AH111+$AI111&gt;=2600,2600*'umowa o pracę'!$E$8,($AH111+$AI111)*'umowa o pracę'!$E$8),2)+IF($AI111=0,ROUND(IF($AH111&gt;2600,ROUND($AK111/$AH111*2600,2),$AK111)*'umowa o pracę'!$E$8,2),ROUND(IF($AH111&gt;2600,ROUND($AK111/$AH111*2600,2),$AK111)*'umowa o pracę'!$E$8,2)),ROUND(IF($AH111+$AI111&gt;=2600,2600*'umowa o pracę'!$E$8,($AH111+$AI111)*'umowa o pracę'!$E$8),2)-IF($AI111=0,ROUND(ROUND(IF($AH111&gt;2600,ROUND($AJ111/$AH111*2600,2),$AJ111),2)*'umowa o pracę'!$E$8,2),IF($AI111&gt;0,IF($AH111+$AI111&lt;2600,ROUND(ROUND($AJ111+ROUND($AI111*9%,2),2)*'umowa o pracę'!$E$8,2),IF(AND($AH111+$AI111&gt;=2600,$AI111&lt;2600,$AH111&lt;2600),ROUND((ROUND(((2600-$AI111)/$AH111)*$AJ111,2)+ROUND($AI111*9%,2))*'umowa o pracę'!$E$8,2),IF(AND($AH111+$AI111&gt;=2600,$AI111&gt;=2600),ROUND((ROUND(2600*9%,2))*'umowa o pracę'!$E$8,2),IF(AND($AH111+$AI111&gt;=2600,$AH111&gt;=2600,$AI111&lt;2600),ROUND((ROUND($AI111*9%,2)+ROUND(((2600-$AI111)/$AH111)*$AJ111,2))*'umowa o pracę'!$E$8,2),0)))),0)))&gt;$J111,$J111,IF(AND($AG111=1,$I111&gt;0),ROUND(IF($AH111+$AI111&gt;=2600,2600*'umowa o pracę'!$E$8,($AH111+$AI111)*'umowa o pracę'!$E$8),2)+IF($AI111=0,ROUND(IF($AH111&gt;2600,ROUND($AK111/$AH111*2600,2),$AK111)*'umowa o pracę'!$E$8,2),ROUND(IF($AH111&gt;2600,ROUND($AK111/$AH111*2600,2),$AK111)*'umowa o pracę'!$E$8,2)),ROUND(IF($AH111+$AI111&gt;=2600,2600*'umowa o pracę'!$E$8,($AH111+$AI111)*'umowa o pracę'!$E$8),2)-IF($AI111=0,ROUND(ROUND(IF($AH111&gt;2600,ROUND($AJ111/$AH111*2600,2),$AJ111),2)*'umowa o pracę'!$E$8,2),IF($AI111&gt;0,IF($AH111+$AI111&lt;2600,ROUND(ROUND($AJ111+ROUND($AI111*9%,2),2)*'umowa o pracę'!$E$8,2),IF(AND($AH111+$AI111&gt;=2600,$AI111&lt;2600,$AH111&lt;2600),ROUND((ROUND(((2600-$AI111)/$AH111)*$AJ111,2)+ROUND($AI111*9%,2))*'umowa o pracę'!$E$8,2),IF(AND($AH111+$AI111&gt;=2600,$AI111&gt;=2600),ROUND((ROUND(2600*9%,2))*'umowa o pracę'!$E$8,2),IF(AND($AH111+$AI111&gt;=2600,$AH111&gt;=2600,$AI111&lt;2600),ROUND((ROUND($AI111*9%,2)+ROUND(((2600-$AI111)/$AH111)*$AJ111,2))*'umowa o pracę'!$E$8,2),0)))),0))))&gt;$J111,$J111,IF(IF(AND($AG111=1,$I111&gt;0),ROUND(IF($AH111+$AI111&gt;=2600,2600*'umowa o pracę'!$E$8,($AH111+$AI111)*'umowa o pracę'!$E$8),2)+IF($AI111=0,ROUND(IF($AH111&gt;2600,ROUND($AK111/$AH111*2600,2),$AK111)*'umowa o pracę'!$E$8,2),ROUND(IF($AH111&gt;2600,ROUND($AK111/$AH111*2600,2),$AK111)*'umowa o pracę'!$E$8,2)),ROUND(IF($AH111+$AI111&gt;=2600,2600*'umowa o pracę'!$E$8,($AH111+$AI111)*'umowa o pracę'!$E$8),2)-IF($AI111=0,ROUND(ROUND(IF($AH111&gt;2600,ROUND($AJ111/$AH111*2600,2),$AJ111),2)*'umowa o pracę'!$E$8,2),IF($AI111&gt;0,IF($AH111+$AI111&lt;2600,ROUND(ROUND($AJ111+ROUND($AI111*9%,2),2)*'umowa o pracę'!$E$8,2),IF(AND($AH111+$AI111&gt;=2600,$AI111&lt;2600,$AH111&lt;2600),ROUND((ROUND(((2600-$AI111)/$AH111)*$AJ111,2)+ROUND($AI111*9%,2))*'umowa o pracę'!$E$8,2),IF(AND($AH111+$AI111&gt;=2600,$AI111&gt;=2600),ROUND((ROUND(2600*9%,2))*'umowa o pracę'!$E$8,2),IF(AND($AH111+$AI111&gt;=2600,$AH111&gt;=2600,$AI111&lt;2600),ROUND((ROUND($AI111*9%,2)+ROUND(((2600-$AI111)/$AH111)*$AJ111,2))*'umowa o pracę'!$E$8,2),0)))),0)))&gt;$J111,$J111,IF(AND($AG111=1,$I111&gt;0),ROUND(IF($AH111+$AI111&gt;=2600,2600*'umowa o pracę'!$E$8,($AH111+$AI111)*'umowa o pracę'!$E$8),2)+IF($AI111=0,ROUND(IF($AH111&gt;2600,ROUND($AK111/$AH111*2600,2),$AK111)*'umowa o pracę'!$E$8,2),ROUND(IF($AH111&gt;2600,ROUND($AK111/$AH111*2600,2),$AK111)*'umowa o pracę'!$E$8,2)),ROUND(IF($AH111+$AI111&gt;=2600,2600*'umowa o pracę'!$E$8,($AH111+$AI111)*'umowa o pracę'!$E$8),2)-IF(AND($AI111=0,I111&gt;0),ROUND(ROUND(IF($AH111&gt;2600,ROUND($AJ111/$AH111*2600,2),$AJ111),2)*'umowa o pracę'!$E$8,2),IF($AI111&gt;0,IF($AH111+$AI111&lt;2600,ROUND(ROUND($AJ111+ROUND($AI111*9%,2),2)*'umowa o pracę'!$E$8,2),IF(AND($AH111+$AI111&gt;=2600,$AI111&lt;2600,$AH111&lt;2600),ROUND((ROUND(((2600-$AI111)/$AH111)*$AJ111,2)+ROUND($AI111*9%,2))*'umowa o pracę'!$E$8,2),IF(AND($AH111+$AI111&gt;=2600,$AI111&gt;=2600),ROUND((ROUND(2600*9%,2))*'umowa o pracę'!$E$8,2),IF(AND($AH111+$AI111&gt;=2600,$AH111&gt;=2600,$AI111&lt;2600),ROUND((ROUND($AI111*9%,2)+ROUND(((2600-$AI111)/$AH111)*$AJ111,2))*'umowa o pracę'!$E$8,2),0)))),0)))))</f>
        <v>0</v>
      </c>
      <c r="AN111" s="32">
        <f>IF(IF(IF(AND($AG111=1,$I111&gt;0),ROUND(IF($AH111+$AI111&gt;=2800,2800*'umowa o pracę'!$E$8,($AH111+$AI111)*'umowa o pracę'!$E$8),2)+IF($AI111=0,ROUND(IF($AH111&gt;2800,ROUND($AK111/$AH111*2800,2),$AK111)*'umowa o pracę'!$E$8,2),ROUND(IF($AH111&gt;2800,ROUND($AK111/$AH111*2800,2),$AK111)*'umowa o pracę'!$E$8,2)),ROUND(IF($AH111+$AI111&gt;=2800,2800*'umowa o pracę'!$E$8,($AH111+$AI111)*'umowa o pracę'!$E$8),2)-IF($AI111=0,ROUND(ROUND(IF($AH111&gt;2800,ROUND($AJ111/$AH111*2800,2),$AJ111),2)*'umowa o pracę'!$E$8,2),IF($AI111&gt;0,IF($AH111+$AI111&lt;2800,ROUND(ROUND($AJ111+ROUND($AI111*9%,2),2)*'umowa o pracę'!$E$8,2),IF(AND($AH111+$AI111&gt;=2800,$AI111&lt;2800,$AH111&lt;2800),ROUND((ROUND(((2800-$AI111)/$AH111)*$AJ111,2)+ROUND($AI111*9%,2))*'umowa o pracę'!$E$8,2),IF(AND($AH111+$AI111&gt;=2800,$AI111&gt;=2800),ROUND((ROUND(2800*9%,2))*'umowa o pracę'!$E$8,2),IF(AND($AH111+$AI111&gt;=2800,$AH111&gt;=2800,$AI111&lt;2800),ROUND((ROUND($AI111*9%,2)+ROUND(((2800-$AI111)/$AH111)*$AJ111,2))*'umowa o pracę'!$E$8,2),0)))),0)))&gt;$J111,$J111,IF(AND($AG111=1,$I111&gt;0),ROUND(IF($AH111+$AI111&gt;=2800,2800*'umowa o pracę'!$E$8,($AH111+$AI111)*'umowa o pracę'!$E$8),2)+IF($AI111=0,ROUND(IF($AH111&gt;2800,ROUND($AK111/$AH111*2800,2),$AK111)*'umowa o pracę'!$E$8,2),ROUND(IF($AH111&gt;2800,ROUND($AK111/$AH111*2800,2),$AK111)*'umowa o pracę'!$E$8,2)),ROUND(IF($AH111+$AI111&gt;=2800,2800*'umowa o pracę'!$E$8,($AH111+$AI111)*'umowa o pracę'!$E$8),2)-IF($AI111=0,ROUND(ROUND(IF($AH111&gt;2800,ROUND($AJ111/$AH111*2800,2),$AJ111),2)*'umowa o pracę'!$E$8,2),IF($AI111&gt;0,IF($AH111+$AI111&lt;2800,ROUND(ROUND($AJ111+ROUND($AI111*9%,2),2)*'umowa o pracę'!$E$8,2),IF(AND($AH111+$AI111&gt;=2800,$AI111&lt;2800,$AH111&lt;2800),ROUND((ROUND(((2800-$AI111)/$AH111)*$AJ111,2)+ROUND($AI111*9%,2))*'umowa o pracę'!$E$8,2),IF(AND($AH111+$AI111&gt;=2800,$AI111&gt;=2800),ROUND((ROUND(2800*9%,2))*'umowa o pracę'!$E$8,2),IF(AND($AH111+$AI111&gt;=2800,$AH111&gt;=2800,$AI111&lt;2800),ROUND((ROUND($AI111*9%,2)+ROUND(((2800-$AI111)/$AH111)*$AJ111,2))*'umowa o pracę'!$E$8,2),0)))),0))))&gt;$J111,$J111,IF(IF(AND($AG111=1,$I111&gt;0),ROUND(IF($AH111+$AI111&gt;=2800,2800*'umowa o pracę'!$E$8,($AH111+$AI111)*'umowa o pracę'!$E$8),2)+IF($AI111=0,ROUND(IF($AH111&gt;2800,ROUND($AK111/$AH111*2800,2),$AK111)*'umowa o pracę'!$E$8,2),ROUND(IF($AH111&gt;2800,ROUND($AK111/$AH111*2800,2),$AK111)*'umowa o pracę'!$E$8,2)),ROUND(IF($AH111+$AI111&gt;=2800,2800*'umowa o pracę'!$E$8,($AH111+$AI111)*'umowa o pracę'!$E$8),2)-IF($AI111=0,ROUND(ROUND(IF($AH111&gt;2800,ROUND($AJ111/$AH111*2800,2),$AJ111),2)*'umowa o pracę'!$E$8,2),IF($AI111&gt;0,IF($AH111+$AI111&lt;2800,ROUND(ROUND($AJ111+ROUND($AI111*9%,2),2)*'umowa o pracę'!$E$8,2),IF(AND($AH111+$AI111&gt;=2800,$AI111&lt;2800,$AH111&lt;2800),ROUND((ROUND(((2800-$AI111)/$AH111)*$AJ111,2)+ROUND($AI111*9%,2))*'umowa o pracę'!$E$8,2),IF(AND($AH111+$AI111&gt;=2800,$AI111&gt;=2800),ROUND((ROUND(2800*9%,2))*'umowa o pracę'!$E$8,2),IF(AND($AH111+$AI111&gt;=2800,$AH111&gt;=2800,$AI111&lt;2800),ROUND((ROUND($AI111*9%,2)+ROUND(((2800-$AI111)/$AH111)*$AJ111,2))*'umowa o pracę'!$E$8,2),0)))),0)))&gt;$J111,$J111,IF(AND($AG111=1,$I111&gt;0),ROUND(IF($AH111+$AI111&gt;=2800,2800*'umowa o pracę'!$E$8,($AH111+$AI111)*'umowa o pracę'!$E$8),2)+IF($AI111=0,ROUND(IF($AH111&gt;2800,ROUND($AK111/$AH111*2800,2),$AK111)*'umowa o pracę'!$E$8,2),ROUND(IF($AH111&gt;2800,ROUND($AK111/$AH111*2800,2),$AK111)*'umowa o pracę'!$E$8,2)),ROUND(IF($AH111+$AI111&gt;=2800,2800*'umowa o pracę'!$E$8,($AH111+$AI111)*'umowa o pracę'!$E$8),2)-IF(AND($AI111=0,I111&gt;0),ROUND(ROUND(IF($AH111&gt;2800,ROUND($AJ111/$AH111*2800,2),$AJ111),2)*'umowa o pracę'!$E$8,2),IF($AI111&gt;0,IF($AH111+$AI111&lt;2800,ROUND(ROUND($AJ111+ROUND($AI111*9%,2),2)*'umowa o pracę'!$E$8,2),IF(AND($AH111+$AI111&gt;=2800,$AI111&lt;2800,$AH111&lt;2800),ROUND((ROUND(((2800-$AI111)/$AH111)*$AJ111,2)+ROUND($AI111*9%,2))*'umowa o pracę'!$E$8,2),IF(AND($AH111+$AI111&gt;=2800,$AI111&gt;=2800),ROUND((ROUND(2800*9%,2))*'umowa o pracę'!$E$8,2),IF(AND($AH111+$AI111&gt;=2800,$AH111&gt;=2800,$AI111&lt;2800),ROUND((ROUND($AI111*9%,2)+ROUND(((2800-$AI111)/$AH111)*$AJ111,2))*'umowa o pracę'!$E$8,2),0)))),0)))))</f>
        <v>0</v>
      </c>
      <c r="AO111" s="32">
        <f>IF('umowa o pracę'!$E$7=2020,IF(IF($AG111=1,IF($AI111=0,ROUND(IF($AH111&gt;2600,ROUND($AJ111/$AH111*2600,2),$AJ111)*'umowa o pracę'!$E$8,2),IF($AH111+$AI111&lt;2600,ROUND(ROUND($AJ111+ROUND($AI111*9%,2),2)*'umowa o pracę'!$E$8,2),IF(AND($AH111+$AI111&gt;=2600,$AH111&lt;2600),ROUND((ROUND($AJ111+ROUND((2600-$AH111)*9%,2),2))*'umowa o pracę'!$E$8,2),IF(AND($AH111+$AI111&gt;=2600,$AH111&gt;=2600),ROUND(ROUND($AJ111/$AH111*2600,2)*'umowa o pracę'!$E$8,2),0)))),0)&gt;$H111,$H111,IF($AG111=1,IF($AI111=0,ROUND(IF($AH111&gt;2600,ROUND($AJ111/$AH111*2600,2),$AJ111)*'umowa o pracę'!$E$8,2),IF($AH111+$AI111&lt;2600,ROUND(ROUND($AJ111+ROUND($AI111*9%,2),2)*'umowa o pracę'!$E$8,2),IF(AND($AH111+$AI111&gt;=2600,$AH111&lt;2600),ROUND((ROUND($AJ111+ROUND((2600-$AH111)*9%,2),2))*'umowa o pracę'!$E$8,2),IF(AND($AH111+$AI111&gt;=2600,$AH111&gt;=2600),ROUND(ROUND($AJ111/$AH111*2600,2)*'umowa o pracę'!$E$8,2),0)))),0)),IF('umowa o pracę'!$E$7=2021,IF(IF($AG111=1,IF($AI111=0,ROUND(IF($AH111&gt;2800,ROUND($AJ111/$AH111*2800,2),$AJ111)*'umowa o pracę'!$E$8,2),IF($AH111+$AI111&lt;2800,ROUND(ROUND($AJ111+ROUND($AI111*9%,2),2)*'umowa o pracę'!$E$8,2),IF(AND($AH111+$AI111&gt;=2800,$AH111&lt;2800),ROUND((ROUND($AJ111+ROUND((2800-$AH111)*9%,2),2))*'umowa o pracę'!$E$8,2),IF(AND($AH111+$AI111&gt;=2800,$AH111&gt;=2800),ROUND(ROUND($AJ111/$AH111*2800,2)*'umowa o pracę'!$E$8,2),0)))),0)&gt;$H111,$H111,IF($AG111=1,IF($AI111=0,ROUND(IF($AH111&gt;2800,ROUND($AJ111/$AH111*2800,2),$AJ111)*'umowa o pracę'!$E$8,2),IF($AH111+$AI111&lt;2800,ROUND(ROUND($AJ111+ROUND($AI111*9%,2),2)*'umowa o pracę'!$E$8,2),IF(AND($AH111+$AI111&gt;=2800,$AH111&lt;2800),ROUND((ROUND($AJ111+ROUND((2800-$AH111)*9%,2),2))*'umowa o pracę'!$E$8,2),IF(AND($AH111+$AI111&gt;=2800,$AH111&gt;=2800),ROUND(ROUND($AJ111/$AH111*2800,2)*'umowa o pracę'!$E$8,2),0)))),0)),0))</f>
        <v>0</v>
      </c>
      <c r="AP111" s="32">
        <f>IF('umowa o pracę'!$E$7=2020,IF(IF($AG111=1,IF($AI111=0,ROUND(IF($AH111&gt;2600,ROUND($AK111/$AH111*2600,2),$AK111)*'umowa o pracę'!$E$8,2),ROUND(IF($AH111&gt;2600,ROUND($AK111/$AH111*2600,2),$AK111)*'umowa o pracę'!$E$8,2)),0)&gt;$I111,$I111,IF($AG111=1,IF($AI111=0,ROUND(IF($AH111&gt;2600,ROUND($AK111/$AH111*2600,2),$AK111)*'umowa o pracę'!$E$8,2),ROUND(IF($AH111&gt;2600,ROUND($AK111/$AH111*2600,2),$AK111)*'umowa o pracę'!$E$8,2)),0)),IF('umowa o pracę'!$E$7=2021,IF(IF($AG111=1,IF($AI111=0,ROUND(IF($AH111&gt;2800,ROUND($AK111/$AH111*2800,2),$AK111)*'umowa o pracę'!$E$8,2),ROUND(IF($AH111&gt;2800,ROUND($AK111/$AH111*2800,2),$AK111)*'umowa o pracę'!$E$8,2)),0)&gt;$I111,$I111,IF($AG111=1,IF($AI111=0,ROUND(IF($AH111&gt;2800,ROUND($AK111/$AH111*2800,2),$AK111)*'umowa o pracę'!$E$8,2),ROUND(IF($AH111&gt;2800,ROUND($AK111/$AH111*2800,2),$AK111)*'umowa o pracę'!$E$8,2)),0)),0))</f>
        <v>0</v>
      </c>
      <c r="AQ111" s="56">
        <f>IF('umowa o pracę'!$E$7=2020,$AM111,IF('umowa o pracę'!$E$7=2021,$AN111,0))</f>
        <v>0</v>
      </c>
      <c r="AR111" s="33">
        <f>IF('umowa o pracę'!$E$7=0,0,U111+AF111+AQ111)</f>
        <v>0</v>
      </c>
      <c r="AS111" s="19"/>
      <c r="AT111" s="19"/>
      <c r="AU111" s="19"/>
      <c r="AV111" s="6"/>
      <c r="AW111" s="6"/>
      <c r="AX111" s="6">
        <f t="shared" si="13"/>
        <v>10</v>
      </c>
      <c r="AY111" s="6"/>
      <c r="AZ111" s="234">
        <f t="shared" si="16"/>
        <v>0</v>
      </c>
      <c r="BA111" s="234">
        <f t="shared" si="17"/>
        <v>0</v>
      </c>
      <c r="BB111" s="234">
        <f t="shared" si="18"/>
        <v>0</v>
      </c>
      <c r="BC111" s="234">
        <f t="shared" si="19"/>
        <v>0</v>
      </c>
      <c r="BD111" s="234">
        <f t="shared" si="20"/>
        <v>0</v>
      </c>
      <c r="BE111" s="234">
        <f t="shared" si="21"/>
        <v>0</v>
      </c>
      <c r="BF111" s="234">
        <f t="shared" si="22"/>
        <v>0</v>
      </c>
      <c r="BG111" s="234">
        <f t="shared" si="23"/>
        <v>0</v>
      </c>
      <c r="BH111" s="234">
        <f t="shared" si="24"/>
        <v>0</v>
      </c>
      <c r="BI111" s="238">
        <f t="shared" si="25"/>
        <v>0</v>
      </c>
      <c r="BJ111" s="236"/>
      <c r="BK111" s="236"/>
      <c r="BL111" s="237"/>
    </row>
    <row r="112" spans="1:64" ht="15.75" customHeight="1" x14ac:dyDescent="0.25">
      <c r="A112" s="129">
        <v>101</v>
      </c>
      <c r="B112" s="57"/>
      <c r="C112" s="57"/>
      <c r="D112" s="36"/>
      <c r="E112" s="36"/>
      <c r="F112" s="242"/>
      <c r="G112" s="37">
        <v>1</v>
      </c>
      <c r="H112" s="58">
        <v>0</v>
      </c>
      <c r="I112" s="59">
        <v>0</v>
      </c>
      <c r="J112" s="60">
        <v>0</v>
      </c>
      <c r="K112" s="52">
        <v>1</v>
      </c>
      <c r="L112" s="39">
        <v>0</v>
      </c>
      <c r="M112" s="39">
        <v>0</v>
      </c>
      <c r="N112" s="39">
        <v>0</v>
      </c>
      <c r="O112" s="39">
        <v>0</v>
      </c>
      <c r="P112" s="35">
        <f>IF('umowa o pracę'!$E$7=2020,ROUND(IF($L112&gt;=2600,2600*'umowa o pracę'!$E$8,$L112*'umowa o pracę'!$E$8),2),IF('umowa o pracę'!$E$7=2021,ROUND(IF($L112&gt;=2800,2800*'umowa o pracę'!$E$8,$L112*'umowa o pracę'!$E$8),2),0))</f>
        <v>0</v>
      </c>
      <c r="Q112" s="252">
        <f>IF(IF(IF(AND($K112=1,$I112&gt;0),ROUND(IF($L112+$M112&gt;=2600,2600*'umowa o pracę'!$E$8,($L112+$M112)*'umowa o pracę'!$E$8),2)+IF($M112=0,ROUND(IF($L112&gt;2600,ROUND($O112/$L112*2600,2),$O112)*'umowa o pracę'!$E$8,2),ROUND(IF($L112&gt;2600,ROUND($O112/$L112*2600,2),$O112)*'umowa o pracę'!$E$8,2)),ROUND(IF($L112+$M112&gt;=2600,2600*'umowa o pracę'!$E$8,($L112+$M112)*'umowa o pracę'!$E$8),2)-IF($M112=0,ROUND(ROUND(IF($L112&gt;2600,ROUND($N112/$L112*2600,2),$N112),2)*'umowa o pracę'!$E$8,2),IF($M112&gt;0,IF($L112+$M112&lt;2600,ROUND(ROUND($N112+ROUND($M112*9%,2),2)*'umowa o pracę'!$E$8,2),IF(AND($L112+$M112&gt;=2600,$M112&lt;2600,$L112&lt;2600),ROUND((ROUND(((2600-$M112)/$L112)*$N112,2)+ROUND($M112*9%,2))*'umowa o pracę'!$E$8,2),IF(AND($L112+$M112&gt;=2600,$M112&gt;=2600),ROUND((ROUND(2600*9%,2))*'umowa o pracę'!$E$8,2),IF(AND($L112+$M112&gt;=2600,$L112&gt;=2600,$M112&lt;2600),ROUND((ROUND($M112*9%,2)+ROUND(((2600-$M112)/$L112)*$N112,2))*'umowa o pracę'!$E$8,2),0)))),0)))&gt;$J112,$J112,IF(AND($K112=1,$I112&gt;0),ROUND(IF($L112+$M112&gt;=2600,2600*'umowa o pracę'!$E$8,($L112+$M112)*'umowa o pracę'!$E$8),2)+IF($M112=0,ROUND(IF($L112&gt;2600,ROUND($O112/$L112*2600,2),$O112)*'umowa o pracę'!$E$8,2),ROUND(IF($L112&gt;2600,ROUND($O112/$L112*2600,2),$O112)*'umowa o pracę'!$E$8,2)),ROUND(IF($L112+$M112&gt;=2600,2600*'umowa o pracę'!$E$8,($L112+$M112)*'umowa o pracę'!$E$8),2)-IF($M112=0,ROUND(ROUND(IF($L112&gt;2600,ROUND($N112/$L112*2600,2),$N112),2)*'umowa o pracę'!$E$8,2),IF($M112&gt;0,IF($L112+$M112&lt;2600,ROUND(ROUND($N112+ROUND($M112*9%,2),2)*'umowa o pracę'!$E$8,2),IF(AND($L112+$M112&gt;=2600,$M112&lt;2600,$L112&lt;2600),ROUND((ROUND(((2600-$M112)/$L112)*$N112,2)+ROUND($M112*9%,2))*'umowa o pracę'!$E$8,2),IF(AND($L112+$M112&gt;=2600,$M112&gt;=2600),ROUND((ROUND(2600*9%,2))*'umowa o pracę'!$E$8,2),IF(AND($L112+$M112&gt;=2600,$L112&gt;=2600,$M112&lt;2600),ROUND((ROUND($M112*9%,2)+ROUND(((2600-$M112)/$L112)*$N112,2))*'umowa o pracę'!$E$8,2),0)))),0))))&gt;$J112,$J112,IF(IF(AND($K112=1,$I112&gt;0),ROUND(IF($L112+$M112&gt;=2600,2600*'umowa o pracę'!$E$8,($L112+$M112)*'umowa o pracę'!$E$8),2)+IF($M112=0,ROUND(IF($L112&gt;2600,ROUND($O112/$L112*2600,2),$O112)*'umowa o pracę'!$E$8,2),ROUND(IF($L112&gt;2600,ROUND($O112/$L112*2600,2),$O112)*'umowa o pracę'!$E$8,2)),ROUND(IF($L112+$M112&gt;=2600,2600*'umowa o pracę'!$E$8,($L112+$M112)*'umowa o pracę'!$E$8),2)-IF($M112=0,ROUND(ROUND(IF($L112&gt;2600,ROUND($N112/$L112*2600,2),$N112),2)*'umowa o pracę'!$E$8,2),IF($M112&gt;0,IF($L112+$M112&lt;2600,ROUND(ROUND($N112+ROUND($M112*9%,2),2)*'umowa o pracę'!$E$8,2),IF(AND($L112+$M112&gt;=2600,$M112&lt;2600,$L112&lt;2600),ROUND((ROUND(((2600-$M112)/$L112)*$N112,2)+ROUND($M112*9%,2))*'umowa o pracę'!$E$8,2),IF(AND($L112+$M112&gt;=2600,$M112&gt;=2600),ROUND((ROUND(2600*9%,2))*'umowa o pracę'!$E$8,2),IF(AND($L112+$M112&gt;=2600,$L112&gt;=2600,$M112&lt;2600),ROUND((ROUND($M112*9%,2)+ROUND(((2600-$M112)/$L112)*$N112,2))*'umowa o pracę'!$E$8,2),0)))),0)))&gt;$J112,$J112,IF(AND($K112=1,$I112&gt;0),ROUND(IF($L112+$M112&gt;=2600,2600*'umowa o pracę'!$E$8,($L112+$M112)*'umowa o pracę'!$E$8),2)+IF($M112=0,ROUND(IF($L112&gt;2600,ROUND($O112/$L112*2600,2),$O112)*'umowa o pracę'!$E$8,2),ROUND(IF($L112&gt;2600,ROUND($O112/$L112*2600,2),$O112)*'umowa o pracę'!$E$8,2)),ROUND(IF($L112+$M112&gt;=2600,2600*'umowa o pracę'!$E$8,($L112+$M112)*'umowa o pracę'!$E$8),2)-IF(AND($M112=0,I112&gt;0),ROUND(ROUND(IF($L112&gt;2600,ROUND($N112/$L112*2600,2),$N112),2)*'umowa o pracę'!$E$8,2),IF($M112&gt;0,IF($L112+$M112&lt;2600,ROUND(ROUND($N112+ROUND($M112*9%,2),2)*'umowa o pracę'!$E$8,2),IF(AND($L112+$M112&gt;=2600,$M112&lt;2600,$L112&lt;2600),ROUND((ROUND(((2600-$M112)/$L112)*$N112,2)+ROUND($M112*9%,2))*'umowa o pracę'!$E$8,2),IF(AND($L112+$M112&gt;=2600,$M112&gt;=2600),ROUND((ROUND(2600*9%,2))*'umowa o pracę'!$E$8,2),IF(AND($L112+$M112&gt;=2600,$L112&gt;=2600,$M112&lt;2600),ROUND((ROUND($M112*9%,2)+ROUND(((2600-$M112)/$L112)*$N112,2))*'umowa o pracę'!$E$8,2),0)))),0)))))</f>
        <v>0</v>
      </c>
      <c r="R112" s="252">
        <f>IF(IF(IF(AND($K112=1,$I112&gt;0),ROUND(IF($L112+$M112&gt;=2800,2800*'umowa o pracę'!$E$8,($L112+$M112)*'umowa o pracę'!$E$8),2)+IF($M112=0,ROUND(IF($L112&gt;2800,ROUND($O112/$L112*2800,2),$O112)*'umowa o pracę'!$E$8,2),ROUND(IF($L112&gt;2800,ROUND($O112/$L112*2800,2),$O112)*'umowa o pracę'!$E$8,2)),ROUND(IF($L112+$M112&gt;=2800,2800*'umowa o pracę'!$E$8,($L112+$M112)*'umowa o pracę'!$E$8),2)-IF($M112=0,ROUND(ROUND(IF($L112&gt;2800,ROUND($N112/$L112*2800,2),$N112),2)*'umowa o pracę'!$E$8,2),IF($M112&gt;0,IF($L112+$M112&lt;2800,ROUND(ROUND($N112+ROUND($M112*9%,2),2)*'umowa o pracę'!$E$8,2),IF(AND($L112+$M112&gt;=2800,$M112&lt;2800,$L112&lt;2800),ROUND((ROUND(((2800-$M112)/$L112)*$N112,2)+ROUND($M112*9%,2))*'umowa o pracę'!$E$8,2),IF(AND($L112+$M112&gt;=2800,$M112&gt;=2800),ROUND((ROUND(2800*9%,2))*'umowa o pracę'!$E$8,2),IF(AND($L112+$M112&gt;=2800,$L112&gt;=2800,$M112&lt;2800),ROUND((ROUND($M112*9%,2)+ROUND(((2800-$M112)/$L112)*$N112,2))*'umowa o pracę'!$E$8,2),0)))),0)))&gt;$J112,$J112,IF(AND($K112=1,$I112&gt;0),ROUND(IF($L112+$M112&gt;=2800,2800*'umowa o pracę'!$E$8,($L112+$M112)*'umowa o pracę'!$E$8),2)+IF($M112=0,ROUND(IF($L112&gt;2800,ROUND($O112/$L112*2800,2),$O112)*'umowa o pracę'!$E$8,2),ROUND(IF($L112&gt;2800,ROUND($O112/$L112*2800,2),$O112)*'umowa o pracę'!$E$8,2)),ROUND(IF($L112+$M112&gt;=2800,2800*'umowa o pracę'!$E$8,($L112+$M112)*'umowa o pracę'!$E$8),2)-IF($M112=0,ROUND(ROUND(IF($L112&gt;2800,ROUND($N112/$L112*2800,2),$N112),2)*'umowa o pracę'!$E$8,2),IF($M112&gt;0,IF($L112+$M112&lt;2800,ROUND(ROUND($N112+ROUND($M112*9%,2),2)*'umowa o pracę'!$E$8,2),IF(AND($L112+$M112&gt;=2800,$M112&lt;2800,$L112&lt;2800),ROUND((ROUND(((2800-$M112)/$L112)*$N112,2)+ROUND($M112*9%,2))*'umowa o pracę'!$E$8,2),IF(AND($L112+$M112&gt;=2800,$M112&gt;=2800),ROUND((ROUND(2800*9%,2))*'umowa o pracę'!$E$8,2),IF(AND($L112+$M112&gt;=2800,$L112&gt;=2800,$M112&lt;2800),ROUND((ROUND($M112*9%,2)+ROUND(((2800-$M112)/$L112)*$N112,2))*'umowa o pracę'!$E$8,2),0)))),0))))&gt;$J112,$J112,IF(IF(AND($K112=1,$I112&gt;0),ROUND(IF($L112+$M112&gt;=2800,2800*'umowa o pracę'!$E$8,($L112+$M112)*'umowa o pracę'!$E$8),2)+IF($M112=0,ROUND(IF($L112&gt;2800,ROUND($O112/$L112*2800,2),$O112)*'umowa o pracę'!$E$8,2),ROUND(IF($L112&gt;2800,ROUND($O112/$L112*2800,2),$O112)*'umowa o pracę'!$E$8,2)),ROUND(IF($L112+$M112&gt;=2800,2800*'umowa o pracę'!$E$8,($L112+$M112)*'umowa o pracę'!$E$8),2)-IF($M112=0,ROUND(ROUND(IF($L112&gt;2800,ROUND($N112/$L112*2800,2),$N112),2)*'umowa o pracę'!$E$8,2),IF($M112&gt;0,IF($L112+$M112&lt;2800,ROUND(ROUND($N112+ROUND($M112*9%,2),2)*'umowa o pracę'!$E$8,2),IF(AND($L112+$M112&gt;=2800,$M112&lt;2800,$L112&lt;2800),ROUND((ROUND(((2800-$M112)/$L112)*$N112,2)+ROUND($M112*9%,2))*'umowa o pracę'!$E$8,2),IF(AND($L112+$M112&gt;=2800,$M112&gt;=2800),ROUND((ROUND(2800*9%,2))*'umowa o pracę'!$E$8,2),IF(AND($L112+$M112&gt;=2800,$L112&gt;=2800,$M112&lt;2800),ROUND((ROUND($M112*9%,2)+ROUND(((2800-$M112)/$L112)*$N112,2))*'umowa o pracę'!$E$8,2),0)))),0)))&gt;$J112,$J112,IF(AND($K112=1,$I112&gt;0),ROUND(IF($L112+$M112&gt;=2800,2800*'umowa o pracę'!$E$8,($L112+$M112)*'umowa o pracę'!$E$8),2)+IF($M112=0,ROUND(IF($L112&gt;2800,ROUND($O112/$L112*2800,2),$O112)*'umowa o pracę'!$E$8,2),ROUND(IF($L112&gt;2800,ROUND($O112/$L112*2800,2),$O112)*'umowa o pracę'!$E$8,2)),ROUND(IF($L112+$M112&gt;=2800,2800*'umowa o pracę'!$E$8,($L112+$M112)*'umowa o pracę'!$E$8),2)-IF(AND($M112=0,I112&gt;0),ROUND(ROUND(IF($L112&gt;2800,ROUND($N112/$L112*2800,2),$N112),2)*'umowa o pracę'!$E$8,2),IF($M112&gt;0,IF($L112+$M112&lt;2800,ROUND(ROUND($N112+ROUND($M112*9%,2),2)*'umowa o pracę'!$E$8,2),IF(AND($L112+$M112&gt;=2800,$M112&lt;2800,$L112&lt;2800),ROUND((ROUND(((2800-$M112)/$L112)*$N112,2)+ROUND($M112*9%,2))*'umowa o pracę'!$E$8,2),IF(AND($L112+$M112&gt;=2800,$M112&gt;=2800),ROUND((ROUND(2800*9%,2))*'umowa o pracę'!$E$8,2),IF(AND($L112+$M112&gt;=2800,$L112&gt;=2800,$M112&lt;2800),ROUND((ROUND($M112*9%,2)+ROUND(((2800-$M112)/$L112)*$N112,2))*'umowa o pracę'!$E$8,2),0)))),0)))))</f>
        <v>0</v>
      </c>
      <c r="S112" s="32">
        <f>IF('umowa o pracę'!$E$7=2020,IF(IF($K112=1,IF($M112=0,ROUND(IF($L112&gt;2600,ROUND($N112/$L112*2600,2),$N112)*'umowa o pracę'!$E$8,2),IF($L112+$M112&lt;2600,ROUND(ROUND($N112+ROUND($M112*9%,2),2)*'umowa o pracę'!$E$8,2),IF(AND($L112+$M112&gt;=2600,$L112&lt;2600),ROUND((ROUND($N112+ROUND((2600-$L112)*9%,2),2))*'umowa o pracę'!$E$8,2),IF(AND($L112+$M112&gt;=2600,$L112&gt;=2600),ROUND(ROUND($N112/$L112*2600,2)*'umowa o pracę'!$E$8,2),0)))),0)&gt;$H112,$H112,IF($K112=1,IF($M112=0,ROUND(IF($L112&gt;2600,ROUND($N112/$L112*2600,2),$N112)*'umowa o pracę'!$E$8,2),IF($L112+$M112&lt;2600,ROUND(ROUND($N112+ROUND($M112*9%,2),2)*'umowa o pracę'!$E$8,2),IF(AND($L112+$M112&gt;=2600,$L112&lt;2600),ROUND((ROUND($N112+ROUND((2600-$L112)*9%,2),2))*'umowa o pracę'!$E$8,2),IF(AND($L112+$M112&gt;=2600,$L112&gt;=2600),ROUND(ROUND($N112/$L112*2600,2)*'umowa o pracę'!$E$8,2),0)))),0)),IF('umowa o pracę'!$E$7=2021,IF(IF($K112=1,IF($M112=0,ROUND(IF($L112&gt;2800,ROUND($N112/$L112*2800,2),$N112)*'umowa o pracę'!$E$8,2),IF($L112+$M112&lt;2800,ROUND(ROUND($N112+ROUND($M112*9%,2),2)*'umowa o pracę'!$E$8,2),IF(AND($L112+$M112&gt;=2800,$L112&lt;2800),ROUND((ROUND($N112+ROUND((2800-$L112)*9%,2),2))*'umowa o pracę'!$E$8,2),IF(AND($L112+$M112&gt;=2800,$L112&gt;=2800),ROUND(ROUND($N112/$L112*2800,2)*'umowa o pracę'!$E$8,2),0)))),0)&gt;$H112,$H112,IF($K112=1,IF($M112=0,ROUND(IF($L112&gt;2800,ROUND($N112/$L112*2800,2),$N112)*'umowa o pracę'!$E$8,2),IF($L112+$M112&lt;2800,ROUND(ROUND($N112+ROUND($M112*9%,2),2)*'umowa o pracę'!$E$8,2),IF(AND($L112+$M112&gt;=2800,$L112&lt;2800),ROUND((ROUND($N112+ROUND((2800-$L112)*9%,2),2))*'umowa o pracę'!$E$8,2),IF(AND($L112+$M112&gt;=2800,$L112&gt;=2800),ROUND(ROUND($N112/$L112*2800,2)*'umowa o pracę'!$E$8,2),0)))),0)),0))</f>
        <v>0</v>
      </c>
      <c r="T112" s="32">
        <f>IF('umowa o pracę'!$E$7=2020,IF(IF($K112=1,IF($M112=0,ROUND(IF($L112&gt;2600,ROUND($O112/$L112*2600,2),$O112)*'umowa o pracę'!$E$8,2),ROUND(IF($L112&gt;2600,ROUND($O112/$L112*2600,2),$O112)*'umowa o pracę'!$E$8,2)),0)&gt;$I112,$I112,IF($K112=1,IF($M112=0,ROUND(IF($L112&gt;2600,ROUND($O112/$L112*2600,2),$O112)*'umowa o pracę'!$E$8,2),ROUND(IF($L112&gt;2600,ROUND($O112/$L112*2600,2),$O112)*'umowa o pracę'!$E$8,2)),0)),IF('umowa o pracę'!$E$7=2021,IF(IF($K112=1,IF($M112=0,ROUND(IF($L112&gt;2800,ROUND($O112/$L112*2800,2),$O112)*'umowa o pracę'!$E$8,2),ROUND(IF($L112&gt;2800,ROUND($O112/$L112*2800,2),$O112)*'umowa o pracę'!$E$8,2)),0)&gt;$I112,$I112,IF($K112=1,IF($M112=0,ROUND(IF($L112&gt;2800,ROUND($O112/$L112*2800,2),$O112)*'umowa o pracę'!$E$8,2),ROUND(IF($L112&gt;2800,ROUND($O112/$L112*2800,2),$O112)*'umowa o pracę'!$E$8,2)),0)),0))</f>
        <v>0</v>
      </c>
      <c r="U112" s="51">
        <f>IF('umowa o pracę'!$E$7=2020,$Q112,IF('umowa o pracę'!$E$7=2021,$R112,0))</f>
        <v>0</v>
      </c>
      <c r="V112" s="53">
        <f t="shared" si="14"/>
        <v>1</v>
      </c>
      <c r="W112" s="54">
        <f>IF('umowa o pracę'!$E$6&lt;2,0,$L112)</f>
        <v>0</v>
      </c>
      <c r="X112" s="54">
        <f>IF('umowa o pracę'!$E$6&lt;2,0,$M112)</f>
        <v>0</v>
      </c>
      <c r="Y112" s="55">
        <f>IF('umowa o pracę'!$E$6&lt;2,0,$N112)</f>
        <v>0</v>
      </c>
      <c r="Z112" s="55">
        <f>IF('umowa o pracę'!$E$6&lt;2,0,$O112)</f>
        <v>0</v>
      </c>
      <c r="AA112" s="32">
        <f>IF('umowa o pracę'!$E$7=2020,ROUND(IF($W112&gt;=2600,2600*'umowa o pracę'!$E$8,$W112*'umowa o pracę'!$E$8),2),IF('umowa o pracę'!$E$7=2021,ROUND(IF($W112&gt;=2800,2800*'umowa o pracę'!$E$8,$W112*'umowa o pracę'!$E$8),2),0))</f>
        <v>0</v>
      </c>
      <c r="AB112" s="32">
        <f>IF(IF(IF(AND($V112=1,$I112&gt;0),ROUND(IF($W112+$X112&gt;=2600,2600*'umowa o pracę'!$E$8,($W112+$X112)*'umowa o pracę'!$E$8),2)+IF($X112=0,ROUND(IF($W112&gt;2600,ROUND($Z112/$W112*2600,2),$Z112)*'umowa o pracę'!$E$8,2),ROUND(IF($W112&gt;2600,ROUND($Z112/$W112*2600,2),$Z112)*'umowa o pracę'!$E$8,2)),ROUND(IF($W112+$X112&gt;=2600,2600*'umowa o pracę'!$E$8,($W112+$X112)*'umowa o pracę'!$E$8),2)-IF($X112=0,ROUND(ROUND(IF($W112&gt;2600,ROUND($Y112/$W112*2600,2),$Y112),2)*'umowa o pracę'!$E$8,2),IF($X112&gt;0,IF($W112+$X112&lt;2600,ROUND(ROUND($Y112+ROUND($X112*9%,2),2)*'umowa o pracę'!$E$8,2),IF(AND($W112+$X112&gt;=2600,$X112&lt;2600,$W112&lt;2600),ROUND((ROUND(((2600-$X112)/$W112)*$Y112,2)+ROUND($X112*9%,2))*'umowa o pracę'!$E$8,2),IF(AND($W112+$X112&gt;=2600,$X112&gt;=2600),ROUND((ROUND(2600*9%,2))*'umowa o pracę'!$E$8,2),IF(AND($W112+$X112&gt;=2600,$W112&gt;=2600,$X112&lt;2600),ROUND((ROUND($X112*9%,2)+ROUND(((2600-$X112)/$W112)*$Y112,2))*'umowa o pracę'!$E$8,2),0)))),0)))&gt;$J112,$J112,IF(AND($V112=1,$I112&gt;0),ROUND(IF($W112+$X112&gt;=2600,2600*'umowa o pracę'!$E$8,($W112+$X112)*'umowa o pracę'!$E$8),2)+IF($X112=0,ROUND(IF($W112&gt;2600,ROUND($Z112/$W112*2600,2),$Z112)*'umowa o pracę'!$E$8,2),ROUND(IF($W112&gt;2600,ROUND($Z112/$W112*2600,2),$Z112)*'umowa o pracę'!$E$8,2)),ROUND(IF($W112+$X112&gt;=2600,2600*'umowa o pracę'!$E$8,($W112+$X112)*'umowa o pracę'!$E$8),2)-IF($X112=0,ROUND(ROUND(IF($W112&gt;2600,ROUND($Y112/$W112*2600,2),$Y112),2)*'umowa o pracę'!$E$8,2),IF($X112&gt;0,IF($W112+$X112&lt;2600,ROUND(ROUND($Y112+ROUND($X112*9%,2),2)*'umowa o pracę'!$E$8,2),IF(AND($W112+$X112&gt;=2600,$X112&lt;2600,$W112&lt;2600),ROUND((ROUND(((2600-$X112)/$W112)*$Y112,2)+ROUND($X112*9%,2))*'umowa o pracę'!$E$8,2),IF(AND($W112+$X112&gt;=2600,$X112&gt;=2600),ROUND((ROUND(2600*9%,2))*'umowa o pracę'!$E$8,2),IF(AND($W112+$X112&gt;=2600,$W112&gt;=2600,$X112&lt;2600),ROUND((ROUND($X112*9%,2)+ROUND(((2600-$X112)/$W112)*$Y112,2))*'umowa o pracę'!$E$8,2),0)))),0))))&gt;$J112,$J112,IF(IF(AND($V112=1,$I112&gt;0),ROUND(IF($W112+$X112&gt;=2600,2600*'umowa o pracę'!$E$8,($W112+$X112)*'umowa o pracę'!$E$8),2)+IF($X112=0,ROUND(IF($W112&gt;2600,ROUND($Z112/$W112*2600,2),$Z112)*'umowa o pracę'!$E$8,2),ROUND(IF($W112&gt;2600,ROUND($Z112/$W112*2600,2),$Z112)*'umowa o pracę'!$E$8,2)),ROUND(IF($W112+$X112&gt;=2600,2600*'umowa o pracę'!$E$8,($W112+$X112)*'umowa o pracę'!$E$8),2)-IF($X112=0,ROUND(ROUND(IF($W112&gt;2600,ROUND($Y112/$W112*2600,2),$Y112),2)*'umowa o pracę'!$E$8,2),IF($X112&gt;0,IF($W112+$X112&lt;2600,ROUND(ROUND($Y112+ROUND($X112*9%,2),2)*'umowa o pracę'!$E$8,2),IF(AND($W112+$X112&gt;=2600,$X112&lt;2600,$W112&lt;2600),ROUND((ROUND(((2600-$X112)/$W112)*$Y112,2)+ROUND($X112*9%,2))*'umowa o pracę'!$E$8,2),IF(AND($W112+$X112&gt;=2600,$X112&gt;=2600),ROUND((ROUND(2600*9%,2))*'umowa o pracę'!$E$8,2),IF(AND($W112+$X112&gt;=2600,$W112&gt;=2600,$X112&lt;2600),ROUND((ROUND($X112*9%,2)+ROUND(((2600-$X112)/$W112)*$Y112,2))*'umowa o pracę'!$E$8,2),0)))),0)))&gt;$J112,$J112,IF(AND($V112=1,$I112&gt;0),ROUND(IF($W112+$X112&gt;=2600,2600*'umowa o pracę'!$E$8,($W112+$X112)*'umowa o pracę'!$E$8),2)+IF($X112=0,ROUND(IF($W112&gt;2600,ROUND($Z112/$W112*2600,2),$Z112)*'umowa o pracę'!$E$8,2),ROUND(IF($W112&gt;2600,ROUND($Z112/$W112*2600,2),$Z112)*'umowa o pracę'!$E$8,2)),ROUND(IF($W112+$X112&gt;=2600,2600*'umowa o pracę'!$E$8,($W112+$X112)*'umowa o pracę'!$E$8),2)-IF(AND($X112=0,I112&gt;0),ROUND(ROUND(IF($W112&gt;2600,ROUND($Y112/$W112*2600,2),$Y112),2)*'umowa o pracę'!$E$8,2),IF($X112&gt;0,IF($W112+$X112&lt;2600,ROUND(ROUND($Y112+ROUND($X112*9%,2),2)*'umowa o pracę'!$E$8,2),IF(AND($W112+$X112&gt;=2600,$X112&lt;2600,$W112&lt;2600),ROUND((ROUND(((2600-$X112)/$W112)*$Y112,2)+ROUND($X112*9%,2))*'umowa o pracę'!$E$8,2),IF(AND($W112+$X112&gt;=2600,$X112&gt;=2600),ROUND((ROUND(2600*9%,2))*'umowa o pracę'!$E$8,2),IF(AND($W112+$X112&gt;=2600,$W112&gt;=2600,$X112&lt;2600),ROUND((ROUND($X112*9%,2)+ROUND(((2600-$X112)/$W112)*$Y112,2))*'umowa o pracę'!$E$8,2),0)))),0)))))</f>
        <v>0</v>
      </c>
      <c r="AC112" s="32">
        <f>IF(IF(IF(AND($V112=1,$I112&gt;0),ROUND(IF($W112+$X112&gt;=2800,2800*'umowa o pracę'!$E$8,($W112+$X112)*'umowa o pracę'!$E$8),2)+IF($X112=0,ROUND(IF($W112&gt;2800,ROUND($Z112/$W112*2800,2),$Z112)*'umowa o pracę'!$E$8,2),ROUND(IF($W112&gt;2800,ROUND($Z112/$W112*2800,2),$Z112)*'umowa o pracę'!$E$8,2)),ROUND(IF($W112+$X112&gt;=2800,2800*'umowa o pracę'!$E$8,($W112+$X112)*'umowa o pracę'!$E$8),2)-IF($X112=0,ROUND(ROUND(IF($W112&gt;2800,ROUND($Y112/$W112*2800,2),$Y112),2)*'umowa o pracę'!$E$8,2),IF($X112&gt;0,IF($W112+$X112&lt;2800,ROUND(ROUND($Y112+ROUND($X112*9%,2),2)*'umowa o pracę'!$E$8,2),IF(AND($W112+$X112&gt;=2800,$X112&lt;2800,$W112&lt;2800),ROUND((ROUND(((2800-$X112)/$W112)*$Y112,2)+ROUND($X112*9%,2))*'umowa o pracę'!$E$8,2),IF(AND($W112+$X112&gt;=2800,$X112&gt;=2800),ROUND((ROUND(2800*9%,2))*'umowa o pracę'!$E$8,2),IF(AND($W112+$X112&gt;=2800,$W112&gt;=2800,$X112&lt;2800),ROUND((ROUND($X112*9%,2)+ROUND(((2800-$X112)/$W112)*$Y112,2))*'umowa o pracę'!$E$8,2),0)))),0)))&gt;$J112,$J112,IF(AND($V112=1,$I112&gt;0),ROUND(IF($W112+$X112&gt;=2800,2800*'umowa o pracę'!$E$8,($W112+$X112)*'umowa o pracę'!$E$8),2)+IF($X112=0,ROUND(IF($W112&gt;2800,ROUND($Z112/$W112*2800,2),$Z112)*'umowa o pracę'!$E$8,2),ROUND(IF($W112&gt;2800,ROUND($Z112/$W112*2800,2),$Z112)*'umowa o pracę'!$E$8,2)),ROUND(IF($W112+$X112&gt;=2800,2800*'umowa o pracę'!$E$8,($W112+$X112)*'umowa o pracę'!$E$8),2)-IF($X112=0,ROUND(ROUND(IF($W112&gt;2800,ROUND($Y112/$W112*2800,2),$Y112),2)*'umowa o pracę'!$E$8,2),IF($X112&gt;0,IF($W112+$X112&lt;2800,ROUND(ROUND($Y112+ROUND($X112*9%,2),2)*'umowa o pracę'!$E$8,2),IF(AND($W112+$X112&gt;=2800,$X112&lt;2800,$W112&lt;2800),ROUND((ROUND(((2800-$X112)/$W112)*$Y112,2)+ROUND($X112*9%,2))*'umowa o pracę'!$E$8,2),IF(AND($W112+$X112&gt;=2800,$X112&gt;=2800),ROUND((ROUND(2800*9%,2))*'umowa o pracę'!$E$8,2),IF(AND($W112+$X112&gt;=2800,$W112&gt;=2800,$X112&lt;2800),ROUND((ROUND($X112*9%,2)+ROUND(((2800-$X112)/$W112)*$Y112,2))*'umowa o pracę'!$E$8,2),0)))),0))))&gt;$J112,$J112,IF(IF(AND($V112=1,$I112&gt;0),ROUND(IF($W112+$X112&gt;=2800,2800*'umowa o pracę'!$E$8,($W112+$X112)*'umowa o pracę'!$E$8),2)+IF($X112=0,ROUND(IF($W112&gt;2800,ROUND($Z112/$W112*2800,2),$Z112)*'umowa o pracę'!$E$8,2),ROUND(IF($W112&gt;2800,ROUND($Z112/$W112*2800,2),$Z112)*'umowa o pracę'!$E$8,2)),ROUND(IF($W112+$X112&gt;=2800,2800*'umowa o pracę'!$E$8,($W112+$X112)*'umowa o pracę'!$E$8),2)-IF($X112=0,ROUND(ROUND(IF($W112&gt;2800,ROUND($Y112/$W112*2800,2),$Y112),2)*'umowa o pracę'!$E$8,2),IF($X112&gt;0,IF($W112+$X112&lt;2800,ROUND(ROUND($Y112+ROUND($X112*9%,2),2)*'umowa o pracę'!$E$8,2),IF(AND($W112+$X112&gt;=2800,$X112&lt;2800,$W112&lt;2800),ROUND((ROUND(((2800-$X112)/$W112)*$Y112,2)+ROUND($X112*9%,2))*'umowa o pracę'!$E$8,2),IF(AND($W112+$X112&gt;=2800,$X112&gt;=2800),ROUND((ROUND(2800*9%,2))*'umowa o pracę'!$E$8,2),IF(AND($W112+$X112&gt;=2800,$W112&gt;=2800,$X112&lt;2800),ROUND((ROUND($X112*9%,2)+ROUND(((2800-$X112)/$W112)*$Y112,2))*'umowa o pracę'!$E$8,2),0)))),0)))&gt;$J112,$J112,IF(AND($V112=1,$I112&gt;0),ROUND(IF($W112+$X112&gt;=2800,2800*'umowa o pracę'!$E$8,($W112+$X112)*'umowa o pracę'!$E$8),2)+IF($X112=0,ROUND(IF($W112&gt;2800,ROUND($Z112/$W112*2800,2),$Z112)*'umowa o pracę'!$E$8,2),ROUND(IF($W112&gt;2800,ROUND($Z112/$W112*2800,2),$Z112)*'umowa o pracę'!$E$8,2)),ROUND(IF($W112+$X112&gt;=2800,2800*'umowa o pracę'!$E$8,($W112+$X112)*'umowa o pracę'!$E$8),2)-IF(AND($X112=0,I112&gt;0),ROUND(ROUND(IF($W112&gt;2800,ROUND($Y112/$W112*2800,2),$Y112),2)*'umowa o pracę'!$E$8,2),IF($X112&gt;0,IF($W112+$X112&lt;2800,ROUND(ROUND($Y112+ROUND($X112*9%,2),2)*'umowa o pracę'!$E$8,2),IF(AND($W112+$X112&gt;=2800,$X112&lt;2800,$W112&lt;2800),ROUND((ROUND(((2800-$X112)/$W112)*$Y112,2)+ROUND($X112*9%,2))*'umowa o pracę'!$E$8,2),IF(AND($W112+$X112&gt;=2800,$X112&gt;=2800),ROUND((ROUND(2800*9%,2))*'umowa o pracę'!$E$8,2),IF(AND($W112+$X112&gt;=2800,$W112&gt;=2800,$X112&lt;2800),ROUND((ROUND($X112*9%,2)+ROUND(((2800-$X112)/$W112)*$Y112,2))*'umowa o pracę'!$E$8,2),0)))),0)))))</f>
        <v>0</v>
      </c>
      <c r="AD112" s="32">
        <f>IF('umowa o pracę'!$E$7=2020,IF(IF($V112=1,IF($X112=0,ROUND(IF($W112&gt;2600,ROUND($Y112/$W112*2600,2),$Y112)*'umowa o pracę'!$E$8,2),IF($W112+$X112&lt;2600,ROUND(ROUND($Y112+ROUND($X112*9%,2),2)*'umowa o pracę'!$E$8,2),IF(AND($W112+$X112&gt;=2600,$W112&lt;2600),ROUND((ROUND($Y112+ROUND((2600-$W112)*9%,2),2))*'umowa o pracę'!$E$8,2),IF(AND($W112+$X112&gt;=2600,$W112&gt;=2600),ROUND(ROUND($Y112/$W112*2600,2)*'umowa o pracę'!$E$8,2),0)))),0)&gt;$H112,$H112,IF($V112=1,IF($X112=0,ROUND(IF($W112&gt;2600,ROUND($Y112/$W112*2600,2),$Y112)*'umowa o pracę'!$E$8,2),IF($W112+$X112&lt;2600,ROUND(ROUND($Y112+ROUND($X112*9%,2),2)*'umowa o pracę'!$E$8,2),IF(AND($W112+$X112&gt;=2600,$W112&lt;2600),ROUND((ROUND($Y112+ROUND((2600-$W112)*9%,2),2))*'umowa o pracę'!$E$8,2),IF(AND($W112+$X112&gt;=2600,$W112&gt;=2600),ROUND(ROUND($Y112/$W112*2600,2)*'umowa o pracę'!$E$8,2),0)))),0)),IF('umowa o pracę'!$E$7=2021,IF(IF($V112=1,IF($X112=0,ROUND(IF($W112&gt;2800,ROUND($Y112/$W112*2800,2),$Y112)*'umowa o pracę'!$E$8,2),IF($W112+$X112&lt;2800,ROUND(ROUND($Y112+ROUND($X112*9%,2),2)*'umowa o pracę'!$E$8,2),IF(AND($W112+$X112&gt;=2800,$W112&lt;2800),ROUND((ROUND($Y112+ROUND((2800-$W112)*9%,2),2))*'umowa o pracę'!$E$8,2),IF(AND($W112+$X112&gt;=2800,$W112&gt;=2800),ROUND(ROUND($Y112/$W112*2800,2)*'umowa o pracę'!$E$8,2),0)))),0)&gt;$H112,$H112,IF($V112=1,IF($X112=0,ROUND(IF($W112&gt;2800,ROUND($Y112/$W112*2800,2),$Y112)*'umowa o pracę'!$E$8,2),IF($W112+$X112&lt;2800,ROUND(ROUND($Y112+ROUND($X112*9%,2),2)*'umowa o pracę'!$E$8,2),IF(AND($W112+$X112&gt;=2800,$W112&lt;2800),ROUND((ROUND($Y112+ROUND((2800-$W112)*9%,2),2))*'umowa o pracę'!$E$8,2),IF(AND($W112+$X112&gt;=2800,$W112&gt;=2800),ROUND(ROUND($Y112/$W112*2800,2)*'umowa o pracę'!$E$8,2),0)))),0)),0))</f>
        <v>0</v>
      </c>
      <c r="AE112" s="32">
        <f>IF('umowa o pracę'!$E$7=2020,IF(IF($V112=1,IF($X112=0,ROUND(IF($W112&gt;2600,ROUND($Z112/$W112*2600,2),$Z112)*'umowa o pracę'!$E$8,2),ROUND(IF($W112&gt;2600,ROUND($Z112/$W112*2600,2),$Z112)*'umowa o pracę'!$E$8,2)),0)&gt;$I112,$I112,IF($V112=1,IF($X112=0,ROUND(IF($W112&gt;2600,ROUND($Z112/$W112*2600,2),$Z112)*'umowa o pracę'!$E$8,2),ROUND(IF($W112&gt;2600,ROUND($Z112/$W112*2600,2),$Z112)*'umowa o pracę'!$E$8,2)),0)),IF('umowa o pracę'!$E$7=2021,IF(IF($V112=1,IF($X112=0,ROUND(IF($W112&gt;2800,ROUND($Z112/$W112*2800,2),$Z112)*'umowa o pracę'!$E$8,2),ROUND(IF($W112&gt;2800,ROUND($Z112/$W112*2800,2),$Z112)*'umowa o pracę'!$E$8,2)),0)&gt;$I112,$I112,IF($V112=1,IF($X112=0,ROUND(IF($W112&gt;2800,ROUND($Z112/$W112*2800,2),$Z112)*'umowa o pracę'!$E$8,2),ROUND(IF($W112&gt;2800,ROUND($Z112/$W112*2800,2),$Z112)*'umowa o pracę'!$E$8,2)),0)),0))</f>
        <v>0</v>
      </c>
      <c r="AF112" s="56">
        <f>IF('umowa o pracę'!$E$7=2020,$AB112,IF('umowa o pracę'!$E$7=2021,$AC112,0))</f>
        <v>0</v>
      </c>
      <c r="AG112" s="53">
        <f t="shared" si="15"/>
        <v>1</v>
      </c>
      <c r="AH112" s="39">
        <f>IF('umowa o pracę'!$E$6&lt;3,0,$L112)</f>
        <v>0</v>
      </c>
      <c r="AI112" s="39">
        <f>IF('umowa o pracę'!$E$6&lt;3,0,$M112)</f>
        <v>0</v>
      </c>
      <c r="AJ112" s="55">
        <f>IF('umowa o pracę'!$E$6&lt;3,0,$N112)</f>
        <v>0</v>
      </c>
      <c r="AK112" s="55">
        <f>IF('umowa o pracę'!$E$6&lt;3,0,$O112)</f>
        <v>0</v>
      </c>
      <c r="AL112" s="32">
        <f>IF('umowa o pracę'!$E$7=2020,ROUND(IF($AH112&gt;=2600,2600*'umowa o pracę'!$E$8,$AH112*'umowa o pracę'!$E$8),2),IF('umowa o pracę'!$E$7=2021,ROUND(IF($AH112&gt;=2800,2800*'umowa o pracę'!$E$8,$AH112*'umowa o pracę'!$E$8),2),0))</f>
        <v>0</v>
      </c>
      <c r="AM112" s="32">
        <f>IF(IF(IF(AND($AG112=1,$I112&gt;0),ROUND(IF($AH112+$AI112&gt;=2600,2600*'umowa o pracę'!$E$8,($AH112+$AI112)*'umowa o pracę'!$E$8),2)+IF($AI112=0,ROUND(IF($AH112&gt;2600,ROUND($AK112/$AH112*2600,2),$AK112)*'umowa o pracę'!$E$8,2),ROUND(IF($AH112&gt;2600,ROUND($AK112/$AH112*2600,2),$AK112)*'umowa o pracę'!$E$8,2)),ROUND(IF($AH112+$AI112&gt;=2600,2600*'umowa o pracę'!$E$8,($AH112+$AI112)*'umowa o pracę'!$E$8),2)-IF($AI112=0,ROUND(ROUND(IF($AH112&gt;2600,ROUND($AJ112/$AH112*2600,2),$AJ112),2)*'umowa o pracę'!$E$8,2),IF($AI112&gt;0,IF($AH112+$AI112&lt;2600,ROUND(ROUND($AJ112+ROUND($AI112*9%,2),2)*'umowa o pracę'!$E$8,2),IF(AND($AH112+$AI112&gt;=2600,$AI112&lt;2600,$AH112&lt;2600),ROUND((ROUND(((2600-$AI112)/$AH112)*$AJ112,2)+ROUND($AI112*9%,2))*'umowa o pracę'!$E$8,2),IF(AND($AH112+$AI112&gt;=2600,$AI112&gt;=2600),ROUND((ROUND(2600*9%,2))*'umowa o pracę'!$E$8,2),IF(AND($AH112+$AI112&gt;=2600,$AH112&gt;=2600,$AI112&lt;2600),ROUND((ROUND($AI112*9%,2)+ROUND(((2600-$AI112)/$AH112)*$AJ112,2))*'umowa o pracę'!$E$8,2),0)))),0)))&gt;$J112,$J112,IF(AND($AG112=1,$I112&gt;0),ROUND(IF($AH112+$AI112&gt;=2600,2600*'umowa o pracę'!$E$8,($AH112+$AI112)*'umowa o pracę'!$E$8),2)+IF($AI112=0,ROUND(IF($AH112&gt;2600,ROUND($AK112/$AH112*2600,2),$AK112)*'umowa o pracę'!$E$8,2),ROUND(IF($AH112&gt;2600,ROUND($AK112/$AH112*2600,2),$AK112)*'umowa o pracę'!$E$8,2)),ROUND(IF($AH112+$AI112&gt;=2600,2600*'umowa o pracę'!$E$8,($AH112+$AI112)*'umowa o pracę'!$E$8),2)-IF($AI112=0,ROUND(ROUND(IF($AH112&gt;2600,ROUND($AJ112/$AH112*2600,2),$AJ112),2)*'umowa o pracę'!$E$8,2),IF($AI112&gt;0,IF($AH112+$AI112&lt;2600,ROUND(ROUND($AJ112+ROUND($AI112*9%,2),2)*'umowa o pracę'!$E$8,2),IF(AND($AH112+$AI112&gt;=2600,$AI112&lt;2600,$AH112&lt;2600),ROUND((ROUND(((2600-$AI112)/$AH112)*$AJ112,2)+ROUND($AI112*9%,2))*'umowa o pracę'!$E$8,2),IF(AND($AH112+$AI112&gt;=2600,$AI112&gt;=2600),ROUND((ROUND(2600*9%,2))*'umowa o pracę'!$E$8,2),IF(AND($AH112+$AI112&gt;=2600,$AH112&gt;=2600,$AI112&lt;2600),ROUND((ROUND($AI112*9%,2)+ROUND(((2600-$AI112)/$AH112)*$AJ112,2))*'umowa o pracę'!$E$8,2),0)))),0))))&gt;$J112,$J112,IF(IF(AND($AG112=1,$I112&gt;0),ROUND(IF($AH112+$AI112&gt;=2600,2600*'umowa o pracę'!$E$8,($AH112+$AI112)*'umowa o pracę'!$E$8),2)+IF($AI112=0,ROUND(IF($AH112&gt;2600,ROUND($AK112/$AH112*2600,2),$AK112)*'umowa o pracę'!$E$8,2),ROUND(IF($AH112&gt;2600,ROUND($AK112/$AH112*2600,2),$AK112)*'umowa o pracę'!$E$8,2)),ROUND(IF($AH112+$AI112&gt;=2600,2600*'umowa o pracę'!$E$8,($AH112+$AI112)*'umowa o pracę'!$E$8),2)-IF($AI112=0,ROUND(ROUND(IF($AH112&gt;2600,ROUND($AJ112/$AH112*2600,2),$AJ112),2)*'umowa o pracę'!$E$8,2),IF($AI112&gt;0,IF($AH112+$AI112&lt;2600,ROUND(ROUND($AJ112+ROUND($AI112*9%,2),2)*'umowa o pracę'!$E$8,2),IF(AND($AH112+$AI112&gt;=2600,$AI112&lt;2600,$AH112&lt;2600),ROUND((ROUND(((2600-$AI112)/$AH112)*$AJ112,2)+ROUND($AI112*9%,2))*'umowa o pracę'!$E$8,2),IF(AND($AH112+$AI112&gt;=2600,$AI112&gt;=2600),ROUND((ROUND(2600*9%,2))*'umowa o pracę'!$E$8,2),IF(AND($AH112+$AI112&gt;=2600,$AH112&gt;=2600,$AI112&lt;2600),ROUND((ROUND($AI112*9%,2)+ROUND(((2600-$AI112)/$AH112)*$AJ112,2))*'umowa o pracę'!$E$8,2),0)))),0)))&gt;$J112,$J112,IF(AND($AG112=1,$I112&gt;0),ROUND(IF($AH112+$AI112&gt;=2600,2600*'umowa o pracę'!$E$8,($AH112+$AI112)*'umowa o pracę'!$E$8),2)+IF($AI112=0,ROUND(IF($AH112&gt;2600,ROUND($AK112/$AH112*2600,2),$AK112)*'umowa o pracę'!$E$8,2),ROUND(IF($AH112&gt;2600,ROUND($AK112/$AH112*2600,2),$AK112)*'umowa o pracę'!$E$8,2)),ROUND(IF($AH112+$AI112&gt;=2600,2600*'umowa o pracę'!$E$8,($AH112+$AI112)*'umowa o pracę'!$E$8),2)-IF(AND($AI112=0,I112&gt;0),ROUND(ROUND(IF($AH112&gt;2600,ROUND($AJ112/$AH112*2600,2),$AJ112),2)*'umowa o pracę'!$E$8,2),IF($AI112&gt;0,IF($AH112+$AI112&lt;2600,ROUND(ROUND($AJ112+ROUND($AI112*9%,2),2)*'umowa o pracę'!$E$8,2),IF(AND($AH112+$AI112&gt;=2600,$AI112&lt;2600,$AH112&lt;2600),ROUND((ROUND(((2600-$AI112)/$AH112)*$AJ112,2)+ROUND($AI112*9%,2))*'umowa o pracę'!$E$8,2),IF(AND($AH112+$AI112&gt;=2600,$AI112&gt;=2600),ROUND((ROUND(2600*9%,2))*'umowa o pracę'!$E$8,2),IF(AND($AH112+$AI112&gt;=2600,$AH112&gt;=2600,$AI112&lt;2600),ROUND((ROUND($AI112*9%,2)+ROUND(((2600-$AI112)/$AH112)*$AJ112,2))*'umowa o pracę'!$E$8,2),0)))),0)))))</f>
        <v>0</v>
      </c>
      <c r="AN112" s="32">
        <f>IF(IF(IF(AND($AG112=1,$I112&gt;0),ROUND(IF($AH112+$AI112&gt;=2800,2800*'umowa o pracę'!$E$8,($AH112+$AI112)*'umowa o pracę'!$E$8),2)+IF($AI112=0,ROUND(IF($AH112&gt;2800,ROUND($AK112/$AH112*2800,2),$AK112)*'umowa o pracę'!$E$8,2),ROUND(IF($AH112&gt;2800,ROUND($AK112/$AH112*2800,2),$AK112)*'umowa o pracę'!$E$8,2)),ROUND(IF($AH112+$AI112&gt;=2800,2800*'umowa o pracę'!$E$8,($AH112+$AI112)*'umowa o pracę'!$E$8),2)-IF($AI112=0,ROUND(ROUND(IF($AH112&gt;2800,ROUND($AJ112/$AH112*2800,2),$AJ112),2)*'umowa o pracę'!$E$8,2),IF($AI112&gt;0,IF($AH112+$AI112&lt;2800,ROUND(ROUND($AJ112+ROUND($AI112*9%,2),2)*'umowa o pracę'!$E$8,2),IF(AND($AH112+$AI112&gt;=2800,$AI112&lt;2800,$AH112&lt;2800),ROUND((ROUND(((2800-$AI112)/$AH112)*$AJ112,2)+ROUND($AI112*9%,2))*'umowa o pracę'!$E$8,2),IF(AND($AH112+$AI112&gt;=2800,$AI112&gt;=2800),ROUND((ROUND(2800*9%,2))*'umowa o pracę'!$E$8,2),IF(AND($AH112+$AI112&gt;=2800,$AH112&gt;=2800,$AI112&lt;2800),ROUND((ROUND($AI112*9%,2)+ROUND(((2800-$AI112)/$AH112)*$AJ112,2))*'umowa o pracę'!$E$8,2),0)))),0)))&gt;$J112,$J112,IF(AND($AG112=1,$I112&gt;0),ROUND(IF($AH112+$AI112&gt;=2800,2800*'umowa o pracę'!$E$8,($AH112+$AI112)*'umowa o pracę'!$E$8),2)+IF($AI112=0,ROUND(IF($AH112&gt;2800,ROUND($AK112/$AH112*2800,2),$AK112)*'umowa o pracę'!$E$8,2),ROUND(IF($AH112&gt;2800,ROUND($AK112/$AH112*2800,2),$AK112)*'umowa o pracę'!$E$8,2)),ROUND(IF($AH112+$AI112&gt;=2800,2800*'umowa o pracę'!$E$8,($AH112+$AI112)*'umowa o pracę'!$E$8),2)-IF($AI112=0,ROUND(ROUND(IF($AH112&gt;2800,ROUND($AJ112/$AH112*2800,2),$AJ112),2)*'umowa o pracę'!$E$8,2),IF($AI112&gt;0,IF($AH112+$AI112&lt;2800,ROUND(ROUND($AJ112+ROUND($AI112*9%,2),2)*'umowa o pracę'!$E$8,2),IF(AND($AH112+$AI112&gt;=2800,$AI112&lt;2800,$AH112&lt;2800),ROUND((ROUND(((2800-$AI112)/$AH112)*$AJ112,2)+ROUND($AI112*9%,2))*'umowa o pracę'!$E$8,2),IF(AND($AH112+$AI112&gt;=2800,$AI112&gt;=2800),ROUND((ROUND(2800*9%,2))*'umowa o pracę'!$E$8,2),IF(AND($AH112+$AI112&gt;=2800,$AH112&gt;=2800,$AI112&lt;2800),ROUND((ROUND($AI112*9%,2)+ROUND(((2800-$AI112)/$AH112)*$AJ112,2))*'umowa o pracę'!$E$8,2),0)))),0))))&gt;$J112,$J112,IF(IF(AND($AG112=1,$I112&gt;0),ROUND(IF($AH112+$AI112&gt;=2800,2800*'umowa o pracę'!$E$8,($AH112+$AI112)*'umowa o pracę'!$E$8),2)+IF($AI112=0,ROUND(IF($AH112&gt;2800,ROUND($AK112/$AH112*2800,2),$AK112)*'umowa o pracę'!$E$8,2),ROUND(IF($AH112&gt;2800,ROUND($AK112/$AH112*2800,2),$AK112)*'umowa o pracę'!$E$8,2)),ROUND(IF($AH112+$AI112&gt;=2800,2800*'umowa o pracę'!$E$8,($AH112+$AI112)*'umowa o pracę'!$E$8),2)-IF($AI112=0,ROUND(ROUND(IF($AH112&gt;2800,ROUND($AJ112/$AH112*2800,2),$AJ112),2)*'umowa o pracę'!$E$8,2),IF($AI112&gt;0,IF($AH112+$AI112&lt;2800,ROUND(ROUND($AJ112+ROUND($AI112*9%,2),2)*'umowa o pracę'!$E$8,2),IF(AND($AH112+$AI112&gt;=2800,$AI112&lt;2800,$AH112&lt;2800),ROUND((ROUND(((2800-$AI112)/$AH112)*$AJ112,2)+ROUND($AI112*9%,2))*'umowa o pracę'!$E$8,2),IF(AND($AH112+$AI112&gt;=2800,$AI112&gt;=2800),ROUND((ROUND(2800*9%,2))*'umowa o pracę'!$E$8,2),IF(AND($AH112+$AI112&gt;=2800,$AH112&gt;=2800,$AI112&lt;2800),ROUND((ROUND($AI112*9%,2)+ROUND(((2800-$AI112)/$AH112)*$AJ112,2))*'umowa o pracę'!$E$8,2),0)))),0)))&gt;$J112,$J112,IF(AND($AG112=1,$I112&gt;0),ROUND(IF($AH112+$AI112&gt;=2800,2800*'umowa o pracę'!$E$8,($AH112+$AI112)*'umowa o pracę'!$E$8),2)+IF($AI112=0,ROUND(IF($AH112&gt;2800,ROUND($AK112/$AH112*2800,2),$AK112)*'umowa o pracę'!$E$8,2),ROUND(IF($AH112&gt;2800,ROUND($AK112/$AH112*2800,2),$AK112)*'umowa o pracę'!$E$8,2)),ROUND(IF($AH112+$AI112&gt;=2800,2800*'umowa o pracę'!$E$8,($AH112+$AI112)*'umowa o pracę'!$E$8),2)-IF(AND($AI112=0,I112&gt;0),ROUND(ROUND(IF($AH112&gt;2800,ROUND($AJ112/$AH112*2800,2),$AJ112),2)*'umowa o pracę'!$E$8,2),IF($AI112&gt;0,IF($AH112+$AI112&lt;2800,ROUND(ROUND($AJ112+ROUND($AI112*9%,2),2)*'umowa o pracę'!$E$8,2),IF(AND($AH112+$AI112&gt;=2800,$AI112&lt;2800,$AH112&lt;2800),ROUND((ROUND(((2800-$AI112)/$AH112)*$AJ112,2)+ROUND($AI112*9%,2))*'umowa o pracę'!$E$8,2),IF(AND($AH112+$AI112&gt;=2800,$AI112&gt;=2800),ROUND((ROUND(2800*9%,2))*'umowa o pracę'!$E$8,2),IF(AND($AH112+$AI112&gt;=2800,$AH112&gt;=2800,$AI112&lt;2800),ROUND((ROUND($AI112*9%,2)+ROUND(((2800-$AI112)/$AH112)*$AJ112,2))*'umowa o pracę'!$E$8,2),0)))),0)))))</f>
        <v>0</v>
      </c>
      <c r="AO112" s="32">
        <f>IF('umowa o pracę'!$E$7=2020,IF(IF($AG112=1,IF($AI112=0,ROUND(IF($AH112&gt;2600,ROUND($AJ112/$AH112*2600,2),$AJ112)*'umowa o pracę'!$E$8,2),IF($AH112+$AI112&lt;2600,ROUND(ROUND($AJ112+ROUND($AI112*9%,2),2)*'umowa o pracę'!$E$8,2),IF(AND($AH112+$AI112&gt;=2600,$AH112&lt;2600),ROUND((ROUND($AJ112+ROUND((2600-$AH112)*9%,2),2))*'umowa o pracę'!$E$8,2),IF(AND($AH112+$AI112&gt;=2600,$AH112&gt;=2600),ROUND(ROUND($AJ112/$AH112*2600,2)*'umowa o pracę'!$E$8,2),0)))),0)&gt;$H112,$H112,IF($AG112=1,IF($AI112=0,ROUND(IF($AH112&gt;2600,ROUND($AJ112/$AH112*2600,2),$AJ112)*'umowa o pracę'!$E$8,2),IF($AH112+$AI112&lt;2600,ROUND(ROUND($AJ112+ROUND($AI112*9%,2),2)*'umowa o pracę'!$E$8,2),IF(AND($AH112+$AI112&gt;=2600,$AH112&lt;2600),ROUND((ROUND($AJ112+ROUND((2600-$AH112)*9%,2),2))*'umowa o pracę'!$E$8,2),IF(AND($AH112+$AI112&gt;=2600,$AH112&gt;=2600),ROUND(ROUND($AJ112/$AH112*2600,2)*'umowa o pracę'!$E$8,2),0)))),0)),IF('umowa o pracę'!$E$7=2021,IF(IF($AG112=1,IF($AI112=0,ROUND(IF($AH112&gt;2800,ROUND($AJ112/$AH112*2800,2),$AJ112)*'umowa o pracę'!$E$8,2),IF($AH112+$AI112&lt;2800,ROUND(ROUND($AJ112+ROUND($AI112*9%,2),2)*'umowa o pracę'!$E$8,2),IF(AND($AH112+$AI112&gt;=2800,$AH112&lt;2800),ROUND((ROUND($AJ112+ROUND((2800-$AH112)*9%,2),2))*'umowa o pracę'!$E$8,2),IF(AND($AH112+$AI112&gt;=2800,$AH112&gt;=2800),ROUND(ROUND($AJ112/$AH112*2800,2)*'umowa o pracę'!$E$8,2),0)))),0)&gt;$H112,$H112,IF($AG112=1,IF($AI112=0,ROUND(IF($AH112&gt;2800,ROUND($AJ112/$AH112*2800,2),$AJ112)*'umowa o pracę'!$E$8,2),IF($AH112+$AI112&lt;2800,ROUND(ROUND($AJ112+ROUND($AI112*9%,2),2)*'umowa o pracę'!$E$8,2),IF(AND($AH112+$AI112&gt;=2800,$AH112&lt;2800),ROUND((ROUND($AJ112+ROUND((2800-$AH112)*9%,2),2))*'umowa o pracę'!$E$8,2),IF(AND($AH112+$AI112&gt;=2800,$AH112&gt;=2800),ROUND(ROUND($AJ112/$AH112*2800,2)*'umowa o pracę'!$E$8,2),0)))),0)),0))</f>
        <v>0</v>
      </c>
      <c r="AP112" s="32">
        <f>IF('umowa o pracę'!$E$7=2020,IF(IF($AG112=1,IF($AI112=0,ROUND(IF($AH112&gt;2600,ROUND($AK112/$AH112*2600,2),$AK112)*'umowa o pracę'!$E$8,2),ROUND(IF($AH112&gt;2600,ROUND($AK112/$AH112*2600,2),$AK112)*'umowa o pracę'!$E$8,2)),0)&gt;$I112,$I112,IF($AG112=1,IF($AI112=0,ROUND(IF($AH112&gt;2600,ROUND($AK112/$AH112*2600,2),$AK112)*'umowa o pracę'!$E$8,2),ROUND(IF($AH112&gt;2600,ROUND($AK112/$AH112*2600,2),$AK112)*'umowa o pracę'!$E$8,2)),0)),IF('umowa o pracę'!$E$7=2021,IF(IF($AG112=1,IF($AI112=0,ROUND(IF($AH112&gt;2800,ROUND($AK112/$AH112*2800,2),$AK112)*'umowa o pracę'!$E$8,2),ROUND(IF($AH112&gt;2800,ROUND($AK112/$AH112*2800,2),$AK112)*'umowa o pracę'!$E$8,2)),0)&gt;$I112,$I112,IF($AG112=1,IF($AI112=0,ROUND(IF($AH112&gt;2800,ROUND($AK112/$AH112*2800,2),$AK112)*'umowa o pracę'!$E$8,2),ROUND(IF($AH112&gt;2800,ROUND($AK112/$AH112*2800,2),$AK112)*'umowa o pracę'!$E$8,2)),0)),0))</f>
        <v>0</v>
      </c>
      <c r="AQ112" s="56">
        <f>IF('umowa o pracę'!$E$7=2020,$AM112,IF('umowa o pracę'!$E$7=2021,$AN112,0))</f>
        <v>0</v>
      </c>
      <c r="AR112" s="33">
        <f>IF('umowa o pracę'!$E$7=0,0,U112+AF112+AQ112)</f>
        <v>0</v>
      </c>
      <c r="AS112" s="19"/>
      <c r="AT112" s="19"/>
      <c r="AU112" s="19"/>
      <c r="AV112" s="6"/>
      <c r="AW112" s="6"/>
      <c r="AX112" s="6">
        <f t="shared" si="13"/>
        <v>10</v>
      </c>
      <c r="AY112" s="6"/>
      <c r="AZ112" s="234">
        <f t="shared" si="16"/>
        <v>0</v>
      </c>
      <c r="BA112" s="234">
        <f t="shared" si="17"/>
        <v>0</v>
      </c>
      <c r="BB112" s="234">
        <f t="shared" si="18"/>
        <v>0</v>
      </c>
      <c r="BC112" s="234">
        <f t="shared" si="19"/>
        <v>0</v>
      </c>
      <c r="BD112" s="234">
        <f t="shared" si="20"/>
        <v>0</v>
      </c>
      <c r="BE112" s="234">
        <f t="shared" si="21"/>
        <v>0</v>
      </c>
      <c r="BF112" s="234">
        <f t="shared" si="22"/>
        <v>0</v>
      </c>
      <c r="BG112" s="234">
        <f t="shared" si="23"/>
        <v>0</v>
      </c>
      <c r="BH112" s="234">
        <f t="shared" si="24"/>
        <v>0</v>
      </c>
      <c r="BI112" s="238">
        <f t="shared" si="25"/>
        <v>0</v>
      </c>
      <c r="BJ112" s="236"/>
      <c r="BK112" s="236"/>
      <c r="BL112" s="237"/>
    </row>
    <row r="113" spans="1:64" ht="15.75" customHeight="1" x14ac:dyDescent="0.25">
      <c r="A113" s="129">
        <v>102</v>
      </c>
      <c r="B113" s="57"/>
      <c r="C113" s="57"/>
      <c r="D113" s="36"/>
      <c r="E113" s="36"/>
      <c r="F113" s="242"/>
      <c r="G113" s="37">
        <v>1</v>
      </c>
      <c r="H113" s="58">
        <v>0</v>
      </c>
      <c r="I113" s="59">
        <v>0</v>
      </c>
      <c r="J113" s="60">
        <v>0</v>
      </c>
      <c r="K113" s="52">
        <v>1</v>
      </c>
      <c r="L113" s="39">
        <v>0</v>
      </c>
      <c r="M113" s="39">
        <v>0</v>
      </c>
      <c r="N113" s="39">
        <v>0</v>
      </c>
      <c r="O113" s="39">
        <v>0</v>
      </c>
      <c r="P113" s="35">
        <f>IF('umowa o pracę'!$E$7=2020,ROUND(IF($L113&gt;=2600,2600*'umowa o pracę'!$E$8,$L113*'umowa o pracę'!$E$8),2),IF('umowa o pracę'!$E$7=2021,ROUND(IF($L113&gt;=2800,2800*'umowa o pracę'!$E$8,$L113*'umowa o pracę'!$E$8),2),0))</f>
        <v>0</v>
      </c>
      <c r="Q113" s="252">
        <f>IF(IF(IF(AND($K113=1,$I113&gt;0),ROUND(IF($L113+$M113&gt;=2600,2600*'umowa o pracę'!$E$8,($L113+$M113)*'umowa o pracę'!$E$8),2)+IF($M113=0,ROUND(IF($L113&gt;2600,ROUND($O113/$L113*2600,2),$O113)*'umowa o pracę'!$E$8,2),ROUND(IF($L113&gt;2600,ROUND($O113/$L113*2600,2),$O113)*'umowa o pracę'!$E$8,2)),ROUND(IF($L113+$M113&gt;=2600,2600*'umowa o pracę'!$E$8,($L113+$M113)*'umowa o pracę'!$E$8),2)-IF($M113=0,ROUND(ROUND(IF($L113&gt;2600,ROUND($N113/$L113*2600,2),$N113),2)*'umowa o pracę'!$E$8,2),IF($M113&gt;0,IF($L113+$M113&lt;2600,ROUND(ROUND($N113+ROUND($M113*9%,2),2)*'umowa o pracę'!$E$8,2),IF(AND($L113+$M113&gt;=2600,$M113&lt;2600,$L113&lt;2600),ROUND((ROUND(((2600-$M113)/$L113)*$N113,2)+ROUND($M113*9%,2))*'umowa o pracę'!$E$8,2),IF(AND($L113+$M113&gt;=2600,$M113&gt;=2600),ROUND((ROUND(2600*9%,2))*'umowa o pracę'!$E$8,2),IF(AND($L113+$M113&gt;=2600,$L113&gt;=2600,$M113&lt;2600),ROUND((ROUND($M113*9%,2)+ROUND(((2600-$M113)/$L113)*$N113,2))*'umowa o pracę'!$E$8,2),0)))),0)))&gt;$J113,$J113,IF(AND($K113=1,$I113&gt;0),ROUND(IF($L113+$M113&gt;=2600,2600*'umowa o pracę'!$E$8,($L113+$M113)*'umowa o pracę'!$E$8),2)+IF($M113=0,ROUND(IF($L113&gt;2600,ROUND($O113/$L113*2600,2),$O113)*'umowa o pracę'!$E$8,2),ROUND(IF($L113&gt;2600,ROUND($O113/$L113*2600,2),$O113)*'umowa o pracę'!$E$8,2)),ROUND(IF($L113+$M113&gt;=2600,2600*'umowa o pracę'!$E$8,($L113+$M113)*'umowa o pracę'!$E$8),2)-IF($M113=0,ROUND(ROUND(IF($L113&gt;2600,ROUND($N113/$L113*2600,2),$N113),2)*'umowa o pracę'!$E$8,2),IF($M113&gt;0,IF($L113+$M113&lt;2600,ROUND(ROUND($N113+ROUND($M113*9%,2),2)*'umowa o pracę'!$E$8,2),IF(AND($L113+$M113&gt;=2600,$M113&lt;2600,$L113&lt;2600),ROUND((ROUND(((2600-$M113)/$L113)*$N113,2)+ROUND($M113*9%,2))*'umowa o pracę'!$E$8,2),IF(AND($L113+$M113&gt;=2600,$M113&gt;=2600),ROUND((ROUND(2600*9%,2))*'umowa o pracę'!$E$8,2),IF(AND($L113+$M113&gt;=2600,$L113&gt;=2600,$M113&lt;2600),ROUND((ROUND($M113*9%,2)+ROUND(((2600-$M113)/$L113)*$N113,2))*'umowa o pracę'!$E$8,2),0)))),0))))&gt;$J113,$J113,IF(IF(AND($K113=1,$I113&gt;0),ROUND(IF($L113+$M113&gt;=2600,2600*'umowa o pracę'!$E$8,($L113+$M113)*'umowa o pracę'!$E$8),2)+IF($M113=0,ROUND(IF($L113&gt;2600,ROUND($O113/$L113*2600,2),$O113)*'umowa o pracę'!$E$8,2),ROUND(IF($L113&gt;2600,ROUND($O113/$L113*2600,2),$O113)*'umowa o pracę'!$E$8,2)),ROUND(IF($L113+$M113&gt;=2600,2600*'umowa o pracę'!$E$8,($L113+$M113)*'umowa o pracę'!$E$8),2)-IF($M113=0,ROUND(ROUND(IF($L113&gt;2600,ROUND($N113/$L113*2600,2),$N113),2)*'umowa o pracę'!$E$8,2),IF($M113&gt;0,IF($L113+$M113&lt;2600,ROUND(ROUND($N113+ROUND($M113*9%,2),2)*'umowa o pracę'!$E$8,2),IF(AND($L113+$M113&gt;=2600,$M113&lt;2600,$L113&lt;2600),ROUND((ROUND(((2600-$M113)/$L113)*$N113,2)+ROUND($M113*9%,2))*'umowa o pracę'!$E$8,2),IF(AND($L113+$M113&gt;=2600,$M113&gt;=2600),ROUND((ROUND(2600*9%,2))*'umowa o pracę'!$E$8,2),IF(AND($L113+$M113&gt;=2600,$L113&gt;=2600,$M113&lt;2600),ROUND((ROUND($M113*9%,2)+ROUND(((2600-$M113)/$L113)*$N113,2))*'umowa o pracę'!$E$8,2),0)))),0)))&gt;$J113,$J113,IF(AND($K113=1,$I113&gt;0),ROUND(IF($L113+$M113&gt;=2600,2600*'umowa o pracę'!$E$8,($L113+$M113)*'umowa o pracę'!$E$8),2)+IF($M113=0,ROUND(IF($L113&gt;2600,ROUND($O113/$L113*2600,2),$O113)*'umowa o pracę'!$E$8,2),ROUND(IF($L113&gt;2600,ROUND($O113/$L113*2600,2),$O113)*'umowa o pracę'!$E$8,2)),ROUND(IF($L113+$M113&gt;=2600,2600*'umowa o pracę'!$E$8,($L113+$M113)*'umowa o pracę'!$E$8),2)-IF(AND($M113=0,I113&gt;0),ROUND(ROUND(IF($L113&gt;2600,ROUND($N113/$L113*2600,2),$N113),2)*'umowa o pracę'!$E$8,2),IF($M113&gt;0,IF($L113+$M113&lt;2600,ROUND(ROUND($N113+ROUND($M113*9%,2),2)*'umowa o pracę'!$E$8,2),IF(AND($L113+$M113&gt;=2600,$M113&lt;2600,$L113&lt;2600),ROUND((ROUND(((2600-$M113)/$L113)*$N113,2)+ROUND($M113*9%,2))*'umowa o pracę'!$E$8,2),IF(AND($L113+$M113&gt;=2600,$M113&gt;=2600),ROUND((ROUND(2600*9%,2))*'umowa o pracę'!$E$8,2),IF(AND($L113+$M113&gt;=2600,$L113&gt;=2600,$M113&lt;2600),ROUND((ROUND($M113*9%,2)+ROUND(((2600-$M113)/$L113)*$N113,2))*'umowa o pracę'!$E$8,2),0)))),0)))))</f>
        <v>0</v>
      </c>
      <c r="R113" s="252">
        <f>IF(IF(IF(AND($K113=1,$I113&gt;0),ROUND(IF($L113+$M113&gt;=2800,2800*'umowa o pracę'!$E$8,($L113+$M113)*'umowa o pracę'!$E$8),2)+IF($M113=0,ROUND(IF($L113&gt;2800,ROUND($O113/$L113*2800,2),$O113)*'umowa o pracę'!$E$8,2),ROUND(IF($L113&gt;2800,ROUND($O113/$L113*2800,2),$O113)*'umowa o pracę'!$E$8,2)),ROUND(IF($L113+$M113&gt;=2800,2800*'umowa o pracę'!$E$8,($L113+$M113)*'umowa o pracę'!$E$8),2)-IF($M113=0,ROUND(ROUND(IF($L113&gt;2800,ROUND($N113/$L113*2800,2),$N113),2)*'umowa o pracę'!$E$8,2),IF($M113&gt;0,IF($L113+$M113&lt;2800,ROUND(ROUND($N113+ROUND($M113*9%,2),2)*'umowa o pracę'!$E$8,2),IF(AND($L113+$M113&gt;=2800,$M113&lt;2800,$L113&lt;2800),ROUND((ROUND(((2800-$M113)/$L113)*$N113,2)+ROUND($M113*9%,2))*'umowa o pracę'!$E$8,2),IF(AND($L113+$M113&gt;=2800,$M113&gt;=2800),ROUND((ROUND(2800*9%,2))*'umowa o pracę'!$E$8,2),IF(AND($L113+$M113&gt;=2800,$L113&gt;=2800,$M113&lt;2800),ROUND((ROUND($M113*9%,2)+ROUND(((2800-$M113)/$L113)*$N113,2))*'umowa o pracę'!$E$8,2),0)))),0)))&gt;$J113,$J113,IF(AND($K113=1,$I113&gt;0),ROUND(IF($L113+$M113&gt;=2800,2800*'umowa o pracę'!$E$8,($L113+$M113)*'umowa o pracę'!$E$8),2)+IF($M113=0,ROUND(IF($L113&gt;2800,ROUND($O113/$L113*2800,2),$O113)*'umowa o pracę'!$E$8,2),ROUND(IF($L113&gt;2800,ROUND($O113/$L113*2800,2),$O113)*'umowa o pracę'!$E$8,2)),ROUND(IF($L113+$M113&gt;=2800,2800*'umowa o pracę'!$E$8,($L113+$M113)*'umowa o pracę'!$E$8),2)-IF($M113=0,ROUND(ROUND(IF($L113&gt;2800,ROUND($N113/$L113*2800,2),$N113),2)*'umowa o pracę'!$E$8,2),IF($M113&gt;0,IF($L113+$M113&lt;2800,ROUND(ROUND($N113+ROUND($M113*9%,2),2)*'umowa o pracę'!$E$8,2),IF(AND($L113+$M113&gt;=2800,$M113&lt;2800,$L113&lt;2800),ROUND((ROUND(((2800-$M113)/$L113)*$N113,2)+ROUND($M113*9%,2))*'umowa o pracę'!$E$8,2),IF(AND($L113+$M113&gt;=2800,$M113&gt;=2800),ROUND((ROUND(2800*9%,2))*'umowa o pracę'!$E$8,2),IF(AND($L113+$M113&gt;=2800,$L113&gt;=2800,$M113&lt;2800),ROUND((ROUND($M113*9%,2)+ROUND(((2800-$M113)/$L113)*$N113,2))*'umowa o pracę'!$E$8,2),0)))),0))))&gt;$J113,$J113,IF(IF(AND($K113=1,$I113&gt;0),ROUND(IF($L113+$M113&gt;=2800,2800*'umowa o pracę'!$E$8,($L113+$M113)*'umowa o pracę'!$E$8),2)+IF($M113=0,ROUND(IF($L113&gt;2800,ROUND($O113/$L113*2800,2),$O113)*'umowa o pracę'!$E$8,2),ROUND(IF($L113&gt;2800,ROUND($O113/$L113*2800,2),$O113)*'umowa o pracę'!$E$8,2)),ROUND(IF($L113+$M113&gt;=2800,2800*'umowa o pracę'!$E$8,($L113+$M113)*'umowa o pracę'!$E$8),2)-IF($M113=0,ROUND(ROUND(IF($L113&gt;2800,ROUND($N113/$L113*2800,2),$N113),2)*'umowa o pracę'!$E$8,2),IF($M113&gt;0,IF($L113+$M113&lt;2800,ROUND(ROUND($N113+ROUND($M113*9%,2),2)*'umowa o pracę'!$E$8,2),IF(AND($L113+$M113&gt;=2800,$M113&lt;2800,$L113&lt;2800),ROUND((ROUND(((2800-$M113)/$L113)*$N113,2)+ROUND($M113*9%,2))*'umowa o pracę'!$E$8,2),IF(AND($L113+$M113&gt;=2800,$M113&gt;=2800),ROUND((ROUND(2800*9%,2))*'umowa o pracę'!$E$8,2),IF(AND($L113+$M113&gt;=2800,$L113&gt;=2800,$M113&lt;2800),ROUND((ROUND($M113*9%,2)+ROUND(((2800-$M113)/$L113)*$N113,2))*'umowa o pracę'!$E$8,2),0)))),0)))&gt;$J113,$J113,IF(AND($K113=1,$I113&gt;0),ROUND(IF($L113+$M113&gt;=2800,2800*'umowa o pracę'!$E$8,($L113+$M113)*'umowa o pracę'!$E$8),2)+IF($M113=0,ROUND(IF($L113&gt;2800,ROUND($O113/$L113*2800,2),$O113)*'umowa o pracę'!$E$8,2),ROUND(IF($L113&gt;2800,ROUND($O113/$L113*2800,2),$O113)*'umowa o pracę'!$E$8,2)),ROUND(IF($L113+$M113&gt;=2800,2800*'umowa o pracę'!$E$8,($L113+$M113)*'umowa o pracę'!$E$8),2)-IF(AND($M113=0,I113&gt;0),ROUND(ROUND(IF($L113&gt;2800,ROUND($N113/$L113*2800,2),$N113),2)*'umowa o pracę'!$E$8,2),IF($M113&gt;0,IF($L113+$M113&lt;2800,ROUND(ROUND($N113+ROUND($M113*9%,2),2)*'umowa o pracę'!$E$8,2),IF(AND($L113+$M113&gt;=2800,$M113&lt;2800,$L113&lt;2800),ROUND((ROUND(((2800-$M113)/$L113)*$N113,2)+ROUND($M113*9%,2))*'umowa o pracę'!$E$8,2),IF(AND($L113+$M113&gt;=2800,$M113&gt;=2800),ROUND((ROUND(2800*9%,2))*'umowa o pracę'!$E$8,2),IF(AND($L113+$M113&gt;=2800,$L113&gt;=2800,$M113&lt;2800),ROUND((ROUND($M113*9%,2)+ROUND(((2800-$M113)/$L113)*$N113,2))*'umowa o pracę'!$E$8,2),0)))),0)))))</f>
        <v>0</v>
      </c>
      <c r="S113" s="32">
        <f>IF('umowa o pracę'!$E$7=2020,IF(IF($K113=1,IF($M113=0,ROUND(IF($L113&gt;2600,ROUND($N113/$L113*2600,2),$N113)*'umowa o pracę'!$E$8,2),IF($L113+$M113&lt;2600,ROUND(ROUND($N113+ROUND($M113*9%,2),2)*'umowa o pracę'!$E$8,2),IF(AND($L113+$M113&gt;=2600,$L113&lt;2600),ROUND((ROUND($N113+ROUND((2600-$L113)*9%,2),2))*'umowa o pracę'!$E$8,2),IF(AND($L113+$M113&gt;=2600,$L113&gt;=2600),ROUND(ROUND($N113/$L113*2600,2)*'umowa o pracę'!$E$8,2),0)))),0)&gt;$H113,$H113,IF($K113=1,IF($M113=0,ROUND(IF($L113&gt;2600,ROUND($N113/$L113*2600,2),$N113)*'umowa o pracę'!$E$8,2),IF($L113+$M113&lt;2600,ROUND(ROUND($N113+ROUND($M113*9%,2),2)*'umowa o pracę'!$E$8,2),IF(AND($L113+$M113&gt;=2600,$L113&lt;2600),ROUND((ROUND($N113+ROUND((2600-$L113)*9%,2),2))*'umowa o pracę'!$E$8,2),IF(AND($L113+$M113&gt;=2600,$L113&gt;=2600),ROUND(ROUND($N113/$L113*2600,2)*'umowa o pracę'!$E$8,2),0)))),0)),IF('umowa o pracę'!$E$7=2021,IF(IF($K113=1,IF($M113=0,ROUND(IF($L113&gt;2800,ROUND($N113/$L113*2800,2),$N113)*'umowa o pracę'!$E$8,2),IF($L113+$M113&lt;2800,ROUND(ROUND($N113+ROUND($M113*9%,2),2)*'umowa o pracę'!$E$8,2),IF(AND($L113+$M113&gt;=2800,$L113&lt;2800),ROUND((ROUND($N113+ROUND((2800-$L113)*9%,2),2))*'umowa o pracę'!$E$8,2),IF(AND($L113+$M113&gt;=2800,$L113&gt;=2800),ROUND(ROUND($N113/$L113*2800,2)*'umowa o pracę'!$E$8,2),0)))),0)&gt;$H113,$H113,IF($K113=1,IF($M113=0,ROUND(IF($L113&gt;2800,ROUND($N113/$L113*2800,2),$N113)*'umowa o pracę'!$E$8,2),IF($L113+$M113&lt;2800,ROUND(ROUND($N113+ROUND($M113*9%,2),2)*'umowa o pracę'!$E$8,2),IF(AND($L113+$M113&gt;=2800,$L113&lt;2800),ROUND((ROUND($N113+ROUND((2800-$L113)*9%,2),2))*'umowa o pracę'!$E$8,2),IF(AND($L113+$M113&gt;=2800,$L113&gt;=2800),ROUND(ROUND($N113/$L113*2800,2)*'umowa o pracę'!$E$8,2),0)))),0)),0))</f>
        <v>0</v>
      </c>
      <c r="T113" s="32">
        <f>IF('umowa o pracę'!$E$7=2020,IF(IF($K113=1,IF($M113=0,ROUND(IF($L113&gt;2600,ROUND($O113/$L113*2600,2),$O113)*'umowa o pracę'!$E$8,2),ROUND(IF($L113&gt;2600,ROUND($O113/$L113*2600,2),$O113)*'umowa o pracę'!$E$8,2)),0)&gt;$I113,$I113,IF($K113=1,IF($M113=0,ROUND(IF($L113&gt;2600,ROUND($O113/$L113*2600,2),$O113)*'umowa o pracę'!$E$8,2),ROUND(IF($L113&gt;2600,ROUND($O113/$L113*2600,2),$O113)*'umowa o pracę'!$E$8,2)),0)),IF('umowa o pracę'!$E$7=2021,IF(IF($K113=1,IF($M113=0,ROUND(IF($L113&gt;2800,ROUND($O113/$L113*2800,2),$O113)*'umowa o pracę'!$E$8,2),ROUND(IF($L113&gt;2800,ROUND($O113/$L113*2800,2),$O113)*'umowa o pracę'!$E$8,2)),0)&gt;$I113,$I113,IF($K113=1,IF($M113=0,ROUND(IF($L113&gt;2800,ROUND($O113/$L113*2800,2),$O113)*'umowa o pracę'!$E$8,2),ROUND(IF($L113&gt;2800,ROUND($O113/$L113*2800,2),$O113)*'umowa o pracę'!$E$8,2)),0)),0))</f>
        <v>0</v>
      </c>
      <c r="U113" s="51">
        <f>IF('umowa o pracę'!$E$7=2020,$Q113,IF('umowa o pracę'!$E$7=2021,$R113,0))</f>
        <v>0</v>
      </c>
      <c r="V113" s="53">
        <f t="shared" si="14"/>
        <v>1</v>
      </c>
      <c r="W113" s="54">
        <f>IF('umowa o pracę'!$E$6&lt;2,0,$L113)</f>
        <v>0</v>
      </c>
      <c r="X113" s="54">
        <f>IF('umowa o pracę'!$E$6&lt;2,0,$M113)</f>
        <v>0</v>
      </c>
      <c r="Y113" s="55">
        <f>IF('umowa o pracę'!$E$6&lt;2,0,$N113)</f>
        <v>0</v>
      </c>
      <c r="Z113" s="55">
        <f>IF('umowa o pracę'!$E$6&lt;2,0,$O113)</f>
        <v>0</v>
      </c>
      <c r="AA113" s="32">
        <f>IF('umowa o pracę'!$E$7=2020,ROUND(IF($W113&gt;=2600,2600*'umowa o pracę'!$E$8,$W113*'umowa o pracę'!$E$8),2),IF('umowa o pracę'!$E$7=2021,ROUND(IF($W113&gt;=2800,2800*'umowa o pracę'!$E$8,$W113*'umowa o pracę'!$E$8),2),0))</f>
        <v>0</v>
      </c>
      <c r="AB113" s="32">
        <f>IF(IF(IF(AND($V113=1,$I113&gt;0),ROUND(IF($W113+$X113&gt;=2600,2600*'umowa o pracę'!$E$8,($W113+$X113)*'umowa o pracę'!$E$8),2)+IF($X113=0,ROUND(IF($W113&gt;2600,ROUND($Z113/$W113*2600,2),$Z113)*'umowa o pracę'!$E$8,2),ROUND(IF($W113&gt;2600,ROUND($Z113/$W113*2600,2),$Z113)*'umowa o pracę'!$E$8,2)),ROUND(IF($W113+$X113&gt;=2600,2600*'umowa o pracę'!$E$8,($W113+$X113)*'umowa o pracę'!$E$8),2)-IF($X113=0,ROUND(ROUND(IF($W113&gt;2600,ROUND($Y113/$W113*2600,2),$Y113),2)*'umowa o pracę'!$E$8,2),IF($X113&gt;0,IF($W113+$X113&lt;2600,ROUND(ROUND($Y113+ROUND($X113*9%,2),2)*'umowa o pracę'!$E$8,2),IF(AND($W113+$X113&gt;=2600,$X113&lt;2600,$W113&lt;2600),ROUND((ROUND(((2600-$X113)/$W113)*$Y113,2)+ROUND($X113*9%,2))*'umowa o pracę'!$E$8,2),IF(AND($W113+$X113&gt;=2600,$X113&gt;=2600),ROUND((ROUND(2600*9%,2))*'umowa o pracę'!$E$8,2),IF(AND($W113+$X113&gt;=2600,$W113&gt;=2600,$X113&lt;2600),ROUND((ROUND($X113*9%,2)+ROUND(((2600-$X113)/$W113)*$Y113,2))*'umowa o pracę'!$E$8,2),0)))),0)))&gt;$J113,$J113,IF(AND($V113=1,$I113&gt;0),ROUND(IF($W113+$X113&gt;=2600,2600*'umowa o pracę'!$E$8,($W113+$X113)*'umowa o pracę'!$E$8),2)+IF($X113=0,ROUND(IF($W113&gt;2600,ROUND($Z113/$W113*2600,2),$Z113)*'umowa o pracę'!$E$8,2),ROUND(IF($W113&gt;2600,ROUND($Z113/$W113*2600,2),$Z113)*'umowa o pracę'!$E$8,2)),ROUND(IF($W113+$X113&gt;=2600,2600*'umowa o pracę'!$E$8,($W113+$X113)*'umowa o pracę'!$E$8),2)-IF($X113=0,ROUND(ROUND(IF($W113&gt;2600,ROUND($Y113/$W113*2600,2),$Y113),2)*'umowa o pracę'!$E$8,2),IF($X113&gt;0,IF($W113+$X113&lt;2600,ROUND(ROUND($Y113+ROUND($X113*9%,2),2)*'umowa o pracę'!$E$8,2),IF(AND($W113+$X113&gt;=2600,$X113&lt;2600,$W113&lt;2600),ROUND((ROUND(((2600-$X113)/$W113)*$Y113,2)+ROUND($X113*9%,2))*'umowa o pracę'!$E$8,2),IF(AND($W113+$X113&gt;=2600,$X113&gt;=2600),ROUND((ROUND(2600*9%,2))*'umowa o pracę'!$E$8,2),IF(AND($W113+$X113&gt;=2600,$W113&gt;=2600,$X113&lt;2600),ROUND((ROUND($X113*9%,2)+ROUND(((2600-$X113)/$W113)*$Y113,2))*'umowa o pracę'!$E$8,2),0)))),0))))&gt;$J113,$J113,IF(IF(AND($V113=1,$I113&gt;0),ROUND(IF($W113+$X113&gt;=2600,2600*'umowa o pracę'!$E$8,($W113+$X113)*'umowa o pracę'!$E$8),2)+IF($X113=0,ROUND(IF($W113&gt;2600,ROUND($Z113/$W113*2600,2),$Z113)*'umowa o pracę'!$E$8,2),ROUND(IF($W113&gt;2600,ROUND($Z113/$W113*2600,2),$Z113)*'umowa o pracę'!$E$8,2)),ROUND(IF($W113+$X113&gt;=2600,2600*'umowa o pracę'!$E$8,($W113+$X113)*'umowa o pracę'!$E$8),2)-IF($X113=0,ROUND(ROUND(IF($W113&gt;2600,ROUND($Y113/$W113*2600,2),$Y113),2)*'umowa o pracę'!$E$8,2),IF($X113&gt;0,IF($W113+$X113&lt;2600,ROUND(ROUND($Y113+ROUND($X113*9%,2),2)*'umowa o pracę'!$E$8,2),IF(AND($W113+$X113&gt;=2600,$X113&lt;2600,$W113&lt;2600),ROUND((ROUND(((2600-$X113)/$W113)*$Y113,2)+ROUND($X113*9%,2))*'umowa o pracę'!$E$8,2),IF(AND($W113+$X113&gt;=2600,$X113&gt;=2600),ROUND((ROUND(2600*9%,2))*'umowa o pracę'!$E$8,2),IF(AND($W113+$X113&gt;=2600,$W113&gt;=2600,$X113&lt;2600),ROUND((ROUND($X113*9%,2)+ROUND(((2600-$X113)/$W113)*$Y113,2))*'umowa o pracę'!$E$8,2),0)))),0)))&gt;$J113,$J113,IF(AND($V113=1,$I113&gt;0),ROUND(IF($W113+$X113&gt;=2600,2600*'umowa o pracę'!$E$8,($W113+$X113)*'umowa o pracę'!$E$8),2)+IF($X113=0,ROUND(IF($W113&gt;2600,ROUND($Z113/$W113*2600,2),$Z113)*'umowa o pracę'!$E$8,2),ROUND(IF($W113&gt;2600,ROUND($Z113/$W113*2600,2),$Z113)*'umowa o pracę'!$E$8,2)),ROUND(IF($W113+$X113&gt;=2600,2600*'umowa o pracę'!$E$8,($W113+$X113)*'umowa o pracę'!$E$8),2)-IF(AND($X113=0,I113&gt;0),ROUND(ROUND(IF($W113&gt;2600,ROUND($Y113/$W113*2600,2),$Y113),2)*'umowa o pracę'!$E$8,2),IF($X113&gt;0,IF($W113+$X113&lt;2600,ROUND(ROUND($Y113+ROUND($X113*9%,2),2)*'umowa o pracę'!$E$8,2),IF(AND($W113+$X113&gt;=2600,$X113&lt;2600,$W113&lt;2600),ROUND((ROUND(((2600-$X113)/$W113)*$Y113,2)+ROUND($X113*9%,2))*'umowa o pracę'!$E$8,2),IF(AND($W113+$X113&gt;=2600,$X113&gt;=2600),ROUND((ROUND(2600*9%,2))*'umowa o pracę'!$E$8,2),IF(AND($W113+$X113&gt;=2600,$W113&gt;=2600,$X113&lt;2600),ROUND((ROUND($X113*9%,2)+ROUND(((2600-$X113)/$W113)*$Y113,2))*'umowa o pracę'!$E$8,2),0)))),0)))))</f>
        <v>0</v>
      </c>
      <c r="AC113" s="32">
        <f>IF(IF(IF(AND($V113=1,$I113&gt;0),ROUND(IF($W113+$X113&gt;=2800,2800*'umowa o pracę'!$E$8,($W113+$X113)*'umowa o pracę'!$E$8),2)+IF($X113=0,ROUND(IF($W113&gt;2800,ROUND($Z113/$W113*2800,2),$Z113)*'umowa o pracę'!$E$8,2),ROUND(IF($W113&gt;2800,ROUND($Z113/$W113*2800,2),$Z113)*'umowa o pracę'!$E$8,2)),ROUND(IF($W113+$X113&gt;=2800,2800*'umowa o pracę'!$E$8,($W113+$X113)*'umowa o pracę'!$E$8),2)-IF($X113=0,ROUND(ROUND(IF($W113&gt;2800,ROUND($Y113/$W113*2800,2),$Y113),2)*'umowa o pracę'!$E$8,2),IF($X113&gt;0,IF($W113+$X113&lt;2800,ROUND(ROUND($Y113+ROUND($X113*9%,2),2)*'umowa o pracę'!$E$8,2),IF(AND($W113+$X113&gt;=2800,$X113&lt;2800,$W113&lt;2800),ROUND((ROUND(((2800-$X113)/$W113)*$Y113,2)+ROUND($X113*9%,2))*'umowa o pracę'!$E$8,2),IF(AND($W113+$X113&gt;=2800,$X113&gt;=2800),ROUND((ROUND(2800*9%,2))*'umowa o pracę'!$E$8,2),IF(AND($W113+$X113&gt;=2800,$W113&gt;=2800,$X113&lt;2800),ROUND((ROUND($X113*9%,2)+ROUND(((2800-$X113)/$W113)*$Y113,2))*'umowa o pracę'!$E$8,2),0)))),0)))&gt;$J113,$J113,IF(AND($V113=1,$I113&gt;0),ROUND(IF($W113+$X113&gt;=2800,2800*'umowa o pracę'!$E$8,($W113+$X113)*'umowa o pracę'!$E$8),2)+IF($X113=0,ROUND(IF($W113&gt;2800,ROUND($Z113/$W113*2800,2),$Z113)*'umowa o pracę'!$E$8,2),ROUND(IF($W113&gt;2800,ROUND($Z113/$W113*2800,2),$Z113)*'umowa o pracę'!$E$8,2)),ROUND(IF($W113+$X113&gt;=2800,2800*'umowa o pracę'!$E$8,($W113+$X113)*'umowa o pracę'!$E$8),2)-IF($X113=0,ROUND(ROUND(IF($W113&gt;2800,ROUND($Y113/$W113*2800,2),$Y113),2)*'umowa o pracę'!$E$8,2),IF($X113&gt;0,IF($W113+$X113&lt;2800,ROUND(ROUND($Y113+ROUND($X113*9%,2),2)*'umowa o pracę'!$E$8,2),IF(AND($W113+$X113&gt;=2800,$X113&lt;2800,$W113&lt;2800),ROUND((ROUND(((2800-$X113)/$W113)*$Y113,2)+ROUND($X113*9%,2))*'umowa o pracę'!$E$8,2),IF(AND($W113+$X113&gt;=2800,$X113&gt;=2800),ROUND((ROUND(2800*9%,2))*'umowa o pracę'!$E$8,2),IF(AND($W113+$X113&gt;=2800,$W113&gt;=2800,$X113&lt;2800),ROUND((ROUND($X113*9%,2)+ROUND(((2800-$X113)/$W113)*$Y113,2))*'umowa o pracę'!$E$8,2),0)))),0))))&gt;$J113,$J113,IF(IF(AND($V113=1,$I113&gt;0),ROUND(IF($W113+$X113&gt;=2800,2800*'umowa o pracę'!$E$8,($W113+$X113)*'umowa o pracę'!$E$8),2)+IF($X113=0,ROUND(IF($W113&gt;2800,ROUND($Z113/$W113*2800,2),$Z113)*'umowa o pracę'!$E$8,2),ROUND(IF($W113&gt;2800,ROUND($Z113/$W113*2800,2),$Z113)*'umowa o pracę'!$E$8,2)),ROUND(IF($W113+$X113&gt;=2800,2800*'umowa o pracę'!$E$8,($W113+$X113)*'umowa o pracę'!$E$8),2)-IF($X113=0,ROUND(ROUND(IF($W113&gt;2800,ROUND($Y113/$W113*2800,2),$Y113),2)*'umowa o pracę'!$E$8,2),IF($X113&gt;0,IF($W113+$X113&lt;2800,ROUND(ROUND($Y113+ROUND($X113*9%,2),2)*'umowa o pracę'!$E$8,2),IF(AND($W113+$X113&gt;=2800,$X113&lt;2800,$W113&lt;2800),ROUND((ROUND(((2800-$X113)/$W113)*$Y113,2)+ROUND($X113*9%,2))*'umowa o pracę'!$E$8,2),IF(AND($W113+$X113&gt;=2800,$X113&gt;=2800),ROUND((ROUND(2800*9%,2))*'umowa o pracę'!$E$8,2),IF(AND($W113+$X113&gt;=2800,$W113&gt;=2800,$X113&lt;2800),ROUND((ROUND($X113*9%,2)+ROUND(((2800-$X113)/$W113)*$Y113,2))*'umowa o pracę'!$E$8,2),0)))),0)))&gt;$J113,$J113,IF(AND($V113=1,$I113&gt;0),ROUND(IF($W113+$X113&gt;=2800,2800*'umowa o pracę'!$E$8,($W113+$X113)*'umowa o pracę'!$E$8),2)+IF($X113=0,ROUND(IF($W113&gt;2800,ROUND($Z113/$W113*2800,2),$Z113)*'umowa o pracę'!$E$8,2),ROUND(IF($W113&gt;2800,ROUND($Z113/$W113*2800,2),$Z113)*'umowa o pracę'!$E$8,2)),ROUND(IF($W113+$X113&gt;=2800,2800*'umowa o pracę'!$E$8,($W113+$X113)*'umowa o pracę'!$E$8),2)-IF(AND($X113=0,I113&gt;0),ROUND(ROUND(IF($W113&gt;2800,ROUND($Y113/$W113*2800,2),$Y113),2)*'umowa o pracę'!$E$8,2),IF($X113&gt;0,IF($W113+$X113&lt;2800,ROUND(ROUND($Y113+ROUND($X113*9%,2),2)*'umowa o pracę'!$E$8,2),IF(AND($W113+$X113&gt;=2800,$X113&lt;2800,$W113&lt;2800),ROUND((ROUND(((2800-$X113)/$W113)*$Y113,2)+ROUND($X113*9%,2))*'umowa o pracę'!$E$8,2),IF(AND($W113+$X113&gt;=2800,$X113&gt;=2800),ROUND((ROUND(2800*9%,2))*'umowa o pracę'!$E$8,2),IF(AND($W113+$X113&gt;=2800,$W113&gt;=2800,$X113&lt;2800),ROUND((ROUND($X113*9%,2)+ROUND(((2800-$X113)/$W113)*$Y113,2))*'umowa o pracę'!$E$8,2),0)))),0)))))</f>
        <v>0</v>
      </c>
      <c r="AD113" s="32">
        <f>IF('umowa o pracę'!$E$7=2020,IF(IF($V113=1,IF($X113=0,ROUND(IF($W113&gt;2600,ROUND($Y113/$W113*2600,2),$Y113)*'umowa o pracę'!$E$8,2),IF($W113+$X113&lt;2600,ROUND(ROUND($Y113+ROUND($X113*9%,2),2)*'umowa o pracę'!$E$8,2),IF(AND($W113+$X113&gt;=2600,$W113&lt;2600),ROUND((ROUND($Y113+ROUND((2600-$W113)*9%,2),2))*'umowa o pracę'!$E$8,2),IF(AND($W113+$X113&gt;=2600,$W113&gt;=2600),ROUND(ROUND($Y113/$W113*2600,2)*'umowa o pracę'!$E$8,2),0)))),0)&gt;$H113,$H113,IF($V113=1,IF($X113=0,ROUND(IF($W113&gt;2600,ROUND($Y113/$W113*2600,2),$Y113)*'umowa o pracę'!$E$8,2),IF($W113+$X113&lt;2600,ROUND(ROUND($Y113+ROUND($X113*9%,2),2)*'umowa o pracę'!$E$8,2),IF(AND($W113+$X113&gt;=2600,$W113&lt;2600),ROUND((ROUND($Y113+ROUND((2600-$W113)*9%,2),2))*'umowa o pracę'!$E$8,2),IF(AND($W113+$X113&gt;=2600,$W113&gt;=2600),ROUND(ROUND($Y113/$W113*2600,2)*'umowa o pracę'!$E$8,2),0)))),0)),IF('umowa o pracę'!$E$7=2021,IF(IF($V113=1,IF($X113=0,ROUND(IF($W113&gt;2800,ROUND($Y113/$W113*2800,2),$Y113)*'umowa o pracę'!$E$8,2),IF($W113+$X113&lt;2800,ROUND(ROUND($Y113+ROUND($X113*9%,2),2)*'umowa o pracę'!$E$8,2),IF(AND($W113+$X113&gt;=2800,$W113&lt;2800),ROUND((ROUND($Y113+ROUND((2800-$W113)*9%,2),2))*'umowa o pracę'!$E$8,2),IF(AND($W113+$X113&gt;=2800,$W113&gt;=2800),ROUND(ROUND($Y113/$W113*2800,2)*'umowa o pracę'!$E$8,2),0)))),0)&gt;$H113,$H113,IF($V113=1,IF($X113=0,ROUND(IF($W113&gt;2800,ROUND($Y113/$W113*2800,2),$Y113)*'umowa o pracę'!$E$8,2),IF($W113+$X113&lt;2800,ROUND(ROUND($Y113+ROUND($X113*9%,2),2)*'umowa o pracę'!$E$8,2),IF(AND($W113+$X113&gt;=2800,$W113&lt;2800),ROUND((ROUND($Y113+ROUND((2800-$W113)*9%,2),2))*'umowa o pracę'!$E$8,2),IF(AND($W113+$X113&gt;=2800,$W113&gt;=2800),ROUND(ROUND($Y113/$W113*2800,2)*'umowa o pracę'!$E$8,2),0)))),0)),0))</f>
        <v>0</v>
      </c>
      <c r="AE113" s="32">
        <f>IF('umowa o pracę'!$E$7=2020,IF(IF($V113=1,IF($X113=0,ROUND(IF($W113&gt;2600,ROUND($Z113/$W113*2600,2),$Z113)*'umowa o pracę'!$E$8,2),ROUND(IF($W113&gt;2600,ROUND($Z113/$W113*2600,2),$Z113)*'umowa o pracę'!$E$8,2)),0)&gt;$I113,$I113,IF($V113=1,IF($X113=0,ROUND(IF($W113&gt;2600,ROUND($Z113/$W113*2600,2),$Z113)*'umowa o pracę'!$E$8,2),ROUND(IF($W113&gt;2600,ROUND($Z113/$W113*2600,2),$Z113)*'umowa o pracę'!$E$8,2)),0)),IF('umowa o pracę'!$E$7=2021,IF(IF($V113=1,IF($X113=0,ROUND(IF($W113&gt;2800,ROUND($Z113/$W113*2800,2),$Z113)*'umowa o pracę'!$E$8,2),ROUND(IF($W113&gt;2800,ROUND($Z113/$W113*2800,2),$Z113)*'umowa o pracę'!$E$8,2)),0)&gt;$I113,$I113,IF($V113=1,IF($X113=0,ROUND(IF($W113&gt;2800,ROUND($Z113/$W113*2800,2),$Z113)*'umowa o pracę'!$E$8,2),ROUND(IF($W113&gt;2800,ROUND($Z113/$W113*2800,2),$Z113)*'umowa o pracę'!$E$8,2)),0)),0))</f>
        <v>0</v>
      </c>
      <c r="AF113" s="56">
        <f>IF('umowa o pracę'!$E$7=2020,$AB113,IF('umowa o pracę'!$E$7=2021,$AC113,0))</f>
        <v>0</v>
      </c>
      <c r="AG113" s="53">
        <f t="shared" si="15"/>
        <v>1</v>
      </c>
      <c r="AH113" s="39">
        <f>IF('umowa o pracę'!$E$6&lt;3,0,$L113)</f>
        <v>0</v>
      </c>
      <c r="AI113" s="39">
        <f>IF('umowa o pracę'!$E$6&lt;3,0,$M113)</f>
        <v>0</v>
      </c>
      <c r="AJ113" s="55">
        <f>IF('umowa o pracę'!$E$6&lt;3,0,$N113)</f>
        <v>0</v>
      </c>
      <c r="AK113" s="55">
        <f>IF('umowa o pracę'!$E$6&lt;3,0,$O113)</f>
        <v>0</v>
      </c>
      <c r="AL113" s="32">
        <f>IF('umowa o pracę'!$E$7=2020,ROUND(IF($AH113&gt;=2600,2600*'umowa o pracę'!$E$8,$AH113*'umowa o pracę'!$E$8),2),IF('umowa o pracę'!$E$7=2021,ROUND(IF($AH113&gt;=2800,2800*'umowa o pracę'!$E$8,$AH113*'umowa o pracę'!$E$8),2),0))</f>
        <v>0</v>
      </c>
      <c r="AM113" s="32">
        <f>IF(IF(IF(AND($AG113=1,$I113&gt;0),ROUND(IF($AH113+$AI113&gt;=2600,2600*'umowa o pracę'!$E$8,($AH113+$AI113)*'umowa o pracę'!$E$8),2)+IF($AI113=0,ROUND(IF($AH113&gt;2600,ROUND($AK113/$AH113*2600,2),$AK113)*'umowa o pracę'!$E$8,2),ROUND(IF($AH113&gt;2600,ROUND($AK113/$AH113*2600,2),$AK113)*'umowa o pracę'!$E$8,2)),ROUND(IF($AH113+$AI113&gt;=2600,2600*'umowa o pracę'!$E$8,($AH113+$AI113)*'umowa o pracę'!$E$8),2)-IF($AI113=0,ROUND(ROUND(IF($AH113&gt;2600,ROUND($AJ113/$AH113*2600,2),$AJ113),2)*'umowa o pracę'!$E$8,2),IF($AI113&gt;0,IF($AH113+$AI113&lt;2600,ROUND(ROUND($AJ113+ROUND($AI113*9%,2),2)*'umowa o pracę'!$E$8,2),IF(AND($AH113+$AI113&gt;=2600,$AI113&lt;2600,$AH113&lt;2600),ROUND((ROUND(((2600-$AI113)/$AH113)*$AJ113,2)+ROUND($AI113*9%,2))*'umowa o pracę'!$E$8,2),IF(AND($AH113+$AI113&gt;=2600,$AI113&gt;=2600),ROUND((ROUND(2600*9%,2))*'umowa o pracę'!$E$8,2),IF(AND($AH113+$AI113&gt;=2600,$AH113&gt;=2600,$AI113&lt;2600),ROUND((ROUND($AI113*9%,2)+ROUND(((2600-$AI113)/$AH113)*$AJ113,2))*'umowa o pracę'!$E$8,2),0)))),0)))&gt;$J113,$J113,IF(AND($AG113=1,$I113&gt;0),ROUND(IF($AH113+$AI113&gt;=2600,2600*'umowa o pracę'!$E$8,($AH113+$AI113)*'umowa o pracę'!$E$8),2)+IF($AI113=0,ROUND(IF($AH113&gt;2600,ROUND($AK113/$AH113*2600,2),$AK113)*'umowa o pracę'!$E$8,2),ROUND(IF($AH113&gt;2600,ROUND($AK113/$AH113*2600,2),$AK113)*'umowa o pracę'!$E$8,2)),ROUND(IF($AH113+$AI113&gt;=2600,2600*'umowa o pracę'!$E$8,($AH113+$AI113)*'umowa o pracę'!$E$8),2)-IF($AI113=0,ROUND(ROUND(IF($AH113&gt;2600,ROUND($AJ113/$AH113*2600,2),$AJ113),2)*'umowa o pracę'!$E$8,2),IF($AI113&gt;0,IF($AH113+$AI113&lt;2600,ROUND(ROUND($AJ113+ROUND($AI113*9%,2),2)*'umowa o pracę'!$E$8,2),IF(AND($AH113+$AI113&gt;=2600,$AI113&lt;2600,$AH113&lt;2600),ROUND((ROUND(((2600-$AI113)/$AH113)*$AJ113,2)+ROUND($AI113*9%,2))*'umowa o pracę'!$E$8,2),IF(AND($AH113+$AI113&gt;=2600,$AI113&gt;=2600),ROUND((ROUND(2600*9%,2))*'umowa o pracę'!$E$8,2),IF(AND($AH113+$AI113&gt;=2600,$AH113&gt;=2600,$AI113&lt;2600),ROUND((ROUND($AI113*9%,2)+ROUND(((2600-$AI113)/$AH113)*$AJ113,2))*'umowa o pracę'!$E$8,2),0)))),0))))&gt;$J113,$J113,IF(IF(AND($AG113=1,$I113&gt;0),ROUND(IF($AH113+$AI113&gt;=2600,2600*'umowa o pracę'!$E$8,($AH113+$AI113)*'umowa o pracę'!$E$8),2)+IF($AI113=0,ROUND(IF($AH113&gt;2600,ROUND($AK113/$AH113*2600,2),$AK113)*'umowa o pracę'!$E$8,2),ROUND(IF($AH113&gt;2600,ROUND($AK113/$AH113*2600,2),$AK113)*'umowa o pracę'!$E$8,2)),ROUND(IF($AH113+$AI113&gt;=2600,2600*'umowa o pracę'!$E$8,($AH113+$AI113)*'umowa o pracę'!$E$8),2)-IF($AI113=0,ROUND(ROUND(IF($AH113&gt;2600,ROUND($AJ113/$AH113*2600,2),$AJ113),2)*'umowa o pracę'!$E$8,2),IF($AI113&gt;0,IF($AH113+$AI113&lt;2600,ROUND(ROUND($AJ113+ROUND($AI113*9%,2),2)*'umowa o pracę'!$E$8,2),IF(AND($AH113+$AI113&gt;=2600,$AI113&lt;2600,$AH113&lt;2600),ROUND((ROUND(((2600-$AI113)/$AH113)*$AJ113,2)+ROUND($AI113*9%,2))*'umowa o pracę'!$E$8,2),IF(AND($AH113+$AI113&gt;=2600,$AI113&gt;=2600),ROUND((ROUND(2600*9%,2))*'umowa o pracę'!$E$8,2),IF(AND($AH113+$AI113&gt;=2600,$AH113&gt;=2600,$AI113&lt;2600),ROUND((ROUND($AI113*9%,2)+ROUND(((2600-$AI113)/$AH113)*$AJ113,2))*'umowa o pracę'!$E$8,2),0)))),0)))&gt;$J113,$J113,IF(AND($AG113=1,$I113&gt;0),ROUND(IF($AH113+$AI113&gt;=2600,2600*'umowa o pracę'!$E$8,($AH113+$AI113)*'umowa o pracę'!$E$8),2)+IF($AI113=0,ROUND(IF($AH113&gt;2600,ROUND($AK113/$AH113*2600,2),$AK113)*'umowa o pracę'!$E$8,2),ROUND(IF($AH113&gt;2600,ROUND($AK113/$AH113*2600,2),$AK113)*'umowa o pracę'!$E$8,2)),ROUND(IF($AH113+$AI113&gt;=2600,2600*'umowa o pracę'!$E$8,($AH113+$AI113)*'umowa o pracę'!$E$8),2)-IF(AND($AI113=0,I113&gt;0),ROUND(ROUND(IF($AH113&gt;2600,ROUND($AJ113/$AH113*2600,2),$AJ113),2)*'umowa o pracę'!$E$8,2),IF($AI113&gt;0,IF($AH113+$AI113&lt;2600,ROUND(ROUND($AJ113+ROUND($AI113*9%,2),2)*'umowa o pracę'!$E$8,2),IF(AND($AH113+$AI113&gt;=2600,$AI113&lt;2600,$AH113&lt;2600),ROUND((ROUND(((2600-$AI113)/$AH113)*$AJ113,2)+ROUND($AI113*9%,2))*'umowa o pracę'!$E$8,2),IF(AND($AH113+$AI113&gt;=2600,$AI113&gt;=2600),ROUND((ROUND(2600*9%,2))*'umowa o pracę'!$E$8,2),IF(AND($AH113+$AI113&gt;=2600,$AH113&gt;=2600,$AI113&lt;2600),ROUND((ROUND($AI113*9%,2)+ROUND(((2600-$AI113)/$AH113)*$AJ113,2))*'umowa o pracę'!$E$8,2),0)))),0)))))</f>
        <v>0</v>
      </c>
      <c r="AN113" s="32">
        <f>IF(IF(IF(AND($AG113=1,$I113&gt;0),ROUND(IF($AH113+$AI113&gt;=2800,2800*'umowa o pracę'!$E$8,($AH113+$AI113)*'umowa o pracę'!$E$8),2)+IF($AI113=0,ROUND(IF($AH113&gt;2800,ROUND($AK113/$AH113*2800,2),$AK113)*'umowa o pracę'!$E$8,2),ROUND(IF($AH113&gt;2800,ROUND($AK113/$AH113*2800,2),$AK113)*'umowa o pracę'!$E$8,2)),ROUND(IF($AH113+$AI113&gt;=2800,2800*'umowa o pracę'!$E$8,($AH113+$AI113)*'umowa o pracę'!$E$8),2)-IF($AI113=0,ROUND(ROUND(IF($AH113&gt;2800,ROUND($AJ113/$AH113*2800,2),$AJ113),2)*'umowa o pracę'!$E$8,2),IF($AI113&gt;0,IF($AH113+$AI113&lt;2800,ROUND(ROUND($AJ113+ROUND($AI113*9%,2),2)*'umowa o pracę'!$E$8,2),IF(AND($AH113+$AI113&gt;=2800,$AI113&lt;2800,$AH113&lt;2800),ROUND((ROUND(((2800-$AI113)/$AH113)*$AJ113,2)+ROUND($AI113*9%,2))*'umowa o pracę'!$E$8,2),IF(AND($AH113+$AI113&gt;=2800,$AI113&gt;=2800),ROUND((ROUND(2800*9%,2))*'umowa o pracę'!$E$8,2),IF(AND($AH113+$AI113&gt;=2800,$AH113&gt;=2800,$AI113&lt;2800),ROUND((ROUND($AI113*9%,2)+ROUND(((2800-$AI113)/$AH113)*$AJ113,2))*'umowa o pracę'!$E$8,2),0)))),0)))&gt;$J113,$J113,IF(AND($AG113=1,$I113&gt;0),ROUND(IF($AH113+$AI113&gt;=2800,2800*'umowa o pracę'!$E$8,($AH113+$AI113)*'umowa o pracę'!$E$8),2)+IF($AI113=0,ROUND(IF($AH113&gt;2800,ROUND($AK113/$AH113*2800,2),$AK113)*'umowa o pracę'!$E$8,2),ROUND(IF($AH113&gt;2800,ROUND($AK113/$AH113*2800,2),$AK113)*'umowa o pracę'!$E$8,2)),ROUND(IF($AH113+$AI113&gt;=2800,2800*'umowa o pracę'!$E$8,($AH113+$AI113)*'umowa o pracę'!$E$8),2)-IF($AI113=0,ROUND(ROUND(IF($AH113&gt;2800,ROUND($AJ113/$AH113*2800,2),$AJ113),2)*'umowa o pracę'!$E$8,2),IF($AI113&gt;0,IF($AH113+$AI113&lt;2800,ROUND(ROUND($AJ113+ROUND($AI113*9%,2),2)*'umowa o pracę'!$E$8,2),IF(AND($AH113+$AI113&gt;=2800,$AI113&lt;2800,$AH113&lt;2800),ROUND((ROUND(((2800-$AI113)/$AH113)*$AJ113,2)+ROUND($AI113*9%,2))*'umowa o pracę'!$E$8,2),IF(AND($AH113+$AI113&gt;=2800,$AI113&gt;=2800),ROUND((ROUND(2800*9%,2))*'umowa o pracę'!$E$8,2),IF(AND($AH113+$AI113&gt;=2800,$AH113&gt;=2800,$AI113&lt;2800),ROUND((ROUND($AI113*9%,2)+ROUND(((2800-$AI113)/$AH113)*$AJ113,2))*'umowa o pracę'!$E$8,2),0)))),0))))&gt;$J113,$J113,IF(IF(AND($AG113=1,$I113&gt;0),ROUND(IF($AH113+$AI113&gt;=2800,2800*'umowa o pracę'!$E$8,($AH113+$AI113)*'umowa o pracę'!$E$8),2)+IF($AI113=0,ROUND(IF($AH113&gt;2800,ROUND($AK113/$AH113*2800,2),$AK113)*'umowa o pracę'!$E$8,2),ROUND(IF($AH113&gt;2800,ROUND($AK113/$AH113*2800,2),$AK113)*'umowa o pracę'!$E$8,2)),ROUND(IF($AH113+$AI113&gt;=2800,2800*'umowa o pracę'!$E$8,($AH113+$AI113)*'umowa o pracę'!$E$8),2)-IF($AI113=0,ROUND(ROUND(IF($AH113&gt;2800,ROUND($AJ113/$AH113*2800,2),$AJ113),2)*'umowa o pracę'!$E$8,2),IF($AI113&gt;0,IF($AH113+$AI113&lt;2800,ROUND(ROUND($AJ113+ROUND($AI113*9%,2),2)*'umowa o pracę'!$E$8,2),IF(AND($AH113+$AI113&gt;=2800,$AI113&lt;2800,$AH113&lt;2800),ROUND((ROUND(((2800-$AI113)/$AH113)*$AJ113,2)+ROUND($AI113*9%,2))*'umowa o pracę'!$E$8,2),IF(AND($AH113+$AI113&gt;=2800,$AI113&gt;=2800),ROUND((ROUND(2800*9%,2))*'umowa o pracę'!$E$8,2),IF(AND($AH113+$AI113&gt;=2800,$AH113&gt;=2800,$AI113&lt;2800),ROUND((ROUND($AI113*9%,2)+ROUND(((2800-$AI113)/$AH113)*$AJ113,2))*'umowa o pracę'!$E$8,2),0)))),0)))&gt;$J113,$J113,IF(AND($AG113=1,$I113&gt;0),ROUND(IF($AH113+$AI113&gt;=2800,2800*'umowa o pracę'!$E$8,($AH113+$AI113)*'umowa o pracę'!$E$8),2)+IF($AI113=0,ROUND(IF($AH113&gt;2800,ROUND($AK113/$AH113*2800,2),$AK113)*'umowa o pracę'!$E$8,2),ROUND(IF($AH113&gt;2800,ROUND($AK113/$AH113*2800,2),$AK113)*'umowa o pracę'!$E$8,2)),ROUND(IF($AH113+$AI113&gt;=2800,2800*'umowa o pracę'!$E$8,($AH113+$AI113)*'umowa o pracę'!$E$8),2)-IF(AND($AI113=0,I113&gt;0),ROUND(ROUND(IF($AH113&gt;2800,ROUND($AJ113/$AH113*2800,2),$AJ113),2)*'umowa o pracę'!$E$8,2),IF($AI113&gt;0,IF($AH113+$AI113&lt;2800,ROUND(ROUND($AJ113+ROUND($AI113*9%,2),2)*'umowa o pracę'!$E$8,2),IF(AND($AH113+$AI113&gt;=2800,$AI113&lt;2800,$AH113&lt;2800),ROUND((ROUND(((2800-$AI113)/$AH113)*$AJ113,2)+ROUND($AI113*9%,2))*'umowa o pracę'!$E$8,2),IF(AND($AH113+$AI113&gt;=2800,$AI113&gt;=2800),ROUND((ROUND(2800*9%,2))*'umowa o pracę'!$E$8,2),IF(AND($AH113+$AI113&gt;=2800,$AH113&gt;=2800,$AI113&lt;2800),ROUND((ROUND($AI113*9%,2)+ROUND(((2800-$AI113)/$AH113)*$AJ113,2))*'umowa o pracę'!$E$8,2),0)))),0)))))</f>
        <v>0</v>
      </c>
      <c r="AO113" s="32">
        <f>IF('umowa o pracę'!$E$7=2020,IF(IF($AG113=1,IF($AI113=0,ROUND(IF($AH113&gt;2600,ROUND($AJ113/$AH113*2600,2),$AJ113)*'umowa o pracę'!$E$8,2),IF($AH113+$AI113&lt;2600,ROUND(ROUND($AJ113+ROUND($AI113*9%,2),2)*'umowa o pracę'!$E$8,2),IF(AND($AH113+$AI113&gt;=2600,$AH113&lt;2600),ROUND((ROUND($AJ113+ROUND((2600-$AH113)*9%,2),2))*'umowa o pracę'!$E$8,2),IF(AND($AH113+$AI113&gt;=2600,$AH113&gt;=2600),ROUND(ROUND($AJ113/$AH113*2600,2)*'umowa o pracę'!$E$8,2),0)))),0)&gt;$H113,$H113,IF($AG113=1,IF($AI113=0,ROUND(IF($AH113&gt;2600,ROUND($AJ113/$AH113*2600,2),$AJ113)*'umowa o pracę'!$E$8,2),IF($AH113+$AI113&lt;2600,ROUND(ROUND($AJ113+ROUND($AI113*9%,2),2)*'umowa o pracę'!$E$8,2),IF(AND($AH113+$AI113&gt;=2600,$AH113&lt;2600),ROUND((ROUND($AJ113+ROUND((2600-$AH113)*9%,2),2))*'umowa o pracę'!$E$8,2),IF(AND($AH113+$AI113&gt;=2600,$AH113&gt;=2600),ROUND(ROUND($AJ113/$AH113*2600,2)*'umowa o pracę'!$E$8,2),0)))),0)),IF('umowa o pracę'!$E$7=2021,IF(IF($AG113=1,IF($AI113=0,ROUND(IF($AH113&gt;2800,ROUND($AJ113/$AH113*2800,2),$AJ113)*'umowa o pracę'!$E$8,2),IF($AH113+$AI113&lt;2800,ROUND(ROUND($AJ113+ROUND($AI113*9%,2),2)*'umowa o pracę'!$E$8,2),IF(AND($AH113+$AI113&gt;=2800,$AH113&lt;2800),ROUND((ROUND($AJ113+ROUND((2800-$AH113)*9%,2),2))*'umowa o pracę'!$E$8,2),IF(AND($AH113+$AI113&gt;=2800,$AH113&gt;=2800),ROUND(ROUND($AJ113/$AH113*2800,2)*'umowa o pracę'!$E$8,2),0)))),0)&gt;$H113,$H113,IF($AG113=1,IF($AI113=0,ROUND(IF($AH113&gt;2800,ROUND($AJ113/$AH113*2800,2),$AJ113)*'umowa o pracę'!$E$8,2),IF($AH113+$AI113&lt;2800,ROUND(ROUND($AJ113+ROUND($AI113*9%,2),2)*'umowa o pracę'!$E$8,2),IF(AND($AH113+$AI113&gt;=2800,$AH113&lt;2800),ROUND((ROUND($AJ113+ROUND((2800-$AH113)*9%,2),2))*'umowa o pracę'!$E$8,2),IF(AND($AH113+$AI113&gt;=2800,$AH113&gt;=2800),ROUND(ROUND($AJ113/$AH113*2800,2)*'umowa o pracę'!$E$8,2),0)))),0)),0))</f>
        <v>0</v>
      </c>
      <c r="AP113" s="32">
        <f>IF('umowa o pracę'!$E$7=2020,IF(IF($AG113=1,IF($AI113=0,ROUND(IF($AH113&gt;2600,ROUND($AK113/$AH113*2600,2),$AK113)*'umowa o pracę'!$E$8,2),ROUND(IF($AH113&gt;2600,ROUND($AK113/$AH113*2600,2),$AK113)*'umowa o pracę'!$E$8,2)),0)&gt;$I113,$I113,IF($AG113=1,IF($AI113=0,ROUND(IF($AH113&gt;2600,ROUND($AK113/$AH113*2600,2),$AK113)*'umowa o pracę'!$E$8,2),ROUND(IF($AH113&gt;2600,ROUND($AK113/$AH113*2600,2),$AK113)*'umowa o pracę'!$E$8,2)),0)),IF('umowa o pracę'!$E$7=2021,IF(IF($AG113=1,IF($AI113=0,ROUND(IF($AH113&gt;2800,ROUND($AK113/$AH113*2800,2),$AK113)*'umowa o pracę'!$E$8,2),ROUND(IF($AH113&gt;2800,ROUND($AK113/$AH113*2800,2),$AK113)*'umowa o pracę'!$E$8,2)),0)&gt;$I113,$I113,IF($AG113=1,IF($AI113=0,ROUND(IF($AH113&gt;2800,ROUND($AK113/$AH113*2800,2),$AK113)*'umowa o pracę'!$E$8,2),ROUND(IF($AH113&gt;2800,ROUND($AK113/$AH113*2800,2),$AK113)*'umowa o pracę'!$E$8,2)),0)),0))</f>
        <v>0</v>
      </c>
      <c r="AQ113" s="56">
        <f>IF('umowa o pracę'!$E$7=2020,$AM113,IF('umowa o pracę'!$E$7=2021,$AN113,0))</f>
        <v>0</v>
      </c>
      <c r="AR113" s="33">
        <f>IF('umowa o pracę'!$E$7=0,0,U113+AF113+AQ113)</f>
        <v>0</v>
      </c>
      <c r="AS113" s="19"/>
      <c r="AT113" s="19"/>
      <c r="AU113" s="19"/>
      <c r="AV113" s="6"/>
      <c r="AW113" s="6"/>
      <c r="AX113" s="6">
        <f t="shared" si="13"/>
        <v>10</v>
      </c>
      <c r="AY113" s="6"/>
      <c r="AZ113" s="234">
        <f t="shared" si="16"/>
        <v>0</v>
      </c>
      <c r="BA113" s="234">
        <f t="shared" si="17"/>
        <v>0</v>
      </c>
      <c r="BB113" s="234">
        <f t="shared" si="18"/>
        <v>0</v>
      </c>
      <c r="BC113" s="234">
        <f t="shared" si="19"/>
        <v>0</v>
      </c>
      <c r="BD113" s="234">
        <f t="shared" si="20"/>
        <v>0</v>
      </c>
      <c r="BE113" s="234">
        <f t="shared" si="21"/>
        <v>0</v>
      </c>
      <c r="BF113" s="234">
        <f t="shared" si="22"/>
        <v>0</v>
      </c>
      <c r="BG113" s="234">
        <f t="shared" si="23"/>
        <v>0</v>
      </c>
      <c r="BH113" s="234">
        <f t="shared" si="24"/>
        <v>0</v>
      </c>
      <c r="BI113" s="238">
        <f t="shared" si="25"/>
        <v>0</v>
      </c>
      <c r="BJ113" s="236"/>
      <c r="BK113" s="236"/>
      <c r="BL113" s="237"/>
    </row>
    <row r="114" spans="1:64" ht="15.75" customHeight="1" x14ac:dyDescent="0.25">
      <c r="A114" s="129">
        <v>103</v>
      </c>
      <c r="B114" s="57"/>
      <c r="C114" s="57"/>
      <c r="D114" s="36"/>
      <c r="E114" s="36"/>
      <c r="F114" s="242"/>
      <c r="G114" s="37">
        <v>1</v>
      </c>
      <c r="H114" s="58">
        <v>0</v>
      </c>
      <c r="I114" s="59">
        <v>0</v>
      </c>
      <c r="J114" s="60">
        <v>0</v>
      </c>
      <c r="K114" s="52">
        <v>1</v>
      </c>
      <c r="L114" s="39">
        <v>0</v>
      </c>
      <c r="M114" s="39">
        <v>0</v>
      </c>
      <c r="N114" s="39">
        <v>0</v>
      </c>
      <c r="O114" s="39">
        <v>0</v>
      </c>
      <c r="P114" s="35">
        <f>IF('umowa o pracę'!$E$7=2020,ROUND(IF($L114&gt;=2600,2600*'umowa o pracę'!$E$8,$L114*'umowa o pracę'!$E$8),2),IF('umowa o pracę'!$E$7=2021,ROUND(IF($L114&gt;=2800,2800*'umowa o pracę'!$E$8,$L114*'umowa o pracę'!$E$8),2),0))</f>
        <v>0</v>
      </c>
      <c r="Q114" s="252">
        <f>IF(IF(IF(AND($K114=1,$I114&gt;0),ROUND(IF($L114+$M114&gt;=2600,2600*'umowa o pracę'!$E$8,($L114+$M114)*'umowa o pracę'!$E$8),2)+IF($M114=0,ROUND(IF($L114&gt;2600,ROUND($O114/$L114*2600,2),$O114)*'umowa o pracę'!$E$8,2),ROUND(IF($L114&gt;2600,ROUND($O114/$L114*2600,2),$O114)*'umowa o pracę'!$E$8,2)),ROUND(IF($L114+$M114&gt;=2600,2600*'umowa o pracę'!$E$8,($L114+$M114)*'umowa o pracę'!$E$8),2)-IF($M114=0,ROUND(ROUND(IF($L114&gt;2600,ROUND($N114/$L114*2600,2),$N114),2)*'umowa o pracę'!$E$8,2),IF($M114&gt;0,IF($L114+$M114&lt;2600,ROUND(ROUND($N114+ROUND($M114*9%,2),2)*'umowa o pracę'!$E$8,2),IF(AND($L114+$M114&gt;=2600,$M114&lt;2600,$L114&lt;2600),ROUND((ROUND(((2600-$M114)/$L114)*$N114,2)+ROUND($M114*9%,2))*'umowa o pracę'!$E$8,2),IF(AND($L114+$M114&gt;=2600,$M114&gt;=2600),ROUND((ROUND(2600*9%,2))*'umowa o pracę'!$E$8,2),IF(AND($L114+$M114&gt;=2600,$L114&gt;=2600,$M114&lt;2600),ROUND((ROUND($M114*9%,2)+ROUND(((2600-$M114)/$L114)*$N114,2))*'umowa o pracę'!$E$8,2),0)))),0)))&gt;$J114,$J114,IF(AND($K114=1,$I114&gt;0),ROUND(IF($L114+$M114&gt;=2600,2600*'umowa o pracę'!$E$8,($L114+$M114)*'umowa o pracę'!$E$8),2)+IF($M114=0,ROUND(IF($L114&gt;2600,ROUND($O114/$L114*2600,2),$O114)*'umowa o pracę'!$E$8,2),ROUND(IF($L114&gt;2600,ROUND($O114/$L114*2600,2),$O114)*'umowa o pracę'!$E$8,2)),ROUND(IF($L114+$M114&gt;=2600,2600*'umowa o pracę'!$E$8,($L114+$M114)*'umowa o pracę'!$E$8),2)-IF($M114=0,ROUND(ROUND(IF($L114&gt;2600,ROUND($N114/$L114*2600,2),$N114),2)*'umowa o pracę'!$E$8,2),IF($M114&gt;0,IF($L114+$M114&lt;2600,ROUND(ROUND($N114+ROUND($M114*9%,2),2)*'umowa o pracę'!$E$8,2),IF(AND($L114+$M114&gt;=2600,$M114&lt;2600,$L114&lt;2600),ROUND((ROUND(((2600-$M114)/$L114)*$N114,2)+ROUND($M114*9%,2))*'umowa o pracę'!$E$8,2),IF(AND($L114+$M114&gt;=2600,$M114&gt;=2600),ROUND((ROUND(2600*9%,2))*'umowa o pracę'!$E$8,2),IF(AND($L114+$M114&gt;=2600,$L114&gt;=2600,$M114&lt;2600),ROUND((ROUND($M114*9%,2)+ROUND(((2600-$M114)/$L114)*$N114,2))*'umowa o pracę'!$E$8,2),0)))),0))))&gt;$J114,$J114,IF(IF(AND($K114=1,$I114&gt;0),ROUND(IF($L114+$M114&gt;=2600,2600*'umowa o pracę'!$E$8,($L114+$M114)*'umowa o pracę'!$E$8),2)+IF($M114=0,ROUND(IF($L114&gt;2600,ROUND($O114/$L114*2600,2),$O114)*'umowa o pracę'!$E$8,2),ROUND(IF($L114&gt;2600,ROUND($O114/$L114*2600,2),$O114)*'umowa o pracę'!$E$8,2)),ROUND(IF($L114+$M114&gt;=2600,2600*'umowa o pracę'!$E$8,($L114+$M114)*'umowa o pracę'!$E$8),2)-IF($M114=0,ROUND(ROUND(IF($L114&gt;2600,ROUND($N114/$L114*2600,2),$N114),2)*'umowa o pracę'!$E$8,2),IF($M114&gt;0,IF($L114+$M114&lt;2600,ROUND(ROUND($N114+ROUND($M114*9%,2),2)*'umowa o pracę'!$E$8,2),IF(AND($L114+$M114&gt;=2600,$M114&lt;2600,$L114&lt;2600),ROUND((ROUND(((2600-$M114)/$L114)*$N114,2)+ROUND($M114*9%,2))*'umowa o pracę'!$E$8,2),IF(AND($L114+$M114&gt;=2600,$M114&gt;=2600),ROUND((ROUND(2600*9%,2))*'umowa o pracę'!$E$8,2),IF(AND($L114+$M114&gt;=2600,$L114&gt;=2600,$M114&lt;2600),ROUND((ROUND($M114*9%,2)+ROUND(((2600-$M114)/$L114)*$N114,2))*'umowa o pracę'!$E$8,2),0)))),0)))&gt;$J114,$J114,IF(AND($K114=1,$I114&gt;0),ROUND(IF($L114+$M114&gt;=2600,2600*'umowa o pracę'!$E$8,($L114+$M114)*'umowa o pracę'!$E$8),2)+IF($M114=0,ROUND(IF($L114&gt;2600,ROUND($O114/$L114*2600,2),$O114)*'umowa o pracę'!$E$8,2),ROUND(IF($L114&gt;2600,ROUND($O114/$L114*2600,2),$O114)*'umowa o pracę'!$E$8,2)),ROUND(IF($L114+$M114&gt;=2600,2600*'umowa o pracę'!$E$8,($L114+$M114)*'umowa o pracę'!$E$8),2)-IF(AND($M114=0,I114&gt;0),ROUND(ROUND(IF($L114&gt;2600,ROUND($N114/$L114*2600,2),$N114),2)*'umowa o pracę'!$E$8,2),IF($M114&gt;0,IF($L114+$M114&lt;2600,ROUND(ROUND($N114+ROUND($M114*9%,2),2)*'umowa o pracę'!$E$8,2),IF(AND($L114+$M114&gt;=2600,$M114&lt;2600,$L114&lt;2600),ROUND((ROUND(((2600-$M114)/$L114)*$N114,2)+ROUND($M114*9%,2))*'umowa o pracę'!$E$8,2),IF(AND($L114+$M114&gt;=2600,$M114&gt;=2600),ROUND((ROUND(2600*9%,2))*'umowa o pracę'!$E$8,2),IF(AND($L114+$M114&gt;=2600,$L114&gt;=2600,$M114&lt;2600),ROUND((ROUND($M114*9%,2)+ROUND(((2600-$M114)/$L114)*$N114,2))*'umowa o pracę'!$E$8,2),0)))),0)))))</f>
        <v>0</v>
      </c>
      <c r="R114" s="252">
        <f>IF(IF(IF(AND($K114=1,$I114&gt;0),ROUND(IF($L114+$M114&gt;=2800,2800*'umowa o pracę'!$E$8,($L114+$M114)*'umowa o pracę'!$E$8),2)+IF($M114=0,ROUND(IF($L114&gt;2800,ROUND($O114/$L114*2800,2),$O114)*'umowa o pracę'!$E$8,2),ROUND(IF($L114&gt;2800,ROUND($O114/$L114*2800,2),$O114)*'umowa o pracę'!$E$8,2)),ROUND(IF($L114+$M114&gt;=2800,2800*'umowa o pracę'!$E$8,($L114+$M114)*'umowa o pracę'!$E$8),2)-IF($M114=0,ROUND(ROUND(IF($L114&gt;2800,ROUND($N114/$L114*2800,2),$N114),2)*'umowa o pracę'!$E$8,2),IF($M114&gt;0,IF($L114+$M114&lt;2800,ROUND(ROUND($N114+ROUND($M114*9%,2),2)*'umowa o pracę'!$E$8,2),IF(AND($L114+$M114&gt;=2800,$M114&lt;2800,$L114&lt;2800),ROUND((ROUND(((2800-$M114)/$L114)*$N114,2)+ROUND($M114*9%,2))*'umowa o pracę'!$E$8,2),IF(AND($L114+$M114&gt;=2800,$M114&gt;=2800),ROUND((ROUND(2800*9%,2))*'umowa o pracę'!$E$8,2),IF(AND($L114+$M114&gt;=2800,$L114&gt;=2800,$M114&lt;2800),ROUND((ROUND($M114*9%,2)+ROUND(((2800-$M114)/$L114)*$N114,2))*'umowa o pracę'!$E$8,2),0)))),0)))&gt;$J114,$J114,IF(AND($K114=1,$I114&gt;0),ROUND(IF($L114+$M114&gt;=2800,2800*'umowa o pracę'!$E$8,($L114+$M114)*'umowa o pracę'!$E$8),2)+IF($M114=0,ROUND(IF($L114&gt;2800,ROUND($O114/$L114*2800,2),$O114)*'umowa o pracę'!$E$8,2),ROUND(IF($L114&gt;2800,ROUND($O114/$L114*2800,2),$O114)*'umowa o pracę'!$E$8,2)),ROUND(IF($L114+$M114&gt;=2800,2800*'umowa o pracę'!$E$8,($L114+$M114)*'umowa o pracę'!$E$8),2)-IF($M114=0,ROUND(ROUND(IF($L114&gt;2800,ROUND($N114/$L114*2800,2),$N114),2)*'umowa o pracę'!$E$8,2),IF($M114&gt;0,IF($L114+$M114&lt;2800,ROUND(ROUND($N114+ROUND($M114*9%,2),2)*'umowa o pracę'!$E$8,2),IF(AND($L114+$M114&gt;=2800,$M114&lt;2800,$L114&lt;2800),ROUND((ROUND(((2800-$M114)/$L114)*$N114,2)+ROUND($M114*9%,2))*'umowa o pracę'!$E$8,2),IF(AND($L114+$M114&gt;=2800,$M114&gt;=2800),ROUND((ROUND(2800*9%,2))*'umowa o pracę'!$E$8,2),IF(AND($L114+$M114&gt;=2800,$L114&gt;=2800,$M114&lt;2800),ROUND((ROUND($M114*9%,2)+ROUND(((2800-$M114)/$L114)*$N114,2))*'umowa o pracę'!$E$8,2),0)))),0))))&gt;$J114,$J114,IF(IF(AND($K114=1,$I114&gt;0),ROUND(IF($L114+$M114&gt;=2800,2800*'umowa o pracę'!$E$8,($L114+$M114)*'umowa o pracę'!$E$8),2)+IF($M114=0,ROUND(IF($L114&gt;2800,ROUND($O114/$L114*2800,2),$O114)*'umowa o pracę'!$E$8,2),ROUND(IF($L114&gt;2800,ROUND($O114/$L114*2800,2),$O114)*'umowa o pracę'!$E$8,2)),ROUND(IF($L114+$M114&gt;=2800,2800*'umowa o pracę'!$E$8,($L114+$M114)*'umowa o pracę'!$E$8),2)-IF($M114=0,ROUND(ROUND(IF($L114&gt;2800,ROUND($N114/$L114*2800,2),$N114),2)*'umowa o pracę'!$E$8,2),IF($M114&gt;0,IF($L114+$M114&lt;2800,ROUND(ROUND($N114+ROUND($M114*9%,2),2)*'umowa o pracę'!$E$8,2),IF(AND($L114+$M114&gt;=2800,$M114&lt;2800,$L114&lt;2800),ROUND((ROUND(((2800-$M114)/$L114)*$N114,2)+ROUND($M114*9%,2))*'umowa o pracę'!$E$8,2),IF(AND($L114+$M114&gt;=2800,$M114&gt;=2800),ROUND((ROUND(2800*9%,2))*'umowa o pracę'!$E$8,2),IF(AND($L114+$M114&gt;=2800,$L114&gt;=2800,$M114&lt;2800),ROUND((ROUND($M114*9%,2)+ROUND(((2800-$M114)/$L114)*$N114,2))*'umowa o pracę'!$E$8,2),0)))),0)))&gt;$J114,$J114,IF(AND($K114=1,$I114&gt;0),ROUND(IF($L114+$M114&gt;=2800,2800*'umowa o pracę'!$E$8,($L114+$M114)*'umowa o pracę'!$E$8),2)+IF($M114=0,ROUND(IF($L114&gt;2800,ROUND($O114/$L114*2800,2),$O114)*'umowa o pracę'!$E$8,2),ROUND(IF($L114&gt;2800,ROUND($O114/$L114*2800,2),$O114)*'umowa o pracę'!$E$8,2)),ROUND(IF($L114+$M114&gt;=2800,2800*'umowa o pracę'!$E$8,($L114+$M114)*'umowa o pracę'!$E$8),2)-IF(AND($M114=0,I114&gt;0),ROUND(ROUND(IF($L114&gt;2800,ROUND($N114/$L114*2800,2),$N114),2)*'umowa o pracę'!$E$8,2),IF($M114&gt;0,IF($L114+$M114&lt;2800,ROUND(ROUND($N114+ROUND($M114*9%,2),2)*'umowa o pracę'!$E$8,2),IF(AND($L114+$M114&gt;=2800,$M114&lt;2800,$L114&lt;2800),ROUND((ROUND(((2800-$M114)/$L114)*$N114,2)+ROUND($M114*9%,2))*'umowa o pracę'!$E$8,2),IF(AND($L114+$M114&gt;=2800,$M114&gt;=2800),ROUND((ROUND(2800*9%,2))*'umowa o pracę'!$E$8,2),IF(AND($L114+$M114&gt;=2800,$L114&gt;=2800,$M114&lt;2800),ROUND((ROUND($M114*9%,2)+ROUND(((2800-$M114)/$L114)*$N114,2))*'umowa o pracę'!$E$8,2),0)))),0)))))</f>
        <v>0</v>
      </c>
      <c r="S114" s="32">
        <f>IF('umowa o pracę'!$E$7=2020,IF(IF($K114=1,IF($M114=0,ROUND(IF($L114&gt;2600,ROUND($N114/$L114*2600,2),$N114)*'umowa o pracę'!$E$8,2),IF($L114+$M114&lt;2600,ROUND(ROUND($N114+ROUND($M114*9%,2),2)*'umowa o pracę'!$E$8,2),IF(AND($L114+$M114&gt;=2600,$L114&lt;2600),ROUND((ROUND($N114+ROUND((2600-$L114)*9%,2),2))*'umowa o pracę'!$E$8,2),IF(AND($L114+$M114&gt;=2600,$L114&gt;=2600),ROUND(ROUND($N114/$L114*2600,2)*'umowa o pracę'!$E$8,2),0)))),0)&gt;$H114,$H114,IF($K114=1,IF($M114=0,ROUND(IF($L114&gt;2600,ROUND($N114/$L114*2600,2),$N114)*'umowa o pracę'!$E$8,2),IF($L114+$M114&lt;2600,ROUND(ROUND($N114+ROUND($M114*9%,2),2)*'umowa o pracę'!$E$8,2),IF(AND($L114+$M114&gt;=2600,$L114&lt;2600),ROUND((ROUND($N114+ROUND((2600-$L114)*9%,2),2))*'umowa o pracę'!$E$8,2),IF(AND($L114+$M114&gt;=2600,$L114&gt;=2600),ROUND(ROUND($N114/$L114*2600,2)*'umowa o pracę'!$E$8,2),0)))),0)),IF('umowa o pracę'!$E$7=2021,IF(IF($K114=1,IF($M114=0,ROUND(IF($L114&gt;2800,ROUND($N114/$L114*2800,2),$N114)*'umowa o pracę'!$E$8,2),IF($L114+$M114&lt;2800,ROUND(ROUND($N114+ROUND($M114*9%,2),2)*'umowa o pracę'!$E$8,2),IF(AND($L114+$M114&gt;=2800,$L114&lt;2800),ROUND((ROUND($N114+ROUND((2800-$L114)*9%,2),2))*'umowa o pracę'!$E$8,2),IF(AND($L114+$M114&gt;=2800,$L114&gt;=2800),ROUND(ROUND($N114/$L114*2800,2)*'umowa o pracę'!$E$8,2),0)))),0)&gt;$H114,$H114,IF($K114=1,IF($M114=0,ROUND(IF($L114&gt;2800,ROUND($N114/$L114*2800,2),$N114)*'umowa o pracę'!$E$8,2),IF($L114+$M114&lt;2800,ROUND(ROUND($N114+ROUND($M114*9%,2),2)*'umowa o pracę'!$E$8,2),IF(AND($L114+$M114&gt;=2800,$L114&lt;2800),ROUND((ROUND($N114+ROUND((2800-$L114)*9%,2),2))*'umowa o pracę'!$E$8,2),IF(AND($L114+$M114&gt;=2800,$L114&gt;=2800),ROUND(ROUND($N114/$L114*2800,2)*'umowa o pracę'!$E$8,2),0)))),0)),0))</f>
        <v>0</v>
      </c>
      <c r="T114" s="32">
        <f>IF('umowa o pracę'!$E$7=2020,IF(IF($K114=1,IF($M114=0,ROUND(IF($L114&gt;2600,ROUND($O114/$L114*2600,2),$O114)*'umowa o pracę'!$E$8,2),ROUND(IF($L114&gt;2600,ROUND($O114/$L114*2600,2),$O114)*'umowa o pracę'!$E$8,2)),0)&gt;$I114,$I114,IF($K114=1,IF($M114=0,ROUND(IF($L114&gt;2600,ROUND($O114/$L114*2600,2),$O114)*'umowa o pracę'!$E$8,2),ROUND(IF($L114&gt;2600,ROUND($O114/$L114*2600,2),$O114)*'umowa o pracę'!$E$8,2)),0)),IF('umowa o pracę'!$E$7=2021,IF(IF($K114=1,IF($M114=0,ROUND(IF($L114&gt;2800,ROUND($O114/$L114*2800,2),$O114)*'umowa o pracę'!$E$8,2),ROUND(IF($L114&gt;2800,ROUND($O114/$L114*2800,2),$O114)*'umowa o pracę'!$E$8,2)),0)&gt;$I114,$I114,IF($K114=1,IF($M114=0,ROUND(IF($L114&gt;2800,ROUND($O114/$L114*2800,2),$O114)*'umowa o pracę'!$E$8,2),ROUND(IF($L114&gt;2800,ROUND($O114/$L114*2800,2),$O114)*'umowa o pracę'!$E$8,2)),0)),0))</f>
        <v>0</v>
      </c>
      <c r="U114" s="51">
        <f>IF('umowa o pracę'!$E$7=2020,$Q114,IF('umowa o pracę'!$E$7=2021,$R114,0))</f>
        <v>0</v>
      </c>
      <c r="V114" s="53">
        <f t="shared" si="14"/>
        <v>1</v>
      </c>
      <c r="W114" s="54">
        <f>IF('umowa o pracę'!$E$6&lt;2,0,$L114)</f>
        <v>0</v>
      </c>
      <c r="X114" s="54">
        <f>IF('umowa o pracę'!$E$6&lt;2,0,$M114)</f>
        <v>0</v>
      </c>
      <c r="Y114" s="55">
        <f>IF('umowa o pracę'!$E$6&lt;2,0,$N114)</f>
        <v>0</v>
      </c>
      <c r="Z114" s="55">
        <f>IF('umowa o pracę'!$E$6&lt;2,0,$O114)</f>
        <v>0</v>
      </c>
      <c r="AA114" s="32">
        <f>IF('umowa o pracę'!$E$7=2020,ROUND(IF($W114&gt;=2600,2600*'umowa o pracę'!$E$8,$W114*'umowa o pracę'!$E$8),2),IF('umowa o pracę'!$E$7=2021,ROUND(IF($W114&gt;=2800,2800*'umowa o pracę'!$E$8,$W114*'umowa o pracę'!$E$8),2),0))</f>
        <v>0</v>
      </c>
      <c r="AB114" s="32">
        <f>IF(IF(IF(AND($V114=1,$I114&gt;0),ROUND(IF($W114+$X114&gt;=2600,2600*'umowa o pracę'!$E$8,($W114+$X114)*'umowa o pracę'!$E$8),2)+IF($X114=0,ROUND(IF($W114&gt;2600,ROUND($Z114/$W114*2600,2),$Z114)*'umowa o pracę'!$E$8,2),ROUND(IF($W114&gt;2600,ROUND($Z114/$W114*2600,2),$Z114)*'umowa o pracę'!$E$8,2)),ROUND(IF($W114+$X114&gt;=2600,2600*'umowa o pracę'!$E$8,($W114+$X114)*'umowa o pracę'!$E$8),2)-IF($X114=0,ROUND(ROUND(IF($W114&gt;2600,ROUND($Y114/$W114*2600,2),$Y114),2)*'umowa o pracę'!$E$8,2),IF($X114&gt;0,IF($W114+$X114&lt;2600,ROUND(ROUND($Y114+ROUND($X114*9%,2),2)*'umowa o pracę'!$E$8,2),IF(AND($W114+$X114&gt;=2600,$X114&lt;2600,$W114&lt;2600),ROUND((ROUND(((2600-$X114)/$W114)*$Y114,2)+ROUND($X114*9%,2))*'umowa o pracę'!$E$8,2),IF(AND($W114+$X114&gt;=2600,$X114&gt;=2600),ROUND((ROUND(2600*9%,2))*'umowa o pracę'!$E$8,2),IF(AND($W114+$X114&gt;=2600,$W114&gt;=2600,$X114&lt;2600),ROUND((ROUND($X114*9%,2)+ROUND(((2600-$X114)/$W114)*$Y114,2))*'umowa o pracę'!$E$8,2),0)))),0)))&gt;$J114,$J114,IF(AND($V114=1,$I114&gt;0),ROUND(IF($W114+$X114&gt;=2600,2600*'umowa o pracę'!$E$8,($W114+$X114)*'umowa o pracę'!$E$8),2)+IF($X114=0,ROUND(IF($W114&gt;2600,ROUND($Z114/$W114*2600,2),$Z114)*'umowa o pracę'!$E$8,2),ROUND(IF($W114&gt;2600,ROUND($Z114/$W114*2600,2),$Z114)*'umowa o pracę'!$E$8,2)),ROUND(IF($W114+$X114&gt;=2600,2600*'umowa o pracę'!$E$8,($W114+$X114)*'umowa o pracę'!$E$8),2)-IF($X114=0,ROUND(ROUND(IF($W114&gt;2600,ROUND($Y114/$W114*2600,2),$Y114),2)*'umowa o pracę'!$E$8,2),IF($X114&gt;0,IF($W114+$X114&lt;2600,ROUND(ROUND($Y114+ROUND($X114*9%,2),2)*'umowa o pracę'!$E$8,2),IF(AND($W114+$X114&gt;=2600,$X114&lt;2600,$W114&lt;2600),ROUND((ROUND(((2600-$X114)/$W114)*$Y114,2)+ROUND($X114*9%,2))*'umowa o pracę'!$E$8,2),IF(AND($W114+$X114&gt;=2600,$X114&gt;=2600),ROUND((ROUND(2600*9%,2))*'umowa o pracę'!$E$8,2),IF(AND($W114+$X114&gt;=2600,$W114&gt;=2600,$X114&lt;2600),ROUND((ROUND($X114*9%,2)+ROUND(((2600-$X114)/$W114)*$Y114,2))*'umowa o pracę'!$E$8,2),0)))),0))))&gt;$J114,$J114,IF(IF(AND($V114=1,$I114&gt;0),ROUND(IF($W114+$X114&gt;=2600,2600*'umowa o pracę'!$E$8,($W114+$X114)*'umowa o pracę'!$E$8),2)+IF($X114=0,ROUND(IF($W114&gt;2600,ROUND($Z114/$W114*2600,2),$Z114)*'umowa o pracę'!$E$8,2),ROUND(IF($W114&gt;2600,ROUND($Z114/$W114*2600,2),$Z114)*'umowa o pracę'!$E$8,2)),ROUND(IF($W114+$X114&gt;=2600,2600*'umowa o pracę'!$E$8,($W114+$X114)*'umowa o pracę'!$E$8),2)-IF($X114=0,ROUND(ROUND(IF($W114&gt;2600,ROUND($Y114/$W114*2600,2),$Y114),2)*'umowa o pracę'!$E$8,2),IF($X114&gt;0,IF($W114+$X114&lt;2600,ROUND(ROUND($Y114+ROUND($X114*9%,2),2)*'umowa o pracę'!$E$8,2),IF(AND($W114+$X114&gt;=2600,$X114&lt;2600,$W114&lt;2600),ROUND((ROUND(((2600-$X114)/$W114)*$Y114,2)+ROUND($X114*9%,2))*'umowa o pracę'!$E$8,2),IF(AND($W114+$X114&gt;=2600,$X114&gt;=2600),ROUND((ROUND(2600*9%,2))*'umowa o pracę'!$E$8,2),IF(AND($W114+$X114&gt;=2600,$W114&gt;=2600,$X114&lt;2600),ROUND((ROUND($X114*9%,2)+ROUND(((2600-$X114)/$W114)*$Y114,2))*'umowa o pracę'!$E$8,2),0)))),0)))&gt;$J114,$J114,IF(AND($V114=1,$I114&gt;0),ROUND(IF($W114+$X114&gt;=2600,2600*'umowa o pracę'!$E$8,($W114+$X114)*'umowa o pracę'!$E$8),2)+IF($X114=0,ROUND(IF($W114&gt;2600,ROUND($Z114/$W114*2600,2),$Z114)*'umowa o pracę'!$E$8,2),ROUND(IF($W114&gt;2600,ROUND($Z114/$W114*2600,2),$Z114)*'umowa o pracę'!$E$8,2)),ROUND(IF($W114+$X114&gt;=2600,2600*'umowa o pracę'!$E$8,($W114+$X114)*'umowa o pracę'!$E$8),2)-IF(AND($X114=0,I114&gt;0),ROUND(ROUND(IF($W114&gt;2600,ROUND($Y114/$W114*2600,2),$Y114),2)*'umowa o pracę'!$E$8,2),IF($X114&gt;0,IF($W114+$X114&lt;2600,ROUND(ROUND($Y114+ROUND($X114*9%,2),2)*'umowa o pracę'!$E$8,2),IF(AND($W114+$X114&gt;=2600,$X114&lt;2600,$W114&lt;2600),ROUND((ROUND(((2600-$X114)/$W114)*$Y114,2)+ROUND($X114*9%,2))*'umowa o pracę'!$E$8,2),IF(AND($W114+$X114&gt;=2600,$X114&gt;=2600),ROUND((ROUND(2600*9%,2))*'umowa o pracę'!$E$8,2),IF(AND($W114+$X114&gt;=2600,$W114&gt;=2600,$X114&lt;2600),ROUND((ROUND($X114*9%,2)+ROUND(((2600-$X114)/$W114)*$Y114,2))*'umowa o pracę'!$E$8,2),0)))),0)))))</f>
        <v>0</v>
      </c>
      <c r="AC114" s="32">
        <f>IF(IF(IF(AND($V114=1,$I114&gt;0),ROUND(IF($W114+$X114&gt;=2800,2800*'umowa o pracę'!$E$8,($W114+$X114)*'umowa o pracę'!$E$8),2)+IF($X114=0,ROUND(IF($W114&gt;2800,ROUND($Z114/$W114*2800,2),$Z114)*'umowa o pracę'!$E$8,2),ROUND(IF($W114&gt;2800,ROUND($Z114/$W114*2800,2),$Z114)*'umowa o pracę'!$E$8,2)),ROUND(IF($W114+$X114&gt;=2800,2800*'umowa o pracę'!$E$8,($W114+$X114)*'umowa o pracę'!$E$8),2)-IF($X114=0,ROUND(ROUND(IF($W114&gt;2800,ROUND($Y114/$W114*2800,2),$Y114),2)*'umowa o pracę'!$E$8,2),IF($X114&gt;0,IF($W114+$X114&lt;2800,ROUND(ROUND($Y114+ROUND($X114*9%,2),2)*'umowa o pracę'!$E$8,2),IF(AND($W114+$X114&gt;=2800,$X114&lt;2800,$W114&lt;2800),ROUND((ROUND(((2800-$X114)/$W114)*$Y114,2)+ROUND($X114*9%,2))*'umowa o pracę'!$E$8,2),IF(AND($W114+$X114&gt;=2800,$X114&gt;=2800),ROUND((ROUND(2800*9%,2))*'umowa o pracę'!$E$8,2),IF(AND($W114+$X114&gt;=2800,$W114&gt;=2800,$X114&lt;2800),ROUND((ROUND($X114*9%,2)+ROUND(((2800-$X114)/$W114)*$Y114,2))*'umowa o pracę'!$E$8,2),0)))),0)))&gt;$J114,$J114,IF(AND($V114=1,$I114&gt;0),ROUND(IF($W114+$X114&gt;=2800,2800*'umowa o pracę'!$E$8,($W114+$X114)*'umowa o pracę'!$E$8),2)+IF($X114=0,ROUND(IF($W114&gt;2800,ROUND($Z114/$W114*2800,2),$Z114)*'umowa o pracę'!$E$8,2),ROUND(IF($W114&gt;2800,ROUND($Z114/$W114*2800,2),$Z114)*'umowa o pracę'!$E$8,2)),ROUND(IF($W114+$X114&gt;=2800,2800*'umowa o pracę'!$E$8,($W114+$X114)*'umowa o pracę'!$E$8),2)-IF($X114=0,ROUND(ROUND(IF($W114&gt;2800,ROUND($Y114/$W114*2800,2),$Y114),2)*'umowa o pracę'!$E$8,2),IF($X114&gt;0,IF($W114+$X114&lt;2800,ROUND(ROUND($Y114+ROUND($X114*9%,2),2)*'umowa o pracę'!$E$8,2),IF(AND($W114+$X114&gt;=2800,$X114&lt;2800,$W114&lt;2800),ROUND((ROUND(((2800-$X114)/$W114)*$Y114,2)+ROUND($X114*9%,2))*'umowa o pracę'!$E$8,2),IF(AND($W114+$X114&gt;=2800,$X114&gt;=2800),ROUND((ROUND(2800*9%,2))*'umowa o pracę'!$E$8,2),IF(AND($W114+$X114&gt;=2800,$W114&gt;=2800,$X114&lt;2800),ROUND((ROUND($X114*9%,2)+ROUND(((2800-$X114)/$W114)*$Y114,2))*'umowa o pracę'!$E$8,2),0)))),0))))&gt;$J114,$J114,IF(IF(AND($V114=1,$I114&gt;0),ROUND(IF($W114+$X114&gt;=2800,2800*'umowa o pracę'!$E$8,($W114+$X114)*'umowa o pracę'!$E$8),2)+IF($X114=0,ROUND(IF($W114&gt;2800,ROUND($Z114/$W114*2800,2),$Z114)*'umowa o pracę'!$E$8,2),ROUND(IF($W114&gt;2800,ROUND($Z114/$W114*2800,2),$Z114)*'umowa o pracę'!$E$8,2)),ROUND(IF($W114+$X114&gt;=2800,2800*'umowa o pracę'!$E$8,($W114+$X114)*'umowa o pracę'!$E$8),2)-IF($X114=0,ROUND(ROUND(IF($W114&gt;2800,ROUND($Y114/$W114*2800,2),$Y114),2)*'umowa o pracę'!$E$8,2),IF($X114&gt;0,IF($W114+$X114&lt;2800,ROUND(ROUND($Y114+ROUND($X114*9%,2),2)*'umowa o pracę'!$E$8,2),IF(AND($W114+$X114&gt;=2800,$X114&lt;2800,$W114&lt;2800),ROUND((ROUND(((2800-$X114)/$W114)*$Y114,2)+ROUND($X114*9%,2))*'umowa o pracę'!$E$8,2),IF(AND($W114+$X114&gt;=2800,$X114&gt;=2800),ROUND((ROUND(2800*9%,2))*'umowa o pracę'!$E$8,2),IF(AND($W114+$X114&gt;=2800,$W114&gt;=2800,$X114&lt;2800),ROUND((ROUND($X114*9%,2)+ROUND(((2800-$X114)/$W114)*$Y114,2))*'umowa o pracę'!$E$8,2),0)))),0)))&gt;$J114,$J114,IF(AND($V114=1,$I114&gt;0),ROUND(IF($W114+$X114&gt;=2800,2800*'umowa o pracę'!$E$8,($W114+$X114)*'umowa o pracę'!$E$8),2)+IF($X114=0,ROUND(IF($W114&gt;2800,ROUND($Z114/$W114*2800,2),$Z114)*'umowa o pracę'!$E$8,2),ROUND(IF($W114&gt;2800,ROUND($Z114/$W114*2800,2),$Z114)*'umowa o pracę'!$E$8,2)),ROUND(IF($W114+$X114&gt;=2800,2800*'umowa o pracę'!$E$8,($W114+$X114)*'umowa o pracę'!$E$8),2)-IF(AND($X114=0,I114&gt;0),ROUND(ROUND(IF($W114&gt;2800,ROUND($Y114/$W114*2800,2),$Y114),2)*'umowa o pracę'!$E$8,2),IF($X114&gt;0,IF($W114+$X114&lt;2800,ROUND(ROUND($Y114+ROUND($X114*9%,2),2)*'umowa o pracę'!$E$8,2),IF(AND($W114+$X114&gt;=2800,$X114&lt;2800,$W114&lt;2800),ROUND((ROUND(((2800-$X114)/$W114)*$Y114,2)+ROUND($X114*9%,2))*'umowa o pracę'!$E$8,2),IF(AND($W114+$X114&gt;=2800,$X114&gt;=2800),ROUND((ROUND(2800*9%,2))*'umowa o pracę'!$E$8,2),IF(AND($W114+$X114&gt;=2800,$W114&gt;=2800,$X114&lt;2800),ROUND((ROUND($X114*9%,2)+ROUND(((2800-$X114)/$W114)*$Y114,2))*'umowa o pracę'!$E$8,2),0)))),0)))))</f>
        <v>0</v>
      </c>
      <c r="AD114" s="32">
        <f>IF('umowa o pracę'!$E$7=2020,IF(IF($V114=1,IF($X114=0,ROUND(IF($W114&gt;2600,ROUND($Y114/$W114*2600,2),$Y114)*'umowa o pracę'!$E$8,2),IF($W114+$X114&lt;2600,ROUND(ROUND($Y114+ROUND($X114*9%,2),2)*'umowa o pracę'!$E$8,2),IF(AND($W114+$X114&gt;=2600,$W114&lt;2600),ROUND((ROUND($Y114+ROUND((2600-$W114)*9%,2),2))*'umowa o pracę'!$E$8,2),IF(AND($W114+$X114&gt;=2600,$W114&gt;=2600),ROUND(ROUND($Y114/$W114*2600,2)*'umowa o pracę'!$E$8,2),0)))),0)&gt;$H114,$H114,IF($V114=1,IF($X114=0,ROUND(IF($W114&gt;2600,ROUND($Y114/$W114*2600,2),$Y114)*'umowa o pracę'!$E$8,2),IF($W114+$X114&lt;2600,ROUND(ROUND($Y114+ROUND($X114*9%,2),2)*'umowa o pracę'!$E$8,2),IF(AND($W114+$X114&gt;=2600,$W114&lt;2600),ROUND((ROUND($Y114+ROUND((2600-$W114)*9%,2),2))*'umowa o pracę'!$E$8,2),IF(AND($W114+$X114&gt;=2600,$W114&gt;=2600),ROUND(ROUND($Y114/$W114*2600,2)*'umowa o pracę'!$E$8,2),0)))),0)),IF('umowa o pracę'!$E$7=2021,IF(IF($V114=1,IF($X114=0,ROUND(IF($W114&gt;2800,ROUND($Y114/$W114*2800,2),$Y114)*'umowa o pracę'!$E$8,2),IF($W114+$X114&lt;2800,ROUND(ROUND($Y114+ROUND($X114*9%,2),2)*'umowa o pracę'!$E$8,2),IF(AND($W114+$X114&gt;=2800,$W114&lt;2800),ROUND((ROUND($Y114+ROUND((2800-$W114)*9%,2),2))*'umowa o pracę'!$E$8,2),IF(AND($W114+$X114&gt;=2800,$W114&gt;=2800),ROUND(ROUND($Y114/$W114*2800,2)*'umowa o pracę'!$E$8,2),0)))),0)&gt;$H114,$H114,IF($V114=1,IF($X114=0,ROUND(IF($W114&gt;2800,ROUND($Y114/$W114*2800,2),$Y114)*'umowa o pracę'!$E$8,2),IF($W114+$X114&lt;2800,ROUND(ROUND($Y114+ROUND($X114*9%,2),2)*'umowa o pracę'!$E$8,2),IF(AND($W114+$X114&gt;=2800,$W114&lt;2800),ROUND((ROUND($Y114+ROUND((2800-$W114)*9%,2),2))*'umowa o pracę'!$E$8,2),IF(AND($W114+$X114&gt;=2800,$W114&gt;=2800),ROUND(ROUND($Y114/$W114*2800,2)*'umowa o pracę'!$E$8,2),0)))),0)),0))</f>
        <v>0</v>
      </c>
      <c r="AE114" s="32">
        <f>IF('umowa o pracę'!$E$7=2020,IF(IF($V114=1,IF($X114=0,ROUND(IF($W114&gt;2600,ROUND($Z114/$W114*2600,2),$Z114)*'umowa o pracę'!$E$8,2),ROUND(IF($W114&gt;2600,ROUND($Z114/$W114*2600,2),$Z114)*'umowa o pracę'!$E$8,2)),0)&gt;$I114,$I114,IF($V114=1,IF($X114=0,ROUND(IF($W114&gt;2600,ROUND($Z114/$W114*2600,2),$Z114)*'umowa o pracę'!$E$8,2),ROUND(IF($W114&gt;2600,ROUND($Z114/$W114*2600,2),$Z114)*'umowa o pracę'!$E$8,2)),0)),IF('umowa o pracę'!$E$7=2021,IF(IF($V114=1,IF($X114=0,ROUND(IF($W114&gt;2800,ROUND($Z114/$W114*2800,2),$Z114)*'umowa o pracę'!$E$8,2),ROUND(IF($W114&gt;2800,ROUND($Z114/$W114*2800,2),$Z114)*'umowa o pracę'!$E$8,2)),0)&gt;$I114,$I114,IF($V114=1,IF($X114=0,ROUND(IF($W114&gt;2800,ROUND($Z114/$W114*2800,2),$Z114)*'umowa o pracę'!$E$8,2),ROUND(IF($W114&gt;2800,ROUND($Z114/$W114*2800,2),$Z114)*'umowa o pracę'!$E$8,2)),0)),0))</f>
        <v>0</v>
      </c>
      <c r="AF114" s="56">
        <f>IF('umowa o pracę'!$E$7=2020,$AB114,IF('umowa o pracę'!$E$7=2021,$AC114,0))</f>
        <v>0</v>
      </c>
      <c r="AG114" s="53">
        <f t="shared" si="15"/>
        <v>1</v>
      </c>
      <c r="AH114" s="39">
        <f>IF('umowa o pracę'!$E$6&lt;3,0,$L114)</f>
        <v>0</v>
      </c>
      <c r="AI114" s="39">
        <f>IF('umowa o pracę'!$E$6&lt;3,0,$M114)</f>
        <v>0</v>
      </c>
      <c r="AJ114" s="55">
        <f>IF('umowa o pracę'!$E$6&lt;3,0,$N114)</f>
        <v>0</v>
      </c>
      <c r="AK114" s="55">
        <f>IF('umowa o pracę'!$E$6&lt;3,0,$O114)</f>
        <v>0</v>
      </c>
      <c r="AL114" s="32">
        <f>IF('umowa o pracę'!$E$7=2020,ROUND(IF($AH114&gt;=2600,2600*'umowa o pracę'!$E$8,$AH114*'umowa o pracę'!$E$8),2),IF('umowa o pracę'!$E$7=2021,ROUND(IF($AH114&gt;=2800,2800*'umowa o pracę'!$E$8,$AH114*'umowa o pracę'!$E$8),2),0))</f>
        <v>0</v>
      </c>
      <c r="AM114" s="32">
        <f>IF(IF(IF(AND($AG114=1,$I114&gt;0),ROUND(IF($AH114+$AI114&gt;=2600,2600*'umowa o pracę'!$E$8,($AH114+$AI114)*'umowa o pracę'!$E$8),2)+IF($AI114=0,ROUND(IF($AH114&gt;2600,ROUND($AK114/$AH114*2600,2),$AK114)*'umowa o pracę'!$E$8,2),ROUND(IF($AH114&gt;2600,ROUND($AK114/$AH114*2600,2),$AK114)*'umowa o pracę'!$E$8,2)),ROUND(IF($AH114+$AI114&gt;=2600,2600*'umowa o pracę'!$E$8,($AH114+$AI114)*'umowa o pracę'!$E$8),2)-IF($AI114=0,ROUND(ROUND(IF($AH114&gt;2600,ROUND($AJ114/$AH114*2600,2),$AJ114),2)*'umowa o pracę'!$E$8,2),IF($AI114&gt;0,IF($AH114+$AI114&lt;2600,ROUND(ROUND($AJ114+ROUND($AI114*9%,2),2)*'umowa o pracę'!$E$8,2),IF(AND($AH114+$AI114&gt;=2600,$AI114&lt;2600,$AH114&lt;2600),ROUND((ROUND(((2600-$AI114)/$AH114)*$AJ114,2)+ROUND($AI114*9%,2))*'umowa o pracę'!$E$8,2),IF(AND($AH114+$AI114&gt;=2600,$AI114&gt;=2600),ROUND((ROUND(2600*9%,2))*'umowa o pracę'!$E$8,2),IF(AND($AH114+$AI114&gt;=2600,$AH114&gt;=2600,$AI114&lt;2600),ROUND((ROUND($AI114*9%,2)+ROUND(((2600-$AI114)/$AH114)*$AJ114,2))*'umowa o pracę'!$E$8,2),0)))),0)))&gt;$J114,$J114,IF(AND($AG114=1,$I114&gt;0),ROUND(IF($AH114+$AI114&gt;=2600,2600*'umowa o pracę'!$E$8,($AH114+$AI114)*'umowa o pracę'!$E$8),2)+IF($AI114=0,ROUND(IF($AH114&gt;2600,ROUND($AK114/$AH114*2600,2),$AK114)*'umowa o pracę'!$E$8,2),ROUND(IF($AH114&gt;2600,ROUND($AK114/$AH114*2600,2),$AK114)*'umowa o pracę'!$E$8,2)),ROUND(IF($AH114+$AI114&gt;=2600,2600*'umowa o pracę'!$E$8,($AH114+$AI114)*'umowa o pracę'!$E$8),2)-IF($AI114=0,ROUND(ROUND(IF($AH114&gt;2600,ROUND($AJ114/$AH114*2600,2),$AJ114),2)*'umowa o pracę'!$E$8,2),IF($AI114&gt;0,IF($AH114+$AI114&lt;2600,ROUND(ROUND($AJ114+ROUND($AI114*9%,2),2)*'umowa o pracę'!$E$8,2),IF(AND($AH114+$AI114&gt;=2600,$AI114&lt;2600,$AH114&lt;2600),ROUND((ROUND(((2600-$AI114)/$AH114)*$AJ114,2)+ROUND($AI114*9%,2))*'umowa o pracę'!$E$8,2),IF(AND($AH114+$AI114&gt;=2600,$AI114&gt;=2600),ROUND((ROUND(2600*9%,2))*'umowa o pracę'!$E$8,2),IF(AND($AH114+$AI114&gt;=2600,$AH114&gt;=2600,$AI114&lt;2600),ROUND((ROUND($AI114*9%,2)+ROUND(((2600-$AI114)/$AH114)*$AJ114,2))*'umowa o pracę'!$E$8,2),0)))),0))))&gt;$J114,$J114,IF(IF(AND($AG114=1,$I114&gt;0),ROUND(IF($AH114+$AI114&gt;=2600,2600*'umowa o pracę'!$E$8,($AH114+$AI114)*'umowa o pracę'!$E$8),2)+IF($AI114=0,ROUND(IF($AH114&gt;2600,ROUND($AK114/$AH114*2600,2),$AK114)*'umowa o pracę'!$E$8,2),ROUND(IF($AH114&gt;2600,ROUND($AK114/$AH114*2600,2),$AK114)*'umowa o pracę'!$E$8,2)),ROUND(IF($AH114+$AI114&gt;=2600,2600*'umowa o pracę'!$E$8,($AH114+$AI114)*'umowa o pracę'!$E$8),2)-IF($AI114=0,ROUND(ROUND(IF($AH114&gt;2600,ROUND($AJ114/$AH114*2600,2),$AJ114),2)*'umowa o pracę'!$E$8,2),IF($AI114&gt;0,IF($AH114+$AI114&lt;2600,ROUND(ROUND($AJ114+ROUND($AI114*9%,2),2)*'umowa o pracę'!$E$8,2),IF(AND($AH114+$AI114&gt;=2600,$AI114&lt;2600,$AH114&lt;2600),ROUND((ROUND(((2600-$AI114)/$AH114)*$AJ114,2)+ROUND($AI114*9%,2))*'umowa o pracę'!$E$8,2),IF(AND($AH114+$AI114&gt;=2600,$AI114&gt;=2600),ROUND((ROUND(2600*9%,2))*'umowa o pracę'!$E$8,2),IF(AND($AH114+$AI114&gt;=2600,$AH114&gt;=2600,$AI114&lt;2600),ROUND((ROUND($AI114*9%,2)+ROUND(((2600-$AI114)/$AH114)*$AJ114,2))*'umowa o pracę'!$E$8,2),0)))),0)))&gt;$J114,$J114,IF(AND($AG114=1,$I114&gt;0),ROUND(IF($AH114+$AI114&gt;=2600,2600*'umowa o pracę'!$E$8,($AH114+$AI114)*'umowa o pracę'!$E$8),2)+IF($AI114=0,ROUND(IF($AH114&gt;2600,ROUND($AK114/$AH114*2600,2),$AK114)*'umowa o pracę'!$E$8,2),ROUND(IF($AH114&gt;2600,ROUND($AK114/$AH114*2600,2),$AK114)*'umowa o pracę'!$E$8,2)),ROUND(IF($AH114+$AI114&gt;=2600,2600*'umowa o pracę'!$E$8,($AH114+$AI114)*'umowa o pracę'!$E$8),2)-IF(AND($AI114=0,I114&gt;0),ROUND(ROUND(IF($AH114&gt;2600,ROUND($AJ114/$AH114*2600,2),$AJ114),2)*'umowa o pracę'!$E$8,2),IF($AI114&gt;0,IF($AH114+$AI114&lt;2600,ROUND(ROUND($AJ114+ROUND($AI114*9%,2),2)*'umowa o pracę'!$E$8,2),IF(AND($AH114+$AI114&gt;=2600,$AI114&lt;2600,$AH114&lt;2600),ROUND((ROUND(((2600-$AI114)/$AH114)*$AJ114,2)+ROUND($AI114*9%,2))*'umowa o pracę'!$E$8,2),IF(AND($AH114+$AI114&gt;=2600,$AI114&gt;=2600),ROUND((ROUND(2600*9%,2))*'umowa o pracę'!$E$8,2),IF(AND($AH114+$AI114&gt;=2600,$AH114&gt;=2600,$AI114&lt;2600),ROUND((ROUND($AI114*9%,2)+ROUND(((2600-$AI114)/$AH114)*$AJ114,2))*'umowa o pracę'!$E$8,2),0)))),0)))))</f>
        <v>0</v>
      </c>
      <c r="AN114" s="32">
        <f>IF(IF(IF(AND($AG114=1,$I114&gt;0),ROUND(IF($AH114+$AI114&gt;=2800,2800*'umowa o pracę'!$E$8,($AH114+$AI114)*'umowa o pracę'!$E$8),2)+IF($AI114=0,ROUND(IF($AH114&gt;2800,ROUND($AK114/$AH114*2800,2),$AK114)*'umowa o pracę'!$E$8,2),ROUND(IF($AH114&gt;2800,ROUND($AK114/$AH114*2800,2),$AK114)*'umowa o pracę'!$E$8,2)),ROUND(IF($AH114+$AI114&gt;=2800,2800*'umowa o pracę'!$E$8,($AH114+$AI114)*'umowa o pracę'!$E$8),2)-IF($AI114=0,ROUND(ROUND(IF($AH114&gt;2800,ROUND($AJ114/$AH114*2800,2),$AJ114),2)*'umowa o pracę'!$E$8,2),IF($AI114&gt;0,IF($AH114+$AI114&lt;2800,ROUND(ROUND($AJ114+ROUND($AI114*9%,2),2)*'umowa o pracę'!$E$8,2),IF(AND($AH114+$AI114&gt;=2800,$AI114&lt;2800,$AH114&lt;2800),ROUND((ROUND(((2800-$AI114)/$AH114)*$AJ114,2)+ROUND($AI114*9%,2))*'umowa o pracę'!$E$8,2),IF(AND($AH114+$AI114&gt;=2800,$AI114&gt;=2800),ROUND((ROUND(2800*9%,2))*'umowa o pracę'!$E$8,2),IF(AND($AH114+$AI114&gt;=2800,$AH114&gt;=2800,$AI114&lt;2800),ROUND((ROUND($AI114*9%,2)+ROUND(((2800-$AI114)/$AH114)*$AJ114,2))*'umowa o pracę'!$E$8,2),0)))),0)))&gt;$J114,$J114,IF(AND($AG114=1,$I114&gt;0),ROUND(IF($AH114+$AI114&gt;=2800,2800*'umowa o pracę'!$E$8,($AH114+$AI114)*'umowa o pracę'!$E$8),2)+IF($AI114=0,ROUND(IF($AH114&gt;2800,ROUND($AK114/$AH114*2800,2),$AK114)*'umowa o pracę'!$E$8,2),ROUND(IF($AH114&gt;2800,ROUND($AK114/$AH114*2800,2),$AK114)*'umowa o pracę'!$E$8,2)),ROUND(IF($AH114+$AI114&gt;=2800,2800*'umowa o pracę'!$E$8,($AH114+$AI114)*'umowa o pracę'!$E$8),2)-IF($AI114=0,ROUND(ROUND(IF($AH114&gt;2800,ROUND($AJ114/$AH114*2800,2),$AJ114),2)*'umowa o pracę'!$E$8,2),IF($AI114&gt;0,IF($AH114+$AI114&lt;2800,ROUND(ROUND($AJ114+ROUND($AI114*9%,2),2)*'umowa o pracę'!$E$8,2),IF(AND($AH114+$AI114&gt;=2800,$AI114&lt;2800,$AH114&lt;2800),ROUND((ROUND(((2800-$AI114)/$AH114)*$AJ114,2)+ROUND($AI114*9%,2))*'umowa o pracę'!$E$8,2),IF(AND($AH114+$AI114&gt;=2800,$AI114&gt;=2800),ROUND((ROUND(2800*9%,2))*'umowa o pracę'!$E$8,2),IF(AND($AH114+$AI114&gt;=2800,$AH114&gt;=2800,$AI114&lt;2800),ROUND((ROUND($AI114*9%,2)+ROUND(((2800-$AI114)/$AH114)*$AJ114,2))*'umowa o pracę'!$E$8,2),0)))),0))))&gt;$J114,$J114,IF(IF(AND($AG114=1,$I114&gt;0),ROUND(IF($AH114+$AI114&gt;=2800,2800*'umowa o pracę'!$E$8,($AH114+$AI114)*'umowa o pracę'!$E$8),2)+IF($AI114=0,ROUND(IF($AH114&gt;2800,ROUND($AK114/$AH114*2800,2),$AK114)*'umowa o pracę'!$E$8,2),ROUND(IF($AH114&gt;2800,ROUND($AK114/$AH114*2800,2),$AK114)*'umowa o pracę'!$E$8,2)),ROUND(IF($AH114+$AI114&gt;=2800,2800*'umowa o pracę'!$E$8,($AH114+$AI114)*'umowa o pracę'!$E$8),2)-IF($AI114=0,ROUND(ROUND(IF($AH114&gt;2800,ROUND($AJ114/$AH114*2800,2),$AJ114),2)*'umowa o pracę'!$E$8,2),IF($AI114&gt;0,IF($AH114+$AI114&lt;2800,ROUND(ROUND($AJ114+ROUND($AI114*9%,2),2)*'umowa o pracę'!$E$8,2),IF(AND($AH114+$AI114&gt;=2800,$AI114&lt;2800,$AH114&lt;2800),ROUND((ROUND(((2800-$AI114)/$AH114)*$AJ114,2)+ROUND($AI114*9%,2))*'umowa o pracę'!$E$8,2),IF(AND($AH114+$AI114&gt;=2800,$AI114&gt;=2800),ROUND((ROUND(2800*9%,2))*'umowa o pracę'!$E$8,2),IF(AND($AH114+$AI114&gt;=2800,$AH114&gt;=2800,$AI114&lt;2800),ROUND((ROUND($AI114*9%,2)+ROUND(((2800-$AI114)/$AH114)*$AJ114,2))*'umowa o pracę'!$E$8,2),0)))),0)))&gt;$J114,$J114,IF(AND($AG114=1,$I114&gt;0),ROUND(IF($AH114+$AI114&gt;=2800,2800*'umowa o pracę'!$E$8,($AH114+$AI114)*'umowa o pracę'!$E$8),2)+IF($AI114=0,ROUND(IF($AH114&gt;2800,ROUND($AK114/$AH114*2800,2),$AK114)*'umowa o pracę'!$E$8,2),ROUND(IF($AH114&gt;2800,ROUND($AK114/$AH114*2800,2),$AK114)*'umowa o pracę'!$E$8,2)),ROUND(IF($AH114+$AI114&gt;=2800,2800*'umowa o pracę'!$E$8,($AH114+$AI114)*'umowa o pracę'!$E$8),2)-IF(AND($AI114=0,I114&gt;0),ROUND(ROUND(IF($AH114&gt;2800,ROUND($AJ114/$AH114*2800,2),$AJ114),2)*'umowa o pracę'!$E$8,2),IF($AI114&gt;0,IF($AH114+$AI114&lt;2800,ROUND(ROUND($AJ114+ROUND($AI114*9%,2),2)*'umowa o pracę'!$E$8,2),IF(AND($AH114+$AI114&gt;=2800,$AI114&lt;2800,$AH114&lt;2800),ROUND((ROUND(((2800-$AI114)/$AH114)*$AJ114,2)+ROUND($AI114*9%,2))*'umowa o pracę'!$E$8,2),IF(AND($AH114+$AI114&gt;=2800,$AI114&gt;=2800),ROUND((ROUND(2800*9%,2))*'umowa o pracę'!$E$8,2),IF(AND($AH114+$AI114&gt;=2800,$AH114&gt;=2800,$AI114&lt;2800),ROUND((ROUND($AI114*9%,2)+ROUND(((2800-$AI114)/$AH114)*$AJ114,2))*'umowa o pracę'!$E$8,2),0)))),0)))))</f>
        <v>0</v>
      </c>
      <c r="AO114" s="32">
        <f>IF('umowa o pracę'!$E$7=2020,IF(IF($AG114=1,IF($AI114=0,ROUND(IF($AH114&gt;2600,ROUND($AJ114/$AH114*2600,2),$AJ114)*'umowa o pracę'!$E$8,2),IF($AH114+$AI114&lt;2600,ROUND(ROUND($AJ114+ROUND($AI114*9%,2),2)*'umowa o pracę'!$E$8,2),IF(AND($AH114+$AI114&gt;=2600,$AH114&lt;2600),ROUND((ROUND($AJ114+ROUND((2600-$AH114)*9%,2),2))*'umowa o pracę'!$E$8,2),IF(AND($AH114+$AI114&gt;=2600,$AH114&gt;=2600),ROUND(ROUND($AJ114/$AH114*2600,2)*'umowa o pracę'!$E$8,2),0)))),0)&gt;$H114,$H114,IF($AG114=1,IF($AI114=0,ROUND(IF($AH114&gt;2600,ROUND($AJ114/$AH114*2600,2),$AJ114)*'umowa o pracę'!$E$8,2),IF($AH114+$AI114&lt;2600,ROUND(ROUND($AJ114+ROUND($AI114*9%,2),2)*'umowa o pracę'!$E$8,2),IF(AND($AH114+$AI114&gt;=2600,$AH114&lt;2600),ROUND((ROUND($AJ114+ROUND((2600-$AH114)*9%,2),2))*'umowa o pracę'!$E$8,2),IF(AND($AH114+$AI114&gt;=2600,$AH114&gt;=2600),ROUND(ROUND($AJ114/$AH114*2600,2)*'umowa o pracę'!$E$8,2),0)))),0)),IF('umowa o pracę'!$E$7=2021,IF(IF($AG114=1,IF($AI114=0,ROUND(IF($AH114&gt;2800,ROUND($AJ114/$AH114*2800,2),$AJ114)*'umowa o pracę'!$E$8,2),IF($AH114+$AI114&lt;2800,ROUND(ROUND($AJ114+ROUND($AI114*9%,2),2)*'umowa o pracę'!$E$8,2),IF(AND($AH114+$AI114&gt;=2800,$AH114&lt;2800),ROUND((ROUND($AJ114+ROUND((2800-$AH114)*9%,2),2))*'umowa o pracę'!$E$8,2),IF(AND($AH114+$AI114&gt;=2800,$AH114&gt;=2800),ROUND(ROUND($AJ114/$AH114*2800,2)*'umowa o pracę'!$E$8,2),0)))),0)&gt;$H114,$H114,IF($AG114=1,IF($AI114=0,ROUND(IF($AH114&gt;2800,ROUND($AJ114/$AH114*2800,2),$AJ114)*'umowa o pracę'!$E$8,2),IF($AH114+$AI114&lt;2800,ROUND(ROUND($AJ114+ROUND($AI114*9%,2),2)*'umowa o pracę'!$E$8,2),IF(AND($AH114+$AI114&gt;=2800,$AH114&lt;2800),ROUND((ROUND($AJ114+ROUND((2800-$AH114)*9%,2),2))*'umowa o pracę'!$E$8,2),IF(AND($AH114+$AI114&gt;=2800,$AH114&gt;=2800),ROUND(ROUND($AJ114/$AH114*2800,2)*'umowa o pracę'!$E$8,2),0)))),0)),0))</f>
        <v>0</v>
      </c>
      <c r="AP114" s="32">
        <f>IF('umowa o pracę'!$E$7=2020,IF(IF($AG114=1,IF($AI114=0,ROUND(IF($AH114&gt;2600,ROUND($AK114/$AH114*2600,2),$AK114)*'umowa o pracę'!$E$8,2),ROUND(IF($AH114&gt;2600,ROUND($AK114/$AH114*2600,2),$AK114)*'umowa o pracę'!$E$8,2)),0)&gt;$I114,$I114,IF($AG114=1,IF($AI114=0,ROUND(IF($AH114&gt;2600,ROUND($AK114/$AH114*2600,2),$AK114)*'umowa o pracę'!$E$8,2),ROUND(IF($AH114&gt;2600,ROUND($AK114/$AH114*2600,2),$AK114)*'umowa o pracę'!$E$8,2)),0)),IF('umowa o pracę'!$E$7=2021,IF(IF($AG114=1,IF($AI114=0,ROUND(IF($AH114&gt;2800,ROUND($AK114/$AH114*2800,2),$AK114)*'umowa o pracę'!$E$8,2),ROUND(IF($AH114&gt;2800,ROUND($AK114/$AH114*2800,2),$AK114)*'umowa o pracę'!$E$8,2)),0)&gt;$I114,$I114,IF($AG114=1,IF($AI114=0,ROUND(IF($AH114&gt;2800,ROUND($AK114/$AH114*2800,2),$AK114)*'umowa o pracę'!$E$8,2),ROUND(IF($AH114&gt;2800,ROUND($AK114/$AH114*2800,2),$AK114)*'umowa o pracę'!$E$8,2)),0)),0))</f>
        <v>0</v>
      </c>
      <c r="AQ114" s="56">
        <f>IF('umowa o pracę'!$E$7=2020,$AM114,IF('umowa o pracę'!$E$7=2021,$AN114,0))</f>
        <v>0</v>
      </c>
      <c r="AR114" s="33">
        <f>IF('umowa o pracę'!$E$7=0,0,U114+AF114+AQ114)</f>
        <v>0</v>
      </c>
      <c r="AS114" s="19"/>
      <c r="AT114" s="19"/>
      <c r="AU114" s="19"/>
      <c r="AV114" s="6"/>
      <c r="AW114" s="6"/>
      <c r="AX114" s="6">
        <f t="shared" si="13"/>
        <v>10</v>
      </c>
      <c r="AY114" s="6"/>
      <c r="AZ114" s="234">
        <f t="shared" si="16"/>
        <v>0</v>
      </c>
      <c r="BA114" s="234">
        <f t="shared" si="17"/>
        <v>0</v>
      </c>
      <c r="BB114" s="234">
        <f t="shared" si="18"/>
        <v>0</v>
      </c>
      <c r="BC114" s="234">
        <f t="shared" si="19"/>
        <v>0</v>
      </c>
      <c r="BD114" s="234">
        <f t="shared" si="20"/>
        <v>0</v>
      </c>
      <c r="BE114" s="234">
        <f t="shared" si="21"/>
        <v>0</v>
      </c>
      <c r="BF114" s="234">
        <f t="shared" si="22"/>
        <v>0</v>
      </c>
      <c r="BG114" s="234">
        <f t="shared" si="23"/>
        <v>0</v>
      </c>
      <c r="BH114" s="234">
        <f t="shared" si="24"/>
        <v>0</v>
      </c>
      <c r="BI114" s="238">
        <f t="shared" si="25"/>
        <v>0</v>
      </c>
      <c r="BJ114" s="236"/>
      <c r="BK114" s="236"/>
      <c r="BL114" s="237"/>
    </row>
    <row r="115" spans="1:64" ht="15.75" customHeight="1" x14ac:dyDescent="0.25">
      <c r="A115" s="129">
        <v>104</v>
      </c>
      <c r="B115" s="57"/>
      <c r="C115" s="57"/>
      <c r="D115" s="36"/>
      <c r="E115" s="36"/>
      <c r="F115" s="242"/>
      <c r="G115" s="37">
        <v>1</v>
      </c>
      <c r="H115" s="58">
        <v>0</v>
      </c>
      <c r="I115" s="59">
        <v>0</v>
      </c>
      <c r="J115" s="60">
        <v>0</v>
      </c>
      <c r="K115" s="52">
        <v>1</v>
      </c>
      <c r="L115" s="39">
        <v>0</v>
      </c>
      <c r="M115" s="39">
        <v>0</v>
      </c>
      <c r="N115" s="39">
        <v>0</v>
      </c>
      <c r="O115" s="39">
        <v>0</v>
      </c>
      <c r="P115" s="35">
        <f>IF('umowa o pracę'!$E$7=2020,ROUND(IF($L115&gt;=2600,2600*'umowa o pracę'!$E$8,$L115*'umowa o pracę'!$E$8),2),IF('umowa o pracę'!$E$7=2021,ROUND(IF($L115&gt;=2800,2800*'umowa o pracę'!$E$8,$L115*'umowa o pracę'!$E$8),2),0))</f>
        <v>0</v>
      </c>
      <c r="Q115" s="252">
        <f>IF(IF(IF(AND($K115=1,$I115&gt;0),ROUND(IF($L115+$M115&gt;=2600,2600*'umowa o pracę'!$E$8,($L115+$M115)*'umowa o pracę'!$E$8),2)+IF($M115=0,ROUND(IF($L115&gt;2600,ROUND($O115/$L115*2600,2),$O115)*'umowa o pracę'!$E$8,2),ROUND(IF($L115&gt;2600,ROUND($O115/$L115*2600,2),$O115)*'umowa o pracę'!$E$8,2)),ROUND(IF($L115+$M115&gt;=2600,2600*'umowa o pracę'!$E$8,($L115+$M115)*'umowa o pracę'!$E$8),2)-IF($M115=0,ROUND(ROUND(IF($L115&gt;2600,ROUND($N115/$L115*2600,2),$N115),2)*'umowa o pracę'!$E$8,2),IF($M115&gt;0,IF($L115+$M115&lt;2600,ROUND(ROUND($N115+ROUND($M115*9%,2),2)*'umowa o pracę'!$E$8,2),IF(AND($L115+$M115&gt;=2600,$M115&lt;2600,$L115&lt;2600),ROUND((ROUND(((2600-$M115)/$L115)*$N115,2)+ROUND($M115*9%,2))*'umowa o pracę'!$E$8,2),IF(AND($L115+$M115&gt;=2600,$M115&gt;=2600),ROUND((ROUND(2600*9%,2))*'umowa o pracę'!$E$8,2),IF(AND($L115+$M115&gt;=2600,$L115&gt;=2600,$M115&lt;2600),ROUND((ROUND($M115*9%,2)+ROUND(((2600-$M115)/$L115)*$N115,2))*'umowa o pracę'!$E$8,2),0)))),0)))&gt;$J115,$J115,IF(AND($K115=1,$I115&gt;0),ROUND(IF($L115+$M115&gt;=2600,2600*'umowa o pracę'!$E$8,($L115+$M115)*'umowa o pracę'!$E$8),2)+IF($M115=0,ROUND(IF($L115&gt;2600,ROUND($O115/$L115*2600,2),$O115)*'umowa o pracę'!$E$8,2),ROUND(IF($L115&gt;2600,ROUND($O115/$L115*2600,2),$O115)*'umowa o pracę'!$E$8,2)),ROUND(IF($L115+$M115&gt;=2600,2600*'umowa o pracę'!$E$8,($L115+$M115)*'umowa o pracę'!$E$8),2)-IF($M115=0,ROUND(ROUND(IF($L115&gt;2600,ROUND($N115/$L115*2600,2),$N115),2)*'umowa o pracę'!$E$8,2),IF($M115&gt;0,IF($L115+$M115&lt;2600,ROUND(ROUND($N115+ROUND($M115*9%,2),2)*'umowa o pracę'!$E$8,2),IF(AND($L115+$M115&gt;=2600,$M115&lt;2600,$L115&lt;2600),ROUND((ROUND(((2600-$M115)/$L115)*$N115,2)+ROUND($M115*9%,2))*'umowa o pracę'!$E$8,2),IF(AND($L115+$M115&gt;=2600,$M115&gt;=2600),ROUND((ROUND(2600*9%,2))*'umowa o pracę'!$E$8,2),IF(AND($L115+$M115&gt;=2600,$L115&gt;=2600,$M115&lt;2600),ROUND((ROUND($M115*9%,2)+ROUND(((2600-$M115)/$L115)*$N115,2))*'umowa o pracę'!$E$8,2),0)))),0))))&gt;$J115,$J115,IF(IF(AND($K115=1,$I115&gt;0),ROUND(IF($L115+$M115&gt;=2600,2600*'umowa o pracę'!$E$8,($L115+$M115)*'umowa o pracę'!$E$8),2)+IF($M115=0,ROUND(IF($L115&gt;2600,ROUND($O115/$L115*2600,2),$O115)*'umowa o pracę'!$E$8,2),ROUND(IF($L115&gt;2600,ROUND($O115/$L115*2600,2),$O115)*'umowa o pracę'!$E$8,2)),ROUND(IF($L115+$M115&gt;=2600,2600*'umowa o pracę'!$E$8,($L115+$M115)*'umowa o pracę'!$E$8),2)-IF($M115=0,ROUND(ROUND(IF($L115&gt;2600,ROUND($N115/$L115*2600,2),$N115),2)*'umowa o pracę'!$E$8,2),IF($M115&gt;0,IF($L115+$M115&lt;2600,ROUND(ROUND($N115+ROUND($M115*9%,2),2)*'umowa o pracę'!$E$8,2),IF(AND($L115+$M115&gt;=2600,$M115&lt;2600,$L115&lt;2600),ROUND((ROUND(((2600-$M115)/$L115)*$N115,2)+ROUND($M115*9%,2))*'umowa o pracę'!$E$8,2),IF(AND($L115+$M115&gt;=2600,$M115&gt;=2600),ROUND((ROUND(2600*9%,2))*'umowa o pracę'!$E$8,2),IF(AND($L115+$M115&gt;=2600,$L115&gt;=2600,$M115&lt;2600),ROUND((ROUND($M115*9%,2)+ROUND(((2600-$M115)/$L115)*$N115,2))*'umowa o pracę'!$E$8,2),0)))),0)))&gt;$J115,$J115,IF(AND($K115=1,$I115&gt;0),ROUND(IF($L115+$M115&gt;=2600,2600*'umowa o pracę'!$E$8,($L115+$M115)*'umowa o pracę'!$E$8),2)+IF($M115=0,ROUND(IF($L115&gt;2600,ROUND($O115/$L115*2600,2),$O115)*'umowa o pracę'!$E$8,2),ROUND(IF($L115&gt;2600,ROUND($O115/$L115*2600,2),$O115)*'umowa o pracę'!$E$8,2)),ROUND(IF($L115+$M115&gt;=2600,2600*'umowa o pracę'!$E$8,($L115+$M115)*'umowa o pracę'!$E$8),2)-IF(AND($M115=0,I115&gt;0),ROUND(ROUND(IF($L115&gt;2600,ROUND($N115/$L115*2600,2),$N115),2)*'umowa o pracę'!$E$8,2),IF($M115&gt;0,IF($L115+$M115&lt;2600,ROUND(ROUND($N115+ROUND($M115*9%,2),2)*'umowa o pracę'!$E$8,2),IF(AND($L115+$M115&gt;=2600,$M115&lt;2600,$L115&lt;2600),ROUND((ROUND(((2600-$M115)/$L115)*$N115,2)+ROUND($M115*9%,2))*'umowa o pracę'!$E$8,2),IF(AND($L115+$M115&gt;=2600,$M115&gt;=2600),ROUND((ROUND(2600*9%,2))*'umowa o pracę'!$E$8,2),IF(AND($L115+$M115&gt;=2600,$L115&gt;=2600,$M115&lt;2600),ROUND((ROUND($M115*9%,2)+ROUND(((2600-$M115)/$L115)*$N115,2))*'umowa o pracę'!$E$8,2),0)))),0)))))</f>
        <v>0</v>
      </c>
      <c r="R115" s="252">
        <f>IF(IF(IF(AND($K115=1,$I115&gt;0),ROUND(IF($L115+$M115&gt;=2800,2800*'umowa o pracę'!$E$8,($L115+$M115)*'umowa o pracę'!$E$8),2)+IF($M115=0,ROUND(IF($L115&gt;2800,ROUND($O115/$L115*2800,2),$O115)*'umowa o pracę'!$E$8,2),ROUND(IF($L115&gt;2800,ROUND($O115/$L115*2800,2),$O115)*'umowa o pracę'!$E$8,2)),ROUND(IF($L115+$M115&gt;=2800,2800*'umowa o pracę'!$E$8,($L115+$M115)*'umowa o pracę'!$E$8),2)-IF($M115=0,ROUND(ROUND(IF($L115&gt;2800,ROUND($N115/$L115*2800,2),$N115),2)*'umowa o pracę'!$E$8,2),IF($M115&gt;0,IF($L115+$M115&lt;2800,ROUND(ROUND($N115+ROUND($M115*9%,2),2)*'umowa o pracę'!$E$8,2),IF(AND($L115+$M115&gt;=2800,$M115&lt;2800,$L115&lt;2800),ROUND((ROUND(((2800-$M115)/$L115)*$N115,2)+ROUND($M115*9%,2))*'umowa o pracę'!$E$8,2),IF(AND($L115+$M115&gt;=2800,$M115&gt;=2800),ROUND((ROUND(2800*9%,2))*'umowa o pracę'!$E$8,2),IF(AND($L115+$M115&gt;=2800,$L115&gt;=2800,$M115&lt;2800),ROUND((ROUND($M115*9%,2)+ROUND(((2800-$M115)/$L115)*$N115,2))*'umowa o pracę'!$E$8,2),0)))),0)))&gt;$J115,$J115,IF(AND($K115=1,$I115&gt;0),ROUND(IF($L115+$M115&gt;=2800,2800*'umowa o pracę'!$E$8,($L115+$M115)*'umowa o pracę'!$E$8),2)+IF($M115=0,ROUND(IF($L115&gt;2800,ROUND($O115/$L115*2800,2),$O115)*'umowa o pracę'!$E$8,2),ROUND(IF($L115&gt;2800,ROUND($O115/$L115*2800,2),$O115)*'umowa o pracę'!$E$8,2)),ROUND(IF($L115+$M115&gt;=2800,2800*'umowa o pracę'!$E$8,($L115+$M115)*'umowa o pracę'!$E$8),2)-IF($M115=0,ROUND(ROUND(IF($L115&gt;2800,ROUND($N115/$L115*2800,2),$N115),2)*'umowa o pracę'!$E$8,2),IF($M115&gt;0,IF($L115+$M115&lt;2800,ROUND(ROUND($N115+ROUND($M115*9%,2),2)*'umowa o pracę'!$E$8,2),IF(AND($L115+$M115&gt;=2800,$M115&lt;2800,$L115&lt;2800),ROUND((ROUND(((2800-$M115)/$L115)*$N115,2)+ROUND($M115*9%,2))*'umowa o pracę'!$E$8,2),IF(AND($L115+$M115&gt;=2800,$M115&gt;=2800),ROUND((ROUND(2800*9%,2))*'umowa o pracę'!$E$8,2),IF(AND($L115+$M115&gt;=2800,$L115&gt;=2800,$M115&lt;2800),ROUND((ROUND($M115*9%,2)+ROUND(((2800-$M115)/$L115)*$N115,2))*'umowa o pracę'!$E$8,2),0)))),0))))&gt;$J115,$J115,IF(IF(AND($K115=1,$I115&gt;0),ROUND(IF($L115+$M115&gt;=2800,2800*'umowa o pracę'!$E$8,($L115+$M115)*'umowa o pracę'!$E$8),2)+IF($M115=0,ROUND(IF($L115&gt;2800,ROUND($O115/$L115*2800,2),$O115)*'umowa o pracę'!$E$8,2),ROUND(IF($L115&gt;2800,ROUND($O115/$L115*2800,2),$O115)*'umowa o pracę'!$E$8,2)),ROUND(IF($L115+$M115&gt;=2800,2800*'umowa o pracę'!$E$8,($L115+$M115)*'umowa o pracę'!$E$8),2)-IF($M115=0,ROUND(ROUND(IF($L115&gt;2800,ROUND($N115/$L115*2800,2),$N115),2)*'umowa o pracę'!$E$8,2),IF($M115&gt;0,IF($L115+$M115&lt;2800,ROUND(ROUND($N115+ROUND($M115*9%,2),2)*'umowa o pracę'!$E$8,2),IF(AND($L115+$M115&gt;=2800,$M115&lt;2800,$L115&lt;2800),ROUND((ROUND(((2800-$M115)/$L115)*$N115,2)+ROUND($M115*9%,2))*'umowa o pracę'!$E$8,2),IF(AND($L115+$M115&gt;=2800,$M115&gt;=2800),ROUND((ROUND(2800*9%,2))*'umowa o pracę'!$E$8,2),IF(AND($L115+$M115&gt;=2800,$L115&gt;=2800,$M115&lt;2800),ROUND((ROUND($M115*9%,2)+ROUND(((2800-$M115)/$L115)*$N115,2))*'umowa o pracę'!$E$8,2),0)))),0)))&gt;$J115,$J115,IF(AND($K115=1,$I115&gt;0),ROUND(IF($L115+$M115&gt;=2800,2800*'umowa o pracę'!$E$8,($L115+$M115)*'umowa o pracę'!$E$8),2)+IF($M115=0,ROUND(IF($L115&gt;2800,ROUND($O115/$L115*2800,2),$O115)*'umowa o pracę'!$E$8,2),ROUND(IF($L115&gt;2800,ROUND($O115/$L115*2800,2),$O115)*'umowa o pracę'!$E$8,2)),ROUND(IF($L115+$M115&gt;=2800,2800*'umowa o pracę'!$E$8,($L115+$M115)*'umowa o pracę'!$E$8),2)-IF(AND($M115=0,I115&gt;0),ROUND(ROUND(IF($L115&gt;2800,ROUND($N115/$L115*2800,2),$N115),2)*'umowa o pracę'!$E$8,2),IF($M115&gt;0,IF($L115+$M115&lt;2800,ROUND(ROUND($N115+ROUND($M115*9%,2),2)*'umowa o pracę'!$E$8,2),IF(AND($L115+$M115&gt;=2800,$M115&lt;2800,$L115&lt;2800),ROUND((ROUND(((2800-$M115)/$L115)*$N115,2)+ROUND($M115*9%,2))*'umowa o pracę'!$E$8,2),IF(AND($L115+$M115&gt;=2800,$M115&gt;=2800),ROUND((ROUND(2800*9%,2))*'umowa o pracę'!$E$8,2),IF(AND($L115+$M115&gt;=2800,$L115&gt;=2800,$M115&lt;2800),ROUND((ROUND($M115*9%,2)+ROUND(((2800-$M115)/$L115)*$N115,2))*'umowa o pracę'!$E$8,2),0)))),0)))))</f>
        <v>0</v>
      </c>
      <c r="S115" s="32">
        <f>IF('umowa o pracę'!$E$7=2020,IF(IF($K115=1,IF($M115=0,ROUND(IF($L115&gt;2600,ROUND($N115/$L115*2600,2),$N115)*'umowa o pracę'!$E$8,2),IF($L115+$M115&lt;2600,ROUND(ROUND($N115+ROUND($M115*9%,2),2)*'umowa o pracę'!$E$8,2),IF(AND($L115+$M115&gt;=2600,$L115&lt;2600),ROUND((ROUND($N115+ROUND((2600-$L115)*9%,2),2))*'umowa o pracę'!$E$8,2),IF(AND($L115+$M115&gt;=2600,$L115&gt;=2600),ROUND(ROUND($N115/$L115*2600,2)*'umowa o pracę'!$E$8,2),0)))),0)&gt;$H115,$H115,IF($K115=1,IF($M115=0,ROUND(IF($L115&gt;2600,ROUND($N115/$L115*2600,2),$N115)*'umowa o pracę'!$E$8,2),IF($L115+$M115&lt;2600,ROUND(ROUND($N115+ROUND($M115*9%,2),2)*'umowa o pracę'!$E$8,2),IF(AND($L115+$M115&gt;=2600,$L115&lt;2600),ROUND((ROUND($N115+ROUND((2600-$L115)*9%,2),2))*'umowa o pracę'!$E$8,2),IF(AND($L115+$M115&gt;=2600,$L115&gt;=2600),ROUND(ROUND($N115/$L115*2600,2)*'umowa o pracę'!$E$8,2),0)))),0)),IF('umowa o pracę'!$E$7=2021,IF(IF($K115=1,IF($M115=0,ROUND(IF($L115&gt;2800,ROUND($N115/$L115*2800,2),$N115)*'umowa o pracę'!$E$8,2),IF($L115+$M115&lt;2800,ROUND(ROUND($N115+ROUND($M115*9%,2),2)*'umowa o pracę'!$E$8,2),IF(AND($L115+$M115&gt;=2800,$L115&lt;2800),ROUND((ROUND($N115+ROUND((2800-$L115)*9%,2),2))*'umowa o pracę'!$E$8,2),IF(AND($L115+$M115&gt;=2800,$L115&gt;=2800),ROUND(ROUND($N115/$L115*2800,2)*'umowa o pracę'!$E$8,2),0)))),0)&gt;$H115,$H115,IF($K115=1,IF($M115=0,ROUND(IF($L115&gt;2800,ROUND($N115/$L115*2800,2),$N115)*'umowa o pracę'!$E$8,2),IF($L115+$M115&lt;2800,ROUND(ROUND($N115+ROUND($M115*9%,2),2)*'umowa o pracę'!$E$8,2),IF(AND($L115+$M115&gt;=2800,$L115&lt;2800),ROUND((ROUND($N115+ROUND((2800-$L115)*9%,2),2))*'umowa o pracę'!$E$8,2),IF(AND($L115+$M115&gt;=2800,$L115&gt;=2800),ROUND(ROUND($N115/$L115*2800,2)*'umowa o pracę'!$E$8,2),0)))),0)),0))</f>
        <v>0</v>
      </c>
      <c r="T115" s="32">
        <f>IF('umowa o pracę'!$E$7=2020,IF(IF($K115=1,IF($M115=0,ROUND(IF($L115&gt;2600,ROUND($O115/$L115*2600,2),$O115)*'umowa o pracę'!$E$8,2),ROUND(IF($L115&gt;2600,ROUND($O115/$L115*2600,2),$O115)*'umowa o pracę'!$E$8,2)),0)&gt;$I115,$I115,IF($K115=1,IF($M115=0,ROUND(IF($L115&gt;2600,ROUND($O115/$L115*2600,2),$O115)*'umowa o pracę'!$E$8,2),ROUND(IF($L115&gt;2600,ROUND($O115/$L115*2600,2),$O115)*'umowa o pracę'!$E$8,2)),0)),IF('umowa o pracę'!$E$7=2021,IF(IF($K115=1,IF($M115=0,ROUND(IF($L115&gt;2800,ROUND($O115/$L115*2800,2),$O115)*'umowa o pracę'!$E$8,2),ROUND(IF($L115&gt;2800,ROUND($O115/$L115*2800,2),$O115)*'umowa o pracę'!$E$8,2)),0)&gt;$I115,$I115,IF($K115=1,IF($M115=0,ROUND(IF($L115&gt;2800,ROUND($O115/$L115*2800,2),$O115)*'umowa o pracę'!$E$8,2),ROUND(IF($L115&gt;2800,ROUND($O115/$L115*2800,2),$O115)*'umowa o pracę'!$E$8,2)),0)),0))</f>
        <v>0</v>
      </c>
      <c r="U115" s="51">
        <f>IF('umowa o pracę'!$E$7=2020,$Q115,IF('umowa o pracę'!$E$7=2021,$R115,0))</f>
        <v>0</v>
      </c>
      <c r="V115" s="53">
        <f t="shared" si="14"/>
        <v>1</v>
      </c>
      <c r="W115" s="54">
        <f>IF('umowa o pracę'!$E$6&lt;2,0,$L115)</f>
        <v>0</v>
      </c>
      <c r="X115" s="54">
        <f>IF('umowa o pracę'!$E$6&lt;2,0,$M115)</f>
        <v>0</v>
      </c>
      <c r="Y115" s="55">
        <f>IF('umowa o pracę'!$E$6&lt;2,0,$N115)</f>
        <v>0</v>
      </c>
      <c r="Z115" s="55">
        <f>IF('umowa o pracę'!$E$6&lt;2,0,$O115)</f>
        <v>0</v>
      </c>
      <c r="AA115" s="32">
        <f>IF('umowa o pracę'!$E$7=2020,ROUND(IF($W115&gt;=2600,2600*'umowa o pracę'!$E$8,$W115*'umowa o pracę'!$E$8),2),IF('umowa o pracę'!$E$7=2021,ROUND(IF($W115&gt;=2800,2800*'umowa o pracę'!$E$8,$W115*'umowa o pracę'!$E$8),2),0))</f>
        <v>0</v>
      </c>
      <c r="AB115" s="32">
        <f>IF(IF(IF(AND($V115=1,$I115&gt;0),ROUND(IF($W115+$X115&gt;=2600,2600*'umowa o pracę'!$E$8,($W115+$X115)*'umowa o pracę'!$E$8),2)+IF($X115=0,ROUND(IF($W115&gt;2600,ROUND($Z115/$W115*2600,2),$Z115)*'umowa o pracę'!$E$8,2),ROUND(IF($W115&gt;2600,ROUND($Z115/$W115*2600,2),$Z115)*'umowa o pracę'!$E$8,2)),ROUND(IF($W115+$X115&gt;=2600,2600*'umowa o pracę'!$E$8,($W115+$X115)*'umowa o pracę'!$E$8),2)-IF($X115=0,ROUND(ROUND(IF($W115&gt;2600,ROUND($Y115/$W115*2600,2),$Y115),2)*'umowa o pracę'!$E$8,2),IF($X115&gt;0,IF($W115+$X115&lt;2600,ROUND(ROUND($Y115+ROUND($X115*9%,2),2)*'umowa o pracę'!$E$8,2),IF(AND($W115+$X115&gt;=2600,$X115&lt;2600,$W115&lt;2600),ROUND((ROUND(((2600-$X115)/$W115)*$Y115,2)+ROUND($X115*9%,2))*'umowa o pracę'!$E$8,2),IF(AND($W115+$X115&gt;=2600,$X115&gt;=2600),ROUND((ROUND(2600*9%,2))*'umowa o pracę'!$E$8,2),IF(AND($W115+$X115&gt;=2600,$W115&gt;=2600,$X115&lt;2600),ROUND((ROUND($X115*9%,2)+ROUND(((2600-$X115)/$W115)*$Y115,2))*'umowa o pracę'!$E$8,2),0)))),0)))&gt;$J115,$J115,IF(AND($V115=1,$I115&gt;0),ROUND(IF($W115+$X115&gt;=2600,2600*'umowa o pracę'!$E$8,($W115+$X115)*'umowa o pracę'!$E$8),2)+IF($X115=0,ROUND(IF($W115&gt;2600,ROUND($Z115/$W115*2600,2),$Z115)*'umowa o pracę'!$E$8,2),ROUND(IF($W115&gt;2600,ROUND($Z115/$W115*2600,2),$Z115)*'umowa o pracę'!$E$8,2)),ROUND(IF($W115+$X115&gt;=2600,2600*'umowa o pracę'!$E$8,($W115+$X115)*'umowa o pracę'!$E$8),2)-IF($X115=0,ROUND(ROUND(IF($W115&gt;2600,ROUND($Y115/$W115*2600,2),$Y115),2)*'umowa o pracę'!$E$8,2),IF($X115&gt;0,IF($W115+$X115&lt;2600,ROUND(ROUND($Y115+ROUND($X115*9%,2),2)*'umowa o pracę'!$E$8,2),IF(AND($W115+$X115&gt;=2600,$X115&lt;2600,$W115&lt;2600),ROUND((ROUND(((2600-$X115)/$W115)*$Y115,2)+ROUND($X115*9%,2))*'umowa o pracę'!$E$8,2),IF(AND($W115+$X115&gt;=2600,$X115&gt;=2600),ROUND((ROUND(2600*9%,2))*'umowa o pracę'!$E$8,2),IF(AND($W115+$X115&gt;=2600,$W115&gt;=2600,$X115&lt;2600),ROUND((ROUND($X115*9%,2)+ROUND(((2600-$X115)/$W115)*$Y115,2))*'umowa o pracę'!$E$8,2),0)))),0))))&gt;$J115,$J115,IF(IF(AND($V115=1,$I115&gt;0),ROUND(IF($W115+$X115&gt;=2600,2600*'umowa o pracę'!$E$8,($W115+$X115)*'umowa o pracę'!$E$8),2)+IF($X115=0,ROUND(IF($W115&gt;2600,ROUND($Z115/$W115*2600,2),$Z115)*'umowa o pracę'!$E$8,2),ROUND(IF($W115&gt;2600,ROUND($Z115/$W115*2600,2),$Z115)*'umowa o pracę'!$E$8,2)),ROUND(IF($W115+$X115&gt;=2600,2600*'umowa o pracę'!$E$8,($W115+$X115)*'umowa o pracę'!$E$8),2)-IF($X115=0,ROUND(ROUND(IF($W115&gt;2600,ROUND($Y115/$W115*2600,2),$Y115),2)*'umowa o pracę'!$E$8,2),IF($X115&gt;0,IF($W115+$X115&lt;2600,ROUND(ROUND($Y115+ROUND($X115*9%,2),2)*'umowa o pracę'!$E$8,2),IF(AND($W115+$X115&gt;=2600,$X115&lt;2600,$W115&lt;2600),ROUND((ROUND(((2600-$X115)/$W115)*$Y115,2)+ROUND($X115*9%,2))*'umowa o pracę'!$E$8,2),IF(AND($W115+$X115&gt;=2600,$X115&gt;=2600),ROUND((ROUND(2600*9%,2))*'umowa o pracę'!$E$8,2),IF(AND($W115+$X115&gt;=2600,$W115&gt;=2600,$X115&lt;2600),ROUND((ROUND($X115*9%,2)+ROUND(((2600-$X115)/$W115)*$Y115,2))*'umowa o pracę'!$E$8,2),0)))),0)))&gt;$J115,$J115,IF(AND($V115=1,$I115&gt;0),ROUND(IF($W115+$X115&gt;=2600,2600*'umowa o pracę'!$E$8,($W115+$X115)*'umowa o pracę'!$E$8),2)+IF($X115=0,ROUND(IF($W115&gt;2600,ROUND($Z115/$W115*2600,2),$Z115)*'umowa o pracę'!$E$8,2),ROUND(IF($W115&gt;2600,ROUND($Z115/$W115*2600,2),$Z115)*'umowa o pracę'!$E$8,2)),ROUND(IF($W115+$X115&gt;=2600,2600*'umowa o pracę'!$E$8,($W115+$X115)*'umowa o pracę'!$E$8),2)-IF(AND($X115=0,I115&gt;0),ROUND(ROUND(IF($W115&gt;2600,ROUND($Y115/$W115*2600,2),$Y115),2)*'umowa o pracę'!$E$8,2),IF($X115&gt;0,IF($W115+$X115&lt;2600,ROUND(ROUND($Y115+ROUND($X115*9%,2),2)*'umowa o pracę'!$E$8,2),IF(AND($W115+$X115&gt;=2600,$X115&lt;2600,$W115&lt;2600),ROUND((ROUND(((2600-$X115)/$W115)*$Y115,2)+ROUND($X115*9%,2))*'umowa o pracę'!$E$8,2),IF(AND($W115+$X115&gt;=2600,$X115&gt;=2600),ROUND((ROUND(2600*9%,2))*'umowa o pracę'!$E$8,2),IF(AND($W115+$X115&gt;=2600,$W115&gt;=2600,$X115&lt;2600),ROUND((ROUND($X115*9%,2)+ROUND(((2600-$X115)/$W115)*$Y115,2))*'umowa o pracę'!$E$8,2),0)))),0)))))</f>
        <v>0</v>
      </c>
      <c r="AC115" s="32">
        <f>IF(IF(IF(AND($V115=1,$I115&gt;0),ROUND(IF($W115+$X115&gt;=2800,2800*'umowa o pracę'!$E$8,($W115+$X115)*'umowa o pracę'!$E$8),2)+IF($X115=0,ROUND(IF($W115&gt;2800,ROUND($Z115/$W115*2800,2),$Z115)*'umowa o pracę'!$E$8,2),ROUND(IF($W115&gt;2800,ROUND($Z115/$W115*2800,2),$Z115)*'umowa o pracę'!$E$8,2)),ROUND(IF($W115+$X115&gt;=2800,2800*'umowa o pracę'!$E$8,($W115+$X115)*'umowa o pracę'!$E$8),2)-IF($X115=0,ROUND(ROUND(IF($W115&gt;2800,ROUND($Y115/$W115*2800,2),$Y115),2)*'umowa o pracę'!$E$8,2),IF($X115&gt;0,IF($W115+$X115&lt;2800,ROUND(ROUND($Y115+ROUND($X115*9%,2),2)*'umowa o pracę'!$E$8,2),IF(AND($W115+$X115&gt;=2800,$X115&lt;2800,$W115&lt;2800),ROUND((ROUND(((2800-$X115)/$W115)*$Y115,2)+ROUND($X115*9%,2))*'umowa o pracę'!$E$8,2),IF(AND($W115+$X115&gt;=2800,$X115&gt;=2800),ROUND((ROUND(2800*9%,2))*'umowa o pracę'!$E$8,2),IF(AND($W115+$X115&gt;=2800,$W115&gt;=2800,$X115&lt;2800),ROUND((ROUND($X115*9%,2)+ROUND(((2800-$X115)/$W115)*$Y115,2))*'umowa o pracę'!$E$8,2),0)))),0)))&gt;$J115,$J115,IF(AND($V115=1,$I115&gt;0),ROUND(IF($W115+$X115&gt;=2800,2800*'umowa o pracę'!$E$8,($W115+$X115)*'umowa o pracę'!$E$8),2)+IF($X115=0,ROUND(IF($W115&gt;2800,ROUND($Z115/$W115*2800,2),$Z115)*'umowa o pracę'!$E$8,2),ROUND(IF($W115&gt;2800,ROUND($Z115/$W115*2800,2),$Z115)*'umowa o pracę'!$E$8,2)),ROUND(IF($W115+$X115&gt;=2800,2800*'umowa o pracę'!$E$8,($W115+$X115)*'umowa o pracę'!$E$8),2)-IF($X115=0,ROUND(ROUND(IF($W115&gt;2800,ROUND($Y115/$W115*2800,2),$Y115),2)*'umowa o pracę'!$E$8,2),IF($X115&gt;0,IF($W115+$X115&lt;2800,ROUND(ROUND($Y115+ROUND($X115*9%,2),2)*'umowa o pracę'!$E$8,2),IF(AND($W115+$X115&gt;=2800,$X115&lt;2800,$W115&lt;2800),ROUND((ROUND(((2800-$X115)/$W115)*$Y115,2)+ROUND($X115*9%,2))*'umowa o pracę'!$E$8,2),IF(AND($W115+$X115&gt;=2800,$X115&gt;=2800),ROUND((ROUND(2800*9%,2))*'umowa o pracę'!$E$8,2),IF(AND($W115+$X115&gt;=2800,$W115&gt;=2800,$X115&lt;2800),ROUND((ROUND($X115*9%,2)+ROUND(((2800-$X115)/$W115)*$Y115,2))*'umowa o pracę'!$E$8,2),0)))),0))))&gt;$J115,$J115,IF(IF(AND($V115=1,$I115&gt;0),ROUND(IF($W115+$X115&gt;=2800,2800*'umowa o pracę'!$E$8,($W115+$X115)*'umowa o pracę'!$E$8),2)+IF($X115=0,ROUND(IF($W115&gt;2800,ROUND($Z115/$W115*2800,2),$Z115)*'umowa o pracę'!$E$8,2),ROUND(IF($W115&gt;2800,ROUND($Z115/$W115*2800,2),$Z115)*'umowa o pracę'!$E$8,2)),ROUND(IF($W115+$X115&gt;=2800,2800*'umowa o pracę'!$E$8,($W115+$X115)*'umowa o pracę'!$E$8),2)-IF($X115=0,ROUND(ROUND(IF($W115&gt;2800,ROUND($Y115/$W115*2800,2),$Y115),2)*'umowa o pracę'!$E$8,2),IF($X115&gt;0,IF($W115+$X115&lt;2800,ROUND(ROUND($Y115+ROUND($X115*9%,2),2)*'umowa o pracę'!$E$8,2),IF(AND($W115+$X115&gt;=2800,$X115&lt;2800,$W115&lt;2800),ROUND((ROUND(((2800-$X115)/$W115)*$Y115,2)+ROUND($X115*9%,2))*'umowa o pracę'!$E$8,2),IF(AND($W115+$X115&gt;=2800,$X115&gt;=2800),ROUND((ROUND(2800*9%,2))*'umowa o pracę'!$E$8,2),IF(AND($W115+$X115&gt;=2800,$W115&gt;=2800,$X115&lt;2800),ROUND((ROUND($X115*9%,2)+ROUND(((2800-$X115)/$W115)*$Y115,2))*'umowa o pracę'!$E$8,2),0)))),0)))&gt;$J115,$J115,IF(AND($V115=1,$I115&gt;0),ROUND(IF($W115+$X115&gt;=2800,2800*'umowa o pracę'!$E$8,($W115+$X115)*'umowa o pracę'!$E$8),2)+IF($X115=0,ROUND(IF($W115&gt;2800,ROUND($Z115/$W115*2800,2),$Z115)*'umowa o pracę'!$E$8,2),ROUND(IF($W115&gt;2800,ROUND($Z115/$W115*2800,2),$Z115)*'umowa o pracę'!$E$8,2)),ROUND(IF($W115+$X115&gt;=2800,2800*'umowa o pracę'!$E$8,($W115+$X115)*'umowa o pracę'!$E$8),2)-IF(AND($X115=0,I115&gt;0),ROUND(ROUND(IF($W115&gt;2800,ROUND($Y115/$W115*2800,2),$Y115),2)*'umowa o pracę'!$E$8,2),IF($X115&gt;0,IF($W115+$X115&lt;2800,ROUND(ROUND($Y115+ROUND($X115*9%,2),2)*'umowa o pracę'!$E$8,2),IF(AND($W115+$X115&gt;=2800,$X115&lt;2800,$W115&lt;2800),ROUND((ROUND(((2800-$X115)/$W115)*$Y115,2)+ROUND($X115*9%,2))*'umowa o pracę'!$E$8,2),IF(AND($W115+$X115&gt;=2800,$X115&gt;=2800),ROUND((ROUND(2800*9%,2))*'umowa o pracę'!$E$8,2),IF(AND($W115+$X115&gt;=2800,$W115&gt;=2800,$X115&lt;2800),ROUND((ROUND($X115*9%,2)+ROUND(((2800-$X115)/$W115)*$Y115,2))*'umowa o pracę'!$E$8,2),0)))),0)))))</f>
        <v>0</v>
      </c>
      <c r="AD115" s="32">
        <f>IF('umowa o pracę'!$E$7=2020,IF(IF($V115=1,IF($X115=0,ROUND(IF($W115&gt;2600,ROUND($Y115/$W115*2600,2),$Y115)*'umowa o pracę'!$E$8,2),IF($W115+$X115&lt;2600,ROUND(ROUND($Y115+ROUND($X115*9%,2),2)*'umowa o pracę'!$E$8,2),IF(AND($W115+$X115&gt;=2600,$W115&lt;2600),ROUND((ROUND($Y115+ROUND((2600-$W115)*9%,2),2))*'umowa o pracę'!$E$8,2),IF(AND($W115+$X115&gt;=2600,$W115&gt;=2600),ROUND(ROUND($Y115/$W115*2600,2)*'umowa o pracę'!$E$8,2),0)))),0)&gt;$H115,$H115,IF($V115=1,IF($X115=0,ROUND(IF($W115&gt;2600,ROUND($Y115/$W115*2600,2),$Y115)*'umowa o pracę'!$E$8,2),IF($W115+$X115&lt;2600,ROUND(ROUND($Y115+ROUND($X115*9%,2),2)*'umowa o pracę'!$E$8,2),IF(AND($W115+$X115&gt;=2600,$W115&lt;2600),ROUND((ROUND($Y115+ROUND((2600-$W115)*9%,2),2))*'umowa o pracę'!$E$8,2),IF(AND($W115+$X115&gt;=2600,$W115&gt;=2600),ROUND(ROUND($Y115/$W115*2600,2)*'umowa o pracę'!$E$8,2),0)))),0)),IF('umowa o pracę'!$E$7=2021,IF(IF($V115=1,IF($X115=0,ROUND(IF($W115&gt;2800,ROUND($Y115/$W115*2800,2),$Y115)*'umowa o pracę'!$E$8,2),IF($W115+$X115&lt;2800,ROUND(ROUND($Y115+ROUND($X115*9%,2),2)*'umowa o pracę'!$E$8,2),IF(AND($W115+$X115&gt;=2800,$W115&lt;2800),ROUND((ROUND($Y115+ROUND((2800-$W115)*9%,2),2))*'umowa o pracę'!$E$8,2),IF(AND($W115+$X115&gt;=2800,$W115&gt;=2800),ROUND(ROUND($Y115/$W115*2800,2)*'umowa o pracę'!$E$8,2),0)))),0)&gt;$H115,$H115,IF($V115=1,IF($X115=0,ROUND(IF($W115&gt;2800,ROUND($Y115/$W115*2800,2),$Y115)*'umowa o pracę'!$E$8,2),IF($W115+$X115&lt;2800,ROUND(ROUND($Y115+ROUND($X115*9%,2),2)*'umowa o pracę'!$E$8,2),IF(AND($W115+$X115&gt;=2800,$W115&lt;2800),ROUND((ROUND($Y115+ROUND((2800-$W115)*9%,2),2))*'umowa o pracę'!$E$8,2),IF(AND($W115+$X115&gt;=2800,$W115&gt;=2800),ROUND(ROUND($Y115/$W115*2800,2)*'umowa o pracę'!$E$8,2),0)))),0)),0))</f>
        <v>0</v>
      </c>
      <c r="AE115" s="32">
        <f>IF('umowa o pracę'!$E$7=2020,IF(IF($V115=1,IF($X115=0,ROUND(IF($W115&gt;2600,ROUND($Z115/$W115*2600,2),$Z115)*'umowa o pracę'!$E$8,2),ROUND(IF($W115&gt;2600,ROUND($Z115/$W115*2600,2),$Z115)*'umowa o pracę'!$E$8,2)),0)&gt;$I115,$I115,IF($V115=1,IF($X115=0,ROUND(IF($W115&gt;2600,ROUND($Z115/$W115*2600,2),$Z115)*'umowa o pracę'!$E$8,2),ROUND(IF($W115&gt;2600,ROUND($Z115/$W115*2600,2),$Z115)*'umowa o pracę'!$E$8,2)),0)),IF('umowa o pracę'!$E$7=2021,IF(IF($V115=1,IF($X115=0,ROUND(IF($W115&gt;2800,ROUND($Z115/$W115*2800,2),$Z115)*'umowa o pracę'!$E$8,2),ROUND(IF($W115&gt;2800,ROUND($Z115/$W115*2800,2),$Z115)*'umowa o pracę'!$E$8,2)),0)&gt;$I115,$I115,IF($V115=1,IF($X115=0,ROUND(IF($W115&gt;2800,ROUND($Z115/$W115*2800,2),$Z115)*'umowa o pracę'!$E$8,2),ROUND(IF($W115&gt;2800,ROUND($Z115/$W115*2800,2),$Z115)*'umowa o pracę'!$E$8,2)),0)),0))</f>
        <v>0</v>
      </c>
      <c r="AF115" s="56">
        <f>IF('umowa o pracę'!$E$7=2020,$AB115,IF('umowa o pracę'!$E$7=2021,$AC115,0))</f>
        <v>0</v>
      </c>
      <c r="AG115" s="53">
        <f t="shared" si="15"/>
        <v>1</v>
      </c>
      <c r="AH115" s="39">
        <f>IF('umowa o pracę'!$E$6&lt;3,0,$L115)</f>
        <v>0</v>
      </c>
      <c r="AI115" s="39">
        <f>IF('umowa o pracę'!$E$6&lt;3,0,$M115)</f>
        <v>0</v>
      </c>
      <c r="AJ115" s="55">
        <f>IF('umowa o pracę'!$E$6&lt;3,0,$N115)</f>
        <v>0</v>
      </c>
      <c r="AK115" s="55">
        <f>IF('umowa o pracę'!$E$6&lt;3,0,$O115)</f>
        <v>0</v>
      </c>
      <c r="AL115" s="32">
        <f>IF('umowa o pracę'!$E$7=2020,ROUND(IF($AH115&gt;=2600,2600*'umowa o pracę'!$E$8,$AH115*'umowa o pracę'!$E$8),2),IF('umowa o pracę'!$E$7=2021,ROUND(IF($AH115&gt;=2800,2800*'umowa o pracę'!$E$8,$AH115*'umowa o pracę'!$E$8),2),0))</f>
        <v>0</v>
      </c>
      <c r="AM115" s="32">
        <f>IF(IF(IF(AND($AG115=1,$I115&gt;0),ROUND(IF($AH115+$AI115&gt;=2600,2600*'umowa o pracę'!$E$8,($AH115+$AI115)*'umowa o pracę'!$E$8),2)+IF($AI115=0,ROUND(IF($AH115&gt;2600,ROUND($AK115/$AH115*2600,2),$AK115)*'umowa o pracę'!$E$8,2),ROUND(IF($AH115&gt;2600,ROUND($AK115/$AH115*2600,2),$AK115)*'umowa o pracę'!$E$8,2)),ROUND(IF($AH115+$AI115&gt;=2600,2600*'umowa o pracę'!$E$8,($AH115+$AI115)*'umowa o pracę'!$E$8),2)-IF($AI115=0,ROUND(ROUND(IF($AH115&gt;2600,ROUND($AJ115/$AH115*2600,2),$AJ115),2)*'umowa o pracę'!$E$8,2),IF($AI115&gt;0,IF($AH115+$AI115&lt;2600,ROUND(ROUND($AJ115+ROUND($AI115*9%,2),2)*'umowa o pracę'!$E$8,2),IF(AND($AH115+$AI115&gt;=2600,$AI115&lt;2600,$AH115&lt;2600),ROUND((ROUND(((2600-$AI115)/$AH115)*$AJ115,2)+ROUND($AI115*9%,2))*'umowa o pracę'!$E$8,2),IF(AND($AH115+$AI115&gt;=2600,$AI115&gt;=2600),ROUND((ROUND(2600*9%,2))*'umowa o pracę'!$E$8,2),IF(AND($AH115+$AI115&gt;=2600,$AH115&gt;=2600,$AI115&lt;2600),ROUND((ROUND($AI115*9%,2)+ROUND(((2600-$AI115)/$AH115)*$AJ115,2))*'umowa o pracę'!$E$8,2),0)))),0)))&gt;$J115,$J115,IF(AND($AG115=1,$I115&gt;0),ROUND(IF($AH115+$AI115&gt;=2600,2600*'umowa o pracę'!$E$8,($AH115+$AI115)*'umowa o pracę'!$E$8),2)+IF($AI115=0,ROUND(IF($AH115&gt;2600,ROUND($AK115/$AH115*2600,2),$AK115)*'umowa o pracę'!$E$8,2),ROUND(IF($AH115&gt;2600,ROUND($AK115/$AH115*2600,2),$AK115)*'umowa o pracę'!$E$8,2)),ROUND(IF($AH115+$AI115&gt;=2600,2600*'umowa o pracę'!$E$8,($AH115+$AI115)*'umowa o pracę'!$E$8),2)-IF($AI115=0,ROUND(ROUND(IF($AH115&gt;2600,ROUND($AJ115/$AH115*2600,2),$AJ115),2)*'umowa o pracę'!$E$8,2),IF($AI115&gt;0,IF($AH115+$AI115&lt;2600,ROUND(ROUND($AJ115+ROUND($AI115*9%,2),2)*'umowa o pracę'!$E$8,2),IF(AND($AH115+$AI115&gt;=2600,$AI115&lt;2600,$AH115&lt;2600),ROUND((ROUND(((2600-$AI115)/$AH115)*$AJ115,2)+ROUND($AI115*9%,2))*'umowa o pracę'!$E$8,2),IF(AND($AH115+$AI115&gt;=2600,$AI115&gt;=2600),ROUND((ROUND(2600*9%,2))*'umowa o pracę'!$E$8,2),IF(AND($AH115+$AI115&gt;=2600,$AH115&gt;=2600,$AI115&lt;2600),ROUND((ROUND($AI115*9%,2)+ROUND(((2600-$AI115)/$AH115)*$AJ115,2))*'umowa o pracę'!$E$8,2),0)))),0))))&gt;$J115,$J115,IF(IF(AND($AG115=1,$I115&gt;0),ROUND(IF($AH115+$AI115&gt;=2600,2600*'umowa o pracę'!$E$8,($AH115+$AI115)*'umowa o pracę'!$E$8),2)+IF($AI115=0,ROUND(IF($AH115&gt;2600,ROUND($AK115/$AH115*2600,2),$AK115)*'umowa o pracę'!$E$8,2),ROUND(IF($AH115&gt;2600,ROUND($AK115/$AH115*2600,2),$AK115)*'umowa o pracę'!$E$8,2)),ROUND(IF($AH115+$AI115&gt;=2600,2600*'umowa o pracę'!$E$8,($AH115+$AI115)*'umowa o pracę'!$E$8),2)-IF($AI115=0,ROUND(ROUND(IF($AH115&gt;2600,ROUND($AJ115/$AH115*2600,2),$AJ115),2)*'umowa o pracę'!$E$8,2),IF($AI115&gt;0,IF($AH115+$AI115&lt;2600,ROUND(ROUND($AJ115+ROUND($AI115*9%,2),2)*'umowa o pracę'!$E$8,2),IF(AND($AH115+$AI115&gt;=2600,$AI115&lt;2600,$AH115&lt;2600),ROUND((ROUND(((2600-$AI115)/$AH115)*$AJ115,2)+ROUND($AI115*9%,2))*'umowa o pracę'!$E$8,2),IF(AND($AH115+$AI115&gt;=2600,$AI115&gt;=2600),ROUND((ROUND(2600*9%,2))*'umowa o pracę'!$E$8,2),IF(AND($AH115+$AI115&gt;=2600,$AH115&gt;=2600,$AI115&lt;2600),ROUND((ROUND($AI115*9%,2)+ROUND(((2600-$AI115)/$AH115)*$AJ115,2))*'umowa o pracę'!$E$8,2),0)))),0)))&gt;$J115,$J115,IF(AND($AG115=1,$I115&gt;0),ROUND(IF($AH115+$AI115&gt;=2600,2600*'umowa o pracę'!$E$8,($AH115+$AI115)*'umowa o pracę'!$E$8),2)+IF($AI115=0,ROUND(IF($AH115&gt;2600,ROUND($AK115/$AH115*2600,2),$AK115)*'umowa o pracę'!$E$8,2),ROUND(IF($AH115&gt;2600,ROUND($AK115/$AH115*2600,2),$AK115)*'umowa o pracę'!$E$8,2)),ROUND(IF($AH115+$AI115&gt;=2600,2600*'umowa o pracę'!$E$8,($AH115+$AI115)*'umowa o pracę'!$E$8),2)-IF(AND($AI115=0,I115&gt;0),ROUND(ROUND(IF($AH115&gt;2600,ROUND($AJ115/$AH115*2600,2),$AJ115),2)*'umowa o pracę'!$E$8,2),IF($AI115&gt;0,IF($AH115+$AI115&lt;2600,ROUND(ROUND($AJ115+ROUND($AI115*9%,2),2)*'umowa o pracę'!$E$8,2),IF(AND($AH115+$AI115&gt;=2600,$AI115&lt;2600,$AH115&lt;2600),ROUND((ROUND(((2600-$AI115)/$AH115)*$AJ115,2)+ROUND($AI115*9%,2))*'umowa o pracę'!$E$8,2),IF(AND($AH115+$AI115&gt;=2600,$AI115&gt;=2600),ROUND((ROUND(2600*9%,2))*'umowa o pracę'!$E$8,2),IF(AND($AH115+$AI115&gt;=2600,$AH115&gt;=2600,$AI115&lt;2600),ROUND((ROUND($AI115*9%,2)+ROUND(((2600-$AI115)/$AH115)*$AJ115,2))*'umowa o pracę'!$E$8,2),0)))),0)))))</f>
        <v>0</v>
      </c>
      <c r="AN115" s="32">
        <f>IF(IF(IF(AND($AG115=1,$I115&gt;0),ROUND(IF($AH115+$AI115&gt;=2800,2800*'umowa o pracę'!$E$8,($AH115+$AI115)*'umowa o pracę'!$E$8),2)+IF($AI115=0,ROUND(IF($AH115&gt;2800,ROUND($AK115/$AH115*2800,2),$AK115)*'umowa o pracę'!$E$8,2),ROUND(IF($AH115&gt;2800,ROUND($AK115/$AH115*2800,2),$AK115)*'umowa o pracę'!$E$8,2)),ROUND(IF($AH115+$AI115&gt;=2800,2800*'umowa o pracę'!$E$8,($AH115+$AI115)*'umowa o pracę'!$E$8),2)-IF($AI115=0,ROUND(ROUND(IF($AH115&gt;2800,ROUND($AJ115/$AH115*2800,2),$AJ115),2)*'umowa o pracę'!$E$8,2),IF($AI115&gt;0,IF($AH115+$AI115&lt;2800,ROUND(ROUND($AJ115+ROUND($AI115*9%,2),2)*'umowa o pracę'!$E$8,2),IF(AND($AH115+$AI115&gt;=2800,$AI115&lt;2800,$AH115&lt;2800),ROUND((ROUND(((2800-$AI115)/$AH115)*$AJ115,2)+ROUND($AI115*9%,2))*'umowa o pracę'!$E$8,2),IF(AND($AH115+$AI115&gt;=2800,$AI115&gt;=2800),ROUND((ROUND(2800*9%,2))*'umowa o pracę'!$E$8,2),IF(AND($AH115+$AI115&gt;=2800,$AH115&gt;=2800,$AI115&lt;2800),ROUND((ROUND($AI115*9%,2)+ROUND(((2800-$AI115)/$AH115)*$AJ115,2))*'umowa o pracę'!$E$8,2),0)))),0)))&gt;$J115,$J115,IF(AND($AG115=1,$I115&gt;0),ROUND(IF($AH115+$AI115&gt;=2800,2800*'umowa o pracę'!$E$8,($AH115+$AI115)*'umowa o pracę'!$E$8),2)+IF($AI115=0,ROUND(IF($AH115&gt;2800,ROUND($AK115/$AH115*2800,2),$AK115)*'umowa o pracę'!$E$8,2),ROUND(IF($AH115&gt;2800,ROUND($AK115/$AH115*2800,2),$AK115)*'umowa o pracę'!$E$8,2)),ROUND(IF($AH115+$AI115&gt;=2800,2800*'umowa o pracę'!$E$8,($AH115+$AI115)*'umowa o pracę'!$E$8),2)-IF($AI115=0,ROUND(ROUND(IF($AH115&gt;2800,ROUND($AJ115/$AH115*2800,2),$AJ115),2)*'umowa o pracę'!$E$8,2),IF($AI115&gt;0,IF($AH115+$AI115&lt;2800,ROUND(ROUND($AJ115+ROUND($AI115*9%,2),2)*'umowa o pracę'!$E$8,2),IF(AND($AH115+$AI115&gt;=2800,$AI115&lt;2800,$AH115&lt;2800),ROUND((ROUND(((2800-$AI115)/$AH115)*$AJ115,2)+ROUND($AI115*9%,2))*'umowa o pracę'!$E$8,2),IF(AND($AH115+$AI115&gt;=2800,$AI115&gt;=2800),ROUND((ROUND(2800*9%,2))*'umowa o pracę'!$E$8,2),IF(AND($AH115+$AI115&gt;=2800,$AH115&gt;=2800,$AI115&lt;2800),ROUND((ROUND($AI115*9%,2)+ROUND(((2800-$AI115)/$AH115)*$AJ115,2))*'umowa o pracę'!$E$8,2),0)))),0))))&gt;$J115,$J115,IF(IF(AND($AG115=1,$I115&gt;0),ROUND(IF($AH115+$AI115&gt;=2800,2800*'umowa o pracę'!$E$8,($AH115+$AI115)*'umowa o pracę'!$E$8),2)+IF($AI115=0,ROUND(IF($AH115&gt;2800,ROUND($AK115/$AH115*2800,2),$AK115)*'umowa o pracę'!$E$8,2),ROUND(IF($AH115&gt;2800,ROUND($AK115/$AH115*2800,2),$AK115)*'umowa o pracę'!$E$8,2)),ROUND(IF($AH115+$AI115&gt;=2800,2800*'umowa o pracę'!$E$8,($AH115+$AI115)*'umowa o pracę'!$E$8),2)-IF($AI115=0,ROUND(ROUND(IF($AH115&gt;2800,ROUND($AJ115/$AH115*2800,2),$AJ115),2)*'umowa o pracę'!$E$8,2),IF($AI115&gt;0,IF($AH115+$AI115&lt;2800,ROUND(ROUND($AJ115+ROUND($AI115*9%,2),2)*'umowa o pracę'!$E$8,2),IF(AND($AH115+$AI115&gt;=2800,$AI115&lt;2800,$AH115&lt;2800),ROUND((ROUND(((2800-$AI115)/$AH115)*$AJ115,2)+ROUND($AI115*9%,2))*'umowa o pracę'!$E$8,2),IF(AND($AH115+$AI115&gt;=2800,$AI115&gt;=2800),ROUND((ROUND(2800*9%,2))*'umowa o pracę'!$E$8,2),IF(AND($AH115+$AI115&gt;=2800,$AH115&gt;=2800,$AI115&lt;2800),ROUND((ROUND($AI115*9%,2)+ROUND(((2800-$AI115)/$AH115)*$AJ115,2))*'umowa o pracę'!$E$8,2),0)))),0)))&gt;$J115,$J115,IF(AND($AG115=1,$I115&gt;0),ROUND(IF($AH115+$AI115&gt;=2800,2800*'umowa o pracę'!$E$8,($AH115+$AI115)*'umowa o pracę'!$E$8),2)+IF($AI115=0,ROUND(IF($AH115&gt;2800,ROUND($AK115/$AH115*2800,2),$AK115)*'umowa o pracę'!$E$8,2),ROUND(IF($AH115&gt;2800,ROUND($AK115/$AH115*2800,2),$AK115)*'umowa o pracę'!$E$8,2)),ROUND(IF($AH115+$AI115&gt;=2800,2800*'umowa o pracę'!$E$8,($AH115+$AI115)*'umowa o pracę'!$E$8),2)-IF(AND($AI115=0,I115&gt;0),ROUND(ROUND(IF($AH115&gt;2800,ROUND($AJ115/$AH115*2800,2),$AJ115),2)*'umowa o pracę'!$E$8,2),IF($AI115&gt;0,IF($AH115+$AI115&lt;2800,ROUND(ROUND($AJ115+ROUND($AI115*9%,2),2)*'umowa o pracę'!$E$8,2),IF(AND($AH115+$AI115&gt;=2800,$AI115&lt;2800,$AH115&lt;2800),ROUND((ROUND(((2800-$AI115)/$AH115)*$AJ115,2)+ROUND($AI115*9%,2))*'umowa o pracę'!$E$8,2),IF(AND($AH115+$AI115&gt;=2800,$AI115&gt;=2800),ROUND((ROUND(2800*9%,2))*'umowa o pracę'!$E$8,2),IF(AND($AH115+$AI115&gt;=2800,$AH115&gt;=2800,$AI115&lt;2800),ROUND((ROUND($AI115*9%,2)+ROUND(((2800-$AI115)/$AH115)*$AJ115,2))*'umowa o pracę'!$E$8,2),0)))),0)))))</f>
        <v>0</v>
      </c>
      <c r="AO115" s="32">
        <f>IF('umowa o pracę'!$E$7=2020,IF(IF($AG115=1,IF($AI115=0,ROUND(IF($AH115&gt;2600,ROUND($AJ115/$AH115*2600,2),$AJ115)*'umowa o pracę'!$E$8,2),IF($AH115+$AI115&lt;2600,ROUND(ROUND($AJ115+ROUND($AI115*9%,2),2)*'umowa o pracę'!$E$8,2),IF(AND($AH115+$AI115&gt;=2600,$AH115&lt;2600),ROUND((ROUND($AJ115+ROUND((2600-$AH115)*9%,2),2))*'umowa o pracę'!$E$8,2),IF(AND($AH115+$AI115&gt;=2600,$AH115&gt;=2600),ROUND(ROUND($AJ115/$AH115*2600,2)*'umowa o pracę'!$E$8,2),0)))),0)&gt;$H115,$H115,IF($AG115=1,IF($AI115=0,ROUND(IF($AH115&gt;2600,ROUND($AJ115/$AH115*2600,2),$AJ115)*'umowa o pracę'!$E$8,2),IF($AH115+$AI115&lt;2600,ROUND(ROUND($AJ115+ROUND($AI115*9%,2),2)*'umowa o pracę'!$E$8,2),IF(AND($AH115+$AI115&gt;=2600,$AH115&lt;2600),ROUND((ROUND($AJ115+ROUND((2600-$AH115)*9%,2),2))*'umowa o pracę'!$E$8,2),IF(AND($AH115+$AI115&gt;=2600,$AH115&gt;=2600),ROUND(ROUND($AJ115/$AH115*2600,2)*'umowa o pracę'!$E$8,2),0)))),0)),IF('umowa o pracę'!$E$7=2021,IF(IF($AG115=1,IF($AI115=0,ROUND(IF($AH115&gt;2800,ROUND($AJ115/$AH115*2800,2),$AJ115)*'umowa o pracę'!$E$8,2),IF($AH115+$AI115&lt;2800,ROUND(ROUND($AJ115+ROUND($AI115*9%,2),2)*'umowa o pracę'!$E$8,2),IF(AND($AH115+$AI115&gt;=2800,$AH115&lt;2800),ROUND((ROUND($AJ115+ROUND((2800-$AH115)*9%,2),2))*'umowa o pracę'!$E$8,2),IF(AND($AH115+$AI115&gt;=2800,$AH115&gt;=2800),ROUND(ROUND($AJ115/$AH115*2800,2)*'umowa o pracę'!$E$8,2),0)))),0)&gt;$H115,$H115,IF($AG115=1,IF($AI115=0,ROUND(IF($AH115&gt;2800,ROUND($AJ115/$AH115*2800,2),$AJ115)*'umowa o pracę'!$E$8,2),IF($AH115+$AI115&lt;2800,ROUND(ROUND($AJ115+ROUND($AI115*9%,2),2)*'umowa o pracę'!$E$8,2),IF(AND($AH115+$AI115&gt;=2800,$AH115&lt;2800),ROUND((ROUND($AJ115+ROUND((2800-$AH115)*9%,2),2))*'umowa o pracę'!$E$8,2),IF(AND($AH115+$AI115&gt;=2800,$AH115&gt;=2800),ROUND(ROUND($AJ115/$AH115*2800,2)*'umowa o pracę'!$E$8,2),0)))),0)),0))</f>
        <v>0</v>
      </c>
      <c r="AP115" s="32">
        <f>IF('umowa o pracę'!$E$7=2020,IF(IF($AG115=1,IF($AI115=0,ROUND(IF($AH115&gt;2600,ROUND($AK115/$AH115*2600,2),$AK115)*'umowa o pracę'!$E$8,2),ROUND(IF($AH115&gt;2600,ROUND($AK115/$AH115*2600,2),$AK115)*'umowa o pracę'!$E$8,2)),0)&gt;$I115,$I115,IF($AG115=1,IF($AI115=0,ROUND(IF($AH115&gt;2600,ROUND($AK115/$AH115*2600,2),$AK115)*'umowa o pracę'!$E$8,2),ROUND(IF($AH115&gt;2600,ROUND($AK115/$AH115*2600,2),$AK115)*'umowa o pracę'!$E$8,2)),0)),IF('umowa o pracę'!$E$7=2021,IF(IF($AG115=1,IF($AI115=0,ROUND(IF($AH115&gt;2800,ROUND($AK115/$AH115*2800,2),$AK115)*'umowa o pracę'!$E$8,2),ROUND(IF($AH115&gt;2800,ROUND($AK115/$AH115*2800,2),$AK115)*'umowa o pracę'!$E$8,2)),0)&gt;$I115,$I115,IF($AG115=1,IF($AI115=0,ROUND(IF($AH115&gt;2800,ROUND($AK115/$AH115*2800,2),$AK115)*'umowa o pracę'!$E$8,2),ROUND(IF($AH115&gt;2800,ROUND($AK115/$AH115*2800,2),$AK115)*'umowa o pracę'!$E$8,2)),0)),0))</f>
        <v>0</v>
      </c>
      <c r="AQ115" s="56">
        <f>IF('umowa o pracę'!$E$7=2020,$AM115,IF('umowa o pracę'!$E$7=2021,$AN115,0))</f>
        <v>0</v>
      </c>
      <c r="AR115" s="33">
        <f>IF('umowa o pracę'!$E$7=0,0,U115+AF115+AQ115)</f>
        <v>0</v>
      </c>
      <c r="AS115" s="19"/>
      <c r="AT115" s="19"/>
      <c r="AU115" s="19"/>
      <c r="AV115" s="6"/>
      <c r="AW115" s="6"/>
      <c r="AX115" s="6">
        <f t="shared" si="13"/>
        <v>10</v>
      </c>
      <c r="AY115" s="6"/>
      <c r="AZ115" s="234">
        <f t="shared" si="16"/>
        <v>0</v>
      </c>
      <c r="BA115" s="234">
        <f t="shared" si="17"/>
        <v>0</v>
      </c>
      <c r="BB115" s="234">
        <f t="shared" si="18"/>
        <v>0</v>
      </c>
      <c r="BC115" s="234">
        <f t="shared" si="19"/>
        <v>0</v>
      </c>
      <c r="BD115" s="234">
        <f t="shared" si="20"/>
        <v>0</v>
      </c>
      <c r="BE115" s="234">
        <f t="shared" si="21"/>
        <v>0</v>
      </c>
      <c r="BF115" s="234">
        <f t="shared" si="22"/>
        <v>0</v>
      </c>
      <c r="BG115" s="234">
        <f t="shared" si="23"/>
        <v>0</v>
      </c>
      <c r="BH115" s="234">
        <f t="shared" si="24"/>
        <v>0</v>
      </c>
      <c r="BI115" s="238">
        <f t="shared" si="25"/>
        <v>0</v>
      </c>
      <c r="BJ115" s="236"/>
      <c r="BK115" s="236"/>
      <c r="BL115" s="237"/>
    </row>
    <row r="116" spans="1:64" ht="15.75" customHeight="1" x14ac:dyDescent="0.25">
      <c r="A116" s="129">
        <v>105</v>
      </c>
      <c r="B116" s="57"/>
      <c r="C116" s="57"/>
      <c r="D116" s="36"/>
      <c r="E116" s="36"/>
      <c r="F116" s="242"/>
      <c r="G116" s="37">
        <v>1</v>
      </c>
      <c r="H116" s="58">
        <v>0</v>
      </c>
      <c r="I116" s="59">
        <v>0</v>
      </c>
      <c r="J116" s="60">
        <v>0</v>
      </c>
      <c r="K116" s="52">
        <v>1</v>
      </c>
      <c r="L116" s="39">
        <v>0</v>
      </c>
      <c r="M116" s="39">
        <v>0</v>
      </c>
      <c r="N116" s="39">
        <v>0</v>
      </c>
      <c r="O116" s="39">
        <v>0</v>
      </c>
      <c r="P116" s="35">
        <f>IF('umowa o pracę'!$E$7=2020,ROUND(IF($L116&gt;=2600,2600*'umowa o pracę'!$E$8,$L116*'umowa o pracę'!$E$8),2),IF('umowa o pracę'!$E$7=2021,ROUND(IF($L116&gt;=2800,2800*'umowa o pracę'!$E$8,$L116*'umowa o pracę'!$E$8),2),0))</f>
        <v>0</v>
      </c>
      <c r="Q116" s="252">
        <f>IF(IF(IF(AND($K116=1,$I116&gt;0),ROUND(IF($L116+$M116&gt;=2600,2600*'umowa o pracę'!$E$8,($L116+$M116)*'umowa o pracę'!$E$8),2)+IF($M116=0,ROUND(IF($L116&gt;2600,ROUND($O116/$L116*2600,2),$O116)*'umowa o pracę'!$E$8,2),ROUND(IF($L116&gt;2600,ROUND($O116/$L116*2600,2),$O116)*'umowa o pracę'!$E$8,2)),ROUND(IF($L116+$M116&gt;=2600,2600*'umowa o pracę'!$E$8,($L116+$M116)*'umowa o pracę'!$E$8),2)-IF($M116=0,ROUND(ROUND(IF($L116&gt;2600,ROUND($N116/$L116*2600,2),$N116),2)*'umowa o pracę'!$E$8,2),IF($M116&gt;0,IF($L116+$M116&lt;2600,ROUND(ROUND($N116+ROUND($M116*9%,2),2)*'umowa o pracę'!$E$8,2),IF(AND($L116+$M116&gt;=2600,$M116&lt;2600,$L116&lt;2600),ROUND((ROUND(((2600-$M116)/$L116)*$N116,2)+ROUND($M116*9%,2))*'umowa o pracę'!$E$8,2),IF(AND($L116+$M116&gt;=2600,$M116&gt;=2600),ROUND((ROUND(2600*9%,2))*'umowa o pracę'!$E$8,2),IF(AND($L116+$M116&gt;=2600,$L116&gt;=2600,$M116&lt;2600),ROUND((ROUND($M116*9%,2)+ROUND(((2600-$M116)/$L116)*$N116,2))*'umowa o pracę'!$E$8,2),0)))),0)))&gt;$J116,$J116,IF(AND($K116=1,$I116&gt;0),ROUND(IF($L116+$M116&gt;=2600,2600*'umowa o pracę'!$E$8,($L116+$M116)*'umowa o pracę'!$E$8),2)+IF($M116=0,ROUND(IF($L116&gt;2600,ROUND($O116/$L116*2600,2),$O116)*'umowa o pracę'!$E$8,2),ROUND(IF($L116&gt;2600,ROUND($O116/$L116*2600,2),$O116)*'umowa o pracę'!$E$8,2)),ROUND(IF($L116+$M116&gt;=2600,2600*'umowa o pracę'!$E$8,($L116+$M116)*'umowa o pracę'!$E$8),2)-IF($M116=0,ROUND(ROUND(IF($L116&gt;2600,ROUND($N116/$L116*2600,2),$N116),2)*'umowa o pracę'!$E$8,2),IF($M116&gt;0,IF($L116+$M116&lt;2600,ROUND(ROUND($N116+ROUND($M116*9%,2),2)*'umowa o pracę'!$E$8,2),IF(AND($L116+$M116&gt;=2600,$M116&lt;2600,$L116&lt;2600),ROUND((ROUND(((2600-$M116)/$L116)*$N116,2)+ROUND($M116*9%,2))*'umowa o pracę'!$E$8,2),IF(AND($L116+$M116&gt;=2600,$M116&gt;=2600),ROUND((ROUND(2600*9%,2))*'umowa o pracę'!$E$8,2),IF(AND($L116+$M116&gt;=2600,$L116&gt;=2600,$M116&lt;2600),ROUND((ROUND($M116*9%,2)+ROUND(((2600-$M116)/$L116)*$N116,2))*'umowa o pracę'!$E$8,2),0)))),0))))&gt;$J116,$J116,IF(IF(AND($K116=1,$I116&gt;0),ROUND(IF($L116+$M116&gt;=2600,2600*'umowa o pracę'!$E$8,($L116+$M116)*'umowa o pracę'!$E$8),2)+IF($M116=0,ROUND(IF($L116&gt;2600,ROUND($O116/$L116*2600,2),$O116)*'umowa o pracę'!$E$8,2),ROUND(IF($L116&gt;2600,ROUND($O116/$L116*2600,2),$O116)*'umowa o pracę'!$E$8,2)),ROUND(IF($L116+$M116&gt;=2600,2600*'umowa o pracę'!$E$8,($L116+$M116)*'umowa o pracę'!$E$8),2)-IF($M116=0,ROUND(ROUND(IF($L116&gt;2600,ROUND($N116/$L116*2600,2),$N116),2)*'umowa o pracę'!$E$8,2),IF($M116&gt;0,IF($L116+$M116&lt;2600,ROUND(ROUND($N116+ROUND($M116*9%,2),2)*'umowa o pracę'!$E$8,2),IF(AND($L116+$M116&gt;=2600,$M116&lt;2600,$L116&lt;2600),ROUND((ROUND(((2600-$M116)/$L116)*$N116,2)+ROUND($M116*9%,2))*'umowa o pracę'!$E$8,2),IF(AND($L116+$M116&gt;=2600,$M116&gt;=2600),ROUND((ROUND(2600*9%,2))*'umowa o pracę'!$E$8,2),IF(AND($L116+$M116&gt;=2600,$L116&gt;=2600,$M116&lt;2600),ROUND((ROUND($M116*9%,2)+ROUND(((2600-$M116)/$L116)*$N116,2))*'umowa o pracę'!$E$8,2),0)))),0)))&gt;$J116,$J116,IF(AND($K116=1,$I116&gt;0),ROUND(IF($L116+$M116&gt;=2600,2600*'umowa o pracę'!$E$8,($L116+$M116)*'umowa o pracę'!$E$8),2)+IF($M116=0,ROUND(IF($L116&gt;2600,ROUND($O116/$L116*2600,2),$O116)*'umowa o pracę'!$E$8,2),ROUND(IF($L116&gt;2600,ROUND($O116/$L116*2600,2),$O116)*'umowa o pracę'!$E$8,2)),ROUND(IF($L116+$M116&gt;=2600,2600*'umowa o pracę'!$E$8,($L116+$M116)*'umowa o pracę'!$E$8),2)-IF(AND($M116=0,I116&gt;0),ROUND(ROUND(IF($L116&gt;2600,ROUND($N116/$L116*2600,2),$N116),2)*'umowa o pracę'!$E$8,2),IF($M116&gt;0,IF($L116+$M116&lt;2600,ROUND(ROUND($N116+ROUND($M116*9%,2),2)*'umowa o pracę'!$E$8,2),IF(AND($L116+$M116&gt;=2600,$M116&lt;2600,$L116&lt;2600),ROUND((ROUND(((2600-$M116)/$L116)*$N116,2)+ROUND($M116*9%,2))*'umowa o pracę'!$E$8,2),IF(AND($L116+$M116&gt;=2600,$M116&gt;=2600),ROUND((ROUND(2600*9%,2))*'umowa o pracę'!$E$8,2),IF(AND($L116+$M116&gt;=2600,$L116&gt;=2600,$M116&lt;2600),ROUND((ROUND($M116*9%,2)+ROUND(((2600-$M116)/$L116)*$N116,2))*'umowa o pracę'!$E$8,2),0)))),0)))))</f>
        <v>0</v>
      </c>
      <c r="R116" s="252">
        <f>IF(IF(IF(AND($K116=1,$I116&gt;0),ROUND(IF($L116+$M116&gt;=2800,2800*'umowa o pracę'!$E$8,($L116+$M116)*'umowa o pracę'!$E$8),2)+IF($M116=0,ROUND(IF($L116&gt;2800,ROUND($O116/$L116*2800,2),$O116)*'umowa o pracę'!$E$8,2),ROUND(IF($L116&gt;2800,ROUND($O116/$L116*2800,2),$O116)*'umowa o pracę'!$E$8,2)),ROUND(IF($L116+$M116&gt;=2800,2800*'umowa o pracę'!$E$8,($L116+$M116)*'umowa o pracę'!$E$8),2)-IF($M116=0,ROUND(ROUND(IF($L116&gt;2800,ROUND($N116/$L116*2800,2),$N116),2)*'umowa o pracę'!$E$8,2),IF($M116&gt;0,IF($L116+$M116&lt;2800,ROUND(ROUND($N116+ROUND($M116*9%,2),2)*'umowa o pracę'!$E$8,2),IF(AND($L116+$M116&gt;=2800,$M116&lt;2800,$L116&lt;2800),ROUND((ROUND(((2800-$M116)/$L116)*$N116,2)+ROUND($M116*9%,2))*'umowa o pracę'!$E$8,2),IF(AND($L116+$M116&gt;=2800,$M116&gt;=2800),ROUND((ROUND(2800*9%,2))*'umowa o pracę'!$E$8,2),IF(AND($L116+$M116&gt;=2800,$L116&gt;=2800,$M116&lt;2800),ROUND((ROUND($M116*9%,2)+ROUND(((2800-$M116)/$L116)*$N116,2))*'umowa o pracę'!$E$8,2),0)))),0)))&gt;$J116,$J116,IF(AND($K116=1,$I116&gt;0),ROUND(IF($L116+$M116&gt;=2800,2800*'umowa o pracę'!$E$8,($L116+$M116)*'umowa o pracę'!$E$8),2)+IF($M116=0,ROUND(IF($L116&gt;2800,ROUND($O116/$L116*2800,2),$O116)*'umowa o pracę'!$E$8,2),ROUND(IF($L116&gt;2800,ROUND($O116/$L116*2800,2),$O116)*'umowa o pracę'!$E$8,2)),ROUND(IF($L116+$M116&gt;=2800,2800*'umowa o pracę'!$E$8,($L116+$M116)*'umowa o pracę'!$E$8),2)-IF($M116=0,ROUND(ROUND(IF($L116&gt;2800,ROUND($N116/$L116*2800,2),$N116),2)*'umowa o pracę'!$E$8,2),IF($M116&gt;0,IF($L116+$M116&lt;2800,ROUND(ROUND($N116+ROUND($M116*9%,2),2)*'umowa o pracę'!$E$8,2),IF(AND($L116+$M116&gt;=2800,$M116&lt;2800,$L116&lt;2800),ROUND((ROUND(((2800-$M116)/$L116)*$N116,2)+ROUND($M116*9%,2))*'umowa o pracę'!$E$8,2),IF(AND($L116+$M116&gt;=2800,$M116&gt;=2800),ROUND((ROUND(2800*9%,2))*'umowa o pracę'!$E$8,2),IF(AND($L116+$M116&gt;=2800,$L116&gt;=2800,$M116&lt;2800),ROUND((ROUND($M116*9%,2)+ROUND(((2800-$M116)/$L116)*$N116,2))*'umowa o pracę'!$E$8,2),0)))),0))))&gt;$J116,$J116,IF(IF(AND($K116=1,$I116&gt;0),ROUND(IF($L116+$M116&gt;=2800,2800*'umowa o pracę'!$E$8,($L116+$M116)*'umowa o pracę'!$E$8),2)+IF($M116=0,ROUND(IF($L116&gt;2800,ROUND($O116/$L116*2800,2),$O116)*'umowa o pracę'!$E$8,2),ROUND(IF($L116&gt;2800,ROUND($O116/$L116*2800,2),$O116)*'umowa o pracę'!$E$8,2)),ROUND(IF($L116+$M116&gt;=2800,2800*'umowa o pracę'!$E$8,($L116+$M116)*'umowa o pracę'!$E$8),2)-IF($M116=0,ROUND(ROUND(IF($L116&gt;2800,ROUND($N116/$L116*2800,2),$N116),2)*'umowa o pracę'!$E$8,2),IF($M116&gt;0,IF($L116+$M116&lt;2800,ROUND(ROUND($N116+ROUND($M116*9%,2),2)*'umowa o pracę'!$E$8,2),IF(AND($L116+$M116&gt;=2800,$M116&lt;2800,$L116&lt;2800),ROUND((ROUND(((2800-$M116)/$L116)*$N116,2)+ROUND($M116*9%,2))*'umowa o pracę'!$E$8,2),IF(AND($L116+$M116&gt;=2800,$M116&gt;=2800),ROUND((ROUND(2800*9%,2))*'umowa o pracę'!$E$8,2),IF(AND($L116+$M116&gt;=2800,$L116&gt;=2800,$M116&lt;2800),ROUND((ROUND($M116*9%,2)+ROUND(((2800-$M116)/$L116)*$N116,2))*'umowa o pracę'!$E$8,2),0)))),0)))&gt;$J116,$J116,IF(AND($K116=1,$I116&gt;0),ROUND(IF($L116+$M116&gt;=2800,2800*'umowa o pracę'!$E$8,($L116+$M116)*'umowa o pracę'!$E$8),2)+IF($M116=0,ROUND(IF($L116&gt;2800,ROUND($O116/$L116*2800,2),$O116)*'umowa o pracę'!$E$8,2),ROUND(IF($L116&gt;2800,ROUND($O116/$L116*2800,2),$O116)*'umowa o pracę'!$E$8,2)),ROUND(IF($L116+$M116&gt;=2800,2800*'umowa o pracę'!$E$8,($L116+$M116)*'umowa o pracę'!$E$8),2)-IF(AND($M116=0,I116&gt;0),ROUND(ROUND(IF($L116&gt;2800,ROUND($N116/$L116*2800,2),$N116),2)*'umowa o pracę'!$E$8,2),IF($M116&gt;0,IF($L116+$M116&lt;2800,ROUND(ROUND($N116+ROUND($M116*9%,2),2)*'umowa o pracę'!$E$8,2),IF(AND($L116+$M116&gt;=2800,$M116&lt;2800,$L116&lt;2800),ROUND((ROUND(((2800-$M116)/$L116)*$N116,2)+ROUND($M116*9%,2))*'umowa o pracę'!$E$8,2),IF(AND($L116+$M116&gt;=2800,$M116&gt;=2800),ROUND((ROUND(2800*9%,2))*'umowa o pracę'!$E$8,2),IF(AND($L116+$M116&gt;=2800,$L116&gt;=2800,$M116&lt;2800),ROUND((ROUND($M116*9%,2)+ROUND(((2800-$M116)/$L116)*$N116,2))*'umowa o pracę'!$E$8,2),0)))),0)))))</f>
        <v>0</v>
      </c>
      <c r="S116" s="32">
        <f>IF('umowa o pracę'!$E$7=2020,IF(IF($K116=1,IF($M116=0,ROUND(IF($L116&gt;2600,ROUND($N116/$L116*2600,2),$N116)*'umowa o pracę'!$E$8,2),IF($L116+$M116&lt;2600,ROUND(ROUND($N116+ROUND($M116*9%,2),2)*'umowa o pracę'!$E$8,2),IF(AND($L116+$M116&gt;=2600,$L116&lt;2600),ROUND((ROUND($N116+ROUND((2600-$L116)*9%,2),2))*'umowa o pracę'!$E$8,2),IF(AND($L116+$M116&gt;=2600,$L116&gt;=2600),ROUND(ROUND($N116/$L116*2600,2)*'umowa o pracę'!$E$8,2),0)))),0)&gt;$H116,$H116,IF($K116=1,IF($M116=0,ROUND(IF($L116&gt;2600,ROUND($N116/$L116*2600,2),$N116)*'umowa o pracę'!$E$8,2),IF($L116+$M116&lt;2600,ROUND(ROUND($N116+ROUND($M116*9%,2),2)*'umowa o pracę'!$E$8,2),IF(AND($L116+$M116&gt;=2600,$L116&lt;2600),ROUND((ROUND($N116+ROUND((2600-$L116)*9%,2),2))*'umowa o pracę'!$E$8,2),IF(AND($L116+$M116&gt;=2600,$L116&gt;=2600),ROUND(ROUND($N116/$L116*2600,2)*'umowa o pracę'!$E$8,2),0)))),0)),IF('umowa o pracę'!$E$7=2021,IF(IF($K116=1,IF($M116=0,ROUND(IF($L116&gt;2800,ROUND($N116/$L116*2800,2),$N116)*'umowa o pracę'!$E$8,2),IF($L116+$M116&lt;2800,ROUND(ROUND($N116+ROUND($M116*9%,2),2)*'umowa o pracę'!$E$8,2),IF(AND($L116+$M116&gt;=2800,$L116&lt;2800),ROUND((ROUND($N116+ROUND((2800-$L116)*9%,2),2))*'umowa o pracę'!$E$8,2),IF(AND($L116+$M116&gt;=2800,$L116&gt;=2800),ROUND(ROUND($N116/$L116*2800,2)*'umowa o pracę'!$E$8,2),0)))),0)&gt;$H116,$H116,IF($K116=1,IF($M116=0,ROUND(IF($L116&gt;2800,ROUND($N116/$L116*2800,2),$N116)*'umowa o pracę'!$E$8,2),IF($L116+$M116&lt;2800,ROUND(ROUND($N116+ROUND($M116*9%,2),2)*'umowa o pracę'!$E$8,2),IF(AND($L116+$M116&gt;=2800,$L116&lt;2800),ROUND((ROUND($N116+ROUND((2800-$L116)*9%,2),2))*'umowa o pracę'!$E$8,2),IF(AND($L116+$M116&gt;=2800,$L116&gt;=2800),ROUND(ROUND($N116/$L116*2800,2)*'umowa o pracę'!$E$8,2),0)))),0)),0))</f>
        <v>0</v>
      </c>
      <c r="T116" s="32">
        <f>IF('umowa o pracę'!$E$7=2020,IF(IF($K116=1,IF($M116=0,ROUND(IF($L116&gt;2600,ROUND($O116/$L116*2600,2),$O116)*'umowa o pracę'!$E$8,2),ROUND(IF($L116&gt;2600,ROUND($O116/$L116*2600,2),$O116)*'umowa o pracę'!$E$8,2)),0)&gt;$I116,$I116,IF($K116=1,IF($M116=0,ROUND(IF($L116&gt;2600,ROUND($O116/$L116*2600,2),$O116)*'umowa o pracę'!$E$8,2),ROUND(IF($L116&gt;2600,ROUND($O116/$L116*2600,2),$O116)*'umowa o pracę'!$E$8,2)),0)),IF('umowa o pracę'!$E$7=2021,IF(IF($K116=1,IF($M116=0,ROUND(IF($L116&gt;2800,ROUND($O116/$L116*2800,2),$O116)*'umowa o pracę'!$E$8,2),ROUND(IF($L116&gt;2800,ROUND($O116/$L116*2800,2),$O116)*'umowa o pracę'!$E$8,2)),0)&gt;$I116,$I116,IF($K116=1,IF($M116=0,ROUND(IF($L116&gt;2800,ROUND($O116/$L116*2800,2),$O116)*'umowa o pracę'!$E$8,2),ROUND(IF($L116&gt;2800,ROUND($O116/$L116*2800,2),$O116)*'umowa o pracę'!$E$8,2)),0)),0))</f>
        <v>0</v>
      </c>
      <c r="U116" s="51">
        <f>IF('umowa o pracę'!$E$7=2020,$Q116,IF('umowa o pracę'!$E$7=2021,$R116,0))</f>
        <v>0</v>
      </c>
      <c r="V116" s="53">
        <f t="shared" si="14"/>
        <v>1</v>
      </c>
      <c r="W116" s="54">
        <f>IF('umowa o pracę'!$E$6&lt;2,0,$L116)</f>
        <v>0</v>
      </c>
      <c r="X116" s="54">
        <f>IF('umowa o pracę'!$E$6&lt;2,0,$M116)</f>
        <v>0</v>
      </c>
      <c r="Y116" s="55">
        <f>IF('umowa o pracę'!$E$6&lt;2,0,$N116)</f>
        <v>0</v>
      </c>
      <c r="Z116" s="55">
        <f>IF('umowa o pracę'!$E$6&lt;2,0,$O116)</f>
        <v>0</v>
      </c>
      <c r="AA116" s="32">
        <f>IF('umowa o pracę'!$E$7=2020,ROUND(IF($W116&gt;=2600,2600*'umowa o pracę'!$E$8,$W116*'umowa o pracę'!$E$8),2),IF('umowa o pracę'!$E$7=2021,ROUND(IF($W116&gt;=2800,2800*'umowa o pracę'!$E$8,$W116*'umowa o pracę'!$E$8),2),0))</f>
        <v>0</v>
      </c>
      <c r="AB116" s="32">
        <f>IF(IF(IF(AND($V116=1,$I116&gt;0),ROUND(IF($W116+$X116&gt;=2600,2600*'umowa o pracę'!$E$8,($W116+$X116)*'umowa o pracę'!$E$8),2)+IF($X116=0,ROUND(IF($W116&gt;2600,ROUND($Z116/$W116*2600,2),$Z116)*'umowa o pracę'!$E$8,2),ROUND(IF($W116&gt;2600,ROUND($Z116/$W116*2600,2),$Z116)*'umowa o pracę'!$E$8,2)),ROUND(IF($W116+$X116&gt;=2600,2600*'umowa o pracę'!$E$8,($W116+$X116)*'umowa o pracę'!$E$8),2)-IF($X116=0,ROUND(ROUND(IF($W116&gt;2600,ROUND($Y116/$W116*2600,2),$Y116),2)*'umowa o pracę'!$E$8,2),IF($X116&gt;0,IF($W116+$X116&lt;2600,ROUND(ROUND($Y116+ROUND($X116*9%,2),2)*'umowa o pracę'!$E$8,2),IF(AND($W116+$X116&gt;=2600,$X116&lt;2600,$W116&lt;2600),ROUND((ROUND(((2600-$X116)/$W116)*$Y116,2)+ROUND($X116*9%,2))*'umowa o pracę'!$E$8,2),IF(AND($W116+$X116&gt;=2600,$X116&gt;=2600),ROUND((ROUND(2600*9%,2))*'umowa o pracę'!$E$8,2),IF(AND($W116+$X116&gt;=2600,$W116&gt;=2600,$X116&lt;2600),ROUND((ROUND($X116*9%,2)+ROUND(((2600-$X116)/$W116)*$Y116,2))*'umowa o pracę'!$E$8,2),0)))),0)))&gt;$J116,$J116,IF(AND($V116=1,$I116&gt;0),ROUND(IF($W116+$X116&gt;=2600,2600*'umowa o pracę'!$E$8,($W116+$X116)*'umowa o pracę'!$E$8),2)+IF($X116=0,ROUND(IF($W116&gt;2600,ROUND($Z116/$W116*2600,2),$Z116)*'umowa o pracę'!$E$8,2),ROUND(IF($W116&gt;2600,ROUND($Z116/$W116*2600,2),$Z116)*'umowa o pracę'!$E$8,2)),ROUND(IF($W116+$X116&gt;=2600,2600*'umowa o pracę'!$E$8,($W116+$X116)*'umowa o pracę'!$E$8),2)-IF($X116=0,ROUND(ROUND(IF($W116&gt;2600,ROUND($Y116/$W116*2600,2),$Y116),2)*'umowa o pracę'!$E$8,2),IF($X116&gt;0,IF($W116+$X116&lt;2600,ROUND(ROUND($Y116+ROUND($X116*9%,2),2)*'umowa o pracę'!$E$8,2),IF(AND($W116+$X116&gt;=2600,$X116&lt;2600,$W116&lt;2600),ROUND((ROUND(((2600-$X116)/$W116)*$Y116,2)+ROUND($X116*9%,2))*'umowa o pracę'!$E$8,2),IF(AND($W116+$X116&gt;=2600,$X116&gt;=2600),ROUND((ROUND(2600*9%,2))*'umowa o pracę'!$E$8,2),IF(AND($W116+$X116&gt;=2600,$W116&gt;=2600,$X116&lt;2600),ROUND((ROUND($X116*9%,2)+ROUND(((2600-$X116)/$W116)*$Y116,2))*'umowa o pracę'!$E$8,2),0)))),0))))&gt;$J116,$J116,IF(IF(AND($V116=1,$I116&gt;0),ROUND(IF($W116+$X116&gt;=2600,2600*'umowa o pracę'!$E$8,($W116+$X116)*'umowa o pracę'!$E$8),2)+IF($X116=0,ROUND(IF($W116&gt;2600,ROUND($Z116/$W116*2600,2),$Z116)*'umowa o pracę'!$E$8,2),ROUND(IF($W116&gt;2600,ROUND($Z116/$W116*2600,2),$Z116)*'umowa o pracę'!$E$8,2)),ROUND(IF($W116+$X116&gt;=2600,2600*'umowa o pracę'!$E$8,($W116+$X116)*'umowa o pracę'!$E$8),2)-IF($X116=0,ROUND(ROUND(IF($W116&gt;2600,ROUND($Y116/$W116*2600,2),$Y116),2)*'umowa o pracę'!$E$8,2),IF($X116&gt;0,IF($W116+$X116&lt;2600,ROUND(ROUND($Y116+ROUND($X116*9%,2),2)*'umowa o pracę'!$E$8,2),IF(AND($W116+$X116&gt;=2600,$X116&lt;2600,$W116&lt;2600),ROUND((ROUND(((2600-$X116)/$W116)*$Y116,2)+ROUND($X116*9%,2))*'umowa o pracę'!$E$8,2),IF(AND($W116+$X116&gt;=2600,$X116&gt;=2600),ROUND((ROUND(2600*9%,2))*'umowa o pracę'!$E$8,2),IF(AND($W116+$X116&gt;=2600,$W116&gt;=2600,$X116&lt;2600),ROUND((ROUND($X116*9%,2)+ROUND(((2600-$X116)/$W116)*$Y116,2))*'umowa o pracę'!$E$8,2),0)))),0)))&gt;$J116,$J116,IF(AND($V116=1,$I116&gt;0),ROUND(IF($W116+$X116&gt;=2600,2600*'umowa o pracę'!$E$8,($W116+$X116)*'umowa o pracę'!$E$8),2)+IF($X116=0,ROUND(IF($W116&gt;2600,ROUND($Z116/$W116*2600,2),$Z116)*'umowa o pracę'!$E$8,2),ROUND(IF($W116&gt;2600,ROUND($Z116/$W116*2600,2),$Z116)*'umowa o pracę'!$E$8,2)),ROUND(IF($W116+$X116&gt;=2600,2600*'umowa o pracę'!$E$8,($W116+$X116)*'umowa o pracę'!$E$8),2)-IF(AND($X116=0,I116&gt;0),ROUND(ROUND(IF($W116&gt;2600,ROUND($Y116/$W116*2600,2),$Y116),2)*'umowa o pracę'!$E$8,2),IF($X116&gt;0,IF($W116+$X116&lt;2600,ROUND(ROUND($Y116+ROUND($X116*9%,2),2)*'umowa o pracę'!$E$8,2),IF(AND($W116+$X116&gt;=2600,$X116&lt;2600,$W116&lt;2600),ROUND((ROUND(((2600-$X116)/$W116)*$Y116,2)+ROUND($X116*9%,2))*'umowa o pracę'!$E$8,2),IF(AND($W116+$X116&gt;=2600,$X116&gt;=2600),ROUND((ROUND(2600*9%,2))*'umowa o pracę'!$E$8,2),IF(AND($W116+$X116&gt;=2600,$W116&gt;=2600,$X116&lt;2600),ROUND((ROUND($X116*9%,2)+ROUND(((2600-$X116)/$W116)*$Y116,2))*'umowa o pracę'!$E$8,2),0)))),0)))))</f>
        <v>0</v>
      </c>
      <c r="AC116" s="32">
        <f>IF(IF(IF(AND($V116=1,$I116&gt;0),ROUND(IF($W116+$X116&gt;=2800,2800*'umowa o pracę'!$E$8,($W116+$X116)*'umowa o pracę'!$E$8),2)+IF($X116=0,ROUND(IF($W116&gt;2800,ROUND($Z116/$W116*2800,2),$Z116)*'umowa o pracę'!$E$8,2),ROUND(IF($W116&gt;2800,ROUND($Z116/$W116*2800,2),$Z116)*'umowa o pracę'!$E$8,2)),ROUND(IF($W116+$X116&gt;=2800,2800*'umowa o pracę'!$E$8,($W116+$X116)*'umowa o pracę'!$E$8),2)-IF($X116=0,ROUND(ROUND(IF($W116&gt;2800,ROUND($Y116/$W116*2800,2),$Y116),2)*'umowa o pracę'!$E$8,2),IF($X116&gt;0,IF($W116+$X116&lt;2800,ROUND(ROUND($Y116+ROUND($X116*9%,2),2)*'umowa o pracę'!$E$8,2),IF(AND($W116+$X116&gt;=2800,$X116&lt;2800,$W116&lt;2800),ROUND((ROUND(((2800-$X116)/$W116)*$Y116,2)+ROUND($X116*9%,2))*'umowa o pracę'!$E$8,2),IF(AND($W116+$X116&gt;=2800,$X116&gt;=2800),ROUND((ROUND(2800*9%,2))*'umowa o pracę'!$E$8,2),IF(AND($W116+$X116&gt;=2800,$W116&gt;=2800,$X116&lt;2800),ROUND((ROUND($X116*9%,2)+ROUND(((2800-$X116)/$W116)*$Y116,2))*'umowa o pracę'!$E$8,2),0)))),0)))&gt;$J116,$J116,IF(AND($V116=1,$I116&gt;0),ROUND(IF($W116+$X116&gt;=2800,2800*'umowa o pracę'!$E$8,($W116+$X116)*'umowa o pracę'!$E$8),2)+IF($X116=0,ROUND(IF($W116&gt;2800,ROUND($Z116/$W116*2800,2),$Z116)*'umowa o pracę'!$E$8,2),ROUND(IF($W116&gt;2800,ROUND($Z116/$W116*2800,2),$Z116)*'umowa o pracę'!$E$8,2)),ROUND(IF($W116+$X116&gt;=2800,2800*'umowa o pracę'!$E$8,($W116+$X116)*'umowa o pracę'!$E$8),2)-IF($X116=0,ROUND(ROUND(IF($W116&gt;2800,ROUND($Y116/$W116*2800,2),$Y116),2)*'umowa o pracę'!$E$8,2),IF($X116&gt;0,IF($W116+$X116&lt;2800,ROUND(ROUND($Y116+ROUND($X116*9%,2),2)*'umowa o pracę'!$E$8,2),IF(AND($W116+$X116&gt;=2800,$X116&lt;2800,$W116&lt;2800),ROUND((ROUND(((2800-$X116)/$W116)*$Y116,2)+ROUND($X116*9%,2))*'umowa o pracę'!$E$8,2),IF(AND($W116+$X116&gt;=2800,$X116&gt;=2800),ROUND((ROUND(2800*9%,2))*'umowa o pracę'!$E$8,2),IF(AND($W116+$X116&gt;=2800,$W116&gt;=2800,$X116&lt;2800),ROUND((ROUND($X116*9%,2)+ROUND(((2800-$X116)/$W116)*$Y116,2))*'umowa o pracę'!$E$8,2),0)))),0))))&gt;$J116,$J116,IF(IF(AND($V116=1,$I116&gt;0),ROUND(IF($W116+$X116&gt;=2800,2800*'umowa o pracę'!$E$8,($W116+$X116)*'umowa o pracę'!$E$8),2)+IF($X116=0,ROUND(IF($W116&gt;2800,ROUND($Z116/$W116*2800,2),$Z116)*'umowa o pracę'!$E$8,2),ROUND(IF($W116&gt;2800,ROUND($Z116/$W116*2800,2),$Z116)*'umowa o pracę'!$E$8,2)),ROUND(IF($W116+$X116&gt;=2800,2800*'umowa o pracę'!$E$8,($W116+$X116)*'umowa o pracę'!$E$8),2)-IF($X116=0,ROUND(ROUND(IF($W116&gt;2800,ROUND($Y116/$W116*2800,2),$Y116),2)*'umowa o pracę'!$E$8,2),IF($X116&gt;0,IF($W116+$X116&lt;2800,ROUND(ROUND($Y116+ROUND($X116*9%,2),2)*'umowa o pracę'!$E$8,2),IF(AND($W116+$X116&gt;=2800,$X116&lt;2800,$W116&lt;2800),ROUND((ROUND(((2800-$X116)/$W116)*$Y116,2)+ROUND($X116*9%,2))*'umowa o pracę'!$E$8,2),IF(AND($W116+$X116&gt;=2800,$X116&gt;=2800),ROUND((ROUND(2800*9%,2))*'umowa o pracę'!$E$8,2),IF(AND($W116+$X116&gt;=2800,$W116&gt;=2800,$X116&lt;2800),ROUND((ROUND($X116*9%,2)+ROUND(((2800-$X116)/$W116)*$Y116,2))*'umowa o pracę'!$E$8,2),0)))),0)))&gt;$J116,$J116,IF(AND($V116=1,$I116&gt;0),ROUND(IF($W116+$X116&gt;=2800,2800*'umowa o pracę'!$E$8,($W116+$X116)*'umowa o pracę'!$E$8),2)+IF($X116=0,ROUND(IF($W116&gt;2800,ROUND($Z116/$W116*2800,2),$Z116)*'umowa o pracę'!$E$8,2),ROUND(IF($W116&gt;2800,ROUND($Z116/$W116*2800,2),$Z116)*'umowa o pracę'!$E$8,2)),ROUND(IF($W116+$X116&gt;=2800,2800*'umowa o pracę'!$E$8,($W116+$X116)*'umowa o pracę'!$E$8),2)-IF(AND($X116=0,I116&gt;0),ROUND(ROUND(IF($W116&gt;2800,ROUND($Y116/$W116*2800,2),$Y116),2)*'umowa o pracę'!$E$8,2),IF($X116&gt;0,IF($W116+$X116&lt;2800,ROUND(ROUND($Y116+ROUND($X116*9%,2),2)*'umowa o pracę'!$E$8,2),IF(AND($W116+$X116&gt;=2800,$X116&lt;2800,$W116&lt;2800),ROUND((ROUND(((2800-$X116)/$W116)*$Y116,2)+ROUND($X116*9%,2))*'umowa o pracę'!$E$8,2),IF(AND($W116+$X116&gt;=2800,$X116&gt;=2800),ROUND((ROUND(2800*9%,2))*'umowa o pracę'!$E$8,2),IF(AND($W116+$X116&gt;=2800,$W116&gt;=2800,$X116&lt;2800),ROUND((ROUND($X116*9%,2)+ROUND(((2800-$X116)/$W116)*$Y116,2))*'umowa o pracę'!$E$8,2),0)))),0)))))</f>
        <v>0</v>
      </c>
      <c r="AD116" s="32">
        <f>IF('umowa o pracę'!$E$7=2020,IF(IF($V116=1,IF($X116=0,ROUND(IF($W116&gt;2600,ROUND($Y116/$W116*2600,2),$Y116)*'umowa o pracę'!$E$8,2),IF($W116+$X116&lt;2600,ROUND(ROUND($Y116+ROUND($X116*9%,2),2)*'umowa o pracę'!$E$8,2),IF(AND($W116+$X116&gt;=2600,$W116&lt;2600),ROUND((ROUND($Y116+ROUND((2600-$W116)*9%,2),2))*'umowa o pracę'!$E$8,2),IF(AND($W116+$X116&gt;=2600,$W116&gt;=2600),ROUND(ROUND($Y116/$W116*2600,2)*'umowa o pracę'!$E$8,2),0)))),0)&gt;$H116,$H116,IF($V116=1,IF($X116=0,ROUND(IF($W116&gt;2600,ROUND($Y116/$W116*2600,2),$Y116)*'umowa o pracę'!$E$8,2),IF($W116+$X116&lt;2600,ROUND(ROUND($Y116+ROUND($X116*9%,2),2)*'umowa o pracę'!$E$8,2),IF(AND($W116+$X116&gt;=2600,$W116&lt;2600),ROUND((ROUND($Y116+ROUND((2600-$W116)*9%,2),2))*'umowa o pracę'!$E$8,2),IF(AND($W116+$X116&gt;=2600,$W116&gt;=2600),ROUND(ROUND($Y116/$W116*2600,2)*'umowa o pracę'!$E$8,2),0)))),0)),IF('umowa o pracę'!$E$7=2021,IF(IF($V116=1,IF($X116=0,ROUND(IF($W116&gt;2800,ROUND($Y116/$W116*2800,2),$Y116)*'umowa o pracę'!$E$8,2),IF($W116+$X116&lt;2800,ROUND(ROUND($Y116+ROUND($X116*9%,2),2)*'umowa o pracę'!$E$8,2),IF(AND($W116+$X116&gt;=2800,$W116&lt;2800),ROUND((ROUND($Y116+ROUND((2800-$W116)*9%,2),2))*'umowa o pracę'!$E$8,2),IF(AND($W116+$X116&gt;=2800,$W116&gt;=2800),ROUND(ROUND($Y116/$W116*2800,2)*'umowa o pracę'!$E$8,2),0)))),0)&gt;$H116,$H116,IF($V116=1,IF($X116=0,ROUND(IF($W116&gt;2800,ROUND($Y116/$W116*2800,2),$Y116)*'umowa o pracę'!$E$8,2),IF($W116+$X116&lt;2800,ROUND(ROUND($Y116+ROUND($X116*9%,2),2)*'umowa o pracę'!$E$8,2),IF(AND($W116+$X116&gt;=2800,$W116&lt;2800),ROUND((ROUND($Y116+ROUND((2800-$W116)*9%,2),2))*'umowa o pracę'!$E$8,2),IF(AND($W116+$X116&gt;=2800,$W116&gt;=2800),ROUND(ROUND($Y116/$W116*2800,2)*'umowa o pracę'!$E$8,2),0)))),0)),0))</f>
        <v>0</v>
      </c>
      <c r="AE116" s="32">
        <f>IF('umowa o pracę'!$E$7=2020,IF(IF($V116=1,IF($X116=0,ROUND(IF($W116&gt;2600,ROUND($Z116/$W116*2600,2),$Z116)*'umowa o pracę'!$E$8,2),ROUND(IF($W116&gt;2600,ROUND($Z116/$W116*2600,2),$Z116)*'umowa o pracę'!$E$8,2)),0)&gt;$I116,$I116,IF($V116=1,IF($X116=0,ROUND(IF($W116&gt;2600,ROUND($Z116/$W116*2600,2),$Z116)*'umowa o pracę'!$E$8,2),ROUND(IF($W116&gt;2600,ROUND($Z116/$W116*2600,2),$Z116)*'umowa o pracę'!$E$8,2)),0)),IF('umowa o pracę'!$E$7=2021,IF(IF($V116=1,IF($X116=0,ROUND(IF($W116&gt;2800,ROUND($Z116/$W116*2800,2),$Z116)*'umowa o pracę'!$E$8,2),ROUND(IF($W116&gt;2800,ROUND($Z116/$W116*2800,2),$Z116)*'umowa o pracę'!$E$8,2)),0)&gt;$I116,$I116,IF($V116=1,IF($X116=0,ROUND(IF($W116&gt;2800,ROUND($Z116/$W116*2800,2),$Z116)*'umowa o pracę'!$E$8,2),ROUND(IF($W116&gt;2800,ROUND($Z116/$W116*2800,2),$Z116)*'umowa o pracę'!$E$8,2)),0)),0))</f>
        <v>0</v>
      </c>
      <c r="AF116" s="56">
        <f>IF('umowa o pracę'!$E$7=2020,$AB116,IF('umowa o pracę'!$E$7=2021,$AC116,0))</f>
        <v>0</v>
      </c>
      <c r="AG116" s="53">
        <f t="shared" si="15"/>
        <v>1</v>
      </c>
      <c r="AH116" s="39">
        <f>IF('umowa o pracę'!$E$6&lt;3,0,$L116)</f>
        <v>0</v>
      </c>
      <c r="AI116" s="39">
        <f>IF('umowa o pracę'!$E$6&lt;3,0,$M116)</f>
        <v>0</v>
      </c>
      <c r="AJ116" s="55">
        <f>IF('umowa o pracę'!$E$6&lt;3,0,$N116)</f>
        <v>0</v>
      </c>
      <c r="AK116" s="55">
        <f>IF('umowa o pracę'!$E$6&lt;3,0,$O116)</f>
        <v>0</v>
      </c>
      <c r="AL116" s="32">
        <f>IF('umowa o pracę'!$E$7=2020,ROUND(IF($AH116&gt;=2600,2600*'umowa o pracę'!$E$8,$AH116*'umowa o pracę'!$E$8),2),IF('umowa o pracę'!$E$7=2021,ROUND(IF($AH116&gt;=2800,2800*'umowa o pracę'!$E$8,$AH116*'umowa o pracę'!$E$8),2),0))</f>
        <v>0</v>
      </c>
      <c r="AM116" s="32">
        <f>IF(IF(IF(AND($AG116=1,$I116&gt;0),ROUND(IF($AH116+$AI116&gt;=2600,2600*'umowa o pracę'!$E$8,($AH116+$AI116)*'umowa o pracę'!$E$8),2)+IF($AI116=0,ROUND(IF($AH116&gt;2600,ROUND($AK116/$AH116*2600,2),$AK116)*'umowa o pracę'!$E$8,2),ROUND(IF($AH116&gt;2600,ROUND($AK116/$AH116*2600,2),$AK116)*'umowa o pracę'!$E$8,2)),ROUND(IF($AH116+$AI116&gt;=2600,2600*'umowa o pracę'!$E$8,($AH116+$AI116)*'umowa o pracę'!$E$8),2)-IF($AI116=0,ROUND(ROUND(IF($AH116&gt;2600,ROUND($AJ116/$AH116*2600,2),$AJ116),2)*'umowa o pracę'!$E$8,2),IF($AI116&gt;0,IF($AH116+$AI116&lt;2600,ROUND(ROUND($AJ116+ROUND($AI116*9%,2),2)*'umowa o pracę'!$E$8,2),IF(AND($AH116+$AI116&gt;=2600,$AI116&lt;2600,$AH116&lt;2600),ROUND((ROUND(((2600-$AI116)/$AH116)*$AJ116,2)+ROUND($AI116*9%,2))*'umowa o pracę'!$E$8,2),IF(AND($AH116+$AI116&gt;=2600,$AI116&gt;=2600),ROUND((ROUND(2600*9%,2))*'umowa o pracę'!$E$8,2),IF(AND($AH116+$AI116&gt;=2600,$AH116&gt;=2600,$AI116&lt;2600),ROUND((ROUND($AI116*9%,2)+ROUND(((2600-$AI116)/$AH116)*$AJ116,2))*'umowa o pracę'!$E$8,2),0)))),0)))&gt;$J116,$J116,IF(AND($AG116=1,$I116&gt;0),ROUND(IF($AH116+$AI116&gt;=2600,2600*'umowa o pracę'!$E$8,($AH116+$AI116)*'umowa o pracę'!$E$8),2)+IF($AI116=0,ROUND(IF($AH116&gt;2600,ROUND($AK116/$AH116*2600,2),$AK116)*'umowa o pracę'!$E$8,2),ROUND(IF($AH116&gt;2600,ROUND($AK116/$AH116*2600,2),$AK116)*'umowa o pracę'!$E$8,2)),ROUND(IF($AH116+$AI116&gt;=2600,2600*'umowa o pracę'!$E$8,($AH116+$AI116)*'umowa o pracę'!$E$8),2)-IF($AI116=0,ROUND(ROUND(IF($AH116&gt;2600,ROUND($AJ116/$AH116*2600,2),$AJ116),2)*'umowa o pracę'!$E$8,2),IF($AI116&gt;0,IF($AH116+$AI116&lt;2600,ROUND(ROUND($AJ116+ROUND($AI116*9%,2),2)*'umowa o pracę'!$E$8,2),IF(AND($AH116+$AI116&gt;=2600,$AI116&lt;2600,$AH116&lt;2600),ROUND((ROUND(((2600-$AI116)/$AH116)*$AJ116,2)+ROUND($AI116*9%,2))*'umowa o pracę'!$E$8,2),IF(AND($AH116+$AI116&gt;=2600,$AI116&gt;=2600),ROUND((ROUND(2600*9%,2))*'umowa o pracę'!$E$8,2),IF(AND($AH116+$AI116&gt;=2600,$AH116&gt;=2600,$AI116&lt;2600),ROUND((ROUND($AI116*9%,2)+ROUND(((2600-$AI116)/$AH116)*$AJ116,2))*'umowa o pracę'!$E$8,2),0)))),0))))&gt;$J116,$J116,IF(IF(AND($AG116=1,$I116&gt;0),ROUND(IF($AH116+$AI116&gt;=2600,2600*'umowa o pracę'!$E$8,($AH116+$AI116)*'umowa o pracę'!$E$8),2)+IF($AI116=0,ROUND(IF($AH116&gt;2600,ROUND($AK116/$AH116*2600,2),$AK116)*'umowa o pracę'!$E$8,2),ROUND(IF($AH116&gt;2600,ROUND($AK116/$AH116*2600,2),$AK116)*'umowa o pracę'!$E$8,2)),ROUND(IF($AH116+$AI116&gt;=2600,2600*'umowa o pracę'!$E$8,($AH116+$AI116)*'umowa o pracę'!$E$8),2)-IF($AI116=0,ROUND(ROUND(IF($AH116&gt;2600,ROUND($AJ116/$AH116*2600,2),$AJ116),2)*'umowa o pracę'!$E$8,2),IF($AI116&gt;0,IF($AH116+$AI116&lt;2600,ROUND(ROUND($AJ116+ROUND($AI116*9%,2),2)*'umowa o pracę'!$E$8,2),IF(AND($AH116+$AI116&gt;=2600,$AI116&lt;2600,$AH116&lt;2600),ROUND((ROUND(((2600-$AI116)/$AH116)*$AJ116,2)+ROUND($AI116*9%,2))*'umowa o pracę'!$E$8,2),IF(AND($AH116+$AI116&gt;=2600,$AI116&gt;=2600),ROUND((ROUND(2600*9%,2))*'umowa o pracę'!$E$8,2),IF(AND($AH116+$AI116&gt;=2600,$AH116&gt;=2600,$AI116&lt;2600),ROUND((ROUND($AI116*9%,2)+ROUND(((2600-$AI116)/$AH116)*$AJ116,2))*'umowa o pracę'!$E$8,2),0)))),0)))&gt;$J116,$J116,IF(AND($AG116=1,$I116&gt;0),ROUND(IF($AH116+$AI116&gt;=2600,2600*'umowa o pracę'!$E$8,($AH116+$AI116)*'umowa o pracę'!$E$8),2)+IF($AI116=0,ROUND(IF($AH116&gt;2600,ROUND($AK116/$AH116*2600,2),$AK116)*'umowa o pracę'!$E$8,2),ROUND(IF($AH116&gt;2600,ROUND($AK116/$AH116*2600,2),$AK116)*'umowa o pracę'!$E$8,2)),ROUND(IF($AH116+$AI116&gt;=2600,2600*'umowa o pracę'!$E$8,($AH116+$AI116)*'umowa o pracę'!$E$8),2)-IF(AND($AI116=0,I116&gt;0),ROUND(ROUND(IF($AH116&gt;2600,ROUND($AJ116/$AH116*2600,2),$AJ116),2)*'umowa o pracę'!$E$8,2),IF($AI116&gt;0,IF($AH116+$AI116&lt;2600,ROUND(ROUND($AJ116+ROUND($AI116*9%,2),2)*'umowa o pracę'!$E$8,2),IF(AND($AH116+$AI116&gt;=2600,$AI116&lt;2600,$AH116&lt;2600),ROUND((ROUND(((2600-$AI116)/$AH116)*$AJ116,2)+ROUND($AI116*9%,2))*'umowa o pracę'!$E$8,2),IF(AND($AH116+$AI116&gt;=2600,$AI116&gt;=2600),ROUND((ROUND(2600*9%,2))*'umowa o pracę'!$E$8,2),IF(AND($AH116+$AI116&gt;=2600,$AH116&gt;=2600,$AI116&lt;2600),ROUND((ROUND($AI116*9%,2)+ROUND(((2600-$AI116)/$AH116)*$AJ116,2))*'umowa o pracę'!$E$8,2),0)))),0)))))</f>
        <v>0</v>
      </c>
      <c r="AN116" s="32">
        <f>IF(IF(IF(AND($AG116=1,$I116&gt;0),ROUND(IF($AH116+$AI116&gt;=2800,2800*'umowa o pracę'!$E$8,($AH116+$AI116)*'umowa o pracę'!$E$8),2)+IF($AI116=0,ROUND(IF($AH116&gt;2800,ROUND($AK116/$AH116*2800,2),$AK116)*'umowa o pracę'!$E$8,2),ROUND(IF($AH116&gt;2800,ROUND($AK116/$AH116*2800,2),$AK116)*'umowa o pracę'!$E$8,2)),ROUND(IF($AH116+$AI116&gt;=2800,2800*'umowa o pracę'!$E$8,($AH116+$AI116)*'umowa o pracę'!$E$8),2)-IF($AI116=0,ROUND(ROUND(IF($AH116&gt;2800,ROUND($AJ116/$AH116*2800,2),$AJ116),2)*'umowa o pracę'!$E$8,2),IF($AI116&gt;0,IF($AH116+$AI116&lt;2800,ROUND(ROUND($AJ116+ROUND($AI116*9%,2),2)*'umowa o pracę'!$E$8,2),IF(AND($AH116+$AI116&gt;=2800,$AI116&lt;2800,$AH116&lt;2800),ROUND((ROUND(((2800-$AI116)/$AH116)*$AJ116,2)+ROUND($AI116*9%,2))*'umowa o pracę'!$E$8,2),IF(AND($AH116+$AI116&gt;=2800,$AI116&gt;=2800),ROUND((ROUND(2800*9%,2))*'umowa o pracę'!$E$8,2),IF(AND($AH116+$AI116&gt;=2800,$AH116&gt;=2800,$AI116&lt;2800),ROUND((ROUND($AI116*9%,2)+ROUND(((2800-$AI116)/$AH116)*$AJ116,2))*'umowa o pracę'!$E$8,2),0)))),0)))&gt;$J116,$J116,IF(AND($AG116=1,$I116&gt;0),ROUND(IF($AH116+$AI116&gt;=2800,2800*'umowa o pracę'!$E$8,($AH116+$AI116)*'umowa o pracę'!$E$8),2)+IF($AI116=0,ROUND(IF($AH116&gt;2800,ROUND($AK116/$AH116*2800,2),$AK116)*'umowa o pracę'!$E$8,2),ROUND(IF($AH116&gt;2800,ROUND($AK116/$AH116*2800,2),$AK116)*'umowa o pracę'!$E$8,2)),ROUND(IF($AH116+$AI116&gt;=2800,2800*'umowa o pracę'!$E$8,($AH116+$AI116)*'umowa o pracę'!$E$8),2)-IF($AI116=0,ROUND(ROUND(IF($AH116&gt;2800,ROUND($AJ116/$AH116*2800,2),$AJ116),2)*'umowa o pracę'!$E$8,2),IF($AI116&gt;0,IF($AH116+$AI116&lt;2800,ROUND(ROUND($AJ116+ROUND($AI116*9%,2),2)*'umowa o pracę'!$E$8,2),IF(AND($AH116+$AI116&gt;=2800,$AI116&lt;2800,$AH116&lt;2800),ROUND((ROUND(((2800-$AI116)/$AH116)*$AJ116,2)+ROUND($AI116*9%,2))*'umowa o pracę'!$E$8,2),IF(AND($AH116+$AI116&gt;=2800,$AI116&gt;=2800),ROUND((ROUND(2800*9%,2))*'umowa o pracę'!$E$8,2),IF(AND($AH116+$AI116&gt;=2800,$AH116&gt;=2800,$AI116&lt;2800),ROUND((ROUND($AI116*9%,2)+ROUND(((2800-$AI116)/$AH116)*$AJ116,2))*'umowa o pracę'!$E$8,2),0)))),0))))&gt;$J116,$J116,IF(IF(AND($AG116=1,$I116&gt;0),ROUND(IF($AH116+$AI116&gt;=2800,2800*'umowa o pracę'!$E$8,($AH116+$AI116)*'umowa o pracę'!$E$8),2)+IF($AI116=0,ROUND(IF($AH116&gt;2800,ROUND($AK116/$AH116*2800,2),$AK116)*'umowa o pracę'!$E$8,2),ROUND(IF($AH116&gt;2800,ROUND($AK116/$AH116*2800,2),$AK116)*'umowa o pracę'!$E$8,2)),ROUND(IF($AH116+$AI116&gt;=2800,2800*'umowa o pracę'!$E$8,($AH116+$AI116)*'umowa o pracę'!$E$8),2)-IF($AI116=0,ROUND(ROUND(IF($AH116&gt;2800,ROUND($AJ116/$AH116*2800,2),$AJ116),2)*'umowa o pracę'!$E$8,2),IF($AI116&gt;0,IF($AH116+$AI116&lt;2800,ROUND(ROUND($AJ116+ROUND($AI116*9%,2),2)*'umowa o pracę'!$E$8,2),IF(AND($AH116+$AI116&gt;=2800,$AI116&lt;2800,$AH116&lt;2800),ROUND((ROUND(((2800-$AI116)/$AH116)*$AJ116,2)+ROUND($AI116*9%,2))*'umowa o pracę'!$E$8,2),IF(AND($AH116+$AI116&gt;=2800,$AI116&gt;=2800),ROUND((ROUND(2800*9%,2))*'umowa o pracę'!$E$8,2),IF(AND($AH116+$AI116&gt;=2800,$AH116&gt;=2800,$AI116&lt;2800),ROUND((ROUND($AI116*9%,2)+ROUND(((2800-$AI116)/$AH116)*$AJ116,2))*'umowa o pracę'!$E$8,2),0)))),0)))&gt;$J116,$J116,IF(AND($AG116=1,$I116&gt;0),ROUND(IF($AH116+$AI116&gt;=2800,2800*'umowa o pracę'!$E$8,($AH116+$AI116)*'umowa o pracę'!$E$8),2)+IF($AI116=0,ROUND(IF($AH116&gt;2800,ROUND($AK116/$AH116*2800,2),$AK116)*'umowa o pracę'!$E$8,2),ROUND(IF($AH116&gt;2800,ROUND($AK116/$AH116*2800,2),$AK116)*'umowa o pracę'!$E$8,2)),ROUND(IF($AH116+$AI116&gt;=2800,2800*'umowa o pracę'!$E$8,($AH116+$AI116)*'umowa o pracę'!$E$8),2)-IF(AND($AI116=0,I116&gt;0),ROUND(ROUND(IF($AH116&gt;2800,ROUND($AJ116/$AH116*2800,2),$AJ116),2)*'umowa o pracę'!$E$8,2),IF($AI116&gt;0,IF($AH116+$AI116&lt;2800,ROUND(ROUND($AJ116+ROUND($AI116*9%,2),2)*'umowa o pracę'!$E$8,2),IF(AND($AH116+$AI116&gt;=2800,$AI116&lt;2800,$AH116&lt;2800),ROUND((ROUND(((2800-$AI116)/$AH116)*$AJ116,2)+ROUND($AI116*9%,2))*'umowa o pracę'!$E$8,2),IF(AND($AH116+$AI116&gt;=2800,$AI116&gt;=2800),ROUND((ROUND(2800*9%,2))*'umowa o pracę'!$E$8,2),IF(AND($AH116+$AI116&gt;=2800,$AH116&gt;=2800,$AI116&lt;2800),ROUND((ROUND($AI116*9%,2)+ROUND(((2800-$AI116)/$AH116)*$AJ116,2))*'umowa o pracę'!$E$8,2),0)))),0)))))</f>
        <v>0</v>
      </c>
      <c r="AO116" s="32">
        <f>IF('umowa o pracę'!$E$7=2020,IF(IF($AG116=1,IF($AI116=0,ROUND(IF($AH116&gt;2600,ROUND($AJ116/$AH116*2600,2),$AJ116)*'umowa o pracę'!$E$8,2),IF($AH116+$AI116&lt;2600,ROUND(ROUND($AJ116+ROUND($AI116*9%,2),2)*'umowa o pracę'!$E$8,2),IF(AND($AH116+$AI116&gt;=2600,$AH116&lt;2600),ROUND((ROUND($AJ116+ROUND((2600-$AH116)*9%,2),2))*'umowa o pracę'!$E$8,2),IF(AND($AH116+$AI116&gt;=2600,$AH116&gt;=2600),ROUND(ROUND($AJ116/$AH116*2600,2)*'umowa o pracę'!$E$8,2),0)))),0)&gt;$H116,$H116,IF($AG116=1,IF($AI116=0,ROUND(IF($AH116&gt;2600,ROUND($AJ116/$AH116*2600,2),$AJ116)*'umowa o pracę'!$E$8,2),IF($AH116+$AI116&lt;2600,ROUND(ROUND($AJ116+ROUND($AI116*9%,2),2)*'umowa o pracę'!$E$8,2),IF(AND($AH116+$AI116&gt;=2600,$AH116&lt;2600),ROUND((ROUND($AJ116+ROUND((2600-$AH116)*9%,2),2))*'umowa o pracę'!$E$8,2),IF(AND($AH116+$AI116&gt;=2600,$AH116&gt;=2600),ROUND(ROUND($AJ116/$AH116*2600,2)*'umowa o pracę'!$E$8,2),0)))),0)),IF('umowa o pracę'!$E$7=2021,IF(IF($AG116=1,IF($AI116=0,ROUND(IF($AH116&gt;2800,ROUND($AJ116/$AH116*2800,2),$AJ116)*'umowa o pracę'!$E$8,2),IF($AH116+$AI116&lt;2800,ROUND(ROUND($AJ116+ROUND($AI116*9%,2),2)*'umowa o pracę'!$E$8,2),IF(AND($AH116+$AI116&gt;=2800,$AH116&lt;2800),ROUND((ROUND($AJ116+ROUND((2800-$AH116)*9%,2),2))*'umowa o pracę'!$E$8,2),IF(AND($AH116+$AI116&gt;=2800,$AH116&gt;=2800),ROUND(ROUND($AJ116/$AH116*2800,2)*'umowa o pracę'!$E$8,2),0)))),0)&gt;$H116,$H116,IF($AG116=1,IF($AI116=0,ROUND(IF($AH116&gt;2800,ROUND($AJ116/$AH116*2800,2),$AJ116)*'umowa o pracę'!$E$8,2),IF($AH116+$AI116&lt;2800,ROUND(ROUND($AJ116+ROUND($AI116*9%,2),2)*'umowa o pracę'!$E$8,2),IF(AND($AH116+$AI116&gt;=2800,$AH116&lt;2800),ROUND((ROUND($AJ116+ROUND((2800-$AH116)*9%,2),2))*'umowa o pracę'!$E$8,2),IF(AND($AH116+$AI116&gt;=2800,$AH116&gt;=2800),ROUND(ROUND($AJ116/$AH116*2800,2)*'umowa o pracę'!$E$8,2),0)))),0)),0))</f>
        <v>0</v>
      </c>
      <c r="AP116" s="32">
        <f>IF('umowa o pracę'!$E$7=2020,IF(IF($AG116=1,IF($AI116=0,ROUND(IF($AH116&gt;2600,ROUND($AK116/$AH116*2600,2),$AK116)*'umowa o pracę'!$E$8,2),ROUND(IF($AH116&gt;2600,ROUND($AK116/$AH116*2600,2),$AK116)*'umowa o pracę'!$E$8,2)),0)&gt;$I116,$I116,IF($AG116=1,IF($AI116=0,ROUND(IF($AH116&gt;2600,ROUND($AK116/$AH116*2600,2),$AK116)*'umowa o pracę'!$E$8,2),ROUND(IF($AH116&gt;2600,ROUND($AK116/$AH116*2600,2),$AK116)*'umowa o pracę'!$E$8,2)),0)),IF('umowa o pracę'!$E$7=2021,IF(IF($AG116=1,IF($AI116=0,ROUND(IF($AH116&gt;2800,ROUND($AK116/$AH116*2800,2),$AK116)*'umowa o pracę'!$E$8,2),ROUND(IF($AH116&gt;2800,ROUND($AK116/$AH116*2800,2),$AK116)*'umowa o pracę'!$E$8,2)),0)&gt;$I116,$I116,IF($AG116=1,IF($AI116=0,ROUND(IF($AH116&gt;2800,ROUND($AK116/$AH116*2800,2),$AK116)*'umowa o pracę'!$E$8,2),ROUND(IF($AH116&gt;2800,ROUND($AK116/$AH116*2800,2),$AK116)*'umowa o pracę'!$E$8,2)),0)),0))</f>
        <v>0</v>
      </c>
      <c r="AQ116" s="56">
        <f>IF('umowa o pracę'!$E$7=2020,$AM116,IF('umowa o pracę'!$E$7=2021,$AN116,0))</f>
        <v>0</v>
      </c>
      <c r="AR116" s="33">
        <f>IF('umowa o pracę'!$E$7=0,0,U116+AF116+AQ116)</f>
        <v>0</v>
      </c>
      <c r="AS116" s="19"/>
      <c r="AT116" s="19"/>
      <c r="AU116" s="19"/>
      <c r="AV116" s="6"/>
      <c r="AW116" s="6"/>
      <c r="AX116" s="6">
        <f t="shared" si="13"/>
        <v>10</v>
      </c>
      <c r="AY116" s="6"/>
      <c r="AZ116" s="234">
        <f t="shared" si="16"/>
        <v>0</v>
      </c>
      <c r="BA116" s="234">
        <f t="shared" si="17"/>
        <v>0</v>
      </c>
      <c r="BB116" s="234">
        <f t="shared" si="18"/>
        <v>0</v>
      </c>
      <c r="BC116" s="234">
        <f t="shared" si="19"/>
        <v>0</v>
      </c>
      <c r="BD116" s="234">
        <f t="shared" si="20"/>
        <v>0</v>
      </c>
      <c r="BE116" s="234">
        <f t="shared" si="21"/>
        <v>0</v>
      </c>
      <c r="BF116" s="234">
        <f t="shared" si="22"/>
        <v>0</v>
      </c>
      <c r="BG116" s="234">
        <f t="shared" si="23"/>
        <v>0</v>
      </c>
      <c r="BH116" s="234">
        <f t="shared" si="24"/>
        <v>0</v>
      </c>
      <c r="BI116" s="238">
        <f t="shared" si="25"/>
        <v>0</v>
      </c>
      <c r="BJ116" s="236"/>
      <c r="BK116" s="236"/>
      <c r="BL116" s="237"/>
    </row>
    <row r="117" spans="1:64" ht="15.75" customHeight="1" x14ac:dyDescent="0.25">
      <c r="A117" s="129">
        <v>106</v>
      </c>
      <c r="B117" s="57"/>
      <c r="C117" s="57"/>
      <c r="D117" s="36"/>
      <c r="E117" s="36"/>
      <c r="F117" s="242"/>
      <c r="G117" s="37">
        <v>1</v>
      </c>
      <c r="H117" s="58">
        <v>0</v>
      </c>
      <c r="I117" s="59">
        <v>0</v>
      </c>
      <c r="J117" s="60">
        <v>0</v>
      </c>
      <c r="K117" s="52">
        <v>1</v>
      </c>
      <c r="L117" s="39">
        <v>0</v>
      </c>
      <c r="M117" s="39">
        <v>0</v>
      </c>
      <c r="N117" s="39">
        <v>0</v>
      </c>
      <c r="O117" s="39">
        <v>0</v>
      </c>
      <c r="P117" s="35">
        <f>IF('umowa o pracę'!$E$7=2020,ROUND(IF($L117&gt;=2600,2600*'umowa o pracę'!$E$8,$L117*'umowa o pracę'!$E$8),2),IF('umowa o pracę'!$E$7=2021,ROUND(IF($L117&gt;=2800,2800*'umowa o pracę'!$E$8,$L117*'umowa o pracę'!$E$8),2),0))</f>
        <v>0</v>
      </c>
      <c r="Q117" s="252">
        <f>IF(IF(IF(AND($K117=1,$I117&gt;0),ROUND(IF($L117+$M117&gt;=2600,2600*'umowa o pracę'!$E$8,($L117+$M117)*'umowa o pracę'!$E$8),2)+IF($M117=0,ROUND(IF($L117&gt;2600,ROUND($O117/$L117*2600,2),$O117)*'umowa o pracę'!$E$8,2),ROUND(IF($L117&gt;2600,ROUND($O117/$L117*2600,2),$O117)*'umowa o pracę'!$E$8,2)),ROUND(IF($L117+$M117&gt;=2600,2600*'umowa o pracę'!$E$8,($L117+$M117)*'umowa o pracę'!$E$8),2)-IF($M117=0,ROUND(ROUND(IF($L117&gt;2600,ROUND($N117/$L117*2600,2),$N117),2)*'umowa o pracę'!$E$8,2),IF($M117&gt;0,IF($L117+$M117&lt;2600,ROUND(ROUND($N117+ROUND($M117*9%,2),2)*'umowa o pracę'!$E$8,2),IF(AND($L117+$M117&gt;=2600,$M117&lt;2600,$L117&lt;2600),ROUND((ROUND(((2600-$M117)/$L117)*$N117,2)+ROUND($M117*9%,2))*'umowa o pracę'!$E$8,2),IF(AND($L117+$M117&gt;=2600,$M117&gt;=2600),ROUND((ROUND(2600*9%,2))*'umowa o pracę'!$E$8,2),IF(AND($L117+$M117&gt;=2600,$L117&gt;=2600,$M117&lt;2600),ROUND((ROUND($M117*9%,2)+ROUND(((2600-$M117)/$L117)*$N117,2))*'umowa o pracę'!$E$8,2),0)))),0)))&gt;$J117,$J117,IF(AND($K117=1,$I117&gt;0),ROUND(IF($L117+$M117&gt;=2600,2600*'umowa o pracę'!$E$8,($L117+$M117)*'umowa o pracę'!$E$8),2)+IF($M117=0,ROUND(IF($L117&gt;2600,ROUND($O117/$L117*2600,2),$O117)*'umowa o pracę'!$E$8,2),ROUND(IF($L117&gt;2600,ROUND($O117/$L117*2600,2),$O117)*'umowa o pracę'!$E$8,2)),ROUND(IF($L117+$M117&gt;=2600,2600*'umowa o pracę'!$E$8,($L117+$M117)*'umowa o pracę'!$E$8),2)-IF($M117=0,ROUND(ROUND(IF($L117&gt;2600,ROUND($N117/$L117*2600,2),$N117),2)*'umowa o pracę'!$E$8,2),IF($M117&gt;0,IF($L117+$M117&lt;2600,ROUND(ROUND($N117+ROUND($M117*9%,2),2)*'umowa o pracę'!$E$8,2),IF(AND($L117+$M117&gt;=2600,$M117&lt;2600,$L117&lt;2600),ROUND((ROUND(((2600-$M117)/$L117)*$N117,2)+ROUND($M117*9%,2))*'umowa o pracę'!$E$8,2),IF(AND($L117+$M117&gt;=2600,$M117&gt;=2600),ROUND((ROUND(2600*9%,2))*'umowa o pracę'!$E$8,2),IF(AND($L117+$M117&gt;=2600,$L117&gt;=2600,$M117&lt;2600),ROUND((ROUND($M117*9%,2)+ROUND(((2600-$M117)/$L117)*$N117,2))*'umowa o pracę'!$E$8,2),0)))),0))))&gt;$J117,$J117,IF(IF(AND($K117=1,$I117&gt;0),ROUND(IF($L117+$M117&gt;=2600,2600*'umowa o pracę'!$E$8,($L117+$M117)*'umowa o pracę'!$E$8),2)+IF($M117=0,ROUND(IF($L117&gt;2600,ROUND($O117/$L117*2600,2),$O117)*'umowa o pracę'!$E$8,2),ROUND(IF($L117&gt;2600,ROUND($O117/$L117*2600,2),$O117)*'umowa o pracę'!$E$8,2)),ROUND(IF($L117+$M117&gt;=2600,2600*'umowa o pracę'!$E$8,($L117+$M117)*'umowa o pracę'!$E$8),2)-IF($M117=0,ROUND(ROUND(IF($L117&gt;2600,ROUND($N117/$L117*2600,2),$N117),2)*'umowa o pracę'!$E$8,2),IF($M117&gt;0,IF($L117+$M117&lt;2600,ROUND(ROUND($N117+ROUND($M117*9%,2),2)*'umowa o pracę'!$E$8,2),IF(AND($L117+$M117&gt;=2600,$M117&lt;2600,$L117&lt;2600),ROUND((ROUND(((2600-$M117)/$L117)*$N117,2)+ROUND($M117*9%,2))*'umowa o pracę'!$E$8,2),IF(AND($L117+$M117&gt;=2600,$M117&gt;=2600),ROUND((ROUND(2600*9%,2))*'umowa o pracę'!$E$8,2),IF(AND($L117+$M117&gt;=2600,$L117&gt;=2600,$M117&lt;2600),ROUND((ROUND($M117*9%,2)+ROUND(((2600-$M117)/$L117)*$N117,2))*'umowa o pracę'!$E$8,2),0)))),0)))&gt;$J117,$J117,IF(AND($K117=1,$I117&gt;0),ROUND(IF($L117+$M117&gt;=2600,2600*'umowa o pracę'!$E$8,($L117+$M117)*'umowa o pracę'!$E$8),2)+IF($M117=0,ROUND(IF($L117&gt;2600,ROUND($O117/$L117*2600,2),$O117)*'umowa o pracę'!$E$8,2),ROUND(IF($L117&gt;2600,ROUND($O117/$L117*2600,2),$O117)*'umowa o pracę'!$E$8,2)),ROUND(IF($L117+$M117&gt;=2600,2600*'umowa o pracę'!$E$8,($L117+$M117)*'umowa o pracę'!$E$8),2)-IF(AND($M117=0,I117&gt;0),ROUND(ROUND(IF($L117&gt;2600,ROUND($N117/$L117*2600,2),$N117),2)*'umowa o pracę'!$E$8,2),IF($M117&gt;0,IF($L117+$M117&lt;2600,ROUND(ROUND($N117+ROUND($M117*9%,2),2)*'umowa o pracę'!$E$8,2),IF(AND($L117+$M117&gt;=2600,$M117&lt;2600,$L117&lt;2600),ROUND((ROUND(((2600-$M117)/$L117)*$N117,2)+ROUND($M117*9%,2))*'umowa o pracę'!$E$8,2),IF(AND($L117+$M117&gt;=2600,$M117&gt;=2600),ROUND((ROUND(2600*9%,2))*'umowa o pracę'!$E$8,2),IF(AND($L117+$M117&gt;=2600,$L117&gt;=2600,$M117&lt;2600),ROUND((ROUND($M117*9%,2)+ROUND(((2600-$M117)/$L117)*$N117,2))*'umowa o pracę'!$E$8,2),0)))),0)))))</f>
        <v>0</v>
      </c>
      <c r="R117" s="252">
        <f>IF(IF(IF(AND($K117=1,$I117&gt;0),ROUND(IF($L117+$M117&gt;=2800,2800*'umowa o pracę'!$E$8,($L117+$M117)*'umowa o pracę'!$E$8),2)+IF($M117=0,ROUND(IF($L117&gt;2800,ROUND($O117/$L117*2800,2),$O117)*'umowa o pracę'!$E$8,2),ROUND(IF($L117&gt;2800,ROUND($O117/$L117*2800,2),$O117)*'umowa o pracę'!$E$8,2)),ROUND(IF($L117+$M117&gt;=2800,2800*'umowa o pracę'!$E$8,($L117+$M117)*'umowa o pracę'!$E$8),2)-IF($M117=0,ROUND(ROUND(IF($L117&gt;2800,ROUND($N117/$L117*2800,2),$N117),2)*'umowa o pracę'!$E$8,2),IF($M117&gt;0,IF($L117+$M117&lt;2800,ROUND(ROUND($N117+ROUND($M117*9%,2),2)*'umowa o pracę'!$E$8,2),IF(AND($L117+$M117&gt;=2800,$M117&lt;2800,$L117&lt;2800),ROUND((ROUND(((2800-$M117)/$L117)*$N117,2)+ROUND($M117*9%,2))*'umowa o pracę'!$E$8,2),IF(AND($L117+$M117&gt;=2800,$M117&gt;=2800),ROUND((ROUND(2800*9%,2))*'umowa o pracę'!$E$8,2),IF(AND($L117+$M117&gt;=2800,$L117&gt;=2800,$M117&lt;2800),ROUND((ROUND($M117*9%,2)+ROUND(((2800-$M117)/$L117)*$N117,2))*'umowa o pracę'!$E$8,2),0)))),0)))&gt;$J117,$J117,IF(AND($K117=1,$I117&gt;0),ROUND(IF($L117+$M117&gt;=2800,2800*'umowa o pracę'!$E$8,($L117+$M117)*'umowa o pracę'!$E$8),2)+IF($M117=0,ROUND(IF($L117&gt;2800,ROUND($O117/$L117*2800,2),$O117)*'umowa o pracę'!$E$8,2),ROUND(IF($L117&gt;2800,ROUND($O117/$L117*2800,2),$O117)*'umowa o pracę'!$E$8,2)),ROUND(IF($L117+$M117&gt;=2800,2800*'umowa o pracę'!$E$8,($L117+$M117)*'umowa o pracę'!$E$8),2)-IF($M117=0,ROUND(ROUND(IF($L117&gt;2800,ROUND($N117/$L117*2800,2),$N117),2)*'umowa o pracę'!$E$8,2),IF($M117&gt;0,IF($L117+$M117&lt;2800,ROUND(ROUND($N117+ROUND($M117*9%,2),2)*'umowa o pracę'!$E$8,2),IF(AND($L117+$M117&gt;=2800,$M117&lt;2800,$L117&lt;2800),ROUND((ROUND(((2800-$M117)/$L117)*$N117,2)+ROUND($M117*9%,2))*'umowa o pracę'!$E$8,2),IF(AND($L117+$M117&gt;=2800,$M117&gt;=2800),ROUND((ROUND(2800*9%,2))*'umowa o pracę'!$E$8,2),IF(AND($L117+$M117&gt;=2800,$L117&gt;=2800,$M117&lt;2800),ROUND((ROUND($M117*9%,2)+ROUND(((2800-$M117)/$L117)*$N117,2))*'umowa o pracę'!$E$8,2),0)))),0))))&gt;$J117,$J117,IF(IF(AND($K117=1,$I117&gt;0),ROUND(IF($L117+$M117&gt;=2800,2800*'umowa o pracę'!$E$8,($L117+$M117)*'umowa o pracę'!$E$8),2)+IF($M117=0,ROUND(IF($L117&gt;2800,ROUND($O117/$L117*2800,2),$O117)*'umowa o pracę'!$E$8,2),ROUND(IF($L117&gt;2800,ROUND($O117/$L117*2800,2),$O117)*'umowa o pracę'!$E$8,2)),ROUND(IF($L117+$M117&gt;=2800,2800*'umowa o pracę'!$E$8,($L117+$M117)*'umowa o pracę'!$E$8),2)-IF($M117=0,ROUND(ROUND(IF($L117&gt;2800,ROUND($N117/$L117*2800,2),$N117),2)*'umowa o pracę'!$E$8,2),IF($M117&gt;0,IF($L117+$M117&lt;2800,ROUND(ROUND($N117+ROUND($M117*9%,2),2)*'umowa o pracę'!$E$8,2),IF(AND($L117+$M117&gt;=2800,$M117&lt;2800,$L117&lt;2800),ROUND((ROUND(((2800-$M117)/$L117)*$N117,2)+ROUND($M117*9%,2))*'umowa o pracę'!$E$8,2),IF(AND($L117+$M117&gt;=2800,$M117&gt;=2800),ROUND((ROUND(2800*9%,2))*'umowa o pracę'!$E$8,2),IF(AND($L117+$M117&gt;=2800,$L117&gt;=2800,$M117&lt;2800),ROUND((ROUND($M117*9%,2)+ROUND(((2800-$M117)/$L117)*$N117,2))*'umowa o pracę'!$E$8,2),0)))),0)))&gt;$J117,$J117,IF(AND($K117=1,$I117&gt;0),ROUND(IF($L117+$M117&gt;=2800,2800*'umowa o pracę'!$E$8,($L117+$M117)*'umowa o pracę'!$E$8),2)+IF($M117=0,ROUND(IF($L117&gt;2800,ROUND($O117/$L117*2800,2),$O117)*'umowa o pracę'!$E$8,2),ROUND(IF($L117&gt;2800,ROUND($O117/$L117*2800,2),$O117)*'umowa o pracę'!$E$8,2)),ROUND(IF($L117+$M117&gt;=2800,2800*'umowa o pracę'!$E$8,($L117+$M117)*'umowa o pracę'!$E$8),2)-IF(AND($M117=0,I117&gt;0),ROUND(ROUND(IF($L117&gt;2800,ROUND($N117/$L117*2800,2),$N117),2)*'umowa o pracę'!$E$8,2),IF($M117&gt;0,IF($L117+$M117&lt;2800,ROUND(ROUND($N117+ROUND($M117*9%,2),2)*'umowa o pracę'!$E$8,2),IF(AND($L117+$M117&gt;=2800,$M117&lt;2800,$L117&lt;2800),ROUND((ROUND(((2800-$M117)/$L117)*$N117,2)+ROUND($M117*9%,2))*'umowa o pracę'!$E$8,2),IF(AND($L117+$M117&gt;=2800,$M117&gt;=2800),ROUND((ROUND(2800*9%,2))*'umowa o pracę'!$E$8,2),IF(AND($L117+$M117&gt;=2800,$L117&gt;=2800,$M117&lt;2800),ROUND((ROUND($M117*9%,2)+ROUND(((2800-$M117)/$L117)*$N117,2))*'umowa o pracę'!$E$8,2),0)))),0)))))</f>
        <v>0</v>
      </c>
      <c r="S117" s="32">
        <f>IF('umowa o pracę'!$E$7=2020,IF(IF($K117=1,IF($M117=0,ROUND(IF($L117&gt;2600,ROUND($N117/$L117*2600,2),$N117)*'umowa o pracę'!$E$8,2),IF($L117+$M117&lt;2600,ROUND(ROUND($N117+ROUND($M117*9%,2),2)*'umowa o pracę'!$E$8,2),IF(AND($L117+$M117&gt;=2600,$L117&lt;2600),ROUND((ROUND($N117+ROUND((2600-$L117)*9%,2),2))*'umowa o pracę'!$E$8,2),IF(AND($L117+$M117&gt;=2600,$L117&gt;=2600),ROUND(ROUND($N117/$L117*2600,2)*'umowa o pracę'!$E$8,2),0)))),0)&gt;$H117,$H117,IF($K117=1,IF($M117=0,ROUND(IF($L117&gt;2600,ROUND($N117/$L117*2600,2),$N117)*'umowa o pracę'!$E$8,2),IF($L117+$M117&lt;2600,ROUND(ROUND($N117+ROUND($M117*9%,2),2)*'umowa o pracę'!$E$8,2),IF(AND($L117+$M117&gt;=2600,$L117&lt;2600),ROUND((ROUND($N117+ROUND((2600-$L117)*9%,2),2))*'umowa o pracę'!$E$8,2),IF(AND($L117+$M117&gt;=2600,$L117&gt;=2600),ROUND(ROUND($N117/$L117*2600,2)*'umowa o pracę'!$E$8,2),0)))),0)),IF('umowa o pracę'!$E$7=2021,IF(IF($K117=1,IF($M117=0,ROUND(IF($L117&gt;2800,ROUND($N117/$L117*2800,2),$N117)*'umowa o pracę'!$E$8,2),IF($L117+$M117&lt;2800,ROUND(ROUND($N117+ROUND($M117*9%,2),2)*'umowa o pracę'!$E$8,2),IF(AND($L117+$M117&gt;=2800,$L117&lt;2800),ROUND((ROUND($N117+ROUND((2800-$L117)*9%,2),2))*'umowa o pracę'!$E$8,2),IF(AND($L117+$M117&gt;=2800,$L117&gt;=2800),ROUND(ROUND($N117/$L117*2800,2)*'umowa o pracę'!$E$8,2),0)))),0)&gt;$H117,$H117,IF($K117=1,IF($M117=0,ROUND(IF($L117&gt;2800,ROUND($N117/$L117*2800,2),$N117)*'umowa o pracę'!$E$8,2),IF($L117+$M117&lt;2800,ROUND(ROUND($N117+ROUND($M117*9%,2),2)*'umowa o pracę'!$E$8,2),IF(AND($L117+$M117&gt;=2800,$L117&lt;2800),ROUND((ROUND($N117+ROUND((2800-$L117)*9%,2),2))*'umowa o pracę'!$E$8,2),IF(AND($L117+$M117&gt;=2800,$L117&gt;=2800),ROUND(ROUND($N117/$L117*2800,2)*'umowa o pracę'!$E$8,2),0)))),0)),0))</f>
        <v>0</v>
      </c>
      <c r="T117" s="32">
        <f>IF('umowa o pracę'!$E$7=2020,IF(IF($K117=1,IF($M117=0,ROUND(IF($L117&gt;2600,ROUND($O117/$L117*2600,2),$O117)*'umowa o pracę'!$E$8,2),ROUND(IF($L117&gt;2600,ROUND($O117/$L117*2600,2),$O117)*'umowa o pracę'!$E$8,2)),0)&gt;$I117,$I117,IF($K117=1,IF($M117=0,ROUND(IF($L117&gt;2600,ROUND($O117/$L117*2600,2),$O117)*'umowa o pracę'!$E$8,2),ROUND(IF($L117&gt;2600,ROUND($O117/$L117*2600,2),$O117)*'umowa o pracę'!$E$8,2)),0)),IF('umowa o pracę'!$E$7=2021,IF(IF($K117=1,IF($M117=0,ROUND(IF($L117&gt;2800,ROUND($O117/$L117*2800,2),$O117)*'umowa o pracę'!$E$8,2),ROUND(IF($L117&gt;2800,ROUND($O117/$L117*2800,2),$O117)*'umowa o pracę'!$E$8,2)),0)&gt;$I117,$I117,IF($K117=1,IF($M117=0,ROUND(IF($L117&gt;2800,ROUND($O117/$L117*2800,2),$O117)*'umowa o pracę'!$E$8,2),ROUND(IF($L117&gt;2800,ROUND($O117/$L117*2800,2),$O117)*'umowa o pracę'!$E$8,2)),0)),0))</f>
        <v>0</v>
      </c>
      <c r="U117" s="51">
        <f>IF('umowa o pracę'!$E$7=2020,$Q117,IF('umowa o pracę'!$E$7=2021,$R117,0))</f>
        <v>0</v>
      </c>
      <c r="V117" s="53">
        <f t="shared" si="14"/>
        <v>1</v>
      </c>
      <c r="W117" s="54">
        <f>IF('umowa o pracę'!$E$6&lt;2,0,$L117)</f>
        <v>0</v>
      </c>
      <c r="X117" s="54">
        <f>IF('umowa o pracę'!$E$6&lt;2,0,$M117)</f>
        <v>0</v>
      </c>
      <c r="Y117" s="55">
        <f>IF('umowa o pracę'!$E$6&lt;2,0,$N117)</f>
        <v>0</v>
      </c>
      <c r="Z117" s="55">
        <f>IF('umowa o pracę'!$E$6&lt;2,0,$O117)</f>
        <v>0</v>
      </c>
      <c r="AA117" s="32">
        <f>IF('umowa o pracę'!$E$7=2020,ROUND(IF($W117&gt;=2600,2600*'umowa o pracę'!$E$8,$W117*'umowa o pracę'!$E$8),2),IF('umowa o pracę'!$E$7=2021,ROUND(IF($W117&gt;=2800,2800*'umowa o pracę'!$E$8,$W117*'umowa o pracę'!$E$8),2),0))</f>
        <v>0</v>
      </c>
      <c r="AB117" s="32">
        <f>IF(IF(IF(AND($V117=1,$I117&gt;0),ROUND(IF($W117+$X117&gt;=2600,2600*'umowa o pracę'!$E$8,($W117+$X117)*'umowa o pracę'!$E$8),2)+IF($X117=0,ROUND(IF($W117&gt;2600,ROUND($Z117/$W117*2600,2),$Z117)*'umowa o pracę'!$E$8,2),ROUND(IF($W117&gt;2600,ROUND($Z117/$W117*2600,2),$Z117)*'umowa o pracę'!$E$8,2)),ROUND(IF($W117+$X117&gt;=2600,2600*'umowa o pracę'!$E$8,($W117+$X117)*'umowa o pracę'!$E$8),2)-IF($X117=0,ROUND(ROUND(IF($W117&gt;2600,ROUND($Y117/$W117*2600,2),$Y117),2)*'umowa o pracę'!$E$8,2),IF($X117&gt;0,IF($W117+$X117&lt;2600,ROUND(ROUND($Y117+ROUND($X117*9%,2),2)*'umowa o pracę'!$E$8,2),IF(AND($W117+$X117&gt;=2600,$X117&lt;2600,$W117&lt;2600),ROUND((ROUND(((2600-$X117)/$W117)*$Y117,2)+ROUND($X117*9%,2))*'umowa o pracę'!$E$8,2),IF(AND($W117+$X117&gt;=2600,$X117&gt;=2600),ROUND((ROUND(2600*9%,2))*'umowa o pracę'!$E$8,2),IF(AND($W117+$X117&gt;=2600,$W117&gt;=2600,$X117&lt;2600),ROUND((ROUND($X117*9%,2)+ROUND(((2600-$X117)/$W117)*$Y117,2))*'umowa o pracę'!$E$8,2),0)))),0)))&gt;$J117,$J117,IF(AND($V117=1,$I117&gt;0),ROUND(IF($W117+$X117&gt;=2600,2600*'umowa o pracę'!$E$8,($W117+$X117)*'umowa o pracę'!$E$8),2)+IF($X117=0,ROUND(IF($W117&gt;2600,ROUND($Z117/$W117*2600,2),$Z117)*'umowa o pracę'!$E$8,2),ROUND(IF($W117&gt;2600,ROUND($Z117/$W117*2600,2),$Z117)*'umowa o pracę'!$E$8,2)),ROUND(IF($W117+$X117&gt;=2600,2600*'umowa o pracę'!$E$8,($W117+$X117)*'umowa o pracę'!$E$8),2)-IF($X117=0,ROUND(ROUND(IF($W117&gt;2600,ROUND($Y117/$W117*2600,2),$Y117),2)*'umowa o pracę'!$E$8,2),IF($X117&gt;0,IF($W117+$X117&lt;2600,ROUND(ROUND($Y117+ROUND($X117*9%,2),2)*'umowa o pracę'!$E$8,2),IF(AND($W117+$X117&gt;=2600,$X117&lt;2600,$W117&lt;2600),ROUND((ROUND(((2600-$X117)/$W117)*$Y117,2)+ROUND($X117*9%,2))*'umowa o pracę'!$E$8,2),IF(AND($W117+$X117&gt;=2600,$X117&gt;=2600),ROUND((ROUND(2600*9%,2))*'umowa o pracę'!$E$8,2),IF(AND($W117+$X117&gt;=2600,$W117&gt;=2600,$X117&lt;2600),ROUND((ROUND($X117*9%,2)+ROUND(((2600-$X117)/$W117)*$Y117,2))*'umowa o pracę'!$E$8,2),0)))),0))))&gt;$J117,$J117,IF(IF(AND($V117=1,$I117&gt;0),ROUND(IF($W117+$X117&gt;=2600,2600*'umowa o pracę'!$E$8,($W117+$X117)*'umowa o pracę'!$E$8),2)+IF($X117=0,ROUND(IF($W117&gt;2600,ROUND($Z117/$W117*2600,2),$Z117)*'umowa o pracę'!$E$8,2),ROUND(IF($W117&gt;2600,ROUND($Z117/$W117*2600,2),$Z117)*'umowa o pracę'!$E$8,2)),ROUND(IF($W117+$X117&gt;=2600,2600*'umowa o pracę'!$E$8,($W117+$X117)*'umowa o pracę'!$E$8),2)-IF($X117=0,ROUND(ROUND(IF($W117&gt;2600,ROUND($Y117/$W117*2600,2),$Y117),2)*'umowa o pracę'!$E$8,2),IF($X117&gt;0,IF($W117+$X117&lt;2600,ROUND(ROUND($Y117+ROUND($X117*9%,2),2)*'umowa o pracę'!$E$8,2),IF(AND($W117+$X117&gt;=2600,$X117&lt;2600,$W117&lt;2600),ROUND((ROUND(((2600-$X117)/$W117)*$Y117,2)+ROUND($X117*9%,2))*'umowa o pracę'!$E$8,2),IF(AND($W117+$X117&gt;=2600,$X117&gt;=2600),ROUND((ROUND(2600*9%,2))*'umowa o pracę'!$E$8,2),IF(AND($W117+$X117&gt;=2600,$W117&gt;=2600,$X117&lt;2600),ROUND((ROUND($X117*9%,2)+ROUND(((2600-$X117)/$W117)*$Y117,2))*'umowa o pracę'!$E$8,2),0)))),0)))&gt;$J117,$J117,IF(AND($V117=1,$I117&gt;0),ROUND(IF($W117+$X117&gt;=2600,2600*'umowa o pracę'!$E$8,($W117+$X117)*'umowa o pracę'!$E$8),2)+IF($X117=0,ROUND(IF($W117&gt;2600,ROUND($Z117/$W117*2600,2),$Z117)*'umowa o pracę'!$E$8,2),ROUND(IF($W117&gt;2600,ROUND($Z117/$W117*2600,2),$Z117)*'umowa o pracę'!$E$8,2)),ROUND(IF($W117+$X117&gt;=2600,2600*'umowa o pracę'!$E$8,($W117+$X117)*'umowa o pracę'!$E$8),2)-IF(AND($X117=0,I117&gt;0),ROUND(ROUND(IF($W117&gt;2600,ROUND($Y117/$W117*2600,2),$Y117),2)*'umowa o pracę'!$E$8,2),IF($X117&gt;0,IF($W117+$X117&lt;2600,ROUND(ROUND($Y117+ROUND($X117*9%,2),2)*'umowa o pracę'!$E$8,2),IF(AND($W117+$X117&gt;=2600,$X117&lt;2600,$W117&lt;2600),ROUND((ROUND(((2600-$X117)/$W117)*$Y117,2)+ROUND($X117*9%,2))*'umowa o pracę'!$E$8,2),IF(AND($W117+$X117&gt;=2600,$X117&gt;=2600),ROUND((ROUND(2600*9%,2))*'umowa o pracę'!$E$8,2),IF(AND($W117+$X117&gt;=2600,$W117&gt;=2600,$X117&lt;2600),ROUND((ROUND($X117*9%,2)+ROUND(((2600-$X117)/$W117)*$Y117,2))*'umowa o pracę'!$E$8,2),0)))),0)))))</f>
        <v>0</v>
      </c>
      <c r="AC117" s="32">
        <f>IF(IF(IF(AND($V117=1,$I117&gt;0),ROUND(IF($W117+$X117&gt;=2800,2800*'umowa o pracę'!$E$8,($W117+$X117)*'umowa o pracę'!$E$8),2)+IF($X117=0,ROUND(IF($W117&gt;2800,ROUND($Z117/$W117*2800,2),$Z117)*'umowa o pracę'!$E$8,2),ROUND(IF($W117&gt;2800,ROUND($Z117/$W117*2800,2),$Z117)*'umowa o pracę'!$E$8,2)),ROUND(IF($W117+$X117&gt;=2800,2800*'umowa o pracę'!$E$8,($W117+$X117)*'umowa o pracę'!$E$8),2)-IF($X117=0,ROUND(ROUND(IF($W117&gt;2800,ROUND($Y117/$W117*2800,2),$Y117),2)*'umowa o pracę'!$E$8,2),IF($X117&gt;0,IF($W117+$X117&lt;2800,ROUND(ROUND($Y117+ROUND($X117*9%,2),2)*'umowa o pracę'!$E$8,2),IF(AND($W117+$X117&gt;=2800,$X117&lt;2800,$W117&lt;2800),ROUND((ROUND(((2800-$X117)/$W117)*$Y117,2)+ROUND($X117*9%,2))*'umowa o pracę'!$E$8,2),IF(AND($W117+$X117&gt;=2800,$X117&gt;=2800),ROUND((ROUND(2800*9%,2))*'umowa o pracę'!$E$8,2),IF(AND($W117+$X117&gt;=2800,$W117&gt;=2800,$X117&lt;2800),ROUND((ROUND($X117*9%,2)+ROUND(((2800-$X117)/$W117)*$Y117,2))*'umowa o pracę'!$E$8,2),0)))),0)))&gt;$J117,$J117,IF(AND($V117=1,$I117&gt;0),ROUND(IF($W117+$X117&gt;=2800,2800*'umowa o pracę'!$E$8,($W117+$X117)*'umowa o pracę'!$E$8),2)+IF($X117=0,ROUND(IF($W117&gt;2800,ROUND($Z117/$W117*2800,2),$Z117)*'umowa o pracę'!$E$8,2),ROUND(IF($W117&gt;2800,ROUND($Z117/$W117*2800,2),$Z117)*'umowa o pracę'!$E$8,2)),ROUND(IF($W117+$X117&gt;=2800,2800*'umowa o pracę'!$E$8,($W117+$X117)*'umowa o pracę'!$E$8),2)-IF($X117=0,ROUND(ROUND(IF($W117&gt;2800,ROUND($Y117/$W117*2800,2),$Y117),2)*'umowa o pracę'!$E$8,2),IF($X117&gt;0,IF($W117+$X117&lt;2800,ROUND(ROUND($Y117+ROUND($X117*9%,2),2)*'umowa o pracę'!$E$8,2),IF(AND($W117+$X117&gt;=2800,$X117&lt;2800,$W117&lt;2800),ROUND((ROUND(((2800-$X117)/$W117)*$Y117,2)+ROUND($X117*9%,2))*'umowa o pracę'!$E$8,2),IF(AND($W117+$X117&gt;=2800,$X117&gt;=2800),ROUND((ROUND(2800*9%,2))*'umowa o pracę'!$E$8,2),IF(AND($W117+$X117&gt;=2800,$W117&gt;=2800,$X117&lt;2800),ROUND((ROUND($X117*9%,2)+ROUND(((2800-$X117)/$W117)*$Y117,2))*'umowa o pracę'!$E$8,2),0)))),0))))&gt;$J117,$J117,IF(IF(AND($V117=1,$I117&gt;0),ROUND(IF($W117+$X117&gt;=2800,2800*'umowa o pracę'!$E$8,($W117+$X117)*'umowa o pracę'!$E$8),2)+IF($X117=0,ROUND(IF($W117&gt;2800,ROUND($Z117/$W117*2800,2),$Z117)*'umowa o pracę'!$E$8,2),ROUND(IF($W117&gt;2800,ROUND($Z117/$W117*2800,2),$Z117)*'umowa o pracę'!$E$8,2)),ROUND(IF($W117+$X117&gt;=2800,2800*'umowa o pracę'!$E$8,($W117+$X117)*'umowa o pracę'!$E$8),2)-IF($X117=0,ROUND(ROUND(IF($W117&gt;2800,ROUND($Y117/$W117*2800,2),$Y117),2)*'umowa o pracę'!$E$8,2),IF($X117&gt;0,IF($W117+$X117&lt;2800,ROUND(ROUND($Y117+ROUND($X117*9%,2),2)*'umowa o pracę'!$E$8,2),IF(AND($W117+$X117&gt;=2800,$X117&lt;2800,$W117&lt;2800),ROUND((ROUND(((2800-$X117)/$W117)*$Y117,2)+ROUND($X117*9%,2))*'umowa o pracę'!$E$8,2),IF(AND($W117+$X117&gt;=2800,$X117&gt;=2800),ROUND((ROUND(2800*9%,2))*'umowa o pracę'!$E$8,2),IF(AND($W117+$X117&gt;=2800,$W117&gt;=2800,$X117&lt;2800),ROUND((ROUND($X117*9%,2)+ROUND(((2800-$X117)/$W117)*$Y117,2))*'umowa o pracę'!$E$8,2),0)))),0)))&gt;$J117,$J117,IF(AND($V117=1,$I117&gt;0),ROUND(IF($W117+$X117&gt;=2800,2800*'umowa o pracę'!$E$8,($W117+$X117)*'umowa o pracę'!$E$8),2)+IF($X117=0,ROUND(IF($W117&gt;2800,ROUND($Z117/$W117*2800,2),$Z117)*'umowa o pracę'!$E$8,2),ROUND(IF($W117&gt;2800,ROUND($Z117/$W117*2800,2),$Z117)*'umowa o pracę'!$E$8,2)),ROUND(IF($W117+$X117&gt;=2800,2800*'umowa o pracę'!$E$8,($W117+$X117)*'umowa o pracę'!$E$8),2)-IF(AND($X117=0,I117&gt;0),ROUND(ROUND(IF($W117&gt;2800,ROUND($Y117/$W117*2800,2),$Y117),2)*'umowa o pracę'!$E$8,2),IF($X117&gt;0,IF($W117+$X117&lt;2800,ROUND(ROUND($Y117+ROUND($X117*9%,2),2)*'umowa o pracę'!$E$8,2),IF(AND($W117+$X117&gt;=2800,$X117&lt;2800,$W117&lt;2800),ROUND((ROUND(((2800-$X117)/$W117)*$Y117,2)+ROUND($X117*9%,2))*'umowa o pracę'!$E$8,2),IF(AND($W117+$X117&gt;=2800,$X117&gt;=2800),ROUND((ROUND(2800*9%,2))*'umowa o pracę'!$E$8,2),IF(AND($W117+$X117&gt;=2800,$W117&gt;=2800,$X117&lt;2800),ROUND((ROUND($X117*9%,2)+ROUND(((2800-$X117)/$W117)*$Y117,2))*'umowa o pracę'!$E$8,2),0)))),0)))))</f>
        <v>0</v>
      </c>
      <c r="AD117" s="32">
        <f>IF('umowa o pracę'!$E$7=2020,IF(IF($V117=1,IF($X117=0,ROUND(IF($W117&gt;2600,ROUND($Y117/$W117*2600,2),$Y117)*'umowa o pracę'!$E$8,2),IF($W117+$X117&lt;2600,ROUND(ROUND($Y117+ROUND($X117*9%,2),2)*'umowa o pracę'!$E$8,2),IF(AND($W117+$X117&gt;=2600,$W117&lt;2600),ROUND((ROUND($Y117+ROUND((2600-$W117)*9%,2),2))*'umowa o pracę'!$E$8,2),IF(AND($W117+$X117&gt;=2600,$W117&gt;=2600),ROUND(ROUND($Y117/$W117*2600,2)*'umowa o pracę'!$E$8,2),0)))),0)&gt;$H117,$H117,IF($V117=1,IF($X117=0,ROUND(IF($W117&gt;2600,ROUND($Y117/$W117*2600,2),$Y117)*'umowa o pracę'!$E$8,2),IF($W117+$X117&lt;2600,ROUND(ROUND($Y117+ROUND($X117*9%,2),2)*'umowa o pracę'!$E$8,2),IF(AND($W117+$X117&gt;=2600,$W117&lt;2600),ROUND((ROUND($Y117+ROUND((2600-$W117)*9%,2),2))*'umowa o pracę'!$E$8,2),IF(AND($W117+$X117&gt;=2600,$W117&gt;=2600),ROUND(ROUND($Y117/$W117*2600,2)*'umowa o pracę'!$E$8,2),0)))),0)),IF('umowa o pracę'!$E$7=2021,IF(IF($V117=1,IF($X117=0,ROUND(IF($W117&gt;2800,ROUND($Y117/$W117*2800,2),$Y117)*'umowa o pracę'!$E$8,2),IF($W117+$X117&lt;2800,ROUND(ROUND($Y117+ROUND($X117*9%,2),2)*'umowa o pracę'!$E$8,2),IF(AND($W117+$X117&gt;=2800,$W117&lt;2800),ROUND((ROUND($Y117+ROUND((2800-$W117)*9%,2),2))*'umowa o pracę'!$E$8,2),IF(AND($W117+$X117&gt;=2800,$W117&gt;=2800),ROUND(ROUND($Y117/$W117*2800,2)*'umowa o pracę'!$E$8,2),0)))),0)&gt;$H117,$H117,IF($V117=1,IF($X117=0,ROUND(IF($W117&gt;2800,ROUND($Y117/$W117*2800,2),$Y117)*'umowa o pracę'!$E$8,2),IF($W117+$X117&lt;2800,ROUND(ROUND($Y117+ROUND($X117*9%,2),2)*'umowa o pracę'!$E$8,2),IF(AND($W117+$X117&gt;=2800,$W117&lt;2800),ROUND((ROUND($Y117+ROUND((2800-$W117)*9%,2),2))*'umowa o pracę'!$E$8,2),IF(AND($W117+$X117&gt;=2800,$W117&gt;=2800),ROUND(ROUND($Y117/$W117*2800,2)*'umowa o pracę'!$E$8,2),0)))),0)),0))</f>
        <v>0</v>
      </c>
      <c r="AE117" s="32">
        <f>IF('umowa o pracę'!$E$7=2020,IF(IF($V117=1,IF($X117=0,ROUND(IF($W117&gt;2600,ROUND($Z117/$W117*2600,2),$Z117)*'umowa o pracę'!$E$8,2),ROUND(IF($W117&gt;2600,ROUND($Z117/$W117*2600,2),$Z117)*'umowa o pracę'!$E$8,2)),0)&gt;$I117,$I117,IF($V117=1,IF($X117=0,ROUND(IF($W117&gt;2600,ROUND($Z117/$W117*2600,2),$Z117)*'umowa o pracę'!$E$8,2),ROUND(IF($W117&gt;2600,ROUND($Z117/$W117*2600,2),$Z117)*'umowa o pracę'!$E$8,2)),0)),IF('umowa o pracę'!$E$7=2021,IF(IF($V117=1,IF($X117=0,ROUND(IF($W117&gt;2800,ROUND($Z117/$W117*2800,2),$Z117)*'umowa o pracę'!$E$8,2),ROUND(IF($W117&gt;2800,ROUND($Z117/$W117*2800,2),$Z117)*'umowa o pracę'!$E$8,2)),0)&gt;$I117,$I117,IF($V117=1,IF($X117=0,ROUND(IF($W117&gt;2800,ROUND($Z117/$W117*2800,2),$Z117)*'umowa o pracę'!$E$8,2),ROUND(IF($W117&gt;2800,ROUND($Z117/$W117*2800,2),$Z117)*'umowa o pracę'!$E$8,2)),0)),0))</f>
        <v>0</v>
      </c>
      <c r="AF117" s="56">
        <f>IF('umowa o pracę'!$E$7=2020,$AB117,IF('umowa o pracę'!$E$7=2021,$AC117,0))</f>
        <v>0</v>
      </c>
      <c r="AG117" s="53">
        <f t="shared" si="15"/>
        <v>1</v>
      </c>
      <c r="AH117" s="39">
        <f>IF('umowa o pracę'!$E$6&lt;3,0,$L117)</f>
        <v>0</v>
      </c>
      <c r="AI117" s="39">
        <f>IF('umowa o pracę'!$E$6&lt;3,0,$M117)</f>
        <v>0</v>
      </c>
      <c r="AJ117" s="55">
        <f>IF('umowa o pracę'!$E$6&lt;3,0,$N117)</f>
        <v>0</v>
      </c>
      <c r="AK117" s="55">
        <f>IF('umowa o pracę'!$E$6&lt;3,0,$O117)</f>
        <v>0</v>
      </c>
      <c r="AL117" s="32">
        <f>IF('umowa o pracę'!$E$7=2020,ROUND(IF($AH117&gt;=2600,2600*'umowa o pracę'!$E$8,$AH117*'umowa o pracę'!$E$8),2),IF('umowa o pracę'!$E$7=2021,ROUND(IF($AH117&gt;=2800,2800*'umowa o pracę'!$E$8,$AH117*'umowa o pracę'!$E$8),2),0))</f>
        <v>0</v>
      </c>
      <c r="AM117" s="32">
        <f>IF(IF(IF(AND($AG117=1,$I117&gt;0),ROUND(IF($AH117+$AI117&gt;=2600,2600*'umowa o pracę'!$E$8,($AH117+$AI117)*'umowa o pracę'!$E$8),2)+IF($AI117=0,ROUND(IF($AH117&gt;2600,ROUND($AK117/$AH117*2600,2),$AK117)*'umowa o pracę'!$E$8,2),ROUND(IF($AH117&gt;2600,ROUND($AK117/$AH117*2600,2),$AK117)*'umowa o pracę'!$E$8,2)),ROUND(IF($AH117+$AI117&gt;=2600,2600*'umowa o pracę'!$E$8,($AH117+$AI117)*'umowa o pracę'!$E$8),2)-IF($AI117=0,ROUND(ROUND(IF($AH117&gt;2600,ROUND($AJ117/$AH117*2600,2),$AJ117),2)*'umowa o pracę'!$E$8,2),IF($AI117&gt;0,IF($AH117+$AI117&lt;2600,ROUND(ROUND($AJ117+ROUND($AI117*9%,2),2)*'umowa o pracę'!$E$8,2),IF(AND($AH117+$AI117&gt;=2600,$AI117&lt;2600,$AH117&lt;2600),ROUND((ROUND(((2600-$AI117)/$AH117)*$AJ117,2)+ROUND($AI117*9%,2))*'umowa o pracę'!$E$8,2),IF(AND($AH117+$AI117&gt;=2600,$AI117&gt;=2600),ROUND((ROUND(2600*9%,2))*'umowa o pracę'!$E$8,2),IF(AND($AH117+$AI117&gt;=2600,$AH117&gt;=2600,$AI117&lt;2600),ROUND((ROUND($AI117*9%,2)+ROUND(((2600-$AI117)/$AH117)*$AJ117,2))*'umowa o pracę'!$E$8,2),0)))),0)))&gt;$J117,$J117,IF(AND($AG117=1,$I117&gt;0),ROUND(IF($AH117+$AI117&gt;=2600,2600*'umowa o pracę'!$E$8,($AH117+$AI117)*'umowa o pracę'!$E$8),2)+IF($AI117=0,ROUND(IF($AH117&gt;2600,ROUND($AK117/$AH117*2600,2),$AK117)*'umowa o pracę'!$E$8,2),ROUND(IF($AH117&gt;2600,ROUND($AK117/$AH117*2600,2),$AK117)*'umowa o pracę'!$E$8,2)),ROUND(IF($AH117+$AI117&gt;=2600,2600*'umowa o pracę'!$E$8,($AH117+$AI117)*'umowa o pracę'!$E$8),2)-IF($AI117=0,ROUND(ROUND(IF($AH117&gt;2600,ROUND($AJ117/$AH117*2600,2),$AJ117),2)*'umowa o pracę'!$E$8,2),IF($AI117&gt;0,IF($AH117+$AI117&lt;2600,ROUND(ROUND($AJ117+ROUND($AI117*9%,2),2)*'umowa o pracę'!$E$8,2),IF(AND($AH117+$AI117&gt;=2600,$AI117&lt;2600,$AH117&lt;2600),ROUND((ROUND(((2600-$AI117)/$AH117)*$AJ117,2)+ROUND($AI117*9%,2))*'umowa o pracę'!$E$8,2),IF(AND($AH117+$AI117&gt;=2600,$AI117&gt;=2600),ROUND((ROUND(2600*9%,2))*'umowa o pracę'!$E$8,2),IF(AND($AH117+$AI117&gt;=2600,$AH117&gt;=2600,$AI117&lt;2600),ROUND((ROUND($AI117*9%,2)+ROUND(((2600-$AI117)/$AH117)*$AJ117,2))*'umowa o pracę'!$E$8,2),0)))),0))))&gt;$J117,$J117,IF(IF(AND($AG117=1,$I117&gt;0),ROUND(IF($AH117+$AI117&gt;=2600,2600*'umowa o pracę'!$E$8,($AH117+$AI117)*'umowa o pracę'!$E$8),2)+IF($AI117=0,ROUND(IF($AH117&gt;2600,ROUND($AK117/$AH117*2600,2),$AK117)*'umowa o pracę'!$E$8,2),ROUND(IF($AH117&gt;2600,ROUND($AK117/$AH117*2600,2),$AK117)*'umowa o pracę'!$E$8,2)),ROUND(IF($AH117+$AI117&gt;=2600,2600*'umowa o pracę'!$E$8,($AH117+$AI117)*'umowa o pracę'!$E$8),2)-IF($AI117=0,ROUND(ROUND(IF($AH117&gt;2600,ROUND($AJ117/$AH117*2600,2),$AJ117),2)*'umowa o pracę'!$E$8,2),IF($AI117&gt;0,IF($AH117+$AI117&lt;2600,ROUND(ROUND($AJ117+ROUND($AI117*9%,2),2)*'umowa o pracę'!$E$8,2),IF(AND($AH117+$AI117&gt;=2600,$AI117&lt;2600,$AH117&lt;2600),ROUND((ROUND(((2600-$AI117)/$AH117)*$AJ117,2)+ROUND($AI117*9%,2))*'umowa o pracę'!$E$8,2),IF(AND($AH117+$AI117&gt;=2600,$AI117&gt;=2600),ROUND((ROUND(2600*9%,2))*'umowa o pracę'!$E$8,2),IF(AND($AH117+$AI117&gt;=2600,$AH117&gt;=2600,$AI117&lt;2600),ROUND((ROUND($AI117*9%,2)+ROUND(((2600-$AI117)/$AH117)*$AJ117,2))*'umowa o pracę'!$E$8,2),0)))),0)))&gt;$J117,$J117,IF(AND($AG117=1,$I117&gt;0),ROUND(IF($AH117+$AI117&gt;=2600,2600*'umowa o pracę'!$E$8,($AH117+$AI117)*'umowa o pracę'!$E$8),2)+IF($AI117=0,ROUND(IF($AH117&gt;2600,ROUND($AK117/$AH117*2600,2),$AK117)*'umowa o pracę'!$E$8,2),ROUND(IF($AH117&gt;2600,ROUND($AK117/$AH117*2600,2),$AK117)*'umowa o pracę'!$E$8,2)),ROUND(IF($AH117+$AI117&gt;=2600,2600*'umowa o pracę'!$E$8,($AH117+$AI117)*'umowa o pracę'!$E$8),2)-IF(AND($AI117=0,I117&gt;0),ROUND(ROUND(IF($AH117&gt;2600,ROUND($AJ117/$AH117*2600,2),$AJ117),2)*'umowa o pracę'!$E$8,2),IF($AI117&gt;0,IF($AH117+$AI117&lt;2600,ROUND(ROUND($AJ117+ROUND($AI117*9%,2),2)*'umowa o pracę'!$E$8,2),IF(AND($AH117+$AI117&gt;=2600,$AI117&lt;2600,$AH117&lt;2600),ROUND((ROUND(((2600-$AI117)/$AH117)*$AJ117,2)+ROUND($AI117*9%,2))*'umowa o pracę'!$E$8,2),IF(AND($AH117+$AI117&gt;=2600,$AI117&gt;=2600),ROUND((ROUND(2600*9%,2))*'umowa o pracę'!$E$8,2),IF(AND($AH117+$AI117&gt;=2600,$AH117&gt;=2600,$AI117&lt;2600),ROUND((ROUND($AI117*9%,2)+ROUND(((2600-$AI117)/$AH117)*$AJ117,2))*'umowa o pracę'!$E$8,2),0)))),0)))))</f>
        <v>0</v>
      </c>
      <c r="AN117" s="32">
        <f>IF(IF(IF(AND($AG117=1,$I117&gt;0),ROUND(IF($AH117+$AI117&gt;=2800,2800*'umowa o pracę'!$E$8,($AH117+$AI117)*'umowa o pracę'!$E$8),2)+IF($AI117=0,ROUND(IF($AH117&gt;2800,ROUND($AK117/$AH117*2800,2),$AK117)*'umowa o pracę'!$E$8,2),ROUND(IF($AH117&gt;2800,ROUND($AK117/$AH117*2800,2),$AK117)*'umowa o pracę'!$E$8,2)),ROUND(IF($AH117+$AI117&gt;=2800,2800*'umowa o pracę'!$E$8,($AH117+$AI117)*'umowa o pracę'!$E$8),2)-IF($AI117=0,ROUND(ROUND(IF($AH117&gt;2800,ROUND($AJ117/$AH117*2800,2),$AJ117),2)*'umowa o pracę'!$E$8,2),IF($AI117&gt;0,IF($AH117+$AI117&lt;2800,ROUND(ROUND($AJ117+ROUND($AI117*9%,2),2)*'umowa o pracę'!$E$8,2),IF(AND($AH117+$AI117&gt;=2800,$AI117&lt;2800,$AH117&lt;2800),ROUND((ROUND(((2800-$AI117)/$AH117)*$AJ117,2)+ROUND($AI117*9%,2))*'umowa o pracę'!$E$8,2),IF(AND($AH117+$AI117&gt;=2800,$AI117&gt;=2800),ROUND((ROUND(2800*9%,2))*'umowa o pracę'!$E$8,2),IF(AND($AH117+$AI117&gt;=2800,$AH117&gt;=2800,$AI117&lt;2800),ROUND((ROUND($AI117*9%,2)+ROUND(((2800-$AI117)/$AH117)*$AJ117,2))*'umowa o pracę'!$E$8,2),0)))),0)))&gt;$J117,$J117,IF(AND($AG117=1,$I117&gt;0),ROUND(IF($AH117+$AI117&gt;=2800,2800*'umowa o pracę'!$E$8,($AH117+$AI117)*'umowa o pracę'!$E$8),2)+IF($AI117=0,ROUND(IF($AH117&gt;2800,ROUND($AK117/$AH117*2800,2),$AK117)*'umowa o pracę'!$E$8,2),ROUND(IF($AH117&gt;2800,ROUND($AK117/$AH117*2800,2),$AK117)*'umowa o pracę'!$E$8,2)),ROUND(IF($AH117+$AI117&gt;=2800,2800*'umowa o pracę'!$E$8,($AH117+$AI117)*'umowa o pracę'!$E$8),2)-IF($AI117=0,ROUND(ROUND(IF($AH117&gt;2800,ROUND($AJ117/$AH117*2800,2),$AJ117),2)*'umowa o pracę'!$E$8,2),IF($AI117&gt;0,IF($AH117+$AI117&lt;2800,ROUND(ROUND($AJ117+ROUND($AI117*9%,2),2)*'umowa o pracę'!$E$8,2),IF(AND($AH117+$AI117&gt;=2800,$AI117&lt;2800,$AH117&lt;2800),ROUND((ROUND(((2800-$AI117)/$AH117)*$AJ117,2)+ROUND($AI117*9%,2))*'umowa o pracę'!$E$8,2),IF(AND($AH117+$AI117&gt;=2800,$AI117&gt;=2800),ROUND((ROUND(2800*9%,2))*'umowa o pracę'!$E$8,2),IF(AND($AH117+$AI117&gt;=2800,$AH117&gt;=2800,$AI117&lt;2800),ROUND((ROUND($AI117*9%,2)+ROUND(((2800-$AI117)/$AH117)*$AJ117,2))*'umowa o pracę'!$E$8,2),0)))),0))))&gt;$J117,$J117,IF(IF(AND($AG117=1,$I117&gt;0),ROUND(IF($AH117+$AI117&gt;=2800,2800*'umowa o pracę'!$E$8,($AH117+$AI117)*'umowa o pracę'!$E$8),2)+IF($AI117=0,ROUND(IF($AH117&gt;2800,ROUND($AK117/$AH117*2800,2),$AK117)*'umowa o pracę'!$E$8,2),ROUND(IF($AH117&gt;2800,ROUND($AK117/$AH117*2800,2),$AK117)*'umowa o pracę'!$E$8,2)),ROUND(IF($AH117+$AI117&gt;=2800,2800*'umowa o pracę'!$E$8,($AH117+$AI117)*'umowa o pracę'!$E$8),2)-IF($AI117=0,ROUND(ROUND(IF($AH117&gt;2800,ROUND($AJ117/$AH117*2800,2),$AJ117),2)*'umowa o pracę'!$E$8,2),IF($AI117&gt;0,IF($AH117+$AI117&lt;2800,ROUND(ROUND($AJ117+ROUND($AI117*9%,2),2)*'umowa o pracę'!$E$8,2),IF(AND($AH117+$AI117&gt;=2800,$AI117&lt;2800,$AH117&lt;2800),ROUND((ROUND(((2800-$AI117)/$AH117)*$AJ117,2)+ROUND($AI117*9%,2))*'umowa o pracę'!$E$8,2),IF(AND($AH117+$AI117&gt;=2800,$AI117&gt;=2800),ROUND((ROUND(2800*9%,2))*'umowa o pracę'!$E$8,2),IF(AND($AH117+$AI117&gt;=2800,$AH117&gt;=2800,$AI117&lt;2800),ROUND((ROUND($AI117*9%,2)+ROUND(((2800-$AI117)/$AH117)*$AJ117,2))*'umowa o pracę'!$E$8,2),0)))),0)))&gt;$J117,$J117,IF(AND($AG117=1,$I117&gt;0),ROUND(IF($AH117+$AI117&gt;=2800,2800*'umowa o pracę'!$E$8,($AH117+$AI117)*'umowa o pracę'!$E$8),2)+IF($AI117=0,ROUND(IF($AH117&gt;2800,ROUND($AK117/$AH117*2800,2),$AK117)*'umowa o pracę'!$E$8,2),ROUND(IF($AH117&gt;2800,ROUND($AK117/$AH117*2800,2),$AK117)*'umowa o pracę'!$E$8,2)),ROUND(IF($AH117+$AI117&gt;=2800,2800*'umowa o pracę'!$E$8,($AH117+$AI117)*'umowa o pracę'!$E$8),2)-IF(AND($AI117=0,I117&gt;0),ROUND(ROUND(IF($AH117&gt;2800,ROUND($AJ117/$AH117*2800,2),$AJ117),2)*'umowa o pracę'!$E$8,2),IF($AI117&gt;0,IF($AH117+$AI117&lt;2800,ROUND(ROUND($AJ117+ROUND($AI117*9%,2),2)*'umowa o pracę'!$E$8,2),IF(AND($AH117+$AI117&gt;=2800,$AI117&lt;2800,$AH117&lt;2800),ROUND((ROUND(((2800-$AI117)/$AH117)*$AJ117,2)+ROUND($AI117*9%,2))*'umowa o pracę'!$E$8,2),IF(AND($AH117+$AI117&gt;=2800,$AI117&gt;=2800),ROUND((ROUND(2800*9%,2))*'umowa o pracę'!$E$8,2),IF(AND($AH117+$AI117&gt;=2800,$AH117&gt;=2800,$AI117&lt;2800),ROUND((ROUND($AI117*9%,2)+ROUND(((2800-$AI117)/$AH117)*$AJ117,2))*'umowa o pracę'!$E$8,2),0)))),0)))))</f>
        <v>0</v>
      </c>
      <c r="AO117" s="32">
        <f>IF('umowa o pracę'!$E$7=2020,IF(IF($AG117=1,IF($AI117=0,ROUND(IF($AH117&gt;2600,ROUND($AJ117/$AH117*2600,2),$AJ117)*'umowa o pracę'!$E$8,2),IF($AH117+$AI117&lt;2600,ROUND(ROUND($AJ117+ROUND($AI117*9%,2),2)*'umowa o pracę'!$E$8,2),IF(AND($AH117+$AI117&gt;=2600,$AH117&lt;2600),ROUND((ROUND($AJ117+ROUND((2600-$AH117)*9%,2),2))*'umowa o pracę'!$E$8,2),IF(AND($AH117+$AI117&gt;=2600,$AH117&gt;=2600),ROUND(ROUND($AJ117/$AH117*2600,2)*'umowa o pracę'!$E$8,2),0)))),0)&gt;$H117,$H117,IF($AG117=1,IF($AI117=0,ROUND(IF($AH117&gt;2600,ROUND($AJ117/$AH117*2600,2),$AJ117)*'umowa o pracę'!$E$8,2),IF($AH117+$AI117&lt;2600,ROUND(ROUND($AJ117+ROUND($AI117*9%,2),2)*'umowa o pracę'!$E$8,2),IF(AND($AH117+$AI117&gt;=2600,$AH117&lt;2600),ROUND((ROUND($AJ117+ROUND((2600-$AH117)*9%,2),2))*'umowa o pracę'!$E$8,2),IF(AND($AH117+$AI117&gt;=2600,$AH117&gt;=2600),ROUND(ROUND($AJ117/$AH117*2600,2)*'umowa o pracę'!$E$8,2),0)))),0)),IF('umowa o pracę'!$E$7=2021,IF(IF($AG117=1,IF($AI117=0,ROUND(IF($AH117&gt;2800,ROUND($AJ117/$AH117*2800,2),$AJ117)*'umowa o pracę'!$E$8,2),IF($AH117+$AI117&lt;2800,ROUND(ROUND($AJ117+ROUND($AI117*9%,2),2)*'umowa o pracę'!$E$8,2),IF(AND($AH117+$AI117&gt;=2800,$AH117&lt;2800),ROUND((ROUND($AJ117+ROUND((2800-$AH117)*9%,2),2))*'umowa o pracę'!$E$8,2),IF(AND($AH117+$AI117&gt;=2800,$AH117&gt;=2800),ROUND(ROUND($AJ117/$AH117*2800,2)*'umowa o pracę'!$E$8,2),0)))),0)&gt;$H117,$H117,IF($AG117=1,IF($AI117=0,ROUND(IF($AH117&gt;2800,ROUND($AJ117/$AH117*2800,2),$AJ117)*'umowa o pracę'!$E$8,2),IF($AH117+$AI117&lt;2800,ROUND(ROUND($AJ117+ROUND($AI117*9%,2),2)*'umowa o pracę'!$E$8,2),IF(AND($AH117+$AI117&gt;=2800,$AH117&lt;2800),ROUND((ROUND($AJ117+ROUND((2800-$AH117)*9%,2),2))*'umowa o pracę'!$E$8,2),IF(AND($AH117+$AI117&gt;=2800,$AH117&gt;=2800),ROUND(ROUND($AJ117/$AH117*2800,2)*'umowa o pracę'!$E$8,2),0)))),0)),0))</f>
        <v>0</v>
      </c>
      <c r="AP117" s="32">
        <f>IF('umowa o pracę'!$E$7=2020,IF(IF($AG117=1,IF($AI117=0,ROUND(IF($AH117&gt;2600,ROUND($AK117/$AH117*2600,2),$AK117)*'umowa o pracę'!$E$8,2),ROUND(IF($AH117&gt;2600,ROUND($AK117/$AH117*2600,2),$AK117)*'umowa o pracę'!$E$8,2)),0)&gt;$I117,$I117,IF($AG117=1,IF($AI117=0,ROUND(IF($AH117&gt;2600,ROUND($AK117/$AH117*2600,2),$AK117)*'umowa o pracę'!$E$8,2),ROUND(IF($AH117&gt;2600,ROUND($AK117/$AH117*2600,2),$AK117)*'umowa o pracę'!$E$8,2)),0)),IF('umowa o pracę'!$E$7=2021,IF(IF($AG117=1,IF($AI117=0,ROUND(IF($AH117&gt;2800,ROUND($AK117/$AH117*2800,2),$AK117)*'umowa o pracę'!$E$8,2),ROUND(IF($AH117&gt;2800,ROUND($AK117/$AH117*2800,2),$AK117)*'umowa o pracę'!$E$8,2)),0)&gt;$I117,$I117,IF($AG117=1,IF($AI117=0,ROUND(IF($AH117&gt;2800,ROUND($AK117/$AH117*2800,2),$AK117)*'umowa o pracę'!$E$8,2),ROUND(IF($AH117&gt;2800,ROUND($AK117/$AH117*2800,2),$AK117)*'umowa o pracę'!$E$8,2)),0)),0))</f>
        <v>0</v>
      </c>
      <c r="AQ117" s="56">
        <f>IF('umowa o pracę'!$E$7=2020,$AM117,IF('umowa o pracę'!$E$7=2021,$AN117,0))</f>
        <v>0</v>
      </c>
      <c r="AR117" s="33">
        <f>IF('umowa o pracę'!$E$7=0,0,U117+AF117+AQ117)</f>
        <v>0</v>
      </c>
      <c r="AS117" s="19"/>
      <c r="AT117" s="19"/>
      <c r="AU117" s="19"/>
      <c r="AV117" s="6"/>
      <c r="AW117" s="6"/>
      <c r="AX117" s="6">
        <f t="shared" si="13"/>
        <v>10</v>
      </c>
      <c r="AY117" s="6"/>
      <c r="AZ117" s="234">
        <f t="shared" si="16"/>
        <v>0</v>
      </c>
      <c r="BA117" s="234">
        <f t="shared" si="17"/>
        <v>0</v>
      </c>
      <c r="BB117" s="234">
        <f t="shared" si="18"/>
        <v>0</v>
      </c>
      <c r="BC117" s="234">
        <f t="shared" si="19"/>
        <v>0</v>
      </c>
      <c r="BD117" s="234">
        <f t="shared" si="20"/>
        <v>0</v>
      </c>
      <c r="BE117" s="234">
        <f t="shared" si="21"/>
        <v>0</v>
      </c>
      <c r="BF117" s="234">
        <f t="shared" si="22"/>
        <v>0</v>
      </c>
      <c r="BG117" s="234">
        <f t="shared" si="23"/>
        <v>0</v>
      </c>
      <c r="BH117" s="234">
        <f t="shared" si="24"/>
        <v>0</v>
      </c>
      <c r="BI117" s="238">
        <f t="shared" si="25"/>
        <v>0</v>
      </c>
      <c r="BJ117" s="236"/>
      <c r="BK117" s="236"/>
      <c r="BL117" s="237"/>
    </row>
    <row r="118" spans="1:64" ht="15.75" customHeight="1" x14ac:dyDescent="0.25">
      <c r="A118" s="129">
        <v>107</v>
      </c>
      <c r="B118" s="57"/>
      <c r="C118" s="57"/>
      <c r="D118" s="36"/>
      <c r="E118" s="36"/>
      <c r="F118" s="242"/>
      <c r="G118" s="37">
        <v>1</v>
      </c>
      <c r="H118" s="58">
        <v>0</v>
      </c>
      <c r="I118" s="59">
        <v>0</v>
      </c>
      <c r="J118" s="60">
        <v>0</v>
      </c>
      <c r="K118" s="52">
        <v>1</v>
      </c>
      <c r="L118" s="39">
        <v>0</v>
      </c>
      <c r="M118" s="39">
        <v>0</v>
      </c>
      <c r="N118" s="39">
        <v>0</v>
      </c>
      <c r="O118" s="39">
        <v>0</v>
      </c>
      <c r="P118" s="35">
        <f>IF('umowa o pracę'!$E$7=2020,ROUND(IF($L118&gt;=2600,2600*'umowa o pracę'!$E$8,$L118*'umowa o pracę'!$E$8),2),IF('umowa o pracę'!$E$7=2021,ROUND(IF($L118&gt;=2800,2800*'umowa o pracę'!$E$8,$L118*'umowa o pracę'!$E$8),2),0))</f>
        <v>0</v>
      </c>
      <c r="Q118" s="252">
        <f>IF(IF(IF(AND($K118=1,$I118&gt;0),ROUND(IF($L118+$M118&gt;=2600,2600*'umowa o pracę'!$E$8,($L118+$M118)*'umowa o pracę'!$E$8),2)+IF($M118=0,ROUND(IF($L118&gt;2600,ROUND($O118/$L118*2600,2),$O118)*'umowa o pracę'!$E$8,2),ROUND(IF($L118&gt;2600,ROUND($O118/$L118*2600,2),$O118)*'umowa o pracę'!$E$8,2)),ROUND(IF($L118+$M118&gt;=2600,2600*'umowa o pracę'!$E$8,($L118+$M118)*'umowa o pracę'!$E$8),2)-IF($M118=0,ROUND(ROUND(IF($L118&gt;2600,ROUND($N118/$L118*2600,2),$N118),2)*'umowa o pracę'!$E$8,2),IF($M118&gt;0,IF($L118+$M118&lt;2600,ROUND(ROUND($N118+ROUND($M118*9%,2),2)*'umowa o pracę'!$E$8,2),IF(AND($L118+$M118&gt;=2600,$M118&lt;2600,$L118&lt;2600),ROUND((ROUND(((2600-$M118)/$L118)*$N118,2)+ROUND($M118*9%,2))*'umowa o pracę'!$E$8,2),IF(AND($L118+$M118&gt;=2600,$M118&gt;=2600),ROUND((ROUND(2600*9%,2))*'umowa o pracę'!$E$8,2),IF(AND($L118+$M118&gt;=2600,$L118&gt;=2600,$M118&lt;2600),ROUND((ROUND($M118*9%,2)+ROUND(((2600-$M118)/$L118)*$N118,2))*'umowa o pracę'!$E$8,2),0)))),0)))&gt;$J118,$J118,IF(AND($K118=1,$I118&gt;0),ROUND(IF($L118+$M118&gt;=2600,2600*'umowa o pracę'!$E$8,($L118+$M118)*'umowa o pracę'!$E$8),2)+IF($M118=0,ROUND(IF($L118&gt;2600,ROUND($O118/$L118*2600,2),$O118)*'umowa o pracę'!$E$8,2),ROUND(IF($L118&gt;2600,ROUND($O118/$L118*2600,2),$O118)*'umowa o pracę'!$E$8,2)),ROUND(IF($L118+$M118&gt;=2600,2600*'umowa o pracę'!$E$8,($L118+$M118)*'umowa o pracę'!$E$8),2)-IF($M118=0,ROUND(ROUND(IF($L118&gt;2600,ROUND($N118/$L118*2600,2),$N118),2)*'umowa o pracę'!$E$8,2),IF($M118&gt;0,IF($L118+$M118&lt;2600,ROUND(ROUND($N118+ROUND($M118*9%,2),2)*'umowa o pracę'!$E$8,2),IF(AND($L118+$M118&gt;=2600,$M118&lt;2600,$L118&lt;2600),ROUND((ROUND(((2600-$M118)/$L118)*$N118,2)+ROUND($M118*9%,2))*'umowa o pracę'!$E$8,2),IF(AND($L118+$M118&gt;=2600,$M118&gt;=2600),ROUND((ROUND(2600*9%,2))*'umowa o pracę'!$E$8,2),IF(AND($L118+$M118&gt;=2600,$L118&gt;=2600,$M118&lt;2600),ROUND((ROUND($M118*9%,2)+ROUND(((2600-$M118)/$L118)*$N118,2))*'umowa o pracę'!$E$8,2),0)))),0))))&gt;$J118,$J118,IF(IF(AND($K118=1,$I118&gt;0),ROUND(IF($L118+$M118&gt;=2600,2600*'umowa o pracę'!$E$8,($L118+$M118)*'umowa o pracę'!$E$8),2)+IF($M118=0,ROUND(IF($L118&gt;2600,ROUND($O118/$L118*2600,2),$O118)*'umowa o pracę'!$E$8,2),ROUND(IF($L118&gt;2600,ROUND($O118/$L118*2600,2),$O118)*'umowa o pracę'!$E$8,2)),ROUND(IF($L118+$M118&gt;=2600,2600*'umowa o pracę'!$E$8,($L118+$M118)*'umowa o pracę'!$E$8),2)-IF($M118=0,ROUND(ROUND(IF($L118&gt;2600,ROUND($N118/$L118*2600,2),$N118),2)*'umowa o pracę'!$E$8,2),IF($M118&gt;0,IF($L118+$M118&lt;2600,ROUND(ROUND($N118+ROUND($M118*9%,2),2)*'umowa o pracę'!$E$8,2),IF(AND($L118+$M118&gt;=2600,$M118&lt;2600,$L118&lt;2600),ROUND((ROUND(((2600-$M118)/$L118)*$N118,2)+ROUND($M118*9%,2))*'umowa o pracę'!$E$8,2),IF(AND($L118+$M118&gt;=2600,$M118&gt;=2600),ROUND((ROUND(2600*9%,2))*'umowa o pracę'!$E$8,2),IF(AND($L118+$M118&gt;=2600,$L118&gt;=2600,$M118&lt;2600),ROUND((ROUND($M118*9%,2)+ROUND(((2600-$M118)/$L118)*$N118,2))*'umowa o pracę'!$E$8,2),0)))),0)))&gt;$J118,$J118,IF(AND($K118=1,$I118&gt;0),ROUND(IF($L118+$M118&gt;=2600,2600*'umowa o pracę'!$E$8,($L118+$M118)*'umowa o pracę'!$E$8),2)+IF($M118=0,ROUND(IF($L118&gt;2600,ROUND($O118/$L118*2600,2),$O118)*'umowa o pracę'!$E$8,2),ROUND(IF($L118&gt;2600,ROUND($O118/$L118*2600,2),$O118)*'umowa o pracę'!$E$8,2)),ROUND(IF($L118+$M118&gt;=2600,2600*'umowa o pracę'!$E$8,($L118+$M118)*'umowa o pracę'!$E$8),2)-IF(AND($M118=0,I118&gt;0),ROUND(ROUND(IF($L118&gt;2600,ROUND($N118/$L118*2600,2),$N118),2)*'umowa o pracę'!$E$8,2),IF($M118&gt;0,IF($L118+$M118&lt;2600,ROUND(ROUND($N118+ROUND($M118*9%,2),2)*'umowa o pracę'!$E$8,2),IF(AND($L118+$M118&gt;=2600,$M118&lt;2600,$L118&lt;2600),ROUND((ROUND(((2600-$M118)/$L118)*$N118,2)+ROUND($M118*9%,2))*'umowa o pracę'!$E$8,2),IF(AND($L118+$M118&gt;=2600,$M118&gt;=2600),ROUND((ROUND(2600*9%,2))*'umowa o pracę'!$E$8,2),IF(AND($L118+$M118&gt;=2600,$L118&gt;=2600,$M118&lt;2600),ROUND((ROUND($M118*9%,2)+ROUND(((2600-$M118)/$L118)*$N118,2))*'umowa o pracę'!$E$8,2),0)))),0)))))</f>
        <v>0</v>
      </c>
      <c r="R118" s="252">
        <f>IF(IF(IF(AND($K118=1,$I118&gt;0),ROUND(IF($L118+$M118&gt;=2800,2800*'umowa o pracę'!$E$8,($L118+$M118)*'umowa o pracę'!$E$8),2)+IF($M118=0,ROUND(IF($L118&gt;2800,ROUND($O118/$L118*2800,2),$O118)*'umowa o pracę'!$E$8,2),ROUND(IF($L118&gt;2800,ROUND($O118/$L118*2800,2),$O118)*'umowa o pracę'!$E$8,2)),ROUND(IF($L118+$M118&gt;=2800,2800*'umowa o pracę'!$E$8,($L118+$M118)*'umowa o pracę'!$E$8),2)-IF($M118=0,ROUND(ROUND(IF($L118&gt;2800,ROUND($N118/$L118*2800,2),$N118),2)*'umowa o pracę'!$E$8,2),IF($M118&gt;0,IF($L118+$M118&lt;2800,ROUND(ROUND($N118+ROUND($M118*9%,2),2)*'umowa o pracę'!$E$8,2),IF(AND($L118+$M118&gt;=2800,$M118&lt;2800,$L118&lt;2800),ROUND((ROUND(((2800-$M118)/$L118)*$N118,2)+ROUND($M118*9%,2))*'umowa o pracę'!$E$8,2),IF(AND($L118+$M118&gt;=2800,$M118&gt;=2800),ROUND((ROUND(2800*9%,2))*'umowa o pracę'!$E$8,2),IF(AND($L118+$M118&gt;=2800,$L118&gt;=2800,$M118&lt;2800),ROUND((ROUND($M118*9%,2)+ROUND(((2800-$M118)/$L118)*$N118,2))*'umowa o pracę'!$E$8,2),0)))),0)))&gt;$J118,$J118,IF(AND($K118=1,$I118&gt;0),ROUND(IF($L118+$M118&gt;=2800,2800*'umowa o pracę'!$E$8,($L118+$M118)*'umowa o pracę'!$E$8),2)+IF($M118=0,ROUND(IF($L118&gt;2800,ROUND($O118/$L118*2800,2),$O118)*'umowa o pracę'!$E$8,2),ROUND(IF($L118&gt;2800,ROUND($O118/$L118*2800,2),$O118)*'umowa o pracę'!$E$8,2)),ROUND(IF($L118+$M118&gt;=2800,2800*'umowa o pracę'!$E$8,($L118+$M118)*'umowa o pracę'!$E$8),2)-IF($M118=0,ROUND(ROUND(IF($L118&gt;2800,ROUND($N118/$L118*2800,2),$N118),2)*'umowa o pracę'!$E$8,2),IF($M118&gt;0,IF($L118+$M118&lt;2800,ROUND(ROUND($N118+ROUND($M118*9%,2),2)*'umowa o pracę'!$E$8,2),IF(AND($L118+$M118&gt;=2800,$M118&lt;2800,$L118&lt;2800),ROUND((ROUND(((2800-$M118)/$L118)*$N118,2)+ROUND($M118*9%,2))*'umowa o pracę'!$E$8,2),IF(AND($L118+$M118&gt;=2800,$M118&gt;=2800),ROUND((ROUND(2800*9%,2))*'umowa o pracę'!$E$8,2),IF(AND($L118+$M118&gt;=2800,$L118&gt;=2800,$M118&lt;2800),ROUND((ROUND($M118*9%,2)+ROUND(((2800-$M118)/$L118)*$N118,2))*'umowa o pracę'!$E$8,2),0)))),0))))&gt;$J118,$J118,IF(IF(AND($K118=1,$I118&gt;0),ROUND(IF($L118+$M118&gt;=2800,2800*'umowa o pracę'!$E$8,($L118+$M118)*'umowa o pracę'!$E$8),2)+IF($M118=0,ROUND(IF($L118&gt;2800,ROUND($O118/$L118*2800,2),$O118)*'umowa o pracę'!$E$8,2),ROUND(IF($L118&gt;2800,ROUND($O118/$L118*2800,2),$O118)*'umowa o pracę'!$E$8,2)),ROUND(IF($L118+$M118&gt;=2800,2800*'umowa o pracę'!$E$8,($L118+$M118)*'umowa o pracę'!$E$8),2)-IF($M118=0,ROUND(ROUND(IF($L118&gt;2800,ROUND($N118/$L118*2800,2),$N118),2)*'umowa o pracę'!$E$8,2),IF($M118&gt;0,IF($L118+$M118&lt;2800,ROUND(ROUND($N118+ROUND($M118*9%,2),2)*'umowa o pracę'!$E$8,2),IF(AND($L118+$M118&gt;=2800,$M118&lt;2800,$L118&lt;2800),ROUND((ROUND(((2800-$M118)/$L118)*$N118,2)+ROUND($M118*9%,2))*'umowa o pracę'!$E$8,2),IF(AND($L118+$M118&gt;=2800,$M118&gt;=2800),ROUND((ROUND(2800*9%,2))*'umowa o pracę'!$E$8,2),IF(AND($L118+$M118&gt;=2800,$L118&gt;=2800,$M118&lt;2800),ROUND((ROUND($M118*9%,2)+ROUND(((2800-$M118)/$L118)*$N118,2))*'umowa o pracę'!$E$8,2),0)))),0)))&gt;$J118,$J118,IF(AND($K118=1,$I118&gt;0),ROUND(IF($L118+$M118&gt;=2800,2800*'umowa o pracę'!$E$8,($L118+$M118)*'umowa o pracę'!$E$8),2)+IF($M118=0,ROUND(IF($L118&gt;2800,ROUND($O118/$L118*2800,2),$O118)*'umowa o pracę'!$E$8,2),ROUND(IF($L118&gt;2800,ROUND($O118/$L118*2800,2),$O118)*'umowa o pracę'!$E$8,2)),ROUND(IF($L118+$M118&gt;=2800,2800*'umowa o pracę'!$E$8,($L118+$M118)*'umowa o pracę'!$E$8),2)-IF(AND($M118=0,I118&gt;0),ROUND(ROUND(IF($L118&gt;2800,ROUND($N118/$L118*2800,2),$N118),2)*'umowa o pracę'!$E$8,2),IF($M118&gt;0,IF($L118+$M118&lt;2800,ROUND(ROUND($N118+ROUND($M118*9%,2),2)*'umowa o pracę'!$E$8,2),IF(AND($L118+$M118&gt;=2800,$M118&lt;2800,$L118&lt;2800),ROUND((ROUND(((2800-$M118)/$L118)*$N118,2)+ROUND($M118*9%,2))*'umowa o pracę'!$E$8,2),IF(AND($L118+$M118&gt;=2800,$M118&gt;=2800),ROUND((ROUND(2800*9%,2))*'umowa o pracę'!$E$8,2),IF(AND($L118+$M118&gt;=2800,$L118&gt;=2800,$M118&lt;2800),ROUND((ROUND($M118*9%,2)+ROUND(((2800-$M118)/$L118)*$N118,2))*'umowa o pracę'!$E$8,2),0)))),0)))))</f>
        <v>0</v>
      </c>
      <c r="S118" s="32">
        <f>IF('umowa o pracę'!$E$7=2020,IF(IF($K118=1,IF($M118=0,ROUND(IF($L118&gt;2600,ROUND($N118/$L118*2600,2),$N118)*'umowa o pracę'!$E$8,2),IF($L118+$M118&lt;2600,ROUND(ROUND($N118+ROUND($M118*9%,2),2)*'umowa o pracę'!$E$8,2),IF(AND($L118+$M118&gt;=2600,$L118&lt;2600),ROUND((ROUND($N118+ROUND((2600-$L118)*9%,2),2))*'umowa o pracę'!$E$8,2),IF(AND($L118+$M118&gt;=2600,$L118&gt;=2600),ROUND(ROUND($N118/$L118*2600,2)*'umowa o pracę'!$E$8,2),0)))),0)&gt;$H118,$H118,IF($K118=1,IF($M118=0,ROUND(IF($L118&gt;2600,ROUND($N118/$L118*2600,2),$N118)*'umowa o pracę'!$E$8,2),IF($L118+$M118&lt;2600,ROUND(ROUND($N118+ROUND($M118*9%,2),2)*'umowa o pracę'!$E$8,2),IF(AND($L118+$M118&gt;=2600,$L118&lt;2600),ROUND((ROUND($N118+ROUND((2600-$L118)*9%,2),2))*'umowa o pracę'!$E$8,2),IF(AND($L118+$M118&gt;=2600,$L118&gt;=2600),ROUND(ROUND($N118/$L118*2600,2)*'umowa o pracę'!$E$8,2),0)))),0)),IF('umowa o pracę'!$E$7=2021,IF(IF($K118=1,IF($M118=0,ROUND(IF($L118&gt;2800,ROUND($N118/$L118*2800,2),$N118)*'umowa o pracę'!$E$8,2),IF($L118+$M118&lt;2800,ROUND(ROUND($N118+ROUND($M118*9%,2),2)*'umowa o pracę'!$E$8,2),IF(AND($L118+$M118&gt;=2800,$L118&lt;2800),ROUND((ROUND($N118+ROUND((2800-$L118)*9%,2),2))*'umowa o pracę'!$E$8,2),IF(AND($L118+$M118&gt;=2800,$L118&gt;=2800),ROUND(ROUND($N118/$L118*2800,2)*'umowa o pracę'!$E$8,2),0)))),0)&gt;$H118,$H118,IF($K118=1,IF($M118=0,ROUND(IF($L118&gt;2800,ROUND($N118/$L118*2800,2),$N118)*'umowa o pracę'!$E$8,2),IF($L118+$M118&lt;2800,ROUND(ROUND($N118+ROUND($M118*9%,2),2)*'umowa o pracę'!$E$8,2),IF(AND($L118+$M118&gt;=2800,$L118&lt;2800),ROUND((ROUND($N118+ROUND((2800-$L118)*9%,2),2))*'umowa o pracę'!$E$8,2),IF(AND($L118+$M118&gt;=2800,$L118&gt;=2800),ROUND(ROUND($N118/$L118*2800,2)*'umowa o pracę'!$E$8,2),0)))),0)),0))</f>
        <v>0</v>
      </c>
      <c r="T118" s="32">
        <f>IF('umowa o pracę'!$E$7=2020,IF(IF($K118=1,IF($M118=0,ROUND(IF($L118&gt;2600,ROUND($O118/$L118*2600,2),$O118)*'umowa o pracę'!$E$8,2),ROUND(IF($L118&gt;2600,ROUND($O118/$L118*2600,2),$O118)*'umowa o pracę'!$E$8,2)),0)&gt;$I118,$I118,IF($K118=1,IF($M118=0,ROUND(IF($L118&gt;2600,ROUND($O118/$L118*2600,2),$O118)*'umowa o pracę'!$E$8,2),ROUND(IF($L118&gt;2600,ROUND($O118/$L118*2600,2),$O118)*'umowa o pracę'!$E$8,2)),0)),IF('umowa o pracę'!$E$7=2021,IF(IF($K118=1,IF($M118=0,ROUND(IF($L118&gt;2800,ROUND($O118/$L118*2800,2),$O118)*'umowa o pracę'!$E$8,2),ROUND(IF($L118&gt;2800,ROUND($O118/$L118*2800,2),$O118)*'umowa o pracę'!$E$8,2)),0)&gt;$I118,$I118,IF($K118=1,IF($M118=0,ROUND(IF($L118&gt;2800,ROUND($O118/$L118*2800,2),$O118)*'umowa o pracę'!$E$8,2),ROUND(IF($L118&gt;2800,ROUND($O118/$L118*2800,2),$O118)*'umowa o pracę'!$E$8,2)),0)),0))</f>
        <v>0</v>
      </c>
      <c r="U118" s="51">
        <f>IF('umowa o pracę'!$E$7=2020,$Q118,IF('umowa o pracę'!$E$7=2021,$R118,0))</f>
        <v>0</v>
      </c>
      <c r="V118" s="53">
        <f t="shared" si="14"/>
        <v>1</v>
      </c>
      <c r="W118" s="54">
        <f>IF('umowa o pracę'!$E$6&lt;2,0,$L118)</f>
        <v>0</v>
      </c>
      <c r="X118" s="54">
        <f>IF('umowa o pracę'!$E$6&lt;2,0,$M118)</f>
        <v>0</v>
      </c>
      <c r="Y118" s="55">
        <f>IF('umowa o pracę'!$E$6&lt;2,0,$N118)</f>
        <v>0</v>
      </c>
      <c r="Z118" s="55">
        <f>IF('umowa o pracę'!$E$6&lt;2,0,$O118)</f>
        <v>0</v>
      </c>
      <c r="AA118" s="32">
        <f>IF('umowa o pracę'!$E$7=2020,ROUND(IF($W118&gt;=2600,2600*'umowa o pracę'!$E$8,$W118*'umowa o pracę'!$E$8),2),IF('umowa o pracę'!$E$7=2021,ROUND(IF($W118&gt;=2800,2800*'umowa o pracę'!$E$8,$W118*'umowa o pracę'!$E$8),2),0))</f>
        <v>0</v>
      </c>
      <c r="AB118" s="32">
        <f>IF(IF(IF(AND($V118=1,$I118&gt;0),ROUND(IF($W118+$X118&gt;=2600,2600*'umowa o pracę'!$E$8,($W118+$X118)*'umowa o pracę'!$E$8),2)+IF($X118=0,ROUND(IF($W118&gt;2600,ROUND($Z118/$W118*2600,2),$Z118)*'umowa o pracę'!$E$8,2),ROUND(IF($W118&gt;2600,ROUND($Z118/$W118*2600,2),$Z118)*'umowa o pracę'!$E$8,2)),ROUND(IF($W118+$X118&gt;=2600,2600*'umowa o pracę'!$E$8,($W118+$X118)*'umowa o pracę'!$E$8),2)-IF($X118=0,ROUND(ROUND(IF($W118&gt;2600,ROUND($Y118/$W118*2600,2),$Y118),2)*'umowa o pracę'!$E$8,2),IF($X118&gt;0,IF($W118+$X118&lt;2600,ROUND(ROUND($Y118+ROUND($X118*9%,2),2)*'umowa o pracę'!$E$8,2),IF(AND($W118+$X118&gt;=2600,$X118&lt;2600,$W118&lt;2600),ROUND((ROUND(((2600-$X118)/$W118)*$Y118,2)+ROUND($X118*9%,2))*'umowa o pracę'!$E$8,2),IF(AND($W118+$X118&gt;=2600,$X118&gt;=2600),ROUND((ROUND(2600*9%,2))*'umowa o pracę'!$E$8,2),IF(AND($W118+$X118&gt;=2600,$W118&gt;=2600,$X118&lt;2600),ROUND((ROUND($X118*9%,2)+ROUND(((2600-$X118)/$W118)*$Y118,2))*'umowa o pracę'!$E$8,2),0)))),0)))&gt;$J118,$J118,IF(AND($V118=1,$I118&gt;0),ROUND(IF($W118+$X118&gt;=2600,2600*'umowa o pracę'!$E$8,($W118+$X118)*'umowa o pracę'!$E$8),2)+IF($X118=0,ROUND(IF($W118&gt;2600,ROUND($Z118/$W118*2600,2),$Z118)*'umowa o pracę'!$E$8,2),ROUND(IF($W118&gt;2600,ROUND($Z118/$W118*2600,2),$Z118)*'umowa o pracę'!$E$8,2)),ROUND(IF($W118+$X118&gt;=2600,2600*'umowa o pracę'!$E$8,($W118+$X118)*'umowa o pracę'!$E$8),2)-IF($X118=0,ROUND(ROUND(IF($W118&gt;2600,ROUND($Y118/$W118*2600,2),$Y118),2)*'umowa o pracę'!$E$8,2),IF($X118&gt;0,IF($W118+$X118&lt;2600,ROUND(ROUND($Y118+ROUND($X118*9%,2),2)*'umowa o pracę'!$E$8,2),IF(AND($W118+$X118&gt;=2600,$X118&lt;2600,$W118&lt;2600),ROUND((ROUND(((2600-$X118)/$W118)*$Y118,2)+ROUND($X118*9%,2))*'umowa o pracę'!$E$8,2),IF(AND($W118+$X118&gt;=2600,$X118&gt;=2600),ROUND((ROUND(2600*9%,2))*'umowa o pracę'!$E$8,2),IF(AND($W118+$X118&gt;=2600,$W118&gt;=2600,$X118&lt;2600),ROUND((ROUND($X118*9%,2)+ROUND(((2600-$X118)/$W118)*$Y118,2))*'umowa o pracę'!$E$8,2),0)))),0))))&gt;$J118,$J118,IF(IF(AND($V118=1,$I118&gt;0),ROUND(IF($W118+$X118&gt;=2600,2600*'umowa o pracę'!$E$8,($W118+$X118)*'umowa o pracę'!$E$8),2)+IF($X118=0,ROUND(IF($W118&gt;2600,ROUND($Z118/$W118*2600,2),$Z118)*'umowa o pracę'!$E$8,2),ROUND(IF($W118&gt;2600,ROUND($Z118/$W118*2600,2),$Z118)*'umowa o pracę'!$E$8,2)),ROUND(IF($W118+$X118&gt;=2600,2600*'umowa o pracę'!$E$8,($W118+$X118)*'umowa o pracę'!$E$8),2)-IF($X118=0,ROUND(ROUND(IF($W118&gt;2600,ROUND($Y118/$W118*2600,2),$Y118),2)*'umowa o pracę'!$E$8,2),IF($X118&gt;0,IF($W118+$X118&lt;2600,ROUND(ROUND($Y118+ROUND($X118*9%,2),2)*'umowa o pracę'!$E$8,2),IF(AND($W118+$X118&gt;=2600,$X118&lt;2600,$W118&lt;2600),ROUND((ROUND(((2600-$X118)/$W118)*$Y118,2)+ROUND($X118*9%,2))*'umowa o pracę'!$E$8,2),IF(AND($W118+$X118&gt;=2600,$X118&gt;=2600),ROUND((ROUND(2600*9%,2))*'umowa o pracę'!$E$8,2),IF(AND($W118+$X118&gt;=2600,$W118&gt;=2600,$X118&lt;2600),ROUND((ROUND($X118*9%,2)+ROUND(((2600-$X118)/$W118)*$Y118,2))*'umowa o pracę'!$E$8,2),0)))),0)))&gt;$J118,$J118,IF(AND($V118=1,$I118&gt;0),ROUND(IF($W118+$X118&gt;=2600,2600*'umowa o pracę'!$E$8,($W118+$X118)*'umowa o pracę'!$E$8),2)+IF($X118=0,ROUND(IF($W118&gt;2600,ROUND($Z118/$W118*2600,2),$Z118)*'umowa o pracę'!$E$8,2),ROUND(IF($W118&gt;2600,ROUND($Z118/$W118*2600,2),$Z118)*'umowa o pracę'!$E$8,2)),ROUND(IF($W118+$X118&gt;=2600,2600*'umowa o pracę'!$E$8,($W118+$X118)*'umowa o pracę'!$E$8),2)-IF(AND($X118=0,I118&gt;0),ROUND(ROUND(IF($W118&gt;2600,ROUND($Y118/$W118*2600,2),$Y118),2)*'umowa o pracę'!$E$8,2),IF($X118&gt;0,IF($W118+$X118&lt;2600,ROUND(ROUND($Y118+ROUND($X118*9%,2),2)*'umowa o pracę'!$E$8,2),IF(AND($W118+$X118&gt;=2600,$X118&lt;2600,$W118&lt;2600),ROUND((ROUND(((2600-$X118)/$W118)*$Y118,2)+ROUND($X118*9%,2))*'umowa o pracę'!$E$8,2),IF(AND($W118+$X118&gt;=2600,$X118&gt;=2600),ROUND((ROUND(2600*9%,2))*'umowa o pracę'!$E$8,2),IF(AND($W118+$X118&gt;=2600,$W118&gt;=2600,$X118&lt;2600),ROUND((ROUND($X118*9%,2)+ROUND(((2600-$X118)/$W118)*$Y118,2))*'umowa o pracę'!$E$8,2),0)))),0)))))</f>
        <v>0</v>
      </c>
      <c r="AC118" s="32">
        <f>IF(IF(IF(AND($V118=1,$I118&gt;0),ROUND(IF($W118+$X118&gt;=2800,2800*'umowa o pracę'!$E$8,($W118+$X118)*'umowa o pracę'!$E$8),2)+IF($X118=0,ROUND(IF($W118&gt;2800,ROUND($Z118/$W118*2800,2),$Z118)*'umowa o pracę'!$E$8,2),ROUND(IF($W118&gt;2800,ROUND($Z118/$W118*2800,2),$Z118)*'umowa o pracę'!$E$8,2)),ROUND(IF($W118+$X118&gt;=2800,2800*'umowa o pracę'!$E$8,($W118+$X118)*'umowa o pracę'!$E$8),2)-IF($X118=0,ROUND(ROUND(IF($W118&gt;2800,ROUND($Y118/$W118*2800,2),$Y118),2)*'umowa o pracę'!$E$8,2),IF($X118&gt;0,IF($W118+$X118&lt;2800,ROUND(ROUND($Y118+ROUND($X118*9%,2),2)*'umowa o pracę'!$E$8,2),IF(AND($W118+$X118&gt;=2800,$X118&lt;2800,$W118&lt;2800),ROUND((ROUND(((2800-$X118)/$W118)*$Y118,2)+ROUND($X118*9%,2))*'umowa o pracę'!$E$8,2),IF(AND($W118+$X118&gt;=2800,$X118&gt;=2800),ROUND((ROUND(2800*9%,2))*'umowa o pracę'!$E$8,2),IF(AND($W118+$X118&gt;=2800,$W118&gt;=2800,$X118&lt;2800),ROUND((ROUND($X118*9%,2)+ROUND(((2800-$X118)/$W118)*$Y118,2))*'umowa o pracę'!$E$8,2),0)))),0)))&gt;$J118,$J118,IF(AND($V118=1,$I118&gt;0),ROUND(IF($W118+$X118&gt;=2800,2800*'umowa o pracę'!$E$8,($W118+$X118)*'umowa o pracę'!$E$8),2)+IF($X118=0,ROUND(IF($W118&gt;2800,ROUND($Z118/$W118*2800,2),$Z118)*'umowa o pracę'!$E$8,2),ROUND(IF($W118&gt;2800,ROUND($Z118/$W118*2800,2),$Z118)*'umowa o pracę'!$E$8,2)),ROUND(IF($W118+$X118&gt;=2800,2800*'umowa o pracę'!$E$8,($W118+$X118)*'umowa o pracę'!$E$8),2)-IF($X118=0,ROUND(ROUND(IF($W118&gt;2800,ROUND($Y118/$W118*2800,2),$Y118),2)*'umowa o pracę'!$E$8,2),IF($X118&gt;0,IF($W118+$X118&lt;2800,ROUND(ROUND($Y118+ROUND($X118*9%,2),2)*'umowa o pracę'!$E$8,2),IF(AND($W118+$X118&gt;=2800,$X118&lt;2800,$W118&lt;2800),ROUND((ROUND(((2800-$X118)/$W118)*$Y118,2)+ROUND($X118*9%,2))*'umowa o pracę'!$E$8,2),IF(AND($W118+$X118&gt;=2800,$X118&gt;=2800),ROUND((ROUND(2800*9%,2))*'umowa o pracę'!$E$8,2),IF(AND($W118+$X118&gt;=2800,$W118&gt;=2800,$X118&lt;2800),ROUND((ROUND($X118*9%,2)+ROUND(((2800-$X118)/$W118)*$Y118,2))*'umowa o pracę'!$E$8,2),0)))),0))))&gt;$J118,$J118,IF(IF(AND($V118=1,$I118&gt;0),ROUND(IF($W118+$X118&gt;=2800,2800*'umowa o pracę'!$E$8,($W118+$X118)*'umowa o pracę'!$E$8),2)+IF($X118=0,ROUND(IF($W118&gt;2800,ROUND($Z118/$W118*2800,2),$Z118)*'umowa o pracę'!$E$8,2),ROUND(IF($W118&gt;2800,ROUND($Z118/$W118*2800,2),$Z118)*'umowa o pracę'!$E$8,2)),ROUND(IF($W118+$X118&gt;=2800,2800*'umowa o pracę'!$E$8,($W118+$X118)*'umowa o pracę'!$E$8),2)-IF($X118=0,ROUND(ROUND(IF($W118&gt;2800,ROUND($Y118/$W118*2800,2),$Y118),2)*'umowa o pracę'!$E$8,2),IF($X118&gt;0,IF($W118+$X118&lt;2800,ROUND(ROUND($Y118+ROUND($X118*9%,2),2)*'umowa o pracę'!$E$8,2),IF(AND($W118+$X118&gt;=2800,$X118&lt;2800,$W118&lt;2800),ROUND((ROUND(((2800-$X118)/$W118)*$Y118,2)+ROUND($X118*9%,2))*'umowa o pracę'!$E$8,2),IF(AND($W118+$X118&gt;=2800,$X118&gt;=2800),ROUND((ROUND(2800*9%,2))*'umowa o pracę'!$E$8,2),IF(AND($W118+$X118&gt;=2800,$W118&gt;=2800,$X118&lt;2800),ROUND((ROUND($X118*9%,2)+ROUND(((2800-$X118)/$W118)*$Y118,2))*'umowa o pracę'!$E$8,2),0)))),0)))&gt;$J118,$J118,IF(AND($V118=1,$I118&gt;0),ROUND(IF($W118+$X118&gt;=2800,2800*'umowa o pracę'!$E$8,($W118+$X118)*'umowa o pracę'!$E$8),2)+IF($X118=0,ROUND(IF($W118&gt;2800,ROUND($Z118/$W118*2800,2),$Z118)*'umowa o pracę'!$E$8,2),ROUND(IF($W118&gt;2800,ROUND($Z118/$W118*2800,2),$Z118)*'umowa o pracę'!$E$8,2)),ROUND(IF($W118+$X118&gt;=2800,2800*'umowa o pracę'!$E$8,($W118+$X118)*'umowa o pracę'!$E$8),2)-IF(AND($X118=0,I118&gt;0),ROUND(ROUND(IF($W118&gt;2800,ROUND($Y118/$W118*2800,2),$Y118),2)*'umowa o pracę'!$E$8,2),IF($X118&gt;0,IF($W118+$X118&lt;2800,ROUND(ROUND($Y118+ROUND($X118*9%,2),2)*'umowa o pracę'!$E$8,2),IF(AND($W118+$X118&gt;=2800,$X118&lt;2800,$W118&lt;2800),ROUND((ROUND(((2800-$X118)/$W118)*$Y118,2)+ROUND($X118*9%,2))*'umowa o pracę'!$E$8,2),IF(AND($W118+$X118&gt;=2800,$X118&gt;=2800),ROUND((ROUND(2800*9%,2))*'umowa o pracę'!$E$8,2),IF(AND($W118+$X118&gt;=2800,$W118&gt;=2800,$X118&lt;2800),ROUND((ROUND($X118*9%,2)+ROUND(((2800-$X118)/$W118)*$Y118,2))*'umowa o pracę'!$E$8,2),0)))),0)))))</f>
        <v>0</v>
      </c>
      <c r="AD118" s="32">
        <f>IF('umowa o pracę'!$E$7=2020,IF(IF($V118=1,IF($X118=0,ROUND(IF($W118&gt;2600,ROUND($Y118/$W118*2600,2),$Y118)*'umowa o pracę'!$E$8,2),IF($W118+$X118&lt;2600,ROUND(ROUND($Y118+ROUND($X118*9%,2),2)*'umowa o pracę'!$E$8,2),IF(AND($W118+$X118&gt;=2600,$W118&lt;2600),ROUND((ROUND($Y118+ROUND((2600-$W118)*9%,2),2))*'umowa o pracę'!$E$8,2),IF(AND($W118+$X118&gt;=2600,$W118&gt;=2600),ROUND(ROUND($Y118/$W118*2600,2)*'umowa o pracę'!$E$8,2),0)))),0)&gt;$H118,$H118,IF($V118=1,IF($X118=0,ROUND(IF($W118&gt;2600,ROUND($Y118/$W118*2600,2),$Y118)*'umowa o pracę'!$E$8,2),IF($W118+$X118&lt;2600,ROUND(ROUND($Y118+ROUND($X118*9%,2),2)*'umowa o pracę'!$E$8,2),IF(AND($W118+$X118&gt;=2600,$W118&lt;2600),ROUND((ROUND($Y118+ROUND((2600-$W118)*9%,2),2))*'umowa o pracę'!$E$8,2),IF(AND($W118+$X118&gt;=2600,$W118&gt;=2600),ROUND(ROUND($Y118/$W118*2600,2)*'umowa o pracę'!$E$8,2),0)))),0)),IF('umowa o pracę'!$E$7=2021,IF(IF($V118=1,IF($X118=0,ROUND(IF($W118&gt;2800,ROUND($Y118/$W118*2800,2),$Y118)*'umowa o pracę'!$E$8,2),IF($W118+$X118&lt;2800,ROUND(ROUND($Y118+ROUND($X118*9%,2),2)*'umowa o pracę'!$E$8,2),IF(AND($W118+$X118&gt;=2800,$W118&lt;2800),ROUND((ROUND($Y118+ROUND((2800-$W118)*9%,2),2))*'umowa o pracę'!$E$8,2),IF(AND($W118+$X118&gt;=2800,$W118&gt;=2800),ROUND(ROUND($Y118/$W118*2800,2)*'umowa o pracę'!$E$8,2),0)))),0)&gt;$H118,$H118,IF($V118=1,IF($X118=0,ROUND(IF($W118&gt;2800,ROUND($Y118/$W118*2800,2),$Y118)*'umowa o pracę'!$E$8,2),IF($W118+$X118&lt;2800,ROUND(ROUND($Y118+ROUND($X118*9%,2),2)*'umowa o pracę'!$E$8,2),IF(AND($W118+$X118&gt;=2800,$W118&lt;2800),ROUND((ROUND($Y118+ROUND((2800-$W118)*9%,2),2))*'umowa o pracę'!$E$8,2),IF(AND($W118+$X118&gt;=2800,$W118&gt;=2800),ROUND(ROUND($Y118/$W118*2800,2)*'umowa o pracę'!$E$8,2),0)))),0)),0))</f>
        <v>0</v>
      </c>
      <c r="AE118" s="32">
        <f>IF('umowa o pracę'!$E$7=2020,IF(IF($V118=1,IF($X118=0,ROUND(IF($W118&gt;2600,ROUND($Z118/$W118*2600,2),$Z118)*'umowa o pracę'!$E$8,2),ROUND(IF($W118&gt;2600,ROUND($Z118/$W118*2600,2),$Z118)*'umowa o pracę'!$E$8,2)),0)&gt;$I118,$I118,IF($V118=1,IF($X118=0,ROUND(IF($W118&gt;2600,ROUND($Z118/$W118*2600,2),$Z118)*'umowa o pracę'!$E$8,2),ROUND(IF($W118&gt;2600,ROUND($Z118/$W118*2600,2),$Z118)*'umowa o pracę'!$E$8,2)),0)),IF('umowa o pracę'!$E$7=2021,IF(IF($V118=1,IF($X118=0,ROUND(IF($W118&gt;2800,ROUND($Z118/$W118*2800,2),$Z118)*'umowa o pracę'!$E$8,2),ROUND(IF($W118&gt;2800,ROUND($Z118/$W118*2800,2),$Z118)*'umowa o pracę'!$E$8,2)),0)&gt;$I118,$I118,IF($V118=1,IF($X118=0,ROUND(IF($W118&gt;2800,ROUND($Z118/$W118*2800,2),$Z118)*'umowa o pracę'!$E$8,2),ROUND(IF($W118&gt;2800,ROUND($Z118/$W118*2800,2),$Z118)*'umowa o pracę'!$E$8,2)),0)),0))</f>
        <v>0</v>
      </c>
      <c r="AF118" s="56">
        <f>IF('umowa o pracę'!$E$7=2020,$AB118,IF('umowa o pracę'!$E$7=2021,$AC118,0))</f>
        <v>0</v>
      </c>
      <c r="AG118" s="53">
        <f t="shared" si="15"/>
        <v>1</v>
      </c>
      <c r="AH118" s="39">
        <f>IF('umowa o pracę'!$E$6&lt;3,0,$L118)</f>
        <v>0</v>
      </c>
      <c r="AI118" s="39">
        <f>IF('umowa o pracę'!$E$6&lt;3,0,$M118)</f>
        <v>0</v>
      </c>
      <c r="AJ118" s="55">
        <f>IF('umowa o pracę'!$E$6&lt;3,0,$N118)</f>
        <v>0</v>
      </c>
      <c r="AK118" s="55">
        <f>IF('umowa o pracę'!$E$6&lt;3,0,$O118)</f>
        <v>0</v>
      </c>
      <c r="AL118" s="32">
        <f>IF('umowa o pracę'!$E$7=2020,ROUND(IF($AH118&gt;=2600,2600*'umowa o pracę'!$E$8,$AH118*'umowa o pracę'!$E$8),2),IF('umowa o pracę'!$E$7=2021,ROUND(IF($AH118&gt;=2800,2800*'umowa o pracę'!$E$8,$AH118*'umowa o pracę'!$E$8),2),0))</f>
        <v>0</v>
      </c>
      <c r="AM118" s="32">
        <f>IF(IF(IF(AND($AG118=1,$I118&gt;0),ROUND(IF($AH118+$AI118&gt;=2600,2600*'umowa o pracę'!$E$8,($AH118+$AI118)*'umowa o pracę'!$E$8),2)+IF($AI118=0,ROUND(IF($AH118&gt;2600,ROUND($AK118/$AH118*2600,2),$AK118)*'umowa o pracę'!$E$8,2),ROUND(IF($AH118&gt;2600,ROUND($AK118/$AH118*2600,2),$AK118)*'umowa o pracę'!$E$8,2)),ROUND(IF($AH118+$AI118&gt;=2600,2600*'umowa o pracę'!$E$8,($AH118+$AI118)*'umowa o pracę'!$E$8),2)-IF($AI118=0,ROUND(ROUND(IF($AH118&gt;2600,ROUND($AJ118/$AH118*2600,2),$AJ118),2)*'umowa o pracę'!$E$8,2),IF($AI118&gt;0,IF($AH118+$AI118&lt;2600,ROUND(ROUND($AJ118+ROUND($AI118*9%,2),2)*'umowa o pracę'!$E$8,2),IF(AND($AH118+$AI118&gt;=2600,$AI118&lt;2600,$AH118&lt;2600),ROUND((ROUND(((2600-$AI118)/$AH118)*$AJ118,2)+ROUND($AI118*9%,2))*'umowa o pracę'!$E$8,2),IF(AND($AH118+$AI118&gt;=2600,$AI118&gt;=2600),ROUND((ROUND(2600*9%,2))*'umowa o pracę'!$E$8,2),IF(AND($AH118+$AI118&gt;=2600,$AH118&gt;=2600,$AI118&lt;2600),ROUND((ROUND($AI118*9%,2)+ROUND(((2600-$AI118)/$AH118)*$AJ118,2))*'umowa o pracę'!$E$8,2),0)))),0)))&gt;$J118,$J118,IF(AND($AG118=1,$I118&gt;0),ROUND(IF($AH118+$AI118&gt;=2600,2600*'umowa o pracę'!$E$8,($AH118+$AI118)*'umowa o pracę'!$E$8),2)+IF($AI118=0,ROUND(IF($AH118&gt;2600,ROUND($AK118/$AH118*2600,2),$AK118)*'umowa o pracę'!$E$8,2),ROUND(IF($AH118&gt;2600,ROUND($AK118/$AH118*2600,2),$AK118)*'umowa o pracę'!$E$8,2)),ROUND(IF($AH118+$AI118&gt;=2600,2600*'umowa o pracę'!$E$8,($AH118+$AI118)*'umowa o pracę'!$E$8),2)-IF($AI118=0,ROUND(ROUND(IF($AH118&gt;2600,ROUND($AJ118/$AH118*2600,2),$AJ118),2)*'umowa o pracę'!$E$8,2),IF($AI118&gt;0,IF($AH118+$AI118&lt;2600,ROUND(ROUND($AJ118+ROUND($AI118*9%,2),2)*'umowa o pracę'!$E$8,2),IF(AND($AH118+$AI118&gt;=2600,$AI118&lt;2600,$AH118&lt;2600),ROUND((ROUND(((2600-$AI118)/$AH118)*$AJ118,2)+ROUND($AI118*9%,2))*'umowa o pracę'!$E$8,2),IF(AND($AH118+$AI118&gt;=2600,$AI118&gt;=2600),ROUND((ROUND(2600*9%,2))*'umowa o pracę'!$E$8,2),IF(AND($AH118+$AI118&gt;=2600,$AH118&gt;=2600,$AI118&lt;2600),ROUND((ROUND($AI118*9%,2)+ROUND(((2600-$AI118)/$AH118)*$AJ118,2))*'umowa o pracę'!$E$8,2),0)))),0))))&gt;$J118,$J118,IF(IF(AND($AG118=1,$I118&gt;0),ROUND(IF($AH118+$AI118&gt;=2600,2600*'umowa o pracę'!$E$8,($AH118+$AI118)*'umowa o pracę'!$E$8),2)+IF($AI118=0,ROUND(IF($AH118&gt;2600,ROUND($AK118/$AH118*2600,2),$AK118)*'umowa o pracę'!$E$8,2),ROUND(IF($AH118&gt;2600,ROUND($AK118/$AH118*2600,2),$AK118)*'umowa o pracę'!$E$8,2)),ROUND(IF($AH118+$AI118&gt;=2600,2600*'umowa o pracę'!$E$8,($AH118+$AI118)*'umowa o pracę'!$E$8),2)-IF($AI118=0,ROUND(ROUND(IF($AH118&gt;2600,ROUND($AJ118/$AH118*2600,2),$AJ118),2)*'umowa o pracę'!$E$8,2),IF($AI118&gt;0,IF($AH118+$AI118&lt;2600,ROUND(ROUND($AJ118+ROUND($AI118*9%,2),2)*'umowa o pracę'!$E$8,2),IF(AND($AH118+$AI118&gt;=2600,$AI118&lt;2600,$AH118&lt;2600),ROUND((ROUND(((2600-$AI118)/$AH118)*$AJ118,2)+ROUND($AI118*9%,2))*'umowa o pracę'!$E$8,2),IF(AND($AH118+$AI118&gt;=2600,$AI118&gt;=2600),ROUND((ROUND(2600*9%,2))*'umowa o pracę'!$E$8,2),IF(AND($AH118+$AI118&gt;=2600,$AH118&gt;=2600,$AI118&lt;2600),ROUND((ROUND($AI118*9%,2)+ROUND(((2600-$AI118)/$AH118)*$AJ118,2))*'umowa o pracę'!$E$8,2),0)))),0)))&gt;$J118,$J118,IF(AND($AG118=1,$I118&gt;0),ROUND(IF($AH118+$AI118&gt;=2600,2600*'umowa o pracę'!$E$8,($AH118+$AI118)*'umowa o pracę'!$E$8),2)+IF($AI118=0,ROUND(IF($AH118&gt;2600,ROUND($AK118/$AH118*2600,2),$AK118)*'umowa o pracę'!$E$8,2),ROUND(IF($AH118&gt;2600,ROUND($AK118/$AH118*2600,2),$AK118)*'umowa o pracę'!$E$8,2)),ROUND(IF($AH118+$AI118&gt;=2600,2600*'umowa o pracę'!$E$8,($AH118+$AI118)*'umowa o pracę'!$E$8),2)-IF(AND($AI118=0,I118&gt;0),ROUND(ROUND(IF($AH118&gt;2600,ROUND($AJ118/$AH118*2600,2),$AJ118),2)*'umowa o pracę'!$E$8,2),IF($AI118&gt;0,IF($AH118+$AI118&lt;2600,ROUND(ROUND($AJ118+ROUND($AI118*9%,2),2)*'umowa o pracę'!$E$8,2),IF(AND($AH118+$AI118&gt;=2600,$AI118&lt;2600,$AH118&lt;2600),ROUND((ROUND(((2600-$AI118)/$AH118)*$AJ118,2)+ROUND($AI118*9%,2))*'umowa o pracę'!$E$8,2),IF(AND($AH118+$AI118&gt;=2600,$AI118&gt;=2600),ROUND((ROUND(2600*9%,2))*'umowa o pracę'!$E$8,2),IF(AND($AH118+$AI118&gt;=2600,$AH118&gt;=2600,$AI118&lt;2600),ROUND((ROUND($AI118*9%,2)+ROUND(((2600-$AI118)/$AH118)*$AJ118,2))*'umowa o pracę'!$E$8,2),0)))),0)))))</f>
        <v>0</v>
      </c>
      <c r="AN118" s="32">
        <f>IF(IF(IF(AND($AG118=1,$I118&gt;0),ROUND(IF($AH118+$AI118&gt;=2800,2800*'umowa o pracę'!$E$8,($AH118+$AI118)*'umowa o pracę'!$E$8),2)+IF($AI118=0,ROUND(IF($AH118&gt;2800,ROUND($AK118/$AH118*2800,2),$AK118)*'umowa o pracę'!$E$8,2),ROUND(IF($AH118&gt;2800,ROUND($AK118/$AH118*2800,2),$AK118)*'umowa o pracę'!$E$8,2)),ROUND(IF($AH118+$AI118&gt;=2800,2800*'umowa o pracę'!$E$8,($AH118+$AI118)*'umowa o pracę'!$E$8),2)-IF($AI118=0,ROUND(ROUND(IF($AH118&gt;2800,ROUND($AJ118/$AH118*2800,2),$AJ118),2)*'umowa o pracę'!$E$8,2),IF($AI118&gt;0,IF($AH118+$AI118&lt;2800,ROUND(ROUND($AJ118+ROUND($AI118*9%,2),2)*'umowa o pracę'!$E$8,2),IF(AND($AH118+$AI118&gt;=2800,$AI118&lt;2800,$AH118&lt;2800),ROUND((ROUND(((2800-$AI118)/$AH118)*$AJ118,2)+ROUND($AI118*9%,2))*'umowa o pracę'!$E$8,2),IF(AND($AH118+$AI118&gt;=2800,$AI118&gt;=2800),ROUND((ROUND(2800*9%,2))*'umowa o pracę'!$E$8,2),IF(AND($AH118+$AI118&gt;=2800,$AH118&gt;=2800,$AI118&lt;2800),ROUND((ROUND($AI118*9%,2)+ROUND(((2800-$AI118)/$AH118)*$AJ118,2))*'umowa o pracę'!$E$8,2),0)))),0)))&gt;$J118,$J118,IF(AND($AG118=1,$I118&gt;0),ROUND(IF($AH118+$AI118&gt;=2800,2800*'umowa o pracę'!$E$8,($AH118+$AI118)*'umowa o pracę'!$E$8),2)+IF($AI118=0,ROUND(IF($AH118&gt;2800,ROUND($AK118/$AH118*2800,2),$AK118)*'umowa o pracę'!$E$8,2),ROUND(IF($AH118&gt;2800,ROUND($AK118/$AH118*2800,2),$AK118)*'umowa o pracę'!$E$8,2)),ROUND(IF($AH118+$AI118&gt;=2800,2800*'umowa o pracę'!$E$8,($AH118+$AI118)*'umowa o pracę'!$E$8),2)-IF($AI118=0,ROUND(ROUND(IF($AH118&gt;2800,ROUND($AJ118/$AH118*2800,2),$AJ118),2)*'umowa o pracę'!$E$8,2),IF($AI118&gt;0,IF($AH118+$AI118&lt;2800,ROUND(ROUND($AJ118+ROUND($AI118*9%,2),2)*'umowa o pracę'!$E$8,2),IF(AND($AH118+$AI118&gt;=2800,$AI118&lt;2800,$AH118&lt;2800),ROUND((ROUND(((2800-$AI118)/$AH118)*$AJ118,2)+ROUND($AI118*9%,2))*'umowa o pracę'!$E$8,2),IF(AND($AH118+$AI118&gt;=2800,$AI118&gt;=2800),ROUND((ROUND(2800*9%,2))*'umowa o pracę'!$E$8,2),IF(AND($AH118+$AI118&gt;=2800,$AH118&gt;=2800,$AI118&lt;2800),ROUND((ROUND($AI118*9%,2)+ROUND(((2800-$AI118)/$AH118)*$AJ118,2))*'umowa o pracę'!$E$8,2),0)))),0))))&gt;$J118,$J118,IF(IF(AND($AG118=1,$I118&gt;0),ROUND(IF($AH118+$AI118&gt;=2800,2800*'umowa o pracę'!$E$8,($AH118+$AI118)*'umowa o pracę'!$E$8),2)+IF($AI118=0,ROUND(IF($AH118&gt;2800,ROUND($AK118/$AH118*2800,2),$AK118)*'umowa o pracę'!$E$8,2),ROUND(IF($AH118&gt;2800,ROUND($AK118/$AH118*2800,2),$AK118)*'umowa o pracę'!$E$8,2)),ROUND(IF($AH118+$AI118&gt;=2800,2800*'umowa o pracę'!$E$8,($AH118+$AI118)*'umowa o pracę'!$E$8),2)-IF($AI118=0,ROUND(ROUND(IF($AH118&gt;2800,ROUND($AJ118/$AH118*2800,2),$AJ118),2)*'umowa o pracę'!$E$8,2),IF($AI118&gt;0,IF($AH118+$AI118&lt;2800,ROUND(ROUND($AJ118+ROUND($AI118*9%,2),2)*'umowa o pracę'!$E$8,2),IF(AND($AH118+$AI118&gt;=2800,$AI118&lt;2800,$AH118&lt;2800),ROUND((ROUND(((2800-$AI118)/$AH118)*$AJ118,2)+ROUND($AI118*9%,2))*'umowa o pracę'!$E$8,2),IF(AND($AH118+$AI118&gt;=2800,$AI118&gt;=2800),ROUND((ROUND(2800*9%,2))*'umowa o pracę'!$E$8,2),IF(AND($AH118+$AI118&gt;=2800,$AH118&gt;=2800,$AI118&lt;2800),ROUND((ROUND($AI118*9%,2)+ROUND(((2800-$AI118)/$AH118)*$AJ118,2))*'umowa o pracę'!$E$8,2),0)))),0)))&gt;$J118,$J118,IF(AND($AG118=1,$I118&gt;0),ROUND(IF($AH118+$AI118&gt;=2800,2800*'umowa o pracę'!$E$8,($AH118+$AI118)*'umowa o pracę'!$E$8),2)+IF($AI118=0,ROUND(IF($AH118&gt;2800,ROUND($AK118/$AH118*2800,2),$AK118)*'umowa o pracę'!$E$8,2),ROUND(IF($AH118&gt;2800,ROUND($AK118/$AH118*2800,2),$AK118)*'umowa o pracę'!$E$8,2)),ROUND(IF($AH118+$AI118&gt;=2800,2800*'umowa o pracę'!$E$8,($AH118+$AI118)*'umowa o pracę'!$E$8),2)-IF(AND($AI118=0,I118&gt;0),ROUND(ROUND(IF($AH118&gt;2800,ROUND($AJ118/$AH118*2800,2),$AJ118),2)*'umowa o pracę'!$E$8,2),IF($AI118&gt;0,IF($AH118+$AI118&lt;2800,ROUND(ROUND($AJ118+ROUND($AI118*9%,2),2)*'umowa o pracę'!$E$8,2),IF(AND($AH118+$AI118&gt;=2800,$AI118&lt;2800,$AH118&lt;2800),ROUND((ROUND(((2800-$AI118)/$AH118)*$AJ118,2)+ROUND($AI118*9%,2))*'umowa o pracę'!$E$8,2),IF(AND($AH118+$AI118&gt;=2800,$AI118&gt;=2800),ROUND((ROUND(2800*9%,2))*'umowa o pracę'!$E$8,2),IF(AND($AH118+$AI118&gt;=2800,$AH118&gt;=2800,$AI118&lt;2800),ROUND((ROUND($AI118*9%,2)+ROUND(((2800-$AI118)/$AH118)*$AJ118,2))*'umowa o pracę'!$E$8,2),0)))),0)))))</f>
        <v>0</v>
      </c>
      <c r="AO118" s="32">
        <f>IF('umowa o pracę'!$E$7=2020,IF(IF($AG118=1,IF($AI118=0,ROUND(IF($AH118&gt;2600,ROUND($AJ118/$AH118*2600,2),$AJ118)*'umowa o pracę'!$E$8,2),IF($AH118+$AI118&lt;2600,ROUND(ROUND($AJ118+ROUND($AI118*9%,2),2)*'umowa o pracę'!$E$8,2),IF(AND($AH118+$AI118&gt;=2600,$AH118&lt;2600),ROUND((ROUND($AJ118+ROUND((2600-$AH118)*9%,2),2))*'umowa o pracę'!$E$8,2),IF(AND($AH118+$AI118&gt;=2600,$AH118&gt;=2600),ROUND(ROUND($AJ118/$AH118*2600,2)*'umowa o pracę'!$E$8,2),0)))),0)&gt;$H118,$H118,IF($AG118=1,IF($AI118=0,ROUND(IF($AH118&gt;2600,ROUND($AJ118/$AH118*2600,2),$AJ118)*'umowa o pracę'!$E$8,2),IF($AH118+$AI118&lt;2600,ROUND(ROUND($AJ118+ROUND($AI118*9%,2),2)*'umowa o pracę'!$E$8,2),IF(AND($AH118+$AI118&gt;=2600,$AH118&lt;2600),ROUND((ROUND($AJ118+ROUND((2600-$AH118)*9%,2),2))*'umowa o pracę'!$E$8,2),IF(AND($AH118+$AI118&gt;=2600,$AH118&gt;=2600),ROUND(ROUND($AJ118/$AH118*2600,2)*'umowa o pracę'!$E$8,2),0)))),0)),IF('umowa o pracę'!$E$7=2021,IF(IF($AG118=1,IF($AI118=0,ROUND(IF($AH118&gt;2800,ROUND($AJ118/$AH118*2800,2),$AJ118)*'umowa o pracę'!$E$8,2),IF($AH118+$AI118&lt;2800,ROUND(ROUND($AJ118+ROUND($AI118*9%,2),2)*'umowa o pracę'!$E$8,2),IF(AND($AH118+$AI118&gt;=2800,$AH118&lt;2800),ROUND((ROUND($AJ118+ROUND((2800-$AH118)*9%,2),2))*'umowa o pracę'!$E$8,2),IF(AND($AH118+$AI118&gt;=2800,$AH118&gt;=2800),ROUND(ROUND($AJ118/$AH118*2800,2)*'umowa o pracę'!$E$8,2),0)))),0)&gt;$H118,$H118,IF($AG118=1,IF($AI118=0,ROUND(IF($AH118&gt;2800,ROUND($AJ118/$AH118*2800,2),$AJ118)*'umowa o pracę'!$E$8,2),IF($AH118+$AI118&lt;2800,ROUND(ROUND($AJ118+ROUND($AI118*9%,2),2)*'umowa o pracę'!$E$8,2),IF(AND($AH118+$AI118&gt;=2800,$AH118&lt;2800),ROUND((ROUND($AJ118+ROUND((2800-$AH118)*9%,2),2))*'umowa o pracę'!$E$8,2),IF(AND($AH118+$AI118&gt;=2800,$AH118&gt;=2800),ROUND(ROUND($AJ118/$AH118*2800,2)*'umowa o pracę'!$E$8,2),0)))),0)),0))</f>
        <v>0</v>
      </c>
      <c r="AP118" s="32">
        <f>IF('umowa o pracę'!$E$7=2020,IF(IF($AG118=1,IF($AI118=0,ROUND(IF($AH118&gt;2600,ROUND($AK118/$AH118*2600,2),$AK118)*'umowa o pracę'!$E$8,2),ROUND(IF($AH118&gt;2600,ROUND($AK118/$AH118*2600,2),$AK118)*'umowa o pracę'!$E$8,2)),0)&gt;$I118,$I118,IF($AG118=1,IF($AI118=0,ROUND(IF($AH118&gt;2600,ROUND($AK118/$AH118*2600,2),$AK118)*'umowa o pracę'!$E$8,2),ROUND(IF($AH118&gt;2600,ROUND($AK118/$AH118*2600,2),$AK118)*'umowa o pracę'!$E$8,2)),0)),IF('umowa o pracę'!$E$7=2021,IF(IF($AG118=1,IF($AI118=0,ROUND(IF($AH118&gt;2800,ROUND($AK118/$AH118*2800,2),$AK118)*'umowa o pracę'!$E$8,2),ROUND(IF($AH118&gt;2800,ROUND($AK118/$AH118*2800,2),$AK118)*'umowa o pracę'!$E$8,2)),0)&gt;$I118,$I118,IF($AG118=1,IF($AI118=0,ROUND(IF($AH118&gt;2800,ROUND($AK118/$AH118*2800,2),$AK118)*'umowa o pracę'!$E$8,2),ROUND(IF($AH118&gt;2800,ROUND($AK118/$AH118*2800,2),$AK118)*'umowa o pracę'!$E$8,2)),0)),0))</f>
        <v>0</v>
      </c>
      <c r="AQ118" s="56">
        <f>IF('umowa o pracę'!$E$7=2020,$AM118,IF('umowa o pracę'!$E$7=2021,$AN118,0))</f>
        <v>0</v>
      </c>
      <c r="AR118" s="33">
        <f>IF('umowa o pracę'!$E$7=0,0,U118+AF118+AQ118)</f>
        <v>0</v>
      </c>
      <c r="AS118" s="19"/>
      <c r="AT118" s="19"/>
      <c r="AU118" s="19"/>
      <c r="AV118" s="6"/>
      <c r="AW118" s="6"/>
      <c r="AX118" s="6">
        <f t="shared" si="13"/>
        <v>10</v>
      </c>
      <c r="AY118" s="6"/>
      <c r="AZ118" s="234">
        <f t="shared" si="16"/>
        <v>0</v>
      </c>
      <c r="BA118" s="234">
        <f t="shared" si="17"/>
        <v>0</v>
      </c>
      <c r="BB118" s="234">
        <f t="shared" si="18"/>
        <v>0</v>
      </c>
      <c r="BC118" s="234">
        <f t="shared" si="19"/>
        <v>0</v>
      </c>
      <c r="BD118" s="234">
        <f t="shared" si="20"/>
        <v>0</v>
      </c>
      <c r="BE118" s="234">
        <f t="shared" si="21"/>
        <v>0</v>
      </c>
      <c r="BF118" s="234">
        <f t="shared" si="22"/>
        <v>0</v>
      </c>
      <c r="BG118" s="234">
        <f t="shared" si="23"/>
        <v>0</v>
      </c>
      <c r="BH118" s="234">
        <f t="shared" si="24"/>
        <v>0</v>
      </c>
      <c r="BI118" s="238">
        <f t="shared" si="25"/>
        <v>0</v>
      </c>
      <c r="BJ118" s="236"/>
      <c r="BK118" s="236"/>
      <c r="BL118" s="237"/>
    </row>
    <row r="119" spans="1:64" ht="15.75" customHeight="1" x14ac:dyDescent="0.25">
      <c r="A119" s="129">
        <v>108</v>
      </c>
      <c r="B119" s="57"/>
      <c r="C119" s="57"/>
      <c r="D119" s="36"/>
      <c r="E119" s="36"/>
      <c r="F119" s="242"/>
      <c r="G119" s="37">
        <v>1</v>
      </c>
      <c r="H119" s="58">
        <v>0</v>
      </c>
      <c r="I119" s="59">
        <v>0</v>
      </c>
      <c r="J119" s="60">
        <v>0</v>
      </c>
      <c r="K119" s="52">
        <v>1</v>
      </c>
      <c r="L119" s="39">
        <v>0</v>
      </c>
      <c r="M119" s="39">
        <v>0</v>
      </c>
      <c r="N119" s="39">
        <v>0</v>
      </c>
      <c r="O119" s="39">
        <v>0</v>
      </c>
      <c r="P119" s="35">
        <f>IF('umowa o pracę'!$E$7=2020,ROUND(IF($L119&gt;=2600,2600*'umowa o pracę'!$E$8,$L119*'umowa o pracę'!$E$8),2),IF('umowa o pracę'!$E$7=2021,ROUND(IF($L119&gt;=2800,2800*'umowa o pracę'!$E$8,$L119*'umowa o pracę'!$E$8),2),0))</f>
        <v>0</v>
      </c>
      <c r="Q119" s="252">
        <f>IF(IF(IF(AND($K119=1,$I119&gt;0),ROUND(IF($L119+$M119&gt;=2600,2600*'umowa o pracę'!$E$8,($L119+$M119)*'umowa o pracę'!$E$8),2)+IF($M119=0,ROUND(IF($L119&gt;2600,ROUND($O119/$L119*2600,2),$O119)*'umowa o pracę'!$E$8,2),ROUND(IF($L119&gt;2600,ROUND($O119/$L119*2600,2),$O119)*'umowa o pracę'!$E$8,2)),ROUND(IF($L119+$M119&gt;=2600,2600*'umowa o pracę'!$E$8,($L119+$M119)*'umowa o pracę'!$E$8),2)-IF($M119=0,ROUND(ROUND(IF($L119&gt;2600,ROUND($N119/$L119*2600,2),$N119),2)*'umowa o pracę'!$E$8,2),IF($M119&gt;0,IF($L119+$M119&lt;2600,ROUND(ROUND($N119+ROUND($M119*9%,2),2)*'umowa o pracę'!$E$8,2),IF(AND($L119+$M119&gt;=2600,$M119&lt;2600,$L119&lt;2600),ROUND((ROUND(((2600-$M119)/$L119)*$N119,2)+ROUND($M119*9%,2))*'umowa o pracę'!$E$8,2),IF(AND($L119+$M119&gt;=2600,$M119&gt;=2600),ROUND((ROUND(2600*9%,2))*'umowa o pracę'!$E$8,2),IF(AND($L119+$M119&gt;=2600,$L119&gt;=2600,$M119&lt;2600),ROUND((ROUND($M119*9%,2)+ROUND(((2600-$M119)/$L119)*$N119,2))*'umowa o pracę'!$E$8,2),0)))),0)))&gt;$J119,$J119,IF(AND($K119=1,$I119&gt;0),ROUND(IF($L119+$M119&gt;=2600,2600*'umowa o pracę'!$E$8,($L119+$M119)*'umowa o pracę'!$E$8),2)+IF($M119=0,ROUND(IF($L119&gt;2600,ROUND($O119/$L119*2600,2),$O119)*'umowa o pracę'!$E$8,2),ROUND(IF($L119&gt;2600,ROUND($O119/$L119*2600,2),$O119)*'umowa o pracę'!$E$8,2)),ROUND(IF($L119+$M119&gt;=2600,2600*'umowa o pracę'!$E$8,($L119+$M119)*'umowa o pracę'!$E$8),2)-IF($M119=0,ROUND(ROUND(IF($L119&gt;2600,ROUND($N119/$L119*2600,2),$N119),2)*'umowa o pracę'!$E$8,2),IF($M119&gt;0,IF($L119+$M119&lt;2600,ROUND(ROUND($N119+ROUND($M119*9%,2),2)*'umowa o pracę'!$E$8,2),IF(AND($L119+$M119&gt;=2600,$M119&lt;2600,$L119&lt;2600),ROUND((ROUND(((2600-$M119)/$L119)*$N119,2)+ROUND($M119*9%,2))*'umowa o pracę'!$E$8,2),IF(AND($L119+$M119&gt;=2600,$M119&gt;=2600),ROUND((ROUND(2600*9%,2))*'umowa o pracę'!$E$8,2),IF(AND($L119+$M119&gt;=2600,$L119&gt;=2600,$M119&lt;2600),ROUND((ROUND($M119*9%,2)+ROUND(((2600-$M119)/$L119)*$N119,2))*'umowa o pracę'!$E$8,2),0)))),0))))&gt;$J119,$J119,IF(IF(AND($K119=1,$I119&gt;0),ROUND(IF($L119+$M119&gt;=2600,2600*'umowa o pracę'!$E$8,($L119+$M119)*'umowa o pracę'!$E$8),2)+IF($M119=0,ROUND(IF($L119&gt;2600,ROUND($O119/$L119*2600,2),$O119)*'umowa o pracę'!$E$8,2),ROUND(IF($L119&gt;2600,ROUND($O119/$L119*2600,2),$O119)*'umowa o pracę'!$E$8,2)),ROUND(IF($L119+$M119&gt;=2600,2600*'umowa o pracę'!$E$8,($L119+$M119)*'umowa o pracę'!$E$8),2)-IF($M119=0,ROUND(ROUND(IF($L119&gt;2600,ROUND($N119/$L119*2600,2),$N119),2)*'umowa o pracę'!$E$8,2),IF($M119&gt;0,IF($L119+$M119&lt;2600,ROUND(ROUND($N119+ROUND($M119*9%,2),2)*'umowa o pracę'!$E$8,2),IF(AND($L119+$M119&gt;=2600,$M119&lt;2600,$L119&lt;2600),ROUND((ROUND(((2600-$M119)/$L119)*$N119,2)+ROUND($M119*9%,2))*'umowa o pracę'!$E$8,2),IF(AND($L119+$M119&gt;=2600,$M119&gt;=2600),ROUND((ROUND(2600*9%,2))*'umowa o pracę'!$E$8,2),IF(AND($L119+$M119&gt;=2600,$L119&gt;=2600,$M119&lt;2600),ROUND((ROUND($M119*9%,2)+ROUND(((2600-$M119)/$L119)*$N119,2))*'umowa o pracę'!$E$8,2),0)))),0)))&gt;$J119,$J119,IF(AND($K119=1,$I119&gt;0),ROUND(IF($L119+$M119&gt;=2600,2600*'umowa o pracę'!$E$8,($L119+$M119)*'umowa o pracę'!$E$8),2)+IF($M119=0,ROUND(IF($L119&gt;2600,ROUND($O119/$L119*2600,2),$O119)*'umowa o pracę'!$E$8,2),ROUND(IF($L119&gt;2600,ROUND($O119/$L119*2600,2),$O119)*'umowa o pracę'!$E$8,2)),ROUND(IF($L119+$M119&gt;=2600,2600*'umowa o pracę'!$E$8,($L119+$M119)*'umowa o pracę'!$E$8),2)-IF(AND($M119=0,I119&gt;0),ROUND(ROUND(IF($L119&gt;2600,ROUND($N119/$L119*2600,2),$N119),2)*'umowa o pracę'!$E$8,2),IF($M119&gt;0,IF($L119+$M119&lt;2600,ROUND(ROUND($N119+ROUND($M119*9%,2),2)*'umowa o pracę'!$E$8,2),IF(AND($L119+$M119&gt;=2600,$M119&lt;2600,$L119&lt;2600),ROUND((ROUND(((2600-$M119)/$L119)*$N119,2)+ROUND($M119*9%,2))*'umowa o pracę'!$E$8,2),IF(AND($L119+$M119&gt;=2600,$M119&gt;=2600),ROUND((ROUND(2600*9%,2))*'umowa o pracę'!$E$8,2),IF(AND($L119+$M119&gt;=2600,$L119&gt;=2600,$M119&lt;2600),ROUND((ROUND($M119*9%,2)+ROUND(((2600-$M119)/$L119)*$N119,2))*'umowa o pracę'!$E$8,2),0)))),0)))))</f>
        <v>0</v>
      </c>
      <c r="R119" s="252">
        <f>IF(IF(IF(AND($K119=1,$I119&gt;0),ROUND(IF($L119+$M119&gt;=2800,2800*'umowa o pracę'!$E$8,($L119+$M119)*'umowa o pracę'!$E$8),2)+IF($M119=0,ROUND(IF($L119&gt;2800,ROUND($O119/$L119*2800,2),$O119)*'umowa o pracę'!$E$8,2),ROUND(IF($L119&gt;2800,ROUND($O119/$L119*2800,2),$O119)*'umowa o pracę'!$E$8,2)),ROUND(IF($L119+$M119&gt;=2800,2800*'umowa o pracę'!$E$8,($L119+$M119)*'umowa o pracę'!$E$8),2)-IF($M119=0,ROUND(ROUND(IF($L119&gt;2800,ROUND($N119/$L119*2800,2),$N119),2)*'umowa o pracę'!$E$8,2),IF($M119&gt;0,IF($L119+$M119&lt;2800,ROUND(ROUND($N119+ROUND($M119*9%,2),2)*'umowa o pracę'!$E$8,2),IF(AND($L119+$M119&gt;=2800,$M119&lt;2800,$L119&lt;2800),ROUND((ROUND(((2800-$M119)/$L119)*$N119,2)+ROUND($M119*9%,2))*'umowa o pracę'!$E$8,2),IF(AND($L119+$M119&gt;=2800,$M119&gt;=2800),ROUND((ROUND(2800*9%,2))*'umowa o pracę'!$E$8,2),IF(AND($L119+$M119&gt;=2800,$L119&gt;=2800,$M119&lt;2800),ROUND((ROUND($M119*9%,2)+ROUND(((2800-$M119)/$L119)*$N119,2))*'umowa o pracę'!$E$8,2),0)))),0)))&gt;$J119,$J119,IF(AND($K119=1,$I119&gt;0),ROUND(IF($L119+$M119&gt;=2800,2800*'umowa o pracę'!$E$8,($L119+$M119)*'umowa o pracę'!$E$8),2)+IF($M119=0,ROUND(IF($L119&gt;2800,ROUND($O119/$L119*2800,2),$O119)*'umowa o pracę'!$E$8,2),ROUND(IF($L119&gt;2800,ROUND($O119/$L119*2800,2),$O119)*'umowa o pracę'!$E$8,2)),ROUND(IF($L119+$M119&gt;=2800,2800*'umowa o pracę'!$E$8,($L119+$M119)*'umowa o pracę'!$E$8),2)-IF($M119=0,ROUND(ROUND(IF($L119&gt;2800,ROUND($N119/$L119*2800,2),$N119),2)*'umowa o pracę'!$E$8,2),IF($M119&gt;0,IF($L119+$M119&lt;2800,ROUND(ROUND($N119+ROUND($M119*9%,2),2)*'umowa o pracę'!$E$8,2),IF(AND($L119+$M119&gt;=2800,$M119&lt;2800,$L119&lt;2800),ROUND((ROUND(((2800-$M119)/$L119)*$N119,2)+ROUND($M119*9%,2))*'umowa o pracę'!$E$8,2),IF(AND($L119+$M119&gt;=2800,$M119&gt;=2800),ROUND((ROUND(2800*9%,2))*'umowa o pracę'!$E$8,2),IF(AND($L119+$M119&gt;=2800,$L119&gt;=2800,$M119&lt;2800),ROUND((ROUND($M119*9%,2)+ROUND(((2800-$M119)/$L119)*$N119,2))*'umowa o pracę'!$E$8,2),0)))),0))))&gt;$J119,$J119,IF(IF(AND($K119=1,$I119&gt;0),ROUND(IF($L119+$M119&gt;=2800,2800*'umowa o pracę'!$E$8,($L119+$M119)*'umowa o pracę'!$E$8),2)+IF($M119=0,ROUND(IF($L119&gt;2800,ROUND($O119/$L119*2800,2),$O119)*'umowa o pracę'!$E$8,2),ROUND(IF($L119&gt;2800,ROUND($O119/$L119*2800,2),$O119)*'umowa o pracę'!$E$8,2)),ROUND(IF($L119+$M119&gt;=2800,2800*'umowa o pracę'!$E$8,($L119+$M119)*'umowa o pracę'!$E$8),2)-IF($M119=0,ROUND(ROUND(IF($L119&gt;2800,ROUND($N119/$L119*2800,2),$N119),2)*'umowa o pracę'!$E$8,2),IF($M119&gt;0,IF($L119+$M119&lt;2800,ROUND(ROUND($N119+ROUND($M119*9%,2),2)*'umowa o pracę'!$E$8,2),IF(AND($L119+$M119&gt;=2800,$M119&lt;2800,$L119&lt;2800),ROUND((ROUND(((2800-$M119)/$L119)*$N119,2)+ROUND($M119*9%,2))*'umowa o pracę'!$E$8,2),IF(AND($L119+$M119&gt;=2800,$M119&gt;=2800),ROUND((ROUND(2800*9%,2))*'umowa o pracę'!$E$8,2),IF(AND($L119+$M119&gt;=2800,$L119&gt;=2800,$M119&lt;2800),ROUND((ROUND($M119*9%,2)+ROUND(((2800-$M119)/$L119)*$N119,2))*'umowa o pracę'!$E$8,2),0)))),0)))&gt;$J119,$J119,IF(AND($K119=1,$I119&gt;0),ROUND(IF($L119+$M119&gt;=2800,2800*'umowa o pracę'!$E$8,($L119+$M119)*'umowa o pracę'!$E$8),2)+IF($M119=0,ROUND(IF($L119&gt;2800,ROUND($O119/$L119*2800,2),$O119)*'umowa o pracę'!$E$8,2),ROUND(IF($L119&gt;2800,ROUND($O119/$L119*2800,2),$O119)*'umowa o pracę'!$E$8,2)),ROUND(IF($L119+$M119&gt;=2800,2800*'umowa o pracę'!$E$8,($L119+$M119)*'umowa o pracę'!$E$8),2)-IF(AND($M119=0,I119&gt;0),ROUND(ROUND(IF($L119&gt;2800,ROUND($N119/$L119*2800,2),$N119),2)*'umowa o pracę'!$E$8,2),IF($M119&gt;0,IF($L119+$M119&lt;2800,ROUND(ROUND($N119+ROUND($M119*9%,2),2)*'umowa o pracę'!$E$8,2),IF(AND($L119+$M119&gt;=2800,$M119&lt;2800,$L119&lt;2800),ROUND((ROUND(((2800-$M119)/$L119)*$N119,2)+ROUND($M119*9%,2))*'umowa o pracę'!$E$8,2),IF(AND($L119+$M119&gt;=2800,$M119&gt;=2800),ROUND((ROUND(2800*9%,2))*'umowa o pracę'!$E$8,2),IF(AND($L119+$M119&gt;=2800,$L119&gt;=2800,$M119&lt;2800),ROUND((ROUND($M119*9%,2)+ROUND(((2800-$M119)/$L119)*$N119,2))*'umowa o pracę'!$E$8,2),0)))),0)))))</f>
        <v>0</v>
      </c>
      <c r="S119" s="32">
        <f>IF('umowa o pracę'!$E$7=2020,IF(IF($K119=1,IF($M119=0,ROUND(IF($L119&gt;2600,ROUND($N119/$L119*2600,2),$N119)*'umowa o pracę'!$E$8,2),IF($L119+$M119&lt;2600,ROUND(ROUND($N119+ROUND($M119*9%,2),2)*'umowa o pracę'!$E$8,2),IF(AND($L119+$M119&gt;=2600,$L119&lt;2600),ROUND((ROUND($N119+ROUND((2600-$L119)*9%,2),2))*'umowa o pracę'!$E$8,2),IF(AND($L119+$M119&gt;=2600,$L119&gt;=2600),ROUND(ROUND($N119/$L119*2600,2)*'umowa o pracę'!$E$8,2),0)))),0)&gt;$H119,$H119,IF($K119=1,IF($M119=0,ROUND(IF($L119&gt;2600,ROUND($N119/$L119*2600,2),$N119)*'umowa o pracę'!$E$8,2),IF($L119+$M119&lt;2600,ROUND(ROUND($N119+ROUND($M119*9%,2),2)*'umowa o pracę'!$E$8,2),IF(AND($L119+$M119&gt;=2600,$L119&lt;2600),ROUND((ROUND($N119+ROUND((2600-$L119)*9%,2),2))*'umowa o pracę'!$E$8,2),IF(AND($L119+$M119&gt;=2600,$L119&gt;=2600),ROUND(ROUND($N119/$L119*2600,2)*'umowa o pracę'!$E$8,2),0)))),0)),IF('umowa o pracę'!$E$7=2021,IF(IF($K119=1,IF($M119=0,ROUND(IF($L119&gt;2800,ROUND($N119/$L119*2800,2),$N119)*'umowa o pracę'!$E$8,2),IF($L119+$M119&lt;2800,ROUND(ROUND($N119+ROUND($M119*9%,2),2)*'umowa o pracę'!$E$8,2),IF(AND($L119+$M119&gt;=2800,$L119&lt;2800),ROUND((ROUND($N119+ROUND((2800-$L119)*9%,2),2))*'umowa o pracę'!$E$8,2),IF(AND($L119+$M119&gt;=2800,$L119&gt;=2800),ROUND(ROUND($N119/$L119*2800,2)*'umowa o pracę'!$E$8,2),0)))),0)&gt;$H119,$H119,IF($K119=1,IF($M119=0,ROUND(IF($L119&gt;2800,ROUND($N119/$L119*2800,2),$N119)*'umowa o pracę'!$E$8,2),IF($L119+$M119&lt;2800,ROUND(ROUND($N119+ROUND($M119*9%,2),2)*'umowa o pracę'!$E$8,2),IF(AND($L119+$M119&gt;=2800,$L119&lt;2800),ROUND((ROUND($N119+ROUND((2800-$L119)*9%,2),2))*'umowa o pracę'!$E$8,2),IF(AND($L119+$M119&gt;=2800,$L119&gt;=2800),ROUND(ROUND($N119/$L119*2800,2)*'umowa o pracę'!$E$8,2),0)))),0)),0))</f>
        <v>0</v>
      </c>
      <c r="T119" s="32">
        <f>IF('umowa o pracę'!$E$7=2020,IF(IF($K119=1,IF($M119=0,ROUND(IF($L119&gt;2600,ROUND($O119/$L119*2600,2),$O119)*'umowa o pracę'!$E$8,2),ROUND(IF($L119&gt;2600,ROUND($O119/$L119*2600,2),$O119)*'umowa o pracę'!$E$8,2)),0)&gt;$I119,$I119,IF($K119=1,IF($M119=0,ROUND(IF($L119&gt;2600,ROUND($O119/$L119*2600,2),$O119)*'umowa o pracę'!$E$8,2),ROUND(IF($L119&gt;2600,ROUND($O119/$L119*2600,2),$O119)*'umowa o pracę'!$E$8,2)),0)),IF('umowa o pracę'!$E$7=2021,IF(IF($K119=1,IF($M119=0,ROUND(IF($L119&gt;2800,ROUND($O119/$L119*2800,2),$O119)*'umowa o pracę'!$E$8,2),ROUND(IF($L119&gt;2800,ROUND($O119/$L119*2800,2),$O119)*'umowa o pracę'!$E$8,2)),0)&gt;$I119,$I119,IF($K119=1,IF($M119=0,ROUND(IF($L119&gt;2800,ROUND($O119/$L119*2800,2),$O119)*'umowa o pracę'!$E$8,2),ROUND(IF($L119&gt;2800,ROUND($O119/$L119*2800,2),$O119)*'umowa o pracę'!$E$8,2)),0)),0))</f>
        <v>0</v>
      </c>
      <c r="U119" s="51">
        <f>IF('umowa o pracę'!$E$7=2020,$Q119,IF('umowa o pracę'!$E$7=2021,$R119,0))</f>
        <v>0</v>
      </c>
      <c r="V119" s="53">
        <f t="shared" si="14"/>
        <v>1</v>
      </c>
      <c r="W119" s="54">
        <f>IF('umowa o pracę'!$E$6&lt;2,0,$L119)</f>
        <v>0</v>
      </c>
      <c r="X119" s="54">
        <f>IF('umowa o pracę'!$E$6&lt;2,0,$M119)</f>
        <v>0</v>
      </c>
      <c r="Y119" s="55">
        <f>IF('umowa o pracę'!$E$6&lt;2,0,$N119)</f>
        <v>0</v>
      </c>
      <c r="Z119" s="55">
        <f>IF('umowa o pracę'!$E$6&lt;2,0,$O119)</f>
        <v>0</v>
      </c>
      <c r="AA119" s="32">
        <f>IF('umowa o pracę'!$E$7=2020,ROUND(IF($W119&gt;=2600,2600*'umowa o pracę'!$E$8,$W119*'umowa o pracę'!$E$8),2),IF('umowa o pracę'!$E$7=2021,ROUND(IF($W119&gt;=2800,2800*'umowa o pracę'!$E$8,$W119*'umowa o pracę'!$E$8),2),0))</f>
        <v>0</v>
      </c>
      <c r="AB119" s="32">
        <f>IF(IF(IF(AND($V119=1,$I119&gt;0),ROUND(IF($W119+$X119&gt;=2600,2600*'umowa o pracę'!$E$8,($W119+$X119)*'umowa o pracę'!$E$8),2)+IF($X119=0,ROUND(IF($W119&gt;2600,ROUND($Z119/$W119*2600,2),$Z119)*'umowa o pracę'!$E$8,2),ROUND(IF($W119&gt;2600,ROUND($Z119/$W119*2600,2),$Z119)*'umowa o pracę'!$E$8,2)),ROUND(IF($W119+$X119&gt;=2600,2600*'umowa o pracę'!$E$8,($W119+$X119)*'umowa o pracę'!$E$8),2)-IF($X119=0,ROUND(ROUND(IF($W119&gt;2600,ROUND($Y119/$W119*2600,2),$Y119),2)*'umowa o pracę'!$E$8,2),IF($X119&gt;0,IF($W119+$X119&lt;2600,ROUND(ROUND($Y119+ROUND($X119*9%,2),2)*'umowa o pracę'!$E$8,2),IF(AND($W119+$X119&gt;=2600,$X119&lt;2600,$W119&lt;2600),ROUND((ROUND(((2600-$X119)/$W119)*$Y119,2)+ROUND($X119*9%,2))*'umowa o pracę'!$E$8,2),IF(AND($W119+$X119&gt;=2600,$X119&gt;=2600),ROUND((ROUND(2600*9%,2))*'umowa o pracę'!$E$8,2),IF(AND($W119+$X119&gt;=2600,$W119&gt;=2600,$X119&lt;2600),ROUND((ROUND($X119*9%,2)+ROUND(((2600-$X119)/$W119)*$Y119,2))*'umowa o pracę'!$E$8,2),0)))),0)))&gt;$J119,$J119,IF(AND($V119=1,$I119&gt;0),ROUND(IF($W119+$X119&gt;=2600,2600*'umowa o pracę'!$E$8,($W119+$X119)*'umowa o pracę'!$E$8),2)+IF($X119=0,ROUND(IF($W119&gt;2600,ROUND($Z119/$W119*2600,2),$Z119)*'umowa o pracę'!$E$8,2),ROUND(IF($W119&gt;2600,ROUND($Z119/$W119*2600,2),$Z119)*'umowa o pracę'!$E$8,2)),ROUND(IF($W119+$X119&gt;=2600,2600*'umowa o pracę'!$E$8,($W119+$X119)*'umowa o pracę'!$E$8),2)-IF($X119=0,ROUND(ROUND(IF($W119&gt;2600,ROUND($Y119/$W119*2600,2),$Y119),2)*'umowa o pracę'!$E$8,2),IF($X119&gt;0,IF($W119+$X119&lt;2600,ROUND(ROUND($Y119+ROUND($X119*9%,2),2)*'umowa o pracę'!$E$8,2),IF(AND($W119+$X119&gt;=2600,$X119&lt;2600,$W119&lt;2600),ROUND((ROUND(((2600-$X119)/$W119)*$Y119,2)+ROUND($X119*9%,2))*'umowa o pracę'!$E$8,2),IF(AND($W119+$X119&gt;=2600,$X119&gt;=2600),ROUND((ROUND(2600*9%,2))*'umowa o pracę'!$E$8,2),IF(AND($W119+$X119&gt;=2600,$W119&gt;=2600,$X119&lt;2600),ROUND((ROUND($X119*9%,2)+ROUND(((2600-$X119)/$W119)*$Y119,2))*'umowa o pracę'!$E$8,2),0)))),0))))&gt;$J119,$J119,IF(IF(AND($V119=1,$I119&gt;0),ROUND(IF($W119+$X119&gt;=2600,2600*'umowa o pracę'!$E$8,($W119+$X119)*'umowa o pracę'!$E$8),2)+IF($X119=0,ROUND(IF($W119&gt;2600,ROUND($Z119/$W119*2600,2),$Z119)*'umowa o pracę'!$E$8,2),ROUND(IF($W119&gt;2600,ROUND($Z119/$W119*2600,2),$Z119)*'umowa o pracę'!$E$8,2)),ROUND(IF($W119+$X119&gt;=2600,2600*'umowa o pracę'!$E$8,($W119+$X119)*'umowa o pracę'!$E$8),2)-IF($X119=0,ROUND(ROUND(IF($W119&gt;2600,ROUND($Y119/$W119*2600,2),$Y119),2)*'umowa o pracę'!$E$8,2),IF($X119&gt;0,IF($W119+$X119&lt;2600,ROUND(ROUND($Y119+ROUND($X119*9%,2),2)*'umowa o pracę'!$E$8,2),IF(AND($W119+$X119&gt;=2600,$X119&lt;2600,$W119&lt;2600),ROUND((ROUND(((2600-$X119)/$W119)*$Y119,2)+ROUND($X119*9%,2))*'umowa o pracę'!$E$8,2),IF(AND($W119+$X119&gt;=2600,$X119&gt;=2600),ROUND((ROUND(2600*9%,2))*'umowa o pracę'!$E$8,2),IF(AND($W119+$X119&gt;=2600,$W119&gt;=2600,$X119&lt;2600),ROUND((ROUND($X119*9%,2)+ROUND(((2600-$X119)/$W119)*$Y119,2))*'umowa o pracę'!$E$8,2),0)))),0)))&gt;$J119,$J119,IF(AND($V119=1,$I119&gt;0),ROUND(IF($W119+$X119&gt;=2600,2600*'umowa o pracę'!$E$8,($W119+$X119)*'umowa o pracę'!$E$8),2)+IF($X119=0,ROUND(IF($W119&gt;2600,ROUND($Z119/$W119*2600,2),$Z119)*'umowa o pracę'!$E$8,2),ROUND(IF($W119&gt;2600,ROUND($Z119/$W119*2600,2),$Z119)*'umowa o pracę'!$E$8,2)),ROUND(IF($W119+$X119&gt;=2600,2600*'umowa o pracę'!$E$8,($W119+$X119)*'umowa o pracę'!$E$8),2)-IF(AND($X119=0,I119&gt;0),ROUND(ROUND(IF($W119&gt;2600,ROUND($Y119/$W119*2600,2),$Y119),2)*'umowa o pracę'!$E$8,2),IF($X119&gt;0,IF($W119+$X119&lt;2600,ROUND(ROUND($Y119+ROUND($X119*9%,2),2)*'umowa o pracę'!$E$8,2),IF(AND($W119+$X119&gt;=2600,$X119&lt;2600,$W119&lt;2600),ROUND((ROUND(((2600-$X119)/$W119)*$Y119,2)+ROUND($X119*9%,2))*'umowa o pracę'!$E$8,2),IF(AND($W119+$X119&gt;=2600,$X119&gt;=2600),ROUND((ROUND(2600*9%,2))*'umowa o pracę'!$E$8,2),IF(AND($W119+$X119&gt;=2600,$W119&gt;=2600,$X119&lt;2600),ROUND((ROUND($X119*9%,2)+ROUND(((2600-$X119)/$W119)*$Y119,2))*'umowa o pracę'!$E$8,2),0)))),0)))))</f>
        <v>0</v>
      </c>
      <c r="AC119" s="32">
        <f>IF(IF(IF(AND($V119=1,$I119&gt;0),ROUND(IF($W119+$X119&gt;=2800,2800*'umowa o pracę'!$E$8,($W119+$X119)*'umowa o pracę'!$E$8),2)+IF($X119=0,ROUND(IF($W119&gt;2800,ROUND($Z119/$W119*2800,2),$Z119)*'umowa o pracę'!$E$8,2),ROUND(IF($W119&gt;2800,ROUND($Z119/$W119*2800,2),$Z119)*'umowa o pracę'!$E$8,2)),ROUND(IF($W119+$X119&gt;=2800,2800*'umowa o pracę'!$E$8,($W119+$X119)*'umowa o pracę'!$E$8),2)-IF($X119=0,ROUND(ROUND(IF($W119&gt;2800,ROUND($Y119/$W119*2800,2),$Y119),2)*'umowa o pracę'!$E$8,2),IF($X119&gt;0,IF($W119+$X119&lt;2800,ROUND(ROUND($Y119+ROUND($X119*9%,2),2)*'umowa o pracę'!$E$8,2),IF(AND($W119+$X119&gt;=2800,$X119&lt;2800,$W119&lt;2800),ROUND((ROUND(((2800-$X119)/$W119)*$Y119,2)+ROUND($X119*9%,2))*'umowa o pracę'!$E$8,2),IF(AND($W119+$X119&gt;=2800,$X119&gt;=2800),ROUND((ROUND(2800*9%,2))*'umowa o pracę'!$E$8,2),IF(AND($W119+$X119&gt;=2800,$W119&gt;=2800,$X119&lt;2800),ROUND((ROUND($X119*9%,2)+ROUND(((2800-$X119)/$W119)*$Y119,2))*'umowa o pracę'!$E$8,2),0)))),0)))&gt;$J119,$J119,IF(AND($V119=1,$I119&gt;0),ROUND(IF($W119+$X119&gt;=2800,2800*'umowa o pracę'!$E$8,($W119+$X119)*'umowa o pracę'!$E$8),2)+IF($X119=0,ROUND(IF($W119&gt;2800,ROUND($Z119/$W119*2800,2),$Z119)*'umowa o pracę'!$E$8,2),ROUND(IF($W119&gt;2800,ROUND($Z119/$W119*2800,2),$Z119)*'umowa o pracę'!$E$8,2)),ROUND(IF($W119+$X119&gt;=2800,2800*'umowa o pracę'!$E$8,($W119+$X119)*'umowa o pracę'!$E$8),2)-IF($X119=0,ROUND(ROUND(IF($W119&gt;2800,ROUND($Y119/$W119*2800,2),$Y119),2)*'umowa o pracę'!$E$8,2),IF($X119&gt;0,IF($W119+$X119&lt;2800,ROUND(ROUND($Y119+ROUND($X119*9%,2),2)*'umowa o pracę'!$E$8,2),IF(AND($W119+$X119&gt;=2800,$X119&lt;2800,$W119&lt;2800),ROUND((ROUND(((2800-$X119)/$W119)*$Y119,2)+ROUND($X119*9%,2))*'umowa o pracę'!$E$8,2),IF(AND($W119+$X119&gt;=2800,$X119&gt;=2800),ROUND((ROUND(2800*9%,2))*'umowa o pracę'!$E$8,2),IF(AND($W119+$X119&gt;=2800,$W119&gt;=2800,$X119&lt;2800),ROUND((ROUND($X119*9%,2)+ROUND(((2800-$X119)/$W119)*$Y119,2))*'umowa o pracę'!$E$8,2),0)))),0))))&gt;$J119,$J119,IF(IF(AND($V119=1,$I119&gt;0),ROUND(IF($W119+$X119&gt;=2800,2800*'umowa o pracę'!$E$8,($W119+$X119)*'umowa o pracę'!$E$8),2)+IF($X119=0,ROUND(IF($W119&gt;2800,ROUND($Z119/$W119*2800,2),$Z119)*'umowa o pracę'!$E$8,2),ROUND(IF($W119&gt;2800,ROUND($Z119/$W119*2800,2),$Z119)*'umowa o pracę'!$E$8,2)),ROUND(IF($W119+$X119&gt;=2800,2800*'umowa o pracę'!$E$8,($W119+$X119)*'umowa o pracę'!$E$8),2)-IF($X119=0,ROUND(ROUND(IF($W119&gt;2800,ROUND($Y119/$W119*2800,2),$Y119),2)*'umowa o pracę'!$E$8,2),IF($X119&gt;0,IF($W119+$X119&lt;2800,ROUND(ROUND($Y119+ROUND($X119*9%,2),2)*'umowa o pracę'!$E$8,2),IF(AND($W119+$X119&gt;=2800,$X119&lt;2800,$W119&lt;2800),ROUND((ROUND(((2800-$X119)/$W119)*$Y119,2)+ROUND($X119*9%,2))*'umowa o pracę'!$E$8,2),IF(AND($W119+$X119&gt;=2800,$X119&gt;=2800),ROUND((ROUND(2800*9%,2))*'umowa o pracę'!$E$8,2),IF(AND($W119+$X119&gt;=2800,$W119&gt;=2800,$X119&lt;2800),ROUND((ROUND($X119*9%,2)+ROUND(((2800-$X119)/$W119)*$Y119,2))*'umowa o pracę'!$E$8,2),0)))),0)))&gt;$J119,$J119,IF(AND($V119=1,$I119&gt;0),ROUND(IF($W119+$X119&gt;=2800,2800*'umowa o pracę'!$E$8,($W119+$X119)*'umowa o pracę'!$E$8),2)+IF($X119=0,ROUND(IF($W119&gt;2800,ROUND($Z119/$W119*2800,2),$Z119)*'umowa o pracę'!$E$8,2),ROUND(IF($W119&gt;2800,ROUND($Z119/$W119*2800,2),$Z119)*'umowa o pracę'!$E$8,2)),ROUND(IF($W119+$X119&gt;=2800,2800*'umowa o pracę'!$E$8,($W119+$X119)*'umowa o pracę'!$E$8),2)-IF(AND($X119=0,I119&gt;0),ROUND(ROUND(IF($W119&gt;2800,ROUND($Y119/$W119*2800,2),$Y119),2)*'umowa o pracę'!$E$8,2),IF($X119&gt;0,IF($W119+$X119&lt;2800,ROUND(ROUND($Y119+ROUND($X119*9%,2),2)*'umowa o pracę'!$E$8,2),IF(AND($W119+$X119&gt;=2800,$X119&lt;2800,$W119&lt;2800),ROUND((ROUND(((2800-$X119)/$W119)*$Y119,2)+ROUND($X119*9%,2))*'umowa o pracę'!$E$8,2),IF(AND($W119+$X119&gt;=2800,$X119&gt;=2800),ROUND((ROUND(2800*9%,2))*'umowa o pracę'!$E$8,2),IF(AND($W119+$X119&gt;=2800,$W119&gt;=2800,$X119&lt;2800),ROUND((ROUND($X119*9%,2)+ROUND(((2800-$X119)/$W119)*$Y119,2))*'umowa o pracę'!$E$8,2),0)))),0)))))</f>
        <v>0</v>
      </c>
      <c r="AD119" s="32">
        <f>IF('umowa o pracę'!$E$7=2020,IF(IF($V119=1,IF($X119=0,ROUND(IF($W119&gt;2600,ROUND($Y119/$W119*2600,2),$Y119)*'umowa o pracę'!$E$8,2),IF($W119+$X119&lt;2600,ROUND(ROUND($Y119+ROUND($X119*9%,2),2)*'umowa o pracę'!$E$8,2),IF(AND($W119+$X119&gt;=2600,$W119&lt;2600),ROUND((ROUND($Y119+ROUND((2600-$W119)*9%,2),2))*'umowa o pracę'!$E$8,2),IF(AND($W119+$X119&gt;=2600,$W119&gt;=2600),ROUND(ROUND($Y119/$W119*2600,2)*'umowa o pracę'!$E$8,2),0)))),0)&gt;$H119,$H119,IF($V119=1,IF($X119=0,ROUND(IF($W119&gt;2600,ROUND($Y119/$W119*2600,2),$Y119)*'umowa o pracę'!$E$8,2),IF($W119+$X119&lt;2600,ROUND(ROUND($Y119+ROUND($X119*9%,2),2)*'umowa o pracę'!$E$8,2),IF(AND($W119+$X119&gt;=2600,$W119&lt;2600),ROUND((ROUND($Y119+ROUND((2600-$W119)*9%,2),2))*'umowa o pracę'!$E$8,2),IF(AND($W119+$X119&gt;=2600,$W119&gt;=2600),ROUND(ROUND($Y119/$W119*2600,2)*'umowa o pracę'!$E$8,2),0)))),0)),IF('umowa o pracę'!$E$7=2021,IF(IF($V119=1,IF($X119=0,ROUND(IF($W119&gt;2800,ROUND($Y119/$W119*2800,2),$Y119)*'umowa o pracę'!$E$8,2),IF($W119+$X119&lt;2800,ROUND(ROUND($Y119+ROUND($X119*9%,2),2)*'umowa o pracę'!$E$8,2),IF(AND($W119+$X119&gt;=2800,$W119&lt;2800),ROUND((ROUND($Y119+ROUND((2800-$W119)*9%,2),2))*'umowa o pracę'!$E$8,2),IF(AND($W119+$X119&gt;=2800,$W119&gt;=2800),ROUND(ROUND($Y119/$W119*2800,2)*'umowa o pracę'!$E$8,2),0)))),0)&gt;$H119,$H119,IF($V119=1,IF($X119=0,ROUND(IF($W119&gt;2800,ROUND($Y119/$W119*2800,2),$Y119)*'umowa o pracę'!$E$8,2),IF($W119+$X119&lt;2800,ROUND(ROUND($Y119+ROUND($X119*9%,2),2)*'umowa o pracę'!$E$8,2),IF(AND($W119+$X119&gt;=2800,$W119&lt;2800),ROUND((ROUND($Y119+ROUND((2800-$W119)*9%,2),2))*'umowa o pracę'!$E$8,2),IF(AND($W119+$X119&gt;=2800,$W119&gt;=2800),ROUND(ROUND($Y119/$W119*2800,2)*'umowa o pracę'!$E$8,2),0)))),0)),0))</f>
        <v>0</v>
      </c>
      <c r="AE119" s="32">
        <f>IF('umowa o pracę'!$E$7=2020,IF(IF($V119=1,IF($X119=0,ROUND(IF($W119&gt;2600,ROUND($Z119/$W119*2600,2),$Z119)*'umowa o pracę'!$E$8,2),ROUND(IF($W119&gt;2600,ROUND($Z119/$W119*2600,2),$Z119)*'umowa o pracę'!$E$8,2)),0)&gt;$I119,$I119,IF($V119=1,IF($X119=0,ROUND(IF($W119&gt;2600,ROUND($Z119/$W119*2600,2),$Z119)*'umowa o pracę'!$E$8,2),ROUND(IF($W119&gt;2600,ROUND($Z119/$W119*2600,2),$Z119)*'umowa o pracę'!$E$8,2)),0)),IF('umowa o pracę'!$E$7=2021,IF(IF($V119=1,IF($X119=0,ROUND(IF($W119&gt;2800,ROUND($Z119/$W119*2800,2),$Z119)*'umowa o pracę'!$E$8,2),ROUND(IF($W119&gt;2800,ROUND($Z119/$W119*2800,2),$Z119)*'umowa o pracę'!$E$8,2)),0)&gt;$I119,$I119,IF($V119=1,IF($X119=0,ROUND(IF($W119&gt;2800,ROUND($Z119/$W119*2800,2),$Z119)*'umowa o pracę'!$E$8,2),ROUND(IF($W119&gt;2800,ROUND($Z119/$W119*2800,2),$Z119)*'umowa o pracę'!$E$8,2)),0)),0))</f>
        <v>0</v>
      </c>
      <c r="AF119" s="56">
        <f>IF('umowa o pracę'!$E$7=2020,$AB119,IF('umowa o pracę'!$E$7=2021,$AC119,0))</f>
        <v>0</v>
      </c>
      <c r="AG119" s="53">
        <f t="shared" si="15"/>
        <v>1</v>
      </c>
      <c r="AH119" s="39">
        <f>IF('umowa o pracę'!$E$6&lt;3,0,$L119)</f>
        <v>0</v>
      </c>
      <c r="AI119" s="39">
        <f>IF('umowa o pracę'!$E$6&lt;3,0,$M119)</f>
        <v>0</v>
      </c>
      <c r="AJ119" s="55">
        <f>IF('umowa o pracę'!$E$6&lt;3,0,$N119)</f>
        <v>0</v>
      </c>
      <c r="AK119" s="55">
        <f>IF('umowa o pracę'!$E$6&lt;3,0,$O119)</f>
        <v>0</v>
      </c>
      <c r="AL119" s="32">
        <f>IF('umowa o pracę'!$E$7=2020,ROUND(IF($AH119&gt;=2600,2600*'umowa o pracę'!$E$8,$AH119*'umowa o pracę'!$E$8),2),IF('umowa o pracę'!$E$7=2021,ROUND(IF($AH119&gt;=2800,2800*'umowa o pracę'!$E$8,$AH119*'umowa o pracę'!$E$8),2),0))</f>
        <v>0</v>
      </c>
      <c r="AM119" s="32">
        <f>IF(IF(IF(AND($AG119=1,$I119&gt;0),ROUND(IF($AH119+$AI119&gt;=2600,2600*'umowa o pracę'!$E$8,($AH119+$AI119)*'umowa o pracę'!$E$8),2)+IF($AI119=0,ROUND(IF($AH119&gt;2600,ROUND($AK119/$AH119*2600,2),$AK119)*'umowa o pracę'!$E$8,2),ROUND(IF($AH119&gt;2600,ROUND($AK119/$AH119*2600,2),$AK119)*'umowa o pracę'!$E$8,2)),ROUND(IF($AH119+$AI119&gt;=2600,2600*'umowa o pracę'!$E$8,($AH119+$AI119)*'umowa o pracę'!$E$8),2)-IF($AI119=0,ROUND(ROUND(IF($AH119&gt;2600,ROUND($AJ119/$AH119*2600,2),$AJ119),2)*'umowa o pracę'!$E$8,2),IF($AI119&gt;0,IF($AH119+$AI119&lt;2600,ROUND(ROUND($AJ119+ROUND($AI119*9%,2),2)*'umowa o pracę'!$E$8,2),IF(AND($AH119+$AI119&gt;=2600,$AI119&lt;2600,$AH119&lt;2600),ROUND((ROUND(((2600-$AI119)/$AH119)*$AJ119,2)+ROUND($AI119*9%,2))*'umowa o pracę'!$E$8,2),IF(AND($AH119+$AI119&gt;=2600,$AI119&gt;=2600),ROUND((ROUND(2600*9%,2))*'umowa o pracę'!$E$8,2),IF(AND($AH119+$AI119&gt;=2600,$AH119&gt;=2600,$AI119&lt;2600),ROUND((ROUND($AI119*9%,2)+ROUND(((2600-$AI119)/$AH119)*$AJ119,2))*'umowa o pracę'!$E$8,2),0)))),0)))&gt;$J119,$J119,IF(AND($AG119=1,$I119&gt;0),ROUND(IF($AH119+$AI119&gt;=2600,2600*'umowa o pracę'!$E$8,($AH119+$AI119)*'umowa o pracę'!$E$8),2)+IF($AI119=0,ROUND(IF($AH119&gt;2600,ROUND($AK119/$AH119*2600,2),$AK119)*'umowa o pracę'!$E$8,2),ROUND(IF($AH119&gt;2600,ROUND($AK119/$AH119*2600,2),$AK119)*'umowa o pracę'!$E$8,2)),ROUND(IF($AH119+$AI119&gt;=2600,2600*'umowa o pracę'!$E$8,($AH119+$AI119)*'umowa o pracę'!$E$8),2)-IF($AI119=0,ROUND(ROUND(IF($AH119&gt;2600,ROUND($AJ119/$AH119*2600,2),$AJ119),2)*'umowa o pracę'!$E$8,2),IF($AI119&gt;0,IF($AH119+$AI119&lt;2600,ROUND(ROUND($AJ119+ROUND($AI119*9%,2),2)*'umowa o pracę'!$E$8,2),IF(AND($AH119+$AI119&gt;=2600,$AI119&lt;2600,$AH119&lt;2600),ROUND((ROUND(((2600-$AI119)/$AH119)*$AJ119,2)+ROUND($AI119*9%,2))*'umowa o pracę'!$E$8,2),IF(AND($AH119+$AI119&gt;=2600,$AI119&gt;=2600),ROUND((ROUND(2600*9%,2))*'umowa o pracę'!$E$8,2),IF(AND($AH119+$AI119&gt;=2600,$AH119&gt;=2600,$AI119&lt;2600),ROUND((ROUND($AI119*9%,2)+ROUND(((2600-$AI119)/$AH119)*$AJ119,2))*'umowa o pracę'!$E$8,2),0)))),0))))&gt;$J119,$J119,IF(IF(AND($AG119=1,$I119&gt;0),ROUND(IF($AH119+$AI119&gt;=2600,2600*'umowa o pracę'!$E$8,($AH119+$AI119)*'umowa o pracę'!$E$8),2)+IF($AI119=0,ROUND(IF($AH119&gt;2600,ROUND($AK119/$AH119*2600,2),$AK119)*'umowa o pracę'!$E$8,2),ROUND(IF($AH119&gt;2600,ROUND($AK119/$AH119*2600,2),$AK119)*'umowa o pracę'!$E$8,2)),ROUND(IF($AH119+$AI119&gt;=2600,2600*'umowa o pracę'!$E$8,($AH119+$AI119)*'umowa o pracę'!$E$8),2)-IF($AI119=0,ROUND(ROUND(IF($AH119&gt;2600,ROUND($AJ119/$AH119*2600,2),$AJ119),2)*'umowa o pracę'!$E$8,2),IF($AI119&gt;0,IF($AH119+$AI119&lt;2600,ROUND(ROUND($AJ119+ROUND($AI119*9%,2),2)*'umowa o pracę'!$E$8,2),IF(AND($AH119+$AI119&gt;=2600,$AI119&lt;2600,$AH119&lt;2600),ROUND((ROUND(((2600-$AI119)/$AH119)*$AJ119,2)+ROUND($AI119*9%,2))*'umowa o pracę'!$E$8,2),IF(AND($AH119+$AI119&gt;=2600,$AI119&gt;=2600),ROUND((ROUND(2600*9%,2))*'umowa o pracę'!$E$8,2),IF(AND($AH119+$AI119&gt;=2600,$AH119&gt;=2600,$AI119&lt;2600),ROUND((ROUND($AI119*9%,2)+ROUND(((2600-$AI119)/$AH119)*$AJ119,2))*'umowa o pracę'!$E$8,2),0)))),0)))&gt;$J119,$J119,IF(AND($AG119=1,$I119&gt;0),ROUND(IF($AH119+$AI119&gt;=2600,2600*'umowa o pracę'!$E$8,($AH119+$AI119)*'umowa o pracę'!$E$8),2)+IF($AI119=0,ROUND(IF($AH119&gt;2600,ROUND($AK119/$AH119*2600,2),$AK119)*'umowa o pracę'!$E$8,2),ROUND(IF($AH119&gt;2600,ROUND($AK119/$AH119*2600,2),$AK119)*'umowa o pracę'!$E$8,2)),ROUND(IF($AH119+$AI119&gt;=2600,2600*'umowa o pracę'!$E$8,($AH119+$AI119)*'umowa o pracę'!$E$8),2)-IF(AND($AI119=0,I119&gt;0),ROUND(ROUND(IF($AH119&gt;2600,ROUND($AJ119/$AH119*2600,2),$AJ119),2)*'umowa o pracę'!$E$8,2),IF($AI119&gt;0,IF($AH119+$AI119&lt;2600,ROUND(ROUND($AJ119+ROUND($AI119*9%,2),2)*'umowa o pracę'!$E$8,2),IF(AND($AH119+$AI119&gt;=2600,$AI119&lt;2600,$AH119&lt;2600),ROUND((ROUND(((2600-$AI119)/$AH119)*$AJ119,2)+ROUND($AI119*9%,2))*'umowa o pracę'!$E$8,2),IF(AND($AH119+$AI119&gt;=2600,$AI119&gt;=2600),ROUND((ROUND(2600*9%,2))*'umowa o pracę'!$E$8,2),IF(AND($AH119+$AI119&gt;=2600,$AH119&gt;=2600,$AI119&lt;2600),ROUND((ROUND($AI119*9%,2)+ROUND(((2600-$AI119)/$AH119)*$AJ119,2))*'umowa o pracę'!$E$8,2),0)))),0)))))</f>
        <v>0</v>
      </c>
      <c r="AN119" s="32">
        <f>IF(IF(IF(AND($AG119=1,$I119&gt;0),ROUND(IF($AH119+$AI119&gt;=2800,2800*'umowa o pracę'!$E$8,($AH119+$AI119)*'umowa o pracę'!$E$8),2)+IF($AI119=0,ROUND(IF($AH119&gt;2800,ROUND($AK119/$AH119*2800,2),$AK119)*'umowa o pracę'!$E$8,2),ROUND(IF($AH119&gt;2800,ROUND($AK119/$AH119*2800,2),$AK119)*'umowa o pracę'!$E$8,2)),ROUND(IF($AH119+$AI119&gt;=2800,2800*'umowa o pracę'!$E$8,($AH119+$AI119)*'umowa o pracę'!$E$8),2)-IF($AI119=0,ROUND(ROUND(IF($AH119&gt;2800,ROUND($AJ119/$AH119*2800,2),$AJ119),2)*'umowa o pracę'!$E$8,2),IF($AI119&gt;0,IF($AH119+$AI119&lt;2800,ROUND(ROUND($AJ119+ROUND($AI119*9%,2),2)*'umowa o pracę'!$E$8,2),IF(AND($AH119+$AI119&gt;=2800,$AI119&lt;2800,$AH119&lt;2800),ROUND((ROUND(((2800-$AI119)/$AH119)*$AJ119,2)+ROUND($AI119*9%,2))*'umowa o pracę'!$E$8,2),IF(AND($AH119+$AI119&gt;=2800,$AI119&gt;=2800),ROUND((ROUND(2800*9%,2))*'umowa o pracę'!$E$8,2),IF(AND($AH119+$AI119&gt;=2800,$AH119&gt;=2800,$AI119&lt;2800),ROUND((ROUND($AI119*9%,2)+ROUND(((2800-$AI119)/$AH119)*$AJ119,2))*'umowa o pracę'!$E$8,2),0)))),0)))&gt;$J119,$J119,IF(AND($AG119=1,$I119&gt;0),ROUND(IF($AH119+$AI119&gt;=2800,2800*'umowa o pracę'!$E$8,($AH119+$AI119)*'umowa o pracę'!$E$8),2)+IF($AI119=0,ROUND(IF($AH119&gt;2800,ROUND($AK119/$AH119*2800,2),$AK119)*'umowa o pracę'!$E$8,2),ROUND(IF($AH119&gt;2800,ROUND($AK119/$AH119*2800,2),$AK119)*'umowa o pracę'!$E$8,2)),ROUND(IF($AH119+$AI119&gt;=2800,2800*'umowa o pracę'!$E$8,($AH119+$AI119)*'umowa o pracę'!$E$8),2)-IF($AI119=0,ROUND(ROUND(IF($AH119&gt;2800,ROUND($AJ119/$AH119*2800,2),$AJ119),2)*'umowa o pracę'!$E$8,2),IF($AI119&gt;0,IF($AH119+$AI119&lt;2800,ROUND(ROUND($AJ119+ROUND($AI119*9%,2),2)*'umowa o pracę'!$E$8,2),IF(AND($AH119+$AI119&gt;=2800,$AI119&lt;2800,$AH119&lt;2800),ROUND((ROUND(((2800-$AI119)/$AH119)*$AJ119,2)+ROUND($AI119*9%,2))*'umowa o pracę'!$E$8,2),IF(AND($AH119+$AI119&gt;=2800,$AI119&gt;=2800),ROUND((ROUND(2800*9%,2))*'umowa o pracę'!$E$8,2),IF(AND($AH119+$AI119&gt;=2800,$AH119&gt;=2800,$AI119&lt;2800),ROUND((ROUND($AI119*9%,2)+ROUND(((2800-$AI119)/$AH119)*$AJ119,2))*'umowa o pracę'!$E$8,2),0)))),0))))&gt;$J119,$J119,IF(IF(AND($AG119=1,$I119&gt;0),ROUND(IF($AH119+$AI119&gt;=2800,2800*'umowa o pracę'!$E$8,($AH119+$AI119)*'umowa o pracę'!$E$8),2)+IF($AI119=0,ROUND(IF($AH119&gt;2800,ROUND($AK119/$AH119*2800,2),$AK119)*'umowa o pracę'!$E$8,2),ROUND(IF($AH119&gt;2800,ROUND($AK119/$AH119*2800,2),$AK119)*'umowa o pracę'!$E$8,2)),ROUND(IF($AH119+$AI119&gt;=2800,2800*'umowa o pracę'!$E$8,($AH119+$AI119)*'umowa o pracę'!$E$8),2)-IF($AI119=0,ROUND(ROUND(IF($AH119&gt;2800,ROUND($AJ119/$AH119*2800,2),$AJ119),2)*'umowa o pracę'!$E$8,2),IF($AI119&gt;0,IF($AH119+$AI119&lt;2800,ROUND(ROUND($AJ119+ROUND($AI119*9%,2),2)*'umowa o pracę'!$E$8,2),IF(AND($AH119+$AI119&gt;=2800,$AI119&lt;2800,$AH119&lt;2800),ROUND((ROUND(((2800-$AI119)/$AH119)*$AJ119,2)+ROUND($AI119*9%,2))*'umowa o pracę'!$E$8,2),IF(AND($AH119+$AI119&gt;=2800,$AI119&gt;=2800),ROUND((ROUND(2800*9%,2))*'umowa o pracę'!$E$8,2),IF(AND($AH119+$AI119&gt;=2800,$AH119&gt;=2800,$AI119&lt;2800),ROUND((ROUND($AI119*9%,2)+ROUND(((2800-$AI119)/$AH119)*$AJ119,2))*'umowa o pracę'!$E$8,2),0)))),0)))&gt;$J119,$J119,IF(AND($AG119=1,$I119&gt;0),ROUND(IF($AH119+$AI119&gt;=2800,2800*'umowa o pracę'!$E$8,($AH119+$AI119)*'umowa o pracę'!$E$8),2)+IF($AI119=0,ROUND(IF($AH119&gt;2800,ROUND($AK119/$AH119*2800,2),$AK119)*'umowa o pracę'!$E$8,2),ROUND(IF($AH119&gt;2800,ROUND($AK119/$AH119*2800,2),$AK119)*'umowa o pracę'!$E$8,2)),ROUND(IF($AH119+$AI119&gt;=2800,2800*'umowa o pracę'!$E$8,($AH119+$AI119)*'umowa o pracę'!$E$8),2)-IF(AND($AI119=0,I119&gt;0),ROUND(ROUND(IF($AH119&gt;2800,ROUND($AJ119/$AH119*2800,2),$AJ119),2)*'umowa o pracę'!$E$8,2),IF($AI119&gt;0,IF($AH119+$AI119&lt;2800,ROUND(ROUND($AJ119+ROUND($AI119*9%,2),2)*'umowa o pracę'!$E$8,2),IF(AND($AH119+$AI119&gt;=2800,$AI119&lt;2800,$AH119&lt;2800),ROUND((ROUND(((2800-$AI119)/$AH119)*$AJ119,2)+ROUND($AI119*9%,2))*'umowa o pracę'!$E$8,2),IF(AND($AH119+$AI119&gt;=2800,$AI119&gt;=2800),ROUND((ROUND(2800*9%,2))*'umowa o pracę'!$E$8,2),IF(AND($AH119+$AI119&gt;=2800,$AH119&gt;=2800,$AI119&lt;2800),ROUND((ROUND($AI119*9%,2)+ROUND(((2800-$AI119)/$AH119)*$AJ119,2))*'umowa o pracę'!$E$8,2),0)))),0)))))</f>
        <v>0</v>
      </c>
      <c r="AO119" s="32">
        <f>IF('umowa o pracę'!$E$7=2020,IF(IF($AG119=1,IF($AI119=0,ROUND(IF($AH119&gt;2600,ROUND($AJ119/$AH119*2600,2),$AJ119)*'umowa o pracę'!$E$8,2),IF($AH119+$AI119&lt;2600,ROUND(ROUND($AJ119+ROUND($AI119*9%,2),2)*'umowa o pracę'!$E$8,2),IF(AND($AH119+$AI119&gt;=2600,$AH119&lt;2600),ROUND((ROUND($AJ119+ROUND((2600-$AH119)*9%,2),2))*'umowa o pracę'!$E$8,2),IF(AND($AH119+$AI119&gt;=2600,$AH119&gt;=2600),ROUND(ROUND($AJ119/$AH119*2600,2)*'umowa o pracę'!$E$8,2),0)))),0)&gt;$H119,$H119,IF($AG119=1,IF($AI119=0,ROUND(IF($AH119&gt;2600,ROUND($AJ119/$AH119*2600,2),$AJ119)*'umowa o pracę'!$E$8,2),IF($AH119+$AI119&lt;2600,ROUND(ROUND($AJ119+ROUND($AI119*9%,2),2)*'umowa o pracę'!$E$8,2),IF(AND($AH119+$AI119&gt;=2600,$AH119&lt;2600),ROUND((ROUND($AJ119+ROUND((2600-$AH119)*9%,2),2))*'umowa o pracę'!$E$8,2),IF(AND($AH119+$AI119&gt;=2600,$AH119&gt;=2600),ROUND(ROUND($AJ119/$AH119*2600,2)*'umowa o pracę'!$E$8,2),0)))),0)),IF('umowa o pracę'!$E$7=2021,IF(IF($AG119=1,IF($AI119=0,ROUND(IF($AH119&gt;2800,ROUND($AJ119/$AH119*2800,2),$AJ119)*'umowa o pracę'!$E$8,2),IF($AH119+$AI119&lt;2800,ROUND(ROUND($AJ119+ROUND($AI119*9%,2),2)*'umowa o pracę'!$E$8,2),IF(AND($AH119+$AI119&gt;=2800,$AH119&lt;2800),ROUND((ROUND($AJ119+ROUND((2800-$AH119)*9%,2),2))*'umowa o pracę'!$E$8,2),IF(AND($AH119+$AI119&gt;=2800,$AH119&gt;=2800),ROUND(ROUND($AJ119/$AH119*2800,2)*'umowa o pracę'!$E$8,2),0)))),0)&gt;$H119,$H119,IF($AG119=1,IF($AI119=0,ROUND(IF($AH119&gt;2800,ROUND($AJ119/$AH119*2800,2),$AJ119)*'umowa o pracę'!$E$8,2),IF($AH119+$AI119&lt;2800,ROUND(ROUND($AJ119+ROUND($AI119*9%,2),2)*'umowa o pracę'!$E$8,2),IF(AND($AH119+$AI119&gt;=2800,$AH119&lt;2800),ROUND((ROUND($AJ119+ROUND((2800-$AH119)*9%,2),2))*'umowa o pracę'!$E$8,2),IF(AND($AH119+$AI119&gt;=2800,$AH119&gt;=2800),ROUND(ROUND($AJ119/$AH119*2800,2)*'umowa o pracę'!$E$8,2),0)))),0)),0))</f>
        <v>0</v>
      </c>
      <c r="AP119" s="32">
        <f>IF('umowa o pracę'!$E$7=2020,IF(IF($AG119=1,IF($AI119=0,ROUND(IF($AH119&gt;2600,ROUND($AK119/$AH119*2600,2),$AK119)*'umowa o pracę'!$E$8,2),ROUND(IF($AH119&gt;2600,ROUND($AK119/$AH119*2600,2),$AK119)*'umowa o pracę'!$E$8,2)),0)&gt;$I119,$I119,IF($AG119=1,IF($AI119=0,ROUND(IF($AH119&gt;2600,ROUND($AK119/$AH119*2600,2),$AK119)*'umowa o pracę'!$E$8,2),ROUND(IF($AH119&gt;2600,ROUND($AK119/$AH119*2600,2),$AK119)*'umowa o pracę'!$E$8,2)),0)),IF('umowa o pracę'!$E$7=2021,IF(IF($AG119=1,IF($AI119=0,ROUND(IF($AH119&gt;2800,ROUND($AK119/$AH119*2800,2),$AK119)*'umowa o pracę'!$E$8,2),ROUND(IF($AH119&gt;2800,ROUND($AK119/$AH119*2800,2),$AK119)*'umowa o pracę'!$E$8,2)),0)&gt;$I119,$I119,IF($AG119=1,IF($AI119=0,ROUND(IF($AH119&gt;2800,ROUND($AK119/$AH119*2800,2),$AK119)*'umowa o pracę'!$E$8,2),ROUND(IF($AH119&gt;2800,ROUND($AK119/$AH119*2800,2),$AK119)*'umowa o pracę'!$E$8,2)),0)),0))</f>
        <v>0</v>
      </c>
      <c r="AQ119" s="56">
        <f>IF('umowa o pracę'!$E$7=2020,$AM119,IF('umowa o pracę'!$E$7=2021,$AN119,0))</f>
        <v>0</v>
      </c>
      <c r="AR119" s="33">
        <f>IF('umowa o pracę'!$E$7=0,0,U119+AF119+AQ119)</f>
        <v>0</v>
      </c>
      <c r="AS119" s="19"/>
      <c r="AT119" s="19"/>
      <c r="AU119" s="19"/>
      <c r="AV119" s="6"/>
      <c r="AW119" s="6"/>
      <c r="AX119" s="6">
        <f t="shared" si="13"/>
        <v>10</v>
      </c>
      <c r="AY119" s="6"/>
      <c r="AZ119" s="234">
        <f t="shared" si="16"/>
        <v>0</v>
      </c>
      <c r="BA119" s="234">
        <f t="shared" si="17"/>
        <v>0</v>
      </c>
      <c r="BB119" s="234">
        <f t="shared" si="18"/>
        <v>0</v>
      </c>
      <c r="BC119" s="234">
        <f t="shared" si="19"/>
        <v>0</v>
      </c>
      <c r="BD119" s="234">
        <f t="shared" si="20"/>
        <v>0</v>
      </c>
      <c r="BE119" s="234">
        <f t="shared" si="21"/>
        <v>0</v>
      </c>
      <c r="BF119" s="234">
        <f t="shared" si="22"/>
        <v>0</v>
      </c>
      <c r="BG119" s="234">
        <f t="shared" si="23"/>
        <v>0</v>
      </c>
      <c r="BH119" s="234">
        <f t="shared" si="24"/>
        <v>0</v>
      </c>
      <c r="BI119" s="238">
        <f t="shared" si="25"/>
        <v>0</v>
      </c>
      <c r="BJ119" s="236"/>
      <c r="BK119" s="236"/>
      <c r="BL119" s="237"/>
    </row>
    <row r="120" spans="1:64" ht="15.75" customHeight="1" x14ac:dyDescent="0.25">
      <c r="A120" s="129">
        <v>109</v>
      </c>
      <c r="B120" s="57"/>
      <c r="C120" s="57"/>
      <c r="D120" s="36"/>
      <c r="E120" s="36"/>
      <c r="F120" s="242"/>
      <c r="G120" s="37">
        <v>1</v>
      </c>
      <c r="H120" s="58">
        <v>0</v>
      </c>
      <c r="I120" s="59">
        <v>0</v>
      </c>
      <c r="J120" s="60">
        <v>0</v>
      </c>
      <c r="K120" s="52">
        <v>1</v>
      </c>
      <c r="L120" s="39">
        <v>0</v>
      </c>
      <c r="M120" s="39">
        <v>0</v>
      </c>
      <c r="N120" s="39">
        <v>0</v>
      </c>
      <c r="O120" s="39">
        <v>0</v>
      </c>
      <c r="P120" s="35">
        <f>IF('umowa o pracę'!$E$7=2020,ROUND(IF($L120&gt;=2600,2600*'umowa o pracę'!$E$8,$L120*'umowa o pracę'!$E$8),2),IF('umowa o pracę'!$E$7=2021,ROUND(IF($L120&gt;=2800,2800*'umowa o pracę'!$E$8,$L120*'umowa o pracę'!$E$8),2),0))</f>
        <v>0</v>
      </c>
      <c r="Q120" s="252">
        <f>IF(IF(IF(AND($K120=1,$I120&gt;0),ROUND(IF($L120+$M120&gt;=2600,2600*'umowa o pracę'!$E$8,($L120+$M120)*'umowa o pracę'!$E$8),2)+IF($M120=0,ROUND(IF($L120&gt;2600,ROUND($O120/$L120*2600,2),$O120)*'umowa o pracę'!$E$8,2),ROUND(IF($L120&gt;2600,ROUND($O120/$L120*2600,2),$O120)*'umowa o pracę'!$E$8,2)),ROUND(IF($L120+$M120&gt;=2600,2600*'umowa o pracę'!$E$8,($L120+$M120)*'umowa o pracę'!$E$8),2)-IF($M120=0,ROUND(ROUND(IF($L120&gt;2600,ROUND($N120/$L120*2600,2),$N120),2)*'umowa o pracę'!$E$8,2),IF($M120&gt;0,IF($L120+$M120&lt;2600,ROUND(ROUND($N120+ROUND($M120*9%,2),2)*'umowa o pracę'!$E$8,2),IF(AND($L120+$M120&gt;=2600,$M120&lt;2600,$L120&lt;2600),ROUND((ROUND(((2600-$M120)/$L120)*$N120,2)+ROUND($M120*9%,2))*'umowa o pracę'!$E$8,2),IF(AND($L120+$M120&gt;=2600,$M120&gt;=2600),ROUND((ROUND(2600*9%,2))*'umowa o pracę'!$E$8,2),IF(AND($L120+$M120&gt;=2600,$L120&gt;=2600,$M120&lt;2600),ROUND((ROUND($M120*9%,2)+ROUND(((2600-$M120)/$L120)*$N120,2))*'umowa o pracę'!$E$8,2),0)))),0)))&gt;$J120,$J120,IF(AND($K120=1,$I120&gt;0),ROUND(IF($L120+$M120&gt;=2600,2600*'umowa o pracę'!$E$8,($L120+$M120)*'umowa o pracę'!$E$8),2)+IF($M120=0,ROUND(IF($L120&gt;2600,ROUND($O120/$L120*2600,2),$O120)*'umowa o pracę'!$E$8,2),ROUND(IF($L120&gt;2600,ROUND($O120/$L120*2600,2),$O120)*'umowa o pracę'!$E$8,2)),ROUND(IF($L120+$M120&gt;=2600,2600*'umowa o pracę'!$E$8,($L120+$M120)*'umowa o pracę'!$E$8),2)-IF($M120=0,ROUND(ROUND(IF($L120&gt;2600,ROUND($N120/$L120*2600,2),$N120),2)*'umowa o pracę'!$E$8,2),IF($M120&gt;0,IF($L120+$M120&lt;2600,ROUND(ROUND($N120+ROUND($M120*9%,2),2)*'umowa o pracę'!$E$8,2),IF(AND($L120+$M120&gt;=2600,$M120&lt;2600,$L120&lt;2600),ROUND((ROUND(((2600-$M120)/$L120)*$N120,2)+ROUND($M120*9%,2))*'umowa o pracę'!$E$8,2),IF(AND($L120+$M120&gt;=2600,$M120&gt;=2600),ROUND((ROUND(2600*9%,2))*'umowa o pracę'!$E$8,2),IF(AND($L120+$M120&gt;=2600,$L120&gt;=2600,$M120&lt;2600),ROUND((ROUND($M120*9%,2)+ROUND(((2600-$M120)/$L120)*$N120,2))*'umowa o pracę'!$E$8,2),0)))),0))))&gt;$J120,$J120,IF(IF(AND($K120=1,$I120&gt;0),ROUND(IF($L120+$M120&gt;=2600,2600*'umowa o pracę'!$E$8,($L120+$M120)*'umowa o pracę'!$E$8),2)+IF($M120=0,ROUND(IF($L120&gt;2600,ROUND($O120/$L120*2600,2),$O120)*'umowa o pracę'!$E$8,2),ROUND(IF($L120&gt;2600,ROUND($O120/$L120*2600,2),$O120)*'umowa o pracę'!$E$8,2)),ROUND(IF($L120+$M120&gt;=2600,2600*'umowa o pracę'!$E$8,($L120+$M120)*'umowa o pracę'!$E$8),2)-IF($M120=0,ROUND(ROUND(IF($L120&gt;2600,ROUND($N120/$L120*2600,2),$N120),2)*'umowa o pracę'!$E$8,2),IF($M120&gt;0,IF($L120+$M120&lt;2600,ROUND(ROUND($N120+ROUND($M120*9%,2),2)*'umowa o pracę'!$E$8,2),IF(AND($L120+$M120&gt;=2600,$M120&lt;2600,$L120&lt;2600),ROUND((ROUND(((2600-$M120)/$L120)*$N120,2)+ROUND($M120*9%,2))*'umowa o pracę'!$E$8,2),IF(AND($L120+$M120&gt;=2600,$M120&gt;=2600),ROUND((ROUND(2600*9%,2))*'umowa o pracę'!$E$8,2),IF(AND($L120+$M120&gt;=2600,$L120&gt;=2600,$M120&lt;2600),ROUND((ROUND($M120*9%,2)+ROUND(((2600-$M120)/$L120)*$N120,2))*'umowa o pracę'!$E$8,2),0)))),0)))&gt;$J120,$J120,IF(AND($K120=1,$I120&gt;0),ROUND(IF($L120+$M120&gt;=2600,2600*'umowa o pracę'!$E$8,($L120+$M120)*'umowa o pracę'!$E$8),2)+IF($M120=0,ROUND(IF($L120&gt;2600,ROUND($O120/$L120*2600,2),$O120)*'umowa o pracę'!$E$8,2),ROUND(IF($L120&gt;2600,ROUND($O120/$L120*2600,2),$O120)*'umowa o pracę'!$E$8,2)),ROUND(IF($L120+$M120&gt;=2600,2600*'umowa o pracę'!$E$8,($L120+$M120)*'umowa o pracę'!$E$8),2)-IF(AND($M120=0,I120&gt;0),ROUND(ROUND(IF($L120&gt;2600,ROUND($N120/$L120*2600,2),$N120),2)*'umowa o pracę'!$E$8,2),IF($M120&gt;0,IF($L120+$M120&lt;2600,ROUND(ROUND($N120+ROUND($M120*9%,2),2)*'umowa o pracę'!$E$8,2),IF(AND($L120+$M120&gt;=2600,$M120&lt;2600,$L120&lt;2600),ROUND((ROUND(((2600-$M120)/$L120)*$N120,2)+ROUND($M120*9%,2))*'umowa o pracę'!$E$8,2),IF(AND($L120+$M120&gt;=2600,$M120&gt;=2600),ROUND((ROUND(2600*9%,2))*'umowa o pracę'!$E$8,2),IF(AND($L120+$M120&gt;=2600,$L120&gt;=2600,$M120&lt;2600),ROUND((ROUND($M120*9%,2)+ROUND(((2600-$M120)/$L120)*$N120,2))*'umowa o pracę'!$E$8,2),0)))),0)))))</f>
        <v>0</v>
      </c>
      <c r="R120" s="252">
        <f>IF(IF(IF(AND($K120=1,$I120&gt;0),ROUND(IF($L120+$M120&gt;=2800,2800*'umowa o pracę'!$E$8,($L120+$M120)*'umowa o pracę'!$E$8),2)+IF($M120=0,ROUND(IF($L120&gt;2800,ROUND($O120/$L120*2800,2),$O120)*'umowa o pracę'!$E$8,2),ROUND(IF($L120&gt;2800,ROUND($O120/$L120*2800,2),$O120)*'umowa o pracę'!$E$8,2)),ROUND(IF($L120+$M120&gt;=2800,2800*'umowa o pracę'!$E$8,($L120+$M120)*'umowa o pracę'!$E$8),2)-IF($M120=0,ROUND(ROUND(IF($L120&gt;2800,ROUND($N120/$L120*2800,2),$N120),2)*'umowa o pracę'!$E$8,2),IF($M120&gt;0,IF($L120+$M120&lt;2800,ROUND(ROUND($N120+ROUND($M120*9%,2),2)*'umowa o pracę'!$E$8,2),IF(AND($L120+$M120&gt;=2800,$M120&lt;2800,$L120&lt;2800),ROUND((ROUND(((2800-$M120)/$L120)*$N120,2)+ROUND($M120*9%,2))*'umowa o pracę'!$E$8,2),IF(AND($L120+$M120&gt;=2800,$M120&gt;=2800),ROUND((ROUND(2800*9%,2))*'umowa o pracę'!$E$8,2),IF(AND($L120+$M120&gt;=2800,$L120&gt;=2800,$M120&lt;2800),ROUND((ROUND($M120*9%,2)+ROUND(((2800-$M120)/$L120)*$N120,2))*'umowa o pracę'!$E$8,2),0)))),0)))&gt;$J120,$J120,IF(AND($K120=1,$I120&gt;0),ROUND(IF($L120+$M120&gt;=2800,2800*'umowa o pracę'!$E$8,($L120+$M120)*'umowa o pracę'!$E$8),2)+IF($M120=0,ROUND(IF($L120&gt;2800,ROUND($O120/$L120*2800,2),$O120)*'umowa o pracę'!$E$8,2),ROUND(IF($L120&gt;2800,ROUND($O120/$L120*2800,2),$O120)*'umowa o pracę'!$E$8,2)),ROUND(IF($L120+$M120&gt;=2800,2800*'umowa o pracę'!$E$8,($L120+$M120)*'umowa o pracę'!$E$8),2)-IF($M120=0,ROUND(ROUND(IF($L120&gt;2800,ROUND($N120/$L120*2800,2),$N120),2)*'umowa o pracę'!$E$8,2),IF($M120&gt;0,IF($L120+$M120&lt;2800,ROUND(ROUND($N120+ROUND($M120*9%,2),2)*'umowa o pracę'!$E$8,2),IF(AND($L120+$M120&gt;=2800,$M120&lt;2800,$L120&lt;2800),ROUND((ROUND(((2800-$M120)/$L120)*$N120,2)+ROUND($M120*9%,2))*'umowa o pracę'!$E$8,2),IF(AND($L120+$M120&gt;=2800,$M120&gt;=2800),ROUND((ROUND(2800*9%,2))*'umowa o pracę'!$E$8,2),IF(AND($L120+$M120&gt;=2800,$L120&gt;=2800,$M120&lt;2800),ROUND((ROUND($M120*9%,2)+ROUND(((2800-$M120)/$L120)*$N120,2))*'umowa o pracę'!$E$8,2),0)))),0))))&gt;$J120,$J120,IF(IF(AND($K120=1,$I120&gt;0),ROUND(IF($L120+$M120&gt;=2800,2800*'umowa o pracę'!$E$8,($L120+$M120)*'umowa o pracę'!$E$8),2)+IF($M120=0,ROUND(IF($L120&gt;2800,ROUND($O120/$L120*2800,2),$O120)*'umowa o pracę'!$E$8,2),ROUND(IF($L120&gt;2800,ROUND($O120/$L120*2800,2),$O120)*'umowa o pracę'!$E$8,2)),ROUND(IF($L120+$M120&gt;=2800,2800*'umowa o pracę'!$E$8,($L120+$M120)*'umowa o pracę'!$E$8),2)-IF($M120=0,ROUND(ROUND(IF($L120&gt;2800,ROUND($N120/$L120*2800,2),$N120),2)*'umowa o pracę'!$E$8,2),IF($M120&gt;0,IF($L120+$M120&lt;2800,ROUND(ROUND($N120+ROUND($M120*9%,2),2)*'umowa o pracę'!$E$8,2),IF(AND($L120+$M120&gt;=2800,$M120&lt;2800,$L120&lt;2800),ROUND((ROUND(((2800-$M120)/$L120)*$N120,2)+ROUND($M120*9%,2))*'umowa o pracę'!$E$8,2),IF(AND($L120+$M120&gt;=2800,$M120&gt;=2800),ROUND((ROUND(2800*9%,2))*'umowa o pracę'!$E$8,2),IF(AND($L120+$M120&gt;=2800,$L120&gt;=2800,$M120&lt;2800),ROUND((ROUND($M120*9%,2)+ROUND(((2800-$M120)/$L120)*$N120,2))*'umowa o pracę'!$E$8,2),0)))),0)))&gt;$J120,$J120,IF(AND($K120=1,$I120&gt;0),ROUND(IF($L120+$M120&gt;=2800,2800*'umowa o pracę'!$E$8,($L120+$M120)*'umowa o pracę'!$E$8),2)+IF($M120=0,ROUND(IF($L120&gt;2800,ROUND($O120/$L120*2800,2),$O120)*'umowa o pracę'!$E$8,2),ROUND(IF($L120&gt;2800,ROUND($O120/$L120*2800,2),$O120)*'umowa o pracę'!$E$8,2)),ROUND(IF($L120+$M120&gt;=2800,2800*'umowa o pracę'!$E$8,($L120+$M120)*'umowa o pracę'!$E$8),2)-IF(AND($M120=0,I120&gt;0),ROUND(ROUND(IF($L120&gt;2800,ROUND($N120/$L120*2800,2),$N120),2)*'umowa o pracę'!$E$8,2),IF($M120&gt;0,IF($L120+$M120&lt;2800,ROUND(ROUND($N120+ROUND($M120*9%,2),2)*'umowa o pracę'!$E$8,2),IF(AND($L120+$M120&gt;=2800,$M120&lt;2800,$L120&lt;2800),ROUND((ROUND(((2800-$M120)/$L120)*$N120,2)+ROUND($M120*9%,2))*'umowa o pracę'!$E$8,2),IF(AND($L120+$M120&gt;=2800,$M120&gt;=2800),ROUND((ROUND(2800*9%,2))*'umowa o pracę'!$E$8,2),IF(AND($L120+$M120&gt;=2800,$L120&gt;=2800,$M120&lt;2800),ROUND((ROUND($M120*9%,2)+ROUND(((2800-$M120)/$L120)*$N120,2))*'umowa o pracę'!$E$8,2),0)))),0)))))</f>
        <v>0</v>
      </c>
      <c r="S120" s="32">
        <f>IF('umowa o pracę'!$E$7=2020,IF(IF($K120=1,IF($M120=0,ROUND(IF($L120&gt;2600,ROUND($N120/$L120*2600,2),$N120)*'umowa o pracę'!$E$8,2),IF($L120+$M120&lt;2600,ROUND(ROUND($N120+ROUND($M120*9%,2),2)*'umowa o pracę'!$E$8,2),IF(AND($L120+$M120&gt;=2600,$L120&lt;2600),ROUND((ROUND($N120+ROUND((2600-$L120)*9%,2),2))*'umowa o pracę'!$E$8,2),IF(AND($L120+$M120&gt;=2600,$L120&gt;=2600),ROUND(ROUND($N120/$L120*2600,2)*'umowa o pracę'!$E$8,2),0)))),0)&gt;$H120,$H120,IF($K120=1,IF($M120=0,ROUND(IF($L120&gt;2600,ROUND($N120/$L120*2600,2),$N120)*'umowa o pracę'!$E$8,2),IF($L120+$M120&lt;2600,ROUND(ROUND($N120+ROUND($M120*9%,2),2)*'umowa o pracę'!$E$8,2),IF(AND($L120+$M120&gt;=2600,$L120&lt;2600),ROUND((ROUND($N120+ROUND((2600-$L120)*9%,2),2))*'umowa o pracę'!$E$8,2),IF(AND($L120+$M120&gt;=2600,$L120&gt;=2600),ROUND(ROUND($N120/$L120*2600,2)*'umowa o pracę'!$E$8,2),0)))),0)),IF('umowa o pracę'!$E$7=2021,IF(IF($K120=1,IF($M120=0,ROUND(IF($L120&gt;2800,ROUND($N120/$L120*2800,2),$N120)*'umowa o pracę'!$E$8,2),IF($L120+$M120&lt;2800,ROUND(ROUND($N120+ROUND($M120*9%,2),2)*'umowa o pracę'!$E$8,2),IF(AND($L120+$M120&gt;=2800,$L120&lt;2800),ROUND((ROUND($N120+ROUND((2800-$L120)*9%,2),2))*'umowa o pracę'!$E$8,2),IF(AND($L120+$M120&gt;=2800,$L120&gt;=2800),ROUND(ROUND($N120/$L120*2800,2)*'umowa o pracę'!$E$8,2),0)))),0)&gt;$H120,$H120,IF($K120=1,IF($M120=0,ROUND(IF($L120&gt;2800,ROUND($N120/$L120*2800,2),$N120)*'umowa o pracę'!$E$8,2),IF($L120+$M120&lt;2800,ROUND(ROUND($N120+ROUND($M120*9%,2),2)*'umowa o pracę'!$E$8,2),IF(AND($L120+$M120&gt;=2800,$L120&lt;2800),ROUND((ROUND($N120+ROUND((2800-$L120)*9%,2),2))*'umowa o pracę'!$E$8,2),IF(AND($L120+$M120&gt;=2800,$L120&gt;=2800),ROUND(ROUND($N120/$L120*2800,2)*'umowa o pracę'!$E$8,2),0)))),0)),0))</f>
        <v>0</v>
      </c>
      <c r="T120" s="32">
        <f>IF('umowa o pracę'!$E$7=2020,IF(IF($K120=1,IF($M120=0,ROUND(IF($L120&gt;2600,ROUND($O120/$L120*2600,2),$O120)*'umowa o pracę'!$E$8,2),ROUND(IF($L120&gt;2600,ROUND($O120/$L120*2600,2),$O120)*'umowa o pracę'!$E$8,2)),0)&gt;$I120,$I120,IF($K120=1,IF($M120=0,ROUND(IF($L120&gt;2600,ROUND($O120/$L120*2600,2),$O120)*'umowa o pracę'!$E$8,2),ROUND(IF($L120&gt;2600,ROUND($O120/$L120*2600,2),$O120)*'umowa o pracę'!$E$8,2)),0)),IF('umowa o pracę'!$E$7=2021,IF(IF($K120=1,IF($M120=0,ROUND(IF($L120&gt;2800,ROUND($O120/$L120*2800,2),$O120)*'umowa o pracę'!$E$8,2),ROUND(IF($L120&gt;2800,ROUND($O120/$L120*2800,2),$O120)*'umowa o pracę'!$E$8,2)),0)&gt;$I120,$I120,IF($K120=1,IF($M120=0,ROUND(IF($L120&gt;2800,ROUND($O120/$L120*2800,2),$O120)*'umowa o pracę'!$E$8,2),ROUND(IF($L120&gt;2800,ROUND($O120/$L120*2800,2),$O120)*'umowa o pracę'!$E$8,2)),0)),0))</f>
        <v>0</v>
      </c>
      <c r="U120" s="51">
        <f>IF('umowa o pracę'!$E$7=2020,$Q120,IF('umowa o pracę'!$E$7=2021,$R120,0))</f>
        <v>0</v>
      </c>
      <c r="V120" s="53">
        <f t="shared" si="14"/>
        <v>1</v>
      </c>
      <c r="W120" s="54">
        <f>IF('umowa o pracę'!$E$6&lt;2,0,$L120)</f>
        <v>0</v>
      </c>
      <c r="X120" s="54">
        <f>IF('umowa o pracę'!$E$6&lt;2,0,$M120)</f>
        <v>0</v>
      </c>
      <c r="Y120" s="55">
        <f>IF('umowa o pracę'!$E$6&lt;2,0,$N120)</f>
        <v>0</v>
      </c>
      <c r="Z120" s="55">
        <f>IF('umowa o pracę'!$E$6&lt;2,0,$O120)</f>
        <v>0</v>
      </c>
      <c r="AA120" s="32">
        <f>IF('umowa o pracę'!$E$7=2020,ROUND(IF($W120&gt;=2600,2600*'umowa o pracę'!$E$8,$W120*'umowa o pracę'!$E$8),2),IF('umowa o pracę'!$E$7=2021,ROUND(IF($W120&gt;=2800,2800*'umowa o pracę'!$E$8,$W120*'umowa o pracę'!$E$8),2),0))</f>
        <v>0</v>
      </c>
      <c r="AB120" s="32">
        <f>IF(IF(IF(AND($V120=1,$I120&gt;0),ROUND(IF($W120+$X120&gt;=2600,2600*'umowa o pracę'!$E$8,($W120+$X120)*'umowa o pracę'!$E$8),2)+IF($X120=0,ROUND(IF($W120&gt;2600,ROUND($Z120/$W120*2600,2),$Z120)*'umowa o pracę'!$E$8,2),ROUND(IF($W120&gt;2600,ROUND($Z120/$W120*2600,2),$Z120)*'umowa o pracę'!$E$8,2)),ROUND(IF($W120+$X120&gt;=2600,2600*'umowa o pracę'!$E$8,($W120+$X120)*'umowa o pracę'!$E$8),2)-IF($X120=0,ROUND(ROUND(IF($W120&gt;2600,ROUND($Y120/$W120*2600,2),$Y120),2)*'umowa o pracę'!$E$8,2),IF($X120&gt;0,IF($W120+$X120&lt;2600,ROUND(ROUND($Y120+ROUND($X120*9%,2),2)*'umowa o pracę'!$E$8,2),IF(AND($W120+$X120&gt;=2600,$X120&lt;2600,$W120&lt;2600),ROUND((ROUND(((2600-$X120)/$W120)*$Y120,2)+ROUND($X120*9%,2))*'umowa o pracę'!$E$8,2),IF(AND($W120+$X120&gt;=2600,$X120&gt;=2600),ROUND((ROUND(2600*9%,2))*'umowa o pracę'!$E$8,2),IF(AND($W120+$X120&gt;=2600,$W120&gt;=2600,$X120&lt;2600),ROUND((ROUND($X120*9%,2)+ROUND(((2600-$X120)/$W120)*$Y120,2))*'umowa o pracę'!$E$8,2),0)))),0)))&gt;$J120,$J120,IF(AND($V120=1,$I120&gt;0),ROUND(IF($W120+$X120&gt;=2600,2600*'umowa o pracę'!$E$8,($W120+$X120)*'umowa o pracę'!$E$8),2)+IF($X120=0,ROUND(IF($W120&gt;2600,ROUND($Z120/$W120*2600,2),$Z120)*'umowa o pracę'!$E$8,2),ROUND(IF($W120&gt;2600,ROUND($Z120/$W120*2600,2),$Z120)*'umowa o pracę'!$E$8,2)),ROUND(IF($W120+$X120&gt;=2600,2600*'umowa o pracę'!$E$8,($W120+$X120)*'umowa o pracę'!$E$8),2)-IF($X120=0,ROUND(ROUND(IF($W120&gt;2600,ROUND($Y120/$W120*2600,2),$Y120),2)*'umowa o pracę'!$E$8,2),IF($X120&gt;0,IF($W120+$X120&lt;2600,ROUND(ROUND($Y120+ROUND($X120*9%,2),2)*'umowa o pracę'!$E$8,2),IF(AND($W120+$X120&gt;=2600,$X120&lt;2600,$W120&lt;2600),ROUND((ROUND(((2600-$X120)/$W120)*$Y120,2)+ROUND($X120*9%,2))*'umowa o pracę'!$E$8,2),IF(AND($W120+$X120&gt;=2600,$X120&gt;=2600),ROUND((ROUND(2600*9%,2))*'umowa o pracę'!$E$8,2),IF(AND($W120+$X120&gt;=2600,$W120&gt;=2600,$X120&lt;2600),ROUND((ROUND($X120*9%,2)+ROUND(((2600-$X120)/$W120)*$Y120,2))*'umowa o pracę'!$E$8,2),0)))),0))))&gt;$J120,$J120,IF(IF(AND($V120=1,$I120&gt;0),ROUND(IF($W120+$X120&gt;=2600,2600*'umowa o pracę'!$E$8,($W120+$X120)*'umowa o pracę'!$E$8),2)+IF($X120=0,ROUND(IF($W120&gt;2600,ROUND($Z120/$W120*2600,2),$Z120)*'umowa o pracę'!$E$8,2),ROUND(IF($W120&gt;2600,ROUND($Z120/$W120*2600,2),$Z120)*'umowa o pracę'!$E$8,2)),ROUND(IF($W120+$X120&gt;=2600,2600*'umowa o pracę'!$E$8,($W120+$X120)*'umowa o pracę'!$E$8),2)-IF($X120=0,ROUND(ROUND(IF($W120&gt;2600,ROUND($Y120/$W120*2600,2),$Y120),2)*'umowa o pracę'!$E$8,2),IF($X120&gt;0,IF($W120+$X120&lt;2600,ROUND(ROUND($Y120+ROUND($X120*9%,2),2)*'umowa o pracę'!$E$8,2),IF(AND($W120+$X120&gt;=2600,$X120&lt;2600,$W120&lt;2600),ROUND((ROUND(((2600-$X120)/$W120)*$Y120,2)+ROUND($X120*9%,2))*'umowa o pracę'!$E$8,2),IF(AND($W120+$X120&gt;=2600,$X120&gt;=2600),ROUND((ROUND(2600*9%,2))*'umowa o pracę'!$E$8,2),IF(AND($W120+$X120&gt;=2600,$W120&gt;=2600,$X120&lt;2600),ROUND((ROUND($X120*9%,2)+ROUND(((2600-$X120)/$W120)*$Y120,2))*'umowa o pracę'!$E$8,2),0)))),0)))&gt;$J120,$J120,IF(AND($V120=1,$I120&gt;0),ROUND(IF($W120+$X120&gt;=2600,2600*'umowa o pracę'!$E$8,($W120+$X120)*'umowa o pracę'!$E$8),2)+IF($X120=0,ROUND(IF($W120&gt;2600,ROUND($Z120/$W120*2600,2),$Z120)*'umowa o pracę'!$E$8,2),ROUND(IF($W120&gt;2600,ROUND($Z120/$W120*2600,2),$Z120)*'umowa o pracę'!$E$8,2)),ROUND(IF($W120+$X120&gt;=2600,2600*'umowa o pracę'!$E$8,($W120+$X120)*'umowa o pracę'!$E$8),2)-IF(AND($X120=0,I120&gt;0),ROUND(ROUND(IF($W120&gt;2600,ROUND($Y120/$W120*2600,2),$Y120),2)*'umowa o pracę'!$E$8,2),IF($X120&gt;0,IF($W120+$X120&lt;2600,ROUND(ROUND($Y120+ROUND($X120*9%,2),2)*'umowa o pracę'!$E$8,2),IF(AND($W120+$X120&gt;=2600,$X120&lt;2600,$W120&lt;2600),ROUND((ROUND(((2600-$X120)/$W120)*$Y120,2)+ROUND($X120*9%,2))*'umowa o pracę'!$E$8,2),IF(AND($W120+$X120&gt;=2600,$X120&gt;=2600),ROUND((ROUND(2600*9%,2))*'umowa o pracę'!$E$8,2),IF(AND($W120+$X120&gt;=2600,$W120&gt;=2600,$X120&lt;2600),ROUND((ROUND($X120*9%,2)+ROUND(((2600-$X120)/$W120)*$Y120,2))*'umowa o pracę'!$E$8,2),0)))),0)))))</f>
        <v>0</v>
      </c>
      <c r="AC120" s="32">
        <f>IF(IF(IF(AND($V120=1,$I120&gt;0),ROUND(IF($W120+$X120&gt;=2800,2800*'umowa o pracę'!$E$8,($W120+$X120)*'umowa o pracę'!$E$8),2)+IF($X120=0,ROUND(IF($W120&gt;2800,ROUND($Z120/$W120*2800,2),$Z120)*'umowa o pracę'!$E$8,2),ROUND(IF($W120&gt;2800,ROUND($Z120/$W120*2800,2),$Z120)*'umowa o pracę'!$E$8,2)),ROUND(IF($W120+$X120&gt;=2800,2800*'umowa o pracę'!$E$8,($W120+$X120)*'umowa o pracę'!$E$8),2)-IF($X120=0,ROUND(ROUND(IF($W120&gt;2800,ROUND($Y120/$W120*2800,2),$Y120),2)*'umowa o pracę'!$E$8,2),IF($X120&gt;0,IF($W120+$X120&lt;2800,ROUND(ROUND($Y120+ROUND($X120*9%,2),2)*'umowa o pracę'!$E$8,2),IF(AND($W120+$X120&gt;=2800,$X120&lt;2800,$W120&lt;2800),ROUND((ROUND(((2800-$X120)/$W120)*$Y120,2)+ROUND($X120*9%,2))*'umowa o pracę'!$E$8,2),IF(AND($W120+$X120&gt;=2800,$X120&gt;=2800),ROUND((ROUND(2800*9%,2))*'umowa o pracę'!$E$8,2),IF(AND($W120+$X120&gt;=2800,$W120&gt;=2800,$X120&lt;2800),ROUND((ROUND($X120*9%,2)+ROUND(((2800-$X120)/$W120)*$Y120,2))*'umowa o pracę'!$E$8,2),0)))),0)))&gt;$J120,$J120,IF(AND($V120=1,$I120&gt;0),ROUND(IF($W120+$X120&gt;=2800,2800*'umowa o pracę'!$E$8,($W120+$X120)*'umowa o pracę'!$E$8),2)+IF($X120=0,ROUND(IF($W120&gt;2800,ROUND($Z120/$W120*2800,2),$Z120)*'umowa o pracę'!$E$8,2),ROUND(IF($W120&gt;2800,ROUND($Z120/$W120*2800,2),$Z120)*'umowa o pracę'!$E$8,2)),ROUND(IF($W120+$X120&gt;=2800,2800*'umowa o pracę'!$E$8,($W120+$X120)*'umowa o pracę'!$E$8),2)-IF($X120=0,ROUND(ROUND(IF($W120&gt;2800,ROUND($Y120/$W120*2800,2),$Y120),2)*'umowa o pracę'!$E$8,2),IF($X120&gt;0,IF($W120+$X120&lt;2800,ROUND(ROUND($Y120+ROUND($X120*9%,2),2)*'umowa o pracę'!$E$8,2),IF(AND($W120+$X120&gt;=2800,$X120&lt;2800,$W120&lt;2800),ROUND((ROUND(((2800-$X120)/$W120)*$Y120,2)+ROUND($X120*9%,2))*'umowa o pracę'!$E$8,2),IF(AND($W120+$X120&gt;=2800,$X120&gt;=2800),ROUND((ROUND(2800*9%,2))*'umowa o pracę'!$E$8,2),IF(AND($W120+$X120&gt;=2800,$W120&gt;=2800,$X120&lt;2800),ROUND((ROUND($X120*9%,2)+ROUND(((2800-$X120)/$W120)*$Y120,2))*'umowa o pracę'!$E$8,2),0)))),0))))&gt;$J120,$J120,IF(IF(AND($V120=1,$I120&gt;0),ROUND(IF($W120+$X120&gt;=2800,2800*'umowa o pracę'!$E$8,($W120+$X120)*'umowa o pracę'!$E$8),2)+IF($X120=0,ROUND(IF($W120&gt;2800,ROUND($Z120/$W120*2800,2),$Z120)*'umowa o pracę'!$E$8,2),ROUND(IF($W120&gt;2800,ROUND($Z120/$W120*2800,2),$Z120)*'umowa o pracę'!$E$8,2)),ROUND(IF($W120+$X120&gt;=2800,2800*'umowa o pracę'!$E$8,($W120+$X120)*'umowa o pracę'!$E$8),2)-IF($X120=0,ROUND(ROUND(IF($W120&gt;2800,ROUND($Y120/$W120*2800,2),$Y120),2)*'umowa o pracę'!$E$8,2),IF($X120&gt;0,IF($W120+$X120&lt;2800,ROUND(ROUND($Y120+ROUND($X120*9%,2),2)*'umowa o pracę'!$E$8,2),IF(AND($W120+$X120&gt;=2800,$X120&lt;2800,$W120&lt;2800),ROUND((ROUND(((2800-$X120)/$W120)*$Y120,2)+ROUND($X120*9%,2))*'umowa o pracę'!$E$8,2),IF(AND($W120+$X120&gt;=2800,$X120&gt;=2800),ROUND((ROUND(2800*9%,2))*'umowa o pracę'!$E$8,2),IF(AND($W120+$X120&gt;=2800,$W120&gt;=2800,$X120&lt;2800),ROUND((ROUND($X120*9%,2)+ROUND(((2800-$X120)/$W120)*$Y120,2))*'umowa o pracę'!$E$8,2),0)))),0)))&gt;$J120,$J120,IF(AND($V120=1,$I120&gt;0),ROUND(IF($W120+$X120&gt;=2800,2800*'umowa o pracę'!$E$8,($W120+$X120)*'umowa o pracę'!$E$8),2)+IF($X120=0,ROUND(IF($W120&gt;2800,ROUND($Z120/$W120*2800,2),$Z120)*'umowa o pracę'!$E$8,2),ROUND(IF($W120&gt;2800,ROUND($Z120/$W120*2800,2),$Z120)*'umowa o pracę'!$E$8,2)),ROUND(IF($W120+$X120&gt;=2800,2800*'umowa o pracę'!$E$8,($W120+$X120)*'umowa o pracę'!$E$8),2)-IF(AND($X120=0,I120&gt;0),ROUND(ROUND(IF($W120&gt;2800,ROUND($Y120/$W120*2800,2),$Y120),2)*'umowa o pracę'!$E$8,2),IF($X120&gt;0,IF($W120+$X120&lt;2800,ROUND(ROUND($Y120+ROUND($X120*9%,2),2)*'umowa o pracę'!$E$8,2),IF(AND($W120+$X120&gt;=2800,$X120&lt;2800,$W120&lt;2800),ROUND((ROUND(((2800-$X120)/$W120)*$Y120,2)+ROUND($X120*9%,2))*'umowa o pracę'!$E$8,2),IF(AND($W120+$X120&gt;=2800,$X120&gt;=2800),ROUND((ROUND(2800*9%,2))*'umowa o pracę'!$E$8,2),IF(AND($W120+$X120&gt;=2800,$W120&gt;=2800,$X120&lt;2800),ROUND((ROUND($X120*9%,2)+ROUND(((2800-$X120)/$W120)*$Y120,2))*'umowa o pracę'!$E$8,2),0)))),0)))))</f>
        <v>0</v>
      </c>
      <c r="AD120" s="32">
        <f>IF('umowa o pracę'!$E$7=2020,IF(IF($V120=1,IF($X120=0,ROUND(IF($W120&gt;2600,ROUND($Y120/$W120*2600,2),$Y120)*'umowa o pracę'!$E$8,2),IF($W120+$X120&lt;2600,ROUND(ROUND($Y120+ROUND($X120*9%,2),2)*'umowa o pracę'!$E$8,2),IF(AND($W120+$X120&gt;=2600,$W120&lt;2600),ROUND((ROUND($Y120+ROUND((2600-$W120)*9%,2),2))*'umowa o pracę'!$E$8,2),IF(AND($W120+$X120&gt;=2600,$W120&gt;=2600),ROUND(ROUND($Y120/$W120*2600,2)*'umowa o pracę'!$E$8,2),0)))),0)&gt;$H120,$H120,IF($V120=1,IF($X120=0,ROUND(IF($W120&gt;2600,ROUND($Y120/$W120*2600,2),$Y120)*'umowa o pracę'!$E$8,2),IF($W120+$X120&lt;2600,ROUND(ROUND($Y120+ROUND($X120*9%,2),2)*'umowa o pracę'!$E$8,2),IF(AND($W120+$X120&gt;=2600,$W120&lt;2600),ROUND((ROUND($Y120+ROUND((2600-$W120)*9%,2),2))*'umowa o pracę'!$E$8,2),IF(AND($W120+$X120&gt;=2600,$W120&gt;=2600),ROUND(ROUND($Y120/$W120*2600,2)*'umowa o pracę'!$E$8,2),0)))),0)),IF('umowa o pracę'!$E$7=2021,IF(IF($V120=1,IF($X120=0,ROUND(IF($W120&gt;2800,ROUND($Y120/$W120*2800,2),$Y120)*'umowa o pracę'!$E$8,2),IF($W120+$X120&lt;2800,ROUND(ROUND($Y120+ROUND($X120*9%,2),2)*'umowa o pracę'!$E$8,2),IF(AND($W120+$X120&gt;=2800,$W120&lt;2800),ROUND((ROUND($Y120+ROUND((2800-$W120)*9%,2),2))*'umowa o pracę'!$E$8,2),IF(AND($W120+$X120&gt;=2800,$W120&gt;=2800),ROUND(ROUND($Y120/$W120*2800,2)*'umowa o pracę'!$E$8,2),0)))),0)&gt;$H120,$H120,IF($V120=1,IF($X120=0,ROUND(IF($W120&gt;2800,ROUND($Y120/$W120*2800,2),$Y120)*'umowa o pracę'!$E$8,2),IF($W120+$X120&lt;2800,ROUND(ROUND($Y120+ROUND($X120*9%,2),2)*'umowa o pracę'!$E$8,2),IF(AND($W120+$X120&gt;=2800,$W120&lt;2800),ROUND((ROUND($Y120+ROUND((2800-$W120)*9%,2),2))*'umowa o pracę'!$E$8,2),IF(AND($W120+$X120&gt;=2800,$W120&gt;=2800),ROUND(ROUND($Y120/$W120*2800,2)*'umowa o pracę'!$E$8,2),0)))),0)),0))</f>
        <v>0</v>
      </c>
      <c r="AE120" s="32">
        <f>IF('umowa o pracę'!$E$7=2020,IF(IF($V120=1,IF($X120=0,ROUND(IF($W120&gt;2600,ROUND($Z120/$W120*2600,2),$Z120)*'umowa o pracę'!$E$8,2),ROUND(IF($W120&gt;2600,ROUND($Z120/$W120*2600,2),$Z120)*'umowa o pracę'!$E$8,2)),0)&gt;$I120,$I120,IF($V120=1,IF($X120=0,ROUND(IF($W120&gt;2600,ROUND($Z120/$W120*2600,2),$Z120)*'umowa o pracę'!$E$8,2),ROUND(IF($W120&gt;2600,ROUND($Z120/$W120*2600,2),$Z120)*'umowa o pracę'!$E$8,2)),0)),IF('umowa o pracę'!$E$7=2021,IF(IF($V120=1,IF($X120=0,ROUND(IF($W120&gt;2800,ROUND($Z120/$W120*2800,2),$Z120)*'umowa o pracę'!$E$8,2),ROUND(IF($W120&gt;2800,ROUND($Z120/$W120*2800,2),$Z120)*'umowa o pracę'!$E$8,2)),0)&gt;$I120,$I120,IF($V120=1,IF($X120=0,ROUND(IF($W120&gt;2800,ROUND($Z120/$W120*2800,2),$Z120)*'umowa o pracę'!$E$8,2),ROUND(IF($W120&gt;2800,ROUND($Z120/$W120*2800,2),$Z120)*'umowa o pracę'!$E$8,2)),0)),0))</f>
        <v>0</v>
      </c>
      <c r="AF120" s="56">
        <f>IF('umowa o pracę'!$E$7=2020,$AB120,IF('umowa o pracę'!$E$7=2021,$AC120,0))</f>
        <v>0</v>
      </c>
      <c r="AG120" s="53">
        <f t="shared" si="15"/>
        <v>1</v>
      </c>
      <c r="AH120" s="39">
        <f>IF('umowa o pracę'!$E$6&lt;3,0,$L120)</f>
        <v>0</v>
      </c>
      <c r="AI120" s="39">
        <f>IF('umowa o pracę'!$E$6&lt;3,0,$M120)</f>
        <v>0</v>
      </c>
      <c r="AJ120" s="55">
        <f>IF('umowa o pracę'!$E$6&lt;3,0,$N120)</f>
        <v>0</v>
      </c>
      <c r="AK120" s="55">
        <f>IF('umowa o pracę'!$E$6&lt;3,0,$O120)</f>
        <v>0</v>
      </c>
      <c r="AL120" s="32">
        <f>IF('umowa o pracę'!$E$7=2020,ROUND(IF($AH120&gt;=2600,2600*'umowa o pracę'!$E$8,$AH120*'umowa o pracę'!$E$8),2),IF('umowa o pracę'!$E$7=2021,ROUND(IF($AH120&gt;=2800,2800*'umowa o pracę'!$E$8,$AH120*'umowa o pracę'!$E$8),2),0))</f>
        <v>0</v>
      </c>
      <c r="AM120" s="32">
        <f>IF(IF(IF(AND($AG120=1,$I120&gt;0),ROUND(IF($AH120+$AI120&gt;=2600,2600*'umowa o pracę'!$E$8,($AH120+$AI120)*'umowa o pracę'!$E$8),2)+IF($AI120=0,ROUND(IF($AH120&gt;2600,ROUND($AK120/$AH120*2600,2),$AK120)*'umowa o pracę'!$E$8,2),ROUND(IF($AH120&gt;2600,ROUND($AK120/$AH120*2600,2),$AK120)*'umowa o pracę'!$E$8,2)),ROUND(IF($AH120+$AI120&gt;=2600,2600*'umowa o pracę'!$E$8,($AH120+$AI120)*'umowa o pracę'!$E$8),2)-IF($AI120=0,ROUND(ROUND(IF($AH120&gt;2600,ROUND($AJ120/$AH120*2600,2),$AJ120),2)*'umowa o pracę'!$E$8,2),IF($AI120&gt;0,IF($AH120+$AI120&lt;2600,ROUND(ROUND($AJ120+ROUND($AI120*9%,2),2)*'umowa o pracę'!$E$8,2),IF(AND($AH120+$AI120&gt;=2600,$AI120&lt;2600,$AH120&lt;2600),ROUND((ROUND(((2600-$AI120)/$AH120)*$AJ120,2)+ROUND($AI120*9%,2))*'umowa o pracę'!$E$8,2),IF(AND($AH120+$AI120&gt;=2600,$AI120&gt;=2600),ROUND((ROUND(2600*9%,2))*'umowa o pracę'!$E$8,2),IF(AND($AH120+$AI120&gt;=2600,$AH120&gt;=2600,$AI120&lt;2600),ROUND((ROUND($AI120*9%,2)+ROUND(((2600-$AI120)/$AH120)*$AJ120,2))*'umowa o pracę'!$E$8,2),0)))),0)))&gt;$J120,$J120,IF(AND($AG120=1,$I120&gt;0),ROUND(IF($AH120+$AI120&gt;=2600,2600*'umowa o pracę'!$E$8,($AH120+$AI120)*'umowa o pracę'!$E$8),2)+IF($AI120=0,ROUND(IF($AH120&gt;2600,ROUND($AK120/$AH120*2600,2),$AK120)*'umowa o pracę'!$E$8,2),ROUND(IF($AH120&gt;2600,ROUND($AK120/$AH120*2600,2),$AK120)*'umowa o pracę'!$E$8,2)),ROUND(IF($AH120+$AI120&gt;=2600,2600*'umowa o pracę'!$E$8,($AH120+$AI120)*'umowa o pracę'!$E$8),2)-IF($AI120=0,ROUND(ROUND(IF($AH120&gt;2600,ROUND($AJ120/$AH120*2600,2),$AJ120),2)*'umowa o pracę'!$E$8,2),IF($AI120&gt;0,IF($AH120+$AI120&lt;2600,ROUND(ROUND($AJ120+ROUND($AI120*9%,2),2)*'umowa o pracę'!$E$8,2),IF(AND($AH120+$AI120&gt;=2600,$AI120&lt;2600,$AH120&lt;2600),ROUND((ROUND(((2600-$AI120)/$AH120)*$AJ120,2)+ROUND($AI120*9%,2))*'umowa o pracę'!$E$8,2),IF(AND($AH120+$AI120&gt;=2600,$AI120&gt;=2600),ROUND((ROUND(2600*9%,2))*'umowa o pracę'!$E$8,2),IF(AND($AH120+$AI120&gt;=2600,$AH120&gt;=2600,$AI120&lt;2600),ROUND((ROUND($AI120*9%,2)+ROUND(((2600-$AI120)/$AH120)*$AJ120,2))*'umowa o pracę'!$E$8,2),0)))),0))))&gt;$J120,$J120,IF(IF(AND($AG120=1,$I120&gt;0),ROUND(IF($AH120+$AI120&gt;=2600,2600*'umowa o pracę'!$E$8,($AH120+$AI120)*'umowa o pracę'!$E$8),2)+IF($AI120=0,ROUND(IF($AH120&gt;2600,ROUND($AK120/$AH120*2600,2),$AK120)*'umowa o pracę'!$E$8,2),ROUND(IF($AH120&gt;2600,ROUND($AK120/$AH120*2600,2),$AK120)*'umowa o pracę'!$E$8,2)),ROUND(IF($AH120+$AI120&gt;=2600,2600*'umowa o pracę'!$E$8,($AH120+$AI120)*'umowa o pracę'!$E$8),2)-IF($AI120=0,ROUND(ROUND(IF($AH120&gt;2600,ROUND($AJ120/$AH120*2600,2),$AJ120),2)*'umowa o pracę'!$E$8,2),IF($AI120&gt;0,IF($AH120+$AI120&lt;2600,ROUND(ROUND($AJ120+ROUND($AI120*9%,2),2)*'umowa o pracę'!$E$8,2),IF(AND($AH120+$AI120&gt;=2600,$AI120&lt;2600,$AH120&lt;2600),ROUND((ROUND(((2600-$AI120)/$AH120)*$AJ120,2)+ROUND($AI120*9%,2))*'umowa o pracę'!$E$8,2),IF(AND($AH120+$AI120&gt;=2600,$AI120&gt;=2600),ROUND((ROUND(2600*9%,2))*'umowa o pracę'!$E$8,2),IF(AND($AH120+$AI120&gt;=2600,$AH120&gt;=2600,$AI120&lt;2600),ROUND((ROUND($AI120*9%,2)+ROUND(((2600-$AI120)/$AH120)*$AJ120,2))*'umowa o pracę'!$E$8,2),0)))),0)))&gt;$J120,$J120,IF(AND($AG120=1,$I120&gt;0),ROUND(IF($AH120+$AI120&gt;=2600,2600*'umowa o pracę'!$E$8,($AH120+$AI120)*'umowa o pracę'!$E$8),2)+IF($AI120=0,ROUND(IF($AH120&gt;2600,ROUND($AK120/$AH120*2600,2),$AK120)*'umowa o pracę'!$E$8,2),ROUND(IF($AH120&gt;2600,ROUND($AK120/$AH120*2600,2),$AK120)*'umowa o pracę'!$E$8,2)),ROUND(IF($AH120+$AI120&gt;=2600,2600*'umowa o pracę'!$E$8,($AH120+$AI120)*'umowa o pracę'!$E$8),2)-IF(AND($AI120=0,I120&gt;0),ROUND(ROUND(IF($AH120&gt;2600,ROUND($AJ120/$AH120*2600,2),$AJ120),2)*'umowa o pracę'!$E$8,2),IF($AI120&gt;0,IF($AH120+$AI120&lt;2600,ROUND(ROUND($AJ120+ROUND($AI120*9%,2),2)*'umowa o pracę'!$E$8,2),IF(AND($AH120+$AI120&gt;=2600,$AI120&lt;2600,$AH120&lt;2600),ROUND((ROUND(((2600-$AI120)/$AH120)*$AJ120,2)+ROUND($AI120*9%,2))*'umowa o pracę'!$E$8,2),IF(AND($AH120+$AI120&gt;=2600,$AI120&gt;=2600),ROUND((ROUND(2600*9%,2))*'umowa o pracę'!$E$8,2),IF(AND($AH120+$AI120&gt;=2600,$AH120&gt;=2600,$AI120&lt;2600),ROUND((ROUND($AI120*9%,2)+ROUND(((2600-$AI120)/$AH120)*$AJ120,2))*'umowa o pracę'!$E$8,2),0)))),0)))))</f>
        <v>0</v>
      </c>
      <c r="AN120" s="32">
        <f>IF(IF(IF(AND($AG120=1,$I120&gt;0),ROUND(IF($AH120+$AI120&gt;=2800,2800*'umowa o pracę'!$E$8,($AH120+$AI120)*'umowa o pracę'!$E$8),2)+IF($AI120=0,ROUND(IF($AH120&gt;2800,ROUND($AK120/$AH120*2800,2),$AK120)*'umowa o pracę'!$E$8,2),ROUND(IF($AH120&gt;2800,ROUND($AK120/$AH120*2800,2),$AK120)*'umowa o pracę'!$E$8,2)),ROUND(IF($AH120+$AI120&gt;=2800,2800*'umowa o pracę'!$E$8,($AH120+$AI120)*'umowa o pracę'!$E$8),2)-IF($AI120=0,ROUND(ROUND(IF($AH120&gt;2800,ROUND($AJ120/$AH120*2800,2),$AJ120),2)*'umowa o pracę'!$E$8,2),IF($AI120&gt;0,IF($AH120+$AI120&lt;2800,ROUND(ROUND($AJ120+ROUND($AI120*9%,2),2)*'umowa o pracę'!$E$8,2),IF(AND($AH120+$AI120&gt;=2800,$AI120&lt;2800,$AH120&lt;2800),ROUND((ROUND(((2800-$AI120)/$AH120)*$AJ120,2)+ROUND($AI120*9%,2))*'umowa o pracę'!$E$8,2),IF(AND($AH120+$AI120&gt;=2800,$AI120&gt;=2800),ROUND((ROUND(2800*9%,2))*'umowa o pracę'!$E$8,2),IF(AND($AH120+$AI120&gt;=2800,$AH120&gt;=2800,$AI120&lt;2800),ROUND((ROUND($AI120*9%,2)+ROUND(((2800-$AI120)/$AH120)*$AJ120,2))*'umowa o pracę'!$E$8,2),0)))),0)))&gt;$J120,$J120,IF(AND($AG120=1,$I120&gt;0),ROUND(IF($AH120+$AI120&gt;=2800,2800*'umowa o pracę'!$E$8,($AH120+$AI120)*'umowa o pracę'!$E$8),2)+IF($AI120=0,ROUND(IF($AH120&gt;2800,ROUND($AK120/$AH120*2800,2),$AK120)*'umowa o pracę'!$E$8,2),ROUND(IF($AH120&gt;2800,ROUND($AK120/$AH120*2800,2),$AK120)*'umowa o pracę'!$E$8,2)),ROUND(IF($AH120+$AI120&gt;=2800,2800*'umowa o pracę'!$E$8,($AH120+$AI120)*'umowa o pracę'!$E$8),2)-IF($AI120=0,ROUND(ROUND(IF($AH120&gt;2800,ROUND($AJ120/$AH120*2800,2),$AJ120),2)*'umowa o pracę'!$E$8,2),IF($AI120&gt;0,IF($AH120+$AI120&lt;2800,ROUND(ROUND($AJ120+ROUND($AI120*9%,2),2)*'umowa o pracę'!$E$8,2),IF(AND($AH120+$AI120&gt;=2800,$AI120&lt;2800,$AH120&lt;2800),ROUND((ROUND(((2800-$AI120)/$AH120)*$AJ120,2)+ROUND($AI120*9%,2))*'umowa o pracę'!$E$8,2),IF(AND($AH120+$AI120&gt;=2800,$AI120&gt;=2800),ROUND((ROUND(2800*9%,2))*'umowa o pracę'!$E$8,2),IF(AND($AH120+$AI120&gt;=2800,$AH120&gt;=2800,$AI120&lt;2800),ROUND((ROUND($AI120*9%,2)+ROUND(((2800-$AI120)/$AH120)*$AJ120,2))*'umowa o pracę'!$E$8,2),0)))),0))))&gt;$J120,$J120,IF(IF(AND($AG120=1,$I120&gt;0),ROUND(IF($AH120+$AI120&gt;=2800,2800*'umowa o pracę'!$E$8,($AH120+$AI120)*'umowa o pracę'!$E$8),2)+IF($AI120=0,ROUND(IF($AH120&gt;2800,ROUND($AK120/$AH120*2800,2),$AK120)*'umowa o pracę'!$E$8,2),ROUND(IF($AH120&gt;2800,ROUND($AK120/$AH120*2800,2),$AK120)*'umowa o pracę'!$E$8,2)),ROUND(IF($AH120+$AI120&gt;=2800,2800*'umowa o pracę'!$E$8,($AH120+$AI120)*'umowa o pracę'!$E$8),2)-IF($AI120=0,ROUND(ROUND(IF($AH120&gt;2800,ROUND($AJ120/$AH120*2800,2),$AJ120),2)*'umowa o pracę'!$E$8,2),IF($AI120&gt;0,IF($AH120+$AI120&lt;2800,ROUND(ROUND($AJ120+ROUND($AI120*9%,2),2)*'umowa o pracę'!$E$8,2),IF(AND($AH120+$AI120&gt;=2800,$AI120&lt;2800,$AH120&lt;2800),ROUND((ROUND(((2800-$AI120)/$AH120)*$AJ120,2)+ROUND($AI120*9%,2))*'umowa o pracę'!$E$8,2),IF(AND($AH120+$AI120&gt;=2800,$AI120&gt;=2800),ROUND((ROUND(2800*9%,2))*'umowa o pracę'!$E$8,2),IF(AND($AH120+$AI120&gt;=2800,$AH120&gt;=2800,$AI120&lt;2800),ROUND((ROUND($AI120*9%,2)+ROUND(((2800-$AI120)/$AH120)*$AJ120,2))*'umowa o pracę'!$E$8,2),0)))),0)))&gt;$J120,$J120,IF(AND($AG120=1,$I120&gt;0),ROUND(IF($AH120+$AI120&gt;=2800,2800*'umowa o pracę'!$E$8,($AH120+$AI120)*'umowa o pracę'!$E$8),2)+IF($AI120=0,ROUND(IF($AH120&gt;2800,ROUND($AK120/$AH120*2800,2),$AK120)*'umowa o pracę'!$E$8,2),ROUND(IF($AH120&gt;2800,ROUND($AK120/$AH120*2800,2),$AK120)*'umowa o pracę'!$E$8,2)),ROUND(IF($AH120+$AI120&gt;=2800,2800*'umowa o pracę'!$E$8,($AH120+$AI120)*'umowa o pracę'!$E$8),2)-IF(AND($AI120=0,I120&gt;0),ROUND(ROUND(IF($AH120&gt;2800,ROUND($AJ120/$AH120*2800,2),$AJ120),2)*'umowa o pracę'!$E$8,2),IF($AI120&gt;0,IF($AH120+$AI120&lt;2800,ROUND(ROUND($AJ120+ROUND($AI120*9%,2),2)*'umowa o pracę'!$E$8,2),IF(AND($AH120+$AI120&gt;=2800,$AI120&lt;2800,$AH120&lt;2800),ROUND((ROUND(((2800-$AI120)/$AH120)*$AJ120,2)+ROUND($AI120*9%,2))*'umowa o pracę'!$E$8,2),IF(AND($AH120+$AI120&gt;=2800,$AI120&gt;=2800),ROUND((ROUND(2800*9%,2))*'umowa o pracę'!$E$8,2),IF(AND($AH120+$AI120&gt;=2800,$AH120&gt;=2800,$AI120&lt;2800),ROUND((ROUND($AI120*9%,2)+ROUND(((2800-$AI120)/$AH120)*$AJ120,2))*'umowa o pracę'!$E$8,2),0)))),0)))))</f>
        <v>0</v>
      </c>
      <c r="AO120" s="32">
        <f>IF('umowa o pracę'!$E$7=2020,IF(IF($AG120=1,IF($AI120=0,ROUND(IF($AH120&gt;2600,ROUND($AJ120/$AH120*2600,2),$AJ120)*'umowa o pracę'!$E$8,2),IF($AH120+$AI120&lt;2600,ROUND(ROUND($AJ120+ROUND($AI120*9%,2),2)*'umowa o pracę'!$E$8,2),IF(AND($AH120+$AI120&gt;=2600,$AH120&lt;2600),ROUND((ROUND($AJ120+ROUND((2600-$AH120)*9%,2),2))*'umowa o pracę'!$E$8,2),IF(AND($AH120+$AI120&gt;=2600,$AH120&gt;=2600),ROUND(ROUND($AJ120/$AH120*2600,2)*'umowa o pracę'!$E$8,2),0)))),0)&gt;$H120,$H120,IF($AG120=1,IF($AI120=0,ROUND(IF($AH120&gt;2600,ROUND($AJ120/$AH120*2600,2),$AJ120)*'umowa o pracę'!$E$8,2),IF($AH120+$AI120&lt;2600,ROUND(ROUND($AJ120+ROUND($AI120*9%,2),2)*'umowa o pracę'!$E$8,2),IF(AND($AH120+$AI120&gt;=2600,$AH120&lt;2600),ROUND((ROUND($AJ120+ROUND((2600-$AH120)*9%,2),2))*'umowa o pracę'!$E$8,2),IF(AND($AH120+$AI120&gt;=2600,$AH120&gt;=2600),ROUND(ROUND($AJ120/$AH120*2600,2)*'umowa o pracę'!$E$8,2),0)))),0)),IF('umowa o pracę'!$E$7=2021,IF(IF($AG120=1,IF($AI120=0,ROUND(IF($AH120&gt;2800,ROUND($AJ120/$AH120*2800,2),$AJ120)*'umowa o pracę'!$E$8,2),IF($AH120+$AI120&lt;2800,ROUND(ROUND($AJ120+ROUND($AI120*9%,2),2)*'umowa o pracę'!$E$8,2),IF(AND($AH120+$AI120&gt;=2800,$AH120&lt;2800),ROUND((ROUND($AJ120+ROUND((2800-$AH120)*9%,2),2))*'umowa o pracę'!$E$8,2),IF(AND($AH120+$AI120&gt;=2800,$AH120&gt;=2800),ROUND(ROUND($AJ120/$AH120*2800,2)*'umowa o pracę'!$E$8,2),0)))),0)&gt;$H120,$H120,IF($AG120=1,IF($AI120=0,ROUND(IF($AH120&gt;2800,ROUND($AJ120/$AH120*2800,2),$AJ120)*'umowa o pracę'!$E$8,2),IF($AH120+$AI120&lt;2800,ROUND(ROUND($AJ120+ROUND($AI120*9%,2),2)*'umowa o pracę'!$E$8,2),IF(AND($AH120+$AI120&gt;=2800,$AH120&lt;2800),ROUND((ROUND($AJ120+ROUND((2800-$AH120)*9%,2),2))*'umowa o pracę'!$E$8,2),IF(AND($AH120+$AI120&gt;=2800,$AH120&gt;=2800),ROUND(ROUND($AJ120/$AH120*2800,2)*'umowa o pracę'!$E$8,2),0)))),0)),0))</f>
        <v>0</v>
      </c>
      <c r="AP120" s="32">
        <f>IF('umowa o pracę'!$E$7=2020,IF(IF($AG120=1,IF($AI120=0,ROUND(IF($AH120&gt;2600,ROUND($AK120/$AH120*2600,2),$AK120)*'umowa o pracę'!$E$8,2),ROUND(IF($AH120&gt;2600,ROUND($AK120/$AH120*2600,2),$AK120)*'umowa o pracę'!$E$8,2)),0)&gt;$I120,$I120,IF($AG120=1,IF($AI120=0,ROUND(IF($AH120&gt;2600,ROUND($AK120/$AH120*2600,2),$AK120)*'umowa o pracę'!$E$8,2),ROUND(IF($AH120&gt;2600,ROUND($AK120/$AH120*2600,2),$AK120)*'umowa o pracę'!$E$8,2)),0)),IF('umowa o pracę'!$E$7=2021,IF(IF($AG120=1,IF($AI120=0,ROUND(IF($AH120&gt;2800,ROUND($AK120/$AH120*2800,2),$AK120)*'umowa o pracę'!$E$8,2),ROUND(IF($AH120&gt;2800,ROUND($AK120/$AH120*2800,2),$AK120)*'umowa o pracę'!$E$8,2)),0)&gt;$I120,$I120,IF($AG120=1,IF($AI120=0,ROUND(IF($AH120&gt;2800,ROUND($AK120/$AH120*2800,2),$AK120)*'umowa o pracę'!$E$8,2),ROUND(IF($AH120&gt;2800,ROUND($AK120/$AH120*2800,2),$AK120)*'umowa o pracę'!$E$8,2)),0)),0))</f>
        <v>0</v>
      </c>
      <c r="AQ120" s="56">
        <f>IF('umowa o pracę'!$E$7=2020,$AM120,IF('umowa o pracę'!$E$7=2021,$AN120,0))</f>
        <v>0</v>
      </c>
      <c r="AR120" s="33">
        <f>IF('umowa o pracę'!$E$7=0,0,U120+AF120+AQ120)</f>
        <v>0</v>
      </c>
      <c r="AS120" s="19"/>
      <c r="AT120" s="19"/>
      <c r="AU120" s="19"/>
      <c r="AV120" s="6"/>
      <c r="AW120" s="6"/>
      <c r="AX120" s="6">
        <f t="shared" si="13"/>
        <v>10</v>
      </c>
      <c r="AY120" s="6"/>
      <c r="AZ120" s="234">
        <f t="shared" si="16"/>
        <v>0</v>
      </c>
      <c r="BA120" s="234">
        <f t="shared" si="17"/>
        <v>0</v>
      </c>
      <c r="BB120" s="234">
        <f t="shared" si="18"/>
        <v>0</v>
      </c>
      <c r="BC120" s="234">
        <f t="shared" si="19"/>
        <v>0</v>
      </c>
      <c r="BD120" s="234">
        <f t="shared" si="20"/>
        <v>0</v>
      </c>
      <c r="BE120" s="234">
        <f t="shared" si="21"/>
        <v>0</v>
      </c>
      <c r="BF120" s="234">
        <f t="shared" si="22"/>
        <v>0</v>
      </c>
      <c r="BG120" s="234">
        <f t="shared" si="23"/>
        <v>0</v>
      </c>
      <c r="BH120" s="234">
        <f t="shared" si="24"/>
        <v>0</v>
      </c>
      <c r="BI120" s="238">
        <f t="shared" si="25"/>
        <v>0</v>
      </c>
      <c r="BJ120" s="236"/>
      <c r="BK120" s="236"/>
      <c r="BL120" s="237"/>
    </row>
    <row r="121" spans="1:64" ht="15.75" customHeight="1" x14ac:dyDescent="0.25">
      <c r="A121" s="129">
        <v>110</v>
      </c>
      <c r="B121" s="57"/>
      <c r="C121" s="57"/>
      <c r="D121" s="36"/>
      <c r="E121" s="36"/>
      <c r="F121" s="242"/>
      <c r="G121" s="37">
        <v>1</v>
      </c>
      <c r="H121" s="58">
        <v>0</v>
      </c>
      <c r="I121" s="59">
        <v>0</v>
      </c>
      <c r="J121" s="60">
        <v>0</v>
      </c>
      <c r="K121" s="52">
        <v>1</v>
      </c>
      <c r="L121" s="39">
        <v>0</v>
      </c>
      <c r="M121" s="39">
        <v>0</v>
      </c>
      <c r="N121" s="39">
        <v>0</v>
      </c>
      <c r="O121" s="39">
        <v>0</v>
      </c>
      <c r="P121" s="35">
        <f>IF('umowa o pracę'!$E$7=2020,ROUND(IF($L121&gt;=2600,2600*'umowa o pracę'!$E$8,$L121*'umowa o pracę'!$E$8),2),IF('umowa o pracę'!$E$7=2021,ROUND(IF($L121&gt;=2800,2800*'umowa o pracę'!$E$8,$L121*'umowa o pracę'!$E$8),2),0))</f>
        <v>0</v>
      </c>
      <c r="Q121" s="252">
        <f>IF(IF(IF(AND($K121=1,$I121&gt;0),ROUND(IF($L121+$M121&gt;=2600,2600*'umowa o pracę'!$E$8,($L121+$M121)*'umowa o pracę'!$E$8),2)+IF($M121=0,ROUND(IF($L121&gt;2600,ROUND($O121/$L121*2600,2),$O121)*'umowa o pracę'!$E$8,2),ROUND(IF($L121&gt;2600,ROUND($O121/$L121*2600,2),$O121)*'umowa o pracę'!$E$8,2)),ROUND(IF($L121+$M121&gt;=2600,2600*'umowa o pracę'!$E$8,($L121+$M121)*'umowa o pracę'!$E$8),2)-IF($M121=0,ROUND(ROUND(IF($L121&gt;2600,ROUND($N121/$L121*2600,2),$N121),2)*'umowa o pracę'!$E$8,2),IF($M121&gt;0,IF($L121+$M121&lt;2600,ROUND(ROUND($N121+ROUND($M121*9%,2),2)*'umowa o pracę'!$E$8,2),IF(AND($L121+$M121&gt;=2600,$M121&lt;2600,$L121&lt;2600),ROUND((ROUND(((2600-$M121)/$L121)*$N121,2)+ROUND($M121*9%,2))*'umowa o pracę'!$E$8,2),IF(AND($L121+$M121&gt;=2600,$M121&gt;=2600),ROUND((ROUND(2600*9%,2))*'umowa o pracę'!$E$8,2),IF(AND($L121+$M121&gt;=2600,$L121&gt;=2600,$M121&lt;2600),ROUND((ROUND($M121*9%,2)+ROUND(((2600-$M121)/$L121)*$N121,2))*'umowa o pracę'!$E$8,2),0)))),0)))&gt;$J121,$J121,IF(AND($K121=1,$I121&gt;0),ROUND(IF($L121+$M121&gt;=2600,2600*'umowa o pracę'!$E$8,($L121+$M121)*'umowa o pracę'!$E$8),2)+IF($M121=0,ROUND(IF($L121&gt;2600,ROUND($O121/$L121*2600,2),$O121)*'umowa o pracę'!$E$8,2),ROUND(IF($L121&gt;2600,ROUND($O121/$L121*2600,2),$O121)*'umowa o pracę'!$E$8,2)),ROUND(IF($L121+$M121&gt;=2600,2600*'umowa o pracę'!$E$8,($L121+$M121)*'umowa o pracę'!$E$8),2)-IF($M121=0,ROUND(ROUND(IF($L121&gt;2600,ROUND($N121/$L121*2600,2),$N121),2)*'umowa o pracę'!$E$8,2),IF($M121&gt;0,IF($L121+$M121&lt;2600,ROUND(ROUND($N121+ROUND($M121*9%,2),2)*'umowa o pracę'!$E$8,2),IF(AND($L121+$M121&gt;=2600,$M121&lt;2600,$L121&lt;2600),ROUND((ROUND(((2600-$M121)/$L121)*$N121,2)+ROUND($M121*9%,2))*'umowa o pracę'!$E$8,2),IF(AND($L121+$M121&gt;=2600,$M121&gt;=2600),ROUND((ROUND(2600*9%,2))*'umowa o pracę'!$E$8,2),IF(AND($L121+$M121&gt;=2600,$L121&gt;=2600,$M121&lt;2600),ROUND((ROUND($M121*9%,2)+ROUND(((2600-$M121)/$L121)*$N121,2))*'umowa o pracę'!$E$8,2),0)))),0))))&gt;$J121,$J121,IF(IF(AND($K121=1,$I121&gt;0),ROUND(IF($L121+$M121&gt;=2600,2600*'umowa o pracę'!$E$8,($L121+$M121)*'umowa o pracę'!$E$8),2)+IF($M121=0,ROUND(IF($L121&gt;2600,ROUND($O121/$L121*2600,2),$O121)*'umowa o pracę'!$E$8,2),ROUND(IF($L121&gt;2600,ROUND($O121/$L121*2600,2),$O121)*'umowa o pracę'!$E$8,2)),ROUND(IF($L121+$M121&gt;=2600,2600*'umowa o pracę'!$E$8,($L121+$M121)*'umowa o pracę'!$E$8),2)-IF($M121=0,ROUND(ROUND(IF($L121&gt;2600,ROUND($N121/$L121*2600,2),$N121),2)*'umowa o pracę'!$E$8,2),IF($M121&gt;0,IF($L121+$M121&lt;2600,ROUND(ROUND($N121+ROUND($M121*9%,2),2)*'umowa o pracę'!$E$8,2),IF(AND($L121+$M121&gt;=2600,$M121&lt;2600,$L121&lt;2600),ROUND((ROUND(((2600-$M121)/$L121)*$N121,2)+ROUND($M121*9%,2))*'umowa o pracę'!$E$8,2),IF(AND($L121+$M121&gt;=2600,$M121&gt;=2600),ROUND((ROUND(2600*9%,2))*'umowa o pracę'!$E$8,2),IF(AND($L121+$M121&gt;=2600,$L121&gt;=2600,$M121&lt;2600),ROUND((ROUND($M121*9%,2)+ROUND(((2600-$M121)/$L121)*$N121,2))*'umowa o pracę'!$E$8,2),0)))),0)))&gt;$J121,$J121,IF(AND($K121=1,$I121&gt;0),ROUND(IF($L121+$M121&gt;=2600,2600*'umowa o pracę'!$E$8,($L121+$M121)*'umowa o pracę'!$E$8),2)+IF($M121=0,ROUND(IF($L121&gt;2600,ROUND($O121/$L121*2600,2),$O121)*'umowa o pracę'!$E$8,2),ROUND(IF($L121&gt;2600,ROUND($O121/$L121*2600,2),$O121)*'umowa o pracę'!$E$8,2)),ROUND(IF($L121+$M121&gt;=2600,2600*'umowa o pracę'!$E$8,($L121+$M121)*'umowa o pracę'!$E$8),2)-IF(AND($M121=0,I121&gt;0),ROUND(ROUND(IF($L121&gt;2600,ROUND($N121/$L121*2600,2),$N121),2)*'umowa o pracę'!$E$8,2),IF($M121&gt;0,IF($L121+$M121&lt;2600,ROUND(ROUND($N121+ROUND($M121*9%,2),2)*'umowa o pracę'!$E$8,2),IF(AND($L121+$M121&gt;=2600,$M121&lt;2600,$L121&lt;2600),ROUND((ROUND(((2600-$M121)/$L121)*$N121,2)+ROUND($M121*9%,2))*'umowa o pracę'!$E$8,2),IF(AND($L121+$M121&gt;=2600,$M121&gt;=2600),ROUND((ROUND(2600*9%,2))*'umowa o pracę'!$E$8,2),IF(AND($L121+$M121&gt;=2600,$L121&gt;=2600,$M121&lt;2600),ROUND((ROUND($M121*9%,2)+ROUND(((2600-$M121)/$L121)*$N121,2))*'umowa o pracę'!$E$8,2),0)))),0)))))</f>
        <v>0</v>
      </c>
      <c r="R121" s="252">
        <f>IF(IF(IF(AND($K121=1,$I121&gt;0),ROUND(IF($L121+$M121&gt;=2800,2800*'umowa o pracę'!$E$8,($L121+$M121)*'umowa o pracę'!$E$8),2)+IF($M121=0,ROUND(IF($L121&gt;2800,ROUND($O121/$L121*2800,2),$O121)*'umowa o pracę'!$E$8,2),ROUND(IF($L121&gt;2800,ROUND($O121/$L121*2800,2),$O121)*'umowa o pracę'!$E$8,2)),ROUND(IF($L121+$M121&gt;=2800,2800*'umowa o pracę'!$E$8,($L121+$M121)*'umowa o pracę'!$E$8),2)-IF($M121=0,ROUND(ROUND(IF($L121&gt;2800,ROUND($N121/$L121*2800,2),$N121),2)*'umowa o pracę'!$E$8,2),IF($M121&gt;0,IF($L121+$M121&lt;2800,ROUND(ROUND($N121+ROUND($M121*9%,2),2)*'umowa o pracę'!$E$8,2),IF(AND($L121+$M121&gt;=2800,$M121&lt;2800,$L121&lt;2800),ROUND((ROUND(((2800-$M121)/$L121)*$N121,2)+ROUND($M121*9%,2))*'umowa o pracę'!$E$8,2),IF(AND($L121+$M121&gt;=2800,$M121&gt;=2800),ROUND((ROUND(2800*9%,2))*'umowa o pracę'!$E$8,2),IF(AND($L121+$M121&gt;=2800,$L121&gt;=2800,$M121&lt;2800),ROUND((ROUND($M121*9%,2)+ROUND(((2800-$M121)/$L121)*$N121,2))*'umowa o pracę'!$E$8,2),0)))),0)))&gt;$J121,$J121,IF(AND($K121=1,$I121&gt;0),ROUND(IF($L121+$M121&gt;=2800,2800*'umowa o pracę'!$E$8,($L121+$M121)*'umowa o pracę'!$E$8),2)+IF($M121=0,ROUND(IF($L121&gt;2800,ROUND($O121/$L121*2800,2),$O121)*'umowa o pracę'!$E$8,2),ROUND(IF($L121&gt;2800,ROUND($O121/$L121*2800,2),$O121)*'umowa o pracę'!$E$8,2)),ROUND(IF($L121+$M121&gt;=2800,2800*'umowa o pracę'!$E$8,($L121+$M121)*'umowa o pracę'!$E$8),2)-IF($M121=0,ROUND(ROUND(IF($L121&gt;2800,ROUND($N121/$L121*2800,2),$N121),2)*'umowa o pracę'!$E$8,2),IF($M121&gt;0,IF($L121+$M121&lt;2800,ROUND(ROUND($N121+ROUND($M121*9%,2),2)*'umowa o pracę'!$E$8,2),IF(AND($L121+$M121&gt;=2800,$M121&lt;2800,$L121&lt;2800),ROUND((ROUND(((2800-$M121)/$L121)*$N121,2)+ROUND($M121*9%,2))*'umowa o pracę'!$E$8,2),IF(AND($L121+$M121&gt;=2800,$M121&gt;=2800),ROUND((ROUND(2800*9%,2))*'umowa o pracę'!$E$8,2),IF(AND($L121+$M121&gt;=2800,$L121&gt;=2800,$M121&lt;2800),ROUND((ROUND($M121*9%,2)+ROUND(((2800-$M121)/$L121)*$N121,2))*'umowa o pracę'!$E$8,2),0)))),0))))&gt;$J121,$J121,IF(IF(AND($K121=1,$I121&gt;0),ROUND(IF($L121+$M121&gt;=2800,2800*'umowa o pracę'!$E$8,($L121+$M121)*'umowa o pracę'!$E$8),2)+IF($M121=0,ROUND(IF($L121&gt;2800,ROUND($O121/$L121*2800,2),$O121)*'umowa o pracę'!$E$8,2),ROUND(IF($L121&gt;2800,ROUND($O121/$L121*2800,2),$O121)*'umowa o pracę'!$E$8,2)),ROUND(IF($L121+$M121&gt;=2800,2800*'umowa o pracę'!$E$8,($L121+$M121)*'umowa o pracę'!$E$8),2)-IF($M121=0,ROUND(ROUND(IF($L121&gt;2800,ROUND($N121/$L121*2800,2),$N121),2)*'umowa o pracę'!$E$8,2),IF($M121&gt;0,IF($L121+$M121&lt;2800,ROUND(ROUND($N121+ROUND($M121*9%,2),2)*'umowa o pracę'!$E$8,2),IF(AND($L121+$M121&gt;=2800,$M121&lt;2800,$L121&lt;2800),ROUND((ROUND(((2800-$M121)/$L121)*$N121,2)+ROUND($M121*9%,2))*'umowa o pracę'!$E$8,2),IF(AND($L121+$M121&gt;=2800,$M121&gt;=2800),ROUND((ROUND(2800*9%,2))*'umowa o pracę'!$E$8,2),IF(AND($L121+$M121&gt;=2800,$L121&gt;=2800,$M121&lt;2800),ROUND((ROUND($M121*9%,2)+ROUND(((2800-$M121)/$L121)*$N121,2))*'umowa o pracę'!$E$8,2),0)))),0)))&gt;$J121,$J121,IF(AND($K121=1,$I121&gt;0),ROUND(IF($L121+$M121&gt;=2800,2800*'umowa o pracę'!$E$8,($L121+$M121)*'umowa o pracę'!$E$8),2)+IF($M121=0,ROUND(IF($L121&gt;2800,ROUND($O121/$L121*2800,2),$O121)*'umowa o pracę'!$E$8,2),ROUND(IF($L121&gt;2800,ROUND($O121/$L121*2800,2),$O121)*'umowa o pracę'!$E$8,2)),ROUND(IF($L121+$M121&gt;=2800,2800*'umowa o pracę'!$E$8,($L121+$M121)*'umowa o pracę'!$E$8),2)-IF(AND($M121=0,I121&gt;0),ROUND(ROUND(IF($L121&gt;2800,ROUND($N121/$L121*2800,2),$N121),2)*'umowa o pracę'!$E$8,2),IF($M121&gt;0,IF($L121+$M121&lt;2800,ROUND(ROUND($N121+ROUND($M121*9%,2),2)*'umowa o pracę'!$E$8,2),IF(AND($L121+$M121&gt;=2800,$M121&lt;2800,$L121&lt;2800),ROUND((ROUND(((2800-$M121)/$L121)*$N121,2)+ROUND($M121*9%,2))*'umowa o pracę'!$E$8,2),IF(AND($L121+$M121&gt;=2800,$M121&gt;=2800),ROUND((ROUND(2800*9%,2))*'umowa o pracę'!$E$8,2),IF(AND($L121+$M121&gt;=2800,$L121&gt;=2800,$M121&lt;2800),ROUND((ROUND($M121*9%,2)+ROUND(((2800-$M121)/$L121)*$N121,2))*'umowa o pracę'!$E$8,2),0)))),0)))))</f>
        <v>0</v>
      </c>
      <c r="S121" s="32">
        <f>IF('umowa o pracę'!$E$7=2020,IF(IF($K121=1,IF($M121=0,ROUND(IF($L121&gt;2600,ROUND($N121/$L121*2600,2),$N121)*'umowa o pracę'!$E$8,2),IF($L121+$M121&lt;2600,ROUND(ROUND($N121+ROUND($M121*9%,2),2)*'umowa o pracę'!$E$8,2),IF(AND($L121+$M121&gt;=2600,$L121&lt;2600),ROUND((ROUND($N121+ROUND((2600-$L121)*9%,2),2))*'umowa o pracę'!$E$8,2),IF(AND($L121+$M121&gt;=2600,$L121&gt;=2600),ROUND(ROUND($N121/$L121*2600,2)*'umowa o pracę'!$E$8,2),0)))),0)&gt;$H121,$H121,IF($K121=1,IF($M121=0,ROUND(IF($L121&gt;2600,ROUND($N121/$L121*2600,2),$N121)*'umowa o pracę'!$E$8,2),IF($L121+$M121&lt;2600,ROUND(ROUND($N121+ROUND($M121*9%,2),2)*'umowa o pracę'!$E$8,2),IF(AND($L121+$M121&gt;=2600,$L121&lt;2600),ROUND((ROUND($N121+ROUND((2600-$L121)*9%,2),2))*'umowa o pracę'!$E$8,2),IF(AND($L121+$M121&gt;=2600,$L121&gt;=2600),ROUND(ROUND($N121/$L121*2600,2)*'umowa o pracę'!$E$8,2),0)))),0)),IF('umowa o pracę'!$E$7=2021,IF(IF($K121=1,IF($M121=0,ROUND(IF($L121&gt;2800,ROUND($N121/$L121*2800,2),$N121)*'umowa o pracę'!$E$8,2),IF($L121+$M121&lt;2800,ROUND(ROUND($N121+ROUND($M121*9%,2),2)*'umowa o pracę'!$E$8,2),IF(AND($L121+$M121&gt;=2800,$L121&lt;2800),ROUND((ROUND($N121+ROUND((2800-$L121)*9%,2),2))*'umowa o pracę'!$E$8,2),IF(AND($L121+$M121&gt;=2800,$L121&gt;=2800),ROUND(ROUND($N121/$L121*2800,2)*'umowa o pracę'!$E$8,2),0)))),0)&gt;$H121,$H121,IF($K121=1,IF($M121=0,ROUND(IF($L121&gt;2800,ROUND($N121/$L121*2800,2),$N121)*'umowa o pracę'!$E$8,2),IF($L121+$M121&lt;2800,ROUND(ROUND($N121+ROUND($M121*9%,2),2)*'umowa o pracę'!$E$8,2),IF(AND($L121+$M121&gt;=2800,$L121&lt;2800),ROUND((ROUND($N121+ROUND((2800-$L121)*9%,2),2))*'umowa o pracę'!$E$8,2),IF(AND($L121+$M121&gt;=2800,$L121&gt;=2800),ROUND(ROUND($N121/$L121*2800,2)*'umowa o pracę'!$E$8,2),0)))),0)),0))</f>
        <v>0</v>
      </c>
      <c r="T121" s="32">
        <f>IF('umowa o pracę'!$E$7=2020,IF(IF($K121=1,IF($M121=0,ROUND(IF($L121&gt;2600,ROUND($O121/$L121*2600,2),$O121)*'umowa o pracę'!$E$8,2),ROUND(IF($L121&gt;2600,ROUND($O121/$L121*2600,2),$O121)*'umowa o pracę'!$E$8,2)),0)&gt;$I121,$I121,IF($K121=1,IF($M121=0,ROUND(IF($L121&gt;2600,ROUND($O121/$L121*2600,2),$O121)*'umowa o pracę'!$E$8,2),ROUND(IF($L121&gt;2600,ROUND($O121/$L121*2600,2),$O121)*'umowa o pracę'!$E$8,2)),0)),IF('umowa o pracę'!$E$7=2021,IF(IF($K121=1,IF($M121=0,ROUND(IF($L121&gt;2800,ROUND($O121/$L121*2800,2),$O121)*'umowa o pracę'!$E$8,2),ROUND(IF($L121&gt;2800,ROUND($O121/$L121*2800,2),$O121)*'umowa o pracę'!$E$8,2)),0)&gt;$I121,$I121,IF($K121=1,IF($M121=0,ROUND(IF($L121&gt;2800,ROUND($O121/$L121*2800,2),$O121)*'umowa o pracę'!$E$8,2),ROUND(IF($L121&gt;2800,ROUND($O121/$L121*2800,2),$O121)*'umowa o pracę'!$E$8,2)),0)),0))</f>
        <v>0</v>
      </c>
      <c r="U121" s="51">
        <f>IF('umowa o pracę'!$E$7=2020,$Q121,IF('umowa o pracę'!$E$7=2021,$R121,0))</f>
        <v>0</v>
      </c>
      <c r="V121" s="53">
        <f t="shared" si="14"/>
        <v>1</v>
      </c>
      <c r="W121" s="54">
        <f>IF('umowa o pracę'!$E$6&lt;2,0,$L121)</f>
        <v>0</v>
      </c>
      <c r="X121" s="54">
        <f>IF('umowa o pracę'!$E$6&lt;2,0,$M121)</f>
        <v>0</v>
      </c>
      <c r="Y121" s="55">
        <f>IF('umowa o pracę'!$E$6&lt;2,0,$N121)</f>
        <v>0</v>
      </c>
      <c r="Z121" s="55">
        <f>IF('umowa o pracę'!$E$6&lt;2,0,$O121)</f>
        <v>0</v>
      </c>
      <c r="AA121" s="32">
        <f>IF('umowa o pracę'!$E$7=2020,ROUND(IF($W121&gt;=2600,2600*'umowa o pracę'!$E$8,$W121*'umowa o pracę'!$E$8),2),IF('umowa o pracę'!$E$7=2021,ROUND(IF($W121&gt;=2800,2800*'umowa o pracę'!$E$8,$W121*'umowa o pracę'!$E$8),2),0))</f>
        <v>0</v>
      </c>
      <c r="AB121" s="32">
        <f>IF(IF(IF(AND($V121=1,$I121&gt;0),ROUND(IF($W121+$X121&gt;=2600,2600*'umowa o pracę'!$E$8,($W121+$X121)*'umowa o pracę'!$E$8),2)+IF($X121=0,ROUND(IF($W121&gt;2600,ROUND($Z121/$W121*2600,2),$Z121)*'umowa o pracę'!$E$8,2),ROUND(IF($W121&gt;2600,ROUND($Z121/$W121*2600,2),$Z121)*'umowa o pracę'!$E$8,2)),ROUND(IF($W121+$X121&gt;=2600,2600*'umowa o pracę'!$E$8,($W121+$X121)*'umowa o pracę'!$E$8),2)-IF($X121=0,ROUND(ROUND(IF($W121&gt;2600,ROUND($Y121/$W121*2600,2),$Y121),2)*'umowa o pracę'!$E$8,2),IF($X121&gt;0,IF($W121+$X121&lt;2600,ROUND(ROUND($Y121+ROUND($X121*9%,2),2)*'umowa o pracę'!$E$8,2),IF(AND($W121+$X121&gt;=2600,$X121&lt;2600,$W121&lt;2600),ROUND((ROUND(((2600-$X121)/$W121)*$Y121,2)+ROUND($X121*9%,2))*'umowa o pracę'!$E$8,2),IF(AND($W121+$X121&gt;=2600,$X121&gt;=2600),ROUND((ROUND(2600*9%,2))*'umowa o pracę'!$E$8,2),IF(AND($W121+$X121&gt;=2600,$W121&gt;=2600,$X121&lt;2600),ROUND((ROUND($X121*9%,2)+ROUND(((2600-$X121)/$W121)*$Y121,2))*'umowa o pracę'!$E$8,2),0)))),0)))&gt;$J121,$J121,IF(AND($V121=1,$I121&gt;0),ROUND(IF($W121+$X121&gt;=2600,2600*'umowa o pracę'!$E$8,($W121+$X121)*'umowa o pracę'!$E$8),2)+IF($X121=0,ROUND(IF($W121&gt;2600,ROUND($Z121/$W121*2600,2),$Z121)*'umowa o pracę'!$E$8,2),ROUND(IF($W121&gt;2600,ROUND($Z121/$W121*2600,2),$Z121)*'umowa o pracę'!$E$8,2)),ROUND(IF($W121+$X121&gt;=2600,2600*'umowa o pracę'!$E$8,($W121+$X121)*'umowa o pracę'!$E$8),2)-IF($X121=0,ROUND(ROUND(IF($W121&gt;2600,ROUND($Y121/$W121*2600,2),$Y121),2)*'umowa o pracę'!$E$8,2),IF($X121&gt;0,IF($W121+$X121&lt;2600,ROUND(ROUND($Y121+ROUND($X121*9%,2),2)*'umowa o pracę'!$E$8,2),IF(AND($W121+$X121&gt;=2600,$X121&lt;2600,$W121&lt;2600),ROUND((ROUND(((2600-$X121)/$W121)*$Y121,2)+ROUND($X121*9%,2))*'umowa o pracę'!$E$8,2),IF(AND($W121+$X121&gt;=2600,$X121&gt;=2600),ROUND((ROUND(2600*9%,2))*'umowa o pracę'!$E$8,2),IF(AND($W121+$X121&gt;=2600,$W121&gt;=2600,$X121&lt;2600),ROUND((ROUND($X121*9%,2)+ROUND(((2600-$X121)/$W121)*$Y121,2))*'umowa o pracę'!$E$8,2),0)))),0))))&gt;$J121,$J121,IF(IF(AND($V121=1,$I121&gt;0),ROUND(IF($W121+$X121&gt;=2600,2600*'umowa o pracę'!$E$8,($W121+$X121)*'umowa o pracę'!$E$8),2)+IF($X121=0,ROUND(IF($W121&gt;2600,ROUND($Z121/$W121*2600,2),$Z121)*'umowa o pracę'!$E$8,2),ROUND(IF($W121&gt;2600,ROUND($Z121/$W121*2600,2),$Z121)*'umowa o pracę'!$E$8,2)),ROUND(IF($W121+$X121&gt;=2600,2600*'umowa o pracę'!$E$8,($W121+$X121)*'umowa o pracę'!$E$8),2)-IF($X121=0,ROUND(ROUND(IF($W121&gt;2600,ROUND($Y121/$W121*2600,2),$Y121),2)*'umowa o pracę'!$E$8,2),IF($X121&gt;0,IF($W121+$X121&lt;2600,ROUND(ROUND($Y121+ROUND($X121*9%,2),2)*'umowa o pracę'!$E$8,2),IF(AND($W121+$X121&gt;=2600,$X121&lt;2600,$W121&lt;2600),ROUND((ROUND(((2600-$X121)/$W121)*$Y121,2)+ROUND($X121*9%,2))*'umowa o pracę'!$E$8,2),IF(AND($W121+$X121&gt;=2600,$X121&gt;=2600),ROUND((ROUND(2600*9%,2))*'umowa o pracę'!$E$8,2),IF(AND($W121+$X121&gt;=2600,$W121&gt;=2600,$X121&lt;2600),ROUND((ROUND($X121*9%,2)+ROUND(((2600-$X121)/$W121)*$Y121,2))*'umowa o pracę'!$E$8,2),0)))),0)))&gt;$J121,$J121,IF(AND($V121=1,$I121&gt;0),ROUND(IF($W121+$X121&gt;=2600,2600*'umowa o pracę'!$E$8,($W121+$X121)*'umowa o pracę'!$E$8),2)+IF($X121=0,ROUND(IF($W121&gt;2600,ROUND($Z121/$W121*2600,2),$Z121)*'umowa o pracę'!$E$8,2),ROUND(IF($W121&gt;2600,ROUND($Z121/$W121*2600,2),$Z121)*'umowa o pracę'!$E$8,2)),ROUND(IF($W121+$X121&gt;=2600,2600*'umowa o pracę'!$E$8,($W121+$X121)*'umowa o pracę'!$E$8),2)-IF(AND($X121=0,I121&gt;0),ROUND(ROUND(IF($W121&gt;2600,ROUND($Y121/$W121*2600,2),$Y121),2)*'umowa o pracę'!$E$8,2),IF($X121&gt;0,IF($W121+$X121&lt;2600,ROUND(ROUND($Y121+ROUND($X121*9%,2),2)*'umowa o pracę'!$E$8,2),IF(AND($W121+$X121&gt;=2600,$X121&lt;2600,$W121&lt;2600),ROUND((ROUND(((2600-$X121)/$W121)*$Y121,2)+ROUND($X121*9%,2))*'umowa o pracę'!$E$8,2),IF(AND($W121+$X121&gt;=2600,$X121&gt;=2600),ROUND((ROUND(2600*9%,2))*'umowa o pracę'!$E$8,2),IF(AND($W121+$X121&gt;=2600,$W121&gt;=2600,$X121&lt;2600),ROUND((ROUND($X121*9%,2)+ROUND(((2600-$X121)/$W121)*$Y121,2))*'umowa o pracę'!$E$8,2),0)))),0)))))</f>
        <v>0</v>
      </c>
      <c r="AC121" s="32">
        <f>IF(IF(IF(AND($V121=1,$I121&gt;0),ROUND(IF($W121+$X121&gt;=2800,2800*'umowa o pracę'!$E$8,($W121+$X121)*'umowa o pracę'!$E$8),2)+IF($X121=0,ROUND(IF($W121&gt;2800,ROUND($Z121/$W121*2800,2),$Z121)*'umowa o pracę'!$E$8,2),ROUND(IF($W121&gt;2800,ROUND($Z121/$W121*2800,2),$Z121)*'umowa o pracę'!$E$8,2)),ROUND(IF($W121+$X121&gt;=2800,2800*'umowa o pracę'!$E$8,($W121+$X121)*'umowa o pracę'!$E$8),2)-IF($X121=0,ROUND(ROUND(IF($W121&gt;2800,ROUND($Y121/$W121*2800,2),$Y121),2)*'umowa o pracę'!$E$8,2),IF($X121&gt;0,IF($W121+$X121&lt;2800,ROUND(ROUND($Y121+ROUND($X121*9%,2),2)*'umowa o pracę'!$E$8,2),IF(AND($W121+$X121&gt;=2800,$X121&lt;2800,$W121&lt;2800),ROUND((ROUND(((2800-$X121)/$W121)*$Y121,2)+ROUND($X121*9%,2))*'umowa o pracę'!$E$8,2),IF(AND($W121+$X121&gt;=2800,$X121&gt;=2800),ROUND((ROUND(2800*9%,2))*'umowa o pracę'!$E$8,2),IF(AND($W121+$X121&gt;=2800,$W121&gt;=2800,$X121&lt;2800),ROUND((ROUND($X121*9%,2)+ROUND(((2800-$X121)/$W121)*$Y121,2))*'umowa o pracę'!$E$8,2),0)))),0)))&gt;$J121,$J121,IF(AND($V121=1,$I121&gt;0),ROUND(IF($W121+$X121&gt;=2800,2800*'umowa o pracę'!$E$8,($W121+$X121)*'umowa o pracę'!$E$8),2)+IF($X121=0,ROUND(IF($W121&gt;2800,ROUND($Z121/$W121*2800,2),$Z121)*'umowa o pracę'!$E$8,2),ROUND(IF($W121&gt;2800,ROUND($Z121/$W121*2800,2),$Z121)*'umowa o pracę'!$E$8,2)),ROUND(IF($W121+$X121&gt;=2800,2800*'umowa o pracę'!$E$8,($W121+$X121)*'umowa o pracę'!$E$8),2)-IF($X121=0,ROUND(ROUND(IF($W121&gt;2800,ROUND($Y121/$W121*2800,2),$Y121),2)*'umowa o pracę'!$E$8,2),IF($X121&gt;0,IF($W121+$X121&lt;2800,ROUND(ROUND($Y121+ROUND($X121*9%,2),2)*'umowa o pracę'!$E$8,2),IF(AND($W121+$X121&gt;=2800,$X121&lt;2800,$W121&lt;2800),ROUND((ROUND(((2800-$X121)/$W121)*$Y121,2)+ROUND($X121*9%,2))*'umowa o pracę'!$E$8,2),IF(AND($W121+$X121&gt;=2800,$X121&gt;=2800),ROUND((ROUND(2800*9%,2))*'umowa o pracę'!$E$8,2),IF(AND($W121+$X121&gt;=2800,$W121&gt;=2800,$X121&lt;2800),ROUND((ROUND($X121*9%,2)+ROUND(((2800-$X121)/$W121)*$Y121,2))*'umowa o pracę'!$E$8,2),0)))),0))))&gt;$J121,$J121,IF(IF(AND($V121=1,$I121&gt;0),ROUND(IF($W121+$X121&gt;=2800,2800*'umowa o pracę'!$E$8,($W121+$X121)*'umowa o pracę'!$E$8),2)+IF($X121=0,ROUND(IF($W121&gt;2800,ROUND($Z121/$W121*2800,2),$Z121)*'umowa o pracę'!$E$8,2),ROUND(IF($W121&gt;2800,ROUND($Z121/$W121*2800,2),$Z121)*'umowa o pracę'!$E$8,2)),ROUND(IF($W121+$X121&gt;=2800,2800*'umowa o pracę'!$E$8,($W121+$X121)*'umowa o pracę'!$E$8),2)-IF($X121=0,ROUND(ROUND(IF($W121&gt;2800,ROUND($Y121/$W121*2800,2),$Y121),2)*'umowa o pracę'!$E$8,2),IF($X121&gt;0,IF($W121+$X121&lt;2800,ROUND(ROUND($Y121+ROUND($X121*9%,2),2)*'umowa o pracę'!$E$8,2),IF(AND($W121+$X121&gt;=2800,$X121&lt;2800,$W121&lt;2800),ROUND((ROUND(((2800-$X121)/$W121)*$Y121,2)+ROUND($X121*9%,2))*'umowa o pracę'!$E$8,2),IF(AND($W121+$X121&gt;=2800,$X121&gt;=2800),ROUND((ROUND(2800*9%,2))*'umowa o pracę'!$E$8,2),IF(AND($W121+$X121&gt;=2800,$W121&gt;=2800,$X121&lt;2800),ROUND((ROUND($X121*9%,2)+ROUND(((2800-$X121)/$W121)*$Y121,2))*'umowa o pracę'!$E$8,2),0)))),0)))&gt;$J121,$J121,IF(AND($V121=1,$I121&gt;0),ROUND(IF($W121+$X121&gt;=2800,2800*'umowa o pracę'!$E$8,($W121+$X121)*'umowa o pracę'!$E$8),2)+IF($X121=0,ROUND(IF($W121&gt;2800,ROUND($Z121/$W121*2800,2),$Z121)*'umowa o pracę'!$E$8,2),ROUND(IF($W121&gt;2800,ROUND($Z121/$W121*2800,2),$Z121)*'umowa o pracę'!$E$8,2)),ROUND(IF($W121+$X121&gt;=2800,2800*'umowa o pracę'!$E$8,($W121+$X121)*'umowa o pracę'!$E$8),2)-IF(AND($X121=0,I121&gt;0),ROUND(ROUND(IF($W121&gt;2800,ROUND($Y121/$W121*2800,2),$Y121),2)*'umowa o pracę'!$E$8,2),IF($X121&gt;0,IF($W121+$X121&lt;2800,ROUND(ROUND($Y121+ROUND($X121*9%,2),2)*'umowa o pracę'!$E$8,2),IF(AND($W121+$X121&gt;=2800,$X121&lt;2800,$W121&lt;2800),ROUND((ROUND(((2800-$X121)/$W121)*$Y121,2)+ROUND($X121*9%,2))*'umowa o pracę'!$E$8,2),IF(AND($W121+$X121&gt;=2800,$X121&gt;=2800),ROUND((ROUND(2800*9%,2))*'umowa o pracę'!$E$8,2),IF(AND($W121+$X121&gt;=2800,$W121&gt;=2800,$X121&lt;2800),ROUND((ROUND($X121*9%,2)+ROUND(((2800-$X121)/$W121)*$Y121,2))*'umowa o pracę'!$E$8,2),0)))),0)))))</f>
        <v>0</v>
      </c>
      <c r="AD121" s="32">
        <f>IF('umowa o pracę'!$E$7=2020,IF(IF($V121=1,IF($X121=0,ROUND(IF($W121&gt;2600,ROUND($Y121/$W121*2600,2),$Y121)*'umowa o pracę'!$E$8,2),IF($W121+$X121&lt;2600,ROUND(ROUND($Y121+ROUND($X121*9%,2),2)*'umowa o pracę'!$E$8,2),IF(AND($W121+$X121&gt;=2600,$W121&lt;2600),ROUND((ROUND($Y121+ROUND((2600-$W121)*9%,2),2))*'umowa o pracę'!$E$8,2),IF(AND($W121+$X121&gt;=2600,$W121&gt;=2600),ROUND(ROUND($Y121/$W121*2600,2)*'umowa o pracę'!$E$8,2),0)))),0)&gt;$H121,$H121,IF($V121=1,IF($X121=0,ROUND(IF($W121&gt;2600,ROUND($Y121/$W121*2600,2),$Y121)*'umowa o pracę'!$E$8,2),IF($W121+$X121&lt;2600,ROUND(ROUND($Y121+ROUND($X121*9%,2),2)*'umowa o pracę'!$E$8,2),IF(AND($W121+$X121&gt;=2600,$W121&lt;2600),ROUND((ROUND($Y121+ROUND((2600-$W121)*9%,2),2))*'umowa o pracę'!$E$8,2),IF(AND($W121+$X121&gt;=2600,$W121&gt;=2600),ROUND(ROUND($Y121/$W121*2600,2)*'umowa o pracę'!$E$8,2),0)))),0)),IF('umowa o pracę'!$E$7=2021,IF(IF($V121=1,IF($X121=0,ROUND(IF($W121&gt;2800,ROUND($Y121/$W121*2800,2),$Y121)*'umowa o pracę'!$E$8,2),IF($W121+$X121&lt;2800,ROUND(ROUND($Y121+ROUND($X121*9%,2),2)*'umowa o pracę'!$E$8,2),IF(AND($W121+$X121&gt;=2800,$W121&lt;2800),ROUND((ROUND($Y121+ROUND((2800-$W121)*9%,2),2))*'umowa o pracę'!$E$8,2),IF(AND($W121+$X121&gt;=2800,$W121&gt;=2800),ROUND(ROUND($Y121/$W121*2800,2)*'umowa o pracę'!$E$8,2),0)))),0)&gt;$H121,$H121,IF($V121=1,IF($X121=0,ROUND(IF($W121&gt;2800,ROUND($Y121/$W121*2800,2),$Y121)*'umowa o pracę'!$E$8,2),IF($W121+$X121&lt;2800,ROUND(ROUND($Y121+ROUND($X121*9%,2),2)*'umowa o pracę'!$E$8,2),IF(AND($W121+$X121&gt;=2800,$W121&lt;2800),ROUND((ROUND($Y121+ROUND((2800-$W121)*9%,2),2))*'umowa o pracę'!$E$8,2),IF(AND($W121+$X121&gt;=2800,$W121&gt;=2800),ROUND(ROUND($Y121/$W121*2800,2)*'umowa o pracę'!$E$8,2),0)))),0)),0))</f>
        <v>0</v>
      </c>
      <c r="AE121" s="32">
        <f>IF('umowa o pracę'!$E$7=2020,IF(IF($V121=1,IF($X121=0,ROUND(IF($W121&gt;2600,ROUND($Z121/$W121*2600,2),$Z121)*'umowa o pracę'!$E$8,2),ROUND(IF($W121&gt;2600,ROUND($Z121/$W121*2600,2),$Z121)*'umowa o pracę'!$E$8,2)),0)&gt;$I121,$I121,IF($V121=1,IF($X121=0,ROUND(IF($W121&gt;2600,ROUND($Z121/$W121*2600,2),$Z121)*'umowa o pracę'!$E$8,2),ROUND(IF($W121&gt;2600,ROUND($Z121/$W121*2600,2),$Z121)*'umowa o pracę'!$E$8,2)),0)),IF('umowa o pracę'!$E$7=2021,IF(IF($V121=1,IF($X121=0,ROUND(IF($W121&gt;2800,ROUND($Z121/$W121*2800,2),$Z121)*'umowa o pracę'!$E$8,2),ROUND(IF($W121&gt;2800,ROUND($Z121/$W121*2800,2),$Z121)*'umowa o pracę'!$E$8,2)),0)&gt;$I121,$I121,IF($V121=1,IF($X121=0,ROUND(IF($W121&gt;2800,ROUND($Z121/$W121*2800,2),$Z121)*'umowa o pracę'!$E$8,2),ROUND(IF($W121&gt;2800,ROUND($Z121/$W121*2800,2),$Z121)*'umowa o pracę'!$E$8,2)),0)),0))</f>
        <v>0</v>
      </c>
      <c r="AF121" s="56">
        <f>IF('umowa o pracę'!$E$7=2020,$AB121,IF('umowa o pracę'!$E$7=2021,$AC121,0))</f>
        <v>0</v>
      </c>
      <c r="AG121" s="53">
        <f t="shared" si="15"/>
        <v>1</v>
      </c>
      <c r="AH121" s="39">
        <f>IF('umowa o pracę'!$E$6&lt;3,0,$L121)</f>
        <v>0</v>
      </c>
      <c r="AI121" s="39">
        <f>IF('umowa o pracę'!$E$6&lt;3,0,$M121)</f>
        <v>0</v>
      </c>
      <c r="AJ121" s="55">
        <f>IF('umowa o pracę'!$E$6&lt;3,0,$N121)</f>
        <v>0</v>
      </c>
      <c r="AK121" s="55">
        <f>IF('umowa o pracę'!$E$6&lt;3,0,$O121)</f>
        <v>0</v>
      </c>
      <c r="AL121" s="32">
        <f>IF('umowa o pracę'!$E$7=2020,ROUND(IF($AH121&gt;=2600,2600*'umowa o pracę'!$E$8,$AH121*'umowa o pracę'!$E$8),2),IF('umowa o pracę'!$E$7=2021,ROUND(IF($AH121&gt;=2800,2800*'umowa o pracę'!$E$8,$AH121*'umowa o pracę'!$E$8),2),0))</f>
        <v>0</v>
      </c>
      <c r="AM121" s="32">
        <f>IF(IF(IF(AND($AG121=1,$I121&gt;0),ROUND(IF($AH121+$AI121&gt;=2600,2600*'umowa o pracę'!$E$8,($AH121+$AI121)*'umowa o pracę'!$E$8),2)+IF($AI121=0,ROUND(IF($AH121&gt;2600,ROUND($AK121/$AH121*2600,2),$AK121)*'umowa o pracę'!$E$8,2),ROUND(IF($AH121&gt;2600,ROUND($AK121/$AH121*2600,2),$AK121)*'umowa o pracę'!$E$8,2)),ROUND(IF($AH121+$AI121&gt;=2600,2600*'umowa o pracę'!$E$8,($AH121+$AI121)*'umowa o pracę'!$E$8),2)-IF($AI121=0,ROUND(ROUND(IF($AH121&gt;2600,ROUND($AJ121/$AH121*2600,2),$AJ121),2)*'umowa o pracę'!$E$8,2),IF($AI121&gt;0,IF($AH121+$AI121&lt;2600,ROUND(ROUND($AJ121+ROUND($AI121*9%,2),2)*'umowa o pracę'!$E$8,2),IF(AND($AH121+$AI121&gt;=2600,$AI121&lt;2600,$AH121&lt;2600),ROUND((ROUND(((2600-$AI121)/$AH121)*$AJ121,2)+ROUND($AI121*9%,2))*'umowa o pracę'!$E$8,2),IF(AND($AH121+$AI121&gt;=2600,$AI121&gt;=2600),ROUND((ROUND(2600*9%,2))*'umowa o pracę'!$E$8,2),IF(AND($AH121+$AI121&gt;=2600,$AH121&gt;=2600,$AI121&lt;2600),ROUND((ROUND($AI121*9%,2)+ROUND(((2600-$AI121)/$AH121)*$AJ121,2))*'umowa o pracę'!$E$8,2),0)))),0)))&gt;$J121,$J121,IF(AND($AG121=1,$I121&gt;0),ROUND(IF($AH121+$AI121&gt;=2600,2600*'umowa o pracę'!$E$8,($AH121+$AI121)*'umowa o pracę'!$E$8),2)+IF($AI121=0,ROUND(IF($AH121&gt;2600,ROUND($AK121/$AH121*2600,2),$AK121)*'umowa o pracę'!$E$8,2),ROUND(IF($AH121&gt;2600,ROUND($AK121/$AH121*2600,2),$AK121)*'umowa o pracę'!$E$8,2)),ROUND(IF($AH121+$AI121&gt;=2600,2600*'umowa o pracę'!$E$8,($AH121+$AI121)*'umowa o pracę'!$E$8),2)-IF($AI121=0,ROUND(ROUND(IF($AH121&gt;2600,ROUND($AJ121/$AH121*2600,2),$AJ121),2)*'umowa o pracę'!$E$8,2),IF($AI121&gt;0,IF($AH121+$AI121&lt;2600,ROUND(ROUND($AJ121+ROUND($AI121*9%,2),2)*'umowa o pracę'!$E$8,2),IF(AND($AH121+$AI121&gt;=2600,$AI121&lt;2600,$AH121&lt;2600),ROUND((ROUND(((2600-$AI121)/$AH121)*$AJ121,2)+ROUND($AI121*9%,2))*'umowa o pracę'!$E$8,2),IF(AND($AH121+$AI121&gt;=2600,$AI121&gt;=2600),ROUND((ROUND(2600*9%,2))*'umowa o pracę'!$E$8,2),IF(AND($AH121+$AI121&gt;=2600,$AH121&gt;=2600,$AI121&lt;2600),ROUND((ROUND($AI121*9%,2)+ROUND(((2600-$AI121)/$AH121)*$AJ121,2))*'umowa o pracę'!$E$8,2),0)))),0))))&gt;$J121,$J121,IF(IF(AND($AG121=1,$I121&gt;0),ROUND(IF($AH121+$AI121&gt;=2600,2600*'umowa o pracę'!$E$8,($AH121+$AI121)*'umowa o pracę'!$E$8),2)+IF($AI121=0,ROUND(IF($AH121&gt;2600,ROUND($AK121/$AH121*2600,2),$AK121)*'umowa o pracę'!$E$8,2),ROUND(IF($AH121&gt;2600,ROUND($AK121/$AH121*2600,2),$AK121)*'umowa o pracę'!$E$8,2)),ROUND(IF($AH121+$AI121&gt;=2600,2600*'umowa o pracę'!$E$8,($AH121+$AI121)*'umowa o pracę'!$E$8),2)-IF($AI121=0,ROUND(ROUND(IF($AH121&gt;2600,ROUND($AJ121/$AH121*2600,2),$AJ121),2)*'umowa o pracę'!$E$8,2),IF($AI121&gt;0,IF($AH121+$AI121&lt;2600,ROUND(ROUND($AJ121+ROUND($AI121*9%,2),2)*'umowa o pracę'!$E$8,2),IF(AND($AH121+$AI121&gt;=2600,$AI121&lt;2600,$AH121&lt;2600),ROUND((ROUND(((2600-$AI121)/$AH121)*$AJ121,2)+ROUND($AI121*9%,2))*'umowa o pracę'!$E$8,2),IF(AND($AH121+$AI121&gt;=2600,$AI121&gt;=2600),ROUND((ROUND(2600*9%,2))*'umowa o pracę'!$E$8,2),IF(AND($AH121+$AI121&gt;=2600,$AH121&gt;=2600,$AI121&lt;2600),ROUND((ROUND($AI121*9%,2)+ROUND(((2600-$AI121)/$AH121)*$AJ121,2))*'umowa o pracę'!$E$8,2),0)))),0)))&gt;$J121,$J121,IF(AND($AG121=1,$I121&gt;0),ROUND(IF($AH121+$AI121&gt;=2600,2600*'umowa o pracę'!$E$8,($AH121+$AI121)*'umowa o pracę'!$E$8),2)+IF($AI121=0,ROUND(IF($AH121&gt;2600,ROUND($AK121/$AH121*2600,2),$AK121)*'umowa o pracę'!$E$8,2),ROUND(IF($AH121&gt;2600,ROUND($AK121/$AH121*2600,2),$AK121)*'umowa o pracę'!$E$8,2)),ROUND(IF($AH121+$AI121&gt;=2600,2600*'umowa o pracę'!$E$8,($AH121+$AI121)*'umowa o pracę'!$E$8),2)-IF(AND($AI121=0,I121&gt;0),ROUND(ROUND(IF($AH121&gt;2600,ROUND($AJ121/$AH121*2600,2),$AJ121),2)*'umowa o pracę'!$E$8,2),IF($AI121&gt;0,IF($AH121+$AI121&lt;2600,ROUND(ROUND($AJ121+ROUND($AI121*9%,2),2)*'umowa o pracę'!$E$8,2),IF(AND($AH121+$AI121&gt;=2600,$AI121&lt;2600,$AH121&lt;2600),ROUND((ROUND(((2600-$AI121)/$AH121)*$AJ121,2)+ROUND($AI121*9%,2))*'umowa o pracę'!$E$8,2),IF(AND($AH121+$AI121&gt;=2600,$AI121&gt;=2600),ROUND((ROUND(2600*9%,2))*'umowa o pracę'!$E$8,2),IF(AND($AH121+$AI121&gt;=2600,$AH121&gt;=2600,$AI121&lt;2600),ROUND((ROUND($AI121*9%,2)+ROUND(((2600-$AI121)/$AH121)*$AJ121,2))*'umowa o pracę'!$E$8,2),0)))),0)))))</f>
        <v>0</v>
      </c>
      <c r="AN121" s="32">
        <f>IF(IF(IF(AND($AG121=1,$I121&gt;0),ROUND(IF($AH121+$AI121&gt;=2800,2800*'umowa o pracę'!$E$8,($AH121+$AI121)*'umowa o pracę'!$E$8),2)+IF($AI121=0,ROUND(IF($AH121&gt;2800,ROUND($AK121/$AH121*2800,2),$AK121)*'umowa o pracę'!$E$8,2),ROUND(IF($AH121&gt;2800,ROUND($AK121/$AH121*2800,2),$AK121)*'umowa o pracę'!$E$8,2)),ROUND(IF($AH121+$AI121&gt;=2800,2800*'umowa o pracę'!$E$8,($AH121+$AI121)*'umowa o pracę'!$E$8),2)-IF($AI121=0,ROUND(ROUND(IF($AH121&gt;2800,ROUND($AJ121/$AH121*2800,2),$AJ121),2)*'umowa o pracę'!$E$8,2),IF($AI121&gt;0,IF($AH121+$AI121&lt;2800,ROUND(ROUND($AJ121+ROUND($AI121*9%,2),2)*'umowa o pracę'!$E$8,2),IF(AND($AH121+$AI121&gt;=2800,$AI121&lt;2800,$AH121&lt;2800),ROUND((ROUND(((2800-$AI121)/$AH121)*$AJ121,2)+ROUND($AI121*9%,2))*'umowa o pracę'!$E$8,2),IF(AND($AH121+$AI121&gt;=2800,$AI121&gt;=2800),ROUND((ROUND(2800*9%,2))*'umowa o pracę'!$E$8,2),IF(AND($AH121+$AI121&gt;=2800,$AH121&gt;=2800,$AI121&lt;2800),ROUND((ROUND($AI121*9%,2)+ROUND(((2800-$AI121)/$AH121)*$AJ121,2))*'umowa o pracę'!$E$8,2),0)))),0)))&gt;$J121,$J121,IF(AND($AG121=1,$I121&gt;0),ROUND(IF($AH121+$AI121&gt;=2800,2800*'umowa o pracę'!$E$8,($AH121+$AI121)*'umowa o pracę'!$E$8),2)+IF($AI121=0,ROUND(IF($AH121&gt;2800,ROUND($AK121/$AH121*2800,2),$AK121)*'umowa o pracę'!$E$8,2),ROUND(IF($AH121&gt;2800,ROUND($AK121/$AH121*2800,2),$AK121)*'umowa o pracę'!$E$8,2)),ROUND(IF($AH121+$AI121&gt;=2800,2800*'umowa o pracę'!$E$8,($AH121+$AI121)*'umowa o pracę'!$E$8),2)-IF($AI121=0,ROUND(ROUND(IF($AH121&gt;2800,ROUND($AJ121/$AH121*2800,2),$AJ121),2)*'umowa o pracę'!$E$8,2),IF($AI121&gt;0,IF($AH121+$AI121&lt;2800,ROUND(ROUND($AJ121+ROUND($AI121*9%,2),2)*'umowa o pracę'!$E$8,2),IF(AND($AH121+$AI121&gt;=2800,$AI121&lt;2800,$AH121&lt;2800),ROUND((ROUND(((2800-$AI121)/$AH121)*$AJ121,2)+ROUND($AI121*9%,2))*'umowa o pracę'!$E$8,2),IF(AND($AH121+$AI121&gt;=2800,$AI121&gt;=2800),ROUND((ROUND(2800*9%,2))*'umowa o pracę'!$E$8,2),IF(AND($AH121+$AI121&gt;=2800,$AH121&gt;=2800,$AI121&lt;2800),ROUND((ROUND($AI121*9%,2)+ROUND(((2800-$AI121)/$AH121)*$AJ121,2))*'umowa o pracę'!$E$8,2),0)))),0))))&gt;$J121,$J121,IF(IF(AND($AG121=1,$I121&gt;0),ROUND(IF($AH121+$AI121&gt;=2800,2800*'umowa o pracę'!$E$8,($AH121+$AI121)*'umowa o pracę'!$E$8),2)+IF($AI121=0,ROUND(IF($AH121&gt;2800,ROUND($AK121/$AH121*2800,2),$AK121)*'umowa o pracę'!$E$8,2),ROUND(IF($AH121&gt;2800,ROUND($AK121/$AH121*2800,2),$AK121)*'umowa o pracę'!$E$8,2)),ROUND(IF($AH121+$AI121&gt;=2800,2800*'umowa o pracę'!$E$8,($AH121+$AI121)*'umowa o pracę'!$E$8),2)-IF($AI121=0,ROUND(ROUND(IF($AH121&gt;2800,ROUND($AJ121/$AH121*2800,2),$AJ121),2)*'umowa o pracę'!$E$8,2),IF($AI121&gt;0,IF($AH121+$AI121&lt;2800,ROUND(ROUND($AJ121+ROUND($AI121*9%,2),2)*'umowa o pracę'!$E$8,2),IF(AND($AH121+$AI121&gt;=2800,$AI121&lt;2800,$AH121&lt;2800),ROUND((ROUND(((2800-$AI121)/$AH121)*$AJ121,2)+ROUND($AI121*9%,2))*'umowa o pracę'!$E$8,2),IF(AND($AH121+$AI121&gt;=2800,$AI121&gt;=2800),ROUND((ROUND(2800*9%,2))*'umowa o pracę'!$E$8,2),IF(AND($AH121+$AI121&gt;=2800,$AH121&gt;=2800,$AI121&lt;2800),ROUND((ROUND($AI121*9%,2)+ROUND(((2800-$AI121)/$AH121)*$AJ121,2))*'umowa o pracę'!$E$8,2),0)))),0)))&gt;$J121,$J121,IF(AND($AG121=1,$I121&gt;0),ROUND(IF($AH121+$AI121&gt;=2800,2800*'umowa o pracę'!$E$8,($AH121+$AI121)*'umowa o pracę'!$E$8),2)+IF($AI121=0,ROUND(IF($AH121&gt;2800,ROUND($AK121/$AH121*2800,2),$AK121)*'umowa o pracę'!$E$8,2),ROUND(IF($AH121&gt;2800,ROUND($AK121/$AH121*2800,2),$AK121)*'umowa o pracę'!$E$8,2)),ROUND(IF($AH121+$AI121&gt;=2800,2800*'umowa o pracę'!$E$8,($AH121+$AI121)*'umowa o pracę'!$E$8),2)-IF(AND($AI121=0,I121&gt;0),ROUND(ROUND(IF($AH121&gt;2800,ROUND($AJ121/$AH121*2800,2),$AJ121),2)*'umowa o pracę'!$E$8,2),IF($AI121&gt;0,IF($AH121+$AI121&lt;2800,ROUND(ROUND($AJ121+ROUND($AI121*9%,2),2)*'umowa o pracę'!$E$8,2),IF(AND($AH121+$AI121&gt;=2800,$AI121&lt;2800,$AH121&lt;2800),ROUND((ROUND(((2800-$AI121)/$AH121)*$AJ121,2)+ROUND($AI121*9%,2))*'umowa o pracę'!$E$8,2),IF(AND($AH121+$AI121&gt;=2800,$AI121&gt;=2800),ROUND((ROUND(2800*9%,2))*'umowa o pracę'!$E$8,2),IF(AND($AH121+$AI121&gt;=2800,$AH121&gt;=2800,$AI121&lt;2800),ROUND((ROUND($AI121*9%,2)+ROUND(((2800-$AI121)/$AH121)*$AJ121,2))*'umowa o pracę'!$E$8,2),0)))),0)))))</f>
        <v>0</v>
      </c>
      <c r="AO121" s="32">
        <f>IF('umowa o pracę'!$E$7=2020,IF(IF($AG121=1,IF($AI121=0,ROUND(IF($AH121&gt;2600,ROUND($AJ121/$AH121*2600,2),$AJ121)*'umowa o pracę'!$E$8,2),IF($AH121+$AI121&lt;2600,ROUND(ROUND($AJ121+ROUND($AI121*9%,2),2)*'umowa o pracę'!$E$8,2),IF(AND($AH121+$AI121&gt;=2600,$AH121&lt;2600),ROUND((ROUND($AJ121+ROUND((2600-$AH121)*9%,2),2))*'umowa o pracę'!$E$8,2),IF(AND($AH121+$AI121&gt;=2600,$AH121&gt;=2600),ROUND(ROUND($AJ121/$AH121*2600,2)*'umowa o pracę'!$E$8,2),0)))),0)&gt;$H121,$H121,IF($AG121=1,IF($AI121=0,ROUND(IF($AH121&gt;2600,ROUND($AJ121/$AH121*2600,2),$AJ121)*'umowa o pracę'!$E$8,2),IF($AH121+$AI121&lt;2600,ROUND(ROUND($AJ121+ROUND($AI121*9%,2),2)*'umowa o pracę'!$E$8,2),IF(AND($AH121+$AI121&gt;=2600,$AH121&lt;2600),ROUND((ROUND($AJ121+ROUND((2600-$AH121)*9%,2),2))*'umowa o pracę'!$E$8,2),IF(AND($AH121+$AI121&gt;=2600,$AH121&gt;=2600),ROUND(ROUND($AJ121/$AH121*2600,2)*'umowa o pracę'!$E$8,2),0)))),0)),IF('umowa o pracę'!$E$7=2021,IF(IF($AG121=1,IF($AI121=0,ROUND(IF($AH121&gt;2800,ROUND($AJ121/$AH121*2800,2),$AJ121)*'umowa o pracę'!$E$8,2),IF($AH121+$AI121&lt;2800,ROUND(ROUND($AJ121+ROUND($AI121*9%,2),2)*'umowa o pracę'!$E$8,2),IF(AND($AH121+$AI121&gt;=2800,$AH121&lt;2800),ROUND((ROUND($AJ121+ROUND((2800-$AH121)*9%,2),2))*'umowa o pracę'!$E$8,2),IF(AND($AH121+$AI121&gt;=2800,$AH121&gt;=2800),ROUND(ROUND($AJ121/$AH121*2800,2)*'umowa o pracę'!$E$8,2),0)))),0)&gt;$H121,$H121,IF($AG121=1,IF($AI121=0,ROUND(IF($AH121&gt;2800,ROUND($AJ121/$AH121*2800,2),$AJ121)*'umowa o pracę'!$E$8,2),IF($AH121+$AI121&lt;2800,ROUND(ROUND($AJ121+ROUND($AI121*9%,2),2)*'umowa o pracę'!$E$8,2),IF(AND($AH121+$AI121&gt;=2800,$AH121&lt;2800),ROUND((ROUND($AJ121+ROUND((2800-$AH121)*9%,2),2))*'umowa o pracę'!$E$8,2),IF(AND($AH121+$AI121&gt;=2800,$AH121&gt;=2800),ROUND(ROUND($AJ121/$AH121*2800,2)*'umowa o pracę'!$E$8,2),0)))),0)),0))</f>
        <v>0</v>
      </c>
      <c r="AP121" s="32">
        <f>IF('umowa o pracę'!$E$7=2020,IF(IF($AG121=1,IF($AI121=0,ROUND(IF($AH121&gt;2600,ROUND($AK121/$AH121*2600,2),$AK121)*'umowa o pracę'!$E$8,2),ROUND(IF($AH121&gt;2600,ROUND($AK121/$AH121*2600,2),$AK121)*'umowa o pracę'!$E$8,2)),0)&gt;$I121,$I121,IF($AG121=1,IF($AI121=0,ROUND(IF($AH121&gt;2600,ROUND($AK121/$AH121*2600,2),$AK121)*'umowa o pracę'!$E$8,2),ROUND(IF($AH121&gt;2600,ROUND($AK121/$AH121*2600,2),$AK121)*'umowa o pracę'!$E$8,2)),0)),IF('umowa o pracę'!$E$7=2021,IF(IF($AG121=1,IF($AI121=0,ROUND(IF($AH121&gt;2800,ROUND($AK121/$AH121*2800,2),$AK121)*'umowa o pracę'!$E$8,2),ROUND(IF($AH121&gt;2800,ROUND($AK121/$AH121*2800,2),$AK121)*'umowa o pracę'!$E$8,2)),0)&gt;$I121,$I121,IF($AG121=1,IF($AI121=0,ROUND(IF($AH121&gt;2800,ROUND($AK121/$AH121*2800,2),$AK121)*'umowa o pracę'!$E$8,2),ROUND(IF($AH121&gt;2800,ROUND($AK121/$AH121*2800,2),$AK121)*'umowa o pracę'!$E$8,2)),0)),0))</f>
        <v>0</v>
      </c>
      <c r="AQ121" s="56">
        <f>IF('umowa o pracę'!$E$7=2020,$AM121,IF('umowa o pracę'!$E$7=2021,$AN121,0))</f>
        <v>0</v>
      </c>
      <c r="AR121" s="33">
        <f>IF('umowa o pracę'!$E$7=0,0,U121+AF121+AQ121)</f>
        <v>0</v>
      </c>
      <c r="AS121" s="19"/>
      <c r="AT121" s="19"/>
      <c r="AU121" s="19"/>
      <c r="AV121" s="6"/>
      <c r="AW121" s="6"/>
      <c r="AX121" s="6">
        <f t="shared" si="13"/>
        <v>10</v>
      </c>
      <c r="AY121" s="6"/>
      <c r="AZ121" s="234">
        <f t="shared" si="16"/>
        <v>0</v>
      </c>
      <c r="BA121" s="234">
        <f t="shared" si="17"/>
        <v>0</v>
      </c>
      <c r="BB121" s="234">
        <f t="shared" si="18"/>
        <v>0</v>
      </c>
      <c r="BC121" s="234">
        <f t="shared" si="19"/>
        <v>0</v>
      </c>
      <c r="BD121" s="234">
        <f t="shared" si="20"/>
        <v>0</v>
      </c>
      <c r="BE121" s="234">
        <f t="shared" si="21"/>
        <v>0</v>
      </c>
      <c r="BF121" s="234">
        <f t="shared" si="22"/>
        <v>0</v>
      </c>
      <c r="BG121" s="234">
        <f t="shared" si="23"/>
        <v>0</v>
      </c>
      <c r="BH121" s="234">
        <f t="shared" si="24"/>
        <v>0</v>
      </c>
      <c r="BI121" s="238">
        <f t="shared" si="25"/>
        <v>0</v>
      </c>
      <c r="BJ121" s="236"/>
      <c r="BK121" s="236"/>
      <c r="BL121" s="237"/>
    </row>
    <row r="122" spans="1:64" ht="15.75" customHeight="1" x14ac:dyDescent="0.25">
      <c r="A122" s="129">
        <v>111</v>
      </c>
      <c r="B122" s="57"/>
      <c r="C122" s="57"/>
      <c r="D122" s="36"/>
      <c r="E122" s="36"/>
      <c r="F122" s="242"/>
      <c r="G122" s="37">
        <v>1</v>
      </c>
      <c r="H122" s="58">
        <v>0</v>
      </c>
      <c r="I122" s="59">
        <v>0</v>
      </c>
      <c r="J122" s="60">
        <v>0</v>
      </c>
      <c r="K122" s="52">
        <v>1</v>
      </c>
      <c r="L122" s="39">
        <v>0</v>
      </c>
      <c r="M122" s="39">
        <v>0</v>
      </c>
      <c r="N122" s="39">
        <v>0</v>
      </c>
      <c r="O122" s="39">
        <v>0</v>
      </c>
      <c r="P122" s="35">
        <f>IF('umowa o pracę'!$E$7=2020,ROUND(IF($L122&gt;=2600,2600*'umowa o pracę'!$E$8,$L122*'umowa o pracę'!$E$8),2),IF('umowa o pracę'!$E$7=2021,ROUND(IF($L122&gt;=2800,2800*'umowa o pracę'!$E$8,$L122*'umowa o pracę'!$E$8),2),0))</f>
        <v>0</v>
      </c>
      <c r="Q122" s="252">
        <f>IF(IF(IF(AND($K122=1,$I122&gt;0),ROUND(IF($L122+$M122&gt;=2600,2600*'umowa o pracę'!$E$8,($L122+$M122)*'umowa o pracę'!$E$8),2)+IF($M122=0,ROUND(IF($L122&gt;2600,ROUND($O122/$L122*2600,2),$O122)*'umowa o pracę'!$E$8,2),ROUND(IF($L122&gt;2600,ROUND($O122/$L122*2600,2),$O122)*'umowa o pracę'!$E$8,2)),ROUND(IF($L122+$M122&gt;=2600,2600*'umowa o pracę'!$E$8,($L122+$M122)*'umowa o pracę'!$E$8),2)-IF($M122=0,ROUND(ROUND(IF($L122&gt;2600,ROUND($N122/$L122*2600,2),$N122),2)*'umowa o pracę'!$E$8,2),IF($M122&gt;0,IF($L122+$M122&lt;2600,ROUND(ROUND($N122+ROUND($M122*9%,2),2)*'umowa o pracę'!$E$8,2),IF(AND($L122+$M122&gt;=2600,$M122&lt;2600,$L122&lt;2600),ROUND((ROUND(((2600-$M122)/$L122)*$N122,2)+ROUND($M122*9%,2))*'umowa o pracę'!$E$8,2),IF(AND($L122+$M122&gt;=2600,$M122&gt;=2600),ROUND((ROUND(2600*9%,2))*'umowa o pracę'!$E$8,2),IF(AND($L122+$M122&gt;=2600,$L122&gt;=2600,$M122&lt;2600),ROUND((ROUND($M122*9%,2)+ROUND(((2600-$M122)/$L122)*$N122,2))*'umowa o pracę'!$E$8,2),0)))),0)))&gt;$J122,$J122,IF(AND($K122=1,$I122&gt;0),ROUND(IF($L122+$M122&gt;=2600,2600*'umowa o pracę'!$E$8,($L122+$M122)*'umowa o pracę'!$E$8),2)+IF($M122=0,ROUND(IF($L122&gt;2600,ROUND($O122/$L122*2600,2),$O122)*'umowa o pracę'!$E$8,2),ROUND(IF($L122&gt;2600,ROUND($O122/$L122*2600,2),$O122)*'umowa o pracę'!$E$8,2)),ROUND(IF($L122+$M122&gt;=2600,2600*'umowa o pracę'!$E$8,($L122+$M122)*'umowa o pracę'!$E$8),2)-IF($M122=0,ROUND(ROUND(IF($L122&gt;2600,ROUND($N122/$L122*2600,2),$N122),2)*'umowa o pracę'!$E$8,2),IF($M122&gt;0,IF($L122+$M122&lt;2600,ROUND(ROUND($N122+ROUND($M122*9%,2),2)*'umowa o pracę'!$E$8,2),IF(AND($L122+$M122&gt;=2600,$M122&lt;2600,$L122&lt;2600),ROUND((ROUND(((2600-$M122)/$L122)*$N122,2)+ROUND($M122*9%,2))*'umowa o pracę'!$E$8,2),IF(AND($L122+$M122&gt;=2600,$M122&gt;=2600),ROUND((ROUND(2600*9%,2))*'umowa o pracę'!$E$8,2),IF(AND($L122+$M122&gt;=2600,$L122&gt;=2600,$M122&lt;2600),ROUND((ROUND($M122*9%,2)+ROUND(((2600-$M122)/$L122)*$N122,2))*'umowa o pracę'!$E$8,2),0)))),0))))&gt;$J122,$J122,IF(IF(AND($K122=1,$I122&gt;0),ROUND(IF($L122+$M122&gt;=2600,2600*'umowa o pracę'!$E$8,($L122+$M122)*'umowa o pracę'!$E$8),2)+IF($M122=0,ROUND(IF($L122&gt;2600,ROUND($O122/$L122*2600,2),$O122)*'umowa o pracę'!$E$8,2),ROUND(IF($L122&gt;2600,ROUND($O122/$L122*2600,2),$O122)*'umowa o pracę'!$E$8,2)),ROUND(IF($L122+$M122&gt;=2600,2600*'umowa o pracę'!$E$8,($L122+$M122)*'umowa o pracę'!$E$8),2)-IF($M122=0,ROUND(ROUND(IF($L122&gt;2600,ROUND($N122/$L122*2600,2),$N122),2)*'umowa o pracę'!$E$8,2),IF($M122&gt;0,IF($L122+$M122&lt;2600,ROUND(ROUND($N122+ROUND($M122*9%,2),2)*'umowa o pracę'!$E$8,2),IF(AND($L122+$M122&gt;=2600,$M122&lt;2600,$L122&lt;2600),ROUND((ROUND(((2600-$M122)/$L122)*$N122,2)+ROUND($M122*9%,2))*'umowa o pracę'!$E$8,2),IF(AND($L122+$M122&gt;=2600,$M122&gt;=2600),ROUND((ROUND(2600*9%,2))*'umowa o pracę'!$E$8,2),IF(AND($L122+$M122&gt;=2600,$L122&gt;=2600,$M122&lt;2600),ROUND((ROUND($M122*9%,2)+ROUND(((2600-$M122)/$L122)*$N122,2))*'umowa o pracę'!$E$8,2),0)))),0)))&gt;$J122,$J122,IF(AND($K122=1,$I122&gt;0),ROUND(IF($L122+$M122&gt;=2600,2600*'umowa o pracę'!$E$8,($L122+$M122)*'umowa o pracę'!$E$8),2)+IF($M122=0,ROUND(IF($L122&gt;2600,ROUND($O122/$L122*2600,2),$O122)*'umowa o pracę'!$E$8,2),ROUND(IF($L122&gt;2600,ROUND($O122/$L122*2600,2),$O122)*'umowa o pracę'!$E$8,2)),ROUND(IF($L122+$M122&gt;=2600,2600*'umowa o pracę'!$E$8,($L122+$M122)*'umowa o pracę'!$E$8),2)-IF(AND($M122=0,I122&gt;0),ROUND(ROUND(IF($L122&gt;2600,ROUND($N122/$L122*2600,2),$N122),2)*'umowa o pracę'!$E$8,2),IF($M122&gt;0,IF($L122+$M122&lt;2600,ROUND(ROUND($N122+ROUND($M122*9%,2),2)*'umowa o pracę'!$E$8,2),IF(AND($L122+$M122&gt;=2600,$M122&lt;2600,$L122&lt;2600),ROUND((ROUND(((2600-$M122)/$L122)*$N122,2)+ROUND($M122*9%,2))*'umowa o pracę'!$E$8,2),IF(AND($L122+$M122&gt;=2600,$M122&gt;=2600),ROUND((ROUND(2600*9%,2))*'umowa o pracę'!$E$8,2),IF(AND($L122+$M122&gt;=2600,$L122&gt;=2600,$M122&lt;2600),ROUND((ROUND($M122*9%,2)+ROUND(((2600-$M122)/$L122)*$N122,2))*'umowa o pracę'!$E$8,2),0)))),0)))))</f>
        <v>0</v>
      </c>
      <c r="R122" s="252">
        <f>IF(IF(IF(AND($K122=1,$I122&gt;0),ROUND(IF($L122+$M122&gt;=2800,2800*'umowa o pracę'!$E$8,($L122+$M122)*'umowa o pracę'!$E$8),2)+IF($M122=0,ROUND(IF($L122&gt;2800,ROUND($O122/$L122*2800,2),$O122)*'umowa o pracę'!$E$8,2),ROUND(IF($L122&gt;2800,ROUND($O122/$L122*2800,2),$O122)*'umowa o pracę'!$E$8,2)),ROUND(IF($L122+$M122&gt;=2800,2800*'umowa o pracę'!$E$8,($L122+$M122)*'umowa o pracę'!$E$8),2)-IF($M122=0,ROUND(ROUND(IF($L122&gt;2800,ROUND($N122/$L122*2800,2),$N122),2)*'umowa o pracę'!$E$8,2),IF($M122&gt;0,IF($L122+$M122&lt;2800,ROUND(ROUND($N122+ROUND($M122*9%,2),2)*'umowa o pracę'!$E$8,2),IF(AND($L122+$M122&gt;=2800,$M122&lt;2800,$L122&lt;2800),ROUND((ROUND(((2800-$M122)/$L122)*$N122,2)+ROUND($M122*9%,2))*'umowa o pracę'!$E$8,2),IF(AND($L122+$M122&gt;=2800,$M122&gt;=2800),ROUND((ROUND(2800*9%,2))*'umowa o pracę'!$E$8,2),IF(AND($L122+$M122&gt;=2800,$L122&gt;=2800,$M122&lt;2800),ROUND((ROUND($M122*9%,2)+ROUND(((2800-$M122)/$L122)*$N122,2))*'umowa o pracę'!$E$8,2),0)))),0)))&gt;$J122,$J122,IF(AND($K122=1,$I122&gt;0),ROUND(IF($L122+$M122&gt;=2800,2800*'umowa o pracę'!$E$8,($L122+$M122)*'umowa o pracę'!$E$8),2)+IF($M122=0,ROUND(IF($L122&gt;2800,ROUND($O122/$L122*2800,2),$O122)*'umowa o pracę'!$E$8,2),ROUND(IF($L122&gt;2800,ROUND($O122/$L122*2800,2),$O122)*'umowa o pracę'!$E$8,2)),ROUND(IF($L122+$M122&gt;=2800,2800*'umowa o pracę'!$E$8,($L122+$M122)*'umowa o pracę'!$E$8),2)-IF($M122=0,ROUND(ROUND(IF($L122&gt;2800,ROUND($N122/$L122*2800,2),$N122),2)*'umowa o pracę'!$E$8,2),IF($M122&gt;0,IF($L122+$M122&lt;2800,ROUND(ROUND($N122+ROUND($M122*9%,2),2)*'umowa o pracę'!$E$8,2),IF(AND($L122+$M122&gt;=2800,$M122&lt;2800,$L122&lt;2800),ROUND((ROUND(((2800-$M122)/$L122)*$N122,2)+ROUND($M122*9%,2))*'umowa o pracę'!$E$8,2),IF(AND($L122+$M122&gt;=2800,$M122&gt;=2800),ROUND((ROUND(2800*9%,2))*'umowa o pracę'!$E$8,2),IF(AND($L122+$M122&gt;=2800,$L122&gt;=2800,$M122&lt;2800),ROUND((ROUND($M122*9%,2)+ROUND(((2800-$M122)/$L122)*$N122,2))*'umowa o pracę'!$E$8,2),0)))),0))))&gt;$J122,$J122,IF(IF(AND($K122=1,$I122&gt;0),ROUND(IF($L122+$M122&gt;=2800,2800*'umowa o pracę'!$E$8,($L122+$M122)*'umowa o pracę'!$E$8),2)+IF($M122=0,ROUND(IF($L122&gt;2800,ROUND($O122/$L122*2800,2),$O122)*'umowa o pracę'!$E$8,2),ROUND(IF($L122&gt;2800,ROUND($O122/$L122*2800,2),$O122)*'umowa o pracę'!$E$8,2)),ROUND(IF($L122+$M122&gt;=2800,2800*'umowa o pracę'!$E$8,($L122+$M122)*'umowa o pracę'!$E$8),2)-IF($M122=0,ROUND(ROUND(IF($L122&gt;2800,ROUND($N122/$L122*2800,2),$N122),2)*'umowa o pracę'!$E$8,2),IF($M122&gt;0,IF($L122+$M122&lt;2800,ROUND(ROUND($N122+ROUND($M122*9%,2),2)*'umowa o pracę'!$E$8,2),IF(AND($L122+$M122&gt;=2800,$M122&lt;2800,$L122&lt;2800),ROUND((ROUND(((2800-$M122)/$L122)*$N122,2)+ROUND($M122*9%,2))*'umowa o pracę'!$E$8,2),IF(AND($L122+$M122&gt;=2800,$M122&gt;=2800),ROUND((ROUND(2800*9%,2))*'umowa o pracę'!$E$8,2),IF(AND($L122+$M122&gt;=2800,$L122&gt;=2800,$M122&lt;2800),ROUND((ROUND($M122*9%,2)+ROUND(((2800-$M122)/$L122)*$N122,2))*'umowa o pracę'!$E$8,2),0)))),0)))&gt;$J122,$J122,IF(AND($K122=1,$I122&gt;0),ROUND(IF($L122+$M122&gt;=2800,2800*'umowa o pracę'!$E$8,($L122+$M122)*'umowa o pracę'!$E$8),2)+IF($M122=0,ROUND(IF($L122&gt;2800,ROUND($O122/$L122*2800,2),$O122)*'umowa o pracę'!$E$8,2),ROUND(IF($L122&gt;2800,ROUND($O122/$L122*2800,2),$O122)*'umowa o pracę'!$E$8,2)),ROUND(IF($L122+$M122&gt;=2800,2800*'umowa o pracę'!$E$8,($L122+$M122)*'umowa o pracę'!$E$8),2)-IF(AND($M122=0,I122&gt;0),ROUND(ROUND(IF($L122&gt;2800,ROUND($N122/$L122*2800,2),$N122),2)*'umowa o pracę'!$E$8,2),IF($M122&gt;0,IF($L122+$M122&lt;2800,ROUND(ROUND($N122+ROUND($M122*9%,2),2)*'umowa o pracę'!$E$8,2),IF(AND($L122+$M122&gt;=2800,$M122&lt;2800,$L122&lt;2800),ROUND((ROUND(((2800-$M122)/$L122)*$N122,2)+ROUND($M122*9%,2))*'umowa o pracę'!$E$8,2),IF(AND($L122+$M122&gt;=2800,$M122&gt;=2800),ROUND((ROUND(2800*9%,2))*'umowa o pracę'!$E$8,2),IF(AND($L122+$M122&gt;=2800,$L122&gt;=2800,$M122&lt;2800),ROUND((ROUND($M122*9%,2)+ROUND(((2800-$M122)/$L122)*$N122,2))*'umowa o pracę'!$E$8,2),0)))),0)))))</f>
        <v>0</v>
      </c>
      <c r="S122" s="32">
        <f>IF('umowa o pracę'!$E$7=2020,IF(IF($K122=1,IF($M122=0,ROUND(IF($L122&gt;2600,ROUND($N122/$L122*2600,2),$N122)*'umowa o pracę'!$E$8,2),IF($L122+$M122&lt;2600,ROUND(ROUND($N122+ROUND($M122*9%,2),2)*'umowa o pracę'!$E$8,2),IF(AND($L122+$M122&gt;=2600,$L122&lt;2600),ROUND((ROUND($N122+ROUND((2600-$L122)*9%,2),2))*'umowa o pracę'!$E$8,2),IF(AND($L122+$M122&gt;=2600,$L122&gt;=2600),ROUND(ROUND($N122/$L122*2600,2)*'umowa o pracę'!$E$8,2),0)))),0)&gt;$H122,$H122,IF($K122=1,IF($M122=0,ROUND(IF($L122&gt;2600,ROUND($N122/$L122*2600,2),$N122)*'umowa o pracę'!$E$8,2),IF($L122+$M122&lt;2600,ROUND(ROUND($N122+ROUND($M122*9%,2),2)*'umowa o pracę'!$E$8,2),IF(AND($L122+$M122&gt;=2600,$L122&lt;2600),ROUND((ROUND($N122+ROUND((2600-$L122)*9%,2),2))*'umowa o pracę'!$E$8,2),IF(AND($L122+$M122&gt;=2600,$L122&gt;=2600),ROUND(ROUND($N122/$L122*2600,2)*'umowa o pracę'!$E$8,2),0)))),0)),IF('umowa o pracę'!$E$7=2021,IF(IF($K122=1,IF($M122=0,ROUND(IF($L122&gt;2800,ROUND($N122/$L122*2800,2),$N122)*'umowa o pracę'!$E$8,2),IF($L122+$M122&lt;2800,ROUND(ROUND($N122+ROUND($M122*9%,2),2)*'umowa o pracę'!$E$8,2),IF(AND($L122+$M122&gt;=2800,$L122&lt;2800),ROUND((ROUND($N122+ROUND((2800-$L122)*9%,2),2))*'umowa o pracę'!$E$8,2),IF(AND($L122+$M122&gt;=2800,$L122&gt;=2800),ROUND(ROUND($N122/$L122*2800,2)*'umowa o pracę'!$E$8,2),0)))),0)&gt;$H122,$H122,IF($K122=1,IF($M122=0,ROUND(IF($L122&gt;2800,ROUND($N122/$L122*2800,2),$N122)*'umowa o pracę'!$E$8,2),IF($L122+$M122&lt;2800,ROUND(ROUND($N122+ROUND($M122*9%,2),2)*'umowa o pracę'!$E$8,2),IF(AND($L122+$M122&gt;=2800,$L122&lt;2800),ROUND((ROUND($N122+ROUND((2800-$L122)*9%,2),2))*'umowa o pracę'!$E$8,2),IF(AND($L122+$M122&gt;=2800,$L122&gt;=2800),ROUND(ROUND($N122/$L122*2800,2)*'umowa o pracę'!$E$8,2),0)))),0)),0))</f>
        <v>0</v>
      </c>
      <c r="T122" s="32">
        <f>IF('umowa o pracę'!$E$7=2020,IF(IF($K122=1,IF($M122=0,ROUND(IF($L122&gt;2600,ROUND($O122/$L122*2600,2),$O122)*'umowa o pracę'!$E$8,2),ROUND(IF($L122&gt;2600,ROUND($O122/$L122*2600,2),$O122)*'umowa o pracę'!$E$8,2)),0)&gt;$I122,$I122,IF($K122=1,IF($M122=0,ROUND(IF($L122&gt;2600,ROUND($O122/$L122*2600,2),$O122)*'umowa o pracę'!$E$8,2),ROUND(IF($L122&gt;2600,ROUND($O122/$L122*2600,2),$O122)*'umowa o pracę'!$E$8,2)),0)),IF('umowa o pracę'!$E$7=2021,IF(IF($K122=1,IF($M122=0,ROUND(IF($L122&gt;2800,ROUND($O122/$L122*2800,2),$O122)*'umowa o pracę'!$E$8,2),ROUND(IF($L122&gt;2800,ROUND($O122/$L122*2800,2),$O122)*'umowa o pracę'!$E$8,2)),0)&gt;$I122,$I122,IF($K122=1,IF($M122=0,ROUND(IF($L122&gt;2800,ROUND($O122/$L122*2800,2),$O122)*'umowa o pracę'!$E$8,2),ROUND(IF($L122&gt;2800,ROUND($O122/$L122*2800,2),$O122)*'umowa o pracę'!$E$8,2)),0)),0))</f>
        <v>0</v>
      </c>
      <c r="U122" s="51">
        <f>IF('umowa o pracę'!$E$7=2020,$Q122,IF('umowa o pracę'!$E$7=2021,$R122,0))</f>
        <v>0</v>
      </c>
      <c r="V122" s="53">
        <f t="shared" si="14"/>
        <v>1</v>
      </c>
      <c r="W122" s="54">
        <f>IF('umowa o pracę'!$E$6&lt;2,0,$L122)</f>
        <v>0</v>
      </c>
      <c r="X122" s="54">
        <f>IF('umowa o pracę'!$E$6&lt;2,0,$M122)</f>
        <v>0</v>
      </c>
      <c r="Y122" s="55">
        <f>IF('umowa o pracę'!$E$6&lt;2,0,$N122)</f>
        <v>0</v>
      </c>
      <c r="Z122" s="55">
        <f>IF('umowa o pracę'!$E$6&lt;2,0,$O122)</f>
        <v>0</v>
      </c>
      <c r="AA122" s="32">
        <f>IF('umowa o pracę'!$E$7=2020,ROUND(IF($W122&gt;=2600,2600*'umowa o pracę'!$E$8,$W122*'umowa o pracę'!$E$8),2),IF('umowa o pracę'!$E$7=2021,ROUND(IF($W122&gt;=2800,2800*'umowa o pracę'!$E$8,$W122*'umowa o pracę'!$E$8),2),0))</f>
        <v>0</v>
      </c>
      <c r="AB122" s="32">
        <f>IF(IF(IF(AND($V122=1,$I122&gt;0),ROUND(IF($W122+$X122&gt;=2600,2600*'umowa o pracę'!$E$8,($W122+$X122)*'umowa o pracę'!$E$8),2)+IF($X122=0,ROUND(IF($W122&gt;2600,ROUND($Z122/$W122*2600,2),$Z122)*'umowa o pracę'!$E$8,2),ROUND(IF($W122&gt;2600,ROUND($Z122/$W122*2600,2),$Z122)*'umowa o pracę'!$E$8,2)),ROUND(IF($W122+$X122&gt;=2600,2600*'umowa o pracę'!$E$8,($W122+$X122)*'umowa o pracę'!$E$8),2)-IF($X122=0,ROUND(ROUND(IF($W122&gt;2600,ROUND($Y122/$W122*2600,2),$Y122),2)*'umowa o pracę'!$E$8,2),IF($X122&gt;0,IF($W122+$X122&lt;2600,ROUND(ROUND($Y122+ROUND($X122*9%,2),2)*'umowa o pracę'!$E$8,2),IF(AND($W122+$X122&gt;=2600,$X122&lt;2600,$W122&lt;2600),ROUND((ROUND(((2600-$X122)/$W122)*$Y122,2)+ROUND($X122*9%,2))*'umowa o pracę'!$E$8,2),IF(AND($W122+$X122&gt;=2600,$X122&gt;=2600),ROUND((ROUND(2600*9%,2))*'umowa o pracę'!$E$8,2),IF(AND($W122+$X122&gt;=2600,$W122&gt;=2600,$X122&lt;2600),ROUND((ROUND($X122*9%,2)+ROUND(((2600-$X122)/$W122)*$Y122,2))*'umowa o pracę'!$E$8,2),0)))),0)))&gt;$J122,$J122,IF(AND($V122=1,$I122&gt;0),ROUND(IF($W122+$X122&gt;=2600,2600*'umowa o pracę'!$E$8,($W122+$X122)*'umowa o pracę'!$E$8),2)+IF($X122=0,ROUND(IF($W122&gt;2600,ROUND($Z122/$W122*2600,2),$Z122)*'umowa o pracę'!$E$8,2),ROUND(IF($W122&gt;2600,ROUND($Z122/$W122*2600,2),$Z122)*'umowa o pracę'!$E$8,2)),ROUND(IF($W122+$X122&gt;=2600,2600*'umowa o pracę'!$E$8,($W122+$X122)*'umowa o pracę'!$E$8),2)-IF($X122=0,ROUND(ROUND(IF($W122&gt;2600,ROUND($Y122/$W122*2600,2),$Y122),2)*'umowa o pracę'!$E$8,2),IF($X122&gt;0,IF($W122+$X122&lt;2600,ROUND(ROUND($Y122+ROUND($X122*9%,2),2)*'umowa o pracę'!$E$8,2),IF(AND($W122+$X122&gt;=2600,$X122&lt;2600,$W122&lt;2600),ROUND((ROUND(((2600-$X122)/$W122)*$Y122,2)+ROUND($X122*9%,2))*'umowa o pracę'!$E$8,2),IF(AND($W122+$X122&gt;=2600,$X122&gt;=2600),ROUND((ROUND(2600*9%,2))*'umowa o pracę'!$E$8,2),IF(AND($W122+$X122&gt;=2600,$W122&gt;=2600,$X122&lt;2600),ROUND((ROUND($X122*9%,2)+ROUND(((2600-$X122)/$W122)*$Y122,2))*'umowa o pracę'!$E$8,2),0)))),0))))&gt;$J122,$J122,IF(IF(AND($V122=1,$I122&gt;0),ROUND(IF($W122+$X122&gt;=2600,2600*'umowa o pracę'!$E$8,($W122+$X122)*'umowa o pracę'!$E$8),2)+IF($X122=0,ROUND(IF($W122&gt;2600,ROUND($Z122/$W122*2600,2),$Z122)*'umowa o pracę'!$E$8,2),ROUND(IF($W122&gt;2600,ROUND($Z122/$W122*2600,2),$Z122)*'umowa o pracę'!$E$8,2)),ROUND(IF($W122+$X122&gt;=2600,2600*'umowa o pracę'!$E$8,($W122+$X122)*'umowa o pracę'!$E$8),2)-IF($X122=0,ROUND(ROUND(IF($W122&gt;2600,ROUND($Y122/$W122*2600,2),$Y122),2)*'umowa o pracę'!$E$8,2),IF($X122&gt;0,IF($W122+$X122&lt;2600,ROUND(ROUND($Y122+ROUND($X122*9%,2),2)*'umowa o pracę'!$E$8,2),IF(AND($W122+$X122&gt;=2600,$X122&lt;2600,$W122&lt;2600),ROUND((ROUND(((2600-$X122)/$W122)*$Y122,2)+ROUND($X122*9%,2))*'umowa o pracę'!$E$8,2),IF(AND($W122+$X122&gt;=2600,$X122&gt;=2600),ROUND((ROUND(2600*9%,2))*'umowa o pracę'!$E$8,2),IF(AND($W122+$X122&gt;=2600,$W122&gt;=2600,$X122&lt;2600),ROUND((ROUND($X122*9%,2)+ROUND(((2600-$X122)/$W122)*$Y122,2))*'umowa o pracę'!$E$8,2),0)))),0)))&gt;$J122,$J122,IF(AND($V122=1,$I122&gt;0),ROUND(IF($W122+$X122&gt;=2600,2600*'umowa o pracę'!$E$8,($W122+$X122)*'umowa o pracę'!$E$8),2)+IF($X122=0,ROUND(IF($W122&gt;2600,ROUND($Z122/$W122*2600,2),$Z122)*'umowa o pracę'!$E$8,2),ROUND(IF($W122&gt;2600,ROUND($Z122/$W122*2600,2),$Z122)*'umowa o pracę'!$E$8,2)),ROUND(IF($W122+$X122&gt;=2600,2600*'umowa o pracę'!$E$8,($W122+$X122)*'umowa o pracę'!$E$8),2)-IF(AND($X122=0,I122&gt;0),ROUND(ROUND(IF($W122&gt;2600,ROUND($Y122/$W122*2600,2),$Y122),2)*'umowa o pracę'!$E$8,2),IF($X122&gt;0,IF($W122+$X122&lt;2600,ROUND(ROUND($Y122+ROUND($X122*9%,2),2)*'umowa o pracę'!$E$8,2),IF(AND($W122+$X122&gt;=2600,$X122&lt;2600,$W122&lt;2600),ROUND((ROUND(((2600-$X122)/$W122)*$Y122,2)+ROUND($X122*9%,2))*'umowa o pracę'!$E$8,2),IF(AND($W122+$X122&gt;=2600,$X122&gt;=2600),ROUND((ROUND(2600*9%,2))*'umowa o pracę'!$E$8,2),IF(AND($W122+$X122&gt;=2600,$W122&gt;=2600,$X122&lt;2600),ROUND((ROUND($X122*9%,2)+ROUND(((2600-$X122)/$W122)*$Y122,2))*'umowa o pracę'!$E$8,2),0)))),0)))))</f>
        <v>0</v>
      </c>
      <c r="AC122" s="32">
        <f>IF(IF(IF(AND($V122=1,$I122&gt;0),ROUND(IF($W122+$X122&gt;=2800,2800*'umowa o pracę'!$E$8,($W122+$X122)*'umowa o pracę'!$E$8),2)+IF($X122=0,ROUND(IF($W122&gt;2800,ROUND($Z122/$W122*2800,2),$Z122)*'umowa o pracę'!$E$8,2),ROUND(IF($W122&gt;2800,ROUND($Z122/$W122*2800,2),$Z122)*'umowa o pracę'!$E$8,2)),ROUND(IF($W122+$X122&gt;=2800,2800*'umowa o pracę'!$E$8,($W122+$X122)*'umowa o pracę'!$E$8),2)-IF($X122=0,ROUND(ROUND(IF($W122&gt;2800,ROUND($Y122/$W122*2800,2),$Y122),2)*'umowa o pracę'!$E$8,2),IF($X122&gt;0,IF($W122+$X122&lt;2800,ROUND(ROUND($Y122+ROUND($X122*9%,2),2)*'umowa o pracę'!$E$8,2),IF(AND($W122+$X122&gt;=2800,$X122&lt;2800,$W122&lt;2800),ROUND((ROUND(((2800-$X122)/$W122)*$Y122,2)+ROUND($X122*9%,2))*'umowa o pracę'!$E$8,2),IF(AND($W122+$X122&gt;=2800,$X122&gt;=2800),ROUND((ROUND(2800*9%,2))*'umowa o pracę'!$E$8,2),IF(AND($W122+$X122&gt;=2800,$W122&gt;=2800,$X122&lt;2800),ROUND((ROUND($X122*9%,2)+ROUND(((2800-$X122)/$W122)*$Y122,2))*'umowa o pracę'!$E$8,2),0)))),0)))&gt;$J122,$J122,IF(AND($V122=1,$I122&gt;0),ROUND(IF($W122+$X122&gt;=2800,2800*'umowa o pracę'!$E$8,($W122+$X122)*'umowa o pracę'!$E$8),2)+IF($X122=0,ROUND(IF($W122&gt;2800,ROUND($Z122/$W122*2800,2),$Z122)*'umowa o pracę'!$E$8,2),ROUND(IF($W122&gt;2800,ROUND($Z122/$W122*2800,2),$Z122)*'umowa o pracę'!$E$8,2)),ROUND(IF($W122+$X122&gt;=2800,2800*'umowa o pracę'!$E$8,($W122+$X122)*'umowa o pracę'!$E$8),2)-IF($X122=0,ROUND(ROUND(IF($W122&gt;2800,ROUND($Y122/$W122*2800,2),$Y122),2)*'umowa o pracę'!$E$8,2),IF($X122&gt;0,IF($W122+$X122&lt;2800,ROUND(ROUND($Y122+ROUND($X122*9%,2),2)*'umowa o pracę'!$E$8,2),IF(AND($W122+$X122&gt;=2800,$X122&lt;2800,$W122&lt;2800),ROUND((ROUND(((2800-$X122)/$W122)*$Y122,2)+ROUND($X122*9%,2))*'umowa o pracę'!$E$8,2),IF(AND($W122+$X122&gt;=2800,$X122&gt;=2800),ROUND((ROUND(2800*9%,2))*'umowa o pracę'!$E$8,2),IF(AND($W122+$X122&gt;=2800,$W122&gt;=2800,$X122&lt;2800),ROUND((ROUND($X122*9%,2)+ROUND(((2800-$X122)/$W122)*$Y122,2))*'umowa o pracę'!$E$8,2),0)))),0))))&gt;$J122,$J122,IF(IF(AND($V122=1,$I122&gt;0),ROUND(IF($W122+$X122&gt;=2800,2800*'umowa o pracę'!$E$8,($W122+$X122)*'umowa o pracę'!$E$8),2)+IF($X122=0,ROUND(IF($W122&gt;2800,ROUND($Z122/$W122*2800,2),$Z122)*'umowa o pracę'!$E$8,2),ROUND(IF($W122&gt;2800,ROUND($Z122/$W122*2800,2),$Z122)*'umowa o pracę'!$E$8,2)),ROUND(IF($W122+$X122&gt;=2800,2800*'umowa o pracę'!$E$8,($W122+$X122)*'umowa o pracę'!$E$8),2)-IF($X122=0,ROUND(ROUND(IF($W122&gt;2800,ROUND($Y122/$W122*2800,2),$Y122),2)*'umowa o pracę'!$E$8,2),IF($X122&gt;0,IF($W122+$X122&lt;2800,ROUND(ROUND($Y122+ROUND($X122*9%,2),2)*'umowa o pracę'!$E$8,2),IF(AND($W122+$X122&gt;=2800,$X122&lt;2800,$W122&lt;2800),ROUND((ROUND(((2800-$X122)/$W122)*$Y122,2)+ROUND($X122*9%,2))*'umowa o pracę'!$E$8,2),IF(AND($W122+$X122&gt;=2800,$X122&gt;=2800),ROUND((ROUND(2800*9%,2))*'umowa o pracę'!$E$8,2),IF(AND($W122+$X122&gt;=2800,$W122&gt;=2800,$X122&lt;2800),ROUND((ROUND($X122*9%,2)+ROUND(((2800-$X122)/$W122)*$Y122,2))*'umowa o pracę'!$E$8,2),0)))),0)))&gt;$J122,$J122,IF(AND($V122=1,$I122&gt;0),ROUND(IF($W122+$X122&gt;=2800,2800*'umowa o pracę'!$E$8,($W122+$X122)*'umowa o pracę'!$E$8),2)+IF($X122=0,ROUND(IF($W122&gt;2800,ROUND($Z122/$W122*2800,2),$Z122)*'umowa o pracę'!$E$8,2),ROUND(IF($W122&gt;2800,ROUND($Z122/$W122*2800,2),$Z122)*'umowa o pracę'!$E$8,2)),ROUND(IF($W122+$X122&gt;=2800,2800*'umowa o pracę'!$E$8,($W122+$X122)*'umowa o pracę'!$E$8),2)-IF(AND($X122=0,I122&gt;0),ROUND(ROUND(IF($W122&gt;2800,ROUND($Y122/$W122*2800,2),$Y122),2)*'umowa o pracę'!$E$8,2),IF($X122&gt;0,IF($W122+$X122&lt;2800,ROUND(ROUND($Y122+ROUND($X122*9%,2),2)*'umowa o pracę'!$E$8,2),IF(AND($W122+$X122&gt;=2800,$X122&lt;2800,$W122&lt;2800),ROUND((ROUND(((2800-$X122)/$W122)*$Y122,2)+ROUND($X122*9%,2))*'umowa o pracę'!$E$8,2),IF(AND($W122+$X122&gt;=2800,$X122&gt;=2800),ROUND((ROUND(2800*9%,2))*'umowa o pracę'!$E$8,2),IF(AND($W122+$X122&gt;=2800,$W122&gt;=2800,$X122&lt;2800),ROUND((ROUND($X122*9%,2)+ROUND(((2800-$X122)/$W122)*$Y122,2))*'umowa o pracę'!$E$8,2),0)))),0)))))</f>
        <v>0</v>
      </c>
      <c r="AD122" s="32">
        <f>IF('umowa o pracę'!$E$7=2020,IF(IF($V122=1,IF($X122=0,ROUND(IF($W122&gt;2600,ROUND($Y122/$W122*2600,2),$Y122)*'umowa o pracę'!$E$8,2),IF($W122+$X122&lt;2600,ROUND(ROUND($Y122+ROUND($X122*9%,2),2)*'umowa o pracę'!$E$8,2),IF(AND($W122+$X122&gt;=2600,$W122&lt;2600),ROUND((ROUND($Y122+ROUND((2600-$W122)*9%,2),2))*'umowa o pracę'!$E$8,2),IF(AND($W122+$X122&gt;=2600,$W122&gt;=2600),ROUND(ROUND($Y122/$W122*2600,2)*'umowa o pracę'!$E$8,2),0)))),0)&gt;$H122,$H122,IF($V122=1,IF($X122=0,ROUND(IF($W122&gt;2600,ROUND($Y122/$W122*2600,2),$Y122)*'umowa o pracę'!$E$8,2),IF($W122+$X122&lt;2600,ROUND(ROUND($Y122+ROUND($X122*9%,2),2)*'umowa o pracę'!$E$8,2),IF(AND($W122+$X122&gt;=2600,$W122&lt;2600),ROUND((ROUND($Y122+ROUND((2600-$W122)*9%,2),2))*'umowa o pracę'!$E$8,2),IF(AND($W122+$X122&gt;=2600,$W122&gt;=2600),ROUND(ROUND($Y122/$W122*2600,2)*'umowa o pracę'!$E$8,2),0)))),0)),IF('umowa o pracę'!$E$7=2021,IF(IF($V122=1,IF($X122=0,ROUND(IF($W122&gt;2800,ROUND($Y122/$W122*2800,2),$Y122)*'umowa o pracę'!$E$8,2),IF($W122+$X122&lt;2800,ROUND(ROUND($Y122+ROUND($X122*9%,2),2)*'umowa o pracę'!$E$8,2),IF(AND($W122+$X122&gt;=2800,$W122&lt;2800),ROUND((ROUND($Y122+ROUND((2800-$W122)*9%,2),2))*'umowa o pracę'!$E$8,2),IF(AND($W122+$X122&gt;=2800,$W122&gt;=2800),ROUND(ROUND($Y122/$W122*2800,2)*'umowa o pracę'!$E$8,2),0)))),0)&gt;$H122,$H122,IF($V122=1,IF($X122=0,ROUND(IF($W122&gt;2800,ROUND($Y122/$W122*2800,2),$Y122)*'umowa o pracę'!$E$8,2),IF($W122+$X122&lt;2800,ROUND(ROUND($Y122+ROUND($X122*9%,2),2)*'umowa o pracę'!$E$8,2),IF(AND($W122+$X122&gt;=2800,$W122&lt;2800),ROUND((ROUND($Y122+ROUND((2800-$W122)*9%,2),2))*'umowa o pracę'!$E$8,2),IF(AND($W122+$X122&gt;=2800,$W122&gt;=2800),ROUND(ROUND($Y122/$W122*2800,2)*'umowa o pracę'!$E$8,2),0)))),0)),0))</f>
        <v>0</v>
      </c>
      <c r="AE122" s="32">
        <f>IF('umowa o pracę'!$E$7=2020,IF(IF($V122=1,IF($X122=0,ROUND(IF($W122&gt;2600,ROUND($Z122/$W122*2600,2),$Z122)*'umowa o pracę'!$E$8,2),ROUND(IF($W122&gt;2600,ROUND($Z122/$W122*2600,2),$Z122)*'umowa o pracę'!$E$8,2)),0)&gt;$I122,$I122,IF($V122=1,IF($X122=0,ROUND(IF($W122&gt;2600,ROUND($Z122/$W122*2600,2),$Z122)*'umowa o pracę'!$E$8,2),ROUND(IF($W122&gt;2600,ROUND($Z122/$W122*2600,2),$Z122)*'umowa o pracę'!$E$8,2)),0)),IF('umowa o pracę'!$E$7=2021,IF(IF($V122=1,IF($X122=0,ROUND(IF($W122&gt;2800,ROUND($Z122/$W122*2800,2),$Z122)*'umowa o pracę'!$E$8,2),ROUND(IF($W122&gt;2800,ROUND($Z122/$W122*2800,2),$Z122)*'umowa o pracę'!$E$8,2)),0)&gt;$I122,$I122,IF($V122=1,IF($X122=0,ROUND(IF($W122&gt;2800,ROUND($Z122/$W122*2800,2),$Z122)*'umowa o pracę'!$E$8,2),ROUND(IF($W122&gt;2800,ROUND($Z122/$W122*2800,2),$Z122)*'umowa o pracę'!$E$8,2)),0)),0))</f>
        <v>0</v>
      </c>
      <c r="AF122" s="56">
        <f>IF('umowa o pracę'!$E$7=2020,$AB122,IF('umowa o pracę'!$E$7=2021,$AC122,0))</f>
        <v>0</v>
      </c>
      <c r="AG122" s="53">
        <f t="shared" si="15"/>
        <v>1</v>
      </c>
      <c r="AH122" s="39">
        <f>IF('umowa o pracę'!$E$6&lt;3,0,$L122)</f>
        <v>0</v>
      </c>
      <c r="AI122" s="39">
        <f>IF('umowa o pracę'!$E$6&lt;3,0,$M122)</f>
        <v>0</v>
      </c>
      <c r="AJ122" s="55">
        <f>IF('umowa o pracę'!$E$6&lt;3,0,$N122)</f>
        <v>0</v>
      </c>
      <c r="AK122" s="55">
        <f>IF('umowa o pracę'!$E$6&lt;3,0,$O122)</f>
        <v>0</v>
      </c>
      <c r="AL122" s="32">
        <f>IF('umowa o pracę'!$E$7=2020,ROUND(IF($AH122&gt;=2600,2600*'umowa o pracę'!$E$8,$AH122*'umowa o pracę'!$E$8),2),IF('umowa o pracę'!$E$7=2021,ROUND(IF($AH122&gt;=2800,2800*'umowa o pracę'!$E$8,$AH122*'umowa o pracę'!$E$8),2),0))</f>
        <v>0</v>
      </c>
      <c r="AM122" s="32">
        <f>IF(IF(IF(AND($AG122=1,$I122&gt;0),ROUND(IF($AH122+$AI122&gt;=2600,2600*'umowa o pracę'!$E$8,($AH122+$AI122)*'umowa o pracę'!$E$8),2)+IF($AI122=0,ROUND(IF($AH122&gt;2600,ROUND($AK122/$AH122*2600,2),$AK122)*'umowa o pracę'!$E$8,2),ROUND(IF($AH122&gt;2600,ROUND($AK122/$AH122*2600,2),$AK122)*'umowa o pracę'!$E$8,2)),ROUND(IF($AH122+$AI122&gt;=2600,2600*'umowa o pracę'!$E$8,($AH122+$AI122)*'umowa o pracę'!$E$8),2)-IF($AI122=0,ROUND(ROUND(IF($AH122&gt;2600,ROUND($AJ122/$AH122*2600,2),$AJ122),2)*'umowa o pracę'!$E$8,2),IF($AI122&gt;0,IF($AH122+$AI122&lt;2600,ROUND(ROUND($AJ122+ROUND($AI122*9%,2),2)*'umowa o pracę'!$E$8,2),IF(AND($AH122+$AI122&gt;=2600,$AI122&lt;2600,$AH122&lt;2600),ROUND((ROUND(((2600-$AI122)/$AH122)*$AJ122,2)+ROUND($AI122*9%,2))*'umowa o pracę'!$E$8,2),IF(AND($AH122+$AI122&gt;=2600,$AI122&gt;=2600),ROUND((ROUND(2600*9%,2))*'umowa o pracę'!$E$8,2),IF(AND($AH122+$AI122&gt;=2600,$AH122&gt;=2600,$AI122&lt;2600),ROUND((ROUND($AI122*9%,2)+ROUND(((2600-$AI122)/$AH122)*$AJ122,2))*'umowa o pracę'!$E$8,2),0)))),0)))&gt;$J122,$J122,IF(AND($AG122=1,$I122&gt;0),ROUND(IF($AH122+$AI122&gt;=2600,2600*'umowa o pracę'!$E$8,($AH122+$AI122)*'umowa o pracę'!$E$8),2)+IF($AI122=0,ROUND(IF($AH122&gt;2600,ROUND($AK122/$AH122*2600,2),$AK122)*'umowa o pracę'!$E$8,2),ROUND(IF($AH122&gt;2600,ROUND($AK122/$AH122*2600,2),$AK122)*'umowa o pracę'!$E$8,2)),ROUND(IF($AH122+$AI122&gt;=2600,2600*'umowa o pracę'!$E$8,($AH122+$AI122)*'umowa o pracę'!$E$8),2)-IF($AI122=0,ROUND(ROUND(IF($AH122&gt;2600,ROUND($AJ122/$AH122*2600,2),$AJ122),2)*'umowa o pracę'!$E$8,2),IF($AI122&gt;0,IF($AH122+$AI122&lt;2600,ROUND(ROUND($AJ122+ROUND($AI122*9%,2),2)*'umowa o pracę'!$E$8,2),IF(AND($AH122+$AI122&gt;=2600,$AI122&lt;2600,$AH122&lt;2600),ROUND((ROUND(((2600-$AI122)/$AH122)*$AJ122,2)+ROUND($AI122*9%,2))*'umowa o pracę'!$E$8,2),IF(AND($AH122+$AI122&gt;=2600,$AI122&gt;=2600),ROUND((ROUND(2600*9%,2))*'umowa o pracę'!$E$8,2),IF(AND($AH122+$AI122&gt;=2600,$AH122&gt;=2600,$AI122&lt;2600),ROUND((ROUND($AI122*9%,2)+ROUND(((2600-$AI122)/$AH122)*$AJ122,2))*'umowa o pracę'!$E$8,2),0)))),0))))&gt;$J122,$J122,IF(IF(AND($AG122=1,$I122&gt;0),ROUND(IF($AH122+$AI122&gt;=2600,2600*'umowa o pracę'!$E$8,($AH122+$AI122)*'umowa o pracę'!$E$8),2)+IF($AI122=0,ROUND(IF($AH122&gt;2600,ROUND($AK122/$AH122*2600,2),$AK122)*'umowa o pracę'!$E$8,2),ROUND(IF($AH122&gt;2600,ROUND($AK122/$AH122*2600,2),$AK122)*'umowa o pracę'!$E$8,2)),ROUND(IF($AH122+$AI122&gt;=2600,2600*'umowa o pracę'!$E$8,($AH122+$AI122)*'umowa o pracę'!$E$8),2)-IF($AI122=0,ROUND(ROUND(IF($AH122&gt;2600,ROUND($AJ122/$AH122*2600,2),$AJ122),2)*'umowa o pracę'!$E$8,2),IF($AI122&gt;0,IF($AH122+$AI122&lt;2600,ROUND(ROUND($AJ122+ROUND($AI122*9%,2),2)*'umowa o pracę'!$E$8,2),IF(AND($AH122+$AI122&gt;=2600,$AI122&lt;2600,$AH122&lt;2600),ROUND((ROUND(((2600-$AI122)/$AH122)*$AJ122,2)+ROUND($AI122*9%,2))*'umowa o pracę'!$E$8,2),IF(AND($AH122+$AI122&gt;=2600,$AI122&gt;=2600),ROUND((ROUND(2600*9%,2))*'umowa o pracę'!$E$8,2),IF(AND($AH122+$AI122&gt;=2600,$AH122&gt;=2600,$AI122&lt;2600),ROUND((ROUND($AI122*9%,2)+ROUND(((2600-$AI122)/$AH122)*$AJ122,2))*'umowa o pracę'!$E$8,2),0)))),0)))&gt;$J122,$J122,IF(AND($AG122=1,$I122&gt;0),ROUND(IF($AH122+$AI122&gt;=2600,2600*'umowa o pracę'!$E$8,($AH122+$AI122)*'umowa o pracę'!$E$8),2)+IF($AI122=0,ROUND(IF($AH122&gt;2600,ROUND($AK122/$AH122*2600,2),$AK122)*'umowa o pracę'!$E$8,2),ROUND(IF($AH122&gt;2600,ROUND($AK122/$AH122*2600,2),$AK122)*'umowa o pracę'!$E$8,2)),ROUND(IF($AH122+$AI122&gt;=2600,2600*'umowa o pracę'!$E$8,($AH122+$AI122)*'umowa o pracę'!$E$8),2)-IF(AND($AI122=0,I122&gt;0),ROUND(ROUND(IF($AH122&gt;2600,ROUND($AJ122/$AH122*2600,2),$AJ122),2)*'umowa o pracę'!$E$8,2),IF($AI122&gt;0,IF($AH122+$AI122&lt;2600,ROUND(ROUND($AJ122+ROUND($AI122*9%,2),2)*'umowa o pracę'!$E$8,2),IF(AND($AH122+$AI122&gt;=2600,$AI122&lt;2600,$AH122&lt;2600),ROUND((ROUND(((2600-$AI122)/$AH122)*$AJ122,2)+ROUND($AI122*9%,2))*'umowa o pracę'!$E$8,2),IF(AND($AH122+$AI122&gt;=2600,$AI122&gt;=2600),ROUND((ROUND(2600*9%,2))*'umowa o pracę'!$E$8,2),IF(AND($AH122+$AI122&gt;=2600,$AH122&gt;=2600,$AI122&lt;2600),ROUND((ROUND($AI122*9%,2)+ROUND(((2600-$AI122)/$AH122)*$AJ122,2))*'umowa o pracę'!$E$8,2),0)))),0)))))</f>
        <v>0</v>
      </c>
      <c r="AN122" s="32">
        <f>IF(IF(IF(AND($AG122=1,$I122&gt;0),ROUND(IF($AH122+$AI122&gt;=2800,2800*'umowa o pracę'!$E$8,($AH122+$AI122)*'umowa o pracę'!$E$8),2)+IF($AI122=0,ROUND(IF($AH122&gt;2800,ROUND($AK122/$AH122*2800,2),$AK122)*'umowa o pracę'!$E$8,2),ROUND(IF($AH122&gt;2800,ROUND($AK122/$AH122*2800,2),$AK122)*'umowa o pracę'!$E$8,2)),ROUND(IF($AH122+$AI122&gt;=2800,2800*'umowa o pracę'!$E$8,($AH122+$AI122)*'umowa o pracę'!$E$8),2)-IF($AI122=0,ROUND(ROUND(IF($AH122&gt;2800,ROUND($AJ122/$AH122*2800,2),$AJ122),2)*'umowa o pracę'!$E$8,2),IF($AI122&gt;0,IF($AH122+$AI122&lt;2800,ROUND(ROUND($AJ122+ROUND($AI122*9%,2),2)*'umowa o pracę'!$E$8,2),IF(AND($AH122+$AI122&gt;=2800,$AI122&lt;2800,$AH122&lt;2800),ROUND((ROUND(((2800-$AI122)/$AH122)*$AJ122,2)+ROUND($AI122*9%,2))*'umowa o pracę'!$E$8,2),IF(AND($AH122+$AI122&gt;=2800,$AI122&gt;=2800),ROUND((ROUND(2800*9%,2))*'umowa o pracę'!$E$8,2),IF(AND($AH122+$AI122&gt;=2800,$AH122&gt;=2800,$AI122&lt;2800),ROUND((ROUND($AI122*9%,2)+ROUND(((2800-$AI122)/$AH122)*$AJ122,2))*'umowa o pracę'!$E$8,2),0)))),0)))&gt;$J122,$J122,IF(AND($AG122=1,$I122&gt;0),ROUND(IF($AH122+$AI122&gt;=2800,2800*'umowa o pracę'!$E$8,($AH122+$AI122)*'umowa o pracę'!$E$8),2)+IF($AI122=0,ROUND(IF($AH122&gt;2800,ROUND($AK122/$AH122*2800,2),$AK122)*'umowa o pracę'!$E$8,2),ROUND(IF($AH122&gt;2800,ROUND($AK122/$AH122*2800,2),$AK122)*'umowa o pracę'!$E$8,2)),ROUND(IF($AH122+$AI122&gt;=2800,2800*'umowa o pracę'!$E$8,($AH122+$AI122)*'umowa o pracę'!$E$8),2)-IF($AI122=0,ROUND(ROUND(IF($AH122&gt;2800,ROUND($AJ122/$AH122*2800,2),$AJ122),2)*'umowa o pracę'!$E$8,2),IF($AI122&gt;0,IF($AH122+$AI122&lt;2800,ROUND(ROUND($AJ122+ROUND($AI122*9%,2),2)*'umowa o pracę'!$E$8,2),IF(AND($AH122+$AI122&gt;=2800,$AI122&lt;2800,$AH122&lt;2800),ROUND((ROUND(((2800-$AI122)/$AH122)*$AJ122,2)+ROUND($AI122*9%,2))*'umowa o pracę'!$E$8,2),IF(AND($AH122+$AI122&gt;=2800,$AI122&gt;=2800),ROUND((ROUND(2800*9%,2))*'umowa o pracę'!$E$8,2),IF(AND($AH122+$AI122&gt;=2800,$AH122&gt;=2800,$AI122&lt;2800),ROUND((ROUND($AI122*9%,2)+ROUND(((2800-$AI122)/$AH122)*$AJ122,2))*'umowa o pracę'!$E$8,2),0)))),0))))&gt;$J122,$J122,IF(IF(AND($AG122=1,$I122&gt;0),ROUND(IF($AH122+$AI122&gt;=2800,2800*'umowa o pracę'!$E$8,($AH122+$AI122)*'umowa o pracę'!$E$8),2)+IF($AI122=0,ROUND(IF($AH122&gt;2800,ROUND($AK122/$AH122*2800,2),$AK122)*'umowa o pracę'!$E$8,2),ROUND(IF($AH122&gt;2800,ROUND($AK122/$AH122*2800,2),$AK122)*'umowa o pracę'!$E$8,2)),ROUND(IF($AH122+$AI122&gt;=2800,2800*'umowa o pracę'!$E$8,($AH122+$AI122)*'umowa o pracę'!$E$8),2)-IF($AI122=0,ROUND(ROUND(IF($AH122&gt;2800,ROUND($AJ122/$AH122*2800,2),$AJ122),2)*'umowa o pracę'!$E$8,2),IF($AI122&gt;0,IF($AH122+$AI122&lt;2800,ROUND(ROUND($AJ122+ROUND($AI122*9%,2),2)*'umowa o pracę'!$E$8,2),IF(AND($AH122+$AI122&gt;=2800,$AI122&lt;2800,$AH122&lt;2800),ROUND((ROUND(((2800-$AI122)/$AH122)*$AJ122,2)+ROUND($AI122*9%,2))*'umowa o pracę'!$E$8,2),IF(AND($AH122+$AI122&gt;=2800,$AI122&gt;=2800),ROUND((ROUND(2800*9%,2))*'umowa o pracę'!$E$8,2),IF(AND($AH122+$AI122&gt;=2800,$AH122&gt;=2800,$AI122&lt;2800),ROUND((ROUND($AI122*9%,2)+ROUND(((2800-$AI122)/$AH122)*$AJ122,2))*'umowa o pracę'!$E$8,2),0)))),0)))&gt;$J122,$J122,IF(AND($AG122=1,$I122&gt;0),ROUND(IF($AH122+$AI122&gt;=2800,2800*'umowa o pracę'!$E$8,($AH122+$AI122)*'umowa o pracę'!$E$8),2)+IF($AI122=0,ROUND(IF($AH122&gt;2800,ROUND($AK122/$AH122*2800,2),$AK122)*'umowa o pracę'!$E$8,2),ROUND(IF($AH122&gt;2800,ROUND($AK122/$AH122*2800,2),$AK122)*'umowa o pracę'!$E$8,2)),ROUND(IF($AH122+$AI122&gt;=2800,2800*'umowa o pracę'!$E$8,($AH122+$AI122)*'umowa o pracę'!$E$8),2)-IF(AND($AI122=0,I122&gt;0),ROUND(ROUND(IF($AH122&gt;2800,ROUND($AJ122/$AH122*2800,2),$AJ122),2)*'umowa o pracę'!$E$8,2),IF($AI122&gt;0,IF($AH122+$AI122&lt;2800,ROUND(ROUND($AJ122+ROUND($AI122*9%,2),2)*'umowa o pracę'!$E$8,2),IF(AND($AH122+$AI122&gt;=2800,$AI122&lt;2800,$AH122&lt;2800),ROUND((ROUND(((2800-$AI122)/$AH122)*$AJ122,2)+ROUND($AI122*9%,2))*'umowa o pracę'!$E$8,2),IF(AND($AH122+$AI122&gt;=2800,$AI122&gt;=2800),ROUND((ROUND(2800*9%,2))*'umowa o pracę'!$E$8,2),IF(AND($AH122+$AI122&gt;=2800,$AH122&gt;=2800,$AI122&lt;2800),ROUND((ROUND($AI122*9%,2)+ROUND(((2800-$AI122)/$AH122)*$AJ122,2))*'umowa o pracę'!$E$8,2),0)))),0)))))</f>
        <v>0</v>
      </c>
      <c r="AO122" s="32">
        <f>IF('umowa o pracę'!$E$7=2020,IF(IF($AG122=1,IF($AI122=0,ROUND(IF($AH122&gt;2600,ROUND($AJ122/$AH122*2600,2),$AJ122)*'umowa o pracę'!$E$8,2),IF($AH122+$AI122&lt;2600,ROUND(ROUND($AJ122+ROUND($AI122*9%,2),2)*'umowa o pracę'!$E$8,2),IF(AND($AH122+$AI122&gt;=2600,$AH122&lt;2600),ROUND((ROUND($AJ122+ROUND((2600-$AH122)*9%,2),2))*'umowa o pracę'!$E$8,2),IF(AND($AH122+$AI122&gt;=2600,$AH122&gt;=2600),ROUND(ROUND($AJ122/$AH122*2600,2)*'umowa o pracę'!$E$8,2),0)))),0)&gt;$H122,$H122,IF($AG122=1,IF($AI122=0,ROUND(IF($AH122&gt;2600,ROUND($AJ122/$AH122*2600,2),$AJ122)*'umowa o pracę'!$E$8,2),IF($AH122+$AI122&lt;2600,ROUND(ROUND($AJ122+ROUND($AI122*9%,2),2)*'umowa o pracę'!$E$8,2),IF(AND($AH122+$AI122&gt;=2600,$AH122&lt;2600),ROUND((ROUND($AJ122+ROUND((2600-$AH122)*9%,2),2))*'umowa o pracę'!$E$8,2),IF(AND($AH122+$AI122&gt;=2600,$AH122&gt;=2600),ROUND(ROUND($AJ122/$AH122*2600,2)*'umowa o pracę'!$E$8,2),0)))),0)),IF('umowa o pracę'!$E$7=2021,IF(IF($AG122=1,IF($AI122=0,ROUND(IF($AH122&gt;2800,ROUND($AJ122/$AH122*2800,2),$AJ122)*'umowa o pracę'!$E$8,2),IF($AH122+$AI122&lt;2800,ROUND(ROUND($AJ122+ROUND($AI122*9%,2),2)*'umowa o pracę'!$E$8,2),IF(AND($AH122+$AI122&gt;=2800,$AH122&lt;2800),ROUND((ROUND($AJ122+ROUND((2800-$AH122)*9%,2),2))*'umowa o pracę'!$E$8,2),IF(AND($AH122+$AI122&gt;=2800,$AH122&gt;=2800),ROUND(ROUND($AJ122/$AH122*2800,2)*'umowa o pracę'!$E$8,2),0)))),0)&gt;$H122,$H122,IF($AG122=1,IF($AI122=0,ROUND(IF($AH122&gt;2800,ROUND($AJ122/$AH122*2800,2),$AJ122)*'umowa o pracę'!$E$8,2),IF($AH122+$AI122&lt;2800,ROUND(ROUND($AJ122+ROUND($AI122*9%,2),2)*'umowa o pracę'!$E$8,2),IF(AND($AH122+$AI122&gt;=2800,$AH122&lt;2800),ROUND((ROUND($AJ122+ROUND((2800-$AH122)*9%,2),2))*'umowa o pracę'!$E$8,2),IF(AND($AH122+$AI122&gt;=2800,$AH122&gt;=2800),ROUND(ROUND($AJ122/$AH122*2800,2)*'umowa o pracę'!$E$8,2),0)))),0)),0))</f>
        <v>0</v>
      </c>
      <c r="AP122" s="32">
        <f>IF('umowa o pracę'!$E$7=2020,IF(IF($AG122=1,IF($AI122=0,ROUND(IF($AH122&gt;2600,ROUND($AK122/$AH122*2600,2),$AK122)*'umowa o pracę'!$E$8,2),ROUND(IF($AH122&gt;2600,ROUND($AK122/$AH122*2600,2),$AK122)*'umowa o pracę'!$E$8,2)),0)&gt;$I122,$I122,IF($AG122=1,IF($AI122=0,ROUND(IF($AH122&gt;2600,ROUND($AK122/$AH122*2600,2),$AK122)*'umowa o pracę'!$E$8,2),ROUND(IF($AH122&gt;2600,ROUND($AK122/$AH122*2600,2),$AK122)*'umowa o pracę'!$E$8,2)),0)),IF('umowa o pracę'!$E$7=2021,IF(IF($AG122=1,IF($AI122=0,ROUND(IF($AH122&gt;2800,ROUND($AK122/$AH122*2800,2),$AK122)*'umowa o pracę'!$E$8,2),ROUND(IF($AH122&gt;2800,ROUND($AK122/$AH122*2800,2),$AK122)*'umowa o pracę'!$E$8,2)),0)&gt;$I122,$I122,IF($AG122=1,IF($AI122=0,ROUND(IF($AH122&gt;2800,ROUND($AK122/$AH122*2800,2),$AK122)*'umowa o pracę'!$E$8,2),ROUND(IF($AH122&gt;2800,ROUND($AK122/$AH122*2800,2),$AK122)*'umowa o pracę'!$E$8,2)),0)),0))</f>
        <v>0</v>
      </c>
      <c r="AQ122" s="56">
        <f>IF('umowa o pracę'!$E$7=2020,$AM122,IF('umowa o pracę'!$E$7=2021,$AN122,0))</f>
        <v>0</v>
      </c>
      <c r="AR122" s="33">
        <f>IF('umowa o pracę'!$E$7=0,0,U122+AF122+AQ122)</f>
        <v>0</v>
      </c>
      <c r="AS122" s="19"/>
      <c r="AT122" s="19"/>
      <c r="AU122" s="19"/>
      <c r="AV122" s="6"/>
      <c r="AW122" s="6"/>
      <c r="AX122" s="6">
        <f t="shared" si="13"/>
        <v>10</v>
      </c>
      <c r="AY122" s="6"/>
      <c r="AZ122" s="234">
        <f t="shared" si="16"/>
        <v>0</v>
      </c>
      <c r="BA122" s="234">
        <f t="shared" si="17"/>
        <v>0</v>
      </c>
      <c r="BB122" s="234">
        <f t="shared" si="18"/>
        <v>0</v>
      </c>
      <c r="BC122" s="234">
        <f t="shared" si="19"/>
        <v>0</v>
      </c>
      <c r="BD122" s="234">
        <f t="shared" si="20"/>
        <v>0</v>
      </c>
      <c r="BE122" s="234">
        <f t="shared" si="21"/>
        <v>0</v>
      </c>
      <c r="BF122" s="234">
        <f t="shared" si="22"/>
        <v>0</v>
      </c>
      <c r="BG122" s="234">
        <f t="shared" si="23"/>
        <v>0</v>
      </c>
      <c r="BH122" s="234">
        <f t="shared" si="24"/>
        <v>0</v>
      </c>
      <c r="BI122" s="238">
        <f t="shared" si="25"/>
        <v>0</v>
      </c>
      <c r="BJ122" s="236"/>
      <c r="BK122" s="236"/>
      <c r="BL122" s="237"/>
    </row>
    <row r="123" spans="1:64" ht="15.75" customHeight="1" x14ac:dyDescent="0.25">
      <c r="A123" s="129">
        <v>112</v>
      </c>
      <c r="B123" s="57"/>
      <c r="C123" s="57"/>
      <c r="D123" s="36"/>
      <c r="E123" s="36"/>
      <c r="F123" s="242"/>
      <c r="G123" s="37">
        <v>1</v>
      </c>
      <c r="H123" s="58">
        <v>0</v>
      </c>
      <c r="I123" s="59">
        <v>0</v>
      </c>
      <c r="J123" s="60">
        <v>0</v>
      </c>
      <c r="K123" s="52">
        <v>1</v>
      </c>
      <c r="L123" s="39">
        <v>0</v>
      </c>
      <c r="M123" s="39">
        <v>0</v>
      </c>
      <c r="N123" s="39">
        <v>0</v>
      </c>
      <c r="O123" s="39">
        <v>0</v>
      </c>
      <c r="P123" s="35">
        <f>IF('umowa o pracę'!$E$7=2020,ROUND(IF($L123&gt;=2600,2600*'umowa o pracę'!$E$8,$L123*'umowa o pracę'!$E$8),2),IF('umowa o pracę'!$E$7=2021,ROUND(IF($L123&gt;=2800,2800*'umowa o pracę'!$E$8,$L123*'umowa o pracę'!$E$8),2),0))</f>
        <v>0</v>
      </c>
      <c r="Q123" s="252">
        <f>IF(IF(IF(AND($K123=1,$I123&gt;0),ROUND(IF($L123+$M123&gt;=2600,2600*'umowa o pracę'!$E$8,($L123+$M123)*'umowa o pracę'!$E$8),2)+IF($M123=0,ROUND(IF($L123&gt;2600,ROUND($O123/$L123*2600,2),$O123)*'umowa o pracę'!$E$8,2),ROUND(IF($L123&gt;2600,ROUND($O123/$L123*2600,2),$O123)*'umowa o pracę'!$E$8,2)),ROUND(IF($L123+$M123&gt;=2600,2600*'umowa o pracę'!$E$8,($L123+$M123)*'umowa o pracę'!$E$8),2)-IF($M123=0,ROUND(ROUND(IF($L123&gt;2600,ROUND($N123/$L123*2600,2),$N123),2)*'umowa o pracę'!$E$8,2),IF($M123&gt;0,IF($L123+$M123&lt;2600,ROUND(ROUND($N123+ROUND($M123*9%,2),2)*'umowa o pracę'!$E$8,2),IF(AND($L123+$M123&gt;=2600,$M123&lt;2600,$L123&lt;2600),ROUND((ROUND(((2600-$M123)/$L123)*$N123,2)+ROUND($M123*9%,2))*'umowa o pracę'!$E$8,2),IF(AND($L123+$M123&gt;=2600,$M123&gt;=2600),ROUND((ROUND(2600*9%,2))*'umowa o pracę'!$E$8,2),IF(AND($L123+$M123&gt;=2600,$L123&gt;=2600,$M123&lt;2600),ROUND((ROUND($M123*9%,2)+ROUND(((2600-$M123)/$L123)*$N123,2))*'umowa o pracę'!$E$8,2),0)))),0)))&gt;$J123,$J123,IF(AND($K123=1,$I123&gt;0),ROUND(IF($L123+$M123&gt;=2600,2600*'umowa o pracę'!$E$8,($L123+$M123)*'umowa o pracę'!$E$8),2)+IF($M123=0,ROUND(IF($L123&gt;2600,ROUND($O123/$L123*2600,2),$O123)*'umowa o pracę'!$E$8,2),ROUND(IF($L123&gt;2600,ROUND($O123/$L123*2600,2),$O123)*'umowa o pracę'!$E$8,2)),ROUND(IF($L123+$M123&gt;=2600,2600*'umowa o pracę'!$E$8,($L123+$M123)*'umowa o pracę'!$E$8),2)-IF($M123=0,ROUND(ROUND(IF($L123&gt;2600,ROUND($N123/$L123*2600,2),$N123),2)*'umowa o pracę'!$E$8,2),IF($M123&gt;0,IF($L123+$M123&lt;2600,ROUND(ROUND($N123+ROUND($M123*9%,2),2)*'umowa o pracę'!$E$8,2),IF(AND($L123+$M123&gt;=2600,$M123&lt;2600,$L123&lt;2600),ROUND((ROUND(((2600-$M123)/$L123)*$N123,2)+ROUND($M123*9%,2))*'umowa o pracę'!$E$8,2),IF(AND($L123+$M123&gt;=2600,$M123&gt;=2600),ROUND((ROUND(2600*9%,2))*'umowa o pracę'!$E$8,2),IF(AND($L123+$M123&gt;=2600,$L123&gt;=2600,$M123&lt;2600),ROUND((ROUND($M123*9%,2)+ROUND(((2600-$M123)/$L123)*$N123,2))*'umowa o pracę'!$E$8,2),0)))),0))))&gt;$J123,$J123,IF(IF(AND($K123=1,$I123&gt;0),ROUND(IF($L123+$M123&gt;=2600,2600*'umowa o pracę'!$E$8,($L123+$M123)*'umowa o pracę'!$E$8),2)+IF($M123=0,ROUND(IF($L123&gt;2600,ROUND($O123/$L123*2600,2),$O123)*'umowa o pracę'!$E$8,2),ROUND(IF($L123&gt;2600,ROUND($O123/$L123*2600,2),$O123)*'umowa o pracę'!$E$8,2)),ROUND(IF($L123+$M123&gt;=2600,2600*'umowa o pracę'!$E$8,($L123+$M123)*'umowa o pracę'!$E$8),2)-IF($M123=0,ROUND(ROUND(IF($L123&gt;2600,ROUND($N123/$L123*2600,2),$N123),2)*'umowa o pracę'!$E$8,2),IF($M123&gt;0,IF($L123+$M123&lt;2600,ROUND(ROUND($N123+ROUND($M123*9%,2),2)*'umowa o pracę'!$E$8,2),IF(AND($L123+$M123&gt;=2600,$M123&lt;2600,$L123&lt;2600),ROUND((ROUND(((2600-$M123)/$L123)*$N123,2)+ROUND($M123*9%,2))*'umowa o pracę'!$E$8,2),IF(AND($L123+$M123&gt;=2600,$M123&gt;=2600),ROUND((ROUND(2600*9%,2))*'umowa o pracę'!$E$8,2),IF(AND($L123+$M123&gt;=2600,$L123&gt;=2600,$M123&lt;2600),ROUND((ROUND($M123*9%,2)+ROUND(((2600-$M123)/$L123)*$N123,2))*'umowa o pracę'!$E$8,2),0)))),0)))&gt;$J123,$J123,IF(AND($K123=1,$I123&gt;0),ROUND(IF($L123+$M123&gt;=2600,2600*'umowa o pracę'!$E$8,($L123+$M123)*'umowa o pracę'!$E$8),2)+IF($M123=0,ROUND(IF($L123&gt;2600,ROUND($O123/$L123*2600,2),$O123)*'umowa o pracę'!$E$8,2),ROUND(IF($L123&gt;2600,ROUND($O123/$L123*2600,2),$O123)*'umowa o pracę'!$E$8,2)),ROUND(IF($L123+$M123&gt;=2600,2600*'umowa o pracę'!$E$8,($L123+$M123)*'umowa o pracę'!$E$8),2)-IF(AND($M123=0,I123&gt;0),ROUND(ROUND(IF($L123&gt;2600,ROUND($N123/$L123*2600,2),$N123),2)*'umowa o pracę'!$E$8,2),IF($M123&gt;0,IF($L123+$M123&lt;2600,ROUND(ROUND($N123+ROUND($M123*9%,2),2)*'umowa o pracę'!$E$8,2),IF(AND($L123+$M123&gt;=2600,$M123&lt;2600,$L123&lt;2600),ROUND((ROUND(((2600-$M123)/$L123)*$N123,2)+ROUND($M123*9%,2))*'umowa o pracę'!$E$8,2),IF(AND($L123+$M123&gt;=2600,$M123&gt;=2600),ROUND((ROUND(2600*9%,2))*'umowa o pracę'!$E$8,2),IF(AND($L123+$M123&gt;=2600,$L123&gt;=2600,$M123&lt;2600),ROUND((ROUND($M123*9%,2)+ROUND(((2600-$M123)/$L123)*$N123,2))*'umowa o pracę'!$E$8,2),0)))),0)))))</f>
        <v>0</v>
      </c>
      <c r="R123" s="252">
        <f>IF(IF(IF(AND($K123=1,$I123&gt;0),ROUND(IF($L123+$M123&gt;=2800,2800*'umowa o pracę'!$E$8,($L123+$M123)*'umowa o pracę'!$E$8),2)+IF($M123=0,ROUND(IF($L123&gt;2800,ROUND($O123/$L123*2800,2),$O123)*'umowa o pracę'!$E$8,2),ROUND(IF($L123&gt;2800,ROUND($O123/$L123*2800,2),$O123)*'umowa o pracę'!$E$8,2)),ROUND(IF($L123+$M123&gt;=2800,2800*'umowa o pracę'!$E$8,($L123+$M123)*'umowa o pracę'!$E$8),2)-IF($M123=0,ROUND(ROUND(IF($L123&gt;2800,ROUND($N123/$L123*2800,2),$N123),2)*'umowa o pracę'!$E$8,2),IF($M123&gt;0,IF($L123+$M123&lt;2800,ROUND(ROUND($N123+ROUND($M123*9%,2),2)*'umowa o pracę'!$E$8,2),IF(AND($L123+$M123&gt;=2800,$M123&lt;2800,$L123&lt;2800),ROUND((ROUND(((2800-$M123)/$L123)*$N123,2)+ROUND($M123*9%,2))*'umowa o pracę'!$E$8,2),IF(AND($L123+$M123&gt;=2800,$M123&gt;=2800),ROUND((ROUND(2800*9%,2))*'umowa o pracę'!$E$8,2),IF(AND($L123+$M123&gt;=2800,$L123&gt;=2800,$M123&lt;2800),ROUND((ROUND($M123*9%,2)+ROUND(((2800-$M123)/$L123)*$N123,2))*'umowa o pracę'!$E$8,2),0)))),0)))&gt;$J123,$J123,IF(AND($K123=1,$I123&gt;0),ROUND(IF($L123+$M123&gt;=2800,2800*'umowa o pracę'!$E$8,($L123+$M123)*'umowa o pracę'!$E$8),2)+IF($M123=0,ROUND(IF($L123&gt;2800,ROUND($O123/$L123*2800,2),$O123)*'umowa o pracę'!$E$8,2),ROUND(IF($L123&gt;2800,ROUND($O123/$L123*2800,2),$O123)*'umowa o pracę'!$E$8,2)),ROUND(IF($L123+$M123&gt;=2800,2800*'umowa o pracę'!$E$8,($L123+$M123)*'umowa o pracę'!$E$8),2)-IF($M123=0,ROUND(ROUND(IF($L123&gt;2800,ROUND($N123/$L123*2800,2),$N123),2)*'umowa o pracę'!$E$8,2),IF($M123&gt;0,IF($L123+$M123&lt;2800,ROUND(ROUND($N123+ROUND($M123*9%,2),2)*'umowa o pracę'!$E$8,2),IF(AND($L123+$M123&gt;=2800,$M123&lt;2800,$L123&lt;2800),ROUND((ROUND(((2800-$M123)/$L123)*$N123,2)+ROUND($M123*9%,2))*'umowa o pracę'!$E$8,2),IF(AND($L123+$M123&gt;=2800,$M123&gt;=2800),ROUND((ROUND(2800*9%,2))*'umowa o pracę'!$E$8,2),IF(AND($L123+$M123&gt;=2800,$L123&gt;=2800,$M123&lt;2800),ROUND((ROUND($M123*9%,2)+ROUND(((2800-$M123)/$L123)*$N123,2))*'umowa o pracę'!$E$8,2),0)))),0))))&gt;$J123,$J123,IF(IF(AND($K123=1,$I123&gt;0),ROUND(IF($L123+$M123&gt;=2800,2800*'umowa o pracę'!$E$8,($L123+$M123)*'umowa o pracę'!$E$8),2)+IF($M123=0,ROUND(IF($L123&gt;2800,ROUND($O123/$L123*2800,2),$O123)*'umowa o pracę'!$E$8,2),ROUND(IF($L123&gt;2800,ROUND($O123/$L123*2800,2),$O123)*'umowa o pracę'!$E$8,2)),ROUND(IF($L123+$M123&gt;=2800,2800*'umowa o pracę'!$E$8,($L123+$M123)*'umowa o pracę'!$E$8),2)-IF($M123=0,ROUND(ROUND(IF($L123&gt;2800,ROUND($N123/$L123*2800,2),$N123),2)*'umowa o pracę'!$E$8,2),IF($M123&gt;0,IF($L123+$M123&lt;2800,ROUND(ROUND($N123+ROUND($M123*9%,2),2)*'umowa o pracę'!$E$8,2),IF(AND($L123+$M123&gt;=2800,$M123&lt;2800,$L123&lt;2800),ROUND((ROUND(((2800-$M123)/$L123)*$N123,2)+ROUND($M123*9%,2))*'umowa o pracę'!$E$8,2),IF(AND($L123+$M123&gt;=2800,$M123&gt;=2800),ROUND((ROUND(2800*9%,2))*'umowa o pracę'!$E$8,2),IF(AND($L123+$M123&gt;=2800,$L123&gt;=2800,$M123&lt;2800),ROUND((ROUND($M123*9%,2)+ROUND(((2800-$M123)/$L123)*$N123,2))*'umowa o pracę'!$E$8,2),0)))),0)))&gt;$J123,$J123,IF(AND($K123=1,$I123&gt;0),ROUND(IF($L123+$M123&gt;=2800,2800*'umowa o pracę'!$E$8,($L123+$M123)*'umowa o pracę'!$E$8),2)+IF($M123=0,ROUND(IF($L123&gt;2800,ROUND($O123/$L123*2800,2),$O123)*'umowa o pracę'!$E$8,2),ROUND(IF($L123&gt;2800,ROUND($O123/$L123*2800,2),$O123)*'umowa o pracę'!$E$8,2)),ROUND(IF($L123+$M123&gt;=2800,2800*'umowa o pracę'!$E$8,($L123+$M123)*'umowa o pracę'!$E$8),2)-IF(AND($M123=0,I123&gt;0),ROUND(ROUND(IF($L123&gt;2800,ROUND($N123/$L123*2800,2),$N123),2)*'umowa o pracę'!$E$8,2),IF($M123&gt;0,IF($L123+$M123&lt;2800,ROUND(ROUND($N123+ROUND($M123*9%,2),2)*'umowa o pracę'!$E$8,2),IF(AND($L123+$M123&gt;=2800,$M123&lt;2800,$L123&lt;2800),ROUND((ROUND(((2800-$M123)/$L123)*$N123,2)+ROUND($M123*9%,2))*'umowa o pracę'!$E$8,2),IF(AND($L123+$M123&gt;=2800,$M123&gt;=2800),ROUND((ROUND(2800*9%,2))*'umowa o pracę'!$E$8,2),IF(AND($L123+$M123&gt;=2800,$L123&gt;=2800,$M123&lt;2800),ROUND((ROUND($M123*9%,2)+ROUND(((2800-$M123)/$L123)*$N123,2))*'umowa o pracę'!$E$8,2),0)))),0)))))</f>
        <v>0</v>
      </c>
      <c r="S123" s="32">
        <f>IF('umowa o pracę'!$E$7=2020,IF(IF($K123=1,IF($M123=0,ROUND(IF($L123&gt;2600,ROUND($N123/$L123*2600,2),$N123)*'umowa o pracę'!$E$8,2),IF($L123+$M123&lt;2600,ROUND(ROUND($N123+ROUND($M123*9%,2),2)*'umowa o pracę'!$E$8,2),IF(AND($L123+$M123&gt;=2600,$L123&lt;2600),ROUND((ROUND($N123+ROUND((2600-$L123)*9%,2),2))*'umowa o pracę'!$E$8,2),IF(AND($L123+$M123&gt;=2600,$L123&gt;=2600),ROUND(ROUND($N123/$L123*2600,2)*'umowa o pracę'!$E$8,2),0)))),0)&gt;$H123,$H123,IF($K123=1,IF($M123=0,ROUND(IF($L123&gt;2600,ROUND($N123/$L123*2600,2),$N123)*'umowa o pracę'!$E$8,2),IF($L123+$M123&lt;2600,ROUND(ROUND($N123+ROUND($M123*9%,2),2)*'umowa o pracę'!$E$8,2),IF(AND($L123+$M123&gt;=2600,$L123&lt;2600),ROUND((ROUND($N123+ROUND((2600-$L123)*9%,2),2))*'umowa o pracę'!$E$8,2),IF(AND($L123+$M123&gt;=2600,$L123&gt;=2600),ROUND(ROUND($N123/$L123*2600,2)*'umowa o pracę'!$E$8,2),0)))),0)),IF('umowa o pracę'!$E$7=2021,IF(IF($K123=1,IF($M123=0,ROUND(IF($L123&gt;2800,ROUND($N123/$L123*2800,2),$N123)*'umowa o pracę'!$E$8,2),IF($L123+$M123&lt;2800,ROUND(ROUND($N123+ROUND($M123*9%,2),2)*'umowa o pracę'!$E$8,2),IF(AND($L123+$M123&gt;=2800,$L123&lt;2800),ROUND((ROUND($N123+ROUND((2800-$L123)*9%,2),2))*'umowa o pracę'!$E$8,2),IF(AND($L123+$M123&gt;=2800,$L123&gt;=2800),ROUND(ROUND($N123/$L123*2800,2)*'umowa o pracę'!$E$8,2),0)))),0)&gt;$H123,$H123,IF($K123=1,IF($M123=0,ROUND(IF($L123&gt;2800,ROUND($N123/$L123*2800,2),$N123)*'umowa o pracę'!$E$8,2),IF($L123+$M123&lt;2800,ROUND(ROUND($N123+ROUND($M123*9%,2),2)*'umowa o pracę'!$E$8,2),IF(AND($L123+$M123&gt;=2800,$L123&lt;2800),ROUND((ROUND($N123+ROUND((2800-$L123)*9%,2),2))*'umowa o pracę'!$E$8,2),IF(AND($L123+$M123&gt;=2800,$L123&gt;=2800),ROUND(ROUND($N123/$L123*2800,2)*'umowa o pracę'!$E$8,2),0)))),0)),0))</f>
        <v>0</v>
      </c>
      <c r="T123" s="32">
        <f>IF('umowa o pracę'!$E$7=2020,IF(IF($K123=1,IF($M123=0,ROUND(IF($L123&gt;2600,ROUND($O123/$L123*2600,2),$O123)*'umowa o pracę'!$E$8,2),ROUND(IF($L123&gt;2600,ROUND($O123/$L123*2600,2),$O123)*'umowa o pracę'!$E$8,2)),0)&gt;$I123,$I123,IF($K123=1,IF($M123=0,ROUND(IF($L123&gt;2600,ROUND($O123/$L123*2600,2),$O123)*'umowa o pracę'!$E$8,2),ROUND(IF($L123&gt;2600,ROUND($O123/$L123*2600,2),$O123)*'umowa o pracę'!$E$8,2)),0)),IF('umowa o pracę'!$E$7=2021,IF(IF($K123=1,IF($M123=0,ROUND(IF($L123&gt;2800,ROUND($O123/$L123*2800,2),$O123)*'umowa o pracę'!$E$8,2),ROUND(IF($L123&gt;2800,ROUND($O123/$L123*2800,2),$O123)*'umowa o pracę'!$E$8,2)),0)&gt;$I123,$I123,IF($K123=1,IF($M123=0,ROUND(IF($L123&gt;2800,ROUND($O123/$L123*2800,2),$O123)*'umowa o pracę'!$E$8,2),ROUND(IF($L123&gt;2800,ROUND($O123/$L123*2800,2),$O123)*'umowa o pracę'!$E$8,2)),0)),0))</f>
        <v>0</v>
      </c>
      <c r="U123" s="51">
        <f>IF('umowa o pracę'!$E$7=2020,$Q123,IF('umowa o pracę'!$E$7=2021,$R123,0))</f>
        <v>0</v>
      </c>
      <c r="V123" s="53">
        <f t="shared" si="14"/>
        <v>1</v>
      </c>
      <c r="W123" s="54">
        <f>IF('umowa o pracę'!$E$6&lt;2,0,$L123)</f>
        <v>0</v>
      </c>
      <c r="X123" s="54">
        <f>IF('umowa o pracę'!$E$6&lt;2,0,$M123)</f>
        <v>0</v>
      </c>
      <c r="Y123" s="55">
        <f>IF('umowa o pracę'!$E$6&lt;2,0,$N123)</f>
        <v>0</v>
      </c>
      <c r="Z123" s="55">
        <f>IF('umowa o pracę'!$E$6&lt;2,0,$O123)</f>
        <v>0</v>
      </c>
      <c r="AA123" s="32">
        <f>IF('umowa o pracę'!$E$7=2020,ROUND(IF($W123&gt;=2600,2600*'umowa o pracę'!$E$8,$W123*'umowa o pracę'!$E$8),2),IF('umowa o pracę'!$E$7=2021,ROUND(IF($W123&gt;=2800,2800*'umowa o pracę'!$E$8,$W123*'umowa o pracę'!$E$8),2),0))</f>
        <v>0</v>
      </c>
      <c r="AB123" s="32">
        <f>IF(IF(IF(AND($V123=1,$I123&gt;0),ROUND(IF($W123+$X123&gt;=2600,2600*'umowa o pracę'!$E$8,($W123+$X123)*'umowa o pracę'!$E$8),2)+IF($X123=0,ROUND(IF($W123&gt;2600,ROUND($Z123/$W123*2600,2),$Z123)*'umowa o pracę'!$E$8,2),ROUND(IF($W123&gt;2600,ROUND($Z123/$W123*2600,2),$Z123)*'umowa o pracę'!$E$8,2)),ROUND(IF($W123+$X123&gt;=2600,2600*'umowa o pracę'!$E$8,($W123+$X123)*'umowa o pracę'!$E$8),2)-IF($X123=0,ROUND(ROUND(IF($W123&gt;2600,ROUND($Y123/$W123*2600,2),$Y123),2)*'umowa o pracę'!$E$8,2),IF($X123&gt;0,IF($W123+$X123&lt;2600,ROUND(ROUND($Y123+ROUND($X123*9%,2),2)*'umowa o pracę'!$E$8,2),IF(AND($W123+$X123&gt;=2600,$X123&lt;2600,$W123&lt;2600),ROUND((ROUND(((2600-$X123)/$W123)*$Y123,2)+ROUND($X123*9%,2))*'umowa o pracę'!$E$8,2),IF(AND($W123+$X123&gt;=2600,$X123&gt;=2600),ROUND((ROUND(2600*9%,2))*'umowa o pracę'!$E$8,2),IF(AND($W123+$X123&gt;=2600,$W123&gt;=2600,$X123&lt;2600),ROUND((ROUND($X123*9%,2)+ROUND(((2600-$X123)/$W123)*$Y123,2))*'umowa o pracę'!$E$8,2),0)))),0)))&gt;$J123,$J123,IF(AND($V123=1,$I123&gt;0),ROUND(IF($W123+$X123&gt;=2600,2600*'umowa o pracę'!$E$8,($W123+$X123)*'umowa o pracę'!$E$8),2)+IF($X123=0,ROUND(IF($W123&gt;2600,ROUND($Z123/$W123*2600,2),$Z123)*'umowa o pracę'!$E$8,2),ROUND(IF($W123&gt;2600,ROUND($Z123/$W123*2600,2),$Z123)*'umowa o pracę'!$E$8,2)),ROUND(IF($W123+$X123&gt;=2600,2600*'umowa o pracę'!$E$8,($W123+$X123)*'umowa o pracę'!$E$8),2)-IF($X123=0,ROUND(ROUND(IF($W123&gt;2600,ROUND($Y123/$W123*2600,2),$Y123),2)*'umowa o pracę'!$E$8,2),IF($X123&gt;0,IF($W123+$X123&lt;2600,ROUND(ROUND($Y123+ROUND($X123*9%,2),2)*'umowa o pracę'!$E$8,2),IF(AND($W123+$X123&gt;=2600,$X123&lt;2600,$W123&lt;2600),ROUND((ROUND(((2600-$X123)/$W123)*$Y123,2)+ROUND($X123*9%,2))*'umowa o pracę'!$E$8,2),IF(AND($W123+$X123&gt;=2600,$X123&gt;=2600),ROUND((ROUND(2600*9%,2))*'umowa o pracę'!$E$8,2),IF(AND($W123+$X123&gt;=2600,$W123&gt;=2600,$X123&lt;2600),ROUND((ROUND($X123*9%,2)+ROUND(((2600-$X123)/$W123)*$Y123,2))*'umowa o pracę'!$E$8,2),0)))),0))))&gt;$J123,$J123,IF(IF(AND($V123=1,$I123&gt;0),ROUND(IF($W123+$X123&gt;=2600,2600*'umowa o pracę'!$E$8,($W123+$X123)*'umowa o pracę'!$E$8),2)+IF($X123=0,ROUND(IF($W123&gt;2600,ROUND($Z123/$W123*2600,2),$Z123)*'umowa o pracę'!$E$8,2),ROUND(IF($W123&gt;2600,ROUND($Z123/$W123*2600,2),$Z123)*'umowa o pracę'!$E$8,2)),ROUND(IF($W123+$X123&gt;=2600,2600*'umowa o pracę'!$E$8,($W123+$X123)*'umowa o pracę'!$E$8),2)-IF($X123=0,ROUND(ROUND(IF($W123&gt;2600,ROUND($Y123/$W123*2600,2),$Y123),2)*'umowa o pracę'!$E$8,2),IF($X123&gt;0,IF($W123+$X123&lt;2600,ROUND(ROUND($Y123+ROUND($X123*9%,2),2)*'umowa o pracę'!$E$8,2),IF(AND($W123+$X123&gt;=2600,$X123&lt;2600,$W123&lt;2600),ROUND((ROUND(((2600-$X123)/$W123)*$Y123,2)+ROUND($X123*9%,2))*'umowa o pracę'!$E$8,2),IF(AND($W123+$X123&gt;=2600,$X123&gt;=2600),ROUND((ROUND(2600*9%,2))*'umowa o pracę'!$E$8,2),IF(AND($W123+$X123&gt;=2600,$W123&gt;=2600,$X123&lt;2600),ROUND((ROUND($X123*9%,2)+ROUND(((2600-$X123)/$W123)*$Y123,2))*'umowa o pracę'!$E$8,2),0)))),0)))&gt;$J123,$J123,IF(AND($V123=1,$I123&gt;0),ROUND(IF($W123+$X123&gt;=2600,2600*'umowa o pracę'!$E$8,($W123+$X123)*'umowa o pracę'!$E$8),2)+IF($X123=0,ROUND(IF($W123&gt;2600,ROUND($Z123/$W123*2600,2),$Z123)*'umowa o pracę'!$E$8,2),ROUND(IF($W123&gt;2600,ROUND($Z123/$W123*2600,2),$Z123)*'umowa o pracę'!$E$8,2)),ROUND(IF($W123+$X123&gt;=2600,2600*'umowa o pracę'!$E$8,($W123+$X123)*'umowa o pracę'!$E$8),2)-IF(AND($X123=0,I123&gt;0),ROUND(ROUND(IF($W123&gt;2600,ROUND($Y123/$W123*2600,2),$Y123),2)*'umowa o pracę'!$E$8,2),IF($X123&gt;0,IF($W123+$X123&lt;2600,ROUND(ROUND($Y123+ROUND($X123*9%,2),2)*'umowa o pracę'!$E$8,2),IF(AND($W123+$X123&gt;=2600,$X123&lt;2600,$W123&lt;2600),ROUND((ROUND(((2600-$X123)/$W123)*$Y123,2)+ROUND($X123*9%,2))*'umowa o pracę'!$E$8,2),IF(AND($W123+$X123&gt;=2600,$X123&gt;=2600),ROUND((ROUND(2600*9%,2))*'umowa o pracę'!$E$8,2),IF(AND($W123+$X123&gt;=2600,$W123&gt;=2600,$X123&lt;2600),ROUND((ROUND($X123*9%,2)+ROUND(((2600-$X123)/$W123)*$Y123,2))*'umowa o pracę'!$E$8,2),0)))),0)))))</f>
        <v>0</v>
      </c>
      <c r="AC123" s="32">
        <f>IF(IF(IF(AND($V123=1,$I123&gt;0),ROUND(IF($W123+$X123&gt;=2800,2800*'umowa o pracę'!$E$8,($W123+$X123)*'umowa o pracę'!$E$8),2)+IF($X123=0,ROUND(IF($W123&gt;2800,ROUND($Z123/$W123*2800,2),$Z123)*'umowa o pracę'!$E$8,2),ROUND(IF($W123&gt;2800,ROUND($Z123/$W123*2800,2),$Z123)*'umowa o pracę'!$E$8,2)),ROUND(IF($W123+$X123&gt;=2800,2800*'umowa o pracę'!$E$8,($W123+$X123)*'umowa o pracę'!$E$8),2)-IF($X123=0,ROUND(ROUND(IF($W123&gt;2800,ROUND($Y123/$W123*2800,2),$Y123),2)*'umowa o pracę'!$E$8,2),IF($X123&gt;0,IF($W123+$X123&lt;2800,ROUND(ROUND($Y123+ROUND($X123*9%,2),2)*'umowa o pracę'!$E$8,2),IF(AND($W123+$X123&gt;=2800,$X123&lt;2800,$W123&lt;2800),ROUND((ROUND(((2800-$X123)/$W123)*$Y123,2)+ROUND($X123*9%,2))*'umowa o pracę'!$E$8,2),IF(AND($W123+$X123&gt;=2800,$X123&gt;=2800),ROUND((ROUND(2800*9%,2))*'umowa o pracę'!$E$8,2),IF(AND($W123+$X123&gt;=2800,$W123&gt;=2800,$X123&lt;2800),ROUND((ROUND($X123*9%,2)+ROUND(((2800-$X123)/$W123)*$Y123,2))*'umowa o pracę'!$E$8,2),0)))),0)))&gt;$J123,$J123,IF(AND($V123=1,$I123&gt;0),ROUND(IF($W123+$X123&gt;=2800,2800*'umowa o pracę'!$E$8,($W123+$X123)*'umowa o pracę'!$E$8),2)+IF($X123=0,ROUND(IF($W123&gt;2800,ROUND($Z123/$W123*2800,2),$Z123)*'umowa o pracę'!$E$8,2),ROUND(IF($W123&gt;2800,ROUND($Z123/$W123*2800,2),$Z123)*'umowa o pracę'!$E$8,2)),ROUND(IF($W123+$X123&gt;=2800,2800*'umowa o pracę'!$E$8,($W123+$X123)*'umowa o pracę'!$E$8),2)-IF($X123=0,ROUND(ROUND(IF($W123&gt;2800,ROUND($Y123/$W123*2800,2),$Y123),2)*'umowa o pracę'!$E$8,2),IF($X123&gt;0,IF($W123+$X123&lt;2800,ROUND(ROUND($Y123+ROUND($X123*9%,2),2)*'umowa o pracę'!$E$8,2),IF(AND($W123+$X123&gt;=2800,$X123&lt;2800,$W123&lt;2800),ROUND((ROUND(((2800-$X123)/$W123)*$Y123,2)+ROUND($X123*9%,2))*'umowa o pracę'!$E$8,2),IF(AND($W123+$X123&gt;=2800,$X123&gt;=2800),ROUND((ROUND(2800*9%,2))*'umowa o pracę'!$E$8,2),IF(AND($W123+$X123&gt;=2800,$W123&gt;=2800,$X123&lt;2800),ROUND((ROUND($X123*9%,2)+ROUND(((2800-$X123)/$W123)*$Y123,2))*'umowa o pracę'!$E$8,2),0)))),0))))&gt;$J123,$J123,IF(IF(AND($V123=1,$I123&gt;0),ROUND(IF($W123+$X123&gt;=2800,2800*'umowa o pracę'!$E$8,($W123+$X123)*'umowa o pracę'!$E$8),2)+IF($X123=0,ROUND(IF($W123&gt;2800,ROUND($Z123/$W123*2800,2),$Z123)*'umowa o pracę'!$E$8,2),ROUND(IF($W123&gt;2800,ROUND($Z123/$W123*2800,2),$Z123)*'umowa o pracę'!$E$8,2)),ROUND(IF($W123+$X123&gt;=2800,2800*'umowa o pracę'!$E$8,($W123+$X123)*'umowa o pracę'!$E$8),2)-IF($X123=0,ROUND(ROUND(IF($W123&gt;2800,ROUND($Y123/$W123*2800,2),$Y123),2)*'umowa o pracę'!$E$8,2),IF($X123&gt;0,IF($W123+$X123&lt;2800,ROUND(ROUND($Y123+ROUND($X123*9%,2),2)*'umowa o pracę'!$E$8,2),IF(AND($W123+$X123&gt;=2800,$X123&lt;2800,$W123&lt;2800),ROUND((ROUND(((2800-$X123)/$W123)*$Y123,2)+ROUND($X123*9%,2))*'umowa o pracę'!$E$8,2),IF(AND($W123+$X123&gt;=2800,$X123&gt;=2800),ROUND((ROUND(2800*9%,2))*'umowa o pracę'!$E$8,2),IF(AND($W123+$X123&gt;=2800,$W123&gt;=2800,$X123&lt;2800),ROUND((ROUND($X123*9%,2)+ROUND(((2800-$X123)/$W123)*$Y123,2))*'umowa o pracę'!$E$8,2),0)))),0)))&gt;$J123,$J123,IF(AND($V123=1,$I123&gt;0),ROUND(IF($W123+$X123&gt;=2800,2800*'umowa o pracę'!$E$8,($W123+$X123)*'umowa o pracę'!$E$8),2)+IF($X123=0,ROUND(IF($W123&gt;2800,ROUND($Z123/$W123*2800,2),$Z123)*'umowa o pracę'!$E$8,2),ROUND(IF($W123&gt;2800,ROUND($Z123/$W123*2800,2),$Z123)*'umowa o pracę'!$E$8,2)),ROUND(IF($W123+$X123&gt;=2800,2800*'umowa o pracę'!$E$8,($W123+$X123)*'umowa o pracę'!$E$8),2)-IF(AND($X123=0,I123&gt;0),ROUND(ROUND(IF($W123&gt;2800,ROUND($Y123/$W123*2800,2),$Y123),2)*'umowa o pracę'!$E$8,2),IF($X123&gt;0,IF($W123+$X123&lt;2800,ROUND(ROUND($Y123+ROUND($X123*9%,2),2)*'umowa o pracę'!$E$8,2),IF(AND($W123+$X123&gt;=2800,$X123&lt;2800,$W123&lt;2800),ROUND((ROUND(((2800-$X123)/$W123)*$Y123,2)+ROUND($X123*9%,2))*'umowa o pracę'!$E$8,2),IF(AND($W123+$X123&gt;=2800,$X123&gt;=2800),ROUND((ROUND(2800*9%,2))*'umowa o pracę'!$E$8,2),IF(AND($W123+$X123&gt;=2800,$W123&gt;=2800,$X123&lt;2800),ROUND((ROUND($X123*9%,2)+ROUND(((2800-$X123)/$W123)*$Y123,2))*'umowa o pracę'!$E$8,2),0)))),0)))))</f>
        <v>0</v>
      </c>
      <c r="AD123" s="32">
        <f>IF('umowa o pracę'!$E$7=2020,IF(IF($V123=1,IF($X123=0,ROUND(IF($W123&gt;2600,ROUND($Y123/$W123*2600,2),$Y123)*'umowa o pracę'!$E$8,2),IF($W123+$X123&lt;2600,ROUND(ROUND($Y123+ROUND($X123*9%,2),2)*'umowa o pracę'!$E$8,2),IF(AND($W123+$X123&gt;=2600,$W123&lt;2600),ROUND((ROUND($Y123+ROUND((2600-$W123)*9%,2),2))*'umowa o pracę'!$E$8,2),IF(AND($W123+$X123&gt;=2600,$W123&gt;=2600),ROUND(ROUND($Y123/$W123*2600,2)*'umowa o pracę'!$E$8,2),0)))),0)&gt;$H123,$H123,IF($V123=1,IF($X123=0,ROUND(IF($W123&gt;2600,ROUND($Y123/$W123*2600,2),$Y123)*'umowa o pracę'!$E$8,2),IF($W123+$X123&lt;2600,ROUND(ROUND($Y123+ROUND($X123*9%,2),2)*'umowa o pracę'!$E$8,2),IF(AND($W123+$X123&gt;=2600,$W123&lt;2600),ROUND((ROUND($Y123+ROUND((2600-$W123)*9%,2),2))*'umowa o pracę'!$E$8,2),IF(AND($W123+$X123&gt;=2600,$W123&gt;=2600),ROUND(ROUND($Y123/$W123*2600,2)*'umowa o pracę'!$E$8,2),0)))),0)),IF('umowa o pracę'!$E$7=2021,IF(IF($V123=1,IF($X123=0,ROUND(IF($W123&gt;2800,ROUND($Y123/$W123*2800,2),$Y123)*'umowa o pracę'!$E$8,2),IF($W123+$X123&lt;2800,ROUND(ROUND($Y123+ROUND($X123*9%,2),2)*'umowa o pracę'!$E$8,2),IF(AND($W123+$X123&gt;=2800,$W123&lt;2800),ROUND((ROUND($Y123+ROUND((2800-$W123)*9%,2),2))*'umowa o pracę'!$E$8,2),IF(AND($W123+$X123&gt;=2800,$W123&gt;=2800),ROUND(ROUND($Y123/$W123*2800,2)*'umowa o pracę'!$E$8,2),0)))),0)&gt;$H123,$H123,IF($V123=1,IF($X123=0,ROUND(IF($W123&gt;2800,ROUND($Y123/$W123*2800,2),$Y123)*'umowa o pracę'!$E$8,2),IF($W123+$X123&lt;2800,ROUND(ROUND($Y123+ROUND($X123*9%,2),2)*'umowa o pracę'!$E$8,2),IF(AND($W123+$X123&gt;=2800,$W123&lt;2800),ROUND((ROUND($Y123+ROUND((2800-$W123)*9%,2),2))*'umowa o pracę'!$E$8,2),IF(AND($W123+$X123&gt;=2800,$W123&gt;=2800),ROUND(ROUND($Y123/$W123*2800,2)*'umowa o pracę'!$E$8,2),0)))),0)),0))</f>
        <v>0</v>
      </c>
      <c r="AE123" s="32">
        <f>IF('umowa o pracę'!$E$7=2020,IF(IF($V123=1,IF($X123=0,ROUND(IF($W123&gt;2600,ROUND($Z123/$W123*2600,2),$Z123)*'umowa o pracę'!$E$8,2),ROUND(IF($W123&gt;2600,ROUND($Z123/$W123*2600,2),$Z123)*'umowa o pracę'!$E$8,2)),0)&gt;$I123,$I123,IF($V123=1,IF($X123=0,ROUND(IF($W123&gt;2600,ROUND($Z123/$W123*2600,2),$Z123)*'umowa o pracę'!$E$8,2),ROUND(IF($W123&gt;2600,ROUND($Z123/$W123*2600,2),$Z123)*'umowa o pracę'!$E$8,2)),0)),IF('umowa o pracę'!$E$7=2021,IF(IF($V123=1,IF($X123=0,ROUND(IF($W123&gt;2800,ROUND($Z123/$W123*2800,2),$Z123)*'umowa o pracę'!$E$8,2),ROUND(IF($W123&gt;2800,ROUND($Z123/$W123*2800,2),$Z123)*'umowa o pracę'!$E$8,2)),0)&gt;$I123,$I123,IF($V123=1,IF($X123=0,ROUND(IF($W123&gt;2800,ROUND($Z123/$W123*2800,2),$Z123)*'umowa o pracę'!$E$8,2),ROUND(IF($W123&gt;2800,ROUND($Z123/$W123*2800,2),$Z123)*'umowa o pracę'!$E$8,2)),0)),0))</f>
        <v>0</v>
      </c>
      <c r="AF123" s="56">
        <f>IF('umowa o pracę'!$E$7=2020,$AB123,IF('umowa o pracę'!$E$7=2021,$AC123,0))</f>
        <v>0</v>
      </c>
      <c r="AG123" s="53">
        <f t="shared" si="15"/>
        <v>1</v>
      </c>
      <c r="AH123" s="39">
        <f>IF('umowa o pracę'!$E$6&lt;3,0,$L123)</f>
        <v>0</v>
      </c>
      <c r="AI123" s="39">
        <f>IF('umowa o pracę'!$E$6&lt;3,0,$M123)</f>
        <v>0</v>
      </c>
      <c r="AJ123" s="55">
        <f>IF('umowa o pracę'!$E$6&lt;3,0,$N123)</f>
        <v>0</v>
      </c>
      <c r="AK123" s="55">
        <f>IF('umowa o pracę'!$E$6&lt;3,0,$O123)</f>
        <v>0</v>
      </c>
      <c r="AL123" s="32">
        <f>IF('umowa o pracę'!$E$7=2020,ROUND(IF($AH123&gt;=2600,2600*'umowa o pracę'!$E$8,$AH123*'umowa o pracę'!$E$8),2),IF('umowa o pracę'!$E$7=2021,ROUND(IF($AH123&gt;=2800,2800*'umowa o pracę'!$E$8,$AH123*'umowa o pracę'!$E$8),2),0))</f>
        <v>0</v>
      </c>
      <c r="AM123" s="32">
        <f>IF(IF(IF(AND($AG123=1,$I123&gt;0),ROUND(IF($AH123+$AI123&gt;=2600,2600*'umowa o pracę'!$E$8,($AH123+$AI123)*'umowa o pracę'!$E$8),2)+IF($AI123=0,ROUND(IF($AH123&gt;2600,ROUND($AK123/$AH123*2600,2),$AK123)*'umowa o pracę'!$E$8,2),ROUND(IF($AH123&gt;2600,ROUND($AK123/$AH123*2600,2),$AK123)*'umowa o pracę'!$E$8,2)),ROUND(IF($AH123+$AI123&gt;=2600,2600*'umowa o pracę'!$E$8,($AH123+$AI123)*'umowa o pracę'!$E$8),2)-IF($AI123=0,ROUND(ROUND(IF($AH123&gt;2600,ROUND($AJ123/$AH123*2600,2),$AJ123),2)*'umowa o pracę'!$E$8,2),IF($AI123&gt;0,IF($AH123+$AI123&lt;2600,ROUND(ROUND($AJ123+ROUND($AI123*9%,2),2)*'umowa o pracę'!$E$8,2),IF(AND($AH123+$AI123&gt;=2600,$AI123&lt;2600,$AH123&lt;2600),ROUND((ROUND(((2600-$AI123)/$AH123)*$AJ123,2)+ROUND($AI123*9%,2))*'umowa o pracę'!$E$8,2),IF(AND($AH123+$AI123&gt;=2600,$AI123&gt;=2600),ROUND((ROUND(2600*9%,2))*'umowa o pracę'!$E$8,2),IF(AND($AH123+$AI123&gt;=2600,$AH123&gt;=2600,$AI123&lt;2600),ROUND((ROUND($AI123*9%,2)+ROUND(((2600-$AI123)/$AH123)*$AJ123,2))*'umowa o pracę'!$E$8,2),0)))),0)))&gt;$J123,$J123,IF(AND($AG123=1,$I123&gt;0),ROUND(IF($AH123+$AI123&gt;=2600,2600*'umowa o pracę'!$E$8,($AH123+$AI123)*'umowa o pracę'!$E$8),2)+IF($AI123=0,ROUND(IF($AH123&gt;2600,ROUND($AK123/$AH123*2600,2),$AK123)*'umowa o pracę'!$E$8,2),ROUND(IF($AH123&gt;2600,ROUND($AK123/$AH123*2600,2),$AK123)*'umowa o pracę'!$E$8,2)),ROUND(IF($AH123+$AI123&gt;=2600,2600*'umowa o pracę'!$E$8,($AH123+$AI123)*'umowa o pracę'!$E$8),2)-IF($AI123=0,ROUND(ROUND(IF($AH123&gt;2600,ROUND($AJ123/$AH123*2600,2),$AJ123),2)*'umowa o pracę'!$E$8,2),IF($AI123&gt;0,IF($AH123+$AI123&lt;2600,ROUND(ROUND($AJ123+ROUND($AI123*9%,2),2)*'umowa o pracę'!$E$8,2),IF(AND($AH123+$AI123&gt;=2600,$AI123&lt;2600,$AH123&lt;2600),ROUND((ROUND(((2600-$AI123)/$AH123)*$AJ123,2)+ROUND($AI123*9%,2))*'umowa o pracę'!$E$8,2),IF(AND($AH123+$AI123&gt;=2600,$AI123&gt;=2600),ROUND((ROUND(2600*9%,2))*'umowa o pracę'!$E$8,2),IF(AND($AH123+$AI123&gt;=2600,$AH123&gt;=2600,$AI123&lt;2600),ROUND((ROUND($AI123*9%,2)+ROUND(((2600-$AI123)/$AH123)*$AJ123,2))*'umowa o pracę'!$E$8,2),0)))),0))))&gt;$J123,$J123,IF(IF(AND($AG123=1,$I123&gt;0),ROUND(IF($AH123+$AI123&gt;=2600,2600*'umowa o pracę'!$E$8,($AH123+$AI123)*'umowa o pracę'!$E$8),2)+IF($AI123=0,ROUND(IF($AH123&gt;2600,ROUND($AK123/$AH123*2600,2),$AK123)*'umowa o pracę'!$E$8,2),ROUND(IF($AH123&gt;2600,ROUND($AK123/$AH123*2600,2),$AK123)*'umowa o pracę'!$E$8,2)),ROUND(IF($AH123+$AI123&gt;=2600,2600*'umowa o pracę'!$E$8,($AH123+$AI123)*'umowa o pracę'!$E$8),2)-IF($AI123=0,ROUND(ROUND(IF($AH123&gt;2600,ROUND($AJ123/$AH123*2600,2),$AJ123),2)*'umowa o pracę'!$E$8,2),IF($AI123&gt;0,IF($AH123+$AI123&lt;2600,ROUND(ROUND($AJ123+ROUND($AI123*9%,2),2)*'umowa o pracę'!$E$8,2),IF(AND($AH123+$AI123&gt;=2600,$AI123&lt;2600,$AH123&lt;2600),ROUND((ROUND(((2600-$AI123)/$AH123)*$AJ123,2)+ROUND($AI123*9%,2))*'umowa o pracę'!$E$8,2),IF(AND($AH123+$AI123&gt;=2600,$AI123&gt;=2600),ROUND((ROUND(2600*9%,2))*'umowa o pracę'!$E$8,2),IF(AND($AH123+$AI123&gt;=2600,$AH123&gt;=2600,$AI123&lt;2600),ROUND((ROUND($AI123*9%,2)+ROUND(((2600-$AI123)/$AH123)*$AJ123,2))*'umowa o pracę'!$E$8,2),0)))),0)))&gt;$J123,$J123,IF(AND($AG123=1,$I123&gt;0),ROUND(IF($AH123+$AI123&gt;=2600,2600*'umowa o pracę'!$E$8,($AH123+$AI123)*'umowa o pracę'!$E$8),2)+IF($AI123=0,ROUND(IF($AH123&gt;2600,ROUND($AK123/$AH123*2600,2),$AK123)*'umowa o pracę'!$E$8,2),ROUND(IF($AH123&gt;2600,ROUND($AK123/$AH123*2600,2),$AK123)*'umowa o pracę'!$E$8,2)),ROUND(IF($AH123+$AI123&gt;=2600,2600*'umowa o pracę'!$E$8,($AH123+$AI123)*'umowa o pracę'!$E$8),2)-IF(AND($AI123=0,I123&gt;0),ROUND(ROUND(IF($AH123&gt;2600,ROUND($AJ123/$AH123*2600,2),$AJ123),2)*'umowa o pracę'!$E$8,2),IF($AI123&gt;0,IF($AH123+$AI123&lt;2600,ROUND(ROUND($AJ123+ROUND($AI123*9%,2),2)*'umowa o pracę'!$E$8,2),IF(AND($AH123+$AI123&gt;=2600,$AI123&lt;2600,$AH123&lt;2600),ROUND((ROUND(((2600-$AI123)/$AH123)*$AJ123,2)+ROUND($AI123*9%,2))*'umowa o pracę'!$E$8,2),IF(AND($AH123+$AI123&gt;=2600,$AI123&gt;=2600),ROUND((ROUND(2600*9%,2))*'umowa o pracę'!$E$8,2),IF(AND($AH123+$AI123&gt;=2600,$AH123&gt;=2600,$AI123&lt;2600),ROUND((ROUND($AI123*9%,2)+ROUND(((2600-$AI123)/$AH123)*$AJ123,2))*'umowa o pracę'!$E$8,2),0)))),0)))))</f>
        <v>0</v>
      </c>
      <c r="AN123" s="32">
        <f>IF(IF(IF(AND($AG123=1,$I123&gt;0),ROUND(IF($AH123+$AI123&gt;=2800,2800*'umowa o pracę'!$E$8,($AH123+$AI123)*'umowa o pracę'!$E$8),2)+IF($AI123=0,ROUND(IF($AH123&gt;2800,ROUND($AK123/$AH123*2800,2),$AK123)*'umowa o pracę'!$E$8,2),ROUND(IF($AH123&gt;2800,ROUND($AK123/$AH123*2800,2),$AK123)*'umowa o pracę'!$E$8,2)),ROUND(IF($AH123+$AI123&gt;=2800,2800*'umowa o pracę'!$E$8,($AH123+$AI123)*'umowa o pracę'!$E$8),2)-IF($AI123=0,ROUND(ROUND(IF($AH123&gt;2800,ROUND($AJ123/$AH123*2800,2),$AJ123),2)*'umowa o pracę'!$E$8,2),IF($AI123&gt;0,IF($AH123+$AI123&lt;2800,ROUND(ROUND($AJ123+ROUND($AI123*9%,2),2)*'umowa o pracę'!$E$8,2),IF(AND($AH123+$AI123&gt;=2800,$AI123&lt;2800,$AH123&lt;2800),ROUND((ROUND(((2800-$AI123)/$AH123)*$AJ123,2)+ROUND($AI123*9%,2))*'umowa o pracę'!$E$8,2),IF(AND($AH123+$AI123&gt;=2800,$AI123&gt;=2800),ROUND((ROUND(2800*9%,2))*'umowa o pracę'!$E$8,2),IF(AND($AH123+$AI123&gt;=2800,$AH123&gt;=2800,$AI123&lt;2800),ROUND((ROUND($AI123*9%,2)+ROUND(((2800-$AI123)/$AH123)*$AJ123,2))*'umowa o pracę'!$E$8,2),0)))),0)))&gt;$J123,$J123,IF(AND($AG123=1,$I123&gt;0),ROUND(IF($AH123+$AI123&gt;=2800,2800*'umowa o pracę'!$E$8,($AH123+$AI123)*'umowa o pracę'!$E$8),2)+IF($AI123=0,ROUND(IF($AH123&gt;2800,ROUND($AK123/$AH123*2800,2),$AK123)*'umowa o pracę'!$E$8,2),ROUND(IF($AH123&gt;2800,ROUND($AK123/$AH123*2800,2),$AK123)*'umowa o pracę'!$E$8,2)),ROUND(IF($AH123+$AI123&gt;=2800,2800*'umowa o pracę'!$E$8,($AH123+$AI123)*'umowa o pracę'!$E$8),2)-IF($AI123=0,ROUND(ROUND(IF($AH123&gt;2800,ROUND($AJ123/$AH123*2800,2),$AJ123),2)*'umowa o pracę'!$E$8,2),IF($AI123&gt;0,IF($AH123+$AI123&lt;2800,ROUND(ROUND($AJ123+ROUND($AI123*9%,2),2)*'umowa o pracę'!$E$8,2),IF(AND($AH123+$AI123&gt;=2800,$AI123&lt;2800,$AH123&lt;2800),ROUND((ROUND(((2800-$AI123)/$AH123)*$AJ123,2)+ROUND($AI123*9%,2))*'umowa o pracę'!$E$8,2),IF(AND($AH123+$AI123&gt;=2800,$AI123&gt;=2800),ROUND((ROUND(2800*9%,2))*'umowa o pracę'!$E$8,2),IF(AND($AH123+$AI123&gt;=2800,$AH123&gt;=2800,$AI123&lt;2800),ROUND((ROUND($AI123*9%,2)+ROUND(((2800-$AI123)/$AH123)*$AJ123,2))*'umowa o pracę'!$E$8,2),0)))),0))))&gt;$J123,$J123,IF(IF(AND($AG123=1,$I123&gt;0),ROUND(IF($AH123+$AI123&gt;=2800,2800*'umowa o pracę'!$E$8,($AH123+$AI123)*'umowa o pracę'!$E$8),2)+IF($AI123=0,ROUND(IF($AH123&gt;2800,ROUND($AK123/$AH123*2800,2),$AK123)*'umowa o pracę'!$E$8,2),ROUND(IF($AH123&gt;2800,ROUND($AK123/$AH123*2800,2),$AK123)*'umowa o pracę'!$E$8,2)),ROUND(IF($AH123+$AI123&gt;=2800,2800*'umowa o pracę'!$E$8,($AH123+$AI123)*'umowa o pracę'!$E$8),2)-IF($AI123=0,ROUND(ROUND(IF($AH123&gt;2800,ROUND($AJ123/$AH123*2800,2),$AJ123),2)*'umowa o pracę'!$E$8,2),IF($AI123&gt;0,IF($AH123+$AI123&lt;2800,ROUND(ROUND($AJ123+ROUND($AI123*9%,2),2)*'umowa o pracę'!$E$8,2),IF(AND($AH123+$AI123&gt;=2800,$AI123&lt;2800,$AH123&lt;2800),ROUND((ROUND(((2800-$AI123)/$AH123)*$AJ123,2)+ROUND($AI123*9%,2))*'umowa o pracę'!$E$8,2),IF(AND($AH123+$AI123&gt;=2800,$AI123&gt;=2800),ROUND((ROUND(2800*9%,2))*'umowa o pracę'!$E$8,2),IF(AND($AH123+$AI123&gt;=2800,$AH123&gt;=2800,$AI123&lt;2800),ROUND((ROUND($AI123*9%,2)+ROUND(((2800-$AI123)/$AH123)*$AJ123,2))*'umowa o pracę'!$E$8,2),0)))),0)))&gt;$J123,$J123,IF(AND($AG123=1,$I123&gt;0),ROUND(IF($AH123+$AI123&gt;=2800,2800*'umowa o pracę'!$E$8,($AH123+$AI123)*'umowa o pracę'!$E$8),2)+IF($AI123=0,ROUND(IF($AH123&gt;2800,ROUND($AK123/$AH123*2800,2),$AK123)*'umowa o pracę'!$E$8,2),ROUND(IF($AH123&gt;2800,ROUND($AK123/$AH123*2800,2),$AK123)*'umowa o pracę'!$E$8,2)),ROUND(IF($AH123+$AI123&gt;=2800,2800*'umowa o pracę'!$E$8,($AH123+$AI123)*'umowa o pracę'!$E$8),2)-IF(AND($AI123=0,I123&gt;0),ROUND(ROUND(IF($AH123&gt;2800,ROUND($AJ123/$AH123*2800,2),$AJ123),2)*'umowa o pracę'!$E$8,2),IF($AI123&gt;0,IF($AH123+$AI123&lt;2800,ROUND(ROUND($AJ123+ROUND($AI123*9%,2),2)*'umowa o pracę'!$E$8,2),IF(AND($AH123+$AI123&gt;=2800,$AI123&lt;2800,$AH123&lt;2800),ROUND((ROUND(((2800-$AI123)/$AH123)*$AJ123,2)+ROUND($AI123*9%,2))*'umowa o pracę'!$E$8,2),IF(AND($AH123+$AI123&gt;=2800,$AI123&gt;=2800),ROUND((ROUND(2800*9%,2))*'umowa o pracę'!$E$8,2),IF(AND($AH123+$AI123&gt;=2800,$AH123&gt;=2800,$AI123&lt;2800),ROUND((ROUND($AI123*9%,2)+ROUND(((2800-$AI123)/$AH123)*$AJ123,2))*'umowa o pracę'!$E$8,2),0)))),0)))))</f>
        <v>0</v>
      </c>
      <c r="AO123" s="32">
        <f>IF('umowa o pracę'!$E$7=2020,IF(IF($AG123=1,IF($AI123=0,ROUND(IF($AH123&gt;2600,ROUND($AJ123/$AH123*2600,2),$AJ123)*'umowa o pracę'!$E$8,2),IF($AH123+$AI123&lt;2600,ROUND(ROUND($AJ123+ROUND($AI123*9%,2),2)*'umowa o pracę'!$E$8,2),IF(AND($AH123+$AI123&gt;=2600,$AH123&lt;2600),ROUND((ROUND($AJ123+ROUND((2600-$AH123)*9%,2),2))*'umowa o pracę'!$E$8,2),IF(AND($AH123+$AI123&gt;=2600,$AH123&gt;=2600),ROUND(ROUND($AJ123/$AH123*2600,2)*'umowa o pracę'!$E$8,2),0)))),0)&gt;$H123,$H123,IF($AG123=1,IF($AI123=0,ROUND(IF($AH123&gt;2600,ROUND($AJ123/$AH123*2600,2),$AJ123)*'umowa o pracę'!$E$8,2),IF($AH123+$AI123&lt;2600,ROUND(ROUND($AJ123+ROUND($AI123*9%,2),2)*'umowa o pracę'!$E$8,2),IF(AND($AH123+$AI123&gt;=2600,$AH123&lt;2600),ROUND((ROUND($AJ123+ROUND((2600-$AH123)*9%,2),2))*'umowa o pracę'!$E$8,2),IF(AND($AH123+$AI123&gt;=2600,$AH123&gt;=2600),ROUND(ROUND($AJ123/$AH123*2600,2)*'umowa o pracę'!$E$8,2),0)))),0)),IF('umowa o pracę'!$E$7=2021,IF(IF($AG123=1,IF($AI123=0,ROUND(IF($AH123&gt;2800,ROUND($AJ123/$AH123*2800,2),$AJ123)*'umowa o pracę'!$E$8,2),IF($AH123+$AI123&lt;2800,ROUND(ROUND($AJ123+ROUND($AI123*9%,2),2)*'umowa o pracę'!$E$8,2),IF(AND($AH123+$AI123&gt;=2800,$AH123&lt;2800),ROUND((ROUND($AJ123+ROUND((2800-$AH123)*9%,2),2))*'umowa o pracę'!$E$8,2),IF(AND($AH123+$AI123&gt;=2800,$AH123&gt;=2800),ROUND(ROUND($AJ123/$AH123*2800,2)*'umowa o pracę'!$E$8,2),0)))),0)&gt;$H123,$H123,IF($AG123=1,IF($AI123=0,ROUND(IF($AH123&gt;2800,ROUND($AJ123/$AH123*2800,2),$AJ123)*'umowa o pracę'!$E$8,2),IF($AH123+$AI123&lt;2800,ROUND(ROUND($AJ123+ROUND($AI123*9%,2),2)*'umowa o pracę'!$E$8,2),IF(AND($AH123+$AI123&gt;=2800,$AH123&lt;2800),ROUND((ROUND($AJ123+ROUND((2800-$AH123)*9%,2),2))*'umowa o pracę'!$E$8,2),IF(AND($AH123+$AI123&gt;=2800,$AH123&gt;=2800),ROUND(ROUND($AJ123/$AH123*2800,2)*'umowa o pracę'!$E$8,2),0)))),0)),0))</f>
        <v>0</v>
      </c>
      <c r="AP123" s="32">
        <f>IF('umowa o pracę'!$E$7=2020,IF(IF($AG123=1,IF($AI123=0,ROUND(IF($AH123&gt;2600,ROUND($AK123/$AH123*2600,2),$AK123)*'umowa o pracę'!$E$8,2),ROUND(IF($AH123&gt;2600,ROUND($AK123/$AH123*2600,2),$AK123)*'umowa o pracę'!$E$8,2)),0)&gt;$I123,$I123,IF($AG123=1,IF($AI123=0,ROUND(IF($AH123&gt;2600,ROUND($AK123/$AH123*2600,2),$AK123)*'umowa o pracę'!$E$8,2),ROUND(IF($AH123&gt;2600,ROUND($AK123/$AH123*2600,2),$AK123)*'umowa o pracę'!$E$8,2)),0)),IF('umowa o pracę'!$E$7=2021,IF(IF($AG123=1,IF($AI123=0,ROUND(IF($AH123&gt;2800,ROUND($AK123/$AH123*2800,2),$AK123)*'umowa o pracę'!$E$8,2),ROUND(IF($AH123&gt;2800,ROUND($AK123/$AH123*2800,2),$AK123)*'umowa o pracę'!$E$8,2)),0)&gt;$I123,$I123,IF($AG123=1,IF($AI123=0,ROUND(IF($AH123&gt;2800,ROUND($AK123/$AH123*2800,2),$AK123)*'umowa o pracę'!$E$8,2),ROUND(IF($AH123&gt;2800,ROUND($AK123/$AH123*2800,2),$AK123)*'umowa o pracę'!$E$8,2)),0)),0))</f>
        <v>0</v>
      </c>
      <c r="AQ123" s="56">
        <f>IF('umowa o pracę'!$E$7=2020,$AM123,IF('umowa o pracę'!$E$7=2021,$AN123,0))</f>
        <v>0</v>
      </c>
      <c r="AR123" s="33">
        <f>IF('umowa o pracę'!$E$7=0,0,U123+AF123+AQ123)</f>
        <v>0</v>
      </c>
      <c r="AS123" s="19"/>
      <c r="AT123" s="19"/>
      <c r="AU123" s="19"/>
      <c r="AV123" s="6"/>
      <c r="AW123" s="6"/>
      <c r="AX123" s="6">
        <f t="shared" si="13"/>
        <v>10</v>
      </c>
      <c r="AY123" s="6"/>
      <c r="AZ123" s="234">
        <f t="shared" si="16"/>
        <v>0</v>
      </c>
      <c r="BA123" s="234">
        <f t="shared" si="17"/>
        <v>0</v>
      </c>
      <c r="BB123" s="234">
        <f t="shared" si="18"/>
        <v>0</v>
      </c>
      <c r="BC123" s="234">
        <f t="shared" si="19"/>
        <v>0</v>
      </c>
      <c r="BD123" s="234">
        <f t="shared" si="20"/>
        <v>0</v>
      </c>
      <c r="BE123" s="234">
        <f t="shared" si="21"/>
        <v>0</v>
      </c>
      <c r="BF123" s="234">
        <f t="shared" si="22"/>
        <v>0</v>
      </c>
      <c r="BG123" s="234">
        <f t="shared" si="23"/>
        <v>0</v>
      </c>
      <c r="BH123" s="234">
        <f t="shared" si="24"/>
        <v>0</v>
      </c>
      <c r="BI123" s="238">
        <f t="shared" si="25"/>
        <v>0</v>
      </c>
      <c r="BJ123" s="236"/>
      <c r="BK123" s="236"/>
      <c r="BL123" s="237"/>
    </row>
    <row r="124" spans="1:64" ht="15.75" customHeight="1" x14ac:dyDescent="0.25">
      <c r="A124" s="129">
        <v>113</v>
      </c>
      <c r="B124" s="57"/>
      <c r="C124" s="57"/>
      <c r="D124" s="36"/>
      <c r="E124" s="36"/>
      <c r="F124" s="242"/>
      <c r="G124" s="37">
        <v>1</v>
      </c>
      <c r="H124" s="58">
        <v>0</v>
      </c>
      <c r="I124" s="59">
        <v>0</v>
      </c>
      <c r="J124" s="60">
        <v>0</v>
      </c>
      <c r="K124" s="52">
        <v>1</v>
      </c>
      <c r="L124" s="39">
        <v>0</v>
      </c>
      <c r="M124" s="39">
        <v>0</v>
      </c>
      <c r="N124" s="39">
        <v>0</v>
      </c>
      <c r="O124" s="39">
        <v>0</v>
      </c>
      <c r="P124" s="35">
        <f>IF('umowa o pracę'!$E$7=2020,ROUND(IF($L124&gt;=2600,2600*'umowa o pracę'!$E$8,$L124*'umowa o pracę'!$E$8),2),IF('umowa o pracę'!$E$7=2021,ROUND(IF($L124&gt;=2800,2800*'umowa o pracę'!$E$8,$L124*'umowa o pracę'!$E$8),2),0))</f>
        <v>0</v>
      </c>
      <c r="Q124" s="252">
        <f>IF(IF(IF(AND($K124=1,$I124&gt;0),ROUND(IF($L124+$M124&gt;=2600,2600*'umowa o pracę'!$E$8,($L124+$M124)*'umowa o pracę'!$E$8),2)+IF($M124=0,ROUND(IF($L124&gt;2600,ROUND($O124/$L124*2600,2),$O124)*'umowa o pracę'!$E$8,2),ROUND(IF($L124&gt;2600,ROUND($O124/$L124*2600,2),$O124)*'umowa o pracę'!$E$8,2)),ROUND(IF($L124+$M124&gt;=2600,2600*'umowa o pracę'!$E$8,($L124+$M124)*'umowa o pracę'!$E$8),2)-IF($M124=0,ROUND(ROUND(IF($L124&gt;2600,ROUND($N124/$L124*2600,2),$N124),2)*'umowa o pracę'!$E$8,2),IF($M124&gt;0,IF($L124+$M124&lt;2600,ROUND(ROUND($N124+ROUND($M124*9%,2),2)*'umowa o pracę'!$E$8,2),IF(AND($L124+$M124&gt;=2600,$M124&lt;2600,$L124&lt;2600),ROUND((ROUND(((2600-$M124)/$L124)*$N124,2)+ROUND($M124*9%,2))*'umowa o pracę'!$E$8,2),IF(AND($L124+$M124&gt;=2600,$M124&gt;=2600),ROUND((ROUND(2600*9%,2))*'umowa o pracę'!$E$8,2),IF(AND($L124+$M124&gt;=2600,$L124&gt;=2600,$M124&lt;2600),ROUND((ROUND($M124*9%,2)+ROUND(((2600-$M124)/$L124)*$N124,2))*'umowa o pracę'!$E$8,2),0)))),0)))&gt;$J124,$J124,IF(AND($K124=1,$I124&gt;0),ROUND(IF($L124+$M124&gt;=2600,2600*'umowa o pracę'!$E$8,($L124+$M124)*'umowa o pracę'!$E$8),2)+IF($M124=0,ROUND(IF($L124&gt;2600,ROUND($O124/$L124*2600,2),$O124)*'umowa o pracę'!$E$8,2),ROUND(IF($L124&gt;2600,ROUND($O124/$L124*2600,2),$O124)*'umowa o pracę'!$E$8,2)),ROUND(IF($L124+$M124&gt;=2600,2600*'umowa o pracę'!$E$8,($L124+$M124)*'umowa o pracę'!$E$8),2)-IF($M124=0,ROUND(ROUND(IF($L124&gt;2600,ROUND($N124/$L124*2600,2),$N124),2)*'umowa o pracę'!$E$8,2),IF($M124&gt;0,IF($L124+$M124&lt;2600,ROUND(ROUND($N124+ROUND($M124*9%,2),2)*'umowa o pracę'!$E$8,2),IF(AND($L124+$M124&gt;=2600,$M124&lt;2600,$L124&lt;2600),ROUND((ROUND(((2600-$M124)/$L124)*$N124,2)+ROUND($M124*9%,2))*'umowa o pracę'!$E$8,2),IF(AND($L124+$M124&gt;=2600,$M124&gt;=2600),ROUND((ROUND(2600*9%,2))*'umowa o pracę'!$E$8,2),IF(AND($L124+$M124&gt;=2600,$L124&gt;=2600,$M124&lt;2600),ROUND((ROUND($M124*9%,2)+ROUND(((2600-$M124)/$L124)*$N124,2))*'umowa o pracę'!$E$8,2),0)))),0))))&gt;$J124,$J124,IF(IF(AND($K124=1,$I124&gt;0),ROUND(IF($L124+$M124&gt;=2600,2600*'umowa o pracę'!$E$8,($L124+$M124)*'umowa o pracę'!$E$8),2)+IF($M124=0,ROUND(IF($L124&gt;2600,ROUND($O124/$L124*2600,2),$O124)*'umowa o pracę'!$E$8,2),ROUND(IF($L124&gt;2600,ROUND($O124/$L124*2600,2),$O124)*'umowa o pracę'!$E$8,2)),ROUND(IF($L124+$M124&gt;=2600,2600*'umowa o pracę'!$E$8,($L124+$M124)*'umowa o pracę'!$E$8),2)-IF($M124=0,ROUND(ROUND(IF($L124&gt;2600,ROUND($N124/$L124*2600,2),$N124),2)*'umowa o pracę'!$E$8,2),IF($M124&gt;0,IF($L124+$M124&lt;2600,ROUND(ROUND($N124+ROUND($M124*9%,2),2)*'umowa o pracę'!$E$8,2),IF(AND($L124+$M124&gt;=2600,$M124&lt;2600,$L124&lt;2600),ROUND((ROUND(((2600-$M124)/$L124)*$N124,2)+ROUND($M124*9%,2))*'umowa o pracę'!$E$8,2),IF(AND($L124+$M124&gt;=2600,$M124&gt;=2600),ROUND((ROUND(2600*9%,2))*'umowa o pracę'!$E$8,2),IF(AND($L124+$M124&gt;=2600,$L124&gt;=2600,$M124&lt;2600),ROUND((ROUND($M124*9%,2)+ROUND(((2600-$M124)/$L124)*$N124,2))*'umowa o pracę'!$E$8,2),0)))),0)))&gt;$J124,$J124,IF(AND($K124=1,$I124&gt;0),ROUND(IF($L124+$M124&gt;=2600,2600*'umowa o pracę'!$E$8,($L124+$M124)*'umowa o pracę'!$E$8),2)+IF($M124=0,ROUND(IF($L124&gt;2600,ROUND($O124/$L124*2600,2),$O124)*'umowa o pracę'!$E$8,2),ROUND(IF($L124&gt;2600,ROUND($O124/$L124*2600,2),$O124)*'umowa o pracę'!$E$8,2)),ROUND(IF($L124+$M124&gt;=2600,2600*'umowa o pracę'!$E$8,($L124+$M124)*'umowa o pracę'!$E$8),2)-IF(AND($M124=0,I124&gt;0),ROUND(ROUND(IF($L124&gt;2600,ROUND($N124/$L124*2600,2),$N124),2)*'umowa o pracę'!$E$8,2),IF($M124&gt;0,IF($L124+$M124&lt;2600,ROUND(ROUND($N124+ROUND($M124*9%,2),2)*'umowa o pracę'!$E$8,2),IF(AND($L124+$M124&gt;=2600,$M124&lt;2600,$L124&lt;2600),ROUND((ROUND(((2600-$M124)/$L124)*$N124,2)+ROUND($M124*9%,2))*'umowa o pracę'!$E$8,2),IF(AND($L124+$M124&gt;=2600,$M124&gt;=2600),ROUND((ROUND(2600*9%,2))*'umowa o pracę'!$E$8,2),IF(AND($L124+$M124&gt;=2600,$L124&gt;=2600,$M124&lt;2600),ROUND((ROUND($M124*9%,2)+ROUND(((2600-$M124)/$L124)*$N124,2))*'umowa o pracę'!$E$8,2),0)))),0)))))</f>
        <v>0</v>
      </c>
      <c r="R124" s="252">
        <f>IF(IF(IF(AND($K124=1,$I124&gt;0),ROUND(IF($L124+$M124&gt;=2800,2800*'umowa o pracę'!$E$8,($L124+$M124)*'umowa o pracę'!$E$8),2)+IF($M124=0,ROUND(IF($L124&gt;2800,ROUND($O124/$L124*2800,2),$O124)*'umowa o pracę'!$E$8,2),ROUND(IF($L124&gt;2800,ROUND($O124/$L124*2800,2),$O124)*'umowa o pracę'!$E$8,2)),ROUND(IF($L124+$M124&gt;=2800,2800*'umowa o pracę'!$E$8,($L124+$M124)*'umowa o pracę'!$E$8),2)-IF($M124=0,ROUND(ROUND(IF($L124&gt;2800,ROUND($N124/$L124*2800,2),$N124),2)*'umowa o pracę'!$E$8,2),IF($M124&gt;0,IF($L124+$M124&lt;2800,ROUND(ROUND($N124+ROUND($M124*9%,2),2)*'umowa o pracę'!$E$8,2),IF(AND($L124+$M124&gt;=2800,$M124&lt;2800,$L124&lt;2800),ROUND((ROUND(((2800-$M124)/$L124)*$N124,2)+ROUND($M124*9%,2))*'umowa o pracę'!$E$8,2),IF(AND($L124+$M124&gt;=2800,$M124&gt;=2800),ROUND((ROUND(2800*9%,2))*'umowa o pracę'!$E$8,2),IF(AND($L124+$M124&gt;=2800,$L124&gt;=2800,$M124&lt;2800),ROUND((ROUND($M124*9%,2)+ROUND(((2800-$M124)/$L124)*$N124,2))*'umowa o pracę'!$E$8,2),0)))),0)))&gt;$J124,$J124,IF(AND($K124=1,$I124&gt;0),ROUND(IF($L124+$M124&gt;=2800,2800*'umowa o pracę'!$E$8,($L124+$M124)*'umowa o pracę'!$E$8),2)+IF($M124=0,ROUND(IF($L124&gt;2800,ROUND($O124/$L124*2800,2),$O124)*'umowa o pracę'!$E$8,2),ROUND(IF($L124&gt;2800,ROUND($O124/$L124*2800,2),$O124)*'umowa o pracę'!$E$8,2)),ROUND(IF($L124+$M124&gt;=2800,2800*'umowa o pracę'!$E$8,($L124+$M124)*'umowa o pracę'!$E$8),2)-IF($M124=0,ROUND(ROUND(IF($L124&gt;2800,ROUND($N124/$L124*2800,2),$N124),2)*'umowa o pracę'!$E$8,2),IF($M124&gt;0,IF($L124+$M124&lt;2800,ROUND(ROUND($N124+ROUND($M124*9%,2),2)*'umowa o pracę'!$E$8,2),IF(AND($L124+$M124&gt;=2800,$M124&lt;2800,$L124&lt;2800),ROUND((ROUND(((2800-$M124)/$L124)*$N124,2)+ROUND($M124*9%,2))*'umowa o pracę'!$E$8,2),IF(AND($L124+$M124&gt;=2800,$M124&gt;=2800),ROUND((ROUND(2800*9%,2))*'umowa o pracę'!$E$8,2),IF(AND($L124+$M124&gt;=2800,$L124&gt;=2800,$M124&lt;2800),ROUND((ROUND($M124*9%,2)+ROUND(((2800-$M124)/$L124)*$N124,2))*'umowa o pracę'!$E$8,2),0)))),0))))&gt;$J124,$J124,IF(IF(AND($K124=1,$I124&gt;0),ROUND(IF($L124+$M124&gt;=2800,2800*'umowa o pracę'!$E$8,($L124+$M124)*'umowa o pracę'!$E$8),2)+IF($M124=0,ROUND(IF($L124&gt;2800,ROUND($O124/$L124*2800,2),$O124)*'umowa o pracę'!$E$8,2),ROUND(IF($L124&gt;2800,ROUND($O124/$L124*2800,2),$O124)*'umowa o pracę'!$E$8,2)),ROUND(IF($L124+$M124&gt;=2800,2800*'umowa o pracę'!$E$8,($L124+$M124)*'umowa o pracę'!$E$8),2)-IF($M124=0,ROUND(ROUND(IF($L124&gt;2800,ROUND($N124/$L124*2800,2),$N124),2)*'umowa o pracę'!$E$8,2),IF($M124&gt;0,IF($L124+$M124&lt;2800,ROUND(ROUND($N124+ROUND($M124*9%,2),2)*'umowa o pracę'!$E$8,2),IF(AND($L124+$M124&gt;=2800,$M124&lt;2800,$L124&lt;2800),ROUND((ROUND(((2800-$M124)/$L124)*$N124,2)+ROUND($M124*9%,2))*'umowa o pracę'!$E$8,2),IF(AND($L124+$M124&gt;=2800,$M124&gt;=2800),ROUND((ROUND(2800*9%,2))*'umowa o pracę'!$E$8,2),IF(AND($L124+$M124&gt;=2800,$L124&gt;=2800,$M124&lt;2800),ROUND((ROUND($M124*9%,2)+ROUND(((2800-$M124)/$L124)*$N124,2))*'umowa o pracę'!$E$8,2),0)))),0)))&gt;$J124,$J124,IF(AND($K124=1,$I124&gt;0),ROUND(IF($L124+$M124&gt;=2800,2800*'umowa o pracę'!$E$8,($L124+$M124)*'umowa o pracę'!$E$8),2)+IF($M124=0,ROUND(IF($L124&gt;2800,ROUND($O124/$L124*2800,2),$O124)*'umowa o pracę'!$E$8,2),ROUND(IF($L124&gt;2800,ROUND($O124/$L124*2800,2),$O124)*'umowa o pracę'!$E$8,2)),ROUND(IF($L124+$M124&gt;=2800,2800*'umowa o pracę'!$E$8,($L124+$M124)*'umowa o pracę'!$E$8),2)-IF(AND($M124=0,I124&gt;0),ROUND(ROUND(IF($L124&gt;2800,ROUND($N124/$L124*2800,2),$N124),2)*'umowa o pracę'!$E$8,2),IF($M124&gt;0,IF($L124+$M124&lt;2800,ROUND(ROUND($N124+ROUND($M124*9%,2),2)*'umowa o pracę'!$E$8,2),IF(AND($L124+$M124&gt;=2800,$M124&lt;2800,$L124&lt;2800),ROUND((ROUND(((2800-$M124)/$L124)*$N124,2)+ROUND($M124*9%,2))*'umowa o pracę'!$E$8,2),IF(AND($L124+$M124&gt;=2800,$M124&gt;=2800),ROUND((ROUND(2800*9%,2))*'umowa o pracę'!$E$8,2),IF(AND($L124+$M124&gt;=2800,$L124&gt;=2800,$M124&lt;2800),ROUND((ROUND($M124*9%,2)+ROUND(((2800-$M124)/$L124)*$N124,2))*'umowa o pracę'!$E$8,2),0)))),0)))))</f>
        <v>0</v>
      </c>
      <c r="S124" s="32">
        <f>IF('umowa o pracę'!$E$7=2020,IF(IF($K124=1,IF($M124=0,ROUND(IF($L124&gt;2600,ROUND($N124/$L124*2600,2),$N124)*'umowa o pracę'!$E$8,2),IF($L124+$M124&lt;2600,ROUND(ROUND($N124+ROUND($M124*9%,2),2)*'umowa o pracę'!$E$8,2),IF(AND($L124+$M124&gt;=2600,$L124&lt;2600),ROUND((ROUND($N124+ROUND((2600-$L124)*9%,2),2))*'umowa o pracę'!$E$8,2),IF(AND($L124+$M124&gt;=2600,$L124&gt;=2600),ROUND(ROUND($N124/$L124*2600,2)*'umowa o pracę'!$E$8,2),0)))),0)&gt;$H124,$H124,IF($K124=1,IF($M124=0,ROUND(IF($L124&gt;2600,ROUND($N124/$L124*2600,2),$N124)*'umowa o pracę'!$E$8,2),IF($L124+$M124&lt;2600,ROUND(ROUND($N124+ROUND($M124*9%,2),2)*'umowa o pracę'!$E$8,2),IF(AND($L124+$M124&gt;=2600,$L124&lt;2600),ROUND((ROUND($N124+ROUND((2600-$L124)*9%,2),2))*'umowa o pracę'!$E$8,2),IF(AND($L124+$M124&gt;=2600,$L124&gt;=2600),ROUND(ROUND($N124/$L124*2600,2)*'umowa o pracę'!$E$8,2),0)))),0)),IF('umowa o pracę'!$E$7=2021,IF(IF($K124=1,IF($M124=0,ROUND(IF($L124&gt;2800,ROUND($N124/$L124*2800,2),$N124)*'umowa o pracę'!$E$8,2),IF($L124+$M124&lt;2800,ROUND(ROUND($N124+ROUND($M124*9%,2),2)*'umowa o pracę'!$E$8,2),IF(AND($L124+$M124&gt;=2800,$L124&lt;2800),ROUND((ROUND($N124+ROUND((2800-$L124)*9%,2),2))*'umowa o pracę'!$E$8,2),IF(AND($L124+$M124&gt;=2800,$L124&gt;=2800),ROUND(ROUND($N124/$L124*2800,2)*'umowa o pracę'!$E$8,2),0)))),0)&gt;$H124,$H124,IF($K124=1,IF($M124=0,ROUND(IF($L124&gt;2800,ROUND($N124/$L124*2800,2),$N124)*'umowa o pracę'!$E$8,2),IF($L124+$M124&lt;2800,ROUND(ROUND($N124+ROUND($M124*9%,2),2)*'umowa o pracę'!$E$8,2),IF(AND($L124+$M124&gt;=2800,$L124&lt;2800),ROUND((ROUND($N124+ROUND((2800-$L124)*9%,2),2))*'umowa o pracę'!$E$8,2),IF(AND($L124+$M124&gt;=2800,$L124&gt;=2800),ROUND(ROUND($N124/$L124*2800,2)*'umowa o pracę'!$E$8,2),0)))),0)),0))</f>
        <v>0</v>
      </c>
      <c r="T124" s="32">
        <f>IF('umowa o pracę'!$E$7=2020,IF(IF($K124=1,IF($M124=0,ROUND(IF($L124&gt;2600,ROUND($O124/$L124*2600,2),$O124)*'umowa o pracę'!$E$8,2),ROUND(IF($L124&gt;2600,ROUND($O124/$L124*2600,2),$O124)*'umowa o pracę'!$E$8,2)),0)&gt;$I124,$I124,IF($K124=1,IF($M124=0,ROUND(IF($L124&gt;2600,ROUND($O124/$L124*2600,2),$O124)*'umowa o pracę'!$E$8,2),ROUND(IF($L124&gt;2600,ROUND($O124/$L124*2600,2),$O124)*'umowa o pracę'!$E$8,2)),0)),IF('umowa o pracę'!$E$7=2021,IF(IF($K124=1,IF($M124=0,ROUND(IF($L124&gt;2800,ROUND($O124/$L124*2800,2),$O124)*'umowa o pracę'!$E$8,2),ROUND(IF($L124&gt;2800,ROUND($O124/$L124*2800,2),$O124)*'umowa o pracę'!$E$8,2)),0)&gt;$I124,$I124,IF($K124=1,IF($M124=0,ROUND(IF($L124&gt;2800,ROUND($O124/$L124*2800,2),$O124)*'umowa o pracę'!$E$8,2),ROUND(IF($L124&gt;2800,ROUND($O124/$L124*2800,2),$O124)*'umowa o pracę'!$E$8,2)),0)),0))</f>
        <v>0</v>
      </c>
      <c r="U124" s="51">
        <f>IF('umowa o pracę'!$E$7=2020,$Q124,IF('umowa o pracę'!$E$7=2021,$R124,0))</f>
        <v>0</v>
      </c>
      <c r="V124" s="53">
        <f t="shared" si="14"/>
        <v>1</v>
      </c>
      <c r="W124" s="54">
        <f>IF('umowa o pracę'!$E$6&lt;2,0,$L124)</f>
        <v>0</v>
      </c>
      <c r="X124" s="54">
        <f>IF('umowa o pracę'!$E$6&lt;2,0,$M124)</f>
        <v>0</v>
      </c>
      <c r="Y124" s="55">
        <f>IF('umowa o pracę'!$E$6&lt;2,0,$N124)</f>
        <v>0</v>
      </c>
      <c r="Z124" s="55">
        <f>IF('umowa o pracę'!$E$6&lt;2,0,$O124)</f>
        <v>0</v>
      </c>
      <c r="AA124" s="32">
        <f>IF('umowa o pracę'!$E$7=2020,ROUND(IF($W124&gt;=2600,2600*'umowa o pracę'!$E$8,$W124*'umowa o pracę'!$E$8),2),IF('umowa o pracę'!$E$7=2021,ROUND(IF($W124&gt;=2800,2800*'umowa o pracę'!$E$8,$W124*'umowa o pracę'!$E$8),2),0))</f>
        <v>0</v>
      </c>
      <c r="AB124" s="32">
        <f>IF(IF(IF(AND($V124=1,$I124&gt;0),ROUND(IF($W124+$X124&gt;=2600,2600*'umowa o pracę'!$E$8,($W124+$X124)*'umowa o pracę'!$E$8),2)+IF($X124=0,ROUND(IF($W124&gt;2600,ROUND($Z124/$W124*2600,2),$Z124)*'umowa o pracę'!$E$8,2),ROUND(IF($W124&gt;2600,ROUND($Z124/$W124*2600,2),$Z124)*'umowa o pracę'!$E$8,2)),ROUND(IF($W124+$X124&gt;=2600,2600*'umowa o pracę'!$E$8,($W124+$X124)*'umowa o pracę'!$E$8),2)-IF($X124=0,ROUND(ROUND(IF($W124&gt;2600,ROUND($Y124/$W124*2600,2),$Y124),2)*'umowa o pracę'!$E$8,2),IF($X124&gt;0,IF($W124+$X124&lt;2600,ROUND(ROUND($Y124+ROUND($X124*9%,2),2)*'umowa o pracę'!$E$8,2),IF(AND($W124+$X124&gt;=2600,$X124&lt;2600,$W124&lt;2600),ROUND((ROUND(((2600-$X124)/$W124)*$Y124,2)+ROUND($X124*9%,2))*'umowa o pracę'!$E$8,2),IF(AND($W124+$X124&gt;=2600,$X124&gt;=2600),ROUND((ROUND(2600*9%,2))*'umowa o pracę'!$E$8,2),IF(AND($W124+$X124&gt;=2600,$W124&gt;=2600,$X124&lt;2600),ROUND((ROUND($X124*9%,2)+ROUND(((2600-$X124)/$W124)*$Y124,2))*'umowa o pracę'!$E$8,2),0)))),0)))&gt;$J124,$J124,IF(AND($V124=1,$I124&gt;0),ROUND(IF($W124+$X124&gt;=2600,2600*'umowa o pracę'!$E$8,($W124+$X124)*'umowa o pracę'!$E$8),2)+IF($X124=0,ROUND(IF($W124&gt;2600,ROUND($Z124/$W124*2600,2),$Z124)*'umowa o pracę'!$E$8,2),ROUND(IF($W124&gt;2600,ROUND($Z124/$W124*2600,2),$Z124)*'umowa o pracę'!$E$8,2)),ROUND(IF($W124+$X124&gt;=2600,2600*'umowa o pracę'!$E$8,($W124+$X124)*'umowa o pracę'!$E$8),2)-IF($X124=0,ROUND(ROUND(IF($W124&gt;2600,ROUND($Y124/$W124*2600,2),$Y124),2)*'umowa o pracę'!$E$8,2),IF($X124&gt;0,IF($W124+$X124&lt;2600,ROUND(ROUND($Y124+ROUND($X124*9%,2),2)*'umowa o pracę'!$E$8,2),IF(AND($W124+$X124&gt;=2600,$X124&lt;2600,$W124&lt;2600),ROUND((ROUND(((2600-$X124)/$W124)*$Y124,2)+ROUND($X124*9%,2))*'umowa o pracę'!$E$8,2),IF(AND($W124+$X124&gt;=2600,$X124&gt;=2600),ROUND((ROUND(2600*9%,2))*'umowa o pracę'!$E$8,2),IF(AND($W124+$X124&gt;=2600,$W124&gt;=2600,$X124&lt;2600),ROUND((ROUND($X124*9%,2)+ROUND(((2600-$X124)/$W124)*$Y124,2))*'umowa o pracę'!$E$8,2),0)))),0))))&gt;$J124,$J124,IF(IF(AND($V124=1,$I124&gt;0),ROUND(IF($W124+$X124&gt;=2600,2600*'umowa o pracę'!$E$8,($W124+$X124)*'umowa o pracę'!$E$8),2)+IF($X124=0,ROUND(IF($W124&gt;2600,ROUND($Z124/$W124*2600,2),$Z124)*'umowa o pracę'!$E$8,2),ROUND(IF($W124&gt;2600,ROUND($Z124/$W124*2600,2),$Z124)*'umowa o pracę'!$E$8,2)),ROUND(IF($W124+$X124&gt;=2600,2600*'umowa o pracę'!$E$8,($W124+$X124)*'umowa o pracę'!$E$8),2)-IF($X124=0,ROUND(ROUND(IF($W124&gt;2600,ROUND($Y124/$W124*2600,2),$Y124),2)*'umowa o pracę'!$E$8,2),IF($X124&gt;0,IF($W124+$X124&lt;2600,ROUND(ROUND($Y124+ROUND($X124*9%,2),2)*'umowa o pracę'!$E$8,2),IF(AND($W124+$X124&gt;=2600,$X124&lt;2600,$W124&lt;2600),ROUND((ROUND(((2600-$X124)/$W124)*$Y124,2)+ROUND($X124*9%,2))*'umowa o pracę'!$E$8,2),IF(AND($W124+$X124&gt;=2600,$X124&gt;=2600),ROUND((ROUND(2600*9%,2))*'umowa o pracę'!$E$8,2),IF(AND($W124+$X124&gt;=2600,$W124&gt;=2600,$X124&lt;2600),ROUND((ROUND($X124*9%,2)+ROUND(((2600-$X124)/$W124)*$Y124,2))*'umowa o pracę'!$E$8,2),0)))),0)))&gt;$J124,$J124,IF(AND($V124=1,$I124&gt;0),ROUND(IF($W124+$X124&gt;=2600,2600*'umowa o pracę'!$E$8,($W124+$X124)*'umowa o pracę'!$E$8),2)+IF($X124=0,ROUND(IF($W124&gt;2600,ROUND($Z124/$W124*2600,2),$Z124)*'umowa o pracę'!$E$8,2),ROUND(IF($W124&gt;2600,ROUND($Z124/$W124*2600,2),$Z124)*'umowa o pracę'!$E$8,2)),ROUND(IF($W124+$X124&gt;=2600,2600*'umowa o pracę'!$E$8,($W124+$X124)*'umowa o pracę'!$E$8),2)-IF(AND($X124=0,I124&gt;0),ROUND(ROUND(IF($W124&gt;2600,ROUND($Y124/$W124*2600,2),$Y124),2)*'umowa o pracę'!$E$8,2),IF($X124&gt;0,IF($W124+$X124&lt;2600,ROUND(ROUND($Y124+ROUND($X124*9%,2),2)*'umowa o pracę'!$E$8,2),IF(AND($W124+$X124&gt;=2600,$X124&lt;2600,$W124&lt;2600),ROUND((ROUND(((2600-$X124)/$W124)*$Y124,2)+ROUND($X124*9%,2))*'umowa o pracę'!$E$8,2),IF(AND($W124+$X124&gt;=2600,$X124&gt;=2600),ROUND((ROUND(2600*9%,2))*'umowa o pracę'!$E$8,2),IF(AND($W124+$X124&gt;=2600,$W124&gt;=2600,$X124&lt;2600),ROUND((ROUND($X124*9%,2)+ROUND(((2600-$X124)/$W124)*$Y124,2))*'umowa o pracę'!$E$8,2),0)))),0)))))</f>
        <v>0</v>
      </c>
      <c r="AC124" s="32">
        <f>IF(IF(IF(AND($V124=1,$I124&gt;0),ROUND(IF($W124+$X124&gt;=2800,2800*'umowa o pracę'!$E$8,($W124+$X124)*'umowa o pracę'!$E$8),2)+IF($X124=0,ROUND(IF($W124&gt;2800,ROUND($Z124/$W124*2800,2),$Z124)*'umowa o pracę'!$E$8,2),ROUND(IF($W124&gt;2800,ROUND($Z124/$W124*2800,2),$Z124)*'umowa o pracę'!$E$8,2)),ROUND(IF($W124+$X124&gt;=2800,2800*'umowa o pracę'!$E$8,($W124+$X124)*'umowa o pracę'!$E$8),2)-IF($X124=0,ROUND(ROUND(IF($W124&gt;2800,ROUND($Y124/$W124*2800,2),$Y124),2)*'umowa o pracę'!$E$8,2),IF($X124&gt;0,IF($W124+$X124&lt;2800,ROUND(ROUND($Y124+ROUND($X124*9%,2),2)*'umowa o pracę'!$E$8,2),IF(AND($W124+$X124&gt;=2800,$X124&lt;2800,$W124&lt;2800),ROUND((ROUND(((2800-$X124)/$W124)*$Y124,2)+ROUND($X124*9%,2))*'umowa o pracę'!$E$8,2),IF(AND($W124+$X124&gt;=2800,$X124&gt;=2800),ROUND((ROUND(2800*9%,2))*'umowa o pracę'!$E$8,2),IF(AND($W124+$X124&gt;=2800,$W124&gt;=2800,$X124&lt;2800),ROUND((ROUND($X124*9%,2)+ROUND(((2800-$X124)/$W124)*$Y124,2))*'umowa o pracę'!$E$8,2),0)))),0)))&gt;$J124,$J124,IF(AND($V124=1,$I124&gt;0),ROUND(IF($W124+$X124&gt;=2800,2800*'umowa o pracę'!$E$8,($W124+$X124)*'umowa o pracę'!$E$8),2)+IF($X124=0,ROUND(IF($W124&gt;2800,ROUND($Z124/$W124*2800,2),$Z124)*'umowa o pracę'!$E$8,2),ROUND(IF($W124&gt;2800,ROUND($Z124/$W124*2800,2),$Z124)*'umowa o pracę'!$E$8,2)),ROUND(IF($W124+$X124&gt;=2800,2800*'umowa o pracę'!$E$8,($W124+$X124)*'umowa o pracę'!$E$8),2)-IF($X124=0,ROUND(ROUND(IF($W124&gt;2800,ROUND($Y124/$W124*2800,2),$Y124),2)*'umowa o pracę'!$E$8,2),IF($X124&gt;0,IF($W124+$X124&lt;2800,ROUND(ROUND($Y124+ROUND($X124*9%,2),2)*'umowa o pracę'!$E$8,2),IF(AND($W124+$X124&gt;=2800,$X124&lt;2800,$W124&lt;2800),ROUND((ROUND(((2800-$X124)/$W124)*$Y124,2)+ROUND($X124*9%,2))*'umowa o pracę'!$E$8,2),IF(AND($W124+$X124&gt;=2800,$X124&gt;=2800),ROUND((ROUND(2800*9%,2))*'umowa o pracę'!$E$8,2),IF(AND($W124+$X124&gt;=2800,$W124&gt;=2800,$X124&lt;2800),ROUND((ROUND($X124*9%,2)+ROUND(((2800-$X124)/$W124)*$Y124,2))*'umowa o pracę'!$E$8,2),0)))),0))))&gt;$J124,$J124,IF(IF(AND($V124=1,$I124&gt;0),ROUND(IF($W124+$X124&gt;=2800,2800*'umowa o pracę'!$E$8,($W124+$X124)*'umowa o pracę'!$E$8),2)+IF($X124=0,ROUND(IF($W124&gt;2800,ROUND($Z124/$W124*2800,2),$Z124)*'umowa o pracę'!$E$8,2),ROUND(IF($W124&gt;2800,ROUND($Z124/$W124*2800,2),$Z124)*'umowa o pracę'!$E$8,2)),ROUND(IF($W124+$X124&gt;=2800,2800*'umowa o pracę'!$E$8,($W124+$X124)*'umowa o pracę'!$E$8),2)-IF($X124=0,ROUND(ROUND(IF($W124&gt;2800,ROUND($Y124/$W124*2800,2),$Y124),2)*'umowa o pracę'!$E$8,2),IF($X124&gt;0,IF($W124+$X124&lt;2800,ROUND(ROUND($Y124+ROUND($X124*9%,2),2)*'umowa o pracę'!$E$8,2),IF(AND($W124+$X124&gt;=2800,$X124&lt;2800,$W124&lt;2800),ROUND((ROUND(((2800-$X124)/$W124)*$Y124,2)+ROUND($X124*9%,2))*'umowa o pracę'!$E$8,2),IF(AND($W124+$X124&gt;=2800,$X124&gt;=2800),ROUND((ROUND(2800*9%,2))*'umowa o pracę'!$E$8,2),IF(AND($W124+$X124&gt;=2800,$W124&gt;=2800,$X124&lt;2800),ROUND((ROUND($X124*9%,2)+ROUND(((2800-$X124)/$W124)*$Y124,2))*'umowa o pracę'!$E$8,2),0)))),0)))&gt;$J124,$J124,IF(AND($V124=1,$I124&gt;0),ROUND(IF($W124+$X124&gt;=2800,2800*'umowa o pracę'!$E$8,($W124+$X124)*'umowa o pracę'!$E$8),2)+IF($X124=0,ROUND(IF($W124&gt;2800,ROUND($Z124/$W124*2800,2),$Z124)*'umowa o pracę'!$E$8,2),ROUND(IF($W124&gt;2800,ROUND($Z124/$W124*2800,2),$Z124)*'umowa o pracę'!$E$8,2)),ROUND(IF($W124+$X124&gt;=2800,2800*'umowa o pracę'!$E$8,($W124+$X124)*'umowa o pracę'!$E$8),2)-IF(AND($X124=0,I124&gt;0),ROUND(ROUND(IF($W124&gt;2800,ROUND($Y124/$W124*2800,2),$Y124),2)*'umowa o pracę'!$E$8,2),IF($X124&gt;0,IF($W124+$X124&lt;2800,ROUND(ROUND($Y124+ROUND($X124*9%,2),2)*'umowa o pracę'!$E$8,2),IF(AND($W124+$X124&gt;=2800,$X124&lt;2800,$W124&lt;2800),ROUND((ROUND(((2800-$X124)/$W124)*$Y124,2)+ROUND($X124*9%,2))*'umowa o pracę'!$E$8,2),IF(AND($W124+$X124&gt;=2800,$X124&gt;=2800),ROUND((ROUND(2800*9%,2))*'umowa o pracę'!$E$8,2),IF(AND($W124+$X124&gt;=2800,$W124&gt;=2800,$X124&lt;2800),ROUND((ROUND($X124*9%,2)+ROUND(((2800-$X124)/$W124)*$Y124,2))*'umowa o pracę'!$E$8,2),0)))),0)))))</f>
        <v>0</v>
      </c>
      <c r="AD124" s="32">
        <f>IF('umowa o pracę'!$E$7=2020,IF(IF($V124=1,IF($X124=0,ROUND(IF($W124&gt;2600,ROUND($Y124/$W124*2600,2),$Y124)*'umowa o pracę'!$E$8,2),IF($W124+$X124&lt;2600,ROUND(ROUND($Y124+ROUND($X124*9%,2),2)*'umowa o pracę'!$E$8,2),IF(AND($W124+$X124&gt;=2600,$W124&lt;2600),ROUND((ROUND($Y124+ROUND((2600-$W124)*9%,2),2))*'umowa o pracę'!$E$8,2),IF(AND($W124+$X124&gt;=2600,$W124&gt;=2600),ROUND(ROUND($Y124/$W124*2600,2)*'umowa o pracę'!$E$8,2),0)))),0)&gt;$H124,$H124,IF($V124=1,IF($X124=0,ROUND(IF($W124&gt;2600,ROUND($Y124/$W124*2600,2),$Y124)*'umowa o pracę'!$E$8,2),IF($W124+$X124&lt;2600,ROUND(ROUND($Y124+ROUND($X124*9%,2),2)*'umowa o pracę'!$E$8,2),IF(AND($W124+$X124&gt;=2600,$W124&lt;2600),ROUND((ROUND($Y124+ROUND((2600-$W124)*9%,2),2))*'umowa o pracę'!$E$8,2),IF(AND($W124+$X124&gt;=2600,$W124&gt;=2600),ROUND(ROUND($Y124/$W124*2600,2)*'umowa o pracę'!$E$8,2),0)))),0)),IF('umowa o pracę'!$E$7=2021,IF(IF($V124=1,IF($X124=0,ROUND(IF($W124&gt;2800,ROUND($Y124/$W124*2800,2),$Y124)*'umowa o pracę'!$E$8,2),IF($W124+$X124&lt;2800,ROUND(ROUND($Y124+ROUND($X124*9%,2),2)*'umowa o pracę'!$E$8,2),IF(AND($W124+$X124&gt;=2800,$W124&lt;2800),ROUND((ROUND($Y124+ROUND((2800-$W124)*9%,2),2))*'umowa o pracę'!$E$8,2),IF(AND($W124+$X124&gt;=2800,$W124&gt;=2800),ROUND(ROUND($Y124/$W124*2800,2)*'umowa o pracę'!$E$8,2),0)))),0)&gt;$H124,$H124,IF($V124=1,IF($X124=0,ROUND(IF($W124&gt;2800,ROUND($Y124/$W124*2800,2),$Y124)*'umowa o pracę'!$E$8,2),IF($W124+$X124&lt;2800,ROUND(ROUND($Y124+ROUND($X124*9%,2),2)*'umowa o pracę'!$E$8,2),IF(AND($W124+$X124&gt;=2800,$W124&lt;2800),ROUND((ROUND($Y124+ROUND((2800-$W124)*9%,2),2))*'umowa o pracę'!$E$8,2),IF(AND($W124+$X124&gt;=2800,$W124&gt;=2800),ROUND(ROUND($Y124/$W124*2800,2)*'umowa o pracę'!$E$8,2),0)))),0)),0))</f>
        <v>0</v>
      </c>
      <c r="AE124" s="32">
        <f>IF('umowa o pracę'!$E$7=2020,IF(IF($V124=1,IF($X124=0,ROUND(IF($W124&gt;2600,ROUND($Z124/$W124*2600,2),$Z124)*'umowa o pracę'!$E$8,2),ROUND(IF($W124&gt;2600,ROUND($Z124/$W124*2600,2),$Z124)*'umowa o pracę'!$E$8,2)),0)&gt;$I124,$I124,IF($V124=1,IF($X124=0,ROUND(IF($W124&gt;2600,ROUND($Z124/$W124*2600,2),$Z124)*'umowa o pracę'!$E$8,2),ROUND(IF($W124&gt;2600,ROUND($Z124/$W124*2600,2),$Z124)*'umowa o pracę'!$E$8,2)),0)),IF('umowa o pracę'!$E$7=2021,IF(IF($V124=1,IF($X124=0,ROUND(IF($W124&gt;2800,ROUND($Z124/$W124*2800,2),$Z124)*'umowa o pracę'!$E$8,2),ROUND(IF($W124&gt;2800,ROUND($Z124/$W124*2800,2),$Z124)*'umowa o pracę'!$E$8,2)),0)&gt;$I124,$I124,IF($V124=1,IF($X124=0,ROUND(IF($W124&gt;2800,ROUND($Z124/$W124*2800,2),$Z124)*'umowa o pracę'!$E$8,2),ROUND(IF($W124&gt;2800,ROUND($Z124/$W124*2800,2),$Z124)*'umowa o pracę'!$E$8,2)),0)),0))</f>
        <v>0</v>
      </c>
      <c r="AF124" s="56">
        <f>IF('umowa o pracę'!$E$7=2020,$AB124,IF('umowa o pracę'!$E$7=2021,$AC124,0))</f>
        <v>0</v>
      </c>
      <c r="AG124" s="53">
        <f t="shared" si="15"/>
        <v>1</v>
      </c>
      <c r="AH124" s="39">
        <f>IF('umowa o pracę'!$E$6&lt;3,0,$L124)</f>
        <v>0</v>
      </c>
      <c r="AI124" s="39">
        <f>IF('umowa o pracę'!$E$6&lt;3,0,$M124)</f>
        <v>0</v>
      </c>
      <c r="AJ124" s="55">
        <f>IF('umowa o pracę'!$E$6&lt;3,0,$N124)</f>
        <v>0</v>
      </c>
      <c r="AK124" s="55">
        <f>IF('umowa o pracę'!$E$6&lt;3,0,$O124)</f>
        <v>0</v>
      </c>
      <c r="AL124" s="32">
        <f>IF('umowa o pracę'!$E$7=2020,ROUND(IF($AH124&gt;=2600,2600*'umowa o pracę'!$E$8,$AH124*'umowa o pracę'!$E$8),2),IF('umowa o pracę'!$E$7=2021,ROUND(IF($AH124&gt;=2800,2800*'umowa o pracę'!$E$8,$AH124*'umowa o pracę'!$E$8),2),0))</f>
        <v>0</v>
      </c>
      <c r="AM124" s="32">
        <f>IF(IF(IF(AND($AG124=1,$I124&gt;0),ROUND(IF($AH124+$AI124&gt;=2600,2600*'umowa o pracę'!$E$8,($AH124+$AI124)*'umowa o pracę'!$E$8),2)+IF($AI124=0,ROUND(IF($AH124&gt;2600,ROUND($AK124/$AH124*2600,2),$AK124)*'umowa o pracę'!$E$8,2),ROUND(IF($AH124&gt;2600,ROUND($AK124/$AH124*2600,2),$AK124)*'umowa o pracę'!$E$8,2)),ROUND(IF($AH124+$AI124&gt;=2600,2600*'umowa o pracę'!$E$8,($AH124+$AI124)*'umowa o pracę'!$E$8),2)-IF($AI124=0,ROUND(ROUND(IF($AH124&gt;2600,ROUND($AJ124/$AH124*2600,2),$AJ124),2)*'umowa o pracę'!$E$8,2),IF($AI124&gt;0,IF($AH124+$AI124&lt;2600,ROUND(ROUND($AJ124+ROUND($AI124*9%,2),2)*'umowa o pracę'!$E$8,2),IF(AND($AH124+$AI124&gt;=2600,$AI124&lt;2600,$AH124&lt;2600),ROUND((ROUND(((2600-$AI124)/$AH124)*$AJ124,2)+ROUND($AI124*9%,2))*'umowa o pracę'!$E$8,2),IF(AND($AH124+$AI124&gt;=2600,$AI124&gt;=2600),ROUND((ROUND(2600*9%,2))*'umowa o pracę'!$E$8,2),IF(AND($AH124+$AI124&gt;=2600,$AH124&gt;=2600,$AI124&lt;2600),ROUND((ROUND($AI124*9%,2)+ROUND(((2600-$AI124)/$AH124)*$AJ124,2))*'umowa o pracę'!$E$8,2),0)))),0)))&gt;$J124,$J124,IF(AND($AG124=1,$I124&gt;0),ROUND(IF($AH124+$AI124&gt;=2600,2600*'umowa o pracę'!$E$8,($AH124+$AI124)*'umowa o pracę'!$E$8),2)+IF($AI124=0,ROUND(IF($AH124&gt;2600,ROUND($AK124/$AH124*2600,2),$AK124)*'umowa o pracę'!$E$8,2),ROUND(IF($AH124&gt;2600,ROUND($AK124/$AH124*2600,2),$AK124)*'umowa o pracę'!$E$8,2)),ROUND(IF($AH124+$AI124&gt;=2600,2600*'umowa o pracę'!$E$8,($AH124+$AI124)*'umowa o pracę'!$E$8),2)-IF($AI124=0,ROUND(ROUND(IF($AH124&gt;2600,ROUND($AJ124/$AH124*2600,2),$AJ124),2)*'umowa o pracę'!$E$8,2),IF($AI124&gt;0,IF($AH124+$AI124&lt;2600,ROUND(ROUND($AJ124+ROUND($AI124*9%,2),2)*'umowa o pracę'!$E$8,2),IF(AND($AH124+$AI124&gt;=2600,$AI124&lt;2600,$AH124&lt;2600),ROUND((ROUND(((2600-$AI124)/$AH124)*$AJ124,2)+ROUND($AI124*9%,2))*'umowa o pracę'!$E$8,2),IF(AND($AH124+$AI124&gt;=2600,$AI124&gt;=2600),ROUND((ROUND(2600*9%,2))*'umowa o pracę'!$E$8,2),IF(AND($AH124+$AI124&gt;=2600,$AH124&gt;=2600,$AI124&lt;2600),ROUND((ROUND($AI124*9%,2)+ROUND(((2600-$AI124)/$AH124)*$AJ124,2))*'umowa o pracę'!$E$8,2),0)))),0))))&gt;$J124,$J124,IF(IF(AND($AG124=1,$I124&gt;0),ROUND(IF($AH124+$AI124&gt;=2600,2600*'umowa o pracę'!$E$8,($AH124+$AI124)*'umowa o pracę'!$E$8),2)+IF($AI124=0,ROUND(IF($AH124&gt;2600,ROUND($AK124/$AH124*2600,2),$AK124)*'umowa o pracę'!$E$8,2),ROUND(IF($AH124&gt;2600,ROUND($AK124/$AH124*2600,2),$AK124)*'umowa o pracę'!$E$8,2)),ROUND(IF($AH124+$AI124&gt;=2600,2600*'umowa o pracę'!$E$8,($AH124+$AI124)*'umowa o pracę'!$E$8),2)-IF($AI124=0,ROUND(ROUND(IF($AH124&gt;2600,ROUND($AJ124/$AH124*2600,2),$AJ124),2)*'umowa o pracę'!$E$8,2),IF($AI124&gt;0,IF($AH124+$AI124&lt;2600,ROUND(ROUND($AJ124+ROUND($AI124*9%,2),2)*'umowa o pracę'!$E$8,2),IF(AND($AH124+$AI124&gt;=2600,$AI124&lt;2600,$AH124&lt;2600),ROUND((ROUND(((2600-$AI124)/$AH124)*$AJ124,2)+ROUND($AI124*9%,2))*'umowa o pracę'!$E$8,2),IF(AND($AH124+$AI124&gt;=2600,$AI124&gt;=2600),ROUND((ROUND(2600*9%,2))*'umowa o pracę'!$E$8,2),IF(AND($AH124+$AI124&gt;=2600,$AH124&gt;=2600,$AI124&lt;2600),ROUND((ROUND($AI124*9%,2)+ROUND(((2600-$AI124)/$AH124)*$AJ124,2))*'umowa o pracę'!$E$8,2),0)))),0)))&gt;$J124,$J124,IF(AND($AG124=1,$I124&gt;0),ROUND(IF($AH124+$AI124&gt;=2600,2600*'umowa o pracę'!$E$8,($AH124+$AI124)*'umowa o pracę'!$E$8),2)+IF($AI124=0,ROUND(IF($AH124&gt;2600,ROUND($AK124/$AH124*2600,2),$AK124)*'umowa o pracę'!$E$8,2),ROUND(IF($AH124&gt;2600,ROUND($AK124/$AH124*2600,2),$AK124)*'umowa o pracę'!$E$8,2)),ROUND(IF($AH124+$AI124&gt;=2600,2600*'umowa o pracę'!$E$8,($AH124+$AI124)*'umowa o pracę'!$E$8),2)-IF(AND($AI124=0,I124&gt;0),ROUND(ROUND(IF($AH124&gt;2600,ROUND($AJ124/$AH124*2600,2),$AJ124),2)*'umowa o pracę'!$E$8,2),IF($AI124&gt;0,IF($AH124+$AI124&lt;2600,ROUND(ROUND($AJ124+ROUND($AI124*9%,2),2)*'umowa o pracę'!$E$8,2),IF(AND($AH124+$AI124&gt;=2600,$AI124&lt;2600,$AH124&lt;2600),ROUND((ROUND(((2600-$AI124)/$AH124)*$AJ124,2)+ROUND($AI124*9%,2))*'umowa o pracę'!$E$8,2),IF(AND($AH124+$AI124&gt;=2600,$AI124&gt;=2600),ROUND((ROUND(2600*9%,2))*'umowa o pracę'!$E$8,2),IF(AND($AH124+$AI124&gt;=2600,$AH124&gt;=2600,$AI124&lt;2600),ROUND((ROUND($AI124*9%,2)+ROUND(((2600-$AI124)/$AH124)*$AJ124,2))*'umowa o pracę'!$E$8,2),0)))),0)))))</f>
        <v>0</v>
      </c>
      <c r="AN124" s="32">
        <f>IF(IF(IF(AND($AG124=1,$I124&gt;0),ROUND(IF($AH124+$AI124&gt;=2800,2800*'umowa o pracę'!$E$8,($AH124+$AI124)*'umowa o pracę'!$E$8),2)+IF($AI124=0,ROUND(IF($AH124&gt;2800,ROUND($AK124/$AH124*2800,2),$AK124)*'umowa o pracę'!$E$8,2),ROUND(IF($AH124&gt;2800,ROUND($AK124/$AH124*2800,2),$AK124)*'umowa o pracę'!$E$8,2)),ROUND(IF($AH124+$AI124&gt;=2800,2800*'umowa o pracę'!$E$8,($AH124+$AI124)*'umowa o pracę'!$E$8),2)-IF($AI124=0,ROUND(ROUND(IF($AH124&gt;2800,ROUND($AJ124/$AH124*2800,2),$AJ124),2)*'umowa o pracę'!$E$8,2),IF($AI124&gt;0,IF($AH124+$AI124&lt;2800,ROUND(ROUND($AJ124+ROUND($AI124*9%,2),2)*'umowa o pracę'!$E$8,2),IF(AND($AH124+$AI124&gt;=2800,$AI124&lt;2800,$AH124&lt;2800),ROUND((ROUND(((2800-$AI124)/$AH124)*$AJ124,2)+ROUND($AI124*9%,2))*'umowa o pracę'!$E$8,2),IF(AND($AH124+$AI124&gt;=2800,$AI124&gt;=2800),ROUND((ROUND(2800*9%,2))*'umowa o pracę'!$E$8,2),IF(AND($AH124+$AI124&gt;=2800,$AH124&gt;=2800,$AI124&lt;2800),ROUND((ROUND($AI124*9%,2)+ROUND(((2800-$AI124)/$AH124)*$AJ124,2))*'umowa o pracę'!$E$8,2),0)))),0)))&gt;$J124,$J124,IF(AND($AG124=1,$I124&gt;0),ROUND(IF($AH124+$AI124&gt;=2800,2800*'umowa o pracę'!$E$8,($AH124+$AI124)*'umowa o pracę'!$E$8),2)+IF($AI124=0,ROUND(IF($AH124&gt;2800,ROUND($AK124/$AH124*2800,2),$AK124)*'umowa o pracę'!$E$8,2),ROUND(IF($AH124&gt;2800,ROUND($AK124/$AH124*2800,2),$AK124)*'umowa o pracę'!$E$8,2)),ROUND(IF($AH124+$AI124&gt;=2800,2800*'umowa o pracę'!$E$8,($AH124+$AI124)*'umowa o pracę'!$E$8),2)-IF($AI124=0,ROUND(ROUND(IF($AH124&gt;2800,ROUND($AJ124/$AH124*2800,2),$AJ124),2)*'umowa o pracę'!$E$8,2),IF($AI124&gt;0,IF($AH124+$AI124&lt;2800,ROUND(ROUND($AJ124+ROUND($AI124*9%,2),2)*'umowa o pracę'!$E$8,2),IF(AND($AH124+$AI124&gt;=2800,$AI124&lt;2800,$AH124&lt;2800),ROUND((ROUND(((2800-$AI124)/$AH124)*$AJ124,2)+ROUND($AI124*9%,2))*'umowa o pracę'!$E$8,2),IF(AND($AH124+$AI124&gt;=2800,$AI124&gt;=2800),ROUND((ROUND(2800*9%,2))*'umowa o pracę'!$E$8,2),IF(AND($AH124+$AI124&gt;=2800,$AH124&gt;=2800,$AI124&lt;2800),ROUND((ROUND($AI124*9%,2)+ROUND(((2800-$AI124)/$AH124)*$AJ124,2))*'umowa o pracę'!$E$8,2),0)))),0))))&gt;$J124,$J124,IF(IF(AND($AG124=1,$I124&gt;0),ROUND(IF($AH124+$AI124&gt;=2800,2800*'umowa o pracę'!$E$8,($AH124+$AI124)*'umowa o pracę'!$E$8),2)+IF($AI124=0,ROUND(IF($AH124&gt;2800,ROUND($AK124/$AH124*2800,2),$AK124)*'umowa o pracę'!$E$8,2),ROUND(IF($AH124&gt;2800,ROUND($AK124/$AH124*2800,2),$AK124)*'umowa o pracę'!$E$8,2)),ROUND(IF($AH124+$AI124&gt;=2800,2800*'umowa o pracę'!$E$8,($AH124+$AI124)*'umowa o pracę'!$E$8),2)-IF($AI124=0,ROUND(ROUND(IF($AH124&gt;2800,ROUND($AJ124/$AH124*2800,2),$AJ124),2)*'umowa o pracę'!$E$8,2),IF($AI124&gt;0,IF($AH124+$AI124&lt;2800,ROUND(ROUND($AJ124+ROUND($AI124*9%,2),2)*'umowa o pracę'!$E$8,2),IF(AND($AH124+$AI124&gt;=2800,$AI124&lt;2800,$AH124&lt;2800),ROUND((ROUND(((2800-$AI124)/$AH124)*$AJ124,2)+ROUND($AI124*9%,2))*'umowa o pracę'!$E$8,2),IF(AND($AH124+$AI124&gt;=2800,$AI124&gt;=2800),ROUND((ROUND(2800*9%,2))*'umowa o pracę'!$E$8,2),IF(AND($AH124+$AI124&gt;=2800,$AH124&gt;=2800,$AI124&lt;2800),ROUND((ROUND($AI124*9%,2)+ROUND(((2800-$AI124)/$AH124)*$AJ124,2))*'umowa o pracę'!$E$8,2),0)))),0)))&gt;$J124,$J124,IF(AND($AG124=1,$I124&gt;0),ROUND(IF($AH124+$AI124&gt;=2800,2800*'umowa o pracę'!$E$8,($AH124+$AI124)*'umowa o pracę'!$E$8),2)+IF($AI124=0,ROUND(IF($AH124&gt;2800,ROUND($AK124/$AH124*2800,2),$AK124)*'umowa o pracę'!$E$8,2),ROUND(IF($AH124&gt;2800,ROUND($AK124/$AH124*2800,2),$AK124)*'umowa o pracę'!$E$8,2)),ROUND(IF($AH124+$AI124&gt;=2800,2800*'umowa o pracę'!$E$8,($AH124+$AI124)*'umowa o pracę'!$E$8),2)-IF(AND($AI124=0,I124&gt;0),ROUND(ROUND(IF($AH124&gt;2800,ROUND($AJ124/$AH124*2800,2),$AJ124),2)*'umowa o pracę'!$E$8,2),IF($AI124&gt;0,IF($AH124+$AI124&lt;2800,ROUND(ROUND($AJ124+ROUND($AI124*9%,2),2)*'umowa o pracę'!$E$8,2),IF(AND($AH124+$AI124&gt;=2800,$AI124&lt;2800,$AH124&lt;2800),ROUND((ROUND(((2800-$AI124)/$AH124)*$AJ124,2)+ROUND($AI124*9%,2))*'umowa o pracę'!$E$8,2),IF(AND($AH124+$AI124&gt;=2800,$AI124&gt;=2800),ROUND((ROUND(2800*9%,2))*'umowa o pracę'!$E$8,2),IF(AND($AH124+$AI124&gt;=2800,$AH124&gt;=2800,$AI124&lt;2800),ROUND((ROUND($AI124*9%,2)+ROUND(((2800-$AI124)/$AH124)*$AJ124,2))*'umowa o pracę'!$E$8,2),0)))),0)))))</f>
        <v>0</v>
      </c>
      <c r="AO124" s="32">
        <f>IF('umowa o pracę'!$E$7=2020,IF(IF($AG124=1,IF($AI124=0,ROUND(IF($AH124&gt;2600,ROUND($AJ124/$AH124*2600,2),$AJ124)*'umowa o pracę'!$E$8,2),IF($AH124+$AI124&lt;2600,ROUND(ROUND($AJ124+ROUND($AI124*9%,2),2)*'umowa o pracę'!$E$8,2),IF(AND($AH124+$AI124&gt;=2600,$AH124&lt;2600),ROUND((ROUND($AJ124+ROUND((2600-$AH124)*9%,2),2))*'umowa o pracę'!$E$8,2),IF(AND($AH124+$AI124&gt;=2600,$AH124&gt;=2600),ROUND(ROUND($AJ124/$AH124*2600,2)*'umowa o pracę'!$E$8,2),0)))),0)&gt;$H124,$H124,IF($AG124=1,IF($AI124=0,ROUND(IF($AH124&gt;2600,ROUND($AJ124/$AH124*2600,2),$AJ124)*'umowa o pracę'!$E$8,2),IF($AH124+$AI124&lt;2600,ROUND(ROUND($AJ124+ROUND($AI124*9%,2),2)*'umowa o pracę'!$E$8,2),IF(AND($AH124+$AI124&gt;=2600,$AH124&lt;2600),ROUND((ROUND($AJ124+ROUND((2600-$AH124)*9%,2),2))*'umowa o pracę'!$E$8,2),IF(AND($AH124+$AI124&gt;=2600,$AH124&gt;=2600),ROUND(ROUND($AJ124/$AH124*2600,2)*'umowa o pracę'!$E$8,2),0)))),0)),IF('umowa o pracę'!$E$7=2021,IF(IF($AG124=1,IF($AI124=0,ROUND(IF($AH124&gt;2800,ROUND($AJ124/$AH124*2800,2),$AJ124)*'umowa o pracę'!$E$8,2),IF($AH124+$AI124&lt;2800,ROUND(ROUND($AJ124+ROUND($AI124*9%,2),2)*'umowa o pracę'!$E$8,2),IF(AND($AH124+$AI124&gt;=2800,$AH124&lt;2800),ROUND((ROUND($AJ124+ROUND((2800-$AH124)*9%,2),2))*'umowa o pracę'!$E$8,2),IF(AND($AH124+$AI124&gt;=2800,$AH124&gt;=2800),ROUND(ROUND($AJ124/$AH124*2800,2)*'umowa o pracę'!$E$8,2),0)))),0)&gt;$H124,$H124,IF($AG124=1,IF($AI124=0,ROUND(IF($AH124&gt;2800,ROUND($AJ124/$AH124*2800,2),$AJ124)*'umowa o pracę'!$E$8,2),IF($AH124+$AI124&lt;2800,ROUND(ROUND($AJ124+ROUND($AI124*9%,2),2)*'umowa o pracę'!$E$8,2),IF(AND($AH124+$AI124&gt;=2800,$AH124&lt;2800),ROUND((ROUND($AJ124+ROUND((2800-$AH124)*9%,2),2))*'umowa o pracę'!$E$8,2),IF(AND($AH124+$AI124&gt;=2800,$AH124&gt;=2800),ROUND(ROUND($AJ124/$AH124*2800,2)*'umowa o pracę'!$E$8,2),0)))),0)),0))</f>
        <v>0</v>
      </c>
      <c r="AP124" s="32">
        <f>IF('umowa o pracę'!$E$7=2020,IF(IF($AG124=1,IF($AI124=0,ROUND(IF($AH124&gt;2600,ROUND($AK124/$AH124*2600,2),$AK124)*'umowa o pracę'!$E$8,2),ROUND(IF($AH124&gt;2600,ROUND($AK124/$AH124*2600,2),$AK124)*'umowa o pracę'!$E$8,2)),0)&gt;$I124,$I124,IF($AG124=1,IF($AI124=0,ROUND(IF($AH124&gt;2600,ROUND($AK124/$AH124*2600,2),$AK124)*'umowa o pracę'!$E$8,2),ROUND(IF($AH124&gt;2600,ROUND($AK124/$AH124*2600,2),$AK124)*'umowa o pracę'!$E$8,2)),0)),IF('umowa o pracę'!$E$7=2021,IF(IF($AG124=1,IF($AI124=0,ROUND(IF($AH124&gt;2800,ROUND($AK124/$AH124*2800,2),$AK124)*'umowa o pracę'!$E$8,2),ROUND(IF($AH124&gt;2800,ROUND($AK124/$AH124*2800,2),$AK124)*'umowa o pracę'!$E$8,2)),0)&gt;$I124,$I124,IF($AG124=1,IF($AI124=0,ROUND(IF($AH124&gt;2800,ROUND($AK124/$AH124*2800,2),$AK124)*'umowa o pracę'!$E$8,2),ROUND(IF($AH124&gt;2800,ROUND($AK124/$AH124*2800,2),$AK124)*'umowa o pracę'!$E$8,2)),0)),0))</f>
        <v>0</v>
      </c>
      <c r="AQ124" s="56">
        <f>IF('umowa o pracę'!$E$7=2020,$AM124,IF('umowa o pracę'!$E$7=2021,$AN124,0))</f>
        <v>0</v>
      </c>
      <c r="AR124" s="33">
        <f>IF('umowa o pracę'!$E$7=0,0,U124+AF124+AQ124)</f>
        <v>0</v>
      </c>
      <c r="AS124" s="19"/>
      <c r="AT124" s="19"/>
      <c r="AU124" s="19"/>
      <c r="AV124" s="6"/>
      <c r="AW124" s="6"/>
      <c r="AX124" s="6">
        <f t="shared" si="13"/>
        <v>10</v>
      </c>
      <c r="AY124" s="6"/>
      <c r="AZ124" s="234">
        <f t="shared" si="16"/>
        <v>0</v>
      </c>
      <c r="BA124" s="234">
        <f t="shared" si="17"/>
        <v>0</v>
      </c>
      <c r="BB124" s="234">
        <f t="shared" si="18"/>
        <v>0</v>
      </c>
      <c r="BC124" s="234">
        <f t="shared" si="19"/>
        <v>0</v>
      </c>
      <c r="BD124" s="234">
        <f t="shared" si="20"/>
        <v>0</v>
      </c>
      <c r="BE124" s="234">
        <f t="shared" si="21"/>
        <v>0</v>
      </c>
      <c r="BF124" s="234">
        <f t="shared" si="22"/>
        <v>0</v>
      </c>
      <c r="BG124" s="234">
        <f t="shared" si="23"/>
        <v>0</v>
      </c>
      <c r="BH124" s="234">
        <f t="shared" si="24"/>
        <v>0</v>
      </c>
      <c r="BI124" s="238">
        <f t="shared" si="25"/>
        <v>0</v>
      </c>
      <c r="BJ124" s="236"/>
      <c r="BK124" s="236"/>
      <c r="BL124" s="237"/>
    </row>
    <row r="125" spans="1:64" ht="15.75" customHeight="1" x14ac:dyDescent="0.25">
      <c r="A125" s="129">
        <v>114</v>
      </c>
      <c r="B125" s="57"/>
      <c r="C125" s="57"/>
      <c r="D125" s="36"/>
      <c r="E125" s="36"/>
      <c r="F125" s="242"/>
      <c r="G125" s="37">
        <v>1</v>
      </c>
      <c r="H125" s="58">
        <v>0</v>
      </c>
      <c r="I125" s="59">
        <v>0</v>
      </c>
      <c r="J125" s="60">
        <v>0</v>
      </c>
      <c r="K125" s="52">
        <v>1</v>
      </c>
      <c r="L125" s="39">
        <v>0</v>
      </c>
      <c r="M125" s="39">
        <v>0</v>
      </c>
      <c r="N125" s="39">
        <v>0</v>
      </c>
      <c r="O125" s="39">
        <v>0</v>
      </c>
      <c r="P125" s="35">
        <f>IF('umowa o pracę'!$E$7=2020,ROUND(IF($L125&gt;=2600,2600*'umowa o pracę'!$E$8,$L125*'umowa o pracę'!$E$8),2),IF('umowa o pracę'!$E$7=2021,ROUND(IF($L125&gt;=2800,2800*'umowa o pracę'!$E$8,$L125*'umowa o pracę'!$E$8),2),0))</f>
        <v>0</v>
      </c>
      <c r="Q125" s="252">
        <f>IF(IF(IF(AND($K125=1,$I125&gt;0),ROUND(IF($L125+$M125&gt;=2600,2600*'umowa o pracę'!$E$8,($L125+$M125)*'umowa o pracę'!$E$8),2)+IF($M125=0,ROUND(IF($L125&gt;2600,ROUND($O125/$L125*2600,2),$O125)*'umowa o pracę'!$E$8,2),ROUND(IF($L125&gt;2600,ROUND($O125/$L125*2600,2),$O125)*'umowa o pracę'!$E$8,2)),ROUND(IF($L125+$M125&gt;=2600,2600*'umowa o pracę'!$E$8,($L125+$M125)*'umowa o pracę'!$E$8),2)-IF($M125=0,ROUND(ROUND(IF($L125&gt;2600,ROUND($N125/$L125*2600,2),$N125),2)*'umowa o pracę'!$E$8,2),IF($M125&gt;0,IF($L125+$M125&lt;2600,ROUND(ROUND($N125+ROUND($M125*9%,2),2)*'umowa o pracę'!$E$8,2),IF(AND($L125+$M125&gt;=2600,$M125&lt;2600,$L125&lt;2600),ROUND((ROUND(((2600-$M125)/$L125)*$N125,2)+ROUND($M125*9%,2))*'umowa o pracę'!$E$8,2),IF(AND($L125+$M125&gt;=2600,$M125&gt;=2600),ROUND((ROUND(2600*9%,2))*'umowa o pracę'!$E$8,2),IF(AND($L125+$M125&gt;=2600,$L125&gt;=2600,$M125&lt;2600),ROUND((ROUND($M125*9%,2)+ROUND(((2600-$M125)/$L125)*$N125,2))*'umowa o pracę'!$E$8,2),0)))),0)))&gt;$J125,$J125,IF(AND($K125=1,$I125&gt;0),ROUND(IF($L125+$M125&gt;=2600,2600*'umowa o pracę'!$E$8,($L125+$M125)*'umowa o pracę'!$E$8),2)+IF($M125=0,ROUND(IF($L125&gt;2600,ROUND($O125/$L125*2600,2),$O125)*'umowa o pracę'!$E$8,2),ROUND(IF($L125&gt;2600,ROUND($O125/$L125*2600,2),$O125)*'umowa o pracę'!$E$8,2)),ROUND(IF($L125+$M125&gt;=2600,2600*'umowa o pracę'!$E$8,($L125+$M125)*'umowa o pracę'!$E$8),2)-IF($M125=0,ROUND(ROUND(IF($L125&gt;2600,ROUND($N125/$L125*2600,2),$N125),2)*'umowa o pracę'!$E$8,2),IF($M125&gt;0,IF($L125+$M125&lt;2600,ROUND(ROUND($N125+ROUND($M125*9%,2),2)*'umowa o pracę'!$E$8,2),IF(AND($L125+$M125&gt;=2600,$M125&lt;2600,$L125&lt;2600),ROUND((ROUND(((2600-$M125)/$L125)*$N125,2)+ROUND($M125*9%,2))*'umowa o pracę'!$E$8,2),IF(AND($L125+$M125&gt;=2600,$M125&gt;=2600),ROUND((ROUND(2600*9%,2))*'umowa o pracę'!$E$8,2),IF(AND($L125+$M125&gt;=2600,$L125&gt;=2600,$M125&lt;2600),ROUND((ROUND($M125*9%,2)+ROUND(((2600-$M125)/$L125)*$N125,2))*'umowa o pracę'!$E$8,2),0)))),0))))&gt;$J125,$J125,IF(IF(AND($K125=1,$I125&gt;0),ROUND(IF($L125+$M125&gt;=2600,2600*'umowa o pracę'!$E$8,($L125+$M125)*'umowa o pracę'!$E$8),2)+IF($M125=0,ROUND(IF($L125&gt;2600,ROUND($O125/$L125*2600,2),$O125)*'umowa o pracę'!$E$8,2),ROUND(IF($L125&gt;2600,ROUND($O125/$L125*2600,2),$O125)*'umowa o pracę'!$E$8,2)),ROUND(IF($L125+$M125&gt;=2600,2600*'umowa o pracę'!$E$8,($L125+$M125)*'umowa o pracę'!$E$8),2)-IF($M125=0,ROUND(ROUND(IF($L125&gt;2600,ROUND($N125/$L125*2600,2),$N125),2)*'umowa o pracę'!$E$8,2),IF($M125&gt;0,IF($L125+$M125&lt;2600,ROUND(ROUND($N125+ROUND($M125*9%,2),2)*'umowa o pracę'!$E$8,2),IF(AND($L125+$M125&gt;=2600,$M125&lt;2600,$L125&lt;2600),ROUND((ROUND(((2600-$M125)/$L125)*$N125,2)+ROUND($M125*9%,2))*'umowa o pracę'!$E$8,2),IF(AND($L125+$M125&gt;=2600,$M125&gt;=2600),ROUND((ROUND(2600*9%,2))*'umowa o pracę'!$E$8,2),IF(AND($L125+$M125&gt;=2600,$L125&gt;=2600,$M125&lt;2600),ROUND((ROUND($M125*9%,2)+ROUND(((2600-$M125)/$L125)*$N125,2))*'umowa o pracę'!$E$8,2),0)))),0)))&gt;$J125,$J125,IF(AND($K125=1,$I125&gt;0),ROUND(IF($L125+$M125&gt;=2600,2600*'umowa o pracę'!$E$8,($L125+$M125)*'umowa o pracę'!$E$8),2)+IF($M125=0,ROUND(IF($L125&gt;2600,ROUND($O125/$L125*2600,2),$O125)*'umowa o pracę'!$E$8,2),ROUND(IF($L125&gt;2600,ROUND($O125/$L125*2600,2),$O125)*'umowa o pracę'!$E$8,2)),ROUND(IF($L125+$M125&gt;=2600,2600*'umowa o pracę'!$E$8,($L125+$M125)*'umowa o pracę'!$E$8),2)-IF(AND($M125=0,I125&gt;0),ROUND(ROUND(IF($L125&gt;2600,ROUND($N125/$L125*2600,2),$N125),2)*'umowa o pracę'!$E$8,2),IF($M125&gt;0,IF($L125+$M125&lt;2600,ROUND(ROUND($N125+ROUND($M125*9%,2),2)*'umowa o pracę'!$E$8,2),IF(AND($L125+$M125&gt;=2600,$M125&lt;2600,$L125&lt;2600),ROUND((ROUND(((2600-$M125)/$L125)*$N125,2)+ROUND($M125*9%,2))*'umowa o pracę'!$E$8,2),IF(AND($L125+$M125&gt;=2600,$M125&gt;=2600),ROUND((ROUND(2600*9%,2))*'umowa o pracę'!$E$8,2),IF(AND($L125+$M125&gt;=2600,$L125&gt;=2600,$M125&lt;2600),ROUND((ROUND($M125*9%,2)+ROUND(((2600-$M125)/$L125)*$N125,2))*'umowa o pracę'!$E$8,2),0)))),0)))))</f>
        <v>0</v>
      </c>
      <c r="R125" s="252">
        <f>IF(IF(IF(AND($K125=1,$I125&gt;0),ROUND(IF($L125+$M125&gt;=2800,2800*'umowa o pracę'!$E$8,($L125+$M125)*'umowa o pracę'!$E$8),2)+IF($M125=0,ROUND(IF($L125&gt;2800,ROUND($O125/$L125*2800,2),$O125)*'umowa o pracę'!$E$8,2),ROUND(IF($L125&gt;2800,ROUND($O125/$L125*2800,2),$O125)*'umowa o pracę'!$E$8,2)),ROUND(IF($L125+$M125&gt;=2800,2800*'umowa o pracę'!$E$8,($L125+$M125)*'umowa o pracę'!$E$8),2)-IF($M125=0,ROUND(ROUND(IF($L125&gt;2800,ROUND($N125/$L125*2800,2),$N125),2)*'umowa o pracę'!$E$8,2),IF($M125&gt;0,IF($L125+$M125&lt;2800,ROUND(ROUND($N125+ROUND($M125*9%,2),2)*'umowa o pracę'!$E$8,2),IF(AND($L125+$M125&gt;=2800,$M125&lt;2800,$L125&lt;2800),ROUND((ROUND(((2800-$M125)/$L125)*$N125,2)+ROUND($M125*9%,2))*'umowa o pracę'!$E$8,2),IF(AND($L125+$M125&gt;=2800,$M125&gt;=2800),ROUND((ROUND(2800*9%,2))*'umowa o pracę'!$E$8,2),IF(AND($L125+$M125&gt;=2800,$L125&gt;=2800,$M125&lt;2800),ROUND((ROUND($M125*9%,2)+ROUND(((2800-$M125)/$L125)*$N125,2))*'umowa o pracę'!$E$8,2),0)))),0)))&gt;$J125,$J125,IF(AND($K125=1,$I125&gt;0),ROUND(IF($L125+$M125&gt;=2800,2800*'umowa o pracę'!$E$8,($L125+$M125)*'umowa o pracę'!$E$8),2)+IF($M125=0,ROUND(IF($L125&gt;2800,ROUND($O125/$L125*2800,2),$O125)*'umowa o pracę'!$E$8,2),ROUND(IF($L125&gt;2800,ROUND($O125/$L125*2800,2),$O125)*'umowa o pracę'!$E$8,2)),ROUND(IF($L125+$M125&gt;=2800,2800*'umowa o pracę'!$E$8,($L125+$M125)*'umowa o pracę'!$E$8),2)-IF($M125=0,ROUND(ROUND(IF($L125&gt;2800,ROUND($N125/$L125*2800,2),$N125),2)*'umowa o pracę'!$E$8,2),IF($M125&gt;0,IF($L125+$M125&lt;2800,ROUND(ROUND($N125+ROUND($M125*9%,2),2)*'umowa o pracę'!$E$8,2),IF(AND($L125+$M125&gt;=2800,$M125&lt;2800,$L125&lt;2800),ROUND((ROUND(((2800-$M125)/$L125)*$N125,2)+ROUND($M125*9%,2))*'umowa o pracę'!$E$8,2),IF(AND($L125+$M125&gt;=2800,$M125&gt;=2800),ROUND((ROUND(2800*9%,2))*'umowa o pracę'!$E$8,2),IF(AND($L125+$M125&gt;=2800,$L125&gt;=2800,$M125&lt;2800),ROUND((ROUND($M125*9%,2)+ROUND(((2800-$M125)/$L125)*$N125,2))*'umowa o pracę'!$E$8,2),0)))),0))))&gt;$J125,$J125,IF(IF(AND($K125=1,$I125&gt;0),ROUND(IF($L125+$M125&gt;=2800,2800*'umowa o pracę'!$E$8,($L125+$M125)*'umowa o pracę'!$E$8),2)+IF($M125=0,ROUND(IF($L125&gt;2800,ROUND($O125/$L125*2800,2),$O125)*'umowa o pracę'!$E$8,2),ROUND(IF($L125&gt;2800,ROUND($O125/$L125*2800,2),$O125)*'umowa o pracę'!$E$8,2)),ROUND(IF($L125+$M125&gt;=2800,2800*'umowa o pracę'!$E$8,($L125+$M125)*'umowa o pracę'!$E$8),2)-IF($M125=0,ROUND(ROUND(IF($L125&gt;2800,ROUND($N125/$L125*2800,2),$N125),2)*'umowa o pracę'!$E$8,2),IF($M125&gt;0,IF($L125+$M125&lt;2800,ROUND(ROUND($N125+ROUND($M125*9%,2),2)*'umowa o pracę'!$E$8,2),IF(AND($L125+$M125&gt;=2800,$M125&lt;2800,$L125&lt;2800),ROUND((ROUND(((2800-$M125)/$L125)*$N125,2)+ROUND($M125*9%,2))*'umowa o pracę'!$E$8,2),IF(AND($L125+$M125&gt;=2800,$M125&gt;=2800),ROUND((ROUND(2800*9%,2))*'umowa o pracę'!$E$8,2),IF(AND($L125+$M125&gt;=2800,$L125&gt;=2800,$M125&lt;2800),ROUND((ROUND($M125*9%,2)+ROUND(((2800-$M125)/$L125)*$N125,2))*'umowa o pracę'!$E$8,2),0)))),0)))&gt;$J125,$J125,IF(AND($K125=1,$I125&gt;0),ROUND(IF($L125+$M125&gt;=2800,2800*'umowa o pracę'!$E$8,($L125+$M125)*'umowa o pracę'!$E$8),2)+IF($M125=0,ROUND(IF($L125&gt;2800,ROUND($O125/$L125*2800,2),$O125)*'umowa o pracę'!$E$8,2),ROUND(IF($L125&gt;2800,ROUND($O125/$L125*2800,2),$O125)*'umowa o pracę'!$E$8,2)),ROUND(IF($L125+$M125&gt;=2800,2800*'umowa o pracę'!$E$8,($L125+$M125)*'umowa o pracę'!$E$8),2)-IF(AND($M125=0,I125&gt;0),ROUND(ROUND(IF($L125&gt;2800,ROUND($N125/$L125*2800,2),$N125),2)*'umowa o pracę'!$E$8,2),IF($M125&gt;0,IF($L125+$M125&lt;2800,ROUND(ROUND($N125+ROUND($M125*9%,2),2)*'umowa o pracę'!$E$8,2),IF(AND($L125+$M125&gt;=2800,$M125&lt;2800,$L125&lt;2800),ROUND((ROUND(((2800-$M125)/$L125)*$N125,2)+ROUND($M125*9%,2))*'umowa o pracę'!$E$8,2),IF(AND($L125+$M125&gt;=2800,$M125&gt;=2800),ROUND((ROUND(2800*9%,2))*'umowa o pracę'!$E$8,2),IF(AND($L125+$M125&gt;=2800,$L125&gt;=2800,$M125&lt;2800),ROUND((ROUND($M125*9%,2)+ROUND(((2800-$M125)/$L125)*$N125,2))*'umowa o pracę'!$E$8,2),0)))),0)))))</f>
        <v>0</v>
      </c>
      <c r="S125" s="32">
        <f>IF('umowa o pracę'!$E$7=2020,IF(IF($K125=1,IF($M125=0,ROUND(IF($L125&gt;2600,ROUND($N125/$L125*2600,2),$N125)*'umowa o pracę'!$E$8,2),IF($L125+$M125&lt;2600,ROUND(ROUND($N125+ROUND($M125*9%,2),2)*'umowa o pracę'!$E$8,2),IF(AND($L125+$M125&gt;=2600,$L125&lt;2600),ROUND((ROUND($N125+ROUND((2600-$L125)*9%,2),2))*'umowa o pracę'!$E$8,2),IF(AND($L125+$M125&gt;=2600,$L125&gt;=2600),ROUND(ROUND($N125/$L125*2600,2)*'umowa o pracę'!$E$8,2),0)))),0)&gt;$H125,$H125,IF($K125=1,IF($M125=0,ROUND(IF($L125&gt;2600,ROUND($N125/$L125*2600,2),$N125)*'umowa o pracę'!$E$8,2),IF($L125+$M125&lt;2600,ROUND(ROUND($N125+ROUND($M125*9%,2),2)*'umowa o pracę'!$E$8,2),IF(AND($L125+$M125&gt;=2600,$L125&lt;2600),ROUND((ROUND($N125+ROUND((2600-$L125)*9%,2),2))*'umowa o pracę'!$E$8,2),IF(AND($L125+$M125&gt;=2600,$L125&gt;=2600),ROUND(ROUND($N125/$L125*2600,2)*'umowa o pracę'!$E$8,2),0)))),0)),IF('umowa o pracę'!$E$7=2021,IF(IF($K125=1,IF($M125=0,ROUND(IF($L125&gt;2800,ROUND($N125/$L125*2800,2),$N125)*'umowa o pracę'!$E$8,2),IF($L125+$M125&lt;2800,ROUND(ROUND($N125+ROUND($M125*9%,2),2)*'umowa o pracę'!$E$8,2),IF(AND($L125+$M125&gt;=2800,$L125&lt;2800),ROUND((ROUND($N125+ROUND((2800-$L125)*9%,2),2))*'umowa o pracę'!$E$8,2),IF(AND($L125+$M125&gt;=2800,$L125&gt;=2800),ROUND(ROUND($N125/$L125*2800,2)*'umowa o pracę'!$E$8,2),0)))),0)&gt;$H125,$H125,IF($K125=1,IF($M125=0,ROUND(IF($L125&gt;2800,ROUND($N125/$L125*2800,2),$N125)*'umowa o pracę'!$E$8,2),IF($L125+$M125&lt;2800,ROUND(ROUND($N125+ROUND($M125*9%,2),2)*'umowa o pracę'!$E$8,2),IF(AND($L125+$M125&gt;=2800,$L125&lt;2800),ROUND((ROUND($N125+ROUND((2800-$L125)*9%,2),2))*'umowa o pracę'!$E$8,2),IF(AND($L125+$M125&gt;=2800,$L125&gt;=2800),ROUND(ROUND($N125/$L125*2800,2)*'umowa o pracę'!$E$8,2),0)))),0)),0))</f>
        <v>0</v>
      </c>
      <c r="T125" s="32">
        <f>IF('umowa o pracę'!$E$7=2020,IF(IF($K125=1,IF($M125=0,ROUND(IF($L125&gt;2600,ROUND($O125/$L125*2600,2),$O125)*'umowa o pracę'!$E$8,2),ROUND(IF($L125&gt;2600,ROUND($O125/$L125*2600,2),$O125)*'umowa o pracę'!$E$8,2)),0)&gt;$I125,$I125,IF($K125=1,IF($M125=0,ROUND(IF($L125&gt;2600,ROUND($O125/$L125*2600,2),$O125)*'umowa o pracę'!$E$8,2),ROUND(IF($L125&gt;2600,ROUND($O125/$L125*2600,2),$O125)*'umowa o pracę'!$E$8,2)),0)),IF('umowa o pracę'!$E$7=2021,IF(IF($K125=1,IF($M125=0,ROUND(IF($L125&gt;2800,ROUND($O125/$L125*2800,2),$O125)*'umowa o pracę'!$E$8,2),ROUND(IF($L125&gt;2800,ROUND($O125/$L125*2800,2),$O125)*'umowa o pracę'!$E$8,2)),0)&gt;$I125,$I125,IF($K125=1,IF($M125=0,ROUND(IF($L125&gt;2800,ROUND($O125/$L125*2800,2),$O125)*'umowa o pracę'!$E$8,2),ROUND(IF($L125&gt;2800,ROUND($O125/$L125*2800,2),$O125)*'umowa o pracę'!$E$8,2)),0)),0))</f>
        <v>0</v>
      </c>
      <c r="U125" s="51">
        <f>IF('umowa o pracę'!$E$7=2020,$Q125,IF('umowa o pracę'!$E$7=2021,$R125,0))</f>
        <v>0</v>
      </c>
      <c r="V125" s="53">
        <f t="shared" si="14"/>
        <v>1</v>
      </c>
      <c r="W125" s="54">
        <f>IF('umowa o pracę'!$E$6&lt;2,0,$L125)</f>
        <v>0</v>
      </c>
      <c r="X125" s="54">
        <f>IF('umowa o pracę'!$E$6&lt;2,0,$M125)</f>
        <v>0</v>
      </c>
      <c r="Y125" s="55">
        <f>IF('umowa o pracę'!$E$6&lt;2,0,$N125)</f>
        <v>0</v>
      </c>
      <c r="Z125" s="55">
        <f>IF('umowa o pracę'!$E$6&lt;2,0,$O125)</f>
        <v>0</v>
      </c>
      <c r="AA125" s="32">
        <f>IF('umowa o pracę'!$E$7=2020,ROUND(IF($W125&gt;=2600,2600*'umowa o pracę'!$E$8,$W125*'umowa o pracę'!$E$8),2),IF('umowa o pracę'!$E$7=2021,ROUND(IF($W125&gt;=2800,2800*'umowa o pracę'!$E$8,$W125*'umowa o pracę'!$E$8),2),0))</f>
        <v>0</v>
      </c>
      <c r="AB125" s="32">
        <f>IF(IF(IF(AND($V125=1,$I125&gt;0),ROUND(IF($W125+$X125&gt;=2600,2600*'umowa o pracę'!$E$8,($W125+$X125)*'umowa o pracę'!$E$8),2)+IF($X125=0,ROUND(IF($W125&gt;2600,ROUND($Z125/$W125*2600,2),$Z125)*'umowa o pracę'!$E$8,2),ROUND(IF($W125&gt;2600,ROUND($Z125/$W125*2600,2),$Z125)*'umowa o pracę'!$E$8,2)),ROUND(IF($W125+$X125&gt;=2600,2600*'umowa o pracę'!$E$8,($W125+$X125)*'umowa o pracę'!$E$8),2)-IF($X125=0,ROUND(ROUND(IF($W125&gt;2600,ROUND($Y125/$W125*2600,2),$Y125),2)*'umowa o pracę'!$E$8,2),IF($X125&gt;0,IF($W125+$X125&lt;2600,ROUND(ROUND($Y125+ROUND($X125*9%,2),2)*'umowa o pracę'!$E$8,2),IF(AND($W125+$X125&gt;=2600,$X125&lt;2600,$W125&lt;2600),ROUND((ROUND(((2600-$X125)/$W125)*$Y125,2)+ROUND($X125*9%,2))*'umowa o pracę'!$E$8,2),IF(AND($W125+$X125&gt;=2600,$X125&gt;=2600),ROUND((ROUND(2600*9%,2))*'umowa o pracę'!$E$8,2),IF(AND($W125+$X125&gt;=2600,$W125&gt;=2600,$X125&lt;2600),ROUND((ROUND($X125*9%,2)+ROUND(((2600-$X125)/$W125)*$Y125,2))*'umowa o pracę'!$E$8,2),0)))),0)))&gt;$J125,$J125,IF(AND($V125=1,$I125&gt;0),ROUND(IF($W125+$X125&gt;=2600,2600*'umowa o pracę'!$E$8,($W125+$X125)*'umowa o pracę'!$E$8),2)+IF($X125=0,ROUND(IF($W125&gt;2600,ROUND($Z125/$W125*2600,2),$Z125)*'umowa o pracę'!$E$8,2),ROUND(IF($W125&gt;2600,ROUND($Z125/$W125*2600,2),$Z125)*'umowa o pracę'!$E$8,2)),ROUND(IF($W125+$X125&gt;=2600,2600*'umowa o pracę'!$E$8,($W125+$X125)*'umowa o pracę'!$E$8),2)-IF($X125=0,ROUND(ROUND(IF($W125&gt;2600,ROUND($Y125/$W125*2600,2),$Y125),2)*'umowa o pracę'!$E$8,2),IF($X125&gt;0,IF($W125+$X125&lt;2600,ROUND(ROUND($Y125+ROUND($X125*9%,2),2)*'umowa o pracę'!$E$8,2),IF(AND($W125+$X125&gt;=2600,$X125&lt;2600,$W125&lt;2600),ROUND((ROUND(((2600-$X125)/$W125)*$Y125,2)+ROUND($X125*9%,2))*'umowa o pracę'!$E$8,2),IF(AND($W125+$X125&gt;=2600,$X125&gt;=2600),ROUND((ROUND(2600*9%,2))*'umowa o pracę'!$E$8,2),IF(AND($W125+$X125&gt;=2600,$W125&gt;=2600,$X125&lt;2600),ROUND((ROUND($X125*9%,2)+ROUND(((2600-$X125)/$W125)*$Y125,2))*'umowa o pracę'!$E$8,2),0)))),0))))&gt;$J125,$J125,IF(IF(AND($V125=1,$I125&gt;0),ROUND(IF($W125+$X125&gt;=2600,2600*'umowa o pracę'!$E$8,($W125+$X125)*'umowa o pracę'!$E$8),2)+IF($X125=0,ROUND(IF($W125&gt;2600,ROUND($Z125/$W125*2600,2),$Z125)*'umowa o pracę'!$E$8,2),ROUND(IF($W125&gt;2600,ROUND($Z125/$W125*2600,2),$Z125)*'umowa o pracę'!$E$8,2)),ROUND(IF($W125+$X125&gt;=2600,2600*'umowa o pracę'!$E$8,($W125+$X125)*'umowa o pracę'!$E$8),2)-IF($X125=0,ROUND(ROUND(IF($W125&gt;2600,ROUND($Y125/$W125*2600,2),$Y125),2)*'umowa o pracę'!$E$8,2),IF($X125&gt;0,IF($W125+$X125&lt;2600,ROUND(ROUND($Y125+ROUND($X125*9%,2),2)*'umowa o pracę'!$E$8,2),IF(AND($W125+$X125&gt;=2600,$X125&lt;2600,$W125&lt;2600),ROUND((ROUND(((2600-$X125)/$W125)*$Y125,2)+ROUND($X125*9%,2))*'umowa o pracę'!$E$8,2),IF(AND($W125+$X125&gt;=2600,$X125&gt;=2600),ROUND((ROUND(2600*9%,2))*'umowa o pracę'!$E$8,2),IF(AND($W125+$X125&gt;=2600,$W125&gt;=2600,$X125&lt;2600),ROUND((ROUND($X125*9%,2)+ROUND(((2600-$X125)/$W125)*$Y125,2))*'umowa o pracę'!$E$8,2),0)))),0)))&gt;$J125,$J125,IF(AND($V125=1,$I125&gt;0),ROUND(IF($W125+$X125&gt;=2600,2600*'umowa o pracę'!$E$8,($W125+$X125)*'umowa o pracę'!$E$8),2)+IF($X125=0,ROUND(IF($W125&gt;2600,ROUND($Z125/$W125*2600,2),$Z125)*'umowa o pracę'!$E$8,2),ROUND(IF($W125&gt;2600,ROUND($Z125/$W125*2600,2),$Z125)*'umowa o pracę'!$E$8,2)),ROUND(IF($W125+$X125&gt;=2600,2600*'umowa o pracę'!$E$8,($W125+$X125)*'umowa o pracę'!$E$8),2)-IF(AND($X125=0,I125&gt;0),ROUND(ROUND(IF($W125&gt;2600,ROUND($Y125/$W125*2600,2),$Y125),2)*'umowa o pracę'!$E$8,2),IF($X125&gt;0,IF($W125+$X125&lt;2600,ROUND(ROUND($Y125+ROUND($X125*9%,2),2)*'umowa o pracę'!$E$8,2),IF(AND($W125+$X125&gt;=2600,$X125&lt;2600,$W125&lt;2600),ROUND((ROUND(((2600-$X125)/$W125)*$Y125,2)+ROUND($X125*9%,2))*'umowa o pracę'!$E$8,2),IF(AND($W125+$X125&gt;=2600,$X125&gt;=2600),ROUND((ROUND(2600*9%,2))*'umowa o pracę'!$E$8,2),IF(AND($W125+$X125&gt;=2600,$W125&gt;=2600,$X125&lt;2600),ROUND((ROUND($X125*9%,2)+ROUND(((2600-$X125)/$W125)*$Y125,2))*'umowa o pracę'!$E$8,2),0)))),0)))))</f>
        <v>0</v>
      </c>
      <c r="AC125" s="32">
        <f>IF(IF(IF(AND($V125=1,$I125&gt;0),ROUND(IF($W125+$X125&gt;=2800,2800*'umowa o pracę'!$E$8,($W125+$X125)*'umowa o pracę'!$E$8),2)+IF($X125=0,ROUND(IF($W125&gt;2800,ROUND($Z125/$W125*2800,2),$Z125)*'umowa o pracę'!$E$8,2),ROUND(IF($W125&gt;2800,ROUND($Z125/$W125*2800,2),$Z125)*'umowa o pracę'!$E$8,2)),ROUND(IF($W125+$X125&gt;=2800,2800*'umowa o pracę'!$E$8,($W125+$X125)*'umowa o pracę'!$E$8),2)-IF($X125=0,ROUND(ROUND(IF($W125&gt;2800,ROUND($Y125/$W125*2800,2),$Y125),2)*'umowa o pracę'!$E$8,2),IF($X125&gt;0,IF($W125+$X125&lt;2800,ROUND(ROUND($Y125+ROUND($X125*9%,2),2)*'umowa o pracę'!$E$8,2),IF(AND($W125+$X125&gt;=2800,$X125&lt;2800,$W125&lt;2800),ROUND((ROUND(((2800-$X125)/$W125)*$Y125,2)+ROUND($X125*9%,2))*'umowa o pracę'!$E$8,2),IF(AND($W125+$X125&gt;=2800,$X125&gt;=2800),ROUND((ROUND(2800*9%,2))*'umowa o pracę'!$E$8,2),IF(AND($W125+$X125&gt;=2800,$W125&gt;=2800,$X125&lt;2800),ROUND((ROUND($X125*9%,2)+ROUND(((2800-$X125)/$W125)*$Y125,2))*'umowa o pracę'!$E$8,2),0)))),0)))&gt;$J125,$J125,IF(AND($V125=1,$I125&gt;0),ROUND(IF($W125+$X125&gt;=2800,2800*'umowa o pracę'!$E$8,($W125+$X125)*'umowa o pracę'!$E$8),2)+IF($X125=0,ROUND(IF($W125&gt;2800,ROUND($Z125/$W125*2800,2),$Z125)*'umowa o pracę'!$E$8,2),ROUND(IF($W125&gt;2800,ROUND($Z125/$W125*2800,2),$Z125)*'umowa o pracę'!$E$8,2)),ROUND(IF($W125+$X125&gt;=2800,2800*'umowa o pracę'!$E$8,($W125+$X125)*'umowa o pracę'!$E$8),2)-IF($X125=0,ROUND(ROUND(IF($W125&gt;2800,ROUND($Y125/$W125*2800,2),$Y125),2)*'umowa o pracę'!$E$8,2),IF($X125&gt;0,IF($W125+$X125&lt;2800,ROUND(ROUND($Y125+ROUND($X125*9%,2),2)*'umowa o pracę'!$E$8,2),IF(AND($W125+$X125&gt;=2800,$X125&lt;2800,$W125&lt;2800),ROUND((ROUND(((2800-$X125)/$W125)*$Y125,2)+ROUND($X125*9%,2))*'umowa o pracę'!$E$8,2),IF(AND($W125+$X125&gt;=2800,$X125&gt;=2800),ROUND((ROUND(2800*9%,2))*'umowa o pracę'!$E$8,2),IF(AND($W125+$X125&gt;=2800,$W125&gt;=2800,$X125&lt;2800),ROUND((ROUND($X125*9%,2)+ROUND(((2800-$X125)/$W125)*$Y125,2))*'umowa o pracę'!$E$8,2),0)))),0))))&gt;$J125,$J125,IF(IF(AND($V125=1,$I125&gt;0),ROUND(IF($W125+$X125&gt;=2800,2800*'umowa o pracę'!$E$8,($W125+$X125)*'umowa o pracę'!$E$8),2)+IF($X125=0,ROUND(IF($W125&gt;2800,ROUND($Z125/$W125*2800,2),$Z125)*'umowa o pracę'!$E$8,2),ROUND(IF($W125&gt;2800,ROUND($Z125/$W125*2800,2),$Z125)*'umowa o pracę'!$E$8,2)),ROUND(IF($W125+$X125&gt;=2800,2800*'umowa o pracę'!$E$8,($W125+$X125)*'umowa o pracę'!$E$8),2)-IF($X125=0,ROUND(ROUND(IF($W125&gt;2800,ROUND($Y125/$W125*2800,2),$Y125),2)*'umowa o pracę'!$E$8,2),IF($X125&gt;0,IF($W125+$X125&lt;2800,ROUND(ROUND($Y125+ROUND($X125*9%,2),2)*'umowa o pracę'!$E$8,2),IF(AND($W125+$X125&gt;=2800,$X125&lt;2800,$W125&lt;2800),ROUND((ROUND(((2800-$X125)/$W125)*$Y125,2)+ROUND($X125*9%,2))*'umowa o pracę'!$E$8,2),IF(AND($W125+$X125&gt;=2800,$X125&gt;=2800),ROUND((ROUND(2800*9%,2))*'umowa o pracę'!$E$8,2),IF(AND($W125+$X125&gt;=2800,$W125&gt;=2800,$X125&lt;2800),ROUND((ROUND($X125*9%,2)+ROUND(((2800-$X125)/$W125)*$Y125,2))*'umowa o pracę'!$E$8,2),0)))),0)))&gt;$J125,$J125,IF(AND($V125=1,$I125&gt;0),ROUND(IF($W125+$X125&gt;=2800,2800*'umowa o pracę'!$E$8,($W125+$X125)*'umowa o pracę'!$E$8),2)+IF($X125=0,ROUND(IF($W125&gt;2800,ROUND($Z125/$W125*2800,2),$Z125)*'umowa o pracę'!$E$8,2),ROUND(IF($W125&gt;2800,ROUND($Z125/$W125*2800,2),$Z125)*'umowa o pracę'!$E$8,2)),ROUND(IF($W125+$X125&gt;=2800,2800*'umowa o pracę'!$E$8,($W125+$X125)*'umowa o pracę'!$E$8),2)-IF(AND($X125=0,I125&gt;0),ROUND(ROUND(IF($W125&gt;2800,ROUND($Y125/$W125*2800,2),$Y125),2)*'umowa o pracę'!$E$8,2),IF($X125&gt;0,IF($W125+$X125&lt;2800,ROUND(ROUND($Y125+ROUND($X125*9%,2),2)*'umowa o pracę'!$E$8,2),IF(AND($W125+$X125&gt;=2800,$X125&lt;2800,$W125&lt;2800),ROUND((ROUND(((2800-$X125)/$W125)*$Y125,2)+ROUND($X125*9%,2))*'umowa o pracę'!$E$8,2),IF(AND($W125+$X125&gt;=2800,$X125&gt;=2800),ROUND((ROUND(2800*9%,2))*'umowa o pracę'!$E$8,2),IF(AND($W125+$X125&gt;=2800,$W125&gt;=2800,$X125&lt;2800),ROUND((ROUND($X125*9%,2)+ROUND(((2800-$X125)/$W125)*$Y125,2))*'umowa o pracę'!$E$8,2),0)))),0)))))</f>
        <v>0</v>
      </c>
      <c r="AD125" s="32">
        <f>IF('umowa o pracę'!$E$7=2020,IF(IF($V125=1,IF($X125=0,ROUND(IF($W125&gt;2600,ROUND($Y125/$W125*2600,2),$Y125)*'umowa o pracę'!$E$8,2),IF($W125+$X125&lt;2600,ROUND(ROUND($Y125+ROUND($X125*9%,2),2)*'umowa o pracę'!$E$8,2),IF(AND($W125+$X125&gt;=2600,$W125&lt;2600),ROUND((ROUND($Y125+ROUND((2600-$W125)*9%,2),2))*'umowa o pracę'!$E$8,2),IF(AND($W125+$X125&gt;=2600,$W125&gt;=2600),ROUND(ROUND($Y125/$W125*2600,2)*'umowa o pracę'!$E$8,2),0)))),0)&gt;$H125,$H125,IF($V125=1,IF($X125=0,ROUND(IF($W125&gt;2600,ROUND($Y125/$W125*2600,2),$Y125)*'umowa o pracę'!$E$8,2),IF($W125+$X125&lt;2600,ROUND(ROUND($Y125+ROUND($X125*9%,2),2)*'umowa o pracę'!$E$8,2),IF(AND($W125+$X125&gt;=2600,$W125&lt;2600),ROUND((ROUND($Y125+ROUND((2600-$W125)*9%,2),2))*'umowa o pracę'!$E$8,2),IF(AND($W125+$X125&gt;=2600,$W125&gt;=2600),ROUND(ROUND($Y125/$W125*2600,2)*'umowa o pracę'!$E$8,2),0)))),0)),IF('umowa o pracę'!$E$7=2021,IF(IF($V125=1,IF($X125=0,ROUND(IF($W125&gt;2800,ROUND($Y125/$W125*2800,2),$Y125)*'umowa o pracę'!$E$8,2),IF($W125+$X125&lt;2800,ROUND(ROUND($Y125+ROUND($X125*9%,2),2)*'umowa o pracę'!$E$8,2),IF(AND($W125+$X125&gt;=2800,$W125&lt;2800),ROUND((ROUND($Y125+ROUND((2800-$W125)*9%,2),2))*'umowa o pracę'!$E$8,2),IF(AND($W125+$X125&gt;=2800,$W125&gt;=2800),ROUND(ROUND($Y125/$W125*2800,2)*'umowa o pracę'!$E$8,2),0)))),0)&gt;$H125,$H125,IF($V125=1,IF($X125=0,ROUND(IF($W125&gt;2800,ROUND($Y125/$W125*2800,2),$Y125)*'umowa o pracę'!$E$8,2),IF($W125+$X125&lt;2800,ROUND(ROUND($Y125+ROUND($X125*9%,2),2)*'umowa o pracę'!$E$8,2),IF(AND($W125+$X125&gt;=2800,$W125&lt;2800),ROUND((ROUND($Y125+ROUND((2800-$W125)*9%,2),2))*'umowa o pracę'!$E$8,2),IF(AND($W125+$X125&gt;=2800,$W125&gt;=2800),ROUND(ROUND($Y125/$W125*2800,2)*'umowa o pracę'!$E$8,2),0)))),0)),0))</f>
        <v>0</v>
      </c>
      <c r="AE125" s="32">
        <f>IF('umowa o pracę'!$E$7=2020,IF(IF($V125=1,IF($X125=0,ROUND(IF($W125&gt;2600,ROUND($Z125/$W125*2600,2),$Z125)*'umowa o pracę'!$E$8,2),ROUND(IF($W125&gt;2600,ROUND($Z125/$W125*2600,2),$Z125)*'umowa o pracę'!$E$8,2)),0)&gt;$I125,$I125,IF($V125=1,IF($X125=0,ROUND(IF($W125&gt;2600,ROUND($Z125/$W125*2600,2),$Z125)*'umowa o pracę'!$E$8,2),ROUND(IF($W125&gt;2600,ROUND($Z125/$W125*2600,2),$Z125)*'umowa o pracę'!$E$8,2)),0)),IF('umowa o pracę'!$E$7=2021,IF(IF($V125=1,IF($X125=0,ROUND(IF($W125&gt;2800,ROUND($Z125/$W125*2800,2),$Z125)*'umowa o pracę'!$E$8,2),ROUND(IF($W125&gt;2800,ROUND($Z125/$W125*2800,2),$Z125)*'umowa o pracę'!$E$8,2)),0)&gt;$I125,$I125,IF($V125=1,IF($X125=0,ROUND(IF($W125&gt;2800,ROUND($Z125/$W125*2800,2),$Z125)*'umowa o pracę'!$E$8,2),ROUND(IF($W125&gt;2800,ROUND($Z125/$W125*2800,2),$Z125)*'umowa o pracę'!$E$8,2)),0)),0))</f>
        <v>0</v>
      </c>
      <c r="AF125" s="56">
        <f>IF('umowa o pracę'!$E$7=2020,$AB125,IF('umowa o pracę'!$E$7=2021,$AC125,0))</f>
        <v>0</v>
      </c>
      <c r="AG125" s="53">
        <f t="shared" si="15"/>
        <v>1</v>
      </c>
      <c r="AH125" s="39">
        <f>IF('umowa o pracę'!$E$6&lt;3,0,$L125)</f>
        <v>0</v>
      </c>
      <c r="AI125" s="39">
        <f>IF('umowa o pracę'!$E$6&lt;3,0,$M125)</f>
        <v>0</v>
      </c>
      <c r="AJ125" s="55">
        <f>IF('umowa o pracę'!$E$6&lt;3,0,$N125)</f>
        <v>0</v>
      </c>
      <c r="AK125" s="55">
        <f>IF('umowa o pracę'!$E$6&lt;3,0,$O125)</f>
        <v>0</v>
      </c>
      <c r="AL125" s="32">
        <f>IF('umowa o pracę'!$E$7=2020,ROUND(IF($AH125&gt;=2600,2600*'umowa o pracę'!$E$8,$AH125*'umowa o pracę'!$E$8),2),IF('umowa o pracę'!$E$7=2021,ROUND(IF($AH125&gt;=2800,2800*'umowa o pracę'!$E$8,$AH125*'umowa o pracę'!$E$8),2),0))</f>
        <v>0</v>
      </c>
      <c r="AM125" s="32">
        <f>IF(IF(IF(AND($AG125=1,$I125&gt;0),ROUND(IF($AH125+$AI125&gt;=2600,2600*'umowa o pracę'!$E$8,($AH125+$AI125)*'umowa o pracę'!$E$8),2)+IF($AI125=0,ROUND(IF($AH125&gt;2600,ROUND($AK125/$AH125*2600,2),$AK125)*'umowa o pracę'!$E$8,2),ROUND(IF($AH125&gt;2600,ROUND($AK125/$AH125*2600,2),$AK125)*'umowa o pracę'!$E$8,2)),ROUND(IF($AH125+$AI125&gt;=2600,2600*'umowa o pracę'!$E$8,($AH125+$AI125)*'umowa o pracę'!$E$8),2)-IF($AI125=0,ROUND(ROUND(IF($AH125&gt;2600,ROUND($AJ125/$AH125*2600,2),$AJ125),2)*'umowa o pracę'!$E$8,2),IF($AI125&gt;0,IF($AH125+$AI125&lt;2600,ROUND(ROUND($AJ125+ROUND($AI125*9%,2),2)*'umowa o pracę'!$E$8,2),IF(AND($AH125+$AI125&gt;=2600,$AI125&lt;2600,$AH125&lt;2600),ROUND((ROUND(((2600-$AI125)/$AH125)*$AJ125,2)+ROUND($AI125*9%,2))*'umowa o pracę'!$E$8,2),IF(AND($AH125+$AI125&gt;=2600,$AI125&gt;=2600),ROUND((ROUND(2600*9%,2))*'umowa o pracę'!$E$8,2),IF(AND($AH125+$AI125&gt;=2600,$AH125&gt;=2600,$AI125&lt;2600),ROUND((ROUND($AI125*9%,2)+ROUND(((2600-$AI125)/$AH125)*$AJ125,2))*'umowa o pracę'!$E$8,2),0)))),0)))&gt;$J125,$J125,IF(AND($AG125=1,$I125&gt;0),ROUND(IF($AH125+$AI125&gt;=2600,2600*'umowa o pracę'!$E$8,($AH125+$AI125)*'umowa o pracę'!$E$8),2)+IF($AI125=0,ROUND(IF($AH125&gt;2600,ROUND($AK125/$AH125*2600,2),$AK125)*'umowa o pracę'!$E$8,2),ROUND(IF($AH125&gt;2600,ROUND($AK125/$AH125*2600,2),$AK125)*'umowa o pracę'!$E$8,2)),ROUND(IF($AH125+$AI125&gt;=2600,2600*'umowa o pracę'!$E$8,($AH125+$AI125)*'umowa o pracę'!$E$8),2)-IF($AI125=0,ROUND(ROUND(IF($AH125&gt;2600,ROUND($AJ125/$AH125*2600,2),$AJ125),2)*'umowa o pracę'!$E$8,2),IF($AI125&gt;0,IF($AH125+$AI125&lt;2600,ROUND(ROUND($AJ125+ROUND($AI125*9%,2),2)*'umowa o pracę'!$E$8,2),IF(AND($AH125+$AI125&gt;=2600,$AI125&lt;2600,$AH125&lt;2600),ROUND((ROUND(((2600-$AI125)/$AH125)*$AJ125,2)+ROUND($AI125*9%,2))*'umowa o pracę'!$E$8,2),IF(AND($AH125+$AI125&gt;=2600,$AI125&gt;=2600),ROUND((ROUND(2600*9%,2))*'umowa o pracę'!$E$8,2),IF(AND($AH125+$AI125&gt;=2600,$AH125&gt;=2600,$AI125&lt;2600),ROUND((ROUND($AI125*9%,2)+ROUND(((2600-$AI125)/$AH125)*$AJ125,2))*'umowa o pracę'!$E$8,2),0)))),0))))&gt;$J125,$J125,IF(IF(AND($AG125=1,$I125&gt;0),ROUND(IF($AH125+$AI125&gt;=2600,2600*'umowa o pracę'!$E$8,($AH125+$AI125)*'umowa o pracę'!$E$8),2)+IF($AI125=0,ROUND(IF($AH125&gt;2600,ROUND($AK125/$AH125*2600,2),$AK125)*'umowa o pracę'!$E$8,2),ROUND(IF($AH125&gt;2600,ROUND($AK125/$AH125*2600,2),$AK125)*'umowa o pracę'!$E$8,2)),ROUND(IF($AH125+$AI125&gt;=2600,2600*'umowa o pracę'!$E$8,($AH125+$AI125)*'umowa o pracę'!$E$8),2)-IF($AI125=0,ROUND(ROUND(IF($AH125&gt;2600,ROUND($AJ125/$AH125*2600,2),$AJ125),2)*'umowa o pracę'!$E$8,2),IF($AI125&gt;0,IF($AH125+$AI125&lt;2600,ROUND(ROUND($AJ125+ROUND($AI125*9%,2),2)*'umowa o pracę'!$E$8,2),IF(AND($AH125+$AI125&gt;=2600,$AI125&lt;2600,$AH125&lt;2600),ROUND((ROUND(((2600-$AI125)/$AH125)*$AJ125,2)+ROUND($AI125*9%,2))*'umowa o pracę'!$E$8,2),IF(AND($AH125+$AI125&gt;=2600,$AI125&gt;=2600),ROUND((ROUND(2600*9%,2))*'umowa o pracę'!$E$8,2),IF(AND($AH125+$AI125&gt;=2600,$AH125&gt;=2600,$AI125&lt;2600),ROUND((ROUND($AI125*9%,2)+ROUND(((2600-$AI125)/$AH125)*$AJ125,2))*'umowa o pracę'!$E$8,2),0)))),0)))&gt;$J125,$J125,IF(AND($AG125=1,$I125&gt;0),ROUND(IF($AH125+$AI125&gt;=2600,2600*'umowa o pracę'!$E$8,($AH125+$AI125)*'umowa o pracę'!$E$8),2)+IF($AI125=0,ROUND(IF($AH125&gt;2600,ROUND($AK125/$AH125*2600,2),$AK125)*'umowa o pracę'!$E$8,2),ROUND(IF($AH125&gt;2600,ROUND($AK125/$AH125*2600,2),$AK125)*'umowa o pracę'!$E$8,2)),ROUND(IF($AH125+$AI125&gt;=2600,2600*'umowa o pracę'!$E$8,($AH125+$AI125)*'umowa o pracę'!$E$8),2)-IF(AND($AI125=0,I125&gt;0),ROUND(ROUND(IF($AH125&gt;2600,ROUND($AJ125/$AH125*2600,2),$AJ125),2)*'umowa o pracę'!$E$8,2),IF($AI125&gt;0,IF($AH125+$AI125&lt;2600,ROUND(ROUND($AJ125+ROUND($AI125*9%,2),2)*'umowa o pracę'!$E$8,2),IF(AND($AH125+$AI125&gt;=2600,$AI125&lt;2600,$AH125&lt;2600),ROUND((ROUND(((2600-$AI125)/$AH125)*$AJ125,2)+ROUND($AI125*9%,2))*'umowa o pracę'!$E$8,2),IF(AND($AH125+$AI125&gt;=2600,$AI125&gt;=2600),ROUND((ROUND(2600*9%,2))*'umowa o pracę'!$E$8,2),IF(AND($AH125+$AI125&gt;=2600,$AH125&gt;=2600,$AI125&lt;2600),ROUND((ROUND($AI125*9%,2)+ROUND(((2600-$AI125)/$AH125)*$AJ125,2))*'umowa o pracę'!$E$8,2),0)))),0)))))</f>
        <v>0</v>
      </c>
      <c r="AN125" s="32">
        <f>IF(IF(IF(AND($AG125=1,$I125&gt;0),ROUND(IF($AH125+$AI125&gt;=2800,2800*'umowa o pracę'!$E$8,($AH125+$AI125)*'umowa o pracę'!$E$8),2)+IF($AI125=0,ROUND(IF($AH125&gt;2800,ROUND($AK125/$AH125*2800,2),$AK125)*'umowa o pracę'!$E$8,2),ROUND(IF($AH125&gt;2800,ROUND($AK125/$AH125*2800,2),$AK125)*'umowa o pracę'!$E$8,2)),ROUND(IF($AH125+$AI125&gt;=2800,2800*'umowa o pracę'!$E$8,($AH125+$AI125)*'umowa o pracę'!$E$8),2)-IF($AI125=0,ROUND(ROUND(IF($AH125&gt;2800,ROUND($AJ125/$AH125*2800,2),$AJ125),2)*'umowa o pracę'!$E$8,2),IF($AI125&gt;0,IF($AH125+$AI125&lt;2800,ROUND(ROUND($AJ125+ROUND($AI125*9%,2),2)*'umowa o pracę'!$E$8,2),IF(AND($AH125+$AI125&gt;=2800,$AI125&lt;2800,$AH125&lt;2800),ROUND((ROUND(((2800-$AI125)/$AH125)*$AJ125,2)+ROUND($AI125*9%,2))*'umowa o pracę'!$E$8,2),IF(AND($AH125+$AI125&gt;=2800,$AI125&gt;=2800),ROUND((ROUND(2800*9%,2))*'umowa o pracę'!$E$8,2),IF(AND($AH125+$AI125&gt;=2800,$AH125&gt;=2800,$AI125&lt;2800),ROUND((ROUND($AI125*9%,2)+ROUND(((2800-$AI125)/$AH125)*$AJ125,2))*'umowa o pracę'!$E$8,2),0)))),0)))&gt;$J125,$J125,IF(AND($AG125=1,$I125&gt;0),ROUND(IF($AH125+$AI125&gt;=2800,2800*'umowa o pracę'!$E$8,($AH125+$AI125)*'umowa o pracę'!$E$8),2)+IF($AI125=0,ROUND(IF($AH125&gt;2800,ROUND($AK125/$AH125*2800,2),$AK125)*'umowa o pracę'!$E$8,2),ROUND(IF($AH125&gt;2800,ROUND($AK125/$AH125*2800,2),$AK125)*'umowa o pracę'!$E$8,2)),ROUND(IF($AH125+$AI125&gt;=2800,2800*'umowa o pracę'!$E$8,($AH125+$AI125)*'umowa o pracę'!$E$8),2)-IF($AI125=0,ROUND(ROUND(IF($AH125&gt;2800,ROUND($AJ125/$AH125*2800,2),$AJ125),2)*'umowa o pracę'!$E$8,2),IF($AI125&gt;0,IF($AH125+$AI125&lt;2800,ROUND(ROUND($AJ125+ROUND($AI125*9%,2),2)*'umowa o pracę'!$E$8,2),IF(AND($AH125+$AI125&gt;=2800,$AI125&lt;2800,$AH125&lt;2800),ROUND((ROUND(((2800-$AI125)/$AH125)*$AJ125,2)+ROUND($AI125*9%,2))*'umowa o pracę'!$E$8,2),IF(AND($AH125+$AI125&gt;=2800,$AI125&gt;=2800),ROUND((ROUND(2800*9%,2))*'umowa o pracę'!$E$8,2),IF(AND($AH125+$AI125&gt;=2800,$AH125&gt;=2800,$AI125&lt;2800),ROUND((ROUND($AI125*9%,2)+ROUND(((2800-$AI125)/$AH125)*$AJ125,2))*'umowa o pracę'!$E$8,2),0)))),0))))&gt;$J125,$J125,IF(IF(AND($AG125=1,$I125&gt;0),ROUND(IF($AH125+$AI125&gt;=2800,2800*'umowa o pracę'!$E$8,($AH125+$AI125)*'umowa o pracę'!$E$8),2)+IF($AI125=0,ROUND(IF($AH125&gt;2800,ROUND($AK125/$AH125*2800,2),$AK125)*'umowa o pracę'!$E$8,2),ROUND(IF($AH125&gt;2800,ROUND($AK125/$AH125*2800,2),$AK125)*'umowa o pracę'!$E$8,2)),ROUND(IF($AH125+$AI125&gt;=2800,2800*'umowa o pracę'!$E$8,($AH125+$AI125)*'umowa o pracę'!$E$8),2)-IF($AI125=0,ROUND(ROUND(IF($AH125&gt;2800,ROUND($AJ125/$AH125*2800,2),$AJ125),2)*'umowa o pracę'!$E$8,2),IF($AI125&gt;0,IF($AH125+$AI125&lt;2800,ROUND(ROUND($AJ125+ROUND($AI125*9%,2),2)*'umowa o pracę'!$E$8,2),IF(AND($AH125+$AI125&gt;=2800,$AI125&lt;2800,$AH125&lt;2800),ROUND((ROUND(((2800-$AI125)/$AH125)*$AJ125,2)+ROUND($AI125*9%,2))*'umowa o pracę'!$E$8,2),IF(AND($AH125+$AI125&gt;=2800,$AI125&gt;=2800),ROUND((ROUND(2800*9%,2))*'umowa o pracę'!$E$8,2),IF(AND($AH125+$AI125&gt;=2800,$AH125&gt;=2800,$AI125&lt;2800),ROUND((ROUND($AI125*9%,2)+ROUND(((2800-$AI125)/$AH125)*$AJ125,2))*'umowa o pracę'!$E$8,2),0)))),0)))&gt;$J125,$J125,IF(AND($AG125=1,$I125&gt;0),ROUND(IF($AH125+$AI125&gt;=2800,2800*'umowa o pracę'!$E$8,($AH125+$AI125)*'umowa o pracę'!$E$8),2)+IF($AI125=0,ROUND(IF($AH125&gt;2800,ROUND($AK125/$AH125*2800,2),$AK125)*'umowa o pracę'!$E$8,2),ROUND(IF($AH125&gt;2800,ROUND($AK125/$AH125*2800,2),$AK125)*'umowa o pracę'!$E$8,2)),ROUND(IF($AH125+$AI125&gt;=2800,2800*'umowa o pracę'!$E$8,($AH125+$AI125)*'umowa o pracę'!$E$8),2)-IF(AND($AI125=0,I125&gt;0),ROUND(ROUND(IF($AH125&gt;2800,ROUND($AJ125/$AH125*2800,2),$AJ125),2)*'umowa o pracę'!$E$8,2),IF($AI125&gt;0,IF($AH125+$AI125&lt;2800,ROUND(ROUND($AJ125+ROUND($AI125*9%,2),2)*'umowa o pracę'!$E$8,2),IF(AND($AH125+$AI125&gt;=2800,$AI125&lt;2800,$AH125&lt;2800),ROUND((ROUND(((2800-$AI125)/$AH125)*$AJ125,2)+ROUND($AI125*9%,2))*'umowa o pracę'!$E$8,2),IF(AND($AH125+$AI125&gt;=2800,$AI125&gt;=2800),ROUND((ROUND(2800*9%,2))*'umowa o pracę'!$E$8,2),IF(AND($AH125+$AI125&gt;=2800,$AH125&gt;=2800,$AI125&lt;2800),ROUND((ROUND($AI125*9%,2)+ROUND(((2800-$AI125)/$AH125)*$AJ125,2))*'umowa o pracę'!$E$8,2),0)))),0)))))</f>
        <v>0</v>
      </c>
      <c r="AO125" s="32">
        <f>IF('umowa o pracę'!$E$7=2020,IF(IF($AG125=1,IF($AI125=0,ROUND(IF($AH125&gt;2600,ROUND($AJ125/$AH125*2600,2),$AJ125)*'umowa o pracę'!$E$8,2),IF($AH125+$AI125&lt;2600,ROUND(ROUND($AJ125+ROUND($AI125*9%,2),2)*'umowa o pracę'!$E$8,2),IF(AND($AH125+$AI125&gt;=2600,$AH125&lt;2600),ROUND((ROUND($AJ125+ROUND((2600-$AH125)*9%,2),2))*'umowa o pracę'!$E$8,2),IF(AND($AH125+$AI125&gt;=2600,$AH125&gt;=2600),ROUND(ROUND($AJ125/$AH125*2600,2)*'umowa o pracę'!$E$8,2),0)))),0)&gt;$H125,$H125,IF($AG125=1,IF($AI125=0,ROUND(IF($AH125&gt;2600,ROUND($AJ125/$AH125*2600,2),$AJ125)*'umowa o pracę'!$E$8,2),IF($AH125+$AI125&lt;2600,ROUND(ROUND($AJ125+ROUND($AI125*9%,2),2)*'umowa o pracę'!$E$8,2),IF(AND($AH125+$AI125&gt;=2600,$AH125&lt;2600),ROUND((ROUND($AJ125+ROUND((2600-$AH125)*9%,2),2))*'umowa o pracę'!$E$8,2),IF(AND($AH125+$AI125&gt;=2600,$AH125&gt;=2600),ROUND(ROUND($AJ125/$AH125*2600,2)*'umowa o pracę'!$E$8,2),0)))),0)),IF('umowa o pracę'!$E$7=2021,IF(IF($AG125=1,IF($AI125=0,ROUND(IF($AH125&gt;2800,ROUND($AJ125/$AH125*2800,2),$AJ125)*'umowa o pracę'!$E$8,2),IF($AH125+$AI125&lt;2800,ROUND(ROUND($AJ125+ROUND($AI125*9%,2),2)*'umowa o pracę'!$E$8,2),IF(AND($AH125+$AI125&gt;=2800,$AH125&lt;2800),ROUND((ROUND($AJ125+ROUND((2800-$AH125)*9%,2),2))*'umowa o pracę'!$E$8,2),IF(AND($AH125+$AI125&gt;=2800,$AH125&gt;=2800),ROUND(ROUND($AJ125/$AH125*2800,2)*'umowa o pracę'!$E$8,2),0)))),0)&gt;$H125,$H125,IF($AG125=1,IF($AI125=0,ROUND(IF($AH125&gt;2800,ROUND($AJ125/$AH125*2800,2),$AJ125)*'umowa o pracę'!$E$8,2),IF($AH125+$AI125&lt;2800,ROUND(ROUND($AJ125+ROUND($AI125*9%,2),2)*'umowa o pracę'!$E$8,2),IF(AND($AH125+$AI125&gt;=2800,$AH125&lt;2800),ROUND((ROUND($AJ125+ROUND((2800-$AH125)*9%,2),2))*'umowa o pracę'!$E$8,2),IF(AND($AH125+$AI125&gt;=2800,$AH125&gt;=2800),ROUND(ROUND($AJ125/$AH125*2800,2)*'umowa o pracę'!$E$8,2),0)))),0)),0))</f>
        <v>0</v>
      </c>
      <c r="AP125" s="32">
        <f>IF('umowa o pracę'!$E$7=2020,IF(IF($AG125=1,IF($AI125=0,ROUND(IF($AH125&gt;2600,ROUND($AK125/$AH125*2600,2),$AK125)*'umowa o pracę'!$E$8,2),ROUND(IF($AH125&gt;2600,ROUND($AK125/$AH125*2600,2),$AK125)*'umowa o pracę'!$E$8,2)),0)&gt;$I125,$I125,IF($AG125=1,IF($AI125=0,ROUND(IF($AH125&gt;2600,ROUND($AK125/$AH125*2600,2),$AK125)*'umowa o pracę'!$E$8,2),ROUND(IF($AH125&gt;2600,ROUND($AK125/$AH125*2600,2),$AK125)*'umowa o pracę'!$E$8,2)),0)),IF('umowa o pracę'!$E$7=2021,IF(IF($AG125=1,IF($AI125=0,ROUND(IF($AH125&gt;2800,ROUND($AK125/$AH125*2800,2),$AK125)*'umowa o pracę'!$E$8,2),ROUND(IF($AH125&gt;2800,ROUND($AK125/$AH125*2800,2),$AK125)*'umowa o pracę'!$E$8,2)),0)&gt;$I125,$I125,IF($AG125=1,IF($AI125=0,ROUND(IF($AH125&gt;2800,ROUND($AK125/$AH125*2800,2),$AK125)*'umowa o pracę'!$E$8,2),ROUND(IF($AH125&gt;2800,ROUND($AK125/$AH125*2800,2),$AK125)*'umowa o pracę'!$E$8,2)),0)),0))</f>
        <v>0</v>
      </c>
      <c r="AQ125" s="56">
        <f>IF('umowa o pracę'!$E$7=2020,$AM125,IF('umowa o pracę'!$E$7=2021,$AN125,0))</f>
        <v>0</v>
      </c>
      <c r="AR125" s="33">
        <f>IF('umowa o pracę'!$E$7=0,0,U125+AF125+AQ125)</f>
        <v>0</v>
      </c>
      <c r="AS125" s="19"/>
      <c r="AT125" s="19"/>
      <c r="AU125" s="19"/>
      <c r="AV125" s="6"/>
      <c r="AW125" s="6"/>
      <c r="AX125" s="6">
        <f t="shared" si="13"/>
        <v>10</v>
      </c>
      <c r="AY125" s="6"/>
      <c r="AZ125" s="234">
        <f t="shared" si="16"/>
        <v>0</v>
      </c>
      <c r="BA125" s="234">
        <f t="shared" si="17"/>
        <v>0</v>
      </c>
      <c r="BB125" s="234">
        <f t="shared" si="18"/>
        <v>0</v>
      </c>
      <c r="BC125" s="234">
        <f t="shared" si="19"/>
        <v>0</v>
      </c>
      <c r="BD125" s="234">
        <f t="shared" si="20"/>
        <v>0</v>
      </c>
      <c r="BE125" s="234">
        <f t="shared" si="21"/>
        <v>0</v>
      </c>
      <c r="BF125" s="234">
        <f t="shared" si="22"/>
        <v>0</v>
      </c>
      <c r="BG125" s="234">
        <f t="shared" si="23"/>
        <v>0</v>
      </c>
      <c r="BH125" s="234">
        <f t="shared" si="24"/>
        <v>0</v>
      </c>
      <c r="BI125" s="238">
        <f t="shared" si="25"/>
        <v>0</v>
      </c>
      <c r="BJ125" s="236"/>
      <c r="BK125" s="236"/>
      <c r="BL125" s="237"/>
    </row>
    <row r="126" spans="1:64" ht="15.75" customHeight="1" x14ac:dyDescent="0.25">
      <c r="A126" s="129">
        <v>115</v>
      </c>
      <c r="B126" s="57"/>
      <c r="C126" s="57"/>
      <c r="D126" s="36"/>
      <c r="E126" s="36"/>
      <c r="F126" s="242"/>
      <c r="G126" s="37">
        <v>1</v>
      </c>
      <c r="H126" s="58">
        <v>0</v>
      </c>
      <c r="I126" s="59">
        <v>0</v>
      </c>
      <c r="J126" s="60">
        <v>0</v>
      </c>
      <c r="K126" s="52">
        <v>1</v>
      </c>
      <c r="L126" s="39">
        <v>0</v>
      </c>
      <c r="M126" s="39">
        <v>0</v>
      </c>
      <c r="N126" s="39">
        <v>0</v>
      </c>
      <c r="O126" s="39">
        <v>0</v>
      </c>
      <c r="P126" s="35">
        <f>IF('umowa o pracę'!$E$7=2020,ROUND(IF($L126&gt;=2600,2600*'umowa o pracę'!$E$8,$L126*'umowa o pracę'!$E$8),2),IF('umowa o pracę'!$E$7=2021,ROUND(IF($L126&gt;=2800,2800*'umowa o pracę'!$E$8,$L126*'umowa o pracę'!$E$8),2),0))</f>
        <v>0</v>
      </c>
      <c r="Q126" s="252">
        <f>IF(IF(IF(AND($K126=1,$I126&gt;0),ROUND(IF($L126+$M126&gt;=2600,2600*'umowa o pracę'!$E$8,($L126+$M126)*'umowa o pracę'!$E$8),2)+IF($M126=0,ROUND(IF($L126&gt;2600,ROUND($O126/$L126*2600,2),$O126)*'umowa o pracę'!$E$8,2),ROUND(IF($L126&gt;2600,ROUND($O126/$L126*2600,2),$O126)*'umowa o pracę'!$E$8,2)),ROUND(IF($L126+$M126&gt;=2600,2600*'umowa o pracę'!$E$8,($L126+$M126)*'umowa o pracę'!$E$8),2)-IF($M126=0,ROUND(ROUND(IF($L126&gt;2600,ROUND($N126/$L126*2600,2),$N126),2)*'umowa o pracę'!$E$8,2),IF($M126&gt;0,IF($L126+$M126&lt;2600,ROUND(ROUND($N126+ROUND($M126*9%,2),2)*'umowa o pracę'!$E$8,2),IF(AND($L126+$M126&gt;=2600,$M126&lt;2600,$L126&lt;2600),ROUND((ROUND(((2600-$M126)/$L126)*$N126,2)+ROUND($M126*9%,2))*'umowa o pracę'!$E$8,2),IF(AND($L126+$M126&gt;=2600,$M126&gt;=2600),ROUND((ROUND(2600*9%,2))*'umowa o pracę'!$E$8,2),IF(AND($L126+$M126&gt;=2600,$L126&gt;=2600,$M126&lt;2600),ROUND((ROUND($M126*9%,2)+ROUND(((2600-$M126)/$L126)*$N126,2))*'umowa o pracę'!$E$8,2),0)))),0)))&gt;$J126,$J126,IF(AND($K126=1,$I126&gt;0),ROUND(IF($L126+$M126&gt;=2600,2600*'umowa o pracę'!$E$8,($L126+$M126)*'umowa o pracę'!$E$8),2)+IF($M126=0,ROUND(IF($L126&gt;2600,ROUND($O126/$L126*2600,2),$O126)*'umowa o pracę'!$E$8,2),ROUND(IF($L126&gt;2600,ROUND($O126/$L126*2600,2),$O126)*'umowa o pracę'!$E$8,2)),ROUND(IF($L126+$M126&gt;=2600,2600*'umowa o pracę'!$E$8,($L126+$M126)*'umowa o pracę'!$E$8),2)-IF($M126=0,ROUND(ROUND(IF($L126&gt;2600,ROUND($N126/$L126*2600,2),$N126),2)*'umowa o pracę'!$E$8,2),IF($M126&gt;0,IF($L126+$M126&lt;2600,ROUND(ROUND($N126+ROUND($M126*9%,2),2)*'umowa o pracę'!$E$8,2),IF(AND($L126+$M126&gt;=2600,$M126&lt;2600,$L126&lt;2600),ROUND((ROUND(((2600-$M126)/$L126)*$N126,2)+ROUND($M126*9%,2))*'umowa o pracę'!$E$8,2),IF(AND($L126+$M126&gt;=2600,$M126&gt;=2600),ROUND((ROUND(2600*9%,2))*'umowa o pracę'!$E$8,2),IF(AND($L126+$M126&gt;=2600,$L126&gt;=2600,$M126&lt;2600),ROUND((ROUND($M126*9%,2)+ROUND(((2600-$M126)/$L126)*$N126,2))*'umowa o pracę'!$E$8,2),0)))),0))))&gt;$J126,$J126,IF(IF(AND($K126=1,$I126&gt;0),ROUND(IF($L126+$M126&gt;=2600,2600*'umowa o pracę'!$E$8,($L126+$M126)*'umowa o pracę'!$E$8),2)+IF($M126=0,ROUND(IF($L126&gt;2600,ROUND($O126/$L126*2600,2),$O126)*'umowa o pracę'!$E$8,2),ROUND(IF($L126&gt;2600,ROUND($O126/$L126*2600,2),$O126)*'umowa o pracę'!$E$8,2)),ROUND(IF($L126+$M126&gt;=2600,2600*'umowa o pracę'!$E$8,($L126+$M126)*'umowa o pracę'!$E$8),2)-IF($M126=0,ROUND(ROUND(IF($L126&gt;2600,ROUND($N126/$L126*2600,2),$N126),2)*'umowa o pracę'!$E$8,2),IF($M126&gt;0,IF($L126+$M126&lt;2600,ROUND(ROUND($N126+ROUND($M126*9%,2),2)*'umowa o pracę'!$E$8,2),IF(AND($L126+$M126&gt;=2600,$M126&lt;2600,$L126&lt;2600),ROUND((ROUND(((2600-$M126)/$L126)*$N126,2)+ROUND($M126*9%,2))*'umowa o pracę'!$E$8,2),IF(AND($L126+$M126&gt;=2600,$M126&gt;=2600),ROUND((ROUND(2600*9%,2))*'umowa o pracę'!$E$8,2),IF(AND($L126+$M126&gt;=2600,$L126&gt;=2600,$M126&lt;2600),ROUND((ROUND($M126*9%,2)+ROUND(((2600-$M126)/$L126)*$N126,2))*'umowa o pracę'!$E$8,2),0)))),0)))&gt;$J126,$J126,IF(AND($K126=1,$I126&gt;0),ROUND(IF($L126+$M126&gt;=2600,2600*'umowa o pracę'!$E$8,($L126+$M126)*'umowa o pracę'!$E$8),2)+IF($M126=0,ROUND(IF($L126&gt;2600,ROUND($O126/$L126*2600,2),$O126)*'umowa o pracę'!$E$8,2),ROUND(IF($L126&gt;2600,ROUND($O126/$L126*2600,2),$O126)*'umowa o pracę'!$E$8,2)),ROUND(IF($L126+$M126&gt;=2600,2600*'umowa o pracę'!$E$8,($L126+$M126)*'umowa o pracę'!$E$8),2)-IF(AND($M126=0,I126&gt;0),ROUND(ROUND(IF($L126&gt;2600,ROUND($N126/$L126*2600,2),$N126),2)*'umowa o pracę'!$E$8,2),IF($M126&gt;0,IF($L126+$M126&lt;2600,ROUND(ROUND($N126+ROUND($M126*9%,2),2)*'umowa o pracę'!$E$8,2),IF(AND($L126+$M126&gt;=2600,$M126&lt;2600,$L126&lt;2600),ROUND((ROUND(((2600-$M126)/$L126)*$N126,2)+ROUND($M126*9%,2))*'umowa o pracę'!$E$8,2),IF(AND($L126+$M126&gt;=2600,$M126&gt;=2600),ROUND((ROUND(2600*9%,2))*'umowa o pracę'!$E$8,2),IF(AND($L126+$M126&gt;=2600,$L126&gt;=2600,$M126&lt;2600),ROUND((ROUND($M126*9%,2)+ROUND(((2600-$M126)/$L126)*$N126,2))*'umowa o pracę'!$E$8,2),0)))),0)))))</f>
        <v>0</v>
      </c>
      <c r="R126" s="252">
        <f>IF(IF(IF(AND($K126=1,$I126&gt;0),ROUND(IF($L126+$M126&gt;=2800,2800*'umowa o pracę'!$E$8,($L126+$M126)*'umowa o pracę'!$E$8),2)+IF($M126=0,ROUND(IF($L126&gt;2800,ROUND($O126/$L126*2800,2),$O126)*'umowa o pracę'!$E$8,2),ROUND(IF($L126&gt;2800,ROUND($O126/$L126*2800,2),$O126)*'umowa o pracę'!$E$8,2)),ROUND(IF($L126+$M126&gt;=2800,2800*'umowa o pracę'!$E$8,($L126+$M126)*'umowa o pracę'!$E$8),2)-IF($M126=0,ROUND(ROUND(IF($L126&gt;2800,ROUND($N126/$L126*2800,2),$N126),2)*'umowa o pracę'!$E$8,2),IF($M126&gt;0,IF($L126+$M126&lt;2800,ROUND(ROUND($N126+ROUND($M126*9%,2),2)*'umowa o pracę'!$E$8,2),IF(AND($L126+$M126&gt;=2800,$M126&lt;2800,$L126&lt;2800),ROUND((ROUND(((2800-$M126)/$L126)*$N126,2)+ROUND($M126*9%,2))*'umowa o pracę'!$E$8,2),IF(AND($L126+$M126&gt;=2800,$M126&gt;=2800),ROUND((ROUND(2800*9%,2))*'umowa o pracę'!$E$8,2),IF(AND($L126+$M126&gt;=2800,$L126&gt;=2800,$M126&lt;2800),ROUND((ROUND($M126*9%,2)+ROUND(((2800-$M126)/$L126)*$N126,2))*'umowa o pracę'!$E$8,2),0)))),0)))&gt;$J126,$J126,IF(AND($K126=1,$I126&gt;0),ROUND(IF($L126+$M126&gt;=2800,2800*'umowa o pracę'!$E$8,($L126+$M126)*'umowa o pracę'!$E$8),2)+IF($M126=0,ROUND(IF($L126&gt;2800,ROUND($O126/$L126*2800,2),$O126)*'umowa o pracę'!$E$8,2),ROUND(IF($L126&gt;2800,ROUND($O126/$L126*2800,2),$O126)*'umowa o pracę'!$E$8,2)),ROUND(IF($L126+$M126&gt;=2800,2800*'umowa o pracę'!$E$8,($L126+$M126)*'umowa o pracę'!$E$8),2)-IF($M126=0,ROUND(ROUND(IF($L126&gt;2800,ROUND($N126/$L126*2800,2),$N126),2)*'umowa o pracę'!$E$8,2),IF($M126&gt;0,IF($L126+$M126&lt;2800,ROUND(ROUND($N126+ROUND($M126*9%,2),2)*'umowa o pracę'!$E$8,2),IF(AND($L126+$M126&gt;=2800,$M126&lt;2800,$L126&lt;2800),ROUND((ROUND(((2800-$M126)/$L126)*$N126,2)+ROUND($M126*9%,2))*'umowa o pracę'!$E$8,2),IF(AND($L126+$M126&gt;=2800,$M126&gt;=2800),ROUND((ROUND(2800*9%,2))*'umowa o pracę'!$E$8,2),IF(AND($L126+$M126&gt;=2800,$L126&gt;=2800,$M126&lt;2800),ROUND((ROUND($M126*9%,2)+ROUND(((2800-$M126)/$L126)*$N126,2))*'umowa o pracę'!$E$8,2),0)))),0))))&gt;$J126,$J126,IF(IF(AND($K126=1,$I126&gt;0),ROUND(IF($L126+$M126&gt;=2800,2800*'umowa o pracę'!$E$8,($L126+$M126)*'umowa o pracę'!$E$8),2)+IF($M126=0,ROUND(IF($L126&gt;2800,ROUND($O126/$L126*2800,2),$O126)*'umowa o pracę'!$E$8,2),ROUND(IF($L126&gt;2800,ROUND($O126/$L126*2800,2),$O126)*'umowa o pracę'!$E$8,2)),ROUND(IF($L126+$M126&gt;=2800,2800*'umowa o pracę'!$E$8,($L126+$M126)*'umowa o pracę'!$E$8),2)-IF($M126=0,ROUND(ROUND(IF($L126&gt;2800,ROUND($N126/$L126*2800,2),$N126),2)*'umowa o pracę'!$E$8,2),IF($M126&gt;0,IF($L126+$M126&lt;2800,ROUND(ROUND($N126+ROUND($M126*9%,2),2)*'umowa o pracę'!$E$8,2),IF(AND($L126+$M126&gt;=2800,$M126&lt;2800,$L126&lt;2800),ROUND((ROUND(((2800-$M126)/$L126)*$N126,2)+ROUND($M126*9%,2))*'umowa o pracę'!$E$8,2),IF(AND($L126+$M126&gt;=2800,$M126&gt;=2800),ROUND((ROUND(2800*9%,2))*'umowa o pracę'!$E$8,2),IF(AND($L126+$M126&gt;=2800,$L126&gt;=2800,$M126&lt;2800),ROUND((ROUND($M126*9%,2)+ROUND(((2800-$M126)/$L126)*$N126,2))*'umowa o pracę'!$E$8,2),0)))),0)))&gt;$J126,$J126,IF(AND($K126=1,$I126&gt;0),ROUND(IF($L126+$M126&gt;=2800,2800*'umowa o pracę'!$E$8,($L126+$M126)*'umowa o pracę'!$E$8),2)+IF($M126=0,ROUND(IF($L126&gt;2800,ROUND($O126/$L126*2800,2),$O126)*'umowa o pracę'!$E$8,2),ROUND(IF($L126&gt;2800,ROUND($O126/$L126*2800,2),$O126)*'umowa o pracę'!$E$8,2)),ROUND(IF($L126+$M126&gt;=2800,2800*'umowa o pracę'!$E$8,($L126+$M126)*'umowa o pracę'!$E$8),2)-IF(AND($M126=0,I126&gt;0),ROUND(ROUND(IF($L126&gt;2800,ROUND($N126/$L126*2800,2),$N126),2)*'umowa o pracę'!$E$8,2),IF($M126&gt;0,IF($L126+$M126&lt;2800,ROUND(ROUND($N126+ROUND($M126*9%,2),2)*'umowa o pracę'!$E$8,2),IF(AND($L126+$M126&gt;=2800,$M126&lt;2800,$L126&lt;2800),ROUND((ROUND(((2800-$M126)/$L126)*$N126,2)+ROUND($M126*9%,2))*'umowa o pracę'!$E$8,2),IF(AND($L126+$M126&gt;=2800,$M126&gt;=2800),ROUND((ROUND(2800*9%,2))*'umowa o pracę'!$E$8,2),IF(AND($L126+$M126&gt;=2800,$L126&gt;=2800,$M126&lt;2800),ROUND((ROUND($M126*9%,2)+ROUND(((2800-$M126)/$L126)*$N126,2))*'umowa o pracę'!$E$8,2),0)))),0)))))</f>
        <v>0</v>
      </c>
      <c r="S126" s="32">
        <f>IF('umowa o pracę'!$E$7=2020,IF(IF($K126=1,IF($M126=0,ROUND(IF($L126&gt;2600,ROUND($N126/$L126*2600,2),$N126)*'umowa o pracę'!$E$8,2),IF($L126+$M126&lt;2600,ROUND(ROUND($N126+ROUND($M126*9%,2),2)*'umowa o pracę'!$E$8,2),IF(AND($L126+$M126&gt;=2600,$L126&lt;2600),ROUND((ROUND($N126+ROUND((2600-$L126)*9%,2),2))*'umowa o pracę'!$E$8,2),IF(AND($L126+$M126&gt;=2600,$L126&gt;=2600),ROUND(ROUND($N126/$L126*2600,2)*'umowa o pracę'!$E$8,2),0)))),0)&gt;$H126,$H126,IF($K126=1,IF($M126=0,ROUND(IF($L126&gt;2600,ROUND($N126/$L126*2600,2),$N126)*'umowa o pracę'!$E$8,2),IF($L126+$M126&lt;2600,ROUND(ROUND($N126+ROUND($M126*9%,2),2)*'umowa o pracę'!$E$8,2),IF(AND($L126+$M126&gt;=2600,$L126&lt;2600),ROUND((ROUND($N126+ROUND((2600-$L126)*9%,2),2))*'umowa o pracę'!$E$8,2),IF(AND($L126+$M126&gt;=2600,$L126&gt;=2600),ROUND(ROUND($N126/$L126*2600,2)*'umowa o pracę'!$E$8,2),0)))),0)),IF('umowa o pracę'!$E$7=2021,IF(IF($K126=1,IF($M126=0,ROUND(IF($L126&gt;2800,ROUND($N126/$L126*2800,2),$N126)*'umowa o pracę'!$E$8,2),IF($L126+$M126&lt;2800,ROUND(ROUND($N126+ROUND($M126*9%,2),2)*'umowa o pracę'!$E$8,2),IF(AND($L126+$M126&gt;=2800,$L126&lt;2800),ROUND((ROUND($N126+ROUND((2800-$L126)*9%,2),2))*'umowa o pracę'!$E$8,2),IF(AND($L126+$M126&gt;=2800,$L126&gt;=2800),ROUND(ROUND($N126/$L126*2800,2)*'umowa o pracę'!$E$8,2),0)))),0)&gt;$H126,$H126,IF($K126=1,IF($M126=0,ROUND(IF($L126&gt;2800,ROUND($N126/$L126*2800,2),$N126)*'umowa o pracę'!$E$8,2),IF($L126+$M126&lt;2800,ROUND(ROUND($N126+ROUND($M126*9%,2),2)*'umowa o pracę'!$E$8,2),IF(AND($L126+$M126&gt;=2800,$L126&lt;2800),ROUND((ROUND($N126+ROUND((2800-$L126)*9%,2),2))*'umowa o pracę'!$E$8,2),IF(AND($L126+$M126&gt;=2800,$L126&gt;=2800),ROUND(ROUND($N126/$L126*2800,2)*'umowa o pracę'!$E$8,2),0)))),0)),0))</f>
        <v>0</v>
      </c>
      <c r="T126" s="32">
        <f>IF('umowa o pracę'!$E$7=2020,IF(IF($K126=1,IF($M126=0,ROUND(IF($L126&gt;2600,ROUND($O126/$L126*2600,2),$O126)*'umowa o pracę'!$E$8,2),ROUND(IF($L126&gt;2600,ROUND($O126/$L126*2600,2),$O126)*'umowa o pracę'!$E$8,2)),0)&gt;$I126,$I126,IF($K126=1,IF($M126=0,ROUND(IF($L126&gt;2600,ROUND($O126/$L126*2600,2),$O126)*'umowa o pracę'!$E$8,2),ROUND(IF($L126&gt;2600,ROUND($O126/$L126*2600,2),$O126)*'umowa o pracę'!$E$8,2)),0)),IF('umowa o pracę'!$E$7=2021,IF(IF($K126=1,IF($M126=0,ROUND(IF($L126&gt;2800,ROUND($O126/$L126*2800,2),$O126)*'umowa o pracę'!$E$8,2),ROUND(IF($L126&gt;2800,ROUND($O126/$L126*2800,2),$O126)*'umowa o pracę'!$E$8,2)),0)&gt;$I126,$I126,IF($K126=1,IF($M126=0,ROUND(IF($L126&gt;2800,ROUND($O126/$L126*2800,2),$O126)*'umowa o pracę'!$E$8,2),ROUND(IF($L126&gt;2800,ROUND($O126/$L126*2800,2),$O126)*'umowa o pracę'!$E$8,2)),0)),0))</f>
        <v>0</v>
      </c>
      <c r="U126" s="51">
        <f>IF('umowa o pracę'!$E$7=2020,$Q126,IF('umowa o pracę'!$E$7=2021,$R126,0))</f>
        <v>0</v>
      </c>
      <c r="V126" s="53">
        <f t="shared" si="14"/>
        <v>1</v>
      </c>
      <c r="W126" s="54">
        <f>IF('umowa o pracę'!$E$6&lt;2,0,$L126)</f>
        <v>0</v>
      </c>
      <c r="X126" s="54">
        <f>IF('umowa o pracę'!$E$6&lt;2,0,$M126)</f>
        <v>0</v>
      </c>
      <c r="Y126" s="55">
        <f>IF('umowa o pracę'!$E$6&lt;2,0,$N126)</f>
        <v>0</v>
      </c>
      <c r="Z126" s="55">
        <f>IF('umowa o pracę'!$E$6&lt;2,0,$O126)</f>
        <v>0</v>
      </c>
      <c r="AA126" s="32">
        <f>IF('umowa o pracę'!$E$7=2020,ROUND(IF($W126&gt;=2600,2600*'umowa o pracę'!$E$8,$W126*'umowa o pracę'!$E$8),2),IF('umowa o pracę'!$E$7=2021,ROUND(IF($W126&gt;=2800,2800*'umowa o pracę'!$E$8,$W126*'umowa o pracę'!$E$8),2),0))</f>
        <v>0</v>
      </c>
      <c r="AB126" s="32">
        <f>IF(IF(IF(AND($V126=1,$I126&gt;0),ROUND(IF($W126+$X126&gt;=2600,2600*'umowa o pracę'!$E$8,($W126+$X126)*'umowa o pracę'!$E$8),2)+IF($X126=0,ROUND(IF($W126&gt;2600,ROUND($Z126/$W126*2600,2),$Z126)*'umowa o pracę'!$E$8,2),ROUND(IF($W126&gt;2600,ROUND($Z126/$W126*2600,2),$Z126)*'umowa o pracę'!$E$8,2)),ROUND(IF($W126+$X126&gt;=2600,2600*'umowa o pracę'!$E$8,($W126+$X126)*'umowa o pracę'!$E$8),2)-IF($X126=0,ROUND(ROUND(IF($W126&gt;2600,ROUND($Y126/$W126*2600,2),$Y126),2)*'umowa o pracę'!$E$8,2),IF($X126&gt;0,IF($W126+$X126&lt;2600,ROUND(ROUND($Y126+ROUND($X126*9%,2),2)*'umowa o pracę'!$E$8,2),IF(AND($W126+$X126&gt;=2600,$X126&lt;2600,$W126&lt;2600),ROUND((ROUND(((2600-$X126)/$W126)*$Y126,2)+ROUND($X126*9%,2))*'umowa o pracę'!$E$8,2),IF(AND($W126+$X126&gt;=2600,$X126&gt;=2600),ROUND((ROUND(2600*9%,2))*'umowa o pracę'!$E$8,2),IF(AND($W126+$X126&gt;=2600,$W126&gt;=2600,$X126&lt;2600),ROUND((ROUND($X126*9%,2)+ROUND(((2600-$X126)/$W126)*$Y126,2))*'umowa o pracę'!$E$8,2),0)))),0)))&gt;$J126,$J126,IF(AND($V126=1,$I126&gt;0),ROUND(IF($W126+$X126&gt;=2600,2600*'umowa o pracę'!$E$8,($W126+$X126)*'umowa o pracę'!$E$8),2)+IF($X126=0,ROUND(IF($W126&gt;2600,ROUND($Z126/$W126*2600,2),$Z126)*'umowa o pracę'!$E$8,2),ROUND(IF($W126&gt;2600,ROUND($Z126/$W126*2600,2),$Z126)*'umowa o pracę'!$E$8,2)),ROUND(IF($W126+$X126&gt;=2600,2600*'umowa o pracę'!$E$8,($W126+$X126)*'umowa o pracę'!$E$8),2)-IF($X126=0,ROUND(ROUND(IF($W126&gt;2600,ROUND($Y126/$W126*2600,2),$Y126),2)*'umowa o pracę'!$E$8,2),IF($X126&gt;0,IF($W126+$X126&lt;2600,ROUND(ROUND($Y126+ROUND($X126*9%,2),2)*'umowa o pracę'!$E$8,2),IF(AND($W126+$X126&gt;=2600,$X126&lt;2600,$W126&lt;2600),ROUND((ROUND(((2600-$X126)/$W126)*$Y126,2)+ROUND($X126*9%,2))*'umowa o pracę'!$E$8,2),IF(AND($W126+$X126&gt;=2600,$X126&gt;=2600),ROUND((ROUND(2600*9%,2))*'umowa o pracę'!$E$8,2),IF(AND($W126+$X126&gt;=2600,$W126&gt;=2600,$X126&lt;2600),ROUND((ROUND($X126*9%,2)+ROUND(((2600-$X126)/$W126)*$Y126,2))*'umowa o pracę'!$E$8,2),0)))),0))))&gt;$J126,$J126,IF(IF(AND($V126=1,$I126&gt;0),ROUND(IF($W126+$X126&gt;=2600,2600*'umowa o pracę'!$E$8,($W126+$X126)*'umowa o pracę'!$E$8),2)+IF($X126=0,ROUND(IF($W126&gt;2600,ROUND($Z126/$W126*2600,2),$Z126)*'umowa o pracę'!$E$8,2),ROUND(IF($W126&gt;2600,ROUND($Z126/$W126*2600,2),$Z126)*'umowa o pracę'!$E$8,2)),ROUND(IF($W126+$X126&gt;=2600,2600*'umowa o pracę'!$E$8,($W126+$X126)*'umowa o pracę'!$E$8),2)-IF($X126=0,ROUND(ROUND(IF($W126&gt;2600,ROUND($Y126/$W126*2600,2),$Y126),2)*'umowa o pracę'!$E$8,2),IF($X126&gt;0,IF($W126+$X126&lt;2600,ROUND(ROUND($Y126+ROUND($X126*9%,2),2)*'umowa o pracę'!$E$8,2),IF(AND($W126+$X126&gt;=2600,$X126&lt;2600,$W126&lt;2600),ROUND((ROUND(((2600-$X126)/$W126)*$Y126,2)+ROUND($X126*9%,2))*'umowa o pracę'!$E$8,2),IF(AND($W126+$X126&gt;=2600,$X126&gt;=2600),ROUND((ROUND(2600*9%,2))*'umowa o pracę'!$E$8,2),IF(AND($W126+$X126&gt;=2600,$W126&gt;=2600,$X126&lt;2600),ROUND((ROUND($X126*9%,2)+ROUND(((2600-$X126)/$W126)*$Y126,2))*'umowa o pracę'!$E$8,2),0)))),0)))&gt;$J126,$J126,IF(AND($V126=1,$I126&gt;0),ROUND(IF($W126+$X126&gt;=2600,2600*'umowa o pracę'!$E$8,($W126+$X126)*'umowa o pracę'!$E$8),2)+IF($X126=0,ROUND(IF($W126&gt;2600,ROUND($Z126/$W126*2600,2),$Z126)*'umowa o pracę'!$E$8,2),ROUND(IF($W126&gt;2600,ROUND($Z126/$W126*2600,2),$Z126)*'umowa o pracę'!$E$8,2)),ROUND(IF($W126+$X126&gt;=2600,2600*'umowa o pracę'!$E$8,($W126+$X126)*'umowa o pracę'!$E$8),2)-IF(AND($X126=0,I126&gt;0),ROUND(ROUND(IF($W126&gt;2600,ROUND($Y126/$W126*2600,2),$Y126),2)*'umowa o pracę'!$E$8,2),IF($X126&gt;0,IF($W126+$X126&lt;2600,ROUND(ROUND($Y126+ROUND($X126*9%,2),2)*'umowa o pracę'!$E$8,2),IF(AND($W126+$X126&gt;=2600,$X126&lt;2600,$W126&lt;2600),ROUND((ROUND(((2600-$X126)/$W126)*$Y126,2)+ROUND($X126*9%,2))*'umowa o pracę'!$E$8,2),IF(AND($W126+$X126&gt;=2600,$X126&gt;=2600),ROUND((ROUND(2600*9%,2))*'umowa o pracę'!$E$8,2),IF(AND($W126+$X126&gt;=2600,$W126&gt;=2600,$X126&lt;2600),ROUND((ROUND($X126*9%,2)+ROUND(((2600-$X126)/$W126)*$Y126,2))*'umowa o pracę'!$E$8,2),0)))),0)))))</f>
        <v>0</v>
      </c>
      <c r="AC126" s="32">
        <f>IF(IF(IF(AND($V126=1,$I126&gt;0),ROUND(IF($W126+$X126&gt;=2800,2800*'umowa o pracę'!$E$8,($W126+$X126)*'umowa o pracę'!$E$8),2)+IF($X126=0,ROUND(IF($W126&gt;2800,ROUND($Z126/$W126*2800,2),$Z126)*'umowa o pracę'!$E$8,2),ROUND(IF($W126&gt;2800,ROUND($Z126/$W126*2800,2),$Z126)*'umowa o pracę'!$E$8,2)),ROUND(IF($W126+$X126&gt;=2800,2800*'umowa o pracę'!$E$8,($W126+$X126)*'umowa o pracę'!$E$8),2)-IF($X126=0,ROUND(ROUND(IF($W126&gt;2800,ROUND($Y126/$W126*2800,2),$Y126),2)*'umowa o pracę'!$E$8,2),IF($X126&gt;0,IF($W126+$X126&lt;2800,ROUND(ROUND($Y126+ROUND($X126*9%,2),2)*'umowa o pracę'!$E$8,2),IF(AND($W126+$X126&gt;=2800,$X126&lt;2800,$W126&lt;2800),ROUND((ROUND(((2800-$X126)/$W126)*$Y126,2)+ROUND($X126*9%,2))*'umowa o pracę'!$E$8,2),IF(AND($W126+$X126&gt;=2800,$X126&gt;=2800),ROUND((ROUND(2800*9%,2))*'umowa o pracę'!$E$8,2),IF(AND($W126+$X126&gt;=2800,$W126&gt;=2800,$X126&lt;2800),ROUND((ROUND($X126*9%,2)+ROUND(((2800-$X126)/$W126)*$Y126,2))*'umowa o pracę'!$E$8,2),0)))),0)))&gt;$J126,$J126,IF(AND($V126=1,$I126&gt;0),ROUND(IF($W126+$X126&gt;=2800,2800*'umowa o pracę'!$E$8,($W126+$X126)*'umowa o pracę'!$E$8),2)+IF($X126=0,ROUND(IF($W126&gt;2800,ROUND($Z126/$W126*2800,2),$Z126)*'umowa o pracę'!$E$8,2),ROUND(IF($W126&gt;2800,ROUND($Z126/$W126*2800,2),$Z126)*'umowa o pracę'!$E$8,2)),ROUND(IF($W126+$X126&gt;=2800,2800*'umowa o pracę'!$E$8,($W126+$X126)*'umowa o pracę'!$E$8),2)-IF($X126=0,ROUND(ROUND(IF($W126&gt;2800,ROUND($Y126/$W126*2800,2),$Y126),2)*'umowa o pracę'!$E$8,2),IF($X126&gt;0,IF($W126+$X126&lt;2800,ROUND(ROUND($Y126+ROUND($X126*9%,2),2)*'umowa o pracę'!$E$8,2),IF(AND($W126+$X126&gt;=2800,$X126&lt;2800,$W126&lt;2800),ROUND((ROUND(((2800-$X126)/$W126)*$Y126,2)+ROUND($X126*9%,2))*'umowa o pracę'!$E$8,2),IF(AND($W126+$X126&gt;=2800,$X126&gt;=2800),ROUND((ROUND(2800*9%,2))*'umowa o pracę'!$E$8,2),IF(AND($W126+$X126&gt;=2800,$W126&gt;=2800,$X126&lt;2800),ROUND((ROUND($X126*9%,2)+ROUND(((2800-$X126)/$W126)*$Y126,2))*'umowa o pracę'!$E$8,2),0)))),0))))&gt;$J126,$J126,IF(IF(AND($V126=1,$I126&gt;0),ROUND(IF($W126+$X126&gt;=2800,2800*'umowa o pracę'!$E$8,($W126+$X126)*'umowa o pracę'!$E$8),2)+IF($X126=0,ROUND(IF($W126&gt;2800,ROUND($Z126/$W126*2800,2),$Z126)*'umowa o pracę'!$E$8,2),ROUND(IF($W126&gt;2800,ROUND($Z126/$W126*2800,2),$Z126)*'umowa o pracę'!$E$8,2)),ROUND(IF($W126+$X126&gt;=2800,2800*'umowa o pracę'!$E$8,($W126+$X126)*'umowa o pracę'!$E$8),2)-IF($X126=0,ROUND(ROUND(IF($W126&gt;2800,ROUND($Y126/$W126*2800,2),$Y126),2)*'umowa o pracę'!$E$8,2),IF($X126&gt;0,IF($W126+$X126&lt;2800,ROUND(ROUND($Y126+ROUND($X126*9%,2),2)*'umowa o pracę'!$E$8,2),IF(AND($W126+$X126&gt;=2800,$X126&lt;2800,$W126&lt;2800),ROUND((ROUND(((2800-$X126)/$W126)*$Y126,2)+ROUND($X126*9%,2))*'umowa o pracę'!$E$8,2),IF(AND($W126+$X126&gt;=2800,$X126&gt;=2800),ROUND((ROUND(2800*9%,2))*'umowa o pracę'!$E$8,2),IF(AND($W126+$X126&gt;=2800,$W126&gt;=2800,$X126&lt;2800),ROUND((ROUND($X126*9%,2)+ROUND(((2800-$X126)/$W126)*$Y126,2))*'umowa o pracę'!$E$8,2),0)))),0)))&gt;$J126,$J126,IF(AND($V126=1,$I126&gt;0),ROUND(IF($W126+$X126&gt;=2800,2800*'umowa o pracę'!$E$8,($W126+$X126)*'umowa o pracę'!$E$8),2)+IF($X126=0,ROUND(IF($W126&gt;2800,ROUND($Z126/$W126*2800,2),$Z126)*'umowa o pracę'!$E$8,2),ROUND(IF($W126&gt;2800,ROUND($Z126/$W126*2800,2),$Z126)*'umowa o pracę'!$E$8,2)),ROUND(IF($W126+$X126&gt;=2800,2800*'umowa o pracę'!$E$8,($W126+$X126)*'umowa o pracę'!$E$8),2)-IF(AND($X126=0,I126&gt;0),ROUND(ROUND(IF($W126&gt;2800,ROUND($Y126/$W126*2800,2),$Y126),2)*'umowa o pracę'!$E$8,2),IF($X126&gt;0,IF($W126+$X126&lt;2800,ROUND(ROUND($Y126+ROUND($X126*9%,2),2)*'umowa o pracę'!$E$8,2),IF(AND($W126+$X126&gt;=2800,$X126&lt;2800,$W126&lt;2800),ROUND((ROUND(((2800-$X126)/$W126)*$Y126,2)+ROUND($X126*9%,2))*'umowa o pracę'!$E$8,2),IF(AND($W126+$X126&gt;=2800,$X126&gt;=2800),ROUND((ROUND(2800*9%,2))*'umowa o pracę'!$E$8,2),IF(AND($W126+$X126&gt;=2800,$W126&gt;=2800,$X126&lt;2800),ROUND((ROUND($X126*9%,2)+ROUND(((2800-$X126)/$W126)*$Y126,2))*'umowa o pracę'!$E$8,2),0)))),0)))))</f>
        <v>0</v>
      </c>
      <c r="AD126" s="32">
        <f>IF('umowa o pracę'!$E$7=2020,IF(IF($V126=1,IF($X126=0,ROUND(IF($W126&gt;2600,ROUND($Y126/$W126*2600,2),$Y126)*'umowa o pracę'!$E$8,2),IF($W126+$X126&lt;2600,ROUND(ROUND($Y126+ROUND($X126*9%,2),2)*'umowa o pracę'!$E$8,2),IF(AND($W126+$X126&gt;=2600,$W126&lt;2600),ROUND((ROUND($Y126+ROUND((2600-$W126)*9%,2),2))*'umowa o pracę'!$E$8,2),IF(AND($W126+$X126&gt;=2600,$W126&gt;=2600),ROUND(ROUND($Y126/$W126*2600,2)*'umowa o pracę'!$E$8,2),0)))),0)&gt;$H126,$H126,IF($V126=1,IF($X126=0,ROUND(IF($W126&gt;2600,ROUND($Y126/$W126*2600,2),$Y126)*'umowa o pracę'!$E$8,2),IF($W126+$X126&lt;2600,ROUND(ROUND($Y126+ROUND($X126*9%,2),2)*'umowa o pracę'!$E$8,2),IF(AND($W126+$X126&gt;=2600,$W126&lt;2600),ROUND((ROUND($Y126+ROUND((2600-$W126)*9%,2),2))*'umowa o pracę'!$E$8,2),IF(AND($W126+$X126&gt;=2600,$W126&gt;=2600),ROUND(ROUND($Y126/$W126*2600,2)*'umowa o pracę'!$E$8,2),0)))),0)),IF('umowa o pracę'!$E$7=2021,IF(IF($V126=1,IF($X126=0,ROUND(IF($W126&gt;2800,ROUND($Y126/$W126*2800,2),$Y126)*'umowa o pracę'!$E$8,2),IF($W126+$X126&lt;2800,ROUND(ROUND($Y126+ROUND($X126*9%,2),2)*'umowa o pracę'!$E$8,2),IF(AND($W126+$X126&gt;=2800,$W126&lt;2800),ROUND((ROUND($Y126+ROUND((2800-$W126)*9%,2),2))*'umowa o pracę'!$E$8,2),IF(AND($W126+$X126&gt;=2800,$W126&gt;=2800),ROUND(ROUND($Y126/$W126*2800,2)*'umowa o pracę'!$E$8,2),0)))),0)&gt;$H126,$H126,IF($V126=1,IF($X126=0,ROUND(IF($W126&gt;2800,ROUND($Y126/$W126*2800,2),$Y126)*'umowa o pracę'!$E$8,2),IF($W126+$X126&lt;2800,ROUND(ROUND($Y126+ROUND($X126*9%,2),2)*'umowa o pracę'!$E$8,2),IF(AND($W126+$X126&gt;=2800,$W126&lt;2800),ROUND((ROUND($Y126+ROUND((2800-$W126)*9%,2),2))*'umowa o pracę'!$E$8,2),IF(AND($W126+$X126&gt;=2800,$W126&gt;=2800),ROUND(ROUND($Y126/$W126*2800,2)*'umowa o pracę'!$E$8,2),0)))),0)),0))</f>
        <v>0</v>
      </c>
      <c r="AE126" s="32">
        <f>IF('umowa o pracę'!$E$7=2020,IF(IF($V126=1,IF($X126=0,ROUND(IF($W126&gt;2600,ROUND($Z126/$W126*2600,2),$Z126)*'umowa o pracę'!$E$8,2),ROUND(IF($W126&gt;2600,ROUND($Z126/$W126*2600,2),$Z126)*'umowa o pracę'!$E$8,2)),0)&gt;$I126,$I126,IF($V126=1,IF($X126=0,ROUND(IF($W126&gt;2600,ROUND($Z126/$W126*2600,2),$Z126)*'umowa o pracę'!$E$8,2),ROUND(IF($W126&gt;2600,ROUND($Z126/$W126*2600,2),$Z126)*'umowa o pracę'!$E$8,2)),0)),IF('umowa o pracę'!$E$7=2021,IF(IF($V126=1,IF($X126=0,ROUND(IF($W126&gt;2800,ROUND($Z126/$W126*2800,2),$Z126)*'umowa o pracę'!$E$8,2),ROUND(IF($W126&gt;2800,ROUND($Z126/$W126*2800,2),$Z126)*'umowa o pracę'!$E$8,2)),0)&gt;$I126,$I126,IF($V126=1,IF($X126=0,ROUND(IF($W126&gt;2800,ROUND($Z126/$W126*2800,2),$Z126)*'umowa o pracę'!$E$8,2),ROUND(IF($W126&gt;2800,ROUND($Z126/$W126*2800,2),$Z126)*'umowa o pracę'!$E$8,2)),0)),0))</f>
        <v>0</v>
      </c>
      <c r="AF126" s="56">
        <f>IF('umowa o pracę'!$E$7=2020,$AB126,IF('umowa o pracę'!$E$7=2021,$AC126,0))</f>
        <v>0</v>
      </c>
      <c r="AG126" s="53">
        <f t="shared" si="15"/>
        <v>1</v>
      </c>
      <c r="AH126" s="39">
        <f>IF('umowa o pracę'!$E$6&lt;3,0,$L126)</f>
        <v>0</v>
      </c>
      <c r="AI126" s="39">
        <f>IF('umowa o pracę'!$E$6&lt;3,0,$M126)</f>
        <v>0</v>
      </c>
      <c r="AJ126" s="55">
        <f>IF('umowa o pracę'!$E$6&lt;3,0,$N126)</f>
        <v>0</v>
      </c>
      <c r="AK126" s="55">
        <f>IF('umowa o pracę'!$E$6&lt;3,0,$O126)</f>
        <v>0</v>
      </c>
      <c r="AL126" s="32">
        <f>IF('umowa o pracę'!$E$7=2020,ROUND(IF($AH126&gt;=2600,2600*'umowa o pracę'!$E$8,$AH126*'umowa o pracę'!$E$8),2),IF('umowa o pracę'!$E$7=2021,ROUND(IF($AH126&gt;=2800,2800*'umowa o pracę'!$E$8,$AH126*'umowa o pracę'!$E$8),2),0))</f>
        <v>0</v>
      </c>
      <c r="AM126" s="32">
        <f>IF(IF(IF(AND($AG126=1,$I126&gt;0),ROUND(IF($AH126+$AI126&gt;=2600,2600*'umowa o pracę'!$E$8,($AH126+$AI126)*'umowa o pracę'!$E$8),2)+IF($AI126=0,ROUND(IF($AH126&gt;2600,ROUND($AK126/$AH126*2600,2),$AK126)*'umowa o pracę'!$E$8,2),ROUND(IF($AH126&gt;2600,ROUND($AK126/$AH126*2600,2),$AK126)*'umowa o pracę'!$E$8,2)),ROUND(IF($AH126+$AI126&gt;=2600,2600*'umowa o pracę'!$E$8,($AH126+$AI126)*'umowa o pracę'!$E$8),2)-IF($AI126=0,ROUND(ROUND(IF($AH126&gt;2600,ROUND($AJ126/$AH126*2600,2),$AJ126),2)*'umowa o pracę'!$E$8,2),IF($AI126&gt;0,IF($AH126+$AI126&lt;2600,ROUND(ROUND($AJ126+ROUND($AI126*9%,2),2)*'umowa o pracę'!$E$8,2),IF(AND($AH126+$AI126&gt;=2600,$AI126&lt;2600,$AH126&lt;2600),ROUND((ROUND(((2600-$AI126)/$AH126)*$AJ126,2)+ROUND($AI126*9%,2))*'umowa o pracę'!$E$8,2),IF(AND($AH126+$AI126&gt;=2600,$AI126&gt;=2600),ROUND((ROUND(2600*9%,2))*'umowa o pracę'!$E$8,2),IF(AND($AH126+$AI126&gt;=2600,$AH126&gt;=2600,$AI126&lt;2600),ROUND((ROUND($AI126*9%,2)+ROUND(((2600-$AI126)/$AH126)*$AJ126,2))*'umowa o pracę'!$E$8,2),0)))),0)))&gt;$J126,$J126,IF(AND($AG126=1,$I126&gt;0),ROUND(IF($AH126+$AI126&gt;=2600,2600*'umowa o pracę'!$E$8,($AH126+$AI126)*'umowa o pracę'!$E$8),2)+IF($AI126=0,ROUND(IF($AH126&gt;2600,ROUND($AK126/$AH126*2600,2),$AK126)*'umowa o pracę'!$E$8,2),ROUND(IF($AH126&gt;2600,ROUND($AK126/$AH126*2600,2),$AK126)*'umowa o pracę'!$E$8,2)),ROUND(IF($AH126+$AI126&gt;=2600,2600*'umowa o pracę'!$E$8,($AH126+$AI126)*'umowa o pracę'!$E$8),2)-IF($AI126=0,ROUND(ROUND(IF($AH126&gt;2600,ROUND($AJ126/$AH126*2600,2),$AJ126),2)*'umowa o pracę'!$E$8,2),IF($AI126&gt;0,IF($AH126+$AI126&lt;2600,ROUND(ROUND($AJ126+ROUND($AI126*9%,2),2)*'umowa o pracę'!$E$8,2),IF(AND($AH126+$AI126&gt;=2600,$AI126&lt;2600,$AH126&lt;2600),ROUND((ROUND(((2600-$AI126)/$AH126)*$AJ126,2)+ROUND($AI126*9%,2))*'umowa o pracę'!$E$8,2),IF(AND($AH126+$AI126&gt;=2600,$AI126&gt;=2600),ROUND((ROUND(2600*9%,2))*'umowa o pracę'!$E$8,2),IF(AND($AH126+$AI126&gt;=2600,$AH126&gt;=2600,$AI126&lt;2600),ROUND((ROUND($AI126*9%,2)+ROUND(((2600-$AI126)/$AH126)*$AJ126,2))*'umowa o pracę'!$E$8,2),0)))),0))))&gt;$J126,$J126,IF(IF(AND($AG126=1,$I126&gt;0),ROUND(IF($AH126+$AI126&gt;=2600,2600*'umowa o pracę'!$E$8,($AH126+$AI126)*'umowa o pracę'!$E$8),2)+IF($AI126=0,ROUND(IF($AH126&gt;2600,ROUND($AK126/$AH126*2600,2),$AK126)*'umowa o pracę'!$E$8,2),ROUND(IF($AH126&gt;2600,ROUND($AK126/$AH126*2600,2),$AK126)*'umowa o pracę'!$E$8,2)),ROUND(IF($AH126+$AI126&gt;=2600,2600*'umowa o pracę'!$E$8,($AH126+$AI126)*'umowa o pracę'!$E$8),2)-IF($AI126=0,ROUND(ROUND(IF($AH126&gt;2600,ROUND($AJ126/$AH126*2600,2),$AJ126),2)*'umowa o pracę'!$E$8,2),IF($AI126&gt;0,IF($AH126+$AI126&lt;2600,ROUND(ROUND($AJ126+ROUND($AI126*9%,2),2)*'umowa o pracę'!$E$8,2),IF(AND($AH126+$AI126&gt;=2600,$AI126&lt;2600,$AH126&lt;2600),ROUND((ROUND(((2600-$AI126)/$AH126)*$AJ126,2)+ROUND($AI126*9%,2))*'umowa o pracę'!$E$8,2),IF(AND($AH126+$AI126&gt;=2600,$AI126&gt;=2600),ROUND((ROUND(2600*9%,2))*'umowa o pracę'!$E$8,2),IF(AND($AH126+$AI126&gt;=2600,$AH126&gt;=2600,$AI126&lt;2600),ROUND((ROUND($AI126*9%,2)+ROUND(((2600-$AI126)/$AH126)*$AJ126,2))*'umowa o pracę'!$E$8,2),0)))),0)))&gt;$J126,$J126,IF(AND($AG126=1,$I126&gt;0),ROUND(IF($AH126+$AI126&gt;=2600,2600*'umowa o pracę'!$E$8,($AH126+$AI126)*'umowa o pracę'!$E$8),2)+IF($AI126=0,ROUND(IF($AH126&gt;2600,ROUND($AK126/$AH126*2600,2),$AK126)*'umowa o pracę'!$E$8,2),ROUND(IF($AH126&gt;2600,ROUND($AK126/$AH126*2600,2),$AK126)*'umowa o pracę'!$E$8,2)),ROUND(IF($AH126+$AI126&gt;=2600,2600*'umowa o pracę'!$E$8,($AH126+$AI126)*'umowa o pracę'!$E$8),2)-IF(AND($AI126=0,I126&gt;0),ROUND(ROUND(IF($AH126&gt;2600,ROUND($AJ126/$AH126*2600,2),$AJ126),2)*'umowa o pracę'!$E$8,2),IF($AI126&gt;0,IF($AH126+$AI126&lt;2600,ROUND(ROUND($AJ126+ROUND($AI126*9%,2),2)*'umowa o pracę'!$E$8,2),IF(AND($AH126+$AI126&gt;=2600,$AI126&lt;2600,$AH126&lt;2600),ROUND((ROUND(((2600-$AI126)/$AH126)*$AJ126,2)+ROUND($AI126*9%,2))*'umowa o pracę'!$E$8,2),IF(AND($AH126+$AI126&gt;=2600,$AI126&gt;=2600),ROUND((ROUND(2600*9%,2))*'umowa o pracę'!$E$8,2),IF(AND($AH126+$AI126&gt;=2600,$AH126&gt;=2600,$AI126&lt;2600),ROUND((ROUND($AI126*9%,2)+ROUND(((2600-$AI126)/$AH126)*$AJ126,2))*'umowa o pracę'!$E$8,2),0)))),0)))))</f>
        <v>0</v>
      </c>
      <c r="AN126" s="32">
        <f>IF(IF(IF(AND($AG126=1,$I126&gt;0),ROUND(IF($AH126+$AI126&gt;=2800,2800*'umowa o pracę'!$E$8,($AH126+$AI126)*'umowa o pracę'!$E$8),2)+IF($AI126=0,ROUND(IF($AH126&gt;2800,ROUND($AK126/$AH126*2800,2),$AK126)*'umowa o pracę'!$E$8,2),ROUND(IF($AH126&gt;2800,ROUND($AK126/$AH126*2800,2),$AK126)*'umowa o pracę'!$E$8,2)),ROUND(IF($AH126+$AI126&gt;=2800,2800*'umowa o pracę'!$E$8,($AH126+$AI126)*'umowa o pracę'!$E$8),2)-IF($AI126=0,ROUND(ROUND(IF($AH126&gt;2800,ROUND($AJ126/$AH126*2800,2),$AJ126),2)*'umowa o pracę'!$E$8,2),IF($AI126&gt;0,IF($AH126+$AI126&lt;2800,ROUND(ROUND($AJ126+ROUND($AI126*9%,2),2)*'umowa o pracę'!$E$8,2),IF(AND($AH126+$AI126&gt;=2800,$AI126&lt;2800,$AH126&lt;2800),ROUND((ROUND(((2800-$AI126)/$AH126)*$AJ126,2)+ROUND($AI126*9%,2))*'umowa o pracę'!$E$8,2),IF(AND($AH126+$AI126&gt;=2800,$AI126&gt;=2800),ROUND((ROUND(2800*9%,2))*'umowa o pracę'!$E$8,2),IF(AND($AH126+$AI126&gt;=2800,$AH126&gt;=2800,$AI126&lt;2800),ROUND((ROUND($AI126*9%,2)+ROUND(((2800-$AI126)/$AH126)*$AJ126,2))*'umowa o pracę'!$E$8,2),0)))),0)))&gt;$J126,$J126,IF(AND($AG126=1,$I126&gt;0),ROUND(IF($AH126+$AI126&gt;=2800,2800*'umowa o pracę'!$E$8,($AH126+$AI126)*'umowa o pracę'!$E$8),2)+IF($AI126=0,ROUND(IF($AH126&gt;2800,ROUND($AK126/$AH126*2800,2),$AK126)*'umowa o pracę'!$E$8,2),ROUND(IF($AH126&gt;2800,ROUND($AK126/$AH126*2800,2),$AK126)*'umowa o pracę'!$E$8,2)),ROUND(IF($AH126+$AI126&gt;=2800,2800*'umowa o pracę'!$E$8,($AH126+$AI126)*'umowa o pracę'!$E$8),2)-IF($AI126=0,ROUND(ROUND(IF($AH126&gt;2800,ROUND($AJ126/$AH126*2800,2),$AJ126),2)*'umowa o pracę'!$E$8,2),IF($AI126&gt;0,IF($AH126+$AI126&lt;2800,ROUND(ROUND($AJ126+ROUND($AI126*9%,2),2)*'umowa o pracę'!$E$8,2),IF(AND($AH126+$AI126&gt;=2800,$AI126&lt;2800,$AH126&lt;2800),ROUND((ROUND(((2800-$AI126)/$AH126)*$AJ126,2)+ROUND($AI126*9%,2))*'umowa o pracę'!$E$8,2),IF(AND($AH126+$AI126&gt;=2800,$AI126&gt;=2800),ROUND((ROUND(2800*9%,2))*'umowa o pracę'!$E$8,2),IF(AND($AH126+$AI126&gt;=2800,$AH126&gt;=2800,$AI126&lt;2800),ROUND((ROUND($AI126*9%,2)+ROUND(((2800-$AI126)/$AH126)*$AJ126,2))*'umowa o pracę'!$E$8,2),0)))),0))))&gt;$J126,$J126,IF(IF(AND($AG126=1,$I126&gt;0),ROUND(IF($AH126+$AI126&gt;=2800,2800*'umowa o pracę'!$E$8,($AH126+$AI126)*'umowa o pracę'!$E$8),2)+IF($AI126=0,ROUND(IF($AH126&gt;2800,ROUND($AK126/$AH126*2800,2),$AK126)*'umowa o pracę'!$E$8,2),ROUND(IF($AH126&gt;2800,ROUND($AK126/$AH126*2800,2),$AK126)*'umowa o pracę'!$E$8,2)),ROUND(IF($AH126+$AI126&gt;=2800,2800*'umowa o pracę'!$E$8,($AH126+$AI126)*'umowa o pracę'!$E$8),2)-IF($AI126=0,ROUND(ROUND(IF($AH126&gt;2800,ROUND($AJ126/$AH126*2800,2),$AJ126),2)*'umowa o pracę'!$E$8,2),IF($AI126&gt;0,IF($AH126+$AI126&lt;2800,ROUND(ROUND($AJ126+ROUND($AI126*9%,2),2)*'umowa o pracę'!$E$8,2),IF(AND($AH126+$AI126&gt;=2800,$AI126&lt;2800,$AH126&lt;2800),ROUND((ROUND(((2800-$AI126)/$AH126)*$AJ126,2)+ROUND($AI126*9%,2))*'umowa o pracę'!$E$8,2),IF(AND($AH126+$AI126&gt;=2800,$AI126&gt;=2800),ROUND((ROUND(2800*9%,2))*'umowa o pracę'!$E$8,2),IF(AND($AH126+$AI126&gt;=2800,$AH126&gt;=2800,$AI126&lt;2800),ROUND((ROUND($AI126*9%,2)+ROUND(((2800-$AI126)/$AH126)*$AJ126,2))*'umowa o pracę'!$E$8,2),0)))),0)))&gt;$J126,$J126,IF(AND($AG126=1,$I126&gt;0),ROUND(IF($AH126+$AI126&gt;=2800,2800*'umowa o pracę'!$E$8,($AH126+$AI126)*'umowa o pracę'!$E$8),2)+IF($AI126=0,ROUND(IF($AH126&gt;2800,ROUND($AK126/$AH126*2800,2),$AK126)*'umowa o pracę'!$E$8,2),ROUND(IF($AH126&gt;2800,ROUND($AK126/$AH126*2800,2),$AK126)*'umowa o pracę'!$E$8,2)),ROUND(IF($AH126+$AI126&gt;=2800,2800*'umowa o pracę'!$E$8,($AH126+$AI126)*'umowa o pracę'!$E$8),2)-IF(AND($AI126=0,I126&gt;0),ROUND(ROUND(IF($AH126&gt;2800,ROUND($AJ126/$AH126*2800,2),$AJ126),2)*'umowa o pracę'!$E$8,2),IF($AI126&gt;0,IF($AH126+$AI126&lt;2800,ROUND(ROUND($AJ126+ROUND($AI126*9%,2),2)*'umowa o pracę'!$E$8,2),IF(AND($AH126+$AI126&gt;=2800,$AI126&lt;2800,$AH126&lt;2800),ROUND((ROUND(((2800-$AI126)/$AH126)*$AJ126,2)+ROUND($AI126*9%,2))*'umowa o pracę'!$E$8,2),IF(AND($AH126+$AI126&gt;=2800,$AI126&gt;=2800),ROUND((ROUND(2800*9%,2))*'umowa o pracę'!$E$8,2),IF(AND($AH126+$AI126&gt;=2800,$AH126&gt;=2800,$AI126&lt;2800),ROUND((ROUND($AI126*9%,2)+ROUND(((2800-$AI126)/$AH126)*$AJ126,2))*'umowa o pracę'!$E$8,2),0)))),0)))))</f>
        <v>0</v>
      </c>
      <c r="AO126" s="32">
        <f>IF('umowa o pracę'!$E$7=2020,IF(IF($AG126=1,IF($AI126=0,ROUND(IF($AH126&gt;2600,ROUND($AJ126/$AH126*2600,2),$AJ126)*'umowa o pracę'!$E$8,2),IF($AH126+$AI126&lt;2600,ROUND(ROUND($AJ126+ROUND($AI126*9%,2),2)*'umowa o pracę'!$E$8,2),IF(AND($AH126+$AI126&gt;=2600,$AH126&lt;2600),ROUND((ROUND($AJ126+ROUND((2600-$AH126)*9%,2),2))*'umowa o pracę'!$E$8,2),IF(AND($AH126+$AI126&gt;=2600,$AH126&gt;=2600),ROUND(ROUND($AJ126/$AH126*2600,2)*'umowa o pracę'!$E$8,2),0)))),0)&gt;$H126,$H126,IF($AG126=1,IF($AI126=0,ROUND(IF($AH126&gt;2600,ROUND($AJ126/$AH126*2600,2),$AJ126)*'umowa o pracę'!$E$8,2),IF($AH126+$AI126&lt;2600,ROUND(ROUND($AJ126+ROUND($AI126*9%,2),2)*'umowa o pracę'!$E$8,2),IF(AND($AH126+$AI126&gt;=2600,$AH126&lt;2600),ROUND((ROUND($AJ126+ROUND((2600-$AH126)*9%,2),2))*'umowa o pracę'!$E$8,2),IF(AND($AH126+$AI126&gt;=2600,$AH126&gt;=2600),ROUND(ROUND($AJ126/$AH126*2600,2)*'umowa o pracę'!$E$8,2),0)))),0)),IF('umowa o pracę'!$E$7=2021,IF(IF($AG126=1,IF($AI126=0,ROUND(IF($AH126&gt;2800,ROUND($AJ126/$AH126*2800,2),$AJ126)*'umowa o pracę'!$E$8,2),IF($AH126+$AI126&lt;2800,ROUND(ROUND($AJ126+ROUND($AI126*9%,2),2)*'umowa o pracę'!$E$8,2),IF(AND($AH126+$AI126&gt;=2800,$AH126&lt;2800),ROUND((ROUND($AJ126+ROUND((2800-$AH126)*9%,2),2))*'umowa o pracę'!$E$8,2),IF(AND($AH126+$AI126&gt;=2800,$AH126&gt;=2800),ROUND(ROUND($AJ126/$AH126*2800,2)*'umowa o pracę'!$E$8,2),0)))),0)&gt;$H126,$H126,IF($AG126=1,IF($AI126=0,ROUND(IF($AH126&gt;2800,ROUND($AJ126/$AH126*2800,2),$AJ126)*'umowa o pracę'!$E$8,2),IF($AH126+$AI126&lt;2800,ROUND(ROUND($AJ126+ROUND($AI126*9%,2),2)*'umowa o pracę'!$E$8,2),IF(AND($AH126+$AI126&gt;=2800,$AH126&lt;2800),ROUND((ROUND($AJ126+ROUND((2800-$AH126)*9%,2),2))*'umowa o pracę'!$E$8,2),IF(AND($AH126+$AI126&gt;=2800,$AH126&gt;=2800),ROUND(ROUND($AJ126/$AH126*2800,2)*'umowa o pracę'!$E$8,2),0)))),0)),0))</f>
        <v>0</v>
      </c>
      <c r="AP126" s="32">
        <f>IF('umowa o pracę'!$E$7=2020,IF(IF($AG126=1,IF($AI126=0,ROUND(IF($AH126&gt;2600,ROUND($AK126/$AH126*2600,2),$AK126)*'umowa o pracę'!$E$8,2),ROUND(IF($AH126&gt;2600,ROUND($AK126/$AH126*2600,2),$AK126)*'umowa o pracę'!$E$8,2)),0)&gt;$I126,$I126,IF($AG126=1,IF($AI126=0,ROUND(IF($AH126&gt;2600,ROUND($AK126/$AH126*2600,2),$AK126)*'umowa o pracę'!$E$8,2),ROUND(IF($AH126&gt;2600,ROUND($AK126/$AH126*2600,2),$AK126)*'umowa o pracę'!$E$8,2)),0)),IF('umowa o pracę'!$E$7=2021,IF(IF($AG126=1,IF($AI126=0,ROUND(IF($AH126&gt;2800,ROUND($AK126/$AH126*2800,2),$AK126)*'umowa o pracę'!$E$8,2),ROUND(IF($AH126&gt;2800,ROUND($AK126/$AH126*2800,2),$AK126)*'umowa o pracę'!$E$8,2)),0)&gt;$I126,$I126,IF($AG126=1,IF($AI126=0,ROUND(IF($AH126&gt;2800,ROUND($AK126/$AH126*2800,2),$AK126)*'umowa o pracę'!$E$8,2),ROUND(IF($AH126&gt;2800,ROUND($AK126/$AH126*2800,2),$AK126)*'umowa o pracę'!$E$8,2)),0)),0))</f>
        <v>0</v>
      </c>
      <c r="AQ126" s="56">
        <f>IF('umowa o pracę'!$E$7=2020,$AM126,IF('umowa o pracę'!$E$7=2021,$AN126,0))</f>
        <v>0</v>
      </c>
      <c r="AR126" s="33">
        <f>IF('umowa o pracę'!$E$7=0,0,U126+AF126+AQ126)</f>
        <v>0</v>
      </c>
      <c r="AS126" s="19"/>
      <c r="AT126" s="19"/>
      <c r="AU126" s="19"/>
      <c r="AV126" s="6"/>
      <c r="AW126" s="6"/>
      <c r="AX126" s="6">
        <f t="shared" si="13"/>
        <v>10</v>
      </c>
      <c r="AY126" s="6"/>
      <c r="AZ126" s="234">
        <f t="shared" si="16"/>
        <v>0</v>
      </c>
      <c r="BA126" s="234">
        <f t="shared" si="17"/>
        <v>0</v>
      </c>
      <c r="BB126" s="234">
        <f t="shared" si="18"/>
        <v>0</v>
      </c>
      <c r="BC126" s="234">
        <f t="shared" si="19"/>
        <v>0</v>
      </c>
      <c r="BD126" s="234">
        <f t="shared" si="20"/>
        <v>0</v>
      </c>
      <c r="BE126" s="234">
        <f t="shared" si="21"/>
        <v>0</v>
      </c>
      <c r="BF126" s="234">
        <f t="shared" si="22"/>
        <v>0</v>
      </c>
      <c r="BG126" s="234">
        <f t="shared" si="23"/>
        <v>0</v>
      </c>
      <c r="BH126" s="234">
        <f t="shared" si="24"/>
        <v>0</v>
      </c>
      <c r="BI126" s="238">
        <f t="shared" si="25"/>
        <v>0</v>
      </c>
      <c r="BJ126" s="236"/>
      <c r="BK126" s="236"/>
      <c r="BL126" s="237"/>
    </row>
    <row r="127" spans="1:64" ht="15.75" customHeight="1" x14ac:dyDescent="0.25">
      <c r="A127" s="129">
        <v>116</v>
      </c>
      <c r="B127" s="57"/>
      <c r="C127" s="57"/>
      <c r="D127" s="36"/>
      <c r="E127" s="36"/>
      <c r="F127" s="242"/>
      <c r="G127" s="37">
        <v>1</v>
      </c>
      <c r="H127" s="58">
        <v>0</v>
      </c>
      <c r="I127" s="59">
        <v>0</v>
      </c>
      <c r="J127" s="60">
        <v>0</v>
      </c>
      <c r="K127" s="52">
        <v>1</v>
      </c>
      <c r="L127" s="39">
        <v>0</v>
      </c>
      <c r="M127" s="39">
        <v>0</v>
      </c>
      <c r="N127" s="39">
        <v>0</v>
      </c>
      <c r="O127" s="39">
        <v>0</v>
      </c>
      <c r="P127" s="35">
        <f>IF('umowa o pracę'!$E$7=2020,ROUND(IF($L127&gt;=2600,2600*'umowa o pracę'!$E$8,$L127*'umowa o pracę'!$E$8),2),IF('umowa o pracę'!$E$7=2021,ROUND(IF($L127&gt;=2800,2800*'umowa o pracę'!$E$8,$L127*'umowa o pracę'!$E$8),2),0))</f>
        <v>0</v>
      </c>
      <c r="Q127" s="252">
        <f>IF(IF(IF(AND($K127=1,$I127&gt;0),ROUND(IF($L127+$M127&gt;=2600,2600*'umowa o pracę'!$E$8,($L127+$M127)*'umowa o pracę'!$E$8),2)+IF($M127=0,ROUND(IF($L127&gt;2600,ROUND($O127/$L127*2600,2),$O127)*'umowa o pracę'!$E$8,2),ROUND(IF($L127&gt;2600,ROUND($O127/$L127*2600,2),$O127)*'umowa o pracę'!$E$8,2)),ROUND(IF($L127+$M127&gt;=2600,2600*'umowa o pracę'!$E$8,($L127+$M127)*'umowa o pracę'!$E$8),2)-IF($M127=0,ROUND(ROUND(IF($L127&gt;2600,ROUND($N127/$L127*2600,2),$N127),2)*'umowa o pracę'!$E$8,2),IF($M127&gt;0,IF($L127+$M127&lt;2600,ROUND(ROUND($N127+ROUND($M127*9%,2),2)*'umowa o pracę'!$E$8,2),IF(AND($L127+$M127&gt;=2600,$M127&lt;2600,$L127&lt;2600),ROUND((ROUND(((2600-$M127)/$L127)*$N127,2)+ROUND($M127*9%,2))*'umowa o pracę'!$E$8,2),IF(AND($L127+$M127&gt;=2600,$M127&gt;=2600),ROUND((ROUND(2600*9%,2))*'umowa o pracę'!$E$8,2),IF(AND($L127+$M127&gt;=2600,$L127&gt;=2600,$M127&lt;2600),ROUND((ROUND($M127*9%,2)+ROUND(((2600-$M127)/$L127)*$N127,2))*'umowa o pracę'!$E$8,2),0)))),0)))&gt;$J127,$J127,IF(AND($K127=1,$I127&gt;0),ROUND(IF($L127+$M127&gt;=2600,2600*'umowa o pracę'!$E$8,($L127+$M127)*'umowa o pracę'!$E$8),2)+IF($M127=0,ROUND(IF($L127&gt;2600,ROUND($O127/$L127*2600,2),$O127)*'umowa o pracę'!$E$8,2),ROUND(IF($L127&gt;2600,ROUND($O127/$L127*2600,2),$O127)*'umowa o pracę'!$E$8,2)),ROUND(IF($L127+$M127&gt;=2600,2600*'umowa o pracę'!$E$8,($L127+$M127)*'umowa o pracę'!$E$8),2)-IF($M127=0,ROUND(ROUND(IF($L127&gt;2600,ROUND($N127/$L127*2600,2),$N127),2)*'umowa o pracę'!$E$8,2),IF($M127&gt;0,IF($L127+$M127&lt;2600,ROUND(ROUND($N127+ROUND($M127*9%,2),2)*'umowa o pracę'!$E$8,2),IF(AND($L127+$M127&gt;=2600,$M127&lt;2600,$L127&lt;2600),ROUND((ROUND(((2600-$M127)/$L127)*$N127,2)+ROUND($M127*9%,2))*'umowa o pracę'!$E$8,2),IF(AND($L127+$M127&gt;=2600,$M127&gt;=2600),ROUND((ROUND(2600*9%,2))*'umowa o pracę'!$E$8,2),IF(AND($L127+$M127&gt;=2600,$L127&gt;=2600,$M127&lt;2600),ROUND((ROUND($M127*9%,2)+ROUND(((2600-$M127)/$L127)*$N127,2))*'umowa o pracę'!$E$8,2),0)))),0))))&gt;$J127,$J127,IF(IF(AND($K127=1,$I127&gt;0),ROUND(IF($L127+$M127&gt;=2600,2600*'umowa o pracę'!$E$8,($L127+$M127)*'umowa o pracę'!$E$8),2)+IF($M127=0,ROUND(IF($L127&gt;2600,ROUND($O127/$L127*2600,2),$O127)*'umowa o pracę'!$E$8,2),ROUND(IF($L127&gt;2600,ROUND($O127/$L127*2600,2),$O127)*'umowa o pracę'!$E$8,2)),ROUND(IF($L127+$M127&gt;=2600,2600*'umowa o pracę'!$E$8,($L127+$M127)*'umowa o pracę'!$E$8),2)-IF($M127=0,ROUND(ROUND(IF($L127&gt;2600,ROUND($N127/$L127*2600,2),$N127),2)*'umowa o pracę'!$E$8,2),IF($M127&gt;0,IF($L127+$M127&lt;2600,ROUND(ROUND($N127+ROUND($M127*9%,2),2)*'umowa o pracę'!$E$8,2),IF(AND($L127+$M127&gt;=2600,$M127&lt;2600,$L127&lt;2600),ROUND((ROUND(((2600-$M127)/$L127)*$N127,2)+ROUND($M127*9%,2))*'umowa o pracę'!$E$8,2),IF(AND($L127+$M127&gt;=2600,$M127&gt;=2600),ROUND((ROUND(2600*9%,2))*'umowa o pracę'!$E$8,2),IF(AND($L127+$M127&gt;=2600,$L127&gt;=2600,$M127&lt;2600),ROUND((ROUND($M127*9%,2)+ROUND(((2600-$M127)/$L127)*$N127,2))*'umowa o pracę'!$E$8,2),0)))),0)))&gt;$J127,$J127,IF(AND($K127=1,$I127&gt;0),ROUND(IF($L127+$M127&gt;=2600,2600*'umowa o pracę'!$E$8,($L127+$M127)*'umowa o pracę'!$E$8),2)+IF($M127=0,ROUND(IF($L127&gt;2600,ROUND($O127/$L127*2600,2),$O127)*'umowa o pracę'!$E$8,2),ROUND(IF($L127&gt;2600,ROUND($O127/$L127*2600,2),$O127)*'umowa o pracę'!$E$8,2)),ROUND(IF($L127+$M127&gt;=2600,2600*'umowa o pracę'!$E$8,($L127+$M127)*'umowa o pracę'!$E$8),2)-IF(AND($M127=0,I127&gt;0),ROUND(ROUND(IF($L127&gt;2600,ROUND($N127/$L127*2600,2),$N127),2)*'umowa o pracę'!$E$8,2),IF($M127&gt;0,IF($L127+$M127&lt;2600,ROUND(ROUND($N127+ROUND($M127*9%,2),2)*'umowa o pracę'!$E$8,2),IF(AND($L127+$M127&gt;=2600,$M127&lt;2600,$L127&lt;2600),ROUND((ROUND(((2600-$M127)/$L127)*$N127,2)+ROUND($M127*9%,2))*'umowa o pracę'!$E$8,2),IF(AND($L127+$M127&gt;=2600,$M127&gt;=2600),ROUND((ROUND(2600*9%,2))*'umowa o pracę'!$E$8,2),IF(AND($L127+$M127&gt;=2600,$L127&gt;=2600,$M127&lt;2600),ROUND((ROUND($M127*9%,2)+ROUND(((2600-$M127)/$L127)*$N127,2))*'umowa o pracę'!$E$8,2),0)))),0)))))</f>
        <v>0</v>
      </c>
      <c r="R127" s="252">
        <f>IF(IF(IF(AND($K127=1,$I127&gt;0),ROUND(IF($L127+$M127&gt;=2800,2800*'umowa o pracę'!$E$8,($L127+$M127)*'umowa o pracę'!$E$8),2)+IF($M127=0,ROUND(IF($L127&gt;2800,ROUND($O127/$L127*2800,2),$O127)*'umowa o pracę'!$E$8,2),ROUND(IF($L127&gt;2800,ROUND($O127/$L127*2800,2),$O127)*'umowa o pracę'!$E$8,2)),ROUND(IF($L127+$M127&gt;=2800,2800*'umowa o pracę'!$E$8,($L127+$M127)*'umowa o pracę'!$E$8),2)-IF($M127=0,ROUND(ROUND(IF($L127&gt;2800,ROUND($N127/$L127*2800,2),$N127),2)*'umowa o pracę'!$E$8,2),IF($M127&gt;0,IF($L127+$M127&lt;2800,ROUND(ROUND($N127+ROUND($M127*9%,2),2)*'umowa o pracę'!$E$8,2),IF(AND($L127+$M127&gt;=2800,$M127&lt;2800,$L127&lt;2800),ROUND((ROUND(((2800-$M127)/$L127)*$N127,2)+ROUND($M127*9%,2))*'umowa o pracę'!$E$8,2),IF(AND($L127+$M127&gt;=2800,$M127&gt;=2800),ROUND((ROUND(2800*9%,2))*'umowa o pracę'!$E$8,2),IF(AND($L127+$M127&gt;=2800,$L127&gt;=2800,$M127&lt;2800),ROUND((ROUND($M127*9%,2)+ROUND(((2800-$M127)/$L127)*$N127,2))*'umowa o pracę'!$E$8,2),0)))),0)))&gt;$J127,$J127,IF(AND($K127=1,$I127&gt;0),ROUND(IF($L127+$M127&gt;=2800,2800*'umowa o pracę'!$E$8,($L127+$M127)*'umowa o pracę'!$E$8),2)+IF($M127=0,ROUND(IF($L127&gt;2800,ROUND($O127/$L127*2800,2),$O127)*'umowa o pracę'!$E$8,2),ROUND(IF($L127&gt;2800,ROUND($O127/$L127*2800,2),$O127)*'umowa o pracę'!$E$8,2)),ROUND(IF($L127+$M127&gt;=2800,2800*'umowa o pracę'!$E$8,($L127+$M127)*'umowa o pracę'!$E$8),2)-IF($M127=0,ROUND(ROUND(IF($L127&gt;2800,ROUND($N127/$L127*2800,2),$N127),2)*'umowa o pracę'!$E$8,2),IF($M127&gt;0,IF($L127+$M127&lt;2800,ROUND(ROUND($N127+ROUND($M127*9%,2),2)*'umowa o pracę'!$E$8,2),IF(AND($L127+$M127&gt;=2800,$M127&lt;2800,$L127&lt;2800),ROUND((ROUND(((2800-$M127)/$L127)*$N127,2)+ROUND($M127*9%,2))*'umowa o pracę'!$E$8,2),IF(AND($L127+$M127&gt;=2800,$M127&gt;=2800),ROUND((ROUND(2800*9%,2))*'umowa o pracę'!$E$8,2),IF(AND($L127+$M127&gt;=2800,$L127&gt;=2800,$M127&lt;2800),ROUND((ROUND($M127*9%,2)+ROUND(((2800-$M127)/$L127)*$N127,2))*'umowa o pracę'!$E$8,2),0)))),0))))&gt;$J127,$J127,IF(IF(AND($K127=1,$I127&gt;0),ROUND(IF($L127+$M127&gt;=2800,2800*'umowa o pracę'!$E$8,($L127+$M127)*'umowa o pracę'!$E$8),2)+IF($M127=0,ROUND(IF($L127&gt;2800,ROUND($O127/$L127*2800,2),$O127)*'umowa o pracę'!$E$8,2),ROUND(IF($L127&gt;2800,ROUND($O127/$L127*2800,2),$O127)*'umowa o pracę'!$E$8,2)),ROUND(IF($L127+$M127&gt;=2800,2800*'umowa o pracę'!$E$8,($L127+$M127)*'umowa o pracę'!$E$8),2)-IF($M127=0,ROUND(ROUND(IF($L127&gt;2800,ROUND($N127/$L127*2800,2),$N127),2)*'umowa o pracę'!$E$8,2),IF($M127&gt;0,IF($L127+$M127&lt;2800,ROUND(ROUND($N127+ROUND($M127*9%,2),2)*'umowa o pracę'!$E$8,2),IF(AND($L127+$M127&gt;=2800,$M127&lt;2800,$L127&lt;2800),ROUND((ROUND(((2800-$M127)/$L127)*$N127,2)+ROUND($M127*9%,2))*'umowa o pracę'!$E$8,2),IF(AND($L127+$M127&gt;=2800,$M127&gt;=2800),ROUND((ROUND(2800*9%,2))*'umowa o pracę'!$E$8,2),IF(AND($L127+$M127&gt;=2800,$L127&gt;=2800,$M127&lt;2800),ROUND((ROUND($M127*9%,2)+ROUND(((2800-$M127)/$L127)*$N127,2))*'umowa o pracę'!$E$8,2),0)))),0)))&gt;$J127,$J127,IF(AND($K127=1,$I127&gt;0),ROUND(IF($L127+$M127&gt;=2800,2800*'umowa o pracę'!$E$8,($L127+$M127)*'umowa o pracę'!$E$8),2)+IF($M127=0,ROUND(IF($L127&gt;2800,ROUND($O127/$L127*2800,2),$O127)*'umowa o pracę'!$E$8,2),ROUND(IF($L127&gt;2800,ROUND($O127/$L127*2800,2),$O127)*'umowa o pracę'!$E$8,2)),ROUND(IF($L127+$M127&gt;=2800,2800*'umowa o pracę'!$E$8,($L127+$M127)*'umowa o pracę'!$E$8),2)-IF(AND($M127=0,I127&gt;0),ROUND(ROUND(IF($L127&gt;2800,ROUND($N127/$L127*2800,2),$N127),2)*'umowa o pracę'!$E$8,2),IF($M127&gt;0,IF($L127+$M127&lt;2800,ROUND(ROUND($N127+ROUND($M127*9%,2),2)*'umowa o pracę'!$E$8,2),IF(AND($L127+$M127&gt;=2800,$M127&lt;2800,$L127&lt;2800),ROUND((ROUND(((2800-$M127)/$L127)*$N127,2)+ROUND($M127*9%,2))*'umowa o pracę'!$E$8,2),IF(AND($L127+$M127&gt;=2800,$M127&gt;=2800),ROUND((ROUND(2800*9%,2))*'umowa o pracę'!$E$8,2),IF(AND($L127+$M127&gt;=2800,$L127&gt;=2800,$M127&lt;2800),ROUND((ROUND($M127*9%,2)+ROUND(((2800-$M127)/$L127)*$N127,2))*'umowa o pracę'!$E$8,2),0)))),0)))))</f>
        <v>0</v>
      </c>
      <c r="S127" s="32">
        <f>IF('umowa o pracę'!$E$7=2020,IF(IF($K127=1,IF($M127=0,ROUND(IF($L127&gt;2600,ROUND($N127/$L127*2600,2),$N127)*'umowa o pracę'!$E$8,2),IF($L127+$M127&lt;2600,ROUND(ROUND($N127+ROUND($M127*9%,2),2)*'umowa o pracę'!$E$8,2),IF(AND($L127+$M127&gt;=2600,$L127&lt;2600),ROUND((ROUND($N127+ROUND((2600-$L127)*9%,2),2))*'umowa o pracę'!$E$8,2),IF(AND($L127+$M127&gt;=2600,$L127&gt;=2600),ROUND(ROUND($N127/$L127*2600,2)*'umowa o pracę'!$E$8,2),0)))),0)&gt;$H127,$H127,IF($K127=1,IF($M127=0,ROUND(IF($L127&gt;2600,ROUND($N127/$L127*2600,2),$N127)*'umowa o pracę'!$E$8,2),IF($L127+$M127&lt;2600,ROUND(ROUND($N127+ROUND($M127*9%,2),2)*'umowa o pracę'!$E$8,2),IF(AND($L127+$M127&gt;=2600,$L127&lt;2600),ROUND((ROUND($N127+ROUND((2600-$L127)*9%,2),2))*'umowa o pracę'!$E$8,2),IF(AND($L127+$M127&gt;=2600,$L127&gt;=2600),ROUND(ROUND($N127/$L127*2600,2)*'umowa o pracę'!$E$8,2),0)))),0)),IF('umowa o pracę'!$E$7=2021,IF(IF($K127=1,IF($M127=0,ROUND(IF($L127&gt;2800,ROUND($N127/$L127*2800,2),$N127)*'umowa o pracę'!$E$8,2),IF($L127+$M127&lt;2800,ROUND(ROUND($N127+ROUND($M127*9%,2),2)*'umowa o pracę'!$E$8,2),IF(AND($L127+$M127&gt;=2800,$L127&lt;2800),ROUND((ROUND($N127+ROUND((2800-$L127)*9%,2),2))*'umowa o pracę'!$E$8,2),IF(AND($L127+$M127&gt;=2800,$L127&gt;=2800),ROUND(ROUND($N127/$L127*2800,2)*'umowa o pracę'!$E$8,2),0)))),0)&gt;$H127,$H127,IF($K127=1,IF($M127=0,ROUND(IF($L127&gt;2800,ROUND($N127/$L127*2800,2),$N127)*'umowa o pracę'!$E$8,2),IF($L127+$M127&lt;2800,ROUND(ROUND($N127+ROUND($M127*9%,2),2)*'umowa o pracę'!$E$8,2),IF(AND($L127+$M127&gt;=2800,$L127&lt;2800),ROUND((ROUND($N127+ROUND((2800-$L127)*9%,2),2))*'umowa o pracę'!$E$8,2),IF(AND($L127+$M127&gt;=2800,$L127&gt;=2800),ROUND(ROUND($N127/$L127*2800,2)*'umowa o pracę'!$E$8,2),0)))),0)),0))</f>
        <v>0</v>
      </c>
      <c r="T127" s="32">
        <f>IF('umowa o pracę'!$E$7=2020,IF(IF($K127=1,IF($M127=0,ROUND(IF($L127&gt;2600,ROUND($O127/$L127*2600,2),$O127)*'umowa o pracę'!$E$8,2),ROUND(IF($L127&gt;2600,ROUND($O127/$L127*2600,2),$O127)*'umowa o pracę'!$E$8,2)),0)&gt;$I127,$I127,IF($K127=1,IF($M127=0,ROUND(IF($L127&gt;2600,ROUND($O127/$L127*2600,2),$O127)*'umowa o pracę'!$E$8,2),ROUND(IF($L127&gt;2600,ROUND($O127/$L127*2600,2),$O127)*'umowa o pracę'!$E$8,2)),0)),IF('umowa o pracę'!$E$7=2021,IF(IF($K127=1,IF($M127=0,ROUND(IF($L127&gt;2800,ROUND($O127/$L127*2800,2),$O127)*'umowa o pracę'!$E$8,2),ROUND(IF($L127&gt;2800,ROUND($O127/$L127*2800,2),$O127)*'umowa o pracę'!$E$8,2)),0)&gt;$I127,$I127,IF($K127=1,IF($M127=0,ROUND(IF($L127&gt;2800,ROUND($O127/$L127*2800,2),$O127)*'umowa o pracę'!$E$8,2),ROUND(IF($L127&gt;2800,ROUND($O127/$L127*2800,2),$O127)*'umowa o pracę'!$E$8,2)),0)),0))</f>
        <v>0</v>
      </c>
      <c r="U127" s="51">
        <f>IF('umowa o pracę'!$E$7=2020,$Q127,IF('umowa o pracę'!$E$7=2021,$R127,0))</f>
        <v>0</v>
      </c>
      <c r="V127" s="53">
        <f t="shared" si="14"/>
        <v>1</v>
      </c>
      <c r="W127" s="54">
        <f>IF('umowa o pracę'!$E$6&lt;2,0,$L127)</f>
        <v>0</v>
      </c>
      <c r="X127" s="54">
        <f>IF('umowa o pracę'!$E$6&lt;2,0,$M127)</f>
        <v>0</v>
      </c>
      <c r="Y127" s="55">
        <f>IF('umowa o pracę'!$E$6&lt;2,0,$N127)</f>
        <v>0</v>
      </c>
      <c r="Z127" s="55">
        <f>IF('umowa o pracę'!$E$6&lt;2,0,$O127)</f>
        <v>0</v>
      </c>
      <c r="AA127" s="32">
        <f>IF('umowa o pracę'!$E$7=2020,ROUND(IF($W127&gt;=2600,2600*'umowa o pracę'!$E$8,$W127*'umowa o pracę'!$E$8),2),IF('umowa o pracę'!$E$7=2021,ROUND(IF($W127&gt;=2800,2800*'umowa o pracę'!$E$8,$W127*'umowa o pracę'!$E$8),2),0))</f>
        <v>0</v>
      </c>
      <c r="AB127" s="32">
        <f>IF(IF(IF(AND($V127=1,$I127&gt;0),ROUND(IF($W127+$X127&gt;=2600,2600*'umowa o pracę'!$E$8,($W127+$X127)*'umowa o pracę'!$E$8),2)+IF($X127=0,ROUND(IF($W127&gt;2600,ROUND($Z127/$W127*2600,2),$Z127)*'umowa o pracę'!$E$8,2),ROUND(IF($W127&gt;2600,ROUND($Z127/$W127*2600,2),$Z127)*'umowa o pracę'!$E$8,2)),ROUND(IF($W127+$X127&gt;=2600,2600*'umowa o pracę'!$E$8,($W127+$X127)*'umowa o pracę'!$E$8),2)-IF($X127=0,ROUND(ROUND(IF($W127&gt;2600,ROUND($Y127/$W127*2600,2),$Y127),2)*'umowa o pracę'!$E$8,2),IF($X127&gt;0,IF($W127+$X127&lt;2600,ROUND(ROUND($Y127+ROUND($X127*9%,2),2)*'umowa o pracę'!$E$8,2),IF(AND($W127+$X127&gt;=2600,$X127&lt;2600,$W127&lt;2600),ROUND((ROUND(((2600-$X127)/$W127)*$Y127,2)+ROUND($X127*9%,2))*'umowa o pracę'!$E$8,2),IF(AND($W127+$X127&gt;=2600,$X127&gt;=2600),ROUND((ROUND(2600*9%,2))*'umowa o pracę'!$E$8,2),IF(AND($W127+$X127&gt;=2600,$W127&gt;=2600,$X127&lt;2600),ROUND((ROUND($X127*9%,2)+ROUND(((2600-$X127)/$W127)*$Y127,2))*'umowa o pracę'!$E$8,2),0)))),0)))&gt;$J127,$J127,IF(AND($V127=1,$I127&gt;0),ROUND(IF($W127+$X127&gt;=2600,2600*'umowa o pracę'!$E$8,($W127+$X127)*'umowa o pracę'!$E$8),2)+IF($X127=0,ROUND(IF($W127&gt;2600,ROUND($Z127/$W127*2600,2),$Z127)*'umowa o pracę'!$E$8,2),ROUND(IF($W127&gt;2600,ROUND($Z127/$W127*2600,2),$Z127)*'umowa o pracę'!$E$8,2)),ROUND(IF($W127+$X127&gt;=2600,2600*'umowa o pracę'!$E$8,($W127+$X127)*'umowa o pracę'!$E$8),2)-IF($X127=0,ROUND(ROUND(IF($W127&gt;2600,ROUND($Y127/$W127*2600,2),$Y127),2)*'umowa o pracę'!$E$8,2),IF($X127&gt;0,IF($W127+$X127&lt;2600,ROUND(ROUND($Y127+ROUND($X127*9%,2),2)*'umowa o pracę'!$E$8,2),IF(AND($W127+$X127&gt;=2600,$X127&lt;2600,$W127&lt;2600),ROUND((ROUND(((2600-$X127)/$W127)*$Y127,2)+ROUND($X127*9%,2))*'umowa o pracę'!$E$8,2),IF(AND($W127+$X127&gt;=2600,$X127&gt;=2600),ROUND((ROUND(2600*9%,2))*'umowa o pracę'!$E$8,2),IF(AND($W127+$X127&gt;=2600,$W127&gt;=2600,$X127&lt;2600),ROUND((ROUND($X127*9%,2)+ROUND(((2600-$X127)/$W127)*$Y127,2))*'umowa o pracę'!$E$8,2),0)))),0))))&gt;$J127,$J127,IF(IF(AND($V127=1,$I127&gt;0),ROUND(IF($W127+$X127&gt;=2600,2600*'umowa o pracę'!$E$8,($W127+$X127)*'umowa o pracę'!$E$8),2)+IF($X127=0,ROUND(IF($W127&gt;2600,ROUND($Z127/$W127*2600,2),$Z127)*'umowa o pracę'!$E$8,2),ROUND(IF($W127&gt;2600,ROUND($Z127/$W127*2600,2),$Z127)*'umowa o pracę'!$E$8,2)),ROUND(IF($W127+$X127&gt;=2600,2600*'umowa o pracę'!$E$8,($W127+$X127)*'umowa o pracę'!$E$8),2)-IF($X127=0,ROUND(ROUND(IF($W127&gt;2600,ROUND($Y127/$W127*2600,2),$Y127),2)*'umowa o pracę'!$E$8,2),IF($X127&gt;0,IF($W127+$X127&lt;2600,ROUND(ROUND($Y127+ROUND($X127*9%,2),2)*'umowa o pracę'!$E$8,2),IF(AND($W127+$X127&gt;=2600,$X127&lt;2600,$W127&lt;2600),ROUND((ROUND(((2600-$X127)/$W127)*$Y127,2)+ROUND($X127*9%,2))*'umowa o pracę'!$E$8,2),IF(AND($W127+$X127&gt;=2600,$X127&gt;=2600),ROUND((ROUND(2600*9%,2))*'umowa o pracę'!$E$8,2),IF(AND($W127+$X127&gt;=2600,$W127&gt;=2600,$X127&lt;2600),ROUND((ROUND($X127*9%,2)+ROUND(((2600-$X127)/$W127)*$Y127,2))*'umowa o pracę'!$E$8,2),0)))),0)))&gt;$J127,$J127,IF(AND($V127=1,$I127&gt;0),ROUND(IF($W127+$X127&gt;=2600,2600*'umowa o pracę'!$E$8,($W127+$X127)*'umowa o pracę'!$E$8),2)+IF($X127=0,ROUND(IF($W127&gt;2600,ROUND($Z127/$W127*2600,2),$Z127)*'umowa o pracę'!$E$8,2),ROUND(IF($W127&gt;2600,ROUND($Z127/$W127*2600,2),$Z127)*'umowa o pracę'!$E$8,2)),ROUND(IF($W127+$X127&gt;=2600,2600*'umowa o pracę'!$E$8,($W127+$X127)*'umowa o pracę'!$E$8),2)-IF(AND($X127=0,I127&gt;0),ROUND(ROUND(IF($W127&gt;2600,ROUND($Y127/$W127*2600,2),$Y127),2)*'umowa o pracę'!$E$8,2),IF($X127&gt;0,IF($W127+$X127&lt;2600,ROUND(ROUND($Y127+ROUND($X127*9%,2),2)*'umowa o pracę'!$E$8,2),IF(AND($W127+$X127&gt;=2600,$X127&lt;2600,$W127&lt;2600),ROUND((ROUND(((2600-$X127)/$W127)*$Y127,2)+ROUND($X127*9%,2))*'umowa o pracę'!$E$8,2),IF(AND($W127+$X127&gt;=2600,$X127&gt;=2600),ROUND((ROUND(2600*9%,2))*'umowa o pracę'!$E$8,2),IF(AND($W127+$X127&gt;=2600,$W127&gt;=2600,$X127&lt;2600),ROUND((ROUND($X127*9%,2)+ROUND(((2600-$X127)/$W127)*$Y127,2))*'umowa o pracę'!$E$8,2),0)))),0)))))</f>
        <v>0</v>
      </c>
      <c r="AC127" s="32">
        <f>IF(IF(IF(AND($V127=1,$I127&gt;0),ROUND(IF($W127+$X127&gt;=2800,2800*'umowa o pracę'!$E$8,($W127+$X127)*'umowa o pracę'!$E$8),2)+IF($X127=0,ROUND(IF($W127&gt;2800,ROUND($Z127/$W127*2800,2),$Z127)*'umowa o pracę'!$E$8,2),ROUND(IF($W127&gt;2800,ROUND($Z127/$W127*2800,2),$Z127)*'umowa o pracę'!$E$8,2)),ROUND(IF($W127+$X127&gt;=2800,2800*'umowa o pracę'!$E$8,($W127+$X127)*'umowa o pracę'!$E$8),2)-IF($X127=0,ROUND(ROUND(IF($W127&gt;2800,ROUND($Y127/$W127*2800,2),$Y127),2)*'umowa o pracę'!$E$8,2),IF($X127&gt;0,IF($W127+$X127&lt;2800,ROUND(ROUND($Y127+ROUND($X127*9%,2),2)*'umowa o pracę'!$E$8,2),IF(AND($W127+$X127&gt;=2800,$X127&lt;2800,$W127&lt;2800),ROUND((ROUND(((2800-$X127)/$W127)*$Y127,2)+ROUND($X127*9%,2))*'umowa o pracę'!$E$8,2),IF(AND($W127+$X127&gt;=2800,$X127&gt;=2800),ROUND((ROUND(2800*9%,2))*'umowa o pracę'!$E$8,2),IF(AND($W127+$X127&gt;=2800,$W127&gt;=2800,$X127&lt;2800),ROUND((ROUND($X127*9%,2)+ROUND(((2800-$X127)/$W127)*$Y127,2))*'umowa o pracę'!$E$8,2),0)))),0)))&gt;$J127,$J127,IF(AND($V127=1,$I127&gt;0),ROUND(IF($W127+$X127&gt;=2800,2800*'umowa o pracę'!$E$8,($W127+$X127)*'umowa o pracę'!$E$8),2)+IF($X127=0,ROUND(IF($W127&gt;2800,ROUND($Z127/$W127*2800,2),$Z127)*'umowa o pracę'!$E$8,2),ROUND(IF($W127&gt;2800,ROUND($Z127/$W127*2800,2),$Z127)*'umowa o pracę'!$E$8,2)),ROUND(IF($W127+$X127&gt;=2800,2800*'umowa o pracę'!$E$8,($W127+$X127)*'umowa o pracę'!$E$8),2)-IF($X127=0,ROUND(ROUND(IF($W127&gt;2800,ROUND($Y127/$W127*2800,2),$Y127),2)*'umowa o pracę'!$E$8,2),IF($X127&gt;0,IF($W127+$X127&lt;2800,ROUND(ROUND($Y127+ROUND($X127*9%,2),2)*'umowa o pracę'!$E$8,2),IF(AND($W127+$X127&gt;=2800,$X127&lt;2800,$W127&lt;2800),ROUND((ROUND(((2800-$X127)/$W127)*$Y127,2)+ROUND($X127*9%,2))*'umowa o pracę'!$E$8,2),IF(AND($W127+$X127&gt;=2800,$X127&gt;=2800),ROUND((ROUND(2800*9%,2))*'umowa o pracę'!$E$8,2),IF(AND($W127+$X127&gt;=2800,$W127&gt;=2800,$X127&lt;2800),ROUND((ROUND($X127*9%,2)+ROUND(((2800-$X127)/$W127)*$Y127,2))*'umowa o pracę'!$E$8,2),0)))),0))))&gt;$J127,$J127,IF(IF(AND($V127=1,$I127&gt;0),ROUND(IF($W127+$X127&gt;=2800,2800*'umowa o pracę'!$E$8,($W127+$X127)*'umowa o pracę'!$E$8),2)+IF($X127=0,ROUND(IF($W127&gt;2800,ROUND($Z127/$W127*2800,2),$Z127)*'umowa o pracę'!$E$8,2),ROUND(IF($W127&gt;2800,ROUND($Z127/$W127*2800,2),$Z127)*'umowa o pracę'!$E$8,2)),ROUND(IF($W127+$X127&gt;=2800,2800*'umowa o pracę'!$E$8,($W127+$X127)*'umowa o pracę'!$E$8),2)-IF($X127=0,ROUND(ROUND(IF($W127&gt;2800,ROUND($Y127/$W127*2800,2),$Y127),2)*'umowa o pracę'!$E$8,2),IF($X127&gt;0,IF($W127+$X127&lt;2800,ROUND(ROUND($Y127+ROUND($X127*9%,2),2)*'umowa o pracę'!$E$8,2),IF(AND($W127+$X127&gt;=2800,$X127&lt;2800,$W127&lt;2800),ROUND((ROUND(((2800-$X127)/$W127)*$Y127,2)+ROUND($X127*9%,2))*'umowa o pracę'!$E$8,2),IF(AND($W127+$X127&gt;=2800,$X127&gt;=2800),ROUND((ROUND(2800*9%,2))*'umowa o pracę'!$E$8,2),IF(AND($W127+$X127&gt;=2800,$W127&gt;=2800,$X127&lt;2800),ROUND((ROUND($X127*9%,2)+ROUND(((2800-$X127)/$W127)*$Y127,2))*'umowa o pracę'!$E$8,2),0)))),0)))&gt;$J127,$J127,IF(AND($V127=1,$I127&gt;0),ROUND(IF($W127+$X127&gt;=2800,2800*'umowa o pracę'!$E$8,($W127+$X127)*'umowa o pracę'!$E$8),2)+IF($X127=0,ROUND(IF($W127&gt;2800,ROUND($Z127/$W127*2800,2),$Z127)*'umowa o pracę'!$E$8,2),ROUND(IF($W127&gt;2800,ROUND($Z127/$W127*2800,2),$Z127)*'umowa o pracę'!$E$8,2)),ROUND(IF($W127+$X127&gt;=2800,2800*'umowa o pracę'!$E$8,($W127+$X127)*'umowa o pracę'!$E$8),2)-IF(AND($X127=0,I127&gt;0),ROUND(ROUND(IF($W127&gt;2800,ROUND($Y127/$W127*2800,2),$Y127),2)*'umowa o pracę'!$E$8,2),IF($X127&gt;0,IF($W127+$X127&lt;2800,ROUND(ROUND($Y127+ROUND($X127*9%,2),2)*'umowa o pracę'!$E$8,2),IF(AND($W127+$X127&gt;=2800,$X127&lt;2800,$W127&lt;2800),ROUND((ROUND(((2800-$X127)/$W127)*$Y127,2)+ROUND($X127*9%,2))*'umowa o pracę'!$E$8,2),IF(AND($W127+$X127&gt;=2800,$X127&gt;=2800),ROUND((ROUND(2800*9%,2))*'umowa o pracę'!$E$8,2),IF(AND($W127+$X127&gt;=2800,$W127&gt;=2800,$X127&lt;2800),ROUND((ROUND($X127*9%,2)+ROUND(((2800-$X127)/$W127)*$Y127,2))*'umowa o pracę'!$E$8,2),0)))),0)))))</f>
        <v>0</v>
      </c>
      <c r="AD127" s="32">
        <f>IF('umowa o pracę'!$E$7=2020,IF(IF($V127=1,IF($X127=0,ROUND(IF($W127&gt;2600,ROUND($Y127/$W127*2600,2),$Y127)*'umowa o pracę'!$E$8,2),IF($W127+$X127&lt;2600,ROUND(ROUND($Y127+ROUND($X127*9%,2),2)*'umowa o pracę'!$E$8,2),IF(AND($W127+$X127&gt;=2600,$W127&lt;2600),ROUND((ROUND($Y127+ROUND((2600-$W127)*9%,2),2))*'umowa o pracę'!$E$8,2),IF(AND($W127+$X127&gt;=2600,$W127&gt;=2600),ROUND(ROUND($Y127/$W127*2600,2)*'umowa o pracę'!$E$8,2),0)))),0)&gt;$H127,$H127,IF($V127=1,IF($X127=0,ROUND(IF($W127&gt;2600,ROUND($Y127/$W127*2600,2),$Y127)*'umowa o pracę'!$E$8,2),IF($W127+$X127&lt;2600,ROUND(ROUND($Y127+ROUND($X127*9%,2),2)*'umowa o pracę'!$E$8,2),IF(AND($W127+$X127&gt;=2600,$W127&lt;2600),ROUND((ROUND($Y127+ROUND((2600-$W127)*9%,2),2))*'umowa o pracę'!$E$8,2),IF(AND($W127+$X127&gt;=2600,$W127&gt;=2600),ROUND(ROUND($Y127/$W127*2600,2)*'umowa o pracę'!$E$8,2),0)))),0)),IF('umowa o pracę'!$E$7=2021,IF(IF($V127=1,IF($X127=0,ROUND(IF($W127&gt;2800,ROUND($Y127/$W127*2800,2),$Y127)*'umowa o pracę'!$E$8,2),IF($W127+$X127&lt;2800,ROUND(ROUND($Y127+ROUND($X127*9%,2),2)*'umowa o pracę'!$E$8,2),IF(AND($W127+$X127&gt;=2800,$W127&lt;2800),ROUND((ROUND($Y127+ROUND((2800-$W127)*9%,2),2))*'umowa o pracę'!$E$8,2),IF(AND($W127+$X127&gt;=2800,$W127&gt;=2800),ROUND(ROUND($Y127/$W127*2800,2)*'umowa o pracę'!$E$8,2),0)))),0)&gt;$H127,$H127,IF($V127=1,IF($X127=0,ROUND(IF($W127&gt;2800,ROUND($Y127/$W127*2800,2),$Y127)*'umowa o pracę'!$E$8,2),IF($W127+$X127&lt;2800,ROUND(ROUND($Y127+ROUND($X127*9%,2),2)*'umowa o pracę'!$E$8,2),IF(AND($W127+$X127&gt;=2800,$W127&lt;2800),ROUND((ROUND($Y127+ROUND((2800-$W127)*9%,2),2))*'umowa o pracę'!$E$8,2),IF(AND($W127+$X127&gt;=2800,$W127&gt;=2800),ROUND(ROUND($Y127/$W127*2800,2)*'umowa o pracę'!$E$8,2),0)))),0)),0))</f>
        <v>0</v>
      </c>
      <c r="AE127" s="32">
        <f>IF('umowa o pracę'!$E$7=2020,IF(IF($V127=1,IF($X127=0,ROUND(IF($W127&gt;2600,ROUND($Z127/$W127*2600,2),$Z127)*'umowa o pracę'!$E$8,2),ROUND(IF($W127&gt;2600,ROUND($Z127/$W127*2600,2),$Z127)*'umowa o pracę'!$E$8,2)),0)&gt;$I127,$I127,IF($V127=1,IF($X127=0,ROUND(IF($W127&gt;2600,ROUND($Z127/$W127*2600,2),$Z127)*'umowa o pracę'!$E$8,2),ROUND(IF($W127&gt;2600,ROUND($Z127/$W127*2600,2),$Z127)*'umowa o pracę'!$E$8,2)),0)),IF('umowa o pracę'!$E$7=2021,IF(IF($V127=1,IF($X127=0,ROUND(IF($W127&gt;2800,ROUND($Z127/$W127*2800,2),$Z127)*'umowa o pracę'!$E$8,2),ROUND(IF($W127&gt;2800,ROUND($Z127/$W127*2800,2),$Z127)*'umowa o pracę'!$E$8,2)),0)&gt;$I127,$I127,IF($V127=1,IF($X127=0,ROUND(IF($W127&gt;2800,ROUND($Z127/$W127*2800,2),$Z127)*'umowa o pracę'!$E$8,2),ROUND(IF($W127&gt;2800,ROUND($Z127/$W127*2800,2),$Z127)*'umowa o pracę'!$E$8,2)),0)),0))</f>
        <v>0</v>
      </c>
      <c r="AF127" s="56">
        <f>IF('umowa o pracę'!$E$7=2020,$AB127,IF('umowa o pracę'!$E$7=2021,$AC127,0))</f>
        <v>0</v>
      </c>
      <c r="AG127" s="53">
        <f t="shared" si="15"/>
        <v>1</v>
      </c>
      <c r="AH127" s="39">
        <f>IF('umowa o pracę'!$E$6&lt;3,0,$L127)</f>
        <v>0</v>
      </c>
      <c r="AI127" s="39">
        <f>IF('umowa o pracę'!$E$6&lt;3,0,$M127)</f>
        <v>0</v>
      </c>
      <c r="AJ127" s="55">
        <f>IF('umowa o pracę'!$E$6&lt;3,0,$N127)</f>
        <v>0</v>
      </c>
      <c r="AK127" s="55">
        <f>IF('umowa o pracę'!$E$6&lt;3,0,$O127)</f>
        <v>0</v>
      </c>
      <c r="AL127" s="32">
        <f>IF('umowa o pracę'!$E$7=2020,ROUND(IF($AH127&gt;=2600,2600*'umowa o pracę'!$E$8,$AH127*'umowa o pracę'!$E$8),2),IF('umowa o pracę'!$E$7=2021,ROUND(IF($AH127&gt;=2800,2800*'umowa o pracę'!$E$8,$AH127*'umowa o pracę'!$E$8),2),0))</f>
        <v>0</v>
      </c>
      <c r="AM127" s="32">
        <f>IF(IF(IF(AND($AG127=1,$I127&gt;0),ROUND(IF($AH127+$AI127&gt;=2600,2600*'umowa o pracę'!$E$8,($AH127+$AI127)*'umowa o pracę'!$E$8),2)+IF($AI127=0,ROUND(IF($AH127&gt;2600,ROUND($AK127/$AH127*2600,2),$AK127)*'umowa o pracę'!$E$8,2),ROUND(IF($AH127&gt;2600,ROUND($AK127/$AH127*2600,2),$AK127)*'umowa o pracę'!$E$8,2)),ROUND(IF($AH127+$AI127&gt;=2600,2600*'umowa o pracę'!$E$8,($AH127+$AI127)*'umowa o pracę'!$E$8),2)-IF($AI127=0,ROUND(ROUND(IF($AH127&gt;2600,ROUND($AJ127/$AH127*2600,2),$AJ127),2)*'umowa o pracę'!$E$8,2),IF($AI127&gt;0,IF($AH127+$AI127&lt;2600,ROUND(ROUND($AJ127+ROUND($AI127*9%,2),2)*'umowa o pracę'!$E$8,2),IF(AND($AH127+$AI127&gt;=2600,$AI127&lt;2600,$AH127&lt;2600),ROUND((ROUND(((2600-$AI127)/$AH127)*$AJ127,2)+ROUND($AI127*9%,2))*'umowa o pracę'!$E$8,2),IF(AND($AH127+$AI127&gt;=2600,$AI127&gt;=2600),ROUND((ROUND(2600*9%,2))*'umowa o pracę'!$E$8,2),IF(AND($AH127+$AI127&gt;=2600,$AH127&gt;=2600,$AI127&lt;2600),ROUND((ROUND($AI127*9%,2)+ROUND(((2600-$AI127)/$AH127)*$AJ127,2))*'umowa o pracę'!$E$8,2),0)))),0)))&gt;$J127,$J127,IF(AND($AG127=1,$I127&gt;0),ROUND(IF($AH127+$AI127&gt;=2600,2600*'umowa o pracę'!$E$8,($AH127+$AI127)*'umowa o pracę'!$E$8),2)+IF($AI127=0,ROUND(IF($AH127&gt;2600,ROUND($AK127/$AH127*2600,2),$AK127)*'umowa o pracę'!$E$8,2),ROUND(IF($AH127&gt;2600,ROUND($AK127/$AH127*2600,2),$AK127)*'umowa o pracę'!$E$8,2)),ROUND(IF($AH127+$AI127&gt;=2600,2600*'umowa o pracę'!$E$8,($AH127+$AI127)*'umowa o pracę'!$E$8),2)-IF($AI127=0,ROUND(ROUND(IF($AH127&gt;2600,ROUND($AJ127/$AH127*2600,2),$AJ127),2)*'umowa o pracę'!$E$8,2),IF($AI127&gt;0,IF($AH127+$AI127&lt;2600,ROUND(ROUND($AJ127+ROUND($AI127*9%,2),2)*'umowa o pracę'!$E$8,2),IF(AND($AH127+$AI127&gt;=2600,$AI127&lt;2600,$AH127&lt;2600),ROUND((ROUND(((2600-$AI127)/$AH127)*$AJ127,2)+ROUND($AI127*9%,2))*'umowa o pracę'!$E$8,2),IF(AND($AH127+$AI127&gt;=2600,$AI127&gt;=2600),ROUND((ROUND(2600*9%,2))*'umowa o pracę'!$E$8,2),IF(AND($AH127+$AI127&gt;=2600,$AH127&gt;=2600,$AI127&lt;2600),ROUND((ROUND($AI127*9%,2)+ROUND(((2600-$AI127)/$AH127)*$AJ127,2))*'umowa o pracę'!$E$8,2),0)))),0))))&gt;$J127,$J127,IF(IF(AND($AG127=1,$I127&gt;0),ROUND(IF($AH127+$AI127&gt;=2600,2600*'umowa o pracę'!$E$8,($AH127+$AI127)*'umowa o pracę'!$E$8),2)+IF($AI127=0,ROUND(IF($AH127&gt;2600,ROUND($AK127/$AH127*2600,2),$AK127)*'umowa o pracę'!$E$8,2),ROUND(IF($AH127&gt;2600,ROUND($AK127/$AH127*2600,2),$AK127)*'umowa o pracę'!$E$8,2)),ROUND(IF($AH127+$AI127&gt;=2600,2600*'umowa o pracę'!$E$8,($AH127+$AI127)*'umowa o pracę'!$E$8),2)-IF($AI127=0,ROUND(ROUND(IF($AH127&gt;2600,ROUND($AJ127/$AH127*2600,2),$AJ127),2)*'umowa o pracę'!$E$8,2),IF($AI127&gt;0,IF($AH127+$AI127&lt;2600,ROUND(ROUND($AJ127+ROUND($AI127*9%,2),2)*'umowa o pracę'!$E$8,2),IF(AND($AH127+$AI127&gt;=2600,$AI127&lt;2600,$AH127&lt;2600),ROUND((ROUND(((2600-$AI127)/$AH127)*$AJ127,2)+ROUND($AI127*9%,2))*'umowa o pracę'!$E$8,2),IF(AND($AH127+$AI127&gt;=2600,$AI127&gt;=2600),ROUND((ROUND(2600*9%,2))*'umowa o pracę'!$E$8,2),IF(AND($AH127+$AI127&gt;=2600,$AH127&gt;=2600,$AI127&lt;2600),ROUND((ROUND($AI127*9%,2)+ROUND(((2600-$AI127)/$AH127)*$AJ127,2))*'umowa o pracę'!$E$8,2),0)))),0)))&gt;$J127,$J127,IF(AND($AG127=1,$I127&gt;0),ROUND(IF($AH127+$AI127&gt;=2600,2600*'umowa o pracę'!$E$8,($AH127+$AI127)*'umowa o pracę'!$E$8),2)+IF($AI127=0,ROUND(IF($AH127&gt;2600,ROUND($AK127/$AH127*2600,2),$AK127)*'umowa o pracę'!$E$8,2),ROUND(IF($AH127&gt;2600,ROUND($AK127/$AH127*2600,2),$AK127)*'umowa o pracę'!$E$8,2)),ROUND(IF($AH127+$AI127&gt;=2600,2600*'umowa o pracę'!$E$8,($AH127+$AI127)*'umowa o pracę'!$E$8),2)-IF(AND($AI127=0,I127&gt;0),ROUND(ROUND(IF($AH127&gt;2600,ROUND($AJ127/$AH127*2600,2),$AJ127),2)*'umowa o pracę'!$E$8,2),IF($AI127&gt;0,IF($AH127+$AI127&lt;2600,ROUND(ROUND($AJ127+ROUND($AI127*9%,2),2)*'umowa o pracę'!$E$8,2),IF(AND($AH127+$AI127&gt;=2600,$AI127&lt;2600,$AH127&lt;2600),ROUND((ROUND(((2600-$AI127)/$AH127)*$AJ127,2)+ROUND($AI127*9%,2))*'umowa o pracę'!$E$8,2),IF(AND($AH127+$AI127&gt;=2600,$AI127&gt;=2600),ROUND((ROUND(2600*9%,2))*'umowa o pracę'!$E$8,2),IF(AND($AH127+$AI127&gt;=2600,$AH127&gt;=2600,$AI127&lt;2600),ROUND((ROUND($AI127*9%,2)+ROUND(((2600-$AI127)/$AH127)*$AJ127,2))*'umowa o pracę'!$E$8,2),0)))),0)))))</f>
        <v>0</v>
      </c>
      <c r="AN127" s="32">
        <f>IF(IF(IF(AND($AG127=1,$I127&gt;0),ROUND(IF($AH127+$AI127&gt;=2800,2800*'umowa o pracę'!$E$8,($AH127+$AI127)*'umowa o pracę'!$E$8),2)+IF($AI127=0,ROUND(IF($AH127&gt;2800,ROUND($AK127/$AH127*2800,2),$AK127)*'umowa o pracę'!$E$8,2),ROUND(IF($AH127&gt;2800,ROUND($AK127/$AH127*2800,2),$AK127)*'umowa o pracę'!$E$8,2)),ROUND(IF($AH127+$AI127&gt;=2800,2800*'umowa o pracę'!$E$8,($AH127+$AI127)*'umowa o pracę'!$E$8),2)-IF($AI127=0,ROUND(ROUND(IF($AH127&gt;2800,ROUND($AJ127/$AH127*2800,2),$AJ127),2)*'umowa o pracę'!$E$8,2),IF($AI127&gt;0,IF($AH127+$AI127&lt;2800,ROUND(ROUND($AJ127+ROUND($AI127*9%,2),2)*'umowa o pracę'!$E$8,2),IF(AND($AH127+$AI127&gt;=2800,$AI127&lt;2800,$AH127&lt;2800),ROUND((ROUND(((2800-$AI127)/$AH127)*$AJ127,2)+ROUND($AI127*9%,2))*'umowa o pracę'!$E$8,2),IF(AND($AH127+$AI127&gt;=2800,$AI127&gt;=2800),ROUND((ROUND(2800*9%,2))*'umowa o pracę'!$E$8,2),IF(AND($AH127+$AI127&gt;=2800,$AH127&gt;=2800,$AI127&lt;2800),ROUND((ROUND($AI127*9%,2)+ROUND(((2800-$AI127)/$AH127)*$AJ127,2))*'umowa o pracę'!$E$8,2),0)))),0)))&gt;$J127,$J127,IF(AND($AG127=1,$I127&gt;0),ROUND(IF($AH127+$AI127&gt;=2800,2800*'umowa o pracę'!$E$8,($AH127+$AI127)*'umowa o pracę'!$E$8),2)+IF($AI127=0,ROUND(IF($AH127&gt;2800,ROUND($AK127/$AH127*2800,2),$AK127)*'umowa o pracę'!$E$8,2),ROUND(IF($AH127&gt;2800,ROUND($AK127/$AH127*2800,2),$AK127)*'umowa o pracę'!$E$8,2)),ROUND(IF($AH127+$AI127&gt;=2800,2800*'umowa o pracę'!$E$8,($AH127+$AI127)*'umowa o pracę'!$E$8),2)-IF($AI127=0,ROUND(ROUND(IF($AH127&gt;2800,ROUND($AJ127/$AH127*2800,2),$AJ127),2)*'umowa o pracę'!$E$8,2),IF($AI127&gt;0,IF($AH127+$AI127&lt;2800,ROUND(ROUND($AJ127+ROUND($AI127*9%,2),2)*'umowa o pracę'!$E$8,2),IF(AND($AH127+$AI127&gt;=2800,$AI127&lt;2800,$AH127&lt;2800),ROUND((ROUND(((2800-$AI127)/$AH127)*$AJ127,2)+ROUND($AI127*9%,2))*'umowa o pracę'!$E$8,2),IF(AND($AH127+$AI127&gt;=2800,$AI127&gt;=2800),ROUND((ROUND(2800*9%,2))*'umowa o pracę'!$E$8,2),IF(AND($AH127+$AI127&gt;=2800,$AH127&gt;=2800,$AI127&lt;2800),ROUND((ROUND($AI127*9%,2)+ROUND(((2800-$AI127)/$AH127)*$AJ127,2))*'umowa o pracę'!$E$8,2),0)))),0))))&gt;$J127,$J127,IF(IF(AND($AG127=1,$I127&gt;0),ROUND(IF($AH127+$AI127&gt;=2800,2800*'umowa o pracę'!$E$8,($AH127+$AI127)*'umowa o pracę'!$E$8),2)+IF($AI127=0,ROUND(IF($AH127&gt;2800,ROUND($AK127/$AH127*2800,2),$AK127)*'umowa o pracę'!$E$8,2),ROUND(IF($AH127&gt;2800,ROUND($AK127/$AH127*2800,2),$AK127)*'umowa o pracę'!$E$8,2)),ROUND(IF($AH127+$AI127&gt;=2800,2800*'umowa o pracę'!$E$8,($AH127+$AI127)*'umowa o pracę'!$E$8),2)-IF($AI127=0,ROUND(ROUND(IF($AH127&gt;2800,ROUND($AJ127/$AH127*2800,2),$AJ127),2)*'umowa o pracę'!$E$8,2),IF($AI127&gt;0,IF($AH127+$AI127&lt;2800,ROUND(ROUND($AJ127+ROUND($AI127*9%,2),2)*'umowa o pracę'!$E$8,2),IF(AND($AH127+$AI127&gt;=2800,$AI127&lt;2800,$AH127&lt;2800),ROUND((ROUND(((2800-$AI127)/$AH127)*$AJ127,2)+ROUND($AI127*9%,2))*'umowa o pracę'!$E$8,2),IF(AND($AH127+$AI127&gt;=2800,$AI127&gt;=2800),ROUND((ROUND(2800*9%,2))*'umowa o pracę'!$E$8,2),IF(AND($AH127+$AI127&gt;=2800,$AH127&gt;=2800,$AI127&lt;2800),ROUND((ROUND($AI127*9%,2)+ROUND(((2800-$AI127)/$AH127)*$AJ127,2))*'umowa o pracę'!$E$8,2),0)))),0)))&gt;$J127,$J127,IF(AND($AG127=1,$I127&gt;0),ROUND(IF($AH127+$AI127&gt;=2800,2800*'umowa o pracę'!$E$8,($AH127+$AI127)*'umowa o pracę'!$E$8),2)+IF($AI127=0,ROUND(IF($AH127&gt;2800,ROUND($AK127/$AH127*2800,2),$AK127)*'umowa o pracę'!$E$8,2),ROUND(IF($AH127&gt;2800,ROUND($AK127/$AH127*2800,2),$AK127)*'umowa o pracę'!$E$8,2)),ROUND(IF($AH127+$AI127&gt;=2800,2800*'umowa o pracę'!$E$8,($AH127+$AI127)*'umowa o pracę'!$E$8),2)-IF(AND($AI127=0,I127&gt;0),ROUND(ROUND(IF($AH127&gt;2800,ROUND($AJ127/$AH127*2800,2),$AJ127),2)*'umowa o pracę'!$E$8,2),IF($AI127&gt;0,IF($AH127+$AI127&lt;2800,ROUND(ROUND($AJ127+ROUND($AI127*9%,2),2)*'umowa o pracę'!$E$8,2),IF(AND($AH127+$AI127&gt;=2800,$AI127&lt;2800,$AH127&lt;2800),ROUND((ROUND(((2800-$AI127)/$AH127)*$AJ127,2)+ROUND($AI127*9%,2))*'umowa o pracę'!$E$8,2),IF(AND($AH127+$AI127&gt;=2800,$AI127&gt;=2800),ROUND((ROUND(2800*9%,2))*'umowa o pracę'!$E$8,2),IF(AND($AH127+$AI127&gt;=2800,$AH127&gt;=2800,$AI127&lt;2800),ROUND((ROUND($AI127*9%,2)+ROUND(((2800-$AI127)/$AH127)*$AJ127,2))*'umowa o pracę'!$E$8,2),0)))),0)))))</f>
        <v>0</v>
      </c>
      <c r="AO127" s="32">
        <f>IF('umowa o pracę'!$E$7=2020,IF(IF($AG127=1,IF($AI127=0,ROUND(IF($AH127&gt;2600,ROUND($AJ127/$AH127*2600,2),$AJ127)*'umowa o pracę'!$E$8,2),IF($AH127+$AI127&lt;2600,ROUND(ROUND($AJ127+ROUND($AI127*9%,2),2)*'umowa o pracę'!$E$8,2),IF(AND($AH127+$AI127&gt;=2600,$AH127&lt;2600),ROUND((ROUND($AJ127+ROUND((2600-$AH127)*9%,2),2))*'umowa o pracę'!$E$8,2),IF(AND($AH127+$AI127&gt;=2600,$AH127&gt;=2600),ROUND(ROUND($AJ127/$AH127*2600,2)*'umowa o pracę'!$E$8,2),0)))),0)&gt;$H127,$H127,IF($AG127=1,IF($AI127=0,ROUND(IF($AH127&gt;2600,ROUND($AJ127/$AH127*2600,2),$AJ127)*'umowa o pracę'!$E$8,2),IF($AH127+$AI127&lt;2600,ROUND(ROUND($AJ127+ROUND($AI127*9%,2),2)*'umowa o pracę'!$E$8,2),IF(AND($AH127+$AI127&gt;=2600,$AH127&lt;2600),ROUND((ROUND($AJ127+ROUND((2600-$AH127)*9%,2),2))*'umowa o pracę'!$E$8,2),IF(AND($AH127+$AI127&gt;=2600,$AH127&gt;=2600),ROUND(ROUND($AJ127/$AH127*2600,2)*'umowa o pracę'!$E$8,2),0)))),0)),IF('umowa o pracę'!$E$7=2021,IF(IF($AG127=1,IF($AI127=0,ROUND(IF($AH127&gt;2800,ROUND($AJ127/$AH127*2800,2),$AJ127)*'umowa o pracę'!$E$8,2),IF($AH127+$AI127&lt;2800,ROUND(ROUND($AJ127+ROUND($AI127*9%,2),2)*'umowa o pracę'!$E$8,2),IF(AND($AH127+$AI127&gt;=2800,$AH127&lt;2800),ROUND((ROUND($AJ127+ROUND((2800-$AH127)*9%,2),2))*'umowa o pracę'!$E$8,2),IF(AND($AH127+$AI127&gt;=2800,$AH127&gt;=2800),ROUND(ROUND($AJ127/$AH127*2800,2)*'umowa o pracę'!$E$8,2),0)))),0)&gt;$H127,$H127,IF($AG127=1,IF($AI127=0,ROUND(IF($AH127&gt;2800,ROUND($AJ127/$AH127*2800,2),$AJ127)*'umowa o pracę'!$E$8,2),IF($AH127+$AI127&lt;2800,ROUND(ROUND($AJ127+ROUND($AI127*9%,2),2)*'umowa o pracę'!$E$8,2),IF(AND($AH127+$AI127&gt;=2800,$AH127&lt;2800),ROUND((ROUND($AJ127+ROUND((2800-$AH127)*9%,2),2))*'umowa o pracę'!$E$8,2),IF(AND($AH127+$AI127&gt;=2800,$AH127&gt;=2800),ROUND(ROUND($AJ127/$AH127*2800,2)*'umowa o pracę'!$E$8,2),0)))),0)),0))</f>
        <v>0</v>
      </c>
      <c r="AP127" s="32">
        <f>IF('umowa o pracę'!$E$7=2020,IF(IF($AG127=1,IF($AI127=0,ROUND(IF($AH127&gt;2600,ROUND($AK127/$AH127*2600,2),$AK127)*'umowa o pracę'!$E$8,2),ROUND(IF($AH127&gt;2600,ROUND($AK127/$AH127*2600,2),$AK127)*'umowa o pracę'!$E$8,2)),0)&gt;$I127,$I127,IF($AG127=1,IF($AI127=0,ROUND(IF($AH127&gt;2600,ROUND($AK127/$AH127*2600,2),$AK127)*'umowa o pracę'!$E$8,2),ROUND(IF($AH127&gt;2600,ROUND($AK127/$AH127*2600,2),$AK127)*'umowa o pracę'!$E$8,2)),0)),IF('umowa o pracę'!$E$7=2021,IF(IF($AG127=1,IF($AI127=0,ROUND(IF($AH127&gt;2800,ROUND($AK127/$AH127*2800,2),$AK127)*'umowa o pracę'!$E$8,2),ROUND(IF($AH127&gt;2800,ROUND($AK127/$AH127*2800,2),$AK127)*'umowa o pracę'!$E$8,2)),0)&gt;$I127,$I127,IF($AG127=1,IF($AI127=0,ROUND(IF($AH127&gt;2800,ROUND($AK127/$AH127*2800,2),$AK127)*'umowa o pracę'!$E$8,2),ROUND(IF($AH127&gt;2800,ROUND($AK127/$AH127*2800,2),$AK127)*'umowa o pracę'!$E$8,2)),0)),0))</f>
        <v>0</v>
      </c>
      <c r="AQ127" s="56">
        <f>IF('umowa o pracę'!$E$7=2020,$AM127,IF('umowa o pracę'!$E$7=2021,$AN127,0))</f>
        <v>0</v>
      </c>
      <c r="AR127" s="33">
        <f>IF('umowa o pracę'!$E$7=0,0,U127+AF127+AQ127)</f>
        <v>0</v>
      </c>
      <c r="AS127" s="19"/>
      <c r="AT127" s="19"/>
      <c r="AU127" s="19"/>
      <c r="AV127" s="6"/>
      <c r="AW127" s="6"/>
      <c r="AX127" s="6">
        <f t="shared" si="13"/>
        <v>10</v>
      </c>
      <c r="AY127" s="6"/>
      <c r="AZ127" s="234">
        <f t="shared" si="16"/>
        <v>0</v>
      </c>
      <c r="BA127" s="234">
        <f t="shared" si="17"/>
        <v>0</v>
      </c>
      <c r="BB127" s="234">
        <f t="shared" si="18"/>
        <v>0</v>
      </c>
      <c r="BC127" s="234">
        <f t="shared" si="19"/>
        <v>0</v>
      </c>
      <c r="BD127" s="234">
        <f t="shared" si="20"/>
        <v>0</v>
      </c>
      <c r="BE127" s="234">
        <f t="shared" si="21"/>
        <v>0</v>
      </c>
      <c r="BF127" s="234">
        <f t="shared" si="22"/>
        <v>0</v>
      </c>
      <c r="BG127" s="234">
        <f t="shared" si="23"/>
        <v>0</v>
      </c>
      <c r="BH127" s="234">
        <f t="shared" si="24"/>
        <v>0</v>
      </c>
      <c r="BI127" s="238">
        <f t="shared" si="25"/>
        <v>0</v>
      </c>
      <c r="BJ127" s="236"/>
      <c r="BK127" s="236"/>
      <c r="BL127" s="237"/>
    </row>
    <row r="128" spans="1:64" ht="15.75" customHeight="1" x14ac:dyDescent="0.25">
      <c r="A128" s="129">
        <v>117</v>
      </c>
      <c r="B128" s="57"/>
      <c r="C128" s="57"/>
      <c r="D128" s="36"/>
      <c r="E128" s="36"/>
      <c r="F128" s="242"/>
      <c r="G128" s="37">
        <v>1</v>
      </c>
      <c r="H128" s="58">
        <v>0</v>
      </c>
      <c r="I128" s="59">
        <v>0</v>
      </c>
      <c r="J128" s="60">
        <v>0</v>
      </c>
      <c r="K128" s="52">
        <v>1</v>
      </c>
      <c r="L128" s="39">
        <v>0</v>
      </c>
      <c r="M128" s="39">
        <v>0</v>
      </c>
      <c r="N128" s="39">
        <v>0</v>
      </c>
      <c r="O128" s="39">
        <v>0</v>
      </c>
      <c r="P128" s="35">
        <f>IF('umowa o pracę'!$E$7=2020,ROUND(IF($L128&gt;=2600,2600*'umowa o pracę'!$E$8,$L128*'umowa o pracę'!$E$8),2),IF('umowa o pracę'!$E$7=2021,ROUND(IF($L128&gt;=2800,2800*'umowa o pracę'!$E$8,$L128*'umowa o pracę'!$E$8),2),0))</f>
        <v>0</v>
      </c>
      <c r="Q128" s="252">
        <f>IF(IF(IF(AND($K128=1,$I128&gt;0),ROUND(IF($L128+$M128&gt;=2600,2600*'umowa o pracę'!$E$8,($L128+$M128)*'umowa o pracę'!$E$8),2)+IF($M128=0,ROUND(IF($L128&gt;2600,ROUND($O128/$L128*2600,2),$O128)*'umowa o pracę'!$E$8,2),ROUND(IF($L128&gt;2600,ROUND($O128/$L128*2600,2),$O128)*'umowa o pracę'!$E$8,2)),ROUND(IF($L128+$M128&gt;=2600,2600*'umowa o pracę'!$E$8,($L128+$M128)*'umowa o pracę'!$E$8),2)-IF($M128=0,ROUND(ROUND(IF($L128&gt;2600,ROUND($N128/$L128*2600,2),$N128),2)*'umowa o pracę'!$E$8,2),IF($M128&gt;0,IF($L128+$M128&lt;2600,ROUND(ROUND($N128+ROUND($M128*9%,2),2)*'umowa o pracę'!$E$8,2),IF(AND($L128+$M128&gt;=2600,$M128&lt;2600,$L128&lt;2600),ROUND((ROUND(((2600-$M128)/$L128)*$N128,2)+ROUND($M128*9%,2))*'umowa o pracę'!$E$8,2),IF(AND($L128+$M128&gt;=2600,$M128&gt;=2600),ROUND((ROUND(2600*9%,2))*'umowa o pracę'!$E$8,2),IF(AND($L128+$M128&gt;=2600,$L128&gt;=2600,$M128&lt;2600),ROUND((ROUND($M128*9%,2)+ROUND(((2600-$M128)/$L128)*$N128,2))*'umowa o pracę'!$E$8,2),0)))),0)))&gt;$J128,$J128,IF(AND($K128=1,$I128&gt;0),ROUND(IF($L128+$M128&gt;=2600,2600*'umowa o pracę'!$E$8,($L128+$M128)*'umowa o pracę'!$E$8),2)+IF($M128=0,ROUND(IF($L128&gt;2600,ROUND($O128/$L128*2600,2),$O128)*'umowa o pracę'!$E$8,2),ROUND(IF($L128&gt;2600,ROUND($O128/$L128*2600,2),$O128)*'umowa o pracę'!$E$8,2)),ROUND(IF($L128+$M128&gt;=2600,2600*'umowa o pracę'!$E$8,($L128+$M128)*'umowa o pracę'!$E$8),2)-IF($M128=0,ROUND(ROUND(IF($L128&gt;2600,ROUND($N128/$L128*2600,2),$N128),2)*'umowa o pracę'!$E$8,2),IF($M128&gt;0,IF($L128+$M128&lt;2600,ROUND(ROUND($N128+ROUND($M128*9%,2),2)*'umowa o pracę'!$E$8,2),IF(AND($L128+$M128&gt;=2600,$M128&lt;2600,$L128&lt;2600),ROUND((ROUND(((2600-$M128)/$L128)*$N128,2)+ROUND($M128*9%,2))*'umowa o pracę'!$E$8,2),IF(AND($L128+$M128&gt;=2600,$M128&gt;=2600),ROUND((ROUND(2600*9%,2))*'umowa o pracę'!$E$8,2),IF(AND($L128+$M128&gt;=2600,$L128&gt;=2600,$M128&lt;2600),ROUND((ROUND($M128*9%,2)+ROUND(((2600-$M128)/$L128)*$N128,2))*'umowa o pracę'!$E$8,2),0)))),0))))&gt;$J128,$J128,IF(IF(AND($K128=1,$I128&gt;0),ROUND(IF($L128+$M128&gt;=2600,2600*'umowa o pracę'!$E$8,($L128+$M128)*'umowa o pracę'!$E$8),2)+IF($M128=0,ROUND(IF($L128&gt;2600,ROUND($O128/$L128*2600,2),$O128)*'umowa o pracę'!$E$8,2),ROUND(IF($L128&gt;2600,ROUND($O128/$L128*2600,2),$O128)*'umowa o pracę'!$E$8,2)),ROUND(IF($L128+$M128&gt;=2600,2600*'umowa o pracę'!$E$8,($L128+$M128)*'umowa o pracę'!$E$8),2)-IF($M128=0,ROUND(ROUND(IF($L128&gt;2600,ROUND($N128/$L128*2600,2),$N128),2)*'umowa o pracę'!$E$8,2),IF($M128&gt;0,IF($L128+$M128&lt;2600,ROUND(ROUND($N128+ROUND($M128*9%,2),2)*'umowa o pracę'!$E$8,2),IF(AND($L128+$M128&gt;=2600,$M128&lt;2600,$L128&lt;2600),ROUND((ROUND(((2600-$M128)/$L128)*$N128,2)+ROUND($M128*9%,2))*'umowa o pracę'!$E$8,2),IF(AND($L128+$M128&gt;=2600,$M128&gt;=2600),ROUND((ROUND(2600*9%,2))*'umowa o pracę'!$E$8,2),IF(AND($L128+$M128&gt;=2600,$L128&gt;=2600,$M128&lt;2600),ROUND((ROUND($M128*9%,2)+ROUND(((2600-$M128)/$L128)*$N128,2))*'umowa o pracę'!$E$8,2),0)))),0)))&gt;$J128,$J128,IF(AND($K128=1,$I128&gt;0),ROUND(IF($L128+$M128&gt;=2600,2600*'umowa o pracę'!$E$8,($L128+$M128)*'umowa o pracę'!$E$8),2)+IF($M128=0,ROUND(IF($L128&gt;2600,ROUND($O128/$L128*2600,2),$O128)*'umowa o pracę'!$E$8,2),ROUND(IF($L128&gt;2600,ROUND($O128/$L128*2600,2),$O128)*'umowa o pracę'!$E$8,2)),ROUND(IF($L128+$M128&gt;=2600,2600*'umowa o pracę'!$E$8,($L128+$M128)*'umowa o pracę'!$E$8),2)-IF(AND($M128=0,I128&gt;0),ROUND(ROUND(IF($L128&gt;2600,ROUND($N128/$L128*2600,2),$N128),2)*'umowa o pracę'!$E$8,2),IF($M128&gt;0,IF($L128+$M128&lt;2600,ROUND(ROUND($N128+ROUND($M128*9%,2),2)*'umowa o pracę'!$E$8,2),IF(AND($L128+$M128&gt;=2600,$M128&lt;2600,$L128&lt;2600),ROUND((ROUND(((2600-$M128)/$L128)*$N128,2)+ROUND($M128*9%,2))*'umowa o pracę'!$E$8,2),IF(AND($L128+$M128&gt;=2600,$M128&gt;=2600),ROUND((ROUND(2600*9%,2))*'umowa o pracę'!$E$8,2),IF(AND($L128+$M128&gt;=2600,$L128&gt;=2600,$M128&lt;2600),ROUND((ROUND($M128*9%,2)+ROUND(((2600-$M128)/$L128)*$N128,2))*'umowa o pracę'!$E$8,2),0)))),0)))))</f>
        <v>0</v>
      </c>
      <c r="R128" s="252">
        <f>IF(IF(IF(AND($K128=1,$I128&gt;0),ROUND(IF($L128+$M128&gt;=2800,2800*'umowa o pracę'!$E$8,($L128+$M128)*'umowa o pracę'!$E$8),2)+IF($M128=0,ROUND(IF($L128&gt;2800,ROUND($O128/$L128*2800,2),$O128)*'umowa o pracę'!$E$8,2),ROUND(IF($L128&gt;2800,ROUND($O128/$L128*2800,2),$O128)*'umowa o pracę'!$E$8,2)),ROUND(IF($L128+$M128&gt;=2800,2800*'umowa o pracę'!$E$8,($L128+$M128)*'umowa o pracę'!$E$8),2)-IF($M128=0,ROUND(ROUND(IF($L128&gt;2800,ROUND($N128/$L128*2800,2),$N128),2)*'umowa o pracę'!$E$8,2),IF($M128&gt;0,IF($L128+$M128&lt;2800,ROUND(ROUND($N128+ROUND($M128*9%,2),2)*'umowa o pracę'!$E$8,2),IF(AND($L128+$M128&gt;=2800,$M128&lt;2800,$L128&lt;2800),ROUND((ROUND(((2800-$M128)/$L128)*$N128,2)+ROUND($M128*9%,2))*'umowa o pracę'!$E$8,2),IF(AND($L128+$M128&gt;=2800,$M128&gt;=2800),ROUND((ROUND(2800*9%,2))*'umowa o pracę'!$E$8,2),IF(AND($L128+$M128&gt;=2800,$L128&gt;=2800,$M128&lt;2800),ROUND((ROUND($M128*9%,2)+ROUND(((2800-$M128)/$L128)*$N128,2))*'umowa o pracę'!$E$8,2),0)))),0)))&gt;$J128,$J128,IF(AND($K128=1,$I128&gt;0),ROUND(IF($L128+$M128&gt;=2800,2800*'umowa o pracę'!$E$8,($L128+$M128)*'umowa o pracę'!$E$8),2)+IF($M128=0,ROUND(IF($L128&gt;2800,ROUND($O128/$L128*2800,2),$O128)*'umowa o pracę'!$E$8,2),ROUND(IF($L128&gt;2800,ROUND($O128/$L128*2800,2),$O128)*'umowa o pracę'!$E$8,2)),ROUND(IF($L128+$M128&gt;=2800,2800*'umowa o pracę'!$E$8,($L128+$M128)*'umowa o pracę'!$E$8),2)-IF($M128=0,ROUND(ROUND(IF($L128&gt;2800,ROUND($N128/$L128*2800,2),$N128),2)*'umowa o pracę'!$E$8,2),IF($M128&gt;0,IF($L128+$M128&lt;2800,ROUND(ROUND($N128+ROUND($M128*9%,2),2)*'umowa o pracę'!$E$8,2),IF(AND($L128+$M128&gt;=2800,$M128&lt;2800,$L128&lt;2800),ROUND((ROUND(((2800-$M128)/$L128)*$N128,2)+ROUND($M128*9%,2))*'umowa o pracę'!$E$8,2),IF(AND($L128+$M128&gt;=2800,$M128&gt;=2800),ROUND((ROUND(2800*9%,2))*'umowa o pracę'!$E$8,2),IF(AND($L128+$M128&gt;=2800,$L128&gt;=2800,$M128&lt;2800),ROUND((ROUND($M128*9%,2)+ROUND(((2800-$M128)/$L128)*$N128,2))*'umowa o pracę'!$E$8,2),0)))),0))))&gt;$J128,$J128,IF(IF(AND($K128=1,$I128&gt;0),ROUND(IF($L128+$M128&gt;=2800,2800*'umowa o pracę'!$E$8,($L128+$M128)*'umowa o pracę'!$E$8),2)+IF($M128=0,ROUND(IF($L128&gt;2800,ROUND($O128/$L128*2800,2),$O128)*'umowa o pracę'!$E$8,2),ROUND(IF($L128&gt;2800,ROUND($O128/$L128*2800,2),$O128)*'umowa o pracę'!$E$8,2)),ROUND(IF($L128+$M128&gt;=2800,2800*'umowa o pracę'!$E$8,($L128+$M128)*'umowa o pracę'!$E$8),2)-IF($M128=0,ROUND(ROUND(IF($L128&gt;2800,ROUND($N128/$L128*2800,2),$N128),2)*'umowa o pracę'!$E$8,2),IF($M128&gt;0,IF($L128+$M128&lt;2800,ROUND(ROUND($N128+ROUND($M128*9%,2),2)*'umowa o pracę'!$E$8,2),IF(AND($L128+$M128&gt;=2800,$M128&lt;2800,$L128&lt;2800),ROUND((ROUND(((2800-$M128)/$L128)*$N128,2)+ROUND($M128*9%,2))*'umowa o pracę'!$E$8,2),IF(AND($L128+$M128&gt;=2800,$M128&gt;=2800),ROUND((ROUND(2800*9%,2))*'umowa o pracę'!$E$8,2),IF(AND($L128+$M128&gt;=2800,$L128&gt;=2800,$M128&lt;2800),ROUND((ROUND($M128*9%,2)+ROUND(((2800-$M128)/$L128)*$N128,2))*'umowa o pracę'!$E$8,2),0)))),0)))&gt;$J128,$J128,IF(AND($K128=1,$I128&gt;0),ROUND(IF($L128+$M128&gt;=2800,2800*'umowa o pracę'!$E$8,($L128+$M128)*'umowa o pracę'!$E$8),2)+IF($M128=0,ROUND(IF($L128&gt;2800,ROUND($O128/$L128*2800,2),$O128)*'umowa o pracę'!$E$8,2),ROUND(IF($L128&gt;2800,ROUND($O128/$L128*2800,2),$O128)*'umowa o pracę'!$E$8,2)),ROUND(IF($L128+$M128&gt;=2800,2800*'umowa o pracę'!$E$8,($L128+$M128)*'umowa o pracę'!$E$8),2)-IF(AND($M128=0,I128&gt;0),ROUND(ROUND(IF($L128&gt;2800,ROUND($N128/$L128*2800,2),$N128),2)*'umowa o pracę'!$E$8,2),IF($M128&gt;0,IF($L128+$M128&lt;2800,ROUND(ROUND($N128+ROUND($M128*9%,2),2)*'umowa o pracę'!$E$8,2),IF(AND($L128+$M128&gt;=2800,$M128&lt;2800,$L128&lt;2800),ROUND((ROUND(((2800-$M128)/$L128)*$N128,2)+ROUND($M128*9%,2))*'umowa o pracę'!$E$8,2),IF(AND($L128+$M128&gt;=2800,$M128&gt;=2800),ROUND((ROUND(2800*9%,2))*'umowa o pracę'!$E$8,2),IF(AND($L128+$M128&gt;=2800,$L128&gt;=2800,$M128&lt;2800),ROUND((ROUND($M128*9%,2)+ROUND(((2800-$M128)/$L128)*$N128,2))*'umowa o pracę'!$E$8,2),0)))),0)))))</f>
        <v>0</v>
      </c>
      <c r="S128" s="32">
        <f>IF('umowa o pracę'!$E$7=2020,IF(IF($K128=1,IF($M128=0,ROUND(IF($L128&gt;2600,ROUND($N128/$L128*2600,2),$N128)*'umowa o pracę'!$E$8,2),IF($L128+$M128&lt;2600,ROUND(ROUND($N128+ROUND($M128*9%,2),2)*'umowa o pracę'!$E$8,2),IF(AND($L128+$M128&gt;=2600,$L128&lt;2600),ROUND((ROUND($N128+ROUND((2600-$L128)*9%,2),2))*'umowa o pracę'!$E$8,2),IF(AND($L128+$M128&gt;=2600,$L128&gt;=2600),ROUND(ROUND($N128/$L128*2600,2)*'umowa o pracę'!$E$8,2),0)))),0)&gt;$H128,$H128,IF($K128=1,IF($M128=0,ROUND(IF($L128&gt;2600,ROUND($N128/$L128*2600,2),$N128)*'umowa o pracę'!$E$8,2),IF($L128+$M128&lt;2600,ROUND(ROUND($N128+ROUND($M128*9%,2),2)*'umowa o pracę'!$E$8,2),IF(AND($L128+$M128&gt;=2600,$L128&lt;2600),ROUND((ROUND($N128+ROUND((2600-$L128)*9%,2),2))*'umowa o pracę'!$E$8,2),IF(AND($L128+$M128&gt;=2600,$L128&gt;=2600),ROUND(ROUND($N128/$L128*2600,2)*'umowa o pracę'!$E$8,2),0)))),0)),IF('umowa o pracę'!$E$7=2021,IF(IF($K128=1,IF($M128=0,ROUND(IF($L128&gt;2800,ROUND($N128/$L128*2800,2),$N128)*'umowa o pracę'!$E$8,2),IF($L128+$M128&lt;2800,ROUND(ROUND($N128+ROUND($M128*9%,2),2)*'umowa o pracę'!$E$8,2),IF(AND($L128+$M128&gt;=2800,$L128&lt;2800),ROUND((ROUND($N128+ROUND((2800-$L128)*9%,2),2))*'umowa o pracę'!$E$8,2),IF(AND($L128+$M128&gt;=2800,$L128&gt;=2800),ROUND(ROUND($N128/$L128*2800,2)*'umowa o pracę'!$E$8,2),0)))),0)&gt;$H128,$H128,IF($K128=1,IF($M128=0,ROUND(IF($L128&gt;2800,ROUND($N128/$L128*2800,2),$N128)*'umowa o pracę'!$E$8,2),IF($L128+$M128&lt;2800,ROUND(ROUND($N128+ROUND($M128*9%,2),2)*'umowa o pracę'!$E$8,2),IF(AND($L128+$M128&gt;=2800,$L128&lt;2800),ROUND((ROUND($N128+ROUND((2800-$L128)*9%,2),2))*'umowa o pracę'!$E$8,2),IF(AND($L128+$M128&gt;=2800,$L128&gt;=2800),ROUND(ROUND($N128/$L128*2800,2)*'umowa o pracę'!$E$8,2),0)))),0)),0))</f>
        <v>0</v>
      </c>
      <c r="T128" s="32">
        <f>IF('umowa o pracę'!$E$7=2020,IF(IF($K128=1,IF($M128=0,ROUND(IF($L128&gt;2600,ROUND($O128/$L128*2600,2),$O128)*'umowa o pracę'!$E$8,2),ROUND(IF($L128&gt;2600,ROUND($O128/$L128*2600,2),$O128)*'umowa o pracę'!$E$8,2)),0)&gt;$I128,$I128,IF($K128=1,IF($M128=0,ROUND(IF($L128&gt;2600,ROUND($O128/$L128*2600,2),$O128)*'umowa o pracę'!$E$8,2),ROUND(IF($L128&gt;2600,ROUND($O128/$L128*2600,2),$O128)*'umowa o pracę'!$E$8,2)),0)),IF('umowa o pracę'!$E$7=2021,IF(IF($K128=1,IF($M128=0,ROUND(IF($L128&gt;2800,ROUND($O128/$L128*2800,2),$O128)*'umowa o pracę'!$E$8,2),ROUND(IF($L128&gt;2800,ROUND($O128/$L128*2800,2),$O128)*'umowa o pracę'!$E$8,2)),0)&gt;$I128,$I128,IF($K128=1,IF($M128=0,ROUND(IF($L128&gt;2800,ROUND($O128/$L128*2800,2),$O128)*'umowa o pracę'!$E$8,2),ROUND(IF($L128&gt;2800,ROUND($O128/$L128*2800,2),$O128)*'umowa o pracę'!$E$8,2)),0)),0))</f>
        <v>0</v>
      </c>
      <c r="U128" s="51">
        <f>IF('umowa o pracę'!$E$7=2020,$Q128,IF('umowa o pracę'!$E$7=2021,$R128,0))</f>
        <v>0</v>
      </c>
      <c r="V128" s="53">
        <f t="shared" si="14"/>
        <v>1</v>
      </c>
      <c r="W128" s="54">
        <f>IF('umowa o pracę'!$E$6&lt;2,0,$L128)</f>
        <v>0</v>
      </c>
      <c r="X128" s="54">
        <f>IF('umowa o pracę'!$E$6&lt;2,0,$M128)</f>
        <v>0</v>
      </c>
      <c r="Y128" s="55">
        <f>IF('umowa o pracę'!$E$6&lt;2,0,$N128)</f>
        <v>0</v>
      </c>
      <c r="Z128" s="55">
        <f>IF('umowa o pracę'!$E$6&lt;2,0,$O128)</f>
        <v>0</v>
      </c>
      <c r="AA128" s="32">
        <f>IF('umowa o pracę'!$E$7=2020,ROUND(IF($W128&gt;=2600,2600*'umowa o pracę'!$E$8,$W128*'umowa o pracę'!$E$8),2),IF('umowa o pracę'!$E$7=2021,ROUND(IF($W128&gt;=2800,2800*'umowa o pracę'!$E$8,$W128*'umowa o pracę'!$E$8),2),0))</f>
        <v>0</v>
      </c>
      <c r="AB128" s="32">
        <f>IF(IF(IF(AND($V128=1,$I128&gt;0),ROUND(IF($W128+$X128&gt;=2600,2600*'umowa o pracę'!$E$8,($W128+$X128)*'umowa o pracę'!$E$8),2)+IF($X128=0,ROUND(IF($W128&gt;2600,ROUND($Z128/$W128*2600,2),$Z128)*'umowa o pracę'!$E$8,2),ROUND(IF($W128&gt;2600,ROUND($Z128/$W128*2600,2),$Z128)*'umowa o pracę'!$E$8,2)),ROUND(IF($W128+$X128&gt;=2600,2600*'umowa o pracę'!$E$8,($W128+$X128)*'umowa o pracę'!$E$8),2)-IF($X128=0,ROUND(ROUND(IF($W128&gt;2600,ROUND($Y128/$W128*2600,2),$Y128),2)*'umowa o pracę'!$E$8,2),IF($X128&gt;0,IF($W128+$X128&lt;2600,ROUND(ROUND($Y128+ROUND($X128*9%,2),2)*'umowa o pracę'!$E$8,2),IF(AND($W128+$X128&gt;=2600,$X128&lt;2600,$W128&lt;2600),ROUND((ROUND(((2600-$X128)/$W128)*$Y128,2)+ROUND($X128*9%,2))*'umowa o pracę'!$E$8,2),IF(AND($W128+$X128&gt;=2600,$X128&gt;=2600),ROUND((ROUND(2600*9%,2))*'umowa o pracę'!$E$8,2),IF(AND($W128+$X128&gt;=2600,$W128&gt;=2600,$X128&lt;2600),ROUND((ROUND($X128*9%,2)+ROUND(((2600-$X128)/$W128)*$Y128,2))*'umowa o pracę'!$E$8,2),0)))),0)))&gt;$J128,$J128,IF(AND($V128=1,$I128&gt;0),ROUND(IF($W128+$X128&gt;=2600,2600*'umowa o pracę'!$E$8,($W128+$X128)*'umowa o pracę'!$E$8),2)+IF($X128=0,ROUND(IF($W128&gt;2600,ROUND($Z128/$W128*2600,2),$Z128)*'umowa o pracę'!$E$8,2),ROUND(IF($W128&gt;2600,ROUND($Z128/$W128*2600,2),$Z128)*'umowa o pracę'!$E$8,2)),ROUND(IF($W128+$X128&gt;=2600,2600*'umowa o pracę'!$E$8,($W128+$X128)*'umowa o pracę'!$E$8),2)-IF($X128=0,ROUND(ROUND(IF($W128&gt;2600,ROUND($Y128/$W128*2600,2),$Y128),2)*'umowa o pracę'!$E$8,2),IF($X128&gt;0,IF($W128+$X128&lt;2600,ROUND(ROUND($Y128+ROUND($X128*9%,2),2)*'umowa o pracę'!$E$8,2),IF(AND($W128+$X128&gt;=2600,$X128&lt;2600,$W128&lt;2600),ROUND((ROUND(((2600-$X128)/$W128)*$Y128,2)+ROUND($X128*9%,2))*'umowa o pracę'!$E$8,2),IF(AND($W128+$X128&gt;=2600,$X128&gt;=2600),ROUND((ROUND(2600*9%,2))*'umowa o pracę'!$E$8,2),IF(AND($W128+$X128&gt;=2600,$W128&gt;=2600,$X128&lt;2600),ROUND((ROUND($X128*9%,2)+ROUND(((2600-$X128)/$W128)*$Y128,2))*'umowa o pracę'!$E$8,2),0)))),0))))&gt;$J128,$J128,IF(IF(AND($V128=1,$I128&gt;0),ROUND(IF($W128+$X128&gt;=2600,2600*'umowa o pracę'!$E$8,($W128+$X128)*'umowa o pracę'!$E$8),2)+IF($X128=0,ROUND(IF($W128&gt;2600,ROUND($Z128/$W128*2600,2),$Z128)*'umowa o pracę'!$E$8,2),ROUND(IF($W128&gt;2600,ROUND($Z128/$W128*2600,2),$Z128)*'umowa o pracę'!$E$8,2)),ROUND(IF($W128+$X128&gt;=2600,2600*'umowa o pracę'!$E$8,($W128+$X128)*'umowa o pracę'!$E$8),2)-IF($X128=0,ROUND(ROUND(IF($W128&gt;2600,ROUND($Y128/$W128*2600,2),$Y128),2)*'umowa o pracę'!$E$8,2),IF($X128&gt;0,IF($W128+$X128&lt;2600,ROUND(ROUND($Y128+ROUND($X128*9%,2),2)*'umowa o pracę'!$E$8,2),IF(AND($W128+$X128&gt;=2600,$X128&lt;2600,$W128&lt;2600),ROUND((ROUND(((2600-$X128)/$W128)*$Y128,2)+ROUND($X128*9%,2))*'umowa o pracę'!$E$8,2),IF(AND($W128+$X128&gt;=2600,$X128&gt;=2600),ROUND((ROUND(2600*9%,2))*'umowa o pracę'!$E$8,2),IF(AND($W128+$X128&gt;=2600,$W128&gt;=2600,$X128&lt;2600),ROUND((ROUND($X128*9%,2)+ROUND(((2600-$X128)/$W128)*$Y128,2))*'umowa o pracę'!$E$8,2),0)))),0)))&gt;$J128,$J128,IF(AND($V128=1,$I128&gt;0),ROUND(IF($W128+$X128&gt;=2600,2600*'umowa o pracę'!$E$8,($W128+$X128)*'umowa o pracę'!$E$8),2)+IF($X128=0,ROUND(IF($W128&gt;2600,ROUND($Z128/$W128*2600,2),$Z128)*'umowa o pracę'!$E$8,2),ROUND(IF($W128&gt;2600,ROUND($Z128/$W128*2600,2),$Z128)*'umowa o pracę'!$E$8,2)),ROUND(IF($W128+$X128&gt;=2600,2600*'umowa o pracę'!$E$8,($W128+$X128)*'umowa o pracę'!$E$8),2)-IF(AND($X128=0,I128&gt;0),ROUND(ROUND(IF($W128&gt;2600,ROUND($Y128/$W128*2600,2),$Y128),2)*'umowa o pracę'!$E$8,2),IF($X128&gt;0,IF($W128+$X128&lt;2600,ROUND(ROUND($Y128+ROUND($X128*9%,2),2)*'umowa o pracę'!$E$8,2),IF(AND($W128+$X128&gt;=2600,$X128&lt;2600,$W128&lt;2600),ROUND((ROUND(((2600-$X128)/$W128)*$Y128,2)+ROUND($X128*9%,2))*'umowa o pracę'!$E$8,2),IF(AND($W128+$X128&gt;=2600,$X128&gt;=2600),ROUND((ROUND(2600*9%,2))*'umowa o pracę'!$E$8,2),IF(AND($W128+$X128&gt;=2600,$W128&gt;=2600,$X128&lt;2600),ROUND((ROUND($X128*9%,2)+ROUND(((2600-$X128)/$W128)*$Y128,2))*'umowa o pracę'!$E$8,2),0)))),0)))))</f>
        <v>0</v>
      </c>
      <c r="AC128" s="32">
        <f>IF(IF(IF(AND($V128=1,$I128&gt;0),ROUND(IF($W128+$X128&gt;=2800,2800*'umowa o pracę'!$E$8,($W128+$X128)*'umowa o pracę'!$E$8),2)+IF($X128=0,ROUND(IF($W128&gt;2800,ROUND($Z128/$W128*2800,2),$Z128)*'umowa o pracę'!$E$8,2),ROUND(IF($W128&gt;2800,ROUND($Z128/$W128*2800,2),$Z128)*'umowa o pracę'!$E$8,2)),ROUND(IF($W128+$X128&gt;=2800,2800*'umowa o pracę'!$E$8,($W128+$X128)*'umowa o pracę'!$E$8),2)-IF($X128=0,ROUND(ROUND(IF($W128&gt;2800,ROUND($Y128/$W128*2800,2),$Y128),2)*'umowa o pracę'!$E$8,2),IF($X128&gt;0,IF($W128+$X128&lt;2800,ROUND(ROUND($Y128+ROUND($X128*9%,2),2)*'umowa o pracę'!$E$8,2),IF(AND($W128+$X128&gt;=2800,$X128&lt;2800,$W128&lt;2800),ROUND((ROUND(((2800-$X128)/$W128)*$Y128,2)+ROUND($X128*9%,2))*'umowa o pracę'!$E$8,2),IF(AND($W128+$X128&gt;=2800,$X128&gt;=2800),ROUND((ROUND(2800*9%,2))*'umowa o pracę'!$E$8,2),IF(AND($W128+$X128&gt;=2800,$W128&gt;=2800,$X128&lt;2800),ROUND((ROUND($X128*9%,2)+ROUND(((2800-$X128)/$W128)*$Y128,2))*'umowa o pracę'!$E$8,2),0)))),0)))&gt;$J128,$J128,IF(AND($V128=1,$I128&gt;0),ROUND(IF($W128+$X128&gt;=2800,2800*'umowa o pracę'!$E$8,($W128+$X128)*'umowa o pracę'!$E$8),2)+IF($X128=0,ROUND(IF($W128&gt;2800,ROUND($Z128/$W128*2800,2),$Z128)*'umowa o pracę'!$E$8,2),ROUND(IF($W128&gt;2800,ROUND($Z128/$W128*2800,2),$Z128)*'umowa o pracę'!$E$8,2)),ROUND(IF($W128+$X128&gt;=2800,2800*'umowa o pracę'!$E$8,($W128+$X128)*'umowa o pracę'!$E$8),2)-IF($X128=0,ROUND(ROUND(IF($W128&gt;2800,ROUND($Y128/$W128*2800,2),$Y128),2)*'umowa o pracę'!$E$8,2),IF($X128&gt;0,IF($W128+$X128&lt;2800,ROUND(ROUND($Y128+ROUND($X128*9%,2),2)*'umowa o pracę'!$E$8,2),IF(AND($W128+$X128&gt;=2800,$X128&lt;2800,$W128&lt;2800),ROUND((ROUND(((2800-$X128)/$W128)*$Y128,2)+ROUND($X128*9%,2))*'umowa o pracę'!$E$8,2),IF(AND($W128+$X128&gt;=2800,$X128&gt;=2800),ROUND((ROUND(2800*9%,2))*'umowa o pracę'!$E$8,2),IF(AND($W128+$X128&gt;=2800,$W128&gt;=2800,$X128&lt;2800),ROUND((ROUND($X128*9%,2)+ROUND(((2800-$X128)/$W128)*$Y128,2))*'umowa o pracę'!$E$8,2),0)))),0))))&gt;$J128,$J128,IF(IF(AND($V128=1,$I128&gt;0),ROUND(IF($W128+$X128&gt;=2800,2800*'umowa o pracę'!$E$8,($W128+$X128)*'umowa o pracę'!$E$8),2)+IF($X128=0,ROUND(IF($W128&gt;2800,ROUND($Z128/$W128*2800,2),$Z128)*'umowa o pracę'!$E$8,2),ROUND(IF($W128&gt;2800,ROUND($Z128/$W128*2800,2),$Z128)*'umowa o pracę'!$E$8,2)),ROUND(IF($W128+$X128&gt;=2800,2800*'umowa o pracę'!$E$8,($W128+$X128)*'umowa o pracę'!$E$8),2)-IF($X128=0,ROUND(ROUND(IF($W128&gt;2800,ROUND($Y128/$W128*2800,2),$Y128),2)*'umowa o pracę'!$E$8,2),IF($X128&gt;0,IF($W128+$X128&lt;2800,ROUND(ROUND($Y128+ROUND($X128*9%,2),2)*'umowa o pracę'!$E$8,2),IF(AND($W128+$X128&gt;=2800,$X128&lt;2800,$W128&lt;2800),ROUND((ROUND(((2800-$X128)/$W128)*$Y128,2)+ROUND($X128*9%,2))*'umowa o pracę'!$E$8,2),IF(AND($W128+$X128&gt;=2800,$X128&gt;=2800),ROUND((ROUND(2800*9%,2))*'umowa o pracę'!$E$8,2),IF(AND($W128+$X128&gt;=2800,$W128&gt;=2800,$X128&lt;2800),ROUND((ROUND($X128*9%,2)+ROUND(((2800-$X128)/$W128)*$Y128,2))*'umowa o pracę'!$E$8,2),0)))),0)))&gt;$J128,$J128,IF(AND($V128=1,$I128&gt;0),ROUND(IF($W128+$X128&gt;=2800,2800*'umowa o pracę'!$E$8,($W128+$X128)*'umowa o pracę'!$E$8),2)+IF($X128=0,ROUND(IF($W128&gt;2800,ROUND($Z128/$W128*2800,2),$Z128)*'umowa o pracę'!$E$8,2),ROUND(IF($W128&gt;2800,ROUND($Z128/$W128*2800,2),$Z128)*'umowa o pracę'!$E$8,2)),ROUND(IF($W128+$X128&gt;=2800,2800*'umowa o pracę'!$E$8,($W128+$X128)*'umowa o pracę'!$E$8),2)-IF(AND($X128=0,I128&gt;0),ROUND(ROUND(IF($W128&gt;2800,ROUND($Y128/$W128*2800,2),$Y128),2)*'umowa o pracę'!$E$8,2),IF($X128&gt;0,IF($W128+$X128&lt;2800,ROUND(ROUND($Y128+ROUND($X128*9%,2),2)*'umowa o pracę'!$E$8,2),IF(AND($W128+$X128&gt;=2800,$X128&lt;2800,$W128&lt;2800),ROUND((ROUND(((2800-$X128)/$W128)*$Y128,2)+ROUND($X128*9%,2))*'umowa o pracę'!$E$8,2),IF(AND($W128+$X128&gt;=2800,$X128&gt;=2800),ROUND((ROUND(2800*9%,2))*'umowa o pracę'!$E$8,2),IF(AND($W128+$X128&gt;=2800,$W128&gt;=2800,$X128&lt;2800),ROUND((ROUND($X128*9%,2)+ROUND(((2800-$X128)/$W128)*$Y128,2))*'umowa o pracę'!$E$8,2),0)))),0)))))</f>
        <v>0</v>
      </c>
      <c r="AD128" s="32">
        <f>IF('umowa o pracę'!$E$7=2020,IF(IF($V128=1,IF($X128=0,ROUND(IF($W128&gt;2600,ROUND($Y128/$W128*2600,2),$Y128)*'umowa o pracę'!$E$8,2),IF($W128+$X128&lt;2600,ROUND(ROUND($Y128+ROUND($X128*9%,2),2)*'umowa o pracę'!$E$8,2),IF(AND($W128+$X128&gt;=2600,$W128&lt;2600),ROUND((ROUND($Y128+ROUND((2600-$W128)*9%,2),2))*'umowa o pracę'!$E$8,2),IF(AND($W128+$X128&gt;=2600,$W128&gt;=2600),ROUND(ROUND($Y128/$W128*2600,2)*'umowa o pracę'!$E$8,2),0)))),0)&gt;$H128,$H128,IF($V128=1,IF($X128=0,ROUND(IF($W128&gt;2600,ROUND($Y128/$W128*2600,2),$Y128)*'umowa o pracę'!$E$8,2),IF($W128+$X128&lt;2600,ROUND(ROUND($Y128+ROUND($X128*9%,2),2)*'umowa o pracę'!$E$8,2),IF(AND($W128+$X128&gt;=2600,$W128&lt;2600),ROUND((ROUND($Y128+ROUND((2600-$W128)*9%,2),2))*'umowa o pracę'!$E$8,2),IF(AND($W128+$X128&gt;=2600,$W128&gt;=2600),ROUND(ROUND($Y128/$W128*2600,2)*'umowa o pracę'!$E$8,2),0)))),0)),IF('umowa o pracę'!$E$7=2021,IF(IF($V128=1,IF($X128=0,ROUND(IF($W128&gt;2800,ROUND($Y128/$W128*2800,2),$Y128)*'umowa o pracę'!$E$8,2),IF($W128+$X128&lt;2800,ROUND(ROUND($Y128+ROUND($X128*9%,2),2)*'umowa o pracę'!$E$8,2),IF(AND($W128+$X128&gt;=2800,$W128&lt;2800),ROUND((ROUND($Y128+ROUND((2800-$W128)*9%,2),2))*'umowa o pracę'!$E$8,2),IF(AND($W128+$X128&gt;=2800,$W128&gt;=2800),ROUND(ROUND($Y128/$W128*2800,2)*'umowa o pracę'!$E$8,2),0)))),0)&gt;$H128,$H128,IF($V128=1,IF($X128=0,ROUND(IF($W128&gt;2800,ROUND($Y128/$W128*2800,2),$Y128)*'umowa o pracę'!$E$8,2),IF($W128+$X128&lt;2800,ROUND(ROUND($Y128+ROUND($X128*9%,2),2)*'umowa o pracę'!$E$8,2),IF(AND($W128+$X128&gt;=2800,$W128&lt;2800),ROUND((ROUND($Y128+ROUND((2800-$W128)*9%,2),2))*'umowa o pracę'!$E$8,2),IF(AND($W128+$X128&gt;=2800,$W128&gt;=2800),ROUND(ROUND($Y128/$W128*2800,2)*'umowa o pracę'!$E$8,2),0)))),0)),0))</f>
        <v>0</v>
      </c>
      <c r="AE128" s="32">
        <f>IF('umowa o pracę'!$E$7=2020,IF(IF($V128=1,IF($X128=0,ROUND(IF($W128&gt;2600,ROUND($Z128/$W128*2600,2),$Z128)*'umowa o pracę'!$E$8,2),ROUND(IF($W128&gt;2600,ROUND($Z128/$W128*2600,2),$Z128)*'umowa o pracę'!$E$8,2)),0)&gt;$I128,$I128,IF($V128=1,IF($X128=0,ROUND(IF($W128&gt;2600,ROUND($Z128/$W128*2600,2),$Z128)*'umowa o pracę'!$E$8,2),ROUND(IF($W128&gt;2600,ROUND($Z128/$W128*2600,2),$Z128)*'umowa o pracę'!$E$8,2)),0)),IF('umowa o pracę'!$E$7=2021,IF(IF($V128=1,IF($X128=0,ROUND(IF($W128&gt;2800,ROUND($Z128/$W128*2800,2),$Z128)*'umowa o pracę'!$E$8,2),ROUND(IF($W128&gt;2800,ROUND($Z128/$W128*2800,2),$Z128)*'umowa o pracę'!$E$8,2)),0)&gt;$I128,$I128,IF($V128=1,IF($X128=0,ROUND(IF($W128&gt;2800,ROUND($Z128/$W128*2800,2),$Z128)*'umowa o pracę'!$E$8,2),ROUND(IF($W128&gt;2800,ROUND($Z128/$W128*2800,2),$Z128)*'umowa o pracę'!$E$8,2)),0)),0))</f>
        <v>0</v>
      </c>
      <c r="AF128" s="56">
        <f>IF('umowa o pracę'!$E$7=2020,$AB128,IF('umowa o pracę'!$E$7=2021,$AC128,0))</f>
        <v>0</v>
      </c>
      <c r="AG128" s="53">
        <f t="shared" si="15"/>
        <v>1</v>
      </c>
      <c r="AH128" s="39">
        <f>IF('umowa o pracę'!$E$6&lt;3,0,$L128)</f>
        <v>0</v>
      </c>
      <c r="AI128" s="39">
        <f>IF('umowa o pracę'!$E$6&lt;3,0,$M128)</f>
        <v>0</v>
      </c>
      <c r="AJ128" s="55">
        <f>IF('umowa o pracę'!$E$6&lt;3,0,$N128)</f>
        <v>0</v>
      </c>
      <c r="AK128" s="55">
        <f>IF('umowa o pracę'!$E$6&lt;3,0,$O128)</f>
        <v>0</v>
      </c>
      <c r="AL128" s="32">
        <f>IF('umowa o pracę'!$E$7=2020,ROUND(IF($AH128&gt;=2600,2600*'umowa o pracę'!$E$8,$AH128*'umowa o pracę'!$E$8),2),IF('umowa o pracę'!$E$7=2021,ROUND(IF($AH128&gt;=2800,2800*'umowa o pracę'!$E$8,$AH128*'umowa o pracę'!$E$8),2),0))</f>
        <v>0</v>
      </c>
      <c r="AM128" s="32">
        <f>IF(IF(IF(AND($AG128=1,$I128&gt;0),ROUND(IF($AH128+$AI128&gt;=2600,2600*'umowa o pracę'!$E$8,($AH128+$AI128)*'umowa o pracę'!$E$8),2)+IF($AI128=0,ROUND(IF($AH128&gt;2600,ROUND($AK128/$AH128*2600,2),$AK128)*'umowa o pracę'!$E$8,2),ROUND(IF($AH128&gt;2600,ROUND($AK128/$AH128*2600,2),$AK128)*'umowa o pracę'!$E$8,2)),ROUND(IF($AH128+$AI128&gt;=2600,2600*'umowa o pracę'!$E$8,($AH128+$AI128)*'umowa o pracę'!$E$8),2)-IF($AI128=0,ROUND(ROUND(IF($AH128&gt;2600,ROUND($AJ128/$AH128*2600,2),$AJ128),2)*'umowa o pracę'!$E$8,2),IF($AI128&gt;0,IF($AH128+$AI128&lt;2600,ROUND(ROUND($AJ128+ROUND($AI128*9%,2),2)*'umowa o pracę'!$E$8,2),IF(AND($AH128+$AI128&gt;=2600,$AI128&lt;2600,$AH128&lt;2600),ROUND((ROUND(((2600-$AI128)/$AH128)*$AJ128,2)+ROUND($AI128*9%,2))*'umowa o pracę'!$E$8,2),IF(AND($AH128+$AI128&gt;=2600,$AI128&gt;=2600),ROUND((ROUND(2600*9%,2))*'umowa o pracę'!$E$8,2),IF(AND($AH128+$AI128&gt;=2600,$AH128&gt;=2600,$AI128&lt;2600),ROUND((ROUND($AI128*9%,2)+ROUND(((2600-$AI128)/$AH128)*$AJ128,2))*'umowa o pracę'!$E$8,2),0)))),0)))&gt;$J128,$J128,IF(AND($AG128=1,$I128&gt;0),ROUND(IF($AH128+$AI128&gt;=2600,2600*'umowa o pracę'!$E$8,($AH128+$AI128)*'umowa o pracę'!$E$8),2)+IF($AI128=0,ROUND(IF($AH128&gt;2600,ROUND($AK128/$AH128*2600,2),$AK128)*'umowa o pracę'!$E$8,2),ROUND(IF($AH128&gt;2600,ROUND($AK128/$AH128*2600,2),$AK128)*'umowa o pracę'!$E$8,2)),ROUND(IF($AH128+$AI128&gt;=2600,2600*'umowa o pracę'!$E$8,($AH128+$AI128)*'umowa o pracę'!$E$8),2)-IF($AI128=0,ROUND(ROUND(IF($AH128&gt;2600,ROUND($AJ128/$AH128*2600,2),$AJ128),2)*'umowa o pracę'!$E$8,2),IF($AI128&gt;0,IF($AH128+$AI128&lt;2600,ROUND(ROUND($AJ128+ROUND($AI128*9%,2),2)*'umowa o pracę'!$E$8,2),IF(AND($AH128+$AI128&gt;=2600,$AI128&lt;2600,$AH128&lt;2600),ROUND((ROUND(((2600-$AI128)/$AH128)*$AJ128,2)+ROUND($AI128*9%,2))*'umowa o pracę'!$E$8,2),IF(AND($AH128+$AI128&gt;=2600,$AI128&gt;=2600),ROUND((ROUND(2600*9%,2))*'umowa o pracę'!$E$8,2),IF(AND($AH128+$AI128&gt;=2600,$AH128&gt;=2600,$AI128&lt;2600),ROUND((ROUND($AI128*9%,2)+ROUND(((2600-$AI128)/$AH128)*$AJ128,2))*'umowa o pracę'!$E$8,2),0)))),0))))&gt;$J128,$J128,IF(IF(AND($AG128=1,$I128&gt;0),ROUND(IF($AH128+$AI128&gt;=2600,2600*'umowa o pracę'!$E$8,($AH128+$AI128)*'umowa o pracę'!$E$8),2)+IF($AI128=0,ROUND(IF($AH128&gt;2600,ROUND($AK128/$AH128*2600,2),$AK128)*'umowa o pracę'!$E$8,2),ROUND(IF($AH128&gt;2600,ROUND($AK128/$AH128*2600,2),$AK128)*'umowa o pracę'!$E$8,2)),ROUND(IF($AH128+$AI128&gt;=2600,2600*'umowa o pracę'!$E$8,($AH128+$AI128)*'umowa o pracę'!$E$8),2)-IF($AI128=0,ROUND(ROUND(IF($AH128&gt;2600,ROUND($AJ128/$AH128*2600,2),$AJ128),2)*'umowa o pracę'!$E$8,2),IF($AI128&gt;0,IF($AH128+$AI128&lt;2600,ROUND(ROUND($AJ128+ROUND($AI128*9%,2),2)*'umowa o pracę'!$E$8,2),IF(AND($AH128+$AI128&gt;=2600,$AI128&lt;2600,$AH128&lt;2600),ROUND((ROUND(((2600-$AI128)/$AH128)*$AJ128,2)+ROUND($AI128*9%,2))*'umowa o pracę'!$E$8,2),IF(AND($AH128+$AI128&gt;=2600,$AI128&gt;=2600),ROUND((ROUND(2600*9%,2))*'umowa o pracę'!$E$8,2),IF(AND($AH128+$AI128&gt;=2600,$AH128&gt;=2600,$AI128&lt;2600),ROUND((ROUND($AI128*9%,2)+ROUND(((2600-$AI128)/$AH128)*$AJ128,2))*'umowa o pracę'!$E$8,2),0)))),0)))&gt;$J128,$J128,IF(AND($AG128=1,$I128&gt;0),ROUND(IF($AH128+$AI128&gt;=2600,2600*'umowa o pracę'!$E$8,($AH128+$AI128)*'umowa o pracę'!$E$8),2)+IF($AI128=0,ROUND(IF($AH128&gt;2600,ROUND($AK128/$AH128*2600,2),$AK128)*'umowa o pracę'!$E$8,2),ROUND(IF($AH128&gt;2600,ROUND($AK128/$AH128*2600,2),$AK128)*'umowa o pracę'!$E$8,2)),ROUND(IF($AH128+$AI128&gt;=2600,2600*'umowa o pracę'!$E$8,($AH128+$AI128)*'umowa o pracę'!$E$8),2)-IF(AND($AI128=0,I128&gt;0),ROUND(ROUND(IF($AH128&gt;2600,ROUND($AJ128/$AH128*2600,2),$AJ128),2)*'umowa o pracę'!$E$8,2),IF($AI128&gt;0,IF($AH128+$AI128&lt;2600,ROUND(ROUND($AJ128+ROUND($AI128*9%,2),2)*'umowa o pracę'!$E$8,2),IF(AND($AH128+$AI128&gt;=2600,$AI128&lt;2600,$AH128&lt;2600),ROUND((ROUND(((2600-$AI128)/$AH128)*$AJ128,2)+ROUND($AI128*9%,2))*'umowa o pracę'!$E$8,2),IF(AND($AH128+$AI128&gt;=2600,$AI128&gt;=2600),ROUND((ROUND(2600*9%,2))*'umowa o pracę'!$E$8,2),IF(AND($AH128+$AI128&gt;=2600,$AH128&gt;=2600,$AI128&lt;2600),ROUND((ROUND($AI128*9%,2)+ROUND(((2600-$AI128)/$AH128)*$AJ128,2))*'umowa o pracę'!$E$8,2),0)))),0)))))</f>
        <v>0</v>
      </c>
      <c r="AN128" s="32">
        <f>IF(IF(IF(AND($AG128=1,$I128&gt;0),ROUND(IF($AH128+$AI128&gt;=2800,2800*'umowa o pracę'!$E$8,($AH128+$AI128)*'umowa o pracę'!$E$8),2)+IF($AI128=0,ROUND(IF($AH128&gt;2800,ROUND($AK128/$AH128*2800,2),$AK128)*'umowa o pracę'!$E$8,2),ROUND(IF($AH128&gt;2800,ROUND($AK128/$AH128*2800,2),$AK128)*'umowa o pracę'!$E$8,2)),ROUND(IF($AH128+$AI128&gt;=2800,2800*'umowa o pracę'!$E$8,($AH128+$AI128)*'umowa o pracę'!$E$8),2)-IF($AI128=0,ROUND(ROUND(IF($AH128&gt;2800,ROUND($AJ128/$AH128*2800,2),$AJ128),2)*'umowa o pracę'!$E$8,2),IF($AI128&gt;0,IF($AH128+$AI128&lt;2800,ROUND(ROUND($AJ128+ROUND($AI128*9%,2),2)*'umowa o pracę'!$E$8,2),IF(AND($AH128+$AI128&gt;=2800,$AI128&lt;2800,$AH128&lt;2800),ROUND((ROUND(((2800-$AI128)/$AH128)*$AJ128,2)+ROUND($AI128*9%,2))*'umowa o pracę'!$E$8,2),IF(AND($AH128+$AI128&gt;=2800,$AI128&gt;=2800),ROUND((ROUND(2800*9%,2))*'umowa o pracę'!$E$8,2),IF(AND($AH128+$AI128&gt;=2800,$AH128&gt;=2800,$AI128&lt;2800),ROUND((ROUND($AI128*9%,2)+ROUND(((2800-$AI128)/$AH128)*$AJ128,2))*'umowa o pracę'!$E$8,2),0)))),0)))&gt;$J128,$J128,IF(AND($AG128=1,$I128&gt;0),ROUND(IF($AH128+$AI128&gt;=2800,2800*'umowa o pracę'!$E$8,($AH128+$AI128)*'umowa o pracę'!$E$8),2)+IF($AI128=0,ROUND(IF($AH128&gt;2800,ROUND($AK128/$AH128*2800,2),$AK128)*'umowa o pracę'!$E$8,2),ROUND(IF($AH128&gt;2800,ROUND($AK128/$AH128*2800,2),$AK128)*'umowa o pracę'!$E$8,2)),ROUND(IF($AH128+$AI128&gt;=2800,2800*'umowa o pracę'!$E$8,($AH128+$AI128)*'umowa o pracę'!$E$8),2)-IF($AI128=0,ROUND(ROUND(IF($AH128&gt;2800,ROUND($AJ128/$AH128*2800,2),$AJ128),2)*'umowa o pracę'!$E$8,2),IF($AI128&gt;0,IF($AH128+$AI128&lt;2800,ROUND(ROUND($AJ128+ROUND($AI128*9%,2),2)*'umowa o pracę'!$E$8,2),IF(AND($AH128+$AI128&gt;=2800,$AI128&lt;2800,$AH128&lt;2800),ROUND((ROUND(((2800-$AI128)/$AH128)*$AJ128,2)+ROUND($AI128*9%,2))*'umowa o pracę'!$E$8,2),IF(AND($AH128+$AI128&gt;=2800,$AI128&gt;=2800),ROUND((ROUND(2800*9%,2))*'umowa o pracę'!$E$8,2),IF(AND($AH128+$AI128&gt;=2800,$AH128&gt;=2800,$AI128&lt;2800),ROUND((ROUND($AI128*9%,2)+ROUND(((2800-$AI128)/$AH128)*$AJ128,2))*'umowa o pracę'!$E$8,2),0)))),0))))&gt;$J128,$J128,IF(IF(AND($AG128=1,$I128&gt;0),ROUND(IF($AH128+$AI128&gt;=2800,2800*'umowa o pracę'!$E$8,($AH128+$AI128)*'umowa o pracę'!$E$8),2)+IF($AI128=0,ROUND(IF($AH128&gt;2800,ROUND($AK128/$AH128*2800,2),$AK128)*'umowa o pracę'!$E$8,2),ROUND(IF($AH128&gt;2800,ROUND($AK128/$AH128*2800,2),$AK128)*'umowa o pracę'!$E$8,2)),ROUND(IF($AH128+$AI128&gt;=2800,2800*'umowa o pracę'!$E$8,($AH128+$AI128)*'umowa o pracę'!$E$8),2)-IF($AI128=0,ROUND(ROUND(IF($AH128&gt;2800,ROUND($AJ128/$AH128*2800,2),$AJ128),2)*'umowa o pracę'!$E$8,2),IF($AI128&gt;0,IF($AH128+$AI128&lt;2800,ROUND(ROUND($AJ128+ROUND($AI128*9%,2),2)*'umowa o pracę'!$E$8,2),IF(AND($AH128+$AI128&gt;=2800,$AI128&lt;2800,$AH128&lt;2800),ROUND((ROUND(((2800-$AI128)/$AH128)*$AJ128,2)+ROUND($AI128*9%,2))*'umowa o pracę'!$E$8,2),IF(AND($AH128+$AI128&gt;=2800,$AI128&gt;=2800),ROUND((ROUND(2800*9%,2))*'umowa o pracę'!$E$8,2),IF(AND($AH128+$AI128&gt;=2800,$AH128&gt;=2800,$AI128&lt;2800),ROUND((ROUND($AI128*9%,2)+ROUND(((2800-$AI128)/$AH128)*$AJ128,2))*'umowa o pracę'!$E$8,2),0)))),0)))&gt;$J128,$J128,IF(AND($AG128=1,$I128&gt;0),ROUND(IF($AH128+$AI128&gt;=2800,2800*'umowa o pracę'!$E$8,($AH128+$AI128)*'umowa o pracę'!$E$8),2)+IF($AI128=0,ROUND(IF($AH128&gt;2800,ROUND($AK128/$AH128*2800,2),$AK128)*'umowa o pracę'!$E$8,2),ROUND(IF($AH128&gt;2800,ROUND($AK128/$AH128*2800,2),$AK128)*'umowa o pracę'!$E$8,2)),ROUND(IF($AH128+$AI128&gt;=2800,2800*'umowa o pracę'!$E$8,($AH128+$AI128)*'umowa o pracę'!$E$8),2)-IF(AND($AI128=0,I128&gt;0),ROUND(ROUND(IF($AH128&gt;2800,ROUND($AJ128/$AH128*2800,2),$AJ128),2)*'umowa o pracę'!$E$8,2),IF($AI128&gt;0,IF($AH128+$AI128&lt;2800,ROUND(ROUND($AJ128+ROUND($AI128*9%,2),2)*'umowa o pracę'!$E$8,2),IF(AND($AH128+$AI128&gt;=2800,$AI128&lt;2800,$AH128&lt;2800),ROUND((ROUND(((2800-$AI128)/$AH128)*$AJ128,2)+ROUND($AI128*9%,2))*'umowa o pracę'!$E$8,2),IF(AND($AH128+$AI128&gt;=2800,$AI128&gt;=2800),ROUND((ROUND(2800*9%,2))*'umowa o pracę'!$E$8,2),IF(AND($AH128+$AI128&gt;=2800,$AH128&gt;=2800,$AI128&lt;2800),ROUND((ROUND($AI128*9%,2)+ROUND(((2800-$AI128)/$AH128)*$AJ128,2))*'umowa o pracę'!$E$8,2),0)))),0)))))</f>
        <v>0</v>
      </c>
      <c r="AO128" s="32">
        <f>IF('umowa o pracę'!$E$7=2020,IF(IF($AG128=1,IF($AI128=0,ROUND(IF($AH128&gt;2600,ROUND($AJ128/$AH128*2600,2),$AJ128)*'umowa o pracę'!$E$8,2),IF($AH128+$AI128&lt;2600,ROUND(ROUND($AJ128+ROUND($AI128*9%,2),2)*'umowa o pracę'!$E$8,2),IF(AND($AH128+$AI128&gt;=2600,$AH128&lt;2600),ROUND((ROUND($AJ128+ROUND((2600-$AH128)*9%,2),2))*'umowa o pracę'!$E$8,2),IF(AND($AH128+$AI128&gt;=2600,$AH128&gt;=2600),ROUND(ROUND($AJ128/$AH128*2600,2)*'umowa o pracę'!$E$8,2),0)))),0)&gt;$H128,$H128,IF($AG128=1,IF($AI128=0,ROUND(IF($AH128&gt;2600,ROUND($AJ128/$AH128*2600,2),$AJ128)*'umowa o pracę'!$E$8,2),IF($AH128+$AI128&lt;2600,ROUND(ROUND($AJ128+ROUND($AI128*9%,2),2)*'umowa o pracę'!$E$8,2),IF(AND($AH128+$AI128&gt;=2600,$AH128&lt;2600),ROUND((ROUND($AJ128+ROUND((2600-$AH128)*9%,2),2))*'umowa o pracę'!$E$8,2),IF(AND($AH128+$AI128&gt;=2600,$AH128&gt;=2600),ROUND(ROUND($AJ128/$AH128*2600,2)*'umowa o pracę'!$E$8,2),0)))),0)),IF('umowa o pracę'!$E$7=2021,IF(IF($AG128=1,IF($AI128=0,ROUND(IF($AH128&gt;2800,ROUND($AJ128/$AH128*2800,2),$AJ128)*'umowa o pracę'!$E$8,2),IF($AH128+$AI128&lt;2800,ROUND(ROUND($AJ128+ROUND($AI128*9%,2),2)*'umowa o pracę'!$E$8,2),IF(AND($AH128+$AI128&gt;=2800,$AH128&lt;2800),ROUND((ROUND($AJ128+ROUND((2800-$AH128)*9%,2),2))*'umowa o pracę'!$E$8,2),IF(AND($AH128+$AI128&gt;=2800,$AH128&gt;=2800),ROUND(ROUND($AJ128/$AH128*2800,2)*'umowa o pracę'!$E$8,2),0)))),0)&gt;$H128,$H128,IF($AG128=1,IF($AI128=0,ROUND(IF($AH128&gt;2800,ROUND($AJ128/$AH128*2800,2),$AJ128)*'umowa o pracę'!$E$8,2),IF($AH128+$AI128&lt;2800,ROUND(ROUND($AJ128+ROUND($AI128*9%,2),2)*'umowa o pracę'!$E$8,2),IF(AND($AH128+$AI128&gt;=2800,$AH128&lt;2800),ROUND((ROUND($AJ128+ROUND((2800-$AH128)*9%,2),2))*'umowa o pracę'!$E$8,2),IF(AND($AH128+$AI128&gt;=2800,$AH128&gt;=2800),ROUND(ROUND($AJ128/$AH128*2800,2)*'umowa o pracę'!$E$8,2),0)))),0)),0))</f>
        <v>0</v>
      </c>
      <c r="AP128" s="32">
        <f>IF('umowa o pracę'!$E$7=2020,IF(IF($AG128=1,IF($AI128=0,ROUND(IF($AH128&gt;2600,ROUND($AK128/$AH128*2600,2),$AK128)*'umowa o pracę'!$E$8,2),ROUND(IF($AH128&gt;2600,ROUND($AK128/$AH128*2600,2),$AK128)*'umowa o pracę'!$E$8,2)),0)&gt;$I128,$I128,IF($AG128=1,IF($AI128=0,ROUND(IF($AH128&gt;2600,ROUND($AK128/$AH128*2600,2),$AK128)*'umowa o pracę'!$E$8,2),ROUND(IF($AH128&gt;2600,ROUND($AK128/$AH128*2600,2),$AK128)*'umowa o pracę'!$E$8,2)),0)),IF('umowa o pracę'!$E$7=2021,IF(IF($AG128=1,IF($AI128=0,ROUND(IF($AH128&gt;2800,ROUND($AK128/$AH128*2800,2),$AK128)*'umowa o pracę'!$E$8,2),ROUND(IF($AH128&gt;2800,ROUND($AK128/$AH128*2800,2),$AK128)*'umowa o pracę'!$E$8,2)),0)&gt;$I128,$I128,IF($AG128=1,IF($AI128=0,ROUND(IF($AH128&gt;2800,ROUND($AK128/$AH128*2800,2),$AK128)*'umowa o pracę'!$E$8,2),ROUND(IF($AH128&gt;2800,ROUND($AK128/$AH128*2800,2),$AK128)*'umowa o pracę'!$E$8,2)),0)),0))</f>
        <v>0</v>
      </c>
      <c r="AQ128" s="56">
        <f>IF('umowa o pracę'!$E$7=2020,$AM128,IF('umowa o pracę'!$E$7=2021,$AN128,0))</f>
        <v>0</v>
      </c>
      <c r="AR128" s="33">
        <f>IF('umowa o pracę'!$E$7=0,0,U128+AF128+AQ128)</f>
        <v>0</v>
      </c>
      <c r="AS128" s="19"/>
      <c r="AT128" s="19"/>
      <c r="AU128" s="19"/>
      <c r="AV128" s="6"/>
      <c r="AW128" s="6"/>
      <c r="AX128" s="6">
        <f t="shared" si="13"/>
        <v>10</v>
      </c>
      <c r="AY128" s="6"/>
      <c r="AZ128" s="234">
        <f t="shared" si="16"/>
        <v>0</v>
      </c>
      <c r="BA128" s="234">
        <f t="shared" si="17"/>
        <v>0</v>
      </c>
      <c r="BB128" s="234">
        <f t="shared" si="18"/>
        <v>0</v>
      </c>
      <c r="BC128" s="234">
        <f t="shared" si="19"/>
        <v>0</v>
      </c>
      <c r="BD128" s="234">
        <f t="shared" si="20"/>
        <v>0</v>
      </c>
      <c r="BE128" s="234">
        <f t="shared" si="21"/>
        <v>0</v>
      </c>
      <c r="BF128" s="234">
        <f t="shared" si="22"/>
        <v>0</v>
      </c>
      <c r="BG128" s="234">
        <f t="shared" si="23"/>
        <v>0</v>
      </c>
      <c r="BH128" s="234">
        <f t="shared" si="24"/>
        <v>0</v>
      </c>
      <c r="BI128" s="238">
        <f t="shared" si="25"/>
        <v>0</v>
      </c>
      <c r="BJ128" s="236"/>
      <c r="BK128" s="236"/>
      <c r="BL128" s="237"/>
    </row>
    <row r="129" spans="1:64" ht="15.75" customHeight="1" x14ac:dyDescent="0.25">
      <c r="A129" s="129">
        <v>118</v>
      </c>
      <c r="B129" s="57"/>
      <c r="C129" s="57"/>
      <c r="D129" s="36"/>
      <c r="E129" s="36"/>
      <c r="F129" s="242"/>
      <c r="G129" s="37">
        <v>1</v>
      </c>
      <c r="H129" s="58">
        <v>0</v>
      </c>
      <c r="I129" s="59">
        <v>0</v>
      </c>
      <c r="J129" s="60">
        <v>0</v>
      </c>
      <c r="K129" s="52">
        <v>1</v>
      </c>
      <c r="L129" s="39">
        <v>0</v>
      </c>
      <c r="M129" s="39">
        <v>0</v>
      </c>
      <c r="N129" s="39">
        <v>0</v>
      </c>
      <c r="O129" s="39">
        <v>0</v>
      </c>
      <c r="P129" s="35">
        <f>IF('umowa o pracę'!$E$7=2020,ROUND(IF($L129&gt;=2600,2600*'umowa o pracę'!$E$8,$L129*'umowa o pracę'!$E$8),2),IF('umowa o pracę'!$E$7=2021,ROUND(IF($L129&gt;=2800,2800*'umowa o pracę'!$E$8,$L129*'umowa o pracę'!$E$8),2),0))</f>
        <v>0</v>
      </c>
      <c r="Q129" s="252">
        <f>IF(IF(IF(AND($K129=1,$I129&gt;0),ROUND(IF($L129+$M129&gt;=2600,2600*'umowa o pracę'!$E$8,($L129+$M129)*'umowa o pracę'!$E$8),2)+IF($M129=0,ROUND(IF($L129&gt;2600,ROUND($O129/$L129*2600,2),$O129)*'umowa o pracę'!$E$8,2),ROUND(IF($L129&gt;2600,ROUND($O129/$L129*2600,2),$O129)*'umowa o pracę'!$E$8,2)),ROUND(IF($L129+$M129&gt;=2600,2600*'umowa o pracę'!$E$8,($L129+$M129)*'umowa o pracę'!$E$8),2)-IF($M129=0,ROUND(ROUND(IF($L129&gt;2600,ROUND($N129/$L129*2600,2),$N129),2)*'umowa o pracę'!$E$8,2),IF($M129&gt;0,IF($L129+$M129&lt;2600,ROUND(ROUND($N129+ROUND($M129*9%,2),2)*'umowa o pracę'!$E$8,2),IF(AND($L129+$M129&gt;=2600,$M129&lt;2600,$L129&lt;2600),ROUND((ROUND(((2600-$M129)/$L129)*$N129,2)+ROUND($M129*9%,2))*'umowa o pracę'!$E$8,2),IF(AND($L129+$M129&gt;=2600,$M129&gt;=2600),ROUND((ROUND(2600*9%,2))*'umowa o pracę'!$E$8,2),IF(AND($L129+$M129&gt;=2600,$L129&gt;=2600,$M129&lt;2600),ROUND((ROUND($M129*9%,2)+ROUND(((2600-$M129)/$L129)*$N129,2))*'umowa o pracę'!$E$8,2),0)))),0)))&gt;$J129,$J129,IF(AND($K129=1,$I129&gt;0),ROUND(IF($L129+$M129&gt;=2600,2600*'umowa o pracę'!$E$8,($L129+$M129)*'umowa o pracę'!$E$8),2)+IF($M129=0,ROUND(IF($L129&gt;2600,ROUND($O129/$L129*2600,2),$O129)*'umowa o pracę'!$E$8,2),ROUND(IF($L129&gt;2600,ROUND($O129/$L129*2600,2),$O129)*'umowa o pracę'!$E$8,2)),ROUND(IF($L129+$M129&gt;=2600,2600*'umowa o pracę'!$E$8,($L129+$M129)*'umowa o pracę'!$E$8),2)-IF($M129=0,ROUND(ROUND(IF($L129&gt;2600,ROUND($N129/$L129*2600,2),$N129),2)*'umowa o pracę'!$E$8,2),IF($M129&gt;0,IF($L129+$M129&lt;2600,ROUND(ROUND($N129+ROUND($M129*9%,2),2)*'umowa o pracę'!$E$8,2),IF(AND($L129+$M129&gt;=2600,$M129&lt;2600,$L129&lt;2600),ROUND((ROUND(((2600-$M129)/$L129)*$N129,2)+ROUND($M129*9%,2))*'umowa o pracę'!$E$8,2),IF(AND($L129+$M129&gt;=2600,$M129&gt;=2600),ROUND((ROUND(2600*9%,2))*'umowa o pracę'!$E$8,2),IF(AND($L129+$M129&gt;=2600,$L129&gt;=2600,$M129&lt;2600),ROUND((ROUND($M129*9%,2)+ROUND(((2600-$M129)/$L129)*$N129,2))*'umowa o pracę'!$E$8,2),0)))),0))))&gt;$J129,$J129,IF(IF(AND($K129=1,$I129&gt;0),ROUND(IF($L129+$M129&gt;=2600,2600*'umowa o pracę'!$E$8,($L129+$M129)*'umowa o pracę'!$E$8),2)+IF($M129=0,ROUND(IF($L129&gt;2600,ROUND($O129/$L129*2600,2),$O129)*'umowa o pracę'!$E$8,2),ROUND(IF($L129&gt;2600,ROUND($O129/$L129*2600,2),$O129)*'umowa o pracę'!$E$8,2)),ROUND(IF($L129+$M129&gt;=2600,2600*'umowa o pracę'!$E$8,($L129+$M129)*'umowa o pracę'!$E$8),2)-IF($M129=0,ROUND(ROUND(IF($L129&gt;2600,ROUND($N129/$L129*2600,2),$N129),2)*'umowa o pracę'!$E$8,2),IF($M129&gt;0,IF($L129+$M129&lt;2600,ROUND(ROUND($N129+ROUND($M129*9%,2),2)*'umowa o pracę'!$E$8,2),IF(AND($L129+$M129&gt;=2600,$M129&lt;2600,$L129&lt;2600),ROUND((ROUND(((2600-$M129)/$L129)*$N129,2)+ROUND($M129*9%,2))*'umowa o pracę'!$E$8,2),IF(AND($L129+$M129&gt;=2600,$M129&gt;=2600),ROUND((ROUND(2600*9%,2))*'umowa o pracę'!$E$8,2),IF(AND($L129+$M129&gt;=2600,$L129&gt;=2600,$M129&lt;2600),ROUND((ROUND($M129*9%,2)+ROUND(((2600-$M129)/$L129)*$N129,2))*'umowa o pracę'!$E$8,2),0)))),0)))&gt;$J129,$J129,IF(AND($K129=1,$I129&gt;0),ROUND(IF($L129+$M129&gt;=2600,2600*'umowa o pracę'!$E$8,($L129+$M129)*'umowa o pracę'!$E$8),2)+IF($M129=0,ROUND(IF($L129&gt;2600,ROUND($O129/$L129*2600,2),$O129)*'umowa o pracę'!$E$8,2),ROUND(IF($L129&gt;2600,ROUND($O129/$L129*2600,2),$O129)*'umowa o pracę'!$E$8,2)),ROUND(IF($L129+$M129&gt;=2600,2600*'umowa o pracę'!$E$8,($L129+$M129)*'umowa o pracę'!$E$8),2)-IF(AND($M129=0,I129&gt;0),ROUND(ROUND(IF($L129&gt;2600,ROUND($N129/$L129*2600,2),$N129),2)*'umowa o pracę'!$E$8,2),IF($M129&gt;0,IF($L129+$M129&lt;2600,ROUND(ROUND($N129+ROUND($M129*9%,2),2)*'umowa o pracę'!$E$8,2),IF(AND($L129+$M129&gt;=2600,$M129&lt;2600,$L129&lt;2600),ROUND((ROUND(((2600-$M129)/$L129)*$N129,2)+ROUND($M129*9%,2))*'umowa o pracę'!$E$8,2),IF(AND($L129+$M129&gt;=2600,$M129&gt;=2600),ROUND((ROUND(2600*9%,2))*'umowa o pracę'!$E$8,2),IF(AND($L129+$M129&gt;=2600,$L129&gt;=2600,$M129&lt;2600),ROUND((ROUND($M129*9%,2)+ROUND(((2600-$M129)/$L129)*$N129,2))*'umowa o pracę'!$E$8,2),0)))),0)))))</f>
        <v>0</v>
      </c>
      <c r="R129" s="252">
        <f>IF(IF(IF(AND($K129=1,$I129&gt;0),ROUND(IF($L129+$M129&gt;=2800,2800*'umowa o pracę'!$E$8,($L129+$M129)*'umowa o pracę'!$E$8),2)+IF($M129=0,ROUND(IF($L129&gt;2800,ROUND($O129/$L129*2800,2),$O129)*'umowa o pracę'!$E$8,2),ROUND(IF($L129&gt;2800,ROUND($O129/$L129*2800,2),$O129)*'umowa o pracę'!$E$8,2)),ROUND(IF($L129+$M129&gt;=2800,2800*'umowa o pracę'!$E$8,($L129+$M129)*'umowa o pracę'!$E$8),2)-IF($M129=0,ROUND(ROUND(IF($L129&gt;2800,ROUND($N129/$L129*2800,2),$N129),2)*'umowa o pracę'!$E$8,2),IF($M129&gt;0,IF($L129+$M129&lt;2800,ROUND(ROUND($N129+ROUND($M129*9%,2),2)*'umowa o pracę'!$E$8,2),IF(AND($L129+$M129&gt;=2800,$M129&lt;2800,$L129&lt;2800),ROUND((ROUND(((2800-$M129)/$L129)*$N129,2)+ROUND($M129*9%,2))*'umowa o pracę'!$E$8,2),IF(AND($L129+$M129&gt;=2800,$M129&gt;=2800),ROUND((ROUND(2800*9%,2))*'umowa o pracę'!$E$8,2),IF(AND($L129+$M129&gt;=2800,$L129&gt;=2800,$M129&lt;2800),ROUND((ROUND($M129*9%,2)+ROUND(((2800-$M129)/$L129)*$N129,2))*'umowa o pracę'!$E$8,2),0)))),0)))&gt;$J129,$J129,IF(AND($K129=1,$I129&gt;0),ROUND(IF($L129+$M129&gt;=2800,2800*'umowa o pracę'!$E$8,($L129+$M129)*'umowa o pracę'!$E$8),2)+IF($M129=0,ROUND(IF($L129&gt;2800,ROUND($O129/$L129*2800,2),$O129)*'umowa o pracę'!$E$8,2),ROUND(IF($L129&gt;2800,ROUND($O129/$L129*2800,2),$O129)*'umowa o pracę'!$E$8,2)),ROUND(IF($L129+$M129&gt;=2800,2800*'umowa o pracę'!$E$8,($L129+$M129)*'umowa o pracę'!$E$8),2)-IF($M129=0,ROUND(ROUND(IF($L129&gt;2800,ROUND($N129/$L129*2800,2),$N129),2)*'umowa o pracę'!$E$8,2),IF($M129&gt;0,IF($L129+$M129&lt;2800,ROUND(ROUND($N129+ROUND($M129*9%,2),2)*'umowa o pracę'!$E$8,2),IF(AND($L129+$M129&gt;=2800,$M129&lt;2800,$L129&lt;2800),ROUND((ROUND(((2800-$M129)/$L129)*$N129,2)+ROUND($M129*9%,2))*'umowa o pracę'!$E$8,2),IF(AND($L129+$M129&gt;=2800,$M129&gt;=2800),ROUND((ROUND(2800*9%,2))*'umowa o pracę'!$E$8,2),IF(AND($L129+$M129&gt;=2800,$L129&gt;=2800,$M129&lt;2800),ROUND((ROUND($M129*9%,2)+ROUND(((2800-$M129)/$L129)*$N129,2))*'umowa o pracę'!$E$8,2),0)))),0))))&gt;$J129,$J129,IF(IF(AND($K129=1,$I129&gt;0),ROUND(IF($L129+$M129&gt;=2800,2800*'umowa o pracę'!$E$8,($L129+$M129)*'umowa o pracę'!$E$8),2)+IF($M129=0,ROUND(IF($L129&gt;2800,ROUND($O129/$L129*2800,2),$O129)*'umowa o pracę'!$E$8,2),ROUND(IF($L129&gt;2800,ROUND($O129/$L129*2800,2),$O129)*'umowa o pracę'!$E$8,2)),ROUND(IF($L129+$M129&gt;=2800,2800*'umowa o pracę'!$E$8,($L129+$M129)*'umowa o pracę'!$E$8),2)-IF($M129=0,ROUND(ROUND(IF($L129&gt;2800,ROUND($N129/$L129*2800,2),$N129),2)*'umowa o pracę'!$E$8,2),IF($M129&gt;0,IF($L129+$M129&lt;2800,ROUND(ROUND($N129+ROUND($M129*9%,2),2)*'umowa o pracę'!$E$8,2),IF(AND($L129+$M129&gt;=2800,$M129&lt;2800,$L129&lt;2800),ROUND((ROUND(((2800-$M129)/$L129)*$N129,2)+ROUND($M129*9%,2))*'umowa o pracę'!$E$8,2),IF(AND($L129+$M129&gt;=2800,$M129&gt;=2800),ROUND((ROUND(2800*9%,2))*'umowa o pracę'!$E$8,2),IF(AND($L129+$M129&gt;=2800,$L129&gt;=2800,$M129&lt;2800),ROUND((ROUND($M129*9%,2)+ROUND(((2800-$M129)/$L129)*$N129,2))*'umowa o pracę'!$E$8,2),0)))),0)))&gt;$J129,$J129,IF(AND($K129=1,$I129&gt;0),ROUND(IF($L129+$M129&gt;=2800,2800*'umowa o pracę'!$E$8,($L129+$M129)*'umowa o pracę'!$E$8),2)+IF($M129=0,ROUND(IF($L129&gt;2800,ROUND($O129/$L129*2800,2),$O129)*'umowa o pracę'!$E$8,2),ROUND(IF($L129&gt;2800,ROUND($O129/$L129*2800,2),$O129)*'umowa o pracę'!$E$8,2)),ROUND(IF($L129+$M129&gt;=2800,2800*'umowa o pracę'!$E$8,($L129+$M129)*'umowa o pracę'!$E$8),2)-IF(AND($M129=0,I129&gt;0),ROUND(ROUND(IF($L129&gt;2800,ROUND($N129/$L129*2800,2),$N129),2)*'umowa o pracę'!$E$8,2),IF($M129&gt;0,IF($L129+$M129&lt;2800,ROUND(ROUND($N129+ROUND($M129*9%,2),2)*'umowa o pracę'!$E$8,2),IF(AND($L129+$M129&gt;=2800,$M129&lt;2800,$L129&lt;2800),ROUND((ROUND(((2800-$M129)/$L129)*$N129,2)+ROUND($M129*9%,2))*'umowa o pracę'!$E$8,2),IF(AND($L129+$M129&gt;=2800,$M129&gt;=2800),ROUND((ROUND(2800*9%,2))*'umowa o pracę'!$E$8,2),IF(AND($L129+$M129&gt;=2800,$L129&gt;=2800,$M129&lt;2800),ROUND((ROUND($M129*9%,2)+ROUND(((2800-$M129)/$L129)*$N129,2))*'umowa o pracę'!$E$8,2),0)))),0)))))</f>
        <v>0</v>
      </c>
      <c r="S129" s="32">
        <f>IF('umowa o pracę'!$E$7=2020,IF(IF($K129=1,IF($M129=0,ROUND(IF($L129&gt;2600,ROUND($N129/$L129*2600,2),$N129)*'umowa o pracę'!$E$8,2),IF($L129+$M129&lt;2600,ROUND(ROUND($N129+ROUND($M129*9%,2),2)*'umowa o pracę'!$E$8,2),IF(AND($L129+$M129&gt;=2600,$L129&lt;2600),ROUND((ROUND($N129+ROUND((2600-$L129)*9%,2),2))*'umowa o pracę'!$E$8,2),IF(AND($L129+$M129&gt;=2600,$L129&gt;=2600),ROUND(ROUND($N129/$L129*2600,2)*'umowa o pracę'!$E$8,2),0)))),0)&gt;$H129,$H129,IF($K129=1,IF($M129=0,ROUND(IF($L129&gt;2600,ROUND($N129/$L129*2600,2),$N129)*'umowa o pracę'!$E$8,2),IF($L129+$M129&lt;2600,ROUND(ROUND($N129+ROUND($M129*9%,2),2)*'umowa o pracę'!$E$8,2),IF(AND($L129+$M129&gt;=2600,$L129&lt;2600),ROUND((ROUND($N129+ROUND((2600-$L129)*9%,2),2))*'umowa o pracę'!$E$8,2),IF(AND($L129+$M129&gt;=2600,$L129&gt;=2600),ROUND(ROUND($N129/$L129*2600,2)*'umowa o pracę'!$E$8,2),0)))),0)),IF('umowa o pracę'!$E$7=2021,IF(IF($K129=1,IF($M129=0,ROUND(IF($L129&gt;2800,ROUND($N129/$L129*2800,2),$N129)*'umowa o pracę'!$E$8,2),IF($L129+$M129&lt;2800,ROUND(ROUND($N129+ROUND($M129*9%,2),2)*'umowa o pracę'!$E$8,2),IF(AND($L129+$M129&gt;=2800,$L129&lt;2800),ROUND((ROUND($N129+ROUND((2800-$L129)*9%,2),2))*'umowa o pracę'!$E$8,2),IF(AND($L129+$M129&gt;=2800,$L129&gt;=2800),ROUND(ROUND($N129/$L129*2800,2)*'umowa o pracę'!$E$8,2),0)))),0)&gt;$H129,$H129,IF($K129=1,IF($M129=0,ROUND(IF($L129&gt;2800,ROUND($N129/$L129*2800,2),$N129)*'umowa o pracę'!$E$8,2),IF($L129+$M129&lt;2800,ROUND(ROUND($N129+ROUND($M129*9%,2),2)*'umowa o pracę'!$E$8,2),IF(AND($L129+$M129&gt;=2800,$L129&lt;2800),ROUND((ROUND($N129+ROUND((2800-$L129)*9%,2),2))*'umowa o pracę'!$E$8,2),IF(AND($L129+$M129&gt;=2800,$L129&gt;=2800),ROUND(ROUND($N129/$L129*2800,2)*'umowa o pracę'!$E$8,2),0)))),0)),0))</f>
        <v>0</v>
      </c>
      <c r="T129" s="32">
        <f>IF('umowa o pracę'!$E$7=2020,IF(IF($K129=1,IF($M129=0,ROUND(IF($L129&gt;2600,ROUND($O129/$L129*2600,2),$O129)*'umowa o pracę'!$E$8,2),ROUND(IF($L129&gt;2600,ROUND($O129/$L129*2600,2),$O129)*'umowa o pracę'!$E$8,2)),0)&gt;$I129,$I129,IF($K129=1,IF($M129=0,ROUND(IF($L129&gt;2600,ROUND($O129/$L129*2600,2),$O129)*'umowa o pracę'!$E$8,2),ROUND(IF($L129&gt;2600,ROUND($O129/$L129*2600,2),$O129)*'umowa o pracę'!$E$8,2)),0)),IF('umowa o pracę'!$E$7=2021,IF(IF($K129=1,IF($M129=0,ROUND(IF($L129&gt;2800,ROUND($O129/$L129*2800,2),$O129)*'umowa o pracę'!$E$8,2),ROUND(IF($L129&gt;2800,ROUND($O129/$L129*2800,2),$O129)*'umowa o pracę'!$E$8,2)),0)&gt;$I129,$I129,IF($K129=1,IF($M129=0,ROUND(IF($L129&gt;2800,ROUND($O129/$L129*2800,2),$O129)*'umowa o pracę'!$E$8,2),ROUND(IF($L129&gt;2800,ROUND($O129/$L129*2800,2),$O129)*'umowa o pracę'!$E$8,2)),0)),0))</f>
        <v>0</v>
      </c>
      <c r="U129" s="51">
        <f>IF('umowa o pracę'!$E$7=2020,$Q129,IF('umowa o pracę'!$E$7=2021,$R129,0))</f>
        <v>0</v>
      </c>
      <c r="V129" s="53">
        <f t="shared" si="14"/>
        <v>1</v>
      </c>
      <c r="W129" s="54">
        <f>IF('umowa o pracę'!$E$6&lt;2,0,$L129)</f>
        <v>0</v>
      </c>
      <c r="X129" s="54">
        <f>IF('umowa o pracę'!$E$6&lt;2,0,$M129)</f>
        <v>0</v>
      </c>
      <c r="Y129" s="55">
        <f>IF('umowa o pracę'!$E$6&lt;2,0,$N129)</f>
        <v>0</v>
      </c>
      <c r="Z129" s="55">
        <f>IF('umowa o pracę'!$E$6&lt;2,0,$O129)</f>
        <v>0</v>
      </c>
      <c r="AA129" s="32">
        <f>IF('umowa o pracę'!$E$7=2020,ROUND(IF($W129&gt;=2600,2600*'umowa o pracę'!$E$8,$W129*'umowa o pracę'!$E$8),2),IF('umowa o pracę'!$E$7=2021,ROUND(IF($W129&gt;=2800,2800*'umowa o pracę'!$E$8,$W129*'umowa o pracę'!$E$8),2),0))</f>
        <v>0</v>
      </c>
      <c r="AB129" s="32">
        <f>IF(IF(IF(AND($V129=1,$I129&gt;0),ROUND(IF($W129+$X129&gt;=2600,2600*'umowa o pracę'!$E$8,($W129+$X129)*'umowa o pracę'!$E$8),2)+IF($X129=0,ROUND(IF($W129&gt;2600,ROUND($Z129/$W129*2600,2),$Z129)*'umowa o pracę'!$E$8,2),ROUND(IF($W129&gt;2600,ROUND($Z129/$W129*2600,2),$Z129)*'umowa o pracę'!$E$8,2)),ROUND(IF($W129+$X129&gt;=2600,2600*'umowa o pracę'!$E$8,($W129+$X129)*'umowa o pracę'!$E$8),2)-IF($X129=0,ROUND(ROUND(IF($W129&gt;2600,ROUND($Y129/$W129*2600,2),$Y129),2)*'umowa o pracę'!$E$8,2),IF($X129&gt;0,IF($W129+$X129&lt;2600,ROUND(ROUND($Y129+ROUND($X129*9%,2),2)*'umowa o pracę'!$E$8,2),IF(AND($W129+$X129&gt;=2600,$X129&lt;2600,$W129&lt;2600),ROUND((ROUND(((2600-$X129)/$W129)*$Y129,2)+ROUND($X129*9%,2))*'umowa o pracę'!$E$8,2),IF(AND($W129+$X129&gt;=2600,$X129&gt;=2600),ROUND((ROUND(2600*9%,2))*'umowa o pracę'!$E$8,2),IF(AND($W129+$X129&gt;=2600,$W129&gt;=2600,$X129&lt;2600),ROUND((ROUND($X129*9%,2)+ROUND(((2600-$X129)/$W129)*$Y129,2))*'umowa o pracę'!$E$8,2),0)))),0)))&gt;$J129,$J129,IF(AND($V129=1,$I129&gt;0),ROUND(IF($W129+$X129&gt;=2600,2600*'umowa o pracę'!$E$8,($W129+$X129)*'umowa o pracę'!$E$8),2)+IF($X129=0,ROUND(IF($W129&gt;2600,ROUND($Z129/$W129*2600,2),$Z129)*'umowa o pracę'!$E$8,2),ROUND(IF($W129&gt;2600,ROUND($Z129/$W129*2600,2),$Z129)*'umowa o pracę'!$E$8,2)),ROUND(IF($W129+$X129&gt;=2600,2600*'umowa o pracę'!$E$8,($W129+$X129)*'umowa o pracę'!$E$8),2)-IF($X129=0,ROUND(ROUND(IF($W129&gt;2600,ROUND($Y129/$W129*2600,2),$Y129),2)*'umowa o pracę'!$E$8,2),IF($X129&gt;0,IF($W129+$X129&lt;2600,ROUND(ROUND($Y129+ROUND($X129*9%,2),2)*'umowa o pracę'!$E$8,2),IF(AND($W129+$X129&gt;=2600,$X129&lt;2600,$W129&lt;2600),ROUND((ROUND(((2600-$X129)/$W129)*$Y129,2)+ROUND($X129*9%,2))*'umowa o pracę'!$E$8,2),IF(AND($W129+$X129&gt;=2600,$X129&gt;=2600),ROUND((ROUND(2600*9%,2))*'umowa o pracę'!$E$8,2),IF(AND($W129+$X129&gt;=2600,$W129&gt;=2600,$X129&lt;2600),ROUND((ROUND($X129*9%,2)+ROUND(((2600-$X129)/$W129)*$Y129,2))*'umowa o pracę'!$E$8,2),0)))),0))))&gt;$J129,$J129,IF(IF(AND($V129=1,$I129&gt;0),ROUND(IF($W129+$X129&gt;=2600,2600*'umowa o pracę'!$E$8,($W129+$X129)*'umowa o pracę'!$E$8),2)+IF($X129=0,ROUND(IF($W129&gt;2600,ROUND($Z129/$W129*2600,2),$Z129)*'umowa o pracę'!$E$8,2),ROUND(IF($W129&gt;2600,ROUND($Z129/$W129*2600,2),$Z129)*'umowa o pracę'!$E$8,2)),ROUND(IF($W129+$X129&gt;=2600,2600*'umowa o pracę'!$E$8,($W129+$X129)*'umowa o pracę'!$E$8),2)-IF($X129=0,ROUND(ROUND(IF($W129&gt;2600,ROUND($Y129/$W129*2600,2),$Y129),2)*'umowa o pracę'!$E$8,2),IF($X129&gt;0,IF($W129+$X129&lt;2600,ROUND(ROUND($Y129+ROUND($X129*9%,2),2)*'umowa o pracę'!$E$8,2),IF(AND($W129+$X129&gt;=2600,$X129&lt;2600,$W129&lt;2600),ROUND((ROUND(((2600-$X129)/$W129)*$Y129,2)+ROUND($X129*9%,2))*'umowa o pracę'!$E$8,2),IF(AND($W129+$X129&gt;=2600,$X129&gt;=2600),ROUND((ROUND(2600*9%,2))*'umowa o pracę'!$E$8,2),IF(AND($W129+$X129&gt;=2600,$W129&gt;=2600,$X129&lt;2600),ROUND((ROUND($X129*9%,2)+ROUND(((2600-$X129)/$W129)*$Y129,2))*'umowa o pracę'!$E$8,2),0)))),0)))&gt;$J129,$J129,IF(AND($V129=1,$I129&gt;0),ROUND(IF($W129+$X129&gt;=2600,2600*'umowa o pracę'!$E$8,($W129+$X129)*'umowa o pracę'!$E$8),2)+IF($X129=0,ROUND(IF($W129&gt;2600,ROUND($Z129/$W129*2600,2),$Z129)*'umowa o pracę'!$E$8,2),ROUND(IF($W129&gt;2600,ROUND($Z129/$W129*2600,2),$Z129)*'umowa o pracę'!$E$8,2)),ROUND(IF($W129+$X129&gt;=2600,2600*'umowa o pracę'!$E$8,($W129+$X129)*'umowa o pracę'!$E$8),2)-IF(AND($X129=0,I129&gt;0),ROUND(ROUND(IF($W129&gt;2600,ROUND($Y129/$W129*2600,2),$Y129),2)*'umowa o pracę'!$E$8,2),IF($X129&gt;0,IF($W129+$X129&lt;2600,ROUND(ROUND($Y129+ROUND($X129*9%,2),2)*'umowa o pracę'!$E$8,2),IF(AND($W129+$X129&gt;=2600,$X129&lt;2600,$W129&lt;2600),ROUND((ROUND(((2600-$X129)/$W129)*$Y129,2)+ROUND($X129*9%,2))*'umowa o pracę'!$E$8,2),IF(AND($W129+$X129&gt;=2600,$X129&gt;=2600),ROUND((ROUND(2600*9%,2))*'umowa o pracę'!$E$8,2),IF(AND($W129+$X129&gt;=2600,$W129&gt;=2600,$X129&lt;2600),ROUND((ROUND($X129*9%,2)+ROUND(((2600-$X129)/$W129)*$Y129,2))*'umowa o pracę'!$E$8,2),0)))),0)))))</f>
        <v>0</v>
      </c>
      <c r="AC129" s="32">
        <f>IF(IF(IF(AND($V129=1,$I129&gt;0),ROUND(IF($W129+$X129&gt;=2800,2800*'umowa o pracę'!$E$8,($W129+$X129)*'umowa o pracę'!$E$8),2)+IF($X129=0,ROUND(IF($W129&gt;2800,ROUND($Z129/$W129*2800,2),$Z129)*'umowa o pracę'!$E$8,2),ROUND(IF($W129&gt;2800,ROUND($Z129/$W129*2800,2),$Z129)*'umowa o pracę'!$E$8,2)),ROUND(IF($W129+$X129&gt;=2800,2800*'umowa o pracę'!$E$8,($W129+$X129)*'umowa o pracę'!$E$8),2)-IF($X129=0,ROUND(ROUND(IF($W129&gt;2800,ROUND($Y129/$W129*2800,2),$Y129),2)*'umowa o pracę'!$E$8,2),IF($X129&gt;0,IF($W129+$X129&lt;2800,ROUND(ROUND($Y129+ROUND($X129*9%,2),2)*'umowa o pracę'!$E$8,2),IF(AND($W129+$X129&gt;=2800,$X129&lt;2800,$W129&lt;2800),ROUND((ROUND(((2800-$X129)/$W129)*$Y129,2)+ROUND($X129*9%,2))*'umowa o pracę'!$E$8,2),IF(AND($W129+$X129&gt;=2800,$X129&gt;=2800),ROUND((ROUND(2800*9%,2))*'umowa o pracę'!$E$8,2),IF(AND($W129+$X129&gt;=2800,$W129&gt;=2800,$X129&lt;2800),ROUND((ROUND($X129*9%,2)+ROUND(((2800-$X129)/$W129)*$Y129,2))*'umowa o pracę'!$E$8,2),0)))),0)))&gt;$J129,$J129,IF(AND($V129=1,$I129&gt;0),ROUND(IF($W129+$X129&gt;=2800,2800*'umowa o pracę'!$E$8,($W129+$X129)*'umowa o pracę'!$E$8),2)+IF($X129=0,ROUND(IF($W129&gt;2800,ROUND($Z129/$W129*2800,2),$Z129)*'umowa o pracę'!$E$8,2),ROUND(IF($W129&gt;2800,ROUND($Z129/$W129*2800,2),$Z129)*'umowa o pracę'!$E$8,2)),ROUND(IF($W129+$X129&gt;=2800,2800*'umowa o pracę'!$E$8,($W129+$X129)*'umowa o pracę'!$E$8),2)-IF($X129=0,ROUND(ROUND(IF($W129&gt;2800,ROUND($Y129/$W129*2800,2),$Y129),2)*'umowa o pracę'!$E$8,2),IF($X129&gt;0,IF($W129+$X129&lt;2800,ROUND(ROUND($Y129+ROUND($X129*9%,2),2)*'umowa o pracę'!$E$8,2),IF(AND($W129+$X129&gt;=2800,$X129&lt;2800,$W129&lt;2800),ROUND((ROUND(((2800-$X129)/$W129)*$Y129,2)+ROUND($X129*9%,2))*'umowa o pracę'!$E$8,2),IF(AND($W129+$X129&gt;=2800,$X129&gt;=2800),ROUND((ROUND(2800*9%,2))*'umowa o pracę'!$E$8,2),IF(AND($W129+$X129&gt;=2800,$W129&gt;=2800,$X129&lt;2800),ROUND((ROUND($X129*9%,2)+ROUND(((2800-$X129)/$W129)*$Y129,2))*'umowa o pracę'!$E$8,2),0)))),0))))&gt;$J129,$J129,IF(IF(AND($V129=1,$I129&gt;0),ROUND(IF($W129+$X129&gt;=2800,2800*'umowa o pracę'!$E$8,($W129+$X129)*'umowa o pracę'!$E$8),2)+IF($X129=0,ROUND(IF($W129&gt;2800,ROUND($Z129/$W129*2800,2),$Z129)*'umowa o pracę'!$E$8,2),ROUND(IF($W129&gt;2800,ROUND($Z129/$W129*2800,2),$Z129)*'umowa o pracę'!$E$8,2)),ROUND(IF($W129+$X129&gt;=2800,2800*'umowa o pracę'!$E$8,($W129+$X129)*'umowa o pracę'!$E$8),2)-IF($X129=0,ROUND(ROUND(IF($W129&gt;2800,ROUND($Y129/$W129*2800,2),$Y129),2)*'umowa o pracę'!$E$8,2),IF($X129&gt;0,IF($W129+$X129&lt;2800,ROUND(ROUND($Y129+ROUND($X129*9%,2),2)*'umowa o pracę'!$E$8,2),IF(AND($W129+$X129&gt;=2800,$X129&lt;2800,$W129&lt;2800),ROUND((ROUND(((2800-$X129)/$W129)*$Y129,2)+ROUND($X129*9%,2))*'umowa o pracę'!$E$8,2),IF(AND($W129+$X129&gt;=2800,$X129&gt;=2800),ROUND((ROUND(2800*9%,2))*'umowa o pracę'!$E$8,2),IF(AND($W129+$X129&gt;=2800,$W129&gt;=2800,$X129&lt;2800),ROUND((ROUND($X129*9%,2)+ROUND(((2800-$X129)/$W129)*$Y129,2))*'umowa o pracę'!$E$8,2),0)))),0)))&gt;$J129,$J129,IF(AND($V129=1,$I129&gt;0),ROUND(IF($W129+$X129&gt;=2800,2800*'umowa o pracę'!$E$8,($W129+$X129)*'umowa o pracę'!$E$8),2)+IF($X129=0,ROUND(IF($W129&gt;2800,ROUND($Z129/$W129*2800,2),$Z129)*'umowa o pracę'!$E$8,2),ROUND(IF($W129&gt;2800,ROUND($Z129/$W129*2800,2),$Z129)*'umowa o pracę'!$E$8,2)),ROUND(IF($W129+$X129&gt;=2800,2800*'umowa o pracę'!$E$8,($W129+$X129)*'umowa o pracę'!$E$8),2)-IF(AND($X129=0,I129&gt;0),ROUND(ROUND(IF($W129&gt;2800,ROUND($Y129/$W129*2800,2),$Y129),2)*'umowa o pracę'!$E$8,2),IF($X129&gt;0,IF($W129+$X129&lt;2800,ROUND(ROUND($Y129+ROUND($X129*9%,2),2)*'umowa o pracę'!$E$8,2),IF(AND($W129+$X129&gt;=2800,$X129&lt;2800,$W129&lt;2800),ROUND((ROUND(((2800-$X129)/$W129)*$Y129,2)+ROUND($X129*9%,2))*'umowa o pracę'!$E$8,2),IF(AND($W129+$X129&gt;=2800,$X129&gt;=2800),ROUND((ROUND(2800*9%,2))*'umowa o pracę'!$E$8,2),IF(AND($W129+$X129&gt;=2800,$W129&gt;=2800,$X129&lt;2800),ROUND((ROUND($X129*9%,2)+ROUND(((2800-$X129)/$W129)*$Y129,2))*'umowa o pracę'!$E$8,2),0)))),0)))))</f>
        <v>0</v>
      </c>
      <c r="AD129" s="32">
        <f>IF('umowa o pracę'!$E$7=2020,IF(IF($V129=1,IF($X129=0,ROUND(IF($W129&gt;2600,ROUND($Y129/$W129*2600,2),$Y129)*'umowa o pracę'!$E$8,2),IF($W129+$X129&lt;2600,ROUND(ROUND($Y129+ROUND($X129*9%,2),2)*'umowa o pracę'!$E$8,2),IF(AND($W129+$X129&gt;=2600,$W129&lt;2600),ROUND((ROUND($Y129+ROUND((2600-$W129)*9%,2),2))*'umowa o pracę'!$E$8,2),IF(AND($W129+$X129&gt;=2600,$W129&gt;=2600),ROUND(ROUND($Y129/$W129*2600,2)*'umowa o pracę'!$E$8,2),0)))),0)&gt;$H129,$H129,IF($V129=1,IF($X129=0,ROUND(IF($W129&gt;2600,ROUND($Y129/$W129*2600,2),$Y129)*'umowa o pracę'!$E$8,2),IF($W129+$X129&lt;2600,ROUND(ROUND($Y129+ROUND($X129*9%,2),2)*'umowa o pracę'!$E$8,2),IF(AND($W129+$X129&gt;=2600,$W129&lt;2600),ROUND((ROUND($Y129+ROUND((2600-$W129)*9%,2),2))*'umowa o pracę'!$E$8,2),IF(AND($W129+$X129&gt;=2600,$W129&gt;=2600),ROUND(ROUND($Y129/$W129*2600,2)*'umowa o pracę'!$E$8,2),0)))),0)),IF('umowa o pracę'!$E$7=2021,IF(IF($V129=1,IF($X129=0,ROUND(IF($W129&gt;2800,ROUND($Y129/$W129*2800,2),$Y129)*'umowa o pracę'!$E$8,2),IF($W129+$X129&lt;2800,ROUND(ROUND($Y129+ROUND($X129*9%,2),2)*'umowa o pracę'!$E$8,2),IF(AND($W129+$X129&gt;=2800,$W129&lt;2800),ROUND((ROUND($Y129+ROUND((2800-$W129)*9%,2),2))*'umowa o pracę'!$E$8,2),IF(AND($W129+$X129&gt;=2800,$W129&gt;=2800),ROUND(ROUND($Y129/$W129*2800,2)*'umowa o pracę'!$E$8,2),0)))),0)&gt;$H129,$H129,IF($V129=1,IF($X129=0,ROUND(IF($W129&gt;2800,ROUND($Y129/$W129*2800,2),$Y129)*'umowa o pracę'!$E$8,2),IF($W129+$X129&lt;2800,ROUND(ROUND($Y129+ROUND($X129*9%,2),2)*'umowa o pracę'!$E$8,2),IF(AND($W129+$X129&gt;=2800,$W129&lt;2800),ROUND((ROUND($Y129+ROUND((2800-$W129)*9%,2),2))*'umowa o pracę'!$E$8,2),IF(AND($W129+$X129&gt;=2800,$W129&gt;=2800),ROUND(ROUND($Y129/$W129*2800,2)*'umowa o pracę'!$E$8,2),0)))),0)),0))</f>
        <v>0</v>
      </c>
      <c r="AE129" s="32">
        <f>IF('umowa o pracę'!$E$7=2020,IF(IF($V129=1,IF($X129=0,ROUND(IF($W129&gt;2600,ROUND($Z129/$W129*2600,2),$Z129)*'umowa o pracę'!$E$8,2),ROUND(IF($W129&gt;2600,ROUND($Z129/$W129*2600,2),$Z129)*'umowa o pracę'!$E$8,2)),0)&gt;$I129,$I129,IF($V129=1,IF($X129=0,ROUND(IF($W129&gt;2600,ROUND($Z129/$W129*2600,2),$Z129)*'umowa o pracę'!$E$8,2),ROUND(IF($W129&gt;2600,ROUND($Z129/$W129*2600,2),$Z129)*'umowa o pracę'!$E$8,2)),0)),IF('umowa o pracę'!$E$7=2021,IF(IF($V129=1,IF($X129=0,ROUND(IF($W129&gt;2800,ROUND($Z129/$W129*2800,2),$Z129)*'umowa o pracę'!$E$8,2),ROUND(IF($W129&gt;2800,ROUND($Z129/$W129*2800,2),$Z129)*'umowa o pracę'!$E$8,2)),0)&gt;$I129,$I129,IF($V129=1,IF($X129=0,ROUND(IF($W129&gt;2800,ROUND($Z129/$W129*2800,2),$Z129)*'umowa o pracę'!$E$8,2),ROUND(IF($W129&gt;2800,ROUND($Z129/$W129*2800,2),$Z129)*'umowa o pracę'!$E$8,2)),0)),0))</f>
        <v>0</v>
      </c>
      <c r="AF129" s="56">
        <f>IF('umowa o pracę'!$E$7=2020,$AB129,IF('umowa o pracę'!$E$7=2021,$AC129,0))</f>
        <v>0</v>
      </c>
      <c r="AG129" s="53">
        <f t="shared" si="15"/>
        <v>1</v>
      </c>
      <c r="AH129" s="39">
        <f>IF('umowa o pracę'!$E$6&lt;3,0,$L129)</f>
        <v>0</v>
      </c>
      <c r="AI129" s="39">
        <f>IF('umowa o pracę'!$E$6&lt;3,0,$M129)</f>
        <v>0</v>
      </c>
      <c r="AJ129" s="55">
        <f>IF('umowa o pracę'!$E$6&lt;3,0,$N129)</f>
        <v>0</v>
      </c>
      <c r="AK129" s="55">
        <f>IF('umowa o pracę'!$E$6&lt;3,0,$O129)</f>
        <v>0</v>
      </c>
      <c r="AL129" s="32">
        <f>IF('umowa o pracę'!$E$7=2020,ROUND(IF($AH129&gt;=2600,2600*'umowa o pracę'!$E$8,$AH129*'umowa o pracę'!$E$8),2),IF('umowa o pracę'!$E$7=2021,ROUND(IF($AH129&gt;=2800,2800*'umowa o pracę'!$E$8,$AH129*'umowa o pracę'!$E$8),2),0))</f>
        <v>0</v>
      </c>
      <c r="AM129" s="32">
        <f>IF(IF(IF(AND($AG129=1,$I129&gt;0),ROUND(IF($AH129+$AI129&gt;=2600,2600*'umowa o pracę'!$E$8,($AH129+$AI129)*'umowa o pracę'!$E$8),2)+IF($AI129=0,ROUND(IF($AH129&gt;2600,ROUND($AK129/$AH129*2600,2),$AK129)*'umowa o pracę'!$E$8,2),ROUND(IF($AH129&gt;2600,ROUND($AK129/$AH129*2600,2),$AK129)*'umowa o pracę'!$E$8,2)),ROUND(IF($AH129+$AI129&gt;=2600,2600*'umowa o pracę'!$E$8,($AH129+$AI129)*'umowa o pracę'!$E$8),2)-IF($AI129=0,ROUND(ROUND(IF($AH129&gt;2600,ROUND($AJ129/$AH129*2600,2),$AJ129),2)*'umowa o pracę'!$E$8,2),IF($AI129&gt;0,IF($AH129+$AI129&lt;2600,ROUND(ROUND($AJ129+ROUND($AI129*9%,2),2)*'umowa o pracę'!$E$8,2),IF(AND($AH129+$AI129&gt;=2600,$AI129&lt;2600,$AH129&lt;2600),ROUND((ROUND(((2600-$AI129)/$AH129)*$AJ129,2)+ROUND($AI129*9%,2))*'umowa o pracę'!$E$8,2),IF(AND($AH129+$AI129&gt;=2600,$AI129&gt;=2600),ROUND((ROUND(2600*9%,2))*'umowa o pracę'!$E$8,2),IF(AND($AH129+$AI129&gt;=2600,$AH129&gt;=2600,$AI129&lt;2600),ROUND((ROUND($AI129*9%,2)+ROUND(((2600-$AI129)/$AH129)*$AJ129,2))*'umowa o pracę'!$E$8,2),0)))),0)))&gt;$J129,$J129,IF(AND($AG129=1,$I129&gt;0),ROUND(IF($AH129+$AI129&gt;=2600,2600*'umowa o pracę'!$E$8,($AH129+$AI129)*'umowa o pracę'!$E$8),2)+IF($AI129=0,ROUND(IF($AH129&gt;2600,ROUND($AK129/$AH129*2600,2),$AK129)*'umowa o pracę'!$E$8,2),ROUND(IF($AH129&gt;2600,ROUND($AK129/$AH129*2600,2),$AK129)*'umowa o pracę'!$E$8,2)),ROUND(IF($AH129+$AI129&gt;=2600,2600*'umowa o pracę'!$E$8,($AH129+$AI129)*'umowa o pracę'!$E$8),2)-IF($AI129=0,ROUND(ROUND(IF($AH129&gt;2600,ROUND($AJ129/$AH129*2600,2),$AJ129),2)*'umowa o pracę'!$E$8,2),IF($AI129&gt;0,IF($AH129+$AI129&lt;2600,ROUND(ROUND($AJ129+ROUND($AI129*9%,2),2)*'umowa o pracę'!$E$8,2),IF(AND($AH129+$AI129&gt;=2600,$AI129&lt;2600,$AH129&lt;2600),ROUND((ROUND(((2600-$AI129)/$AH129)*$AJ129,2)+ROUND($AI129*9%,2))*'umowa o pracę'!$E$8,2),IF(AND($AH129+$AI129&gt;=2600,$AI129&gt;=2600),ROUND((ROUND(2600*9%,2))*'umowa o pracę'!$E$8,2),IF(AND($AH129+$AI129&gt;=2600,$AH129&gt;=2600,$AI129&lt;2600),ROUND((ROUND($AI129*9%,2)+ROUND(((2600-$AI129)/$AH129)*$AJ129,2))*'umowa o pracę'!$E$8,2),0)))),0))))&gt;$J129,$J129,IF(IF(AND($AG129=1,$I129&gt;0),ROUND(IF($AH129+$AI129&gt;=2600,2600*'umowa o pracę'!$E$8,($AH129+$AI129)*'umowa o pracę'!$E$8),2)+IF($AI129=0,ROUND(IF($AH129&gt;2600,ROUND($AK129/$AH129*2600,2),$AK129)*'umowa o pracę'!$E$8,2),ROUND(IF($AH129&gt;2600,ROUND($AK129/$AH129*2600,2),$AK129)*'umowa o pracę'!$E$8,2)),ROUND(IF($AH129+$AI129&gt;=2600,2600*'umowa o pracę'!$E$8,($AH129+$AI129)*'umowa o pracę'!$E$8),2)-IF($AI129=0,ROUND(ROUND(IF($AH129&gt;2600,ROUND($AJ129/$AH129*2600,2),$AJ129),2)*'umowa o pracę'!$E$8,2),IF($AI129&gt;0,IF($AH129+$AI129&lt;2600,ROUND(ROUND($AJ129+ROUND($AI129*9%,2),2)*'umowa o pracę'!$E$8,2),IF(AND($AH129+$AI129&gt;=2600,$AI129&lt;2600,$AH129&lt;2600),ROUND((ROUND(((2600-$AI129)/$AH129)*$AJ129,2)+ROUND($AI129*9%,2))*'umowa o pracę'!$E$8,2),IF(AND($AH129+$AI129&gt;=2600,$AI129&gt;=2600),ROUND((ROUND(2600*9%,2))*'umowa o pracę'!$E$8,2),IF(AND($AH129+$AI129&gt;=2600,$AH129&gt;=2600,$AI129&lt;2600),ROUND((ROUND($AI129*9%,2)+ROUND(((2600-$AI129)/$AH129)*$AJ129,2))*'umowa o pracę'!$E$8,2),0)))),0)))&gt;$J129,$J129,IF(AND($AG129=1,$I129&gt;0),ROUND(IF($AH129+$AI129&gt;=2600,2600*'umowa o pracę'!$E$8,($AH129+$AI129)*'umowa o pracę'!$E$8),2)+IF($AI129=0,ROUND(IF($AH129&gt;2600,ROUND($AK129/$AH129*2600,2),$AK129)*'umowa o pracę'!$E$8,2),ROUND(IF($AH129&gt;2600,ROUND($AK129/$AH129*2600,2),$AK129)*'umowa o pracę'!$E$8,2)),ROUND(IF($AH129+$AI129&gt;=2600,2600*'umowa o pracę'!$E$8,($AH129+$AI129)*'umowa o pracę'!$E$8),2)-IF(AND($AI129=0,I129&gt;0),ROUND(ROUND(IF($AH129&gt;2600,ROUND($AJ129/$AH129*2600,2),$AJ129),2)*'umowa o pracę'!$E$8,2),IF($AI129&gt;0,IF($AH129+$AI129&lt;2600,ROUND(ROUND($AJ129+ROUND($AI129*9%,2),2)*'umowa o pracę'!$E$8,2),IF(AND($AH129+$AI129&gt;=2600,$AI129&lt;2600,$AH129&lt;2600),ROUND((ROUND(((2600-$AI129)/$AH129)*$AJ129,2)+ROUND($AI129*9%,2))*'umowa o pracę'!$E$8,2),IF(AND($AH129+$AI129&gt;=2600,$AI129&gt;=2600),ROUND((ROUND(2600*9%,2))*'umowa o pracę'!$E$8,2),IF(AND($AH129+$AI129&gt;=2600,$AH129&gt;=2600,$AI129&lt;2600),ROUND((ROUND($AI129*9%,2)+ROUND(((2600-$AI129)/$AH129)*$AJ129,2))*'umowa o pracę'!$E$8,2),0)))),0)))))</f>
        <v>0</v>
      </c>
      <c r="AN129" s="32">
        <f>IF(IF(IF(AND($AG129=1,$I129&gt;0),ROUND(IF($AH129+$AI129&gt;=2800,2800*'umowa o pracę'!$E$8,($AH129+$AI129)*'umowa o pracę'!$E$8),2)+IF($AI129=0,ROUND(IF($AH129&gt;2800,ROUND($AK129/$AH129*2800,2),$AK129)*'umowa o pracę'!$E$8,2),ROUND(IF($AH129&gt;2800,ROUND($AK129/$AH129*2800,2),$AK129)*'umowa o pracę'!$E$8,2)),ROUND(IF($AH129+$AI129&gt;=2800,2800*'umowa o pracę'!$E$8,($AH129+$AI129)*'umowa o pracę'!$E$8),2)-IF($AI129=0,ROUND(ROUND(IF($AH129&gt;2800,ROUND($AJ129/$AH129*2800,2),$AJ129),2)*'umowa o pracę'!$E$8,2),IF($AI129&gt;0,IF($AH129+$AI129&lt;2800,ROUND(ROUND($AJ129+ROUND($AI129*9%,2),2)*'umowa o pracę'!$E$8,2),IF(AND($AH129+$AI129&gt;=2800,$AI129&lt;2800,$AH129&lt;2800),ROUND((ROUND(((2800-$AI129)/$AH129)*$AJ129,2)+ROUND($AI129*9%,2))*'umowa o pracę'!$E$8,2),IF(AND($AH129+$AI129&gt;=2800,$AI129&gt;=2800),ROUND((ROUND(2800*9%,2))*'umowa o pracę'!$E$8,2),IF(AND($AH129+$AI129&gt;=2800,$AH129&gt;=2800,$AI129&lt;2800),ROUND((ROUND($AI129*9%,2)+ROUND(((2800-$AI129)/$AH129)*$AJ129,2))*'umowa o pracę'!$E$8,2),0)))),0)))&gt;$J129,$J129,IF(AND($AG129=1,$I129&gt;0),ROUND(IF($AH129+$AI129&gt;=2800,2800*'umowa o pracę'!$E$8,($AH129+$AI129)*'umowa o pracę'!$E$8),2)+IF($AI129=0,ROUND(IF($AH129&gt;2800,ROUND($AK129/$AH129*2800,2),$AK129)*'umowa o pracę'!$E$8,2),ROUND(IF($AH129&gt;2800,ROUND($AK129/$AH129*2800,2),$AK129)*'umowa o pracę'!$E$8,2)),ROUND(IF($AH129+$AI129&gt;=2800,2800*'umowa o pracę'!$E$8,($AH129+$AI129)*'umowa o pracę'!$E$8),2)-IF($AI129=0,ROUND(ROUND(IF($AH129&gt;2800,ROUND($AJ129/$AH129*2800,2),$AJ129),2)*'umowa o pracę'!$E$8,2),IF($AI129&gt;0,IF($AH129+$AI129&lt;2800,ROUND(ROUND($AJ129+ROUND($AI129*9%,2),2)*'umowa o pracę'!$E$8,2),IF(AND($AH129+$AI129&gt;=2800,$AI129&lt;2800,$AH129&lt;2800),ROUND((ROUND(((2800-$AI129)/$AH129)*$AJ129,2)+ROUND($AI129*9%,2))*'umowa o pracę'!$E$8,2),IF(AND($AH129+$AI129&gt;=2800,$AI129&gt;=2800),ROUND((ROUND(2800*9%,2))*'umowa o pracę'!$E$8,2),IF(AND($AH129+$AI129&gt;=2800,$AH129&gt;=2800,$AI129&lt;2800),ROUND((ROUND($AI129*9%,2)+ROUND(((2800-$AI129)/$AH129)*$AJ129,2))*'umowa o pracę'!$E$8,2),0)))),0))))&gt;$J129,$J129,IF(IF(AND($AG129=1,$I129&gt;0),ROUND(IF($AH129+$AI129&gt;=2800,2800*'umowa o pracę'!$E$8,($AH129+$AI129)*'umowa o pracę'!$E$8),2)+IF($AI129=0,ROUND(IF($AH129&gt;2800,ROUND($AK129/$AH129*2800,2),$AK129)*'umowa o pracę'!$E$8,2),ROUND(IF($AH129&gt;2800,ROUND($AK129/$AH129*2800,2),$AK129)*'umowa o pracę'!$E$8,2)),ROUND(IF($AH129+$AI129&gt;=2800,2800*'umowa o pracę'!$E$8,($AH129+$AI129)*'umowa o pracę'!$E$8),2)-IF($AI129=0,ROUND(ROUND(IF($AH129&gt;2800,ROUND($AJ129/$AH129*2800,2),$AJ129),2)*'umowa o pracę'!$E$8,2),IF($AI129&gt;0,IF($AH129+$AI129&lt;2800,ROUND(ROUND($AJ129+ROUND($AI129*9%,2),2)*'umowa o pracę'!$E$8,2),IF(AND($AH129+$AI129&gt;=2800,$AI129&lt;2800,$AH129&lt;2800),ROUND((ROUND(((2800-$AI129)/$AH129)*$AJ129,2)+ROUND($AI129*9%,2))*'umowa o pracę'!$E$8,2),IF(AND($AH129+$AI129&gt;=2800,$AI129&gt;=2800),ROUND((ROUND(2800*9%,2))*'umowa o pracę'!$E$8,2),IF(AND($AH129+$AI129&gt;=2800,$AH129&gt;=2800,$AI129&lt;2800),ROUND((ROUND($AI129*9%,2)+ROUND(((2800-$AI129)/$AH129)*$AJ129,2))*'umowa o pracę'!$E$8,2),0)))),0)))&gt;$J129,$J129,IF(AND($AG129=1,$I129&gt;0),ROUND(IF($AH129+$AI129&gt;=2800,2800*'umowa o pracę'!$E$8,($AH129+$AI129)*'umowa o pracę'!$E$8),2)+IF($AI129=0,ROUND(IF($AH129&gt;2800,ROUND($AK129/$AH129*2800,2),$AK129)*'umowa o pracę'!$E$8,2),ROUND(IF($AH129&gt;2800,ROUND($AK129/$AH129*2800,2),$AK129)*'umowa o pracę'!$E$8,2)),ROUND(IF($AH129+$AI129&gt;=2800,2800*'umowa o pracę'!$E$8,($AH129+$AI129)*'umowa o pracę'!$E$8),2)-IF(AND($AI129=0,I129&gt;0),ROUND(ROUND(IF($AH129&gt;2800,ROUND($AJ129/$AH129*2800,2),$AJ129),2)*'umowa o pracę'!$E$8,2),IF($AI129&gt;0,IF($AH129+$AI129&lt;2800,ROUND(ROUND($AJ129+ROUND($AI129*9%,2),2)*'umowa o pracę'!$E$8,2),IF(AND($AH129+$AI129&gt;=2800,$AI129&lt;2800,$AH129&lt;2800),ROUND((ROUND(((2800-$AI129)/$AH129)*$AJ129,2)+ROUND($AI129*9%,2))*'umowa o pracę'!$E$8,2),IF(AND($AH129+$AI129&gt;=2800,$AI129&gt;=2800),ROUND((ROUND(2800*9%,2))*'umowa o pracę'!$E$8,2),IF(AND($AH129+$AI129&gt;=2800,$AH129&gt;=2800,$AI129&lt;2800),ROUND((ROUND($AI129*9%,2)+ROUND(((2800-$AI129)/$AH129)*$AJ129,2))*'umowa o pracę'!$E$8,2),0)))),0)))))</f>
        <v>0</v>
      </c>
      <c r="AO129" s="32">
        <f>IF('umowa o pracę'!$E$7=2020,IF(IF($AG129=1,IF($AI129=0,ROUND(IF($AH129&gt;2600,ROUND($AJ129/$AH129*2600,2),$AJ129)*'umowa o pracę'!$E$8,2),IF($AH129+$AI129&lt;2600,ROUND(ROUND($AJ129+ROUND($AI129*9%,2),2)*'umowa o pracę'!$E$8,2),IF(AND($AH129+$AI129&gt;=2600,$AH129&lt;2600),ROUND((ROUND($AJ129+ROUND((2600-$AH129)*9%,2),2))*'umowa o pracę'!$E$8,2),IF(AND($AH129+$AI129&gt;=2600,$AH129&gt;=2600),ROUND(ROUND($AJ129/$AH129*2600,2)*'umowa o pracę'!$E$8,2),0)))),0)&gt;$H129,$H129,IF($AG129=1,IF($AI129=0,ROUND(IF($AH129&gt;2600,ROUND($AJ129/$AH129*2600,2),$AJ129)*'umowa o pracę'!$E$8,2),IF($AH129+$AI129&lt;2600,ROUND(ROUND($AJ129+ROUND($AI129*9%,2),2)*'umowa o pracę'!$E$8,2),IF(AND($AH129+$AI129&gt;=2600,$AH129&lt;2600),ROUND((ROUND($AJ129+ROUND((2600-$AH129)*9%,2),2))*'umowa o pracę'!$E$8,2),IF(AND($AH129+$AI129&gt;=2600,$AH129&gt;=2600),ROUND(ROUND($AJ129/$AH129*2600,2)*'umowa o pracę'!$E$8,2),0)))),0)),IF('umowa o pracę'!$E$7=2021,IF(IF($AG129=1,IF($AI129=0,ROUND(IF($AH129&gt;2800,ROUND($AJ129/$AH129*2800,2),$AJ129)*'umowa o pracę'!$E$8,2),IF($AH129+$AI129&lt;2800,ROUND(ROUND($AJ129+ROUND($AI129*9%,2),2)*'umowa o pracę'!$E$8,2),IF(AND($AH129+$AI129&gt;=2800,$AH129&lt;2800),ROUND((ROUND($AJ129+ROUND((2800-$AH129)*9%,2),2))*'umowa o pracę'!$E$8,2),IF(AND($AH129+$AI129&gt;=2800,$AH129&gt;=2800),ROUND(ROUND($AJ129/$AH129*2800,2)*'umowa o pracę'!$E$8,2),0)))),0)&gt;$H129,$H129,IF($AG129=1,IF($AI129=0,ROUND(IF($AH129&gt;2800,ROUND($AJ129/$AH129*2800,2),$AJ129)*'umowa o pracę'!$E$8,2),IF($AH129+$AI129&lt;2800,ROUND(ROUND($AJ129+ROUND($AI129*9%,2),2)*'umowa o pracę'!$E$8,2),IF(AND($AH129+$AI129&gt;=2800,$AH129&lt;2800),ROUND((ROUND($AJ129+ROUND((2800-$AH129)*9%,2),2))*'umowa o pracę'!$E$8,2),IF(AND($AH129+$AI129&gt;=2800,$AH129&gt;=2800),ROUND(ROUND($AJ129/$AH129*2800,2)*'umowa o pracę'!$E$8,2),0)))),0)),0))</f>
        <v>0</v>
      </c>
      <c r="AP129" s="32">
        <f>IF('umowa o pracę'!$E$7=2020,IF(IF($AG129=1,IF($AI129=0,ROUND(IF($AH129&gt;2600,ROUND($AK129/$AH129*2600,2),$AK129)*'umowa o pracę'!$E$8,2),ROUND(IF($AH129&gt;2600,ROUND($AK129/$AH129*2600,2),$AK129)*'umowa o pracę'!$E$8,2)),0)&gt;$I129,$I129,IF($AG129=1,IF($AI129=0,ROUND(IF($AH129&gt;2600,ROUND($AK129/$AH129*2600,2),$AK129)*'umowa o pracę'!$E$8,2),ROUND(IF($AH129&gt;2600,ROUND($AK129/$AH129*2600,2),$AK129)*'umowa o pracę'!$E$8,2)),0)),IF('umowa o pracę'!$E$7=2021,IF(IF($AG129=1,IF($AI129=0,ROUND(IF($AH129&gt;2800,ROUND($AK129/$AH129*2800,2),$AK129)*'umowa o pracę'!$E$8,2),ROUND(IF($AH129&gt;2800,ROUND($AK129/$AH129*2800,2),$AK129)*'umowa o pracę'!$E$8,2)),0)&gt;$I129,$I129,IF($AG129=1,IF($AI129=0,ROUND(IF($AH129&gt;2800,ROUND($AK129/$AH129*2800,2),$AK129)*'umowa o pracę'!$E$8,2),ROUND(IF($AH129&gt;2800,ROUND($AK129/$AH129*2800,2),$AK129)*'umowa o pracę'!$E$8,2)),0)),0))</f>
        <v>0</v>
      </c>
      <c r="AQ129" s="56">
        <f>IF('umowa o pracę'!$E$7=2020,$AM129,IF('umowa o pracę'!$E$7=2021,$AN129,0))</f>
        <v>0</v>
      </c>
      <c r="AR129" s="33">
        <f>IF('umowa o pracę'!$E$7=0,0,U129+AF129+AQ129)</f>
        <v>0</v>
      </c>
      <c r="AS129" s="19"/>
      <c r="AT129" s="19"/>
      <c r="AU129" s="19"/>
      <c r="AV129" s="6"/>
      <c r="AW129" s="6"/>
      <c r="AX129" s="6">
        <f t="shared" si="13"/>
        <v>10</v>
      </c>
      <c r="AY129" s="6"/>
      <c r="AZ129" s="234">
        <f t="shared" si="16"/>
        <v>0</v>
      </c>
      <c r="BA129" s="234">
        <f t="shared" si="17"/>
        <v>0</v>
      </c>
      <c r="BB129" s="234">
        <f t="shared" si="18"/>
        <v>0</v>
      </c>
      <c r="BC129" s="234">
        <f t="shared" si="19"/>
        <v>0</v>
      </c>
      <c r="BD129" s="234">
        <f t="shared" si="20"/>
        <v>0</v>
      </c>
      <c r="BE129" s="234">
        <f t="shared" si="21"/>
        <v>0</v>
      </c>
      <c r="BF129" s="234">
        <f t="shared" si="22"/>
        <v>0</v>
      </c>
      <c r="BG129" s="234">
        <f t="shared" si="23"/>
        <v>0</v>
      </c>
      <c r="BH129" s="234">
        <f t="shared" si="24"/>
        <v>0</v>
      </c>
      <c r="BI129" s="238">
        <f t="shared" si="25"/>
        <v>0</v>
      </c>
      <c r="BJ129" s="236"/>
      <c r="BK129" s="236"/>
      <c r="BL129" s="237"/>
    </row>
    <row r="130" spans="1:64" ht="15.75" customHeight="1" x14ac:dyDescent="0.25">
      <c r="A130" s="129">
        <v>119</v>
      </c>
      <c r="B130" s="57"/>
      <c r="C130" s="57"/>
      <c r="D130" s="36"/>
      <c r="E130" s="36"/>
      <c r="F130" s="242"/>
      <c r="G130" s="37">
        <v>1</v>
      </c>
      <c r="H130" s="58">
        <v>0</v>
      </c>
      <c r="I130" s="59">
        <v>0</v>
      </c>
      <c r="J130" s="60">
        <v>0</v>
      </c>
      <c r="K130" s="52">
        <v>1</v>
      </c>
      <c r="L130" s="39">
        <v>0</v>
      </c>
      <c r="M130" s="39">
        <v>0</v>
      </c>
      <c r="N130" s="39">
        <v>0</v>
      </c>
      <c r="O130" s="39">
        <v>0</v>
      </c>
      <c r="P130" s="35">
        <f>IF('umowa o pracę'!$E$7=2020,ROUND(IF($L130&gt;=2600,2600*'umowa o pracę'!$E$8,$L130*'umowa o pracę'!$E$8),2),IF('umowa o pracę'!$E$7=2021,ROUND(IF($L130&gt;=2800,2800*'umowa o pracę'!$E$8,$L130*'umowa o pracę'!$E$8),2),0))</f>
        <v>0</v>
      </c>
      <c r="Q130" s="252">
        <f>IF(IF(IF(AND($K130=1,$I130&gt;0),ROUND(IF($L130+$M130&gt;=2600,2600*'umowa o pracę'!$E$8,($L130+$M130)*'umowa o pracę'!$E$8),2)+IF($M130=0,ROUND(IF($L130&gt;2600,ROUND($O130/$L130*2600,2),$O130)*'umowa o pracę'!$E$8,2),ROUND(IF($L130&gt;2600,ROUND($O130/$L130*2600,2),$O130)*'umowa o pracę'!$E$8,2)),ROUND(IF($L130+$M130&gt;=2600,2600*'umowa o pracę'!$E$8,($L130+$M130)*'umowa o pracę'!$E$8),2)-IF($M130=0,ROUND(ROUND(IF($L130&gt;2600,ROUND($N130/$L130*2600,2),$N130),2)*'umowa o pracę'!$E$8,2),IF($M130&gt;0,IF($L130+$M130&lt;2600,ROUND(ROUND($N130+ROUND($M130*9%,2),2)*'umowa o pracę'!$E$8,2),IF(AND($L130+$M130&gt;=2600,$M130&lt;2600,$L130&lt;2600),ROUND((ROUND(((2600-$M130)/$L130)*$N130,2)+ROUND($M130*9%,2))*'umowa o pracę'!$E$8,2),IF(AND($L130+$M130&gt;=2600,$M130&gt;=2600),ROUND((ROUND(2600*9%,2))*'umowa o pracę'!$E$8,2),IF(AND($L130+$M130&gt;=2600,$L130&gt;=2600,$M130&lt;2600),ROUND((ROUND($M130*9%,2)+ROUND(((2600-$M130)/$L130)*$N130,2))*'umowa o pracę'!$E$8,2),0)))),0)))&gt;$J130,$J130,IF(AND($K130=1,$I130&gt;0),ROUND(IF($L130+$M130&gt;=2600,2600*'umowa o pracę'!$E$8,($L130+$M130)*'umowa o pracę'!$E$8),2)+IF($M130=0,ROUND(IF($L130&gt;2600,ROUND($O130/$L130*2600,2),$O130)*'umowa o pracę'!$E$8,2),ROUND(IF($L130&gt;2600,ROUND($O130/$L130*2600,2),$O130)*'umowa o pracę'!$E$8,2)),ROUND(IF($L130+$M130&gt;=2600,2600*'umowa o pracę'!$E$8,($L130+$M130)*'umowa o pracę'!$E$8),2)-IF($M130=0,ROUND(ROUND(IF($L130&gt;2600,ROUND($N130/$L130*2600,2),$N130),2)*'umowa o pracę'!$E$8,2),IF($M130&gt;0,IF($L130+$M130&lt;2600,ROUND(ROUND($N130+ROUND($M130*9%,2),2)*'umowa o pracę'!$E$8,2),IF(AND($L130+$M130&gt;=2600,$M130&lt;2600,$L130&lt;2600),ROUND((ROUND(((2600-$M130)/$L130)*$N130,2)+ROUND($M130*9%,2))*'umowa o pracę'!$E$8,2),IF(AND($L130+$M130&gt;=2600,$M130&gt;=2600),ROUND((ROUND(2600*9%,2))*'umowa o pracę'!$E$8,2),IF(AND($L130+$M130&gt;=2600,$L130&gt;=2600,$M130&lt;2600),ROUND((ROUND($M130*9%,2)+ROUND(((2600-$M130)/$L130)*$N130,2))*'umowa o pracę'!$E$8,2),0)))),0))))&gt;$J130,$J130,IF(IF(AND($K130=1,$I130&gt;0),ROUND(IF($L130+$M130&gt;=2600,2600*'umowa o pracę'!$E$8,($L130+$M130)*'umowa o pracę'!$E$8),2)+IF($M130=0,ROUND(IF($L130&gt;2600,ROUND($O130/$L130*2600,2),$O130)*'umowa o pracę'!$E$8,2),ROUND(IF($L130&gt;2600,ROUND($O130/$L130*2600,2),$O130)*'umowa o pracę'!$E$8,2)),ROUND(IF($L130+$M130&gt;=2600,2600*'umowa o pracę'!$E$8,($L130+$M130)*'umowa o pracę'!$E$8),2)-IF($M130=0,ROUND(ROUND(IF($L130&gt;2600,ROUND($N130/$L130*2600,2),$N130),2)*'umowa o pracę'!$E$8,2),IF($M130&gt;0,IF($L130+$M130&lt;2600,ROUND(ROUND($N130+ROUND($M130*9%,2),2)*'umowa o pracę'!$E$8,2),IF(AND($L130+$M130&gt;=2600,$M130&lt;2600,$L130&lt;2600),ROUND((ROUND(((2600-$M130)/$L130)*$N130,2)+ROUND($M130*9%,2))*'umowa o pracę'!$E$8,2),IF(AND($L130+$M130&gt;=2600,$M130&gt;=2600),ROUND((ROUND(2600*9%,2))*'umowa o pracę'!$E$8,2),IF(AND($L130+$M130&gt;=2600,$L130&gt;=2600,$M130&lt;2600),ROUND((ROUND($M130*9%,2)+ROUND(((2600-$M130)/$L130)*$N130,2))*'umowa o pracę'!$E$8,2),0)))),0)))&gt;$J130,$J130,IF(AND($K130=1,$I130&gt;0),ROUND(IF($L130+$M130&gt;=2600,2600*'umowa o pracę'!$E$8,($L130+$M130)*'umowa o pracę'!$E$8),2)+IF($M130=0,ROUND(IF($L130&gt;2600,ROUND($O130/$L130*2600,2),$O130)*'umowa o pracę'!$E$8,2),ROUND(IF($L130&gt;2600,ROUND($O130/$L130*2600,2),$O130)*'umowa o pracę'!$E$8,2)),ROUND(IF($L130+$M130&gt;=2600,2600*'umowa o pracę'!$E$8,($L130+$M130)*'umowa o pracę'!$E$8),2)-IF(AND($M130=0,I130&gt;0),ROUND(ROUND(IF($L130&gt;2600,ROUND($N130/$L130*2600,2),$N130),2)*'umowa o pracę'!$E$8,2),IF($M130&gt;0,IF($L130+$M130&lt;2600,ROUND(ROUND($N130+ROUND($M130*9%,2),2)*'umowa o pracę'!$E$8,2),IF(AND($L130+$M130&gt;=2600,$M130&lt;2600,$L130&lt;2600),ROUND((ROUND(((2600-$M130)/$L130)*$N130,2)+ROUND($M130*9%,2))*'umowa o pracę'!$E$8,2),IF(AND($L130+$M130&gt;=2600,$M130&gt;=2600),ROUND((ROUND(2600*9%,2))*'umowa o pracę'!$E$8,2),IF(AND($L130+$M130&gt;=2600,$L130&gt;=2600,$M130&lt;2600),ROUND((ROUND($M130*9%,2)+ROUND(((2600-$M130)/$L130)*$N130,2))*'umowa o pracę'!$E$8,2),0)))),0)))))</f>
        <v>0</v>
      </c>
      <c r="R130" s="252">
        <f>IF(IF(IF(AND($K130=1,$I130&gt;0),ROUND(IF($L130+$M130&gt;=2800,2800*'umowa o pracę'!$E$8,($L130+$M130)*'umowa o pracę'!$E$8),2)+IF($M130=0,ROUND(IF($L130&gt;2800,ROUND($O130/$L130*2800,2),$O130)*'umowa o pracę'!$E$8,2),ROUND(IF($L130&gt;2800,ROUND($O130/$L130*2800,2),$O130)*'umowa o pracę'!$E$8,2)),ROUND(IF($L130+$M130&gt;=2800,2800*'umowa o pracę'!$E$8,($L130+$M130)*'umowa o pracę'!$E$8),2)-IF($M130=0,ROUND(ROUND(IF($L130&gt;2800,ROUND($N130/$L130*2800,2),$N130),2)*'umowa o pracę'!$E$8,2),IF($M130&gt;0,IF($L130+$M130&lt;2800,ROUND(ROUND($N130+ROUND($M130*9%,2),2)*'umowa o pracę'!$E$8,2),IF(AND($L130+$M130&gt;=2800,$M130&lt;2800,$L130&lt;2800),ROUND((ROUND(((2800-$M130)/$L130)*$N130,2)+ROUND($M130*9%,2))*'umowa o pracę'!$E$8,2),IF(AND($L130+$M130&gt;=2800,$M130&gt;=2800),ROUND((ROUND(2800*9%,2))*'umowa o pracę'!$E$8,2),IF(AND($L130+$M130&gt;=2800,$L130&gt;=2800,$M130&lt;2800),ROUND((ROUND($M130*9%,2)+ROUND(((2800-$M130)/$L130)*$N130,2))*'umowa o pracę'!$E$8,2),0)))),0)))&gt;$J130,$J130,IF(AND($K130=1,$I130&gt;0),ROUND(IF($L130+$M130&gt;=2800,2800*'umowa o pracę'!$E$8,($L130+$M130)*'umowa o pracę'!$E$8),2)+IF($M130=0,ROUND(IF($L130&gt;2800,ROUND($O130/$L130*2800,2),$O130)*'umowa o pracę'!$E$8,2),ROUND(IF($L130&gt;2800,ROUND($O130/$L130*2800,2),$O130)*'umowa o pracę'!$E$8,2)),ROUND(IF($L130+$M130&gt;=2800,2800*'umowa o pracę'!$E$8,($L130+$M130)*'umowa o pracę'!$E$8),2)-IF($M130=0,ROUND(ROUND(IF($L130&gt;2800,ROUND($N130/$L130*2800,2),$N130),2)*'umowa o pracę'!$E$8,2),IF($M130&gt;0,IF($L130+$M130&lt;2800,ROUND(ROUND($N130+ROUND($M130*9%,2),2)*'umowa o pracę'!$E$8,2),IF(AND($L130+$M130&gt;=2800,$M130&lt;2800,$L130&lt;2800),ROUND((ROUND(((2800-$M130)/$L130)*$N130,2)+ROUND($M130*9%,2))*'umowa o pracę'!$E$8,2),IF(AND($L130+$M130&gt;=2800,$M130&gt;=2800),ROUND((ROUND(2800*9%,2))*'umowa o pracę'!$E$8,2),IF(AND($L130+$M130&gt;=2800,$L130&gt;=2800,$M130&lt;2800),ROUND((ROUND($M130*9%,2)+ROUND(((2800-$M130)/$L130)*$N130,2))*'umowa o pracę'!$E$8,2),0)))),0))))&gt;$J130,$J130,IF(IF(AND($K130=1,$I130&gt;0),ROUND(IF($L130+$M130&gt;=2800,2800*'umowa o pracę'!$E$8,($L130+$M130)*'umowa o pracę'!$E$8),2)+IF($M130=0,ROUND(IF($L130&gt;2800,ROUND($O130/$L130*2800,2),$O130)*'umowa o pracę'!$E$8,2),ROUND(IF($L130&gt;2800,ROUND($O130/$L130*2800,2),$O130)*'umowa o pracę'!$E$8,2)),ROUND(IF($L130+$M130&gt;=2800,2800*'umowa o pracę'!$E$8,($L130+$M130)*'umowa o pracę'!$E$8),2)-IF($M130=0,ROUND(ROUND(IF($L130&gt;2800,ROUND($N130/$L130*2800,2),$N130),2)*'umowa o pracę'!$E$8,2),IF($M130&gt;0,IF($L130+$M130&lt;2800,ROUND(ROUND($N130+ROUND($M130*9%,2),2)*'umowa o pracę'!$E$8,2),IF(AND($L130+$M130&gt;=2800,$M130&lt;2800,$L130&lt;2800),ROUND((ROUND(((2800-$M130)/$L130)*$N130,2)+ROUND($M130*9%,2))*'umowa o pracę'!$E$8,2),IF(AND($L130+$M130&gt;=2800,$M130&gt;=2800),ROUND((ROUND(2800*9%,2))*'umowa o pracę'!$E$8,2),IF(AND($L130+$M130&gt;=2800,$L130&gt;=2800,$M130&lt;2800),ROUND((ROUND($M130*9%,2)+ROUND(((2800-$M130)/$L130)*$N130,2))*'umowa o pracę'!$E$8,2),0)))),0)))&gt;$J130,$J130,IF(AND($K130=1,$I130&gt;0),ROUND(IF($L130+$M130&gt;=2800,2800*'umowa o pracę'!$E$8,($L130+$M130)*'umowa o pracę'!$E$8),2)+IF($M130=0,ROUND(IF($L130&gt;2800,ROUND($O130/$L130*2800,2),$O130)*'umowa o pracę'!$E$8,2),ROUND(IF($L130&gt;2800,ROUND($O130/$L130*2800,2),$O130)*'umowa o pracę'!$E$8,2)),ROUND(IF($L130+$M130&gt;=2800,2800*'umowa o pracę'!$E$8,($L130+$M130)*'umowa o pracę'!$E$8),2)-IF(AND($M130=0,I130&gt;0),ROUND(ROUND(IF($L130&gt;2800,ROUND($N130/$L130*2800,2),$N130),2)*'umowa o pracę'!$E$8,2),IF($M130&gt;0,IF($L130+$M130&lt;2800,ROUND(ROUND($N130+ROUND($M130*9%,2),2)*'umowa o pracę'!$E$8,2),IF(AND($L130+$M130&gt;=2800,$M130&lt;2800,$L130&lt;2800),ROUND((ROUND(((2800-$M130)/$L130)*$N130,2)+ROUND($M130*9%,2))*'umowa o pracę'!$E$8,2),IF(AND($L130+$M130&gt;=2800,$M130&gt;=2800),ROUND((ROUND(2800*9%,2))*'umowa o pracę'!$E$8,2),IF(AND($L130+$M130&gt;=2800,$L130&gt;=2800,$M130&lt;2800),ROUND((ROUND($M130*9%,2)+ROUND(((2800-$M130)/$L130)*$N130,2))*'umowa o pracę'!$E$8,2),0)))),0)))))</f>
        <v>0</v>
      </c>
      <c r="S130" s="32">
        <f>IF('umowa o pracę'!$E$7=2020,IF(IF($K130=1,IF($M130=0,ROUND(IF($L130&gt;2600,ROUND($N130/$L130*2600,2),$N130)*'umowa o pracę'!$E$8,2),IF($L130+$M130&lt;2600,ROUND(ROUND($N130+ROUND($M130*9%,2),2)*'umowa o pracę'!$E$8,2),IF(AND($L130+$M130&gt;=2600,$L130&lt;2600),ROUND((ROUND($N130+ROUND((2600-$L130)*9%,2),2))*'umowa o pracę'!$E$8,2),IF(AND($L130+$M130&gt;=2600,$L130&gt;=2600),ROUND(ROUND($N130/$L130*2600,2)*'umowa o pracę'!$E$8,2),0)))),0)&gt;$H130,$H130,IF($K130=1,IF($M130=0,ROUND(IF($L130&gt;2600,ROUND($N130/$L130*2600,2),$N130)*'umowa o pracę'!$E$8,2),IF($L130+$M130&lt;2600,ROUND(ROUND($N130+ROUND($M130*9%,2),2)*'umowa o pracę'!$E$8,2),IF(AND($L130+$M130&gt;=2600,$L130&lt;2600),ROUND((ROUND($N130+ROUND((2600-$L130)*9%,2),2))*'umowa o pracę'!$E$8,2),IF(AND($L130+$M130&gt;=2600,$L130&gt;=2600),ROUND(ROUND($N130/$L130*2600,2)*'umowa o pracę'!$E$8,2),0)))),0)),IF('umowa o pracę'!$E$7=2021,IF(IF($K130=1,IF($M130=0,ROUND(IF($L130&gt;2800,ROUND($N130/$L130*2800,2),$N130)*'umowa o pracę'!$E$8,2),IF($L130+$M130&lt;2800,ROUND(ROUND($N130+ROUND($M130*9%,2),2)*'umowa o pracę'!$E$8,2),IF(AND($L130+$M130&gt;=2800,$L130&lt;2800),ROUND((ROUND($N130+ROUND((2800-$L130)*9%,2),2))*'umowa o pracę'!$E$8,2),IF(AND($L130+$M130&gt;=2800,$L130&gt;=2800),ROUND(ROUND($N130/$L130*2800,2)*'umowa o pracę'!$E$8,2),0)))),0)&gt;$H130,$H130,IF($K130=1,IF($M130=0,ROUND(IF($L130&gt;2800,ROUND($N130/$L130*2800,2),$N130)*'umowa o pracę'!$E$8,2),IF($L130+$M130&lt;2800,ROUND(ROUND($N130+ROUND($M130*9%,2),2)*'umowa o pracę'!$E$8,2),IF(AND($L130+$M130&gt;=2800,$L130&lt;2800),ROUND((ROUND($N130+ROUND((2800-$L130)*9%,2),2))*'umowa o pracę'!$E$8,2),IF(AND($L130+$M130&gt;=2800,$L130&gt;=2800),ROUND(ROUND($N130/$L130*2800,2)*'umowa o pracę'!$E$8,2),0)))),0)),0))</f>
        <v>0</v>
      </c>
      <c r="T130" s="32">
        <f>IF('umowa o pracę'!$E$7=2020,IF(IF($K130=1,IF($M130=0,ROUND(IF($L130&gt;2600,ROUND($O130/$L130*2600,2),$O130)*'umowa o pracę'!$E$8,2),ROUND(IF($L130&gt;2600,ROUND($O130/$L130*2600,2),$O130)*'umowa o pracę'!$E$8,2)),0)&gt;$I130,$I130,IF($K130=1,IF($M130=0,ROUND(IF($L130&gt;2600,ROUND($O130/$L130*2600,2),$O130)*'umowa o pracę'!$E$8,2),ROUND(IF($L130&gt;2600,ROUND($O130/$L130*2600,2),$O130)*'umowa o pracę'!$E$8,2)),0)),IF('umowa o pracę'!$E$7=2021,IF(IF($K130=1,IF($M130=0,ROUND(IF($L130&gt;2800,ROUND($O130/$L130*2800,2),$O130)*'umowa o pracę'!$E$8,2),ROUND(IF($L130&gt;2800,ROUND($O130/$L130*2800,2),$O130)*'umowa o pracę'!$E$8,2)),0)&gt;$I130,$I130,IF($K130=1,IF($M130=0,ROUND(IF($L130&gt;2800,ROUND($O130/$L130*2800,2),$O130)*'umowa o pracę'!$E$8,2),ROUND(IF($L130&gt;2800,ROUND($O130/$L130*2800,2),$O130)*'umowa o pracę'!$E$8,2)),0)),0))</f>
        <v>0</v>
      </c>
      <c r="U130" s="51">
        <f>IF('umowa o pracę'!$E$7=2020,$Q130,IF('umowa o pracę'!$E$7=2021,$R130,0))</f>
        <v>0</v>
      </c>
      <c r="V130" s="53">
        <f t="shared" si="14"/>
        <v>1</v>
      </c>
      <c r="W130" s="54">
        <f>IF('umowa o pracę'!$E$6&lt;2,0,$L130)</f>
        <v>0</v>
      </c>
      <c r="X130" s="54">
        <f>IF('umowa o pracę'!$E$6&lt;2,0,$M130)</f>
        <v>0</v>
      </c>
      <c r="Y130" s="55">
        <f>IF('umowa o pracę'!$E$6&lt;2,0,$N130)</f>
        <v>0</v>
      </c>
      <c r="Z130" s="55">
        <f>IF('umowa o pracę'!$E$6&lt;2,0,$O130)</f>
        <v>0</v>
      </c>
      <c r="AA130" s="32">
        <f>IF('umowa o pracę'!$E$7=2020,ROUND(IF($W130&gt;=2600,2600*'umowa o pracę'!$E$8,$W130*'umowa o pracę'!$E$8),2),IF('umowa o pracę'!$E$7=2021,ROUND(IF($W130&gt;=2800,2800*'umowa o pracę'!$E$8,$W130*'umowa o pracę'!$E$8),2),0))</f>
        <v>0</v>
      </c>
      <c r="AB130" s="32">
        <f>IF(IF(IF(AND($V130=1,$I130&gt;0),ROUND(IF($W130+$X130&gt;=2600,2600*'umowa o pracę'!$E$8,($W130+$X130)*'umowa o pracę'!$E$8),2)+IF($X130=0,ROUND(IF($W130&gt;2600,ROUND($Z130/$W130*2600,2),$Z130)*'umowa o pracę'!$E$8,2),ROUND(IF($W130&gt;2600,ROUND($Z130/$W130*2600,2),$Z130)*'umowa o pracę'!$E$8,2)),ROUND(IF($W130+$X130&gt;=2600,2600*'umowa o pracę'!$E$8,($W130+$X130)*'umowa o pracę'!$E$8),2)-IF($X130=0,ROUND(ROUND(IF($W130&gt;2600,ROUND($Y130/$W130*2600,2),$Y130),2)*'umowa o pracę'!$E$8,2),IF($X130&gt;0,IF($W130+$X130&lt;2600,ROUND(ROUND($Y130+ROUND($X130*9%,2),2)*'umowa o pracę'!$E$8,2),IF(AND($W130+$X130&gt;=2600,$X130&lt;2600,$W130&lt;2600),ROUND((ROUND(((2600-$X130)/$W130)*$Y130,2)+ROUND($X130*9%,2))*'umowa o pracę'!$E$8,2),IF(AND($W130+$X130&gt;=2600,$X130&gt;=2600),ROUND((ROUND(2600*9%,2))*'umowa o pracę'!$E$8,2),IF(AND($W130+$X130&gt;=2600,$W130&gt;=2600,$X130&lt;2600),ROUND((ROUND($X130*9%,2)+ROUND(((2600-$X130)/$W130)*$Y130,2))*'umowa o pracę'!$E$8,2),0)))),0)))&gt;$J130,$J130,IF(AND($V130=1,$I130&gt;0),ROUND(IF($W130+$X130&gt;=2600,2600*'umowa o pracę'!$E$8,($W130+$X130)*'umowa o pracę'!$E$8),2)+IF($X130=0,ROUND(IF($W130&gt;2600,ROUND($Z130/$W130*2600,2),$Z130)*'umowa o pracę'!$E$8,2),ROUND(IF($W130&gt;2600,ROUND($Z130/$W130*2600,2),$Z130)*'umowa o pracę'!$E$8,2)),ROUND(IF($W130+$X130&gt;=2600,2600*'umowa o pracę'!$E$8,($W130+$X130)*'umowa o pracę'!$E$8),2)-IF($X130=0,ROUND(ROUND(IF($W130&gt;2600,ROUND($Y130/$W130*2600,2),$Y130),2)*'umowa o pracę'!$E$8,2),IF($X130&gt;0,IF($W130+$X130&lt;2600,ROUND(ROUND($Y130+ROUND($X130*9%,2),2)*'umowa o pracę'!$E$8,2),IF(AND($W130+$X130&gt;=2600,$X130&lt;2600,$W130&lt;2600),ROUND((ROUND(((2600-$X130)/$W130)*$Y130,2)+ROUND($X130*9%,2))*'umowa o pracę'!$E$8,2),IF(AND($W130+$X130&gt;=2600,$X130&gt;=2600),ROUND((ROUND(2600*9%,2))*'umowa o pracę'!$E$8,2),IF(AND($W130+$X130&gt;=2600,$W130&gt;=2600,$X130&lt;2600),ROUND((ROUND($X130*9%,2)+ROUND(((2600-$X130)/$W130)*$Y130,2))*'umowa o pracę'!$E$8,2),0)))),0))))&gt;$J130,$J130,IF(IF(AND($V130=1,$I130&gt;0),ROUND(IF($W130+$X130&gt;=2600,2600*'umowa o pracę'!$E$8,($W130+$X130)*'umowa o pracę'!$E$8),2)+IF($X130=0,ROUND(IF($W130&gt;2600,ROUND($Z130/$W130*2600,2),$Z130)*'umowa o pracę'!$E$8,2),ROUND(IF($W130&gt;2600,ROUND($Z130/$W130*2600,2),$Z130)*'umowa o pracę'!$E$8,2)),ROUND(IF($W130+$X130&gt;=2600,2600*'umowa o pracę'!$E$8,($W130+$X130)*'umowa o pracę'!$E$8),2)-IF($X130=0,ROUND(ROUND(IF($W130&gt;2600,ROUND($Y130/$W130*2600,2),$Y130),2)*'umowa o pracę'!$E$8,2),IF($X130&gt;0,IF($W130+$X130&lt;2600,ROUND(ROUND($Y130+ROUND($X130*9%,2),2)*'umowa o pracę'!$E$8,2),IF(AND($W130+$X130&gt;=2600,$X130&lt;2600,$W130&lt;2600),ROUND((ROUND(((2600-$X130)/$W130)*$Y130,2)+ROUND($X130*9%,2))*'umowa o pracę'!$E$8,2),IF(AND($W130+$X130&gt;=2600,$X130&gt;=2600),ROUND((ROUND(2600*9%,2))*'umowa o pracę'!$E$8,2),IF(AND($W130+$X130&gt;=2600,$W130&gt;=2600,$X130&lt;2600),ROUND((ROUND($X130*9%,2)+ROUND(((2600-$X130)/$W130)*$Y130,2))*'umowa o pracę'!$E$8,2),0)))),0)))&gt;$J130,$J130,IF(AND($V130=1,$I130&gt;0),ROUND(IF($W130+$X130&gt;=2600,2600*'umowa o pracę'!$E$8,($W130+$X130)*'umowa o pracę'!$E$8),2)+IF($X130=0,ROUND(IF($W130&gt;2600,ROUND($Z130/$W130*2600,2),$Z130)*'umowa o pracę'!$E$8,2),ROUND(IF($W130&gt;2600,ROUND($Z130/$W130*2600,2),$Z130)*'umowa o pracę'!$E$8,2)),ROUND(IF($W130+$X130&gt;=2600,2600*'umowa o pracę'!$E$8,($W130+$X130)*'umowa o pracę'!$E$8),2)-IF(AND($X130=0,I130&gt;0),ROUND(ROUND(IF($W130&gt;2600,ROUND($Y130/$W130*2600,2),$Y130),2)*'umowa o pracę'!$E$8,2),IF($X130&gt;0,IF($W130+$X130&lt;2600,ROUND(ROUND($Y130+ROUND($X130*9%,2),2)*'umowa o pracę'!$E$8,2),IF(AND($W130+$X130&gt;=2600,$X130&lt;2600,$W130&lt;2600),ROUND((ROUND(((2600-$X130)/$W130)*$Y130,2)+ROUND($X130*9%,2))*'umowa o pracę'!$E$8,2),IF(AND($W130+$X130&gt;=2600,$X130&gt;=2600),ROUND((ROUND(2600*9%,2))*'umowa o pracę'!$E$8,2),IF(AND($W130+$X130&gt;=2600,$W130&gt;=2600,$X130&lt;2600),ROUND((ROUND($X130*9%,2)+ROUND(((2600-$X130)/$W130)*$Y130,2))*'umowa o pracę'!$E$8,2),0)))),0)))))</f>
        <v>0</v>
      </c>
      <c r="AC130" s="32">
        <f>IF(IF(IF(AND($V130=1,$I130&gt;0),ROUND(IF($W130+$X130&gt;=2800,2800*'umowa o pracę'!$E$8,($W130+$X130)*'umowa o pracę'!$E$8),2)+IF($X130=0,ROUND(IF($W130&gt;2800,ROUND($Z130/$W130*2800,2),$Z130)*'umowa o pracę'!$E$8,2),ROUND(IF($W130&gt;2800,ROUND($Z130/$W130*2800,2),$Z130)*'umowa o pracę'!$E$8,2)),ROUND(IF($W130+$X130&gt;=2800,2800*'umowa o pracę'!$E$8,($W130+$X130)*'umowa o pracę'!$E$8),2)-IF($X130=0,ROUND(ROUND(IF($W130&gt;2800,ROUND($Y130/$W130*2800,2),$Y130),2)*'umowa o pracę'!$E$8,2),IF($X130&gt;0,IF($W130+$X130&lt;2800,ROUND(ROUND($Y130+ROUND($X130*9%,2),2)*'umowa o pracę'!$E$8,2),IF(AND($W130+$X130&gt;=2800,$X130&lt;2800,$W130&lt;2800),ROUND((ROUND(((2800-$X130)/$W130)*$Y130,2)+ROUND($X130*9%,2))*'umowa o pracę'!$E$8,2),IF(AND($W130+$X130&gt;=2800,$X130&gt;=2800),ROUND((ROUND(2800*9%,2))*'umowa o pracę'!$E$8,2),IF(AND($W130+$X130&gt;=2800,$W130&gt;=2800,$X130&lt;2800),ROUND((ROUND($X130*9%,2)+ROUND(((2800-$X130)/$W130)*$Y130,2))*'umowa o pracę'!$E$8,2),0)))),0)))&gt;$J130,$J130,IF(AND($V130=1,$I130&gt;0),ROUND(IF($W130+$X130&gt;=2800,2800*'umowa o pracę'!$E$8,($W130+$X130)*'umowa o pracę'!$E$8),2)+IF($X130=0,ROUND(IF($W130&gt;2800,ROUND($Z130/$W130*2800,2),$Z130)*'umowa o pracę'!$E$8,2),ROUND(IF($W130&gt;2800,ROUND($Z130/$W130*2800,2),$Z130)*'umowa o pracę'!$E$8,2)),ROUND(IF($W130+$X130&gt;=2800,2800*'umowa o pracę'!$E$8,($W130+$X130)*'umowa o pracę'!$E$8),2)-IF($X130=0,ROUND(ROUND(IF($W130&gt;2800,ROUND($Y130/$W130*2800,2),$Y130),2)*'umowa o pracę'!$E$8,2),IF($X130&gt;0,IF($W130+$X130&lt;2800,ROUND(ROUND($Y130+ROUND($X130*9%,2),2)*'umowa o pracę'!$E$8,2),IF(AND($W130+$X130&gt;=2800,$X130&lt;2800,$W130&lt;2800),ROUND((ROUND(((2800-$X130)/$W130)*$Y130,2)+ROUND($X130*9%,2))*'umowa o pracę'!$E$8,2),IF(AND($W130+$X130&gt;=2800,$X130&gt;=2800),ROUND((ROUND(2800*9%,2))*'umowa o pracę'!$E$8,2),IF(AND($W130+$X130&gt;=2800,$W130&gt;=2800,$X130&lt;2800),ROUND((ROUND($X130*9%,2)+ROUND(((2800-$X130)/$W130)*$Y130,2))*'umowa o pracę'!$E$8,2),0)))),0))))&gt;$J130,$J130,IF(IF(AND($V130=1,$I130&gt;0),ROUND(IF($W130+$X130&gt;=2800,2800*'umowa o pracę'!$E$8,($W130+$X130)*'umowa o pracę'!$E$8),2)+IF($X130=0,ROUND(IF($W130&gt;2800,ROUND($Z130/$W130*2800,2),$Z130)*'umowa o pracę'!$E$8,2),ROUND(IF($W130&gt;2800,ROUND($Z130/$W130*2800,2),$Z130)*'umowa o pracę'!$E$8,2)),ROUND(IF($W130+$X130&gt;=2800,2800*'umowa o pracę'!$E$8,($W130+$X130)*'umowa o pracę'!$E$8),2)-IF($X130=0,ROUND(ROUND(IF($W130&gt;2800,ROUND($Y130/$W130*2800,2),$Y130),2)*'umowa o pracę'!$E$8,2),IF($X130&gt;0,IF($W130+$X130&lt;2800,ROUND(ROUND($Y130+ROUND($X130*9%,2),2)*'umowa o pracę'!$E$8,2),IF(AND($W130+$X130&gt;=2800,$X130&lt;2800,$W130&lt;2800),ROUND((ROUND(((2800-$X130)/$W130)*$Y130,2)+ROUND($X130*9%,2))*'umowa o pracę'!$E$8,2),IF(AND($W130+$X130&gt;=2800,$X130&gt;=2800),ROUND((ROUND(2800*9%,2))*'umowa o pracę'!$E$8,2),IF(AND($W130+$X130&gt;=2800,$W130&gt;=2800,$X130&lt;2800),ROUND((ROUND($X130*9%,2)+ROUND(((2800-$X130)/$W130)*$Y130,2))*'umowa o pracę'!$E$8,2),0)))),0)))&gt;$J130,$J130,IF(AND($V130=1,$I130&gt;0),ROUND(IF($W130+$X130&gt;=2800,2800*'umowa o pracę'!$E$8,($W130+$X130)*'umowa o pracę'!$E$8),2)+IF($X130=0,ROUND(IF($W130&gt;2800,ROUND($Z130/$W130*2800,2),$Z130)*'umowa o pracę'!$E$8,2),ROUND(IF($W130&gt;2800,ROUND($Z130/$W130*2800,2),$Z130)*'umowa o pracę'!$E$8,2)),ROUND(IF($W130+$X130&gt;=2800,2800*'umowa o pracę'!$E$8,($W130+$X130)*'umowa o pracę'!$E$8),2)-IF(AND($X130=0,I130&gt;0),ROUND(ROUND(IF($W130&gt;2800,ROUND($Y130/$W130*2800,2),$Y130),2)*'umowa o pracę'!$E$8,2),IF($X130&gt;0,IF($W130+$X130&lt;2800,ROUND(ROUND($Y130+ROUND($X130*9%,2),2)*'umowa o pracę'!$E$8,2),IF(AND($W130+$X130&gt;=2800,$X130&lt;2800,$W130&lt;2800),ROUND((ROUND(((2800-$X130)/$W130)*$Y130,2)+ROUND($X130*9%,2))*'umowa o pracę'!$E$8,2),IF(AND($W130+$X130&gt;=2800,$X130&gt;=2800),ROUND((ROUND(2800*9%,2))*'umowa o pracę'!$E$8,2),IF(AND($W130+$X130&gt;=2800,$W130&gt;=2800,$X130&lt;2800),ROUND((ROUND($X130*9%,2)+ROUND(((2800-$X130)/$W130)*$Y130,2))*'umowa o pracę'!$E$8,2),0)))),0)))))</f>
        <v>0</v>
      </c>
      <c r="AD130" s="32">
        <f>IF('umowa o pracę'!$E$7=2020,IF(IF($V130=1,IF($X130=0,ROUND(IF($W130&gt;2600,ROUND($Y130/$W130*2600,2),$Y130)*'umowa o pracę'!$E$8,2),IF($W130+$X130&lt;2600,ROUND(ROUND($Y130+ROUND($X130*9%,2),2)*'umowa o pracę'!$E$8,2),IF(AND($W130+$X130&gt;=2600,$W130&lt;2600),ROUND((ROUND($Y130+ROUND((2600-$W130)*9%,2),2))*'umowa o pracę'!$E$8,2),IF(AND($W130+$X130&gt;=2600,$W130&gt;=2600),ROUND(ROUND($Y130/$W130*2600,2)*'umowa o pracę'!$E$8,2),0)))),0)&gt;$H130,$H130,IF($V130=1,IF($X130=0,ROUND(IF($W130&gt;2600,ROUND($Y130/$W130*2600,2),$Y130)*'umowa o pracę'!$E$8,2),IF($W130+$X130&lt;2600,ROUND(ROUND($Y130+ROUND($X130*9%,2),2)*'umowa o pracę'!$E$8,2),IF(AND($W130+$X130&gt;=2600,$W130&lt;2600),ROUND((ROUND($Y130+ROUND((2600-$W130)*9%,2),2))*'umowa o pracę'!$E$8,2),IF(AND($W130+$X130&gt;=2600,$W130&gt;=2600),ROUND(ROUND($Y130/$W130*2600,2)*'umowa o pracę'!$E$8,2),0)))),0)),IF('umowa o pracę'!$E$7=2021,IF(IF($V130=1,IF($X130=0,ROUND(IF($W130&gt;2800,ROUND($Y130/$W130*2800,2),$Y130)*'umowa o pracę'!$E$8,2),IF($W130+$X130&lt;2800,ROUND(ROUND($Y130+ROUND($X130*9%,2),2)*'umowa o pracę'!$E$8,2),IF(AND($W130+$X130&gt;=2800,$W130&lt;2800),ROUND((ROUND($Y130+ROUND((2800-$W130)*9%,2),2))*'umowa o pracę'!$E$8,2),IF(AND($W130+$X130&gt;=2800,$W130&gt;=2800),ROUND(ROUND($Y130/$W130*2800,2)*'umowa o pracę'!$E$8,2),0)))),0)&gt;$H130,$H130,IF($V130=1,IF($X130=0,ROUND(IF($W130&gt;2800,ROUND($Y130/$W130*2800,2),$Y130)*'umowa o pracę'!$E$8,2),IF($W130+$X130&lt;2800,ROUND(ROUND($Y130+ROUND($X130*9%,2),2)*'umowa o pracę'!$E$8,2),IF(AND($W130+$X130&gt;=2800,$W130&lt;2800),ROUND((ROUND($Y130+ROUND((2800-$W130)*9%,2),2))*'umowa o pracę'!$E$8,2),IF(AND($W130+$X130&gt;=2800,$W130&gt;=2800),ROUND(ROUND($Y130/$W130*2800,2)*'umowa o pracę'!$E$8,2),0)))),0)),0))</f>
        <v>0</v>
      </c>
      <c r="AE130" s="32">
        <f>IF('umowa o pracę'!$E$7=2020,IF(IF($V130=1,IF($X130=0,ROUND(IF($W130&gt;2600,ROUND($Z130/$W130*2600,2),$Z130)*'umowa o pracę'!$E$8,2),ROUND(IF($W130&gt;2600,ROUND($Z130/$W130*2600,2),$Z130)*'umowa o pracę'!$E$8,2)),0)&gt;$I130,$I130,IF($V130=1,IF($X130=0,ROUND(IF($W130&gt;2600,ROUND($Z130/$W130*2600,2),$Z130)*'umowa o pracę'!$E$8,2),ROUND(IF($W130&gt;2600,ROUND($Z130/$W130*2600,2),$Z130)*'umowa o pracę'!$E$8,2)),0)),IF('umowa o pracę'!$E$7=2021,IF(IF($V130=1,IF($X130=0,ROUND(IF($W130&gt;2800,ROUND($Z130/$W130*2800,2),$Z130)*'umowa o pracę'!$E$8,2),ROUND(IF($W130&gt;2800,ROUND($Z130/$W130*2800,2),$Z130)*'umowa o pracę'!$E$8,2)),0)&gt;$I130,$I130,IF($V130=1,IF($X130=0,ROUND(IF($W130&gt;2800,ROUND($Z130/$W130*2800,2),$Z130)*'umowa o pracę'!$E$8,2),ROUND(IF($W130&gt;2800,ROUND($Z130/$W130*2800,2),$Z130)*'umowa o pracę'!$E$8,2)),0)),0))</f>
        <v>0</v>
      </c>
      <c r="AF130" s="56">
        <f>IF('umowa o pracę'!$E$7=2020,$AB130,IF('umowa o pracę'!$E$7=2021,$AC130,0))</f>
        <v>0</v>
      </c>
      <c r="AG130" s="53">
        <f t="shared" si="15"/>
        <v>1</v>
      </c>
      <c r="AH130" s="39">
        <f>IF('umowa o pracę'!$E$6&lt;3,0,$L130)</f>
        <v>0</v>
      </c>
      <c r="AI130" s="39">
        <f>IF('umowa o pracę'!$E$6&lt;3,0,$M130)</f>
        <v>0</v>
      </c>
      <c r="AJ130" s="55">
        <f>IF('umowa o pracę'!$E$6&lt;3,0,$N130)</f>
        <v>0</v>
      </c>
      <c r="AK130" s="55">
        <f>IF('umowa o pracę'!$E$6&lt;3,0,$O130)</f>
        <v>0</v>
      </c>
      <c r="AL130" s="32">
        <f>IF('umowa o pracę'!$E$7=2020,ROUND(IF($AH130&gt;=2600,2600*'umowa o pracę'!$E$8,$AH130*'umowa o pracę'!$E$8),2),IF('umowa o pracę'!$E$7=2021,ROUND(IF($AH130&gt;=2800,2800*'umowa o pracę'!$E$8,$AH130*'umowa o pracę'!$E$8),2),0))</f>
        <v>0</v>
      </c>
      <c r="AM130" s="32">
        <f>IF(IF(IF(AND($AG130=1,$I130&gt;0),ROUND(IF($AH130+$AI130&gt;=2600,2600*'umowa o pracę'!$E$8,($AH130+$AI130)*'umowa o pracę'!$E$8),2)+IF($AI130=0,ROUND(IF($AH130&gt;2600,ROUND($AK130/$AH130*2600,2),$AK130)*'umowa o pracę'!$E$8,2),ROUND(IF($AH130&gt;2600,ROUND($AK130/$AH130*2600,2),$AK130)*'umowa o pracę'!$E$8,2)),ROUND(IF($AH130+$AI130&gt;=2600,2600*'umowa o pracę'!$E$8,($AH130+$AI130)*'umowa o pracę'!$E$8),2)-IF($AI130=0,ROUND(ROUND(IF($AH130&gt;2600,ROUND($AJ130/$AH130*2600,2),$AJ130),2)*'umowa o pracę'!$E$8,2),IF($AI130&gt;0,IF($AH130+$AI130&lt;2600,ROUND(ROUND($AJ130+ROUND($AI130*9%,2),2)*'umowa o pracę'!$E$8,2),IF(AND($AH130+$AI130&gt;=2600,$AI130&lt;2600,$AH130&lt;2600),ROUND((ROUND(((2600-$AI130)/$AH130)*$AJ130,2)+ROUND($AI130*9%,2))*'umowa o pracę'!$E$8,2),IF(AND($AH130+$AI130&gt;=2600,$AI130&gt;=2600),ROUND((ROUND(2600*9%,2))*'umowa o pracę'!$E$8,2),IF(AND($AH130+$AI130&gt;=2600,$AH130&gt;=2600,$AI130&lt;2600),ROUND((ROUND($AI130*9%,2)+ROUND(((2600-$AI130)/$AH130)*$AJ130,2))*'umowa o pracę'!$E$8,2),0)))),0)))&gt;$J130,$J130,IF(AND($AG130=1,$I130&gt;0),ROUND(IF($AH130+$AI130&gt;=2600,2600*'umowa o pracę'!$E$8,($AH130+$AI130)*'umowa o pracę'!$E$8),2)+IF($AI130=0,ROUND(IF($AH130&gt;2600,ROUND($AK130/$AH130*2600,2),$AK130)*'umowa o pracę'!$E$8,2),ROUND(IF($AH130&gt;2600,ROUND($AK130/$AH130*2600,2),$AK130)*'umowa o pracę'!$E$8,2)),ROUND(IF($AH130+$AI130&gt;=2600,2600*'umowa o pracę'!$E$8,($AH130+$AI130)*'umowa o pracę'!$E$8),2)-IF($AI130=0,ROUND(ROUND(IF($AH130&gt;2600,ROUND($AJ130/$AH130*2600,2),$AJ130),2)*'umowa o pracę'!$E$8,2),IF($AI130&gt;0,IF($AH130+$AI130&lt;2600,ROUND(ROUND($AJ130+ROUND($AI130*9%,2),2)*'umowa o pracę'!$E$8,2),IF(AND($AH130+$AI130&gt;=2600,$AI130&lt;2600,$AH130&lt;2600),ROUND((ROUND(((2600-$AI130)/$AH130)*$AJ130,2)+ROUND($AI130*9%,2))*'umowa o pracę'!$E$8,2),IF(AND($AH130+$AI130&gt;=2600,$AI130&gt;=2600),ROUND((ROUND(2600*9%,2))*'umowa o pracę'!$E$8,2),IF(AND($AH130+$AI130&gt;=2600,$AH130&gt;=2600,$AI130&lt;2600),ROUND((ROUND($AI130*9%,2)+ROUND(((2600-$AI130)/$AH130)*$AJ130,2))*'umowa o pracę'!$E$8,2),0)))),0))))&gt;$J130,$J130,IF(IF(AND($AG130=1,$I130&gt;0),ROUND(IF($AH130+$AI130&gt;=2600,2600*'umowa o pracę'!$E$8,($AH130+$AI130)*'umowa o pracę'!$E$8),2)+IF($AI130=0,ROUND(IF($AH130&gt;2600,ROUND($AK130/$AH130*2600,2),$AK130)*'umowa o pracę'!$E$8,2),ROUND(IF($AH130&gt;2600,ROUND($AK130/$AH130*2600,2),$AK130)*'umowa o pracę'!$E$8,2)),ROUND(IF($AH130+$AI130&gt;=2600,2600*'umowa o pracę'!$E$8,($AH130+$AI130)*'umowa o pracę'!$E$8),2)-IF($AI130=0,ROUND(ROUND(IF($AH130&gt;2600,ROUND($AJ130/$AH130*2600,2),$AJ130),2)*'umowa o pracę'!$E$8,2),IF($AI130&gt;0,IF($AH130+$AI130&lt;2600,ROUND(ROUND($AJ130+ROUND($AI130*9%,2),2)*'umowa o pracę'!$E$8,2),IF(AND($AH130+$AI130&gt;=2600,$AI130&lt;2600,$AH130&lt;2600),ROUND((ROUND(((2600-$AI130)/$AH130)*$AJ130,2)+ROUND($AI130*9%,2))*'umowa o pracę'!$E$8,2),IF(AND($AH130+$AI130&gt;=2600,$AI130&gt;=2600),ROUND((ROUND(2600*9%,2))*'umowa o pracę'!$E$8,2),IF(AND($AH130+$AI130&gt;=2600,$AH130&gt;=2600,$AI130&lt;2600),ROUND((ROUND($AI130*9%,2)+ROUND(((2600-$AI130)/$AH130)*$AJ130,2))*'umowa o pracę'!$E$8,2),0)))),0)))&gt;$J130,$J130,IF(AND($AG130=1,$I130&gt;0),ROUND(IF($AH130+$AI130&gt;=2600,2600*'umowa o pracę'!$E$8,($AH130+$AI130)*'umowa o pracę'!$E$8),2)+IF($AI130=0,ROUND(IF($AH130&gt;2600,ROUND($AK130/$AH130*2600,2),$AK130)*'umowa o pracę'!$E$8,2),ROUND(IF($AH130&gt;2600,ROUND($AK130/$AH130*2600,2),$AK130)*'umowa o pracę'!$E$8,2)),ROUND(IF($AH130+$AI130&gt;=2600,2600*'umowa o pracę'!$E$8,($AH130+$AI130)*'umowa o pracę'!$E$8),2)-IF(AND($AI130=0,I130&gt;0),ROUND(ROUND(IF($AH130&gt;2600,ROUND($AJ130/$AH130*2600,2),$AJ130),2)*'umowa o pracę'!$E$8,2),IF($AI130&gt;0,IF($AH130+$AI130&lt;2600,ROUND(ROUND($AJ130+ROUND($AI130*9%,2),2)*'umowa o pracę'!$E$8,2),IF(AND($AH130+$AI130&gt;=2600,$AI130&lt;2600,$AH130&lt;2600),ROUND((ROUND(((2600-$AI130)/$AH130)*$AJ130,2)+ROUND($AI130*9%,2))*'umowa o pracę'!$E$8,2),IF(AND($AH130+$AI130&gt;=2600,$AI130&gt;=2600),ROUND((ROUND(2600*9%,2))*'umowa o pracę'!$E$8,2),IF(AND($AH130+$AI130&gt;=2600,$AH130&gt;=2600,$AI130&lt;2600),ROUND((ROUND($AI130*9%,2)+ROUND(((2600-$AI130)/$AH130)*$AJ130,2))*'umowa o pracę'!$E$8,2),0)))),0)))))</f>
        <v>0</v>
      </c>
      <c r="AN130" s="32">
        <f>IF(IF(IF(AND($AG130=1,$I130&gt;0),ROUND(IF($AH130+$AI130&gt;=2800,2800*'umowa o pracę'!$E$8,($AH130+$AI130)*'umowa o pracę'!$E$8),2)+IF($AI130=0,ROUND(IF($AH130&gt;2800,ROUND($AK130/$AH130*2800,2),$AK130)*'umowa o pracę'!$E$8,2),ROUND(IF($AH130&gt;2800,ROUND($AK130/$AH130*2800,2),$AK130)*'umowa o pracę'!$E$8,2)),ROUND(IF($AH130+$AI130&gt;=2800,2800*'umowa o pracę'!$E$8,($AH130+$AI130)*'umowa o pracę'!$E$8),2)-IF($AI130=0,ROUND(ROUND(IF($AH130&gt;2800,ROUND($AJ130/$AH130*2800,2),$AJ130),2)*'umowa o pracę'!$E$8,2),IF($AI130&gt;0,IF($AH130+$AI130&lt;2800,ROUND(ROUND($AJ130+ROUND($AI130*9%,2),2)*'umowa o pracę'!$E$8,2),IF(AND($AH130+$AI130&gt;=2800,$AI130&lt;2800,$AH130&lt;2800),ROUND((ROUND(((2800-$AI130)/$AH130)*$AJ130,2)+ROUND($AI130*9%,2))*'umowa o pracę'!$E$8,2),IF(AND($AH130+$AI130&gt;=2800,$AI130&gt;=2800),ROUND((ROUND(2800*9%,2))*'umowa o pracę'!$E$8,2),IF(AND($AH130+$AI130&gt;=2800,$AH130&gt;=2800,$AI130&lt;2800),ROUND((ROUND($AI130*9%,2)+ROUND(((2800-$AI130)/$AH130)*$AJ130,2))*'umowa o pracę'!$E$8,2),0)))),0)))&gt;$J130,$J130,IF(AND($AG130=1,$I130&gt;0),ROUND(IF($AH130+$AI130&gt;=2800,2800*'umowa o pracę'!$E$8,($AH130+$AI130)*'umowa o pracę'!$E$8),2)+IF($AI130=0,ROUND(IF($AH130&gt;2800,ROUND($AK130/$AH130*2800,2),$AK130)*'umowa o pracę'!$E$8,2),ROUND(IF($AH130&gt;2800,ROUND($AK130/$AH130*2800,2),$AK130)*'umowa o pracę'!$E$8,2)),ROUND(IF($AH130+$AI130&gt;=2800,2800*'umowa o pracę'!$E$8,($AH130+$AI130)*'umowa o pracę'!$E$8),2)-IF($AI130=0,ROUND(ROUND(IF($AH130&gt;2800,ROUND($AJ130/$AH130*2800,2),$AJ130),2)*'umowa o pracę'!$E$8,2),IF($AI130&gt;0,IF($AH130+$AI130&lt;2800,ROUND(ROUND($AJ130+ROUND($AI130*9%,2),2)*'umowa o pracę'!$E$8,2),IF(AND($AH130+$AI130&gt;=2800,$AI130&lt;2800,$AH130&lt;2800),ROUND((ROUND(((2800-$AI130)/$AH130)*$AJ130,2)+ROUND($AI130*9%,2))*'umowa o pracę'!$E$8,2),IF(AND($AH130+$AI130&gt;=2800,$AI130&gt;=2800),ROUND((ROUND(2800*9%,2))*'umowa o pracę'!$E$8,2),IF(AND($AH130+$AI130&gt;=2800,$AH130&gt;=2800,$AI130&lt;2800),ROUND((ROUND($AI130*9%,2)+ROUND(((2800-$AI130)/$AH130)*$AJ130,2))*'umowa o pracę'!$E$8,2),0)))),0))))&gt;$J130,$J130,IF(IF(AND($AG130=1,$I130&gt;0),ROUND(IF($AH130+$AI130&gt;=2800,2800*'umowa o pracę'!$E$8,($AH130+$AI130)*'umowa o pracę'!$E$8),2)+IF($AI130=0,ROUND(IF($AH130&gt;2800,ROUND($AK130/$AH130*2800,2),$AK130)*'umowa o pracę'!$E$8,2),ROUND(IF($AH130&gt;2800,ROUND($AK130/$AH130*2800,2),$AK130)*'umowa o pracę'!$E$8,2)),ROUND(IF($AH130+$AI130&gt;=2800,2800*'umowa o pracę'!$E$8,($AH130+$AI130)*'umowa o pracę'!$E$8),2)-IF($AI130=0,ROUND(ROUND(IF($AH130&gt;2800,ROUND($AJ130/$AH130*2800,2),$AJ130),2)*'umowa o pracę'!$E$8,2),IF($AI130&gt;0,IF($AH130+$AI130&lt;2800,ROUND(ROUND($AJ130+ROUND($AI130*9%,2),2)*'umowa o pracę'!$E$8,2),IF(AND($AH130+$AI130&gt;=2800,$AI130&lt;2800,$AH130&lt;2800),ROUND((ROUND(((2800-$AI130)/$AH130)*$AJ130,2)+ROUND($AI130*9%,2))*'umowa o pracę'!$E$8,2),IF(AND($AH130+$AI130&gt;=2800,$AI130&gt;=2800),ROUND((ROUND(2800*9%,2))*'umowa o pracę'!$E$8,2),IF(AND($AH130+$AI130&gt;=2800,$AH130&gt;=2800,$AI130&lt;2800),ROUND((ROUND($AI130*9%,2)+ROUND(((2800-$AI130)/$AH130)*$AJ130,2))*'umowa o pracę'!$E$8,2),0)))),0)))&gt;$J130,$J130,IF(AND($AG130=1,$I130&gt;0),ROUND(IF($AH130+$AI130&gt;=2800,2800*'umowa o pracę'!$E$8,($AH130+$AI130)*'umowa o pracę'!$E$8),2)+IF($AI130=0,ROUND(IF($AH130&gt;2800,ROUND($AK130/$AH130*2800,2),$AK130)*'umowa o pracę'!$E$8,2),ROUND(IF($AH130&gt;2800,ROUND($AK130/$AH130*2800,2),$AK130)*'umowa o pracę'!$E$8,2)),ROUND(IF($AH130+$AI130&gt;=2800,2800*'umowa o pracę'!$E$8,($AH130+$AI130)*'umowa o pracę'!$E$8),2)-IF(AND($AI130=0,I130&gt;0),ROUND(ROUND(IF($AH130&gt;2800,ROUND($AJ130/$AH130*2800,2),$AJ130),2)*'umowa o pracę'!$E$8,2),IF($AI130&gt;0,IF($AH130+$AI130&lt;2800,ROUND(ROUND($AJ130+ROUND($AI130*9%,2),2)*'umowa o pracę'!$E$8,2),IF(AND($AH130+$AI130&gt;=2800,$AI130&lt;2800,$AH130&lt;2800),ROUND((ROUND(((2800-$AI130)/$AH130)*$AJ130,2)+ROUND($AI130*9%,2))*'umowa o pracę'!$E$8,2),IF(AND($AH130+$AI130&gt;=2800,$AI130&gt;=2800),ROUND((ROUND(2800*9%,2))*'umowa o pracę'!$E$8,2),IF(AND($AH130+$AI130&gt;=2800,$AH130&gt;=2800,$AI130&lt;2800),ROUND((ROUND($AI130*9%,2)+ROUND(((2800-$AI130)/$AH130)*$AJ130,2))*'umowa o pracę'!$E$8,2),0)))),0)))))</f>
        <v>0</v>
      </c>
      <c r="AO130" s="32">
        <f>IF('umowa o pracę'!$E$7=2020,IF(IF($AG130=1,IF($AI130=0,ROUND(IF($AH130&gt;2600,ROUND($AJ130/$AH130*2600,2),$AJ130)*'umowa o pracę'!$E$8,2),IF($AH130+$AI130&lt;2600,ROUND(ROUND($AJ130+ROUND($AI130*9%,2),2)*'umowa o pracę'!$E$8,2),IF(AND($AH130+$AI130&gt;=2600,$AH130&lt;2600),ROUND((ROUND($AJ130+ROUND((2600-$AH130)*9%,2),2))*'umowa o pracę'!$E$8,2),IF(AND($AH130+$AI130&gt;=2600,$AH130&gt;=2600),ROUND(ROUND($AJ130/$AH130*2600,2)*'umowa o pracę'!$E$8,2),0)))),0)&gt;$H130,$H130,IF($AG130=1,IF($AI130=0,ROUND(IF($AH130&gt;2600,ROUND($AJ130/$AH130*2600,2),$AJ130)*'umowa o pracę'!$E$8,2),IF($AH130+$AI130&lt;2600,ROUND(ROUND($AJ130+ROUND($AI130*9%,2),2)*'umowa o pracę'!$E$8,2),IF(AND($AH130+$AI130&gt;=2600,$AH130&lt;2600),ROUND((ROUND($AJ130+ROUND((2600-$AH130)*9%,2),2))*'umowa o pracę'!$E$8,2),IF(AND($AH130+$AI130&gt;=2600,$AH130&gt;=2600),ROUND(ROUND($AJ130/$AH130*2600,2)*'umowa o pracę'!$E$8,2),0)))),0)),IF('umowa o pracę'!$E$7=2021,IF(IF($AG130=1,IF($AI130=0,ROUND(IF($AH130&gt;2800,ROUND($AJ130/$AH130*2800,2),$AJ130)*'umowa o pracę'!$E$8,2),IF($AH130+$AI130&lt;2800,ROUND(ROUND($AJ130+ROUND($AI130*9%,2),2)*'umowa o pracę'!$E$8,2),IF(AND($AH130+$AI130&gt;=2800,$AH130&lt;2800),ROUND((ROUND($AJ130+ROUND((2800-$AH130)*9%,2),2))*'umowa o pracę'!$E$8,2),IF(AND($AH130+$AI130&gt;=2800,$AH130&gt;=2800),ROUND(ROUND($AJ130/$AH130*2800,2)*'umowa o pracę'!$E$8,2),0)))),0)&gt;$H130,$H130,IF($AG130=1,IF($AI130=0,ROUND(IF($AH130&gt;2800,ROUND($AJ130/$AH130*2800,2),$AJ130)*'umowa o pracę'!$E$8,2),IF($AH130+$AI130&lt;2800,ROUND(ROUND($AJ130+ROUND($AI130*9%,2),2)*'umowa o pracę'!$E$8,2),IF(AND($AH130+$AI130&gt;=2800,$AH130&lt;2800),ROUND((ROUND($AJ130+ROUND((2800-$AH130)*9%,2),2))*'umowa o pracę'!$E$8,2),IF(AND($AH130+$AI130&gt;=2800,$AH130&gt;=2800),ROUND(ROUND($AJ130/$AH130*2800,2)*'umowa o pracę'!$E$8,2),0)))),0)),0))</f>
        <v>0</v>
      </c>
      <c r="AP130" s="32">
        <f>IF('umowa o pracę'!$E$7=2020,IF(IF($AG130=1,IF($AI130=0,ROUND(IF($AH130&gt;2600,ROUND($AK130/$AH130*2600,2),$AK130)*'umowa o pracę'!$E$8,2),ROUND(IF($AH130&gt;2600,ROUND($AK130/$AH130*2600,2),$AK130)*'umowa o pracę'!$E$8,2)),0)&gt;$I130,$I130,IF($AG130=1,IF($AI130=0,ROUND(IF($AH130&gt;2600,ROUND($AK130/$AH130*2600,2),$AK130)*'umowa o pracę'!$E$8,2),ROUND(IF($AH130&gt;2600,ROUND($AK130/$AH130*2600,2),$AK130)*'umowa o pracę'!$E$8,2)),0)),IF('umowa o pracę'!$E$7=2021,IF(IF($AG130=1,IF($AI130=0,ROUND(IF($AH130&gt;2800,ROUND($AK130/$AH130*2800,2),$AK130)*'umowa o pracę'!$E$8,2),ROUND(IF($AH130&gt;2800,ROUND($AK130/$AH130*2800,2),$AK130)*'umowa o pracę'!$E$8,2)),0)&gt;$I130,$I130,IF($AG130=1,IF($AI130=0,ROUND(IF($AH130&gt;2800,ROUND($AK130/$AH130*2800,2),$AK130)*'umowa o pracę'!$E$8,2),ROUND(IF($AH130&gt;2800,ROUND($AK130/$AH130*2800,2),$AK130)*'umowa o pracę'!$E$8,2)),0)),0))</f>
        <v>0</v>
      </c>
      <c r="AQ130" s="56">
        <f>IF('umowa o pracę'!$E$7=2020,$AM130,IF('umowa o pracę'!$E$7=2021,$AN130,0))</f>
        <v>0</v>
      </c>
      <c r="AR130" s="33">
        <f>IF('umowa o pracę'!$E$7=0,0,U130+AF130+AQ130)</f>
        <v>0</v>
      </c>
      <c r="AS130" s="19"/>
      <c r="AT130" s="19"/>
      <c r="AU130" s="19"/>
      <c r="AV130" s="6"/>
      <c r="AW130" s="6"/>
      <c r="AX130" s="6">
        <f t="shared" si="13"/>
        <v>10</v>
      </c>
      <c r="AY130" s="6"/>
      <c r="AZ130" s="234">
        <f t="shared" si="16"/>
        <v>0</v>
      </c>
      <c r="BA130" s="234">
        <f t="shared" si="17"/>
        <v>0</v>
      </c>
      <c r="BB130" s="234">
        <f t="shared" si="18"/>
        <v>0</v>
      </c>
      <c r="BC130" s="234">
        <f t="shared" si="19"/>
        <v>0</v>
      </c>
      <c r="BD130" s="234">
        <f t="shared" si="20"/>
        <v>0</v>
      </c>
      <c r="BE130" s="234">
        <f t="shared" si="21"/>
        <v>0</v>
      </c>
      <c r="BF130" s="234">
        <f t="shared" si="22"/>
        <v>0</v>
      </c>
      <c r="BG130" s="234">
        <f t="shared" si="23"/>
        <v>0</v>
      </c>
      <c r="BH130" s="234">
        <f t="shared" si="24"/>
        <v>0</v>
      </c>
      <c r="BI130" s="238">
        <f t="shared" si="25"/>
        <v>0</v>
      </c>
      <c r="BJ130" s="236"/>
      <c r="BK130" s="236"/>
      <c r="BL130" s="237"/>
    </row>
    <row r="131" spans="1:64" ht="15.75" customHeight="1" x14ac:dyDescent="0.25">
      <c r="A131" s="129">
        <v>120</v>
      </c>
      <c r="B131" s="57"/>
      <c r="C131" s="57"/>
      <c r="D131" s="36"/>
      <c r="E131" s="36"/>
      <c r="F131" s="242"/>
      <c r="G131" s="37">
        <v>1</v>
      </c>
      <c r="H131" s="58">
        <v>0</v>
      </c>
      <c r="I131" s="59">
        <v>0</v>
      </c>
      <c r="J131" s="60">
        <v>0</v>
      </c>
      <c r="K131" s="52">
        <v>1</v>
      </c>
      <c r="L131" s="39">
        <v>0</v>
      </c>
      <c r="M131" s="39">
        <v>0</v>
      </c>
      <c r="N131" s="39">
        <v>0</v>
      </c>
      <c r="O131" s="39">
        <v>0</v>
      </c>
      <c r="P131" s="35">
        <f>IF('umowa o pracę'!$E$7=2020,ROUND(IF($L131&gt;=2600,2600*'umowa o pracę'!$E$8,$L131*'umowa o pracę'!$E$8),2),IF('umowa o pracę'!$E$7=2021,ROUND(IF($L131&gt;=2800,2800*'umowa o pracę'!$E$8,$L131*'umowa o pracę'!$E$8),2),0))</f>
        <v>0</v>
      </c>
      <c r="Q131" s="252">
        <f>IF(IF(IF(AND($K131=1,$I131&gt;0),ROUND(IF($L131+$M131&gt;=2600,2600*'umowa o pracę'!$E$8,($L131+$M131)*'umowa o pracę'!$E$8),2)+IF($M131=0,ROUND(IF($L131&gt;2600,ROUND($O131/$L131*2600,2),$O131)*'umowa o pracę'!$E$8,2),ROUND(IF($L131&gt;2600,ROUND($O131/$L131*2600,2),$O131)*'umowa o pracę'!$E$8,2)),ROUND(IF($L131+$M131&gt;=2600,2600*'umowa o pracę'!$E$8,($L131+$M131)*'umowa o pracę'!$E$8),2)-IF($M131=0,ROUND(ROUND(IF($L131&gt;2600,ROUND($N131/$L131*2600,2),$N131),2)*'umowa o pracę'!$E$8,2),IF($M131&gt;0,IF($L131+$M131&lt;2600,ROUND(ROUND($N131+ROUND($M131*9%,2),2)*'umowa o pracę'!$E$8,2),IF(AND($L131+$M131&gt;=2600,$M131&lt;2600,$L131&lt;2600),ROUND((ROUND(((2600-$M131)/$L131)*$N131,2)+ROUND($M131*9%,2))*'umowa o pracę'!$E$8,2),IF(AND($L131+$M131&gt;=2600,$M131&gt;=2600),ROUND((ROUND(2600*9%,2))*'umowa o pracę'!$E$8,2),IF(AND($L131+$M131&gt;=2600,$L131&gt;=2600,$M131&lt;2600),ROUND((ROUND($M131*9%,2)+ROUND(((2600-$M131)/$L131)*$N131,2))*'umowa o pracę'!$E$8,2),0)))),0)))&gt;$J131,$J131,IF(AND($K131=1,$I131&gt;0),ROUND(IF($L131+$M131&gt;=2600,2600*'umowa o pracę'!$E$8,($L131+$M131)*'umowa o pracę'!$E$8),2)+IF($M131=0,ROUND(IF($L131&gt;2600,ROUND($O131/$L131*2600,2),$O131)*'umowa o pracę'!$E$8,2),ROUND(IF($L131&gt;2600,ROUND($O131/$L131*2600,2),$O131)*'umowa o pracę'!$E$8,2)),ROUND(IF($L131+$M131&gt;=2600,2600*'umowa o pracę'!$E$8,($L131+$M131)*'umowa o pracę'!$E$8),2)-IF($M131=0,ROUND(ROUND(IF($L131&gt;2600,ROUND($N131/$L131*2600,2),$N131),2)*'umowa o pracę'!$E$8,2),IF($M131&gt;0,IF($L131+$M131&lt;2600,ROUND(ROUND($N131+ROUND($M131*9%,2),2)*'umowa o pracę'!$E$8,2),IF(AND($L131+$M131&gt;=2600,$M131&lt;2600,$L131&lt;2600),ROUND((ROUND(((2600-$M131)/$L131)*$N131,2)+ROUND($M131*9%,2))*'umowa o pracę'!$E$8,2),IF(AND($L131+$M131&gt;=2600,$M131&gt;=2600),ROUND((ROUND(2600*9%,2))*'umowa o pracę'!$E$8,2),IF(AND($L131+$M131&gt;=2600,$L131&gt;=2600,$M131&lt;2600),ROUND((ROUND($M131*9%,2)+ROUND(((2600-$M131)/$L131)*$N131,2))*'umowa o pracę'!$E$8,2),0)))),0))))&gt;$J131,$J131,IF(IF(AND($K131=1,$I131&gt;0),ROUND(IF($L131+$M131&gt;=2600,2600*'umowa o pracę'!$E$8,($L131+$M131)*'umowa o pracę'!$E$8),2)+IF($M131=0,ROUND(IF($L131&gt;2600,ROUND($O131/$L131*2600,2),$O131)*'umowa o pracę'!$E$8,2),ROUND(IF($L131&gt;2600,ROUND($O131/$L131*2600,2),$O131)*'umowa o pracę'!$E$8,2)),ROUND(IF($L131+$M131&gt;=2600,2600*'umowa o pracę'!$E$8,($L131+$M131)*'umowa o pracę'!$E$8),2)-IF($M131=0,ROUND(ROUND(IF($L131&gt;2600,ROUND($N131/$L131*2600,2),$N131),2)*'umowa o pracę'!$E$8,2),IF($M131&gt;0,IF($L131+$M131&lt;2600,ROUND(ROUND($N131+ROUND($M131*9%,2),2)*'umowa o pracę'!$E$8,2),IF(AND($L131+$M131&gt;=2600,$M131&lt;2600,$L131&lt;2600),ROUND((ROUND(((2600-$M131)/$L131)*$N131,2)+ROUND($M131*9%,2))*'umowa o pracę'!$E$8,2),IF(AND($L131+$M131&gt;=2600,$M131&gt;=2600),ROUND((ROUND(2600*9%,2))*'umowa o pracę'!$E$8,2),IF(AND($L131+$M131&gt;=2600,$L131&gt;=2600,$M131&lt;2600),ROUND((ROUND($M131*9%,2)+ROUND(((2600-$M131)/$L131)*$N131,2))*'umowa o pracę'!$E$8,2),0)))),0)))&gt;$J131,$J131,IF(AND($K131=1,$I131&gt;0),ROUND(IF($L131+$M131&gt;=2600,2600*'umowa o pracę'!$E$8,($L131+$M131)*'umowa o pracę'!$E$8),2)+IF($M131=0,ROUND(IF($L131&gt;2600,ROUND($O131/$L131*2600,2),$O131)*'umowa o pracę'!$E$8,2),ROUND(IF($L131&gt;2600,ROUND($O131/$L131*2600,2),$O131)*'umowa o pracę'!$E$8,2)),ROUND(IF($L131+$M131&gt;=2600,2600*'umowa o pracę'!$E$8,($L131+$M131)*'umowa o pracę'!$E$8),2)-IF(AND($M131=0,I131&gt;0),ROUND(ROUND(IF($L131&gt;2600,ROUND($N131/$L131*2600,2),$N131),2)*'umowa o pracę'!$E$8,2),IF($M131&gt;0,IF($L131+$M131&lt;2600,ROUND(ROUND($N131+ROUND($M131*9%,2),2)*'umowa o pracę'!$E$8,2),IF(AND($L131+$M131&gt;=2600,$M131&lt;2600,$L131&lt;2600),ROUND((ROUND(((2600-$M131)/$L131)*$N131,2)+ROUND($M131*9%,2))*'umowa o pracę'!$E$8,2),IF(AND($L131+$M131&gt;=2600,$M131&gt;=2600),ROUND((ROUND(2600*9%,2))*'umowa o pracę'!$E$8,2),IF(AND($L131+$M131&gt;=2600,$L131&gt;=2600,$M131&lt;2600),ROUND((ROUND($M131*9%,2)+ROUND(((2600-$M131)/$L131)*$N131,2))*'umowa o pracę'!$E$8,2),0)))),0)))))</f>
        <v>0</v>
      </c>
      <c r="R131" s="252">
        <f>IF(IF(IF(AND($K131=1,$I131&gt;0),ROUND(IF($L131+$M131&gt;=2800,2800*'umowa o pracę'!$E$8,($L131+$M131)*'umowa o pracę'!$E$8),2)+IF($M131=0,ROUND(IF($L131&gt;2800,ROUND($O131/$L131*2800,2),$O131)*'umowa o pracę'!$E$8,2),ROUND(IF($L131&gt;2800,ROUND($O131/$L131*2800,2),$O131)*'umowa o pracę'!$E$8,2)),ROUND(IF($L131+$M131&gt;=2800,2800*'umowa o pracę'!$E$8,($L131+$M131)*'umowa o pracę'!$E$8),2)-IF($M131=0,ROUND(ROUND(IF($L131&gt;2800,ROUND($N131/$L131*2800,2),$N131),2)*'umowa o pracę'!$E$8,2),IF($M131&gt;0,IF($L131+$M131&lt;2800,ROUND(ROUND($N131+ROUND($M131*9%,2),2)*'umowa o pracę'!$E$8,2),IF(AND($L131+$M131&gt;=2800,$M131&lt;2800,$L131&lt;2800),ROUND((ROUND(((2800-$M131)/$L131)*$N131,2)+ROUND($M131*9%,2))*'umowa o pracę'!$E$8,2),IF(AND($L131+$M131&gt;=2800,$M131&gt;=2800),ROUND((ROUND(2800*9%,2))*'umowa o pracę'!$E$8,2),IF(AND($L131+$M131&gt;=2800,$L131&gt;=2800,$M131&lt;2800),ROUND((ROUND($M131*9%,2)+ROUND(((2800-$M131)/$L131)*$N131,2))*'umowa o pracę'!$E$8,2),0)))),0)))&gt;$J131,$J131,IF(AND($K131=1,$I131&gt;0),ROUND(IF($L131+$M131&gt;=2800,2800*'umowa o pracę'!$E$8,($L131+$M131)*'umowa o pracę'!$E$8),2)+IF($M131=0,ROUND(IF($L131&gt;2800,ROUND($O131/$L131*2800,2),$O131)*'umowa o pracę'!$E$8,2),ROUND(IF($L131&gt;2800,ROUND($O131/$L131*2800,2),$O131)*'umowa o pracę'!$E$8,2)),ROUND(IF($L131+$M131&gt;=2800,2800*'umowa o pracę'!$E$8,($L131+$M131)*'umowa o pracę'!$E$8),2)-IF($M131=0,ROUND(ROUND(IF($L131&gt;2800,ROUND($N131/$L131*2800,2),$N131),2)*'umowa o pracę'!$E$8,2),IF($M131&gt;0,IF($L131+$M131&lt;2800,ROUND(ROUND($N131+ROUND($M131*9%,2),2)*'umowa o pracę'!$E$8,2),IF(AND($L131+$M131&gt;=2800,$M131&lt;2800,$L131&lt;2800),ROUND((ROUND(((2800-$M131)/$L131)*$N131,2)+ROUND($M131*9%,2))*'umowa o pracę'!$E$8,2),IF(AND($L131+$M131&gt;=2800,$M131&gt;=2800),ROUND((ROUND(2800*9%,2))*'umowa o pracę'!$E$8,2),IF(AND($L131+$M131&gt;=2800,$L131&gt;=2800,$M131&lt;2800),ROUND((ROUND($M131*9%,2)+ROUND(((2800-$M131)/$L131)*$N131,2))*'umowa o pracę'!$E$8,2),0)))),0))))&gt;$J131,$J131,IF(IF(AND($K131=1,$I131&gt;0),ROUND(IF($L131+$M131&gt;=2800,2800*'umowa o pracę'!$E$8,($L131+$M131)*'umowa o pracę'!$E$8),2)+IF($M131=0,ROUND(IF($L131&gt;2800,ROUND($O131/$L131*2800,2),$O131)*'umowa o pracę'!$E$8,2),ROUND(IF($L131&gt;2800,ROUND($O131/$L131*2800,2),$O131)*'umowa o pracę'!$E$8,2)),ROUND(IF($L131+$M131&gt;=2800,2800*'umowa o pracę'!$E$8,($L131+$M131)*'umowa o pracę'!$E$8),2)-IF($M131=0,ROUND(ROUND(IF($L131&gt;2800,ROUND($N131/$L131*2800,2),$N131),2)*'umowa o pracę'!$E$8,2),IF($M131&gt;0,IF($L131+$M131&lt;2800,ROUND(ROUND($N131+ROUND($M131*9%,2),2)*'umowa o pracę'!$E$8,2),IF(AND($L131+$M131&gt;=2800,$M131&lt;2800,$L131&lt;2800),ROUND((ROUND(((2800-$M131)/$L131)*$N131,2)+ROUND($M131*9%,2))*'umowa o pracę'!$E$8,2),IF(AND($L131+$M131&gt;=2800,$M131&gt;=2800),ROUND((ROUND(2800*9%,2))*'umowa o pracę'!$E$8,2),IF(AND($L131+$M131&gt;=2800,$L131&gt;=2800,$M131&lt;2800),ROUND((ROUND($M131*9%,2)+ROUND(((2800-$M131)/$L131)*$N131,2))*'umowa o pracę'!$E$8,2),0)))),0)))&gt;$J131,$J131,IF(AND($K131=1,$I131&gt;0),ROUND(IF($L131+$M131&gt;=2800,2800*'umowa o pracę'!$E$8,($L131+$M131)*'umowa o pracę'!$E$8),2)+IF($M131=0,ROUND(IF($L131&gt;2800,ROUND($O131/$L131*2800,2),$O131)*'umowa o pracę'!$E$8,2),ROUND(IF($L131&gt;2800,ROUND($O131/$L131*2800,2),$O131)*'umowa o pracę'!$E$8,2)),ROUND(IF($L131+$M131&gt;=2800,2800*'umowa o pracę'!$E$8,($L131+$M131)*'umowa o pracę'!$E$8),2)-IF(AND($M131=0,I131&gt;0),ROUND(ROUND(IF($L131&gt;2800,ROUND($N131/$L131*2800,2),$N131),2)*'umowa o pracę'!$E$8,2),IF($M131&gt;0,IF($L131+$M131&lt;2800,ROUND(ROUND($N131+ROUND($M131*9%,2),2)*'umowa o pracę'!$E$8,2),IF(AND($L131+$M131&gt;=2800,$M131&lt;2800,$L131&lt;2800),ROUND((ROUND(((2800-$M131)/$L131)*$N131,2)+ROUND($M131*9%,2))*'umowa o pracę'!$E$8,2),IF(AND($L131+$M131&gt;=2800,$M131&gt;=2800),ROUND((ROUND(2800*9%,2))*'umowa o pracę'!$E$8,2),IF(AND($L131+$M131&gt;=2800,$L131&gt;=2800,$M131&lt;2800),ROUND((ROUND($M131*9%,2)+ROUND(((2800-$M131)/$L131)*$N131,2))*'umowa o pracę'!$E$8,2),0)))),0)))))</f>
        <v>0</v>
      </c>
      <c r="S131" s="32">
        <f>IF('umowa o pracę'!$E$7=2020,IF(IF($K131=1,IF($M131=0,ROUND(IF($L131&gt;2600,ROUND($N131/$L131*2600,2),$N131)*'umowa o pracę'!$E$8,2),IF($L131+$M131&lt;2600,ROUND(ROUND($N131+ROUND($M131*9%,2),2)*'umowa o pracę'!$E$8,2),IF(AND($L131+$M131&gt;=2600,$L131&lt;2600),ROUND((ROUND($N131+ROUND((2600-$L131)*9%,2),2))*'umowa o pracę'!$E$8,2),IF(AND($L131+$M131&gt;=2600,$L131&gt;=2600),ROUND(ROUND($N131/$L131*2600,2)*'umowa o pracę'!$E$8,2),0)))),0)&gt;$H131,$H131,IF($K131=1,IF($M131=0,ROUND(IF($L131&gt;2600,ROUND($N131/$L131*2600,2),$N131)*'umowa o pracę'!$E$8,2),IF($L131+$M131&lt;2600,ROUND(ROUND($N131+ROUND($M131*9%,2),2)*'umowa o pracę'!$E$8,2),IF(AND($L131+$M131&gt;=2600,$L131&lt;2600),ROUND((ROUND($N131+ROUND((2600-$L131)*9%,2),2))*'umowa o pracę'!$E$8,2),IF(AND($L131+$M131&gt;=2600,$L131&gt;=2600),ROUND(ROUND($N131/$L131*2600,2)*'umowa o pracę'!$E$8,2),0)))),0)),IF('umowa o pracę'!$E$7=2021,IF(IF($K131=1,IF($M131=0,ROUND(IF($L131&gt;2800,ROUND($N131/$L131*2800,2),$N131)*'umowa o pracę'!$E$8,2),IF($L131+$M131&lt;2800,ROUND(ROUND($N131+ROUND($M131*9%,2),2)*'umowa o pracę'!$E$8,2),IF(AND($L131+$M131&gt;=2800,$L131&lt;2800),ROUND((ROUND($N131+ROUND((2800-$L131)*9%,2),2))*'umowa o pracę'!$E$8,2),IF(AND($L131+$M131&gt;=2800,$L131&gt;=2800),ROUND(ROUND($N131/$L131*2800,2)*'umowa o pracę'!$E$8,2),0)))),0)&gt;$H131,$H131,IF($K131=1,IF($M131=0,ROUND(IF($L131&gt;2800,ROUND($N131/$L131*2800,2),$N131)*'umowa o pracę'!$E$8,2),IF($L131+$M131&lt;2800,ROUND(ROUND($N131+ROUND($M131*9%,2),2)*'umowa o pracę'!$E$8,2),IF(AND($L131+$M131&gt;=2800,$L131&lt;2800),ROUND((ROUND($N131+ROUND((2800-$L131)*9%,2),2))*'umowa o pracę'!$E$8,2),IF(AND($L131+$M131&gt;=2800,$L131&gt;=2800),ROUND(ROUND($N131/$L131*2800,2)*'umowa o pracę'!$E$8,2),0)))),0)),0))</f>
        <v>0</v>
      </c>
      <c r="T131" s="32">
        <f>IF('umowa o pracę'!$E$7=2020,IF(IF($K131=1,IF($M131=0,ROUND(IF($L131&gt;2600,ROUND($O131/$L131*2600,2),$O131)*'umowa o pracę'!$E$8,2),ROUND(IF($L131&gt;2600,ROUND($O131/$L131*2600,2),$O131)*'umowa o pracę'!$E$8,2)),0)&gt;$I131,$I131,IF($K131=1,IF($M131=0,ROUND(IF($L131&gt;2600,ROUND($O131/$L131*2600,2),$O131)*'umowa o pracę'!$E$8,2),ROUND(IF($L131&gt;2600,ROUND($O131/$L131*2600,2),$O131)*'umowa o pracę'!$E$8,2)),0)),IF('umowa o pracę'!$E$7=2021,IF(IF($K131=1,IF($M131=0,ROUND(IF($L131&gt;2800,ROUND($O131/$L131*2800,2),$O131)*'umowa o pracę'!$E$8,2),ROUND(IF($L131&gt;2800,ROUND($O131/$L131*2800,2),$O131)*'umowa o pracę'!$E$8,2)),0)&gt;$I131,$I131,IF($K131=1,IF($M131=0,ROUND(IF($L131&gt;2800,ROUND($O131/$L131*2800,2),$O131)*'umowa o pracę'!$E$8,2),ROUND(IF($L131&gt;2800,ROUND($O131/$L131*2800,2),$O131)*'umowa o pracę'!$E$8,2)),0)),0))</f>
        <v>0</v>
      </c>
      <c r="U131" s="51">
        <f>IF('umowa o pracę'!$E$7=2020,$Q131,IF('umowa o pracę'!$E$7=2021,$R131,0))</f>
        <v>0</v>
      </c>
      <c r="V131" s="53">
        <f t="shared" si="14"/>
        <v>1</v>
      </c>
      <c r="W131" s="54">
        <f>IF('umowa o pracę'!$E$6&lt;2,0,$L131)</f>
        <v>0</v>
      </c>
      <c r="X131" s="54">
        <f>IF('umowa o pracę'!$E$6&lt;2,0,$M131)</f>
        <v>0</v>
      </c>
      <c r="Y131" s="55">
        <f>IF('umowa o pracę'!$E$6&lt;2,0,$N131)</f>
        <v>0</v>
      </c>
      <c r="Z131" s="55">
        <f>IF('umowa o pracę'!$E$6&lt;2,0,$O131)</f>
        <v>0</v>
      </c>
      <c r="AA131" s="32">
        <f>IF('umowa o pracę'!$E$7=2020,ROUND(IF($W131&gt;=2600,2600*'umowa o pracę'!$E$8,$W131*'umowa o pracę'!$E$8),2),IF('umowa o pracę'!$E$7=2021,ROUND(IF($W131&gt;=2800,2800*'umowa o pracę'!$E$8,$W131*'umowa o pracę'!$E$8),2),0))</f>
        <v>0</v>
      </c>
      <c r="AB131" s="32">
        <f>IF(IF(IF(AND($V131=1,$I131&gt;0),ROUND(IF($W131+$X131&gt;=2600,2600*'umowa o pracę'!$E$8,($W131+$X131)*'umowa o pracę'!$E$8),2)+IF($X131=0,ROUND(IF($W131&gt;2600,ROUND($Z131/$W131*2600,2),$Z131)*'umowa o pracę'!$E$8,2),ROUND(IF($W131&gt;2600,ROUND($Z131/$W131*2600,2),$Z131)*'umowa o pracę'!$E$8,2)),ROUND(IF($W131+$X131&gt;=2600,2600*'umowa o pracę'!$E$8,($W131+$X131)*'umowa o pracę'!$E$8),2)-IF($X131=0,ROUND(ROUND(IF($W131&gt;2600,ROUND($Y131/$W131*2600,2),$Y131),2)*'umowa o pracę'!$E$8,2),IF($X131&gt;0,IF($W131+$X131&lt;2600,ROUND(ROUND($Y131+ROUND($X131*9%,2),2)*'umowa o pracę'!$E$8,2),IF(AND($W131+$X131&gt;=2600,$X131&lt;2600,$W131&lt;2600),ROUND((ROUND(((2600-$X131)/$W131)*$Y131,2)+ROUND($X131*9%,2))*'umowa o pracę'!$E$8,2),IF(AND($W131+$X131&gt;=2600,$X131&gt;=2600),ROUND((ROUND(2600*9%,2))*'umowa o pracę'!$E$8,2),IF(AND($W131+$X131&gt;=2600,$W131&gt;=2600,$X131&lt;2600),ROUND((ROUND($X131*9%,2)+ROUND(((2600-$X131)/$W131)*$Y131,2))*'umowa o pracę'!$E$8,2),0)))),0)))&gt;$J131,$J131,IF(AND($V131=1,$I131&gt;0),ROUND(IF($W131+$X131&gt;=2600,2600*'umowa o pracę'!$E$8,($W131+$X131)*'umowa o pracę'!$E$8),2)+IF($X131=0,ROUND(IF($W131&gt;2600,ROUND($Z131/$W131*2600,2),$Z131)*'umowa o pracę'!$E$8,2),ROUND(IF($W131&gt;2600,ROUND($Z131/$W131*2600,2),$Z131)*'umowa o pracę'!$E$8,2)),ROUND(IF($W131+$X131&gt;=2600,2600*'umowa o pracę'!$E$8,($W131+$X131)*'umowa o pracę'!$E$8),2)-IF($X131=0,ROUND(ROUND(IF($W131&gt;2600,ROUND($Y131/$W131*2600,2),$Y131),2)*'umowa o pracę'!$E$8,2),IF($X131&gt;0,IF($W131+$X131&lt;2600,ROUND(ROUND($Y131+ROUND($X131*9%,2),2)*'umowa o pracę'!$E$8,2),IF(AND($W131+$X131&gt;=2600,$X131&lt;2600,$W131&lt;2600),ROUND((ROUND(((2600-$X131)/$W131)*$Y131,2)+ROUND($X131*9%,2))*'umowa o pracę'!$E$8,2),IF(AND($W131+$X131&gt;=2600,$X131&gt;=2600),ROUND((ROUND(2600*9%,2))*'umowa o pracę'!$E$8,2),IF(AND($W131+$X131&gt;=2600,$W131&gt;=2600,$X131&lt;2600),ROUND((ROUND($X131*9%,2)+ROUND(((2600-$X131)/$W131)*$Y131,2))*'umowa o pracę'!$E$8,2),0)))),0))))&gt;$J131,$J131,IF(IF(AND($V131=1,$I131&gt;0),ROUND(IF($W131+$X131&gt;=2600,2600*'umowa o pracę'!$E$8,($W131+$X131)*'umowa o pracę'!$E$8),2)+IF($X131=0,ROUND(IF($W131&gt;2600,ROUND($Z131/$W131*2600,2),$Z131)*'umowa o pracę'!$E$8,2),ROUND(IF($W131&gt;2600,ROUND($Z131/$W131*2600,2),$Z131)*'umowa o pracę'!$E$8,2)),ROUND(IF($W131+$X131&gt;=2600,2600*'umowa o pracę'!$E$8,($W131+$X131)*'umowa o pracę'!$E$8),2)-IF($X131=0,ROUND(ROUND(IF($W131&gt;2600,ROUND($Y131/$W131*2600,2),$Y131),2)*'umowa o pracę'!$E$8,2),IF($X131&gt;0,IF($W131+$X131&lt;2600,ROUND(ROUND($Y131+ROUND($X131*9%,2),2)*'umowa o pracę'!$E$8,2),IF(AND($W131+$X131&gt;=2600,$X131&lt;2600,$W131&lt;2600),ROUND((ROUND(((2600-$X131)/$W131)*$Y131,2)+ROUND($X131*9%,2))*'umowa o pracę'!$E$8,2),IF(AND($W131+$X131&gt;=2600,$X131&gt;=2600),ROUND((ROUND(2600*9%,2))*'umowa o pracę'!$E$8,2),IF(AND($W131+$X131&gt;=2600,$W131&gt;=2600,$X131&lt;2600),ROUND((ROUND($X131*9%,2)+ROUND(((2600-$X131)/$W131)*$Y131,2))*'umowa o pracę'!$E$8,2),0)))),0)))&gt;$J131,$J131,IF(AND($V131=1,$I131&gt;0),ROUND(IF($W131+$X131&gt;=2600,2600*'umowa o pracę'!$E$8,($W131+$X131)*'umowa o pracę'!$E$8),2)+IF($X131=0,ROUND(IF($W131&gt;2600,ROUND($Z131/$W131*2600,2),$Z131)*'umowa o pracę'!$E$8,2),ROUND(IF($W131&gt;2600,ROUND($Z131/$W131*2600,2),$Z131)*'umowa o pracę'!$E$8,2)),ROUND(IF($W131+$X131&gt;=2600,2600*'umowa o pracę'!$E$8,($W131+$X131)*'umowa o pracę'!$E$8),2)-IF(AND($X131=0,I131&gt;0),ROUND(ROUND(IF($W131&gt;2600,ROUND($Y131/$W131*2600,2),$Y131),2)*'umowa o pracę'!$E$8,2),IF($X131&gt;0,IF($W131+$X131&lt;2600,ROUND(ROUND($Y131+ROUND($X131*9%,2),2)*'umowa o pracę'!$E$8,2),IF(AND($W131+$X131&gt;=2600,$X131&lt;2600,$W131&lt;2600),ROUND((ROUND(((2600-$X131)/$W131)*$Y131,2)+ROUND($X131*9%,2))*'umowa o pracę'!$E$8,2),IF(AND($W131+$X131&gt;=2600,$X131&gt;=2600),ROUND((ROUND(2600*9%,2))*'umowa o pracę'!$E$8,2),IF(AND($W131+$X131&gt;=2600,$W131&gt;=2600,$X131&lt;2600),ROUND((ROUND($X131*9%,2)+ROUND(((2600-$X131)/$W131)*$Y131,2))*'umowa o pracę'!$E$8,2),0)))),0)))))</f>
        <v>0</v>
      </c>
      <c r="AC131" s="32">
        <f>IF(IF(IF(AND($V131=1,$I131&gt;0),ROUND(IF($W131+$X131&gt;=2800,2800*'umowa o pracę'!$E$8,($W131+$X131)*'umowa o pracę'!$E$8),2)+IF($X131=0,ROUND(IF($W131&gt;2800,ROUND($Z131/$W131*2800,2),$Z131)*'umowa o pracę'!$E$8,2),ROUND(IF($W131&gt;2800,ROUND($Z131/$W131*2800,2),$Z131)*'umowa o pracę'!$E$8,2)),ROUND(IF($W131+$X131&gt;=2800,2800*'umowa o pracę'!$E$8,($W131+$X131)*'umowa o pracę'!$E$8),2)-IF($X131=0,ROUND(ROUND(IF($W131&gt;2800,ROUND($Y131/$W131*2800,2),$Y131),2)*'umowa o pracę'!$E$8,2),IF($X131&gt;0,IF($W131+$X131&lt;2800,ROUND(ROUND($Y131+ROUND($X131*9%,2),2)*'umowa o pracę'!$E$8,2),IF(AND($W131+$X131&gt;=2800,$X131&lt;2800,$W131&lt;2800),ROUND((ROUND(((2800-$X131)/$W131)*$Y131,2)+ROUND($X131*9%,2))*'umowa o pracę'!$E$8,2),IF(AND($W131+$X131&gt;=2800,$X131&gt;=2800),ROUND((ROUND(2800*9%,2))*'umowa o pracę'!$E$8,2),IF(AND($W131+$X131&gt;=2800,$W131&gt;=2800,$X131&lt;2800),ROUND((ROUND($X131*9%,2)+ROUND(((2800-$X131)/$W131)*$Y131,2))*'umowa o pracę'!$E$8,2),0)))),0)))&gt;$J131,$J131,IF(AND($V131=1,$I131&gt;0),ROUND(IF($W131+$X131&gt;=2800,2800*'umowa o pracę'!$E$8,($W131+$X131)*'umowa o pracę'!$E$8),2)+IF($X131=0,ROUND(IF($W131&gt;2800,ROUND($Z131/$W131*2800,2),$Z131)*'umowa o pracę'!$E$8,2),ROUND(IF($W131&gt;2800,ROUND($Z131/$W131*2800,2),$Z131)*'umowa o pracę'!$E$8,2)),ROUND(IF($W131+$X131&gt;=2800,2800*'umowa o pracę'!$E$8,($W131+$X131)*'umowa o pracę'!$E$8),2)-IF($X131=0,ROUND(ROUND(IF($W131&gt;2800,ROUND($Y131/$W131*2800,2),$Y131),2)*'umowa o pracę'!$E$8,2),IF($X131&gt;0,IF($W131+$X131&lt;2800,ROUND(ROUND($Y131+ROUND($X131*9%,2),2)*'umowa o pracę'!$E$8,2),IF(AND($W131+$X131&gt;=2800,$X131&lt;2800,$W131&lt;2800),ROUND((ROUND(((2800-$X131)/$W131)*$Y131,2)+ROUND($X131*9%,2))*'umowa o pracę'!$E$8,2),IF(AND($W131+$X131&gt;=2800,$X131&gt;=2800),ROUND((ROUND(2800*9%,2))*'umowa o pracę'!$E$8,2),IF(AND($W131+$X131&gt;=2800,$W131&gt;=2800,$X131&lt;2800),ROUND((ROUND($X131*9%,2)+ROUND(((2800-$X131)/$W131)*$Y131,2))*'umowa o pracę'!$E$8,2),0)))),0))))&gt;$J131,$J131,IF(IF(AND($V131=1,$I131&gt;0),ROUND(IF($W131+$X131&gt;=2800,2800*'umowa o pracę'!$E$8,($W131+$X131)*'umowa o pracę'!$E$8),2)+IF($X131=0,ROUND(IF($W131&gt;2800,ROUND($Z131/$W131*2800,2),$Z131)*'umowa o pracę'!$E$8,2),ROUND(IF($W131&gt;2800,ROUND($Z131/$W131*2800,2),$Z131)*'umowa o pracę'!$E$8,2)),ROUND(IF($W131+$X131&gt;=2800,2800*'umowa o pracę'!$E$8,($W131+$X131)*'umowa o pracę'!$E$8),2)-IF($X131=0,ROUND(ROUND(IF($W131&gt;2800,ROUND($Y131/$W131*2800,2),$Y131),2)*'umowa o pracę'!$E$8,2),IF($X131&gt;0,IF($W131+$X131&lt;2800,ROUND(ROUND($Y131+ROUND($X131*9%,2),2)*'umowa o pracę'!$E$8,2),IF(AND($W131+$X131&gt;=2800,$X131&lt;2800,$W131&lt;2800),ROUND((ROUND(((2800-$X131)/$W131)*$Y131,2)+ROUND($X131*9%,2))*'umowa o pracę'!$E$8,2),IF(AND($W131+$X131&gt;=2800,$X131&gt;=2800),ROUND((ROUND(2800*9%,2))*'umowa o pracę'!$E$8,2),IF(AND($W131+$X131&gt;=2800,$W131&gt;=2800,$X131&lt;2800),ROUND((ROUND($X131*9%,2)+ROUND(((2800-$X131)/$W131)*$Y131,2))*'umowa o pracę'!$E$8,2),0)))),0)))&gt;$J131,$J131,IF(AND($V131=1,$I131&gt;0),ROUND(IF($W131+$X131&gt;=2800,2800*'umowa o pracę'!$E$8,($W131+$X131)*'umowa o pracę'!$E$8),2)+IF($X131=0,ROUND(IF($W131&gt;2800,ROUND($Z131/$W131*2800,2),$Z131)*'umowa o pracę'!$E$8,2),ROUND(IF($W131&gt;2800,ROUND($Z131/$W131*2800,2),$Z131)*'umowa o pracę'!$E$8,2)),ROUND(IF($W131+$X131&gt;=2800,2800*'umowa o pracę'!$E$8,($W131+$X131)*'umowa o pracę'!$E$8),2)-IF(AND($X131=0,I131&gt;0),ROUND(ROUND(IF($W131&gt;2800,ROUND($Y131/$W131*2800,2),$Y131),2)*'umowa o pracę'!$E$8,2),IF($X131&gt;0,IF($W131+$X131&lt;2800,ROUND(ROUND($Y131+ROUND($X131*9%,2),2)*'umowa o pracę'!$E$8,2),IF(AND($W131+$X131&gt;=2800,$X131&lt;2800,$W131&lt;2800),ROUND((ROUND(((2800-$X131)/$W131)*$Y131,2)+ROUND($X131*9%,2))*'umowa o pracę'!$E$8,2),IF(AND($W131+$X131&gt;=2800,$X131&gt;=2800),ROUND((ROUND(2800*9%,2))*'umowa o pracę'!$E$8,2),IF(AND($W131+$X131&gt;=2800,$W131&gt;=2800,$X131&lt;2800),ROUND((ROUND($X131*9%,2)+ROUND(((2800-$X131)/$W131)*$Y131,2))*'umowa o pracę'!$E$8,2),0)))),0)))))</f>
        <v>0</v>
      </c>
      <c r="AD131" s="32">
        <f>IF('umowa o pracę'!$E$7=2020,IF(IF($V131=1,IF($X131=0,ROUND(IF($W131&gt;2600,ROUND($Y131/$W131*2600,2),$Y131)*'umowa o pracę'!$E$8,2),IF($W131+$X131&lt;2600,ROUND(ROUND($Y131+ROUND($X131*9%,2),2)*'umowa o pracę'!$E$8,2),IF(AND($W131+$X131&gt;=2600,$W131&lt;2600),ROUND((ROUND($Y131+ROUND((2600-$W131)*9%,2),2))*'umowa o pracę'!$E$8,2),IF(AND($W131+$X131&gt;=2600,$W131&gt;=2600),ROUND(ROUND($Y131/$W131*2600,2)*'umowa o pracę'!$E$8,2),0)))),0)&gt;$H131,$H131,IF($V131=1,IF($X131=0,ROUND(IF($W131&gt;2600,ROUND($Y131/$W131*2600,2),$Y131)*'umowa o pracę'!$E$8,2),IF($W131+$X131&lt;2600,ROUND(ROUND($Y131+ROUND($X131*9%,2),2)*'umowa o pracę'!$E$8,2),IF(AND($W131+$X131&gt;=2600,$W131&lt;2600),ROUND((ROUND($Y131+ROUND((2600-$W131)*9%,2),2))*'umowa o pracę'!$E$8,2),IF(AND($W131+$X131&gt;=2600,$W131&gt;=2600),ROUND(ROUND($Y131/$W131*2600,2)*'umowa o pracę'!$E$8,2),0)))),0)),IF('umowa o pracę'!$E$7=2021,IF(IF($V131=1,IF($X131=0,ROUND(IF($W131&gt;2800,ROUND($Y131/$W131*2800,2),$Y131)*'umowa o pracę'!$E$8,2),IF($W131+$X131&lt;2800,ROUND(ROUND($Y131+ROUND($X131*9%,2),2)*'umowa o pracę'!$E$8,2),IF(AND($W131+$X131&gt;=2800,$W131&lt;2800),ROUND((ROUND($Y131+ROUND((2800-$W131)*9%,2),2))*'umowa o pracę'!$E$8,2),IF(AND($W131+$X131&gt;=2800,$W131&gt;=2800),ROUND(ROUND($Y131/$W131*2800,2)*'umowa o pracę'!$E$8,2),0)))),0)&gt;$H131,$H131,IF($V131=1,IF($X131=0,ROUND(IF($W131&gt;2800,ROUND($Y131/$W131*2800,2),$Y131)*'umowa o pracę'!$E$8,2),IF($W131+$X131&lt;2800,ROUND(ROUND($Y131+ROUND($X131*9%,2),2)*'umowa o pracę'!$E$8,2),IF(AND($W131+$X131&gt;=2800,$W131&lt;2800),ROUND((ROUND($Y131+ROUND((2800-$W131)*9%,2),2))*'umowa o pracę'!$E$8,2),IF(AND($W131+$X131&gt;=2800,$W131&gt;=2800),ROUND(ROUND($Y131/$W131*2800,2)*'umowa o pracę'!$E$8,2),0)))),0)),0))</f>
        <v>0</v>
      </c>
      <c r="AE131" s="32">
        <f>IF('umowa o pracę'!$E$7=2020,IF(IF($V131=1,IF($X131=0,ROUND(IF($W131&gt;2600,ROUND($Z131/$W131*2600,2),$Z131)*'umowa o pracę'!$E$8,2),ROUND(IF($W131&gt;2600,ROUND($Z131/$W131*2600,2),$Z131)*'umowa o pracę'!$E$8,2)),0)&gt;$I131,$I131,IF($V131=1,IF($X131=0,ROUND(IF($W131&gt;2600,ROUND($Z131/$W131*2600,2),$Z131)*'umowa o pracę'!$E$8,2),ROUND(IF($W131&gt;2600,ROUND($Z131/$W131*2600,2),$Z131)*'umowa o pracę'!$E$8,2)),0)),IF('umowa o pracę'!$E$7=2021,IF(IF($V131=1,IF($X131=0,ROUND(IF($W131&gt;2800,ROUND($Z131/$W131*2800,2),$Z131)*'umowa o pracę'!$E$8,2),ROUND(IF($W131&gt;2800,ROUND($Z131/$W131*2800,2),$Z131)*'umowa o pracę'!$E$8,2)),0)&gt;$I131,$I131,IF($V131=1,IF($X131=0,ROUND(IF($W131&gt;2800,ROUND($Z131/$W131*2800,2),$Z131)*'umowa o pracę'!$E$8,2),ROUND(IF($W131&gt;2800,ROUND($Z131/$W131*2800,2),$Z131)*'umowa o pracę'!$E$8,2)),0)),0))</f>
        <v>0</v>
      </c>
      <c r="AF131" s="56">
        <f>IF('umowa o pracę'!$E$7=2020,$AB131,IF('umowa o pracę'!$E$7=2021,$AC131,0))</f>
        <v>0</v>
      </c>
      <c r="AG131" s="53">
        <f t="shared" si="15"/>
        <v>1</v>
      </c>
      <c r="AH131" s="39">
        <f>IF('umowa o pracę'!$E$6&lt;3,0,$L131)</f>
        <v>0</v>
      </c>
      <c r="AI131" s="39">
        <f>IF('umowa o pracę'!$E$6&lt;3,0,$M131)</f>
        <v>0</v>
      </c>
      <c r="AJ131" s="55">
        <f>IF('umowa o pracę'!$E$6&lt;3,0,$N131)</f>
        <v>0</v>
      </c>
      <c r="AK131" s="55">
        <f>IF('umowa o pracę'!$E$6&lt;3,0,$O131)</f>
        <v>0</v>
      </c>
      <c r="AL131" s="32">
        <f>IF('umowa o pracę'!$E$7=2020,ROUND(IF($AH131&gt;=2600,2600*'umowa o pracę'!$E$8,$AH131*'umowa o pracę'!$E$8),2),IF('umowa o pracę'!$E$7=2021,ROUND(IF($AH131&gt;=2800,2800*'umowa o pracę'!$E$8,$AH131*'umowa o pracę'!$E$8),2),0))</f>
        <v>0</v>
      </c>
      <c r="AM131" s="32">
        <f>IF(IF(IF(AND($AG131=1,$I131&gt;0),ROUND(IF($AH131+$AI131&gt;=2600,2600*'umowa o pracę'!$E$8,($AH131+$AI131)*'umowa o pracę'!$E$8),2)+IF($AI131=0,ROUND(IF($AH131&gt;2600,ROUND($AK131/$AH131*2600,2),$AK131)*'umowa o pracę'!$E$8,2),ROUND(IF($AH131&gt;2600,ROUND($AK131/$AH131*2600,2),$AK131)*'umowa o pracę'!$E$8,2)),ROUND(IF($AH131+$AI131&gt;=2600,2600*'umowa o pracę'!$E$8,($AH131+$AI131)*'umowa o pracę'!$E$8),2)-IF($AI131=0,ROUND(ROUND(IF($AH131&gt;2600,ROUND($AJ131/$AH131*2600,2),$AJ131),2)*'umowa o pracę'!$E$8,2),IF($AI131&gt;0,IF($AH131+$AI131&lt;2600,ROUND(ROUND($AJ131+ROUND($AI131*9%,2),2)*'umowa o pracę'!$E$8,2),IF(AND($AH131+$AI131&gt;=2600,$AI131&lt;2600,$AH131&lt;2600),ROUND((ROUND(((2600-$AI131)/$AH131)*$AJ131,2)+ROUND($AI131*9%,2))*'umowa o pracę'!$E$8,2),IF(AND($AH131+$AI131&gt;=2600,$AI131&gt;=2600),ROUND((ROUND(2600*9%,2))*'umowa o pracę'!$E$8,2),IF(AND($AH131+$AI131&gt;=2600,$AH131&gt;=2600,$AI131&lt;2600),ROUND((ROUND($AI131*9%,2)+ROUND(((2600-$AI131)/$AH131)*$AJ131,2))*'umowa o pracę'!$E$8,2),0)))),0)))&gt;$J131,$J131,IF(AND($AG131=1,$I131&gt;0),ROUND(IF($AH131+$AI131&gt;=2600,2600*'umowa o pracę'!$E$8,($AH131+$AI131)*'umowa o pracę'!$E$8),2)+IF($AI131=0,ROUND(IF($AH131&gt;2600,ROUND($AK131/$AH131*2600,2),$AK131)*'umowa o pracę'!$E$8,2),ROUND(IF($AH131&gt;2600,ROUND($AK131/$AH131*2600,2),$AK131)*'umowa o pracę'!$E$8,2)),ROUND(IF($AH131+$AI131&gt;=2600,2600*'umowa o pracę'!$E$8,($AH131+$AI131)*'umowa o pracę'!$E$8),2)-IF($AI131=0,ROUND(ROUND(IF($AH131&gt;2600,ROUND($AJ131/$AH131*2600,2),$AJ131),2)*'umowa o pracę'!$E$8,2),IF($AI131&gt;0,IF($AH131+$AI131&lt;2600,ROUND(ROUND($AJ131+ROUND($AI131*9%,2),2)*'umowa o pracę'!$E$8,2),IF(AND($AH131+$AI131&gt;=2600,$AI131&lt;2600,$AH131&lt;2600),ROUND((ROUND(((2600-$AI131)/$AH131)*$AJ131,2)+ROUND($AI131*9%,2))*'umowa o pracę'!$E$8,2),IF(AND($AH131+$AI131&gt;=2600,$AI131&gt;=2600),ROUND((ROUND(2600*9%,2))*'umowa o pracę'!$E$8,2),IF(AND($AH131+$AI131&gt;=2600,$AH131&gt;=2600,$AI131&lt;2600),ROUND((ROUND($AI131*9%,2)+ROUND(((2600-$AI131)/$AH131)*$AJ131,2))*'umowa o pracę'!$E$8,2),0)))),0))))&gt;$J131,$J131,IF(IF(AND($AG131=1,$I131&gt;0),ROUND(IF($AH131+$AI131&gt;=2600,2600*'umowa o pracę'!$E$8,($AH131+$AI131)*'umowa o pracę'!$E$8),2)+IF($AI131=0,ROUND(IF($AH131&gt;2600,ROUND($AK131/$AH131*2600,2),$AK131)*'umowa o pracę'!$E$8,2),ROUND(IF($AH131&gt;2600,ROUND($AK131/$AH131*2600,2),$AK131)*'umowa o pracę'!$E$8,2)),ROUND(IF($AH131+$AI131&gt;=2600,2600*'umowa o pracę'!$E$8,($AH131+$AI131)*'umowa o pracę'!$E$8),2)-IF($AI131=0,ROUND(ROUND(IF($AH131&gt;2600,ROUND($AJ131/$AH131*2600,2),$AJ131),2)*'umowa o pracę'!$E$8,2),IF($AI131&gt;0,IF($AH131+$AI131&lt;2600,ROUND(ROUND($AJ131+ROUND($AI131*9%,2),2)*'umowa o pracę'!$E$8,2),IF(AND($AH131+$AI131&gt;=2600,$AI131&lt;2600,$AH131&lt;2600),ROUND((ROUND(((2600-$AI131)/$AH131)*$AJ131,2)+ROUND($AI131*9%,2))*'umowa o pracę'!$E$8,2),IF(AND($AH131+$AI131&gt;=2600,$AI131&gt;=2600),ROUND((ROUND(2600*9%,2))*'umowa o pracę'!$E$8,2),IF(AND($AH131+$AI131&gt;=2600,$AH131&gt;=2600,$AI131&lt;2600),ROUND((ROUND($AI131*9%,2)+ROUND(((2600-$AI131)/$AH131)*$AJ131,2))*'umowa o pracę'!$E$8,2),0)))),0)))&gt;$J131,$J131,IF(AND($AG131=1,$I131&gt;0),ROUND(IF($AH131+$AI131&gt;=2600,2600*'umowa o pracę'!$E$8,($AH131+$AI131)*'umowa o pracę'!$E$8),2)+IF($AI131=0,ROUND(IF($AH131&gt;2600,ROUND($AK131/$AH131*2600,2),$AK131)*'umowa o pracę'!$E$8,2),ROUND(IF($AH131&gt;2600,ROUND($AK131/$AH131*2600,2),$AK131)*'umowa o pracę'!$E$8,2)),ROUND(IF($AH131+$AI131&gt;=2600,2600*'umowa o pracę'!$E$8,($AH131+$AI131)*'umowa o pracę'!$E$8),2)-IF(AND($AI131=0,I131&gt;0),ROUND(ROUND(IF($AH131&gt;2600,ROUND($AJ131/$AH131*2600,2),$AJ131),2)*'umowa o pracę'!$E$8,2),IF($AI131&gt;0,IF($AH131+$AI131&lt;2600,ROUND(ROUND($AJ131+ROUND($AI131*9%,2),2)*'umowa o pracę'!$E$8,2),IF(AND($AH131+$AI131&gt;=2600,$AI131&lt;2600,$AH131&lt;2600),ROUND((ROUND(((2600-$AI131)/$AH131)*$AJ131,2)+ROUND($AI131*9%,2))*'umowa o pracę'!$E$8,2),IF(AND($AH131+$AI131&gt;=2600,$AI131&gt;=2600),ROUND((ROUND(2600*9%,2))*'umowa o pracę'!$E$8,2),IF(AND($AH131+$AI131&gt;=2600,$AH131&gt;=2600,$AI131&lt;2600),ROUND((ROUND($AI131*9%,2)+ROUND(((2600-$AI131)/$AH131)*$AJ131,2))*'umowa o pracę'!$E$8,2),0)))),0)))))</f>
        <v>0</v>
      </c>
      <c r="AN131" s="32">
        <f>IF(IF(IF(AND($AG131=1,$I131&gt;0),ROUND(IF($AH131+$AI131&gt;=2800,2800*'umowa o pracę'!$E$8,($AH131+$AI131)*'umowa o pracę'!$E$8),2)+IF($AI131=0,ROUND(IF($AH131&gt;2800,ROUND($AK131/$AH131*2800,2),$AK131)*'umowa o pracę'!$E$8,2),ROUND(IF($AH131&gt;2800,ROUND($AK131/$AH131*2800,2),$AK131)*'umowa o pracę'!$E$8,2)),ROUND(IF($AH131+$AI131&gt;=2800,2800*'umowa o pracę'!$E$8,($AH131+$AI131)*'umowa o pracę'!$E$8),2)-IF($AI131=0,ROUND(ROUND(IF($AH131&gt;2800,ROUND($AJ131/$AH131*2800,2),$AJ131),2)*'umowa o pracę'!$E$8,2),IF($AI131&gt;0,IF($AH131+$AI131&lt;2800,ROUND(ROUND($AJ131+ROUND($AI131*9%,2),2)*'umowa o pracę'!$E$8,2),IF(AND($AH131+$AI131&gt;=2800,$AI131&lt;2800,$AH131&lt;2800),ROUND((ROUND(((2800-$AI131)/$AH131)*$AJ131,2)+ROUND($AI131*9%,2))*'umowa o pracę'!$E$8,2),IF(AND($AH131+$AI131&gt;=2800,$AI131&gt;=2800),ROUND((ROUND(2800*9%,2))*'umowa o pracę'!$E$8,2),IF(AND($AH131+$AI131&gt;=2800,$AH131&gt;=2800,$AI131&lt;2800),ROUND((ROUND($AI131*9%,2)+ROUND(((2800-$AI131)/$AH131)*$AJ131,2))*'umowa o pracę'!$E$8,2),0)))),0)))&gt;$J131,$J131,IF(AND($AG131=1,$I131&gt;0),ROUND(IF($AH131+$AI131&gt;=2800,2800*'umowa o pracę'!$E$8,($AH131+$AI131)*'umowa o pracę'!$E$8),2)+IF($AI131=0,ROUND(IF($AH131&gt;2800,ROUND($AK131/$AH131*2800,2),$AK131)*'umowa o pracę'!$E$8,2),ROUND(IF($AH131&gt;2800,ROUND($AK131/$AH131*2800,2),$AK131)*'umowa o pracę'!$E$8,2)),ROUND(IF($AH131+$AI131&gt;=2800,2800*'umowa o pracę'!$E$8,($AH131+$AI131)*'umowa o pracę'!$E$8),2)-IF($AI131=0,ROUND(ROUND(IF($AH131&gt;2800,ROUND($AJ131/$AH131*2800,2),$AJ131),2)*'umowa o pracę'!$E$8,2),IF($AI131&gt;0,IF($AH131+$AI131&lt;2800,ROUND(ROUND($AJ131+ROUND($AI131*9%,2),2)*'umowa o pracę'!$E$8,2),IF(AND($AH131+$AI131&gt;=2800,$AI131&lt;2800,$AH131&lt;2800),ROUND((ROUND(((2800-$AI131)/$AH131)*$AJ131,2)+ROUND($AI131*9%,2))*'umowa o pracę'!$E$8,2),IF(AND($AH131+$AI131&gt;=2800,$AI131&gt;=2800),ROUND((ROUND(2800*9%,2))*'umowa o pracę'!$E$8,2),IF(AND($AH131+$AI131&gt;=2800,$AH131&gt;=2800,$AI131&lt;2800),ROUND((ROUND($AI131*9%,2)+ROUND(((2800-$AI131)/$AH131)*$AJ131,2))*'umowa o pracę'!$E$8,2),0)))),0))))&gt;$J131,$J131,IF(IF(AND($AG131=1,$I131&gt;0),ROUND(IF($AH131+$AI131&gt;=2800,2800*'umowa o pracę'!$E$8,($AH131+$AI131)*'umowa o pracę'!$E$8),2)+IF($AI131=0,ROUND(IF($AH131&gt;2800,ROUND($AK131/$AH131*2800,2),$AK131)*'umowa o pracę'!$E$8,2),ROUND(IF($AH131&gt;2800,ROUND($AK131/$AH131*2800,2),$AK131)*'umowa o pracę'!$E$8,2)),ROUND(IF($AH131+$AI131&gt;=2800,2800*'umowa o pracę'!$E$8,($AH131+$AI131)*'umowa o pracę'!$E$8),2)-IF($AI131=0,ROUND(ROUND(IF($AH131&gt;2800,ROUND($AJ131/$AH131*2800,2),$AJ131),2)*'umowa o pracę'!$E$8,2),IF($AI131&gt;0,IF($AH131+$AI131&lt;2800,ROUND(ROUND($AJ131+ROUND($AI131*9%,2),2)*'umowa o pracę'!$E$8,2),IF(AND($AH131+$AI131&gt;=2800,$AI131&lt;2800,$AH131&lt;2800),ROUND((ROUND(((2800-$AI131)/$AH131)*$AJ131,2)+ROUND($AI131*9%,2))*'umowa o pracę'!$E$8,2),IF(AND($AH131+$AI131&gt;=2800,$AI131&gt;=2800),ROUND((ROUND(2800*9%,2))*'umowa o pracę'!$E$8,2),IF(AND($AH131+$AI131&gt;=2800,$AH131&gt;=2800,$AI131&lt;2800),ROUND((ROUND($AI131*9%,2)+ROUND(((2800-$AI131)/$AH131)*$AJ131,2))*'umowa o pracę'!$E$8,2),0)))),0)))&gt;$J131,$J131,IF(AND($AG131=1,$I131&gt;0),ROUND(IF($AH131+$AI131&gt;=2800,2800*'umowa o pracę'!$E$8,($AH131+$AI131)*'umowa o pracę'!$E$8),2)+IF($AI131=0,ROUND(IF($AH131&gt;2800,ROUND($AK131/$AH131*2800,2),$AK131)*'umowa o pracę'!$E$8,2),ROUND(IF($AH131&gt;2800,ROUND($AK131/$AH131*2800,2),$AK131)*'umowa o pracę'!$E$8,2)),ROUND(IF($AH131+$AI131&gt;=2800,2800*'umowa o pracę'!$E$8,($AH131+$AI131)*'umowa o pracę'!$E$8),2)-IF(AND($AI131=0,I131&gt;0),ROUND(ROUND(IF($AH131&gt;2800,ROUND($AJ131/$AH131*2800,2),$AJ131),2)*'umowa o pracę'!$E$8,2),IF($AI131&gt;0,IF($AH131+$AI131&lt;2800,ROUND(ROUND($AJ131+ROUND($AI131*9%,2),2)*'umowa o pracę'!$E$8,2),IF(AND($AH131+$AI131&gt;=2800,$AI131&lt;2800,$AH131&lt;2800),ROUND((ROUND(((2800-$AI131)/$AH131)*$AJ131,2)+ROUND($AI131*9%,2))*'umowa o pracę'!$E$8,2),IF(AND($AH131+$AI131&gt;=2800,$AI131&gt;=2800),ROUND((ROUND(2800*9%,2))*'umowa o pracę'!$E$8,2),IF(AND($AH131+$AI131&gt;=2800,$AH131&gt;=2800,$AI131&lt;2800),ROUND((ROUND($AI131*9%,2)+ROUND(((2800-$AI131)/$AH131)*$AJ131,2))*'umowa o pracę'!$E$8,2),0)))),0)))))</f>
        <v>0</v>
      </c>
      <c r="AO131" s="32">
        <f>IF('umowa o pracę'!$E$7=2020,IF(IF($AG131=1,IF($AI131=0,ROUND(IF($AH131&gt;2600,ROUND($AJ131/$AH131*2600,2),$AJ131)*'umowa o pracę'!$E$8,2),IF($AH131+$AI131&lt;2600,ROUND(ROUND($AJ131+ROUND($AI131*9%,2),2)*'umowa o pracę'!$E$8,2),IF(AND($AH131+$AI131&gt;=2600,$AH131&lt;2600),ROUND((ROUND($AJ131+ROUND((2600-$AH131)*9%,2),2))*'umowa o pracę'!$E$8,2),IF(AND($AH131+$AI131&gt;=2600,$AH131&gt;=2600),ROUND(ROUND($AJ131/$AH131*2600,2)*'umowa o pracę'!$E$8,2),0)))),0)&gt;$H131,$H131,IF($AG131=1,IF($AI131=0,ROUND(IF($AH131&gt;2600,ROUND($AJ131/$AH131*2600,2),$AJ131)*'umowa o pracę'!$E$8,2),IF($AH131+$AI131&lt;2600,ROUND(ROUND($AJ131+ROUND($AI131*9%,2),2)*'umowa o pracę'!$E$8,2),IF(AND($AH131+$AI131&gt;=2600,$AH131&lt;2600),ROUND((ROUND($AJ131+ROUND((2600-$AH131)*9%,2),2))*'umowa o pracę'!$E$8,2),IF(AND($AH131+$AI131&gt;=2600,$AH131&gt;=2600),ROUND(ROUND($AJ131/$AH131*2600,2)*'umowa o pracę'!$E$8,2),0)))),0)),IF('umowa o pracę'!$E$7=2021,IF(IF($AG131=1,IF($AI131=0,ROUND(IF($AH131&gt;2800,ROUND($AJ131/$AH131*2800,2),$AJ131)*'umowa o pracę'!$E$8,2),IF($AH131+$AI131&lt;2800,ROUND(ROUND($AJ131+ROUND($AI131*9%,2),2)*'umowa o pracę'!$E$8,2),IF(AND($AH131+$AI131&gt;=2800,$AH131&lt;2800),ROUND((ROUND($AJ131+ROUND((2800-$AH131)*9%,2),2))*'umowa o pracę'!$E$8,2),IF(AND($AH131+$AI131&gt;=2800,$AH131&gt;=2800),ROUND(ROUND($AJ131/$AH131*2800,2)*'umowa o pracę'!$E$8,2),0)))),0)&gt;$H131,$H131,IF($AG131=1,IF($AI131=0,ROUND(IF($AH131&gt;2800,ROUND($AJ131/$AH131*2800,2),$AJ131)*'umowa o pracę'!$E$8,2),IF($AH131+$AI131&lt;2800,ROUND(ROUND($AJ131+ROUND($AI131*9%,2),2)*'umowa o pracę'!$E$8,2),IF(AND($AH131+$AI131&gt;=2800,$AH131&lt;2800),ROUND((ROUND($AJ131+ROUND((2800-$AH131)*9%,2),2))*'umowa o pracę'!$E$8,2),IF(AND($AH131+$AI131&gt;=2800,$AH131&gt;=2800),ROUND(ROUND($AJ131/$AH131*2800,2)*'umowa o pracę'!$E$8,2),0)))),0)),0))</f>
        <v>0</v>
      </c>
      <c r="AP131" s="32">
        <f>IF('umowa o pracę'!$E$7=2020,IF(IF($AG131=1,IF($AI131=0,ROUND(IF($AH131&gt;2600,ROUND($AK131/$AH131*2600,2),$AK131)*'umowa o pracę'!$E$8,2),ROUND(IF($AH131&gt;2600,ROUND($AK131/$AH131*2600,2),$AK131)*'umowa o pracę'!$E$8,2)),0)&gt;$I131,$I131,IF($AG131=1,IF($AI131=0,ROUND(IF($AH131&gt;2600,ROUND($AK131/$AH131*2600,2),$AK131)*'umowa o pracę'!$E$8,2),ROUND(IF($AH131&gt;2600,ROUND($AK131/$AH131*2600,2),$AK131)*'umowa o pracę'!$E$8,2)),0)),IF('umowa o pracę'!$E$7=2021,IF(IF($AG131=1,IF($AI131=0,ROUND(IF($AH131&gt;2800,ROUND($AK131/$AH131*2800,2),$AK131)*'umowa o pracę'!$E$8,2),ROUND(IF($AH131&gt;2800,ROUND($AK131/$AH131*2800,2),$AK131)*'umowa o pracę'!$E$8,2)),0)&gt;$I131,$I131,IF($AG131=1,IF($AI131=0,ROUND(IF($AH131&gt;2800,ROUND($AK131/$AH131*2800,2),$AK131)*'umowa o pracę'!$E$8,2),ROUND(IF($AH131&gt;2800,ROUND($AK131/$AH131*2800,2),$AK131)*'umowa o pracę'!$E$8,2)),0)),0))</f>
        <v>0</v>
      </c>
      <c r="AQ131" s="56">
        <f>IF('umowa o pracę'!$E$7=2020,$AM131,IF('umowa o pracę'!$E$7=2021,$AN131,0))</f>
        <v>0</v>
      </c>
      <c r="AR131" s="33">
        <f>IF('umowa o pracę'!$E$7=0,0,U131+AF131+AQ131)</f>
        <v>0</v>
      </c>
      <c r="AS131" s="19"/>
      <c r="AT131" s="19"/>
      <c r="AU131" s="19"/>
      <c r="AV131" s="6"/>
      <c r="AW131" s="6"/>
      <c r="AX131" s="6">
        <f t="shared" si="13"/>
        <v>10</v>
      </c>
      <c r="AY131" s="6"/>
      <c r="AZ131" s="234">
        <f t="shared" si="16"/>
        <v>0</v>
      </c>
      <c r="BA131" s="234">
        <f t="shared" si="17"/>
        <v>0</v>
      </c>
      <c r="BB131" s="234">
        <f t="shared" si="18"/>
        <v>0</v>
      </c>
      <c r="BC131" s="234">
        <f t="shared" si="19"/>
        <v>0</v>
      </c>
      <c r="BD131" s="234">
        <f t="shared" si="20"/>
        <v>0</v>
      </c>
      <c r="BE131" s="234">
        <f t="shared" si="21"/>
        <v>0</v>
      </c>
      <c r="BF131" s="234">
        <f t="shared" si="22"/>
        <v>0</v>
      </c>
      <c r="BG131" s="234">
        <f t="shared" si="23"/>
        <v>0</v>
      </c>
      <c r="BH131" s="234">
        <f t="shared" si="24"/>
        <v>0</v>
      </c>
      <c r="BI131" s="238">
        <f t="shared" si="25"/>
        <v>0</v>
      </c>
      <c r="BJ131" s="236"/>
      <c r="BK131" s="236"/>
      <c r="BL131" s="237"/>
    </row>
    <row r="132" spans="1:64" ht="15.75" customHeight="1" x14ac:dyDescent="0.25">
      <c r="A132" s="129">
        <v>121</v>
      </c>
      <c r="B132" s="57"/>
      <c r="C132" s="57"/>
      <c r="D132" s="36"/>
      <c r="E132" s="36"/>
      <c r="F132" s="242"/>
      <c r="G132" s="37">
        <v>1</v>
      </c>
      <c r="H132" s="58">
        <v>0</v>
      </c>
      <c r="I132" s="59">
        <v>0</v>
      </c>
      <c r="J132" s="60">
        <v>0</v>
      </c>
      <c r="K132" s="52">
        <v>1</v>
      </c>
      <c r="L132" s="39">
        <v>0</v>
      </c>
      <c r="M132" s="39">
        <v>0</v>
      </c>
      <c r="N132" s="39">
        <v>0</v>
      </c>
      <c r="O132" s="39">
        <v>0</v>
      </c>
      <c r="P132" s="35">
        <f>IF('umowa o pracę'!$E$7=2020,ROUND(IF($L132&gt;=2600,2600*'umowa o pracę'!$E$8,$L132*'umowa o pracę'!$E$8),2),IF('umowa o pracę'!$E$7=2021,ROUND(IF($L132&gt;=2800,2800*'umowa o pracę'!$E$8,$L132*'umowa o pracę'!$E$8),2),0))</f>
        <v>0</v>
      </c>
      <c r="Q132" s="252">
        <f>IF(IF(IF(AND($K132=1,$I132&gt;0),ROUND(IF($L132+$M132&gt;=2600,2600*'umowa o pracę'!$E$8,($L132+$M132)*'umowa o pracę'!$E$8),2)+IF($M132=0,ROUND(IF($L132&gt;2600,ROUND($O132/$L132*2600,2),$O132)*'umowa o pracę'!$E$8,2),ROUND(IF($L132&gt;2600,ROUND($O132/$L132*2600,2),$O132)*'umowa o pracę'!$E$8,2)),ROUND(IF($L132+$M132&gt;=2600,2600*'umowa o pracę'!$E$8,($L132+$M132)*'umowa o pracę'!$E$8),2)-IF($M132=0,ROUND(ROUND(IF($L132&gt;2600,ROUND($N132/$L132*2600,2),$N132),2)*'umowa o pracę'!$E$8,2),IF($M132&gt;0,IF($L132+$M132&lt;2600,ROUND(ROUND($N132+ROUND($M132*9%,2),2)*'umowa o pracę'!$E$8,2),IF(AND($L132+$M132&gt;=2600,$M132&lt;2600,$L132&lt;2600),ROUND((ROUND(((2600-$M132)/$L132)*$N132,2)+ROUND($M132*9%,2))*'umowa o pracę'!$E$8,2),IF(AND($L132+$M132&gt;=2600,$M132&gt;=2600),ROUND((ROUND(2600*9%,2))*'umowa o pracę'!$E$8,2),IF(AND($L132+$M132&gt;=2600,$L132&gt;=2600,$M132&lt;2600),ROUND((ROUND($M132*9%,2)+ROUND(((2600-$M132)/$L132)*$N132,2))*'umowa o pracę'!$E$8,2),0)))),0)))&gt;$J132,$J132,IF(AND($K132=1,$I132&gt;0),ROUND(IF($L132+$M132&gt;=2600,2600*'umowa o pracę'!$E$8,($L132+$M132)*'umowa o pracę'!$E$8),2)+IF($M132=0,ROUND(IF($L132&gt;2600,ROUND($O132/$L132*2600,2),$O132)*'umowa o pracę'!$E$8,2),ROUND(IF($L132&gt;2600,ROUND($O132/$L132*2600,2),$O132)*'umowa o pracę'!$E$8,2)),ROUND(IF($L132+$M132&gt;=2600,2600*'umowa o pracę'!$E$8,($L132+$M132)*'umowa o pracę'!$E$8),2)-IF($M132=0,ROUND(ROUND(IF($L132&gt;2600,ROUND($N132/$L132*2600,2),$N132),2)*'umowa o pracę'!$E$8,2),IF($M132&gt;0,IF($L132+$M132&lt;2600,ROUND(ROUND($N132+ROUND($M132*9%,2),2)*'umowa o pracę'!$E$8,2),IF(AND($L132+$M132&gt;=2600,$M132&lt;2600,$L132&lt;2600),ROUND((ROUND(((2600-$M132)/$L132)*$N132,2)+ROUND($M132*9%,2))*'umowa o pracę'!$E$8,2),IF(AND($L132+$M132&gt;=2600,$M132&gt;=2600),ROUND((ROUND(2600*9%,2))*'umowa o pracę'!$E$8,2),IF(AND($L132+$M132&gt;=2600,$L132&gt;=2600,$M132&lt;2600),ROUND((ROUND($M132*9%,2)+ROUND(((2600-$M132)/$L132)*$N132,2))*'umowa o pracę'!$E$8,2),0)))),0))))&gt;$J132,$J132,IF(IF(AND($K132=1,$I132&gt;0),ROUND(IF($L132+$M132&gt;=2600,2600*'umowa o pracę'!$E$8,($L132+$M132)*'umowa o pracę'!$E$8),2)+IF($M132=0,ROUND(IF($L132&gt;2600,ROUND($O132/$L132*2600,2),$O132)*'umowa o pracę'!$E$8,2),ROUND(IF($L132&gt;2600,ROUND($O132/$L132*2600,2),$O132)*'umowa o pracę'!$E$8,2)),ROUND(IF($L132+$M132&gt;=2600,2600*'umowa o pracę'!$E$8,($L132+$M132)*'umowa o pracę'!$E$8),2)-IF($M132=0,ROUND(ROUND(IF($L132&gt;2600,ROUND($N132/$L132*2600,2),$N132),2)*'umowa o pracę'!$E$8,2),IF($M132&gt;0,IF($L132+$M132&lt;2600,ROUND(ROUND($N132+ROUND($M132*9%,2),2)*'umowa o pracę'!$E$8,2),IF(AND($L132+$M132&gt;=2600,$M132&lt;2600,$L132&lt;2600),ROUND((ROUND(((2600-$M132)/$L132)*$N132,2)+ROUND($M132*9%,2))*'umowa o pracę'!$E$8,2),IF(AND($L132+$M132&gt;=2600,$M132&gt;=2600),ROUND((ROUND(2600*9%,2))*'umowa o pracę'!$E$8,2),IF(AND($L132+$M132&gt;=2600,$L132&gt;=2600,$M132&lt;2600),ROUND((ROUND($M132*9%,2)+ROUND(((2600-$M132)/$L132)*$N132,2))*'umowa o pracę'!$E$8,2),0)))),0)))&gt;$J132,$J132,IF(AND($K132=1,$I132&gt;0),ROUND(IF($L132+$M132&gt;=2600,2600*'umowa o pracę'!$E$8,($L132+$M132)*'umowa o pracę'!$E$8),2)+IF($M132=0,ROUND(IF($L132&gt;2600,ROUND($O132/$L132*2600,2),$O132)*'umowa o pracę'!$E$8,2),ROUND(IF($L132&gt;2600,ROUND($O132/$L132*2600,2),$O132)*'umowa o pracę'!$E$8,2)),ROUND(IF($L132+$M132&gt;=2600,2600*'umowa o pracę'!$E$8,($L132+$M132)*'umowa o pracę'!$E$8),2)-IF(AND($M132=0,I132&gt;0),ROUND(ROUND(IF($L132&gt;2600,ROUND($N132/$L132*2600,2),$N132),2)*'umowa o pracę'!$E$8,2),IF($M132&gt;0,IF($L132+$M132&lt;2600,ROUND(ROUND($N132+ROUND($M132*9%,2),2)*'umowa o pracę'!$E$8,2),IF(AND($L132+$M132&gt;=2600,$M132&lt;2600,$L132&lt;2600),ROUND((ROUND(((2600-$M132)/$L132)*$N132,2)+ROUND($M132*9%,2))*'umowa o pracę'!$E$8,2),IF(AND($L132+$M132&gt;=2600,$M132&gt;=2600),ROUND((ROUND(2600*9%,2))*'umowa o pracę'!$E$8,2),IF(AND($L132+$M132&gt;=2600,$L132&gt;=2600,$M132&lt;2600),ROUND((ROUND($M132*9%,2)+ROUND(((2600-$M132)/$L132)*$N132,2))*'umowa o pracę'!$E$8,2),0)))),0)))))</f>
        <v>0</v>
      </c>
      <c r="R132" s="252">
        <f>IF(IF(IF(AND($K132=1,$I132&gt;0),ROUND(IF($L132+$M132&gt;=2800,2800*'umowa o pracę'!$E$8,($L132+$M132)*'umowa o pracę'!$E$8),2)+IF($M132=0,ROUND(IF($L132&gt;2800,ROUND($O132/$L132*2800,2),$O132)*'umowa o pracę'!$E$8,2),ROUND(IF($L132&gt;2800,ROUND($O132/$L132*2800,2),$O132)*'umowa o pracę'!$E$8,2)),ROUND(IF($L132+$M132&gt;=2800,2800*'umowa o pracę'!$E$8,($L132+$M132)*'umowa o pracę'!$E$8),2)-IF($M132=0,ROUND(ROUND(IF($L132&gt;2800,ROUND($N132/$L132*2800,2),$N132),2)*'umowa o pracę'!$E$8,2),IF($M132&gt;0,IF($L132+$M132&lt;2800,ROUND(ROUND($N132+ROUND($M132*9%,2),2)*'umowa o pracę'!$E$8,2),IF(AND($L132+$M132&gt;=2800,$M132&lt;2800,$L132&lt;2800),ROUND((ROUND(((2800-$M132)/$L132)*$N132,2)+ROUND($M132*9%,2))*'umowa o pracę'!$E$8,2),IF(AND($L132+$M132&gt;=2800,$M132&gt;=2800),ROUND((ROUND(2800*9%,2))*'umowa o pracę'!$E$8,2),IF(AND($L132+$M132&gt;=2800,$L132&gt;=2800,$M132&lt;2800),ROUND((ROUND($M132*9%,2)+ROUND(((2800-$M132)/$L132)*$N132,2))*'umowa o pracę'!$E$8,2),0)))),0)))&gt;$J132,$J132,IF(AND($K132=1,$I132&gt;0),ROUND(IF($L132+$M132&gt;=2800,2800*'umowa o pracę'!$E$8,($L132+$M132)*'umowa o pracę'!$E$8),2)+IF($M132=0,ROUND(IF($L132&gt;2800,ROUND($O132/$L132*2800,2),$O132)*'umowa o pracę'!$E$8,2),ROUND(IF($L132&gt;2800,ROUND($O132/$L132*2800,2),$O132)*'umowa o pracę'!$E$8,2)),ROUND(IF($L132+$M132&gt;=2800,2800*'umowa o pracę'!$E$8,($L132+$M132)*'umowa o pracę'!$E$8),2)-IF($M132=0,ROUND(ROUND(IF($L132&gt;2800,ROUND($N132/$L132*2800,2),$N132),2)*'umowa o pracę'!$E$8,2),IF($M132&gt;0,IF($L132+$M132&lt;2800,ROUND(ROUND($N132+ROUND($M132*9%,2),2)*'umowa o pracę'!$E$8,2),IF(AND($L132+$M132&gt;=2800,$M132&lt;2800,$L132&lt;2800),ROUND((ROUND(((2800-$M132)/$L132)*$N132,2)+ROUND($M132*9%,2))*'umowa o pracę'!$E$8,2),IF(AND($L132+$M132&gt;=2800,$M132&gt;=2800),ROUND((ROUND(2800*9%,2))*'umowa o pracę'!$E$8,2),IF(AND($L132+$M132&gt;=2800,$L132&gt;=2800,$M132&lt;2800),ROUND((ROUND($M132*9%,2)+ROUND(((2800-$M132)/$L132)*$N132,2))*'umowa o pracę'!$E$8,2),0)))),0))))&gt;$J132,$J132,IF(IF(AND($K132=1,$I132&gt;0),ROUND(IF($L132+$M132&gt;=2800,2800*'umowa o pracę'!$E$8,($L132+$M132)*'umowa o pracę'!$E$8),2)+IF($M132=0,ROUND(IF($L132&gt;2800,ROUND($O132/$L132*2800,2),$O132)*'umowa o pracę'!$E$8,2),ROUND(IF($L132&gt;2800,ROUND($O132/$L132*2800,2),$O132)*'umowa o pracę'!$E$8,2)),ROUND(IF($L132+$M132&gt;=2800,2800*'umowa o pracę'!$E$8,($L132+$M132)*'umowa o pracę'!$E$8),2)-IF($M132=0,ROUND(ROUND(IF($L132&gt;2800,ROUND($N132/$L132*2800,2),$N132),2)*'umowa o pracę'!$E$8,2),IF($M132&gt;0,IF($L132+$M132&lt;2800,ROUND(ROUND($N132+ROUND($M132*9%,2),2)*'umowa o pracę'!$E$8,2),IF(AND($L132+$M132&gt;=2800,$M132&lt;2800,$L132&lt;2800),ROUND((ROUND(((2800-$M132)/$L132)*$N132,2)+ROUND($M132*9%,2))*'umowa o pracę'!$E$8,2),IF(AND($L132+$M132&gt;=2800,$M132&gt;=2800),ROUND((ROUND(2800*9%,2))*'umowa o pracę'!$E$8,2),IF(AND($L132+$M132&gt;=2800,$L132&gt;=2800,$M132&lt;2800),ROUND((ROUND($M132*9%,2)+ROUND(((2800-$M132)/$L132)*$N132,2))*'umowa o pracę'!$E$8,2),0)))),0)))&gt;$J132,$J132,IF(AND($K132=1,$I132&gt;0),ROUND(IF($L132+$M132&gt;=2800,2800*'umowa o pracę'!$E$8,($L132+$M132)*'umowa o pracę'!$E$8),2)+IF($M132=0,ROUND(IF($L132&gt;2800,ROUND($O132/$L132*2800,2),$O132)*'umowa o pracę'!$E$8,2),ROUND(IF($L132&gt;2800,ROUND($O132/$L132*2800,2),$O132)*'umowa o pracę'!$E$8,2)),ROUND(IF($L132+$M132&gt;=2800,2800*'umowa o pracę'!$E$8,($L132+$M132)*'umowa o pracę'!$E$8),2)-IF(AND($M132=0,I132&gt;0),ROUND(ROUND(IF($L132&gt;2800,ROUND($N132/$L132*2800,2),$N132),2)*'umowa o pracę'!$E$8,2),IF($M132&gt;0,IF($L132+$M132&lt;2800,ROUND(ROUND($N132+ROUND($M132*9%,2),2)*'umowa o pracę'!$E$8,2),IF(AND($L132+$M132&gt;=2800,$M132&lt;2800,$L132&lt;2800),ROUND((ROUND(((2800-$M132)/$L132)*$N132,2)+ROUND($M132*9%,2))*'umowa o pracę'!$E$8,2),IF(AND($L132+$M132&gt;=2800,$M132&gt;=2800),ROUND((ROUND(2800*9%,2))*'umowa o pracę'!$E$8,2),IF(AND($L132+$M132&gt;=2800,$L132&gt;=2800,$M132&lt;2800),ROUND((ROUND($M132*9%,2)+ROUND(((2800-$M132)/$L132)*$N132,2))*'umowa o pracę'!$E$8,2),0)))),0)))))</f>
        <v>0</v>
      </c>
      <c r="S132" s="32">
        <f>IF('umowa o pracę'!$E$7=2020,IF(IF($K132=1,IF($M132=0,ROUND(IF($L132&gt;2600,ROUND($N132/$L132*2600,2),$N132)*'umowa o pracę'!$E$8,2),IF($L132+$M132&lt;2600,ROUND(ROUND($N132+ROUND($M132*9%,2),2)*'umowa o pracę'!$E$8,2),IF(AND($L132+$M132&gt;=2600,$L132&lt;2600),ROUND((ROUND($N132+ROUND((2600-$L132)*9%,2),2))*'umowa o pracę'!$E$8,2),IF(AND($L132+$M132&gt;=2600,$L132&gt;=2600),ROUND(ROUND($N132/$L132*2600,2)*'umowa o pracę'!$E$8,2),0)))),0)&gt;$H132,$H132,IF($K132=1,IF($M132=0,ROUND(IF($L132&gt;2600,ROUND($N132/$L132*2600,2),$N132)*'umowa o pracę'!$E$8,2),IF($L132+$M132&lt;2600,ROUND(ROUND($N132+ROUND($M132*9%,2),2)*'umowa o pracę'!$E$8,2),IF(AND($L132+$M132&gt;=2600,$L132&lt;2600),ROUND((ROUND($N132+ROUND((2600-$L132)*9%,2),2))*'umowa o pracę'!$E$8,2),IF(AND($L132+$M132&gt;=2600,$L132&gt;=2600),ROUND(ROUND($N132/$L132*2600,2)*'umowa o pracę'!$E$8,2),0)))),0)),IF('umowa o pracę'!$E$7=2021,IF(IF($K132=1,IF($M132=0,ROUND(IF($L132&gt;2800,ROUND($N132/$L132*2800,2),$N132)*'umowa o pracę'!$E$8,2),IF($L132+$M132&lt;2800,ROUND(ROUND($N132+ROUND($M132*9%,2),2)*'umowa o pracę'!$E$8,2),IF(AND($L132+$M132&gt;=2800,$L132&lt;2800),ROUND((ROUND($N132+ROUND((2800-$L132)*9%,2),2))*'umowa o pracę'!$E$8,2),IF(AND($L132+$M132&gt;=2800,$L132&gt;=2800),ROUND(ROUND($N132/$L132*2800,2)*'umowa o pracę'!$E$8,2),0)))),0)&gt;$H132,$H132,IF($K132=1,IF($M132=0,ROUND(IF($L132&gt;2800,ROUND($N132/$L132*2800,2),$N132)*'umowa o pracę'!$E$8,2),IF($L132+$M132&lt;2800,ROUND(ROUND($N132+ROUND($M132*9%,2),2)*'umowa o pracę'!$E$8,2),IF(AND($L132+$M132&gt;=2800,$L132&lt;2800),ROUND((ROUND($N132+ROUND((2800-$L132)*9%,2),2))*'umowa o pracę'!$E$8,2),IF(AND($L132+$M132&gt;=2800,$L132&gt;=2800),ROUND(ROUND($N132/$L132*2800,2)*'umowa o pracę'!$E$8,2),0)))),0)),0))</f>
        <v>0</v>
      </c>
      <c r="T132" s="32">
        <f>IF('umowa o pracę'!$E$7=2020,IF(IF($K132=1,IF($M132=0,ROUND(IF($L132&gt;2600,ROUND($O132/$L132*2600,2),$O132)*'umowa o pracę'!$E$8,2),ROUND(IF($L132&gt;2600,ROUND($O132/$L132*2600,2),$O132)*'umowa o pracę'!$E$8,2)),0)&gt;$I132,$I132,IF($K132=1,IF($M132=0,ROUND(IF($L132&gt;2600,ROUND($O132/$L132*2600,2),$O132)*'umowa o pracę'!$E$8,2),ROUND(IF($L132&gt;2600,ROUND($O132/$L132*2600,2),$O132)*'umowa o pracę'!$E$8,2)),0)),IF('umowa o pracę'!$E$7=2021,IF(IF($K132=1,IF($M132=0,ROUND(IF($L132&gt;2800,ROUND($O132/$L132*2800,2),$O132)*'umowa o pracę'!$E$8,2),ROUND(IF($L132&gt;2800,ROUND($O132/$L132*2800,2),$O132)*'umowa o pracę'!$E$8,2)),0)&gt;$I132,$I132,IF($K132=1,IF($M132=0,ROUND(IF($L132&gt;2800,ROUND($O132/$L132*2800,2),$O132)*'umowa o pracę'!$E$8,2),ROUND(IF($L132&gt;2800,ROUND($O132/$L132*2800,2),$O132)*'umowa o pracę'!$E$8,2)),0)),0))</f>
        <v>0</v>
      </c>
      <c r="U132" s="51">
        <f>IF('umowa o pracę'!$E$7=2020,$Q132,IF('umowa o pracę'!$E$7=2021,$R132,0))</f>
        <v>0</v>
      </c>
      <c r="V132" s="53">
        <f t="shared" si="14"/>
        <v>1</v>
      </c>
      <c r="W132" s="54">
        <f>IF('umowa o pracę'!$E$6&lt;2,0,$L132)</f>
        <v>0</v>
      </c>
      <c r="X132" s="54">
        <f>IF('umowa o pracę'!$E$6&lt;2,0,$M132)</f>
        <v>0</v>
      </c>
      <c r="Y132" s="55">
        <f>IF('umowa o pracę'!$E$6&lt;2,0,$N132)</f>
        <v>0</v>
      </c>
      <c r="Z132" s="55">
        <f>IF('umowa o pracę'!$E$6&lt;2,0,$O132)</f>
        <v>0</v>
      </c>
      <c r="AA132" s="32">
        <f>IF('umowa o pracę'!$E$7=2020,ROUND(IF($W132&gt;=2600,2600*'umowa o pracę'!$E$8,$W132*'umowa o pracę'!$E$8),2),IF('umowa o pracę'!$E$7=2021,ROUND(IF($W132&gt;=2800,2800*'umowa o pracę'!$E$8,$W132*'umowa o pracę'!$E$8),2),0))</f>
        <v>0</v>
      </c>
      <c r="AB132" s="32">
        <f>IF(IF(IF(AND($V132=1,$I132&gt;0),ROUND(IF($W132+$X132&gt;=2600,2600*'umowa o pracę'!$E$8,($W132+$X132)*'umowa o pracę'!$E$8),2)+IF($X132=0,ROUND(IF($W132&gt;2600,ROUND($Z132/$W132*2600,2),$Z132)*'umowa o pracę'!$E$8,2),ROUND(IF($W132&gt;2600,ROUND($Z132/$W132*2600,2),$Z132)*'umowa o pracę'!$E$8,2)),ROUND(IF($W132+$X132&gt;=2600,2600*'umowa o pracę'!$E$8,($W132+$X132)*'umowa o pracę'!$E$8),2)-IF($X132=0,ROUND(ROUND(IF($W132&gt;2600,ROUND($Y132/$W132*2600,2),$Y132),2)*'umowa o pracę'!$E$8,2),IF($X132&gt;0,IF($W132+$X132&lt;2600,ROUND(ROUND($Y132+ROUND($X132*9%,2),2)*'umowa o pracę'!$E$8,2),IF(AND($W132+$X132&gt;=2600,$X132&lt;2600,$W132&lt;2600),ROUND((ROUND(((2600-$X132)/$W132)*$Y132,2)+ROUND($X132*9%,2))*'umowa o pracę'!$E$8,2),IF(AND($W132+$X132&gt;=2600,$X132&gt;=2600),ROUND((ROUND(2600*9%,2))*'umowa o pracę'!$E$8,2),IF(AND($W132+$X132&gt;=2600,$W132&gt;=2600,$X132&lt;2600),ROUND((ROUND($X132*9%,2)+ROUND(((2600-$X132)/$W132)*$Y132,2))*'umowa o pracę'!$E$8,2),0)))),0)))&gt;$J132,$J132,IF(AND($V132=1,$I132&gt;0),ROUND(IF($W132+$X132&gt;=2600,2600*'umowa o pracę'!$E$8,($W132+$X132)*'umowa o pracę'!$E$8),2)+IF($X132=0,ROUND(IF($W132&gt;2600,ROUND($Z132/$W132*2600,2),$Z132)*'umowa o pracę'!$E$8,2),ROUND(IF($W132&gt;2600,ROUND($Z132/$W132*2600,2),$Z132)*'umowa o pracę'!$E$8,2)),ROUND(IF($W132+$X132&gt;=2600,2600*'umowa o pracę'!$E$8,($W132+$X132)*'umowa o pracę'!$E$8),2)-IF($X132=0,ROUND(ROUND(IF($W132&gt;2600,ROUND($Y132/$W132*2600,2),$Y132),2)*'umowa o pracę'!$E$8,2),IF($X132&gt;0,IF($W132+$X132&lt;2600,ROUND(ROUND($Y132+ROUND($X132*9%,2),2)*'umowa o pracę'!$E$8,2),IF(AND($W132+$X132&gt;=2600,$X132&lt;2600,$W132&lt;2600),ROUND((ROUND(((2600-$X132)/$W132)*$Y132,2)+ROUND($X132*9%,2))*'umowa o pracę'!$E$8,2),IF(AND($W132+$X132&gt;=2600,$X132&gt;=2600),ROUND((ROUND(2600*9%,2))*'umowa o pracę'!$E$8,2),IF(AND($W132+$X132&gt;=2600,$W132&gt;=2600,$X132&lt;2600),ROUND((ROUND($X132*9%,2)+ROUND(((2600-$X132)/$W132)*$Y132,2))*'umowa o pracę'!$E$8,2),0)))),0))))&gt;$J132,$J132,IF(IF(AND($V132=1,$I132&gt;0),ROUND(IF($W132+$X132&gt;=2600,2600*'umowa o pracę'!$E$8,($W132+$X132)*'umowa o pracę'!$E$8),2)+IF($X132=0,ROUND(IF($W132&gt;2600,ROUND($Z132/$W132*2600,2),$Z132)*'umowa o pracę'!$E$8,2),ROUND(IF($W132&gt;2600,ROUND($Z132/$W132*2600,2),$Z132)*'umowa o pracę'!$E$8,2)),ROUND(IF($W132+$X132&gt;=2600,2600*'umowa o pracę'!$E$8,($W132+$X132)*'umowa o pracę'!$E$8),2)-IF($X132=0,ROUND(ROUND(IF($W132&gt;2600,ROUND($Y132/$W132*2600,2),$Y132),2)*'umowa o pracę'!$E$8,2),IF($X132&gt;0,IF($W132+$X132&lt;2600,ROUND(ROUND($Y132+ROUND($X132*9%,2),2)*'umowa o pracę'!$E$8,2),IF(AND($W132+$X132&gt;=2600,$X132&lt;2600,$W132&lt;2600),ROUND((ROUND(((2600-$X132)/$W132)*$Y132,2)+ROUND($X132*9%,2))*'umowa o pracę'!$E$8,2),IF(AND($W132+$X132&gt;=2600,$X132&gt;=2600),ROUND((ROUND(2600*9%,2))*'umowa o pracę'!$E$8,2),IF(AND($W132+$X132&gt;=2600,$W132&gt;=2600,$X132&lt;2600),ROUND((ROUND($X132*9%,2)+ROUND(((2600-$X132)/$W132)*$Y132,2))*'umowa o pracę'!$E$8,2),0)))),0)))&gt;$J132,$J132,IF(AND($V132=1,$I132&gt;0),ROUND(IF($W132+$X132&gt;=2600,2600*'umowa o pracę'!$E$8,($W132+$X132)*'umowa o pracę'!$E$8),2)+IF($X132=0,ROUND(IF($W132&gt;2600,ROUND($Z132/$W132*2600,2),$Z132)*'umowa o pracę'!$E$8,2),ROUND(IF($W132&gt;2600,ROUND($Z132/$W132*2600,2),$Z132)*'umowa o pracę'!$E$8,2)),ROUND(IF($W132+$X132&gt;=2600,2600*'umowa o pracę'!$E$8,($W132+$X132)*'umowa o pracę'!$E$8),2)-IF(AND($X132=0,I132&gt;0),ROUND(ROUND(IF($W132&gt;2600,ROUND($Y132/$W132*2600,2),$Y132),2)*'umowa o pracę'!$E$8,2),IF($X132&gt;0,IF($W132+$X132&lt;2600,ROUND(ROUND($Y132+ROUND($X132*9%,2),2)*'umowa o pracę'!$E$8,2),IF(AND($W132+$X132&gt;=2600,$X132&lt;2600,$W132&lt;2600),ROUND((ROUND(((2600-$X132)/$W132)*$Y132,2)+ROUND($X132*9%,2))*'umowa o pracę'!$E$8,2),IF(AND($W132+$X132&gt;=2600,$X132&gt;=2600),ROUND((ROUND(2600*9%,2))*'umowa o pracę'!$E$8,2),IF(AND($W132+$X132&gt;=2600,$W132&gt;=2600,$X132&lt;2600),ROUND((ROUND($X132*9%,2)+ROUND(((2600-$X132)/$W132)*$Y132,2))*'umowa o pracę'!$E$8,2),0)))),0)))))</f>
        <v>0</v>
      </c>
      <c r="AC132" s="32">
        <f>IF(IF(IF(AND($V132=1,$I132&gt;0),ROUND(IF($W132+$X132&gt;=2800,2800*'umowa o pracę'!$E$8,($W132+$X132)*'umowa o pracę'!$E$8),2)+IF($X132=0,ROUND(IF($W132&gt;2800,ROUND($Z132/$W132*2800,2),$Z132)*'umowa o pracę'!$E$8,2),ROUND(IF($W132&gt;2800,ROUND($Z132/$W132*2800,2),$Z132)*'umowa o pracę'!$E$8,2)),ROUND(IF($W132+$X132&gt;=2800,2800*'umowa o pracę'!$E$8,($W132+$X132)*'umowa o pracę'!$E$8),2)-IF($X132=0,ROUND(ROUND(IF($W132&gt;2800,ROUND($Y132/$W132*2800,2),$Y132),2)*'umowa o pracę'!$E$8,2),IF($X132&gt;0,IF($W132+$X132&lt;2800,ROUND(ROUND($Y132+ROUND($X132*9%,2),2)*'umowa o pracę'!$E$8,2),IF(AND($W132+$X132&gt;=2800,$X132&lt;2800,$W132&lt;2800),ROUND((ROUND(((2800-$X132)/$W132)*$Y132,2)+ROUND($X132*9%,2))*'umowa o pracę'!$E$8,2),IF(AND($W132+$X132&gt;=2800,$X132&gt;=2800),ROUND((ROUND(2800*9%,2))*'umowa o pracę'!$E$8,2),IF(AND($W132+$X132&gt;=2800,$W132&gt;=2800,$X132&lt;2800),ROUND((ROUND($X132*9%,2)+ROUND(((2800-$X132)/$W132)*$Y132,2))*'umowa o pracę'!$E$8,2),0)))),0)))&gt;$J132,$J132,IF(AND($V132=1,$I132&gt;0),ROUND(IF($W132+$X132&gt;=2800,2800*'umowa o pracę'!$E$8,($W132+$X132)*'umowa o pracę'!$E$8),2)+IF($X132=0,ROUND(IF($W132&gt;2800,ROUND($Z132/$W132*2800,2),$Z132)*'umowa o pracę'!$E$8,2),ROUND(IF($W132&gt;2800,ROUND($Z132/$W132*2800,2),$Z132)*'umowa o pracę'!$E$8,2)),ROUND(IF($W132+$X132&gt;=2800,2800*'umowa o pracę'!$E$8,($W132+$X132)*'umowa o pracę'!$E$8),2)-IF($X132=0,ROUND(ROUND(IF($W132&gt;2800,ROUND($Y132/$W132*2800,2),$Y132),2)*'umowa o pracę'!$E$8,2),IF($X132&gt;0,IF($W132+$X132&lt;2800,ROUND(ROUND($Y132+ROUND($X132*9%,2),2)*'umowa o pracę'!$E$8,2),IF(AND($W132+$X132&gt;=2800,$X132&lt;2800,$W132&lt;2800),ROUND((ROUND(((2800-$X132)/$W132)*$Y132,2)+ROUND($X132*9%,2))*'umowa o pracę'!$E$8,2),IF(AND($W132+$X132&gt;=2800,$X132&gt;=2800),ROUND((ROUND(2800*9%,2))*'umowa o pracę'!$E$8,2),IF(AND($W132+$X132&gt;=2800,$W132&gt;=2800,$X132&lt;2800),ROUND((ROUND($X132*9%,2)+ROUND(((2800-$X132)/$W132)*$Y132,2))*'umowa o pracę'!$E$8,2),0)))),0))))&gt;$J132,$J132,IF(IF(AND($V132=1,$I132&gt;0),ROUND(IF($W132+$X132&gt;=2800,2800*'umowa o pracę'!$E$8,($W132+$X132)*'umowa o pracę'!$E$8),2)+IF($X132=0,ROUND(IF($W132&gt;2800,ROUND($Z132/$W132*2800,2),$Z132)*'umowa o pracę'!$E$8,2),ROUND(IF($W132&gt;2800,ROUND($Z132/$W132*2800,2),$Z132)*'umowa o pracę'!$E$8,2)),ROUND(IF($W132+$X132&gt;=2800,2800*'umowa o pracę'!$E$8,($W132+$X132)*'umowa o pracę'!$E$8),2)-IF($X132=0,ROUND(ROUND(IF($W132&gt;2800,ROUND($Y132/$W132*2800,2),$Y132),2)*'umowa o pracę'!$E$8,2),IF($X132&gt;0,IF($W132+$X132&lt;2800,ROUND(ROUND($Y132+ROUND($X132*9%,2),2)*'umowa o pracę'!$E$8,2),IF(AND($W132+$X132&gt;=2800,$X132&lt;2800,$W132&lt;2800),ROUND((ROUND(((2800-$X132)/$W132)*$Y132,2)+ROUND($X132*9%,2))*'umowa o pracę'!$E$8,2),IF(AND($W132+$X132&gt;=2800,$X132&gt;=2800),ROUND((ROUND(2800*9%,2))*'umowa o pracę'!$E$8,2),IF(AND($W132+$X132&gt;=2800,$W132&gt;=2800,$X132&lt;2800),ROUND((ROUND($X132*9%,2)+ROUND(((2800-$X132)/$W132)*$Y132,2))*'umowa o pracę'!$E$8,2),0)))),0)))&gt;$J132,$J132,IF(AND($V132=1,$I132&gt;0),ROUND(IF($W132+$X132&gt;=2800,2800*'umowa o pracę'!$E$8,($W132+$X132)*'umowa o pracę'!$E$8),2)+IF($X132=0,ROUND(IF($W132&gt;2800,ROUND($Z132/$W132*2800,2),$Z132)*'umowa o pracę'!$E$8,2),ROUND(IF($W132&gt;2800,ROUND($Z132/$W132*2800,2),$Z132)*'umowa o pracę'!$E$8,2)),ROUND(IF($W132+$X132&gt;=2800,2800*'umowa o pracę'!$E$8,($W132+$X132)*'umowa o pracę'!$E$8),2)-IF(AND($X132=0,I132&gt;0),ROUND(ROUND(IF($W132&gt;2800,ROUND($Y132/$W132*2800,2),$Y132),2)*'umowa o pracę'!$E$8,2),IF($X132&gt;0,IF($W132+$X132&lt;2800,ROUND(ROUND($Y132+ROUND($X132*9%,2),2)*'umowa o pracę'!$E$8,2),IF(AND($W132+$X132&gt;=2800,$X132&lt;2800,$W132&lt;2800),ROUND((ROUND(((2800-$X132)/$W132)*$Y132,2)+ROUND($X132*9%,2))*'umowa o pracę'!$E$8,2),IF(AND($W132+$X132&gt;=2800,$X132&gt;=2800),ROUND((ROUND(2800*9%,2))*'umowa o pracę'!$E$8,2),IF(AND($W132+$X132&gt;=2800,$W132&gt;=2800,$X132&lt;2800),ROUND((ROUND($X132*9%,2)+ROUND(((2800-$X132)/$W132)*$Y132,2))*'umowa o pracę'!$E$8,2),0)))),0)))))</f>
        <v>0</v>
      </c>
      <c r="AD132" s="32">
        <f>IF('umowa o pracę'!$E$7=2020,IF(IF($V132=1,IF($X132=0,ROUND(IF($W132&gt;2600,ROUND($Y132/$W132*2600,2),$Y132)*'umowa o pracę'!$E$8,2),IF($W132+$X132&lt;2600,ROUND(ROUND($Y132+ROUND($X132*9%,2),2)*'umowa o pracę'!$E$8,2),IF(AND($W132+$X132&gt;=2600,$W132&lt;2600),ROUND((ROUND($Y132+ROUND((2600-$W132)*9%,2),2))*'umowa o pracę'!$E$8,2),IF(AND($W132+$X132&gt;=2600,$W132&gt;=2600),ROUND(ROUND($Y132/$W132*2600,2)*'umowa o pracę'!$E$8,2),0)))),0)&gt;$H132,$H132,IF($V132=1,IF($X132=0,ROUND(IF($W132&gt;2600,ROUND($Y132/$W132*2600,2),$Y132)*'umowa o pracę'!$E$8,2),IF($W132+$X132&lt;2600,ROUND(ROUND($Y132+ROUND($X132*9%,2),2)*'umowa o pracę'!$E$8,2),IF(AND($W132+$X132&gt;=2600,$W132&lt;2600),ROUND((ROUND($Y132+ROUND((2600-$W132)*9%,2),2))*'umowa o pracę'!$E$8,2),IF(AND($W132+$X132&gt;=2600,$W132&gt;=2600),ROUND(ROUND($Y132/$W132*2600,2)*'umowa o pracę'!$E$8,2),0)))),0)),IF('umowa o pracę'!$E$7=2021,IF(IF($V132=1,IF($X132=0,ROUND(IF($W132&gt;2800,ROUND($Y132/$W132*2800,2),$Y132)*'umowa o pracę'!$E$8,2),IF($W132+$X132&lt;2800,ROUND(ROUND($Y132+ROUND($X132*9%,2),2)*'umowa o pracę'!$E$8,2),IF(AND($W132+$X132&gt;=2800,$W132&lt;2800),ROUND((ROUND($Y132+ROUND((2800-$W132)*9%,2),2))*'umowa o pracę'!$E$8,2),IF(AND($W132+$X132&gt;=2800,$W132&gt;=2800),ROUND(ROUND($Y132/$W132*2800,2)*'umowa o pracę'!$E$8,2),0)))),0)&gt;$H132,$H132,IF($V132=1,IF($X132=0,ROUND(IF($W132&gt;2800,ROUND($Y132/$W132*2800,2),$Y132)*'umowa o pracę'!$E$8,2),IF($W132+$X132&lt;2800,ROUND(ROUND($Y132+ROUND($X132*9%,2),2)*'umowa o pracę'!$E$8,2),IF(AND($W132+$X132&gt;=2800,$W132&lt;2800),ROUND((ROUND($Y132+ROUND((2800-$W132)*9%,2),2))*'umowa o pracę'!$E$8,2),IF(AND($W132+$X132&gt;=2800,$W132&gt;=2800),ROUND(ROUND($Y132/$W132*2800,2)*'umowa o pracę'!$E$8,2),0)))),0)),0))</f>
        <v>0</v>
      </c>
      <c r="AE132" s="32">
        <f>IF('umowa o pracę'!$E$7=2020,IF(IF($V132=1,IF($X132=0,ROUND(IF($W132&gt;2600,ROUND($Z132/$W132*2600,2),$Z132)*'umowa o pracę'!$E$8,2),ROUND(IF($W132&gt;2600,ROUND($Z132/$W132*2600,2),$Z132)*'umowa o pracę'!$E$8,2)),0)&gt;$I132,$I132,IF($V132=1,IF($X132=0,ROUND(IF($W132&gt;2600,ROUND($Z132/$W132*2600,2),$Z132)*'umowa o pracę'!$E$8,2),ROUND(IF($W132&gt;2600,ROUND($Z132/$W132*2600,2),$Z132)*'umowa o pracę'!$E$8,2)),0)),IF('umowa o pracę'!$E$7=2021,IF(IF($V132=1,IF($X132=0,ROUND(IF($W132&gt;2800,ROUND($Z132/$W132*2800,2),$Z132)*'umowa o pracę'!$E$8,2),ROUND(IF($W132&gt;2800,ROUND($Z132/$W132*2800,2),$Z132)*'umowa o pracę'!$E$8,2)),0)&gt;$I132,$I132,IF($V132=1,IF($X132=0,ROUND(IF($W132&gt;2800,ROUND($Z132/$W132*2800,2),$Z132)*'umowa o pracę'!$E$8,2),ROUND(IF($W132&gt;2800,ROUND($Z132/$W132*2800,2),$Z132)*'umowa o pracę'!$E$8,2)),0)),0))</f>
        <v>0</v>
      </c>
      <c r="AF132" s="56">
        <f>IF('umowa o pracę'!$E$7=2020,$AB132,IF('umowa o pracę'!$E$7=2021,$AC132,0))</f>
        <v>0</v>
      </c>
      <c r="AG132" s="53">
        <f t="shared" si="15"/>
        <v>1</v>
      </c>
      <c r="AH132" s="39">
        <f>IF('umowa o pracę'!$E$6&lt;3,0,$L132)</f>
        <v>0</v>
      </c>
      <c r="AI132" s="39">
        <f>IF('umowa o pracę'!$E$6&lt;3,0,$M132)</f>
        <v>0</v>
      </c>
      <c r="AJ132" s="55">
        <f>IF('umowa o pracę'!$E$6&lt;3,0,$N132)</f>
        <v>0</v>
      </c>
      <c r="AK132" s="55">
        <f>IF('umowa o pracę'!$E$6&lt;3,0,$O132)</f>
        <v>0</v>
      </c>
      <c r="AL132" s="32">
        <f>IF('umowa o pracę'!$E$7=2020,ROUND(IF($AH132&gt;=2600,2600*'umowa o pracę'!$E$8,$AH132*'umowa o pracę'!$E$8),2),IF('umowa o pracę'!$E$7=2021,ROUND(IF($AH132&gt;=2800,2800*'umowa o pracę'!$E$8,$AH132*'umowa o pracę'!$E$8),2),0))</f>
        <v>0</v>
      </c>
      <c r="AM132" s="32">
        <f>IF(IF(IF(AND($AG132=1,$I132&gt;0),ROUND(IF($AH132+$AI132&gt;=2600,2600*'umowa o pracę'!$E$8,($AH132+$AI132)*'umowa o pracę'!$E$8),2)+IF($AI132=0,ROUND(IF($AH132&gt;2600,ROUND($AK132/$AH132*2600,2),$AK132)*'umowa o pracę'!$E$8,2),ROUND(IF($AH132&gt;2600,ROUND($AK132/$AH132*2600,2),$AK132)*'umowa o pracę'!$E$8,2)),ROUND(IF($AH132+$AI132&gt;=2600,2600*'umowa o pracę'!$E$8,($AH132+$AI132)*'umowa o pracę'!$E$8),2)-IF($AI132=0,ROUND(ROUND(IF($AH132&gt;2600,ROUND($AJ132/$AH132*2600,2),$AJ132),2)*'umowa o pracę'!$E$8,2),IF($AI132&gt;0,IF($AH132+$AI132&lt;2600,ROUND(ROUND($AJ132+ROUND($AI132*9%,2),2)*'umowa o pracę'!$E$8,2),IF(AND($AH132+$AI132&gt;=2600,$AI132&lt;2600,$AH132&lt;2600),ROUND((ROUND(((2600-$AI132)/$AH132)*$AJ132,2)+ROUND($AI132*9%,2))*'umowa o pracę'!$E$8,2),IF(AND($AH132+$AI132&gt;=2600,$AI132&gt;=2600),ROUND((ROUND(2600*9%,2))*'umowa o pracę'!$E$8,2),IF(AND($AH132+$AI132&gt;=2600,$AH132&gt;=2600,$AI132&lt;2600),ROUND((ROUND($AI132*9%,2)+ROUND(((2600-$AI132)/$AH132)*$AJ132,2))*'umowa o pracę'!$E$8,2),0)))),0)))&gt;$J132,$J132,IF(AND($AG132=1,$I132&gt;0),ROUND(IF($AH132+$AI132&gt;=2600,2600*'umowa o pracę'!$E$8,($AH132+$AI132)*'umowa o pracę'!$E$8),2)+IF($AI132=0,ROUND(IF($AH132&gt;2600,ROUND($AK132/$AH132*2600,2),$AK132)*'umowa o pracę'!$E$8,2),ROUND(IF($AH132&gt;2600,ROUND($AK132/$AH132*2600,2),$AK132)*'umowa o pracę'!$E$8,2)),ROUND(IF($AH132+$AI132&gt;=2600,2600*'umowa o pracę'!$E$8,($AH132+$AI132)*'umowa o pracę'!$E$8),2)-IF($AI132=0,ROUND(ROUND(IF($AH132&gt;2600,ROUND($AJ132/$AH132*2600,2),$AJ132),2)*'umowa o pracę'!$E$8,2),IF($AI132&gt;0,IF($AH132+$AI132&lt;2600,ROUND(ROUND($AJ132+ROUND($AI132*9%,2),2)*'umowa o pracę'!$E$8,2),IF(AND($AH132+$AI132&gt;=2600,$AI132&lt;2600,$AH132&lt;2600),ROUND((ROUND(((2600-$AI132)/$AH132)*$AJ132,2)+ROUND($AI132*9%,2))*'umowa o pracę'!$E$8,2),IF(AND($AH132+$AI132&gt;=2600,$AI132&gt;=2600),ROUND((ROUND(2600*9%,2))*'umowa o pracę'!$E$8,2),IF(AND($AH132+$AI132&gt;=2600,$AH132&gt;=2600,$AI132&lt;2600),ROUND((ROUND($AI132*9%,2)+ROUND(((2600-$AI132)/$AH132)*$AJ132,2))*'umowa o pracę'!$E$8,2),0)))),0))))&gt;$J132,$J132,IF(IF(AND($AG132=1,$I132&gt;0),ROUND(IF($AH132+$AI132&gt;=2600,2600*'umowa o pracę'!$E$8,($AH132+$AI132)*'umowa o pracę'!$E$8),2)+IF($AI132=0,ROUND(IF($AH132&gt;2600,ROUND($AK132/$AH132*2600,2),$AK132)*'umowa o pracę'!$E$8,2),ROUND(IF($AH132&gt;2600,ROUND($AK132/$AH132*2600,2),$AK132)*'umowa o pracę'!$E$8,2)),ROUND(IF($AH132+$AI132&gt;=2600,2600*'umowa o pracę'!$E$8,($AH132+$AI132)*'umowa o pracę'!$E$8),2)-IF($AI132=0,ROUND(ROUND(IF($AH132&gt;2600,ROUND($AJ132/$AH132*2600,2),$AJ132),2)*'umowa o pracę'!$E$8,2),IF($AI132&gt;0,IF($AH132+$AI132&lt;2600,ROUND(ROUND($AJ132+ROUND($AI132*9%,2),2)*'umowa o pracę'!$E$8,2),IF(AND($AH132+$AI132&gt;=2600,$AI132&lt;2600,$AH132&lt;2600),ROUND((ROUND(((2600-$AI132)/$AH132)*$AJ132,2)+ROUND($AI132*9%,2))*'umowa o pracę'!$E$8,2),IF(AND($AH132+$AI132&gt;=2600,$AI132&gt;=2600),ROUND((ROUND(2600*9%,2))*'umowa o pracę'!$E$8,2),IF(AND($AH132+$AI132&gt;=2600,$AH132&gt;=2600,$AI132&lt;2600),ROUND((ROUND($AI132*9%,2)+ROUND(((2600-$AI132)/$AH132)*$AJ132,2))*'umowa o pracę'!$E$8,2),0)))),0)))&gt;$J132,$J132,IF(AND($AG132=1,$I132&gt;0),ROUND(IF($AH132+$AI132&gt;=2600,2600*'umowa o pracę'!$E$8,($AH132+$AI132)*'umowa o pracę'!$E$8),2)+IF($AI132=0,ROUND(IF($AH132&gt;2600,ROUND($AK132/$AH132*2600,2),$AK132)*'umowa o pracę'!$E$8,2),ROUND(IF($AH132&gt;2600,ROUND($AK132/$AH132*2600,2),$AK132)*'umowa o pracę'!$E$8,2)),ROUND(IF($AH132+$AI132&gt;=2600,2600*'umowa o pracę'!$E$8,($AH132+$AI132)*'umowa o pracę'!$E$8),2)-IF(AND($AI132=0,I132&gt;0),ROUND(ROUND(IF($AH132&gt;2600,ROUND($AJ132/$AH132*2600,2),$AJ132),2)*'umowa o pracę'!$E$8,2),IF($AI132&gt;0,IF($AH132+$AI132&lt;2600,ROUND(ROUND($AJ132+ROUND($AI132*9%,2),2)*'umowa o pracę'!$E$8,2),IF(AND($AH132+$AI132&gt;=2600,$AI132&lt;2600,$AH132&lt;2600),ROUND((ROUND(((2600-$AI132)/$AH132)*$AJ132,2)+ROUND($AI132*9%,2))*'umowa o pracę'!$E$8,2),IF(AND($AH132+$AI132&gt;=2600,$AI132&gt;=2600),ROUND((ROUND(2600*9%,2))*'umowa o pracę'!$E$8,2),IF(AND($AH132+$AI132&gt;=2600,$AH132&gt;=2600,$AI132&lt;2600),ROUND((ROUND($AI132*9%,2)+ROUND(((2600-$AI132)/$AH132)*$AJ132,2))*'umowa o pracę'!$E$8,2),0)))),0)))))</f>
        <v>0</v>
      </c>
      <c r="AN132" s="32">
        <f>IF(IF(IF(AND($AG132=1,$I132&gt;0),ROUND(IF($AH132+$AI132&gt;=2800,2800*'umowa o pracę'!$E$8,($AH132+$AI132)*'umowa o pracę'!$E$8),2)+IF($AI132=0,ROUND(IF($AH132&gt;2800,ROUND($AK132/$AH132*2800,2),$AK132)*'umowa o pracę'!$E$8,2),ROUND(IF($AH132&gt;2800,ROUND($AK132/$AH132*2800,2),$AK132)*'umowa o pracę'!$E$8,2)),ROUND(IF($AH132+$AI132&gt;=2800,2800*'umowa o pracę'!$E$8,($AH132+$AI132)*'umowa o pracę'!$E$8),2)-IF($AI132=0,ROUND(ROUND(IF($AH132&gt;2800,ROUND($AJ132/$AH132*2800,2),$AJ132),2)*'umowa o pracę'!$E$8,2),IF($AI132&gt;0,IF($AH132+$AI132&lt;2800,ROUND(ROUND($AJ132+ROUND($AI132*9%,2),2)*'umowa o pracę'!$E$8,2),IF(AND($AH132+$AI132&gt;=2800,$AI132&lt;2800,$AH132&lt;2800),ROUND((ROUND(((2800-$AI132)/$AH132)*$AJ132,2)+ROUND($AI132*9%,2))*'umowa o pracę'!$E$8,2),IF(AND($AH132+$AI132&gt;=2800,$AI132&gt;=2800),ROUND((ROUND(2800*9%,2))*'umowa o pracę'!$E$8,2),IF(AND($AH132+$AI132&gt;=2800,$AH132&gt;=2800,$AI132&lt;2800),ROUND((ROUND($AI132*9%,2)+ROUND(((2800-$AI132)/$AH132)*$AJ132,2))*'umowa o pracę'!$E$8,2),0)))),0)))&gt;$J132,$J132,IF(AND($AG132=1,$I132&gt;0),ROUND(IF($AH132+$AI132&gt;=2800,2800*'umowa o pracę'!$E$8,($AH132+$AI132)*'umowa o pracę'!$E$8),2)+IF($AI132=0,ROUND(IF($AH132&gt;2800,ROUND($AK132/$AH132*2800,2),$AK132)*'umowa o pracę'!$E$8,2),ROUND(IF($AH132&gt;2800,ROUND($AK132/$AH132*2800,2),$AK132)*'umowa o pracę'!$E$8,2)),ROUND(IF($AH132+$AI132&gt;=2800,2800*'umowa o pracę'!$E$8,($AH132+$AI132)*'umowa o pracę'!$E$8),2)-IF($AI132=0,ROUND(ROUND(IF($AH132&gt;2800,ROUND($AJ132/$AH132*2800,2),$AJ132),2)*'umowa o pracę'!$E$8,2),IF($AI132&gt;0,IF($AH132+$AI132&lt;2800,ROUND(ROUND($AJ132+ROUND($AI132*9%,2),2)*'umowa o pracę'!$E$8,2),IF(AND($AH132+$AI132&gt;=2800,$AI132&lt;2800,$AH132&lt;2800),ROUND((ROUND(((2800-$AI132)/$AH132)*$AJ132,2)+ROUND($AI132*9%,2))*'umowa o pracę'!$E$8,2),IF(AND($AH132+$AI132&gt;=2800,$AI132&gt;=2800),ROUND((ROUND(2800*9%,2))*'umowa o pracę'!$E$8,2),IF(AND($AH132+$AI132&gt;=2800,$AH132&gt;=2800,$AI132&lt;2800),ROUND((ROUND($AI132*9%,2)+ROUND(((2800-$AI132)/$AH132)*$AJ132,2))*'umowa o pracę'!$E$8,2),0)))),0))))&gt;$J132,$J132,IF(IF(AND($AG132=1,$I132&gt;0),ROUND(IF($AH132+$AI132&gt;=2800,2800*'umowa o pracę'!$E$8,($AH132+$AI132)*'umowa o pracę'!$E$8),2)+IF($AI132=0,ROUND(IF($AH132&gt;2800,ROUND($AK132/$AH132*2800,2),$AK132)*'umowa o pracę'!$E$8,2),ROUND(IF($AH132&gt;2800,ROUND($AK132/$AH132*2800,2),$AK132)*'umowa o pracę'!$E$8,2)),ROUND(IF($AH132+$AI132&gt;=2800,2800*'umowa o pracę'!$E$8,($AH132+$AI132)*'umowa o pracę'!$E$8),2)-IF($AI132=0,ROUND(ROUND(IF($AH132&gt;2800,ROUND($AJ132/$AH132*2800,2),$AJ132),2)*'umowa o pracę'!$E$8,2),IF($AI132&gt;0,IF($AH132+$AI132&lt;2800,ROUND(ROUND($AJ132+ROUND($AI132*9%,2),2)*'umowa o pracę'!$E$8,2),IF(AND($AH132+$AI132&gt;=2800,$AI132&lt;2800,$AH132&lt;2800),ROUND((ROUND(((2800-$AI132)/$AH132)*$AJ132,2)+ROUND($AI132*9%,2))*'umowa o pracę'!$E$8,2),IF(AND($AH132+$AI132&gt;=2800,$AI132&gt;=2800),ROUND((ROUND(2800*9%,2))*'umowa o pracę'!$E$8,2),IF(AND($AH132+$AI132&gt;=2800,$AH132&gt;=2800,$AI132&lt;2800),ROUND((ROUND($AI132*9%,2)+ROUND(((2800-$AI132)/$AH132)*$AJ132,2))*'umowa o pracę'!$E$8,2),0)))),0)))&gt;$J132,$J132,IF(AND($AG132=1,$I132&gt;0),ROUND(IF($AH132+$AI132&gt;=2800,2800*'umowa o pracę'!$E$8,($AH132+$AI132)*'umowa o pracę'!$E$8),2)+IF($AI132=0,ROUND(IF($AH132&gt;2800,ROUND($AK132/$AH132*2800,2),$AK132)*'umowa o pracę'!$E$8,2),ROUND(IF($AH132&gt;2800,ROUND($AK132/$AH132*2800,2),$AK132)*'umowa o pracę'!$E$8,2)),ROUND(IF($AH132+$AI132&gt;=2800,2800*'umowa o pracę'!$E$8,($AH132+$AI132)*'umowa o pracę'!$E$8),2)-IF(AND($AI132=0,I132&gt;0),ROUND(ROUND(IF($AH132&gt;2800,ROUND($AJ132/$AH132*2800,2),$AJ132),2)*'umowa o pracę'!$E$8,2),IF($AI132&gt;0,IF($AH132+$AI132&lt;2800,ROUND(ROUND($AJ132+ROUND($AI132*9%,2),2)*'umowa o pracę'!$E$8,2),IF(AND($AH132+$AI132&gt;=2800,$AI132&lt;2800,$AH132&lt;2800),ROUND((ROUND(((2800-$AI132)/$AH132)*$AJ132,2)+ROUND($AI132*9%,2))*'umowa o pracę'!$E$8,2),IF(AND($AH132+$AI132&gt;=2800,$AI132&gt;=2800),ROUND((ROUND(2800*9%,2))*'umowa o pracę'!$E$8,2),IF(AND($AH132+$AI132&gt;=2800,$AH132&gt;=2800,$AI132&lt;2800),ROUND((ROUND($AI132*9%,2)+ROUND(((2800-$AI132)/$AH132)*$AJ132,2))*'umowa o pracę'!$E$8,2),0)))),0)))))</f>
        <v>0</v>
      </c>
      <c r="AO132" s="32">
        <f>IF('umowa o pracę'!$E$7=2020,IF(IF($AG132=1,IF($AI132=0,ROUND(IF($AH132&gt;2600,ROUND($AJ132/$AH132*2600,2),$AJ132)*'umowa o pracę'!$E$8,2),IF($AH132+$AI132&lt;2600,ROUND(ROUND($AJ132+ROUND($AI132*9%,2),2)*'umowa o pracę'!$E$8,2),IF(AND($AH132+$AI132&gt;=2600,$AH132&lt;2600),ROUND((ROUND($AJ132+ROUND((2600-$AH132)*9%,2),2))*'umowa o pracę'!$E$8,2),IF(AND($AH132+$AI132&gt;=2600,$AH132&gt;=2600),ROUND(ROUND($AJ132/$AH132*2600,2)*'umowa o pracę'!$E$8,2),0)))),0)&gt;$H132,$H132,IF($AG132=1,IF($AI132=0,ROUND(IF($AH132&gt;2600,ROUND($AJ132/$AH132*2600,2),$AJ132)*'umowa o pracę'!$E$8,2),IF($AH132+$AI132&lt;2600,ROUND(ROUND($AJ132+ROUND($AI132*9%,2),2)*'umowa o pracę'!$E$8,2),IF(AND($AH132+$AI132&gt;=2600,$AH132&lt;2600),ROUND((ROUND($AJ132+ROUND((2600-$AH132)*9%,2),2))*'umowa o pracę'!$E$8,2),IF(AND($AH132+$AI132&gt;=2600,$AH132&gt;=2600),ROUND(ROUND($AJ132/$AH132*2600,2)*'umowa o pracę'!$E$8,2),0)))),0)),IF('umowa o pracę'!$E$7=2021,IF(IF($AG132=1,IF($AI132=0,ROUND(IF($AH132&gt;2800,ROUND($AJ132/$AH132*2800,2),$AJ132)*'umowa o pracę'!$E$8,2),IF($AH132+$AI132&lt;2800,ROUND(ROUND($AJ132+ROUND($AI132*9%,2),2)*'umowa o pracę'!$E$8,2),IF(AND($AH132+$AI132&gt;=2800,$AH132&lt;2800),ROUND((ROUND($AJ132+ROUND((2800-$AH132)*9%,2),2))*'umowa o pracę'!$E$8,2),IF(AND($AH132+$AI132&gt;=2800,$AH132&gt;=2800),ROUND(ROUND($AJ132/$AH132*2800,2)*'umowa o pracę'!$E$8,2),0)))),0)&gt;$H132,$H132,IF($AG132=1,IF($AI132=0,ROUND(IF($AH132&gt;2800,ROUND($AJ132/$AH132*2800,2),$AJ132)*'umowa o pracę'!$E$8,2),IF($AH132+$AI132&lt;2800,ROUND(ROUND($AJ132+ROUND($AI132*9%,2),2)*'umowa o pracę'!$E$8,2),IF(AND($AH132+$AI132&gt;=2800,$AH132&lt;2800),ROUND((ROUND($AJ132+ROUND((2800-$AH132)*9%,2),2))*'umowa o pracę'!$E$8,2),IF(AND($AH132+$AI132&gt;=2800,$AH132&gt;=2800),ROUND(ROUND($AJ132/$AH132*2800,2)*'umowa o pracę'!$E$8,2),0)))),0)),0))</f>
        <v>0</v>
      </c>
      <c r="AP132" s="32">
        <f>IF('umowa o pracę'!$E$7=2020,IF(IF($AG132=1,IF($AI132=0,ROUND(IF($AH132&gt;2600,ROUND($AK132/$AH132*2600,2),$AK132)*'umowa o pracę'!$E$8,2),ROUND(IF($AH132&gt;2600,ROUND($AK132/$AH132*2600,2),$AK132)*'umowa o pracę'!$E$8,2)),0)&gt;$I132,$I132,IF($AG132=1,IF($AI132=0,ROUND(IF($AH132&gt;2600,ROUND($AK132/$AH132*2600,2),$AK132)*'umowa o pracę'!$E$8,2),ROUND(IF($AH132&gt;2600,ROUND($AK132/$AH132*2600,2),$AK132)*'umowa o pracę'!$E$8,2)),0)),IF('umowa o pracę'!$E$7=2021,IF(IF($AG132=1,IF($AI132=0,ROUND(IF($AH132&gt;2800,ROUND($AK132/$AH132*2800,2),$AK132)*'umowa o pracę'!$E$8,2),ROUND(IF($AH132&gt;2800,ROUND($AK132/$AH132*2800,2),$AK132)*'umowa o pracę'!$E$8,2)),0)&gt;$I132,$I132,IF($AG132=1,IF($AI132=0,ROUND(IF($AH132&gt;2800,ROUND($AK132/$AH132*2800,2),$AK132)*'umowa o pracę'!$E$8,2),ROUND(IF($AH132&gt;2800,ROUND($AK132/$AH132*2800,2),$AK132)*'umowa o pracę'!$E$8,2)),0)),0))</f>
        <v>0</v>
      </c>
      <c r="AQ132" s="56">
        <f>IF('umowa o pracę'!$E$7=2020,$AM132,IF('umowa o pracę'!$E$7=2021,$AN132,0))</f>
        <v>0</v>
      </c>
      <c r="AR132" s="33">
        <f>IF('umowa o pracę'!$E$7=0,0,U132+AF132+AQ132)</f>
        <v>0</v>
      </c>
      <c r="AS132" s="19"/>
      <c r="AT132" s="19"/>
      <c r="AU132" s="19"/>
      <c r="AV132" s="6"/>
      <c r="AW132" s="6"/>
      <c r="AX132" s="6">
        <f t="shared" si="13"/>
        <v>10</v>
      </c>
      <c r="AY132" s="6"/>
      <c r="AZ132" s="234">
        <f t="shared" si="16"/>
        <v>0</v>
      </c>
      <c r="BA132" s="234">
        <f t="shared" si="17"/>
        <v>0</v>
      </c>
      <c r="BB132" s="234">
        <f t="shared" si="18"/>
        <v>0</v>
      </c>
      <c r="BC132" s="234">
        <f t="shared" si="19"/>
        <v>0</v>
      </c>
      <c r="BD132" s="234">
        <f t="shared" si="20"/>
        <v>0</v>
      </c>
      <c r="BE132" s="234">
        <f t="shared" si="21"/>
        <v>0</v>
      </c>
      <c r="BF132" s="234">
        <f t="shared" si="22"/>
        <v>0</v>
      </c>
      <c r="BG132" s="234">
        <f t="shared" si="23"/>
        <v>0</v>
      </c>
      <c r="BH132" s="234">
        <f t="shared" si="24"/>
        <v>0</v>
      </c>
      <c r="BI132" s="238">
        <f t="shared" si="25"/>
        <v>0</v>
      </c>
      <c r="BJ132" s="236"/>
      <c r="BK132" s="236"/>
      <c r="BL132" s="237"/>
    </row>
    <row r="133" spans="1:64" ht="15.75" customHeight="1" x14ac:dyDescent="0.25">
      <c r="A133" s="129">
        <v>122</v>
      </c>
      <c r="B133" s="57"/>
      <c r="C133" s="57"/>
      <c r="D133" s="36"/>
      <c r="E133" s="36"/>
      <c r="F133" s="242"/>
      <c r="G133" s="37">
        <v>1</v>
      </c>
      <c r="H133" s="58">
        <v>0</v>
      </c>
      <c r="I133" s="59">
        <v>0</v>
      </c>
      <c r="J133" s="60">
        <v>0</v>
      </c>
      <c r="K133" s="52">
        <v>1</v>
      </c>
      <c r="L133" s="39">
        <v>0</v>
      </c>
      <c r="M133" s="39">
        <v>0</v>
      </c>
      <c r="N133" s="39">
        <v>0</v>
      </c>
      <c r="O133" s="39">
        <v>0</v>
      </c>
      <c r="P133" s="35">
        <f>IF('umowa o pracę'!$E$7=2020,ROUND(IF($L133&gt;=2600,2600*'umowa o pracę'!$E$8,$L133*'umowa o pracę'!$E$8),2),IF('umowa o pracę'!$E$7=2021,ROUND(IF($L133&gt;=2800,2800*'umowa o pracę'!$E$8,$L133*'umowa o pracę'!$E$8),2),0))</f>
        <v>0</v>
      </c>
      <c r="Q133" s="252">
        <f>IF(IF(IF(AND($K133=1,$I133&gt;0),ROUND(IF($L133+$M133&gt;=2600,2600*'umowa o pracę'!$E$8,($L133+$M133)*'umowa o pracę'!$E$8),2)+IF($M133=0,ROUND(IF($L133&gt;2600,ROUND($O133/$L133*2600,2),$O133)*'umowa o pracę'!$E$8,2),ROUND(IF($L133&gt;2600,ROUND($O133/$L133*2600,2),$O133)*'umowa o pracę'!$E$8,2)),ROUND(IF($L133+$M133&gt;=2600,2600*'umowa o pracę'!$E$8,($L133+$M133)*'umowa o pracę'!$E$8),2)-IF($M133=0,ROUND(ROUND(IF($L133&gt;2600,ROUND($N133/$L133*2600,2),$N133),2)*'umowa o pracę'!$E$8,2),IF($M133&gt;0,IF($L133+$M133&lt;2600,ROUND(ROUND($N133+ROUND($M133*9%,2),2)*'umowa o pracę'!$E$8,2),IF(AND($L133+$M133&gt;=2600,$M133&lt;2600,$L133&lt;2600),ROUND((ROUND(((2600-$M133)/$L133)*$N133,2)+ROUND($M133*9%,2))*'umowa o pracę'!$E$8,2),IF(AND($L133+$M133&gt;=2600,$M133&gt;=2600),ROUND((ROUND(2600*9%,2))*'umowa o pracę'!$E$8,2),IF(AND($L133+$M133&gt;=2600,$L133&gt;=2600,$M133&lt;2600),ROUND((ROUND($M133*9%,2)+ROUND(((2600-$M133)/$L133)*$N133,2))*'umowa o pracę'!$E$8,2),0)))),0)))&gt;$J133,$J133,IF(AND($K133=1,$I133&gt;0),ROUND(IF($L133+$M133&gt;=2600,2600*'umowa o pracę'!$E$8,($L133+$M133)*'umowa o pracę'!$E$8),2)+IF($M133=0,ROUND(IF($L133&gt;2600,ROUND($O133/$L133*2600,2),$O133)*'umowa o pracę'!$E$8,2),ROUND(IF($L133&gt;2600,ROUND($O133/$L133*2600,2),$O133)*'umowa o pracę'!$E$8,2)),ROUND(IF($L133+$M133&gt;=2600,2600*'umowa o pracę'!$E$8,($L133+$M133)*'umowa o pracę'!$E$8),2)-IF($M133=0,ROUND(ROUND(IF($L133&gt;2600,ROUND($N133/$L133*2600,2),$N133),2)*'umowa o pracę'!$E$8,2),IF($M133&gt;0,IF($L133+$M133&lt;2600,ROUND(ROUND($N133+ROUND($M133*9%,2),2)*'umowa o pracę'!$E$8,2),IF(AND($L133+$M133&gt;=2600,$M133&lt;2600,$L133&lt;2600),ROUND((ROUND(((2600-$M133)/$L133)*$N133,2)+ROUND($M133*9%,2))*'umowa o pracę'!$E$8,2),IF(AND($L133+$M133&gt;=2600,$M133&gt;=2600),ROUND((ROUND(2600*9%,2))*'umowa o pracę'!$E$8,2),IF(AND($L133+$M133&gt;=2600,$L133&gt;=2600,$M133&lt;2600),ROUND((ROUND($M133*9%,2)+ROUND(((2600-$M133)/$L133)*$N133,2))*'umowa o pracę'!$E$8,2),0)))),0))))&gt;$J133,$J133,IF(IF(AND($K133=1,$I133&gt;0),ROUND(IF($L133+$M133&gt;=2600,2600*'umowa o pracę'!$E$8,($L133+$M133)*'umowa o pracę'!$E$8),2)+IF($M133=0,ROUND(IF($L133&gt;2600,ROUND($O133/$L133*2600,2),$O133)*'umowa o pracę'!$E$8,2),ROUND(IF($L133&gt;2600,ROUND($O133/$L133*2600,2),$O133)*'umowa o pracę'!$E$8,2)),ROUND(IF($L133+$M133&gt;=2600,2600*'umowa o pracę'!$E$8,($L133+$M133)*'umowa o pracę'!$E$8),2)-IF($M133=0,ROUND(ROUND(IF($L133&gt;2600,ROUND($N133/$L133*2600,2),$N133),2)*'umowa o pracę'!$E$8,2),IF($M133&gt;0,IF($L133+$M133&lt;2600,ROUND(ROUND($N133+ROUND($M133*9%,2),2)*'umowa o pracę'!$E$8,2),IF(AND($L133+$M133&gt;=2600,$M133&lt;2600,$L133&lt;2600),ROUND((ROUND(((2600-$M133)/$L133)*$N133,2)+ROUND($M133*9%,2))*'umowa o pracę'!$E$8,2),IF(AND($L133+$M133&gt;=2600,$M133&gt;=2600),ROUND((ROUND(2600*9%,2))*'umowa o pracę'!$E$8,2),IF(AND($L133+$M133&gt;=2600,$L133&gt;=2600,$M133&lt;2600),ROUND((ROUND($M133*9%,2)+ROUND(((2600-$M133)/$L133)*$N133,2))*'umowa o pracę'!$E$8,2),0)))),0)))&gt;$J133,$J133,IF(AND($K133=1,$I133&gt;0),ROUND(IF($L133+$M133&gt;=2600,2600*'umowa o pracę'!$E$8,($L133+$M133)*'umowa o pracę'!$E$8),2)+IF($M133=0,ROUND(IF($L133&gt;2600,ROUND($O133/$L133*2600,2),$O133)*'umowa o pracę'!$E$8,2),ROUND(IF($L133&gt;2600,ROUND($O133/$L133*2600,2),$O133)*'umowa o pracę'!$E$8,2)),ROUND(IF($L133+$M133&gt;=2600,2600*'umowa o pracę'!$E$8,($L133+$M133)*'umowa o pracę'!$E$8),2)-IF(AND($M133=0,I133&gt;0),ROUND(ROUND(IF($L133&gt;2600,ROUND($N133/$L133*2600,2),$N133),2)*'umowa o pracę'!$E$8,2),IF($M133&gt;0,IF($L133+$M133&lt;2600,ROUND(ROUND($N133+ROUND($M133*9%,2),2)*'umowa o pracę'!$E$8,2),IF(AND($L133+$M133&gt;=2600,$M133&lt;2600,$L133&lt;2600),ROUND((ROUND(((2600-$M133)/$L133)*$N133,2)+ROUND($M133*9%,2))*'umowa o pracę'!$E$8,2),IF(AND($L133+$M133&gt;=2600,$M133&gt;=2600),ROUND((ROUND(2600*9%,2))*'umowa o pracę'!$E$8,2),IF(AND($L133+$M133&gt;=2600,$L133&gt;=2600,$M133&lt;2600),ROUND((ROUND($M133*9%,2)+ROUND(((2600-$M133)/$L133)*$N133,2))*'umowa o pracę'!$E$8,2),0)))),0)))))</f>
        <v>0</v>
      </c>
      <c r="R133" s="252">
        <f>IF(IF(IF(AND($K133=1,$I133&gt;0),ROUND(IF($L133+$M133&gt;=2800,2800*'umowa o pracę'!$E$8,($L133+$M133)*'umowa o pracę'!$E$8),2)+IF($M133=0,ROUND(IF($L133&gt;2800,ROUND($O133/$L133*2800,2),$O133)*'umowa o pracę'!$E$8,2),ROUND(IF($L133&gt;2800,ROUND($O133/$L133*2800,2),$O133)*'umowa o pracę'!$E$8,2)),ROUND(IF($L133+$M133&gt;=2800,2800*'umowa o pracę'!$E$8,($L133+$M133)*'umowa o pracę'!$E$8),2)-IF($M133=0,ROUND(ROUND(IF($L133&gt;2800,ROUND($N133/$L133*2800,2),$N133),2)*'umowa o pracę'!$E$8,2),IF($M133&gt;0,IF($L133+$M133&lt;2800,ROUND(ROUND($N133+ROUND($M133*9%,2),2)*'umowa o pracę'!$E$8,2),IF(AND($L133+$M133&gt;=2800,$M133&lt;2800,$L133&lt;2800),ROUND((ROUND(((2800-$M133)/$L133)*$N133,2)+ROUND($M133*9%,2))*'umowa o pracę'!$E$8,2),IF(AND($L133+$M133&gt;=2800,$M133&gt;=2800),ROUND((ROUND(2800*9%,2))*'umowa o pracę'!$E$8,2),IF(AND($L133+$M133&gt;=2800,$L133&gt;=2800,$M133&lt;2800),ROUND((ROUND($M133*9%,2)+ROUND(((2800-$M133)/$L133)*$N133,2))*'umowa o pracę'!$E$8,2),0)))),0)))&gt;$J133,$J133,IF(AND($K133=1,$I133&gt;0),ROUND(IF($L133+$M133&gt;=2800,2800*'umowa o pracę'!$E$8,($L133+$M133)*'umowa o pracę'!$E$8),2)+IF($M133=0,ROUND(IF($L133&gt;2800,ROUND($O133/$L133*2800,2),$O133)*'umowa o pracę'!$E$8,2),ROUND(IF($L133&gt;2800,ROUND($O133/$L133*2800,2),$O133)*'umowa o pracę'!$E$8,2)),ROUND(IF($L133+$M133&gt;=2800,2800*'umowa o pracę'!$E$8,($L133+$M133)*'umowa o pracę'!$E$8),2)-IF($M133=0,ROUND(ROUND(IF($L133&gt;2800,ROUND($N133/$L133*2800,2),$N133),2)*'umowa o pracę'!$E$8,2),IF($M133&gt;0,IF($L133+$M133&lt;2800,ROUND(ROUND($N133+ROUND($M133*9%,2),2)*'umowa o pracę'!$E$8,2),IF(AND($L133+$M133&gt;=2800,$M133&lt;2800,$L133&lt;2800),ROUND((ROUND(((2800-$M133)/$L133)*$N133,2)+ROUND($M133*9%,2))*'umowa o pracę'!$E$8,2),IF(AND($L133+$M133&gt;=2800,$M133&gt;=2800),ROUND((ROUND(2800*9%,2))*'umowa o pracę'!$E$8,2),IF(AND($L133+$M133&gt;=2800,$L133&gt;=2800,$M133&lt;2800),ROUND((ROUND($M133*9%,2)+ROUND(((2800-$M133)/$L133)*$N133,2))*'umowa o pracę'!$E$8,2),0)))),0))))&gt;$J133,$J133,IF(IF(AND($K133=1,$I133&gt;0),ROUND(IF($L133+$M133&gt;=2800,2800*'umowa o pracę'!$E$8,($L133+$M133)*'umowa o pracę'!$E$8),2)+IF($M133=0,ROUND(IF($L133&gt;2800,ROUND($O133/$L133*2800,2),$O133)*'umowa o pracę'!$E$8,2),ROUND(IF($L133&gt;2800,ROUND($O133/$L133*2800,2),$O133)*'umowa o pracę'!$E$8,2)),ROUND(IF($L133+$M133&gt;=2800,2800*'umowa o pracę'!$E$8,($L133+$M133)*'umowa o pracę'!$E$8),2)-IF($M133=0,ROUND(ROUND(IF($L133&gt;2800,ROUND($N133/$L133*2800,2),$N133),2)*'umowa o pracę'!$E$8,2),IF($M133&gt;0,IF($L133+$M133&lt;2800,ROUND(ROUND($N133+ROUND($M133*9%,2),2)*'umowa o pracę'!$E$8,2),IF(AND($L133+$M133&gt;=2800,$M133&lt;2800,$L133&lt;2800),ROUND((ROUND(((2800-$M133)/$L133)*$N133,2)+ROUND($M133*9%,2))*'umowa o pracę'!$E$8,2),IF(AND($L133+$M133&gt;=2800,$M133&gt;=2800),ROUND((ROUND(2800*9%,2))*'umowa o pracę'!$E$8,2),IF(AND($L133+$M133&gt;=2800,$L133&gt;=2800,$M133&lt;2800),ROUND((ROUND($M133*9%,2)+ROUND(((2800-$M133)/$L133)*$N133,2))*'umowa o pracę'!$E$8,2),0)))),0)))&gt;$J133,$J133,IF(AND($K133=1,$I133&gt;0),ROUND(IF($L133+$M133&gt;=2800,2800*'umowa o pracę'!$E$8,($L133+$M133)*'umowa o pracę'!$E$8),2)+IF($M133=0,ROUND(IF($L133&gt;2800,ROUND($O133/$L133*2800,2),$O133)*'umowa o pracę'!$E$8,2),ROUND(IF($L133&gt;2800,ROUND($O133/$L133*2800,2),$O133)*'umowa o pracę'!$E$8,2)),ROUND(IF($L133+$M133&gt;=2800,2800*'umowa o pracę'!$E$8,($L133+$M133)*'umowa o pracę'!$E$8),2)-IF(AND($M133=0,I133&gt;0),ROUND(ROUND(IF($L133&gt;2800,ROUND($N133/$L133*2800,2),$N133),2)*'umowa o pracę'!$E$8,2),IF($M133&gt;0,IF($L133+$M133&lt;2800,ROUND(ROUND($N133+ROUND($M133*9%,2),2)*'umowa o pracę'!$E$8,2),IF(AND($L133+$M133&gt;=2800,$M133&lt;2800,$L133&lt;2800),ROUND((ROUND(((2800-$M133)/$L133)*$N133,2)+ROUND($M133*9%,2))*'umowa o pracę'!$E$8,2),IF(AND($L133+$M133&gt;=2800,$M133&gt;=2800),ROUND((ROUND(2800*9%,2))*'umowa o pracę'!$E$8,2),IF(AND($L133+$M133&gt;=2800,$L133&gt;=2800,$M133&lt;2800),ROUND((ROUND($M133*9%,2)+ROUND(((2800-$M133)/$L133)*$N133,2))*'umowa o pracę'!$E$8,2),0)))),0)))))</f>
        <v>0</v>
      </c>
      <c r="S133" s="32">
        <f>IF('umowa o pracę'!$E$7=2020,IF(IF($K133=1,IF($M133=0,ROUND(IF($L133&gt;2600,ROUND($N133/$L133*2600,2),$N133)*'umowa o pracę'!$E$8,2),IF($L133+$M133&lt;2600,ROUND(ROUND($N133+ROUND($M133*9%,2),2)*'umowa o pracę'!$E$8,2),IF(AND($L133+$M133&gt;=2600,$L133&lt;2600),ROUND((ROUND($N133+ROUND((2600-$L133)*9%,2),2))*'umowa o pracę'!$E$8,2),IF(AND($L133+$M133&gt;=2600,$L133&gt;=2600),ROUND(ROUND($N133/$L133*2600,2)*'umowa o pracę'!$E$8,2),0)))),0)&gt;$H133,$H133,IF($K133=1,IF($M133=0,ROUND(IF($L133&gt;2600,ROUND($N133/$L133*2600,2),$N133)*'umowa o pracę'!$E$8,2),IF($L133+$M133&lt;2600,ROUND(ROUND($N133+ROUND($M133*9%,2),2)*'umowa o pracę'!$E$8,2),IF(AND($L133+$M133&gt;=2600,$L133&lt;2600),ROUND((ROUND($N133+ROUND((2600-$L133)*9%,2),2))*'umowa o pracę'!$E$8,2),IF(AND($L133+$M133&gt;=2600,$L133&gt;=2600),ROUND(ROUND($N133/$L133*2600,2)*'umowa o pracę'!$E$8,2),0)))),0)),IF('umowa o pracę'!$E$7=2021,IF(IF($K133=1,IF($M133=0,ROUND(IF($L133&gt;2800,ROUND($N133/$L133*2800,2),$N133)*'umowa o pracę'!$E$8,2),IF($L133+$M133&lt;2800,ROUND(ROUND($N133+ROUND($M133*9%,2),2)*'umowa o pracę'!$E$8,2),IF(AND($L133+$M133&gt;=2800,$L133&lt;2800),ROUND((ROUND($N133+ROUND((2800-$L133)*9%,2),2))*'umowa o pracę'!$E$8,2),IF(AND($L133+$M133&gt;=2800,$L133&gt;=2800),ROUND(ROUND($N133/$L133*2800,2)*'umowa o pracę'!$E$8,2),0)))),0)&gt;$H133,$H133,IF($K133=1,IF($M133=0,ROUND(IF($L133&gt;2800,ROUND($N133/$L133*2800,2),$N133)*'umowa o pracę'!$E$8,2),IF($L133+$M133&lt;2800,ROUND(ROUND($N133+ROUND($M133*9%,2),2)*'umowa o pracę'!$E$8,2),IF(AND($L133+$M133&gt;=2800,$L133&lt;2800),ROUND((ROUND($N133+ROUND((2800-$L133)*9%,2),2))*'umowa o pracę'!$E$8,2),IF(AND($L133+$M133&gt;=2800,$L133&gt;=2800),ROUND(ROUND($N133/$L133*2800,2)*'umowa o pracę'!$E$8,2),0)))),0)),0))</f>
        <v>0</v>
      </c>
      <c r="T133" s="32">
        <f>IF('umowa o pracę'!$E$7=2020,IF(IF($K133=1,IF($M133=0,ROUND(IF($L133&gt;2600,ROUND($O133/$L133*2600,2),$O133)*'umowa o pracę'!$E$8,2),ROUND(IF($L133&gt;2600,ROUND($O133/$L133*2600,2),$O133)*'umowa o pracę'!$E$8,2)),0)&gt;$I133,$I133,IF($K133=1,IF($M133=0,ROUND(IF($L133&gt;2600,ROUND($O133/$L133*2600,2),$O133)*'umowa o pracę'!$E$8,2),ROUND(IF($L133&gt;2600,ROUND($O133/$L133*2600,2),$O133)*'umowa o pracę'!$E$8,2)),0)),IF('umowa o pracę'!$E$7=2021,IF(IF($K133=1,IF($M133=0,ROUND(IF($L133&gt;2800,ROUND($O133/$L133*2800,2),$O133)*'umowa o pracę'!$E$8,2),ROUND(IF($L133&gt;2800,ROUND($O133/$L133*2800,2),$O133)*'umowa o pracę'!$E$8,2)),0)&gt;$I133,$I133,IF($K133=1,IF($M133=0,ROUND(IF($L133&gt;2800,ROUND($O133/$L133*2800,2),$O133)*'umowa o pracę'!$E$8,2),ROUND(IF($L133&gt;2800,ROUND($O133/$L133*2800,2),$O133)*'umowa o pracę'!$E$8,2)),0)),0))</f>
        <v>0</v>
      </c>
      <c r="U133" s="51">
        <f>IF('umowa o pracę'!$E$7=2020,$Q133,IF('umowa o pracę'!$E$7=2021,$R133,0))</f>
        <v>0</v>
      </c>
      <c r="V133" s="53">
        <f t="shared" si="14"/>
        <v>1</v>
      </c>
      <c r="W133" s="54">
        <f>IF('umowa o pracę'!$E$6&lt;2,0,$L133)</f>
        <v>0</v>
      </c>
      <c r="X133" s="54">
        <f>IF('umowa o pracę'!$E$6&lt;2,0,$M133)</f>
        <v>0</v>
      </c>
      <c r="Y133" s="55">
        <f>IF('umowa o pracę'!$E$6&lt;2,0,$N133)</f>
        <v>0</v>
      </c>
      <c r="Z133" s="55">
        <f>IF('umowa o pracę'!$E$6&lt;2,0,$O133)</f>
        <v>0</v>
      </c>
      <c r="AA133" s="32">
        <f>IF('umowa o pracę'!$E$7=2020,ROUND(IF($W133&gt;=2600,2600*'umowa o pracę'!$E$8,$W133*'umowa o pracę'!$E$8),2),IF('umowa o pracę'!$E$7=2021,ROUND(IF($W133&gt;=2800,2800*'umowa o pracę'!$E$8,$W133*'umowa o pracę'!$E$8),2),0))</f>
        <v>0</v>
      </c>
      <c r="AB133" s="32">
        <f>IF(IF(IF(AND($V133=1,$I133&gt;0),ROUND(IF($W133+$X133&gt;=2600,2600*'umowa o pracę'!$E$8,($W133+$X133)*'umowa o pracę'!$E$8),2)+IF($X133=0,ROUND(IF($W133&gt;2600,ROUND($Z133/$W133*2600,2),$Z133)*'umowa o pracę'!$E$8,2),ROUND(IF($W133&gt;2600,ROUND($Z133/$W133*2600,2),$Z133)*'umowa o pracę'!$E$8,2)),ROUND(IF($W133+$X133&gt;=2600,2600*'umowa o pracę'!$E$8,($W133+$X133)*'umowa o pracę'!$E$8),2)-IF($X133=0,ROUND(ROUND(IF($W133&gt;2600,ROUND($Y133/$W133*2600,2),$Y133),2)*'umowa o pracę'!$E$8,2),IF($X133&gt;0,IF($W133+$X133&lt;2600,ROUND(ROUND($Y133+ROUND($X133*9%,2),2)*'umowa o pracę'!$E$8,2),IF(AND($W133+$X133&gt;=2600,$X133&lt;2600,$W133&lt;2600),ROUND((ROUND(((2600-$X133)/$W133)*$Y133,2)+ROUND($X133*9%,2))*'umowa o pracę'!$E$8,2),IF(AND($W133+$X133&gt;=2600,$X133&gt;=2600),ROUND((ROUND(2600*9%,2))*'umowa o pracę'!$E$8,2),IF(AND($W133+$X133&gt;=2600,$W133&gt;=2600,$X133&lt;2600),ROUND((ROUND($X133*9%,2)+ROUND(((2600-$X133)/$W133)*$Y133,2))*'umowa o pracę'!$E$8,2),0)))),0)))&gt;$J133,$J133,IF(AND($V133=1,$I133&gt;0),ROUND(IF($W133+$X133&gt;=2600,2600*'umowa o pracę'!$E$8,($W133+$X133)*'umowa o pracę'!$E$8),2)+IF($X133=0,ROUND(IF($W133&gt;2600,ROUND($Z133/$W133*2600,2),$Z133)*'umowa o pracę'!$E$8,2),ROUND(IF($W133&gt;2600,ROUND($Z133/$W133*2600,2),$Z133)*'umowa o pracę'!$E$8,2)),ROUND(IF($W133+$X133&gt;=2600,2600*'umowa o pracę'!$E$8,($W133+$X133)*'umowa o pracę'!$E$8),2)-IF($X133=0,ROUND(ROUND(IF($W133&gt;2600,ROUND($Y133/$W133*2600,2),$Y133),2)*'umowa o pracę'!$E$8,2),IF($X133&gt;0,IF($W133+$X133&lt;2600,ROUND(ROUND($Y133+ROUND($X133*9%,2),2)*'umowa o pracę'!$E$8,2),IF(AND($W133+$X133&gt;=2600,$X133&lt;2600,$W133&lt;2600),ROUND((ROUND(((2600-$X133)/$W133)*$Y133,2)+ROUND($X133*9%,2))*'umowa o pracę'!$E$8,2),IF(AND($W133+$X133&gt;=2600,$X133&gt;=2600),ROUND((ROUND(2600*9%,2))*'umowa o pracę'!$E$8,2),IF(AND($W133+$X133&gt;=2600,$W133&gt;=2600,$X133&lt;2600),ROUND((ROUND($X133*9%,2)+ROUND(((2600-$X133)/$W133)*$Y133,2))*'umowa o pracę'!$E$8,2),0)))),0))))&gt;$J133,$J133,IF(IF(AND($V133=1,$I133&gt;0),ROUND(IF($W133+$X133&gt;=2600,2600*'umowa o pracę'!$E$8,($W133+$X133)*'umowa o pracę'!$E$8),2)+IF($X133=0,ROUND(IF($W133&gt;2600,ROUND($Z133/$W133*2600,2),$Z133)*'umowa o pracę'!$E$8,2),ROUND(IF($W133&gt;2600,ROUND($Z133/$W133*2600,2),$Z133)*'umowa o pracę'!$E$8,2)),ROUND(IF($W133+$X133&gt;=2600,2600*'umowa o pracę'!$E$8,($W133+$X133)*'umowa o pracę'!$E$8),2)-IF($X133=0,ROUND(ROUND(IF($W133&gt;2600,ROUND($Y133/$W133*2600,2),$Y133),2)*'umowa o pracę'!$E$8,2),IF($X133&gt;0,IF($W133+$X133&lt;2600,ROUND(ROUND($Y133+ROUND($X133*9%,2),2)*'umowa o pracę'!$E$8,2),IF(AND($W133+$X133&gt;=2600,$X133&lt;2600,$W133&lt;2600),ROUND((ROUND(((2600-$X133)/$W133)*$Y133,2)+ROUND($X133*9%,2))*'umowa o pracę'!$E$8,2),IF(AND($W133+$X133&gt;=2600,$X133&gt;=2600),ROUND((ROUND(2600*9%,2))*'umowa o pracę'!$E$8,2),IF(AND($W133+$X133&gt;=2600,$W133&gt;=2600,$X133&lt;2600),ROUND((ROUND($X133*9%,2)+ROUND(((2600-$X133)/$W133)*$Y133,2))*'umowa o pracę'!$E$8,2),0)))),0)))&gt;$J133,$J133,IF(AND($V133=1,$I133&gt;0),ROUND(IF($W133+$X133&gt;=2600,2600*'umowa o pracę'!$E$8,($W133+$X133)*'umowa o pracę'!$E$8),2)+IF($X133=0,ROUND(IF($W133&gt;2600,ROUND($Z133/$W133*2600,2),$Z133)*'umowa o pracę'!$E$8,2),ROUND(IF($W133&gt;2600,ROUND($Z133/$W133*2600,2),$Z133)*'umowa o pracę'!$E$8,2)),ROUND(IF($W133+$X133&gt;=2600,2600*'umowa o pracę'!$E$8,($W133+$X133)*'umowa o pracę'!$E$8),2)-IF(AND($X133=0,I133&gt;0),ROUND(ROUND(IF($W133&gt;2600,ROUND($Y133/$W133*2600,2),$Y133),2)*'umowa o pracę'!$E$8,2),IF($X133&gt;0,IF($W133+$X133&lt;2600,ROUND(ROUND($Y133+ROUND($X133*9%,2),2)*'umowa o pracę'!$E$8,2),IF(AND($W133+$X133&gt;=2600,$X133&lt;2600,$W133&lt;2600),ROUND((ROUND(((2600-$X133)/$W133)*$Y133,2)+ROUND($X133*9%,2))*'umowa o pracę'!$E$8,2),IF(AND($W133+$X133&gt;=2600,$X133&gt;=2600),ROUND((ROUND(2600*9%,2))*'umowa o pracę'!$E$8,2),IF(AND($W133+$X133&gt;=2600,$W133&gt;=2600,$X133&lt;2600),ROUND((ROUND($X133*9%,2)+ROUND(((2600-$X133)/$W133)*$Y133,2))*'umowa o pracę'!$E$8,2),0)))),0)))))</f>
        <v>0</v>
      </c>
      <c r="AC133" s="32">
        <f>IF(IF(IF(AND($V133=1,$I133&gt;0),ROUND(IF($W133+$X133&gt;=2800,2800*'umowa o pracę'!$E$8,($W133+$X133)*'umowa o pracę'!$E$8),2)+IF($X133=0,ROUND(IF($W133&gt;2800,ROUND($Z133/$W133*2800,2),$Z133)*'umowa o pracę'!$E$8,2),ROUND(IF($W133&gt;2800,ROUND($Z133/$W133*2800,2),$Z133)*'umowa o pracę'!$E$8,2)),ROUND(IF($W133+$X133&gt;=2800,2800*'umowa o pracę'!$E$8,($W133+$X133)*'umowa o pracę'!$E$8),2)-IF($X133=0,ROUND(ROUND(IF($W133&gt;2800,ROUND($Y133/$W133*2800,2),$Y133),2)*'umowa o pracę'!$E$8,2),IF($X133&gt;0,IF($W133+$X133&lt;2800,ROUND(ROUND($Y133+ROUND($X133*9%,2),2)*'umowa o pracę'!$E$8,2),IF(AND($W133+$X133&gt;=2800,$X133&lt;2800,$W133&lt;2800),ROUND((ROUND(((2800-$X133)/$W133)*$Y133,2)+ROUND($X133*9%,2))*'umowa o pracę'!$E$8,2),IF(AND($W133+$X133&gt;=2800,$X133&gt;=2800),ROUND((ROUND(2800*9%,2))*'umowa o pracę'!$E$8,2),IF(AND($W133+$X133&gt;=2800,$W133&gt;=2800,$X133&lt;2800),ROUND((ROUND($X133*9%,2)+ROUND(((2800-$X133)/$W133)*$Y133,2))*'umowa o pracę'!$E$8,2),0)))),0)))&gt;$J133,$J133,IF(AND($V133=1,$I133&gt;0),ROUND(IF($W133+$X133&gt;=2800,2800*'umowa o pracę'!$E$8,($W133+$X133)*'umowa o pracę'!$E$8),2)+IF($X133=0,ROUND(IF($W133&gt;2800,ROUND($Z133/$W133*2800,2),$Z133)*'umowa o pracę'!$E$8,2),ROUND(IF($W133&gt;2800,ROUND($Z133/$W133*2800,2),$Z133)*'umowa o pracę'!$E$8,2)),ROUND(IF($W133+$X133&gt;=2800,2800*'umowa o pracę'!$E$8,($W133+$X133)*'umowa o pracę'!$E$8),2)-IF($X133=0,ROUND(ROUND(IF($W133&gt;2800,ROUND($Y133/$W133*2800,2),$Y133),2)*'umowa o pracę'!$E$8,2),IF($X133&gt;0,IF($W133+$X133&lt;2800,ROUND(ROUND($Y133+ROUND($X133*9%,2),2)*'umowa o pracę'!$E$8,2),IF(AND($W133+$X133&gt;=2800,$X133&lt;2800,$W133&lt;2800),ROUND((ROUND(((2800-$X133)/$W133)*$Y133,2)+ROUND($X133*9%,2))*'umowa o pracę'!$E$8,2),IF(AND($W133+$X133&gt;=2800,$X133&gt;=2800),ROUND((ROUND(2800*9%,2))*'umowa o pracę'!$E$8,2),IF(AND($W133+$X133&gt;=2800,$W133&gt;=2800,$X133&lt;2800),ROUND((ROUND($X133*9%,2)+ROUND(((2800-$X133)/$W133)*$Y133,2))*'umowa o pracę'!$E$8,2),0)))),0))))&gt;$J133,$J133,IF(IF(AND($V133=1,$I133&gt;0),ROUND(IF($W133+$X133&gt;=2800,2800*'umowa o pracę'!$E$8,($W133+$X133)*'umowa o pracę'!$E$8),2)+IF($X133=0,ROUND(IF($W133&gt;2800,ROUND($Z133/$W133*2800,2),$Z133)*'umowa o pracę'!$E$8,2),ROUND(IF($W133&gt;2800,ROUND($Z133/$W133*2800,2),$Z133)*'umowa o pracę'!$E$8,2)),ROUND(IF($W133+$X133&gt;=2800,2800*'umowa o pracę'!$E$8,($W133+$X133)*'umowa o pracę'!$E$8),2)-IF($X133=0,ROUND(ROUND(IF($W133&gt;2800,ROUND($Y133/$W133*2800,2),$Y133),2)*'umowa o pracę'!$E$8,2),IF($X133&gt;0,IF($W133+$X133&lt;2800,ROUND(ROUND($Y133+ROUND($X133*9%,2),2)*'umowa o pracę'!$E$8,2),IF(AND($W133+$X133&gt;=2800,$X133&lt;2800,$W133&lt;2800),ROUND((ROUND(((2800-$X133)/$W133)*$Y133,2)+ROUND($X133*9%,2))*'umowa o pracę'!$E$8,2),IF(AND($W133+$X133&gt;=2800,$X133&gt;=2800),ROUND((ROUND(2800*9%,2))*'umowa o pracę'!$E$8,2),IF(AND($W133+$X133&gt;=2800,$W133&gt;=2800,$X133&lt;2800),ROUND((ROUND($X133*9%,2)+ROUND(((2800-$X133)/$W133)*$Y133,2))*'umowa o pracę'!$E$8,2),0)))),0)))&gt;$J133,$J133,IF(AND($V133=1,$I133&gt;0),ROUND(IF($W133+$X133&gt;=2800,2800*'umowa o pracę'!$E$8,($W133+$X133)*'umowa o pracę'!$E$8),2)+IF($X133=0,ROUND(IF($W133&gt;2800,ROUND($Z133/$W133*2800,2),$Z133)*'umowa o pracę'!$E$8,2),ROUND(IF($W133&gt;2800,ROUND($Z133/$W133*2800,2),$Z133)*'umowa o pracę'!$E$8,2)),ROUND(IF($W133+$X133&gt;=2800,2800*'umowa o pracę'!$E$8,($W133+$X133)*'umowa o pracę'!$E$8),2)-IF(AND($X133=0,I133&gt;0),ROUND(ROUND(IF($W133&gt;2800,ROUND($Y133/$W133*2800,2),$Y133),2)*'umowa o pracę'!$E$8,2),IF($X133&gt;0,IF($W133+$X133&lt;2800,ROUND(ROUND($Y133+ROUND($X133*9%,2),2)*'umowa o pracę'!$E$8,2),IF(AND($W133+$X133&gt;=2800,$X133&lt;2800,$W133&lt;2800),ROUND((ROUND(((2800-$X133)/$W133)*$Y133,2)+ROUND($X133*9%,2))*'umowa o pracę'!$E$8,2),IF(AND($W133+$X133&gt;=2800,$X133&gt;=2800),ROUND((ROUND(2800*9%,2))*'umowa o pracę'!$E$8,2),IF(AND($W133+$X133&gt;=2800,$W133&gt;=2800,$X133&lt;2800),ROUND((ROUND($X133*9%,2)+ROUND(((2800-$X133)/$W133)*$Y133,2))*'umowa o pracę'!$E$8,2),0)))),0)))))</f>
        <v>0</v>
      </c>
      <c r="AD133" s="32">
        <f>IF('umowa o pracę'!$E$7=2020,IF(IF($V133=1,IF($X133=0,ROUND(IF($W133&gt;2600,ROUND($Y133/$W133*2600,2),$Y133)*'umowa o pracę'!$E$8,2),IF($W133+$X133&lt;2600,ROUND(ROUND($Y133+ROUND($X133*9%,2),2)*'umowa o pracę'!$E$8,2),IF(AND($W133+$X133&gt;=2600,$W133&lt;2600),ROUND((ROUND($Y133+ROUND((2600-$W133)*9%,2),2))*'umowa o pracę'!$E$8,2),IF(AND($W133+$X133&gt;=2600,$W133&gt;=2600),ROUND(ROUND($Y133/$W133*2600,2)*'umowa o pracę'!$E$8,2),0)))),0)&gt;$H133,$H133,IF($V133=1,IF($X133=0,ROUND(IF($W133&gt;2600,ROUND($Y133/$W133*2600,2),$Y133)*'umowa o pracę'!$E$8,2),IF($W133+$X133&lt;2600,ROUND(ROUND($Y133+ROUND($X133*9%,2),2)*'umowa o pracę'!$E$8,2),IF(AND($W133+$X133&gt;=2600,$W133&lt;2600),ROUND((ROUND($Y133+ROUND((2600-$W133)*9%,2),2))*'umowa o pracę'!$E$8,2),IF(AND($W133+$X133&gt;=2600,$W133&gt;=2600),ROUND(ROUND($Y133/$W133*2600,2)*'umowa o pracę'!$E$8,2),0)))),0)),IF('umowa o pracę'!$E$7=2021,IF(IF($V133=1,IF($X133=0,ROUND(IF($W133&gt;2800,ROUND($Y133/$W133*2800,2),$Y133)*'umowa o pracę'!$E$8,2),IF($W133+$X133&lt;2800,ROUND(ROUND($Y133+ROUND($X133*9%,2),2)*'umowa o pracę'!$E$8,2),IF(AND($W133+$X133&gt;=2800,$W133&lt;2800),ROUND((ROUND($Y133+ROUND((2800-$W133)*9%,2),2))*'umowa o pracę'!$E$8,2),IF(AND($W133+$X133&gt;=2800,$W133&gt;=2800),ROUND(ROUND($Y133/$W133*2800,2)*'umowa o pracę'!$E$8,2),0)))),0)&gt;$H133,$H133,IF($V133=1,IF($X133=0,ROUND(IF($W133&gt;2800,ROUND($Y133/$W133*2800,2),$Y133)*'umowa o pracę'!$E$8,2),IF($W133+$X133&lt;2800,ROUND(ROUND($Y133+ROUND($X133*9%,2),2)*'umowa o pracę'!$E$8,2),IF(AND($W133+$X133&gt;=2800,$W133&lt;2800),ROUND((ROUND($Y133+ROUND((2800-$W133)*9%,2),2))*'umowa o pracę'!$E$8,2),IF(AND($W133+$X133&gt;=2800,$W133&gt;=2800),ROUND(ROUND($Y133/$W133*2800,2)*'umowa o pracę'!$E$8,2),0)))),0)),0))</f>
        <v>0</v>
      </c>
      <c r="AE133" s="32">
        <f>IF('umowa o pracę'!$E$7=2020,IF(IF($V133=1,IF($X133=0,ROUND(IF($W133&gt;2600,ROUND($Z133/$W133*2600,2),$Z133)*'umowa o pracę'!$E$8,2),ROUND(IF($W133&gt;2600,ROUND($Z133/$W133*2600,2),$Z133)*'umowa o pracę'!$E$8,2)),0)&gt;$I133,$I133,IF($V133=1,IF($X133=0,ROUND(IF($W133&gt;2600,ROUND($Z133/$W133*2600,2),$Z133)*'umowa o pracę'!$E$8,2),ROUND(IF($W133&gt;2600,ROUND($Z133/$W133*2600,2),$Z133)*'umowa o pracę'!$E$8,2)),0)),IF('umowa o pracę'!$E$7=2021,IF(IF($V133=1,IF($X133=0,ROUND(IF($W133&gt;2800,ROUND($Z133/$W133*2800,2),$Z133)*'umowa o pracę'!$E$8,2),ROUND(IF($W133&gt;2800,ROUND($Z133/$W133*2800,2),$Z133)*'umowa o pracę'!$E$8,2)),0)&gt;$I133,$I133,IF($V133=1,IF($X133=0,ROUND(IF($W133&gt;2800,ROUND($Z133/$W133*2800,2),$Z133)*'umowa o pracę'!$E$8,2),ROUND(IF($W133&gt;2800,ROUND($Z133/$W133*2800,2),$Z133)*'umowa o pracę'!$E$8,2)),0)),0))</f>
        <v>0</v>
      </c>
      <c r="AF133" s="56">
        <f>IF('umowa o pracę'!$E$7=2020,$AB133,IF('umowa o pracę'!$E$7=2021,$AC133,0))</f>
        <v>0</v>
      </c>
      <c r="AG133" s="53">
        <f t="shared" si="15"/>
        <v>1</v>
      </c>
      <c r="AH133" s="39">
        <f>IF('umowa o pracę'!$E$6&lt;3,0,$L133)</f>
        <v>0</v>
      </c>
      <c r="AI133" s="39">
        <f>IF('umowa o pracę'!$E$6&lt;3,0,$M133)</f>
        <v>0</v>
      </c>
      <c r="AJ133" s="55">
        <f>IF('umowa o pracę'!$E$6&lt;3,0,$N133)</f>
        <v>0</v>
      </c>
      <c r="AK133" s="55">
        <f>IF('umowa o pracę'!$E$6&lt;3,0,$O133)</f>
        <v>0</v>
      </c>
      <c r="AL133" s="32">
        <f>IF('umowa o pracę'!$E$7=2020,ROUND(IF($AH133&gt;=2600,2600*'umowa o pracę'!$E$8,$AH133*'umowa o pracę'!$E$8),2),IF('umowa o pracę'!$E$7=2021,ROUND(IF($AH133&gt;=2800,2800*'umowa o pracę'!$E$8,$AH133*'umowa o pracę'!$E$8),2),0))</f>
        <v>0</v>
      </c>
      <c r="AM133" s="32">
        <f>IF(IF(IF(AND($AG133=1,$I133&gt;0),ROUND(IF($AH133+$AI133&gt;=2600,2600*'umowa o pracę'!$E$8,($AH133+$AI133)*'umowa o pracę'!$E$8),2)+IF($AI133=0,ROUND(IF($AH133&gt;2600,ROUND($AK133/$AH133*2600,2),$AK133)*'umowa o pracę'!$E$8,2),ROUND(IF($AH133&gt;2600,ROUND($AK133/$AH133*2600,2),$AK133)*'umowa o pracę'!$E$8,2)),ROUND(IF($AH133+$AI133&gt;=2600,2600*'umowa o pracę'!$E$8,($AH133+$AI133)*'umowa o pracę'!$E$8),2)-IF($AI133=0,ROUND(ROUND(IF($AH133&gt;2600,ROUND($AJ133/$AH133*2600,2),$AJ133),2)*'umowa o pracę'!$E$8,2),IF($AI133&gt;0,IF($AH133+$AI133&lt;2600,ROUND(ROUND($AJ133+ROUND($AI133*9%,2),2)*'umowa o pracę'!$E$8,2),IF(AND($AH133+$AI133&gt;=2600,$AI133&lt;2600,$AH133&lt;2600),ROUND((ROUND(((2600-$AI133)/$AH133)*$AJ133,2)+ROUND($AI133*9%,2))*'umowa o pracę'!$E$8,2),IF(AND($AH133+$AI133&gt;=2600,$AI133&gt;=2600),ROUND((ROUND(2600*9%,2))*'umowa o pracę'!$E$8,2),IF(AND($AH133+$AI133&gt;=2600,$AH133&gt;=2600,$AI133&lt;2600),ROUND((ROUND($AI133*9%,2)+ROUND(((2600-$AI133)/$AH133)*$AJ133,2))*'umowa o pracę'!$E$8,2),0)))),0)))&gt;$J133,$J133,IF(AND($AG133=1,$I133&gt;0),ROUND(IF($AH133+$AI133&gt;=2600,2600*'umowa o pracę'!$E$8,($AH133+$AI133)*'umowa o pracę'!$E$8),2)+IF($AI133=0,ROUND(IF($AH133&gt;2600,ROUND($AK133/$AH133*2600,2),$AK133)*'umowa o pracę'!$E$8,2),ROUND(IF($AH133&gt;2600,ROUND($AK133/$AH133*2600,2),$AK133)*'umowa o pracę'!$E$8,2)),ROUND(IF($AH133+$AI133&gt;=2600,2600*'umowa o pracę'!$E$8,($AH133+$AI133)*'umowa o pracę'!$E$8),2)-IF($AI133=0,ROUND(ROUND(IF($AH133&gt;2600,ROUND($AJ133/$AH133*2600,2),$AJ133),2)*'umowa o pracę'!$E$8,2),IF($AI133&gt;0,IF($AH133+$AI133&lt;2600,ROUND(ROUND($AJ133+ROUND($AI133*9%,2),2)*'umowa o pracę'!$E$8,2),IF(AND($AH133+$AI133&gt;=2600,$AI133&lt;2600,$AH133&lt;2600),ROUND((ROUND(((2600-$AI133)/$AH133)*$AJ133,2)+ROUND($AI133*9%,2))*'umowa o pracę'!$E$8,2),IF(AND($AH133+$AI133&gt;=2600,$AI133&gt;=2600),ROUND((ROUND(2600*9%,2))*'umowa o pracę'!$E$8,2),IF(AND($AH133+$AI133&gt;=2600,$AH133&gt;=2600,$AI133&lt;2600),ROUND((ROUND($AI133*9%,2)+ROUND(((2600-$AI133)/$AH133)*$AJ133,2))*'umowa o pracę'!$E$8,2),0)))),0))))&gt;$J133,$J133,IF(IF(AND($AG133=1,$I133&gt;0),ROUND(IF($AH133+$AI133&gt;=2600,2600*'umowa o pracę'!$E$8,($AH133+$AI133)*'umowa o pracę'!$E$8),2)+IF($AI133=0,ROUND(IF($AH133&gt;2600,ROUND($AK133/$AH133*2600,2),$AK133)*'umowa o pracę'!$E$8,2),ROUND(IF($AH133&gt;2600,ROUND($AK133/$AH133*2600,2),$AK133)*'umowa o pracę'!$E$8,2)),ROUND(IF($AH133+$AI133&gt;=2600,2600*'umowa o pracę'!$E$8,($AH133+$AI133)*'umowa o pracę'!$E$8),2)-IF($AI133=0,ROUND(ROUND(IF($AH133&gt;2600,ROUND($AJ133/$AH133*2600,2),$AJ133),2)*'umowa o pracę'!$E$8,2),IF($AI133&gt;0,IF($AH133+$AI133&lt;2600,ROUND(ROUND($AJ133+ROUND($AI133*9%,2),2)*'umowa o pracę'!$E$8,2),IF(AND($AH133+$AI133&gt;=2600,$AI133&lt;2600,$AH133&lt;2600),ROUND((ROUND(((2600-$AI133)/$AH133)*$AJ133,2)+ROUND($AI133*9%,2))*'umowa o pracę'!$E$8,2),IF(AND($AH133+$AI133&gt;=2600,$AI133&gt;=2600),ROUND((ROUND(2600*9%,2))*'umowa o pracę'!$E$8,2),IF(AND($AH133+$AI133&gt;=2600,$AH133&gt;=2600,$AI133&lt;2600),ROUND((ROUND($AI133*9%,2)+ROUND(((2600-$AI133)/$AH133)*$AJ133,2))*'umowa o pracę'!$E$8,2),0)))),0)))&gt;$J133,$J133,IF(AND($AG133=1,$I133&gt;0),ROUND(IF($AH133+$AI133&gt;=2600,2600*'umowa o pracę'!$E$8,($AH133+$AI133)*'umowa o pracę'!$E$8),2)+IF($AI133=0,ROUND(IF($AH133&gt;2600,ROUND($AK133/$AH133*2600,2),$AK133)*'umowa o pracę'!$E$8,2),ROUND(IF($AH133&gt;2600,ROUND($AK133/$AH133*2600,2),$AK133)*'umowa o pracę'!$E$8,2)),ROUND(IF($AH133+$AI133&gt;=2600,2600*'umowa o pracę'!$E$8,($AH133+$AI133)*'umowa o pracę'!$E$8),2)-IF(AND($AI133=0,I133&gt;0),ROUND(ROUND(IF($AH133&gt;2600,ROUND($AJ133/$AH133*2600,2),$AJ133),2)*'umowa o pracę'!$E$8,2),IF($AI133&gt;0,IF($AH133+$AI133&lt;2600,ROUND(ROUND($AJ133+ROUND($AI133*9%,2),2)*'umowa o pracę'!$E$8,2),IF(AND($AH133+$AI133&gt;=2600,$AI133&lt;2600,$AH133&lt;2600),ROUND((ROUND(((2600-$AI133)/$AH133)*$AJ133,2)+ROUND($AI133*9%,2))*'umowa o pracę'!$E$8,2),IF(AND($AH133+$AI133&gt;=2600,$AI133&gt;=2600),ROUND((ROUND(2600*9%,2))*'umowa o pracę'!$E$8,2),IF(AND($AH133+$AI133&gt;=2600,$AH133&gt;=2600,$AI133&lt;2600),ROUND((ROUND($AI133*9%,2)+ROUND(((2600-$AI133)/$AH133)*$AJ133,2))*'umowa o pracę'!$E$8,2),0)))),0)))))</f>
        <v>0</v>
      </c>
      <c r="AN133" s="32">
        <f>IF(IF(IF(AND($AG133=1,$I133&gt;0),ROUND(IF($AH133+$AI133&gt;=2800,2800*'umowa o pracę'!$E$8,($AH133+$AI133)*'umowa o pracę'!$E$8),2)+IF($AI133=0,ROUND(IF($AH133&gt;2800,ROUND($AK133/$AH133*2800,2),$AK133)*'umowa o pracę'!$E$8,2),ROUND(IF($AH133&gt;2800,ROUND($AK133/$AH133*2800,2),$AK133)*'umowa o pracę'!$E$8,2)),ROUND(IF($AH133+$AI133&gt;=2800,2800*'umowa o pracę'!$E$8,($AH133+$AI133)*'umowa o pracę'!$E$8),2)-IF($AI133=0,ROUND(ROUND(IF($AH133&gt;2800,ROUND($AJ133/$AH133*2800,2),$AJ133),2)*'umowa o pracę'!$E$8,2),IF($AI133&gt;0,IF($AH133+$AI133&lt;2800,ROUND(ROUND($AJ133+ROUND($AI133*9%,2),2)*'umowa o pracę'!$E$8,2),IF(AND($AH133+$AI133&gt;=2800,$AI133&lt;2800,$AH133&lt;2800),ROUND((ROUND(((2800-$AI133)/$AH133)*$AJ133,2)+ROUND($AI133*9%,2))*'umowa o pracę'!$E$8,2),IF(AND($AH133+$AI133&gt;=2800,$AI133&gt;=2800),ROUND((ROUND(2800*9%,2))*'umowa o pracę'!$E$8,2),IF(AND($AH133+$AI133&gt;=2800,$AH133&gt;=2800,$AI133&lt;2800),ROUND((ROUND($AI133*9%,2)+ROUND(((2800-$AI133)/$AH133)*$AJ133,2))*'umowa o pracę'!$E$8,2),0)))),0)))&gt;$J133,$J133,IF(AND($AG133=1,$I133&gt;0),ROUND(IF($AH133+$AI133&gt;=2800,2800*'umowa o pracę'!$E$8,($AH133+$AI133)*'umowa o pracę'!$E$8),2)+IF($AI133=0,ROUND(IF($AH133&gt;2800,ROUND($AK133/$AH133*2800,2),$AK133)*'umowa o pracę'!$E$8,2),ROUND(IF($AH133&gt;2800,ROUND($AK133/$AH133*2800,2),$AK133)*'umowa o pracę'!$E$8,2)),ROUND(IF($AH133+$AI133&gt;=2800,2800*'umowa o pracę'!$E$8,($AH133+$AI133)*'umowa o pracę'!$E$8),2)-IF($AI133=0,ROUND(ROUND(IF($AH133&gt;2800,ROUND($AJ133/$AH133*2800,2),$AJ133),2)*'umowa o pracę'!$E$8,2),IF($AI133&gt;0,IF($AH133+$AI133&lt;2800,ROUND(ROUND($AJ133+ROUND($AI133*9%,2),2)*'umowa o pracę'!$E$8,2),IF(AND($AH133+$AI133&gt;=2800,$AI133&lt;2800,$AH133&lt;2800),ROUND((ROUND(((2800-$AI133)/$AH133)*$AJ133,2)+ROUND($AI133*9%,2))*'umowa o pracę'!$E$8,2),IF(AND($AH133+$AI133&gt;=2800,$AI133&gt;=2800),ROUND((ROUND(2800*9%,2))*'umowa o pracę'!$E$8,2),IF(AND($AH133+$AI133&gt;=2800,$AH133&gt;=2800,$AI133&lt;2800),ROUND((ROUND($AI133*9%,2)+ROUND(((2800-$AI133)/$AH133)*$AJ133,2))*'umowa o pracę'!$E$8,2),0)))),0))))&gt;$J133,$J133,IF(IF(AND($AG133=1,$I133&gt;0),ROUND(IF($AH133+$AI133&gt;=2800,2800*'umowa o pracę'!$E$8,($AH133+$AI133)*'umowa o pracę'!$E$8),2)+IF($AI133=0,ROUND(IF($AH133&gt;2800,ROUND($AK133/$AH133*2800,2),$AK133)*'umowa o pracę'!$E$8,2),ROUND(IF($AH133&gt;2800,ROUND($AK133/$AH133*2800,2),$AK133)*'umowa o pracę'!$E$8,2)),ROUND(IF($AH133+$AI133&gt;=2800,2800*'umowa o pracę'!$E$8,($AH133+$AI133)*'umowa o pracę'!$E$8),2)-IF($AI133=0,ROUND(ROUND(IF($AH133&gt;2800,ROUND($AJ133/$AH133*2800,2),$AJ133),2)*'umowa o pracę'!$E$8,2),IF($AI133&gt;0,IF($AH133+$AI133&lt;2800,ROUND(ROUND($AJ133+ROUND($AI133*9%,2),2)*'umowa o pracę'!$E$8,2),IF(AND($AH133+$AI133&gt;=2800,$AI133&lt;2800,$AH133&lt;2800),ROUND((ROUND(((2800-$AI133)/$AH133)*$AJ133,2)+ROUND($AI133*9%,2))*'umowa o pracę'!$E$8,2),IF(AND($AH133+$AI133&gt;=2800,$AI133&gt;=2800),ROUND((ROUND(2800*9%,2))*'umowa o pracę'!$E$8,2),IF(AND($AH133+$AI133&gt;=2800,$AH133&gt;=2800,$AI133&lt;2800),ROUND((ROUND($AI133*9%,2)+ROUND(((2800-$AI133)/$AH133)*$AJ133,2))*'umowa o pracę'!$E$8,2),0)))),0)))&gt;$J133,$J133,IF(AND($AG133=1,$I133&gt;0),ROUND(IF($AH133+$AI133&gt;=2800,2800*'umowa o pracę'!$E$8,($AH133+$AI133)*'umowa o pracę'!$E$8),2)+IF($AI133=0,ROUND(IF($AH133&gt;2800,ROUND($AK133/$AH133*2800,2),$AK133)*'umowa o pracę'!$E$8,2),ROUND(IF($AH133&gt;2800,ROUND($AK133/$AH133*2800,2),$AK133)*'umowa o pracę'!$E$8,2)),ROUND(IF($AH133+$AI133&gt;=2800,2800*'umowa o pracę'!$E$8,($AH133+$AI133)*'umowa o pracę'!$E$8),2)-IF(AND($AI133=0,I133&gt;0),ROUND(ROUND(IF($AH133&gt;2800,ROUND($AJ133/$AH133*2800,2),$AJ133),2)*'umowa o pracę'!$E$8,2),IF($AI133&gt;0,IF($AH133+$AI133&lt;2800,ROUND(ROUND($AJ133+ROUND($AI133*9%,2),2)*'umowa o pracę'!$E$8,2),IF(AND($AH133+$AI133&gt;=2800,$AI133&lt;2800,$AH133&lt;2800),ROUND((ROUND(((2800-$AI133)/$AH133)*$AJ133,2)+ROUND($AI133*9%,2))*'umowa o pracę'!$E$8,2),IF(AND($AH133+$AI133&gt;=2800,$AI133&gt;=2800),ROUND((ROUND(2800*9%,2))*'umowa o pracę'!$E$8,2),IF(AND($AH133+$AI133&gt;=2800,$AH133&gt;=2800,$AI133&lt;2800),ROUND((ROUND($AI133*9%,2)+ROUND(((2800-$AI133)/$AH133)*$AJ133,2))*'umowa o pracę'!$E$8,2),0)))),0)))))</f>
        <v>0</v>
      </c>
      <c r="AO133" s="32">
        <f>IF('umowa o pracę'!$E$7=2020,IF(IF($AG133=1,IF($AI133=0,ROUND(IF($AH133&gt;2600,ROUND($AJ133/$AH133*2600,2),$AJ133)*'umowa o pracę'!$E$8,2),IF($AH133+$AI133&lt;2600,ROUND(ROUND($AJ133+ROUND($AI133*9%,2),2)*'umowa o pracę'!$E$8,2),IF(AND($AH133+$AI133&gt;=2600,$AH133&lt;2600),ROUND((ROUND($AJ133+ROUND((2600-$AH133)*9%,2),2))*'umowa o pracę'!$E$8,2),IF(AND($AH133+$AI133&gt;=2600,$AH133&gt;=2600),ROUND(ROUND($AJ133/$AH133*2600,2)*'umowa o pracę'!$E$8,2),0)))),0)&gt;$H133,$H133,IF($AG133=1,IF($AI133=0,ROUND(IF($AH133&gt;2600,ROUND($AJ133/$AH133*2600,2),$AJ133)*'umowa o pracę'!$E$8,2),IF($AH133+$AI133&lt;2600,ROUND(ROUND($AJ133+ROUND($AI133*9%,2),2)*'umowa o pracę'!$E$8,2),IF(AND($AH133+$AI133&gt;=2600,$AH133&lt;2600),ROUND((ROUND($AJ133+ROUND((2600-$AH133)*9%,2),2))*'umowa o pracę'!$E$8,2),IF(AND($AH133+$AI133&gt;=2600,$AH133&gt;=2600),ROUND(ROUND($AJ133/$AH133*2600,2)*'umowa o pracę'!$E$8,2),0)))),0)),IF('umowa o pracę'!$E$7=2021,IF(IF($AG133=1,IF($AI133=0,ROUND(IF($AH133&gt;2800,ROUND($AJ133/$AH133*2800,2),$AJ133)*'umowa o pracę'!$E$8,2),IF($AH133+$AI133&lt;2800,ROUND(ROUND($AJ133+ROUND($AI133*9%,2),2)*'umowa o pracę'!$E$8,2),IF(AND($AH133+$AI133&gt;=2800,$AH133&lt;2800),ROUND((ROUND($AJ133+ROUND((2800-$AH133)*9%,2),2))*'umowa o pracę'!$E$8,2),IF(AND($AH133+$AI133&gt;=2800,$AH133&gt;=2800),ROUND(ROUND($AJ133/$AH133*2800,2)*'umowa o pracę'!$E$8,2),0)))),0)&gt;$H133,$H133,IF($AG133=1,IF($AI133=0,ROUND(IF($AH133&gt;2800,ROUND($AJ133/$AH133*2800,2),$AJ133)*'umowa o pracę'!$E$8,2),IF($AH133+$AI133&lt;2800,ROUND(ROUND($AJ133+ROUND($AI133*9%,2),2)*'umowa o pracę'!$E$8,2),IF(AND($AH133+$AI133&gt;=2800,$AH133&lt;2800),ROUND((ROUND($AJ133+ROUND((2800-$AH133)*9%,2),2))*'umowa o pracę'!$E$8,2),IF(AND($AH133+$AI133&gt;=2800,$AH133&gt;=2800),ROUND(ROUND($AJ133/$AH133*2800,2)*'umowa o pracę'!$E$8,2),0)))),0)),0))</f>
        <v>0</v>
      </c>
      <c r="AP133" s="32">
        <f>IF('umowa o pracę'!$E$7=2020,IF(IF($AG133=1,IF($AI133=0,ROUND(IF($AH133&gt;2600,ROUND($AK133/$AH133*2600,2),$AK133)*'umowa o pracę'!$E$8,2),ROUND(IF($AH133&gt;2600,ROUND($AK133/$AH133*2600,2),$AK133)*'umowa o pracę'!$E$8,2)),0)&gt;$I133,$I133,IF($AG133=1,IF($AI133=0,ROUND(IF($AH133&gt;2600,ROUND($AK133/$AH133*2600,2),$AK133)*'umowa o pracę'!$E$8,2),ROUND(IF($AH133&gt;2600,ROUND($AK133/$AH133*2600,2),$AK133)*'umowa o pracę'!$E$8,2)),0)),IF('umowa o pracę'!$E$7=2021,IF(IF($AG133=1,IF($AI133=0,ROUND(IF($AH133&gt;2800,ROUND($AK133/$AH133*2800,2),$AK133)*'umowa o pracę'!$E$8,2),ROUND(IF($AH133&gt;2800,ROUND($AK133/$AH133*2800,2),$AK133)*'umowa o pracę'!$E$8,2)),0)&gt;$I133,$I133,IF($AG133=1,IF($AI133=0,ROUND(IF($AH133&gt;2800,ROUND($AK133/$AH133*2800,2),$AK133)*'umowa o pracę'!$E$8,2),ROUND(IF($AH133&gt;2800,ROUND($AK133/$AH133*2800,2),$AK133)*'umowa o pracę'!$E$8,2)),0)),0))</f>
        <v>0</v>
      </c>
      <c r="AQ133" s="56">
        <f>IF('umowa o pracę'!$E$7=2020,$AM133,IF('umowa o pracę'!$E$7=2021,$AN133,0))</f>
        <v>0</v>
      </c>
      <c r="AR133" s="33">
        <f>IF('umowa o pracę'!$E$7=0,0,U133+AF133+AQ133)</f>
        <v>0</v>
      </c>
      <c r="AS133" s="19"/>
      <c r="AT133" s="19"/>
      <c r="AU133" s="19"/>
      <c r="AV133" s="6"/>
      <c r="AW133" s="6"/>
      <c r="AX133" s="6">
        <f t="shared" si="13"/>
        <v>10</v>
      </c>
      <c r="AY133" s="6"/>
      <c r="AZ133" s="234">
        <f t="shared" si="16"/>
        <v>0</v>
      </c>
      <c r="BA133" s="234">
        <f t="shared" si="17"/>
        <v>0</v>
      </c>
      <c r="BB133" s="234">
        <f t="shared" si="18"/>
        <v>0</v>
      </c>
      <c r="BC133" s="234">
        <f t="shared" si="19"/>
        <v>0</v>
      </c>
      <c r="BD133" s="234">
        <f t="shared" si="20"/>
        <v>0</v>
      </c>
      <c r="BE133" s="234">
        <f t="shared" si="21"/>
        <v>0</v>
      </c>
      <c r="BF133" s="234">
        <f t="shared" si="22"/>
        <v>0</v>
      </c>
      <c r="BG133" s="234">
        <f t="shared" si="23"/>
        <v>0</v>
      </c>
      <c r="BH133" s="234">
        <f t="shared" si="24"/>
        <v>0</v>
      </c>
      <c r="BI133" s="238">
        <f t="shared" si="25"/>
        <v>0</v>
      </c>
      <c r="BJ133" s="236"/>
      <c r="BK133" s="236"/>
      <c r="BL133" s="237"/>
    </row>
    <row r="134" spans="1:64" ht="15.75" customHeight="1" x14ac:dyDescent="0.25">
      <c r="A134" s="129">
        <v>123</v>
      </c>
      <c r="B134" s="57"/>
      <c r="C134" s="57"/>
      <c r="D134" s="36"/>
      <c r="E134" s="36"/>
      <c r="F134" s="242"/>
      <c r="G134" s="37">
        <v>1</v>
      </c>
      <c r="H134" s="58">
        <v>0</v>
      </c>
      <c r="I134" s="59">
        <v>0</v>
      </c>
      <c r="J134" s="60">
        <v>0</v>
      </c>
      <c r="K134" s="52">
        <v>1</v>
      </c>
      <c r="L134" s="39">
        <v>0</v>
      </c>
      <c r="M134" s="39">
        <v>0</v>
      </c>
      <c r="N134" s="39">
        <v>0</v>
      </c>
      <c r="O134" s="39">
        <v>0</v>
      </c>
      <c r="P134" s="35">
        <f>IF('umowa o pracę'!$E$7=2020,ROUND(IF($L134&gt;=2600,2600*'umowa o pracę'!$E$8,$L134*'umowa o pracę'!$E$8),2),IF('umowa o pracę'!$E$7=2021,ROUND(IF($L134&gt;=2800,2800*'umowa o pracę'!$E$8,$L134*'umowa o pracę'!$E$8),2),0))</f>
        <v>0</v>
      </c>
      <c r="Q134" s="252">
        <f>IF(IF(IF(AND($K134=1,$I134&gt;0),ROUND(IF($L134+$M134&gt;=2600,2600*'umowa o pracę'!$E$8,($L134+$M134)*'umowa o pracę'!$E$8),2)+IF($M134=0,ROUND(IF($L134&gt;2600,ROUND($O134/$L134*2600,2),$O134)*'umowa o pracę'!$E$8,2),ROUND(IF($L134&gt;2600,ROUND($O134/$L134*2600,2),$O134)*'umowa o pracę'!$E$8,2)),ROUND(IF($L134+$M134&gt;=2600,2600*'umowa o pracę'!$E$8,($L134+$M134)*'umowa o pracę'!$E$8),2)-IF($M134=0,ROUND(ROUND(IF($L134&gt;2600,ROUND($N134/$L134*2600,2),$N134),2)*'umowa o pracę'!$E$8,2),IF($M134&gt;0,IF($L134+$M134&lt;2600,ROUND(ROUND($N134+ROUND($M134*9%,2),2)*'umowa o pracę'!$E$8,2),IF(AND($L134+$M134&gt;=2600,$M134&lt;2600,$L134&lt;2600),ROUND((ROUND(((2600-$M134)/$L134)*$N134,2)+ROUND($M134*9%,2))*'umowa o pracę'!$E$8,2),IF(AND($L134+$M134&gt;=2600,$M134&gt;=2600),ROUND((ROUND(2600*9%,2))*'umowa o pracę'!$E$8,2),IF(AND($L134+$M134&gt;=2600,$L134&gt;=2600,$M134&lt;2600),ROUND((ROUND($M134*9%,2)+ROUND(((2600-$M134)/$L134)*$N134,2))*'umowa o pracę'!$E$8,2),0)))),0)))&gt;$J134,$J134,IF(AND($K134=1,$I134&gt;0),ROUND(IF($L134+$M134&gt;=2600,2600*'umowa o pracę'!$E$8,($L134+$M134)*'umowa o pracę'!$E$8),2)+IF($M134=0,ROUND(IF($L134&gt;2600,ROUND($O134/$L134*2600,2),$O134)*'umowa o pracę'!$E$8,2),ROUND(IF($L134&gt;2600,ROUND($O134/$L134*2600,2),$O134)*'umowa o pracę'!$E$8,2)),ROUND(IF($L134+$M134&gt;=2600,2600*'umowa o pracę'!$E$8,($L134+$M134)*'umowa o pracę'!$E$8),2)-IF($M134=0,ROUND(ROUND(IF($L134&gt;2600,ROUND($N134/$L134*2600,2),$N134),2)*'umowa o pracę'!$E$8,2),IF($M134&gt;0,IF($L134+$M134&lt;2600,ROUND(ROUND($N134+ROUND($M134*9%,2),2)*'umowa o pracę'!$E$8,2),IF(AND($L134+$M134&gt;=2600,$M134&lt;2600,$L134&lt;2600),ROUND((ROUND(((2600-$M134)/$L134)*$N134,2)+ROUND($M134*9%,2))*'umowa o pracę'!$E$8,2),IF(AND($L134+$M134&gt;=2600,$M134&gt;=2600),ROUND((ROUND(2600*9%,2))*'umowa o pracę'!$E$8,2),IF(AND($L134+$M134&gt;=2600,$L134&gt;=2600,$M134&lt;2600),ROUND((ROUND($M134*9%,2)+ROUND(((2600-$M134)/$L134)*$N134,2))*'umowa o pracę'!$E$8,2),0)))),0))))&gt;$J134,$J134,IF(IF(AND($K134=1,$I134&gt;0),ROUND(IF($L134+$M134&gt;=2600,2600*'umowa o pracę'!$E$8,($L134+$M134)*'umowa o pracę'!$E$8),2)+IF($M134=0,ROUND(IF($L134&gt;2600,ROUND($O134/$L134*2600,2),$O134)*'umowa o pracę'!$E$8,2),ROUND(IF($L134&gt;2600,ROUND($O134/$L134*2600,2),$O134)*'umowa o pracę'!$E$8,2)),ROUND(IF($L134+$M134&gt;=2600,2600*'umowa o pracę'!$E$8,($L134+$M134)*'umowa o pracę'!$E$8),2)-IF($M134=0,ROUND(ROUND(IF($L134&gt;2600,ROUND($N134/$L134*2600,2),$N134),2)*'umowa o pracę'!$E$8,2),IF($M134&gt;0,IF($L134+$M134&lt;2600,ROUND(ROUND($N134+ROUND($M134*9%,2),2)*'umowa o pracę'!$E$8,2),IF(AND($L134+$M134&gt;=2600,$M134&lt;2600,$L134&lt;2600),ROUND((ROUND(((2600-$M134)/$L134)*$N134,2)+ROUND($M134*9%,2))*'umowa o pracę'!$E$8,2),IF(AND($L134+$M134&gt;=2600,$M134&gt;=2600),ROUND((ROUND(2600*9%,2))*'umowa o pracę'!$E$8,2),IF(AND($L134+$M134&gt;=2600,$L134&gt;=2600,$M134&lt;2600),ROUND((ROUND($M134*9%,2)+ROUND(((2600-$M134)/$L134)*$N134,2))*'umowa o pracę'!$E$8,2),0)))),0)))&gt;$J134,$J134,IF(AND($K134=1,$I134&gt;0),ROUND(IF($L134+$M134&gt;=2600,2600*'umowa o pracę'!$E$8,($L134+$M134)*'umowa o pracę'!$E$8),2)+IF($M134=0,ROUND(IF($L134&gt;2600,ROUND($O134/$L134*2600,2),$O134)*'umowa o pracę'!$E$8,2),ROUND(IF($L134&gt;2600,ROUND($O134/$L134*2600,2),$O134)*'umowa o pracę'!$E$8,2)),ROUND(IF($L134+$M134&gt;=2600,2600*'umowa o pracę'!$E$8,($L134+$M134)*'umowa o pracę'!$E$8),2)-IF(AND($M134=0,I134&gt;0),ROUND(ROUND(IF($L134&gt;2600,ROUND($N134/$L134*2600,2),$N134),2)*'umowa o pracę'!$E$8,2),IF($M134&gt;0,IF($L134+$M134&lt;2600,ROUND(ROUND($N134+ROUND($M134*9%,2),2)*'umowa o pracę'!$E$8,2),IF(AND($L134+$M134&gt;=2600,$M134&lt;2600,$L134&lt;2600),ROUND((ROUND(((2600-$M134)/$L134)*$N134,2)+ROUND($M134*9%,2))*'umowa o pracę'!$E$8,2),IF(AND($L134+$M134&gt;=2600,$M134&gt;=2600),ROUND((ROUND(2600*9%,2))*'umowa o pracę'!$E$8,2),IF(AND($L134+$M134&gt;=2600,$L134&gt;=2600,$M134&lt;2600),ROUND((ROUND($M134*9%,2)+ROUND(((2600-$M134)/$L134)*$N134,2))*'umowa o pracę'!$E$8,2),0)))),0)))))</f>
        <v>0</v>
      </c>
      <c r="R134" s="252">
        <f>IF(IF(IF(AND($K134=1,$I134&gt;0),ROUND(IF($L134+$M134&gt;=2800,2800*'umowa o pracę'!$E$8,($L134+$M134)*'umowa o pracę'!$E$8),2)+IF($M134=0,ROUND(IF($L134&gt;2800,ROUND($O134/$L134*2800,2),$O134)*'umowa o pracę'!$E$8,2),ROUND(IF($L134&gt;2800,ROUND($O134/$L134*2800,2),$O134)*'umowa o pracę'!$E$8,2)),ROUND(IF($L134+$M134&gt;=2800,2800*'umowa o pracę'!$E$8,($L134+$M134)*'umowa o pracę'!$E$8),2)-IF($M134=0,ROUND(ROUND(IF($L134&gt;2800,ROUND($N134/$L134*2800,2),$N134),2)*'umowa o pracę'!$E$8,2),IF($M134&gt;0,IF($L134+$M134&lt;2800,ROUND(ROUND($N134+ROUND($M134*9%,2),2)*'umowa o pracę'!$E$8,2),IF(AND($L134+$M134&gt;=2800,$M134&lt;2800,$L134&lt;2800),ROUND((ROUND(((2800-$M134)/$L134)*$N134,2)+ROUND($M134*9%,2))*'umowa o pracę'!$E$8,2),IF(AND($L134+$M134&gt;=2800,$M134&gt;=2800),ROUND((ROUND(2800*9%,2))*'umowa o pracę'!$E$8,2),IF(AND($L134+$M134&gt;=2800,$L134&gt;=2800,$M134&lt;2800),ROUND((ROUND($M134*9%,2)+ROUND(((2800-$M134)/$L134)*$N134,2))*'umowa o pracę'!$E$8,2),0)))),0)))&gt;$J134,$J134,IF(AND($K134=1,$I134&gt;0),ROUND(IF($L134+$M134&gt;=2800,2800*'umowa o pracę'!$E$8,($L134+$M134)*'umowa o pracę'!$E$8),2)+IF($M134=0,ROUND(IF($L134&gt;2800,ROUND($O134/$L134*2800,2),$O134)*'umowa o pracę'!$E$8,2),ROUND(IF($L134&gt;2800,ROUND($O134/$L134*2800,2),$O134)*'umowa o pracę'!$E$8,2)),ROUND(IF($L134+$M134&gt;=2800,2800*'umowa o pracę'!$E$8,($L134+$M134)*'umowa o pracę'!$E$8),2)-IF($M134=0,ROUND(ROUND(IF($L134&gt;2800,ROUND($N134/$L134*2800,2),$N134),2)*'umowa o pracę'!$E$8,2),IF($M134&gt;0,IF($L134+$M134&lt;2800,ROUND(ROUND($N134+ROUND($M134*9%,2),2)*'umowa o pracę'!$E$8,2),IF(AND($L134+$M134&gt;=2800,$M134&lt;2800,$L134&lt;2800),ROUND((ROUND(((2800-$M134)/$L134)*$N134,2)+ROUND($M134*9%,2))*'umowa o pracę'!$E$8,2),IF(AND($L134+$M134&gt;=2800,$M134&gt;=2800),ROUND((ROUND(2800*9%,2))*'umowa o pracę'!$E$8,2),IF(AND($L134+$M134&gt;=2800,$L134&gt;=2800,$M134&lt;2800),ROUND((ROUND($M134*9%,2)+ROUND(((2800-$M134)/$L134)*$N134,2))*'umowa o pracę'!$E$8,2),0)))),0))))&gt;$J134,$J134,IF(IF(AND($K134=1,$I134&gt;0),ROUND(IF($L134+$M134&gt;=2800,2800*'umowa o pracę'!$E$8,($L134+$M134)*'umowa o pracę'!$E$8),2)+IF($M134=0,ROUND(IF($L134&gt;2800,ROUND($O134/$L134*2800,2),$O134)*'umowa o pracę'!$E$8,2),ROUND(IF($L134&gt;2800,ROUND($O134/$L134*2800,2),$O134)*'umowa o pracę'!$E$8,2)),ROUND(IF($L134+$M134&gt;=2800,2800*'umowa o pracę'!$E$8,($L134+$M134)*'umowa o pracę'!$E$8),2)-IF($M134=0,ROUND(ROUND(IF($L134&gt;2800,ROUND($N134/$L134*2800,2),$N134),2)*'umowa o pracę'!$E$8,2),IF($M134&gt;0,IF($L134+$M134&lt;2800,ROUND(ROUND($N134+ROUND($M134*9%,2),2)*'umowa o pracę'!$E$8,2),IF(AND($L134+$M134&gt;=2800,$M134&lt;2800,$L134&lt;2800),ROUND((ROUND(((2800-$M134)/$L134)*$N134,2)+ROUND($M134*9%,2))*'umowa o pracę'!$E$8,2),IF(AND($L134+$M134&gt;=2800,$M134&gt;=2800),ROUND((ROUND(2800*9%,2))*'umowa o pracę'!$E$8,2),IF(AND($L134+$M134&gt;=2800,$L134&gt;=2800,$M134&lt;2800),ROUND((ROUND($M134*9%,2)+ROUND(((2800-$M134)/$L134)*$N134,2))*'umowa o pracę'!$E$8,2),0)))),0)))&gt;$J134,$J134,IF(AND($K134=1,$I134&gt;0),ROUND(IF($L134+$M134&gt;=2800,2800*'umowa o pracę'!$E$8,($L134+$M134)*'umowa o pracę'!$E$8),2)+IF($M134=0,ROUND(IF($L134&gt;2800,ROUND($O134/$L134*2800,2),$O134)*'umowa o pracę'!$E$8,2),ROUND(IF($L134&gt;2800,ROUND($O134/$L134*2800,2),$O134)*'umowa o pracę'!$E$8,2)),ROUND(IF($L134+$M134&gt;=2800,2800*'umowa o pracę'!$E$8,($L134+$M134)*'umowa o pracę'!$E$8),2)-IF(AND($M134=0,I134&gt;0),ROUND(ROUND(IF($L134&gt;2800,ROUND($N134/$L134*2800,2),$N134),2)*'umowa o pracę'!$E$8,2),IF($M134&gt;0,IF($L134+$M134&lt;2800,ROUND(ROUND($N134+ROUND($M134*9%,2),2)*'umowa o pracę'!$E$8,2),IF(AND($L134+$M134&gt;=2800,$M134&lt;2800,$L134&lt;2800),ROUND((ROUND(((2800-$M134)/$L134)*$N134,2)+ROUND($M134*9%,2))*'umowa o pracę'!$E$8,2),IF(AND($L134+$M134&gt;=2800,$M134&gt;=2800),ROUND((ROUND(2800*9%,2))*'umowa o pracę'!$E$8,2),IF(AND($L134+$M134&gt;=2800,$L134&gt;=2800,$M134&lt;2800),ROUND((ROUND($M134*9%,2)+ROUND(((2800-$M134)/$L134)*$N134,2))*'umowa o pracę'!$E$8,2),0)))),0)))))</f>
        <v>0</v>
      </c>
      <c r="S134" s="32">
        <f>IF('umowa o pracę'!$E$7=2020,IF(IF($K134=1,IF($M134=0,ROUND(IF($L134&gt;2600,ROUND($N134/$L134*2600,2),$N134)*'umowa o pracę'!$E$8,2),IF($L134+$M134&lt;2600,ROUND(ROUND($N134+ROUND($M134*9%,2),2)*'umowa o pracę'!$E$8,2),IF(AND($L134+$M134&gt;=2600,$L134&lt;2600),ROUND((ROUND($N134+ROUND((2600-$L134)*9%,2),2))*'umowa o pracę'!$E$8,2),IF(AND($L134+$M134&gt;=2600,$L134&gt;=2600),ROUND(ROUND($N134/$L134*2600,2)*'umowa o pracę'!$E$8,2),0)))),0)&gt;$H134,$H134,IF($K134=1,IF($M134=0,ROUND(IF($L134&gt;2600,ROUND($N134/$L134*2600,2),$N134)*'umowa o pracę'!$E$8,2),IF($L134+$M134&lt;2600,ROUND(ROUND($N134+ROUND($M134*9%,2),2)*'umowa o pracę'!$E$8,2),IF(AND($L134+$M134&gt;=2600,$L134&lt;2600),ROUND((ROUND($N134+ROUND((2600-$L134)*9%,2),2))*'umowa o pracę'!$E$8,2),IF(AND($L134+$M134&gt;=2600,$L134&gt;=2600),ROUND(ROUND($N134/$L134*2600,2)*'umowa o pracę'!$E$8,2),0)))),0)),IF('umowa o pracę'!$E$7=2021,IF(IF($K134=1,IF($M134=0,ROUND(IF($L134&gt;2800,ROUND($N134/$L134*2800,2),$N134)*'umowa o pracę'!$E$8,2),IF($L134+$M134&lt;2800,ROUND(ROUND($N134+ROUND($M134*9%,2),2)*'umowa o pracę'!$E$8,2),IF(AND($L134+$M134&gt;=2800,$L134&lt;2800),ROUND((ROUND($N134+ROUND((2800-$L134)*9%,2),2))*'umowa o pracę'!$E$8,2),IF(AND($L134+$M134&gt;=2800,$L134&gt;=2800),ROUND(ROUND($N134/$L134*2800,2)*'umowa o pracę'!$E$8,2),0)))),0)&gt;$H134,$H134,IF($K134=1,IF($M134=0,ROUND(IF($L134&gt;2800,ROUND($N134/$L134*2800,2),$N134)*'umowa o pracę'!$E$8,2),IF($L134+$M134&lt;2800,ROUND(ROUND($N134+ROUND($M134*9%,2),2)*'umowa o pracę'!$E$8,2),IF(AND($L134+$M134&gt;=2800,$L134&lt;2800),ROUND((ROUND($N134+ROUND((2800-$L134)*9%,2),2))*'umowa o pracę'!$E$8,2),IF(AND($L134+$M134&gt;=2800,$L134&gt;=2800),ROUND(ROUND($N134/$L134*2800,2)*'umowa o pracę'!$E$8,2),0)))),0)),0))</f>
        <v>0</v>
      </c>
      <c r="T134" s="32">
        <f>IF('umowa o pracę'!$E$7=2020,IF(IF($K134=1,IF($M134=0,ROUND(IF($L134&gt;2600,ROUND($O134/$L134*2600,2),$O134)*'umowa o pracę'!$E$8,2),ROUND(IF($L134&gt;2600,ROUND($O134/$L134*2600,2),$O134)*'umowa o pracę'!$E$8,2)),0)&gt;$I134,$I134,IF($K134=1,IF($M134=0,ROUND(IF($L134&gt;2600,ROUND($O134/$L134*2600,2),$O134)*'umowa o pracę'!$E$8,2),ROUND(IF($L134&gt;2600,ROUND($O134/$L134*2600,2),$O134)*'umowa o pracę'!$E$8,2)),0)),IF('umowa o pracę'!$E$7=2021,IF(IF($K134=1,IF($M134=0,ROUND(IF($L134&gt;2800,ROUND($O134/$L134*2800,2),$O134)*'umowa o pracę'!$E$8,2),ROUND(IF($L134&gt;2800,ROUND($O134/$L134*2800,2),$O134)*'umowa o pracę'!$E$8,2)),0)&gt;$I134,$I134,IF($K134=1,IF($M134=0,ROUND(IF($L134&gt;2800,ROUND($O134/$L134*2800,2),$O134)*'umowa o pracę'!$E$8,2),ROUND(IF($L134&gt;2800,ROUND($O134/$L134*2800,2),$O134)*'umowa o pracę'!$E$8,2)),0)),0))</f>
        <v>0</v>
      </c>
      <c r="U134" s="51">
        <f>IF('umowa o pracę'!$E$7=2020,$Q134,IF('umowa o pracę'!$E$7=2021,$R134,0))</f>
        <v>0</v>
      </c>
      <c r="V134" s="53">
        <f t="shared" si="14"/>
        <v>1</v>
      </c>
      <c r="W134" s="54">
        <f>IF('umowa o pracę'!$E$6&lt;2,0,$L134)</f>
        <v>0</v>
      </c>
      <c r="X134" s="54">
        <f>IF('umowa o pracę'!$E$6&lt;2,0,$M134)</f>
        <v>0</v>
      </c>
      <c r="Y134" s="55">
        <f>IF('umowa o pracę'!$E$6&lt;2,0,$N134)</f>
        <v>0</v>
      </c>
      <c r="Z134" s="55">
        <f>IF('umowa o pracę'!$E$6&lt;2,0,$O134)</f>
        <v>0</v>
      </c>
      <c r="AA134" s="32">
        <f>IF('umowa o pracę'!$E$7=2020,ROUND(IF($W134&gt;=2600,2600*'umowa o pracę'!$E$8,$W134*'umowa o pracę'!$E$8),2),IF('umowa o pracę'!$E$7=2021,ROUND(IF($W134&gt;=2800,2800*'umowa o pracę'!$E$8,$W134*'umowa o pracę'!$E$8),2),0))</f>
        <v>0</v>
      </c>
      <c r="AB134" s="32">
        <f>IF(IF(IF(AND($V134=1,$I134&gt;0),ROUND(IF($W134+$X134&gt;=2600,2600*'umowa o pracę'!$E$8,($W134+$X134)*'umowa o pracę'!$E$8),2)+IF($X134=0,ROUND(IF($W134&gt;2600,ROUND($Z134/$W134*2600,2),$Z134)*'umowa o pracę'!$E$8,2),ROUND(IF($W134&gt;2600,ROUND($Z134/$W134*2600,2),$Z134)*'umowa o pracę'!$E$8,2)),ROUND(IF($W134+$X134&gt;=2600,2600*'umowa o pracę'!$E$8,($W134+$X134)*'umowa o pracę'!$E$8),2)-IF($X134=0,ROUND(ROUND(IF($W134&gt;2600,ROUND($Y134/$W134*2600,2),$Y134),2)*'umowa o pracę'!$E$8,2),IF($X134&gt;0,IF($W134+$X134&lt;2600,ROUND(ROUND($Y134+ROUND($X134*9%,2),2)*'umowa o pracę'!$E$8,2),IF(AND($W134+$X134&gt;=2600,$X134&lt;2600,$W134&lt;2600),ROUND((ROUND(((2600-$X134)/$W134)*$Y134,2)+ROUND($X134*9%,2))*'umowa o pracę'!$E$8,2),IF(AND($W134+$X134&gt;=2600,$X134&gt;=2600),ROUND((ROUND(2600*9%,2))*'umowa o pracę'!$E$8,2),IF(AND($W134+$X134&gt;=2600,$W134&gt;=2600,$X134&lt;2600),ROUND((ROUND($X134*9%,2)+ROUND(((2600-$X134)/$W134)*$Y134,2))*'umowa o pracę'!$E$8,2),0)))),0)))&gt;$J134,$J134,IF(AND($V134=1,$I134&gt;0),ROUND(IF($W134+$X134&gt;=2600,2600*'umowa o pracę'!$E$8,($W134+$X134)*'umowa o pracę'!$E$8),2)+IF($X134=0,ROUND(IF($W134&gt;2600,ROUND($Z134/$W134*2600,2),$Z134)*'umowa o pracę'!$E$8,2),ROUND(IF($W134&gt;2600,ROUND($Z134/$W134*2600,2),$Z134)*'umowa o pracę'!$E$8,2)),ROUND(IF($W134+$X134&gt;=2600,2600*'umowa o pracę'!$E$8,($W134+$X134)*'umowa o pracę'!$E$8),2)-IF($X134=0,ROUND(ROUND(IF($W134&gt;2600,ROUND($Y134/$W134*2600,2),$Y134),2)*'umowa o pracę'!$E$8,2),IF($X134&gt;0,IF($W134+$X134&lt;2600,ROUND(ROUND($Y134+ROUND($X134*9%,2),2)*'umowa o pracę'!$E$8,2),IF(AND($W134+$X134&gt;=2600,$X134&lt;2600,$W134&lt;2600),ROUND((ROUND(((2600-$X134)/$W134)*$Y134,2)+ROUND($X134*9%,2))*'umowa o pracę'!$E$8,2),IF(AND($W134+$X134&gt;=2600,$X134&gt;=2600),ROUND((ROUND(2600*9%,2))*'umowa o pracę'!$E$8,2),IF(AND($W134+$X134&gt;=2600,$W134&gt;=2600,$X134&lt;2600),ROUND((ROUND($X134*9%,2)+ROUND(((2600-$X134)/$W134)*$Y134,2))*'umowa o pracę'!$E$8,2),0)))),0))))&gt;$J134,$J134,IF(IF(AND($V134=1,$I134&gt;0),ROUND(IF($W134+$X134&gt;=2600,2600*'umowa o pracę'!$E$8,($W134+$X134)*'umowa o pracę'!$E$8),2)+IF($X134=0,ROUND(IF($W134&gt;2600,ROUND($Z134/$W134*2600,2),$Z134)*'umowa o pracę'!$E$8,2),ROUND(IF($W134&gt;2600,ROUND($Z134/$W134*2600,2),$Z134)*'umowa o pracę'!$E$8,2)),ROUND(IF($W134+$X134&gt;=2600,2600*'umowa o pracę'!$E$8,($W134+$X134)*'umowa o pracę'!$E$8),2)-IF($X134=0,ROUND(ROUND(IF($W134&gt;2600,ROUND($Y134/$W134*2600,2),$Y134),2)*'umowa o pracę'!$E$8,2),IF($X134&gt;0,IF($W134+$X134&lt;2600,ROUND(ROUND($Y134+ROUND($X134*9%,2),2)*'umowa o pracę'!$E$8,2),IF(AND($W134+$X134&gt;=2600,$X134&lt;2600,$W134&lt;2600),ROUND((ROUND(((2600-$X134)/$W134)*$Y134,2)+ROUND($X134*9%,2))*'umowa o pracę'!$E$8,2),IF(AND($W134+$X134&gt;=2600,$X134&gt;=2600),ROUND((ROUND(2600*9%,2))*'umowa o pracę'!$E$8,2),IF(AND($W134+$X134&gt;=2600,$W134&gt;=2600,$X134&lt;2600),ROUND((ROUND($X134*9%,2)+ROUND(((2600-$X134)/$W134)*$Y134,2))*'umowa o pracę'!$E$8,2),0)))),0)))&gt;$J134,$J134,IF(AND($V134=1,$I134&gt;0),ROUND(IF($W134+$X134&gt;=2600,2600*'umowa o pracę'!$E$8,($W134+$X134)*'umowa o pracę'!$E$8),2)+IF($X134=0,ROUND(IF($W134&gt;2600,ROUND($Z134/$W134*2600,2),$Z134)*'umowa o pracę'!$E$8,2),ROUND(IF($W134&gt;2600,ROUND($Z134/$W134*2600,2),$Z134)*'umowa o pracę'!$E$8,2)),ROUND(IF($W134+$X134&gt;=2600,2600*'umowa o pracę'!$E$8,($W134+$X134)*'umowa o pracę'!$E$8),2)-IF(AND($X134=0,I134&gt;0),ROUND(ROUND(IF($W134&gt;2600,ROUND($Y134/$W134*2600,2),$Y134),2)*'umowa o pracę'!$E$8,2),IF($X134&gt;0,IF($W134+$X134&lt;2600,ROUND(ROUND($Y134+ROUND($X134*9%,2),2)*'umowa o pracę'!$E$8,2),IF(AND($W134+$X134&gt;=2600,$X134&lt;2600,$W134&lt;2600),ROUND((ROUND(((2600-$X134)/$W134)*$Y134,2)+ROUND($X134*9%,2))*'umowa o pracę'!$E$8,2),IF(AND($W134+$X134&gt;=2600,$X134&gt;=2600),ROUND((ROUND(2600*9%,2))*'umowa o pracę'!$E$8,2),IF(AND($W134+$X134&gt;=2600,$W134&gt;=2600,$X134&lt;2600),ROUND((ROUND($X134*9%,2)+ROUND(((2600-$X134)/$W134)*$Y134,2))*'umowa o pracę'!$E$8,2),0)))),0)))))</f>
        <v>0</v>
      </c>
      <c r="AC134" s="32">
        <f>IF(IF(IF(AND($V134=1,$I134&gt;0),ROUND(IF($W134+$X134&gt;=2800,2800*'umowa o pracę'!$E$8,($W134+$X134)*'umowa o pracę'!$E$8),2)+IF($X134=0,ROUND(IF($W134&gt;2800,ROUND($Z134/$W134*2800,2),$Z134)*'umowa o pracę'!$E$8,2),ROUND(IF($W134&gt;2800,ROUND($Z134/$W134*2800,2),$Z134)*'umowa o pracę'!$E$8,2)),ROUND(IF($W134+$X134&gt;=2800,2800*'umowa o pracę'!$E$8,($W134+$X134)*'umowa o pracę'!$E$8),2)-IF($X134=0,ROUND(ROUND(IF($W134&gt;2800,ROUND($Y134/$W134*2800,2),$Y134),2)*'umowa o pracę'!$E$8,2),IF($X134&gt;0,IF($W134+$X134&lt;2800,ROUND(ROUND($Y134+ROUND($X134*9%,2),2)*'umowa o pracę'!$E$8,2),IF(AND($W134+$X134&gt;=2800,$X134&lt;2800,$W134&lt;2800),ROUND((ROUND(((2800-$X134)/$W134)*$Y134,2)+ROUND($X134*9%,2))*'umowa o pracę'!$E$8,2),IF(AND($W134+$X134&gt;=2800,$X134&gt;=2800),ROUND((ROUND(2800*9%,2))*'umowa o pracę'!$E$8,2),IF(AND($W134+$X134&gt;=2800,$W134&gt;=2800,$X134&lt;2800),ROUND((ROUND($X134*9%,2)+ROUND(((2800-$X134)/$W134)*$Y134,2))*'umowa o pracę'!$E$8,2),0)))),0)))&gt;$J134,$J134,IF(AND($V134=1,$I134&gt;0),ROUND(IF($W134+$X134&gt;=2800,2800*'umowa o pracę'!$E$8,($W134+$X134)*'umowa o pracę'!$E$8),2)+IF($X134=0,ROUND(IF($W134&gt;2800,ROUND($Z134/$W134*2800,2),$Z134)*'umowa o pracę'!$E$8,2),ROUND(IF($W134&gt;2800,ROUND($Z134/$W134*2800,2),$Z134)*'umowa o pracę'!$E$8,2)),ROUND(IF($W134+$X134&gt;=2800,2800*'umowa o pracę'!$E$8,($W134+$X134)*'umowa o pracę'!$E$8),2)-IF($X134=0,ROUND(ROUND(IF($W134&gt;2800,ROUND($Y134/$W134*2800,2),$Y134),2)*'umowa o pracę'!$E$8,2),IF($X134&gt;0,IF($W134+$X134&lt;2800,ROUND(ROUND($Y134+ROUND($X134*9%,2),2)*'umowa o pracę'!$E$8,2),IF(AND($W134+$X134&gt;=2800,$X134&lt;2800,$W134&lt;2800),ROUND((ROUND(((2800-$X134)/$W134)*$Y134,2)+ROUND($X134*9%,2))*'umowa o pracę'!$E$8,2),IF(AND($W134+$X134&gt;=2800,$X134&gt;=2800),ROUND((ROUND(2800*9%,2))*'umowa o pracę'!$E$8,2),IF(AND($W134+$X134&gt;=2800,$W134&gt;=2800,$X134&lt;2800),ROUND((ROUND($X134*9%,2)+ROUND(((2800-$X134)/$W134)*$Y134,2))*'umowa o pracę'!$E$8,2),0)))),0))))&gt;$J134,$J134,IF(IF(AND($V134=1,$I134&gt;0),ROUND(IF($W134+$X134&gt;=2800,2800*'umowa o pracę'!$E$8,($W134+$X134)*'umowa o pracę'!$E$8),2)+IF($X134=0,ROUND(IF($W134&gt;2800,ROUND($Z134/$W134*2800,2),$Z134)*'umowa o pracę'!$E$8,2),ROUND(IF($W134&gt;2800,ROUND($Z134/$W134*2800,2),$Z134)*'umowa o pracę'!$E$8,2)),ROUND(IF($W134+$X134&gt;=2800,2800*'umowa o pracę'!$E$8,($W134+$X134)*'umowa o pracę'!$E$8),2)-IF($X134=0,ROUND(ROUND(IF($W134&gt;2800,ROUND($Y134/$W134*2800,2),$Y134),2)*'umowa o pracę'!$E$8,2),IF($X134&gt;0,IF($W134+$X134&lt;2800,ROUND(ROUND($Y134+ROUND($X134*9%,2),2)*'umowa o pracę'!$E$8,2),IF(AND($W134+$X134&gt;=2800,$X134&lt;2800,$W134&lt;2800),ROUND((ROUND(((2800-$X134)/$W134)*$Y134,2)+ROUND($X134*9%,2))*'umowa o pracę'!$E$8,2),IF(AND($W134+$X134&gt;=2800,$X134&gt;=2800),ROUND((ROUND(2800*9%,2))*'umowa o pracę'!$E$8,2),IF(AND($W134+$X134&gt;=2800,$W134&gt;=2800,$X134&lt;2800),ROUND((ROUND($X134*9%,2)+ROUND(((2800-$X134)/$W134)*$Y134,2))*'umowa o pracę'!$E$8,2),0)))),0)))&gt;$J134,$J134,IF(AND($V134=1,$I134&gt;0),ROUND(IF($W134+$X134&gt;=2800,2800*'umowa o pracę'!$E$8,($W134+$X134)*'umowa o pracę'!$E$8),2)+IF($X134=0,ROUND(IF($W134&gt;2800,ROUND($Z134/$W134*2800,2),$Z134)*'umowa o pracę'!$E$8,2),ROUND(IF($W134&gt;2800,ROUND($Z134/$W134*2800,2),$Z134)*'umowa o pracę'!$E$8,2)),ROUND(IF($W134+$X134&gt;=2800,2800*'umowa o pracę'!$E$8,($W134+$X134)*'umowa o pracę'!$E$8),2)-IF(AND($X134=0,I134&gt;0),ROUND(ROUND(IF($W134&gt;2800,ROUND($Y134/$W134*2800,2),$Y134),2)*'umowa o pracę'!$E$8,2),IF($X134&gt;0,IF($W134+$X134&lt;2800,ROUND(ROUND($Y134+ROUND($X134*9%,2),2)*'umowa o pracę'!$E$8,2),IF(AND($W134+$X134&gt;=2800,$X134&lt;2800,$W134&lt;2800),ROUND((ROUND(((2800-$X134)/$W134)*$Y134,2)+ROUND($X134*9%,2))*'umowa o pracę'!$E$8,2),IF(AND($W134+$X134&gt;=2800,$X134&gt;=2800),ROUND((ROUND(2800*9%,2))*'umowa o pracę'!$E$8,2),IF(AND($W134+$X134&gt;=2800,$W134&gt;=2800,$X134&lt;2800),ROUND((ROUND($X134*9%,2)+ROUND(((2800-$X134)/$W134)*$Y134,2))*'umowa o pracę'!$E$8,2),0)))),0)))))</f>
        <v>0</v>
      </c>
      <c r="AD134" s="32">
        <f>IF('umowa o pracę'!$E$7=2020,IF(IF($V134=1,IF($X134=0,ROUND(IF($W134&gt;2600,ROUND($Y134/$W134*2600,2),$Y134)*'umowa o pracę'!$E$8,2),IF($W134+$X134&lt;2600,ROUND(ROUND($Y134+ROUND($X134*9%,2),2)*'umowa o pracę'!$E$8,2),IF(AND($W134+$X134&gt;=2600,$W134&lt;2600),ROUND((ROUND($Y134+ROUND((2600-$W134)*9%,2),2))*'umowa o pracę'!$E$8,2),IF(AND($W134+$X134&gt;=2600,$W134&gt;=2600),ROUND(ROUND($Y134/$W134*2600,2)*'umowa o pracę'!$E$8,2),0)))),0)&gt;$H134,$H134,IF($V134=1,IF($X134=0,ROUND(IF($W134&gt;2600,ROUND($Y134/$W134*2600,2),$Y134)*'umowa o pracę'!$E$8,2),IF($W134+$X134&lt;2600,ROUND(ROUND($Y134+ROUND($X134*9%,2),2)*'umowa o pracę'!$E$8,2),IF(AND($W134+$X134&gt;=2600,$W134&lt;2600),ROUND((ROUND($Y134+ROUND((2600-$W134)*9%,2),2))*'umowa o pracę'!$E$8,2),IF(AND($W134+$X134&gt;=2600,$W134&gt;=2600),ROUND(ROUND($Y134/$W134*2600,2)*'umowa o pracę'!$E$8,2),0)))),0)),IF('umowa o pracę'!$E$7=2021,IF(IF($V134=1,IF($X134=0,ROUND(IF($W134&gt;2800,ROUND($Y134/$W134*2800,2),$Y134)*'umowa o pracę'!$E$8,2),IF($W134+$X134&lt;2800,ROUND(ROUND($Y134+ROUND($X134*9%,2),2)*'umowa o pracę'!$E$8,2),IF(AND($W134+$X134&gt;=2800,$W134&lt;2800),ROUND((ROUND($Y134+ROUND((2800-$W134)*9%,2),2))*'umowa o pracę'!$E$8,2),IF(AND($W134+$X134&gt;=2800,$W134&gt;=2800),ROUND(ROUND($Y134/$W134*2800,2)*'umowa o pracę'!$E$8,2),0)))),0)&gt;$H134,$H134,IF($V134=1,IF($X134=0,ROUND(IF($W134&gt;2800,ROUND($Y134/$W134*2800,2),$Y134)*'umowa o pracę'!$E$8,2),IF($W134+$X134&lt;2800,ROUND(ROUND($Y134+ROUND($X134*9%,2),2)*'umowa o pracę'!$E$8,2),IF(AND($W134+$X134&gt;=2800,$W134&lt;2800),ROUND((ROUND($Y134+ROUND((2800-$W134)*9%,2),2))*'umowa o pracę'!$E$8,2),IF(AND($W134+$X134&gt;=2800,$W134&gt;=2800),ROUND(ROUND($Y134/$W134*2800,2)*'umowa o pracę'!$E$8,2),0)))),0)),0))</f>
        <v>0</v>
      </c>
      <c r="AE134" s="32">
        <f>IF('umowa o pracę'!$E$7=2020,IF(IF($V134=1,IF($X134=0,ROUND(IF($W134&gt;2600,ROUND($Z134/$W134*2600,2),$Z134)*'umowa o pracę'!$E$8,2),ROUND(IF($W134&gt;2600,ROUND($Z134/$W134*2600,2),$Z134)*'umowa o pracę'!$E$8,2)),0)&gt;$I134,$I134,IF($V134=1,IF($X134=0,ROUND(IF($W134&gt;2600,ROUND($Z134/$W134*2600,2),$Z134)*'umowa o pracę'!$E$8,2),ROUND(IF($W134&gt;2600,ROUND($Z134/$W134*2600,2),$Z134)*'umowa o pracę'!$E$8,2)),0)),IF('umowa o pracę'!$E$7=2021,IF(IF($V134=1,IF($X134=0,ROUND(IF($W134&gt;2800,ROUND($Z134/$W134*2800,2),$Z134)*'umowa o pracę'!$E$8,2),ROUND(IF($W134&gt;2800,ROUND($Z134/$W134*2800,2),$Z134)*'umowa o pracę'!$E$8,2)),0)&gt;$I134,$I134,IF($V134=1,IF($X134=0,ROUND(IF($W134&gt;2800,ROUND($Z134/$W134*2800,2),$Z134)*'umowa o pracę'!$E$8,2),ROUND(IF($W134&gt;2800,ROUND($Z134/$W134*2800,2),$Z134)*'umowa o pracę'!$E$8,2)),0)),0))</f>
        <v>0</v>
      </c>
      <c r="AF134" s="56">
        <f>IF('umowa o pracę'!$E$7=2020,$AB134,IF('umowa o pracę'!$E$7=2021,$AC134,0))</f>
        <v>0</v>
      </c>
      <c r="AG134" s="53">
        <f t="shared" si="15"/>
        <v>1</v>
      </c>
      <c r="AH134" s="39">
        <f>IF('umowa o pracę'!$E$6&lt;3,0,$L134)</f>
        <v>0</v>
      </c>
      <c r="AI134" s="39">
        <f>IF('umowa o pracę'!$E$6&lt;3,0,$M134)</f>
        <v>0</v>
      </c>
      <c r="AJ134" s="55">
        <f>IF('umowa o pracę'!$E$6&lt;3,0,$N134)</f>
        <v>0</v>
      </c>
      <c r="AK134" s="55">
        <f>IF('umowa o pracę'!$E$6&lt;3,0,$O134)</f>
        <v>0</v>
      </c>
      <c r="AL134" s="32">
        <f>IF('umowa o pracę'!$E$7=2020,ROUND(IF($AH134&gt;=2600,2600*'umowa o pracę'!$E$8,$AH134*'umowa o pracę'!$E$8),2),IF('umowa o pracę'!$E$7=2021,ROUND(IF($AH134&gt;=2800,2800*'umowa o pracę'!$E$8,$AH134*'umowa o pracę'!$E$8),2),0))</f>
        <v>0</v>
      </c>
      <c r="AM134" s="32">
        <f>IF(IF(IF(AND($AG134=1,$I134&gt;0),ROUND(IF($AH134+$AI134&gt;=2600,2600*'umowa o pracę'!$E$8,($AH134+$AI134)*'umowa o pracę'!$E$8),2)+IF($AI134=0,ROUND(IF($AH134&gt;2600,ROUND($AK134/$AH134*2600,2),$AK134)*'umowa o pracę'!$E$8,2),ROUND(IF($AH134&gt;2600,ROUND($AK134/$AH134*2600,2),$AK134)*'umowa o pracę'!$E$8,2)),ROUND(IF($AH134+$AI134&gt;=2600,2600*'umowa o pracę'!$E$8,($AH134+$AI134)*'umowa o pracę'!$E$8),2)-IF($AI134=0,ROUND(ROUND(IF($AH134&gt;2600,ROUND($AJ134/$AH134*2600,2),$AJ134),2)*'umowa o pracę'!$E$8,2),IF($AI134&gt;0,IF($AH134+$AI134&lt;2600,ROUND(ROUND($AJ134+ROUND($AI134*9%,2),2)*'umowa o pracę'!$E$8,2),IF(AND($AH134+$AI134&gt;=2600,$AI134&lt;2600,$AH134&lt;2600),ROUND((ROUND(((2600-$AI134)/$AH134)*$AJ134,2)+ROUND($AI134*9%,2))*'umowa o pracę'!$E$8,2),IF(AND($AH134+$AI134&gt;=2600,$AI134&gt;=2600),ROUND((ROUND(2600*9%,2))*'umowa o pracę'!$E$8,2),IF(AND($AH134+$AI134&gt;=2600,$AH134&gt;=2600,$AI134&lt;2600),ROUND((ROUND($AI134*9%,2)+ROUND(((2600-$AI134)/$AH134)*$AJ134,2))*'umowa o pracę'!$E$8,2),0)))),0)))&gt;$J134,$J134,IF(AND($AG134=1,$I134&gt;0),ROUND(IF($AH134+$AI134&gt;=2600,2600*'umowa o pracę'!$E$8,($AH134+$AI134)*'umowa o pracę'!$E$8),2)+IF($AI134=0,ROUND(IF($AH134&gt;2600,ROUND($AK134/$AH134*2600,2),$AK134)*'umowa o pracę'!$E$8,2),ROUND(IF($AH134&gt;2600,ROUND($AK134/$AH134*2600,2),$AK134)*'umowa o pracę'!$E$8,2)),ROUND(IF($AH134+$AI134&gt;=2600,2600*'umowa o pracę'!$E$8,($AH134+$AI134)*'umowa o pracę'!$E$8),2)-IF($AI134=0,ROUND(ROUND(IF($AH134&gt;2600,ROUND($AJ134/$AH134*2600,2),$AJ134),2)*'umowa o pracę'!$E$8,2),IF($AI134&gt;0,IF($AH134+$AI134&lt;2600,ROUND(ROUND($AJ134+ROUND($AI134*9%,2),2)*'umowa o pracę'!$E$8,2),IF(AND($AH134+$AI134&gt;=2600,$AI134&lt;2600,$AH134&lt;2600),ROUND((ROUND(((2600-$AI134)/$AH134)*$AJ134,2)+ROUND($AI134*9%,2))*'umowa o pracę'!$E$8,2),IF(AND($AH134+$AI134&gt;=2600,$AI134&gt;=2600),ROUND((ROUND(2600*9%,2))*'umowa o pracę'!$E$8,2),IF(AND($AH134+$AI134&gt;=2600,$AH134&gt;=2600,$AI134&lt;2600),ROUND((ROUND($AI134*9%,2)+ROUND(((2600-$AI134)/$AH134)*$AJ134,2))*'umowa o pracę'!$E$8,2),0)))),0))))&gt;$J134,$J134,IF(IF(AND($AG134=1,$I134&gt;0),ROUND(IF($AH134+$AI134&gt;=2600,2600*'umowa o pracę'!$E$8,($AH134+$AI134)*'umowa o pracę'!$E$8),2)+IF($AI134=0,ROUND(IF($AH134&gt;2600,ROUND($AK134/$AH134*2600,2),$AK134)*'umowa o pracę'!$E$8,2),ROUND(IF($AH134&gt;2600,ROUND($AK134/$AH134*2600,2),$AK134)*'umowa o pracę'!$E$8,2)),ROUND(IF($AH134+$AI134&gt;=2600,2600*'umowa o pracę'!$E$8,($AH134+$AI134)*'umowa o pracę'!$E$8),2)-IF($AI134=0,ROUND(ROUND(IF($AH134&gt;2600,ROUND($AJ134/$AH134*2600,2),$AJ134),2)*'umowa o pracę'!$E$8,2),IF($AI134&gt;0,IF($AH134+$AI134&lt;2600,ROUND(ROUND($AJ134+ROUND($AI134*9%,2),2)*'umowa o pracę'!$E$8,2),IF(AND($AH134+$AI134&gt;=2600,$AI134&lt;2600,$AH134&lt;2600),ROUND((ROUND(((2600-$AI134)/$AH134)*$AJ134,2)+ROUND($AI134*9%,2))*'umowa o pracę'!$E$8,2),IF(AND($AH134+$AI134&gt;=2600,$AI134&gt;=2600),ROUND((ROUND(2600*9%,2))*'umowa o pracę'!$E$8,2),IF(AND($AH134+$AI134&gt;=2600,$AH134&gt;=2600,$AI134&lt;2600),ROUND((ROUND($AI134*9%,2)+ROUND(((2600-$AI134)/$AH134)*$AJ134,2))*'umowa o pracę'!$E$8,2),0)))),0)))&gt;$J134,$J134,IF(AND($AG134=1,$I134&gt;0),ROUND(IF($AH134+$AI134&gt;=2600,2600*'umowa o pracę'!$E$8,($AH134+$AI134)*'umowa o pracę'!$E$8),2)+IF($AI134=0,ROUND(IF($AH134&gt;2600,ROUND($AK134/$AH134*2600,2),$AK134)*'umowa o pracę'!$E$8,2),ROUND(IF($AH134&gt;2600,ROUND($AK134/$AH134*2600,2),$AK134)*'umowa o pracę'!$E$8,2)),ROUND(IF($AH134+$AI134&gt;=2600,2600*'umowa o pracę'!$E$8,($AH134+$AI134)*'umowa o pracę'!$E$8),2)-IF(AND($AI134=0,I134&gt;0),ROUND(ROUND(IF($AH134&gt;2600,ROUND($AJ134/$AH134*2600,2),$AJ134),2)*'umowa o pracę'!$E$8,2),IF($AI134&gt;0,IF($AH134+$AI134&lt;2600,ROUND(ROUND($AJ134+ROUND($AI134*9%,2),2)*'umowa o pracę'!$E$8,2),IF(AND($AH134+$AI134&gt;=2600,$AI134&lt;2600,$AH134&lt;2600),ROUND((ROUND(((2600-$AI134)/$AH134)*$AJ134,2)+ROUND($AI134*9%,2))*'umowa o pracę'!$E$8,2),IF(AND($AH134+$AI134&gt;=2600,$AI134&gt;=2600),ROUND((ROUND(2600*9%,2))*'umowa o pracę'!$E$8,2),IF(AND($AH134+$AI134&gt;=2600,$AH134&gt;=2600,$AI134&lt;2600),ROUND((ROUND($AI134*9%,2)+ROUND(((2600-$AI134)/$AH134)*$AJ134,2))*'umowa o pracę'!$E$8,2),0)))),0)))))</f>
        <v>0</v>
      </c>
      <c r="AN134" s="32">
        <f>IF(IF(IF(AND($AG134=1,$I134&gt;0),ROUND(IF($AH134+$AI134&gt;=2800,2800*'umowa o pracę'!$E$8,($AH134+$AI134)*'umowa o pracę'!$E$8),2)+IF($AI134=0,ROUND(IF($AH134&gt;2800,ROUND($AK134/$AH134*2800,2),$AK134)*'umowa o pracę'!$E$8,2),ROUND(IF($AH134&gt;2800,ROUND($AK134/$AH134*2800,2),$AK134)*'umowa o pracę'!$E$8,2)),ROUND(IF($AH134+$AI134&gt;=2800,2800*'umowa o pracę'!$E$8,($AH134+$AI134)*'umowa o pracę'!$E$8),2)-IF($AI134=0,ROUND(ROUND(IF($AH134&gt;2800,ROUND($AJ134/$AH134*2800,2),$AJ134),2)*'umowa o pracę'!$E$8,2),IF($AI134&gt;0,IF($AH134+$AI134&lt;2800,ROUND(ROUND($AJ134+ROUND($AI134*9%,2),2)*'umowa o pracę'!$E$8,2),IF(AND($AH134+$AI134&gt;=2800,$AI134&lt;2800,$AH134&lt;2800),ROUND((ROUND(((2800-$AI134)/$AH134)*$AJ134,2)+ROUND($AI134*9%,2))*'umowa o pracę'!$E$8,2),IF(AND($AH134+$AI134&gt;=2800,$AI134&gt;=2800),ROUND((ROUND(2800*9%,2))*'umowa o pracę'!$E$8,2),IF(AND($AH134+$AI134&gt;=2800,$AH134&gt;=2800,$AI134&lt;2800),ROUND((ROUND($AI134*9%,2)+ROUND(((2800-$AI134)/$AH134)*$AJ134,2))*'umowa o pracę'!$E$8,2),0)))),0)))&gt;$J134,$J134,IF(AND($AG134=1,$I134&gt;0),ROUND(IF($AH134+$AI134&gt;=2800,2800*'umowa o pracę'!$E$8,($AH134+$AI134)*'umowa o pracę'!$E$8),2)+IF($AI134=0,ROUND(IF($AH134&gt;2800,ROUND($AK134/$AH134*2800,2),$AK134)*'umowa o pracę'!$E$8,2),ROUND(IF($AH134&gt;2800,ROUND($AK134/$AH134*2800,2),$AK134)*'umowa o pracę'!$E$8,2)),ROUND(IF($AH134+$AI134&gt;=2800,2800*'umowa o pracę'!$E$8,($AH134+$AI134)*'umowa o pracę'!$E$8),2)-IF($AI134=0,ROUND(ROUND(IF($AH134&gt;2800,ROUND($AJ134/$AH134*2800,2),$AJ134),2)*'umowa o pracę'!$E$8,2),IF($AI134&gt;0,IF($AH134+$AI134&lt;2800,ROUND(ROUND($AJ134+ROUND($AI134*9%,2),2)*'umowa o pracę'!$E$8,2),IF(AND($AH134+$AI134&gt;=2800,$AI134&lt;2800,$AH134&lt;2800),ROUND((ROUND(((2800-$AI134)/$AH134)*$AJ134,2)+ROUND($AI134*9%,2))*'umowa o pracę'!$E$8,2),IF(AND($AH134+$AI134&gt;=2800,$AI134&gt;=2800),ROUND((ROUND(2800*9%,2))*'umowa o pracę'!$E$8,2),IF(AND($AH134+$AI134&gt;=2800,$AH134&gt;=2800,$AI134&lt;2800),ROUND((ROUND($AI134*9%,2)+ROUND(((2800-$AI134)/$AH134)*$AJ134,2))*'umowa o pracę'!$E$8,2),0)))),0))))&gt;$J134,$J134,IF(IF(AND($AG134=1,$I134&gt;0),ROUND(IF($AH134+$AI134&gt;=2800,2800*'umowa o pracę'!$E$8,($AH134+$AI134)*'umowa o pracę'!$E$8),2)+IF($AI134=0,ROUND(IF($AH134&gt;2800,ROUND($AK134/$AH134*2800,2),$AK134)*'umowa o pracę'!$E$8,2),ROUND(IF($AH134&gt;2800,ROUND($AK134/$AH134*2800,2),$AK134)*'umowa o pracę'!$E$8,2)),ROUND(IF($AH134+$AI134&gt;=2800,2800*'umowa o pracę'!$E$8,($AH134+$AI134)*'umowa o pracę'!$E$8),2)-IF($AI134=0,ROUND(ROUND(IF($AH134&gt;2800,ROUND($AJ134/$AH134*2800,2),$AJ134),2)*'umowa o pracę'!$E$8,2),IF($AI134&gt;0,IF($AH134+$AI134&lt;2800,ROUND(ROUND($AJ134+ROUND($AI134*9%,2),2)*'umowa o pracę'!$E$8,2),IF(AND($AH134+$AI134&gt;=2800,$AI134&lt;2800,$AH134&lt;2800),ROUND((ROUND(((2800-$AI134)/$AH134)*$AJ134,2)+ROUND($AI134*9%,2))*'umowa o pracę'!$E$8,2),IF(AND($AH134+$AI134&gt;=2800,$AI134&gt;=2800),ROUND((ROUND(2800*9%,2))*'umowa o pracę'!$E$8,2),IF(AND($AH134+$AI134&gt;=2800,$AH134&gt;=2800,$AI134&lt;2800),ROUND((ROUND($AI134*9%,2)+ROUND(((2800-$AI134)/$AH134)*$AJ134,2))*'umowa o pracę'!$E$8,2),0)))),0)))&gt;$J134,$J134,IF(AND($AG134=1,$I134&gt;0),ROUND(IF($AH134+$AI134&gt;=2800,2800*'umowa o pracę'!$E$8,($AH134+$AI134)*'umowa o pracę'!$E$8),2)+IF($AI134=0,ROUND(IF($AH134&gt;2800,ROUND($AK134/$AH134*2800,2),$AK134)*'umowa o pracę'!$E$8,2),ROUND(IF($AH134&gt;2800,ROUND($AK134/$AH134*2800,2),$AK134)*'umowa o pracę'!$E$8,2)),ROUND(IF($AH134+$AI134&gt;=2800,2800*'umowa o pracę'!$E$8,($AH134+$AI134)*'umowa o pracę'!$E$8),2)-IF(AND($AI134=0,I134&gt;0),ROUND(ROUND(IF($AH134&gt;2800,ROUND($AJ134/$AH134*2800,2),$AJ134),2)*'umowa o pracę'!$E$8,2),IF($AI134&gt;0,IF($AH134+$AI134&lt;2800,ROUND(ROUND($AJ134+ROUND($AI134*9%,2),2)*'umowa o pracę'!$E$8,2),IF(AND($AH134+$AI134&gt;=2800,$AI134&lt;2800,$AH134&lt;2800),ROUND((ROUND(((2800-$AI134)/$AH134)*$AJ134,2)+ROUND($AI134*9%,2))*'umowa o pracę'!$E$8,2),IF(AND($AH134+$AI134&gt;=2800,$AI134&gt;=2800),ROUND((ROUND(2800*9%,2))*'umowa o pracę'!$E$8,2),IF(AND($AH134+$AI134&gt;=2800,$AH134&gt;=2800,$AI134&lt;2800),ROUND((ROUND($AI134*9%,2)+ROUND(((2800-$AI134)/$AH134)*$AJ134,2))*'umowa o pracę'!$E$8,2),0)))),0)))))</f>
        <v>0</v>
      </c>
      <c r="AO134" s="32">
        <f>IF('umowa o pracę'!$E$7=2020,IF(IF($AG134=1,IF($AI134=0,ROUND(IF($AH134&gt;2600,ROUND($AJ134/$AH134*2600,2),$AJ134)*'umowa o pracę'!$E$8,2),IF($AH134+$AI134&lt;2600,ROUND(ROUND($AJ134+ROUND($AI134*9%,2),2)*'umowa o pracę'!$E$8,2),IF(AND($AH134+$AI134&gt;=2600,$AH134&lt;2600),ROUND((ROUND($AJ134+ROUND((2600-$AH134)*9%,2),2))*'umowa o pracę'!$E$8,2),IF(AND($AH134+$AI134&gt;=2600,$AH134&gt;=2600),ROUND(ROUND($AJ134/$AH134*2600,2)*'umowa o pracę'!$E$8,2),0)))),0)&gt;$H134,$H134,IF($AG134=1,IF($AI134=0,ROUND(IF($AH134&gt;2600,ROUND($AJ134/$AH134*2600,2),$AJ134)*'umowa o pracę'!$E$8,2),IF($AH134+$AI134&lt;2600,ROUND(ROUND($AJ134+ROUND($AI134*9%,2),2)*'umowa o pracę'!$E$8,2),IF(AND($AH134+$AI134&gt;=2600,$AH134&lt;2600),ROUND((ROUND($AJ134+ROUND((2600-$AH134)*9%,2),2))*'umowa o pracę'!$E$8,2),IF(AND($AH134+$AI134&gt;=2600,$AH134&gt;=2600),ROUND(ROUND($AJ134/$AH134*2600,2)*'umowa o pracę'!$E$8,2),0)))),0)),IF('umowa o pracę'!$E$7=2021,IF(IF($AG134=1,IF($AI134=0,ROUND(IF($AH134&gt;2800,ROUND($AJ134/$AH134*2800,2),$AJ134)*'umowa o pracę'!$E$8,2),IF($AH134+$AI134&lt;2800,ROUND(ROUND($AJ134+ROUND($AI134*9%,2),2)*'umowa o pracę'!$E$8,2),IF(AND($AH134+$AI134&gt;=2800,$AH134&lt;2800),ROUND((ROUND($AJ134+ROUND((2800-$AH134)*9%,2),2))*'umowa o pracę'!$E$8,2),IF(AND($AH134+$AI134&gt;=2800,$AH134&gt;=2800),ROUND(ROUND($AJ134/$AH134*2800,2)*'umowa o pracę'!$E$8,2),0)))),0)&gt;$H134,$H134,IF($AG134=1,IF($AI134=0,ROUND(IF($AH134&gt;2800,ROUND($AJ134/$AH134*2800,2),$AJ134)*'umowa o pracę'!$E$8,2),IF($AH134+$AI134&lt;2800,ROUND(ROUND($AJ134+ROUND($AI134*9%,2),2)*'umowa o pracę'!$E$8,2),IF(AND($AH134+$AI134&gt;=2800,$AH134&lt;2800),ROUND((ROUND($AJ134+ROUND((2800-$AH134)*9%,2),2))*'umowa o pracę'!$E$8,2),IF(AND($AH134+$AI134&gt;=2800,$AH134&gt;=2800),ROUND(ROUND($AJ134/$AH134*2800,2)*'umowa o pracę'!$E$8,2),0)))),0)),0))</f>
        <v>0</v>
      </c>
      <c r="AP134" s="32">
        <f>IF('umowa o pracę'!$E$7=2020,IF(IF($AG134=1,IF($AI134=0,ROUND(IF($AH134&gt;2600,ROUND($AK134/$AH134*2600,2),$AK134)*'umowa o pracę'!$E$8,2),ROUND(IF($AH134&gt;2600,ROUND($AK134/$AH134*2600,2),$AK134)*'umowa o pracę'!$E$8,2)),0)&gt;$I134,$I134,IF($AG134=1,IF($AI134=0,ROUND(IF($AH134&gt;2600,ROUND($AK134/$AH134*2600,2),$AK134)*'umowa o pracę'!$E$8,2),ROUND(IF($AH134&gt;2600,ROUND($AK134/$AH134*2600,2),$AK134)*'umowa o pracę'!$E$8,2)),0)),IF('umowa o pracę'!$E$7=2021,IF(IF($AG134=1,IF($AI134=0,ROUND(IF($AH134&gt;2800,ROUND($AK134/$AH134*2800,2),$AK134)*'umowa o pracę'!$E$8,2),ROUND(IF($AH134&gt;2800,ROUND($AK134/$AH134*2800,2),$AK134)*'umowa o pracę'!$E$8,2)),0)&gt;$I134,$I134,IF($AG134=1,IF($AI134=0,ROUND(IF($AH134&gt;2800,ROUND($AK134/$AH134*2800,2),$AK134)*'umowa o pracę'!$E$8,2),ROUND(IF($AH134&gt;2800,ROUND($AK134/$AH134*2800,2),$AK134)*'umowa o pracę'!$E$8,2)),0)),0))</f>
        <v>0</v>
      </c>
      <c r="AQ134" s="56">
        <f>IF('umowa o pracę'!$E$7=2020,$AM134,IF('umowa o pracę'!$E$7=2021,$AN134,0))</f>
        <v>0</v>
      </c>
      <c r="AR134" s="33">
        <f>IF('umowa o pracę'!$E$7=0,0,U134+AF134+AQ134)</f>
        <v>0</v>
      </c>
      <c r="AS134" s="19"/>
      <c r="AT134" s="19"/>
      <c r="AU134" s="19"/>
      <c r="AV134" s="6"/>
      <c r="AW134" s="6"/>
      <c r="AX134" s="6">
        <f t="shared" si="13"/>
        <v>10</v>
      </c>
      <c r="AY134" s="6"/>
      <c r="AZ134" s="234">
        <f t="shared" si="16"/>
        <v>0</v>
      </c>
      <c r="BA134" s="234">
        <f t="shared" si="17"/>
        <v>0</v>
      </c>
      <c r="BB134" s="234">
        <f t="shared" si="18"/>
        <v>0</v>
      </c>
      <c r="BC134" s="234">
        <f t="shared" si="19"/>
        <v>0</v>
      </c>
      <c r="BD134" s="234">
        <f t="shared" si="20"/>
        <v>0</v>
      </c>
      <c r="BE134" s="234">
        <f t="shared" si="21"/>
        <v>0</v>
      </c>
      <c r="BF134" s="234">
        <f t="shared" si="22"/>
        <v>0</v>
      </c>
      <c r="BG134" s="234">
        <f t="shared" si="23"/>
        <v>0</v>
      </c>
      <c r="BH134" s="234">
        <f t="shared" si="24"/>
        <v>0</v>
      </c>
      <c r="BI134" s="238">
        <f t="shared" si="25"/>
        <v>0</v>
      </c>
      <c r="BJ134" s="236"/>
      <c r="BK134" s="236"/>
      <c r="BL134" s="237"/>
    </row>
    <row r="135" spans="1:64" ht="15.75" customHeight="1" x14ac:dyDescent="0.25">
      <c r="A135" s="129">
        <v>124</v>
      </c>
      <c r="B135" s="57"/>
      <c r="C135" s="57"/>
      <c r="D135" s="36"/>
      <c r="E135" s="36"/>
      <c r="F135" s="242"/>
      <c r="G135" s="37">
        <v>1</v>
      </c>
      <c r="H135" s="58">
        <v>0</v>
      </c>
      <c r="I135" s="59">
        <v>0</v>
      </c>
      <c r="J135" s="60">
        <v>0</v>
      </c>
      <c r="K135" s="52">
        <v>1</v>
      </c>
      <c r="L135" s="39">
        <v>0</v>
      </c>
      <c r="M135" s="39">
        <v>0</v>
      </c>
      <c r="N135" s="39">
        <v>0</v>
      </c>
      <c r="O135" s="39">
        <v>0</v>
      </c>
      <c r="P135" s="35">
        <f>IF('umowa o pracę'!$E$7=2020,ROUND(IF($L135&gt;=2600,2600*'umowa o pracę'!$E$8,$L135*'umowa o pracę'!$E$8),2),IF('umowa o pracę'!$E$7=2021,ROUND(IF($L135&gt;=2800,2800*'umowa o pracę'!$E$8,$L135*'umowa o pracę'!$E$8),2),0))</f>
        <v>0</v>
      </c>
      <c r="Q135" s="252">
        <f>IF(IF(IF(AND($K135=1,$I135&gt;0),ROUND(IF($L135+$M135&gt;=2600,2600*'umowa o pracę'!$E$8,($L135+$M135)*'umowa o pracę'!$E$8),2)+IF($M135=0,ROUND(IF($L135&gt;2600,ROUND($O135/$L135*2600,2),$O135)*'umowa o pracę'!$E$8,2),ROUND(IF($L135&gt;2600,ROUND($O135/$L135*2600,2),$O135)*'umowa o pracę'!$E$8,2)),ROUND(IF($L135+$M135&gt;=2600,2600*'umowa o pracę'!$E$8,($L135+$M135)*'umowa o pracę'!$E$8),2)-IF($M135=0,ROUND(ROUND(IF($L135&gt;2600,ROUND($N135/$L135*2600,2),$N135),2)*'umowa o pracę'!$E$8,2),IF($M135&gt;0,IF($L135+$M135&lt;2600,ROUND(ROUND($N135+ROUND($M135*9%,2),2)*'umowa o pracę'!$E$8,2),IF(AND($L135+$M135&gt;=2600,$M135&lt;2600,$L135&lt;2600),ROUND((ROUND(((2600-$M135)/$L135)*$N135,2)+ROUND($M135*9%,2))*'umowa o pracę'!$E$8,2),IF(AND($L135+$M135&gt;=2600,$M135&gt;=2600),ROUND((ROUND(2600*9%,2))*'umowa o pracę'!$E$8,2),IF(AND($L135+$M135&gt;=2600,$L135&gt;=2600,$M135&lt;2600),ROUND((ROUND($M135*9%,2)+ROUND(((2600-$M135)/$L135)*$N135,2))*'umowa o pracę'!$E$8,2),0)))),0)))&gt;$J135,$J135,IF(AND($K135=1,$I135&gt;0),ROUND(IF($L135+$M135&gt;=2600,2600*'umowa o pracę'!$E$8,($L135+$M135)*'umowa o pracę'!$E$8),2)+IF($M135=0,ROUND(IF($L135&gt;2600,ROUND($O135/$L135*2600,2),$O135)*'umowa o pracę'!$E$8,2),ROUND(IF($L135&gt;2600,ROUND($O135/$L135*2600,2),$O135)*'umowa o pracę'!$E$8,2)),ROUND(IF($L135+$M135&gt;=2600,2600*'umowa o pracę'!$E$8,($L135+$M135)*'umowa o pracę'!$E$8),2)-IF($M135=0,ROUND(ROUND(IF($L135&gt;2600,ROUND($N135/$L135*2600,2),$N135),2)*'umowa o pracę'!$E$8,2),IF($M135&gt;0,IF($L135+$M135&lt;2600,ROUND(ROUND($N135+ROUND($M135*9%,2),2)*'umowa o pracę'!$E$8,2),IF(AND($L135+$M135&gt;=2600,$M135&lt;2600,$L135&lt;2600),ROUND((ROUND(((2600-$M135)/$L135)*$N135,2)+ROUND($M135*9%,2))*'umowa o pracę'!$E$8,2),IF(AND($L135+$M135&gt;=2600,$M135&gt;=2600),ROUND((ROUND(2600*9%,2))*'umowa o pracę'!$E$8,2),IF(AND($L135+$M135&gt;=2600,$L135&gt;=2600,$M135&lt;2600),ROUND((ROUND($M135*9%,2)+ROUND(((2600-$M135)/$L135)*$N135,2))*'umowa o pracę'!$E$8,2),0)))),0))))&gt;$J135,$J135,IF(IF(AND($K135=1,$I135&gt;0),ROUND(IF($L135+$M135&gt;=2600,2600*'umowa o pracę'!$E$8,($L135+$M135)*'umowa o pracę'!$E$8),2)+IF($M135=0,ROUND(IF($L135&gt;2600,ROUND($O135/$L135*2600,2),$O135)*'umowa o pracę'!$E$8,2),ROUND(IF($L135&gt;2600,ROUND($O135/$L135*2600,2),$O135)*'umowa o pracę'!$E$8,2)),ROUND(IF($L135+$M135&gt;=2600,2600*'umowa o pracę'!$E$8,($L135+$M135)*'umowa o pracę'!$E$8),2)-IF($M135=0,ROUND(ROUND(IF($L135&gt;2600,ROUND($N135/$L135*2600,2),$N135),2)*'umowa o pracę'!$E$8,2),IF($M135&gt;0,IF($L135+$M135&lt;2600,ROUND(ROUND($N135+ROUND($M135*9%,2),2)*'umowa o pracę'!$E$8,2),IF(AND($L135+$M135&gt;=2600,$M135&lt;2600,$L135&lt;2600),ROUND((ROUND(((2600-$M135)/$L135)*$N135,2)+ROUND($M135*9%,2))*'umowa o pracę'!$E$8,2),IF(AND($L135+$M135&gt;=2600,$M135&gt;=2600),ROUND((ROUND(2600*9%,2))*'umowa o pracę'!$E$8,2),IF(AND($L135+$M135&gt;=2600,$L135&gt;=2600,$M135&lt;2600),ROUND((ROUND($M135*9%,2)+ROUND(((2600-$M135)/$L135)*$N135,2))*'umowa o pracę'!$E$8,2),0)))),0)))&gt;$J135,$J135,IF(AND($K135=1,$I135&gt;0),ROUND(IF($L135+$M135&gt;=2600,2600*'umowa o pracę'!$E$8,($L135+$M135)*'umowa o pracę'!$E$8),2)+IF($M135=0,ROUND(IF($L135&gt;2600,ROUND($O135/$L135*2600,2),$O135)*'umowa o pracę'!$E$8,2),ROUND(IF($L135&gt;2600,ROUND($O135/$L135*2600,2),$O135)*'umowa o pracę'!$E$8,2)),ROUND(IF($L135+$M135&gt;=2600,2600*'umowa o pracę'!$E$8,($L135+$M135)*'umowa o pracę'!$E$8),2)-IF(AND($M135=0,I135&gt;0),ROUND(ROUND(IF($L135&gt;2600,ROUND($N135/$L135*2600,2),$N135),2)*'umowa o pracę'!$E$8,2),IF($M135&gt;0,IF($L135+$M135&lt;2600,ROUND(ROUND($N135+ROUND($M135*9%,2),2)*'umowa o pracę'!$E$8,2),IF(AND($L135+$M135&gt;=2600,$M135&lt;2600,$L135&lt;2600),ROUND((ROUND(((2600-$M135)/$L135)*$N135,2)+ROUND($M135*9%,2))*'umowa o pracę'!$E$8,2),IF(AND($L135+$M135&gt;=2600,$M135&gt;=2600),ROUND((ROUND(2600*9%,2))*'umowa o pracę'!$E$8,2),IF(AND($L135+$M135&gt;=2600,$L135&gt;=2600,$M135&lt;2600),ROUND((ROUND($M135*9%,2)+ROUND(((2600-$M135)/$L135)*$N135,2))*'umowa o pracę'!$E$8,2),0)))),0)))))</f>
        <v>0</v>
      </c>
      <c r="R135" s="252">
        <f>IF(IF(IF(AND($K135=1,$I135&gt;0),ROUND(IF($L135+$M135&gt;=2800,2800*'umowa o pracę'!$E$8,($L135+$M135)*'umowa o pracę'!$E$8),2)+IF($M135=0,ROUND(IF($L135&gt;2800,ROUND($O135/$L135*2800,2),$O135)*'umowa o pracę'!$E$8,2),ROUND(IF($L135&gt;2800,ROUND($O135/$L135*2800,2),$O135)*'umowa o pracę'!$E$8,2)),ROUND(IF($L135+$M135&gt;=2800,2800*'umowa o pracę'!$E$8,($L135+$M135)*'umowa o pracę'!$E$8),2)-IF($M135=0,ROUND(ROUND(IF($L135&gt;2800,ROUND($N135/$L135*2800,2),$N135),2)*'umowa o pracę'!$E$8,2),IF($M135&gt;0,IF($L135+$M135&lt;2800,ROUND(ROUND($N135+ROUND($M135*9%,2),2)*'umowa o pracę'!$E$8,2),IF(AND($L135+$M135&gt;=2800,$M135&lt;2800,$L135&lt;2800),ROUND((ROUND(((2800-$M135)/$L135)*$N135,2)+ROUND($M135*9%,2))*'umowa o pracę'!$E$8,2),IF(AND($L135+$M135&gt;=2800,$M135&gt;=2800),ROUND((ROUND(2800*9%,2))*'umowa o pracę'!$E$8,2),IF(AND($L135+$M135&gt;=2800,$L135&gt;=2800,$M135&lt;2800),ROUND((ROUND($M135*9%,2)+ROUND(((2800-$M135)/$L135)*$N135,2))*'umowa o pracę'!$E$8,2),0)))),0)))&gt;$J135,$J135,IF(AND($K135=1,$I135&gt;0),ROUND(IF($L135+$M135&gt;=2800,2800*'umowa o pracę'!$E$8,($L135+$M135)*'umowa o pracę'!$E$8),2)+IF($M135=0,ROUND(IF($L135&gt;2800,ROUND($O135/$L135*2800,2),$O135)*'umowa o pracę'!$E$8,2),ROUND(IF($L135&gt;2800,ROUND($O135/$L135*2800,2),$O135)*'umowa o pracę'!$E$8,2)),ROUND(IF($L135+$M135&gt;=2800,2800*'umowa o pracę'!$E$8,($L135+$M135)*'umowa o pracę'!$E$8),2)-IF($M135=0,ROUND(ROUND(IF($L135&gt;2800,ROUND($N135/$L135*2800,2),$N135),2)*'umowa o pracę'!$E$8,2),IF($M135&gt;0,IF($L135+$M135&lt;2800,ROUND(ROUND($N135+ROUND($M135*9%,2),2)*'umowa o pracę'!$E$8,2),IF(AND($L135+$M135&gt;=2800,$M135&lt;2800,$L135&lt;2800),ROUND((ROUND(((2800-$M135)/$L135)*$N135,2)+ROUND($M135*9%,2))*'umowa o pracę'!$E$8,2),IF(AND($L135+$M135&gt;=2800,$M135&gt;=2800),ROUND((ROUND(2800*9%,2))*'umowa o pracę'!$E$8,2),IF(AND($L135+$M135&gt;=2800,$L135&gt;=2800,$M135&lt;2800),ROUND((ROUND($M135*9%,2)+ROUND(((2800-$M135)/$L135)*$N135,2))*'umowa o pracę'!$E$8,2),0)))),0))))&gt;$J135,$J135,IF(IF(AND($K135=1,$I135&gt;0),ROUND(IF($L135+$M135&gt;=2800,2800*'umowa o pracę'!$E$8,($L135+$M135)*'umowa o pracę'!$E$8),2)+IF($M135=0,ROUND(IF($L135&gt;2800,ROUND($O135/$L135*2800,2),$O135)*'umowa o pracę'!$E$8,2),ROUND(IF($L135&gt;2800,ROUND($O135/$L135*2800,2),$O135)*'umowa o pracę'!$E$8,2)),ROUND(IF($L135+$M135&gt;=2800,2800*'umowa o pracę'!$E$8,($L135+$M135)*'umowa o pracę'!$E$8),2)-IF($M135=0,ROUND(ROUND(IF($L135&gt;2800,ROUND($N135/$L135*2800,2),$N135),2)*'umowa o pracę'!$E$8,2),IF($M135&gt;0,IF($L135+$M135&lt;2800,ROUND(ROUND($N135+ROUND($M135*9%,2),2)*'umowa o pracę'!$E$8,2),IF(AND($L135+$M135&gt;=2800,$M135&lt;2800,$L135&lt;2800),ROUND((ROUND(((2800-$M135)/$L135)*$N135,2)+ROUND($M135*9%,2))*'umowa o pracę'!$E$8,2),IF(AND($L135+$M135&gt;=2800,$M135&gt;=2800),ROUND((ROUND(2800*9%,2))*'umowa o pracę'!$E$8,2),IF(AND($L135+$M135&gt;=2800,$L135&gt;=2800,$M135&lt;2800),ROUND((ROUND($M135*9%,2)+ROUND(((2800-$M135)/$L135)*$N135,2))*'umowa o pracę'!$E$8,2),0)))),0)))&gt;$J135,$J135,IF(AND($K135=1,$I135&gt;0),ROUND(IF($L135+$M135&gt;=2800,2800*'umowa o pracę'!$E$8,($L135+$M135)*'umowa o pracę'!$E$8),2)+IF($M135=0,ROUND(IF($L135&gt;2800,ROUND($O135/$L135*2800,2),$O135)*'umowa o pracę'!$E$8,2),ROUND(IF($L135&gt;2800,ROUND($O135/$L135*2800,2),$O135)*'umowa o pracę'!$E$8,2)),ROUND(IF($L135+$M135&gt;=2800,2800*'umowa o pracę'!$E$8,($L135+$M135)*'umowa o pracę'!$E$8),2)-IF(AND($M135=0,I135&gt;0),ROUND(ROUND(IF($L135&gt;2800,ROUND($N135/$L135*2800,2),$N135),2)*'umowa o pracę'!$E$8,2),IF($M135&gt;0,IF($L135+$M135&lt;2800,ROUND(ROUND($N135+ROUND($M135*9%,2),2)*'umowa o pracę'!$E$8,2),IF(AND($L135+$M135&gt;=2800,$M135&lt;2800,$L135&lt;2800),ROUND((ROUND(((2800-$M135)/$L135)*$N135,2)+ROUND($M135*9%,2))*'umowa o pracę'!$E$8,2),IF(AND($L135+$M135&gt;=2800,$M135&gt;=2800),ROUND((ROUND(2800*9%,2))*'umowa o pracę'!$E$8,2),IF(AND($L135+$M135&gt;=2800,$L135&gt;=2800,$M135&lt;2800),ROUND((ROUND($M135*9%,2)+ROUND(((2800-$M135)/$L135)*$N135,2))*'umowa o pracę'!$E$8,2),0)))),0)))))</f>
        <v>0</v>
      </c>
      <c r="S135" s="32">
        <f>IF('umowa o pracę'!$E$7=2020,IF(IF($K135=1,IF($M135=0,ROUND(IF($L135&gt;2600,ROUND($N135/$L135*2600,2),$N135)*'umowa o pracę'!$E$8,2),IF($L135+$M135&lt;2600,ROUND(ROUND($N135+ROUND($M135*9%,2),2)*'umowa o pracę'!$E$8,2),IF(AND($L135+$M135&gt;=2600,$L135&lt;2600),ROUND((ROUND($N135+ROUND((2600-$L135)*9%,2),2))*'umowa o pracę'!$E$8,2),IF(AND($L135+$M135&gt;=2600,$L135&gt;=2600),ROUND(ROUND($N135/$L135*2600,2)*'umowa o pracę'!$E$8,2),0)))),0)&gt;$H135,$H135,IF($K135=1,IF($M135=0,ROUND(IF($L135&gt;2600,ROUND($N135/$L135*2600,2),$N135)*'umowa o pracę'!$E$8,2),IF($L135+$M135&lt;2600,ROUND(ROUND($N135+ROUND($M135*9%,2),2)*'umowa o pracę'!$E$8,2),IF(AND($L135+$M135&gt;=2600,$L135&lt;2600),ROUND((ROUND($N135+ROUND((2600-$L135)*9%,2),2))*'umowa o pracę'!$E$8,2),IF(AND($L135+$M135&gt;=2600,$L135&gt;=2600),ROUND(ROUND($N135/$L135*2600,2)*'umowa o pracę'!$E$8,2),0)))),0)),IF('umowa o pracę'!$E$7=2021,IF(IF($K135=1,IF($M135=0,ROUND(IF($L135&gt;2800,ROUND($N135/$L135*2800,2),$N135)*'umowa o pracę'!$E$8,2),IF($L135+$M135&lt;2800,ROUND(ROUND($N135+ROUND($M135*9%,2),2)*'umowa o pracę'!$E$8,2),IF(AND($L135+$M135&gt;=2800,$L135&lt;2800),ROUND((ROUND($N135+ROUND((2800-$L135)*9%,2),2))*'umowa o pracę'!$E$8,2),IF(AND($L135+$M135&gt;=2800,$L135&gt;=2800),ROUND(ROUND($N135/$L135*2800,2)*'umowa o pracę'!$E$8,2),0)))),0)&gt;$H135,$H135,IF($K135=1,IF($M135=0,ROUND(IF($L135&gt;2800,ROUND($N135/$L135*2800,2),$N135)*'umowa o pracę'!$E$8,2),IF($L135+$M135&lt;2800,ROUND(ROUND($N135+ROUND($M135*9%,2),2)*'umowa o pracę'!$E$8,2),IF(AND($L135+$M135&gt;=2800,$L135&lt;2800),ROUND((ROUND($N135+ROUND((2800-$L135)*9%,2),2))*'umowa o pracę'!$E$8,2),IF(AND($L135+$M135&gt;=2800,$L135&gt;=2800),ROUND(ROUND($N135/$L135*2800,2)*'umowa o pracę'!$E$8,2),0)))),0)),0))</f>
        <v>0</v>
      </c>
      <c r="T135" s="32">
        <f>IF('umowa o pracę'!$E$7=2020,IF(IF($K135=1,IF($M135=0,ROUND(IF($L135&gt;2600,ROUND($O135/$L135*2600,2),$O135)*'umowa o pracę'!$E$8,2),ROUND(IF($L135&gt;2600,ROUND($O135/$L135*2600,2),$O135)*'umowa o pracę'!$E$8,2)),0)&gt;$I135,$I135,IF($K135=1,IF($M135=0,ROUND(IF($L135&gt;2600,ROUND($O135/$L135*2600,2),$O135)*'umowa o pracę'!$E$8,2),ROUND(IF($L135&gt;2600,ROUND($O135/$L135*2600,2),$O135)*'umowa o pracę'!$E$8,2)),0)),IF('umowa o pracę'!$E$7=2021,IF(IF($K135=1,IF($M135=0,ROUND(IF($L135&gt;2800,ROUND($O135/$L135*2800,2),$O135)*'umowa o pracę'!$E$8,2),ROUND(IF($L135&gt;2800,ROUND($O135/$L135*2800,2),$O135)*'umowa o pracę'!$E$8,2)),0)&gt;$I135,$I135,IF($K135=1,IF($M135=0,ROUND(IF($L135&gt;2800,ROUND($O135/$L135*2800,2),$O135)*'umowa o pracę'!$E$8,2),ROUND(IF($L135&gt;2800,ROUND($O135/$L135*2800,2),$O135)*'umowa o pracę'!$E$8,2)),0)),0))</f>
        <v>0</v>
      </c>
      <c r="U135" s="51">
        <f>IF('umowa o pracę'!$E$7=2020,$Q135,IF('umowa o pracę'!$E$7=2021,$R135,0))</f>
        <v>0</v>
      </c>
      <c r="V135" s="53">
        <f t="shared" si="14"/>
        <v>1</v>
      </c>
      <c r="W135" s="54">
        <f>IF('umowa o pracę'!$E$6&lt;2,0,$L135)</f>
        <v>0</v>
      </c>
      <c r="X135" s="54">
        <f>IF('umowa o pracę'!$E$6&lt;2,0,$M135)</f>
        <v>0</v>
      </c>
      <c r="Y135" s="55">
        <f>IF('umowa o pracę'!$E$6&lt;2,0,$N135)</f>
        <v>0</v>
      </c>
      <c r="Z135" s="55">
        <f>IF('umowa o pracę'!$E$6&lt;2,0,$O135)</f>
        <v>0</v>
      </c>
      <c r="AA135" s="32">
        <f>IF('umowa o pracę'!$E$7=2020,ROUND(IF($W135&gt;=2600,2600*'umowa o pracę'!$E$8,$W135*'umowa o pracę'!$E$8),2),IF('umowa o pracę'!$E$7=2021,ROUND(IF($W135&gt;=2800,2800*'umowa o pracę'!$E$8,$W135*'umowa o pracę'!$E$8),2),0))</f>
        <v>0</v>
      </c>
      <c r="AB135" s="32">
        <f>IF(IF(IF(AND($V135=1,$I135&gt;0),ROUND(IF($W135+$X135&gt;=2600,2600*'umowa o pracę'!$E$8,($W135+$X135)*'umowa o pracę'!$E$8),2)+IF($X135=0,ROUND(IF($W135&gt;2600,ROUND($Z135/$W135*2600,2),$Z135)*'umowa o pracę'!$E$8,2),ROUND(IF($W135&gt;2600,ROUND($Z135/$W135*2600,2),$Z135)*'umowa o pracę'!$E$8,2)),ROUND(IF($W135+$X135&gt;=2600,2600*'umowa o pracę'!$E$8,($W135+$X135)*'umowa o pracę'!$E$8),2)-IF($X135=0,ROUND(ROUND(IF($W135&gt;2600,ROUND($Y135/$W135*2600,2),$Y135),2)*'umowa o pracę'!$E$8,2),IF($X135&gt;0,IF($W135+$X135&lt;2600,ROUND(ROUND($Y135+ROUND($X135*9%,2),2)*'umowa o pracę'!$E$8,2),IF(AND($W135+$X135&gt;=2600,$X135&lt;2600,$W135&lt;2600),ROUND((ROUND(((2600-$X135)/$W135)*$Y135,2)+ROUND($X135*9%,2))*'umowa o pracę'!$E$8,2),IF(AND($W135+$X135&gt;=2600,$X135&gt;=2600),ROUND((ROUND(2600*9%,2))*'umowa o pracę'!$E$8,2),IF(AND($W135+$X135&gt;=2600,$W135&gt;=2600,$X135&lt;2600),ROUND((ROUND($X135*9%,2)+ROUND(((2600-$X135)/$W135)*$Y135,2))*'umowa o pracę'!$E$8,2),0)))),0)))&gt;$J135,$J135,IF(AND($V135=1,$I135&gt;0),ROUND(IF($W135+$X135&gt;=2600,2600*'umowa o pracę'!$E$8,($W135+$X135)*'umowa o pracę'!$E$8),2)+IF($X135=0,ROUND(IF($W135&gt;2600,ROUND($Z135/$W135*2600,2),$Z135)*'umowa o pracę'!$E$8,2),ROUND(IF($W135&gt;2600,ROUND($Z135/$W135*2600,2),$Z135)*'umowa o pracę'!$E$8,2)),ROUND(IF($W135+$X135&gt;=2600,2600*'umowa o pracę'!$E$8,($W135+$X135)*'umowa o pracę'!$E$8),2)-IF($X135=0,ROUND(ROUND(IF($W135&gt;2600,ROUND($Y135/$W135*2600,2),$Y135),2)*'umowa o pracę'!$E$8,2),IF($X135&gt;0,IF($W135+$X135&lt;2600,ROUND(ROUND($Y135+ROUND($X135*9%,2),2)*'umowa o pracę'!$E$8,2),IF(AND($W135+$X135&gt;=2600,$X135&lt;2600,$W135&lt;2600),ROUND((ROUND(((2600-$X135)/$W135)*$Y135,2)+ROUND($X135*9%,2))*'umowa o pracę'!$E$8,2),IF(AND($W135+$X135&gt;=2600,$X135&gt;=2600),ROUND((ROUND(2600*9%,2))*'umowa o pracę'!$E$8,2),IF(AND($W135+$X135&gt;=2600,$W135&gt;=2600,$X135&lt;2600),ROUND((ROUND($X135*9%,2)+ROUND(((2600-$X135)/$W135)*$Y135,2))*'umowa o pracę'!$E$8,2),0)))),0))))&gt;$J135,$J135,IF(IF(AND($V135=1,$I135&gt;0),ROUND(IF($W135+$X135&gt;=2600,2600*'umowa o pracę'!$E$8,($W135+$X135)*'umowa o pracę'!$E$8),2)+IF($X135=0,ROUND(IF($W135&gt;2600,ROUND($Z135/$W135*2600,2),$Z135)*'umowa o pracę'!$E$8,2),ROUND(IF($W135&gt;2600,ROUND($Z135/$W135*2600,2),$Z135)*'umowa o pracę'!$E$8,2)),ROUND(IF($W135+$X135&gt;=2600,2600*'umowa o pracę'!$E$8,($W135+$X135)*'umowa o pracę'!$E$8),2)-IF($X135=0,ROUND(ROUND(IF($W135&gt;2600,ROUND($Y135/$W135*2600,2),$Y135),2)*'umowa o pracę'!$E$8,2),IF($X135&gt;0,IF($W135+$X135&lt;2600,ROUND(ROUND($Y135+ROUND($X135*9%,2),2)*'umowa o pracę'!$E$8,2),IF(AND($W135+$X135&gt;=2600,$X135&lt;2600,$W135&lt;2600),ROUND((ROUND(((2600-$X135)/$W135)*$Y135,2)+ROUND($X135*9%,2))*'umowa o pracę'!$E$8,2),IF(AND($W135+$X135&gt;=2600,$X135&gt;=2600),ROUND((ROUND(2600*9%,2))*'umowa o pracę'!$E$8,2),IF(AND($W135+$X135&gt;=2600,$W135&gt;=2600,$X135&lt;2600),ROUND((ROUND($X135*9%,2)+ROUND(((2600-$X135)/$W135)*$Y135,2))*'umowa o pracę'!$E$8,2),0)))),0)))&gt;$J135,$J135,IF(AND($V135=1,$I135&gt;0),ROUND(IF($W135+$X135&gt;=2600,2600*'umowa o pracę'!$E$8,($W135+$X135)*'umowa o pracę'!$E$8),2)+IF($X135=0,ROUND(IF($W135&gt;2600,ROUND($Z135/$W135*2600,2),$Z135)*'umowa o pracę'!$E$8,2),ROUND(IF($W135&gt;2600,ROUND($Z135/$W135*2600,2),$Z135)*'umowa o pracę'!$E$8,2)),ROUND(IF($W135+$X135&gt;=2600,2600*'umowa o pracę'!$E$8,($W135+$X135)*'umowa o pracę'!$E$8),2)-IF(AND($X135=0,I135&gt;0),ROUND(ROUND(IF($W135&gt;2600,ROUND($Y135/$W135*2600,2),$Y135),2)*'umowa o pracę'!$E$8,2),IF($X135&gt;0,IF($W135+$X135&lt;2600,ROUND(ROUND($Y135+ROUND($X135*9%,2),2)*'umowa o pracę'!$E$8,2),IF(AND($W135+$X135&gt;=2600,$X135&lt;2600,$W135&lt;2600),ROUND((ROUND(((2600-$X135)/$W135)*$Y135,2)+ROUND($X135*9%,2))*'umowa o pracę'!$E$8,2),IF(AND($W135+$X135&gt;=2600,$X135&gt;=2600),ROUND((ROUND(2600*9%,2))*'umowa o pracę'!$E$8,2),IF(AND($W135+$X135&gt;=2600,$W135&gt;=2600,$X135&lt;2600),ROUND((ROUND($X135*9%,2)+ROUND(((2600-$X135)/$W135)*$Y135,2))*'umowa o pracę'!$E$8,2),0)))),0)))))</f>
        <v>0</v>
      </c>
      <c r="AC135" s="32">
        <f>IF(IF(IF(AND($V135=1,$I135&gt;0),ROUND(IF($W135+$X135&gt;=2800,2800*'umowa o pracę'!$E$8,($W135+$X135)*'umowa o pracę'!$E$8),2)+IF($X135=0,ROUND(IF($W135&gt;2800,ROUND($Z135/$W135*2800,2),$Z135)*'umowa o pracę'!$E$8,2),ROUND(IF($W135&gt;2800,ROUND($Z135/$W135*2800,2),$Z135)*'umowa o pracę'!$E$8,2)),ROUND(IF($W135+$X135&gt;=2800,2800*'umowa o pracę'!$E$8,($W135+$X135)*'umowa o pracę'!$E$8),2)-IF($X135=0,ROUND(ROUND(IF($W135&gt;2800,ROUND($Y135/$W135*2800,2),$Y135),2)*'umowa o pracę'!$E$8,2),IF($X135&gt;0,IF($W135+$X135&lt;2800,ROUND(ROUND($Y135+ROUND($X135*9%,2),2)*'umowa o pracę'!$E$8,2),IF(AND($W135+$X135&gt;=2800,$X135&lt;2800,$W135&lt;2800),ROUND((ROUND(((2800-$X135)/$W135)*$Y135,2)+ROUND($X135*9%,2))*'umowa o pracę'!$E$8,2),IF(AND($W135+$X135&gt;=2800,$X135&gt;=2800),ROUND((ROUND(2800*9%,2))*'umowa o pracę'!$E$8,2),IF(AND($W135+$X135&gt;=2800,$W135&gt;=2800,$X135&lt;2800),ROUND((ROUND($X135*9%,2)+ROUND(((2800-$X135)/$W135)*$Y135,2))*'umowa o pracę'!$E$8,2),0)))),0)))&gt;$J135,$J135,IF(AND($V135=1,$I135&gt;0),ROUND(IF($W135+$X135&gt;=2800,2800*'umowa o pracę'!$E$8,($W135+$X135)*'umowa o pracę'!$E$8),2)+IF($X135=0,ROUND(IF($W135&gt;2800,ROUND($Z135/$W135*2800,2),$Z135)*'umowa o pracę'!$E$8,2),ROUND(IF($W135&gt;2800,ROUND($Z135/$W135*2800,2),$Z135)*'umowa o pracę'!$E$8,2)),ROUND(IF($W135+$X135&gt;=2800,2800*'umowa o pracę'!$E$8,($W135+$X135)*'umowa o pracę'!$E$8),2)-IF($X135=0,ROUND(ROUND(IF($W135&gt;2800,ROUND($Y135/$W135*2800,2),$Y135),2)*'umowa o pracę'!$E$8,2),IF($X135&gt;0,IF($W135+$X135&lt;2800,ROUND(ROUND($Y135+ROUND($X135*9%,2),2)*'umowa o pracę'!$E$8,2),IF(AND($W135+$X135&gt;=2800,$X135&lt;2800,$W135&lt;2800),ROUND((ROUND(((2800-$X135)/$W135)*$Y135,2)+ROUND($X135*9%,2))*'umowa o pracę'!$E$8,2),IF(AND($W135+$X135&gt;=2800,$X135&gt;=2800),ROUND((ROUND(2800*9%,2))*'umowa o pracę'!$E$8,2),IF(AND($W135+$X135&gt;=2800,$W135&gt;=2800,$X135&lt;2800),ROUND((ROUND($X135*9%,2)+ROUND(((2800-$X135)/$W135)*$Y135,2))*'umowa o pracę'!$E$8,2),0)))),0))))&gt;$J135,$J135,IF(IF(AND($V135=1,$I135&gt;0),ROUND(IF($W135+$X135&gt;=2800,2800*'umowa o pracę'!$E$8,($W135+$X135)*'umowa o pracę'!$E$8),2)+IF($X135=0,ROUND(IF($W135&gt;2800,ROUND($Z135/$W135*2800,2),$Z135)*'umowa o pracę'!$E$8,2),ROUND(IF($W135&gt;2800,ROUND($Z135/$W135*2800,2),$Z135)*'umowa o pracę'!$E$8,2)),ROUND(IF($W135+$X135&gt;=2800,2800*'umowa o pracę'!$E$8,($W135+$X135)*'umowa o pracę'!$E$8),2)-IF($X135=0,ROUND(ROUND(IF($W135&gt;2800,ROUND($Y135/$W135*2800,2),$Y135),2)*'umowa o pracę'!$E$8,2),IF($X135&gt;0,IF($W135+$X135&lt;2800,ROUND(ROUND($Y135+ROUND($X135*9%,2),2)*'umowa o pracę'!$E$8,2),IF(AND($W135+$X135&gt;=2800,$X135&lt;2800,$W135&lt;2800),ROUND((ROUND(((2800-$X135)/$W135)*$Y135,2)+ROUND($X135*9%,2))*'umowa o pracę'!$E$8,2),IF(AND($W135+$X135&gt;=2800,$X135&gt;=2800),ROUND((ROUND(2800*9%,2))*'umowa o pracę'!$E$8,2),IF(AND($W135+$X135&gt;=2800,$W135&gt;=2800,$X135&lt;2800),ROUND((ROUND($X135*9%,2)+ROUND(((2800-$X135)/$W135)*$Y135,2))*'umowa o pracę'!$E$8,2),0)))),0)))&gt;$J135,$J135,IF(AND($V135=1,$I135&gt;0),ROUND(IF($W135+$X135&gt;=2800,2800*'umowa o pracę'!$E$8,($W135+$X135)*'umowa o pracę'!$E$8),2)+IF($X135=0,ROUND(IF($W135&gt;2800,ROUND($Z135/$W135*2800,2),$Z135)*'umowa o pracę'!$E$8,2),ROUND(IF($W135&gt;2800,ROUND($Z135/$W135*2800,2),$Z135)*'umowa o pracę'!$E$8,2)),ROUND(IF($W135+$X135&gt;=2800,2800*'umowa o pracę'!$E$8,($W135+$X135)*'umowa o pracę'!$E$8),2)-IF(AND($X135=0,I135&gt;0),ROUND(ROUND(IF($W135&gt;2800,ROUND($Y135/$W135*2800,2),$Y135),2)*'umowa o pracę'!$E$8,2),IF($X135&gt;0,IF($W135+$X135&lt;2800,ROUND(ROUND($Y135+ROUND($X135*9%,2),2)*'umowa o pracę'!$E$8,2),IF(AND($W135+$X135&gt;=2800,$X135&lt;2800,$W135&lt;2800),ROUND((ROUND(((2800-$X135)/$W135)*$Y135,2)+ROUND($X135*9%,2))*'umowa o pracę'!$E$8,2),IF(AND($W135+$X135&gt;=2800,$X135&gt;=2800),ROUND((ROUND(2800*9%,2))*'umowa o pracę'!$E$8,2),IF(AND($W135+$X135&gt;=2800,$W135&gt;=2800,$X135&lt;2800),ROUND((ROUND($X135*9%,2)+ROUND(((2800-$X135)/$W135)*$Y135,2))*'umowa o pracę'!$E$8,2),0)))),0)))))</f>
        <v>0</v>
      </c>
      <c r="AD135" s="32">
        <f>IF('umowa o pracę'!$E$7=2020,IF(IF($V135=1,IF($X135=0,ROUND(IF($W135&gt;2600,ROUND($Y135/$W135*2600,2),$Y135)*'umowa o pracę'!$E$8,2),IF($W135+$X135&lt;2600,ROUND(ROUND($Y135+ROUND($X135*9%,2),2)*'umowa o pracę'!$E$8,2),IF(AND($W135+$X135&gt;=2600,$W135&lt;2600),ROUND((ROUND($Y135+ROUND((2600-$W135)*9%,2),2))*'umowa o pracę'!$E$8,2),IF(AND($W135+$X135&gt;=2600,$W135&gt;=2600),ROUND(ROUND($Y135/$W135*2600,2)*'umowa o pracę'!$E$8,2),0)))),0)&gt;$H135,$H135,IF($V135=1,IF($X135=0,ROUND(IF($W135&gt;2600,ROUND($Y135/$W135*2600,2),$Y135)*'umowa o pracę'!$E$8,2),IF($W135+$X135&lt;2600,ROUND(ROUND($Y135+ROUND($X135*9%,2),2)*'umowa o pracę'!$E$8,2),IF(AND($W135+$X135&gt;=2600,$W135&lt;2600),ROUND((ROUND($Y135+ROUND((2600-$W135)*9%,2),2))*'umowa o pracę'!$E$8,2),IF(AND($W135+$X135&gt;=2600,$W135&gt;=2600),ROUND(ROUND($Y135/$W135*2600,2)*'umowa o pracę'!$E$8,2),0)))),0)),IF('umowa o pracę'!$E$7=2021,IF(IF($V135=1,IF($X135=0,ROUND(IF($W135&gt;2800,ROUND($Y135/$W135*2800,2),$Y135)*'umowa o pracę'!$E$8,2),IF($W135+$X135&lt;2800,ROUND(ROUND($Y135+ROUND($X135*9%,2),2)*'umowa o pracę'!$E$8,2),IF(AND($W135+$X135&gt;=2800,$W135&lt;2800),ROUND((ROUND($Y135+ROUND((2800-$W135)*9%,2),2))*'umowa o pracę'!$E$8,2),IF(AND($W135+$X135&gt;=2800,$W135&gt;=2800),ROUND(ROUND($Y135/$W135*2800,2)*'umowa o pracę'!$E$8,2),0)))),0)&gt;$H135,$H135,IF($V135=1,IF($X135=0,ROUND(IF($W135&gt;2800,ROUND($Y135/$W135*2800,2),$Y135)*'umowa o pracę'!$E$8,2),IF($W135+$X135&lt;2800,ROUND(ROUND($Y135+ROUND($X135*9%,2),2)*'umowa o pracę'!$E$8,2),IF(AND($W135+$X135&gt;=2800,$W135&lt;2800),ROUND((ROUND($Y135+ROUND((2800-$W135)*9%,2),2))*'umowa o pracę'!$E$8,2),IF(AND($W135+$X135&gt;=2800,$W135&gt;=2800),ROUND(ROUND($Y135/$W135*2800,2)*'umowa o pracę'!$E$8,2),0)))),0)),0))</f>
        <v>0</v>
      </c>
      <c r="AE135" s="32">
        <f>IF('umowa o pracę'!$E$7=2020,IF(IF($V135=1,IF($X135=0,ROUND(IF($W135&gt;2600,ROUND($Z135/$W135*2600,2),$Z135)*'umowa o pracę'!$E$8,2),ROUND(IF($W135&gt;2600,ROUND($Z135/$W135*2600,2),$Z135)*'umowa o pracę'!$E$8,2)),0)&gt;$I135,$I135,IF($V135=1,IF($X135=0,ROUND(IF($W135&gt;2600,ROUND($Z135/$W135*2600,2),$Z135)*'umowa o pracę'!$E$8,2),ROUND(IF($W135&gt;2600,ROUND($Z135/$W135*2600,2),$Z135)*'umowa o pracę'!$E$8,2)),0)),IF('umowa o pracę'!$E$7=2021,IF(IF($V135=1,IF($X135=0,ROUND(IF($W135&gt;2800,ROUND($Z135/$W135*2800,2),$Z135)*'umowa o pracę'!$E$8,2),ROUND(IF($W135&gt;2800,ROUND($Z135/$W135*2800,2),$Z135)*'umowa o pracę'!$E$8,2)),0)&gt;$I135,$I135,IF($V135=1,IF($X135=0,ROUND(IF($W135&gt;2800,ROUND($Z135/$W135*2800,2),$Z135)*'umowa o pracę'!$E$8,2),ROUND(IF($W135&gt;2800,ROUND($Z135/$W135*2800,2),$Z135)*'umowa o pracę'!$E$8,2)),0)),0))</f>
        <v>0</v>
      </c>
      <c r="AF135" s="56">
        <f>IF('umowa o pracę'!$E$7=2020,$AB135,IF('umowa o pracę'!$E$7=2021,$AC135,0))</f>
        <v>0</v>
      </c>
      <c r="AG135" s="53">
        <f t="shared" si="15"/>
        <v>1</v>
      </c>
      <c r="AH135" s="39">
        <f>IF('umowa o pracę'!$E$6&lt;3,0,$L135)</f>
        <v>0</v>
      </c>
      <c r="AI135" s="39">
        <f>IF('umowa o pracę'!$E$6&lt;3,0,$M135)</f>
        <v>0</v>
      </c>
      <c r="AJ135" s="55">
        <f>IF('umowa o pracę'!$E$6&lt;3,0,$N135)</f>
        <v>0</v>
      </c>
      <c r="AK135" s="55">
        <f>IF('umowa o pracę'!$E$6&lt;3,0,$O135)</f>
        <v>0</v>
      </c>
      <c r="AL135" s="32">
        <f>IF('umowa o pracę'!$E$7=2020,ROUND(IF($AH135&gt;=2600,2600*'umowa o pracę'!$E$8,$AH135*'umowa o pracę'!$E$8),2),IF('umowa o pracę'!$E$7=2021,ROUND(IF($AH135&gt;=2800,2800*'umowa o pracę'!$E$8,$AH135*'umowa o pracę'!$E$8),2),0))</f>
        <v>0</v>
      </c>
      <c r="AM135" s="32">
        <f>IF(IF(IF(AND($AG135=1,$I135&gt;0),ROUND(IF($AH135+$AI135&gt;=2600,2600*'umowa o pracę'!$E$8,($AH135+$AI135)*'umowa o pracę'!$E$8),2)+IF($AI135=0,ROUND(IF($AH135&gt;2600,ROUND($AK135/$AH135*2600,2),$AK135)*'umowa o pracę'!$E$8,2),ROUND(IF($AH135&gt;2600,ROUND($AK135/$AH135*2600,2),$AK135)*'umowa o pracę'!$E$8,2)),ROUND(IF($AH135+$AI135&gt;=2600,2600*'umowa o pracę'!$E$8,($AH135+$AI135)*'umowa o pracę'!$E$8),2)-IF($AI135=0,ROUND(ROUND(IF($AH135&gt;2600,ROUND($AJ135/$AH135*2600,2),$AJ135),2)*'umowa o pracę'!$E$8,2),IF($AI135&gt;0,IF($AH135+$AI135&lt;2600,ROUND(ROUND($AJ135+ROUND($AI135*9%,2),2)*'umowa o pracę'!$E$8,2),IF(AND($AH135+$AI135&gt;=2600,$AI135&lt;2600,$AH135&lt;2600),ROUND((ROUND(((2600-$AI135)/$AH135)*$AJ135,2)+ROUND($AI135*9%,2))*'umowa o pracę'!$E$8,2),IF(AND($AH135+$AI135&gt;=2600,$AI135&gt;=2600),ROUND((ROUND(2600*9%,2))*'umowa o pracę'!$E$8,2),IF(AND($AH135+$AI135&gt;=2600,$AH135&gt;=2600,$AI135&lt;2600),ROUND((ROUND($AI135*9%,2)+ROUND(((2600-$AI135)/$AH135)*$AJ135,2))*'umowa o pracę'!$E$8,2),0)))),0)))&gt;$J135,$J135,IF(AND($AG135=1,$I135&gt;0),ROUND(IF($AH135+$AI135&gt;=2600,2600*'umowa o pracę'!$E$8,($AH135+$AI135)*'umowa o pracę'!$E$8),2)+IF($AI135=0,ROUND(IF($AH135&gt;2600,ROUND($AK135/$AH135*2600,2),$AK135)*'umowa o pracę'!$E$8,2),ROUND(IF($AH135&gt;2600,ROUND($AK135/$AH135*2600,2),$AK135)*'umowa o pracę'!$E$8,2)),ROUND(IF($AH135+$AI135&gt;=2600,2600*'umowa o pracę'!$E$8,($AH135+$AI135)*'umowa o pracę'!$E$8),2)-IF($AI135=0,ROUND(ROUND(IF($AH135&gt;2600,ROUND($AJ135/$AH135*2600,2),$AJ135),2)*'umowa o pracę'!$E$8,2),IF($AI135&gt;0,IF($AH135+$AI135&lt;2600,ROUND(ROUND($AJ135+ROUND($AI135*9%,2),2)*'umowa o pracę'!$E$8,2),IF(AND($AH135+$AI135&gt;=2600,$AI135&lt;2600,$AH135&lt;2600),ROUND((ROUND(((2600-$AI135)/$AH135)*$AJ135,2)+ROUND($AI135*9%,2))*'umowa o pracę'!$E$8,2),IF(AND($AH135+$AI135&gt;=2600,$AI135&gt;=2600),ROUND((ROUND(2600*9%,2))*'umowa o pracę'!$E$8,2),IF(AND($AH135+$AI135&gt;=2600,$AH135&gt;=2600,$AI135&lt;2600),ROUND((ROUND($AI135*9%,2)+ROUND(((2600-$AI135)/$AH135)*$AJ135,2))*'umowa o pracę'!$E$8,2),0)))),0))))&gt;$J135,$J135,IF(IF(AND($AG135=1,$I135&gt;0),ROUND(IF($AH135+$AI135&gt;=2600,2600*'umowa o pracę'!$E$8,($AH135+$AI135)*'umowa o pracę'!$E$8),2)+IF($AI135=0,ROUND(IF($AH135&gt;2600,ROUND($AK135/$AH135*2600,2),$AK135)*'umowa o pracę'!$E$8,2),ROUND(IF($AH135&gt;2600,ROUND($AK135/$AH135*2600,2),$AK135)*'umowa o pracę'!$E$8,2)),ROUND(IF($AH135+$AI135&gt;=2600,2600*'umowa o pracę'!$E$8,($AH135+$AI135)*'umowa o pracę'!$E$8),2)-IF($AI135=0,ROUND(ROUND(IF($AH135&gt;2600,ROUND($AJ135/$AH135*2600,2),$AJ135),2)*'umowa o pracę'!$E$8,2),IF($AI135&gt;0,IF($AH135+$AI135&lt;2600,ROUND(ROUND($AJ135+ROUND($AI135*9%,2),2)*'umowa o pracę'!$E$8,2),IF(AND($AH135+$AI135&gt;=2600,$AI135&lt;2600,$AH135&lt;2600),ROUND((ROUND(((2600-$AI135)/$AH135)*$AJ135,2)+ROUND($AI135*9%,2))*'umowa o pracę'!$E$8,2),IF(AND($AH135+$AI135&gt;=2600,$AI135&gt;=2600),ROUND((ROUND(2600*9%,2))*'umowa o pracę'!$E$8,2),IF(AND($AH135+$AI135&gt;=2600,$AH135&gt;=2600,$AI135&lt;2600),ROUND((ROUND($AI135*9%,2)+ROUND(((2600-$AI135)/$AH135)*$AJ135,2))*'umowa o pracę'!$E$8,2),0)))),0)))&gt;$J135,$J135,IF(AND($AG135=1,$I135&gt;0),ROUND(IF($AH135+$AI135&gt;=2600,2600*'umowa o pracę'!$E$8,($AH135+$AI135)*'umowa o pracę'!$E$8),2)+IF($AI135=0,ROUND(IF($AH135&gt;2600,ROUND($AK135/$AH135*2600,2),$AK135)*'umowa o pracę'!$E$8,2),ROUND(IF($AH135&gt;2600,ROUND($AK135/$AH135*2600,2),$AK135)*'umowa o pracę'!$E$8,2)),ROUND(IF($AH135+$AI135&gt;=2600,2600*'umowa o pracę'!$E$8,($AH135+$AI135)*'umowa o pracę'!$E$8),2)-IF(AND($AI135=0,I135&gt;0),ROUND(ROUND(IF($AH135&gt;2600,ROUND($AJ135/$AH135*2600,2),$AJ135),2)*'umowa o pracę'!$E$8,2),IF($AI135&gt;0,IF($AH135+$AI135&lt;2600,ROUND(ROUND($AJ135+ROUND($AI135*9%,2),2)*'umowa o pracę'!$E$8,2),IF(AND($AH135+$AI135&gt;=2600,$AI135&lt;2600,$AH135&lt;2600),ROUND((ROUND(((2600-$AI135)/$AH135)*$AJ135,2)+ROUND($AI135*9%,2))*'umowa o pracę'!$E$8,2),IF(AND($AH135+$AI135&gt;=2600,$AI135&gt;=2600),ROUND((ROUND(2600*9%,2))*'umowa o pracę'!$E$8,2),IF(AND($AH135+$AI135&gt;=2600,$AH135&gt;=2600,$AI135&lt;2600),ROUND((ROUND($AI135*9%,2)+ROUND(((2600-$AI135)/$AH135)*$AJ135,2))*'umowa o pracę'!$E$8,2),0)))),0)))))</f>
        <v>0</v>
      </c>
      <c r="AN135" s="32">
        <f>IF(IF(IF(AND($AG135=1,$I135&gt;0),ROUND(IF($AH135+$AI135&gt;=2800,2800*'umowa o pracę'!$E$8,($AH135+$AI135)*'umowa o pracę'!$E$8),2)+IF($AI135=0,ROUND(IF($AH135&gt;2800,ROUND($AK135/$AH135*2800,2),$AK135)*'umowa o pracę'!$E$8,2),ROUND(IF($AH135&gt;2800,ROUND($AK135/$AH135*2800,2),$AK135)*'umowa o pracę'!$E$8,2)),ROUND(IF($AH135+$AI135&gt;=2800,2800*'umowa o pracę'!$E$8,($AH135+$AI135)*'umowa o pracę'!$E$8),2)-IF($AI135=0,ROUND(ROUND(IF($AH135&gt;2800,ROUND($AJ135/$AH135*2800,2),$AJ135),2)*'umowa o pracę'!$E$8,2),IF($AI135&gt;0,IF($AH135+$AI135&lt;2800,ROUND(ROUND($AJ135+ROUND($AI135*9%,2),2)*'umowa o pracę'!$E$8,2),IF(AND($AH135+$AI135&gt;=2800,$AI135&lt;2800,$AH135&lt;2800),ROUND((ROUND(((2800-$AI135)/$AH135)*$AJ135,2)+ROUND($AI135*9%,2))*'umowa o pracę'!$E$8,2),IF(AND($AH135+$AI135&gt;=2800,$AI135&gt;=2800),ROUND((ROUND(2800*9%,2))*'umowa o pracę'!$E$8,2),IF(AND($AH135+$AI135&gt;=2800,$AH135&gt;=2800,$AI135&lt;2800),ROUND((ROUND($AI135*9%,2)+ROUND(((2800-$AI135)/$AH135)*$AJ135,2))*'umowa o pracę'!$E$8,2),0)))),0)))&gt;$J135,$J135,IF(AND($AG135=1,$I135&gt;0),ROUND(IF($AH135+$AI135&gt;=2800,2800*'umowa o pracę'!$E$8,($AH135+$AI135)*'umowa o pracę'!$E$8),2)+IF($AI135=0,ROUND(IF($AH135&gt;2800,ROUND($AK135/$AH135*2800,2),$AK135)*'umowa o pracę'!$E$8,2),ROUND(IF($AH135&gt;2800,ROUND($AK135/$AH135*2800,2),$AK135)*'umowa o pracę'!$E$8,2)),ROUND(IF($AH135+$AI135&gt;=2800,2800*'umowa o pracę'!$E$8,($AH135+$AI135)*'umowa o pracę'!$E$8),2)-IF($AI135=0,ROUND(ROUND(IF($AH135&gt;2800,ROUND($AJ135/$AH135*2800,2),$AJ135),2)*'umowa o pracę'!$E$8,2),IF($AI135&gt;0,IF($AH135+$AI135&lt;2800,ROUND(ROUND($AJ135+ROUND($AI135*9%,2),2)*'umowa o pracę'!$E$8,2),IF(AND($AH135+$AI135&gt;=2800,$AI135&lt;2800,$AH135&lt;2800),ROUND((ROUND(((2800-$AI135)/$AH135)*$AJ135,2)+ROUND($AI135*9%,2))*'umowa o pracę'!$E$8,2),IF(AND($AH135+$AI135&gt;=2800,$AI135&gt;=2800),ROUND((ROUND(2800*9%,2))*'umowa o pracę'!$E$8,2),IF(AND($AH135+$AI135&gt;=2800,$AH135&gt;=2800,$AI135&lt;2800),ROUND((ROUND($AI135*9%,2)+ROUND(((2800-$AI135)/$AH135)*$AJ135,2))*'umowa o pracę'!$E$8,2),0)))),0))))&gt;$J135,$J135,IF(IF(AND($AG135=1,$I135&gt;0),ROUND(IF($AH135+$AI135&gt;=2800,2800*'umowa o pracę'!$E$8,($AH135+$AI135)*'umowa o pracę'!$E$8),2)+IF($AI135=0,ROUND(IF($AH135&gt;2800,ROUND($AK135/$AH135*2800,2),$AK135)*'umowa o pracę'!$E$8,2),ROUND(IF($AH135&gt;2800,ROUND($AK135/$AH135*2800,2),$AK135)*'umowa o pracę'!$E$8,2)),ROUND(IF($AH135+$AI135&gt;=2800,2800*'umowa o pracę'!$E$8,($AH135+$AI135)*'umowa o pracę'!$E$8),2)-IF($AI135=0,ROUND(ROUND(IF($AH135&gt;2800,ROUND($AJ135/$AH135*2800,2),$AJ135),2)*'umowa o pracę'!$E$8,2),IF($AI135&gt;0,IF($AH135+$AI135&lt;2800,ROUND(ROUND($AJ135+ROUND($AI135*9%,2),2)*'umowa o pracę'!$E$8,2),IF(AND($AH135+$AI135&gt;=2800,$AI135&lt;2800,$AH135&lt;2800),ROUND((ROUND(((2800-$AI135)/$AH135)*$AJ135,2)+ROUND($AI135*9%,2))*'umowa o pracę'!$E$8,2),IF(AND($AH135+$AI135&gt;=2800,$AI135&gt;=2800),ROUND((ROUND(2800*9%,2))*'umowa o pracę'!$E$8,2),IF(AND($AH135+$AI135&gt;=2800,$AH135&gt;=2800,$AI135&lt;2800),ROUND((ROUND($AI135*9%,2)+ROUND(((2800-$AI135)/$AH135)*$AJ135,2))*'umowa o pracę'!$E$8,2),0)))),0)))&gt;$J135,$J135,IF(AND($AG135=1,$I135&gt;0),ROUND(IF($AH135+$AI135&gt;=2800,2800*'umowa o pracę'!$E$8,($AH135+$AI135)*'umowa o pracę'!$E$8),2)+IF($AI135=0,ROUND(IF($AH135&gt;2800,ROUND($AK135/$AH135*2800,2),$AK135)*'umowa o pracę'!$E$8,2),ROUND(IF($AH135&gt;2800,ROUND($AK135/$AH135*2800,2),$AK135)*'umowa o pracę'!$E$8,2)),ROUND(IF($AH135+$AI135&gt;=2800,2800*'umowa o pracę'!$E$8,($AH135+$AI135)*'umowa o pracę'!$E$8),2)-IF(AND($AI135=0,I135&gt;0),ROUND(ROUND(IF($AH135&gt;2800,ROUND($AJ135/$AH135*2800,2),$AJ135),2)*'umowa o pracę'!$E$8,2),IF($AI135&gt;0,IF($AH135+$AI135&lt;2800,ROUND(ROUND($AJ135+ROUND($AI135*9%,2),2)*'umowa o pracę'!$E$8,2),IF(AND($AH135+$AI135&gt;=2800,$AI135&lt;2800,$AH135&lt;2800),ROUND((ROUND(((2800-$AI135)/$AH135)*$AJ135,2)+ROUND($AI135*9%,2))*'umowa o pracę'!$E$8,2),IF(AND($AH135+$AI135&gt;=2800,$AI135&gt;=2800),ROUND((ROUND(2800*9%,2))*'umowa o pracę'!$E$8,2),IF(AND($AH135+$AI135&gt;=2800,$AH135&gt;=2800,$AI135&lt;2800),ROUND((ROUND($AI135*9%,2)+ROUND(((2800-$AI135)/$AH135)*$AJ135,2))*'umowa o pracę'!$E$8,2),0)))),0)))))</f>
        <v>0</v>
      </c>
      <c r="AO135" s="32">
        <f>IF('umowa o pracę'!$E$7=2020,IF(IF($AG135=1,IF($AI135=0,ROUND(IF($AH135&gt;2600,ROUND($AJ135/$AH135*2600,2),$AJ135)*'umowa o pracę'!$E$8,2),IF($AH135+$AI135&lt;2600,ROUND(ROUND($AJ135+ROUND($AI135*9%,2),2)*'umowa o pracę'!$E$8,2),IF(AND($AH135+$AI135&gt;=2600,$AH135&lt;2600),ROUND((ROUND($AJ135+ROUND((2600-$AH135)*9%,2),2))*'umowa o pracę'!$E$8,2),IF(AND($AH135+$AI135&gt;=2600,$AH135&gt;=2600),ROUND(ROUND($AJ135/$AH135*2600,2)*'umowa o pracę'!$E$8,2),0)))),0)&gt;$H135,$H135,IF($AG135=1,IF($AI135=0,ROUND(IF($AH135&gt;2600,ROUND($AJ135/$AH135*2600,2),$AJ135)*'umowa o pracę'!$E$8,2),IF($AH135+$AI135&lt;2600,ROUND(ROUND($AJ135+ROUND($AI135*9%,2),2)*'umowa o pracę'!$E$8,2),IF(AND($AH135+$AI135&gt;=2600,$AH135&lt;2600),ROUND((ROUND($AJ135+ROUND((2600-$AH135)*9%,2),2))*'umowa o pracę'!$E$8,2),IF(AND($AH135+$AI135&gt;=2600,$AH135&gt;=2600),ROUND(ROUND($AJ135/$AH135*2600,2)*'umowa o pracę'!$E$8,2),0)))),0)),IF('umowa o pracę'!$E$7=2021,IF(IF($AG135=1,IF($AI135=0,ROUND(IF($AH135&gt;2800,ROUND($AJ135/$AH135*2800,2),$AJ135)*'umowa o pracę'!$E$8,2),IF($AH135+$AI135&lt;2800,ROUND(ROUND($AJ135+ROUND($AI135*9%,2),2)*'umowa o pracę'!$E$8,2),IF(AND($AH135+$AI135&gt;=2800,$AH135&lt;2800),ROUND((ROUND($AJ135+ROUND((2800-$AH135)*9%,2),2))*'umowa o pracę'!$E$8,2),IF(AND($AH135+$AI135&gt;=2800,$AH135&gt;=2800),ROUND(ROUND($AJ135/$AH135*2800,2)*'umowa o pracę'!$E$8,2),0)))),0)&gt;$H135,$H135,IF($AG135=1,IF($AI135=0,ROUND(IF($AH135&gt;2800,ROUND($AJ135/$AH135*2800,2),$AJ135)*'umowa o pracę'!$E$8,2),IF($AH135+$AI135&lt;2800,ROUND(ROUND($AJ135+ROUND($AI135*9%,2),2)*'umowa o pracę'!$E$8,2),IF(AND($AH135+$AI135&gt;=2800,$AH135&lt;2800),ROUND((ROUND($AJ135+ROUND((2800-$AH135)*9%,2),2))*'umowa o pracę'!$E$8,2),IF(AND($AH135+$AI135&gt;=2800,$AH135&gt;=2800),ROUND(ROUND($AJ135/$AH135*2800,2)*'umowa o pracę'!$E$8,2),0)))),0)),0))</f>
        <v>0</v>
      </c>
      <c r="AP135" s="32">
        <f>IF('umowa o pracę'!$E$7=2020,IF(IF($AG135=1,IF($AI135=0,ROUND(IF($AH135&gt;2600,ROUND($AK135/$AH135*2600,2),$AK135)*'umowa o pracę'!$E$8,2),ROUND(IF($AH135&gt;2600,ROUND($AK135/$AH135*2600,2),$AK135)*'umowa o pracę'!$E$8,2)),0)&gt;$I135,$I135,IF($AG135=1,IF($AI135=0,ROUND(IF($AH135&gt;2600,ROUND($AK135/$AH135*2600,2),$AK135)*'umowa o pracę'!$E$8,2),ROUND(IF($AH135&gt;2600,ROUND($AK135/$AH135*2600,2),$AK135)*'umowa o pracę'!$E$8,2)),0)),IF('umowa o pracę'!$E$7=2021,IF(IF($AG135=1,IF($AI135=0,ROUND(IF($AH135&gt;2800,ROUND($AK135/$AH135*2800,2),$AK135)*'umowa o pracę'!$E$8,2),ROUND(IF($AH135&gt;2800,ROUND($AK135/$AH135*2800,2),$AK135)*'umowa o pracę'!$E$8,2)),0)&gt;$I135,$I135,IF($AG135=1,IF($AI135=0,ROUND(IF($AH135&gt;2800,ROUND($AK135/$AH135*2800,2),$AK135)*'umowa o pracę'!$E$8,2),ROUND(IF($AH135&gt;2800,ROUND($AK135/$AH135*2800,2),$AK135)*'umowa o pracę'!$E$8,2)),0)),0))</f>
        <v>0</v>
      </c>
      <c r="AQ135" s="56">
        <f>IF('umowa o pracę'!$E$7=2020,$AM135,IF('umowa o pracę'!$E$7=2021,$AN135,0))</f>
        <v>0</v>
      </c>
      <c r="AR135" s="33">
        <f>IF('umowa o pracę'!$E$7=0,0,U135+AF135+AQ135)</f>
        <v>0</v>
      </c>
      <c r="AS135" s="19"/>
      <c r="AT135" s="19"/>
      <c r="AU135" s="19"/>
      <c r="AV135" s="6"/>
      <c r="AW135" s="6"/>
      <c r="AX135" s="6">
        <f t="shared" si="13"/>
        <v>10</v>
      </c>
      <c r="AY135" s="6"/>
      <c r="AZ135" s="234">
        <f t="shared" si="16"/>
        <v>0</v>
      </c>
      <c r="BA135" s="234">
        <f t="shared" si="17"/>
        <v>0</v>
      </c>
      <c r="BB135" s="234">
        <f t="shared" si="18"/>
        <v>0</v>
      </c>
      <c r="BC135" s="234">
        <f t="shared" si="19"/>
        <v>0</v>
      </c>
      <c r="BD135" s="234">
        <f t="shared" si="20"/>
        <v>0</v>
      </c>
      <c r="BE135" s="234">
        <f t="shared" si="21"/>
        <v>0</v>
      </c>
      <c r="BF135" s="234">
        <f t="shared" si="22"/>
        <v>0</v>
      </c>
      <c r="BG135" s="234">
        <f t="shared" si="23"/>
        <v>0</v>
      </c>
      <c r="BH135" s="234">
        <f t="shared" si="24"/>
        <v>0</v>
      </c>
      <c r="BI135" s="238">
        <f t="shared" si="25"/>
        <v>0</v>
      </c>
      <c r="BJ135" s="236"/>
      <c r="BK135" s="236"/>
      <c r="BL135" s="237"/>
    </row>
    <row r="136" spans="1:64" ht="15.75" customHeight="1" x14ac:dyDescent="0.25">
      <c r="A136" s="129">
        <v>125</v>
      </c>
      <c r="B136" s="57"/>
      <c r="C136" s="57"/>
      <c r="D136" s="36"/>
      <c r="E136" s="36"/>
      <c r="F136" s="242"/>
      <c r="G136" s="37">
        <v>1</v>
      </c>
      <c r="H136" s="58">
        <v>0</v>
      </c>
      <c r="I136" s="59">
        <v>0</v>
      </c>
      <c r="J136" s="60">
        <v>0</v>
      </c>
      <c r="K136" s="52">
        <v>1</v>
      </c>
      <c r="L136" s="39">
        <v>0</v>
      </c>
      <c r="M136" s="39">
        <v>0</v>
      </c>
      <c r="N136" s="39">
        <v>0</v>
      </c>
      <c r="O136" s="39">
        <v>0</v>
      </c>
      <c r="P136" s="35">
        <f>IF('umowa o pracę'!$E$7=2020,ROUND(IF($L136&gt;=2600,2600*'umowa o pracę'!$E$8,$L136*'umowa o pracę'!$E$8),2),IF('umowa o pracę'!$E$7=2021,ROUND(IF($L136&gt;=2800,2800*'umowa o pracę'!$E$8,$L136*'umowa o pracę'!$E$8),2),0))</f>
        <v>0</v>
      </c>
      <c r="Q136" s="252">
        <f>IF(IF(IF(AND($K136=1,$I136&gt;0),ROUND(IF($L136+$M136&gt;=2600,2600*'umowa o pracę'!$E$8,($L136+$M136)*'umowa o pracę'!$E$8),2)+IF($M136=0,ROUND(IF($L136&gt;2600,ROUND($O136/$L136*2600,2),$O136)*'umowa o pracę'!$E$8,2),ROUND(IF($L136&gt;2600,ROUND($O136/$L136*2600,2),$O136)*'umowa o pracę'!$E$8,2)),ROUND(IF($L136+$M136&gt;=2600,2600*'umowa o pracę'!$E$8,($L136+$M136)*'umowa o pracę'!$E$8),2)-IF($M136=0,ROUND(ROUND(IF($L136&gt;2600,ROUND($N136/$L136*2600,2),$N136),2)*'umowa o pracę'!$E$8,2),IF($M136&gt;0,IF($L136+$M136&lt;2600,ROUND(ROUND($N136+ROUND($M136*9%,2),2)*'umowa o pracę'!$E$8,2),IF(AND($L136+$M136&gt;=2600,$M136&lt;2600,$L136&lt;2600),ROUND((ROUND(((2600-$M136)/$L136)*$N136,2)+ROUND($M136*9%,2))*'umowa o pracę'!$E$8,2),IF(AND($L136+$M136&gt;=2600,$M136&gt;=2600),ROUND((ROUND(2600*9%,2))*'umowa o pracę'!$E$8,2),IF(AND($L136+$M136&gt;=2600,$L136&gt;=2600,$M136&lt;2600),ROUND((ROUND($M136*9%,2)+ROUND(((2600-$M136)/$L136)*$N136,2))*'umowa o pracę'!$E$8,2),0)))),0)))&gt;$J136,$J136,IF(AND($K136=1,$I136&gt;0),ROUND(IF($L136+$M136&gt;=2600,2600*'umowa o pracę'!$E$8,($L136+$M136)*'umowa o pracę'!$E$8),2)+IF($M136=0,ROUND(IF($L136&gt;2600,ROUND($O136/$L136*2600,2),$O136)*'umowa o pracę'!$E$8,2),ROUND(IF($L136&gt;2600,ROUND($O136/$L136*2600,2),$O136)*'umowa o pracę'!$E$8,2)),ROUND(IF($L136+$M136&gt;=2600,2600*'umowa o pracę'!$E$8,($L136+$M136)*'umowa o pracę'!$E$8),2)-IF($M136=0,ROUND(ROUND(IF($L136&gt;2600,ROUND($N136/$L136*2600,2),$N136),2)*'umowa o pracę'!$E$8,2),IF($M136&gt;0,IF($L136+$M136&lt;2600,ROUND(ROUND($N136+ROUND($M136*9%,2),2)*'umowa o pracę'!$E$8,2),IF(AND($L136+$M136&gt;=2600,$M136&lt;2600,$L136&lt;2600),ROUND((ROUND(((2600-$M136)/$L136)*$N136,2)+ROUND($M136*9%,2))*'umowa o pracę'!$E$8,2),IF(AND($L136+$M136&gt;=2600,$M136&gt;=2600),ROUND((ROUND(2600*9%,2))*'umowa o pracę'!$E$8,2),IF(AND($L136+$M136&gt;=2600,$L136&gt;=2600,$M136&lt;2600),ROUND((ROUND($M136*9%,2)+ROUND(((2600-$M136)/$L136)*$N136,2))*'umowa o pracę'!$E$8,2),0)))),0))))&gt;$J136,$J136,IF(IF(AND($K136=1,$I136&gt;0),ROUND(IF($L136+$M136&gt;=2600,2600*'umowa o pracę'!$E$8,($L136+$M136)*'umowa o pracę'!$E$8),2)+IF($M136=0,ROUND(IF($L136&gt;2600,ROUND($O136/$L136*2600,2),$O136)*'umowa o pracę'!$E$8,2),ROUND(IF($L136&gt;2600,ROUND($O136/$L136*2600,2),$O136)*'umowa o pracę'!$E$8,2)),ROUND(IF($L136+$M136&gt;=2600,2600*'umowa o pracę'!$E$8,($L136+$M136)*'umowa o pracę'!$E$8),2)-IF($M136=0,ROUND(ROUND(IF($L136&gt;2600,ROUND($N136/$L136*2600,2),$N136),2)*'umowa o pracę'!$E$8,2),IF($M136&gt;0,IF($L136+$M136&lt;2600,ROUND(ROUND($N136+ROUND($M136*9%,2),2)*'umowa o pracę'!$E$8,2),IF(AND($L136+$M136&gt;=2600,$M136&lt;2600,$L136&lt;2600),ROUND((ROUND(((2600-$M136)/$L136)*$N136,2)+ROUND($M136*9%,2))*'umowa o pracę'!$E$8,2),IF(AND($L136+$M136&gt;=2600,$M136&gt;=2600),ROUND((ROUND(2600*9%,2))*'umowa o pracę'!$E$8,2),IF(AND($L136+$M136&gt;=2600,$L136&gt;=2600,$M136&lt;2600),ROUND((ROUND($M136*9%,2)+ROUND(((2600-$M136)/$L136)*$N136,2))*'umowa o pracę'!$E$8,2),0)))),0)))&gt;$J136,$J136,IF(AND($K136=1,$I136&gt;0),ROUND(IF($L136+$M136&gt;=2600,2600*'umowa o pracę'!$E$8,($L136+$M136)*'umowa o pracę'!$E$8),2)+IF($M136=0,ROUND(IF($L136&gt;2600,ROUND($O136/$L136*2600,2),$O136)*'umowa o pracę'!$E$8,2),ROUND(IF($L136&gt;2600,ROUND($O136/$L136*2600,2),$O136)*'umowa o pracę'!$E$8,2)),ROUND(IF($L136+$M136&gt;=2600,2600*'umowa o pracę'!$E$8,($L136+$M136)*'umowa o pracę'!$E$8),2)-IF(AND($M136=0,I136&gt;0),ROUND(ROUND(IF($L136&gt;2600,ROUND($N136/$L136*2600,2),$N136),2)*'umowa o pracę'!$E$8,2),IF($M136&gt;0,IF($L136+$M136&lt;2600,ROUND(ROUND($N136+ROUND($M136*9%,2),2)*'umowa o pracę'!$E$8,2),IF(AND($L136+$M136&gt;=2600,$M136&lt;2600,$L136&lt;2600),ROUND((ROUND(((2600-$M136)/$L136)*$N136,2)+ROUND($M136*9%,2))*'umowa o pracę'!$E$8,2),IF(AND($L136+$M136&gt;=2600,$M136&gt;=2600),ROUND((ROUND(2600*9%,2))*'umowa o pracę'!$E$8,2),IF(AND($L136+$M136&gt;=2600,$L136&gt;=2600,$M136&lt;2600),ROUND((ROUND($M136*9%,2)+ROUND(((2600-$M136)/$L136)*$N136,2))*'umowa o pracę'!$E$8,2),0)))),0)))))</f>
        <v>0</v>
      </c>
      <c r="R136" s="252">
        <f>IF(IF(IF(AND($K136=1,$I136&gt;0),ROUND(IF($L136+$M136&gt;=2800,2800*'umowa o pracę'!$E$8,($L136+$M136)*'umowa o pracę'!$E$8),2)+IF($M136=0,ROUND(IF($L136&gt;2800,ROUND($O136/$L136*2800,2),$O136)*'umowa o pracę'!$E$8,2),ROUND(IF($L136&gt;2800,ROUND($O136/$L136*2800,2),$O136)*'umowa o pracę'!$E$8,2)),ROUND(IF($L136+$M136&gt;=2800,2800*'umowa o pracę'!$E$8,($L136+$M136)*'umowa o pracę'!$E$8),2)-IF($M136=0,ROUND(ROUND(IF($L136&gt;2800,ROUND($N136/$L136*2800,2),$N136),2)*'umowa o pracę'!$E$8,2),IF($M136&gt;0,IF($L136+$M136&lt;2800,ROUND(ROUND($N136+ROUND($M136*9%,2),2)*'umowa o pracę'!$E$8,2),IF(AND($L136+$M136&gt;=2800,$M136&lt;2800,$L136&lt;2800),ROUND((ROUND(((2800-$M136)/$L136)*$N136,2)+ROUND($M136*9%,2))*'umowa o pracę'!$E$8,2),IF(AND($L136+$M136&gt;=2800,$M136&gt;=2800),ROUND((ROUND(2800*9%,2))*'umowa o pracę'!$E$8,2),IF(AND($L136+$M136&gt;=2800,$L136&gt;=2800,$M136&lt;2800),ROUND((ROUND($M136*9%,2)+ROUND(((2800-$M136)/$L136)*$N136,2))*'umowa o pracę'!$E$8,2),0)))),0)))&gt;$J136,$J136,IF(AND($K136=1,$I136&gt;0),ROUND(IF($L136+$M136&gt;=2800,2800*'umowa o pracę'!$E$8,($L136+$M136)*'umowa o pracę'!$E$8),2)+IF($M136=0,ROUND(IF($L136&gt;2800,ROUND($O136/$L136*2800,2),$O136)*'umowa o pracę'!$E$8,2),ROUND(IF($L136&gt;2800,ROUND($O136/$L136*2800,2),$O136)*'umowa o pracę'!$E$8,2)),ROUND(IF($L136+$M136&gt;=2800,2800*'umowa o pracę'!$E$8,($L136+$M136)*'umowa o pracę'!$E$8),2)-IF($M136=0,ROUND(ROUND(IF($L136&gt;2800,ROUND($N136/$L136*2800,2),$N136),2)*'umowa o pracę'!$E$8,2),IF($M136&gt;0,IF($L136+$M136&lt;2800,ROUND(ROUND($N136+ROUND($M136*9%,2),2)*'umowa o pracę'!$E$8,2),IF(AND($L136+$M136&gt;=2800,$M136&lt;2800,$L136&lt;2800),ROUND((ROUND(((2800-$M136)/$L136)*$N136,2)+ROUND($M136*9%,2))*'umowa o pracę'!$E$8,2),IF(AND($L136+$M136&gt;=2800,$M136&gt;=2800),ROUND((ROUND(2800*9%,2))*'umowa o pracę'!$E$8,2),IF(AND($L136+$M136&gt;=2800,$L136&gt;=2800,$M136&lt;2800),ROUND((ROUND($M136*9%,2)+ROUND(((2800-$M136)/$L136)*$N136,2))*'umowa o pracę'!$E$8,2),0)))),0))))&gt;$J136,$J136,IF(IF(AND($K136=1,$I136&gt;0),ROUND(IF($L136+$M136&gt;=2800,2800*'umowa o pracę'!$E$8,($L136+$M136)*'umowa o pracę'!$E$8),2)+IF($M136=0,ROUND(IF($L136&gt;2800,ROUND($O136/$L136*2800,2),$O136)*'umowa o pracę'!$E$8,2),ROUND(IF($L136&gt;2800,ROUND($O136/$L136*2800,2),$O136)*'umowa o pracę'!$E$8,2)),ROUND(IF($L136+$M136&gt;=2800,2800*'umowa o pracę'!$E$8,($L136+$M136)*'umowa o pracę'!$E$8),2)-IF($M136=0,ROUND(ROUND(IF($L136&gt;2800,ROUND($N136/$L136*2800,2),$N136),2)*'umowa o pracę'!$E$8,2),IF($M136&gt;0,IF($L136+$M136&lt;2800,ROUND(ROUND($N136+ROUND($M136*9%,2),2)*'umowa o pracę'!$E$8,2),IF(AND($L136+$M136&gt;=2800,$M136&lt;2800,$L136&lt;2800),ROUND((ROUND(((2800-$M136)/$L136)*$N136,2)+ROUND($M136*9%,2))*'umowa o pracę'!$E$8,2),IF(AND($L136+$M136&gt;=2800,$M136&gt;=2800),ROUND((ROUND(2800*9%,2))*'umowa o pracę'!$E$8,2),IF(AND($L136+$M136&gt;=2800,$L136&gt;=2800,$M136&lt;2800),ROUND((ROUND($M136*9%,2)+ROUND(((2800-$M136)/$L136)*$N136,2))*'umowa o pracę'!$E$8,2),0)))),0)))&gt;$J136,$J136,IF(AND($K136=1,$I136&gt;0),ROUND(IF($L136+$M136&gt;=2800,2800*'umowa o pracę'!$E$8,($L136+$M136)*'umowa o pracę'!$E$8),2)+IF($M136=0,ROUND(IF($L136&gt;2800,ROUND($O136/$L136*2800,2),$O136)*'umowa o pracę'!$E$8,2),ROUND(IF($L136&gt;2800,ROUND($O136/$L136*2800,2),$O136)*'umowa o pracę'!$E$8,2)),ROUND(IF($L136+$M136&gt;=2800,2800*'umowa o pracę'!$E$8,($L136+$M136)*'umowa o pracę'!$E$8),2)-IF(AND($M136=0,I136&gt;0),ROUND(ROUND(IF($L136&gt;2800,ROUND($N136/$L136*2800,2),$N136),2)*'umowa o pracę'!$E$8,2),IF($M136&gt;0,IF($L136+$M136&lt;2800,ROUND(ROUND($N136+ROUND($M136*9%,2),2)*'umowa o pracę'!$E$8,2),IF(AND($L136+$M136&gt;=2800,$M136&lt;2800,$L136&lt;2800),ROUND((ROUND(((2800-$M136)/$L136)*$N136,2)+ROUND($M136*9%,2))*'umowa o pracę'!$E$8,2),IF(AND($L136+$M136&gt;=2800,$M136&gt;=2800),ROUND((ROUND(2800*9%,2))*'umowa o pracę'!$E$8,2),IF(AND($L136+$M136&gt;=2800,$L136&gt;=2800,$M136&lt;2800),ROUND((ROUND($M136*9%,2)+ROUND(((2800-$M136)/$L136)*$N136,2))*'umowa o pracę'!$E$8,2),0)))),0)))))</f>
        <v>0</v>
      </c>
      <c r="S136" s="32">
        <f>IF('umowa o pracę'!$E$7=2020,IF(IF($K136=1,IF($M136=0,ROUND(IF($L136&gt;2600,ROUND($N136/$L136*2600,2),$N136)*'umowa o pracę'!$E$8,2),IF($L136+$M136&lt;2600,ROUND(ROUND($N136+ROUND($M136*9%,2),2)*'umowa o pracę'!$E$8,2),IF(AND($L136+$M136&gt;=2600,$L136&lt;2600),ROUND((ROUND($N136+ROUND((2600-$L136)*9%,2),2))*'umowa o pracę'!$E$8,2),IF(AND($L136+$M136&gt;=2600,$L136&gt;=2600),ROUND(ROUND($N136/$L136*2600,2)*'umowa o pracę'!$E$8,2),0)))),0)&gt;$H136,$H136,IF($K136=1,IF($M136=0,ROUND(IF($L136&gt;2600,ROUND($N136/$L136*2600,2),$N136)*'umowa o pracę'!$E$8,2),IF($L136+$M136&lt;2600,ROUND(ROUND($N136+ROUND($M136*9%,2),2)*'umowa o pracę'!$E$8,2),IF(AND($L136+$M136&gt;=2600,$L136&lt;2600),ROUND((ROUND($N136+ROUND((2600-$L136)*9%,2),2))*'umowa o pracę'!$E$8,2),IF(AND($L136+$M136&gt;=2600,$L136&gt;=2600),ROUND(ROUND($N136/$L136*2600,2)*'umowa o pracę'!$E$8,2),0)))),0)),IF('umowa o pracę'!$E$7=2021,IF(IF($K136=1,IF($M136=0,ROUND(IF($L136&gt;2800,ROUND($N136/$L136*2800,2),$N136)*'umowa o pracę'!$E$8,2),IF($L136+$M136&lt;2800,ROUND(ROUND($N136+ROUND($M136*9%,2),2)*'umowa o pracę'!$E$8,2),IF(AND($L136+$M136&gt;=2800,$L136&lt;2800),ROUND((ROUND($N136+ROUND((2800-$L136)*9%,2),2))*'umowa o pracę'!$E$8,2),IF(AND($L136+$M136&gt;=2800,$L136&gt;=2800),ROUND(ROUND($N136/$L136*2800,2)*'umowa o pracę'!$E$8,2),0)))),0)&gt;$H136,$H136,IF($K136=1,IF($M136=0,ROUND(IF($L136&gt;2800,ROUND($N136/$L136*2800,2),$N136)*'umowa o pracę'!$E$8,2),IF($L136+$M136&lt;2800,ROUND(ROUND($N136+ROUND($M136*9%,2),2)*'umowa o pracę'!$E$8,2),IF(AND($L136+$M136&gt;=2800,$L136&lt;2800),ROUND((ROUND($N136+ROUND((2800-$L136)*9%,2),2))*'umowa o pracę'!$E$8,2),IF(AND($L136+$M136&gt;=2800,$L136&gt;=2800),ROUND(ROUND($N136/$L136*2800,2)*'umowa o pracę'!$E$8,2),0)))),0)),0))</f>
        <v>0</v>
      </c>
      <c r="T136" s="32">
        <f>IF('umowa o pracę'!$E$7=2020,IF(IF($K136=1,IF($M136=0,ROUND(IF($L136&gt;2600,ROUND($O136/$L136*2600,2),$O136)*'umowa o pracę'!$E$8,2),ROUND(IF($L136&gt;2600,ROUND($O136/$L136*2600,2),$O136)*'umowa o pracę'!$E$8,2)),0)&gt;$I136,$I136,IF($K136=1,IF($M136=0,ROUND(IF($L136&gt;2600,ROUND($O136/$L136*2600,2),$O136)*'umowa o pracę'!$E$8,2),ROUND(IF($L136&gt;2600,ROUND($O136/$L136*2600,2),$O136)*'umowa o pracę'!$E$8,2)),0)),IF('umowa o pracę'!$E$7=2021,IF(IF($K136=1,IF($M136=0,ROUND(IF($L136&gt;2800,ROUND($O136/$L136*2800,2),$O136)*'umowa o pracę'!$E$8,2),ROUND(IF($L136&gt;2800,ROUND($O136/$L136*2800,2),$O136)*'umowa o pracę'!$E$8,2)),0)&gt;$I136,$I136,IF($K136=1,IF($M136=0,ROUND(IF($L136&gt;2800,ROUND($O136/$L136*2800,2),$O136)*'umowa o pracę'!$E$8,2),ROUND(IF($L136&gt;2800,ROUND($O136/$L136*2800,2),$O136)*'umowa o pracę'!$E$8,2)),0)),0))</f>
        <v>0</v>
      </c>
      <c r="U136" s="51">
        <f>IF('umowa o pracę'!$E$7=2020,$Q136,IF('umowa o pracę'!$E$7=2021,$R136,0))</f>
        <v>0</v>
      </c>
      <c r="V136" s="53">
        <f t="shared" si="14"/>
        <v>1</v>
      </c>
      <c r="W136" s="54">
        <f>IF('umowa o pracę'!$E$6&lt;2,0,$L136)</f>
        <v>0</v>
      </c>
      <c r="X136" s="54">
        <f>IF('umowa o pracę'!$E$6&lt;2,0,$M136)</f>
        <v>0</v>
      </c>
      <c r="Y136" s="55">
        <f>IF('umowa o pracę'!$E$6&lt;2,0,$N136)</f>
        <v>0</v>
      </c>
      <c r="Z136" s="55">
        <f>IF('umowa o pracę'!$E$6&lt;2,0,$O136)</f>
        <v>0</v>
      </c>
      <c r="AA136" s="32">
        <f>IF('umowa o pracę'!$E$7=2020,ROUND(IF($W136&gt;=2600,2600*'umowa o pracę'!$E$8,$W136*'umowa o pracę'!$E$8),2),IF('umowa o pracę'!$E$7=2021,ROUND(IF($W136&gt;=2800,2800*'umowa o pracę'!$E$8,$W136*'umowa o pracę'!$E$8),2),0))</f>
        <v>0</v>
      </c>
      <c r="AB136" s="32">
        <f>IF(IF(IF(AND($V136=1,$I136&gt;0),ROUND(IF($W136+$X136&gt;=2600,2600*'umowa o pracę'!$E$8,($W136+$X136)*'umowa o pracę'!$E$8),2)+IF($X136=0,ROUND(IF($W136&gt;2600,ROUND($Z136/$W136*2600,2),$Z136)*'umowa o pracę'!$E$8,2),ROUND(IF($W136&gt;2600,ROUND($Z136/$W136*2600,2),$Z136)*'umowa o pracę'!$E$8,2)),ROUND(IF($W136+$X136&gt;=2600,2600*'umowa o pracę'!$E$8,($W136+$X136)*'umowa o pracę'!$E$8),2)-IF($X136=0,ROUND(ROUND(IF($W136&gt;2600,ROUND($Y136/$W136*2600,2),$Y136),2)*'umowa o pracę'!$E$8,2),IF($X136&gt;0,IF($W136+$X136&lt;2600,ROUND(ROUND($Y136+ROUND($X136*9%,2),2)*'umowa o pracę'!$E$8,2),IF(AND($W136+$X136&gt;=2600,$X136&lt;2600,$W136&lt;2600),ROUND((ROUND(((2600-$X136)/$W136)*$Y136,2)+ROUND($X136*9%,2))*'umowa o pracę'!$E$8,2),IF(AND($W136+$X136&gt;=2600,$X136&gt;=2600),ROUND((ROUND(2600*9%,2))*'umowa o pracę'!$E$8,2),IF(AND($W136+$X136&gt;=2600,$W136&gt;=2600,$X136&lt;2600),ROUND((ROUND($X136*9%,2)+ROUND(((2600-$X136)/$W136)*$Y136,2))*'umowa o pracę'!$E$8,2),0)))),0)))&gt;$J136,$J136,IF(AND($V136=1,$I136&gt;0),ROUND(IF($W136+$X136&gt;=2600,2600*'umowa o pracę'!$E$8,($W136+$X136)*'umowa o pracę'!$E$8),2)+IF($X136=0,ROUND(IF($W136&gt;2600,ROUND($Z136/$W136*2600,2),$Z136)*'umowa o pracę'!$E$8,2),ROUND(IF($W136&gt;2600,ROUND($Z136/$W136*2600,2),$Z136)*'umowa o pracę'!$E$8,2)),ROUND(IF($W136+$X136&gt;=2600,2600*'umowa o pracę'!$E$8,($W136+$X136)*'umowa o pracę'!$E$8),2)-IF($X136=0,ROUND(ROUND(IF($W136&gt;2600,ROUND($Y136/$W136*2600,2),$Y136),2)*'umowa o pracę'!$E$8,2),IF($X136&gt;0,IF($W136+$X136&lt;2600,ROUND(ROUND($Y136+ROUND($X136*9%,2),2)*'umowa o pracę'!$E$8,2),IF(AND($W136+$X136&gt;=2600,$X136&lt;2600,$W136&lt;2600),ROUND((ROUND(((2600-$X136)/$W136)*$Y136,2)+ROUND($X136*9%,2))*'umowa o pracę'!$E$8,2),IF(AND($W136+$X136&gt;=2600,$X136&gt;=2600),ROUND((ROUND(2600*9%,2))*'umowa o pracę'!$E$8,2),IF(AND($W136+$X136&gt;=2600,$W136&gt;=2600,$X136&lt;2600),ROUND((ROUND($X136*9%,2)+ROUND(((2600-$X136)/$W136)*$Y136,2))*'umowa o pracę'!$E$8,2),0)))),0))))&gt;$J136,$J136,IF(IF(AND($V136=1,$I136&gt;0),ROUND(IF($W136+$X136&gt;=2600,2600*'umowa o pracę'!$E$8,($W136+$X136)*'umowa o pracę'!$E$8),2)+IF($X136=0,ROUND(IF($W136&gt;2600,ROUND($Z136/$W136*2600,2),$Z136)*'umowa o pracę'!$E$8,2),ROUND(IF($W136&gt;2600,ROUND($Z136/$W136*2600,2),$Z136)*'umowa o pracę'!$E$8,2)),ROUND(IF($W136+$X136&gt;=2600,2600*'umowa o pracę'!$E$8,($W136+$X136)*'umowa o pracę'!$E$8),2)-IF($X136=0,ROUND(ROUND(IF($W136&gt;2600,ROUND($Y136/$W136*2600,2),$Y136),2)*'umowa o pracę'!$E$8,2),IF($X136&gt;0,IF($W136+$X136&lt;2600,ROUND(ROUND($Y136+ROUND($X136*9%,2),2)*'umowa o pracę'!$E$8,2),IF(AND($W136+$X136&gt;=2600,$X136&lt;2600,$W136&lt;2600),ROUND((ROUND(((2600-$X136)/$W136)*$Y136,2)+ROUND($X136*9%,2))*'umowa o pracę'!$E$8,2),IF(AND($W136+$X136&gt;=2600,$X136&gt;=2600),ROUND((ROUND(2600*9%,2))*'umowa o pracę'!$E$8,2),IF(AND($W136+$X136&gt;=2600,$W136&gt;=2600,$X136&lt;2600),ROUND((ROUND($X136*9%,2)+ROUND(((2600-$X136)/$W136)*$Y136,2))*'umowa o pracę'!$E$8,2),0)))),0)))&gt;$J136,$J136,IF(AND($V136=1,$I136&gt;0),ROUND(IF($W136+$X136&gt;=2600,2600*'umowa o pracę'!$E$8,($W136+$X136)*'umowa o pracę'!$E$8),2)+IF($X136=0,ROUND(IF($W136&gt;2600,ROUND($Z136/$W136*2600,2),$Z136)*'umowa o pracę'!$E$8,2),ROUND(IF($W136&gt;2600,ROUND($Z136/$W136*2600,2),$Z136)*'umowa o pracę'!$E$8,2)),ROUND(IF($W136+$X136&gt;=2600,2600*'umowa o pracę'!$E$8,($W136+$X136)*'umowa o pracę'!$E$8),2)-IF(AND($X136=0,I136&gt;0),ROUND(ROUND(IF($W136&gt;2600,ROUND($Y136/$W136*2600,2),$Y136),2)*'umowa o pracę'!$E$8,2),IF($X136&gt;0,IF($W136+$X136&lt;2600,ROUND(ROUND($Y136+ROUND($X136*9%,2),2)*'umowa o pracę'!$E$8,2),IF(AND($W136+$X136&gt;=2600,$X136&lt;2600,$W136&lt;2600),ROUND((ROUND(((2600-$X136)/$W136)*$Y136,2)+ROUND($X136*9%,2))*'umowa o pracę'!$E$8,2),IF(AND($W136+$X136&gt;=2600,$X136&gt;=2600),ROUND((ROUND(2600*9%,2))*'umowa o pracę'!$E$8,2),IF(AND($W136+$X136&gt;=2600,$W136&gt;=2600,$X136&lt;2600),ROUND((ROUND($X136*9%,2)+ROUND(((2600-$X136)/$W136)*$Y136,2))*'umowa o pracę'!$E$8,2),0)))),0)))))</f>
        <v>0</v>
      </c>
      <c r="AC136" s="32">
        <f>IF(IF(IF(AND($V136=1,$I136&gt;0),ROUND(IF($W136+$X136&gt;=2800,2800*'umowa o pracę'!$E$8,($W136+$X136)*'umowa o pracę'!$E$8),2)+IF($X136=0,ROUND(IF($W136&gt;2800,ROUND($Z136/$W136*2800,2),$Z136)*'umowa o pracę'!$E$8,2),ROUND(IF($W136&gt;2800,ROUND($Z136/$W136*2800,2),$Z136)*'umowa o pracę'!$E$8,2)),ROUND(IF($W136+$X136&gt;=2800,2800*'umowa o pracę'!$E$8,($W136+$X136)*'umowa o pracę'!$E$8),2)-IF($X136=0,ROUND(ROUND(IF($W136&gt;2800,ROUND($Y136/$W136*2800,2),$Y136),2)*'umowa o pracę'!$E$8,2),IF($X136&gt;0,IF($W136+$X136&lt;2800,ROUND(ROUND($Y136+ROUND($X136*9%,2),2)*'umowa o pracę'!$E$8,2),IF(AND($W136+$X136&gt;=2800,$X136&lt;2800,$W136&lt;2800),ROUND((ROUND(((2800-$X136)/$W136)*$Y136,2)+ROUND($X136*9%,2))*'umowa o pracę'!$E$8,2),IF(AND($W136+$X136&gt;=2800,$X136&gt;=2800),ROUND((ROUND(2800*9%,2))*'umowa o pracę'!$E$8,2),IF(AND($W136+$X136&gt;=2800,$W136&gt;=2800,$X136&lt;2800),ROUND((ROUND($X136*9%,2)+ROUND(((2800-$X136)/$W136)*$Y136,2))*'umowa o pracę'!$E$8,2),0)))),0)))&gt;$J136,$J136,IF(AND($V136=1,$I136&gt;0),ROUND(IF($W136+$X136&gt;=2800,2800*'umowa o pracę'!$E$8,($W136+$X136)*'umowa o pracę'!$E$8),2)+IF($X136=0,ROUND(IF($W136&gt;2800,ROUND($Z136/$W136*2800,2),$Z136)*'umowa o pracę'!$E$8,2),ROUND(IF($W136&gt;2800,ROUND($Z136/$W136*2800,2),$Z136)*'umowa o pracę'!$E$8,2)),ROUND(IF($W136+$X136&gt;=2800,2800*'umowa o pracę'!$E$8,($W136+$X136)*'umowa o pracę'!$E$8),2)-IF($X136=0,ROUND(ROUND(IF($W136&gt;2800,ROUND($Y136/$W136*2800,2),$Y136),2)*'umowa o pracę'!$E$8,2),IF($X136&gt;0,IF($W136+$X136&lt;2800,ROUND(ROUND($Y136+ROUND($X136*9%,2),2)*'umowa o pracę'!$E$8,2),IF(AND($W136+$X136&gt;=2800,$X136&lt;2800,$W136&lt;2800),ROUND((ROUND(((2800-$X136)/$W136)*$Y136,2)+ROUND($X136*9%,2))*'umowa o pracę'!$E$8,2),IF(AND($W136+$X136&gt;=2800,$X136&gt;=2800),ROUND((ROUND(2800*9%,2))*'umowa o pracę'!$E$8,2),IF(AND($W136+$X136&gt;=2800,$W136&gt;=2800,$X136&lt;2800),ROUND((ROUND($X136*9%,2)+ROUND(((2800-$X136)/$W136)*$Y136,2))*'umowa o pracę'!$E$8,2),0)))),0))))&gt;$J136,$J136,IF(IF(AND($V136=1,$I136&gt;0),ROUND(IF($W136+$X136&gt;=2800,2800*'umowa o pracę'!$E$8,($W136+$X136)*'umowa o pracę'!$E$8),2)+IF($X136=0,ROUND(IF($W136&gt;2800,ROUND($Z136/$W136*2800,2),$Z136)*'umowa o pracę'!$E$8,2),ROUND(IF($W136&gt;2800,ROUND($Z136/$W136*2800,2),$Z136)*'umowa o pracę'!$E$8,2)),ROUND(IF($W136+$X136&gt;=2800,2800*'umowa o pracę'!$E$8,($W136+$X136)*'umowa o pracę'!$E$8),2)-IF($X136=0,ROUND(ROUND(IF($W136&gt;2800,ROUND($Y136/$W136*2800,2),$Y136),2)*'umowa o pracę'!$E$8,2),IF($X136&gt;0,IF($W136+$X136&lt;2800,ROUND(ROUND($Y136+ROUND($X136*9%,2),2)*'umowa o pracę'!$E$8,2),IF(AND($W136+$X136&gt;=2800,$X136&lt;2800,$W136&lt;2800),ROUND((ROUND(((2800-$X136)/$W136)*$Y136,2)+ROUND($X136*9%,2))*'umowa o pracę'!$E$8,2),IF(AND($W136+$X136&gt;=2800,$X136&gt;=2800),ROUND((ROUND(2800*9%,2))*'umowa o pracę'!$E$8,2),IF(AND($W136+$X136&gt;=2800,$W136&gt;=2800,$X136&lt;2800),ROUND((ROUND($X136*9%,2)+ROUND(((2800-$X136)/$W136)*$Y136,2))*'umowa o pracę'!$E$8,2),0)))),0)))&gt;$J136,$J136,IF(AND($V136=1,$I136&gt;0),ROUND(IF($W136+$X136&gt;=2800,2800*'umowa o pracę'!$E$8,($W136+$X136)*'umowa o pracę'!$E$8),2)+IF($X136=0,ROUND(IF($W136&gt;2800,ROUND($Z136/$W136*2800,2),$Z136)*'umowa o pracę'!$E$8,2),ROUND(IF($W136&gt;2800,ROUND($Z136/$W136*2800,2),$Z136)*'umowa o pracę'!$E$8,2)),ROUND(IF($W136+$X136&gt;=2800,2800*'umowa o pracę'!$E$8,($W136+$X136)*'umowa o pracę'!$E$8),2)-IF(AND($X136=0,I136&gt;0),ROUND(ROUND(IF($W136&gt;2800,ROUND($Y136/$W136*2800,2),$Y136),2)*'umowa o pracę'!$E$8,2),IF($X136&gt;0,IF($W136+$X136&lt;2800,ROUND(ROUND($Y136+ROUND($X136*9%,2),2)*'umowa o pracę'!$E$8,2),IF(AND($W136+$X136&gt;=2800,$X136&lt;2800,$W136&lt;2800),ROUND((ROUND(((2800-$X136)/$W136)*$Y136,2)+ROUND($X136*9%,2))*'umowa o pracę'!$E$8,2),IF(AND($W136+$X136&gt;=2800,$X136&gt;=2800),ROUND((ROUND(2800*9%,2))*'umowa o pracę'!$E$8,2),IF(AND($W136+$X136&gt;=2800,$W136&gt;=2800,$X136&lt;2800),ROUND((ROUND($X136*9%,2)+ROUND(((2800-$X136)/$W136)*$Y136,2))*'umowa o pracę'!$E$8,2),0)))),0)))))</f>
        <v>0</v>
      </c>
      <c r="AD136" s="32">
        <f>IF('umowa o pracę'!$E$7=2020,IF(IF($V136=1,IF($X136=0,ROUND(IF($W136&gt;2600,ROUND($Y136/$W136*2600,2),$Y136)*'umowa o pracę'!$E$8,2),IF($W136+$X136&lt;2600,ROUND(ROUND($Y136+ROUND($X136*9%,2),2)*'umowa o pracę'!$E$8,2),IF(AND($W136+$X136&gt;=2600,$W136&lt;2600),ROUND((ROUND($Y136+ROUND((2600-$W136)*9%,2),2))*'umowa o pracę'!$E$8,2),IF(AND($W136+$X136&gt;=2600,$W136&gt;=2600),ROUND(ROUND($Y136/$W136*2600,2)*'umowa o pracę'!$E$8,2),0)))),0)&gt;$H136,$H136,IF($V136=1,IF($X136=0,ROUND(IF($W136&gt;2600,ROUND($Y136/$W136*2600,2),$Y136)*'umowa o pracę'!$E$8,2),IF($W136+$X136&lt;2600,ROUND(ROUND($Y136+ROUND($X136*9%,2),2)*'umowa o pracę'!$E$8,2),IF(AND($W136+$X136&gt;=2600,$W136&lt;2600),ROUND((ROUND($Y136+ROUND((2600-$W136)*9%,2),2))*'umowa o pracę'!$E$8,2),IF(AND($W136+$X136&gt;=2600,$W136&gt;=2600),ROUND(ROUND($Y136/$W136*2600,2)*'umowa o pracę'!$E$8,2),0)))),0)),IF('umowa o pracę'!$E$7=2021,IF(IF($V136=1,IF($X136=0,ROUND(IF($W136&gt;2800,ROUND($Y136/$W136*2800,2),$Y136)*'umowa o pracę'!$E$8,2),IF($W136+$X136&lt;2800,ROUND(ROUND($Y136+ROUND($X136*9%,2),2)*'umowa o pracę'!$E$8,2),IF(AND($W136+$X136&gt;=2800,$W136&lt;2800),ROUND((ROUND($Y136+ROUND((2800-$W136)*9%,2),2))*'umowa o pracę'!$E$8,2),IF(AND($W136+$X136&gt;=2800,$W136&gt;=2800),ROUND(ROUND($Y136/$W136*2800,2)*'umowa o pracę'!$E$8,2),0)))),0)&gt;$H136,$H136,IF($V136=1,IF($X136=0,ROUND(IF($W136&gt;2800,ROUND($Y136/$W136*2800,2),$Y136)*'umowa o pracę'!$E$8,2),IF($W136+$X136&lt;2800,ROUND(ROUND($Y136+ROUND($X136*9%,2),2)*'umowa o pracę'!$E$8,2),IF(AND($W136+$X136&gt;=2800,$W136&lt;2800),ROUND((ROUND($Y136+ROUND((2800-$W136)*9%,2),2))*'umowa o pracę'!$E$8,2),IF(AND($W136+$X136&gt;=2800,$W136&gt;=2800),ROUND(ROUND($Y136/$W136*2800,2)*'umowa o pracę'!$E$8,2),0)))),0)),0))</f>
        <v>0</v>
      </c>
      <c r="AE136" s="32">
        <f>IF('umowa o pracę'!$E$7=2020,IF(IF($V136=1,IF($X136=0,ROUND(IF($W136&gt;2600,ROUND($Z136/$W136*2600,2),$Z136)*'umowa o pracę'!$E$8,2),ROUND(IF($W136&gt;2600,ROUND($Z136/$W136*2600,2),$Z136)*'umowa o pracę'!$E$8,2)),0)&gt;$I136,$I136,IF($V136=1,IF($X136=0,ROUND(IF($W136&gt;2600,ROUND($Z136/$W136*2600,2),$Z136)*'umowa o pracę'!$E$8,2),ROUND(IF($W136&gt;2600,ROUND($Z136/$W136*2600,2),$Z136)*'umowa o pracę'!$E$8,2)),0)),IF('umowa o pracę'!$E$7=2021,IF(IF($V136=1,IF($X136=0,ROUND(IF($W136&gt;2800,ROUND($Z136/$W136*2800,2),$Z136)*'umowa o pracę'!$E$8,2),ROUND(IF($W136&gt;2800,ROUND($Z136/$W136*2800,2),$Z136)*'umowa o pracę'!$E$8,2)),0)&gt;$I136,$I136,IF($V136=1,IF($X136=0,ROUND(IF($W136&gt;2800,ROUND($Z136/$W136*2800,2),$Z136)*'umowa o pracę'!$E$8,2),ROUND(IF($W136&gt;2800,ROUND($Z136/$W136*2800,2),$Z136)*'umowa o pracę'!$E$8,2)),0)),0))</f>
        <v>0</v>
      </c>
      <c r="AF136" s="56">
        <f>IF('umowa o pracę'!$E$7=2020,$AB136,IF('umowa o pracę'!$E$7=2021,$AC136,0))</f>
        <v>0</v>
      </c>
      <c r="AG136" s="53">
        <f t="shared" si="15"/>
        <v>1</v>
      </c>
      <c r="AH136" s="39">
        <f>IF('umowa o pracę'!$E$6&lt;3,0,$L136)</f>
        <v>0</v>
      </c>
      <c r="AI136" s="39">
        <f>IF('umowa o pracę'!$E$6&lt;3,0,$M136)</f>
        <v>0</v>
      </c>
      <c r="AJ136" s="55">
        <f>IF('umowa o pracę'!$E$6&lt;3,0,$N136)</f>
        <v>0</v>
      </c>
      <c r="AK136" s="55">
        <f>IF('umowa o pracę'!$E$6&lt;3,0,$O136)</f>
        <v>0</v>
      </c>
      <c r="AL136" s="32">
        <f>IF('umowa o pracę'!$E$7=2020,ROUND(IF($AH136&gt;=2600,2600*'umowa o pracę'!$E$8,$AH136*'umowa o pracę'!$E$8),2),IF('umowa o pracę'!$E$7=2021,ROUND(IF($AH136&gt;=2800,2800*'umowa o pracę'!$E$8,$AH136*'umowa o pracę'!$E$8),2),0))</f>
        <v>0</v>
      </c>
      <c r="AM136" s="32">
        <f>IF(IF(IF(AND($AG136=1,$I136&gt;0),ROUND(IF($AH136+$AI136&gt;=2600,2600*'umowa o pracę'!$E$8,($AH136+$AI136)*'umowa o pracę'!$E$8),2)+IF($AI136=0,ROUND(IF($AH136&gt;2600,ROUND($AK136/$AH136*2600,2),$AK136)*'umowa o pracę'!$E$8,2),ROUND(IF($AH136&gt;2600,ROUND($AK136/$AH136*2600,2),$AK136)*'umowa o pracę'!$E$8,2)),ROUND(IF($AH136+$AI136&gt;=2600,2600*'umowa o pracę'!$E$8,($AH136+$AI136)*'umowa o pracę'!$E$8),2)-IF($AI136=0,ROUND(ROUND(IF($AH136&gt;2600,ROUND($AJ136/$AH136*2600,2),$AJ136),2)*'umowa o pracę'!$E$8,2),IF($AI136&gt;0,IF($AH136+$AI136&lt;2600,ROUND(ROUND($AJ136+ROUND($AI136*9%,2),2)*'umowa o pracę'!$E$8,2),IF(AND($AH136+$AI136&gt;=2600,$AI136&lt;2600,$AH136&lt;2600),ROUND((ROUND(((2600-$AI136)/$AH136)*$AJ136,2)+ROUND($AI136*9%,2))*'umowa o pracę'!$E$8,2),IF(AND($AH136+$AI136&gt;=2600,$AI136&gt;=2600),ROUND((ROUND(2600*9%,2))*'umowa o pracę'!$E$8,2),IF(AND($AH136+$AI136&gt;=2600,$AH136&gt;=2600,$AI136&lt;2600),ROUND((ROUND($AI136*9%,2)+ROUND(((2600-$AI136)/$AH136)*$AJ136,2))*'umowa o pracę'!$E$8,2),0)))),0)))&gt;$J136,$J136,IF(AND($AG136=1,$I136&gt;0),ROUND(IF($AH136+$AI136&gt;=2600,2600*'umowa o pracę'!$E$8,($AH136+$AI136)*'umowa o pracę'!$E$8),2)+IF($AI136=0,ROUND(IF($AH136&gt;2600,ROUND($AK136/$AH136*2600,2),$AK136)*'umowa o pracę'!$E$8,2),ROUND(IF($AH136&gt;2600,ROUND($AK136/$AH136*2600,2),$AK136)*'umowa o pracę'!$E$8,2)),ROUND(IF($AH136+$AI136&gt;=2600,2600*'umowa o pracę'!$E$8,($AH136+$AI136)*'umowa o pracę'!$E$8),2)-IF($AI136=0,ROUND(ROUND(IF($AH136&gt;2600,ROUND($AJ136/$AH136*2600,2),$AJ136),2)*'umowa o pracę'!$E$8,2),IF($AI136&gt;0,IF($AH136+$AI136&lt;2600,ROUND(ROUND($AJ136+ROUND($AI136*9%,2),2)*'umowa o pracę'!$E$8,2),IF(AND($AH136+$AI136&gt;=2600,$AI136&lt;2600,$AH136&lt;2600),ROUND((ROUND(((2600-$AI136)/$AH136)*$AJ136,2)+ROUND($AI136*9%,2))*'umowa o pracę'!$E$8,2),IF(AND($AH136+$AI136&gt;=2600,$AI136&gt;=2600),ROUND((ROUND(2600*9%,2))*'umowa o pracę'!$E$8,2),IF(AND($AH136+$AI136&gt;=2600,$AH136&gt;=2600,$AI136&lt;2600),ROUND((ROUND($AI136*9%,2)+ROUND(((2600-$AI136)/$AH136)*$AJ136,2))*'umowa o pracę'!$E$8,2),0)))),0))))&gt;$J136,$J136,IF(IF(AND($AG136=1,$I136&gt;0),ROUND(IF($AH136+$AI136&gt;=2600,2600*'umowa o pracę'!$E$8,($AH136+$AI136)*'umowa o pracę'!$E$8),2)+IF($AI136=0,ROUND(IF($AH136&gt;2600,ROUND($AK136/$AH136*2600,2),$AK136)*'umowa o pracę'!$E$8,2),ROUND(IF($AH136&gt;2600,ROUND($AK136/$AH136*2600,2),$AK136)*'umowa o pracę'!$E$8,2)),ROUND(IF($AH136+$AI136&gt;=2600,2600*'umowa o pracę'!$E$8,($AH136+$AI136)*'umowa o pracę'!$E$8),2)-IF($AI136=0,ROUND(ROUND(IF($AH136&gt;2600,ROUND($AJ136/$AH136*2600,2),$AJ136),2)*'umowa o pracę'!$E$8,2),IF($AI136&gt;0,IF($AH136+$AI136&lt;2600,ROUND(ROUND($AJ136+ROUND($AI136*9%,2),2)*'umowa o pracę'!$E$8,2),IF(AND($AH136+$AI136&gt;=2600,$AI136&lt;2600,$AH136&lt;2600),ROUND((ROUND(((2600-$AI136)/$AH136)*$AJ136,2)+ROUND($AI136*9%,2))*'umowa o pracę'!$E$8,2),IF(AND($AH136+$AI136&gt;=2600,$AI136&gt;=2600),ROUND((ROUND(2600*9%,2))*'umowa o pracę'!$E$8,2),IF(AND($AH136+$AI136&gt;=2600,$AH136&gt;=2600,$AI136&lt;2600),ROUND((ROUND($AI136*9%,2)+ROUND(((2600-$AI136)/$AH136)*$AJ136,2))*'umowa o pracę'!$E$8,2),0)))),0)))&gt;$J136,$J136,IF(AND($AG136=1,$I136&gt;0),ROUND(IF($AH136+$AI136&gt;=2600,2600*'umowa o pracę'!$E$8,($AH136+$AI136)*'umowa o pracę'!$E$8),2)+IF($AI136=0,ROUND(IF($AH136&gt;2600,ROUND($AK136/$AH136*2600,2),$AK136)*'umowa o pracę'!$E$8,2),ROUND(IF($AH136&gt;2600,ROUND($AK136/$AH136*2600,2),$AK136)*'umowa o pracę'!$E$8,2)),ROUND(IF($AH136+$AI136&gt;=2600,2600*'umowa o pracę'!$E$8,($AH136+$AI136)*'umowa o pracę'!$E$8),2)-IF(AND($AI136=0,I136&gt;0),ROUND(ROUND(IF($AH136&gt;2600,ROUND($AJ136/$AH136*2600,2),$AJ136),2)*'umowa o pracę'!$E$8,2),IF($AI136&gt;0,IF($AH136+$AI136&lt;2600,ROUND(ROUND($AJ136+ROUND($AI136*9%,2),2)*'umowa o pracę'!$E$8,2),IF(AND($AH136+$AI136&gt;=2600,$AI136&lt;2600,$AH136&lt;2600),ROUND((ROUND(((2600-$AI136)/$AH136)*$AJ136,2)+ROUND($AI136*9%,2))*'umowa o pracę'!$E$8,2),IF(AND($AH136+$AI136&gt;=2600,$AI136&gt;=2600),ROUND((ROUND(2600*9%,2))*'umowa o pracę'!$E$8,2),IF(AND($AH136+$AI136&gt;=2600,$AH136&gt;=2600,$AI136&lt;2600),ROUND((ROUND($AI136*9%,2)+ROUND(((2600-$AI136)/$AH136)*$AJ136,2))*'umowa o pracę'!$E$8,2),0)))),0)))))</f>
        <v>0</v>
      </c>
      <c r="AN136" s="32">
        <f>IF(IF(IF(AND($AG136=1,$I136&gt;0),ROUND(IF($AH136+$AI136&gt;=2800,2800*'umowa o pracę'!$E$8,($AH136+$AI136)*'umowa o pracę'!$E$8),2)+IF($AI136=0,ROUND(IF($AH136&gt;2800,ROUND($AK136/$AH136*2800,2),$AK136)*'umowa o pracę'!$E$8,2),ROUND(IF($AH136&gt;2800,ROUND($AK136/$AH136*2800,2),$AK136)*'umowa o pracę'!$E$8,2)),ROUND(IF($AH136+$AI136&gt;=2800,2800*'umowa o pracę'!$E$8,($AH136+$AI136)*'umowa o pracę'!$E$8),2)-IF($AI136=0,ROUND(ROUND(IF($AH136&gt;2800,ROUND($AJ136/$AH136*2800,2),$AJ136),2)*'umowa o pracę'!$E$8,2),IF($AI136&gt;0,IF($AH136+$AI136&lt;2800,ROUND(ROUND($AJ136+ROUND($AI136*9%,2),2)*'umowa o pracę'!$E$8,2),IF(AND($AH136+$AI136&gt;=2800,$AI136&lt;2800,$AH136&lt;2800),ROUND((ROUND(((2800-$AI136)/$AH136)*$AJ136,2)+ROUND($AI136*9%,2))*'umowa o pracę'!$E$8,2),IF(AND($AH136+$AI136&gt;=2800,$AI136&gt;=2800),ROUND((ROUND(2800*9%,2))*'umowa o pracę'!$E$8,2),IF(AND($AH136+$AI136&gt;=2800,$AH136&gt;=2800,$AI136&lt;2800),ROUND((ROUND($AI136*9%,2)+ROUND(((2800-$AI136)/$AH136)*$AJ136,2))*'umowa o pracę'!$E$8,2),0)))),0)))&gt;$J136,$J136,IF(AND($AG136=1,$I136&gt;0),ROUND(IF($AH136+$AI136&gt;=2800,2800*'umowa o pracę'!$E$8,($AH136+$AI136)*'umowa o pracę'!$E$8),2)+IF($AI136=0,ROUND(IF($AH136&gt;2800,ROUND($AK136/$AH136*2800,2),$AK136)*'umowa o pracę'!$E$8,2),ROUND(IF($AH136&gt;2800,ROUND($AK136/$AH136*2800,2),$AK136)*'umowa o pracę'!$E$8,2)),ROUND(IF($AH136+$AI136&gt;=2800,2800*'umowa o pracę'!$E$8,($AH136+$AI136)*'umowa o pracę'!$E$8),2)-IF($AI136=0,ROUND(ROUND(IF($AH136&gt;2800,ROUND($AJ136/$AH136*2800,2),$AJ136),2)*'umowa o pracę'!$E$8,2),IF($AI136&gt;0,IF($AH136+$AI136&lt;2800,ROUND(ROUND($AJ136+ROUND($AI136*9%,2),2)*'umowa o pracę'!$E$8,2),IF(AND($AH136+$AI136&gt;=2800,$AI136&lt;2800,$AH136&lt;2800),ROUND((ROUND(((2800-$AI136)/$AH136)*$AJ136,2)+ROUND($AI136*9%,2))*'umowa o pracę'!$E$8,2),IF(AND($AH136+$AI136&gt;=2800,$AI136&gt;=2800),ROUND((ROUND(2800*9%,2))*'umowa o pracę'!$E$8,2),IF(AND($AH136+$AI136&gt;=2800,$AH136&gt;=2800,$AI136&lt;2800),ROUND((ROUND($AI136*9%,2)+ROUND(((2800-$AI136)/$AH136)*$AJ136,2))*'umowa o pracę'!$E$8,2),0)))),0))))&gt;$J136,$J136,IF(IF(AND($AG136=1,$I136&gt;0),ROUND(IF($AH136+$AI136&gt;=2800,2800*'umowa o pracę'!$E$8,($AH136+$AI136)*'umowa o pracę'!$E$8),2)+IF($AI136=0,ROUND(IF($AH136&gt;2800,ROUND($AK136/$AH136*2800,2),$AK136)*'umowa o pracę'!$E$8,2),ROUND(IF($AH136&gt;2800,ROUND($AK136/$AH136*2800,2),$AK136)*'umowa o pracę'!$E$8,2)),ROUND(IF($AH136+$AI136&gt;=2800,2800*'umowa o pracę'!$E$8,($AH136+$AI136)*'umowa o pracę'!$E$8),2)-IF($AI136=0,ROUND(ROUND(IF($AH136&gt;2800,ROUND($AJ136/$AH136*2800,2),$AJ136),2)*'umowa o pracę'!$E$8,2),IF($AI136&gt;0,IF($AH136+$AI136&lt;2800,ROUND(ROUND($AJ136+ROUND($AI136*9%,2),2)*'umowa o pracę'!$E$8,2),IF(AND($AH136+$AI136&gt;=2800,$AI136&lt;2800,$AH136&lt;2800),ROUND((ROUND(((2800-$AI136)/$AH136)*$AJ136,2)+ROUND($AI136*9%,2))*'umowa o pracę'!$E$8,2),IF(AND($AH136+$AI136&gt;=2800,$AI136&gt;=2800),ROUND((ROUND(2800*9%,2))*'umowa o pracę'!$E$8,2),IF(AND($AH136+$AI136&gt;=2800,$AH136&gt;=2800,$AI136&lt;2800),ROUND((ROUND($AI136*9%,2)+ROUND(((2800-$AI136)/$AH136)*$AJ136,2))*'umowa o pracę'!$E$8,2),0)))),0)))&gt;$J136,$J136,IF(AND($AG136=1,$I136&gt;0),ROUND(IF($AH136+$AI136&gt;=2800,2800*'umowa o pracę'!$E$8,($AH136+$AI136)*'umowa o pracę'!$E$8),2)+IF($AI136=0,ROUND(IF($AH136&gt;2800,ROUND($AK136/$AH136*2800,2),$AK136)*'umowa o pracę'!$E$8,2),ROUND(IF($AH136&gt;2800,ROUND($AK136/$AH136*2800,2),$AK136)*'umowa o pracę'!$E$8,2)),ROUND(IF($AH136+$AI136&gt;=2800,2800*'umowa o pracę'!$E$8,($AH136+$AI136)*'umowa o pracę'!$E$8),2)-IF(AND($AI136=0,I136&gt;0),ROUND(ROUND(IF($AH136&gt;2800,ROUND($AJ136/$AH136*2800,2),$AJ136),2)*'umowa o pracę'!$E$8,2),IF($AI136&gt;0,IF($AH136+$AI136&lt;2800,ROUND(ROUND($AJ136+ROUND($AI136*9%,2),2)*'umowa o pracę'!$E$8,2),IF(AND($AH136+$AI136&gt;=2800,$AI136&lt;2800,$AH136&lt;2800),ROUND((ROUND(((2800-$AI136)/$AH136)*$AJ136,2)+ROUND($AI136*9%,2))*'umowa o pracę'!$E$8,2),IF(AND($AH136+$AI136&gt;=2800,$AI136&gt;=2800),ROUND((ROUND(2800*9%,2))*'umowa o pracę'!$E$8,2),IF(AND($AH136+$AI136&gt;=2800,$AH136&gt;=2800,$AI136&lt;2800),ROUND((ROUND($AI136*9%,2)+ROUND(((2800-$AI136)/$AH136)*$AJ136,2))*'umowa o pracę'!$E$8,2),0)))),0)))))</f>
        <v>0</v>
      </c>
      <c r="AO136" s="32">
        <f>IF('umowa o pracę'!$E$7=2020,IF(IF($AG136=1,IF($AI136=0,ROUND(IF($AH136&gt;2600,ROUND($AJ136/$AH136*2600,2),$AJ136)*'umowa o pracę'!$E$8,2),IF($AH136+$AI136&lt;2600,ROUND(ROUND($AJ136+ROUND($AI136*9%,2),2)*'umowa o pracę'!$E$8,2),IF(AND($AH136+$AI136&gt;=2600,$AH136&lt;2600),ROUND((ROUND($AJ136+ROUND((2600-$AH136)*9%,2),2))*'umowa o pracę'!$E$8,2),IF(AND($AH136+$AI136&gt;=2600,$AH136&gt;=2600),ROUND(ROUND($AJ136/$AH136*2600,2)*'umowa o pracę'!$E$8,2),0)))),0)&gt;$H136,$H136,IF($AG136=1,IF($AI136=0,ROUND(IF($AH136&gt;2600,ROUND($AJ136/$AH136*2600,2),$AJ136)*'umowa o pracę'!$E$8,2),IF($AH136+$AI136&lt;2600,ROUND(ROUND($AJ136+ROUND($AI136*9%,2),2)*'umowa o pracę'!$E$8,2),IF(AND($AH136+$AI136&gt;=2600,$AH136&lt;2600),ROUND((ROUND($AJ136+ROUND((2600-$AH136)*9%,2),2))*'umowa o pracę'!$E$8,2),IF(AND($AH136+$AI136&gt;=2600,$AH136&gt;=2600),ROUND(ROUND($AJ136/$AH136*2600,2)*'umowa o pracę'!$E$8,2),0)))),0)),IF('umowa o pracę'!$E$7=2021,IF(IF($AG136=1,IF($AI136=0,ROUND(IF($AH136&gt;2800,ROUND($AJ136/$AH136*2800,2),$AJ136)*'umowa o pracę'!$E$8,2),IF($AH136+$AI136&lt;2800,ROUND(ROUND($AJ136+ROUND($AI136*9%,2),2)*'umowa o pracę'!$E$8,2),IF(AND($AH136+$AI136&gt;=2800,$AH136&lt;2800),ROUND((ROUND($AJ136+ROUND((2800-$AH136)*9%,2),2))*'umowa o pracę'!$E$8,2),IF(AND($AH136+$AI136&gt;=2800,$AH136&gt;=2800),ROUND(ROUND($AJ136/$AH136*2800,2)*'umowa o pracę'!$E$8,2),0)))),0)&gt;$H136,$H136,IF($AG136=1,IF($AI136=0,ROUND(IF($AH136&gt;2800,ROUND($AJ136/$AH136*2800,2),$AJ136)*'umowa o pracę'!$E$8,2),IF($AH136+$AI136&lt;2800,ROUND(ROUND($AJ136+ROUND($AI136*9%,2),2)*'umowa o pracę'!$E$8,2),IF(AND($AH136+$AI136&gt;=2800,$AH136&lt;2800),ROUND((ROUND($AJ136+ROUND((2800-$AH136)*9%,2),2))*'umowa o pracę'!$E$8,2),IF(AND($AH136+$AI136&gt;=2800,$AH136&gt;=2800),ROUND(ROUND($AJ136/$AH136*2800,2)*'umowa o pracę'!$E$8,2),0)))),0)),0))</f>
        <v>0</v>
      </c>
      <c r="AP136" s="32">
        <f>IF('umowa o pracę'!$E$7=2020,IF(IF($AG136=1,IF($AI136=0,ROUND(IF($AH136&gt;2600,ROUND($AK136/$AH136*2600,2),$AK136)*'umowa o pracę'!$E$8,2),ROUND(IF($AH136&gt;2600,ROUND($AK136/$AH136*2600,2),$AK136)*'umowa o pracę'!$E$8,2)),0)&gt;$I136,$I136,IF($AG136=1,IF($AI136=0,ROUND(IF($AH136&gt;2600,ROUND($AK136/$AH136*2600,2),$AK136)*'umowa o pracę'!$E$8,2),ROUND(IF($AH136&gt;2600,ROUND($AK136/$AH136*2600,2),$AK136)*'umowa o pracę'!$E$8,2)),0)),IF('umowa o pracę'!$E$7=2021,IF(IF($AG136=1,IF($AI136=0,ROUND(IF($AH136&gt;2800,ROUND($AK136/$AH136*2800,2),$AK136)*'umowa o pracę'!$E$8,2),ROUND(IF($AH136&gt;2800,ROUND($AK136/$AH136*2800,2),$AK136)*'umowa o pracę'!$E$8,2)),0)&gt;$I136,$I136,IF($AG136=1,IF($AI136=0,ROUND(IF($AH136&gt;2800,ROUND($AK136/$AH136*2800,2),$AK136)*'umowa o pracę'!$E$8,2),ROUND(IF($AH136&gt;2800,ROUND($AK136/$AH136*2800,2),$AK136)*'umowa o pracę'!$E$8,2)),0)),0))</f>
        <v>0</v>
      </c>
      <c r="AQ136" s="56">
        <f>IF('umowa o pracę'!$E$7=2020,$AM136,IF('umowa o pracę'!$E$7=2021,$AN136,0))</f>
        <v>0</v>
      </c>
      <c r="AR136" s="33">
        <f>IF('umowa o pracę'!$E$7=0,0,U136+AF136+AQ136)</f>
        <v>0</v>
      </c>
      <c r="AS136" s="19"/>
      <c r="AT136" s="19"/>
      <c r="AU136" s="19"/>
      <c r="AV136" s="6"/>
      <c r="AW136" s="6"/>
      <c r="AX136" s="6">
        <f t="shared" si="13"/>
        <v>10</v>
      </c>
      <c r="AY136" s="6"/>
      <c r="AZ136" s="234">
        <f t="shared" si="16"/>
        <v>0</v>
      </c>
      <c r="BA136" s="234">
        <f t="shared" si="17"/>
        <v>0</v>
      </c>
      <c r="BB136" s="234">
        <f t="shared" si="18"/>
        <v>0</v>
      </c>
      <c r="BC136" s="234">
        <f t="shared" si="19"/>
        <v>0</v>
      </c>
      <c r="BD136" s="234">
        <f t="shared" si="20"/>
        <v>0</v>
      </c>
      <c r="BE136" s="234">
        <f t="shared" si="21"/>
        <v>0</v>
      </c>
      <c r="BF136" s="234">
        <f t="shared" si="22"/>
        <v>0</v>
      </c>
      <c r="BG136" s="234">
        <f t="shared" si="23"/>
        <v>0</v>
      </c>
      <c r="BH136" s="234">
        <f t="shared" si="24"/>
        <v>0</v>
      </c>
      <c r="BI136" s="238">
        <f t="shared" si="25"/>
        <v>0</v>
      </c>
      <c r="BJ136" s="236"/>
      <c r="BK136" s="236"/>
      <c r="BL136" s="237"/>
    </row>
    <row r="137" spans="1:64" ht="15.75" customHeight="1" x14ac:dyDescent="0.25">
      <c r="A137" s="129">
        <v>126</v>
      </c>
      <c r="B137" s="57"/>
      <c r="C137" s="57"/>
      <c r="D137" s="36"/>
      <c r="E137" s="36"/>
      <c r="F137" s="242"/>
      <c r="G137" s="37">
        <v>1</v>
      </c>
      <c r="H137" s="58">
        <v>0</v>
      </c>
      <c r="I137" s="59">
        <v>0</v>
      </c>
      <c r="J137" s="60">
        <v>0</v>
      </c>
      <c r="K137" s="52">
        <v>1</v>
      </c>
      <c r="L137" s="39">
        <v>0</v>
      </c>
      <c r="M137" s="39">
        <v>0</v>
      </c>
      <c r="N137" s="39">
        <v>0</v>
      </c>
      <c r="O137" s="39">
        <v>0</v>
      </c>
      <c r="P137" s="35">
        <f>IF('umowa o pracę'!$E$7=2020,ROUND(IF($L137&gt;=2600,2600*'umowa o pracę'!$E$8,$L137*'umowa o pracę'!$E$8),2),IF('umowa o pracę'!$E$7=2021,ROUND(IF($L137&gt;=2800,2800*'umowa o pracę'!$E$8,$L137*'umowa o pracę'!$E$8),2),0))</f>
        <v>0</v>
      </c>
      <c r="Q137" s="252">
        <f>IF(IF(IF(AND($K137=1,$I137&gt;0),ROUND(IF($L137+$M137&gt;=2600,2600*'umowa o pracę'!$E$8,($L137+$M137)*'umowa o pracę'!$E$8),2)+IF($M137=0,ROUND(IF($L137&gt;2600,ROUND($O137/$L137*2600,2),$O137)*'umowa o pracę'!$E$8,2),ROUND(IF($L137&gt;2600,ROUND($O137/$L137*2600,2),$O137)*'umowa o pracę'!$E$8,2)),ROUND(IF($L137+$M137&gt;=2600,2600*'umowa o pracę'!$E$8,($L137+$M137)*'umowa o pracę'!$E$8),2)-IF($M137=0,ROUND(ROUND(IF($L137&gt;2600,ROUND($N137/$L137*2600,2),$N137),2)*'umowa o pracę'!$E$8,2),IF($M137&gt;0,IF($L137+$M137&lt;2600,ROUND(ROUND($N137+ROUND($M137*9%,2),2)*'umowa o pracę'!$E$8,2),IF(AND($L137+$M137&gt;=2600,$M137&lt;2600,$L137&lt;2600),ROUND((ROUND(((2600-$M137)/$L137)*$N137,2)+ROUND($M137*9%,2))*'umowa o pracę'!$E$8,2),IF(AND($L137+$M137&gt;=2600,$M137&gt;=2600),ROUND((ROUND(2600*9%,2))*'umowa o pracę'!$E$8,2),IF(AND($L137+$M137&gt;=2600,$L137&gt;=2600,$M137&lt;2600),ROUND((ROUND($M137*9%,2)+ROUND(((2600-$M137)/$L137)*$N137,2))*'umowa o pracę'!$E$8,2),0)))),0)))&gt;$J137,$J137,IF(AND($K137=1,$I137&gt;0),ROUND(IF($L137+$M137&gt;=2600,2600*'umowa o pracę'!$E$8,($L137+$M137)*'umowa o pracę'!$E$8),2)+IF($M137=0,ROUND(IF($L137&gt;2600,ROUND($O137/$L137*2600,2),$O137)*'umowa o pracę'!$E$8,2),ROUND(IF($L137&gt;2600,ROUND($O137/$L137*2600,2),$O137)*'umowa o pracę'!$E$8,2)),ROUND(IF($L137+$M137&gt;=2600,2600*'umowa o pracę'!$E$8,($L137+$M137)*'umowa o pracę'!$E$8),2)-IF($M137=0,ROUND(ROUND(IF($L137&gt;2600,ROUND($N137/$L137*2600,2),$N137),2)*'umowa o pracę'!$E$8,2),IF($M137&gt;0,IF($L137+$M137&lt;2600,ROUND(ROUND($N137+ROUND($M137*9%,2),2)*'umowa o pracę'!$E$8,2),IF(AND($L137+$M137&gt;=2600,$M137&lt;2600,$L137&lt;2600),ROUND((ROUND(((2600-$M137)/$L137)*$N137,2)+ROUND($M137*9%,2))*'umowa o pracę'!$E$8,2),IF(AND($L137+$M137&gt;=2600,$M137&gt;=2600),ROUND((ROUND(2600*9%,2))*'umowa o pracę'!$E$8,2),IF(AND($L137+$M137&gt;=2600,$L137&gt;=2600,$M137&lt;2600),ROUND((ROUND($M137*9%,2)+ROUND(((2600-$M137)/$L137)*$N137,2))*'umowa o pracę'!$E$8,2),0)))),0))))&gt;$J137,$J137,IF(IF(AND($K137=1,$I137&gt;0),ROUND(IF($L137+$M137&gt;=2600,2600*'umowa o pracę'!$E$8,($L137+$M137)*'umowa o pracę'!$E$8),2)+IF($M137=0,ROUND(IF($L137&gt;2600,ROUND($O137/$L137*2600,2),$O137)*'umowa o pracę'!$E$8,2),ROUND(IF($L137&gt;2600,ROUND($O137/$L137*2600,2),$O137)*'umowa o pracę'!$E$8,2)),ROUND(IF($L137+$M137&gt;=2600,2600*'umowa o pracę'!$E$8,($L137+$M137)*'umowa o pracę'!$E$8),2)-IF($M137=0,ROUND(ROUND(IF($L137&gt;2600,ROUND($N137/$L137*2600,2),$N137),2)*'umowa o pracę'!$E$8,2),IF($M137&gt;0,IF($L137+$M137&lt;2600,ROUND(ROUND($N137+ROUND($M137*9%,2),2)*'umowa o pracę'!$E$8,2),IF(AND($L137+$M137&gt;=2600,$M137&lt;2600,$L137&lt;2600),ROUND((ROUND(((2600-$M137)/$L137)*$N137,2)+ROUND($M137*9%,2))*'umowa o pracę'!$E$8,2),IF(AND($L137+$M137&gt;=2600,$M137&gt;=2600),ROUND((ROUND(2600*9%,2))*'umowa o pracę'!$E$8,2),IF(AND($L137+$M137&gt;=2600,$L137&gt;=2600,$M137&lt;2600),ROUND((ROUND($M137*9%,2)+ROUND(((2600-$M137)/$L137)*$N137,2))*'umowa o pracę'!$E$8,2),0)))),0)))&gt;$J137,$J137,IF(AND($K137=1,$I137&gt;0),ROUND(IF($L137+$M137&gt;=2600,2600*'umowa o pracę'!$E$8,($L137+$M137)*'umowa o pracę'!$E$8),2)+IF($M137=0,ROUND(IF($L137&gt;2600,ROUND($O137/$L137*2600,2),$O137)*'umowa o pracę'!$E$8,2),ROUND(IF($L137&gt;2600,ROUND($O137/$L137*2600,2),$O137)*'umowa o pracę'!$E$8,2)),ROUND(IF($L137+$M137&gt;=2600,2600*'umowa o pracę'!$E$8,($L137+$M137)*'umowa o pracę'!$E$8),2)-IF(AND($M137=0,I137&gt;0),ROUND(ROUND(IF($L137&gt;2600,ROUND($N137/$L137*2600,2),$N137),2)*'umowa o pracę'!$E$8,2),IF($M137&gt;0,IF($L137+$M137&lt;2600,ROUND(ROUND($N137+ROUND($M137*9%,2),2)*'umowa o pracę'!$E$8,2),IF(AND($L137+$M137&gt;=2600,$M137&lt;2600,$L137&lt;2600),ROUND((ROUND(((2600-$M137)/$L137)*$N137,2)+ROUND($M137*9%,2))*'umowa o pracę'!$E$8,2),IF(AND($L137+$M137&gt;=2600,$M137&gt;=2600),ROUND((ROUND(2600*9%,2))*'umowa o pracę'!$E$8,2),IF(AND($L137+$M137&gt;=2600,$L137&gt;=2600,$M137&lt;2600),ROUND((ROUND($M137*9%,2)+ROUND(((2600-$M137)/$L137)*$N137,2))*'umowa o pracę'!$E$8,2),0)))),0)))))</f>
        <v>0</v>
      </c>
      <c r="R137" s="252">
        <f>IF(IF(IF(AND($K137=1,$I137&gt;0),ROUND(IF($L137+$M137&gt;=2800,2800*'umowa o pracę'!$E$8,($L137+$M137)*'umowa o pracę'!$E$8),2)+IF($M137=0,ROUND(IF($L137&gt;2800,ROUND($O137/$L137*2800,2),$O137)*'umowa o pracę'!$E$8,2),ROUND(IF($L137&gt;2800,ROUND($O137/$L137*2800,2),$O137)*'umowa o pracę'!$E$8,2)),ROUND(IF($L137+$M137&gt;=2800,2800*'umowa o pracę'!$E$8,($L137+$M137)*'umowa o pracę'!$E$8),2)-IF($M137=0,ROUND(ROUND(IF($L137&gt;2800,ROUND($N137/$L137*2800,2),$N137),2)*'umowa o pracę'!$E$8,2),IF($M137&gt;0,IF($L137+$M137&lt;2800,ROUND(ROUND($N137+ROUND($M137*9%,2),2)*'umowa o pracę'!$E$8,2),IF(AND($L137+$M137&gt;=2800,$M137&lt;2800,$L137&lt;2800),ROUND((ROUND(((2800-$M137)/$L137)*$N137,2)+ROUND($M137*9%,2))*'umowa o pracę'!$E$8,2),IF(AND($L137+$M137&gt;=2800,$M137&gt;=2800),ROUND((ROUND(2800*9%,2))*'umowa o pracę'!$E$8,2),IF(AND($L137+$M137&gt;=2800,$L137&gt;=2800,$M137&lt;2800),ROUND((ROUND($M137*9%,2)+ROUND(((2800-$M137)/$L137)*$N137,2))*'umowa o pracę'!$E$8,2),0)))),0)))&gt;$J137,$J137,IF(AND($K137=1,$I137&gt;0),ROUND(IF($L137+$M137&gt;=2800,2800*'umowa o pracę'!$E$8,($L137+$M137)*'umowa o pracę'!$E$8),2)+IF($M137=0,ROUND(IF($L137&gt;2800,ROUND($O137/$L137*2800,2),$O137)*'umowa o pracę'!$E$8,2),ROUND(IF($L137&gt;2800,ROUND($O137/$L137*2800,2),$O137)*'umowa o pracę'!$E$8,2)),ROUND(IF($L137+$M137&gt;=2800,2800*'umowa o pracę'!$E$8,($L137+$M137)*'umowa o pracę'!$E$8),2)-IF($M137=0,ROUND(ROUND(IF($L137&gt;2800,ROUND($N137/$L137*2800,2),$N137),2)*'umowa o pracę'!$E$8,2),IF($M137&gt;0,IF($L137+$M137&lt;2800,ROUND(ROUND($N137+ROUND($M137*9%,2),2)*'umowa o pracę'!$E$8,2),IF(AND($L137+$M137&gt;=2800,$M137&lt;2800,$L137&lt;2800),ROUND((ROUND(((2800-$M137)/$L137)*$N137,2)+ROUND($M137*9%,2))*'umowa o pracę'!$E$8,2),IF(AND($L137+$M137&gt;=2800,$M137&gt;=2800),ROUND((ROUND(2800*9%,2))*'umowa o pracę'!$E$8,2),IF(AND($L137+$M137&gt;=2800,$L137&gt;=2800,$M137&lt;2800),ROUND((ROUND($M137*9%,2)+ROUND(((2800-$M137)/$L137)*$N137,2))*'umowa o pracę'!$E$8,2),0)))),0))))&gt;$J137,$J137,IF(IF(AND($K137=1,$I137&gt;0),ROUND(IF($L137+$M137&gt;=2800,2800*'umowa o pracę'!$E$8,($L137+$M137)*'umowa o pracę'!$E$8),2)+IF($M137=0,ROUND(IF($L137&gt;2800,ROUND($O137/$L137*2800,2),$O137)*'umowa o pracę'!$E$8,2),ROUND(IF($L137&gt;2800,ROUND($O137/$L137*2800,2),$O137)*'umowa o pracę'!$E$8,2)),ROUND(IF($L137+$M137&gt;=2800,2800*'umowa o pracę'!$E$8,($L137+$M137)*'umowa o pracę'!$E$8),2)-IF($M137=0,ROUND(ROUND(IF($L137&gt;2800,ROUND($N137/$L137*2800,2),$N137),2)*'umowa o pracę'!$E$8,2),IF($M137&gt;0,IF($L137+$M137&lt;2800,ROUND(ROUND($N137+ROUND($M137*9%,2),2)*'umowa o pracę'!$E$8,2),IF(AND($L137+$M137&gt;=2800,$M137&lt;2800,$L137&lt;2800),ROUND((ROUND(((2800-$M137)/$L137)*$N137,2)+ROUND($M137*9%,2))*'umowa o pracę'!$E$8,2),IF(AND($L137+$M137&gt;=2800,$M137&gt;=2800),ROUND((ROUND(2800*9%,2))*'umowa o pracę'!$E$8,2),IF(AND($L137+$M137&gt;=2800,$L137&gt;=2800,$M137&lt;2800),ROUND((ROUND($M137*9%,2)+ROUND(((2800-$M137)/$L137)*$N137,2))*'umowa o pracę'!$E$8,2),0)))),0)))&gt;$J137,$J137,IF(AND($K137=1,$I137&gt;0),ROUND(IF($L137+$M137&gt;=2800,2800*'umowa o pracę'!$E$8,($L137+$M137)*'umowa o pracę'!$E$8),2)+IF($M137=0,ROUND(IF($L137&gt;2800,ROUND($O137/$L137*2800,2),$O137)*'umowa o pracę'!$E$8,2),ROUND(IF($L137&gt;2800,ROUND($O137/$L137*2800,2),$O137)*'umowa o pracę'!$E$8,2)),ROUND(IF($L137+$M137&gt;=2800,2800*'umowa o pracę'!$E$8,($L137+$M137)*'umowa o pracę'!$E$8),2)-IF(AND($M137=0,I137&gt;0),ROUND(ROUND(IF($L137&gt;2800,ROUND($N137/$L137*2800,2),$N137),2)*'umowa o pracę'!$E$8,2),IF($M137&gt;0,IF($L137+$M137&lt;2800,ROUND(ROUND($N137+ROUND($M137*9%,2),2)*'umowa o pracę'!$E$8,2),IF(AND($L137+$M137&gt;=2800,$M137&lt;2800,$L137&lt;2800),ROUND((ROUND(((2800-$M137)/$L137)*$N137,2)+ROUND($M137*9%,2))*'umowa o pracę'!$E$8,2),IF(AND($L137+$M137&gt;=2800,$M137&gt;=2800),ROUND((ROUND(2800*9%,2))*'umowa o pracę'!$E$8,2),IF(AND($L137+$M137&gt;=2800,$L137&gt;=2800,$M137&lt;2800),ROUND((ROUND($M137*9%,2)+ROUND(((2800-$M137)/$L137)*$N137,2))*'umowa o pracę'!$E$8,2),0)))),0)))))</f>
        <v>0</v>
      </c>
      <c r="S137" s="32">
        <f>IF('umowa o pracę'!$E$7=2020,IF(IF($K137=1,IF($M137=0,ROUND(IF($L137&gt;2600,ROUND($N137/$L137*2600,2),$N137)*'umowa o pracę'!$E$8,2),IF($L137+$M137&lt;2600,ROUND(ROUND($N137+ROUND($M137*9%,2),2)*'umowa o pracę'!$E$8,2),IF(AND($L137+$M137&gt;=2600,$L137&lt;2600),ROUND((ROUND($N137+ROUND((2600-$L137)*9%,2),2))*'umowa o pracę'!$E$8,2),IF(AND($L137+$M137&gt;=2600,$L137&gt;=2600),ROUND(ROUND($N137/$L137*2600,2)*'umowa o pracę'!$E$8,2),0)))),0)&gt;$H137,$H137,IF($K137=1,IF($M137=0,ROUND(IF($L137&gt;2600,ROUND($N137/$L137*2600,2),$N137)*'umowa o pracę'!$E$8,2),IF($L137+$M137&lt;2600,ROUND(ROUND($N137+ROUND($M137*9%,2),2)*'umowa o pracę'!$E$8,2),IF(AND($L137+$M137&gt;=2600,$L137&lt;2600),ROUND((ROUND($N137+ROUND((2600-$L137)*9%,2),2))*'umowa o pracę'!$E$8,2),IF(AND($L137+$M137&gt;=2600,$L137&gt;=2600),ROUND(ROUND($N137/$L137*2600,2)*'umowa o pracę'!$E$8,2),0)))),0)),IF('umowa o pracę'!$E$7=2021,IF(IF($K137=1,IF($M137=0,ROUND(IF($L137&gt;2800,ROUND($N137/$L137*2800,2),$N137)*'umowa o pracę'!$E$8,2),IF($L137+$M137&lt;2800,ROUND(ROUND($N137+ROUND($M137*9%,2),2)*'umowa o pracę'!$E$8,2),IF(AND($L137+$M137&gt;=2800,$L137&lt;2800),ROUND((ROUND($N137+ROUND((2800-$L137)*9%,2),2))*'umowa o pracę'!$E$8,2),IF(AND($L137+$M137&gt;=2800,$L137&gt;=2800),ROUND(ROUND($N137/$L137*2800,2)*'umowa o pracę'!$E$8,2),0)))),0)&gt;$H137,$H137,IF($K137=1,IF($M137=0,ROUND(IF($L137&gt;2800,ROUND($N137/$L137*2800,2),$N137)*'umowa o pracę'!$E$8,2),IF($L137+$M137&lt;2800,ROUND(ROUND($N137+ROUND($M137*9%,2),2)*'umowa o pracę'!$E$8,2),IF(AND($L137+$M137&gt;=2800,$L137&lt;2800),ROUND((ROUND($N137+ROUND((2800-$L137)*9%,2),2))*'umowa o pracę'!$E$8,2),IF(AND($L137+$M137&gt;=2800,$L137&gt;=2800),ROUND(ROUND($N137/$L137*2800,2)*'umowa o pracę'!$E$8,2),0)))),0)),0))</f>
        <v>0</v>
      </c>
      <c r="T137" s="32">
        <f>IF('umowa o pracę'!$E$7=2020,IF(IF($K137=1,IF($M137=0,ROUND(IF($L137&gt;2600,ROUND($O137/$L137*2600,2),$O137)*'umowa o pracę'!$E$8,2),ROUND(IF($L137&gt;2600,ROUND($O137/$L137*2600,2),$O137)*'umowa o pracę'!$E$8,2)),0)&gt;$I137,$I137,IF($K137=1,IF($M137=0,ROUND(IF($L137&gt;2600,ROUND($O137/$L137*2600,2),$O137)*'umowa o pracę'!$E$8,2),ROUND(IF($L137&gt;2600,ROUND($O137/$L137*2600,2),$O137)*'umowa o pracę'!$E$8,2)),0)),IF('umowa o pracę'!$E$7=2021,IF(IF($K137=1,IF($M137=0,ROUND(IF($L137&gt;2800,ROUND($O137/$L137*2800,2),$O137)*'umowa o pracę'!$E$8,2),ROUND(IF($L137&gt;2800,ROUND($O137/$L137*2800,2),$O137)*'umowa o pracę'!$E$8,2)),0)&gt;$I137,$I137,IF($K137=1,IF($M137=0,ROUND(IF($L137&gt;2800,ROUND($O137/$L137*2800,2),$O137)*'umowa o pracę'!$E$8,2),ROUND(IF($L137&gt;2800,ROUND($O137/$L137*2800,2),$O137)*'umowa o pracę'!$E$8,2)),0)),0))</f>
        <v>0</v>
      </c>
      <c r="U137" s="51">
        <f>IF('umowa o pracę'!$E$7=2020,$Q137,IF('umowa o pracę'!$E$7=2021,$R137,0))</f>
        <v>0</v>
      </c>
      <c r="V137" s="53">
        <f t="shared" si="14"/>
        <v>1</v>
      </c>
      <c r="W137" s="54">
        <f>IF('umowa o pracę'!$E$6&lt;2,0,$L137)</f>
        <v>0</v>
      </c>
      <c r="X137" s="54">
        <f>IF('umowa o pracę'!$E$6&lt;2,0,$M137)</f>
        <v>0</v>
      </c>
      <c r="Y137" s="55">
        <f>IF('umowa o pracę'!$E$6&lt;2,0,$N137)</f>
        <v>0</v>
      </c>
      <c r="Z137" s="55">
        <f>IF('umowa o pracę'!$E$6&lt;2,0,$O137)</f>
        <v>0</v>
      </c>
      <c r="AA137" s="32">
        <f>IF('umowa o pracę'!$E$7=2020,ROUND(IF($W137&gt;=2600,2600*'umowa o pracę'!$E$8,$W137*'umowa o pracę'!$E$8),2),IF('umowa o pracę'!$E$7=2021,ROUND(IF($W137&gt;=2800,2800*'umowa o pracę'!$E$8,$W137*'umowa o pracę'!$E$8),2),0))</f>
        <v>0</v>
      </c>
      <c r="AB137" s="32">
        <f>IF(IF(IF(AND($V137=1,$I137&gt;0),ROUND(IF($W137+$X137&gt;=2600,2600*'umowa o pracę'!$E$8,($W137+$X137)*'umowa o pracę'!$E$8),2)+IF($X137=0,ROUND(IF($W137&gt;2600,ROUND($Z137/$W137*2600,2),$Z137)*'umowa o pracę'!$E$8,2),ROUND(IF($W137&gt;2600,ROUND($Z137/$W137*2600,2),$Z137)*'umowa o pracę'!$E$8,2)),ROUND(IF($W137+$X137&gt;=2600,2600*'umowa o pracę'!$E$8,($W137+$X137)*'umowa o pracę'!$E$8),2)-IF($X137=0,ROUND(ROUND(IF($W137&gt;2600,ROUND($Y137/$W137*2600,2),$Y137),2)*'umowa o pracę'!$E$8,2),IF($X137&gt;0,IF($W137+$X137&lt;2600,ROUND(ROUND($Y137+ROUND($X137*9%,2),2)*'umowa o pracę'!$E$8,2),IF(AND($W137+$X137&gt;=2600,$X137&lt;2600,$W137&lt;2600),ROUND((ROUND(((2600-$X137)/$W137)*$Y137,2)+ROUND($X137*9%,2))*'umowa o pracę'!$E$8,2),IF(AND($W137+$X137&gt;=2600,$X137&gt;=2600),ROUND((ROUND(2600*9%,2))*'umowa o pracę'!$E$8,2),IF(AND($W137+$X137&gt;=2600,$W137&gt;=2600,$X137&lt;2600),ROUND((ROUND($X137*9%,2)+ROUND(((2600-$X137)/$W137)*$Y137,2))*'umowa o pracę'!$E$8,2),0)))),0)))&gt;$J137,$J137,IF(AND($V137=1,$I137&gt;0),ROUND(IF($W137+$X137&gt;=2600,2600*'umowa o pracę'!$E$8,($W137+$X137)*'umowa o pracę'!$E$8),2)+IF($X137=0,ROUND(IF($W137&gt;2600,ROUND($Z137/$W137*2600,2),$Z137)*'umowa o pracę'!$E$8,2),ROUND(IF($W137&gt;2600,ROUND($Z137/$W137*2600,2),$Z137)*'umowa o pracę'!$E$8,2)),ROUND(IF($W137+$X137&gt;=2600,2600*'umowa o pracę'!$E$8,($W137+$X137)*'umowa o pracę'!$E$8),2)-IF($X137=0,ROUND(ROUND(IF($W137&gt;2600,ROUND($Y137/$W137*2600,2),$Y137),2)*'umowa o pracę'!$E$8,2),IF($X137&gt;0,IF($W137+$X137&lt;2600,ROUND(ROUND($Y137+ROUND($X137*9%,2),2)*'umowa o pracę'!$E$8,2),IF(AND($W137+$X137&gt;=2600,$X137&lt;2600,$W137&lt;2600),ROUND((ROUND(((2600-$X137)/$W137)*$Y137,2)+ROUND($X137*9%,2))*'umowa o pracę'!$E$8,2),IF(AND($W137+$X137&gt;=2600,$X137&gt;=2600),ROUND((ROUND(2600*9%,2))*'umowa o pracę'!$E$8,2),IF(AND($W137+$X137&gt;=2600,$W137&gt;=2600,$X137&lt;2600),ROUND((ROUND($X137*9%,2)+ROUND(((2600-$X137)/$W137)*$Y137,2))*'umowa o pracę'!$E$8,2),0)))),0))))&gt;$J137,$J137,IF(IF(AND($V137=1,$I137&gt;0),ROUND(IF($W137+$X137&gt;=2600,2600*'umowa o pracę'!$E$8,($W137+$X137)*'umowa o pracę'!$E$8),2)+IF($X137=0,ROUND(IF($W137&gt;2600,ROUND($Z137/$W137*2600,2),$Z137)*'umowa o pracę'!$E$8,2),ROUND(IF($W137&gt;2600,ROUND($Z137/$W137*2600,2),$Z137)*'umowa o pracę'!$E$8,2)),ROUND(IF($W137+$X137&gt;=2600,2600*'umowa o pracę'!$E$8,($W137+$X137)*'umowa o pracę'!$E$8),2)-IF($X137=0,ROUND(ROUND(IF($W137&gt;2600,ROUND($Y137/$W137*2600,2),$Y137),2)*'umowa o pracę'!$E$8,2),IF($X137&gt;0,IF($W137+$X137&lt;2600,ROUND(ROUND($Y137+ROUND($X137*9%,2),2)*'umowa o pracę'!$E$8,2),IF(AND($W137+$X137&gt;=2600,$X137&lt;2600,$W137&lt;2600),ROUND((ROUND(((2600-$X137)/$W137)*$Y137,2)+ROUND($X137*9%,2))*'umowa o pracę'!$E$8,2),IF(AND($W137+$X137&gt;=2600,$X137&gt;=2600),ROUND((ROUND(2600*9%,2))*'umowa o pracę'!$E$8,2),IF(AND($W137+$X137&gt;=2600,$W137&gt;=2600,$X137&lt;2600),ROUND((ROUND($X137*9%,2)+ROUND(((2600-$X137)/$W137)*$Y137,2))*'umowa o pracę'!$E$8,2),0)))),0)))&gt;$J137,$J137,IF(AND($V137=1,$I137&gt;0),ROUND(IF($W137+$X137&gt;=2600,2600*'umowa o pracę'!$E$8,($W137+$X137)*'umowa o pracę'!$E$8),2)+IF($X137=0,ROUND(IF($W137&gt;2600,ROUND($Z137/$W137*2600,2),$Z137)*'umowa o pracę'!$E$8,2),ROUND(IF($W137&gt;2600,ROUND($Z137/$W137*2600,2),$Z137)*'umowa o pracę'!$E$8,2)),ROUND(IF($W137+$X137&gt;=2600,2600*'umowa o pracę'!$E$8,($W137+$X137)*'umowa o pracę'!$E$8),2)-IF(AND($X137=0,I137&gt;0),ROUND(ROUND(IF($W137&gt;2600,ROUND($Y137/$W137*2600,2),$Y137),2)*'umowa o pracę'!$E$8,2),IF($X137&gt;0,IF($W137+$X137&lt;2600,ROUND(ROUND($Y137+ROUND($X137*9%,2),2)*'umowa o pracę'!$E$8,2),IF(AND($W137+$X137&gt;=2600,$X137&lt;2600,$W137&lt;2600),ROUND((ROUND(((2600-$X137)/$W137)*$Y137,2)+ROUND($X137*9%,2))*'umowa o pracę'!$E$8,2),IF(AND($W137+$X137&gt;=2600,$X137&gt;=2600),ROUND((ROUND(2600*9%,2))*'umowa o pracę'!$E$8,2),IF(AND($W137+$X137&gt;=2600,$W137&gt;=2600,$X137&lt;2600),ROUND((ROUND($X137*9%,2)+ROUND(((2600-$X137)/$W137)*$Y137,2))*'umowa o pracę'!$E$8,2),0)))),0)))))</f>
        <v>0</v>
      </c>
      <c r="AC137" s="32">
        <f>IF(IF(IF(AND($V137=1,$I137&gt;0),ROUND(IF($W137+$X137&gt;=2800,2800*'umowa o pracę'!$E$8,($W137+$X137)*'umowa o pracę'!$E$8),2)+IF($X137=0,ROUND(IF($W137&gt;2800,ROUND($Z137/$W137*2800,2),$Z137)*'umowa o pracę'!$E$8,2),ROUND(IF($W137&gt;2800,ROUND($Z137/$W137*2800,2),$Z137)*'umowa o pracę'!$E$8,2)),ROUND(IF($W137+$X137&gt;=2800,2800*'umowa o pracę'!$E$8,($W137+$X137)*'umowa o pracę'!$E$8),2)-IF($X137=0,ROUND(ROUND(IF($W137&gt;2800,ROUND($Y137/$W137*2800,2),$Y137),2)*'umowa o pracę'!$E$8,2),IF($X137&gt;0,IF($W137+$X137&lt;2800,ROUND(ROUND($Y137+ROUND($X137*9%,2),2)*'umowa o pracę'!$E$8,2),IF(AND($W137+$X137&gt;=2800,$X137&lt;2800,$W137&lt;2800),ROUND((ROUND(((2800-$X137)/$W137)*$Y137,2)+ROUND($X137*9%,2))*'umowa o pracę'!$E$8,2),IF(AND($W137+$X137&gt;=2800,$X137&gt;=2800),ROUND((ROUND(2800*9%,2))*'umowa o pracę'!$E$8,2),IF(AND($W137+$X137&gt;=2800,$W137&gt;=2800,$X137&lt;2800),ROUND((ROUND($X137*9%,2)+ROUND(((2800-$X137)/$W137)*$Y137,2))*'umowa o pracę'!$E$8,2),0)))),0)))&gt;$J137,$J137,IF(AND($V137=1,$I137&gt;0),ROUND(IF($W137+$X137&gt;=2800,2800*'umowa o pracę'!$E$8,($W137+$X137)*'umowa o pracę'!$E$8),2)+IF($X137=0,ROUND(IF($W137&gt;2800,ROUND($Z137/$W137*2800,2),$Z137)*'umowa o pracę'!$E$8,2),ROUND(IF($W137&gt;2800,ROUND($Z137/$W137*2800,2),$Z137)*'umowa o pracę'!$E$8,2)),ROUND(IF($W137+$X137&gt;=2800,2800*'umowa o pracę'!$E$8,($W137+$X137)*'umowa o pracę'!$E$8),2)-IF($X137=0,ROUND(ROUND(IF($W137&gt;2800,ROUND($Y137/$W137*2800,2),$Y137),2)*'umowa o pracę'!$E$8,2),IF($X137&gt;0,IF($W137+$X137&lt;2800,ROUND(ROUND($Y137+ROUND($X137*9%,2),2)*'umowa o pracę'!$E$8,2),IF(AND($W137+$X137&gt;=2800,$X137&lt;2800,$W137&lt;2800),ROUND((ROUND(((2800-$X137)/$W137)*$Y137,2)+ROUND($X137*9%,2))*'umowa o pracę'!$E$8,2),IF(AND($W137+$X137&gt;=2800,$X137&gt;=2800),ROUND((ROUND(2800*9%,2))*'umowa o pracę'!$E$8,2),IF(AND($W137+$X137&gt;=2800,$W137&gt;=2800,$X137&lt;2800),ROUND((ROUND($X137*9%,2)+ROUND(((2800-$X137)/$W137)*$Y137,2))*'umowa o pracę'!$E$8,2),0)))),0))))&gt;$J137,$J137,IF(IF(AND($V137=1,$I137&gt;0),ROUND(IF($W137+$X137&gt;=2800,2800*'umowa o pracę'!$E$8,($W137+$X137)*'umowa o pracę'!$E$8),2)+IF($X137=0,ROUND(IF($W137&gt;2800,ROUND($Z137/$W137*2800,2),$Z137)*'umowa o pracę'!$E$8,2),ROUND(IF($W137&gt;2800,ROUND($Z137/$W137*2800,2),$Z137)*'umowa o pracę'!$E$8,2)),ROUND(IF($W137+$X137&gt;=2800,2800*'umowa o pracę'!$E$8,($W137+$X137)*'umowa o pracę'!$E$8),2)-IF($X137=0,ROUND(ROUND(IF($W137&gt;2800,ROUND($Y137/$W137*2800,2),$Y137),2)*'umowa o pracę'!$E$8,2),IF($X137&gt;0,IF($W137+$X137&lt;2800,ROUND(ROUND($Y137+ROUND($X137*9%,2),2)*'umowa o pracę'!$E$8,2),IF(AND($W137+$X137&gt;=2800,$X137&lt;2800,$W137&lt;2800),ROUND((ROUND(((2800-$X137)/$W137)*$Y137,2)+ROUND($X137*9%,2))*'umowa o pracę'!$E$8,2),IF(AND($W137+$X137&gt;=2800,$X137&gt;=2800),ROUND((ROUND(2800*9%,2))*'umowa o pracę'!$E$8,2),IF(AND($W137+$X137&gt;=2800,$W137&gt;=2800,$X137&lt;2800),ROUND((ROUND($X137*9%,2)+ROUND(((2800-$X137)/$W137)*$Y137,2))*'umowa o pracę'!$E$8,2),0)))),0)))&gt;$J137,$J137,IF(AND($V137=1,$I137&gt;0),ROUND(IF($W137+$X137&gt;=2800,2800*'umowa o pracę'!$E$8,($W137+$X137)*'umowa o pracę'!$E$8),2)+IF($X137=0,ROUND(IF($W137&gt;2800,ROUND($Z137/$W137*2800,2),$Z137)*'umowa o pracę'!$E$8,2),ROUND(IF($W137&gt;2800,ROUND($Z137/$W137*2800,2),$Z137)*'umowa o pracę'!$E$8,2)),ROUND(IF($W137+$X137&gt;=2800,2800*'umowa o pracę'!$E$8,($W137+$X137)*'umowa o pracę'!$E$8),2)-IF(AND($X137=0,I137&gt;0),ROUND(ROUND(IF($W137&gt;2800,ROUND($Y137/$W137*2800,2),$Y137),2)*'umowa o pracę'!$E$8,2),IF($X137&gt;0,IF($W137+$X137&lt;2800,ROUND(ROUND($Y137+ROUND($X137*9%,2),2)*'umowa o pracę'!$E$8,2),IF(AND($W137+$X137&gt;=2800,$X137&lt;2800,$W137&lt;2800),ROUND((ROUND(((2800-$X137)/$W137)*$Y137,2)+ROUND($X137*9%,2))*'umowa o pracę'!$E$8,2),IF(AND($W137+$X137&gt;=2800,$X137&gt;=2800),ROUND((ROUND(2800*9%,2))*'umowa o pracę'!$E$8,2),IF(AND($W137+$X137&gt;=2800,$W137&gt;=2800,$X137&lt;2800),ROUND((ROUND($X137*9%,2)+ROUND(((2800-$X137)/$W137)*$Y137,2))*'umowa o pracę'!$E$8,2),0)))),0)))))</f>
        <v>0</v>
      </c>
      <c r="AD137" s="32">
        <f>IF('umowa o pracę'!$E$7=2020,IF(IF($V137=1,IF($X137=0,ROUND(IF($W137&gt;2600,ROUND($Y137/$W137*2600,2),$Y137)*'umowa o pracę'!$E$8,2),IF($W137+$X137&lt;2600,ROUND(ROUND($Y137+ROUND($X137*9%,2),2)*'umowa o pracę'!$E$8,2),IF(AND($W137+$X137&gt;=2600,$W137&lt;2600),ROUND((ROUND($Y137+ROUND((2600-$W137)*9%,2),2))*'umowa o pracę'!$E$8,2),IF(AND($W137+$X137&gt;=2600,$W137&gt;=2600),ROUND(ROUND($Y137/$W137*2600,2)*'umowa o pracę'!$E$8,2),0)))),0)&gt;$H137,$H137,IF($V137=1,IF($X137=0,ROUND(IF($W137&gt;2600,ROUND($Y137/$W137*2600,2),$Y137)*'umowa o pracę'!$E$8,2),IF($W137+$X137&lt;2600,ROUND(ROUND($Y137+ROUND($X137*9%,2),2)*'umowa o pracę'!$E$8,2),IF(AND($W137+$X137&gt;=2600,$W137&lt;2600),ROUND((ROUND($Y137+ROUND((2600-$W137)*9%,2),2))*'umowa o pracę'!$E$8,2),IF(AND($W137+$X137&gt;=2600,$W137&gt;=2600),ROUND(ROUND($Y137/$W137*2600,2)*'umowa o pracę'!$E$8,2),0)))),0)),IF('umowa o pracę'!$E$7=2021,IF(IF($V137=1,IF($X137=0,ROUND(IF($W137&gt;2800,ROUND($Y137/$W137*2800,2),$Y137)*'umowa o pracę'!$E$8,2),IF($W137+$X137&lt;2800,ROUND(ROUND($Y137+ROUND($X137*9%,2),2)*'umowa o pracę'!$E$8,2),IF(AND($W137+$X137&gt;=2800,$W137&lt;2800),ROUND((ROUND($Y137+ROUND((2800-$W137)*9%,2),2))*'umowa o pracę'!$E$8,2),IF(AND($W137+$X137&gt;=2800,$W137&gt;=2800),ROUND(ROUND($Y137/$W137*2800,2)*'umowa o pracę'!$E$8,2),0)))),0)&gt;$H137,$H137,IF($V137=1,IF($X137=0,ROUND(IF($W137&gt;2800,ROUND($Y137/$W137*2800,2),$Y137)*'umowa o pracę'!$E$8,2),IF($W137+$X137&lt;2800,ROUND(ROUND($Y137+ROUND($X137*9%,2),2)*'umowa o pracę'!$E$8,2),IF(AND($W137+$X137&gt;=2800,$W137&lt;2800),ROUND((ROUND($Y137+ROUND((2800-$W137)*9%,2),2))*'umowa o pracę'!$E$8,2),IF(AND($W137+$X137&gt;=2800,$W137&gt;=2800),ROUND(ROUND($Y137/$W137*2800,2)*'umowa o pracę'!$E$8,2),0)))),0)),0))</f>
        <v>0</v>
      </c>
      <c r="AE137" s="32">
        <f>IF('umowa o pracę'!$E$7=2020,IF(IF($V137=1,IF($X137=0,ROUND(IF($W137&gt;2600,ROUND($Z137/$W137*2600,2),$Z137)*'umowa o pracę'!$E$8,2),ROUND(IF($W137&gt;2600,ROUND($Z137/$W137*2600,2),$Z137)*'umowa o pracę'!$E$8,2)),0)&gt;$I137,$I137,IF($V137=1,IF($X137=0,ROUND(IF($W137&gt;2600,ROUND($Z137/$W137*2600,2),$Z137)*'umowa o pracę'!$E$8,2),ROUND(IF($W137&gt;2600,ROUND($Z137/$W137*2600,2),$Z137)*'umowa o pracę'!$E$8,2)),0)),IF('umowa o pracę'!$E$7=2021,IF(IF($V137=1,IF($X137=0,ROUND(IF($W137&gt;2800,ROUND($Z137/$W137*2800,2),$Z137)*'umowa o pracę'!$E$8,2),ROUND(IF($W137&gt;2800,ROUND($Z137/$W137*2800,2),$Z137)*'umowa o pracę'!$E$8,2)),0)&gt;$I137,$I137,IF($V137=1,IF($X137=0,ROUND(IF($W137&gt;2800,ROUND($Z137/$W137*2800,2),$Z137)*'umowa o pracę'!$E$8,2),ROUND(IF($W137&gt;2800,ROUND($Z137/$W137*2800,2),$Z137)*'umowa o pracę'!$E$8,2)),0)),0))</f>
        <v>0</v>
      </c>
      <c r="AF137" s="56">
        <f>IF('umowa o pracę'!$E$7=2020,$AB137,IF('umowa o pracę'!$E$7=2021,$AC137,0))</f>
        <v>0</v>
      </c>
      <c r="AG137" s="53">
        <f t="shared" si="15"/>
        <v>1</v>
      </c>
      <c r="AH137" s="39">
        <f>IF('umowa o pracę'!$E$6&lt;3,0,$L137)</f>
        <v>0</v>
      </c>
      <c r="AI137" s="39">
        <f>IF('umowa o pracę'!$E$6&lt;3,0,$M137)</f>
        <v>0</v>
      </c>
      <c r="AJ137" s="55">
        <f>IF('umowa o pracę'!$E$6&lt;3,0,$N137)</f>
        <v>0</v>
      </c>
      <c r="AK137" s="55">
        <f>IF('umowa o pracę'!$E$6&lt;3,0,$O137)</f>
        <v>0</v>
      </c>
      <c r="AL137" s="32">
        <f>IF('umowa o pracę'!$E$7=2020,ROUND(IF($AH137&gt;=2600,2600*'umowa o pracę'!$E$8,$AH137*'umowa o pracę'!$E$8),2),IF('umowa o pracę'!$E$7=2021,ROUND(IF($AH137&gt;=2800,2800*'umowa o pracę'!$E$8,$AH137*'umowa o pracę'!$E$8),2),0))</f>
        <v>0</v>
      </c>
      <c r="AM137" s="32">
        <f>IF(IF(IF(AND($AG137=1,$I137&gt;0),ROUND(IF($AH137+$AI137&gt;=2600,2600*'umowa o pracę'!$E$8,($AH137+$AI137)*'umowa o pracę'!$E$8),2)+IF($AI137=0,ROUND(IF($AH137&gt;2600,ROUND($AK137/$AH137*2600,2),$AK137)*'umowa o pracę'!$E$8,2),ROUND(IF($AH137&gt;2600,ROUND($AK137/$AH137*2600,2),$AK137)*'umowa o pracę'!$E$8,2)),ROUND(IF($AH137+$AI137&gt;=2600,2600*'umowa o pracę'!$E$8,($AH137+$AI137)*'umowa o pracę'!$E$8),2)-IF($AI137=0,ROUND(ROUND(IF($AH137&gt;2600,ROUND($AJ137/$AH137*2600,2),$AJ137),2)*'umowa o pracę'!$E$8,2),IF($AI137&gt;0,IF($AH137+$AI137&lt;2600,ROUND(ROUND($AJ137+ROUND($AI137*9%,2),2)*'umowa o pracę'!$E$8,2),IF(AND($AH137+$AI137&gt;=2600,$AI137&lt;2600,$AH137&lt;2600),ROUND((ROUND(((2600-$AI137)/$AH137)*$AJ137,2)+ROUND($AI137*9%,2))*'umowa o pracę'!$E$8,2),IF(AND($AH137+$AI137&gt;=2600,$AI137&gt;=2600),ROUND((ROUND(2600*9%,2))*'umowa o pracę'!$E$8,2),IF(AND($AH137+$AI137&gt;=2600,$AH137&gt;=2600,$AI137&lt;2600),ROUND((ROUND($AI137*9%,2)+ROUND(((2600-$AI137)/$AH137)*$AJ137,2))*'umowa o pracę'!$E$8,2),0)))),0)))&gt;$J137,$J137,IF(AND($AG137=1,$I137&gt;0),ROUND(IF($AH137+$AI137&gt;=2600,2600*'umowa o pracę'!$E$8,($AH137+$AI137)*'umowa o pracę'!$E$8),2)+IF($AI137=0,ROUND(IF($AH137&gt;2600,ROUND($AK137/$AH137*2600,2),$AK137)*'umowa o pracę'!$E$8,2),ROUND(IF($AH137&gt;2600,ROUND($AK137/$AH137*2600,2),$AK137)*'umowa o pracę'!$E$8,2)),ROUND(IF($AH137+$AI137&gt;=2600,2600*'umowa o pracę'!$E$8,($AH137+$AI137)*'umowa o pracę'!$E$8),2)-IF($AI137=0,ROUND(ROUND(IF($AH137&gt;2600,ROUND($AJ137/$AH137*2600,2),$AJ137),2)*'umowa o pracę'!$E$8,2),IF($AI137&gt;0,IF($AH137+$AI137&lt;2600,ROUND(ROUND($AJ137+ROUND($AI137*9%,2),2)*'umowa o pracę'!$E$8,2),IF(AND($AH137+$AI137&gt;=2600,$AI137&lt;2600,$AH137&lt;2600),ROUND((ROUND(((2600-$AI137)/$AH137)*$AJ137,2)+ROUND($AI137*9%,2))*'umowa o pracę'!$E$8,2),IF(AND($AH137+$AI137&gt;=2600,$AI137&gt;=2600),ROUND((ROUND(2600*9%,2))*'umowa o pracę'!$E$8,2),IF(AND($AH137+$AI137&gt;=2600,$AH137&gt;=2600,$AI137&lt;2600),ROUND((ROUND($AI137*9%,2)+ROUND(((2600-$AI137)/$AH137)*$AJ137,2))*'umowa o pracę'!$E$8,2),0)))),0))))&gt;$J137,$J137,IF(IF(AND($AG137=1,$I137&gt;0),ROUND(IF($AH137+$AI137&gt;=2600,2600*'umowa o pracę'!$E$8,($AH137+$AI137)*'umowa o pracę'!$E$8),2)+IF($AI137=0,ROUND(IF($AH137&gt;2600,ROUND($AK137/$AH137*2600,2),$AK137)*'umowa o pracę'!$E$8,2),ROUND(IF($AH137&gt;2600,ROUND($AK137/$AH137*2600,2),$AK137)*'umowa o pracę'!$E$8,2)),ROUND(IF($AH137+$AI137&gt;=2600,2600*'umowa o pracę'!$E$8,($AH137+$AI137)*'umowa o pracę'!$E$8),2)-IF($AI137=0,ROUND(ROUND(IF($AH137&gt;2600,ROUND($AJ137/$AH137*2600,2),$AJ137),2)*'umowa o pracę'!$E$8,2),IF($AI137&gt;0,IF($AH137+$AI137&lt;2600,ROUND(ROUND($AJ137+ROUND($AI137*9%,2),2)*'umowa o pracę'!$E$8,2),IF(AND($AH137+$AI137&gt;=2600,$AI137&lt;2600,$AH137&lt;2600),ROUND((ROUND(((2600-$AI137)/$AH137)*$AJ137,2)+ROUND($AI137*9%,2))*'umowa o pracę'!$E$8,2),IF(AND($AH137+$AI137&gt;=2600,$AI137&gt;=2600),ROUND((ROUND(2600*9%,2))*'umowa o pracę'!$E$8,2),IF(AND($AH137+$AI137&gt;=2600,$AH137&gt;=2600,$AI137&lt;2600),ROUND((ROUND($AI137*9%,2)+ROUND(((2600-$AI137)/$AH137)*$AJ137,2))*'umowa o pracę'!$E$8,2),0)))),0)))&gt;$J137,$J137,IF(AND($AG137=1,$I137&gt;0),ROUND(IF($AH137+$AI137&gt;=2600,2600*'umowa o pracę'!$E$8,($AH137+$AI137)*'umowa o pracę'!$E$8),2)+IF($AI137=0,ROUND(IF($AH137&gt;2600,ROUND($AK137/$AH137*2600,2),$AK137)*'umowa o pracę'!$E$8,2),ROUND(IF($AH137&gt;2600,ROUND($AK137/$AH137*2600,2),$AK137)*'umowa o pracę'!$E$8,2)),ROUND(IF($AH137+$AI137&gt;=2600,2600*'umowa o pracę'!$E$8,($AH137+$AI137)*'umowa o pracę'!$E$8),2)-IF(AND($AI137=0,I137&gt;0),ROUND(ROUND(IF($AH137&gt;2600,ROUND($AJ137/$AH137*2600,2),$AJ137),2)*'umowa o pracę'!$E$8,2),IF($AI137&gt;0,IF($AH137+$AI137&lt;2600,ROUND(ROUND($AJ137+ROUND($AI137*9%,2),2)*'umowa o pracę'!$E$8,2),IF(AND($AH137+$AI137&gt;=2600,$AI137&lt;2600,$AH137&lt;2600),ROUND((ROUND(((2600-$AI137)/$AH137)*$AJ137,2)+ROUND($AI137*9%,2))*'umowa o pracę'!$E$8,2),IF(AND($AH137+$AI137&gt;=2600,$AI137&gt;=2600),ROUND((ROUND(2600*9%,2))*'umowa o pracę'!$E$8,2),IF(AND($AH137+$AI137&gt;=2600,$AH137&gt;=2600,$AI137&lt;2600),ROUND((ROUND($AI137*9%,2)+ROUND(((2600-$AI137)/$AH137)*$AJ137,2))*'umowa o pracę'!$E$8,2),0)))),0)))))</f>
        <v>0</v>
      </c>
      <c r="AN137" s="32">
        <f>IF(IF(IF(AND($AG137=1,$I137&gt;0),ROUND(IF($AH137+$AI137&gt;=2800,2800*'umowa o pracę'!$E$8,($AH137+$AI137)*'umowa o pracę'!$E$8),2)+IF($AI137=0,ROUND(IF($AH137&gt;2800,ROUND($AK137/$AH137*2800,2),$AK137)*'umowa o pracę'!$E$8,2),ROUND(IF($AH137&gt;2800,ROUND($AK137/$AH137*2800,2),$AK137)*'umowa o pracę'!$E$8,2)),ROUND(IF($AH137+$AI137&gt;=2800,2800*'umowa o pracę'!$E$8,($AH137+$AI137)*'umowa o pracę'!$E$8),2)-IF($AI137=0,ROUND(ROUND(IF($AH137&gt;2800,ROUND($AJ137/$AH137*2800,2),$AJ137),2)*'umowa o pracę'!$E$8,2),IF($AI137&gt;0,IF($AH137+$AI137&lt;2800,ROUND(ROUND($AJ137+ROUND($AI137*9%,2),2)*'umowa o pracę'!$E$8,2),IF(AND($AH137+$AI137&gt;=2800,$AI137&lt;2800,$AH137&lt;2800),ROUND((ROUND(((2800-$AI137)/$AH137)*$AJ137,2)+ROUND($AI137*9%,2))*'umowa o pracę'!$E$8,2),IF(AND($AH137+$AI137&gt;=2800,$AI137&gt;=2800),ROUND((ROUND(2800*9%,2))*'umowa o pracę'!$E$8,2),IF(AND($AH137+$AI137&gt;=2800,$AH137&gt;=2800,$AI137&lt;2800),ROUND((ROUND($AI137*9%,2)+ROUND(((2800-$AI137)/$AH137)*$AJ137,2))*'umowa o pracę'!$E$8,2),0)))),0)))&gt;$J137,$J137,IF(AND($AG137=1,$I137&gt;0),ROUND(IF($AH137+$AI137&gt;=2800,2800*'umowa o pracę'!$E$8,($AH137+$AI137)*'umowa o pracę'!$E$8),2)+IF($AI137=0,ROUND(IF($AH137&gt;2800,ROUND($AK137/$AH137*2800,2),$AK137)*'umowa o pracę'!$E$8,2),ROUND(IF($AH137&gt;2800,ROUND($AK137/$AH137*2800,2),$AK137)*'umowa o pracę'!$E$8,2)),ROUND(IF($AH137+$AI137&gt;=2800,2800*'umowa o pracę'!$E$8,($AH137+$AI137)*'umowa o pracę'!$E$8),2)-IF($AI137=0,ROUND(ROUND(IF($AH137&gt;2800,ROUND($AJ137/$AH137*2800,2),$AJ137),2)*'umowa o pracę'!$E$8,2),IF($AI137&gt;0,IF($AH137+$AI137&lt;2800,ROUND(ROUND($AJ137+ROUND($AI137*9%,2),2)*'umowa o pracę'!$E$8,2),IF(AND($AH137+$AI137&gt;=2800,$AI137&lt;2800,$AH137&lt;2800),ROUND((ROUND(((2800-$AI137)/$AH137)*$AJ137,2)+ROUND($AI137*9%,2))*'umowa o pracę'!$E$8,2),IF(AND($AH137+$AI137&gt;=2800,$AI137&gt;=2800),ROUND((ROUND(2800*9%,2))*'umowa o pracę'!$E$8,2),IF(AND($AH137+$AI137&gt;=2800,$AH137&gt;=2800,$AI137&lt;2800),ROUND((ROUND($AI137*9%,2)+ROUND(((2800-$AI137)/$AH137)*$AJ137,2))*'umowa o pracę'!$E$8,2),0)))),0))))&gt;$J137,$J137,IF(IF(AND($AG137=1,$I137&gt;0),ROUND(IF($AH137+$AI137&gt;=2800,2800*'umowa o pracę'!$E$8,($AH137+$AI137)*'umowa o pracę'!$E$8),2)+IF($AI137=0,ROUND(IF($AH137&gt;2800,ROUND($AK137/$AH137*2800,2),$AK137)*'umowa o pracę'!$E$8,2),ROUND(IF($AH137&gt;2800,ROUND($AK137/$AH137*2800,2),$AK137)*'umowa o pracę'!$E$8,2)),ROUND(IF($AH137+$AI137&gt;=2800,2800*'umowa o pracę'!$E$8,($AH137+$AI137)*'umowa o pracę'!$E$8),2)-IF($AI137=0,ROUND(ROUND(IF($AH137&gt;2800,ROUND($AJ137/$AH137*2800,2),$AJ137),2)*'umowa o pracę'!$E$8,2),IF($AI137&gt;0,IF($AH137+$AI137&lt;2800,ROUND(ROUND($AJ137+ROUND($AI137*9%,2),2)*'umowa o pracę'!$E$8,2),IF(AND($AH137+$AI137&gt;=2800,$AI137&lt;2800,$AH137&lt;2800),ROUND((ROUND(((2800-$AI137)/$AH137)*$AJ137,2)+ROUND($AI137*9%,2))*'umowa o pracę'!$E$8,2),IF(AND($AH137+$AI137&gt;=2800,$AI137&gt;=2800),ROUND((ROUND(2800*9%,2))*'umowa o pracę'!$E$8,2),IF(AND($AH137+$AI137&gt;=2800,$AH137&gt;=2800,$AI137&lt;2800),ROUND((ROUND($AI137*9%,2)+ROUND(((2800-$AI137)/$AH137)*$AJ137,2))*'umowa o pracę'!$E$8,2),0)))),0)))&gt;$J137,$J137,IF(AND($AG137=1,$I137&gt;0),ROUND(IF($AH137+$AI137&gt;=2800,2800*'umowa o pracę'!$E$8,($AH137+$AI137)*'umowa o pracę'!$E$8),2)+IF($AI137=0,ROUND(IF($AH137&gt;2800,ROUND($AK137/$AH137*2800,2),$AK137)*'umowa o pracę'!$E$8,2),ROUND(IF($AH137&gt;2800,ROUND($AK137/$AH137*2800,2),$AK137)*'umowa o pracę'!$E$8,2)),ROUND(IF($AH137+$AI137&gt;=2800,2800*'umowa o pracę'!$E$8,($AH137+$AI137)*'umowa o pracę'!$E$8),2)-IF(AND($AI137=0,I137&gt;0),ROUND(ROUND(IF($AH137&gt;2800,ROUND($AJ137/$AH137*2800,2),$AJ137),2)*'umowa o pracę'!$E$8,2),IF($AI137&gt;0,IF($AH137+$AI137&lt;2800,ROUND(ROUND($AJ137+ROUND($AI137*9%,2),2)*'umowa o pracę'!$E$8,2),IF(AND($AH137+$AI137&gt;=2800,$AI137&lt;2800,$AH137&lt;2800),ROUND((ROUND(((2800-$AI137)/$AH137)*$AJ137,2)+ROUND($AI137*9%,2))*'umowa o pracę'!$E$8,2),IF(AND($AH137+$AI137&gt;=2800,$AI137&gt;=2800),ROUND((ROUND(2800*9%,2))*'umowa o pracę'!$E$8,2),IF(AND($AH137+$AI137&gt;=2800,$AH137&gt;=2800,$AI137&lt;2800),ROUND((ROUND($AI137*9%,2)+ROUND(((2800-$AI137)/$AH137)*$AJ137,2))*'umowa o pracę'!$E$8,2),0)))),0)))))</f>
        <v>0</v>
      </c>
      <c r="AO137" s="32">
        <f>IF('umowa o pracę'!$E$7=2020,IF(IF($AG137=1,IF($AI137=0,ROUND(IF($AH137&gt;2600,ROUND($AJ137/$AH137*2600,2),$AJ137)*'umowa o pracę'!$E$8,2),IF($AH137+$AI137&lt;2600,ROUND(ROUND($AJ137+ROUND($AI137*9%,2),2)*'umowa o pracę'!$E$8,2),IF(AND($AH137+$AI137&gt;=2600,$AH137&lt;2600),ROUND((ROUND($AJ137+ROUND((2600-$AH137)*9%,2),2))*'umowa o pracę'!$E$8,2),IF(AND($AH137+$AI137&gt;=2600,$AH137&gt;=2600),ROUND(ROUND($AJ137/$AH137*2600,2)*'umowa o pracę'!$E$8,2),0)))),0)&gt;$H137,$H137,IF($AG137=1,IF($AI137=0,ROUND(IF($AH137&gt;2600,ROUND($AJ137/$AH137*2600,2),$AJ137)*'umowa o pracę'!$E$8,2),IF($AH137+$AI137&lt;2600,ROUND(ROUND($AJ137+ROUND($AI137*9%,2),2)*'umowa o pracę'!$E$8,2),IF(AND($AH137+$AI137&gt;=2600,$AH137&lt;2600),ROUND((ROUND($AJ137+ROUND((2600-$AH137)*9%,2),2))*'umowa o pracę'!$E$8,2),IF(AND($AH137+$AI137&gt;=2600,$AH137&gt;=2600),ROUND(ROUND($AJ137/$AH137*2600,2)*'umowa o pracę'!$E$8,2),0)))),0)),IF('umowa o pracę'!$E$7=2021,IF(IF($AG137=1,IF($AI137=0,ROUND(IF($AH137&gt;2800,ROUND($AJ137/$AH137*2800,2),$AJ137)*'umowa o pracę'!$E$8,2),IF($AH137+$AI137&lt;2800,ROUND(ROUND($AJ137+ROUND($AI137*9%,2),2)*'umowa o pracę'!$E$8,2),IF(AND($AH137+$AI137&gt;=2800,$AH137&lt;2800),ROUND((ROUND($AJ137+ROUND((2800-$AH137)*9%,2),2))*'umowa o pracę'!$E$8,2),IF(AND($AH137+$AI137&gt;=2800,$AH137&gt;=2800),ROUND(ROUND($AJ137/$AH137*2800,2)*'umowa o pracę'!$E$8,2),0)))),0)&gt;$H137,$H137,IF($AG137=1,IF($AI137=0,ROUND(IF($AH137&gt;2800,ROUND($AJ137/$AH137*2800,2),$AJ137)*'umowa o pracę'!$E$8,2),IF($AH137+$AI137&lt;2800,ROUND(ROUND($AJ137+ROUND($AI137*9%,2),2)*'umowa o pracę'!$E$8,2),IF(AND($AH137+$AI137&gt;=2800,$AH137&lt;2800),ROUND((ROUND($AJ137+ROUND((2800-$AH137)*9%,2),2))*'umowa o pracę'!$E$8,2),IF(AND($AH137+$AI137&gt;=2800,$AH137&gt;=2800),ROUND(ROUND($AJ137/$AH137*2800,2)*'umowa o pracę'!$E$8,2),0)))),0)),0))</f>
        <v>0</v>
      </c>
      <c r="AP137" s="32">
        <f>IF('umowa o pracę'!$E$7=2020,IF(IF($AG137=1,IF($AI137=0,ROUND(IF($AH137&gt;2600,ROUND($AK137/$AH137*2600,2),$AK137)*'umowa o pracę'!$E$8,2),ROUND(IF($AH137&gt;2600,ROUND($AK137/$AH137*2600,2),$AK137)*'umowa o pracę'!$E$8,2)),0)&gt;$I137,$I137,IF($AG137=1,IF($AI137=0,ROUND(IF($AH137&gt;2600,ROUND($AK137/$AH137*2600,2),$AK137)*'umowa o pracę'!$E$8,2),ROUND(IF($AH137&gt;2600,ROUND($AK137/$AH137*2600,2),$AK137)*'umowa o pracę'!$E$8,2)),0)),IF('umowa o pracę'!$E$7=2021,IF(IF($AG137=1,IF($AI137=0,ROUND(IF($AH137&gt;2800,ROUND($AK137/$AH137*2800,2),$AK137)*'umowa o pracę'!$E$8,2),ROUND(IF($AH137&gt;2800,ROUND($AK137/$AH137*2800,2),$AK137)*'umowa o pracę'!$E$8,2)),0)&gt;$I137,$I137,IF($AG137=1,IF($AI137=0,ROUND(IF($AH137&gt;2800,ROUND($AK137/$AH137*2800,2),$AK137)*'umowa o pracę'!$E$8,2),ROUND(IF($AH137&gt;2800,ROUND($AK137/$AH137*2800,2),$AK137)*'umowa o pracę'!$E$8,2)),0)),0))</f>
        <v>0</v>
      </c>
      <c r="AQ137" s="56">
        <f>IF('umowa o pracę'!$E$7=2020,$AM137,IF('umowa o pracę'!$E$7=2021,$AN137,0))</f>
        <v>0</v>
      </c>
      <c r="AR137" s="33">
        <f>IF('umowa o pracę'!$E$7=0,0,U137+AF137+AQ137)</f>
        <v>0</v>
      </c>
      <c r="AS137" s="19"/>
      <c r="AT137" s="19"/>
      <c r="AU137" s="19"/>
      <c r="AV137" s="6"/>
      <c r="AW137" s="6"/>
      <c r="AX137" s="6">
        <f t="shared" si="13"/>
        <v>10</v>
      </c>
      <c r="AY137" s="6"/>
      <c r="AZ137" s="234">
        <f t="shared" si="16"/>
        <v>0</v>
      </c>
      <c r="BA137" s="234">
        <f t="shared" si="17"/>
        <v>0</v>
      </c>
      <c r="BB137" s="234">
        <f t="shared" si="18"/>
        <v>0</v>
      </c>
      <c r="BC137" s="234">
        <f t="shared" si="19"/>
        <v>0</v>
      </c>
      <c r="BD137" s="234">
        <f t="shared" si="20"/>
        <v>0</v>
      </c>
      <c r="BE137" s="234">
        <f t="shared" si="21"/>
        <v>0</v>
      </c>
      <c r="BF137" s="234">
        <f t="shared" si="22"/>
        <v>0</v>
      </c>
      <c r="BG137" s="234">
        <f t="shared" si="23"/>
        <v>0</v>
      </c>
      <c r="BH137" s="234">
        <f t="shared" si="24"/>
        <v>0</v>
      </c>
      <c r="BI137" s="238">
        <f t="shared" si="25"/>
        <v>0</v>
      </c>
      <c r="BJ137" s="236"/>
      <c r="BK137" s="236"/>
      <c r="BL137" s="237"/>
    </row>
    <row r="138" spans="1:64" ht="15.75" customHeight="1" x14ac:dyDescent="0.25">
      <c r="A138" s="129">
        <v>127</v>
      </c>
      <c r="B138" s="57"/>
      <c r="C138" s="57"/>
      <c r="D138" s="36"/>
      <c r="E138" s="36"/>
      <c r="F138" s="242"/>
      <c r="G138" s="37">
        <v>1</v>
      </c>
      <c r="H138" s="58">
        <v>0</v>
      </c>
      <c r="I138" s="59">
        <v>0</v>
      </c>
      <c r="J138" s="60">
        <v>0</v>
      </c>
      <c r="K138" s="52">
        <v>1</v>
      </c>
      <c r="L138" s="39">
        <v>0</v>
      </c>
      <c r="M138" s="39">
        <v>0</v>
      </c>
      <c r="N138" s="39">
        <v>0</v>
      </c>
      <c r="O138" s="39">
        <v>0</v>
      </c>
      <c r="P138" s="35">
        <f>IF('umowa o pracę'!$E$7=2020,ROUND(IF($L138&gt;=2600,2600*'umowa o pracę'!$E$8,$L138*'umowa o pracę'!$E$8),2),IF('umowa o pracę'!$E$7=2021,ROUND(IF($L138&gt;=2800,2800*'umowa o pracę'!$E$8,$L138*'umowa o pracę'!$E$8),2),0))</f>
        <v>0</v>
      </c>
      <c r="Q138" s="252">
        <f>IF(IF(IF(AND($K138=1,$I138&gt;0),ROUND(IF($L138+$M138&gt;=2600,2600*'umowa o pracę'!$E$8,($L138+$M138)*'umowa o pracę'!$E$8),2)+IF($M138=0,ROUND(IF($L138&gt;2600,ROUND($O138/$L138*2600,2),$O138)*'umowa o pracę'!$E$8,2),ROUND(IF($L138&gt;2600,ROUND($O138/$L138*2600,2),$O138)*'umowa o pracę'!$E$8,2)),ROUND(IF($L138+$M138&gt;=2600,2600*'umowa o pracę'!$E$8,($L138+$M138)*'umowa o pracę'!$E$8),2)-IF($M138=0,ROUND(ROUND(IF($L138&gt;2600,ROUND($N138/$L138*2600,2),$N138),2)*'umowa o pracę'!$E$8,2),IF($M138&gt;0,IF($L138+$M138&lt;2600,ROUND(ROUND($N138+ROUND($M138*9%,2),2)*'umowa o pracę'!$E$8,2),IF(AND($L138+$M138&gt;=2600,$M138&lt;2600,$L138&lt;2600),ROUND((ROUND(((2600-$M138)/$L138)*$N138,2)+ROUND($M138*9%,2))*'umowa o pracę'!$E$8,2),IF(AND($L138+$M138&gt;=2600,$M138&gt;=2600),ROUND((ROUND(2600*9%,2))*'umowa o pracę'!$E$8,2),IF(AND($L138+$M138&gt;=2600,$L138&gt;=2600,$M138&lt;2600),ROUND((ROUND($M138*9%,2)+ROUND(((2600-$M138)/$L138)*$N138,2))*'umowa o pracę'!$E$8,2),0)))),0)))&gt;$J138,$J138,IF(AND($K138=1,$I138&gt;0),ROUND(IF($L138+$M138&gt;=2600,2600*'umowa o pracę'!$E$8,($L138+$M138)*'umowa o pracę'!$E$8),2)+IF($M138=0,ROUND(IF($L138&gt;2600,ROUND($O138/$L138*2600,2),$O138)*'umowa o pracę'!$E$8,2),ROUND(IF($L138&gt;2600,ROUND($O138/$L138*2600,2),$O138)*'umowa o pracę'!$E$8,2)),ROUND(IF($L138+$M138&gt;=2600,2600*'umowa o pracę'!$E$8,($L138+$M138)*'umowa o pracę'!$E$8),2)-IF($M138=0,ROUND(ROUND(IF($L138&gt;2600,ROUND($N138/$L138*2600,2),$N138),2)*'umowa o pracę'!$E$8,2),IF($M138&gt;0,IF($L138+$M138&lt;2600,ROUND(ROUND($N138+ROUND($M138*9%,2),2)*'umowa o pracę'!$E$8,2),IF(AND($L138+$M138&gt;=2600,$M138&lt;2600,$L138&lt;2600),ROUND((ROUND(((2600-$M138)/$L138)*$N138,2)+ROUND($M138*9%,2))*'umowa o pracę'!$E$8,2),IF(AND($L138+$M138&gt;=2600,$M138&gt;=2600),ROUND((ROUND(2600*9%,2))*'umowa o pracę'!$E$8,2),IF(AND($L138+$M138&gt;=2600,$L138&gt;=2600,$M138&lt;2600),ROUND((ROUND($M138*9%,2)+ROUND(((2600-$M138)/$L138)*$N138,2))*'umowa o pracę'!$E$8,2),0)))),0))))&gt;$J138,$J138,IF(IF(AND($K138=1,$I138&gt;0),ROUND(IF($L138+$M138&gt;=2600,2600*'umowa o pracę'!$E$8,($L138+$M138)*'umowa o pracę'!$E$8),2)+IF($M138=0,ROUND(IF($L138&gt;2600,ROUND($O138/$L138*2600,2),$O138)*'umowa o pracę'!$E$8,2),ROUND(IF($L138&gt;2600,ROUND($O138/$L138*2600,2),$O138)*'umowa o pracę'!$E$8,2)),ROUND(IF($L138+$M138&gt;=2600,2600*'umowa o pracę'!$E$8,($L138+$M138)*'umowa o pracę'!$E$8),2)-IF($M138=0,ROUND(ROUND(IF($L138&gt;2600,ROUND($N138/$L138*2600,2),$N138),2)*'umowa o pracę'!$E$8,2),IF($M138&gt;0,IF($L138+$M138&lt;2600,ROUND(ROUND($N138+ROUND($M138*9%,2),2)*'umowa o pracę'!$E$8,2),IF(AND($L138+$M138&gt;=2600,$M138&lt;2600,$L138&lt;2600),ROUND((ROUND(((2600-$M138)/$L138)*$N138,2)+ROUND($M138*9%,2))*'umowa o pracę'!$E$8,2),IF(AND($L138+$M138&gt;=2600,$M138&gt;=2600),ROUND((ROUND(2600*9%,2))*'umowa o pracę'!$E$8,2),IF(AND($L138+$M138&gt;=2600,$L138&gt;=2600,$M138&lt;2600),ROUND((ROUND($M138*9%,2)+ROUND(((2600-$M138)/$L138)*$N138,2))*'umowa o pracę'!$E$8,2),0)))),0)))&gt;$J138,$J138,IF(AND($K138=1,$I138&gt;0),ROUND(IF($L138+$M138&gt;=2600,2600*'umowa o pracę'!$E$8,($L138+$M138)*'umowa o pracę'!$E$8),2)+IF($M138=0,ROUND(IF($L138&gt;2600,ROUND($O138/$L138*2600,2),$O138)*'umowa o pracę'!$E$8,2),ROUND(IF($L138&gt;2600,ROUND($O138/$L138*2600,2),$O138)*'umowa o pracę'!$E$8,2)),ROUND(IF($L138+$M138&gt;=2600,2600*'umowa o pracę'!$E$8,($L138+$M138)*'umowa o pracę'!$E$8),2)-IF(AND($M138=0,I138&gt;0),ROUND(ROUND(IF($L138&gt;2600,ROUND($N138/$L138*2600,2),$N138),2)*'umowa o pracę'!$E$8,2),IF($M138&gt;0,IF($L138+$M138&lt;2600,ROUND(ROUND($N138+ROUND($M138*9%,2),2)*'umowa o pracę'!$E$8,2),IF(AND($L138+$M138&gt;=2600,$M138&lt;2600,$L138&lt;2600),ROUND((ROUND(((2600-$M138)/$L138)*$N138,2)+ROUND($M138*9%,2))*'umowa o pracę'!$E$8,2),IF(AND($L138+$M138&gt;=2600,$M138&gt;=2600),ROUND((ROUND(2600*9%,2))*'umowa o pracę'!$E$8,2),IF(AND($L138+$M138&gt;=2600,$L138&gt;=2600,$M138&lt;2600),ROUND((ROUND($M138*9%,2)+ROUND(((2600-$M138)/$L138)*$N138,2))*'umowa o pracę'!$E$8,2),0)))),0)))))</f>
        <v>0</v>
      </c>
      <c r="R138" s="252">
        <f>IF(IF(IF(AND($K138=1,$I138&gt;0),ROUND(IF($L138+$M138&gt;=2800,2800*'umowa o pracę'!$E$8,($L138+$M138)*'umowa o pracę'!$E$8),2)+IF($M138=0,ROUND(IF($L138&gt;2800,ROUND($O138/$L138*2800,2),$O138)*'umowa o pracę'!$E$8,2),ROUND(IF($L138&gt;2800,ROUND($O138/$L138*2800,2),$O138)*'umowa o pracę'!$E$8,2)),ROUND(IF($L138+$M138&gt;=2800,2800*'umowa o pracę'!$E$8,($L138+$M138)*'umowa o pracę'!$E$8),2)-IF($M138=0,ROUND(ROUND(IF($L138&gt;2800,ROUND($N138/$L138*2800,2),$N138),2)*'umowa o pracę'!$E$8,2),IF($M138&gt;0,IF($L138+$M138&lt;2800,ROUND(ROUND($N138+ROUND($M138*9%,2),2)*'umowa o pracę'!$E$8,2),IF(AND($L138+$M138&gt;=2800,$M138&lt;2800,$L138&lt;2800),ROUND((ROUND(((2800-$M138)/$L138)*$N138,2)+ROUND($M138*9%,2))*'umowa o pracę'!$E$8,2),IF(AND($L138+$M138&gt;=2800,$M138&gt;=2800),ROUND((ROUND(2800*9%,2))*'umowa o pracę'!$E$8,2),IF(AND($L138+$M138&gt;=2800,$L138&gt;=2800,$M138&lt;2800),ROUND((ROUND($M138*9%,2)+ROUND(((2800-$M138)/$L138)*$N138,2))*'umowa o pracę'!$E$8,2),0)))),0)))&gt;$J138,$J138,IF(AND($K138=1,$I138&gt;0),ROUND(IF($L138+$M138&gt;=2800,2800*'umowa o pracę'!$E$8,($L138+$M138)*'umowa o pracę'!$E$8),2)+IF($M138=0,ROUND(IF($L138&gt;2800,ROUND($O138/$L138*2800,2),$O138)*'umowa o pracę'!$E$8,2),ROUND(IF($L138&gt;2800,ROUND($O138/$L138*2800,2),$O138)*'umowa o pracę'!$E$8,2)),ROUND(IF($L138+$M138&gt;=2800,2800*'umowa o pracę'!$E$8,($L138+$M138)*'umowa o pracę'!$E$8),2)-IF($M138=0,ROUND(ROUND(IF($L138&gt;2800,ROUND($N138/$L138*2800,2),$N138),2)*'umowa o pracę'!$E$8,2),IF($M138&gt;0,IF($L138+$M138&lt;2800,ROUND(ROUND($N138+ROUND($M138*9%,2),2)*'umowa o pracę'!$E$8,2),IF(AND($L138+$M138&gt;=2800,$M138&lt;2800,$L138&lt;2800),ROUND((ROUND(((2800-$M138)/$L138)*$N138,2)+ROUND($M138*9%,2))*'umowa o pracę'!$E$8,2),IF(AND($L138+$M138&gt;=2800,$M138&gt;=2800),ROUND((ROUND(2800*9%,2))*'umowa o pracę'!$E$8,2),IF(AND($L138+$M138&gt;=2800,$L138&gt;=2800,$M138&lt;2800),ROUND((ROUND($M138*9%,2)+ROUND(((2800-$M138)/$L138)*$N138,2))*'umowa o pracę'!$E$8,2),0)))),0))))&gt;$J138,$J138,IF(IF(AND($K138=1,$I138&gt;0),ROUND(IF($L138+$M138&gt;=2800,2800*'umowa o pracę'!$E$8,($L138+$M138)*'umowa o pracę'!$E$8),2)+IF($M138=0,ROUND(IF($L138&gt;2800,ROUND($O138/$L138*2800,2),$O138)*'umowa o pracę'!$E$8,2),ROUND(IF($L138&gt;2800,ROUND($O138/$L138*2800,2),$O138)*'umowa o pracę'!$E$8,2)),ROUND(IF($L138+$M138&gt;=2800,2800*'umowa o pracę'!$E$8,($L138+$M138)*'umowa o pracę'!$E$8),2)-IF($M138=0,ROUND(ROUND(IF($L138&gt;2800,ROUND($N138/$L138*2800,2),$N138),2)*'umowa o pracę'!$E$8,2),IF($M138&gt;0,IF($L138+$M138&lt;2800,ROUND(ROUND($N138+ROUND($M138*9%,2),2)*'umowa o pracę'!$E$8,2),IF(AND($L138+$M138&gt;=2800,$M138&lt;2800,$L138&lt;2800),ROUND((ROUND(((2800-$M138)/$L138)*$N138,2)+ROUND($M138*9%,2))*'umowa o pracę'!$E$8,2),IF(AND($L138+$M138&gt;=2800,$M138&gt;=2800),ROUND((ROUND(2800*9%,2))*'umowa o pracę'!$E$8,2),IF(AND($L138+$M138&gt;=2800,$L138&gt;=2800,$M138&lt;2800),ROUND((ROUND($M138*9%,2)+ROUND(((2800-$M138)/$L138)*$N138,2))*'umowa o pracę'!$E$8,2),0)))),0)))&gt;$J138,$J138,IF(AND($K138=1,$I138&gt;0),ROUND(IF($L138+$M138&gt;=2800,2800*'umowa o pracę'!$E$8,($L138+$M138)*'umowa o pracę'!$E$8),2)+IF($M138=0,ROUND(IF($L138&gt;2800,ROUND($O138/$L138*2800,2),$O138)*'umowa o pracę'!$E$8,2),ROUND(IF($L138&gt;2800,ROUND($O138/$L138*2800,2),$O138)*'umowa o pracę'!$E$8,2)),ROUND(IF($L138+$M138&gt;=2800,2800*'umowa o pracę'!$E$8,($L138+$M138)*'umowa o pracę'!$E$8),2)-IF(AND($M138=0,I138&gt;0),ROUND(ROUND(IF($L138&gt;2800,ROUND($N138/$L138*2800,2),$N138),2)*'umowa o pracę'!$E$8,2),IF($M138&gt;0,IF($L138+$M138&lt;2800,ROUND(ROUND($N138+ROUND($M138*9%,2),2)*'umowa o pracę'!$E$8,2),IF(AND($L138+$M138&gt;=2800,$M138&lt;2800,$L138&lt;2800),ROUND((ROUND(((2800-$M138)/$L138)*$N138,2)+ROUND($M138*9%,2))*'umowa o pracę'!$E$8,2),IF(AND($L138+$M138&gt;=2800,$M138&gt;=2800),ROUND((ROUND(2800*9%,2))*'umowa o pracę'!$E$8,2),IF(AND($L138+$M138&gt;=2800,$L138&gt;=2800,$M138&lt;2800),ROUND((ROUND($M138*9%,2)+ROUND(((2800-$M138)/$L138)*$N138,2))*'umowa o pracę'!$E$8,2),0)))),0)))))</f>
        <v>0</v>
      </c>
      <c r="S138" s="32">
        <f>IF('umowa o pracę'!$E$7=2020,IF(IF($K138=1,IF($M138=0,ROUND(IF($L138&gt;2600,ROUND($N138/$L138*2600,2),$N138)*'umowa o pracę'!$E$8,2),IF($L138+$M138&lt;2600,ROUND(ROUND($N138+ROUND($M138*9%,2),2)*'umowa o pracę'!$E$8,2),IF(AND($L138+$M138&gt;=2600,$L138&lt;2600),ROUND((ROUND($N138+ROUND((2600-$L138)*9%,2),2))*'umowa o pracę'!$E$8,2),IF(AND($L138+$M138&gt;=2600,$L138&gt;=2600),ROUND(ROUND($N138/$L138*2600,2)*'umowa o pracę'!$E$8,2),0)))),0)&gt;$H138,$H138,IF($K138=1,IF($M138=0,ROUND(IF($L138&gt;2600,ROUND($N138/$L138*2600,2),$N138)*'umowa o pracę'!$E$8,2),IF($L138+$M138&lt;2600,ROUND(ROUND($N138+ROUND($M138*9%,2),2)*'umowa o pracę'!$E$8,2),IF(AND($L138+$M138&gt;=2600,$L138&lt;2600),ROUND((ROUND($N138+ROUND((2600-$L138)*9%,2),2))*'umowa o pracę'!$E$8,2),IF(AND($L138+$M138&gt;=2600,$L138&gt;=2600),ROUND(ROUND($N138/$L138*2600,2)*'umowa o pracę'!$E$8,2),0)))),0)),IF('umowa o pracę'!$E$7=2021,IF(IF($K138=1,IF($M138=0,ROUND(IF($L138&gt;2800,ROUND($N138/$L138*2800,2),$N138)*'umowa o pracę'!$E$8,2),IF($L138+$M138&lt;2800,ROUND(ROUND($N138+ROUND($M138*9%,2),2)*'umowa o pracę'!$E$8,2),IF(AND($L138+$M138&gt;=2800,$L138&lt;2800),ROUND((ROUND($N138+ROUND((2800-$L138)*9%,2),2))*'umowa o pracę'!$E$8,2),IF(AND($L138+$M138&gt;=2800,$L138&gt;=2800),ROUND(ROUND($N138/$L138*2800,2)*'umowa o pracę'!$E$8,2),0)))),0)&gt;$H138,$H138,IF($K138=1,IF($M138=0,ROUND(IF($L138&gt;2800,ROUND($N138/$L138*2800,2),$N138)*'umowa o pracę'!$E$8,2),IF($L138+$M138&lt;2800,ROUND(ROUND($N138+ROUND($M138*9%,2),2)*'umowa o pracę'!$E$8,2),IF(AND($L138+$M138&gt;=2800,$L138&lt;2800),ROUND((ROUND($N138+ROUND((2800-$L138)*9%,2),2))*'umowa o pracę'!$E$8,2),IF(AND($L138+$M138&gt;=2800,$L138&gt;=2800),ROUND(ROUND($N138/$L138*2800,2)*'umowa o pracę'!$E$8,2),0)))),0)),0))</f>
        <v>0</v>
      </c>
      <c r="T138" s="32">
        <f>IF('umowa o pracę'!$E$7=2020,IF(IF($K138=1,IF($M138=0,ROUND(IF($L138&gt;2600,ROUND($O138/$L138*2600,2),$O138)*'umowa o pracę'!$E$8,2),ROUND(IF($L138&gt;2600,ROUND($O138/$L138*2600,2),$O138)*'umowa o pracę'!$E$8,2)),0)&gt;$I138,$I138,IF($K138=1,IF($M138=0,ROUND(IF($L138&gt;2600,ROUND($O138/$L138*2600,2),$O138)*'umowa o pracę'!$E$8,2),ROUND(IF($L138&gt;2600,ROUND($O138/$L138*2600,2),$O138)*'umowa o pracę'!$E$8,2)),0)),IF('umowa o pracę'!$E$7=2021,IF(IF($K138=1,IF($M138=0,ROUND(IF($L138&gt;2800,ROUND($O138/$L138*2800,2),$O138)*'umowa o pracę'!$E$8,2),ROUND(IF($L138&gt;2800,ROUND($O138/$L138*2800,2),$O138)*'umowa o pracę'!$E$8,2)),0)&gt;$I138,$I138,IF($K138=1,IF($M138=0,ROUND(IF($L138&gt;2800,ROUND($O138/$L138*2800,2),$O138)*'umowa o pracę'!$E$8,2),ROUND(IF($L138&gt;2800,ROUND($O138/$L138*2800,2),$O138)*'umowa o pracę'!$E$8,2)),0)),0))</f>
        <v>0</v>
      </c>
      <c r="U138" s="51">
        <f>IF('umowa o pracę'!$E$7=2020,$Q138,IF('umowa o pracę'!$E$7=2021,$R138,0))</f>
        <v>0</v>
      </c>
      <c r="V138" s="53">
        <f t="shared" si="14"/>
        <v>1</v>
      </c>
      <c r="W138" s="54">
        <f>IF('umowa o pracę'!$E$6&lt;2,0,$L138)</f>
        <v>0</v>
      </c>
      <c r="X138" s="54">
        <f>IF('umowa o pracę'!$E$6&lt;2,0,$M138)</f>
        <v>0</v>
      </c>
      <c r="Y138" s="55">
        <f>IF('umowa o pracę'!$E$6&lt;2,0,$N138)</f>
        <v>0</v>
      </c>
      <c r="Z138" s="55">
        <f>IF('umowa o pracę'!$E$6&lt;2,0,$O138)</f>
        <v>0</v>
      </c>
      <c r="AA138" s="32">
        <f>IF('umowa o pracę'!$E$7=2020,ROUND(IF($W138&gt;=2600,2600*'umowa o pracę'!$E$8,$W138*'umowa o pracę'!$E$8),2),IF('umowa o pracę'!$E$7=2021,ROUND(IF($W138&gt;=2800,2800*'umowa o pracę'!$E$8,$W138*'umowa o pracę'!$E$8),2),0))</f>
        <v>0</v>
      </c>
      <c r="AB138" s="32">
        <f>IF(IF(IF(AND($V138=1,$I138&gt;0),ROUND(IF($W138+$X138&gt;=2600,2600*'umowa o pracę'!$E$8,($W138+$X138)*'umowa o pracę'!$E$8),2)+IF($X138=0,ROUND(IF($W138&gt;2600,ROUND($Z138/$W138*2600,2),$Z138)*'umowa o pracę'!$E$8,2),ROUND(IF($W138&gt;2600,ROUND($Z138/$W138*2600,2),$Z138)*'umowa o pracę'!$E$8,2)),ROUND(IF($W138+$X138&gt;=2600,2600*'umowa o pracę'!$E$8,($W138+$X138)*'umowa o pracę'!$E$8),2)-IF($X138=0,ROUND(ROUND(IF($W138&gt;2600,ROUND($Y138/$W138*2600,2),$Y138),2)*'umowa o pracę'!$E$8,2),IF($X138&gt;0,IF($W138+$X138&lt;2600,ROUND(ROUND($Y138+ROUND($X138*9%,2),2)*'umowa o pracę'!$E$8,2),IF(AND($W138+$X138&gt;=2600,$X138&lt;2600,$W138&lt;2600),ROUND((ROUND(((2600-$X138)/$W138)*$Y138,2)+ROUND($X138*9%,2))*'umowa o pracę'!$E$8,2),IF(AND($W138+$X138&gt;=2600,$X138&gt;=2600),ROUND((ROUND(2600*9%,2))*'umowa o pracę'!$E$8,2),IF(AND($W138+$X138&gt;=2600,$W138&gt;=2600,$X138&lt;2600),ROUND((ROUND($X138*9%,2)+ROUND(((2600-$X138)/$W138)*$Y138,2))*'umowa o pracę'!$E$8,2),0)))),0)))&gt;$J138,$J138,IF(AND($V138=1,$I138&gt;0),ROUND(IF($W138+$X138&gt;=2600,2600*'umowa o pracę'!$E$8,($W138+$X138)*'umowa o pracę'!$E$8),2)+IF($X138=0,ROUND(IF($W138&gt;2600,ROUND($Z138/$W138*2600,2),$Z138)*'umowa o pracę'!$E$8,2),ROUND(IF($W138&gt;2600,ROUND($Z138/$W138*2600,2),$Z138)*'umowa o pracę'!$E$8,2)),ROUND(IF($W138+$X138&gt;=2600,2600*'umowa o pracę'!$E$8,($W138+$X138)*'umowa o pracę'!$E$8),2)-IF($X138=0,ROUND(ROUND(IF($W138&gt;2600,ROUND($Y138/$W138*2600,2),$Y138),2)*'umowa o pracę'!$E$8,2),IF($X138&gt;0,IF($W138+$X138&lt;2600,ROUND(ROUND($Y138+ROUND($X138*9%,2),2)*'umowa o pracę'!$E$8,2),IF(AND($W138+$X138&gt;=2600,$X138&lt;2600,$W138&lt;2600),ROUND((ROUND(((2600-$X138)/$W138)*$Y138,2)+ROUND($X138*9%,2))*'umowa o pracę'!$E$8,2),IF(AND($W138+$X138&gt;=2600,$X138&gt;=2600),ROUND((ROUND(2600*9%,2))*'umowa o pracę'!$E$8,2),IF(AND($W138+$X138&gt;=2600,$W138&gt;=2600,$X138&lt;2600),ROUND((ROUND($X138*9%,2)+ROUND(((2600-$X138)/$W138)*$Y138,2))*'umowa o pracę'!$E$8,2),0)))),0))))&gt;$J138,$J138,IF(IF(AND($V138=1,$I138&gt;0),ROUND(IF($W138+$X138&gt;=2600,2600*'umowa o pracę'!$E$8,($W138+$X138)*'umowa o pracę'!$E$8),2)+IF($X138=0,ROUND(IF($W138&gt;2600,ROUND($Z138/$W138*2600,2),$Z138)*'umowa o pracę'!$E$8,2),ROUND(IF($W138&gt;2600,ROUND($Z138/$W138*2600,2),$Z138)*'umowa o pracę'!$E$8,2)),ROUND(IF($W138+$X138&gt;=2600,2600*'umowa o pracę'!$E$8,($W138+$X138)*'umowa o pracę'!$E$8),2)-IF($X138=0,ROUND(ROUND(IF($W138&gt;2600,ROUND($Y138/$W138*2600,2),$Y138),2)*'umowa o pracę'!$E$8,2),IF($X138&gt;0,IF($W138+$X138&lt;2600,ROUND(ROUND($Y138+ROUND($X138*9%,2),2)*'umowa o pracę'!$E$8,2),IF(AND($W138+$X138&gt;=2600,$X138&lt;2600,$W138&lt;2600),ROUND((ROUND(((2600-$X138)/$W138)*$Y138,2)+ROUND($X138*9%,2))*'umowa o pracę'!$E$8,2),IF(AND($W138+$X138&gt;=2600,$X138&gt;=2600),ROUND((ROUND(2600*9%,2))*'umowa o pracę'!$E$8,2),IF(AND($W138+$X138&gt;=2600,$W138&gt;=2600,$X138&lt;2600),ROUND((ROUND($X138*9%,2)+ROUND(((2600-$X138)/$W138)*$Y138,2))*'umowa o pracę'!$E$8,2),0)))),0)))&gt;$J138,$J138,IF(AND($V138=1,$I138&gt;0),ROUND(IF($W138+$X138&gt;=2600,2600*'umowa o pracę'!$E$8,($W138+$X138)*'umowa o pracę'!$E$8),2)+IF($X138=0,ROUND(IF($W138&gt;2600,ROUND($Z138/$W138*2600,2),$Z138)*'umowa o pracę'!$E$8,2),ROUND(IF($W138&gt;2600,ROUND($Z138/$W138*2600,2),$Z138)*'umowa o pracę'!$E$8,2)),ROUND(IF($W138+$X138&gt;=2600,2600*'umowa o pracę'!$E$8,($W138+$X138)*'umowa o pracę'!$E$8),2)-IF(AND($X138=0,I138&gt;0),ROUND(ROUND(IF($W138&gt;2600,ROUND($Y138/$W138*2600,2),$Y138),2)*'umowa o pracę'!$E$8,2),IF($X138&gt;0,IF($W138+$X138&lt;2600,ROUND(ROUND($Y138+ROUND($X138*9%,2),2)*'umowa o pracę'!$E$8,2),IF(AND($W138+$X138&gt;=2600,$X138&lt;2600,$W138&lt;2600),ROUND((ROUND(((2600-$X138)/$W138)*$Y138,2)+ROUND($X138*9%,2))*'umowa o pracę'!$E$8,2),IF(AND($W138+$X138&gt;=2600,$X138&gt;=2600),ROUND((ROUND(2600*9%,2))*'umowa o pracę'!$E$8,2),IF(AND($W138+$X138&gt;=2600,$W138&gt;=2600,$X138&lt;2600),ROUND((ROUND($X138*9%,2)+ROUND(((2600-$X138)/$W138)*$Y138,2))*'umowa o pracę'!$E$8,2),0)))),0)))))</f>
        <v>0</v>
      </c>
      <c r="AC138" s="32">
        <f>IF(IF(IF(AND($V138=1,$I138&gt;0),ROUND(IF($W138+$X138&gt;=2800,2800*'umowa o pracę'!$E$8,($W138+$X138)*'umowa o pracę'!$E$8),2)+IF($X138=0,ROUND(IF($W138&gt;2800,ROUND($Z138/$W138*2800,2),$Z138)*'umowa o pracę'!$E$8,2),ROUND(IF($W138&gt;2800,ROUND($Z138/$W138*2800,2),$Z138)*'umowa o pracę'!$E$8,2)),ROUND(IF($W138+$X138&gt;=2800,2800*'umowa o pracę'!$E$8,($W138+$X138)*'umowa o pracę'!$E$8),2)-IF($X138=0,ROUND(ROUND(IF($W138&gt;2800,ROUND($Y138/$W138*2800,2),$Y138),2)*'umowa o pracę'!$E$8,2),IF($X138&gt;0,IF($W138+$X138&lt;2800,ROUND(ROUND($Y138+ROUND($X138*9%,2),2)*'umowa o pracę'!$E$8,2),IF(AND($W138+$X138&gt;=2800,$X138&lt;2800,$W138&lt;2800),ROUND((ROUND(((2800-$X138)/$W138)*$Y138,2)+ROUND($X138*9%,2))*'umowa o pracę'!$E$8,2),IF(AND($W138+$X138&gt;=2800,$X138&gt;=2800),ROUND((ROUND(2800*9%,2))*'umowa o pracę'!$E$8,2),IF(AND($W138+$X138&gt;=2800,$W138&gt;=2800,$X138&lt;2800),ROUND((ROUND($X138*9%,2)+ROUND(((2800-$X138)/$W138)*$Y138,2))*'umowa o pracę'!$E$8,2),0)))),0)))&gt;$J138,$J138,IF(AND($V138=1,$I138&gt;0),ROUND(IF($W138+$X138&gt;=2800,2800*'umowa o pracę'!$E$8,($W138+$X138)*'umowa o pracę'!$E$8),2)+IF($X138=0,ROUND(IF($W138&gt;2800,ROUND($Z138/$W138*2800,2),$Z138)*'umowa o pracę'!$E$8,2),ROUND(IF($W138&gt;2800,ROUND($Z138/$W138*2800,2),$Z138)*'umowa o pracę'!$E$8,2)),ROUND(IF($W138+$X138&gt;=2800,2800*'umowa o pracę'!$E$8,($W138+$X138)*'umowa o pracę'!$E$8),2)-IF($X138=0,ROUND(ROUND(IF($W138&gt;2800,ROUND($Y138/$W138*2800,2),$Y138),2)*'umowa o pracę'!$E$8,2),IF($X138&gt;0,IF($W138+$X138&lt;2800,ROUND(ROUND($Y138+ROUND($X138*9%,2),2)*'umowa o pracę'!$E$8,2),IF(AND($W138+$X138&gt;=2800,$X138&lt;2800,$W138&lt;2800),ROUND((ROUND(((2800-$X138)/$W138)*$Y138,2)+ROUND($X138*9%,2))*'umowa o pracę'!$E$8,2),IF(AND($W138+$X138&gt;=2800,$X138&gt;=2800),ROUND((ROUND(2800*9%,2))*'umowa o pracę'!$E$8,2),IF(AND($W138+$X138&gt;=2800,$W138&gt;=2800,$X138&lt;2800),ROUND((ROUND($X138*9%,2)+ROUND(((2800-$X138)/$W138)*$Y138,2))*'umowa o pracę'!$E$8,2),0)))),0))))&gt;$J138,$J138,IF(IF(AND($V138=1,$I138&gt;0),ROUND(IF($W138+$X138&gt;=2800,2800*'umowa o pracę'!$E$8,($W138+$X138)*'umowa o pracę'!$E$8),2)+IF($X138=0,ROUND(IF($W138&gt;2800,ROUND($Z138/$W138*2800,2),$Z138)*'umowa o pracę'!$E$8,2),ROUND(IF($W138&gt;2800,ROUND($Z138/$W138*2800,2),$Z138)*'umowa o pracę'!$E$8,2)),ROUND(IF($W138+$X138&gt;=2800,2800*'umowa o pracę'!$E$8,($W138+$X138)*'umowa o pracę'!$E$8),2)-IF($X138=0,ROUND(ROUND(IF($W138&gt;2800,ROUND($Y138/$W138*2800,2),$Y138),2)*'umowa o pracę'!$E$8,2),IF($X138&gt;0,IF($W138+$X138&lt;2800,ROUND(ROUND($Y138+ROUND($X138*9%,2),2)*'umowa o pracę'!$E$8,2),IF(AND($W138+$X138&gt;=2800,$X138&lt;2800,$W138&lt;2800),ROUND((ROUND(((2800-$X138)/$W138)*$Y138,2)+ROUND($X138*9%,2))*'umowa o pracę'!$E$8,2),IF(AND($W138+$X138&gt;=2800,$X138&gt;=2800),ROUND((ROUND(2800*9%,2))*'umowa o pracę'!$E$8,2),IF(AND($W138+$X138&gt;=2800,$W138&gt;=2800,$X138&lt;2800),ROUND((ROUND($X138*9%,2)+ROUND(((2800-$X138)/$W138)*$Y138,2))*'umowa o pracę'!$E$8,2),0)))),0)))&gt;$J138,$J138,IF(AND($V138=1,$I138&gt;0),ROUND(IF($W138+$X138&gt;=2800,2800*'umowa o pracę'!$E$8,($W138+$X138)*'umowa o pracę'!$E$8),2)+IF($X138=0,ROUND(IF($W138&gt;2800,ROUND($Z138/$W138*2800,2),$Z138)*'umowa o pracę'!$E$8,2),ROUND(IF($W138&gt;2800,ROUND($Z138/$W138*2800,2),$Z138)*'umowa o pracę'!$E$8,2)),ROUND(IF($W138+$X138&gt;=2800,2800*'umowa o pracę'!$E$8,($W138+$X138)*'umowa o pracę'!$E$8),2)-IF(AND($X138=0,I138&gt;0),ROUND(ROUND(IF($W138&gt;2800,ROUND($Y138/$W138*2800,2),$Y138),2)*'umowa o pracę'!$E$8,2),IF($X138&gt;0,IF($W138+$X138&lt;2800,ROUND(ROUND($Y138+ROUND($X138*9%,2),2)*'umowa o pracę'!$E$8,2),IF(AND($W138+$X138&gt;=2800,$X138&lt;2800,$W138&lt;2800),ROUND((ROUND(((2800-$X138)/$W138)*$Y138,2)+ROUND($X138*9%,2))*'umowa o pracę'!$E$8,2),IF(AND($W138+$X138&gt;=2800,$X138&gt;=2800),ROUND((ROUND(2800*9%,2))*'umowa o pracę'!$E$8,2),IF(AND($W138+$X138&gt;=2800,$W138&gt;=2800,$X138&lt;2800),ROUND((ROUND($X138*9%,2)+ROUND(((2800-$X138)/$W138)*$Y138,2))*'umowa o pracę'!$E$8,2),0)))),0)))))</f>
        <v>0</v>
      </c>
      <c r="AD138" s="32">
        <f>IF('umowa o pracę'!$E$7=2020,IF(IF($V138=1,IF($X138=0,ROUND(IF($W138&gt;2600,ROUND($Y138/$W138*2600,2),$Y138)*'umowa o pracę'!$E$8,2),IF($W138+$X138&lt;2600,ROUND(ROUND($Y138+ROUND($X138*9%,2),2)*'umowa o pracę'!$E$8,2),IF(AND($W138+$X138&gt;=2600,$W138&lt;2600),ROUND((ROUND($Y138+ROUND((2600-$W138)*9%,2),2))*'umowa o pracę'!$E$8,2),IF(AND($W138+$X138&gt;=2600,$W138&gt;=2600),ROUND(ROUND($Y138/$W138*2600,2)*'umowa o pracę'!$E$8,2),0)))),0)&gt;$H138,$H138,IF($V138=1,IF($X138=0,ROUND(IF($W138&gt;2600,ROUND($Y138/$W138*2600,2),$Y138)*'umowa o pracę'!$E$8,2),IF($W138+$X138&lt;2600,ROUND(ROUND($Y138+ROUND($X138*9%,2),2)*'umowa o pracę'!$E$8,2),IF(AND($W138+$X138&gt;=2600,$W138&lt;2600),ROUND((ROUND($Y138+ROUND((2600-$W138)*9%,2),2))*'umowa o pracę'!$E$8,2),IF(AND($W138+$X138&gt;=2600,$W138&gt;=2600),ROUND(ROUND($Y138/$W138*2600,2)*'umowa o pracę'!$E$8,2),0)))),0)),IF('umowa o pracę'!$E$7=2021,IF(IF($V138=1,IF($X138=0,ROUND(IF($W138&gt;2800,ROUND($Y138/$W138*2800,2),$Y138)*'umowa o pracę'!$E$8,2),IF($W138+$X138&lt;2800,ROUND(ROUND($Y138+ROUND($X138*9%,2),2)*'umowa o pracę'!$E$8,2),IF(AND($W138+$X138&gt;=2800,$W138&lt;2800),ROUND((ROUND($Y138+ROUND((2800-$W138)*9%,2),2))*'umowa o pracę'!$E$8,2),IF(AND($W138+$X138&gt;=2800,$W138&gt;=2800),ROUND(ROUND($Y138/$W138*2800,2)*'umowa o pracę'!$E$8,2),0)))),0)&gt;$H138,$H138,IF($V138=1,IF($X138=0,ROUND(IF($W138&gt;2800,ROUND($Y138/$W138*2800,2),$Y138)*'umowa o pracę'!$E$8,2),IF($W138+$X138&lt;2800,ROUND(ROUND($Y138+ROUND($X138*9%,2),2)*'umowa o pracę'!$E$8,2),IF(AND($W138+$X138&gt;=2800,$W138&lt;2800),ROUND((ROUND($Y138+ROUND((2800-$W138)*9%,2),2))*'umowa o pracę'!$E$8,2),IF(AND($W138+$X138&gt;=2800,$W138&gt;=2800),ROUND(ROUND($Y138/$W138*2800,2)*'umowa o pracę'!$E$8,2),0)))),0)),0))</f>
        <v>0</v>
      </c>
      <c r="AE138" s="32">
        <f>IF('umowa o pracę'!$E$7=2020,IF(IF($V138=1,IF($X138=0,ROUND(IF($W138&gt;2600,ROUND($Z138/$W138*2600,2),$Z138)*'umowa o pracę'!$E$8,2),ROUND(IF($W138&gt;2600,ROUND($Z138/$W138*2600,2),$Z138)*'umowa o pracę'!$E$8,2)),0)&gt;$I138,$I138,IF($V138=1,IF($X138=0,ROUND(IF($W138&gt;2600,ROUND($Z138/$W138*2600,2),$Z138)*'umowa o pracę'!$E$8,2),ROUND(IF($W138&gt;2600,ROUND($Z138/$W138*2600,2),$Z138)*'umowa o pracę'!$E$8,2)),0)),IF('umowa o pracę'!$E$7=2021,IF(IF($V138=1,IF($X138=0,ROUND(IF($W138&gt;2800,ROUND($Z138/$W138*2800,2),$Z138)*'umowa o pracę'!$E$8,2),ROUND(IF($W138&gt;2800,ROUND($Z138/$W138*2800,2),$Z138)*'umowa o pracę'!$E$8,2)),0)&gt;$I138,$I138,IF($V138=1,IF($X138=0,ROUND(IF($W138&gt;2800,ROUND($Z138/$W138*2800,2),$Z138)*'umowa o pracę'!$E$8,2),ROUND(IF($W138&gt;2800,ROUND($Z138/$W138*2800,2),$Z138)*'umowa o pracę'!$E$8,2)),0)),0))</f>
        <v>0</v>
      </c>
      <c r="AF138" s="56">
        <f>IF('umowa o pracę'!$E$7=2020,$AB138,IF('umowa o pracę'!$E$7=2021,$AC138,0))</f>
        <v>0</v>
      </c>
      <c r="AG138" s="53">
        <f t="shared" si="15"/>
        <v>1</v>
      </c>
      <c r="AH138" s="39">
        <f>IF('umowa o pracę'!$E$6&lt;3,0,$L138)</f>
        <v>0</v>
      </c>
      <c r="AI138" s="39">
        <f>IF('umowa o pracę'!$E$6&lt;3,0,$M138)</f>
        <v>0</v>
      </c>
      <c r="AJ138" s="55">
        <f>IF('umowa o pracę'!$E$6&lt;3,0,$N138)</f>
        <v>0</v>
      </c>
      <c r="AK138" s="55">
        <f>IF('umowa o pracę'!$E$6&lt;3,0,$O138)</f>
        <v>0</v>
      </c>
      <c r="AL138" s="32">
        <f>IF('umowa o pracę'!$E$7=2020,ROUND(IF($AH138&gt;=2600,2600*'umowa o pracę'!$E$8,$AH138*'umowa o pracę'!$E$8),2),IF('umowa o pracę'!$E$7=2021,ROUND(IF($AH138&gt;=2800,2800*'umowa o pracę'!$E$8,$AH138*'umowa o pracę'!$E$8),2),0))</f>
        <v>0</v>
      </c>
      <c r="AM138" s="32">
        <f>IF(IF(IF(AND($AG138=1,$I138&gt;0),ROUND(IF($AH138+$AI138&gt;=2600,2600*'umowa o pracę'!$E$8,($AH138+$AI138)*'umowa o pracę'!$E$8),2)+IF($AI138=0,ROUND(IF($AH138&gt;2600,ROUND($AK138/$AH138*2600,2),$AK138)*'umowa o pracę'!$E$8,2),ROUND(IF($AH138&gt;2600,ROUND($AK138/$AH138*2600,2),$AK138)*'umowa o pracę'!$E$8,2)),ROUND(IF($AH138+$AI138&gt;=2600,2600*'umowa o pracę'!$E$8,($AH138+$AI138)*'umowa o pracę'!$E$8),2)-IF($AI138=0,ROUND(ROUND(IF($AH138&gt;2600,ROUND($AJ138/$AH138*2600,2),$AJ138),2)*'umowa o pracę'!$E$8,2),IF($AI138&gt;0,IF($AH138+$AI138&lt;2600,ROUND(ROUND($AJ138+ROUND($AI138*9%,2),2)*'umowa o pracę'!$E$8,2),IF(AND($AH138+$AI138&gt;=2600,$AI138&lt;2600,$AH138&lt;2600),ROUND((ROUND(((2600-$AI138)/$AH138)*$AJ138,2)+ROUND($AI138*9%,2))*'umowa o pracę'!$E$8,2),IF(AND($AH138+$AI138&gt;=2600,$AI138&gt;=2600),ROUND((ROUND(2600*9%,2))*'umowa o pracę'!$E$8,2),IF(AND($AH138+$AI138&gt;=2600,$AH138&gt;=2600,$AI138&lt;2600),ROUND((ROUND($AI138*9%,2)+ROUND(((2600-$AI138)/$AH138)*$AJ138,2))*'umowa o pracę'!$E$8,2),0)))),0)))&gt;$J138,$J138,IF(AND($AG138=1,$I138&gt;0),ROUND(IF($AH138+$AI138&gt;=2600,2600*'umowa o pracę'!$E$8,($AH138+$AI138)*'umowa o pracę'!$E$8),2)+IF($AI138=0,ROUND(IF($AH138&gt;2600,ROUND($AK138/$AH138*2600,2),$AK138)*'umowa o pracę'!$E$8,2),ROUND(IF($AH138&gt;2600,ROUND($AK138/$AH138*2600,2),$AK138)*'umowa o pracę'!$E$8,2)),ROUND(IF($AH138+$AI138&gt;=2600,2600*'umowa o pracę'!$E$8,($AH138+$AI138)*'umowa o pracę'!$E$8),2)-IF($AI138=0,ROUND(ROUND(IF($AH138&gt;2600,ROUND($AJ138/$AH138*2600,2),$AJ138),2)*'umowa o pracę'!$E$8,2),IF($AI138&gt;0,IF($AH138+$AI138&lt;2600,ROUND(ROUND($AJ138+ROUND($AI138*9%,2),2)*'umowa o pracę'!$E$8,2),IF(AND($AH138+$AI138&gt;=2600,$AI138&lt;2600,$AH138&lt;2600),ROUND((ROUND(((2600-$AI138)/$AH138)*$AJ138,2)+ROUND($AI138*9%,2))*'umowa o pracę'!$E$8,2),IF(AND($AH138+$AI138&gt;=2600,$AI138&gt;=2600),ROUND((ROUND(2600*9%,2))*'umowa o pracę'!$E$8,2),IF(AND($AH138+$AI138&gt;=2600,$AH138&gt;=2600,$AI138&lt;2600),ROUND((ROUND($AI138*9%,2)+ROUND(((2600-$AI138)/$AH138)*$AJ138,2))*'umowa o pracę'!$E$8,2),0)))),0))))&gt;$J138,$J138,IF(IF(AND($AG138=1,$I138&gt;0),ROUND(IF($AH138+$AI138&gt;=2600,2600*'umowa o pracę'!$E$8,($AH138+$AI138)*'umowa o pracę'!$E$8),2)+IF($AI138=0,ROUND(IF($AH138&gt;2600,ROUND($AK138/$AH138*2600,2),$AK138)*'umowa o pracę'!$E$8,2),ROUND(IF($AH138&gt;2600,ROUND($AK138/$AH138*2600,2),$AK138)*'umowa o pracę'!$E$8,2)),ROUND(IF($AH138+$AI138&gt;=2600,2600*'umowa o pracę'!$E$8,($AH138+$AI138)*'umowa o pracę'!$E$8),2)-IF($AI138=0,ROUND(ROUND(IF($AH138&gt;2600,ROUND($AJ138/$AH138*2600,2),$AJ138),2)*'umowa o pracę'!$E$8,2),IF($AI138&gt;0,IF($AH138+$AI138&lt;2600,ROUND(ROUND($AJ138+ROUND($AI138*9%,2),2)*'umowa o pracę'!$E$8,2),IF(AND($AH138+$AI138&gt;=2600,$AI138&lt;2600,$AH138&lt;2600),ROUND((ROUND(((2600-$AI138)/$AH138)*$AJ138,2)+ROUND($AI138*9%,2))*'umowa o pracę'!$E$8,2),IF(AND($AH138+$AI138&gt;=2600,$AI138&gt;=2600),ROUND((ROUND(2600*9%,2))*'umowa o pracę'!$E$8,2),IF(AND($AH138+$AI138&gt;=2600,$AH138&gt;=2600,$AI138&lt;2600),ROUND((ROUND($AI138*9%,2)+ROUND(((2600-$AI138)/$AH138)*$AJ138,2))*'umowa o pracę'!$E$8,2),0)))),0)))&gt;$J138,$J138,IF(AND($AG138=1,$I138&gt;0),ROUND(IF($AH138+$AI138&gt;=2600,2600*'umowa o pracę'!$E$8,($AH138+$AI138)*'umowa o pracę'!$E$8),2)+IF($AI138=0,ROUND(IF($AH138&gt;2600,ROUND($AK138/$AH138*2600,2),$AK138)*'umowa o pracę'!$E$8,2),ROUND(IF($AH138&gt;2600,ROUND($AK138/$AH138*2600,2),$AK138)*'umowa o pracę'!$E$8,2)),ROUND(IF($AH138+$AI138&gt;=2600,2600*'umowa o pracę'!$E$8,($AH138+$AI138)*'umowa o pracę'!$E$8),2)-IF(AND($AI138=0,I138&gt;0),ROUND(ROUND(IF($AH138&gt;2600,ROUND($AJ138/$AH138*2600,2),$AJ138),2)*'umowa o pracę'!$E$8,2),IF($AI138&gt;0,IF($AH138+$AI138&lt;2600,ROUND(ROUND($AJ138+ROUND($AI138*9%,2),2)*'umowa o pracę'!$E$8,2),IF(AND($AH138+$AI138&gt;=2600,$AI138&lt;2600,$AH138&lt;2600),ROUND((ROUND(((2600-$AI138)/$AH138)*$AJ138,2)+ROUND($AI138*9%,2))*'umowa o pracę'!$E$8,2),IF(AND($AH138+$AI138&gt;=2600,$AI138&gt;=2600),ROUND((ROUND(2600*9%,2))*'umowa o pracę'!$E$8,2),IF(AND($AH138+$AI138&gt;=2600,$AH138&gt;=2600,$AI138&lt;2600),ROUND((ROUND($AI138*9%,2)+ROUND(((2600-$AI138)/$AH138)*$AJ138,2))*'umowa o pracę'!$E$8,2),0)))),0)))))</f>
        <v>0</v>
      </c>
      <c r="AN138" s="32">
        <f>IF(IF(IF(AND($AG138=1,$I138&gt;0),ROUND(IF($AH138+$AI138&gt;=2800,2800*'umowa o pracę'!$E$8,($AH138+$AI138)*'umowa o pracę'!$E$8),2)+IF($AI138=0,ROUND(IF($AH138&gt;2800,ROUND($AK138/$AH138*2800,2),$AK138)*'umowa o pracę'!$E$8,2),ROUND(IF($AH138&gt;2800,ROUND($AK138/$AH138*2800,2),$AK138)*'umowa o pracę'!$E$8,2)),ROUND(IF($AH138+$AI138&gt;=2800,2800*'umowa o pracę'!$E$8,($AH138+$AI138)*'umowa o pracę'!$E$8),2)-IF($AI138=0,ROUND(ROUND(IF($AH138&gt;2800,ROUND($AJ138/$AH138*2800,2),$AJ138),2)*'umowa o pracę'!$E$8,2),IF($AI138&gt;0,IF($AH138+$AI138&lt;2800,ROUND(ROUND($AJ138+ROUND($AI138*9%,2),2)*'umowa o pracę'!$E$8,2),IF(AND($AH138+$AI138&gt;=2800,$AI138&lt;2800,$AH138&lt;2800),ROUND((ROUND(((2800-$AI138)/$AH138)*$AJ138,2)+ROUND($AI138*9%,2))*'umowa o pracę'!$E$8,2),IF(AND($AH138+$AI138&gt;=2800,$AI138&gt;=2800),ROUND((ROUND(2800*9%,2))*'umowa o pracę'!$E$8,2),IF(AND($AH138+$AI138&gt;=2800,$AH138&gt;=2800,$AI138&lt;2800),ROUND((ROUND($AI138*9%,2)+ROUND(((2800-$AI138)/$AH138)*$AJ138,2))*'umowa o pracę'!$E$8,2),0)))),0)))&gt;$J138,$J138,IF(AND($AG138=1,$I138&gt;0),ROUND(IF($AH138+$AI138&gt;=2800,2800*'umowa o pracę'!$E$8,($AH138+$AI138)*'umowa o pracę'!$E$8),2)+IF($AI138=0,ROUND(IF($AH138&gt;2800,ROUND($AK138/$AH138*2800,2),$AK138)*'umowa o pracę'!$E$8,2),ROUND(IF($AH138&gt;2800,ROUND($AK138/$AH138*2800,2),$AK138)*'umowa o pracę'!$E$8,2)),ROUND(IF($AH138+$AI138&gt;=2800,2800*'umowa o pracę'!$E$8,($AH138+$AI138)*'umowa o pracę'!$E$8),2)-IF($AI138=0,ROUND(ROUND(IF($AH138&gt;2800,ROUND($AJ138/$AH138*2800,2),$AJ138),2)*'umowa o pracę'!$E$8,2),IF($AI138&gt;0,IF($AH138+$AI138&lt;2800,ROUND(ROUND($AJ138+ROUND($AI138*9%,2),2)*'umowa o pracę'!$E$8,2),IF(AND($AH138+$AI138&gt;=2800,$AI138&lt;2800,$AH138&lt;2800),ROUND((ROUND(((2800-$AI138)/$AH138)*$AJ138,2)+ROUND($AI138*9%,2))*'umowa o pracę'!$E$8,2),IF(AND($AH138+$AI138&gt;=2800,$AI138&gt;=2800),ROUND((ROUND(2800*9%,2))*'umowa o pracę'!$E$8,2),IF(AND($AH138+$AI138&gt;=2800,$AH138&gt;=2800,$AI138&lt;2800),ROUND((ROUND($AI138*9%,2)+ROUND(((2800-$AI138)/$AH138)*$AJ138,2))*'umowa o pracę'!$E$8,2),0)))),0))))&gt;$J138,$J138,IF(IF(AND($AG138=1,$I138&gt;0),ROUND(IF($AH138+$AI138&gt;=2800,2800*'umowa o pracę'!$E$8,($AH138+$AI138)*'umowa o pracę'!$E$8),2)+IF($AI138=0,ROUND(IF($AH138&gt;2800,ROUND($AK138/$AH138*2800,2),$AK138)*'umowa o pracę'!$E$8,2),ROUND(IF($AH138&gt;2800,ROUND($AK138/$AH138*2800,2),$AK138)*'umowa o pracę'!$E$8,2)),ROUND(IF($AH138+$AI138&gt;=2800,2800*'umowa o pracę'!$E$8,($AH138+$AI138)*'umowa o pracę'!$E$8),2)-IF($AI138=0,ROUND(ROUND(IF($AH138&gt;2800,ROUND($AJ138/$AH138*2800,2),$AJ138),2)*'umowa o pracę'!$E$8,2),IF($AI138&gt;0,IF($AH138+$AI138&lt;2800,ROUND(ROUND($AJ138+ROUND($AI138*9%,2),2)*'umowa o pracę'!$E$8,2),IF(AND($AH138+$AI138&gt;=2800,$AI138&lt;2800,$AH138&lt;2800),ROUND((ROUND(((2800-$AI138)/$AH138)*$AJ138,2)+ROUND($AI138*9%,2))*'umowa o pracę'!$E$8,2),IF(AND($AH138+$AI138&gt;=2800,$AI138&gt;=2800),ROUND((ROUND(2800*9%,2))*'umowa o pracę'!$E$8,2),IF(AND($AH138+$AI138&gt;=2800,$AH138&gt;=2800,$AI138&lt;2800),ROUND((ROUND($AI138*9%,2)+ROUND(((2800-$AI138)/$AH138)*$AJ138,2))*'umowa o pracę'!$E$8,2),0)))),0)))&gt;$J138,$J138,IF(AND($AG138=1,$I138&gt;0),ROUND(IF($AH138+$AI138&gt;=2800,2800*'umowa o pracę'!$E$8,($AH138+$AI138)*'umowa o pracę'!$E$8),2)+IF($AI138=0,ROUND(IF($AH138&gt;2800,ROUND($AK138/$AH138*2800,2),$AK138)*'umowa o pracę'!$E$8,2),ROUND(IF($AH138&gt;2800,ROUND($AK138/$AH138*2800,2),$AK138)*'umowa o pracę'!$E$8,2)),ROUND(IF($AH138+$AI138&gt;=2800,2800*'umowa o pracę'!$E$8,($AH138+$AI138)*'umowa o pracę'!$E$8),2)-IF(AND($AI138=0,I138&gt;0),ROUND(ROUND(IF($AH138&gt;2800,ROUND($AJ138/$AH138*2800,2),$AJ138),2)*'umowa o pracę'!$E$8,2),IF($AI138&gt;0,IF($AH138+$AI138&lt;2800,ROUND(ROUND($AJ138+ROUND($AI138*9%,2),2)*'umowa o pracę'!$E$8,2),IF(AND($AH138+$AI138&gt;=2800,$AI138&lt;2800,$AH138&lt;2800),ROUND((ROUND(((2800-$AI138)/$AH138)*$AJ138,2)+ROUND($AI138*9%,2))*'umowa o pracę'!$E$8,2),IF(AND($AH138+$AI138&gt;=2800,$AI138&gt;=2800),ROUND((ROUND(2800*9%,2))*'umowa o pracę'!$E$8,2),IF(AND($AH138+$AI138&gt;=2800,$AH138&gt;=2800,$AI138&lt;2800),ROUND((ROUND($AI138*9%,2)+ROUND(((2800-$AI138)/$AH138)*$AJ138,2))*'umowa o pracę'!$E$8,2),0)))),0)))))</f>
        <v>0</v>
      </c>
      <c r="AO138" s="32">
        <f>IF('umowa o pracę'!$E$7=2020,IF(IF($AG138=1,IF($AI138=0,ROUND(IF($AH138&gt;2600,ROUND($AJ138/$AH138*2600,2),$AJ138)*'umowa o pracę'!$E$8,2),IF($AH138+$AI138&lt;2600,ROUND(ROUND($AJ138+ROUND($AI138*9%,2),2)*'umowa o pracę'!$E$8,2),IF(AND($AH138+$AI138&gt;=2600,$AH138&lt;2600),ROUND((ROUND($AJ138+ROUND((2600-$AH138)*9%,2),2))*'umowa o pracę'!$E$8,2),IF(AND($AH138+$AI138&gt;=2600,$AH138&gt;=2600),ROUND(ROUND($AJ138/$AH138*2600,2)*'umowa o pracę'!$E$8,2),0)))),0)&gt;$H138,$H138,IF($AG138=1,IF($AI138=0,ROUND(IF($AH138&gt;2600,ROUND($AJ138/$AH138*2600,2),$AJ138)*'umowa o pracę'!$E$8,2),IF($AH138+$AI138&lt;2600,ROUND(ROUND($AJ138+ROUND($AI138*9%,2),2)*'umowa o pracę'!$E$8,2),IF(AND($AH138+$AI138&gt;=2600,$AH138&lt;2600),ROUND((ROUND($AJ138+ROUND((2600-$AH138)*9%,2),2))*'umowa o pracę'!$E$8,2),IF(AND($AH138+$AI138&gt;=2600,$AH138&gt;=2600),ROUND(ROUND($AJ138/$AH138*2600,2)*'umowa o pracę'!$E$8,2),0)))),0)),IF('umowa o pracę'!$E$7=2021,IF(IF($AG138=1,IF($AI138=0,ROUND(IF($AH138&gt;2800,ROUND($AJ138/$AH138*2800,2),$AJ138)*'umowa o pracę'!$E$8,2),IF($AH138+$AI138&lt;2800,ROUND(ROUND($AJ138+ROUND($AI138*9%,2),2)*'umowa o pracę'!$E$8,2),IF(AND($AH138+$AI138&gt;=2800,$AH138&lt;2800),ROUND((ROUND($AJ138+ROUND((2800-$AH138)*9%,2),2))*'umowa o pracę'!$E$8,2),IF(AND($AH138+$AI138&gt;=2800,$AH138&gt;=2800),ROUND(ROUND($AJ138/$AH138*2800,2)*'umowa o pracę'!$E$8,2),0)))),0)&gt;$H138,$H138,IF($AG138=1,IF($AI138=0,ROUND(IF($AH138&gt;2800,ROUND($AJ138/$AH138*2800,2),$AJ138)*'umowa o pracę'!$E$8,2),IF($AH138+$AI138&lt;2800,ROUND(ROUND($AJ138+ROUND($AI138*9%,2),2)*'umowa o pracę'!$E$8,2),IF(AND($AH138+$AI138&gt;=2800,$AH138&lt;2800),ROUND((ROUND($AJ138+ROUND((2800-$AH138)*9%,2),2))*'umowa o pracę'!$E$8,2),IF(AND($AH138+$AI138&gt;=2800,$AH138&gt;=2800),ROUND(ROUND($AJ138/$AH138*2800,2)*'umowa o pracę'!$E$8,2),0)))),0)),0))</f>
        <v>0</v>
      </c>
      <c r="AP138" s="32">
        <f>IF('umowa o pracę'!$E$7=2020,IF(IF($AG138=1,IF($AI138=0,ROUND(IF($AH138&gt;2600,ROUND($AK138/$AH138*2600,2),$AK138)*'umowa o pracę'!$E$8,2),ROUND(IF($AH138&gt;2600,ROUND($AK138/$AH138*2600,2),$AK138)*'umowa o pracę'!$E$8,2)),0)&gt;$I138,$I138,IF($AG138=1,IF($AI138=0,ROUND(IF($AH138&gt;2600,ROUND($AK138/$AH138*2600,2),$AK138)*'umowa o pracę'!$E$8,2),ROUND(IF($AH138&gt;2600,ROUND($AK138/$AH138*2600,2),$AK138)*'umowa o pracę'!$E$8,2)),0)),IF('umowa o pracę'!$E$7=2021,IF(IF($AG138=1,IF($AI138=0,ROUND(IF($AH138&gt;2800,ROUND($AK138/$AH138*2800,2),$AK138)*'umowa o pracę'!$E$8,2),ROUND(IF($AH138&gt;2800,ROUND($AK138/$AH138*2800,2),$AK138)*'umowa o pracę'!$E$8,2)),0)&gt;$I138,$I138,IF($AG138=1,IF($AI138=0,ROUND(IF($AH138&gt;2800,ROUND($AK138/$AH138*2800,2),$AK138)*'umowa o pracę'!$E$8,2),ROUND(IF($AH138&gt;2800,ROUND($AK138/$AH138*2800,2),$AK138)*'umowa o pracę'!$E$8,2)),0)),0))</f>
        <v>0</v>
      </c>
      <c r="AQ138" s="56">
        <f>IF('umowa o pracę'!$E$7=2020,$AM138,IF('umowa o pracę'!$E$7=2021,$AN138,0))</f>
        <v>0</v>
      </c>
      <c r="AR138" s="33">
        <f>IF('umowa o pracę'!$E$7=0,0,U138+AF138+AQ138)</f>
        <v>0</v>
      </c>
      <c r="AS138" s="19"/>
      <c r="AT138" s="19"/>
      <c r="AU138" s="19"/>
      <c r="AV138" s="6"/>
      <c r="AW138" s="6"/>
      <c r="AX138" s="6">
        <f t="shared" si="13"/>
        <v>10</v>
      </c>
      <c r="AY138" s="6"/>
      <c r="AZ138" s="234">
        <f t="shared" si="16"/>
        <v>0</v>
      </c>
      <c r="BA138" s="234">
        <f t="shared" si="17"/>
        <v>0</v>
      </c>
      <c r="BB138" s="234">
        <f t="shared" si="18"/>
        <v>0</v>
      </c>
      <c r="BC138" s="234">
        <f t="shared" si="19"/>
        <v>0</v>
      </c>
      <c r="BD138" s="234">
        <f t="shared" si="20"/>
        <v>0</v>
      </c>
      <c r="BE138" s="234">
        <f t="shared" si="21"/>
        <v>0</v>
      </c>
      <c r="BF138" s="234">
        <f t="shared" si="22"/>
        <v>0</v>
      </c>
      <c r="BG138" s="234">
        <f t="shared" si="23"/>
        <v>0</v>
      </c>
      <c r="BH138" s="234">
        <f t="shared" si="24"/>
        <v>0</v>
      </c>
      <c r="BI138" s="238">
        <f t="shared" si="25"/>
        <v>0</v>
      </c>
      <c r="BJ138" s="236"/>
      <c r="BK138" s="236"/>
      <c r="BL138" s="237"/>
    </row>
    <row r="139" spans="1:64" ht="15.75" customHeight="1" x14ac:dyDescent="0.25">
      <c r="A139" s="129">
        <v>128</v>
      </c>
      <c r="B139" s="57"/>
      <c r="C139" s="57"/>
      <c r="D139" s="36"/>
      <c r="E139" s="36"/>
      <c r="F139" s="242"/>
      <c r="G139" s="37">
        <v>1</v>
      </c>
      <c r="H139" s="58">
        <v>0</v>
      </c>
      <c r="I139" s="59">
        <v>0</v>
      </c>
      <c r="J139" s="60">
        <v>0</v>
      </c>
      <c r="K139" s="52">
        <v>1</v>
      </c>
      <c r="L139" s="39">
        <v>0</v>
      </c>
      <c r="M139" s="39">
        <v>0</v>
      </c>
      <c r="N139" s="39">
        <v>0</v>
      </c>
      <c r="O139" s="39">
        <v>0</v>
      </c>
      <c r="P139" s="35">
        <f>IF('umowa o pracę'!$E$7=2020,ROUND(IF($L139&gt;=2600,2600*'umowa o pracę'!$E$8,$L139*'umowa o pracę'!$E$8),2),IF('umowa o pracę'!$E$7=2021,ROUND(IF($L139&gt;=2800,2800*'umowa o pracę'!$E$8,$L139*'umowa o pracę'!$E$8),2),0))</f>
        <v>0</v>
      </c>
      <c r="Q139" s="252">
        <f>IF(IF(IF(AND($K139=1,$I139&gt;0),ROUND(IF($L139+$M139&gt;=2600,2600*'umowa o pracę'!$E$8,($L139+$M139)*'umowa o pracę'!$E$8),2)+IF($M139=0,ROUND(IF($L139&gt;2600,ROUND($O139/$L139*2600,2),$O139)*'umowa o pracę'!$E$8,2),ROUND(IF($L139&gt;2600,ROUND($O139/$L139*2600,2),$O139)*'umowa o pracę'!$E$8,2)),ROUND(IF($L139+$M139&gt;=2600,2600*'umowa o pracę'!$E$8,($L139+$M139)*'umowa o pracę'!$E$8),2)-IF($M139=0,ROUND(ROUND(IF($L139&gt;2600,ROUND($N139/$L139*2600,2),$N139),2)*'umowa o pracę'!$E$8,2),IF($M139&gt;0,IF($L139+$M139&lt;2600,ROUND(ROUND($N139+ROUND($M139*9%,2),2)*'umowa o pracę'!$E$8,2),IF(AND($L139+$M139&gt;=2600,$M139&lt;2600,$L139&lt;2600),ROUND((ROUND(((2600-$M139)/$L139)*$N139,2)+ROUND($M139*9%,2))*'umowa o pracę'!$E$8,2),IF(AND($L139+$M139&gt;=2600,$M139&gt;=2600),ROUND((ROUND(2600*9%,2))*'umowa o pracę'!$E$8,2),IF(AND($L139+$M139&gt;=2600,$L139&gt;=2600,$M139&lt;2600),ROUND((ROUND($M139*9%,2)+ROUND(((2600-$M139)/$L139)*$N139,2))*'umowa o pracę'!$E$8,2),0)))),0)))&gt;$J139,$J139,IF(AND($K139=1,$I139&gt;0),ROUND(IF($L139+$M139&gt;=2600,2600*'umowa o pracę'!$E$8,($L139+$M139)*'umowa o pracę'!$E$8),2)+IF($M139=0,ROUND(IF($L139&gt;2600,ROUND($O139/$L139*2600,2),$O139)*'umowa o pracę'!$E$8,2),ROUND(IF($L139&gt;2600,ROUND($O139/$L139*2600,2),$O139)*'umowa o pracę'!$E$8,2)),ROUND(IF($L139+$M139&gt;=2600,2600*'umowa o pracę'!$E$8,($L139+$M139)*'umowa o pracę'!$E$8),2)-IF($M139=0,ROUND(ROUND(IF($L139&gt;2600,ROUND($N139/$L139*2600,2),$N139),2)*'umowa o pracę'!$E$8,2),IF($M139&gt;0,IF($L139+$M139&lt;2600,ROUND(ROUND($N139+ROUND($M139*9%,2),2)*'umowa o pracę'!$E$8,2),IF(AND($L139+$M139&gt;=2600,$M139&lt;2600,$L139&lt;2600),ROUND((ROUND(((2600-$M139)/$L139)*$N139,2)+ROUND($M139*9%,2))*'umowa o pracę'!$E$8,2),IF(AND($L139+$M139&gt;=2600,$M139&gt;=2600),ROUND((ROUND(2600*9%,2))*'umowa o pracę'!$E$8,2),IF(AND($L139+$M139&gt;=2600,$L139&gt;=2600,$M139&lt;2600),ROUND((ROUND($M139*9%,2)+ROUND(((2600-$M139)/$L139)*$N139,2))*'umowa o pracę'!$E$8,2),0)))),0))))&gt;$J139,$J139,IF(IF(AND($K139=1,$I139&gt;0),ROUND(IF($L139+$M139&gt;=2600,2600*'umowa o pracę'!$E$8,($L139+$M139)*'umowa o pracę'!$E$8),2)+IF($M139=0,ROUND(IF($L139&gt;2600,ROUND($O139/$L139*2600,2),$O139)*'umowa o pracę'!$E$8,2),ROUND(IF($L139&gt;2600,ROUND($O139/$L139*2600,2),$O139)*'umowa o pracę'!$E$8,2)),ROUND(IF($L139+$M139&gt;=2600,2600*'umowa o pracę'!$E$8,($L139+$M139)*'umowa o pracę'!$E$8),2)-IF($M139=0,ROUND(ROUND(IF($L139&gt;2600,ROUND($N139/$L139*2600,2),$N139),2)*'umowa o pracę'!$E$8,2),IF($M139&gt;0,IF($L139+$M139&lt;2600,ROUND(ROUND($N139+ROUND($M139*9%,2),2)*'umowa o pracę'!$E$8,2),IF(AND($L139+$M139&gt;=2600,$M139&lt;2600,$L139&lt;2600),ROUND((ROUND(((2600-$M139)/$L139)*$N139,2)+ROUND($M139*9%,2))*'umowa o pracę'!$E$8,2),IF(AND($L139+$M139&gt;=2600,$M139&gt;=2600),ROUND((ROUND(2600*9%,2))*'umowa o pracę'!$E$8,2),IF(AND($L139+$M139&gt;=2600,$L139&gt;=2600,$M139&lt;2600),ROUND((ROUND($M139*9%,2)+ROUND(((2600-$M139)/$L139)*$N139,2))*'umowa o pracę'!$E$8,2),0)))),0)))&gt;$J139,$J139,IF(AND($K139=1,$I139&gt;0),ROUND(IF($L139+$M139&gt;=2600,2600*'umowa o pracę'!$E$8,($L139+$M139)*'umowa o pracę'!$E$8),2)+IF($M139=0,ROUND(IF($L139&gt;2600,ROUND($O139/$L139*2600,2),$O139)*'umowa o pracę'!$E$8,2),ROUND(IF($L139&gt;2600,ROUND($O139/$L139*2600,2),$O139)*'umowa o pracę'!$E$8,2)),ROUND(IF($L139+$M139&gt;=2600,2600*'umowa o pracę'!$E$8,($L139+$M139)*'umowa o pracę'!$E$8),2)-IF(AND($M139=0,I139&gt;0),ROUND(ROUND(IF($L139&gt;2600,ROUND($N139/$L139*2600,2),$N139),2)*'umowa o pracę'!$E$8,2),IF($M139&gt;0,IF($L139+$M139&lt;2600,ROUND(ROUND($N139+ROUND($M139*9%,2),2)*'umowa o pracę'!$E$8,2),IF(AND($L139+$M139&gt;=2600,$M139&lt;2600,$L139&lt;2600),ROUND((ROUND(((2600-$M139)/$L139)*$N139,2)+ROUND($M139*9%,2))*'umowa o pracę'!$E$8,2),IF(AND($L139+$M139&gt;=2600,$M139&gt;=2600),ROUND((ROUND(2600*9%,2))*'umowa o pracę'!$E$8,2),IF(AND($L139+$M139&gt;=2600,$L139&gt;=2600,$M139&lt;2600),ROUND((ROUND($M139*9%,2)+ROUND(((2600-$M139)/$L139)*$N139,2))*'umowa o pracę'!$E$8,2),0)))),0)))))</f>
        <v>0</v>
      </c>
      <c r="R139" s="252">
        <f>IF(IF(IF(AND($K139=1,$I139&gt;0),ROUND(IF($L139+$M139&gt;=2800,2800*'umowa o pracę'!$E$8,($L139+$M139)*'umowa o pracę'!$E$8),2)+IF($M139=0,ROUND(IF($L139&gt;2800,ROUND($O139/$L139*2800,2),$O139)*'umowa o pracę'!$E$8,2),ROUND(IF($L139&gt;2800,ROUND($O139/$L139*2800,2),$O139)*'umowa o pracę'!$E$8,2)),ROUND(IF($L139+$M139&gt;=2800,2800*'umowa o pracę'!$E$8,($L139+$M139)*'umowa o pracę'!$E$8),2)-IF($M139=0,ROUND(ROUND(IF($L139&gt;2800,ROUND($N139/$L139*2800,2),$N139),2)*'umowa o pracę'!$E$8,2),IF($M139&gt;0,IF($L139+$M139&lt;2800,ROUND(ROUND($N139+ROUND($M139*9%,2),2)*'umowa o pracę'!$E$8,2),IF(AND($L139+$M139&gt;=2800,$M139&lt;2800,$L139&lt;2800),ROUND((ROUND(((2800-$M139)/$L139)*$N139,2)+ROUND($M139*9%,2))*'umowa o pracę'!$E$8,2),IF(AND($L139+$M139&gt;=2800,$M139&gt;=2800),ROUND((ROUND(2800*9%,2))*'umowa o pracę'!$E$8,2),IF(AND($L139+$M139&gt;=2800,$L139&gt;=2800,$M139&lt;2800),ROUND((ROUND($M139*9%,2)+ROUND(((2800-$M139)/$L139)*$N139,2))*'umowa o pracę'!$E$8,2),0)))),0)))&gt;$J139,$J139,IF(AND($K139=1,$I139&gt;0),ROUND(IF($L139+$M139&gt;=2800,2800*'umowa o pracę'!$E$8,($L139+$M139)*'umowa o pracę'!$E$8),2)+IF($M139=0,ROUND(IF($L139&gt;2800,ROUND($O139/$L139*2800,2),$O139)*'umowa o pracę'!$E$8,2),ROUND(IF($L139&gt;2800,ROUND($O139/$L139*2800,2),$O139)*'umowa o pracę'!$E$8,2)),ROUND(IF($L139+$M139&gt;=2800,2800*'umowa o pracę'!$E$8,($L139+$M139)*'umowa o pracę'!$E$8),2)-IF($M139=0,ROUND(ROUND(IF($L139&gt;2800,ROUND($N139/$L139*2800,2),$N139),2)*'umowa o pracę'!$E$8,2),IF($M139&gt;0,IF($L139+$M139&lt;2800,ROUND(ROUND($N139+ROUND($M139*9%,2),2)*'umowa o pracę'!$E$8,2),IF(AND($L139+$M139&gt;=2800,$M139&lt;2800,$L139&lt;2800),ROUND((ROUND(((2800-$M139)/$L139)*$N139,2)+ROUND($M139*9%,2))*'umowa o pracę'!$E$8,2),IF(AND($L139+$M139&gt;=2800,$M139&gt;=2800),ROUND((ROUND(2800*9%,2))*'umowa o pracę'!$E$8,2),IF(AND($L139+$M139&gt;=2800,$L139&gt;=2800,$M139&lt;2800),ROUND((ROUND($M139*9%,2)+ROUND(((2800-$M139)/$L139)*$N139,2))*'umowa o pracę'!$E$8,2),0)))),0))))&gt;$J139,$J139,IF(IF(AND($K139=1,$I139&gt;0),ROUND(IF($L139+$M139&gt;=2800,2800*'umowa o pracę'!$E$8,($L139+$M139)*'umowa o pracę'!$E$8),2)+IF($M139=0,ROUND(IF($L139&gt;2800,ROUND($O139/$L139*2800,2),$O139)*'umowa o pracę'!$E$8,2),ROUND(IF($L139&gt;2800,ROUND($O139/$L139*2800,2),$O139)*'umowa o pracę'!$E$8,2)),ROUND(IF($L139+$M139&gt;=2800,2800*'umowa o pracę'!$E$8,($L139+$M139)*'umowa o pracę'!$E$8),2)-IF($M139=0,ROUND(ROUND(IF($L139&gt;2800,ROUND($N139/$L139*2800,2),$N139),2)*'umowa o pracę'!$E$8,2),IF($M139&gt;0,IF($L139+$M139&lt;2800,ROUND(ROUND($N139+ROUND($M139*9%,2),2)*'umowa o pracę'!$E$8,2),IF(AND($L139+$M139&gt;=2800,$M139&lt;2800,$L139&lt;2800),ROUND((ROUND(((2800-$M139)/$L139)*$N139,2)+ROUND($M139*9%,2))*'umowa o pracę'!$E$8,2),IF(AND($L139+$M139&gt;=2800,$M139&gt;=2800),ROUND((ROUND(2800*9%,2))*'umowa o pracę'!$E$8,2),IF(AND($L139+$M139&gt;=2800,$L139&gt;=2800,$M139&lt;2800),ROUND((ROUND($M139*9%,2)+ROUND(((2800-$M139)/$L139)*$N139,2))*'umowa o pracę'!$E$8,2),0)))),0)))&gt;$J139,$J139,IF(AND($K139=1,$I139&gt;0),ROUND(IF($L139+$M139&gt;=2800,2800*'umowa o pracę'!$E$8,($L139+$M139)*'umowa o pracę'!$E$8),2)+IF($M139=0,ROUND(IF($L139&gt;2800,ROUND($O139/$L139*2800,2),$O139)*'umowa o pracę'!$E$8,2),ROUND(IF($L139&gt;2800,ROUND($O139/$L139*2800,2),$O139)*'umowa o pracę'!$E$8,2)),ROUND(IF($L139+$M139&gt;=2800,2800*'umowa o pracę'!$E$8,($L139+$M139)*'umowa o pracę'!$E$8),2)-IF(AND($M139=0,I139&gt;0),ROUND(ROUND(IF($L139&gt;2800,ROUND($N139/$L139*2800,2),$N139),2)*'umowa o pracę'!$E$8,2),IF($M139&gt;0,IF($L139+$M139&lt;2800,ROUND(ROUND($N139+ROUND($M139*9%,2),2)*'umowa o pracę'!$E$8,2),IF(AND($L139+$M139&gt;=2800,$M139&lt;2800,$L139&lt;2800),ROUND((ROUND(((2800-$M139)/$L139)*$N139,2)+ROUND($M139*9%,2))*'umowa o pracę'!$E$8,2),IF(AND($L139+$M139&gt;=2800,$M139&gt;=2800),ROUND((ROUND(2800*9%,2))*'umowa o pracę'!$E$8,2),IF(AND($L139+$M139&gt;=2800,$L139&gt;=2800,$M139&lt;2800),ROUND((ROUND($M139*9%,2)+ROUND(((2800-$M139)/$L139)*$N139,2))*'umowa o pracę'!$E$8,2),0)))),0)))))</f>
        <v>0</v>
      </c>
      <c r="S139" s="32">
        <f>IF('umowa o pracę'!$E$7=2020,IF(IF($K139=1,IF($M139=0,ROUND(IF($L139&gt;2600,ROUND($N139/$L139*2600,2),$N139)*'umowa o pracę'!$E$8,2),IF($L139+$M139&lt;2600,ROUND(ROUND($N139+ROUND($M139*9%,2),2)*'umowa o pracę'!$E$8,2),IF(AND($L139+$M139&gt;=2600,$L139&lt;2600),ROUND((ROUND($N139+ROUND((2600-$L139)*9%,2),2))*'umowa o pracę'!$E$8,2),IF(AND($L139+$M139&gt;=2600,$L139&gt;=2600),ROUND(ROUND($N139/$L139*2600,2)*'umowa o pracę'!$E$8,2),0)))),0)&gt;$H139,$H139,IF($K139=1,IF($M139=0,ROUND(IF($L139&gt;2600,ROUND($N139/$L139*2600,2),$N139)*'umowa o pracę'!$E$8,2),IF($L139+$M139&lt;2600,ROUND(ROUND($N139+ROUND($M139*9%,2),2)*'umowa o pracę'!$E$8,2),IF(AND($L139+$M139&gt;=2600,$L139&lt;2600),ROUND((ROUND($N139+ROUND((2600-$L139)*9%,2),2))*'umowa o pracę'!$E$8,2),IF(AND($L139+$M139&gt;=2600,$L139&gt;=2600),ROUND(ROUND($N139/$L139*2600,2)*'umowa o pracę'!$E$8,2),0)))),0)),IF('umowa o pracę'!$E$7=2021,IF(IF($K139=1,IF($M139=0,ROUND(IF($L139&gt;2800,ROUND($N139/$L139*2800,2),$N139)*'umowa o pracę'!$E$8,2),IF($L139+$M139&lt;2800,ROUND(ROUND($N139+ROUND($M139*9%,2),2)*'umowa o pracę'!$E$8,2),IF(AND($L139+$M139&gt;=2800,$L139&lt;2800),ROUND((ROUND($N139+ROUND((2800-$L139)*9%,2),2))*'umowa o pracę'!$E$8,2),IF(AND($L139+$M139&gt;=2800,$L139&gt;=2800),ROUND(ROUND($N139/$L139*2800,2)*'umowa o pracę'!$E$8,2),0)))),0)&gt;$H139,$H139,IF($K139=1,IF($M139=0,ROUND(IF($L139&gt;2800,ROUND($N139/$L139*2800,2),$N139)*'umowa o pracę'!$E$8,2),IF($L139+$M139&lt;2800,ROUND(ROUND($N139+ROUND($M139*9%,2),2)*'umowa o pracę'!$E$8,2),IF(AND($L139+$M139&gt;=2800,$L139&lt;2800),ROUND((ROUND($N139+ROUND((2800-$L139)*9%,2),2))*'umowa o pracę'!$E$8,2),IF(AND($L139+$M139&gt;=2800,$L139&gt;=2800),ROUND(ROUND($N139/$L139*2800,2)*'umowa o pracę'!$E$8,2),0)))),0)),0))</f>
        <v>0</v>
      </c>
      <c r="T139" s="32">
        <f>IF('umowa o pracę'!$E$7=2020,IF(IF($K139=1,IF($M139=0,ROUND(IF($L139&gt;2600,ROUND($O139/$L139*2600,2),$O139)*'umowa o pracę'!$E$8,2),ROUND(IF($L139&gt;2600,ROUND($O139/$L139*2600,2),$O139)*'umowa o pracę'!$E$8,2)),0)&gt;$I139,$I139,IF($K139=1,IF($M139=0,ROUND(IF($L139&gt;2600,ROUND($O139/$L139*2600,2),$O139)*'umowa o pracę'!$E$8,2),ROUND(IF($L139&gt;2600,ROUND($O139/$L139*2600,2),$O139)*'umowa o pracę'!$E$8,2)),0)),IF('umowa o pracę'!$E$7=2021,IF(IF($K139=1,IF($M139=0,ROUND(IF($L139&gt;2800,ROUND($O139/$L139*2800,2),$O139)*'umowa o pracę'!$E$8,2),ROUND(IF($L139&gt;2800,ROUND($O139/$L139*2800,2),$O139)*'umowa o pracę'!$E$8,2)),0)&gt;$I139,$I139,IF($K139=1,IF($M139=0,ROUND(IF($L139&gt;2800,ROUND($O139/$L139*2800,2),$O139)*'umowa o pracę'!$E$8,2),ROUND(IF($L139&gt;2800,ROUND($O139/$L139*2800,2),$O139)*'umowa o pracę'!$E$8,2)),0)),0))</f>
        <v>0</v>
      </c>
      <c r="U139" s="51">
        <f>IF('umowa o pracę'!$E$7=2020,$Q139,IF('umowa o pracę'!$E$7=2021,$R139,0))</f>
        <v>0</v>
      </c>
      <c r="V139" s="53">
        <f t="shared" si="14"/>
        <v>1</v>
      </c>
      <c r="W139" s="54">
        <f>IF('umowa o pracę'!$E$6&lt;2,0,$L139)</f>
        <v>0</v>
      </c>
      <c r="X139" s="54">
        <f>IF('umowa o pracę'!$E$6&lt;2,0,$M139)</f>
        <v>0</v>
      </c>
      <c r="Y139" s="55">
        <f>IF('umowa o pracę'!$E$6&lt;2,0,$N139)</f>
        <v>0</v>
      </c>
      <c r="Z139" s="55">
        <f>IF('umowa o pracę'!$E$6&lt;2,0,$O139)</f>
        <v>0</v>
      </c>
      <c r="AA139" s="32">
        <f>IF('umowa o pracę'!$E$7=2020,ROUND(IF($W139&gt;=2600,2600*'umowa o pracę'!$E$8,$W139*'umowa o pracę'!$E$8),2),IF('umowa o pracę'!$E$7=2021,ROUND(IF($W139&gt;=2800,2800*'umowa o pracę'!$E$8,$W139*'umowa o pracę'!$E$8),2),0))</f>
        <v>0</v>
      </c>
      <c r="AB139" s="32">
        <f>IF(IF(IF(AND($V139=1,$I139&gt;0),ROUND(IF($W139+$X139&gt;=2600,2600*'umowa o pracę'!$E$8,($W139+$X139)*'umowa o pracę'!$E$8),2)+IF($X139=0,ROUND(IF($W139&gt;2600,ROUND($Z139/$W139*2600,2),$Z139)*'umowa o pracę'!$E$8,2),ROUND(IF($W139&gt;2600,ROUND($Z139/$W139*2600,2),$Z139)*'umowa o pracę'!$E$8,2)),ROUND(IF($W139+$X139&gt;=2600,2600*'umowa o pracę'!$E$8,($W139+$X139)*'umowa o pracę'!$E$8),2)-IF($X139=0,ROUND(ROUND(IF($W139&gt;2600,ROUND($Y139/$W139*2600,2),$Y139),2)*'umowa o pracę'!$E$8,2),IF($X139&gt;0,IF($W139+$X139&lt;2600,ROUND(ROUND($Y139+ROUND($X139*9%,2),2)*'umowa o pracę'!$E$8,2),IF(AND($W139+$X139&gt;=2600,$X139&lt;2600,$W139&lt;2600),ROUND((ROUND(((2600-$X139)/$W139)*$Y139,2)+ROUND($X139*9%,2))*'umowa o pracę'!$E$8,2),IF(AND($W139+$X139&gt;=2600,$X139&gt;=2600),ROUND((ROUND(2600*9%,2))*'umowa o pracę'!$E$8,2),IF(AND($W139+$X139&gt;=2600,$W139&gt;=2600,$X139&lt;2600),ROUND((ROUND($X139*9%,2)+ROUND(((2600-$X139)/$W139)*$Y139,2))*'umowa o pracę'!$E$8,2),0)))),0)))&gt;$J139,$J139,IF(AND($V139=1,$I139&gt;0),ROUND(IF($W139+$X139&gt;=2600,2600*'umowa o pracę'!$E$8,($W139+$X139)*'umowa o pracę'!$E$8),2)+IF($X139=0,ROUND(IF($W139&gt;2600,ROUND($Z139/$W139*2600,2),$Z139)*'umowa o pracę'!$E$8,2),ROUND(IF($W139&gt;2600,ROUND($Z139/$W139*2600,2),$Z139)*'umowa o pracę'!$E$8,2)),ROUND(IF($W139+$X139&gt;=2600,2600*'umowa o pracę'!$E$8,($W139+$X139)*'umowa o pracę'!$E$8),2)-IF($X139=0,ROUND(ROUND(IF($W139&gt;2600,ROUND($Y139/$W139*2600,2),$Y139),2)*'umowa o pracę'!$E$8,2),IF($X139&gt;0,IF($W139+$X139&lt;2600,ROUND(ROUND($Y139+ROUND($X139*9%,2),2)*'umowa o pracę'!$E$8,2),IF(AND($W139+$X139&gt;=2600,$X139&lt;2600,$W139&lt;2600),ROUND((ROUND(((2600-$X139)/$W139)*$Y139,2)+ROUND($X139*9%,2))*'umowa o pracę'!$E$8,2),IF(AND($W139+$X139&gt;=2600,$X139&gt;=2600),ROUND((ROUND(2600*9%,2))*'umowa o pracę'!$E$8,2),IF(AND($W139+$X139&gt;=2600,$W139&gt;=2600,$X139&lt;2600),ROUND((ROUND($X139*9%,2)+ROUND(((2600-$X139)/$W139)*$Y139,2))*'umowa o pracę'!$E$8,2),0)))),0))))&gt;$J139,$J139,IF(IF(AND($V139=1,$I139&gt;0),ROUND(IF($W139+$X139&gt;=2600,2600*'umowa o pracę'!$E$8,($W139+$X139)*'umowa o pracę'!$E$8),2)+IF($X139=0,ROUND(IF($W139&gt;2600,ROUND($Z139/$W139*2600,2),$Z139)*'umowa o pracę'!$E$8,2),ROUND(IF($W139&gt;2600,ROUND($Z139/$W139*2600,2),$Z139)*'umowa o pracę'!$E$8,2)),ROUND(IF($W139+$X139&gt;=2600,2600*'umowa o pracę'!$E$8,($W139+$X139)*'umowa o pracę'!$E$8),2)-IF($X139=0,ROUND(ROUND(IF($W139&gt;2600,ROUND($Y139/$W139*2600,2),$Y139),2)*'umowa o pracę'!$E$8,2),IF($X139&gt;0,IF($W139+$X139&lt;2600,ROUND(ROUND($Y139+ROUND($X139*9%,2),2)*'umowa o pracę'!$E$8,2),IF(AND($W139+$X139&gt;=2600,$X139&lt;2600,$W139&lt;2600),ROUND((ROUND(((2600-$X139)/$W139)*$Y139,2)+ROUND($X139*9%,2))*'umowa o pracę'!$E$8,2),IF(AND($W139+$X139&gt;=2600,$X139&gt;=2600),ROUND((ROUND(2600*9%,2))*'umowa o pracę'!$E$8,2),IF(AND($W139+$X139&gt;=2600,$W139&gt;=2600,$X139&lt;2600),ROUND((ROUND($X139*9%,2)+ROUND(((2600-$X139)/$W139)*$Y139,2))*'umowa o pracę'!$E$8,2),0)))),0)))&gt;$J139,$J139,IF(AND($V139=1,$I139&gt;0),ROUND(IF($W139+$X139&gt;=2600,2600*'umowa o pracę'!$E$8,($W139+$X139)*'umowa o pracę'!$E$8),2)+IF($X139=0,ROUND(IF($W139&gt;2600,ROUND($Z139/$W139*2600,2),$Z139)*'umowa o pracę'!$E$8,2),ROUND(IF($W139&gt;2600,ROUND($Z139/$W139*2600,2),$Z139)*'umowa o pracę'!$E$8,2)),ROUND(IF($W139+$X139&gt;=2600,2600*'umowa o pracę'!$E$8,($W139+$X139)*'umowa o pracę'!$E$8),2)-IF(AND($X139=0,I139&gt;0),ROUND(ROUND(IF($W139&gt;2600,ROUND($Y139/$W139*2600,2),$Y139),2)*'umowa o pracę'!$E$8,2),IF($X139&gt;0,IF($W139+$X139&lt;2600,ROUND(ROUND($Y139+ROUND($X139*9%,2),2)*'umowa o pracę'!$E$8,2),IF(AND($W139+$X139&gt;=2600,$X139&lt;2600,$W139&lt;2600),ROUND((ROUND(((2600-$X139)/$W139)*$Y139,2)+ROUND($X139*9%,2))*'umowa o pracę'!$E$8,2),IF(AND($W139+$X139&gt;=2600,$X139&gt;=2600),ROUND((ROUND(2600*9%,2))*'umowa o pracę'!$E$8,2),IF(AND($W139+$X139&gt;=2600,$W139&gt;=2600,$X139&lt;2600),ROUND((ROUND($X139*9%,2)+ROUND(((2600-$X139)/$W139)*$Y139,2))*'umowa o pracę'!$E$8,2),0)))),0)))))</f>
        <v>0</v>
      </c>
      <c r="AC139" s="32">
        <f>IF(IF(IF(AND($V139=1,$I139&gt;0),ROUND(IF($W139+$X139&gt;=2800,2800*'umowa o pracę'!$E$8,($W139+$X139)*'umowa o pracę'!$E$8),2)+IF($X139=0,ROUND(IF($W139&gt;2800,ROUND($Z139/$W139*2800,2),$Z139)*'umowa o pracę'!$E$8,2),ROUND(IF($W139&gt;2800,ROUND($Z139/$W139*2800,2),$Z139)*'umowa o pracę'!$E$8,2)),ROUND(IF($W139+$X139&gt;=2800,2800*'umowa o pracę'!$E$8,($W139+$X139)*'umowa o pracę'!$E$8),2)-IF($X139=0,ROUND(ROUND(IF($W139&gt;2800,ROUND($Y139/$W139*2800,2),$Y139),2)*'umowa o pracę'!$E$8,2),IF($X139&gt;0,IF($W139+$X139&lt;2800,ROUND(ROUND($Y139+ROUND($X139*9%,2),2)*'umowa o pracę'!$E$8,2),IF(AND($W139+$X139&gt;=2800,$X139&lt;2800,$W139&lt;2800),ROUND((ROUND(((2800-$X139)/$W139)*$Y139,2)+ROUND($X139*9%,2))*'umowa o pracę'!$E$8,2),IF(AND($W139+$X139&gt;=2800,$X139&gt;=2800),ROUND((ROUND(2800*9%,2))*'umowa o pracę'!$E$8,2),IF(AND($W139+$X139&gt;=2800,$W139&gt;=2800,$X139&lt;2800),ROUND((ROUND($X139*9%,2)+ROUND(((2800-$X139)/$W139)*$Y139,2))*'umowa o pracę'!$E$8,2),0)))),0)))&gt;$J139,$J139,IF(AND($V139=1,$I139&gt;0),ROUND(IF($W139+$X139&gt;=2800,2800*'umowa o pracę'!$E$8,($W139+$X139)*'umowa o pracę'!$E$8),2)+IF($X139=0,ROUND(IF($W139&gt;2800,ROUND($Z139/$W139*2800,2),$Z139)*'umowa o pracę'!$E$8,2),ROUND(IF($W139&gt;2800,ROUND($Z139/$W139*2800,2),$Z139)*'umowa o pracę'!$E$8,2)),ROUND(IF($W139+$X139&gt;=2800,2800*'umowa o pracę'!$E$8,($W139+$X139)*'umowa o pracę'!$E$8),2)-IF($X139=0,ROUND(ROUND(IF($W139&gt;2800,ROUND($Y139/$W139*2800,2),$Y139),2)*'umowa o pracę'!$E$8,2),IF($X139&gt;0,IF($W139+$X139&lt;2800,ROUND(ROUND($Y139+ROUND($X139*9%,2),2)*'umowa o pracę'!$E$8,2),IF(AND($W139+$X139&gt;=2800,$X139&lt;2800,$W139&lt;2800),ROUND((ROUND(((2800-$X139)/$W139)*$Y139,2)+ROUND($X139*9%,2))*'umowa o pracę'!$E$8,2),IF(AND($W139+$X139&gt;=2800,$X139&gt;=2800),ROUND((ROUND(2800*9%,2))*'umowa o pracę'!$E$8,2),IF(AND($W139+$X139&gt;=2800,$W139&gt;=2800,$X139&lt;2800),ROUND((ROUND($X139*9%,2)+ROUND(((2800-$X139)/$W139)*$Y139,2))*'umowa o pracę'!$E$8,2),0)))),0))))&gt;$J139,$J139,IF(IF(AND($V139=1,$I139&gt;0),ROUND(IF($W139+$X139&gt;=2800,2800*'umowa o pracę'!$E$8,($W139+$X139)*'umowa o pracę'!$E$8),2)+IF($X139=0,ROUND(IF($W139&gt;2800,ROUND($Z139/$W139*2800,2),$Z139)*'umowa o pracę'!$E$8,2),ROUND(IF($W139&gt;2800,ROUND($Z139/$W139*2800,2),$Z139)*'umowa o pracę'!$E$8,2)),ROUND(IF($W139+$X139&gt;=2800,2800*'umowa o pracę'!$E$8,($W139+$X139)*'umowa o pracę'!$E$8),2)-IF($X139=0,ROUND(ROUND(IF($W139&gt;2800,ROUND($Y139/$W139*2800,2),$Y139),2)*'umowa o pracę'!$E$8,2),IF($X139&gt;0,IF($W139+$X139&lt;2800,ROUND(ROUND($Y139+ROUND($X139*9%,2),2)*'umowa o pracę'!$E$8,2),IF(AND($W139+$X139&gt;=2800,$X139&lt;2800,$W139&lt;2800),ROUND((ROUND(((2800-$X139)/$W139)*$Y139,2)+ROUND($X139*9%,2))*'umowa o pracę'!$E$8,2),IF(AND($W139+$X139&gt;=2800,$X139&gt;=2800),ROUND((ROUND(2800*9%,2))*'umowa o pracę'!$E$8,2),IF(AND($W139+$X139&gt;=2800,$W139&gt;=2800,$X139&lt;2800),ROUND((ROUND($X139*9%,2)+ROUND(((2800-$X139)/$W139)*$Y139,2))*'umowa o pracę'!$E$8,2),0)))),0)))&gt;$J139,$J139,IF(AND($V139=1,$I139&gt;0),ROUND(IF($W139+$X139&gt;=2800,2800*'umowa o pracę'!$E$8,($W139+$X139)*'umowa o pracę'!$E$8),2)+IF($X139=0,ROUND(IF($W139&gt;2800,ROUND($Z139/$W139*2800,2),$Z139)*'umowa o pracę'!$E$8,2),ROUND(IF($W139&gt;2800,ROUND($Z139/$W139*2800,2),$Z139)*'umowa o pracę'!$E$8,2)),ROUND(IF($W139+$X139&gt;=2800,2800*'umowa o pracę'!$E$8,($W139+$X139)*'umowa o pracę'!$E$8),2)-IF(AND($X139=0,I139&gt;0),ROUND(ROUND(IF($W139&gt;2800,ROUND($Y139/$W139*2800,2),$Y139),2)*'umowa o pracę'!$E$8,2),IF($X139&gt;0,IF($W139+$X139&lt;2800,ROUND(ROUND($Y139+ROUND($X139*9%,2),2)*'umowa o pracę'!$E$8,2),IF(AND($W139+$X139&gt;=2800,$X139&lt;2800,$W139&lt;2800),ROUND((ROUND(((2800-$X139)/$W139)*$Y139,2)+ROUND($X139*9%,2))*'umowa o pracę'!$E$8,2),IF(AND($W139+$X139&gt;=2800,$X139&gt;=2800),ROUND((ROUND(2800*9%,2))*'umowa o pracę'!$E$8,2),IF(AND($W139+$X139&gt;=2800,$W139&gt;=2800,$X139&lt;2800),ROUND((ROUND($X139*9%,2)+ROUND(((2800-$X139)/$W139)*$Y139,2))*'umowa o pracę'!$E$8,2),0)))),0)))))</f>
        <v>0</v>
      </c>
      <c r="AD139" s="32">
        <f>IF('umowa o pracę'!$E$7=2020,IF(IF($V139=1,IF($X139=0,ROUND(IF($W139&gt;2600,ROUND($Y139/$W139*2600,2),$Y139)*'umowa o pracę'!$E$8,2),IF($W139+$X139&lt;2600,ROUND(ROUND($Y139+ROUND($X139*9%,2),2)*'umowa o pracę'!$E$8,2),IF(AND($W139+$X139&gt;=2600,$W139&lt;2600),ROUND((ROUND($Y139+ROUND((2600-$W139)*9%,2),2))*'umowa o pracę'!$E$8,2),IF(AND($W139+$X139&gt;=2600,$W139&gt;=2600),ROUND(ROUND($Y139/$W139*2600,2)*'umowa o pracę'!$E$8,2),0)))),0)&gt;$H139,$H139,IF($V139=1,IF($X139=0,ROUND(IF($W139&gt;2600,ROUND($Y139/$W139*2600,2),$Y139)*'umowa o pracę'!$E$8,2),IF($W139+$X139&lt;2600,ROUND(ROUND($Y139+ROUND($X139*9%,2),2)*'umowa o pracę'!$E$8,2),IF(AND($W139+$X139&gt;=2600,$W139&lt;2600),ROUND((ROUND($Y139+ROUND((2600-$W139)*9%,2),2))*'umowa o pracę'!$E$8,2),IF(AND($W139+$X139&gt;=2600,$W139&gt;=2600),ROUND(ROUND($Y139/$W139*2600,2)*'umowa o pracę'!$E$8,2),0)))),0)),IF('umowa o pracę'!$E$7=2021,IF(IF($V139=1,IF($X139=0,ROUND(IF($W139&gt;2800,ROUND($Y139/$W139*2800,2),$Y139)*'umowa o pracę'!$E$8,2),IF($W139+$X139&lt;2800,ROUND(ROUND($Y139+ROUND($X139*9%,2),2)*'umowa o pracę'!$E$8,2),IF(AND($W139+$X139&gt;=2800,$W139&lt;2800),ROUND((ROUND($Y139+ROUND((2800-$W139)*9%,2),2))*'umowa o pracę'!$E$8,2),IF(AND($W139+$X139&gt;=2800,$W139&gt;=2800),ROUND(ROUND($Y139/$W139*2800,2)*'umowa o pracę'!$E$8,2),0)))),0)&gt;$H139,$H139,IF($V139=1,IF($X139=0,ROUND(IF($W139&gt;2800,ROUND($Y139/$W139*2800,2),$Y139)*'umowa o pracę'!$E$8,2),IF($W139+$X139&lt;2800,ROUND(ROUND($Y139+ROUND($X139*9%,2),2)*'umowa o pracę'!$E$8,2),IF(AND($W139+$X139&gt;=2800,$W139&lt;2800),ROUND((ROUND($Y139+ROUND((2800-$W139)*9%,2),2))*'umowa o pracę'!$E$8,2),IF(AND($W139+$X139&gt;=2800,$W139&gt;=2800),ROUND(ROUND($Y139/$W139*2800,2)*'umowa o pracę'!$E$8,2),0)))),0)),0))</f>
        <v>0</v>
      </c>
      <c r="AE139" s="32">
        <f>IF('umowa o pracę'!$E$7=2020,IF(IF($V139=1,IF($X139=0,ROUND(IF($W139&gt;2600,ROUND($Z139/$W139*2600,2),$Z139)*'umowa o pracę'!$E$8,2),ROUND(IF($W139&gt;2600,ROUND($Z139/$W139*2600,2),$Z139)*'umowa o pracę'!$E$8,2)),0)&gt;$I139,$I139,IF($V139=1,IF($X139=0,ROUND(IF($W139&gt;2600,ROUND($Z139/$W139*2600,2),$Z139)*'umowa o pracę'!$E$8,2),ROUND(IF($W139&gt;2600,ROUND($Z139/$W139*2600,2),$Z139)*'umowa o pracę'!$E$8,2)),0)),IF('umowa o pracę'!$E$7=2021,IF(IF($V139=1,IF($X139=0,ROUND(IF($W139&gt;2800,ROUND($Z139/$W139*2800,2),$Z139)*'umowa o pracę'!$E$8,2),ROUND(IF($W139&gt;2800,ROUND($Z139/$W139*2800,2),$Z139)*'umowa o pracę'!$E$8,2)),0)&gt;$I139,$I139,IF($V139=1,IF($X139=0,ROUND(IF($W139&gt;2800,ROUND($Z139/$W139*2800,2),$Z139)*'umowa o pracę'!$E$8,2),ROUND(IF($W139&gt;2800,ROUND($Z139/$W139*2800,2),$Z139)*'umowa o pracę'!$E$8,2)),0)),0))</f>
        <v>0</v>
      </c>
      <c r="AF139" s="56">
        <f>IF('umowa o pracę'!$E$7=2020,$AB139,IF('umowa o pracę'!$E$7=2021,$AC139,0))</f>
        <v>0</v>
      </c>
      <c r="AG139" s="53">
        <f t="shared" si="15"/>
        <v>1</v>
      </c>
      <c r="AH139" s="39">
        <f>IF('umowa o pracę'!$E$6&lt;3,0,$L139)</f>
        <v>0</v>
      </c>
      <c r="AI139" s="39">
        <f>IF('umowa o pracę'!$E$6&lt;3,0,$M139)</f>
        <v>0</v>
      </c>
      <c r="AJ139" s="55">
        <f>IF('umowa o pracę'!$E$6&lt;3,0,$N139)</f>
        <v>0</v>
      </c>
      <c r="AK139" s="55">
        <f>IF('umowa o pracę'!$E$6&lt;3,0,$O139)</f>
        <v>0</v>
      </c>
      <c r="AL139" s="32">
        <f>IF('umowa o pracę'!$E$7=2020,ROUND(IF($AH139&gt;=2600,2600*'umowa o pracę'!$E$8,$AH139*'umowa o pracę'!$E$8),2),IF('umowa o pracę'!$E$7=2021,ROUND(IF($AH139&gt;=2800,2800*'umowa o pracę'!$E$8,$AH139*'umowa o pracę'!$E$8),2),0))</f>
        <v>0</v>
      </c>
      <c r="AM139" s="32">
        <f>IF(IF(IF(AND($AG139=1,$I139&gt;0),ROUND(IF($AH139+$AI139&gt;=2600,2600*'umowa o pracę'!$E$8,($AH139+$AI139)*'umowa o pracę'!$E$8),2)+IF($AI139=0,ROUND(IF($AH139&gt;2600,ROUND($AK139/$AH139*2600,2),$AK139)*'umowa o pracę'!$E$8,2),ROUND(IF($AH139&gt;2600,ROUND($AK139/$AH139*2600,2),$AK139)*'umowa o pracę'!$E$8,2)),ROUND(IF($AH139+$AI139&gt;=2600,2600*'umowa o pracę'!$E$8,($AH139+$AI139)*'umowa o pracę'!$E$8),2)-IF($AI139=0,ROUND(ROUND(IF($AH139&gt;2600,ROUND($AJ139/$AH139*2600,2),$AJ139),2)*'umowa o pracę'!$E$8,2),IF($AI139&gt;0,IF($AH139+$AI139&lt;2600,ROUND(ROUND($AJ139+ROUND($AI139*9%,2),2)*'umowa o pracę'!$E$8,2),IF(AND($AH139+$AI139&gt;=2600,$AI139&lt;2600,$AH139&lt;2600),ROUND((ROUND(((2600-$AI139)/$AH139)*$AJ139,2)+ROUND($AI139*9%,2))*'umowa o pracę'!$E$8,2),IF(AND($AH139+$AI139&gt;=2600,$AI139&gt;=2600),ROUND((ROUND(2600*9%,2))*'umowa o pracę'!$E$8,2),IF(AND($AH139+$AI139&gt;=2600,$AH139&gt;=2600,$AI139&lt;2600),ROUND((ROUND($AI139*9%,2)+ROUND(((2600-$AI139)/$AH139)*$AJ139,2))*'umowa o pracę'!$E$8,2),0)))),0)))&gt;$J139,$J139,IF(AND($AG139=1,$I139&gt;0),ROUND(IF($AH139+$AI139&gt;=2600,2600*'umowa o pracę'!$E$8,($AH139+$AI139)*'umowa o pracę'!$E$8),2)+IF($AI139=0,ROUND(IF($AH139&gt;2600,ROUND($AK139/$AH139*2600,2),$AK139)*'umowa o pracę'!$E$8,2),ROUND(IF($AH139&gt;2600,ROUND($AK139/$AH139*2600,2),$AK139)*'umowa o pracę'!$E$8,2)),ROUND(IF($AH139+$AI139&gt;=2600,2600*'umowa o pracę'!$E$8,($AH139+$AI139)*'umowa o pracę'!$E$8),2)-IF($AI139=0,ROUND(ROUND(IF($AH139&gt;2600,ROUND($AJ139/$AH139*2600,2),$AJ139),2)*'umowa o pracę'!$E$8,2),IF($AI139&gt;0,IF($AH139+$AI139&lt;2600,ROUND(ROUND($AJ139+ROUND($AI139*9%,2),2)*'umowa o pracę'!$E$8,2),IF(AND($AH139+$AI139&gt;=2600,$AI139&lt;2600,$AH139&lt;2600),ROUND((ROUND(((2600-$AI139)/$AH139)*$AJ139,2)+ROUND($AI139*9%,2))*'umowa o pracę'!$E$8,2),IF(AND($AH139+$AI139&gt;=2600,$AI139&gt;=2600),ROUND((ROUND(2600*9%,2))*'umowa o pracę'!$E$8,2),IF(AND($AH139+$AI139&gt;=2600,$AH139&gt;=2600,$AI139&lt;2600),ROUND((ROUND($AI139*9%,2)+ROUND(((2600-$AI139)/$AH139)*$AJ139,2))*'umowa o pracę'!$E$8,2),0)))),0))))&gt;$J139,$J139,IF(IF(AND($AG139=1,$I139&gt;0),ROUND(IF($AH139+$AI139&gt;=2600,2600*'umowa o pracę'!$E$8,($AH139+$AI139)*'umowa o pracę'!$E$8),2)+IF($AI139=0,ROUND(IF($AH139&gt;2600,ROUND($AK139/$AH139*2600,2),$AK139)*'umowa o pracę'!$E$8,2),ROUND(IF($AH139&gt;2600,ROUND($AK139/$AH139*2600,2),$AK139)*'umowa o pracę'!$E$8,2)),ROUND(IF($AH139+$AI139&gt;=2600,2600*'umowa o pracę'!$E$8,($AH139+$AI139)*'umowa o pracę'!$E$8),2)-IF($AI139=0,ROUND(ROUND(IF($AH139&gt;2600,ROUND($AJ139/$AH139*2600,2),$AJ139),2)*'umowa o pracę'!$E$8,2),IF($AI139&gt;0,IF($AH139+$AI139&lt;2600,ROUND(ROUND($AJ139+ROUND($AI139*9%,2),2)*'umowa o pracę'!$E$8,2),IF(AND($AH139+$AI139&gt;=2600,$AI139&lt;2600,$AH139&lt;2600),ROUND((ROUND(((2600-$AI139)/$AH139)*$AJ139,2)+ROUND($AI139*9%,2))*'umowa o pracę'!$E$8,2),IF(AND($AH139+$AI139&gt;=2600,$AI139&gt;=2600),ROUND((ROUND(2600*9%,2))*'umowa o pracę'!$E$8,2),IF(AND($AH139+$AI139&gt;=2600,$AH139&gt;=2600,$AI139&lt;2600),ROUND((ROUND($AI139*9%,2)+ROUND(((2600-$AI139)/$AH139)*$AJ139,2))*'umowa o pracę'!$E$8,2),0)))),0)))&gt;$J139,$J139,IF(AND($AG139=1,$I139&gt;0),ROUND(IF($AH139+$AI139&gt;=2600,2600*'umowa o pracę'!$E$8,($AH139+$AI139)*'umowa o pracę'!$E$8),2)+IF($AI139=0,ROUND(IF($AH139&gt;2600,ROUND($AK139/$AH139*2600,2),$AK139)*'umowa o pracę'!$E$8,2),ROUND(IF($AH139&gt;2600,ROUND($AK139/$AH139*2600,2),$AK139)*'umowa o pracę'!$E$8,2)),ROUND(IF($AH139+$AI139&gt;=2600,2600*'umowa o pracę'!$E$8,($AH139+$AI139)*'umowa o pracę'!$E$8),2)-IF(AND($AI139=0,I139&gt;0),ROUND(ROUND(IF($AH139&gt;2600,ROUND($AJ139/$AH139*2600,2),$AJ139),2)*'umowa o pracę'!$E$8,2),IF($AI139&gt;0,IF($AH139+$AI139&lt;2600,ROUND(ROUND($AJ139+ROUND($AI139*9%,2),2)*'umowa o pracę'!$E$8,2),IF(AND($AH139+$AI139&gt;=2600,$AI139&lt;2600,$AH139&lt;2600),ROUND((ROUND(((2600-$AI139)/$AH139)*$AJ139,2)+ROUND($AI139*9%,2))*'umowa o pracę'!$E$8,2),IF(AND($AH139+$AI139&gt;=2600,$AI139&gt;=2600),ROUND((ROUND(2600*9%,2))*'umowa o pracę'!$E$8,2),IF(AND($AH139+$AI139&gt;=2600,$AH139&gt;=2600,$AI139&lt;2600),ROUND((ROUND($AI139*9%,2)+ROUND(((2600-$AI139)/$AH139)*$AJ139,2))*'umowa o pracę'!$E$8,2),0)))),0)))))</f>
        <v>0</v>
      </c>
      <c r="AN139" s="32">
        <f>IF(IF(IF(AND($AG139=1,$I139&gt;0),ROUND(IF($AH139+$AI139&gt;=2800,2800*'umowa o pracę'!$E$8,($AH139+$AI139)*'umowa o pracę'!$E$8),2)+IF($AI139=0,ROUND(IF($AH139&gt;2800,ROUND($AK139/$AH139*2800,2),$AK139)*'umowa o pracę'!$E$8,2),ROUND(IF($AH139&gt;2800,ROUND($AK139/$AH139*2800,2),$AK139)*'umowa o pracę'!$E$8,2)),ROUND(IF($AH139+$AI139&gt;=2800,2800*'umowa o pracę'!$E$8,($AH139+$AI139)*'umowa o pracę'!$E$8),2)-IF($AI139=0,ROUND(ROUND(IF($AH139&gt;2800,ROUND($AJ139/$AH139*2800,2),$AJ139),2)*'umowa o pracę'!$E$8,2),IF($AI139&gt;0,IF($AH139+$AI139&lt;2800,ROUND(ROUND($AJ139+ROUND($AI139*9%,2),2)*'umowa o pracę'!$E$8,2),IF(AND($AH139+$AI139&gt;=2800,$AI139&lt;2800,$AH139&lt;2800),ROUND((ROUND(((2800-$AI139)/$AH139)*$AJ139,2)+ROUND($AI139*9%,2))*'umowa o pracę'!$E$8,2),IF(AND($AH139+$AI139&gt;=2800,$AI139&gt;=2800),ROUND((ROUND(2800*9%,2))*'umowa o pracę'!$E$8,2),IF(AND($AH139+$AI139&gt;=2800,$AH139&gt;=2800,$AI139&lt;2800),ROUND((ROUND($AI139*9%,2)+ROUND(((2800-$AI139)/$AH139)*$AJ139,2))*'umowa o pracę'!$E$8,2),0)))),0)))&gt;$J139,$J139,IF(AND($AG139=1,$I139&gt;0),ROUND(IF($AH139+$AI139&gt;=2800,2800*'umowa o pracę'!$E$8,($AH139+$AI139)*'umowa o pracę'!$E$8),2)+IF($AI139=0,ROUND(IF($AH139&gt;2800,ROUND($AK139/$AH139*2800,2),$AK139)*'umowa o pracę'!$E$8,2),ROUND(IF($AH139&gt;2800,ROUND($AK139/$AH139*2800,2),$AK139)*'umowa o pracę'!$E$8,2)),ROUND(IF($AH139+$AI139&gt;=2800,2800*'umowa o pracę'!$E$8,($AH139+$AI139)*'umowa o pracę'!$E$8),2)-IF($AI139=0,ROUND(ROUND(IF($AH139&gt;2800,ROUND($AJ139/$AH139*2800,2),$AJ139),2)*'umowa o pracę'!$E$8,2),IF($AI139&gt;0,IF($AH139+$AI139&lt;2800,ROUND(ROUND($AJ139+ROUND($AI139*9%,2),2)*'umowa o pracę'!$E$8,2),IF(AND($AH139+$AI139&gt;=2800,$AI139&lt;2800,$AH139&lt;2800),ROUND((ROUND(((2800-$AI139)/$AH139)*$AJ139,2)+ROUND($AI139*9%,2))*'umowa o pracę'!$E$8,2),IF(AND($AH139+$AI139&gt;=2800,$AI139&gt;=2800),ROUND((ROUND(2800*9%,2))*'umowa o pracę'!$E$8,2),IF(AND($AH139+$AI139&gt;=2800,$AH139&gt;=2800,$AI139&lt;2800),ROUND((ROUND($AI139*9%,2)+ROUND(((2800-$AI139)/$AH139)*$AJ139,2))*'umowa o pracę'!$E$8,2),0)))),0))))&gt;$J139,$J139,IF(IF(AND($AG139=1,$I139&gt;0),ROUND(IF($AH139+$AI139&gt;=2800,2800*'umowa o pracę'!$E$8,($AH139+$AI139)*'umowa o pracę'!$E$8),2)+IF($AI139=0,ROUND(IF($AH139&gt;2800,ROUND($AK139/$AH139*2800,2),$AK139)*'umowa o pracę'!$E$8,2),ROUND(IF($AH139&gt;2800,ROUND($AK139/$AH139*2800,2),$AK139)*'umowa o pracę'!$E$8,2)),ROUND(IF($AH139+$AI139&gt;=2800,2800*'umowa o pracę'!$E$8,($AH139+$AI139)*'umowa o pracę'!$E$8),2)-IF($AI139=0,ROUND(ROUND(IF($AH139&gt;2800,ROUND($AJ139/$AH139*2800,2),$AJ139),2)*'umowa o pracę'!$E$8,2),IF($AI139&gt;0,IF($AH139+$AI139&lt;2800,ROUND(ROUND($AJ139+ROUND($AI139*9%,2),2)*'umowa o pracę'!$E$8,2),IF(AND($AH139+$AI139&gt;=2800,$AI139&lt;2800,$AH139&lt;2800),ROUND((ROUND(((2800-$AI139)/$AH139)*$AJ139,2)+ROUND($AI139*9%,2))*'umowa o pracę'!$E$8,2),IF(AND($AH139+$AI139&gt;=2800,$AI139&gt;=2800),ROUND((ROUND(2800*9%,2))*'umowa o pracę'!$E$8,2),IF(AND($AH139+$AI139&gt;=2800,$AH139&gt;=2800,$AI139&lt;2800),ROUND((ROUND($AI139*9%,2)+ROUND(((2800-$AI139)/$AH139)*$AJ139,2))*'umowa o pracę'!$E$8,2),0)))),0)))&gt;$J139,$J139,IF(AND($AG139=1,$I139&gt;0),ROUND(IF($AH139+$AI139&gt;=2800,2800*'umowa o pracę'!$E$8,($AH139+$AI139)*'umowa o pracę'!$E$8),2)+IF($AI139=0,ROUND(IF($AH139&gt;2800,ROUND($AK139/$AH139*2800,2),$AK139)*'umowa o pracę'!$E$8,2),ROUND(IF($AH139&gt;2800,ROUND($AK139/$AH139*2800,2),$AK139)*'umowa o pracę'!$E$8,2)),ROUND(IF($AH139+$AI139&gt;=2800,2800*'umowa o pracę'!$E$8,($AH139+$AI139)*'umowa o pracę'!$E$8),2)-IF(AND($AI139=0,I139&gt;0),ROUND(ROUND(IF($AH139&gt;2800,ROUND($AJ139/$AH139*2800,2),$AJ139),2)*'umowa o pracę'!$E$8,2),IF($AI139&gt;0,IF($AH139+$AI139&lt;2800,ROUND(ROUND($AJ139+ROUND($AI139*9%,2),2)*'umowa o pracę'!$E$8,2),IF(AND($AH139+$AI139&gt;=2800,$AI139&lt;2800,$AH139&lt;2800),ROUND((ROUND(((2800-$AI139)/$AH139)*$AJ139,2)+ROUND($AI139*9%,2))*'umowa o pracę'!$E$8,2),IF(AND($AH139+$AI139&gt;=2800,$AI139&gt;=2800),ROUND((ROUND(2800*9%,2))*'umowa o pracę'!$E$8,2),IF(AND($AH139+$AI139&gt;=2800,$AH139&gt;=2800,$AI139&lt;2800),ROUND((ROUND($AI139*9%,2)+ROUND(((2800-$AI139)/$AH139)*$AJ139,2))*'umowa o pracę'!$E$8,2),0)))),0)))))</f>
        <v>0</v>
      </c>
      <c r="AO139" s="32">
        <f>IF('umowa o pracę'!$E$7=2020,IF(IF($AG139=1,IF($AI139=0,ROUND(IF($AH139&gt;2600,ROUND($AJ139/$AH139*2600,2),$AJ139)*'umowa o pracę'!$E$8,2),IF($AH139+$AI139&lt;2600,ROUND(ROUND($AJ139+ROUND($AI139*9%,2),2)*'umowa o pracę'!$E$8,2),IF(AND($AH139+$AI139&gt;=2600,$AH139&lt;2600),ROUND((ROUND($AJ139+ROUND((2600-$AH139)*9%,2),2))*'umowa o pracę'!$E$8,2),IF(AND($AH139+$AI139&gt;=2600,$AH139&gt;=2600),ROUND(ROUND($AJ139/$AH139*2600,2)*'umowa o pracę'!$E$8,2),0)))),0)&gt;$H139,$H139,IF($AG139=1,IF($AI139=0,ROUND(IF($AH139&gt;2600,ROUND($AJ139/$AH139*2600,2),$AJ139)*'umowa o pracę'!$E$8,2),IF($AH139+$AI139&lt;2600,ROUND(ROUND($AJ139+ROUND($AI139*9%,2),2)*'umowa o pracę'!$E$8,2),IF(AND($AH139+$AI139&gt;=2600,$AH139&lt;2600),ROUND((ROUND($AJ139+ROUND((2600-$AH139)*9%,2),2))*'umowa o pracę'!$E$8,2),IF(AND($AH139+$AI139&gt;=2600,$AH139&gt;=2600),ROUND(ROUND($AJ139/$AH139*2600,2)*'umowa o pracę'!$E$8,2),0)))),0)),IF('umowa o pracę'!$E$7=2021,IF(IF($AG139=1,IF($AI139=0,ROUND(IF($AH139&gt;2800,ROUND($AJ139/$AH139*2800,2),$AJ139)*'umowa o pracę'!$E$8,2),IF($AH139+$AI139&lt;2800,ROUND(ROUND($AJ139+ROUND($AI139*9%,2),2)*'umowa o pracę'!$E$8,2),IF(AND($AH139+$AI139&gt;=2800,$AH139&lt;2800),ROUND((ROUND($AJ139+ROUND((2800-$AH139)*9%,2),2))*'umowa o pracę'!$E$8,2),IF(AND($AH139+$AI139&gt;=2800,$AH139&gt;=2800),ROUND(ROUND($AJ139/$AH139*2800,2)*'umowa o pracę'!$E$8,2),0)))),0)&gt;$H139,$H139,IF($AG139=1,IF($AI139=0,ROUND(IF($AH139&gt;2800,ROUND($AJ139/$AH139*2800,2),$AJ139)*'umowa o pracę'!$E$8,2),IF($AH139+$AI139&lt;2800,ROUND(ROUND($AJ139+ROUND($AI139*9%,2),2)*'umowa o pracę'!$E$8,2),IF(AND($AH139+$AI139&gt;=2800,$AH139&lt;2800),ROUND((ROUND($AJ139+ROUND((2800-$AH139)*9%,2),2))*'umowa o pracę'!$E$8,2),IF(AND($AH139+$AI139&gt;=2800,$AH139&gt;=2800),ROUND(ROUND($AJ139/$AH139*2800,2)*'umowa o pracę'!$E$8,2),0)))),0)),0))</f>
        <v>0</v>
      </c>
      <c r="AP139" s="32">
        <f>IF('umowa o pracę'!$E$7=2020,IF(IF($AG139=1,IF($AI139=0,ROUND(IF($AH139&gt;2600,ROUND($AK139/$AH139*2600,2),$AK139)*'umowa o pracę'!$E$8,2),ROUND(IF($AH139&gt;2600,ROUND($AK139/$AH139*2600,2),$AK139)*'umowa o pracę'!$E$8,2)),0)&gt;$I139,$I139,IF($AG139=1,IF($AI139=0,ROUND(IF($AH139&gt;2600,ROUND($AK139/$AH139*2600,2),$AK139)*'umowa o pracę'!$E$8,2),ROUND(IF($AH139&gt;2600,ROUND($AK139/$AH139*2600,2),$AK139)*'umowa o pracę'!$E$8,2)),0)),IF('umowa o pracę'!$E$7=2021,IF(IF($AG139=1,IF($AI139=0,ROUND(IF($AH139&gt;2800,ROUND($AK139/$AH139*2800,2),$AK139)*'umowa o pracę'!$E$8,2),ROUND(IF($AH139&gt;2800,ROUND($AK139/$AH139*2800,2),$AK139)*'umowa o pracę'!$E$8,2)),0)&gt;$I139,$I139,IF($AG139=1,IF($AI139=0,ROUND(IF($AH139&gt;2800,ROUND($AK139/$AH139*2800,2),$AK139)*'umowa o pracę'!$E$8,2),ROUND(IF($AH139&gt;2800,ROUND($AK139/$AH139*2800,2),$AK139)*'umowa o pracę'!$E$8,2)),0)),0))</f>
        <v>0</v>
      </c>
      <c r="AQ139" s="56">
        <f>IF('umowa o pracę'!$E$7=2020,$AM139,IF('umowa o pracę'!$E$7=2021,$AN139,0))</f>
        <v>0</v>
      </c>
      <c r="AR139" s="33">
        <f>IF('umowa o pracę'!$E$7=0,0,U139+AF139+AQ139)</f>
        <v>0</v>
      </c>
      <c r="AS139" s="19"/>
      <c r="AT139" s="19"/>
      <c r="AU139" s="19"/>
      <c r="AV139" s="6"/>
      <c r="AW139" s="6"/>
      <c r="AX139" s="6">
        <f t="shared" si="13"/>
        <v>10</v>
      </c>
      <c r="AY139" s="6"/>
      <c r="AZ139" s="234">
        <f t="shared" si="16"/>
        <v>0</v>
      </c>
      <c r="BA139" s="234">
        <f t="shared" si="17"/>
        <v>0</v>
      </c>
      <c r="BB139" s="234">
        <f t="shared" si="18"/>
        <v>0</v>
      </c>
      <c r="BC139" s="234">
        <f t="shared" si="19"/>
        <v>0</v>
      </c>
      <c r="BD139" s="234">
        <f t="shared" si="20"/>
        <v>0</v>
      </c>
      <c r="BE139" s="234">
        <f t="shared" si="21"/>
        <v>0</v>
      </c>
      <c r="BF139" s="234">
        <f t="shared" si="22"/>
        <v>0</v>
      </c>
      <c r="BG139" s="234">
        <f t="shared" si="23"/>
        <v>0</v>
      </c>
      <c r="BH139" s="234">
        <f t="shared" si="24"/>
        <v>0</v>
      </c>
      <c r="BI139" s="238">
        <f t="shared" si="25"/>
        <v>0</v>
      </c>
      <c r="BJ139" s="236"/>
      <c r="BK139" s="236"/>
      <c r="BL139" s="237"/>
    </row>
    <row r="140" spans="1:64" ht="15.75" customHeight="1" x14ac:dyDescent="0.25">
      <c r="A140" s="129">
        <v>129</v>
      </c>
      <c r="B140" s="57"/>
      <c r="C140" s="57"/>
      <c r="D140" s="36"/>
      <c r="E140" s="36"/>
      <c r="F140" s="242"/>
      <c r="G140" s="37">
        <v>1</v>
      </c>
      <c r="H140" s="58">
        <v>0</v>
      </c>
      <c r="I140" s="59">
        <v>0</v>
      </c>
      <c r="J140" s="60">
        <v>0</v>
      </c>
      <c r="K140" s="52">
        <v>1</v>
      </c>
      <c r="L140" s="39">
        <v>0</v>
      </c>
      <c r="M140" s="39">
        <v>0</v>
      </c>
      <c r="N140" s="39">
        <v>0</v>
      </c>
      <c r="O140" s="39">
        <v>0</v>
      </c>
      <c r="P140" s="35">
        <f>IF('umowa o pracę'!$E$7=2020,ROUND(IF($L140&gt;=2600,2600*'umowa o pracę'!$E$8,$L140*'umowa o pracę'!$E$8),2),IF('umowa o pracę'!$E$7=2021,ROUND(IF($L140&gt;=2800,2800*'umowa o pracę'!$E$8,$L140*'umowa o pracę'!$E$8),2),0))</f>
        <v>0</v>
      </c>
      <c r="Q140" s="252">
        <f>IF(IF(IF(AND($K140=1,$I140&gt;0),ROUND(IF($L140+$M140&gt;=2600,2600*'umowa o pracę'!$E$8,($L140+$M140)*'umowa o pracę'!$E$8),2)+IF($M140=0,ROUND(IF($L140&gt;2600,ROUND($O140/$L140*2600,2),$O140)*'umowa o pracę'!$E$8,2),ROUND(IF($L140&gt;2600,ROUND($O140/$L140*2600,2),$O140)*'umowa o pracę'!$E$8,2)),ROUND(IF($L140+$M140&gt;=2600,2600*'umowa o pracę'!$E$8,($L140+$M140)*'umowa o pracę'!$E$8),2)-IF($M140=0,ROUND(ROUND(IF($L140&gt;2600,ROUND($N140/$L140*2600,2),$N140),2)*'umowa o pracę'!$E$8,2),IF($M140&gt;0,IF($L140+$M140&lt;2600,ROUND(ROUND($N140+ROUND($M140*9%,2),2)*'umowa o pracę'!$E$8,2),IF(AND($L140+$M140&gt;=2600,$M140&lt;2600,$L140&lt;2600),ROUND((ROUND(((2600-$M140)/$L140)*$N140,2)+ROUND($M140*9%,2))*'umowa o pracę'!$E$8,2),IF(AND($L140+$M140&gt;=2600,$M140&gt;=2600),ROUND((ROUND(2600*9%,2))*'umowa o pracę'!$E$8,2),IF(AND($L140+$M140&gt;=2600,$L140&gt;=2600,$M140&lt;2600),ROUND((ROUND($M140*9%,2)+ROUND(((2600-$M140)/$L140)*$N140,2))*'umowa o pracę'!$E$8,2),0)))),0)))&gt;$J140,$J140,IF(AND($K140=1,$I140&gt;0),ROUND(IF($L140+$M140&gt;=2600,2600*'umowa o pracę'!$E$8,($L140+$M140)*'umowa o pracę'!$E$8),2)+IF($M140=0,ROUND(IF($L140&gt;2600,ROUND($O140/$L140*2600,2),$O140)*'umowa o pracę'!$E$8,2),ROUND(IF($L140&gt;2600,ROUND($O140/$L140*2600,2),$O140)*'umowa o pracę'!$E$8,2)),ROUND(IF($L140+$M140&gt;=2600,2600*'umowa o pracę'!$E$8,($L140+$M140)*'umowa o pracę'!$E$8),2)-IF($M140=0,ROUND(ROUND(IF($L140&gt;2600,ROUND($N140/$L140*2600,2),$N140),2)*'umowa o pracę'!$E$8,2),IF($M140&gt;0,IF($L140+$M140&lt;2600,ROUND(ROUND($N140+ROUND($M140*9%,2),2)*'umowa o pracę'!$E$8,2),IF(AND($L140+$M140&gt;=2600,$M140&lt;2600,$L140&lt;2600),ROUND((ROUND(((2600-$M140)/$L140)*$N140,2)+ROUND($M140*9%,2))*'umowa o pracę'!$E$8,2),IF(AND($L140+$M140&gt;=2600,$M140&gt;=2600),ROUND((ROUND(2600*9%,2))*'umowa o pracę'!$E$8,2),IF(AND($L140+$M140&gt;=2600,$L140&gt;=2600,$M140&lt;2600),ROUND((ROUND($M140*9%,2)+ROUND(((2600-$M140)/$L140)*$N140,2))*'umowa o pracę'!$E$8,2),0)))),0))))&gt;$J140,$J140,IF(IF(AND($K140=1,$I140&gt;0),ROUND(IF($L140+$M140&gt;=2600,2600*'umowa o pracę'!$E$8,($L140+$M140)*'umowa o pracę'!$E$8),2)+IF($M140=0,ROUND(IF($L140&gt;2600,ROUND($O140/$L140*2600,2),$O140)*'umowa o pracę'!$E$8,2),ROUND(IF($L140&gt;2600,ROUND($O140/$L140*2600,2),$O140)*'umowa o pracę'!$E$8,2)),ROUND(IF($L140+$M140&gt;=2600,2600*'umowa o pracę'!$E$8,($L140+$M140)*'umowa o pracę'!$E$8),2)-IF($M140=0,ROUND(ROUND(IF($L140&gt;2600,ROUND($N140/$L140*2600,2),$N140),2)*'umowa o pracę'!$E$8,2),IF($M140&gt;0,IF($L140+$M140&lt;2600,ROUND(ROUND($N140+ROUND($M140*9%,2),2)*'umowa o pracę'!$E$8,2),IF(AND($L140+$M140&gt;=2600,$M140&lt;2600,$L140&lt;2600),ROUND((ROUND(((2600-$M140)/$L140)*$N140,2)+ROUND($M140*9%,2))*'umowa o pracę'!$E$8,2),IF(AND($L140+$M140&gt;=2600,$M140&gt;=2600),ROUND((ROUND(2600*9%,2))*'umowa o pracę'!$E$8,2),IF(AND($L140+$M140&gt;=2600,$L140&gt;=2600,$M140&lt;2600),ROUND((ROUND($M140*9%,2)+ROUND(((2600-$M140)/$L140)*$N140,2))*'umowa o pracę'!$E$8,2),0)))),0)))&gt;$J140,$J140,IF(AND($K140=1,$I140&gt;0),ROUND(IF($L140+$M140&gt;=2600,2600*'umowa o pracę'!$E$8,($L140+$M140)*'umowa o pracę'!$E$8),2)+IF($M140=0,ROUND(IF($L140&gt;2600,ROUND($O140/$L140*2600,2),$O140)*'umowa o pracę'!$E$8,2),ROUND(IF($L140&gt;2600,ROUND($O140/$L140*2600,2),$O140)*'umowa o pracę'!$E$8,2)),ROUND(IF($L140+$M140&gt;=2600,2600*'umowa o pracę'!$E$8,($L140+$M140)*'umowa o pracę'!$E$8),2)-IF(AND($M140=0,I140&gt;0),ROUND(ROUND(IF($L140&gt;2600,ROUND($N140/$L140*2600,2),$N140),2)*'umowa o pracę'!$E$8,2),IF($M140&gt;0,IF($L140+$M140&lt;2600,ROUND(ROUND($N140+ROUND($M140*9%,2),2)*'umowa o pracę'!$E$8,2),IF(AND($L140+$M140&gt;=2600,$M140&lt;2600,$L140&lt;2600),ROUND((ROUND(((2600-$M140)/$L140)*$N140,2)+ROUND($M140*9%,2))*'umowa o pracę'!$E$8,2),IF(AND($L140+$M140&gt;=2600,$M140&gt;=2600),ROUND((ROUND(2600*9%,2))*'umowa o pracę'!$E$8,2),IF(AND($L140+$M140&gt;=2600,$L140&gt;=2600,$M140&lt;2600),ROUND((ROUND($M140*9%,2)+ROUND(((2600-$M140)/$L140)*$N140,2))*'umowa o pracę'!$E$8,2),0)))),0)))))</f>
        <v>0</v>
      </c>
      <c r="R140" s="252">
        <f>IF(IF(IF(AND($K140=1,$I140&gt;0),ROUND(IF($L140+$M140&gt;=2800,2800*'umowa o pracę'!$E$8,($L140+$M140)*'umowa o pracę'!$E$8),2)+IF($M140=0,ROUND(IF($L140&gt;2800,ROUND($O140/$L140*2800,2),$O140)*'umowa o pracę'!$E$8,2),ROUND(IF($L140&gt;2800,ROUND($O140/$L140*2800,2),$O140)*'umowa o pracę'!$E$8,2)),ROUND(IF($L140+$M140&gt;=2800,2800*'umowa o pracę'!$E$8,($L140+$M140)*'umowa o pracę'!$E$8),2)-IF($M140=0,ROUND(ROUND(IF($L140&gt;2800,ROUND($N140/$L140*2800,2),$N140),2)*'umowa o pracę'!$E$8,2),IF($M140&gt;0,IF($L140+$M140&lt;2800,ROUND(ROUND($N140+ROUND($M140*9%,2),2)*'umowa o pracę'!$E$8,2),IF(AND($L140+$M140&gt;=2800,$M140&lt;2800,$L140&lt;2800),ROUND((ROUND(((2800-$M140)/$L140)*$N140,2)+ROUND($M140*9%,2))*'umowa o pracę'!$E$8,2),IF(AND($L140+$M140&gt;=2800,$M140&gt;=2800),ROUND((ROUND(2800*9%,2))*'umowa o pracę'!$E$8,2),IF(AND($L140+$M140&gt;=2800,$L140&gt;=2800,$M140&lt;2800),ROUND((ROUND($M140*9%,2)+ROUND(((2800-$M140)/$L140)*$N140,2))*'umowa o pracę'!$E$8,2),0)))),0)))&gt;$J140,$J140,IF(AND($K140=1,$I140&gt;0),ROUND(IF($L140+$M140&gt;=2800,2800*'umowa o pracę'!$E$8,($L140+$M140)*'umowa o pracę'!$E$8),2)+IF($M140=0,ROUND(IF($L140&gt;2800,ROUND($O140/$L140*2800,2),$O140)*'umowa o pracę'!$E$8,2),ROUND(IF($L140&gt;2800,ROUND($O140/$L140*2800,2),$O140)*'umowa o pracę'!$E$8,2)),ROUND(IF($L140+$M140&gt;=2800,2800*'umowa o pracę'!$E$8,($L140+$M140)*'umowa o pracę'!$E$8),2)-IF($M140=0,ROUND(ROUND(IF($L140&gt;2800,ROUND($N140/$L140*2800,2),$N140),2)*'umowa o pracę'!$E$8,2),IF($M140&gt;0,IF($L140+$M140&lt;2800,ROUND(ROUND($N140+ROUND($M140*9%,2),2)*'umowa o pracę'!$E$8,2),IF(AND($L140+$M140&gt;=2800,$M140&lt;2800,$L140&lt;2800),ROUND((ROUND(((2800-$M140)/$L140)*$N140,2)+ROUND($M140*9%,2))*'umowa o pracę'!$E$8,2),IF(AND($L140+$M140&gt;=2800,$M140&gt;=2800),ROUND((ROUND(2800*9%,2))*'umowa o pracę'!$E$8,2),IF(AND($L140+$M140&gt;=2800,$L140&gt;=2800,$M140&lt;2800),ROUND((ROUND($M140*9%,2)+ROUND(((2800-$M140)/$L140)*$N140,2))*'umowa o pracę'!$E$8,2),0)))),0))))&gt;$J140,$J140,IF(IF(AND($K140=1,$I140&gt;0),ROUND(IF($L140+$M140&gt;=2800,2800*'umowa o pracę'!$E$8,($L140+$M140)*'umowa o pracę'!$E$8),2)+IF($M140=0,ROUND(IF($L140&gt;2800,ROUND($O140/$L140*2800,2),$O140)*'umowa o pracę'!$E$8,2),ROUND(IF($L140&gt;2800,ROUND($O140/$L140*2800,2),$O140)*'umowa o pracę'!$E$8,2)),ROUND(IF($L140+$M140&gt;=2800,2800*'umowa o pracę'!$E$8,($L140+$M140)*'umowa o pracę'!$E$8),2)-IF($M140=0,ROUND(ROUND(IF($L140&gt;2800,ROUND($N140/$L140*2800,2),$N140),2)*'umowa o pracę'!$E$8,2),IF($M140&gt;0,IF($L140+$M140&lt;2800,ROUND(ROUND($N140+ROUND($M140*9%,2),2)*'umowa o pracę'!$E$8,2),IF(AND($L140+$M140&gt;=2800,$M140&lt;2800,$L140&lt;2800),ROUND((ROUND(((2800-$M140)/$L140)*$N140,2)+ROUND($M140*9%,2))*'umowa o pracę'!$E$8,2),IF(AND($L140+$M140&gt;=2800,$M140&gt;=2800),ROUND((ROUND(2800*9%,2))*'umowa o pracę'!$E$8,2),IF(AND($L140+$M140&gt;=2800,$L140&gt;=2800,$M140&lt;2800),ROUND((ROUND($M140*9%,2)+ROUND(((2800-$M140)/$L140)*$N140,2))*'umowa o pracę'!$E$8,2),0)))),0)))&gt;$J140,$J140,IF(AND($K140=1,$I140&gt;0),ROUND(IF($L140+$M140&gt;=2800,2800*'umowa o pracę'!$E$8,($L140+$M140)*'umowa o pracę'!$E$8),2)+IF($M140=0,ROUND(IF($L140&gt;2800,ROUND($O140/$L140*2800,2),$O140)*'umowa o pracę'!$E$8,2),ROUND(IF($L140&gt;2800,ROUND($O140/$L140*2800,2),$O140)*'umowa o pracę'!$E$8,2)),ROUND(IF($L140+$M140&gt;=2800,2800*'umowa o pracę'!$E$8,($L140+$M140)*'umowa o pracę'!$E$8),2)-IF(AND($M140=0,I140&gt;0),ROUND(ROUND(IF($L140&gt;2800,ROUND($N140/$L140*2800,2),$N140),2)*'umowa o pracę'!$E$8,2),IF($M140&gt;0,IF($L140+$M140&lt;2800,ROUND(ROUND($N140+ROUND($M140*9%,2),2)*'umowa o pracę'!$E$8,2),IF(AND($L140+$M140&gt;=2800,$M140&lt;2800,$L140&lt;2800),ROUND((ROUND(((2800-$M140)/$L140)*$N140,2)+ROUND($M140*9%,2))*'umowa o pracę'!$E$8,2),IF(AND($L140+$M140&gt;=2800,$M140&gt;=2800),ROUND((ROUND(2800*9%,2))*'umowa o pracę'!$E$8,2),IF(AND($L140+$M140&gt;=2800,$L140&gt;=2800,$M140&lt;2800),ROUND((ROUND($M140*9%,2)+ROUND(((2800-$M140)/$L140)*$N140,2))*'umowa o pracę'!$E$8,2),0)))),0)))))</f>
        <v>0</v>
      </c>
      <c r="S140" s="32">
        <f>IF('umowa o pracę'!$E$7=2020,IF(IF($K140=1,IF($M140=0,ROUND(IF($L140&gt;2600,ROUND($N140/$L140*2600,2),$N140)*'umowa o pracę'!$E$8,2),IF($L140+$M140&lt;2600,ROUND(ROUND($N140+ROUND($M140*9%,2),2)*'umowa o pracę'!$E$8,2),IF(AND($L140+$M140&gt;=2600,$L140&lt;2600),ROUND((ROUND($N140+ROUND((2600-$L140)*9%,2),2))*'umowa o pracę'!$E$8,2),IF(AND($L140+$M140&gt;=2600,$L140&gt;=2600),ROUND(ROUND($N140/$L140*2600,2)*'umowa o pracę'!$E$8,2),0)))),0)&gt;$H140,$H140,IF($K140=1,IF($M140=0,ROUND(IF($L140&gt;2600,ROUND($N140/$L140*2600,2),$N140)*'umowa o pracę'!$E$8,2),IF($L140+$M140&lt;2600,ROUND(ROUND($N140+ROUND($M140*9%,2),2)*'umowa o pracę'!$E$8,2),IF(AND($L140+$M140&gt;=2600,$L140&lt;2600),ROUND((ROUND($N140+ROUND((2600-$L140)*9%,2),2))*'umowa o pracę'!$E$8,2),IF(AND($L140+$M140&gt;=2600,$L140&gt;=2600),ROUND(ROUND($N140/$L140*2600,2)*'umowa o pracę'!$E$8,2),0)))),0)),IF('umowa o pracę'!$E$7=2021,IF(IF($K140=1,IF($M140=0,ROUND(IF($L140&gt;2800,ROUND($N140/$L140*2800,2),$N140)*'umowa o pracę'!$E$8,2),IF($L140+$M140&lt;2800,ROUND(ROUND($N140+ROUND($M140*9%,2),2)*'umowa o pracę'!$E$8,2),IF(AND($L140+$M140&gt;=2800,$L140&lt;2800),ROUND((ROUND($N140+ROUND((2800-$L140)*9%,2),2))*'umowa o pracę'!$E$8,2),IF(AND($L140+$M140&gt;=2800,$L140&gt;=2800),ROUND(ROUND($N140/$L140*2800,2)*'umowa o pracę'!$E$8,2),0)))),0)&gt;$H140,$H140,IF($K140=1,IF($M140=0,ROUND(IF($L140&gt;2800,ROUND($N140/$L140*2800,2),$N140)*'umowa o pracę'!$E$8,2),IF($L140+$M140&lt;2800,ROUND(ROUND($N140+ROUND($M140*9%,2),2)*'umowa o pracę'!$E$8,2),IF(AND($L140+$M140&gt;=2800,$L140&lt;2800),ROUND((ROUND($N140+ROUND((2800-$L140)*9%,2),2))*'umowa o pracę'!$E$8,2),IF(AND($L140+$M140&gt;=2800,$L140&gt;=2800),ROUND(ROUND($N140/$L140*2800,2)*'umowa o pracę'!$E$8,2),0)))),0)),0))</f>
        <v>0</v>
      </c>
      <c r="T140" s="32">
        <f>IF('umowa o pracę'!$E$7=2020,IF(IF($K140=1,IF($M140=0,ROUND(IF($L140&gt;2600,ROUND($O140/$L140*2600,2),$O140)*'umowa o pracę'!$E$8,2),ROUND(IF($L140&gt;2600,ROUND($O140/$L140*2600,2),$O140)*'umowa o pracę'!$E$8,2)),0)&gt;$I140,$I140,IF($K140=1,IF($M140=0,ROUND(IF($L140&gt;2600,ROUND($O140/$L140*2600,2),$O140)*'umowa o pracę'!$E$8,2),ROUND(IF($L140&gt;2600,ROUND($O140/$L140*2600,2),$O140)*'umowa o pracę'!$E$8,2)),0)),IF('umowa o pracę'!$E$7=2021,IF(IF($K140=1,IF($M140=0,ROUND(IF($L140&gt;2800,ROUND($O140/$L140*2800,2),$O140)*'umowa o pracę'!$E$8,2),ROUND(IF($L140&gt;2800,ROUND($O140/$L140*2800,2),$O140)*'umowa o pracę'!$E$8,2)),0)&gt;$I140,$I140,IF($K140=1,IF($M140=0,ROUND(IF($L140&gt;2800,ROUND($O140/$L140*2800,2),$O140)*'umowa o pracę'!$E$8,2),ROUND(IF($L140&gt;2800,ROUND($O140/$L140*2800,2),$O140)*'umowa o pracę'!$E$8,2)),0)),0))</f>
        <v>0</v>
      </c>
      <c r="U140" s="51">
        <f>IF('umowa o pracę'!$E$7=2020,$Q140,IF('umowa o pracę'!$E$7=2021,$R140,0))</f>
        <v>0</v>
      </c>
      <c r="V140" s="53">
        <f t="shared" si="14"/>
        <v>1</v>
      </c>
      <c r="W140" s="54">
        <f>IF('umowa o pracę'!$E$6&lt;2,0,$L140)</f>
        <v>0</v>
      </c>
      <c r="X140" s="54">
        <f>IF('umowa o pracę'!$E$6&lt;2,0,$M140)</f>
        <v>0</v>
      </c>
      <c r="Y140" s="55">
        <f>IF('umowa o pracę'!$E$6&lt;2,0,$N140)</f>
        <v>0</v>
      </c>
      <c r="Z140" s="55">
        <f>IF('umowa o pracę'!$E$6&lt;2,0,$O140)</f>
        <v>0</v>
      </c>
      <c r="AA140" s="32">
        <f>IF('umowa o pracę'!$E$7=2020,ROUND(IF($W140&gt;=2600,2600*'umowa o pracę'!$E$8,$W140*'umowa o pracę'!$E$8),2),IF('umowa o pracę'!$E$7=2021,ROUND(IF($W140&gt;=2800,2800*'umowa o pracę'!$E$8,$W140*'umowa o pracę'!$E$8),2),0))</f>
        <v>0</v>
      </c>
      <c r="AB140" s="32">
        <f>IF(IF(IF(AND($V140=1,$I140&gt;0),ROUND(IF($W140+$X140&gt;=2600,2600*'umowa o pracę'!$E$8,($W140+$X140)*'umowa o pracę'!$E$8),2)+IF($X140=0,ROUND(IF($W140&gt;2600,ROUND($Z140/$W140*2600,2),$Z140)*'umowa o pracę'!$E$8,2),ROUND(IF($W140&gt;2600,ROUND($Z140/$W140*2600,2),$Z140)*'umowa o pracę'!$E$8,2)),ROUND(IF($W140+$X140&gt;=2600,2600*'umowa o pracę'!$E$8,($W140+$X140)*'umowa o pracę'!$E$8),2)-IF($X140=0,ROUND(ROUND(IF($W140&gt;2600,ROUND($Y140/$W140*2600,2),$Y140),2)*'umowa o pracę'!$E$8,2),IF($X140&gt;0,IF($W140+$X140&lt;2600,ROUND(ROUND($Y140+ROUND($X140*9%,2),2)*'umowa o pracę'!$E$8,2),IF(AND($W140+$X140&gt;=2600,$X140&lt;2600,$W140&lt;2600),ROUND((ROUND(((2600-$X140)/$W140)*$Y140,2)+ROUND($X140*9%,2))*'umowa o pracę'!$E$8,2),IF(AND($W140+$X140&gt;=2600,$X140&gt;=2600),ROUND((ROUND(2600*9%,2))*'umowa o pracę'!$E$8,2),IF(AND($W140+$X140&gt;=2600,$W140&gt;=2600,$X140&lt;2600),ROUND((ROUND($X140*9%,2)+ROUND(((2600-$X140)/$W140)*$Y140,2))*'umowa o pracę'!$E$8,2),0)))),0)))&gt;$J140,$J140,IF(AND($V140=1,$I140&gt;0),ROUND(IF($W140+$X140&gt;=2600,2600*'umowa o pracę'!$E$8,($W140+$X140)*'umowa o pracę'!$E$8),2)+IF($X140=0,ROUND(IF($W140&gt;2600,ROUND($Z140/$W140*2600,2),$Z140)*'umowa o pracę'!$E$8,2),ROUND(IF($W140&gt;2600,ROUND($Z140/$W140*2600,2),$Z140)*'umowa o pracę'!$E$8,2)),ROUND(IF($W140+$X140&gt;=2600,2600*'umowa o pracę'!$E$8,($W140+$X140)*'umowa o pracę'!$E$8),2)-IF($X140=0,ROUND(ROUND(IF($W140&gt;2600,ROUND($Y140/$W140*2600,2),$Y140),2)*'umowa o pracę'!$E$8,2),IF($X140&gt;0,IF($W140+$X140&lt;2600,ROUND(ROUND($Y140+ROUND($X140*9%,2),2)*'umowa o pracę'!$E$8,2),IF(AND($W140+$X140&gt;=2600,$X140&lt;2600,$W140&lt;2600),ROUND((ROUND(((2600-$X140)/$W140)*$Y140,2)+ROUND($X140*9%,2))*'umowa o pracę'!$E$8,2),IF(AND($W140+$X140&gt;=2600,$X140&gt;=2600),ROUND((ROUND(2600*9%,2))*'umowa o pracę'!$E$8,2),IF(AND($W140+$X140&gt;=2600,$W140&gt;=2600,$X140&lt;2600),ROUND((ROUND($X140*9%,2)+ROUND(((2600-$X140)/$W140)*$Y140,2))*'umowa o pracę'!$E$8,2),0)))),0))))&gt;$J140,$J140,IF(IF(AND($V140=1,$I140&gt;0),ROUND(IF($W140+$X140&gt;=2600,2600*'umowa o pracę'!$E$8,($W140+$X140)*'umowa o pracę'!$E$8),2)+IF($X140=0,ROUND(IF($W140&gt;2600,ROUND($Z140/$W140*2600,2),$Z140)*'umowa o pracę'!$E$8,2),ROUND(IF($W140&gt;2600,ROUND($Z140/$W140*2600,2),$Z140)*'umowa o pracę'!$E$8,2)),ROUND(IF($W140+$X140&gt;=2600,2600*'umowa o pracę'!$E$8,($W140+$X140)*'umowa o pracę'!$E$8),2)-IF($X140=0,ROUND(ROUND(IF($W140&gt;2600,ROUND($Y140/$W140*2600,2),$Y140),2)*'umowa o pracę'!$E$8,2),IF($X140&gt;0,IF($W140+$X140&lt;2600,ROUND(ROUND($Y140+ROUND($X140*9%,2),2)*'umowa o pracę'!$E$8,2),IF(AND($W140+$X140&gt;=2600,$X140&lt;2600,$W140&lt;2600),ROUND((ROUND(((2600-$X140)/$W140)*$Y140,2)+ROUND($X140*9%,2))*'umowa o pracę'!$E$8,2),IF(AND($W140+$X140&gt;=2600,$X140&gt;=2600),ROUND((ROUND(2600*9%,2))*'umowa o pracę'!$E$8,2),IF(AND($W140+$X140&gt;=2600,$W140&gt;=2600,$X140&lt;2600),ROUND((ROUND($X140*9%,2)+ROUND(((2600-$X140)/$W140)*$Y140,2))*'umowa o pracę'!$E$8,2),0)))),0)))&gt;$J140,$J140,IF(AND($V140=1,$I140&gt;0),ROUND(IF($W140+$X140&gt;=2600,2600*'umowa o pracę'!$E$8,($W140+$X140)*'umowa o pracę'!$E$8),2)+IF($X140=0,ROUND(IF($W140&gt;2600,ROUND($Z140/$W140*2600,2),$Z140)*'umowa o pracę'!$E$8,2),ROUND(IF($W140&gt;2600,ROUND($Z140/$W140*2600,2),$Z140)*'umowa o pracę'!$E$8,2)),ROUND(IF($W140+$X140&gt;=2600,2600*'umowa o pracę'!$E$8,($W140+$X140)*'umowa o pracę'!$E$8),2)-IF(AND($X140=0,I140&gt;0),ROUND(ROUND(IF($W140&gt;2600,ROUND($Y140/$W140*2600,2),$Y140),2)*'umowa o pracę'!$E$8,2),IF($X140&gt;0,IF($W140+$X140&lt;2600,ROUND(ROUND($Y140+ROUND($X140*9%,2),2)*'umowa o pracę'!$E$8,2),IF(AND($W140+$X140&gt;=2600,$X140&lt;2600,$W140&lt;2600),ROUND((ROUND(((2600-$X140)/$W140)*$Y140,2)+ROUND($X140*9%,2))*'umowa o pracę'!$E$8,2),IF(AND($W140+$X140&gt;=2600,$X140&gt;=2600),ROUND((ROUND(2600*9%,2))*'umowa o pracę'!$E$8,2),IF(AND($W140+$X140&gt;=2600,$W140&gt;=2600,$X140&lt;2600),ROUND((ROUND($X140*9%,2)+ROUND(((2600-$X140)/$W140)*$Y140,2))*'umowa o pracę'!$E$8,2),0)))),0)))))</f>
        <v>0</v>
      </c>
      <c r="AC140" s="32">
        <f>IF(IF(IF(AND($V140=1,$I140&gt;0),ROUND(IF($W140+$X140&gt;=2800,2800*'umowa o pracę'!$E$8,($W140+$X140)*'umowa o pracę'!$E$8),2)+IF($X140=0,ROUND(IF($W140&gt;2800,ROUND($Z140/$W140*2800,2),$Z140)*'umowa o pracę'!$E$8,2),ROUND(IF($W140&gt;2800,ROUND($Z140/$W140*2800,2),$Z140)*'umowa o pracę'!$E$8,2)),ROUND(IF($W140+$X140&gt;=2800,2800*'umowa o pracę'!$E$8,($W140+$X140)*'umowa o pracę'!$E$8),2)-IF($X140=0,ROUND(ROUND(IF($W140&gt;2800,ROUND($Y140/$W140*2800,2),$Y140),2)*'umowa o pracę'!$E$8,2),IF($X140&gt;0,IF($W140+$X140&lt;2800,ROUND(ROUND($Y140+ROUND($X140*9%,2),2)*'umowa o pracę'!$E$8,2),IF(AND($W140+$X140&gt;=2800,$X140&lt;2800,$W140&lt;2800),ROUND((ROUND(((2800-$X140)/$W140)*$Y140,2)+ROUND($X140*9%,2))*'umowa o pracę'!$E$8,2),IF(AND($W140+$X140&gt;=2800,$X140&gt;=2800),ROUND((ROUND(2800*9%,2))*'umowa o pracę'!$E$8,2),IF(AND($W140+$X140&gt;=2800,$W140&gt;=2800,$X140&lt;2800),ROUND((ROUND($X140*9%,2)+ROUND(((2800-$X140)/$W140)*$Y140,2))*'umowa o pracę'!$E$8,2),0)))),0)))&gt;$J140,$J140,IF(AND($V140=1,$I140&gt;0),ROUND(IF($W140+$X140&gt;=2800,2800*'umowa o pracę'!$E$8,($W140+$X140)*'umowa o pracę'!$E$8),2)+IF($X140=0,ROUND(IF($W140&gt;2800,ROUND($Z140/$W140*2800,2),$Z140)*'umowa o pracę'!$E$8,2),ROUND(IF($W140&gt;2800,ROUND($Z140/$W140*2800,2),$Z140)*'umowa o pracę'!$E$8,2)),ROUND(IF($W140+$X140&gt;=2800,2800*'umowa o pracę'!$E$8,($W140+$X140)*'umowa o pracę'!$E$8),2)-IF($X140=0,ROUND(ROUND(IF($W140&gt;2800,ROUND($Y140/$W140*2800,2),$Y140),2)*'umowa o pracę'!$E$8,2),IF($X140&gt;0,IF($W140+$X140&lt;2800,ROUND(ROUND($Y140+ROUND($X140*9%,2),2)*'umowa o pracę'!$E$8,2),IF(AND($W140+$X140&gt;=2800,$X140&lt;2800,$W140&lt;2800),ROUND((ROUND(((2800-$X140)/$W140)*$Y140,2)+ROUND($X140*9%,2))*'umowa o pracę'!$E$8,2),IF(AND($W140+$X140&gt;=2800,$X140&gt;=2800),ROUND((ROUND(2800*9%,2))*'umowa o pracę'!$E$8,2),IF(AND($W140+$X140&gt;=2800,$W140&gt;=2800,$X140&lt;2800),ROUND((ROUND($X140*9%,2)+ROUND(((2800-$X140)/$W140)*$Y140,2))*'umowa o pracę'!$E$8,2),0)))),0))))&gt;$J140,$J140,IF(IF(AND($V140=1,$I140&gt;0),ROUND(IF($W140+$X140&gt;=2800,2800*'umowa o pracę'!$E$8,($W140+$X140)*'umowa o pracę'!$E$8),2)+IF($X140=0,ROUND(IF($W140&gt;2800,ROUND($Z140/$W140*2800,2),$Z140)*'umowa o pracę'!$E$8,2),ROUND(IF($W140&gt;2800,ROUND($Z140/$W140*2800,2),$Z140)*'umowa o pracę'!$E$8,2)),ROUND(IF($W140+$X140&gt;=2800,2800*'umowa o pracę'!$E$8,($W140+$X140)*'umowa o pracę'!$E$8),2)-IF($X140=0,ROUND(ROUND(IF($W140&gt;2800,ROUND($Y140/$W140*2800,2),$Y140),2)*'umowa o pracę'!$E$8,2),IF($X140&gt;0,IF($W140+$X140&lt;2800,ROUND(ROUND($Y140+ROUND($X140*9%,2),2)*'umowa o pracę'!$E$8,2),IF(AND($W140+$X140&gt;=2800,$X140&lt;2800,$W140&lt;2800),ROUND((ROUND(((2800-$X140)/$W140)*$Y140,2)+ROUND($X140*9%,2))*'umowa o pracę'!$E$8,2),IF(AND($W140+$X140&gt;=2800,$X140&gt;=2800),ROUND((ROUND(2800*9%,2))*'umowa o pracę'!$E$8,2),IF(AND($W140+$X140&gt;=2800,$W140&gt;=2800,$X140&lt;2800),ROUND((ROUND($X140*9%,2)+ROUND(((2800-$X140)/$W140)*$Y140,2))*'umowa o pracę'!$E$8,2),0)))),0)))&gt;$J140,$J140,IF(AND($V140=1,$I140&gt;0),ROUND(IF($W140+$X140&gt;=2800,2800*'umowa o pracę'!$E$8,($W140+$X140)*'umowa o pracę'!$E$8),2)+IF($X140=0,ROUND(IF($W140&gt;2800,ROUND($Z140/$W140*2800,2),$Z140)*'umowa o pracę'!$E$8,2),ROUND(IF($W140&gt;2800,ROUND($Z140/$W140*2800,2),$Z140)*'umowa o pracę'!$E$8,2)),ROUND(IF($W140+$X140&gt;=2800,2800*'umowa o pracę'!$E$8,($W140+$X140)*'umowa o pracę'!$E$8),2)-IF(AND($X140=0,I140&gt;0),ROUND(ROUND(IF($W140&gt;2800,ROUND($Y140/$W140*2800,2),$Y140),2)*'umowa o pracę'!$E$8,2),IF($X140&gt;0,IF($W140+$X140&lt;2800,ROUND(ROUND($Y140+ROUND($X140*9%,2),2)*'umowa o pracę'!$E$8,2),IF(AND($W140+$X140&gt;=2800,$X140&lt;2800,$W140&lt;2800),ROUND((ROUND(((2800-$X140)/$W140)*$Y140,2)+ROUND($X140*9%,2))*'umowa o pracę'!$E$8,2),IF(AND($W140+$X140&gt;=2800,$X140&gt;=2800),ROUND((ROUND(2800*9%,2))*'umowa o pracę'!$E$8,2),IF(AND($W140+$X140&gt;=2800,$W140&gt;=2800,$X140&lt;2800),ROUND((ROUND($X140*9%,2)+ROUND(((2800-$X140)/$W140)*$Y140,2))*'umowa o pracę'!$E$8,2),0)))),0)))))</f>
        <v>0</v>
      </c>
      <c r="AD140" s="32">
        <f>IF('umowa o pracę'!$E$7=2020,IF(IF($V140=1,IF($X140=0,ROUND(IF($W140&gt;2600,ROUND($Y140/$W140*2600,2),$Y140)*'umowa o pracę'!$E$8,2),IF($W140+$X140&lt;2600,ROUND(ROUND($Y140+ROUND($X140*9%,2),2)*'umowa o pracę'!$E$8,2),IF(AND($W140+$X140&gt;=2600,$W140&lt;2600),ROUND((ROUND($Y140+ROUND((2600-$W140)*9%,2),2))*'umowa o pracę'!$E$8,2),IF(AND($W140+$X140&gt;=2600,$W140&gt;=2600),ROUND(ROUND($Y140/$W140*2600,2)*'umowa o pracę'!$E$8,2),0)))),0)&gt;$H140,$H140,IF($V140=1,IF($X140=0,ROUND(IF($W140&gt;2600,ROUND($Y140/$W140*2600,2),$Y140)*'umowa o pracę'!$E$8,2),IF($W140+$X140&lt;2600,ROUND(ROUND($Y140+ROUND($X140*9%,2),2)*'umowa o pracę'!$E$8,2),IF(AND($W140+$X140&gt;=2600,$W140&lt;2600),ROUND((ROUND($Y140+ROUND((2600-$W140)*9%,2),2))*'umowa o pracę'!$E$8,2),IF(AND($W140+$X140&gt;=2600,$W140&gt;=2600),ROUND(ROUND($Y140/$W140*2600,2)*'umowa o pracę'!$E$8,2),0)))),0)),IF('umowa o pracę'!$E$7=2021,IF(IF($V140=1,IF($X140=0,ROUND(IF($W140&gt;2800,ROUND($Y140/$W140*2800,2),$Y140)*'umowa o pracę'!$E$8,2),IF($W140+$X140&lt;2800,ROUND(ROUND($Y140+ROUND($X140*9%,2),2)*'umowa o pracę'!$E$8,2),IF(AND($W140+$X140&gt;=2800,$W140&lt;2800),ROUND((ROUND($Y140+ROUND((2800-$W140)*9%,2),2))*'umowa o pracę'!$E$8,2),IF(AND($W140+$X140&gt;=2800,$W140&gt;=2800),ROUND(ROUND($Y140/$W140*2800,2)*'umowa o pracę'!$E$8,2),0)))),0)&gt;$H140,$H140,IF($V140=1,IF($X140=0,ROUND(IF($W140&gt;2800,ROUND($Y140/$W140*2800,2),$Y140)*'umowa o pracę'!$E$8,2),IF($W140+$X140&lt;2800,ROUND(ROUND($Y140+ROUND($X140*9%,2),2)*'umowa o pracę'!$E$8,2),IF(AND($W140+$X140&gt;=2800,$W140&lt;2800),ROUND((ROUND($Y140+ROUND((2800-$W140)*9%,2),2))*'umowa o pracę'!$E$8,2),IF(AND($W140+$X140&gt;=2800,$W140&gt;=2800),ROUND(ROUND($Y140/$W140*2800,2)*'umowa o pracę'!$E$8,2),0)))),0)),0))</f>
        <v>0</v>
      </c>
      <c r="AE140" s="32">
        <f>IF('umowa o pracę'!$E$7=2020,IF(IF($V140=1,IF($X140=0,ROUND(IF($W140&gt;2600,ROUND($Z140/$W140*2600,2),$Z140)*'umowa o pracę'!$E$8,2),ROUND(IF($W140&gt;2600,ROUND($Z140/$W140*2600,2),$Z140)*'umowa o pracę'!$E$8,2)),0)&gt;$I140,$I140,IF($V140=1,IF($X140=0,ROUND(IF($W140&gt;2600,ROUND($Z140/$W140*2600,2),$Z140)*'umowa o pracę'!$E$8,2),ROUND(IF($W140&gt;2600,ROUND($Z140/$W140*2600,2),$Z140)*'umowa o pracę'!$E$8,2)),0)),IF('umowa o pracę'!$E$7=2021,IF(IF($V140=1,IF($X140=0,ROUND(IF($W140&gt;2800,ROUND($Z140/$W140*2800,2),$Z140)*'umowa o pracę'!$E$8,2),ROUND(IF($W140&gt;2800,ROUND($Z140/$W140*2800,2),$Z140)*'umowa o pracę'!$E$8,2)),0)&gt;$I140,$I140,IF($V140=1,IF($X140=0,ROUND(IF($W140&gt;2800,ROUND($Z140/$W140*2800,2),$Z140)*'umowa o pracę'!$E$8,2),ROUND(IF($W140&gt;2800,ROUND($Z140/$W140*2800,2),$Z140)*'umowa o pracę'!$E$8,2)),0)),0))</f>
        <v>0</v>
      </c>
      <c r="AF140" s="56">
        <f>IF('umowa o pracę'!$E$7=2020,$AB140,IF('umowa o pracę'!$E$7=2021,$AC140,0))</f>
        <v>0</v>
      </c>
      <c r="AG140" s="53">
        <f t="shared" si="15"/>
        <v>1</v>
      </c>
      <c r="AH140" s="39">
        <f>IF('umowa o pracę'!$E$6&lt;3,0,$L140)</f>
        <v>0</v>
      </c>
      <c r="AI140" s="39">
        <f>IF('umowa o pracę'!$E$6&lt;3,0,$M140)</f>
        <v>0</v>
      </c>
      <c r="AJ140" s="55">
        <f>IF('umowa o pracę'!$E$6&lt;3,0,$N140)</f>
        <v>0</v>
      </c>
      <c r="AK140" s="55">
        <f>IF('umowa o pracę'!$E$6&lt;3,0,$O140)</f>
        <v>0</v>
      </c>
      <c r="AL140" s="32">
        <f>IF('umowa o pracę'!$E$7=2020,ROUND(IF($AH140&gt;=2600,2600*'umowa o pracę'!$E$8,$AH140*'umowa o pracę'!$E$8),2),IF('umowa o pracę'!$E$7=2021,ROUND(IF($AH140&gt;=2800,2800*'umowa o pracę'!$E$8,$AH140*'umowa o pracę'!$E$8),2),0))</f>
        <v>0</v>
      </c>
      <c r="AM140" s="32">
        <f>IF(IF(IF(AND($AG140=1,$I140&gt;0),ROUND(IF($AH140+$AI140&gt;=2600,2600*'umowa o pracę'!$E$8,($AH140+$AI140)*'umowa o pracę'!$E$8),2)+IF($AI140=0,ROUND(IF($AH140&gt;2600,ROUND($AK140/$AH140*2600,2),$AK140)*'umowa o pracę'!$E$8,2),ROUND(IF($AH140&gt;2600,ROUND($AK140/$AH140*2600,2),$AK140)*'umowa o pracę'!$E$8,2)),ROUND(IF($AH140+$AI140&gt;=2600,2600*'umowa o pracę'!$E$8,($AH140+$AI140)*'umowa o pracę'!$E$8),2)-IF($AI140=0,ROUND(ROUND(IF($AH140&gt;2600,ROUND($AJ140/$AH140*2600,2),$AJ140),2)*'umowa o pracę'!$E$8,2),IF($AI140&gt;0,IF($AH140+$AI140&lt;2600,ROUND(ROUND($AJ140+ROUND($AI140*9%,2),2)*'umowa o pracę'!$E$8,2),IF(AND($AH140+$AI140&gt;=2600,$AI140&lt;2600,$AH140&lt;2600),ROUND((ROUND(((2600-$AI140)/$AH140)*$AJ140,2)+ROUND($AI140*9%,2))*'umowa o pracę'!$E$8,2),IF(AND($AH140+$AI140&gt;=2600,$AI140&gt;=2600),ROUND((ROUND(2600*9%,2))*'umowa o pracę'!$E$8,2),IF(AND($AH140+$AI140&gt;=2600,$AH140&gt;=2600,$AI140&lt;2600),ROUND((ROUND($AI140*9%,2)+ROUND(((2600-$AI140)/$AH140)*$AJ140,2))*'umowa o pracę'!$E$8,2),0)))),0)))&gt;$J140,$J140,IF(AND($AG140=1,$I140&gt;0),ROUND(IF($AH140+$AI140&gt;=2600,2600*'umowa o pracę'!$E$8,($AH140+$AI140)*'umowa o pracę'!$E$8),2)+IF($AI140=0,ROUND(IF($AH140&gt;2600,ROUND($AK140/$AH140*2600,2),$AK140)*'umowa o pracę'!$E$8,2),ROUND(IF($AH140&gt;2600,ROUND($AK140/$AH140*2600,2),$AK140)*'umowa o pracę'!$E$8,2)),ROUND(IF($AH140+$AI140&gt;=2600,2600*'umowa o pracę'!$E$8,($AH140+$AI140)*'umowa o pracę'!$E$8),2)-IF($AI140=0,ROUND(ROUND(IF($AH140&gt;2600,ROUND($AJ140/$AH140*2600,2),$AJ140),2)*'umowa o pracę'!$E$8,2),IF($AI140&gt;0,IF($AH140+$AI140&lt;2600,ROUND(ROUND($AJ140+ROUND($AI140*9%,2),2)*'umowa o pracę'!$E$8,2),IF(AND($AH140+$AI140&gt;=2600,$AI140&lt;2600,$AH140&lt;2600),ROUND((ROUND(((2600-$AI140)/$AH140)*$AJ140,2)+ROUND($AI140*9%,2))*'umowa o pracę'!$E$8,2),IF(AND($AH140+$AI140&gt;=2600,$AI140&gt;=2600),ROUND((ROUND(2600*9%,2))*'umowa o pracę'!$E$8,2),IF(AND($AH140+$AI140&gt;=2600,$AH140&gt;=2600,$AI140&lt;2600),ROUND((ROUND($AI140*9%,2)+ROUND(((2600-$AI140)/$AH140)*$AJ140,2))*'umowa o pracę'!$E$8,2),0)))),0))))&gt;$J140,$J140,IF(IF(AND($AG140=1,$I140&gt;0),ROUND(IF($AH140+$AI140&gt;=2600,2600*'umowa o pracę'!$E$8,($AH140+$AI140)*'umowa o pracę'!$E$8),2)+IF($AI140=0,ROUND(IF($AH140&gt;2600,ROUND($AK140/$AH140*2600,2),$AK140)*'umowa o pracę'!$E$8,2),ROUND(IF($AH140&gt;2600,ROUND($AK140/$AH140*2600,2),$AK140)*'umowa o pracę'!$E$8,2)),ROUND(IF($AH140+$AI140&gt;=2600,2600*'umowa o pracę'!$E$8,($AH140+$AI140)*'umowa o pracę'!$E$8),2)-IF($AI140=0,ROUND(ROUND(IF($AH140&gt;2600,ROUND($AJ140/$AH140*2600,2),$AJ140),2)*'umowa o pracę'!$E$8,2),IF($AI140&gt;0,IF($AH140+$AI140&lt;2600,ROUND(ROUND($AJ140+ROUND($AI140*9%,2),2)*'umowa o pracę'!$E$8,2),IF(AND($AH140+$AI140&gt;=2600,$AI140&lt;2600,$AH140&lt;2600),ROUND((ROUND(((2600-$AI140)/$AH140)*$AJ140,2)+ROUND($AI140*9%,2))*'umowa o pracę'!$E$8,2),IF(AND($AH140+$AI140&gt;=2600,$AI140&gt;=2600),ROUND((ROUND(2600*9%,2))*'umowa o pracę'!$E$8,2),IF(AND($AH140+$AI140&gt;=2600,$AH140&gt;=2600,$AI140&lt;2600),ROUND((ROUND($AI140*9%,2)+ROUND(((2600-$AI140)/$AH140)*$AJ140,2))*'umowa o pracę'!$E$8,2),0)))),0)))&gt;$J140,$J140,IF(AND($AG140=1,$I140&gt;0),ROUND(IF($AH140+$AI140&gt;=2600,2600*'umowa o pracę'!$E$8,($AH140+$AI140)*'umowa o pracę'!$E$8),2)+IF($AI140=0,ROUND(IF($AH140&gt;2600,ROUND($AK140/$AH140*2600,2),$AK140)*'umowa o pracę'!$E$8,2),ROUND(IF($AH140&gt;2600,ROUND($AK140/$AH140*2600,2),$AK140)*'umowa o pracę'!$E$8,2)),ROUND(IF($AH140+$AI140&gt;=2600,2600*'umowa o pracę'!$E$8,($AH140+$AI140)*'umowa o pracę'!$E$8),2)-IF(AND($AI140=0,I140&gt;0),ROUND(ROUND(IF($AH140&gt;2600,ROUND($AJ140/$AH140*2600,2),$AJ140),2)*'umowa o pracę'!$E$8,2),IF($AI140&gt;0,IF($AH140+$AI140&lt;2600,ROUND(ROUND($AJ140+ROUND($AI140*9%,2),2)*'umowa o pracę'!$E$8,2),IF(AND($AH140+$AI140&gt;=2600,$AI140&lt;2600,$AH140&lt;2600),ROUND((ROUND(((2600-$AI140)/$AH140)*$AJ140,2)+ROUND($AI140*9%,2))*'umowa o pracę'!$E$8,2),IF(AND($AH140+$AI140&gt;=2600,$AI140&gt;=2600),ROUND((ROUND(2600*9%,2))*'umowa o pracę'!$E$8,2),IF(AND($AH140+$AI140&gt;=2600,$AH140&gt;=2600,$AI140&lt;2600),ROUND((ROUND($AI140*9%,2)+ROUND(((2600-$AI140)/$AH140)*$AJ140,2))*'umowa o pracę'!$E$8,2),0)))),0)))))</f>
        <v>0</v>
      </c>
      <c r="AN140" s="32">
        <f>IF(IF(IF(AND($AG140=1,$I140&gt;0),ROUND(IF($AH140+$AI140&gt;=2800,2800*'umowa o pracę'!$E$8,($AH140+$AI140)*'umowa o pracę'!$E$8),2)+IF($AI140=0,ROUND(IF($AH140&gt;2800,ROUND($AK140/$AH140*2800,2),$AK140)*'umowa o pracę'!$E$8,2),ROUND(IF($AH140&gt;2800,ROUND($AK140/$AH140*2800,2),$AK140)*'umowa o pracę'!$E$8,2)),ROUND(IF($AH140+$AI140&gt;=2800,2800*'umowa o pracę'!$E$8,($AH140+$AI140)*'umowa o pracę'!$E$8),2)-IF($AI140=0,ROUND(ROUND(IF($AH140&gt;2800,ROUND($AJ140/$AH140*2800,2),$AJ140),2)*'umowa o pracę'!$E$8,2),IF($AI140&gt;0,IF($AH140+$AI140&lt;2800,ROUND(ROUND($AJ140+ROUND($AI140*9%,2),2)*'umowa o pracę'!$E$8,2),IF(AND($AH140+$AI140&gt;=2800,$AI140&lt;2800,$AH140&lt;2800),ROUND((ROUND(((2800-$AI140)/$AH140)*$AJ140,2)+ROUND($AI140*9%,2))*'umowa o pracę'!$E$8,2),IF(AND($AH140+$AI140&gt;=2800,$AI140&gt;=2800),ROUND((ROUND(2800*9%,2))*'umowa o pracę'!$E$8,2),IF(AND($AH140+$AI140&gt;=2800,$AH140&gt;=2800,$AI140&lt;2800),ROUND((ROUND($AI140*9%,2)+ROUND(((2800-$AI140)/$AH140)*$AJ140,2))*'umowa o pracę'!$E$8,2),0)))),0)))&gt;$J140,$J140,IF(AND($AG140=1,$I140&gt;0),ROUND(IF($AH140+$AI140&gt;=2800,2800*'umowa o pracę'!$E$8,($AH140+$AI140)*'umowa o pracę'!$E$8),2)+IF($AI140=0,ROUND(IF($AH140&gt;2800,ROUND($AK140/$AH140*2800,2),$AK140)*'umowa o pracę'!$E$8,2),ROUND(IF($AH140&gt;2800,ROUND($AK140/$AH140*2800,2),$AK140)*'umowa o pracę'!$E$8,2)),ROUND(IF($AH140+$AI140&gt;=2800,2800*'umowa o pracę'!$E$8,($AH140+$AI140)*'umowa o pracę'!$E$8),2)-IF($AI140=0,ROUND(ROUND(IF($AH140&gt;2800,ROUND($AJ140/$AH140*2800,2),$AJ140),2)*'umowa o pracę'!$E$8,2),IF($AI140&gt;0,IF($AH140+$AI140&lt;2800,ROUND(ROUND($AJ140+ROUND($AI140*9%,2),2)*'umowa o pracę'!$E$8,2),IF(AND($AH140+$AI140&gt;=2800,$AI140&lt;2800,$AH140&lt;2800),ROUND((ROUND(((2800-$AI140)/$AH140)*$AJ140,2)+ROUND($AI140*9%,2))*'umowa o pracę'!$E$8,2),IF(AND($AH140+$AI140&gt;=2800,$AI140&gt;=2800),ROUND((ROUND(2800*9%,2))*'umowa o pracę'!$E$8,2),IF(AND($AH140+$AI140&gt;=2800,$AH140&gt;=2800,$AI140&lt;2800),ROUND((ROUND($AI140*9%,2)+ROUND(((2800-$AI140)/$AH140)*$AJ140,2))*'umowa o pracę'!$E$8,2),0)))),0))))&gt;$J140,$J140,IF(IF(AND($AG140=1,$I140&gt;0),ROUND(IF($AH140+$AI140&gt;=2800,2800*'umowa o pracę'!$E$8,($AH140+$AI140)*'umowa o pracę'!$E$8),2)+IF($AI140=0,ROUND(IF($AH140&gt;2800,ROUND($AK140/$AH140*2800,2),$AK140)*'umowa o pracę'!$E$8,2),ROUND(IF($AH140&gt;2800,ROUND($AK140/$AH140*2800,2),$AK140)*'umowa o pracę'!$E$8,2)),ROUND(IF($AH140+$AI140&gt;=2800,2800*'umowa o pracę'!$E$8,($AH140+$AI140)*'umowa o pracę'!$E$8),2)-IF($AI140=0,ROUND(ROUND(IF($AH140&gt;2800,ROUND($AJ140/$AH140*2800,2),$AJ140),2)*'umowa o pracę'!$E$8,2),IF($AI140&gt;0,IF($AH140+$AI140&lt;2800,ROUND(ROUND($AJ140+ROUND($AI140*9%,2),2)*'umowa o pracę'!$E$8,2),IF(AND($AH140+$AI140&gt;=2800,$AI140&lt;2800,$AH140&lt;2800),ROUND((ROUND(((2800-$AI140)/$AH140)*$AJ140,2)+ROUND($AI140*9%,2))*'umowa o pracę'!$E$8,2),IF(AND($AH140+$AI140&gt;=2800,$AI140&gt;=2800),ROUND((ROUND(2800*9%,2))*'umowa o pracę'!$E$8,2),IF(AND($AH140+$AI140&gt;=2800,$AH140&gt;=2800,$AI140&lt;2800),ROUND((ROUND($AI140*9%,2)+ROUND(((2800-$AI140)/$AH140)*$AJ140,2))*'umowa o pracę'!$E$8,2),0)))),0)))&gt;$J140,$J140,IF(AND($AG140=1,$I140&gt;0),ROUND(IF($AH140+$AI140&gt;=2800,2800*'umowa o pracę'!$E$8,($AH140+$AI140)*'umowa o pracę'!$E$8),2)+IF($AI140=0,ROUND(IF($AH140&gt;2800,ROUND($AK140/$AH140*2800,2),$AK140)*'umowa o pracę'!$E$8,2),ROUND(IF($AH140&gt;2800,ROUND($AK140/$AH140*2800,2),$AK140)*'umowa o pracę'!$E$8,2)),ROUND(IF($AH140+$AI140&gt;=2800,2800*'umowa o pracę'!$E$8,($AH140+$AI140)*'umowa o pracę'!$E$8),2)-IF(AND($AI140=0,I140&gt;0),ROUND(ROUND(IF($AH140&gt;2800,ROUND($AJ140/$AH140*2800,2),$AJ140),2)*'umowa o pracę'!$E$8,2),IF($AI140&gt;0,IF($AH140+$AI140&lt;2800,ROUND(ROUND($AJ140+ROUND($AI140*9%,2),2)*'umowa o pracę'!$E$8,2),IF(AND($AH140+$AI140&gt;=2800,$AI140&lt;2800,$AH140&lt;2800),ROUND((ROUND(((2800-$AI140)/$AH140)*$AJ140,2)+ROUND($AI140*9%,2))*'umowa o pracę'!$E$8,2),IF(AND($AH140+$AI140&gt;=2800,$AI140&gt;=2800),ROUND((ROUND(2800*9%,2))*'umowa o pracę'!$E$8,2),IF(AND($AH140+$AI140&gt;=2800,$AH140&gt;=2800,$AI140&lt;2800),ROUND((ROUND($AI140*9%,2)+ROUND(((2800-$AI140)/$AH140)*$AJ140,2))*'umowa o pracę'!$E$8,2),0)))),0)))))</f>
        <v>0</v>
      </c>
      <c r="AO140" s="32">
        <f>IF('umowa o pracę'!$E$7=2020,IF(IF($AG140=1,IF($AI140=0,ROUND(IF($AH140&gt;2600,ROUND($AJ140/$AH140*2600,2),$AJ140)*'umowa o pracę'!$E$8,2),IF($AH140+$AI140&lt;2600,ROUND(ROUND($AJ140+ROUND($AI140*9%,2),2)*'umowa o pracę'!$E$8,2),IF(AND($AH140+$AI140&gt;=2600,$AH140&lt;2600),ROUND((ROUND($AJ140+ROUND((2600-$AH140)*9%,2),2))*'umowa o pracę'!$E$8,2),IF(AND($AH140+$AI140&gt;=2600,$AH140&gt;=2600),ROUND(ROUND($AJ140/$AH140*2600,2)*'umowa o pracę'!$E$8,2),0)))),0)&gt;$H140,$H140,IF($AG140=1,IF($AI140=0,ROUND(IF($AH140&gt;2600,ROUND($AJ140/$AH140*2600,2),$AJ140)*'umowa o pracę'!$E$8,2),IF($AH140+$AI140&lt;2600,ROUND(ROUND($AJ140+ROUND($AI140*9%,2),2)*'umowa o pracę'!$E$8,2),IF(AND($AH140+$AI140&gt;=2600,$AH140&lt;2600),ROUND((ROUND($AJ140+ROUND((2600-$AH140)*9%,2),2))*'umowa o pracę'!$E$8,2),IF(AND($AH140+$AI140&gt;=2600,$AH140&gt;=2600),ROUND(ROUND($AJ140/$AH140*2600,2)*'umowa o pracę'!$E$8,2),0)))),0)),IF('umowa o pracę'!$E$7=2021,IF(IF($AG140=1,IF($AI140=0,ROUND(IF($AH140&gt;2800,ROUND($AJ140/$AH140*2800,2),$AJ140)*'umowa o pracę'!$E$8,2),IF($AH140+$AI140&lt;2800,ROUND(ROUND($AJ140+ROUND($AI140*9%,2),2)*'umowa o pracę'!$E$8,2),IF(AND($AH140+$AI140&gt;=2800,$AH140&lt;2800),ROUND((ROUND($AJ140+ROUND((2800-$AH140)*9%,2),2))*'umowa o pracę'!$E$8,2),IF(AND($AH140+$AI140&gt;=2800,$AH140&gt;=2800),ROUND(ROUND($AJ140/$AH140*2800,2)*'umowa o pracę'!$E$8,2),0)))),0)&gt;$H140,$H140,IF($AG140=1,IF($AI140=0,ROUND(IF($AH140&gt;2800,ROUND($AJ140/$AH140*2800,2),$AJ140)*'umowa o pracę'!$E$8,2),IF($AH140+$AI140&lt;2800,ROUND(ROUND($AJ140+ROUND($AI140*9%,2),2)*'umowa o pracę'!$E$8,2),IF(AND($AH140+$AI140&gt;=2800,$AH140&lt;2800),ROUND((ROUND($AJ140+ROUND((2800-$AH140)*9%,2),2))*'umowa o pracę'!$E$8,2),IF(AND($AH140+$AI140&gt;=2800,$AH140&gt;=2800),ROUND(ROUND($AJ140/$AH140*2800,2)*'umowa o pracę'!$E$8,2),0)))),0)),0))</f>
        <v>0</v>
      </c>
      <c r="AP140" s="32">
        <f>IF('umowa o pracę'!$E$7=2020,IF(IF($AG140=1,IF($AI140=0,ROUND(IF($AH140&gt;2600,ROUND($AK140/$AH140*2600,2),$AK140)*'umowa o pracę'!$E$8,2),ROUND(IF($AH140&gt;2600,ROUND($AK140/$AH140*2600,2),$AK140)*'umowa o pracę'!$E$8,2)),0)&gt;$I140,$I140,IF($AG140=1,IF($AI140=0,ROUND(IF($AH140&gt;2600,ROUND($AK140/$AH140*2600,2),$AK140)*'umowa o pracę'!$E$8,2),ROUND(IF($AH140&gt;2600,ROUND($AK140/$AH140*2600,2),$AK140)*'umowa o pracę'!$E$8,2)),0)),IF('umowa o pracę'!$E$7=2021,IF(IF($AG140=1,IF($AI140=0,ROUND(IF($AH140&gt;2800,ROUND($AK140/$AH140*2800,2),$AK140)*'umowa o pracę'!$E$8,2),ROUND(IF($AH140&gt;2800,ROUND($AK140/$AH140*2800,2),$AK140)*'umowa o pracę'!$E$8,2)),0)&gt;$I140,$I140,IF($AG140=1,IF($AI140=0,ROUND(IF($AH140&gt;2800,ROUND($AK140/$AH140*2800,2),$AK140)*'umowa o pracę'!$E$8,2),ROUND(IF($AH140&gt;2800,ROUND($AK140/$AH140*2800,2),$AK140)*'umowa o pracę'!$E$8,2)),0)),0))</f>
        <v>0</v>
      </c>
      <c r="AQ140" s="56">
        <f>IF('umowa o pracę'!$E$7=2020,$AM140,IF('umowa o pracę'!$E$7=2021,$AN140,0))</f>
        <v>0</v>
      </c>
      <c r="AR140" s="33">
        <f>IF('umowa o pracę'!$E$7=0,0,U140+AF140+AQ140)</f>
        <v>0</v>
      </c>
      <c r="AS140" s="19"/>
      <c r="AT140" s="19"/>
      <c r="AU140" s="19"/>
      <c r="AV140" s="6"/>
      <c r="AW140" s="6"/>
      <c r="AX140" s="6">
        <f t="shared" ref="AX140:AX203" si="26">IFERROR(MOD(9*MID(D140,1,1)+7*MID(D140,2,1)+3*MID(D140,3,1)+MID(D140,4,1)+9*MID(D140,5,1)+7*MID(D140,6,1)+3*MID(D140,7,1)+MID(D140,8,1)+9*MID(D140,9,1)+7*MID(D140,10,1),10),10)</f>
        <v>10</v>
      </c>
      <c r="AY140" s="6"/>
      <c r="AZ140" s="234">
        <f t="shared" si="16"/>
        <v>0</v>
      </c>
      <c r="BA140" s="234">
        <f t="shared" si="17"/>
        <v>0</v>
      </c>
      <c r="BB140" s="234">
        <f t="shared" si="18"/>
        <v>0</v>
      </c>
      <c r="BC140" s="234">
        <f t="shared" si="19"/>
        <v>0</v>
      </c>
      <c r="BD140" s="234">
        <f t="shared" si="20"/>
        <v>0</v>
      </c>
      <c r="BE140" s="234">
        <f t="shared" si="21"/>
        <v>0</v>
      </c>
      <c r="BF140" s="234">
        <f t="shared" si="22"/>
        <v>0</v>
      </c>
      <c r="BG140" s="234">
        <f t="shared" si="23"/>
        <v>0</v>
      </c>
      <c r="BH140" s="234">
        <f t="shared" si="24"/>
        <v>0</v>
      </c>
      <c r="BI140" s="238">
        <f t="shared" si="25"/>
        <v>0</v>
      </c>
      <c r="BJ140" s="236"/>
      <c r="BK140" s="236"/>
      <c r="BL140" s="237"/>
    </row>
    <row r="141" spans="1:64" ht="15.75" customHeight="1" x14ac:dyDescent="0.25">
      <c r="A141" s="129">
        <v>130</v>
      </c>
      <c r="B141" s="57"/>
      <c r="C141" s="57"/>
      <c r="D141" s="36"/>
      <c r="E141" s="36"/>
      <c r="F141" s="242"/>
      <c r="G141" s="37">
        <v>1</v>
      </c>
      <c r="H141" s="58">
        <v>0</v>
      </c>
      <c r="I141" s="59">
        <v>0</v>
      </c>
      <c r="J141" s="60">
        <v>0</v>
      </c>
      <c r="K141" s="52">
        <v>1</v>
      </c>
      <c r="L141" s="39">
        <v>0</v>
      </c>
      <c r="M141" s="39">
        <v>0</v>
      </c>
      <c r="N141" s="39">
        <v>0</v>
      </c>
      <c r="O141" s="39">
        <v>0</v>
      </c>
      <c r="P141" s="35">
        <f>IF('umowa o pracę'!$E$7=2020,ROUND(IF($L141&gt;=2600,2600*'umowa o pracę'!$E$8,$L141*'umowa o pracę'!$E$8),2),IF('umowa o pracę'!$E$7=2021,ROUND(IF($L141&gt;=2800,2800*'umowa o pracę'!$E$8,$L141*'umowa o pracę'!$E$8),2),0))</f>
        <v>0</v>
      </c>
      <c r="Q141" s="252">
        <f>IF(IF(IF(AND($K141=1,$I141&gt;0),ROUND(IF($L141+$M141&gt;=2600,2600*'umowa o pracę'!$E$8,($L141+$M141)*'umowa o pracę'!$E$8),2)+IF($M141=0,ROUND(IF($L141&gt;2600,ROUND($O141/$L141*2600,2),$O141)*'umowa o pracę'!$E$8,2),ROUND(IF($L141&gt;2600,ROUND($O141/$L141*2600,2),$O141)*'umowa o pracę'!$E$8,2)),ROUND(IF($L141+$M141&gt;=2600,2600*'umowa o pracę'!$E$8,($L141+$M141)*'umowa o pracę'!$E$8),2)-IF($M141=0,ROUND(ROUND(IF($L141&gt;2600,ROUND($N141/$L141*2600,2),$N141),2)*'umowa o pracę'!$E$8,2),IF($M141&gt;0,IF($L141+$M141&lt;2600,ROUND(ROUND($N141+ROUND($M141*9%,2),2)*'umowa o pracę'!$E$8,2),IF(AND($L141+$M141&gt;=2600,$M141&lt;2600,$L141&lt;2600),ROUND((ROUND(((2600-$M141)/$L141)*$N141,2)+ROUND($M141*9%,2))*'umowa o pracę'!$E$8,2),IF(AND($L141+$M141&gt;=2600,$M141&gt;=2600),ROUND((ROUND(2600*9%,2))*'umowa o pracę'!$E$8,2),IF(AND($L141+$M141&gt;=2600,$L141&gt;=2600,$M141&lt;2600),ROUND((ROUND($M141*9%,2)+ROUND(((2600-$M141)/$L141)*$N141,2))*'umowa o pracę'!$E$8,2),0)))),0)))&gt;$J141,$J141,IF(AND($K141=1,$I141&gt;0),ROUND(IF($L141+$M141&gt;=2600,2600*'umowa o pracę'!$E$8,($L141+$M141)*'umowa o pracę'!$E$8),2)+IF($M141=0,ROUND(IF($L141&gt;2600,ROUND($O141/$L141*2600,2),$O141)*'umowa o pracę'!$E$8,2),ROUND(IF($L141&gt;2600,ROUND($O141/$L141*2600,2),$O141)*'umowa o pracę'!$E$8,2)),ROUND(IF($L141+$M141&gt;=2600,2600*'umowa o pracę'!$E$8,($L141+$M141)*'umowa o pracę'!$E$8),2)-IF($M141=0,ROUND(ROUND(IF($L141&gt;2600,ROUND($N141/$L141*2600,2),$N141),2)*'umowa o pracę'!$E$8,2),IF($M141&gt;0,IF($L141+$M141&lt;2600,ROUND(ROUND($N141+ROUND($M141*9%,2),2)*'umowa o pracę'!$E$8,2),IF(AND($L141+$M141&gt;=2600,$M141&lt;2600,$L141&lt;2600),ROUND((ROUND(((2600-$M141)/$L141)*$N141,2)+ROUND($M141*9%,2))*'umowa o pracę'!$E$8,2),IF(AND($L141+$M141&gt;=2600,$M141&gt;=2600),ROUND((ROUND(2600*9%,2))*'umowa o pracę'!$E$8,2),IF(AND($L141+$M141&gt;=2600,$L141&gt;=2600,$M141&lt;2600),ROUND((ROUND($M141*9%,2)+ROUND(((2600-$M141)/$L141)*$N141,2))*'umowa o pracę'!$E$8,2),0)))),0))))&gt;$J141,$J141,IF(IF(AND($K141=1,$I141&gt;0),ROUND(IF($L141+$M141&gt;=2600,2600*'umowa o pracę'!$E$8,($L141+$M141)*'umowa o pracę'!$E$8),2)+IF($M141=0,ROUND(IF($L141&gt;2600,ROUND($O141/$L141*2600,2),$O141)*'umowa o pracę'!$E$8,2),ROUND(IF($L141&gt;2600,ROUND($O141/$L141*2600,2),$O141)*'umowa o pracę'!$E$8,2)),ROUND(IF($L141+$M141&gt;=2600,2600*'umowa o pracę'!$E$8,($L141+$M141)*'umowa o pracę'!$E$8),2)-IF($M141=0,ROUND(ROUND(IF($L141&gt;2600,ROUND($N141/$L141*2600,2),$N141),2)*'umowa o pracę'!$E$8,2),IF($M141&gt;0,IF($L141+$M141&lt;2600,ROUND(ROUND($N141+ROUND($M141*9%,2),2)*'umowa o pracę'!$E$8,2),IF(AND($L141+$M141&gt;=2600,$M141&lt;2600,$L141&lt;2600),ROUND((ROUND(((2600-$M141)/$L141)*$N141,2)+ROUND($M141*9%,2))*'umowa o pracę'!$E$8,2),IF(AND($L141+$M141&gt;=2600,$M141&gt;=2600),ROUND((ROUND(2600*9%,2))*'umowa o pracę'!$E$8,2),IF(AND($L141+$M141&gt;=2600,$L141&gt;=2600,$M141&lt;2600),ROUND((ROUND($M141*9%,2)+ROUND(((2600-$M141)/$L141)*$N141,2))*'umowa o pracę'!$E$8,2),0)))),0)))&gt;$J141,$J141,IF(AND($K141=1,$I141&gt;0),ROUND(IF($L141+$M141&gt;=2600,2600*'umowa o pracę'!$E$8,($L141+$M141)*'umowa o pracę'!$E$8),2)+IF($M141=0,ROUND(IF($L141&gt;2600,ROUND($O141/$L141*2600,2),$O141)*'umowa o pracę'!$E$8,2),ROUND(IF($L141&gt;2600,ROUND($O141/$L141*2600,2),$O141)*'umowa o pracę'!$E$8,2)),ROUND(IF($L141+$M141&gt;=2600,2600*'umowa o pracę'!$E$8,($L141+$M141)*'umowa o pracę'!$E$8),2)-IF(AND($M141=0,I141&gt;0),ROUND(ROUND(IF($L141&gt;2600,ROUND($N141/$L141*2600,2),$N141),2)*'umowa o pracę'!$E$8,2),IF($M141&gt;0,IF($L141+$M141&lt;2600,ROUND(ROUND($N141+ROUND($M141*9%,2),2)*'umowa o pracę'!$E$8,2),IF(AND($L141+$M141&gt;=2600,$M141&lt;2600,$L141&lt;2600),ROUND((ROUND(((2600-$M141)/$L141)*$N141,2)+ROUND($M141*9%,2))*'umowa o pracę'!$E$8,2),IF(AND($L141+$M141&gt;=2600,$M141&gt;=2600),ROUND((ROUND(2600*9%,2))*'umowa o pracę'!$E$8,2),IF(AND($L141+$M141&gt;=2600,$L141&gt;=2600,$M141&lt;2600),ROUND((ROUND($M141*9%,2)+ROUND(((2600-$M141)/$L141)*$N141,2))*'umowa o pracę'!$E$8,2),0)))),0)))))</f>
        <v>0</v>
      </c>
      <c r="R141" s="252">
        <f>IF(IF(IF(AND($K141=1,$I141&gt;0),ROUND(IF($L141+$M141&gt;=2800,2800*'umowa o pracę'!$E$8,($L141+$M141)*'umowa o pracę'!$E$8),2)+IF($M141=0,ROUND(IF($L141&gt;2800,ROUND($O141/$L141*2800,2),$O141)*'umowa o pracę'!$E$8,2),ROUND(IF($L141&gt;2800,ROUND($O141/$L141*2800,2),$O141)*'umowa o pracę'!$E$8,2)),ROUND(IF($L141+$M141&gt;=2800,2800*'umowa o pracę'!$E$8,($L141+$M141)*'umowa o pracę'!$E$8),2)-IF($M141=0,ROUND(ROUND(IF($L141&gt;2800,ROUND($N141/$L141*2800,2),$N141),2)*'umowa o pracę'!$E$8,2),IF($M141&gt;0,IF($L141+$M141&lt;2800,ROUND(ROUND($N141+ROUND($M141*9%,2),2)*'umowa o pracę'!$E$8,2),IF(AND($L141+$M141&gt;=2800,$M141&lt;2800,$L141&lt;2800),ROUND((ROUND(((2800-$M141)/$L141)*$N141,2)+ROUND($M141*9%,2))*'umowa o pracę'!$E$8,2),IF(AND($L141+$M141&gt;=2800,$M141&gt;=2800),ROUND((ROUND(2800*9%,2))*'umowa o pracę'!$E$8,2),IF(AND($L141+$M141&gt;=2800,$L141&gt;=2800,$M141&lt;2800),ROUND((ROUND($M141*9%,2)+ROUND(((2800-$M141)/$L141)*$N141,2))*'umowa o pracę'!$E$8,2),0)))),0)))&gt;$J141,$J141,IF(AND($K141=1,$I141&gt;0),ROUND(IF($L141+$M141&gt;=2800,2800*'umowa o pracę'!$E$8,($L141+$M141)*'umowa o pracę'!$E$8),2)+IF($M141=0,ROUND(IF($L141&gt;2800,ROUND($O141/$L141*2800,2),$O141)*'umowa o pracę'!$E$8,2),ROUND(IF($L141&gt;2800,ROUND($O141/$L141*2800,2),$O141)*'umowa o pracę'!$E$8,2)),ROUND(IF($L141+$M141&gt;=2800,2800*'umowa o pracę'!$E$8,($L141+$M141)*'umowa o pracę'!$E$8),2)-IF($M141=0,ROUND(ROUND(IF($L141&gt;2800,ROUND($N141/$L141*2800,2),$N141),2)*'umowa o pracę'!$E$8,2),IF($M141&gt;0,IF($L141+$M141&lt;2800,ROUND(ROUND($N141+ROUND($M141*9%,2),2)*'umowa o pracę'!$E$8,2),IF(AND($L141+$M141&gt;=2800,$M141&lt;2800,$L141&lt;2800),ROUND((ROUND(((2800-$M141)/$L141)*$N141,2)+ROUND($M141*9%,2))*'umowa o pracę'!$E$8,2),IF(AND($L141+$M141&gt;=2800,$M141&gt;=2800),ROUND((ROUND(2800*9%,2))*'umowa o pracę'!$E$8,2),IF(AND($L141+$M141&gt;=2800,$L141&gt;=2800,$M141&lt;2800),ROUND((ROUND($M141*9%,2)+ROUND(((2800-$M141)/$L141)*$N141,2))*'umowa o pracę'!$E$8,2),0)))),0))))&gt;$J141,$J141,IF(IF(AND($K141=1,$I141&gt;0),ROUND(IF($L141+$M141&gt;=2800,2800*'umowa o pracę'!$E$8,($L141+$M141)*'umowa o pracę'!$E$8),2)+IF($M141=0,ROUND(IF($L141&gt;2800,ROUND($O141/$L141*2800,2),$O141)*'umowa o pracę'!$E$8,2),ROUND(IF($L141&gt;2800,ROUND($O141/$L141*2800,2),$O141)*'umowa o pracę'!$E$8,2)),ROUND(IF($L141+$M141&gt;=2800,2800*'umowa o pracę'!$E$8,($L141+$M141)*'umowa o pracę'!$E$8),2)-IF($M141=0,ROUND(ROUND(IF($L141&gt;2800,ROUND($N141/$L141*2800,2),$N141),2)*'umowa o pracę'!$E$8,2),IF($M141&gt;0,IF($L141+$M141&lt;2800,ROUND(ROUND($N141+ROUND($M141*9%,2),2)*'umowa o pracę'!$E$8,2),IF(AND($L141+$M141&gt;=2800,$M141&lt;2800,$L141&lt;2800),ROUND((ROUND(((2800-$M141)/$L141)*$N141,2)+ROUND($M141*9%,2))*'umowa o pracę'!$E$8,2),IF(AND($L141+$M141&gt;=2800,$M141&gt;=2800),ROUND((ROUND(2800*9%,2))*'umowa o pracę'!$E$8,2),IF(AND($L141+$M141&gt;=2800,$L141&gt;=2800,$M141&lt;2800),ROUND((ROUND($M141*9%,2)+ROUND(((2800-$M141)/$L141)*$N141,2))*'umowa o pracę'!$E$8,2),0)))),0)))&gt;$J141,$J141,IF(AND($K141=1,$I141&gt;0),ROUND(IF($L141+$M141&gt;=2800,2800*'umowa o pracę'!$E$8,($L141+$M141)*'umowa o pracę'!$E$8),2)+IF($M141=0,ROUND(IF($L141&gt;2800,ROUND($O141/$L141*2800,2),$O141)*'umowa o pracę'!$E$8,2),ROUND(IF($L141&gt;2800,ROUND($O141/$L141*2800,2),$O141)*'umowa o pracę'!$E$8,2)),ROUND(IF($L141+$M141&gt;=2800,2800*'umowa o pracę'!$E$8,($L141+$M141)*'umowa o pracę'!$E$8),2)-IF(AND($M141=0,I141&gt;0),ROUND(ROUND(IF($L141&gt;2800,ROUND($N141/$L141*2800,2),$N141),2)*'umowa o pracę'!$E$8,2),IF($M141&gt;0,IF($L141+$M141&lt;2800,ROUND(ROUND($N141+ROUND($M141*9%,2),2)*'umowa o pracę'!$E$8,2),IF(AND($L141+$M141&gt;=2800,$M141&lt;2800,$L141&lt;2800),ROUND((ROUND(((2800-$M141)/$L141)*$N141,2)+ROUND($M141*9%,2))*'umowa o pracę'!$E$8,2),IF(AND($L141+$M141&gt;=2800,$M141&gt;=2800),ROUND((ROUND(2800*9%,2))*'umowa o pracę'!$E$8,2),IF(AND($L141+$M141&gt;=2800,$L141&gt;=2800,$M141&lt;2800),ROUND((ROUND($M141*9%,2)+ROUND(((2800-$M141)/$L141)*$N141,2))*'umowa o pracę'!$E$8,2),0)))),0)))))</f>
        <v>0</v>
      </c>
      <c r="S141" s="32">
        <f>IF('umowa o pracę'!$E$7=2020,IF(IF($K141=1,IF($M141=0,ROUND(IF($L141&gt;2600,ROUND($N141/$L141*2600,2),$N141)*'umowa o pracę'!$E$8,2),IF($L141+$M141&lt;2600,ROUND(ROUND($N141+ROUND($M141*9%,2),2)*'umowa o pracę'!$E$8,2),IF(AND($L141+$M141&gt;=2600,$L141&lt;2600),ROUND((ROUND($N141+ROUND((2600-$L141)*9%,2),2))*'umowa o pracę'!$E$8,2),IF(AND($L141+$M141&gt;=2600,$L141&gt;=2600),ROUND(ROUND($N141/$L141*2600,2)*'umowa o pracę'!$E$8,2),0)))),0)&gt;$H141,$H141,IF($K141=1,IF($M141=0,ROUND(IF($L141&gt;2600,ROUND($N141/$L141*2600,2),$N141)*'umowa o pracę'!$E$8,2),IF($L141+$M141&lt;2600,ROUND(ROUND($N141+ROUND($M141*9%,2),2)*'umowa o pracę'!$E$8,2),IF(AND($L141+$M141&gt;=2600,$L141&lt;2600),ROUND((ROUND($N141+ROUND((2600-$L141)*9%,2),2))*'umowa o pracę'!$E$8,2),IF(AND($L141+$M141&gt;=2600,$L141&gt;=2600),ROUND(ROUND($N141/$L141*2600,2)*'umowa o pracę'!$E$8,2),0)))),0)),IF('umowa o pracę'!$E$7=2021,IF(IF($K141=1,IF($M141=0,ROUND(IF($L141&gt;2800,ROUND($N141/$L141*2800,2),$N141)*'umowa o pracę'!$E$8,2),IF($L141+$M141&lt;2800,ROUND(ROUND($N141+ROUND($M141*9%,2),2)*'umowa o pracę'!$E$8,2),IF(AND($L141+$M141&gt;=2800,$L141&lt;2800),ROUND((ROUND($N141+ROUND((2800-$L141)*9%,2),2))*'umowa o pracę'!$E$8,2),IF(AND($L141+$M141&gt;=2800,$L141&gt;=2800),ROUND(ROUND($N141/$L141*2800,2)*'umowa o pracę'!$E$8,2),0)))),0)&gt;$H141,$H141,IF($K141=1,IF($M141=0,ROUND(IF($L141&gt;2800,ROUND($N141/$L141*2800,2),$N141)*'umowa o pracę'!$E$8,2),IF($L141+$M141&lt;2800,ROUND(ROUND($N141+ROUND($M141*9%,2),2)*'umowa o pracę'!$E$8,2),IF(AND($L141+$M141&gt;=2800,$L141&lt;2800),ROUND((ROUND($N141+ROUND((2800-$L141)*9%,2),2))*'umowa o pracę'!$E$8,2),IF(AND($L141+$M141&gt;=2800,$L141&gt;=2800),ROUND(ROUND($N141/$L141*2800,2)*'umowa o pracę'!$E$8,2),0)))),0)),0))</f>
        <v>0</v>
      </c>
      <c r="T141" s="32">
        <f>IF('umowa o pracę'!$E$7=2020,IF(IF($K141=1,IF($M141=0,ROUND(IF($L141&gt;2600,ROUND($O141/$L141*2600,2),$O141)*'umowa o pracę'!$E$8,2),ROUND(IF($L141&gt;2600,ROUND($O141/$L141*2600,2),$O141)*'umowa o pracę'!$E$8,2)),0)&gt;$I141,$I141,IF($K141=1,IF($M141=0,ROUND(IF($L141&gt;2600,ROUND($O141/$L141*2600,2),$O141)*'umowa o pracę'!$E$8,2),ROUND(IF($L141&gt;2600,ROUND($O141/$L141*2600,2),$O141)*'umowa o pracę'!$E$8,2)),0)),IF('umowa o pracę'!$E$7=2021,IF(IF($K141=1,IF($M141=0,ROUND(IF($L141&gt;2800,ROUND($O141/$L141*2800,2),$O141)*'umowa o pracę'!$E$8,2),ROUND(IF($L141&gt;2800,ROUND($O141/$L141*2800,2),$O141)*'umowa o pracę'!$E$8,2)),0)&gt;$I141,$I141,IF($K141=1,IF($M141=0,ROUND(IF($L141&gt;2800,ROUND($O141/$L141*2800,2),$O141)*'umowa o pracę'!$E$8,2),ROUND(IF($L141&gt;2800,ROUND($O141/$L141*2800,2),$O141)*'umowa o pracę'!$E$8,2)),0)),0))</f>
        <v>0</v>
      </c>
      <c r="U141" s="51">
        <f>IF('umowa o pracę'!$E$7=2020,$Q141,IF('umowa o pracę'!$E$7=2021,$R141,0))</f>
        <v>0</v>
      </c>
      <c r="V141" s="53">
        <f t="shared" ref="V141:V204" si="27">$K141</f>
        <v>1</v>
      </c>
      <c r="W141" s="54">
        <f>IF('umowa o pracę'!$E$6&lt;2,0,$L141)</f>
        <v>0</v>
      </c>
      <c r="X141" s="54">
        <f>IF('umowa o pracę'!$E$6&lt;2,0,$M141)</f>
        <v>0</v>
      </c>
      <c r="Y141" s="55">
        <f>IF('umowa o pracę'!$E$6&lt;2,0,$N141)</f>
        <v>0</v>
      </c>
      <c r="Z141" s="55">
        <f>IF('umowa o pracę'!$E$6&lt;2,0,$O141)</f>
        <v>0</v>
      </c>
      <c r="AA141" s="32">
        <f>IF('umowa o pracę'!$E$7=2020,ROUND(IF($W141&gt;=2600,2600*'umowa o pracę'!$E$8,$W141*'umowa o pracę'!$E$8),2),IF('umowa o pracę'!$E$7=2021,ROUND(IF($W141&gt;=2800,2800*'umowa o pracę'!$E$8,$W141*'umowa o pracę'!$E$8),2),0))</f>
        <v>0</v>
      </c>
      <c r="AB141" s="32">
        <f>IF(IF(IF(AND($V141=1,$I141&gt;0),ROUND(IF($W141+$X141&gt;=2600,2600*'umowa o pracę'!$E$8,($W141+$X141)*'umowa o pracę'!$E$8),2)+IF($X141=0,ROUND(IF($W141&gt;2600,ROUND($Z141/$W141*2600,2),$Z141)*'umowa o pracę'!$E$8,2),ROUND(IF($W141&gt;2600,ROUND($Z141/$W141*2600,2),$Z141)*'umowa o pracę'!$E$8,2)),ROUND(IF($W141+$X141&gt;=2600,2600*'umowa o pracę'!$E$8,($W141+$X141)*'umowa o pracę'!$E$8),2)-IF($X141=0,ROUND(ROUND(IF($W141&gt;2600,ROUND($Y141/$W141*2600,2),$Y141),2)*'umowa o pracę'!$E$8,2),IF($X141&gt;0,IF($W141+$X141&lt;2600,ROUND(ROUND($Y141+ROUND($X141*9%,2),2)*'umowa o pracę'!$E$8,2),IF(AND($W141+$X141&gt;=2600,$X141&lt;2600,$W141&lt;2600),ROUND((ROUND(((2600-$X141)/$W141)*$Y141,2)+ROUND($X141*9%,2))*'umowa o pracę'!$E$8,2),IF(AND($W141+$X141&gt;=2600,$X141&gt;=2600),ROUND((ROUND(2600*9%,2))*'umowa o pracę'!$E$8,2),IF(AND($W141+$X141&gt;=2600,$W141&gt;=2600,$X141&lt;2600),ROUND((ROUND($X141*9%,2)+ROUND(((2600-$X141)/$W141)*$Y141,2))*'umowa o pracę'!$E$8,2),0)))),0)))&gt;$J141,$J141,IF(AND($V141=1,$I141&gt;0),ROUND(IF($W141+$X141&gt;=2600,2600*'umowa o pracę'!$E$8,($W141+$X141)*'umowa o pracę'!$E$8),2)+IF($X141=0,ROUND(IF($W141&gt;2600,ROUND($Z141/$W141*2600,2),$Z141)*'umowa o pracę'!$E$8,2),ROUND(IF($W141&gt;2600,ROUND($Z141/$W141*2600,2),$Z141)*'umowa o pracę'!$E$8,2)),ROUND(IF($W141+$X141&gt;=2600,2600*'umowa o pracę'!$E$8,($W141+$X141)*'umowa o pracę'!$E$8),2)-IF($X141=0,ROUND(ROUND(IF($W141&gt;2600,ROUND($Y141/$W141*2600,2),$Y141),2)*'umowa o pracę'!$E$8,2),IF($X141&gt;0,IF($W141+$X141&lt;2600,ROUND(ROUND($Y141+ROUND($X141*9%,2),2)*'umowa o pracę'!$E$8,2),IF(AND($W141+$X141&gt;=2600,$X141&lt;2600,$W141&lt;2600),ROUND((ROUND(((2600-$X141)/$W141)*$Y141,2)+ROUND($X141*9%,2))*'umowa o pracę'!$E$8,2),IF(AND($W141+$X141&gt;=2600,$X141&gt;=2600),ROUND((ROUND(2600*9%,2))*'umowa o pracę'!$E$8,2),IF(AND($W141+$X141&gt;=2600,$W141&gt;=2600,$X141&lt;2600),ROUND((ROUND($X141*9%,2)+ROUND(((2600-$X141)/$W141)*$Y141,2))*'umowa o pracę'!$E$8,2),0)))),0))))&gt;$J141,$J141,IF(IF(AND($V141=1,$I141&gt;0),ROUND(IF($W141+$X141&gt;=2600,2600*'umowa o pracę'!$E$8,($W141+$X141)*'umowa o pracę'!$E$8),2)+IF($X141=0,ROUND(IF($W141&gt;2600,ROUND($Z141/$W141*2600,2),$Z141)*'umowa o pracę'!$E$8,2),ROUND(IF($W141&gt;2600,ROUND($Z141/$W141*2600,2),$Z141)*'umowa o pracę'!$E$8,2)),ROUND(IF($W141+$X141&gt;=2600,2600*'umowa o pracę'!$E$8,($W141+$X141)*'umowa o pracę'!$E$8),2)-IF($X141=0,ROUND(ROUND(IF($W141&gt;2600,ROUND($Y141/$W141*2600,2),$Y141),2)*'umowa o pracę'!$E$8,2),IF($X141&gt;0,IF($W141+$X141&lt;2600,ROUND(ROUND($Y141+ROUND($X141*9%,2),2)*'umowa o pracę'!$E$8,2),IF(AND($W141+$X141&gt;=2600,$X141&lt;2600,$W141&lt;2600),ROUND((ROUND(((2600-$X141)/$W141)*$Y141,2)+ROUND($X141*9%,2))*'umowa o pracę'!$E$8,2),IF(AND($W141+$X141&gt;=2600,$X141&gt;=2600),ROUND((ROUND(2600*9%,2))*'umowa o pracę'!$E$8,2),IF(AND($W141+$X141&gt;=2600,$W141&gt;=2600,$X141&lt;2600),ROUND((ROUND($X141*9%,2)+ROUND(((2600-$X141)/$W141)*$Y141,2))*'umowa o pracę'!$E$8,2),0)))),0)))&gt;$J141,$J141,IF(AND($V141=1,$I141&gt;0),ROUND(IF($W141+$X141&gt;=2600,2600*'umowa o pracę'!$E$8,($W141+$X141)*'umowa o pracę'!$E$8),2)+IF($X141=0,ROUND(IF($W141&gt;2600,ROUND($Z141/$W141*2600,2),$Z141)*'umowa o pracę'!$E$8,2),ROUND(IF($W141&gt;2600,ROUND($Z141/$W141*2600,2),$Z141)*'umowa o pracę'!$E$8,2)),ROUND(IF($W141+$X141&gt;=2600,2600*'umowa o pracę'!$E$8,($W141+$X141)*'umowa o pracę'!$E$8),2)-IF(AND($X141=0,I141&gt;0),ROUND(ROUND(IF($W141&gt;2600,ROUND($Y141/$W141*2600,2),$Y141),2)*'umowa o pracę'!$E$8,2),IF($X141&gt;0,IF($W141+$X141&lt;2600,ROUND(ROUND($Y141+ROUND($X141*9%,2),2)*'umowa o pracę'!$E$8,2),IF(AND($W141+$X141&gt;=2600,$X141&lt;2600,$W141&lt;2600),ROUND((ROUND(((2600-$X141)/$W141)*$Y141,2)+ROUND($X141*9%,2))*'umowa o pracę'!$E$8,2),IF(AND($W141+$X141&gt;=2600,$X141&gt;=2600),ROUND((ROUND(2600*9%,2))*'umowa o pracę'!$E$8,2),IF(AND($W141+$X141&gt;=2600,$W141&gt;=2600,$X141&lt;2600),ROUND((ROUND($X141*9%,2)+ROUND(((2600-$X141)/$W141)*$Y141,2))*'umowa o pracę'!$E$8,2),0)))),0)))))</f>
        <v>0</v>
      </c>
      <c r="AC141" s="32">
        <f>IF(IF(IF(AND($V141=1,$I141&gt;0),ROUND(IF($W141+$X141&gt;=2800,2800*'umowa o pracę'!$E$8,($W141+$X141)*'umowa o pracę'!$E$8),2)+IF($X141=0,ROUND(IF($W141&gt;2800,ROUND($Z141/$W141*2800,2),$Z141)*'umowa o pracę'!$E$8,2),ROUND(IF($W141&gt;2800,ROUND($Z141/$W141*2800,2),$Z141)*'umowa o pracę'!$E$8,2)),ROUND(IF($W141+$X141&gt;=2800,2800*'umowa o pracę'!$E$8,($W141+$X141)*'umowa o pracę'!$E$8),2)-IF($X141=0,ROUND(ROUND(IF($W141&gt;2800,ROUND($Y141/$W141*2800,2),$Y141),2)*'umowa o pracę'!$E$8,2),IF($X141&gt;0,IF($W141+$X141&lt;2800,ROUND(ROUND($Y141+ROUND($X141*9%,2),2)*'umowa o pracę'!$E$8,2),IF(AND($W141+$X141&gt;=2800,$X141&lt;2800,$W141&lt;2800),ROUND((ROUND(((2800-$X141)/$W141)*$Y141,2)+ROUND($X141*9%,2))*'umowa o pracę'!$E$8,2),IF(AND($W141+$X141&gt;=2800,$X141&gt;=2800),ROUND((ROUND(2800*9%,2))*'umowa o pracę'!$E$8,2),IF(AND($W141+$X141&gt;=2800,$W141&gt;=2800,$X141&lt;2800),ROUND((ROUND($X141*9%,2)+ROUND(((2800-$X141)/$W141)*$Y141,2))*'umowa o pracę'!$E$8,2),0)))),0)))&gt;$J141,$J141,IF(AND($V141=1,$I141&gt;0),ROUND(IF($W141+$X141&gt;=2800,2800*'umowa o pracę'!$E$8,($W141+$X141)*'umowa o pracę'!$E$8),2)+IF($X141=0,ROUND(IF($W141&gt;2800,ROUND($Z141/$W141*2800,2),$Z141)*'umowa o pracę'!$E$8,2),ROUND(IF($W141&gt;2800,ROUND($Z141/$W141*2800,2),$Z141)*'umowa o pracę'!$E$8,2)),ROUND(IF($W141+$X141&gt;=2800,2800*'umowa o pracę'!$E$8,($W141+$X141)*'umowa o pracę'!$E$8),2)-IF($X141=0,ROUND(ROUND(IF($W141&gt;2800,ROUND($Y141/$W141*2800,2),$Y141),2)*'umowa o pracę'!$E$8,2),IF($X141&gt;0,IF($W141+$X141&lt;2800,ROUND(ROUND($Y141+ROUND($X141*9%,2),2)*'umowa o pracę'!$E$8,2),IF(AND($W141+$X141&gt;=2800,$X141&lt;2800,$W141&lt;2800),ROUND((ROUND(((2800-$X141)/$W141)*$Y141,2)+ROUND($X141*9%,2))*'umowa o pracę'!$E$8,2),IF(AND($W141+$X141&gt;=2800,$X141&gt;=2800),ROUND((ROUND(2800*9%,2))*'umowa o pracę'!$E$8,2),IF(AND($W141+$X141&gt;=2800,$W141&gt;=2800,$X141&lt;2800),ROUND((ROUND($X141*9%,2)+ROUND(((2800-$X141)/$W141)*$Y141,2))*'umowa o pracę'!$E$8,2),0)))),0))))&gt;$J141,$J141,IF(IF(AND($V141=1,$I141&gt;0),ROUND(IF($W141+$X141&gt;=2800,2800*'umowa o pracę'!$E$8,($W141+$X141)*'umowa o pracę'!$E$8),2)+IF($X141=0,ROUND(IF($W141&gt;2800,ROUND($Z141/$W141*2800,2),$Z141)*'umowa o pracę'!$E$8,2),ROUND(IF($W141&gt;2800,ROUND($Z141/$W141*2800,2),$Z141)*'umowa o pracę'!$E$8,2)),ROUND(IF($W141+$X141&gt;=2800,2800*'umowa o pracę'!$E$8,($W141+$X141)*'umowa o pracę'!$E$8),2)-IF($X141=0,ROUND(ROUND(IF($W141&gt;2800,ROUND($Y141/$W141*2800,2),$Y141),2)*'umowa o pracę'!$E$8,2),IF($X141&gt;0,IF($W141+$X141&lt;2800,ROUND(ROUND($Y141+ROUND($X141*9%,2),2)*'umowa o pracę'!$E$8,2),IF(AND($W141+$X141&gt;=2800,$X141&lt;2800,$W141&lt;2800),ROUND((ROUND(((2800-$X141)/$W141)*$Y141,2)+ROUND($X141*9%,2))*'umowa o pracę'!$E$8,2),IF(AND($W141+$X141&gt;=2800,$X141&gt;=2800),ROUND((ROUND(2800*9%,2))*'umowa o pracę'!$E$8,2),IF(AND($W141+$X141&gt;=2800,$W141&gt;=2800,$X141&lt;2800),ROUND((ROUND($X141*9%,2)+ROUND(((2800-$X141)/$W141)*$Y141,2))*'umowa o pracę'!$E$8,2),0)))),0)))&gt;$J141,$J141,IF(AND($V141=1,$I141&gt;0),ROUND(IF($W141+$X141&gt;=2800,2800*'umowa o pracę'!$E$8,($W141+$X141)*'umowa o pracę'!$E$8),2)+IF($X141=0,ROUND(IF($W141&gt;2800,ROUND($Z141/$W141*2800,2),$Z141)*'umowa o pracę'!$E$8,2),ROUND(IF($W141&gt;2800,ROUND($Z141/$W141*2800,2),$Z141)*'umowa o pracę'!$E$8,2)),ROUND(IF($W141+$X141&gt;=2800,2800*'umowa o pracę'!$E$8,($W141+$X141)*'umowa o pracę'!$E$8),2)-IF(AND($X141=0,I141&gt;0),ROUND(ROUND(IF($W141&gt;2800,ROUND($Y141/$W141*2800,2),$Y141),2)*'umowa o pracę'!$E$8,2),IF($X141&gt;0,IF($W141+$X141&lt;2800,ROUND(ROUND($Y141+ROUND($X141*9%,2),2)*'umowa o pracę'!$E$8,2),IF(AND($W141+$X141&gt;=2800,$X141&lt;2800,$W141&lt;2800),ROUND((ROUND(((2800-$X141)/$W141)*$Y141,2)+ROUND($X141*9%,2))*'umowa o pracę'!$E$8,2),IF(AND($W141+$X141&gt;=2800,$X141&gt;=2800),ROUND((ROUND(2800*9%,2))*'umowa o pracę'!$E$8,2),IF(AND($W141+$X141&gt;=2800,$W141&gt;=2800,$X141&lt;2800),ROUND((ROUND($X141*9%,2)+ROUND(((2800-$X141)/$W141)*$Y141,2))*'umowa o pracę'!$E$8,2),0)))),0)))))</f>
        <v>0</v>
      </c>
      <c r="AD141" s="32">
        <f>IF('umowa o pracę'!$E$7=2020,IF(IF($V141=1,IF($X141=0,ROUND(IF($W141&gt;2600,ROUND($Y141/$W141*2600,2),$Y141)*'umowa o pracę'!$E$8,2),IF($W141+$X141&lt;2600,ROUND(ROUND($Y141+ROUND($X141*9%,2),2)*'umowa o pracę'!$E$8,2),IF(AND($W141+$X141&gt;=2600,$W141&lt;2600),ROUND((ROUND($Y141+ROUND((2600-$W141)*9%,2),2))*'umowa o pracę'!$E$8,2),IF(AND($W141+$X141&gt;=2600,$W141&gt;=2600),ROUND(ROUND($Y141/$W141*2600,2)*'umowa o pracę'!$E$8,2),0)))),0)&gt;$H141,$H141,IF($V141=1,IF($X141=0,ROUND(IF($W141&gt;2600,ROUND($Y141/$W141*2600,2),$Y141)*'umowa o pracę'!$E$8,2),IF($W141+$X141&lt;2600,ROUND(ROUND($Y141+ROUND($X141*9%,2),2)*'umowa o pracę'!$E$8,2),IF(AND($W141+$X141&gt;=2600,$W141&lt;2600),ROUND((ROUND($Y141+ROUND((2600-$W141)*9%,2),2))*'umowa o pracę'!$E$8,2),IF(AND($W141+$X141&gt;=2600,$W141&gt;=2600),ROUND(ROUND($Y141/$W141*2600,2)*'umowa o pracę'!$E$8,2),0)))),0)),IF('umowa o pracę'!$E$7=2021,IF(IF($V141=1,IF($X141=0,ROUND(IF($W141&gt;2800,ROUND($Y141/$W141*2800,2),$Y141)*'umowa o pracę'!$E$8,2),IF($W141+$X141&lt;2800,ROUND(ROUND($Y141+ROUND($X141*9%,2),2)*'umowa o pracę'!$E$8,2),IF(AND($W141+$X141&gt;=2800,$W141&lt;2800),ROUND((ROUND($Y141+ROUND((2800-$W141)*9%,2),2))*'umowa o pracę'!$E$8,2),IF(AND($W141+$X141&gt;=2800,$W141&gt;=2800),ROUND(ROUND($Y141/$W141*2800,2)*'umowa o pracę'!$E$8,2),0)))),0)&gt;$H141,$H141,IF($V141=1,IF($X141=0,ROUND(IF($W141&gt;2800,ROUND($Y141/$W141*2800,2),$Y141)*'umowa o pracę'!$E$8,2),IF($W141+$X141&lt;2800,ROUND(ROUND($Y141+ROUND($X141*9%,2),2)*'umowa o pracę'!$E$8,2),IF(AND($W141+$X141&gt;=2800,$W141&lt;2800),ROUND((ROUND($Y141+ROUND((2800-$W141)*9%,2),2))*'umowa o pracę'!$E$8,2),IF(AND($W141+$X141&gt;=2800,$W141&gt;=2800),ROUND(ROUND($Y141/$W141*2800,2)*'umowa o pracę'!$E$8,2),0)))),0)),0))</f>
        <v>0</v>
      </c>
      <c r="AE141" s="32">
        <f>IF('umowa o pracę'!$E$7=2020,IF(IF($V141=1,IF($X141=0,ROUND(IF($W141&gt;2600,ROUND($Z141/$W141*2600,2),$Z141)*'umowa o pracę'!$E$8,2),ROUND(IF($W141&gt;2600,ROUND($Z141/$W141*2600,2),$Z141)*'umowa o pracę'!$E$8,2)),0)&gt;$I141,$I141,IF($V141=1,IF($X141=0,ROUND(IF($W141&gt;2600,ROUND($Z141/$W141*2600,2),$Z141)*'umowa o pracę'!$E$8,2),ROUND(IF($W141&gt;2600,ROUND($Z141/$W141*2600,2),$Z141)*'umowa o pracę'!$E$8,2)),0)),IF('umowa o pracę'!$E$7=2021,IF(IF($V141=1,IF($X141=0,ROUND(IF($W141&gt;2800,ROUND($Z141/$W141*2800,2),$Z141)*'umowa o pracę'!$E$8,2),ROUND(IF($W141&gt;2800,ROUND($Z141/$W141*2800,2),$Z141)*'umowa o pracę'!$E$8,2)),0)&gt;$I141,$I141,IF($V141=1,IF($X141=0,ROUND(IF($W141&gt;2800,ROUND($Z141/$W141*2800,2),$Z141)*'umowa o pracę'!$E$8,2),ROUND(IF($W141&gt;2800,ROUND($Z141/$W141*2800,2),$Z141)*'umowa o pracę'!$E$8,2)),0)),0))</f>
        <v>0</v>
      </c>
      <c r="AF141" s="56">
        <f>IF('umowa o pracę'!$E$7=2020,$AB141,IF('umowa o pracę'!$E$7=2021,$AC141,0))</f>
        <v>0</v>
      </c>
      <c r="AG141" s="53">
        <f t="shared" ref="AG141:AG204" si="28">$K141</f>
        <v>1</v>
      </c>
      <c r="AH141" s="39">
        <f>IF('umowa o pracę'!$E$6&lt;3,0,$L141)</f>
        <v>0</v>
      </c>
      <c r="AI141" s="39">
        <f>IF('umowa o pracę'!$E$6&lt;3,0,$M141)</f>
        <v>0</v>
      </c>
      <c r="AJ141" s="55">
        <f>IF('umowa o pracę'!$E$6&lt;3,0,$N141)</f>
        <v>0</v>
      </c>
      <c r="AK141" s="55">
        <f>IF('umowa o pracę'!$E$6&lt;3,0,$O141)</f>
        <v>0</v>
      </c>
      <c r="AL141" s="32">
        <f>IF('umowa o pracę'!$E$7=2020,ROUND(IF($AH141&gt;=2600,2600*'umowa o pracę'!$E$8,$AH141*'umowa o pracę'!$E$8),2),IF('umowa o pracę'!$E$7=2021,ROUND(IF($AH141&gt;=2800,2800*'umowa o pracę'!$E$8,$AH141*'umowa o pracę'!$E$8),2),0))</f>
        <v>0</v>
      </c>
      <c r="AM141" s="32">
        <f>IF(IF(IF(AND($AG141=1,$I141&gt;0),ROUND(IF($AH141+$AI141&gt;=2600,2600*'umowa o pracę'!$E$8,($AH141+$AI141)*'umowa o pracę'!$E$8),2)+IF($AI141=0,ROUND(IF($AH141&gt;2600,ROUND($AK141/$AH141*2600,2),$AK141)*'umowa o pracę'!$E$8,2),ROUND(IF($AH141&gt;2600,ROUND($AK141/$AH141*2600,2),$AK141)*'umowa o pracę'!$E$8,2)),ROUND(IF($AH141+$AI141&gt;=2600,2600*'umowa o pracę'!$E$8,($AH141+$AI141)*'umowa o pracę'!$E$8),2)-IF($AI141=0,ROUND(ROUND(IF($AH141&gt;2600,ROUND($AJ141/$AH141*2600,2),$AJ141),2)*'umowa o pracę'!$E$8,2),IF($AI141&gt;0,IF($AH141+$AI141&lt;2600,ROUND(ROUND($AJ141+ROUND($AI141*9%,2),2)*'umowa o pracę'!$E$8,2),IF(AND($AH141+$AI141&gt;=2600,$AI141&lt;2600,$AH141&lt;2600),ROUND((ROUND(((2600-$AI141)/$AH141)*$AJ141,2)+ROUND($AI141*9%,2))*'umowa o pracę'!$E$8,2),IF(AND($AH141+$AI141&gt;=2600,$AI141&gt;=2600),ROUND((ROUND(2600*9%,2))*'umowa o pracę'!$E$8,2),IF(AND($AH141+$AI141&gt;=2600,$AH141&gt;=2600,$AI141&lt;2600),ROUND((ROUND($AI141*9%,2)+ROUND(((2600-$AI141)/$AH141)*$AJ141,2))*'umowa o pracę'!$E$8,2),0)))),0)))&gt;$J141,$J141,IF(AND($AG141=1,$I141&gt;0),ROUND(IF($AH141+$AI141&gt;=2600,2600*'umowa o pracę'!$E$8,($AH141+$AI141)*'umowa o pracę'!$E$8),2)+IF($AI141=0,ROUND(IF($AH141&gt;2600,ROUND($AK141/$AH141*2600,2),$AK141)*'umowa o pracę'!$E$8,2),ROUND(IF($AH141&gt;2600,ROUND($AK141/$AH141*2600,2),$AK141)*'umowa o pracę'!$E$8,2)),ROUND(IF($AH141+$AI141&gt;=2600,2600*'umowa o pracę'!$E$8,($AH141+$AI141)*'umowa o pracę'!$E$8),2)-IF($AI141=0,ROUND(ROUND(IF($AH141&gt;2600,ROUND($AJ141/$AH141*2600,2),$AJ141),2)*'umowa o pracę'!$E$8,2),IF($AI141&gt;0,IF($AH141+$AI141&lt;2600,ROUND(ROUND($AJ141+ROUND($AI141*9%,2),2)*'umowa o pracę'!$E$8,2),IF(AND($AH141+$AI141&gt;=2600,$AI141&lt;2600,$AH141&lt;2600),ROUND((ROUND(((2600-$AI141)/$AH141)*$AJ141,2)+ROUND($AI141*9%,2))*'umowa o pracę'!$E$8,2),IF(AND($AH141+$AI141&gt;=2600,$AI141&gt;=2600),ROUND((ROUND(2600*9%,2))*'umowa o pracę'!$E$8,2),IF(AND($AH141+$AI141&gt;=2600,$AH141&gt;=2600,$AI141&lt;2600),ROUND((ROUND($AI141*9%,2)+ROUND(((2600-$AI141)/$AH141)*$AJ141,2))*'umowa o pracę'!$E$8,2),0)))),0))))&gt;$J141,$J141,IF(IF(AND($AG141=1,$I141&gt;0),ROUND(IF($AH141+$AI141&gt;=2600,2600*'umowa o pracę'!$E$8,($AH141+$AI141)*'umowa o pracę'!$E$8),2)+IF($AI141=0,ROUND(IF($AH141&gt;2600,ROUND($AK141/$AH141*2600,2),$AK141)*'umowa o pracę'!$E$8,2),ROUND(IF($AH141&gt;2600,ROUND($AK141/$AH141*2600,2),$AK141)*'umowa o pracę'!$E$8,2)),ROUND(IF($AH141+$AI141&gt;=2600,2600*'umowa o pracę'!$E$8,($AH141+$AI141)*'umowa o pracę'!$E$8),2)-IF($AI141=0,ROUND(ROUND(IF($AH141&gt;2600,ROUND($AJ141/$AH141*2600,2),$AJ141),2)*'umowa o pracę'!$E$8,2),IF($AI141&gt;0,IF($AH141+$AI141&lt;2600,ROUND(ROUND($AJ141+ROUND($AI141*9%,2),2)*'umowa o pracę'!$E$8,2),IF(AND($AH141+$AI141&gt;=2600,$AI141&lt;2600,$AH141&lt;2600),ROUND((ROUND(((2600-$AI141)/$AH141)*$AJ141,2)+ROUND($AI141*9%,2))*'umowa o pracę'!$E$8,2),IF(AND($AH141+$AI141&gt;=2600,$AI141&gt;=2600),ROUND((ROUND(2600*9%,2))*'umowa o pracę'!$E$8,2),IF(AND($AH141+$AI141&gt;=2600,$AH141&gt;=2600,$AI141&lt;2600),ROUND((ROUND($AI141*9%,2)+ROUND(((2600-$AI141)/$AH141)*$AJ141,2))*'umowa o pracę'!$E$8,2),0)))),0)))&gt;$J141,$J141,IF(AND($AG141=1,$I141&gt;0),ROUND(IF($AH141+$AI141&gt;=2600,2600*'umowa o pracę'!$E$8,($AH141+$AI141)*'umowa o pracę'!$E$8),2)+IF($AI141=0,ROUND(IF($AH141&gt;2600,ROUND($AK141/$AH141*2600,2),$AK141)*'umowa o pracę'!$E$8,2),ROUND(IF($AH141&gt;2600,ROUND($AK141/$AH141*2600,2),$AK141)*'umowa o pracę'!$E$8,2)),ROUND(IF($AH141+$AI141&gt;=2600,2600*'umowa o pracę'!$E$8,($AH141+$AI141)*'umowa o pracę'!$E$8),2)-IF(AND($AI141=0,I141&gt;0),ROUND(ROUND(IF($AH141&gt;2600,ROUND($AJ141/$AH141*2600,2),$AJ141),2)*'umowa o pracę'!$E$8,2),IF($AI141&gt;0,IF($AH141+$AI141&lt;2600,ROUND(ROUND($AJ141+ROUND($AI141*9%,2),2)*'umowa o pracę'!$E$8,2),IF(AND($AH141+$AI141&gt;=2600,$AI141&lt;2600,$AH141&lt;2600),ROUND((ROUND(((2600-$AI141)/$AH141)*$AJ141,2)+ROUND($AI141*9%,2))*'umowa o pracę'!$E$8,2),IF(AND($AH141+$AI141&gt;=2600,$AI141&gt;=2600),ROUND((ROUND(2600*9%,2))*'umowa o pracę'!$E$8,2),IF(AND($AH141+$AI141&gt;=2600,$AH141&gt;=2600,$AI141&lt;2600),ROUND((ROUND($AI141*9%,2)+ROUND(((2600-$AI141)/$AH141)*$AJ141,2))*'umowa o pracę'!$E$8,2),0)))),0)))))</f>
        <v>0</v>
      </c>
      <c r="AN141" s="32">
        <f>IF(IF(IF(AND($AG141=1,$I141&gt;0),ROUND(IF($AH141+$AI141&gt;=2800,2800*'umowa o pracę'!$E$8,($AH141+$AI141)*'umowa o pracę'!$E$8),2)+IF($AI141=0,ROUND(IF($AH141&gt;2800,ROUND($AK141/$AH141*2800,2),$AK141)*'umowa o pracę'!$E$8,2),ROUND(IF($AH141&gt;2800,ROUND($AK141/$AH141*2800,2),$AK141)*'umowa o pracę'!$E$8,2)),ROUND(IF($AH141+$AI141&gt;=2800,2800*'umowa o pracę'!$E$8,($AH141+$AI141)*'umowa o pracę'!$E$8),2)-IF($AI141=0,ROUND(ROUND(IF($AH141&gt;2800,ROUND($AJ141/$AH141*2800,2),$AJ141),2)*'umowa o pracę'!$E$8,2),IF($AI141&gt;0,IF($AH141+$AI141&lt;2800,ROUND(ROUND($AJ141+ROUND($AI141*9%,2),2)*'umowa o pracę'!$E$8,2),IF(AND($AH141+$AI141&gt;=2800,$AI141&lt;2800,$AH141&lt;2800),ROUND((ROUND(((2800-$AI141)/$AH141)*$AJ141,2)+ROUND($AI141*9%,2))*'umowa o pracę'!$E$8,2),IF(AND($AH141+$AI141&gt;=2800,$AI141&gt;=2800),ROUND((ROUND(2800*9%,2))*'umowa o pracę'!$E$8,2),IF(AND($AH141+$AI141&gt;=2800,$AH141&gt;=2800,$AI141&lt;2800),ROUND((ROUND($AI141*9%,2)+ROUND(((2800-$AI141)/$AH141)*$AJ141,2))*'umowa o pracę'!$E$8,2),0)))),0)))&gt;$J141,$J141,IF(AND($AG141=1,$I141&gt;0),ROUND(IF($AH141+$AI141&gt;=2800,2800*'umowa o pracę'!$E$8,($AH141+$AI141)*'umowa o pracę'!$E$8),2)+IF($AI141=0,ROUND(IF($AH141&gt;2800,ROUND($AK141/$AH141*2800,2),$AK141)*'umowa o pracę'!$E$8,2),ROUND(IF($AH141&gt;2800,ROUND($AK141/$AH141*2800,2),$AK141)*'umowa o pracę'!$E$8,2)),ROUND(IF($AH141+$AI141&gt;=2800,2800*'umowa o pracę'!$E$8,($AH141+$AI141)*'umowa o pracę'!$E$8),2)-IF($AI141=0,ROUND(ROUND(IF($AH141&gt;2800,ROUND($AJ141/$AH141*2800,2),$AJ141),2)*'umowa o pracę'!$E$8,2),IF($AI141&gt;0,IF($AH141+$AI141&lt;2800,ROUND(ROUND($AJ141+ROUND($AI141*9%,2),2)*'umowa o pracę'!$E$8,2),IF(AND($AH141+$AI141&gt;=2800,$AI141&lt;2800,$AH141&lt;2800),ROUND((ROUND(((2800-$AI141)/$AH141)*$AJ141,2)+ROUND($AI141*9%,2))*'umowa o pracę'!$E$8,2),IF(AND($AH141+$AI141&gt;=2800,$AI141&gt;=2800),ROUND((ROUND(2800*9%,2))*'umowa o pracę'!$E$8,2),IF(AND($AH141+$AI141&gt;=2800,$AH141&gt;=2800,$AI141&lt;2800),ROUND((ROUND($AI141*9%,2)+ROUND(((2800-$AI141)/$AH141)*$AJ141,2))*'umowa o pracę'!$E$8,2),0)))),0))))&gt;$J141,$J141,IF(IF(AND($AG141=1,$I141&gt;0),ROUND(IF($AH141+$AI141&gt;=2800,2800*'umowa o pracę'!$E$8,($AH141+$AI141)*'umowa o pracę'!$E$8),2)+IF($AI141=0,ROUND(IF($AH141&gt;2800,ROUND($AK141/$AH141*2800,2),$AK141)*'umowa o pracę'!$E$8,2),ROUND(IF($AH141&gt;2800,ROUND($AK141/$AH141*2800,2),$AK141)*'umowa o pracę'!$E$8,2)),ROUND(IF($AH141+$AI141&gt;=2800,2800*'umowa o pracę'!$E$8,($AH141+$AI141)*'umowa o pracę'!$E$8),2)-IF($AI141=0,ROUND(ROUND(IF($AH141&gt;2800,ROUND($AJ141/$AH141*2800,2),$AJ141),2)*'umowa o pracę'!$E$8,2),IF($AI141&gt;0,IF($AH141+$AI141&lt;2800,ROUND(ROUND($AJ141+ROUND($AI141*9%,2),2)*'umowa o pracę'!$E$8,2),IF(AND($AH141+$AI141&gt;=2800,$AI141&lt;2800,$AH141&lt;2800),ROUND((ROUND(((2800-$AI141)/$AH141)*$AJ141,2)+ROUND($AI141*9%,2))*'umowa o pracę'!$E$8,2),IF(AND($AH141+$AI141&gt;=2800,$AI141&gt;=2800),ROUND((ROUND(2800*9%,2))*'umowa o pracę'!$E$8,2),IF(AND($AH141+$AI141&gt;=2800,$AH141&gt;=2800,$AI141&lt;2800),ROUND((ROUND($AI141*9%,2)+ROUND(((2800-$AI141)/$AH141)*$AJ141,2))*'umowa o pracę'!$E$8,2),0)))),0)))&gt;$J141,$J141,IF(AND($AG141=1,$I141&gt;0),ROUND(IF($AH141+$AI141&gt;=2800,2800*'umowa o pracę'!$E$8,($AH141+$AI141)*'umowa o pracę'!$E$8),2)+IF($AI141=0,ROUND(IF($AH141&gt;2800,ROUND($AK141/$AH141*2800,2),$AK141)*'umowa o pracę'!$E$8,2),ROUND(IF($AH141&gt;2800,ROUND($AK141/$AH141*2800,2),$AK141)*'umowa o pracę'!$E$8,2)),ROUND(IF($AH141+$AI141&gt;=2800,2800*'umowa o pracę'!$E$8,($AH141+$AI141)*'umowa o pracę'!$E$8),2)-IF(AND($AI141=0,I141&gt;0),ROUND(ROUND(IF($AH141&gt;2800,ROUND($AJ141/$AH141*2800,2),$AJ141),2)*'umowa o pracę'!$E$8,2),IF($AI141&gt;0,IF($AH141+$AI141&lt;2800,ROUND(ROUND($AJ141+ROUND($AI141*9%,2),2)*'umowa o pracę'!$E$8,2),IF(AND($AH141+$AI141&gt;=2800,$AI141&lt;2800,$AH141&lt;2800),ROUND((ROUND(((2800-$AI141)/$AH141)*$AJ141,2)+ROUND($AI141*9%,2))*'umowa o pracę'!$E$8,2),IF(AND($AH141+$AI141&gt;=2800,$AI141&gt;=2800),ROUND((ROUND(2800*9%,2))*'umowa o pracę'!$E$8,2),IF(AND($AH141+$AI141&gt;=2800,$AH141&gt;=2800,$AI141&lt;2800),ROUND((ROUND($AI141*9%,2)+ROUND(((2800-$AI141)/$AH141)*$AJ141,2))*'umowa o pracę'!$E$8,2),0)))),0)))))</f>
        <v>0</v>
      </c>
      <c r="AO141" s="32">
        <f>IF('umowa o pracę'!$E$7=2020,IF(IF($AG141=1,IF($AI141=0,ROUND(IF($AH141&gt;2600,ROUND($AJ141/$AH141*2600,2),$AJ141)*'umowa o pracę'!$E$8,2),IF($AH141+$AI141&lt;2600,ROUND(ROUND($AJ141+ROUND($AI141*9%,2),2)*'umowa o pracę'!$E$8,2),IF(AND($AH141+$AI141&gt;=2600,$AH141&lt;2600),ROUND((ROUND($AJ141+ROUND((2600-$AH141)*9%,2),2))*'umowa o pracę'!$E$8,2),IF(AND($AH141+$AI141&gt;=2600,$AH141&gt;=2600),ROUND(ROUND($AJ141/$AH141*2600,2)*'umowa o pracę'!$E$8,2),0)))),0)&gt;$H141,$H141,IF($AG141=1,IF($AI141=0,ROUND(IF($AH141&gt;2600,ROUND($AJ141/$AH141*2600,2),$AJ141)*'umowa o pracę'!$E$8,2),IF($AH141+$AI141&lt;2600,ROUND(ROUND($AJ141+ROUND($AI141*9%,2),2)*'umowa o pracę'!$E$8,2),IF(AND($AH141+$AI141&gt;=2600,$AH141&lt;2600),ROUND((ROUND($AJ141+ROUND((2600-$AH141)*9%,2),2))*'umowa o pracę'!$E$8,2),IF(AND($AH141+$AI141&gt;=2600,$AH141&gt;=2600),ROUND(ROUND($AJ141/$AH141*2600,2)*'umowa o pracę'!$E$8,2),0)))),0)),IF('umowa o pracę'!$E$7=2021,IF(IF($AG141=1,IF($AI141=0,ROUND(IF($AH141&gt;2800,ROUND($AJ141/$AH141*2800,2),$AJ141)*'umowa o pracę'!$E$8,2),IF($AH141+$AI141&lt;2800,ROUND(ROUND($AJ141+ROUND($AI141*9%,2),2)*'umowa o pracę'!$E$8,2),IF(AND($AH141+$AI141&gt;=2800,$AH141&lt;2800),ROUND((ROUND($AJ141+ROUND((2800-$AH141)*9%,2),2))*'umowa o pracę'!$E$8,2),IF(AND($AH141+$AI141&gt;=2800,$AH141&gt;=2800),ROUND(ROUND($AJ141/$AH141*2800,2)*'umowa o pracę'!$E$8,2),0)))),0)&gt;$H141,$H141,IF($AG141=1,IF($AI141=0,ROUND(IF($AH141&gt;2800,ROUND($AJ141/$AH141*2800,2),$AJ141)*'umowa o pracę'!$E$8,2),IF($AH141+$AI141&lt;2800,ROUND(ROUND($AJ141+ROUND($AI141*9%,2),2)*'umowa o pracę'!$E$8,2),IF(AND($AH141+$AI141&gt;=2800,$AH141&lt;2800),ROUND((ROUND($AJ141+ROUND((2800-$AH141)*9%,2),2))*'umowa o pracę'!$E$8,2),IF(AND($AH141+$AI141&gt;=2800,$AH141&gt;=2800),ROUND(ROUND($AJ141/$AH141*2800,2)*'umowa o pracę'!$E$8,2),0)))),0)),0))</f>
        <v>0</v>
      </c>
      <c r="AP141" s="32">
        <f>IF('umowa o pracę'!$E$7=2020,IF(IF($AG141=1,IF($AI141=0,ROUND(IF($AH141&gt;2600,ROUND($AK141/$AH141*2600,2),$AK141)*'umowa o pracę'!$E$8,2),ROUND(IF($AH141&gt;2600,ROUND($AK141/$AH141*2600,2),$AK141)*'umowa o pracę'!$E$8,2)),0)&gt;$I141,$I141,IF($AG141=1,IF($AI141=0,ROUND(IF($AH141&gt;2600,ROUND($AK141/$AH141*2600,2),$AK141)*'umowa o pracę'!$E$8,2),ROUND(IF($AH141&gt;2600,ROUND($AK141/$AH141*2600,2),$AK141)*'umowa o pracę'!$E$8,2)),0)),IF('umowa o pracę'!$E$7=2021,IF(IF($AG141=1,IF($AI141=0,ROUND(IF($AH141&gt;2800,ROUND($AK141/$AH141*2800,2),$AK141)*'umowa o pracę'!$E$8,2),ROUND(IF($AH141&gt;2800,ROUND($AK141/$AH141*2800,2),$AK141)*'umowa o pracę'!$E$8,2)),0)&gt;$I141,$I141,IF($AG141=1,IF($AI141=0,ROUND(IF($AH141&gt;2800,ROUND($AK141/$AH141*2800,2),$AK141)*'umowa o pracę'!$E$8,2),ROUND(IF($AH141&gt;2800,ROUND($AK141/$AH141*2800,2),$AK141)*'umowa o pracę'!$E$8,2)),0)),0))</f>
        <v>0</v>
      </c>
      <c r="AQ141" s="56">
        <f>IF('umowa o pracę'!$E$7=2020,$AM141,IF('umowa o pracę'!$E$7=2021,$AN141,0))</f>
        <v>0</v>
      </c>
      <c r="AR141" s="33">
        <f>IF('umowa o pracę'!$E$7=0,0,U141+AF141+AQ141)</f>
        <v>0</v>
      </c>
      <c r="AS141" s="19"/>
      <c r="AT141" s="19"/>
      <c r="AU141" s="19"/>
      <c r="AV141" s="6"/>
      <c r="AW141" s="6"/>
      <c r="AX141" s="6">
        <f t="shared" si="26"/>
        <v>10</v>
      </c>
      <c r="AY141" s="6"/>
      <c r="AZ141" s="234">
        <f t="shared" ref="AZ141:AZ204" si="29">IF(OR($F141="umowa o pracę",$F141="umowa o pracę nakładczą"),S141,0)</f>
        <v>0</v>
      </c>
      <c r="BA141" s="234">
        <f t="shared" ref="BA141:BA204" si="30">IF(OR($F141="umowa o pracę",$F141="umowa o pracę nakładczą"),T141,0)</f>
        <v>0</v>
      </c>
      <c r="BB141" s="234">
        <f t="shared" ref="BB141:BB204" si="31">IF(OR($F141="umowa o pracę",$F141="umowa o pracę nakładczą"),U141,0)</f>
        <v>0</v>
      </c>
      <c r="BC141" s="234">
        <f t="shared" ref="BC141:BC204" si="32">IF(OR($F141="umowa o pracę",$F141="umowa o pracę nakładczą"),AD141,0)</f>
        <v>0</v>
      </c>
      <c r="BD141" s="234">
        <f t="shared" ref="BD141:BD204" si="33">IF(OR($F141="umowa o pracę",$F141="umowa o pracę nakładczą"),AE141,0)</f>
        <v>0</v>
      </c>
      <c r="BE141" s="234">
        <f t="shared" ref="BE141:BE204" si="34">IF(OR($F141="umowa o pracę",$F141="umowa o pracę nakładczą"),AF141,0)</f>
        <v>0</v>
      </c>
      <c r="BF141" s="234">
        <f t="shared" ref="BF141:BF204" si="35">IF(OR($F141="umowa o pracę",$F141="umowa o pracę nakładczą"),AO141,0)</f>
        <v>0</v>
      </c>
      <c r="BG141" s="234">
        <f t="shared" ref="BG141:BG204" si="36">IF(OR($F141="umowa o pracę",$F141="umowa o pracę nakładczą"),AP141,0)</f>
        <v>0</v>
      </c>
      <c r="BH141" s="234">
        <f t="shared" ref="BH141:BH204" si="37">IF(OR($F141="umowa o pracę",$F141="umowa o pracę nakładczą"),AQ141,0)</f>
        <v>0</v>
      </c>
      <c r="BI141" s="238">
        <f t="shared" ref="BI141:BI204" si="38">SUM(BB141+BE141+BH141)</f>
        <v>0</v>
      </c>
      <c r="BJ141" s="236"/>
      <c r="BK141" s="236"/>
      <c r="BL141" s="237"/>
    </row>
    <row r="142" spans="1:64" ht="15.75" customHeight="1" x14ac:dyDescent="0.25">
      <c r="A142" s="129">
        <v>131</v>
      </c>
      <c r="B142" s="57"/>
      <c r="C142" s="57"/>
      <c r="D142" s="36"/>
      <c r="E142" s="36"/>
      <c r="F142" s="242"/>
      <c r="G142" s="37">
        <v>1</v>
      </c>
      <c r="H142" s="58">
        <v>0</v>
      </c>
      <c r="I142" s="59">
        <v>0</v>
      </c>
      <c r="J142" s="60">
        <v>0</v>
      </c>
      <c r="K142" s="52">
        <v>1</v>
      </c>
      <c r="L142" s="39">
        <v>0</v>
      </c>
      <c r="M142" s="39">
        <v>0</v>
      </c>
      <c r="N142" s="39">
        <v>0</v>
      </c>
      <c r="O142" s="39">
        <v>0</v>
      </c>
      <c r="P142" s="35">
        <f>IF('umowa o pracę'!$E$7=2020,ROUND(IF($L142&gt;=2600,2600*'umowa o pracę'!$E$8,$L142*'umowa o pracę'!$E$8),2),IF('umowa o pracę'!$E$7=2021,ROUND(IF($L142&gt;=2800,2800*'umowa o pracę'!$E$8,$L142*'umowa o pracę'!$E$8),2),0))</f>
        <v>0</v>
      </c>
      <c r="Q142" s="252">
        <f>IF(IF(IF(AND($K142=1,$I142&gt;0),ROUND(IF($L142+$M142&gt;=2600,2600*'umowa o pracę'!$E$8,($L142+$M142)*'umowa o pracę'!$E$8),2)+IF($M142=0,ROUND(IF($L142&gt;2600,ROUND($O142/$L142*2600,2),$O142)*'umowa o pracę'!$E$8,2),ROUND(IF($L142&gt;2600,ROUND($O142/$L142*2600,2),$O142)*'umowa o pracę'!$E$8,2)),ROUND(IF($L142+$M142&gt;=2600,2600*'umowa o pracę'!$E$8,($L142+$M142)*'umowa o pracę'!$E$8),2)-IF($M142=0,ROUND(ROUND(IF($L142&gt;2600,ROUND($N142/$L142*2600,2),$N142),2)*'umowa o pracę'!$E$8,2),IF($M142&gt;0,IF($L142+$M142&lt;2600,ROUND(ROUND($N142+ROUND($M142*9%,2),2)*'umowa o pracę'!$E$8,2),IF(AND($L142+$M142&gt;=2600,$M142&lt;2600,$L142&lt;2600),ROUND((ROUND(((2600-$M142)/$L142)*$N142,2)+ROUND($M142*9%,2))*'umowa o pracę'!$E$8,2),IF(AND($L142+$M142&gt;=2600,$M142&gt;=2600),ROUND((ROUND(2600*9%,2))*'umowa o pracę'!$E$8,2),IF(AND($L142+$M142&gt;=2600,$L142&gt;=2600,$M142&lt;2600),ROUND((ROUND($M142*9%,2)+ROUND(((2600-$M142)/$L142)*$N142,2))*'umowa o pracę'!$E$8,2),0)))),0)))&gt;$J142,$J142,IF(AND($K142=1,$I142&gt;0),ROUND(IF($L142+$M142&gt;=2600,2600*'umowa o pracę'!$E$8,($L142+$M142)*'umowa o pracę'!$E$8),2)+IF($M142=0,ROUND(IF($L142&gt;2600,ROUND($O142/$L142*2600,2),$O142)*'umowa o pracę'!$E$8,2),ROUND(IF($L142&gt;2600,ROUND($O142/$L142*2600,2),$O142)*'umowa o pracę'!$E$8,2)),ROUND(IF($L142+$M142&gt;=2600,2600*'umowa o pracę'!$E$8,($L142+$M142)*'umowa o pracę'!$E$8),2)-IF($M142=0,ROUND(ROUND(IF($L142&gt;2600,ROUND($N142/$L142*2600,2),$N142),2)*'umowa o pracę'!$E$8,2),IF($M142&gt;0,IF($L142+$M142&lt;2600,ROUND(ROUND($N142+ROUND($M142*9%,2),2)*'umowa o pracę'!$E$8,2),IF(AND($L142+$M142&gt;=2600,$M142&lt;2600,$L142&lt;2600),ROUND((ROUND(((2600-$M142)/$L142)*$N142,2)+ROUND($M142*9%,2))*'umowa o pracę'!$E$8,2),IF(AND($L142+$M142&gt;=2600,$M142&gt;=2600),ROUND((ROUND(2600*9%,2))*'umowa o pracę'!$E$8,2),IF(AND($L142+$M142&gt;=2600,$L142&gt;=2600,$M142&lt;2600),ROUND((ROUND($M142*9%,2)+ROUND(((2600-$M142)/$L142)*$N142,2))*'umowa o pracę'!$E$8,2),0)))),0))))&gt;$J142,$J142,IF(IF(AND($K142=1,$I142&gt;0),ROUND(IF($L142+$M142&gt;=2600,2600*'umowa o pracę'!$E$8,($L142+$M142)*'umowa o pracę'!$E$8),2)+IF($M142=0,ROUND(IF($L142&gt;2600,ROUND($O142/$L142*2600,2),$O142)*'umowa o pracę'!$E$8,2),ROUND(IF($L142&gt;2600,ROUND($O142/$L142*2600,2),$O142)*'umowa o pracę'!$E$8,2)),ROUND(IF($L142+$M142&gt;=2600,2600*'umowa o pracę'!$E$8,($L142+$M142)*'umowa o pracę'!$E$8),2)-IF($M142=0,ROUND(ROUND(IF($L142&gt;2600,ROUND($N142/$L142*2600,2),$N142),2)*'umowa o pracę'!$E$8,2),IF($M142&gt;0,IF($L142+$M142&lt;2600,ROUND(ROUND($N142+ROUND($M142*9%,2),2)*'umowa o pracę'!$E$8,2),IF(AND($L142+$M142&gt;=2600,$M142&lt;2600,$L142&lt;2600),ROUND((ROUND(((2600-$M142)/$L142)*$N142,2)+ROUND($M142*9%,2))*'umowa o pracę'!$E$8,2),IF(AND($L142+$M142&gt;=2600,$M142&gt;=2600),ROUND((ROUND(2600*9%,2))*'umowa o pracę'!$E$8,2),IF(AND($L142+$M142&gt;=2600,$L142&gt;=2600,$M142&lt;2600),ROUND((ROUND($M142*9%,2)+ROUND(((2600-$M142)/$L142)*$N142,2))*'umowa o pracę'!$E$8,2),0)))),0)))&gt;$J142,$J142,IF(AND($K142=1,$I142&gt;0),ROUND(IF($L142+$M142&gt;=2600,2600*'umowa o pracę'!$E$8,($L142+$M142)*'umowa o pracę'!$E$8),2)+IF($M142=0,ROUND(IF($L142&gt;2600,ROUND($O142/$L142*2600,2),$O142)*'umowa o pracę'!$E$8,2),ROUND(IF($L142&gt;2600,ROUND($O142/$L142*2600,2),$O142)*'umowa o pracę'!$E$8,2)),ROUND(IF($L142+$M142&gt;=2600,2600*'umowa o pracę'!$E$8,($L142+$M142)*'umowa o pracę'!$E$8),2)-IF(AND($M142=0,I142&gt;0),ROUND(ROUND(IF($L142&gt;2600,ROUND($N142/$L142*2600,2),$N142),2)*'umowa o pracę'!$E$8,2),IF($M142&gt;0,IF($L142+$M142&lt;2600,ROUND(ROUND($N142+ROUND($M142*9%,2),2)*'umowa o pracę'!$E$8,2),IF(AND($L142+$M142&gt;=2600,$M142&lt;2600,$L142&lt;2600),ROUND((ROUND(((2600-$M142)/$L142)*$N142,2)+ROUND($M142*9%,2))*'umowa o pracę'!$E$8,2),IF(AND($L142+$M142&gt;=2600,$M142&gt;=2600),ROUND((ROUND(2600*9%,2))*'umowa o pracę'!$E$8,2),IF(AND($L142+$M142&gt;=2600,$L142&gt;=2600,$M142&lt;2600),ROUND((ROUND($M142*9%,2)+ROUND(((2600-$M142)/$L142)*$N142,2))*'umowa o pracę'!$E$8,2),0)))),0)))))</f>
        <v>0</v>
      </c>
      <c r="R142" s="252">
        <f>IF(IF(IF(AND($K142=1,$I142&gt;0),ROUND(IF($L142+$M142&gt;=2800,2800*'umowa o pracę'!$E$8,($L142+$M142)*'umowa o pracę'!$E$8),2)+IF($M142=0,ROUND(IF($L142&gt;2800,ROUND($O142/$L142*2800,2),$O142)*'umowa o pracę'!$E$8,2),ROUND(IF($L142&gt;2800,ROUND($O142/$L142*2800,2),$O142)*'umowa o pracę'!$E$8,2)),ROUND(IF($L142+$M142&gt;=2800,2800*'umowa o pracę'!$E$8,($L142+$M142)*'umowa o pracę'!$E$8),2)-IF($M142=0,ROUND(ROUND(IF($L142&gt;2800,ROUND($N142/$L142*2800,2),$N142),2)*'umowa o pracę'!$E$8,2),IF($M142&gt;0,IF($L142+$M142&lt;2800,ROUND(ROUND($N142+ROUND($M142*9%,2),2)*'umowa o pracę'!$E$8,2),IF(AND($L142+$M142&gt;=2800,$M142&lt;2800,$L142&lt;2800),ROUND((ROUND(((2800-$M142)/$L142)*$N142,2)+ROUND($M142*9%,2))*'umowa o pracę'!$E$8,2),IF(AND($L142+$M142&gt;=2800,$M142&gt;=2800),ROUND((ROUND(2800*9%,2))*'umowa o pracę'!$E$8,2),IF(AND($L142+$M142&gt;=2800,$L142&gt;=2800,$M142&lt;2800),ROUND((ROUND($M142*9%,2)+ROUND(((2800-$M142)/$L142)*$N142,2))*'umowa o pracę'!$E$8,2),0)))),0)))&gt;$J142,$J142,IF(AND($K142=1,$I142&gt;0),ROUND(IF($L142+$M142&gt;=2800,2800*'umowa o pracę'!$E$8,($L142+$M142)*'umowa o pracę'!$E$8),2)+IF($M142=0,ROUND(IF($L142&gt;2800,ROUND($O142/$L142*2800,2),$O142)*'umowa o pracę'!$E$8,2),ROUND(IF($L142&gt;2800,ROUND($O142/$L142*2800,2),$O142)*'umowa o pracę'!$E$8,2)),ROUND(IF($L142+$M142&gt;=2800,2800*'umowa o pracę'!$E$8,($L142+$M142)*'umowa o pracę'!$E$8),2)-IF($M142=0,ROUND(ROUND(IF($L142&gt;2800,ROUND($N142/$L142*2800,2),$N142),2)*'umowa o pracę'!$E$8,2),IF($M142&gt;0,IF($L142+$M142&lt;2800,ROUND(ROUND($N142+ROUND($M142*9%,2),2)*'umowa o pracę'!$E$8,2),IF(AND($L142+$M142&gt;=2800,$M142&lt;2800,$L142&lt;2800),ROUND((ROUND(((2800-$M142)/$L142)*$N142,2)+ROUND($M142*9%,2))*'umowa o pracę'!$E$8,2),IF(AND($L142+$M142&gt;=2800,$M142&gt;=2800),ROUND((ROUND(2800*9%,2))*'umowa o pracę'!$E$8,2),IF(AND($L142+$M142&gt;=2800,$L142&gt;=2800,$M142&lt;2800),ROUND((ROUND($M142*9%,2)+ROUND(((2800-$M142)/$L142)*$N142,2))*'umowa o pracę'!$E$8,2),0)))),0))))&gt;$J142,$J142,IF(IF(AND($K142=1,$I142&gt;0),ROUND(IF($L142+$M142&gt;=2800,2800*'umowa o pracę'!$E$8,($L142+$M142)*'umowa o pracę'!$E$8),2)+IF($M142=0,ROUND(IF($L142&gt;2800,ROUND($O142/$L142*2800,2),$O142)*'umowa o pracę'!$E$8,2),ROUND(IF($L142&gt;2800,ROUND($O142/$L142*2800,2),$O142)*'umowa o pracę'!$E$8,2)),ROUND(IF($L142+$M142&gt;=2800,2800*'umowa o pracę'!$E$8,($L142+$M142)*'umowa o pracę'!$E$8),2)-IF($M142=0,ROUND(ROUND(IF($L142&gt;2800,ROUND($N142/$L142*2800,2),$N142),2)*'umowa o pracę'!$E$8,2),IF($M142&gt;0,IF($L142+$M142&lt;2800,ROUND(ROUND($N142+ROUND($M142*9%,2),2)*'umowa o pracę'!$E$8,2),IF(AND($L142+$M142&gt;=2800,$M142&lt;2800,$L142&lt;2800),ROUND((ROUND(((2800-$M142)/$L142)*$N142,2)+ROUND($M142*9%,2))*'umowa o pracę'!$E$8,2),IF(AND($L142+$M142&gt;=2800,$M142&gt;=2800),ROUND((ROUND(2800*9%,2))*'umowa o pracę'!$E$8,2),IF(AND($L142+$M142&gt;=2800,$L142&gt;=2800,$M142&lt;2800),ROUND((ROUND($M142*9%,2)+ROUND(((2800-$M142)/$L142)*$N142,2))*'umowa o pracę'!$E$8,2),0)))),0)))&gt;$J142,$J142,IF(AND($K142=1,$I142&gt;0),ROUND(IF($L142+$M142&gt;=2800,2800*'umowa o pracę'!$E$8,($L142+$M142)*'umowa o pracę'!$E$8),2)+IF($M142=0,ROUND(IF($L142&gt;2800,ROUND($O142/$L142*2800,2),$O142)*'umowa o pracę'!$E$8,2),ROUND(IF($L142&gt;2800,ROUND($O142/$L142*2800,2),$O142)*'umowa o pracę'!$E$8,2)),ROUND(IF($L142+$M142&gt;=2800,2800*'umowa o pracę'!$E$8,($L142+$M142)*'umowa o pracę'!$E$8),2)-IF(AND($M142=0,I142&gt;0),ROUND(ROUND(IF($L142&gt;2800,ROUND($N142/$L142*2800,2),$N142),2)*'umowa o pracę'!$E$8,2),IF($M142&gt;0,IF($L142+$M142&lt;2800,ROUND(ROUND($N142+ROUND($M142*9%,2),2)*'umowa o pracę'!$E$8,2),IF(AND($L142+$M142&gt;=2800,$M142&lt;2800,$L142&lt;2800),ROUND((ROUND(((2800-$M142)/$L142)*$N142,2)+ROUND($M142*9%,2))*'umowa o pracę'!$E$8,2),IF(AND($L142+$M142&gt;=2800,$M142&gt;=2800),ROUND((ROUND(2800*9%,2))*'umowa o pracę'!$E$8,2),IF(AND($L142+$M142&gt;=2800,$L142&gt;=2800,$M142&lt;2800),ROUND((ROUND($M142*9%,2)+ROUND(((2800-$M142)/$L142)*$N142,2))*'umowa o pracę'!$E$8,2),0)))),0)))))</f>
        <v>0</v>
      </c>
      <c r="S142" s="32">
        <f>IF('umowa o pracę'!$E$7=2020,IF(IF($K142=1,IF($M142=0,ROUND(IF($L142&gt;2600,ROUND($N142/$L142*2600,2),$N142)*'umowa o pracę'!$E$8,2),IF($L142+$M142&lt;2600,ROUND(ROUND($N142+ROUND($M142*9%,2),2)*'umowa o pracę'!$E$8,2),IF(AND($L142+$M142&gt;=2600,$L142&lt;2600),ROUND((ROUND($N142+ROUND((2600-$L142)*9%,2),2))*'umowa o pracę'!$E$8,2),IF(AND($L142+$M142&gt;=2600,$L142&gt;=2600),ROUND(ROUND($N142/$L142*2600,2)*'umowa o pracę'!$E$8,2),0)))),0)&gt;$H142,$H142,IF($K142=1,IF($M142=0,ROUND(IF($L142&gt;2600,ROUND($N142/$L142*2600,2),$N142)*'umowa o pracę'!$E$8,2),IF($L142+$M142&lt;2600,ROUND(ROUND($N142+ROUND($M142*9%,2),2)*'umowa o pracę'!$E$8,2),IF(AND($L142+$M142&gt;=2600,$L142&lt;2600),ROUND((ROUND($N142+ROUND((2600-$L142)*9%,2),2))*'umowa o pracę'!$E$8,2),IF(AND($L142+$M142&gt;=2600,$L142&gt;=2600),ROUND(ROUND($N142/$L142*2600,2)*'umowa o pracę'!$E$8,2),0)))),0)),IF('umowa o pracę'!$E$7=2021,IF(IF($K142=1,IF($M142=0,ROUND(IF($L142&gt;2800,ROUND($N142/$L142*2800,2),$N142)*'umowa o pracę'!$E$8,2),IF($L142+$M142&lt;2800,ROUND(ROUND($N142+ROUND($M142*9%,2),2)*'umowa o pracę'!$E$8,2),IF(AND($L142+$M142&gt;=2800,$L142&lt;2800),ROUND((ROUND($N142+ROUND((2800-$L142)*9%,2),2))*'umowa o pracę'!$E$8,2),IF(AND($L142+$M142&gt;=2800,$L142&gt;=2800),ROUND(ROUND($N142/$L142*2800,2)*'umowa o pracę'!$E$8,2),0)))),0)&gt;$H142,$H142,IF($K142=1,IF($M142=0,ROUND(IF($L142&gt;2800,ROUND($N142/$L142*2800,2),$N142)*'umowa o pracę'!$E$8,2),IF($L142+$M142&lt;2800,ROUND(ROUND($N142+ROUND($M142*9%,2),2)*'umowa o pracę'!$E$8,2),IF(AND($L142+$M142&gt;=2800,$L142&lt;2800),ROUND((ROUND($N142+ROUND((2800-$L142)*9%,2),2))*'umowa o pracę'!$E$8,2),IF(AND($L142+$M142&gt;=2800,$L142&gt;=2800),ROUND(ROUND($N142/$L142*2800,2)*'umowa o pracę'!$E$8,2),0)))),0)),0))</f>
        <v>0</v>
      </c>
      <c r="T142" s="32">
        <f>IF('umowa o pracę'!$E$7=2020,IF(IF($K142=1,IF($M142=0,ROUND(IF($L142&gt;2600,ROUND($O142/$L142*2600,2),$O142)*'umowa o pracę'!$E$8,2),ROUND(IF($L142&gt;2600,ROUND($O142/$L142*2600,2),$O142)*'umowa o pracę'!$E$8,2)),0)&gt;$I142,$I142,IF($K142=1,IF($M142=0,ROUND(IF($L142&gt;2600,ROUND($O142/$L142*2600,2),$O142)*'umowa o pracę'!$E$8,2),ROUND(IF($L142&gt;2600,ROUND($O142/$L142*2600,2),$O142)*'umowa o pracę'!$E$8,2)),0)),IF('umowa o pracę'!$E$7=2021,IF(IF($K142=1,IF($M142=0,ROUND(IF($L142&gt;2800,ROUND($O142/$L142*2800,2),$O142)*'umowa o pracę'!$E$8,2),ROUND(IF($L142&gt;2800,ROUND($O142/$L142*2800,2),$O142)*'umowa o pracę'!$E$8,2)),0)&gt;$I142,$I142,IF($K142=1,IF($M142=0,ROUND(IF($L142&gt;2800,ROUND($O142/$L142*2800,2),$O142)*'umowa o pracę'!$E$8,2),ROUND(IF($L142&gt;2800,ROUND($O142/$L142*2800,2),$O142)*'umowa o pracę'!$E$8,2)),0)),0))</f>
        <v>0</v>
      </c>
      <c r="U142" s="51">
        <f>IF('umowa o pracę'!$E$7=2020,$Q142,IF('umowa o pracę'!$E$7=2021,$R142,0))</f>
        <v>0</v>
      </c>
      <c r="V142" s="53">
        <f t="shared" si="27"/>
        <v>1</v>
      </c>
      <c r="W142" s="54">
        <f>IF('umowa o pracę'!$E$6&lt;2,0,$L142)</f>
        <v>0</v>
      </c>
      <c r="X142" s="54">
        <f>IF('umowa o pracę'!$E$6&lt;2,0,$M142)</f>
        <v>0</v>
      </c>
      <c r="Y142" s="55">
        <f>IF('umowa o pracę'!$E$6&lt;2,0,$N142)</f>
        <v>0</v>
      </c>
      <c r="Z142" s="55">
        <f>IF('umowa o pracę'!$E$6&lt;2,0,$O142)</f>
        <v>0</v>
      </c>
      <c r="AA142" s="32">
        <f>IF('umowa o pracę'!$E$7=2020,ROUND(IF($W142&gt;=2600,2600*'umowa o pracę'!$E$8,$W142*'umowa o pracę'!$E$8),2),IF('umowa o pracę'!$E$7=2021,ROUND(IF($W142&gt;=2800,2800*'umowa o pracę'!$E$8,$W142*'umowa o pracę'!$E$8),2),0))</f>
        <v>0</v>
      </c>
      <c r="AB142" s="32">
        <f>IF(IF(IF(AND($V142=1,$I142&gt;0),ROUND(IF($W142+$X142&gt;=2600,2600*'umowa o pracę'!$E$8,($W142+$X142)*'umowa o pracę'!$E$8),2)+IF($X142=0,ROUND(IF($W142&gt;2600,ROUND($Z142/$W142*2600,2),$Z142)*'umowa o pracę'!$E$8,2),ROUND(IF($W142&gt;2600,ROUND($Z142/$W142*2600,2),$Z142)*'umowa o pracę'!$E$8,2)),ROUND(IF($W142+$X142&gt;=2600,2600*'umowa o pracę'!$E$8,($W142+$X142)*'umowa o pracę'!$E$8),2)-IF($X142=0,ROUND(ROUND(IF($W142&gt;2600,ROUND($Y142/$W142*2600,2),$Y142),2)*'umowa o pracę'!$E$8,2),IF($X142&gt;0,IF($W142+$X142&lt;2600,ROUND(ROUND($Y142+ROUND($X142*9%,2),2)*'umowa o pracę'!$E$8,2),IF(AND($W142+$X142&gt;=2600,$X142&lt;2600,$W142&lt;2600),ROUND((ROUND(((2600-$X142)/$W142)*$Y142,2)+ROUND($X142*9%,2))*'umowa o pracę'!$E$8,2),IF(AND($W142+$X142&gt;=2600,$X142&gt;=2600),ROUND((ROUND(2600*9%,2))*'umowa o pracę'!$E$8,2),IF(AND($W142+$X142&gt;=2600,$W142&gt;=2600,$X142&lt;2600),ROUND((ROUND($X142*9%,2)+ROUND(((2600-$X142)/$W142)*$Y142,2))*'umowa o pracę'!$E$8,2),0)))),0)))&gt;$J142,$J142,IF(AND($V142=1,$I142&gt;0),ROUND(IF($W142+$X142&gt;=2600,2600*'umowa o pracę'!$E$8,($W142+$X142)*'umowa o pracę'!$E$8),2)+IF($X142=0,ROUND(IF($W142&gt;2600,ROUND($Z142/$W142*2600,2),$Z142)*'umowa o pracę'!$E$8,2),ROUND(IF($W142&gt;2600,ROUND($Z142/$W142*2600,2),$Z142)*'umowa o pracę'!$E$8,2)),ROUND(IF($W142+$X142&gt;=2600,2600*'umowa o pracę'!$E$8,($W142+$X142)*'umowa o pracę'!$E$8),2)-IF($X142=0,ROUND(ROUND(IF($W142&gt;2600,ROUND($Y142/$W142*2600,2),$Y142),2)*'umowa o pracę'!$E$8,2),IF($X142&gt;0,IF($W142+$X142&lt;2600,ROUND(ROUND($Y142+ROUND($X142*9%,2),2)*'umowa o pracę'!$E$8,2),IF(AND($W142+$X142&gt;=2600,$X142&lt;2600,$W142&lt;2600),ROUND((ROUND(((2600-$X142)/$W142)*$Y142,2)+ROUND($X142*9%,2))*'umowa o pracę'!$E$8,2),IF(AND($W142+$X142&gt;=2600,$X142&gt;=2600),ROUND((ROUND(2600*9%,2))*'umowa o pracę'!$E$8,2),IF(AND($W142+$X142&gt;=2600,$W142&gt;=2600,$X142&lt;2600),ROUND((ROUND($X142*9%,2)+ROUND(((2600-$X142)/$W142)*$Y142,2))*'umowa o pracę'!$E$8,2),0)))),0))))&gt;$J142,$J142,IF(IF(AND($V142=1,$I142&gt;0),ROUND(IF($W142+$X142&gt;=2600,2600*'umowa o pracę'!$E$8,($W142+$X142)*'umowa o pracę'!$E$8),2)+IF($X142=0,ROUND(IF($W142&gt;2600,ROUND($Z142/$W142*2600,2),$Z142)*'umowa o pracę'!$E$8,2),ROUND(IF($W142&gt;2600,ROUND($Z142/$W142*2600,2),$Z142)*'umowa o pracę'!$E$8,2)),ROUND(IF($W142+$X142&gt;=2600,2600*'umowa o pracę'!$E$8,($W142+$X142)*'umowa o pracę'!$E$8),2)-IF($X142=0,ROUND(ROUND(IF($W142&gt;2600,ROUND($Y142/$W142*2600,2),$Y142),2)*'umowa o pracę'!$E$8,2),IF($X142&gt;0,IF($W142+$X142&lt;2600,ROUND(ROUND($Y142+ROUND($X142*9%,2),2)*'umowa o pracę'!$E$8,2),IF(AND($W142+$X142&gt;=2600,$X142&lt;2600,$W142&lt;2600),ROUND((ROUND(((2600-$X142)/$W142)*$Y142,2)+ROUND($X142*9%,2))*'umowa o pracę'!$E$8,2),IF(AND($W142+$X142&gt;=2600,$X142&gt;=2600),ROUND((ROUND(2600*9%,2))*'umowa o pracę'!$E$8,2),IF(AND($W142+$X142&gt;=2600,$W142&gt;=2600,$X142&lt;2600),ROUND((ROUND($X142*9%,2)+ROUND(((2600-$X142)/$W142)*$Y142,2))*'umowa o pracę'!$E$8,2),0)))),0)))&gt;$J142,$J142,IF(AND($V142=1,$I142&gt;0),ROUND(IF($W142+$X142&gt;=2600,2600*'umowa o pracę'!$E$8,($W142+$X142)*'umowa o pracę'!$E$8),2)+IF($X142=0,ROUND(IF($W142&gt;2600,ROUND($Z142/$W142*2600,2),$Z142)*'umowa o pracę'!$E$8,2),ROUND(IF($W142&gt;2600,ROUND($Z142/$W142*2600,2),$Z142)*'umowa o pracę'!$E$8,2)),ROUND(IF($W142+$X142&gt;=2600,2600*'umowa o pracę'!$E$8,($W142+$X142)*'umowa o pracę'!$E$8),2)-IF(AND($X142=0,I142&gt;0),ROUND(ROUND(IF($W142&gt;2600,ROUND($Y142/$W142*2600,2),$Y142),2)*'umowa o pracę'!$E$8,2),IF($X142&gt;0,IF($W142+$X142&lt;2600,ROUND(ROUND($Y142+ROUND($X142*9%,2),2)*'umowa o pracę'!$E$8,2),IF(AND($W142+$X142&gt;=2600,$X142&lt;2600,$W142&lt;2600),ROUND((ROUND(((2600-$X142)/$W142)*$Y142,2)+ROUND($X142*9%,2))*'umowa o pracę'!$E$8,2),IF(AND($W142+$X142&gt;=2600,$X142&gt;=2600),ROUND((ROUND(2600*9%,2))*'umowa o pracę'!$E$8,2),IF(AND($W142+$X142&gt;=2600,$W142&gt;=2600,$X142&lt;2600),ROUND((ROUND($X142*9%,2)+ROUND(((2600-$X142)/$W142)*$Y142,2))*'umowa o pracę'!$E$8,2),0)))),0)))))</f>
        <v>0</v>
      </c>
      <c r="AC142" s="32">
        <f>IF(IF(IF(AND($V142=1,$I142&gt;0),ROUND(IF($W142+$X142&gt;=2800,2800*'umowa o pracę'!$E$8,($W142+$X142)*'umowa o pracę'!$E$8),2)+IF($X142=0,ROUND(IF($W142&gt;2800,ROUND($Z142/$W142*2800,2),$Z142)*'umowa o pracę'!$E$8,2),ROUND(IF($W142&gt;2800,ROUND($Z142/$W142*2800,2),$Z142)*'umowa o pracę'!$E$8,2)),ROUND(IF($W142+$X142&gt;=2800,2800*'umowa o pracę'!$E$8,($W142+$X142)*'umowa o pracę'!$E$8),2)-IF($X142=0,ROUND(ROUND(IF($W142&gt;2800,ROUND($Y142/$W142*2800,2),$Y142),2)*'umowa o pracę'!$E$8,2),IF($X142&gt;0,IF($W142+$X142&lt;2800,ROUND(ROUND($Y142+ROUND($X142*9%,2),2)*'umowa o pracę'!$E$8,2),IF(AND($W142+$X142&gt;=2800,$X142&lt;2800,$W142&lt;2800),ROUND((ROUND(((2800-$X142)/$W142)*$Y142,2)+ROUND($X142*9%,2))*'umowa o pracę'!$E$8,2),IF(AND($W142+$X142&gt;=2800,$X142&gt;=2800),ROUND((ROUND(2800*9%,2))*'umowa o pracę'!$E$8,2),IF(AND($W142+$X142&gt;=2800,$W142&gt;=2800,$X142&lt;2800),ROUND((ROUND($X142*9%,2)+ROUND(((2800-$X142)/$W142)*$Y142,2))*'umowa o pracę'!$E$8,2),0)))),0)))&gt;$J142,$J142,IF(AND($V142=1,$I142&gt;0),ROUND(IF($W142+$X142&gt;=2800,2800*'umowa o pracę'!$E$8,($W142+$X142)*'umowa o pracę'!$E$8),2)+IF($X142=0,ROUND(IF($W142&gt;2800,ROUND($Z142/$W142*2800,2),$Z142)*'umowa o pracę'!$E$8,2),ROUND(IF($W142&gt;2800,ROUND($Z142/$W142*2800,2),$Z142)*'umowa o pracę'!$E$8,2)),ROUND(IF($W142+$X142&gt;=2800,2800*'umowa o pracę'!$E$8,($W142+$X142)*'umowa o pracę'!$E$8),2)-IF($X142=0,ROUND(ROUND(IF($W142&gt;2800,ROUND($Y142/$W142*2800,2),$Y142),2)*'umowa o pracę'!$E$8,2),IF($X142&gt;0,IF($W142+$X142&lt;2800,ROUND(ROUND($Y142+ROUND($X142*9%,2),2)*'umowa o pracę'!$E$8,2),IF(AND($W142+$X142&gt;=2800,$X142&lt;2800,$W142&lt;2800),ROUND((ROUND(((2800-$X142)/$W142)*$Y142,2)+ROUND($X142*9%,2))*'umowa o pracę'!$E$8,2),IF(AND($W142+$X142&gt;=2800,$X142&gt;=2800),ROUND((ROUND(2800*9%,2))*'umowa o pracę'!$E$8,2),IF(AND($W142+$X142&gt;=2800,$W142&gt;=2800,$X142&lt;2800),ROUND((ROUND($X142*9%,2)+ROUND(((2800-$X142)/$W142)*$Y142,2))*'umowa o pracę'!$E$8,2),0)))),0))))&gt;$J142,$J142,IF(IF(AND($V142=1,$I142&gt;0),ROUND(IF($W142+$X142&gt;=2800,2800*'umowa o pracę'!$E$8,($W142+$X142)*'umowa o pracę'!$E$8),2)+IF($X142=0,ROUND(IF($W142&gt;2800,ROUND($Z142/$W142*2800,2),$Z142)*'umowa o pracę'!$E$8,2),ROUND(IF($W142&gt;2800,ROUND($Z142/$W142*2800,2),$Z142)*'umowa o pracę'!$E$8,2)),ROUND(IF($W142+$X142&gt;=2800,2800*'umowa o pracę'!$E$8,($W142+$X142)*'umowa o pracę'!$E$8),2)-IF($X142=0,ROUND(ROUND(IF($W142&gt;2800,ROUND($Y142/$W142*2800,2),$Y142),2)*'umowa o pracę'!$E$8,2),IF($X142&gt;0,IF($W142+$X142&lt;2800,ROUND(ROUND($Y142+ROUND($X142*9%,2),2)*'umowa o pracę'!$E$8,2),IF(AND($W142+$X142&gt;=2800,$X142&lt;2800,$W142&lt;2800),ROUND((ROUND(((2800-$X142)/$W142)*$Y142,2)+ROUND($X142*9%,2))*'umowa o pracę'!$E$8,2),IF(AND($W142+$X142&gt;=2800,$X142&gt;=2800),ROUND((ROUND(2800*9%,2))*'umowa o pracę'!$E$8,2),IF(AND($W142+$X142&gt;=2800,$W142&gt;=2800,$X142&lt;2800),ROUND((ROUND($X142*9%,2)+ROUND(((2800-$X142)/$W142)*$Y142,2))*'umowa o pracę'!$E$8,2),0)))),0)))&gt;$J142,$J142,IF(AND($V142=1,$I142&gt;0),ROUND(IF($W142+$X142&gt;=2800,2800*'umowa o pracę'!$E$8,($W142+$X142)*'umowa o pracę'!$E$8),2)+IF($X142=0,ROUND(IF($W142&gt;2800,ROUND($Z142/$W142*2800,2),$Z142)*'umowa o pracę'!$E$8,2),ROUND(IF($W142&gt;2800,ROUND($Z142/$W142*2800,2),$Z142)*'umowa o pracę'!$E$8,2)),ROUND(IF($W142+$X142&gt;=2800,2800*'umowa o pracę'!$E$8,($W142+$X142)*'umowa o pracę'!$E$8),2)-IF(AND($X142=0,I142&gt;0),ROUND(ROUND(IF($W142&gt;2800,ROUND($Y142/$W142*2800,2),$Y142),2)*'umowa o pracę'!$E$8,2),IF($X142&gt;0,IF($W142+$X142&lt;2800,ROUND(ROUND($Y142+ROUND($X142*9%,2),2)*'umowa o pracę'!$E$8,2),IF(AND($W142+$X142&gt;=2800,$X142&lt;2800,$W142&lt;2800),ROUND((ROUND(((2800-$X142)/$W142)*$Y142,2)+ROUND($X142*9%,2))*'umowa o pracę'!$E$8,2),IF(AND($W142+$X142&gt;=2800,$X142&gt;=2800),ROUND((ROUND(2800*9%,2))*'umowa o pracę'!$E$8,2),IF(AND($W142+$X142&gt;=2800,$W142&gt;=2800,$X142&lt;2800),ROUND((ROUND($X142*9%,2)+ROUND(((2800-$X142)/$W142)*$Y142,2))*'umowa o pracę'!$E$8,2),0)))),0)))))</f>
        <v>0</v>
      </c>
      <c r="AD142" s="32">
        <f>IF('umowa o pracę'!$E$7=2020,IF(IF($V142=1,IF($X142=0,ROUND(IF($W142&gt;2600,ROUND($Y142/$W142*2600,2),$Y142)*'umowa o pracę'!$E$8,2),IF($W142+$X142&lt;2600,ROUND(ROUND($Y142+ROUND($X142*9%,2),2)*'umowa o pracę'!$E$8,2),IF(AND($W142+$X142&gt;=2600,$W142&lt;2600),ROUND((ROUND($Y142+ROUND((2600-$W142)*9%,2),2))*'umowa o pracę'!$E$8,2),IF(AND($W142+$X142&gt;=2600,$W142&gt;=2600),ROUND(ROUND($Y142/$W142*2600,2)*'umowa o pracę'!$E$8,2),0)))),0)&gt;$H142,$H142,IF($V142=1,IF($X142=0,ROUND(IF($W142&gt;2600,ROUND($Y142/$W142*2600,2),$Y142)*'umowa o pracę'!$E$8,2),IF($W142+$X142&lt;2600,ROUND(ROUND($Y142+ROUND($X142*9%,2),2)*'umowa o pracę'!$E$8,2),IF(AND($W142+$X142&gt;=2600,$W142&lt;2600),ROUND((ROUND($Y142+ROUND((2600-$W142)*9%,2),2))*'umowa o pracę'!$E$8,2),IF(AND($W142+$X142&gt;=2600,$W142&gt;=2600),ROUND(ROUND($Y142/$W142*2600,2)*'umowa o pracę'!$E$8,2),0)))),0)),IF('umowa o pracę'!$E$7=2021,IF(IF($V142=1,IF($X142=0,ROUND(IF($W142&gt;2800,ROUND($Y142/$W142*2800,2),$Y142)*'umowa o pracę'!$E$8,2),IF($W142+$X142&lt;2800,ROUND(ROUND($Y142+ROUND($X142*9%,2),2)*'umowa o pracę'!$E$8,2),IF(AND($W142+$X142&gt;=2800,$W142&lt;2800),ROUND((ROUND($Y142+ROUND((2800-$W142)*9%,2),2))*'umowa o pracę'!$E$8,2),IF(AND($W142+$X142&gt;=2800,$W142&gt;=2800),ROUND(ROUND($Y142/$W142*2800,2)*'umowa o pracę'!$E$8,2),0)))),0)&gt;$H142,$H142,IF($V142=1,IF($X142=0,ROUND(IF($W142&gt;2800,ROUND($Y142/$W142*2800,2),$Y142)*'umowa o pracę'!$E$8,2),IF($W142+$X142&lt;2800,ROUND(ROUND($Y142+ROUND($X142*9%,2),2)*'umowa o pracę'!$E$8,2),IF(AND($W142+$X142&gt;=2800,$W142&lt;2800),ROUND((ROUND($Y142+ROUND((2800-$W142)*9%,2),2))*'umowa o pracę'!$E$8,2),IF(AND($W142+$X142&gt;=2800,$W142&gt;=2800),ROUND(ROUND($Y142/$W142*2800,2)*'umowa o pracę'!$E$8,2),0)))),0)),0))</f>
        <v>0</v>
      </c>
      <c r="AE142" s="32">
        <f>IF('umowa o pracę'!$E$7=2020,IF(IF($V142=1,IF($X142=0,ROUND(IF($W142&gt;2600,ROUND($Z142/$W142*2600,2),$Z142)*'umowa o pracę'!$E$8,2),ROUND(IF($W142&gt;2600,ROUND($Z142/$W142*2600,2),$Z142)*'umowa o pracę'!$E$8,2)),0)&gt;$I142,$I142,IF($V142=1,IF($X142=0,ROUND(IF($W142&gt;2600,ROUND($Z142/$W142*2600,2),$Z142)*'umowa o pracę'!$E$8,2),ROUND(IF($W142&gt;2600,ROUND($Z142/$W142*2600,2),$Z142)*'umowa o pracę'!$E$8,2)),0)),IF('umowa o pracę'!$E$7=2021,IF(IF($V142=1,IF($X142=0,ROUND(IF($W142&gt;2800,ROUND($Z142/$W142*2800,2),$Z142)*'umowa o pracę'!$E$8,2),ROUND(IF($W142&gt;2800,ROUND($Z142/$W142*2800,2),$Z142)*'umowa o pracę'!$E$8,2)),0)&gt;$I142,$I142,IF($V142=1,IF($X142=0,ROUND(IF($W142&gt;2800,ROUND($Z142/$W142*2800,2),$Z142)*'umowa o pracę'!$E$8,2),ROUND(IF($W142&gt;2800,ROUND($Z142/$W142*2800,2),$Z142)*'umowa o pracę'!$E$8,2)),0)),0))</f>
        <v>0</v>
      </c>
      <c r="AF142" s="56">
        <f>IF('umowa o pracę'!$E$7=2020,$AB142,IF('umowa o pracę'!$E$7=2021,$AC142,0))</f>
        <v>0</v>
      </c>
      <c r="AG142" s="53">
        <f t="shared" si="28"/>
        <v>1</v>
      </c>
      <c r="AH142" s="39">
        <f>IF('umowa o pracę'!$E$6&lt;3,0,$L142)</f>
        <v>0</v>
      </c>
      <c r="AI142" s="39">
        <f>IF('umowa o pracę'!$E$6&lt;3,0,$M142)</f>
        <v>0</v>
      </c>
      <c r="AJ142" s="55">
        <f>IF('umowa o pracę'!$E$6&lt;3,0,$N142)</f>
        <v>0</v>
      </c>
      <c r="AK142" s="55">
        <f>IF('umowa o pracę'!$E$6&lt;3,0,$O142)</f>
        <v>0</v>
      </c>
      <c r="AL142" s="32">
        <f>IF('umowa o pracę'!$E$7=2020,ROUND(IF($AH142&gt;=2600,2600*'umowa o pracę'!$E$8,$AH142*'umowa o pracę'!$E$8),2),IF('umowa o pracę'!$E$7=2021,ROUND(IF($AH142&gt;=2800,2800*'umowa o pracę'!$E$8,$AH142*'umowa o pracę'!$E$8),2),0))</f>
        <v>0</v>
      </c>
      <c r="AM142" s="32">
        <f>IF(IF(IF(AND($AG142=1,$I142&gt;0),ROUND(IF($AH142+$AI142&gt;=2600,2600*'umowa o pracę'!$E$8,($AH142+$AI142)*'umowa o pracę'!$E$8),2)+IF($AI142=0,ROUND(IF($AH142&gt;2600,ROUND($AK142/$AH142*2600,2),$AK142)*'umowa o pracę'!$E$8,2),ROUND(IF($AH142&gt;2600,ROUND($AK142/$AH142*2600,2),$AK142)*'umowa o pracę'!$E$8,2)),ROUND(IF($AH142+$AI142&gt;=2600,2600*'umowa o pracę'!$E$8,($AH142+$AI142)*'umowa o pracę'!$E$8),2)-IF($AI142=0,ROUND(ROUND(IF($AH142&gt;2600,ROUND($AJ142/$AH142*2600,2),$AJ142),2)*'umowa o pracę'!$E$8,2),IF($AI142&gt;0,IF($AH142+$AI142&lt;2600,ROUND(ROUND($AJ142+ROUND($AI142*9%,2),2)*'umowa o pracę'!$E$8,2),IF(AND($AH142+$AI142&gt;=2600,$AI142&lt;2600,$AH142&lt;2600),ROUND((ROUND(((2600-$AI142)/$AH142)*$AJ142,2)+ROUND($AI142*9%,2))*'umowa o pracę'!$E$8,2),IF(AND($AH142+$AI142&gt;=2600,$AI142&gt;=2600),ROUND((ROUND(2600*9%,2))*'umowa o pracę'!$E$8,2),IF(AND($AH142+$AI142&gt;=2600,$AH142&gt;=2600,$AI142&lt;2600),ROUND((ROUND($AI142*9%,2)+ROUND(((2600-$AI142)/$AH142)*$AJ142,2))*'umowa o pracę'!$E$8,2),0)))),0)))&gt;$J142,$J142,IF(AND($AG142=1,$I142&gt;0),ROUND(IF($AH142+$AI142&gt;=2600,2600*'umowa o pracę'!$E$8,($AH142+$AI142)*'umowa o pracę'!$E$8),2)+IF($AI142=0,ROUND(IF($AH142&gt;2600,ROUND($AK142/$AH142*2600,2),$AK142)*'umowa o pracę'!$E$8,2),ROUND(IF($AH142&gt;2600,ROUND($AK142/$AH142*2600,2),$AK142)*'umowa o pracę'!$E$8,2)),ROUND(IF($AH142+$AI142&gt;=2600,2600*'umowa o pracę'!$E$8,($AH142+$AI142)*'umowa o pracę'!$E$8),2)-IF($AI142=0,ROUND(ROUND(IF($AH142&gt;2600,ROUND($AJ142/$AH142*2600,2),$AJ142),2)*'umowa o pracę'!$E$8,2),IF($AI142&gt;0,IF($AH142+$AI142&lt;2600,ROUND(ROUND($AJ142+ROUND($AI142*9%,2),2)*'umowa o pracę'!$E$8,2),IF(AND($AH142+$AI142&gt;=2600,$AI142&lt;2600,$AH142&lt;2600),ROUND((ROUND(((2600-$AI142)/$AH142)*$AJ142,2)+ROUND($AI142*9%,2))*'umowa o pracę'!$E$8,2),IF(AND($AH142+$AI142&gt;=2600,$AI142&gt;=2600),ROUND((ROUND(2600*9%,2))*'umowa o pracę'!$E$8,2),IF(AND($AH142+$AI142&gt;=2600,$AH142&gt;=2600,$AI142&lt;2600),ROUND((ROUND($AI142*9%,2)+ROUND(((2600-$AI142)/$AH142)*$AJ142,2))*'umowa o pracę'!$E$8,2),0)))),0))))&gt;$J142,$J142,IF(IF(AND($AG142=1,$I142&gt;0),ROUND(IF($AH142+$AI142&gt;=2600,2600*'umowa o pracę'!$E$8,($AH142+$AI142)*'umowa o pracę'!$E$8),2)+IF($AI142=0,ROUND(IF($AH142&gt;2600,ROUND($AK142/$AH142*2600,2),$AK142)*'umowa o pracę'!$E$8,2),ROUND(IF($AH142&gt;2600,ROUND($AK142/$AH142*2600,2),$AK142)*'umowa o pracę'!$E$8,2)),ROUND(IF($AH142+$AI142&gt;=2600,2600*'umowa o pracę'!$E$8,($AH142+$AI142)*'umowa o pracę'!$E$8),2)-IF($AI142=0,ROUND(ROUND(IF($AH142&gt;2600,ROUND($AJ142/$AH142*2600,2),$AJ142),2)*'umowa o pracę'!$E$8,2),IF($AI142&gt;0,IF($AH142+$AI142&lt;2600,ROUND(ROUND($AJ142+ROUND($AI142*9%,2),2)*'umowa o pracę'!$E$8,2),IF(AND($AH142+$AI142&gt;=2600,$AI142&lt;2600,$AH142&lt;2600),ROUND((ROUND(((2600-$AI142)/$AH142)*$AJ142,2)+ROUND($AI142*9%,2))*'umowa o pracę'!$E$8,2),IF(AND($AH142+$AI142&gt;=2600,$AI142&gt;=2600),ROUND((ROUND(2600*9%,2))*'umowa o pracę'!$E$8,2),IF(AND($AH142+$AI142&gt;=2600,$AH142&gt;=2600,$AI142&lt;2600),ROUND((ROUND($AI142*9%,2)+ROUND(((2600-$AI142)/$AH142)*$AJ142,2))*'umowa o pracę'!$E$8,2),0)))),0)))&gt;$J142,$J142,IF(AND($AG142=1,$I142&gt;0),ROUND(IF($AH142+$AI142&gt;=2600,2600*'umowa o pracę'!$E$8,($AH142+$AI142)*'umowa o pracę'!$E$8),2)+IF($AI142=0,ROUND(IF($AH142&gt;2600,ROUND($AK142/$AH142*2600,2),$AK142)*'umowa o pracę'!$E$8,2),ROUND(IF($AH142&gt;2600,ROUND($AK142/$AH142*2600,2),$AK142)*'umowa o pracę'!$E$8,2)),ROUND(IF($AH142+$AI142&gt;=2600,2600*'umowa o pracę'!$E$8,($AH142+$AI142)*'umowa o pracę'!$E$8),2)-IF(AND($AI142=0,I142&gt;0),ROUND(ROUND(IF($AH142&gt;2600,ROUND($AJ142/$AH142*2600,2),$AJ142),2)*'umowa o pracę'!$E$8,2),IF($AI142&gt;0,IF($AH142+$AI142&lt;2600,ROUND(ROUND($AJ142+ROUND($AI142*9%,2),2)*'umowa o pracę'!$E$8,2),IF(AND($AH142+$AI142&gt;=2600,$AI142&lt;2600,$AH142&lt;2600),ROUND((ROUND(((2600-$AI142)/$AH142)*$AJ142,2)+ROUND($AI142*9%,2))*'umowa o pracę'!$E$8,2),IF(AND($AH142+$AI142&gt;=2600,$AI142&gt;=2600),ROUND((ROUND(2600*9%,2))*'umowa o pracę'!$E$8,2),IF(AND($AH142+$AI142&gt;=2600,$AH142&gt;=2600,$AI142&lt;2600),ROUND((ROUND($AI142*9%,2)+ROUND(((2600-$AI142)/$AH142)*$AJ142,2))*'umowa o pracę'!$E$8,2),0)))),0)))))</f>
        <v>0</v>
      </c>
      <c r="AN142" s="32">
        <f>IF(IF(IF(AND($AG142=1,$I142&gt;0),ROUND(IF($AH142+$AI142&gt;=2800,2800*'umowa o pracę'!$E$8,($AH142+$AI142)*'umowa o pracę'!$E$8),2)+IF($AI142=0,ROUND(IF($AH142&gt;2800,ROUND($AK142/$AH142*2800,2),$AK142)*'umowa o pracę'!$E$8,2),ROUND(IF($AH142&gt;2800,ROUND($AK142/$AH142*2800,2),$AK142)*'umowa o pracę'!$E$8,2)),ROUND(IF($AH142+$AI142&gt;=2800,2800*'umowa o pracę'!$E$8,($AH142+$AI142)*'umowa o pracę'!$E$8),2)-IF($AI142=0,ROUND(ROUND(IF($AH142&gt;2800,ROUND($AJ142/$AH142*2800,2),$AJ142),2)*'umowa o pracę'!$E$8,2),IF($AI142&gt;0,IF($AH142+$AI142&lt;2800,ROUND(ROUND($AJ142+ROUND($AI142*9%,2),2)*'umowa o pracę'!$E$8,2),IF(AND($AH142+$AI142&gt;=2800,$AI142&lt;2800,$AH142&lt;2800),ROUND((ROUND(((2800-$AI142)/$AH142)*$AJ142,2)+ROUND($AI142*9%,2))*'umowa o pracę'!$E$8,2),IF(AND($AH142+$AI142&gt;=2800,$AI142&gt;=2800),ROUND((ROUND(2800*9%,2))*'umowa o pracę'!$E$8,2),IF(AND($AH142+$AI142&gt;=2800,$AH142&gt;=2800,$AI142&lt;2800),ROUND((ROUND($AI142*9%,2)+ROUND(((2800-$AI142)/$AH142)*$AJ142,2))*'umowa o pracę'!$E$8,2),0)))),0)))&gt;$J142,$J142,IF(AND($AG142=1,$I142&gt;0),ROUND(IF($AH142+$AI142&gt;=2800,2800*'umowa o pracę'!$E$8,($AH142+$AI142)*'umowa o pracę'!$E$8),2)+IF($AI142=0,ROUND(IF($AH142&gt;2800,ROUND($AK142/$AH142*2800,2),$AK142)*'umowa o pracę'!$E$8,2),ROUND(IF($AH142&gt;2800,ROUND($AK142/$AH142*2800,2),$AK142)*'umowa o pracę'!$E$8,2)),ROUND(IF($AH142+$AI142&gt;=2800,2800*'umowa o pracę'!$E$8,($AH142+$AI142)*'umowa o pracę'!$E$8),2)-IF($AI142=0,ROUND(ROUND(IF($AH142&gt;2800,ROUND($AJ142/$AH142*2800,2),$AJ142),2)*'umowa o pracę'!$E$8,2),IF($AI142&gt;0,IF($AH142+$AI142&lt;2800,ROUND(ROUND($AJ142+ROUND($AI142*9%,2),2)*'umowa o pracę'!$E$8,2),IF(AND($AH142+$AI142&gt;=2800,$AI142&lt;2800,$AH142&lt;2800),ROUND((ROUND(((2800-$AI142)/$AH142)*$AJ142,2)+ROUND($AI142*9%,2))*'umowa o pracę'!$E$8,2),IF(AND($AH142+$AI142&gt;=2800,$AI142&gt;=2800),ROUND((ROUND(2800*9%,2))*'umowa o pracę'!$E$8,2),IF(AND($AH142+$AI142&gt;=2800,$AH142&gt;=2800,$AI142&lt;2800),ROUND((ROUND($AI142*9%,2)+ROUND(((2800-$AI142)/$AH142)*$AJ142,2))*'umowa o pracę'!$E$8,2),0)))),0))))&gt;$J142,$J142,IF(IF(AND($AG142=1,$I142&gt;0),ROUND(IF($AH142+$AI142&gt;=2800,2800*'umowa o pracę'!$E$8,($AH142+$AI142)*'umowa o pracę'!$E$8),2)+IF($AI142=0,ROUND(IF($AH142&gt;2800,ROUND($AK142/$AH142*2800,2),$AK142)*'umowa o pracę'!$E$8,2),ROUND(IF($AH142&gt;2800,ROUND($AK142/$AH142*2800,2),$AK142)*'umowa o pracę'!$E$8,2)),ROUND(IF($AH142+$AI142&gt;=2800,2800*'umowa o pracę'!$E$8,($AH142+$AI142)*'umowa o pracę'!$E$8),2)-IF($AI142=0,ROUND(ROUND(IF($AH142&gt;2800,ROUND($AJ142/$AH142*2800,2),$AJ142),2)*'umowa o pracę'!$E$8,2),IF($AI142&gt;0,IF($AH142+$AI142&lt;2800,ROUND(ROUND($AJ142+ROUND($AI142*9%,2),2)*'umowa o pracę'!$E$8,2),IF(AND($AH142+$AI142&gt;=2800,$AI142&lt;2800,$AH142&lt;2800),ROUND((ROUND(((2800-$AI142)/$AH142)*$AJ142,2)+ROUND($AI142*9%,2))*'umowa o pracę'!$E$8,2),IF(AND($AH142+$AI142&gt;=2800,$AI142&gt;=2800),ROUND((ROUND(2800*9%,2))*'umowa o pracę'!$E$8,2),IF(AND($AH142+$AI142&gt;=2800,$AH142&gt;=2800,$AI142&lt;2800),ROUND((ROUND($AI142*9%,2)+ROUND(((2800-$AI142)/$AH142)*$AJ142,2))*'umowa o pracę'!$E$8,2),0)))),0)))&gt;$J142,$J142,IF(AND($AG142=1,$I142&gt;0),ROUND(IF($AH142+$AI142&gt;=2800,2800*'umowa o pracę'!$E$8,($AH142+$AI142)*'umowa o pracę'!$E$8),2)+IF($AI142=0,ROUND(IF($AH142&gt;2800,ROUND($AK142/$AH142*2800,2),$AK142)*'umowa o pracę'!$E$8,2),ROUND(IF($AH142&gt;2800,ROUND($AK142/$AH142*2800,2),$AK142)*'umowa o pracę'!$E$8,2)),ROUND(IF($AH142+$AI142&gt;=2800,2800*'umowa o pracę'!$E$8,($AH142+$AI142)*'umowa o pracę'!$E$8),2)-IF(AND($AI142=0,I142&gt;0),ROUND(ROUND(IF($AH142&gt;2800,ROUND($AJ142/$AH142*2800,2),$AJ142),2)*'umowa o pracę'!$E$8,2),IF($AI142&gt;0,IF($AH142+$AI142&lt;2800,ROUND(ROUND($AJ142+ROUND($AI142*9%,2),2)*'umowa o pracę'!$E$8,2),IF(AND($AH142+$AI142&gt;=2800,$AI142&lt;2800,$AH142&lt;2800),ROUND((ROUND(((2800-$AI142)/$AH142)*$AJ142,2)+ROUND($AI142*9%,2))*'umowa o pracę'!$E$8,2),IF(AND($AH142+$AI142&gt;=2800,$AI142&gt;=2800),ROUND((ROUND(2800*9%,2))*'umowa o pracę'!$E$8,2),IF(AND($AH142+$AI142&gt;=2800,$AH142&gt;=2800,$AI142&lt;2800),ROUND((ROUND($AI142*9%,2)+ROUND(((2800-$AI142)/$AH142)*$AJ142,2))*'umowa o pracę'!$E$8,2),0)))),0)))))</f>
        <v>0</v>
      </c>
      <c r="AO142" s="32">
        <f>IF('umowa o pracę'!$E$7=2020,IF(IF($AG142=1,IF($AI142=0,ROUND(IF($AH142&gt;2600,ROUND($AJ142/$AH142*2600,2),$AJ142)*'umowa o pracę'!$E$8,2),IF($AH142+$AI142&lt;2600,ROUND(ROUND($AJ142+ROUND($AI142*9%,2),2)*'umowa o pracę'!$E$8,2),IF(AND($AH142+$AI142&gt;=2600,$AH142&lt;2600),ROUND((ROUND($AJ142+ROUND((2600-$AH142)*9%,2),2))*'umowa o pracę'!$E$8,2),IF(AND($AH142+$AI142&gt;=2600,$AH142&gt;=2600),ROUND(ROUND($AJ142/$AH142*2600,2)*'umowa o pracę'!$E$8,2),0)))),0)&gt;$H142,$H142,IF($AG142=1,IF($AI142=0,ROUND(IF($AH142&gt;2600,ROUND($AJ142/$AH142*2600,2),$AJ142)*'umowa o pracę'!$E$8,2),IF($AH142+$AI142&lt;2600,ROUND(ROUND($AJ142+ROUND($AI142*9%,2),2)*'umowa o pracę'!$E$8,2),IF(AND($AH142+$AI142&gt;=2600,$AH142&lt;2600),ROUND((ROUND($AJ142+ROUND((2600-$AH142)*9%,2),2))*'umowa o pracę'!$E$8,2),IF(AND($AH142+$AI142&gt;=2600,$AH142&gt;=2600),ROUND(ROUND($AJ142/$AH142*2600,2)*'umowa o pracę'!$E$8,2),0)))),0)),IF('umowa o pracę'!$E$7=2021,IF(IF($AG142=1,IF($AI142=0,ROUND(IF($AH142&gt;2800,ROUND($AJ142/$AH142*2800,2),$AJ142)*'umowa o pracę'!$E$8,2),IF($AH142+$AI142&lt;2800,ROUND(ROUND($AJ142+ROUND($AI142*9%,2),2)*'umowa o pracę'!$E$8,2),IF(AND($AH142+$AI142&gt;=2800,$AH142&lt;2800),ROUND((ROUND($AJ142+ROUND((2800-$AH142)*9%,2),2))*'umowa o pracę'!$E$8,2),IF(AND($AH142+$AI142&gt;=2800,$AH142&gt;=2800),ROUND(ROUND($AJ142/$AH142*2800,2)*'umowa o pracę'!$E$8,2),0)))),0)&gt;$H142,$H142,IF($AG142=1,IF($AI142=0,ROUND(IF($AH142&gt;2800,ROUND($AJ142/$AH142*2800,2),$AJ142)*'umowa o pracę'!$E$8,2),IF($AH142+$AI142&lt;2800,ROUND(ROUND($AJ142+ROUND($AI142*9%,2),2)*'umowa o pracę'!$E$8,2),IF(AND($AH142+$AI142&gt;=2800,$AH142&lt;2800),ROUND((ROUND($AJ142+ROUND((2800-$AH142)*9%,2),2))*'umowa o pracę'!$E$8,2),IF(AND($AH142+$AI142&gt;=2800,$AH142&gt;=2800),ROUND(ROUND($AJ142/$AH142*2800,2)*'umowa o pracę'!$E$8,2),0)))),0)),0))</f>
        <v>0</v>
      </c>
      <c r="AP142" s="32">
        <f>IF('umowa o pracę'!$E$7=2020,IF(IF($AG142=1,IF($AI142=0,ROUND(IF($AH142&gt;2600,ROUND($AK142/$AH142*2600,2),$AK142)*'umowa o pracę'!$E$8,2),ROUND(IF($AH142&gt;2600,ROUND($AK142/$AH142*2600,2),$AK142)*'umowa o pracę'!$E$8,2)),0)&gt;$I142,$I142,IF($AG142=1,IF($AI142=0,ROUND(IF($AH142&gt;2600,ROUND($AK142/$AH142*2600,2),$AK142)*'umowa o pracę'!$E$8,2),ROUND(IF($AH142&gt;2600,ROUND($AK142/$AH142*2600,2),$AK142)*'umowa o pracę'!$E$8,2)),0)),IF('umowa o pracę'!$E$7=2021,IF(IF($AG142=1,IF($AI142=0,ROUND(IF($AH142&gt;2800,ROUND($AK142/$AH142*2800,2),$AK142)*'umowa o pracę'!$E$8,2),ROUND(IF($AH142&gt;2800,ROUND($AK142/$AH142*2800,2),$AK142)*'umowa o pracę'!$E$8,2)),0)&gt;$I142,$I142,IF($AG142=1,IF($AI142=0,ROUND(IF($AH142&gt;2800,ROUND($AK142/$AH142*2800,2),$AK142)*'umowa o pracę'!$E$8,2),ROUND(IF($AH142&gt;2800,ROUND($AK142/$AH142*2800,2),$AK142)*'umowa o pracę'!$E$8,2)),0)),0))</f>
        <v>0</v>
      </c>
      <c r="AQ142" s="56">
        <f>IF('umowa o pracę'!$E$7=2020,$AM142,IF('umowa o pracę'!$E$7=2021,$AN142,0))</f>
        <v>0</v>
      </c>
      <c r="AR142" s="33">
        <f>IF('umowa o pracę'!$E$7=0,0,U142+AF142+AQ142)</f>
        <v>0</v>
      </c>
      <c r="AS142" s="19"/>
      <c r="AT142" s="19"/>
      <c r="AU142" s="19"/>
      <c r="AV142" s="6"/>
      <c r="AW142" s="6"/>
      <c r="AX142" s="6">
        <f t="shared" si="26"/>
        <v>10</v>
      </c>
      <c r="AY142" s="6"/>
      <c r="AZ142" s="234">
        <f t="shared" si="29"/>
        <v>0</v>
      </c>
      <c r="BA142" s="234">
        <f t="shared" si="30"/>
        <v>0</v>
      </c>
      <c r="BB142" s="234">
        <f t="shared" si="31"/>
        <v>0</v>
      </c>
      <c r="BC142" s="234">
        <f t="shared" si="32"/>
        <v>0</v>
      </c>
      <c r="BD142" s="234">
        <f t="shared" si="33"/>
        <v>0</v>
      </c>
      <c r="BE142" s="234">
        <f t="shared" si="34"/>
        <v>0</v>
      </c>
      <c r="BF142" s="234">
        <f t="shared" si="35"/>
        <v>0</v>
      </c>
      <c r="BG142" s="234">
        <f t="shared" si="36"/>
        <v>0</v>
      </c>
      <c r="BH142" s="234">
        <f t="shared" si="37"/>
        <v>0</v>
      </c>
      <c r="BI142" s="238">
        <f t="shared" si="38"/>
        <v>0</v>
      </c>
      <c r="BJ142" s="236"/>
      <c r="BK142" s="236"/>
      <c r="BL142" s="237"/>
    </row>
    <row r="143" spans="1:64" ht="15.75" customHeight="1" x14ac:dyDescent="0.25">
      <c r="A143" s="129">
        <v>132</v>
      </c>
      <c r="B143" s="57"/>
      <c r="C143" s="57"/>
      <c r="D143" s="36"/>
      <c r="E143" s="36"/>
      <c r="F143" s="242"/>
      <c r="G143" s="37">
        <v>1</v>
      </c>
      <c r="H143" s="58">
        <v>0</v>
      </c>
      <c r="I143" s="59">
        <v>0</v>
      </c>
      <c r="J143" s="60">
        <v>0</v>
      </c>
      <c r="K143" s="52">
        <v>1</v>
      </c>
      <c r="L143" s="39">
        <v>0</v>
      </c>
      <c r="M143" s="39">
        <v>0</v>
      </c>
      <c r="N143" s="39">
        <v>0</v>
      </c>
      <c r="O143" s="39">
        <v>0</v>
      </c>
      <c r="P143" s="35">
        <f>IF('umowa o pracę'!$E$7=2020,ROUND(IF($L143&gt;=2600,2600*'umowa o pracę'!$E$8,$L143*'umowa o pracę'!$E$8),2),IF('umowa o pracę'!$E$7=2021,ROUND(IF($L143&gt;=2800,2800*'umowa o pracę'!$E$8,$L143*'umowa o pracę'!$E$8),2),0))</f>
        <v>0</v>
      </c>
      <c r="Q143" s="252">
        <f>IF(IF(IF(AND($K143=1,$I143&gt;0),ROUND(IF($L143+$M143&gt;=2600,2600*'umowa o pracę'!$E$8,($L143+$M143)*'umowa o pracę'!$E$8),2)+IF($M143=0,ROUND(IF($L143&gt;2600,ROUND($O143/$L143*2600,2),$O143)*'umowa o pracę'!$E$8,2),ROUND(IF($L143&gt;2600,ROUND($O143/$L143*2600,2),$O143)*'umowa o pracę'!$E$8,2)),ROUND(IF($L143+$M143&gt;=2600,2600*'umowa o pracę'!$E$8,($L143+$M143)*'umowa o pracę'!$E$8),2)-IF($M143=0,ROUND(ROUND(IF($L143&gt;2600,ROUND($N143/$L143*2600,2),$N143),2)*'umowa o pracę'!$E$8,2),IF($M143&gt;0,IF($L143+$M143&lt;2600,ROUND(ROUND($N143+ROUND($M143*9%,2),2)*'umowa o pracę'!$E$8,2),IF(AND($L143+$M143&gt;=2600,$M143&lt;2600,$L143&lt;2600),ROUND((ROUND(((2600-$M143)/$L143)*$N143,2)+ROUND($M143*9%,2))*'umowa o pracę'!$E$8,2),IF(AND($L143+$M143&gt;=2600,$M143&gt;=2600),ROUND((ROUND(2600*9%,2))*'umowa o pracę'!$E$8,2),IF(AND($L143+$M143&gt;=2600,$L143&gt;=2600,$M143&lt;2600),ROUND((ROUND($M143*9%,2)+ROUND(((2600-$M143)/$L143)*$N143,2))*'umowa o pracę'!$E$8,2),0)))),0)))&gt;$J143,$J143,IF(AND($K143=1,$I143&gt;0),ROUND(IF($L143+$M143&gt;=2600,2600*'umowa o pracę'!$E$8,($L143+$M143)*'umowa o pracę'!$E$8),2)+IF($M143=0,ROUND(IF($L143&gt;2600,ROUND($O143/$L143*2600,2),$O143)*'umowa o pracę'!$E$8,2),ROUND(IF($L143&gt;2600,ROUND($O143/$L143*2600,2),$O143)*'umowa o pracę'!$E$8,2)),ROUND(IF($L143+$M143&gt;=2600,2600*'umowa o pracę'!$E$8,($L143+$M143)*'umowa o pracę'!$E$8),2)-IF($M143=0,ROUND(ROUND(IF($L143&gt;2600,ROUND($N143/$L143*2600,2),$N143),2)*'umowa o pracę'!$E$8,2),IF($M143&gt;0,IF($L143+$M143&lt;2600,ROUND(ROUND($N143+ROUND($M143*9%,2),2)*'umowa o pracę'!$E$8,2),IF(AND($L143+$M143&gt;=2600,$M143&lt;2600,$L143&lt;2600),ROUND((ROUND(((2600-$M143)/$L143)*$N143,2)+ROUND($M143*9%,2))*'umowa o pracę'!$E$8,2),IF(AND($L143+$M143&gt;=2600,$M143&gt;=2600),ROUND((ROUND(2600*9%,2))*'umowa o pracę'!$E$8,2),IF(AND($L143+$M143&gt;=2600,$L143&gt;=2600,$M143&lt;2600),ROUND((ROUND($M143*9%,2)+ROUND(((2600-$M143)/$L143)*$N143,2))*'umowa o pracę'!$E$8,2),0)))),0))))&gt;$J143,$J143,IF(IF(AND($K143=1,$I143&gt;0),ROUND(IF($L143+$M143&gt;=2600,2600*'umowa o pracę'!$E$8,($L143+$M143)*'umowa o pracę'!$E$8),2)+IF($M143=0,ROUND(IF($L143&gt;2600,ROUND($O143/$L143*2600,2),$O143)*'umowa o pracę'!$E$8,2),ROUND(IF($L143&gt;2600,ROUND($O143/$L143*2600,2),$O143)*'umowa o pracę'!$E$8,2)),ROUND(IF($L143+$M143&gt;=2600,2600*'umowa o pracę'!$E$8,($L143+$M143)*'umowa o pracę'!$E$8),2)-IF($M143=0,ROUND(ROUND(IF($L143&gt;2600,ROUND($N143/$L143*2600,2),$N143),2)*'umowa o pracę'!$E$8,2),IF($M143&gt;0,IF($L143+$M143&lt;2600,ROUND(ROUND($N143+ROUND($M143*9%,2),2)*'umowa o pracę'!$E$8,2),IF(AND($L143+$M143&gt;=2600,$M143&lt;2600,$L143&lt;2600),ROUND((ROUND(((2600-$M143)/$L143)*$N143,2)+ROUND($M143*9%,2))*'umowa o pracę'!$E$8,2),IF(AND($L143+$M143&gt;=2600,$M143&gt;=2600),ROUND((ROUND(2600*9%,2))*'umowa o pracę'!$E$8,2),IF(AND($L143+$M143&gt;=2600,$L143&gt;=2600,$M143&lt;2600),ROUND((ROUND($M143*9%,2)+ROUND(((2600-$M143)/$L143)*$N143,2))*'umowa o pracę'!$E$8,2),0)))),0)))&gt;$J143,$J143,IF(AND($K143=1,$I143&gt;0),ROUND(IF($L143+$M143&gt;=2600,2600*'umowa o pracę'!$E$8,($L143+$M143)*'umowa o pracę'!$E$8),2)+IF($M143=0,ROUND(IF($L143&gt;2600,ROUND($O143/$L143*2600,2),$O143)*'umowa o pracę'!$E$8,2),ROUND(IF($L143&gt;2600,ROUND($O143/$L143*2600,2),$O143)*'umowa o pracę'!$E$8,2)),ROUND(IF($L143+$M143&gt;=2600,2600*'umowa o pracę'!$E$8,($L143+$M143)*'umowa o pracę'!$E$8),2)-IF(AND($M143=0,I143&gt;0),ROUND(ROUND(IF($L143&gt;2600,ROUND($N143/$L143*2600,2),$N143),2)*'umowa o pracę'!$E$8,2),IF($M143&gt;0,IF($L143+$M143&lt;2600,ROUND(ROUND($N143+ROUND($M143*9%,2),2)*'umowa o pracę'!$E$8,2),IF(AND($L143+$M143&gt;=2600,$M143&lt;2600,$L143&lt;2600),ROUND((ROUND(((2600-$M143)/$L143)*$N143,2)+ROUND($M143*9%,2))*'umowa o pracę'!$E$8,2),IF(AND($L143+$M143&gt;=2600,$M143&gt;=2600),ROUND((ROUND(2600*9%,2))*'umowa o pracę'!$E$8,2),IF(AND($L143+$M143&gt;=2600,$L143&gt;=2600,$M143&lt;2600),ROUND((ROUND($M143*9%,2)+ROUND(((2600-$M143)/$L143)*$N143,2))*'umowa o pracę'!$E$8,2),0)))),0)))))</f>
        <v>0</v>
      </c>
      <c r="R143" s="252">
        <f>IF(IF(IF(AND($K143=1,$I143&gt;0),ROUND(IF($L143+$M143&gt;=2800,2800*'umowa o pracę'!$E$8,($L143+$M143)*'umowa o pracę'!$E$8),2)+IF($M143=0,ROUND(IF($L143&gt;2800,ROUND($O143/$L143*2800,2),$O143)*'umowa o pracę'!$E$8,2),ROUND(IF($L143&gt;2800,ROUND($O143/$L143*2800,2),$O143)*'umowa o pracę'!$E$8,2)),ROUND(IF($L143+$M143&gt;=2800,2800*'umowa o pracę'!$E$8,($L143+$M143)*'umowa o pracę'!$E$8),2)-IF($M143=0,ROUND(ROUND(IF($L143&gt;2800,ROUND($N143/$L143*2800,2),$N143),2)*'umowa o pracę'!$E$8,2),IF($M143&gt;0,IF($L143+$M143&lt;2800,ROUND(ROUND($N143+ROUND($M143*9%,2),2)*'umowa o pracę'!$E$8,2),IF(AND($L143+$M143&gt;=2800,$M143&lt;2800,$L143&lt;2800),ROUND((ROUND(((2800-$M143)/$L143)*$N143,2)+ROUND($M143*9%,2))*'umowa o pracę'!$E$8,2),IF(AND($L143+$M143&gt;=2800,$M143&gt;=2800),ROUND((ROUND(2800*9%,2))*'umowa o pracę'!$E$8,2),IF(AND($L143+$M143&gt;=2800,$L143&gt;=2800,$M143&lt;2800),ROUND((ROUND($M143*9%,2)+ROUND(((2800-$M143)/$L143)*$N143,2))*'umowa o pracę'!$E$8,2),0)))),0)))&gt;$J143,$J143,IF(AND($K143=1,$I143&gt;0),ROUND(IF($L143+$M143&gt;=2800,2800*'umowa o pracę'!$E$8,($L143+$M143)*'umowa o pracę'!$E$8),2)+IF($M143=0,ROUND(IF($L143&gt;2800,ROUND($O143/$L143*2800,2),$O143)*'umowa o pracę'!$E$8,2),ROUND(IF($L143&gt;2800,ROUND($O143/$L143*2800,2),$O143)*'umowa o pracę'!$E$8,2)),ROUND(IF($L143+$M143&gt;=2800,2800*'umowa o pracę'!$E$8,($L143+$M143)*'umowa o pracę'!$E$8),2)-IF($M143=0,ROUND(ROUND(IF($L143&gt;2800,ROUND($N143/$L143*2800,2),$N143),2)*'umowa o pracę'!$E$8,2),IF($M143&gt;0,IF($L143+$M143&lt;2800,ROUND(ROUND($N143+ROUND($M143*9%,2),2)*'umowa o pracę'!$E$8,2),IF(AND($L143+$M143&gt;=2800,$M143&lt;2800,$L143&lt;2800),ROUND((ROUND(((2800-$M143)/$L143)*$N143,2)+ROUND($M143*9%,2))*'umowa o pracę'!$E$8,2),IF(AND($L143+$M143&gt;=2800,$M143&gt;=2800),ROUND((ROUND(2800*9%,2))*'umowa o pracę'!$E$8,2),IF(AND($L143+$M143&gt;=2800,$L143&gt;=2800,$M143&lt;2800),ROUND((ROUND($M143*9%,2)+ROUND(((2800-$M143)/$L143)*$N143,2))*'umowa o pracę'!$E$8,2),0)))),0))))&gt;$J143,$J143,IF(IF(AND($K143=1,$I143&gt;0),ROUND(IF($L143+$M143&gt;=2800,2800*'umowa o pracę'!$E$8,($L143+$M143)*'umowa o pracę'!$E$8),2)+IF($M143=0,ROUND(IF($L143&gt;2800,ROUND($O143/$L143*2800,2),$O143)*'umowa o pracę'!$E$8,2),ROUND(IF($L143&gt;2800,ROUND($O143/$L143*2800,2),$O143)*'umowa o pracę'!$E$8,2)),ROUND(IF($L143+$M143&gt;=2800,2800*'umowa o pracę'!$E$8,($L143+$M143)*'umowa o pracę'!$E$8),2)-IF($M143=0,ROUND(ROUND(IF($L143&gt;2800,ROUND($N143/$L143*2800,2),$N143),2)*'umowa o pracę'!$E$8,2),IF($M143&gt;0,IF($L143+$M143&lt;2800,ROUND(ROUND($N143+ROUND($M143*9%,2),2)*'umowa o pracę'!$E$8,2),IF(AND($L143+$M143&gt;=2800,$M143&lt;2800,$L143&lt;2800),ROUND((ROUND(((2800-$M143)/$L143)*$N143,2)+ROUND($M143*9%,2))*'umowa o pracę'!$E$8,2),IF(AND($L143+$M143&gt;=2800,$M143&gt;=2800),ROUND((ROUND(2800*9%,2))*'umowa o pracę'!$E$8,2),IF(AND($L143+$M143&gt;=2800,$L143&gt;=2800,$M143&lt;2800),ROUND((ROUND($M143*9%,2)+ROUND(((2800-$M143)/$L143)*$N143,2))*'umowa o pracę'!$E$8,2),0)))),0)))&gt;$J143,$J143,IF(AND($K143=1,$I143&gt;0),ROUND(IF($L143+$M143&gt;=2800,2800*'umowa o pracę'!$E$8,($L143+$M143)*'umowa o pracę'!$E$8),2)+IF($M143=0,ROUND(IF($L143&gt;2800,ROUND($O143/$L143*2800,2),$O143)*'umowa o pracę'!$E$8,2),ROUND(IF($L143&gt;2800,ROUND($O143/$L143*2800,2),$O143)*'umowa o pracę'!$E$8,2)),ROUND(IF($L143+$M143&gt;=2800,2800*'umowa o pracę'!$E$8,($L143+$M143)*'umowa o pracę'!$E$8),2)-IF(AND($M143=0,I143&gt;0),ROUND(ROUND(IF($L143&gt;2800,ROUND($N143/$L143*2800,2),$N143),2)*'umowa o pracę'!$E$8,2),IF($M143&gt;0,IF($L143+$M143&lt;2800,ROUND(ROUND($N143+ROUND($M143*9%,2),2)*'umowa o pracę'!$E$8,2),IF(AND($L143+$M143&gt;=2800,$M143&lt;2800,$L143&lt;2800),ROUND((ROUND(((2800-$M143)/$L143)*$N143,2)+ROUND($M143*9%,2))*'umowa o pracę'!$E$8,2),IF(AND($L143+$M143&gt;=2800,$M143&gt;=2800),ROUND((ROUND(2800*9%,2))*'umowa o pracę'!$E$8,2),IF(AND($L143+$M143&gt;=2800,$L143&gt;=2800,$M143&lt;2800),ROUND((ROUND($M143*9%,2)+ROUND(((2800-$M143)/$L143)*$N143,2))*'umowa o pracę'!$E$8,2),0)))),0)))))</f>
        <v>0</v>
      </c>
      <c r="S143" s="32">
        <f>IF('umowa o pracę'!$E$7=2020,IF(IF($K143=1,IF($M143=0,ROUND(IF($L143&gt;2600,ROUND($N143/$L143*2600,2),$N143)*'umowa o pracę'!$E$8,2),IF($L143+$M143&lt;2600,ROUND(ROUND($N143+ROUND($M143*9%,2),2)*'umowa o pracę'!$E$8,2),IF(AND($L143+$M143&gt;=2600,$L143&lt;2600),ROUND((ROUND($N143+ROUND((2600-$L143)*9%,2),2))*'umowa o pracę'!$E$8,2),IF(AND($L143+$M143&gt;=2600,$L143&gt;=2600),ROUND(ROUND($N143/$L143*2600,2)*'umowa o pracę'!$E$8,2),0)))),0)&gt;$H143,$H143,IF($K143=1,IF($M143=0,ROUND(IF($L143&gt;2600,ROUND($N143/$L143*2600,2),$N143)*'umowa o pracę'!$E$8,2),IF($L143+$M143&lt;2600,ROUND(ROUND($N143+ROUND($M143*9%,2),2)*'umowa o pracę'!$E$8,2),IF(AND($L143+$M143&gt;=2600,$L143&lt;2600),ROUND((ROUND($N143+ROUND((2600-$L143)*9%,2),2))*'umowa o pracę'!$E$8,2),IF(AND($L143+$M143&gt;=2600,$L143&gt;=2600),ROUND(ROUND($N143/$L143*2600,2)*'umowa o pracę'!$E$8,2),0)))),0)),IF('umowa o pracę'!$E$7=2021,IF(IF($K143=1,IF($M143=0,ROUND(IF($L143&gt;2800,ROUND($N143/$L143*2800,2),$N143)*'umowa o pracę'!$E$8,2),IF($L143+$M143&lt;2800,ROUND(ROUND($N143+ROUND($M143*9%,2),2)*'umowa o pracę'!$E$8,2),IF(AND($L143+$M143&gt;=2800,$L143&lt;2800),ROUND((ROUND($N143+ROUND((2800-$L143)*9%,2),2))*'umowa o pracę'!$E$8,2),IF(AND($L143+$M143&gt;=2800,$L143&gt;=2800),ROUND(ROUND($N143/$L143*2800,2)*'umowa o pracę'!$E$8,2),0)))),0)&gt;$H143,$H143,IF($K143=1,IF($M143=0,ROUND(IF($L143&gt;2800,ROUND($N143/$L143*2800,2),$N143)*'umowa o pracę'!$E$8,2),IF($L143+$M143&lt;2800,ROUND(ROUND($N143+ROUND($M143*9%,2),2)*'umowa o pracę'!$E$8,2),IF(AND($L143+$M143&gt;=2800,$L143&lt;2800),ROUND((ROUND($N143+ROUND((2800-$L143)*9%,2),2))*'umowa o pracę'!$E$8,2),IF(AND($L143+$M143&gt;=2800,$L143&gt;=2800),ROUND(ROUND($N143/$L143*2800,2)*'umowa o pracę'!$E$8,2),0)))),0)),0))</f>
        <v>0</v>
      </c>
      <c r="T143" s="32">
        <f>IF('umowa o pracę'!$E$7=2020,IF(IF($K143=1,IF($M143=0,ROUND(IF($L143&gt;2600,ROUND($O143/$L143*2600,2),$O143)*'umowa o pracę'!$E$8,2),ROUND(IF($L143&gt;2600,ROUND($O143/$L143*2600,2),$O143)*'umowa o pracę'!$E$8,2)),0)&gt;$I143,$I143,IF($K143=1,IF($M143=0,ROUND(IF($L143&gt;2600,ROUND($O143/$L143*2600,2),$O143)*'umowa o pracę'!$E$8,2),ROUND(IF($L143&gt;2600,ROUND($O143/$L143*2600,2),$O143)*'umowa o pracę'!$E$8,2)),0)),IF('umowa o pracę'!$E$7=2021,IF(IF($K143=1,IF($M143=0,ROUND(IF($L143&gt;2800,ROUND($O143/$L143*2800,2),$O143)*'umowa o pracę'!$E$8,2),ROUND(IF($L143&gt;2800,ROUND($O143/$L143*2800,2),$O143)*'umowa o pracę'!$E$8,2)),0)&gt;$I143,$I143,IF($K143=1,IF($M143=0,ROUND(IF($L143&gt;2800,ROUND($O143/$L143*2800,2),$O143)*'umowa o pracę'!$E$8,2),ROUND(IF($L143&gt;2800,ROUND($O143/$L143*2800,2),$O143)*'umowa o pracę'!$E$8,2)),0)),0))</f>
        <v>0</v>
      </c>
      <c r="U143" s="51">
        <f>IF('umowa o pracę'!$E$7=2020,$Q143,IF('umowa o pracę'!$E$7=2021,$R143,0))</f>
        <v>0</v>
      </c>
      <c r="V143" s="53">
        <f t="shared" si="27"/>
        <v>1</v>
      </c>
      <c r="W143" s="54">
        <f>IF('umowa o pracę'!$E$6&lt;2,0,$L143)</f>
        <v>0</v>
      </c>
      <c r="X143" s="54">
        <f>IF('umowa o pracę'!$E$6&lt;2,0,$M143)</f>
        <v>0</v>
      </c>
      <c r="Y143" s="55">
        <f>IF('umowa o pracę'!$E$6&lt;2,0,$N143)</f>
        <v>0</v>
      </c>
      <c r="Z143" s="55">
        <f>IF('umowa o pracę'!$E$6&lt;2,0,$O143)</f>
        <v>0</v>
      </c>
      <c r="AA143" s="32">
        <f>IF('umowa o pracę'!$E$7=2020,ROUND(IF($W143&gt;=2600,2600*'umowa o pracę'!$E$8,$W143*'umowa o pracę'!$E$8),2),IF('umowa o pracę'!$E$7=2021,ROUND(IF($W143&gt;=2800,2800*'umowa o pracę'!$E$8,$W143*'umowa o pracę'!$E$8),2),0))</f>
        <v>0</v>
      </c>
      <c r="AB143" s="32">
        <f>IF(IF(IF(AND($V143=1,$I143&gt;0),ROUND(IF($W143+$X143&gt;=2600,2600*'umowa o pracę'!$E$8,($W143+$X143)*'umowa o pracę'!$E$8),2)+IF($X143=0,ROUND(IF($W143&gt;2600,ROUND($Z143/$W143*2600,2),$Z143)*'umowa o pracę'!$E$8,2),ROUND(IF($W143&gt;2600,ROUND($Z143/$W143*2600,2),$Z143)*'umowa o pracę'!$E$8,2)),ROUND(IF($W143+$X143&gt;=2600,2600*'umowa o pracę'!$E$8,($W143+$X143)*'umowa o pracę'!$E$8),2)-IF($X143=0,ROUND(ROUND(IF($W143&gt;2600,ROUND($Y143/$W143*2600,2),$Y143),2)*'umowa o pracę'!$E$8,2),IF($X143&gt;0,IF($W143+$X143&lt;2600,ROUND(ROUND($Y143+ROUND($X143*9%,2),2)*'umowa o pracę'!$E$8,2),IF(AND($W143+$X143&gt;=2600,$X143&lt;2600,$W143&lt;2600),ROUND((ROUND(((2600-$X143)/$W143)*$Y143,2)+ROUND($X143*9%,2))*'umowa o pracę'!$E$8,2),IF(AND($W143+$X143&gt;=2600,$X143&gt;=2600),ROUND((ROUND(2600*9%,2))*'umowa o pracę'!$E$8,2),IF(AND($W143+$X143&gt;=2600,$W143&gt;=2600,$X143&lt;2600),ROUND((ROUND($X143*9%,2)+ROUND(((2600-$X143)/$W143)*$Y143,2))*'umowa o pracę'!$E$8,2),0)))),0)))&gt;$J143,$J143,IF(AND($V143=1,$I143&gt;0),ROUND(IF($W143+$X143&gt;=2600,2600*'umowa o pracę'!$E$8,($W143+$X143)*'umowa o pracę'!$E$8),2)+IF($X143=0,ROUND(IF($W143&gt;2600,ROUND($Z143/$W143*2600,2),$Z143)*'umowa o pracę'!$E$8,2),ROUND(IF($W143&gt;2600,ROUND($Z143/$W143*2600,2),$Z143)*'umowa o pracę'!$E$8,2)),ROUND(IF($W143+$X143&gt;=2600,2600*'umowa o pracę'!$E$8,($W143+$X143)*'umowa o pracę'!$E$8),2)-IF($X143=0,ROUND(ROUND(IF($W143&gt;2600,ROUND($Y143/$W143*2600,2),$Y143),2)*'umowa o pracę'!$E$8,2),IF($X143&gt;0,IF($W143+$X143&lt;2600,ROUND(ROUND($Y143+ROUND($X143*9%,2),2)*'umowa o pracę'!$E$8,2),IF(AND($W143+$X143&gt;=2600,$X143&lt;2600,$W143&lt;2600),ROUND((ROUND(((2600-$X143)/$W143)*$Y143,2)+ROUND($X143*9%,2))*'umowa o pracę'!$E$8,2),IF(AND($W143+$X143&gt;=2600,$X143&gt;=2600),ROUND((ROUND(2600*9%,2))*'umowa o pracę'!$E$8,2),IF(AND($W143+$X143&gt;=2600,$W143&gt;=2600,$X143&lt;2600),ROUND((ROUND($X143*9%,2)+ROUND(((2600-$X143)/$W143)*$Y143,2))*'umowa o pracę'!$E$8,2),0)))),0))))&gt;$J143,$J143,IF(IF(AND($V143=1,$I143&gt;0),ROUND(IF($W143+$X143&gt;=2600,2600*'umowa o pracę'!$E$8,($W143+$X143)*'umowa o pracę'!$E$8),2)+IF($X143=0,ROUND(IF($W143&gt;2600,ROUND($Z143/$W143*2600,2),$Z143)*'umowa o pracę'!$E$8,2),ROUND(IF($W143&gt;2600,ROUND($Z143/$W143*2600,2),$Z143)*'umowa o pracę'!$E$8,2)),ROUND(IF($W143+$X143&gt;=2600,2600*'umowa o pracę'!$E$8,($W143+$X143)*'umowa o pracę'!$E$8),2)-IF($X143=0,ROUND(ROUND(IF($W143&gt;2600,ROUND($Y143/$W143*2600,2),$Y143),2)*'umowa o pracę'!$E$8,2),IF($X143&gt;0,IF($W143+$X143&lt;2600,ROUND(ROUND($Y143+ROUND($X143*9%,2),2)*'umowa o pracę'!$E$8,2),IF(AND($W143+$X143&gt;=2600,$X143&lt;2600,$W143&lt;2600),ROUND((ROUND(((2600-$X143)/$W143)*$Y143,2)+ROUND($X143*9%,2))*'umowa o pracę'!$E$8,2),IF(AND($W143+$X143&gt;=2600,$X143&gt;=2600),ROUND((ROUND(2600*9%,2))*'umowa o pracę'!$E$8,2),IF(AND($W143+$X143&gt;=2600,$W143&gt;=2600,$X143&lt;2600),ROUND((ROUND($X143*9%,2)+ROUND(((2600-$X143)/$W143)*$Y143,2))*'umowa o pracę'!$E$8,2),0)))),0)))&gt;$J143,$J143,IF(AND($V143=1,$I143&gt;0),ROUND(IF($W143+$X143&gt;=2600,2600*'umowa o pracę'!$E$8,($W143+$X143)*'umowa o pracę'!$E$8),2)+IF($X143=0,ROUND(IF($W143&gt;2600,ROUND($Z143/$W143*2600,2),$Z143)*'umowa o pracę'!$E$8,2),ROUND(IF($W143&gt;2600,ROUND($Z143/$W143*2600,2),$Z143)*'umowa o pracę'!$E$8,2)),ROUND(IF($W143+$X143&gt;=2600,2600*'umowa o pracę'!$E$8,($W143+$X143)*'umowa o pracę'!$E$8),2)-IF(AND($X143=0,I143&gt;0),ROUND(ROUND(IF($W143&gt;2600,ROUND($Y143/$W143*2600,2),$Y143),2)*'umowa o pracę'!$E$8,2),IF($X143&gt;0,IF($W143+$X143&lt;2600,ROUND(ROUND($Y143+ROUND($X143*9%,2),2)*'umowa o pracę'!$E$8,2),IF(AND($W143+$X143&gt;=2600,$X143&lt;2600,$W143&lt;2600),ROUND((ROUND(((2600-$X143)/$W143)*$Y143,2)+ROUND($X143*9%,2))*'umowa o pracę'!$E$8,2),IF(AND($W143+$X143&gt;=2600,$X143&gt;=2600),ROUND((ROUND(2600*9%,2))*'umowa o pracę'!$E$8,2),IF(AND($W143+$X143&gt;=2600,$W143&gt;=2600,$X143&lt;2600),ROUND((ROUND($X143*9%,2)+ROUND(((2600-$X143)/$W143)*$Y143,2))*'umowa o pracę'!$E$8,2),0)))),0)))))</f>
        <v>0</v>
      </c>
      <c r="AC143" s="32">
        <f>IF(IF(IF(AND($V143=1,$I143&gt;0),ROUND(IF($W143+$X143&gt;=2800,2800*'umowa o pracę'!$E$8,($W143+$X143)*'umowa o pracę'!$E$8),2)+IF($X143=0,ROUND(IF($W143&gt;2800,ROUND($Z143/$W143*2800,2),$Z143)*'umowa o pracę'!$E$8,2),ROUND(IF($W143&gt;2800,ROUND($Z143/$W143*2800,2),$Z143)*'umowa o pracę'!$E$8,2)),ROUND(IF($W143+$X143&gt;=2800,2800*'umowa o pracę'!$E$8,($W143+$X143)*'umowa o pracę'!$E$8),2)-IF($X143=0,ROUND(ROUND(IF($W143&gt;2800,ROUND($Y143/$W143*2800,2),$Y143),2)*'umowa o pracę'!$E$8,2),IF($X143&gt;0,IF($W143+$X143&lt;2800,ROUND(ROUND($Y143+ROUND($X143*9%,2),2)*'umowa o pracę'!$E$8,2),IF(AND($W143+$X143&gt;=2800,$X143&lt;2800,$W143&lt;2800),ROUND((ROUND(((2800-$X143)/$W143)*$Y143,2)+ROUND($X143*9%,2))*'umowa o pracę'!$E$8,2),IF(AND($W143+$X143&gt;=2800,$X143&gt;=2800),ROUND((ROUND(2800*9%,2))*'umowa o pracę'!$E$8,2),IF(AND($W143+$X143&gt;=2800,$W143&gt;=2800,$X143&lt;2800),ROUND((ROUND($X143*9%,2)+ROUND(((2800-$X143)/$W143)*$Y143,2))*'umowa o pracę'!$E$8,2),0)))),0)))&gt;$J143,$J143,IF(AND($V143=1,$I143&gt;0),ROUND(IF($W143+$X143&gt;=2800,2800*'umowa o pracę'!$E$8,($W143+$X143)*'umowa o pracę'!$E$8),2)+IF($X143=0,ROUND(IF($W143&gt;2800,ROUND($Z143/$W143*2800,2),$Z143)*'umowa o pracę'!$E$8,2),ROUND(IF($W143&gt;2800,ROUND($Z143/$W143*2800,2),$Z143)*'umowa o pracę'!$E$8,2)),ROUND(IF($W143+$X143&gt;=2800,2800*'umowa o pracę'!$E$8,($W143+$X143)*'umowa o pracę'!$E$8),2)-IF($X143=0,ROUND(ROUND(IF($W143&gt;2800,ROUND($Y143/$W143*2800,2),$Y143),2)*'umowa o pracę'!$E$8,2),IF($X143&gt;0,IF($W143+$X143&lt;2800,ROUND(ROUND($Y143+ROUND($X143*9%,2),2)*'umowa o pracę'!$E$8,2),IF(AND($W143+$X143&gt;=2800,$X143&lt;2800,$W143&lt;2800),ROUND((ROUND(((2800-$X143)/$W143)*$Y143,2)+ROUND($X143*9%,2))*'umowa o pracę'!$E$8,2),IF(AND($W143+$X143&gt;=2800,$X143&gt;=2800),ROUND((ROUND(2800*9%,2))*'umowa o pracę'!$E$8,2),IF(AND($W143+$X143&gt;=2800,$W143&gt;=2800,$X143&lt;2800),ROUND((ROUND($X143*9%,2)+ROUND(((2800-$X143)/$W143)*$Y143,2))*'umowa o pracę'!$E$8,2),0)))),0))))&gt;$J143,$J143,IF(IF(AND($V143=1,$I143&gt;0),ROUND(IF($W143+$X143&gt;=2800,2800*'umowa o pracę'!$E$8,($W143+$X143)*'umowa o pracę'!$E$8),2)+IF($X143=0,ROUND(IF($W143&gt;2800,ROUND($Z143/$W143*2800,2),$Z143)*'umowa o pracę'!$E$8,2),ROUND(IF($W143&gt;2800,ROUND($Z143/$W143*2800,2),$Z143)*'umowa o pracę'!$E$8,2)),ROUND(IF($W143+$X143&gt;=2800,2800*'umowa o pracę'!$E$8,($W143+$X143)*'umowa o pracę'!$E$8),2)-IF($X143=0,ROUND(ROUND(IF($W143&gt;2800,ROUND($Y143/$W143*2800,2),$Y143),2)*'umowa o pracę'!$E$8,2),IF($X143&gt;0,IF($W143+$X143&lt;2800,ROUND(ROUND($Y143+ROUND($X143*9%,2),2)*'umowa o pracę'!$E$8,2),IF(AND($W143+$X143&gt;=2800,$X143&lt;2800,$W143&lt;2800),ROUND((ROUND(((2800-$X143)/$W143)*$Y143,2)+ROUND($X143*9%,2))*'umowa o pracę'!$E$8,2),IF(AND($W143+$X143&gt;=2800,$X143&gt;=2800),ROUND((ROUND(2800*9%,2))*'umowa o pracę'!$E$8,2),IF(AND($W143+$X143&gt;=2800,$W143&gt;=2800,$X143&lt;2800),ROUND((ROUND($X143*9%,2)+ROUND(((2800-$X143)/$W143)*$Y143,2))*'umowa o pracę'!$E$8,2),0)))),0)))&gt;$J143,$J143,IF(AND($V143=1,$I143&gt;0),ROUND(IF($W143+$X143&gt;=2800,2800*'umowa o pracę'!$E$8,($W143+$X143)*'umowa o pracę'!$E$8),2)+IF($X143=0,ROUND(IF($W143&gt;2800,ROUND($Z143/$W143*2800,2),$Z143)*'umowa o pracę'!$E$8,2),ROUND(IF($W143&gt;2800,ROUND($Z143/$W143*2800,2),$Z143)*'umowa o pracę'!$E$8,2)),ROUND(IF($W143+$X143&gt;=2800,2800*'umowa o pracę'!$E$8,($W143+$X143)*'umowa o pracę'!$E$8),2)-IF(AND($X143=0,I143&gt;0),ROUND(ROUND(IF($W143&gt;2800,ROUND($Y143/$W143*2800,2),$Y143),2)*'umowa o pracę'!$E$8,2),IF($X143&gt;0,IF($W143+$X143&lt;2800,ROUND(ROUND($Y143+ROUND($X143*9%,2),2)*'umowa o pracę'!$E$8,2),IF(AND($W143+$X143&gt;=2800,$X143&lt;2800,$W143&lt;2800),ROUND((ROUND(((2800-$X143)/$W143)*$Y143,2)+ROUND($X143*9%,2))*'umowa o pracę'!$E$8,2),IF(AND($W143+$X143&gt;=2800,$X143&gt;=2800),ROUND((ROUND(2800*9%,2))*'umowa o pracę'!$E$8,2),IF(AND($W143+$X143&gt;=2800,$W143&gt;=2800,$X143&lt;2800),ROUND((ROUND($X143*9%,2)+ROUND(((2800-$X143)/$W143)*$Y143,2))*'umowa o pracę'!$E$8,2),0)))),0)))))</f>
        <v>0</v>
      </c>
      <c r="AD143" s="32">
        <f>IF('umowa o pracę'!$E$7=2020,IF(IF($V143=1,IF($X143=0,ROUND(IF($W143&gt;2600,ROUND($Y143/$W143*2600,2),$Y143)*'umowa o pracę'!$E$8,2),IF($W143+$X143&lt;2600,ROUND(ROUND($Y143+ROUND($X143*9%,2),2)*'umowa o pracę'!$E$8,2),IF(AND($W143+$X143&gt;=2600,$W143&lt;2600),ROUND((ROUND($Y143+ROUND((2600-$W143)*9%,2),2))*'umowa o pracę'!$E$8,2),IF(AND($W143+$X143&gt;=2600,$W143&gt;=2600),ROUND(ROUND($Y143/$W143*2600,2)*'umowa o pracę'!$E$8,2),0)))),0)&gt;$H143,$H143,IF($V143=1,IF($X143=0,ROUND(IF($W143&gt;2600,ROUND($Y143/$W143*2600,2),$Y143)*'umowa o pracę'!$E$8,2),IF($W143+$X143&lt;2600,ROUND(ROUND($Y143+ROUND($X143*9%,2),2)*'umowa o pracę'!$E$8,2),IF(AND($W143+$X143&gt;=2600,$W143&lt;2600),ROUND((ROUND($Y143+ROUND((2600-$W143)*9%,2),2))*'umowa o pracę'!$E$8,2),IF(AND($W143+$X143&gt;=2600,$W143&gt;=2600),ROUND(ROUND($Y143/$W143*2600,2)*'umowa o pracę'!$E$8,2),0)))),0)),IF('umowa o pracę'!$E$7=2021,IF(IF($V143=1,IF($X143=0,ROUND(IF($W143&gt;2800,ROUND($Y143/$W143*2800,2),$Y143)*'umowa o pracę'!$E$8,2),IF($W143+$X143&lt;2800,ROUND(ROUND($Y143+ROUND($X143*9%,2),2)*'umowa o pracę'!$E$8,2),IF(AND($W143+$X143&gt;=2800,$W143&lt;2800),ROUND((ROUND($Y143+ROUND((2800-$W143)*9%,2),2))*'umowa o pracę'!$E$8,2),IF(AND($W143+$X143&gt;=2800,$W143&gt;=2800),ROUND(ROUND($Y143/$W143*2800,2)*'umowa o pracę'!$E$8,2),0)))),0)&gt;$H143,$H143,IF($V143=1,IF($X143=0,ROUND(IF($W143&gt;2800,ROUND($Y143/$W143*2800,2),$Y143)*'umowa o pracę'!$E$8,2),IF($W143+$X143&lt;2800,ROUND(ROUND($Y143+ROUND($X143*9%,2),2)*'umowa o pracę'!$E$8,2),IF(AND($W143+$X143&gt;=2800,$W143&lt;2800),ROUND((ROUND($Y143+ROUND((2800-$W143)*9%,2),2))*'umowa o pracę'!$E$8,2),IF(AND($W143+$X143&gt;=2800,$W143&gt;=2800),ROUND(ROUND($Y143/$W143*2800,2)*'umowa o pracę'!$E$8,2),0)))),0)),0))</f>
        <v>0</v>
      </c>
      <c r="AE143" s="32">
        <f>IF('umowa o pracę'!$E$7=2020,IF(IF($V143=1,IF($X143=0,ROUND(IF($W143&gt;2600,ROUND($Z143/$W143*2600,2),$Z143)*'umowa o pracę'!$E$8,2),ROUND(IF($W143&gt;2600,ROUND($Z143/$W143*2600,2),$Z143)*'umowa o pracę'!$E$8,2)),0)&gt;$I143,$I143,IF($V143=1,IF($X143=0,ROUND(IF($W143&gt;2600,ROUND($Z143/$W143*2600,2),$Z143)*'umowa o pracę'!$E$8,2),ROUND(IF($W143&gt;2600,ROUND($Z143/$W143*2600,2),$Z143)*'umowa o pracę'!$E$8,2)),0)),IF('umowa o pracę'!$E$7=2021,IF(IF($V143=1,IF($X143=0,ROUND(IF($W143&gt;2800,ROUND($Z143/$W143*2800,2),$Z143)*'umowa o pracę'!$E$8,2),ROUND(IF($W143&gt;2800,ROUND($Z143/$W143*2800,2),$Z143)*'umowa o pracę'!$E$8,2)),0)&gt;$I143,$I143,IF($V143=1,IF($X143=0,ROUND(IF($W143&gt;2800,ROUND($Z143/$W143*2800,2),$Z143)*'umowa o pracę'!$E$8,2),ROUND(IF($W143&gt;2800,ROUND($Z143/$W143*2800,2),$Z143)*'umowa o pracę'!$E$8,2)),0)),0))</f>
        <v>0</v>
      </c>
      <c r="AF143" s="56">
        <f>IF('umowa o pracę'!$E$7=2020,$AB143,IF('umowa o pracę'!$E$7=2021,$AC143,0))</f>
        <v>0</v>
      </c>
      <c r="AG143" s="53">
        <f t="shared" si="28"/>
        <v>1</v>
      </c>
      <c r="AH143" s="39">
        <f>IF('umowa o pracę'!$E$6&lt;3,0,$L143)</f>
        <v>0</v>
      </c>
      <c r="AI143" s="39">
        <f>IF('umowa o pracę'!$E$6&lt;3,0,$M143)</f>
        <v>0</v>
      </c>
      <c r="AJ143" s="55">
        <f>IF('umowa o pracę'!$E$6&lt;3,0,$N143)</f>
        <v>0</v>
      </c>
      <c r="AK143" s="55">
        <f>IF('umowa o pracę'!$E$6&lt;3,0,$O143)</f>
        <v>0</v>
      </c>
      <c r="AL143" s="32">
        <f>IF('umowa o pracę'!$E$7=2020,ROUND(IF($AH143&gt;=2600,2600*'umowa o pracę'!$E$8,$AH143*'umowa o pracę'!$E$8),2),IF('umowa o pracę'!$E$7=2021,ROUND(IF($AH143&gt;=2800,2800*'umowa o pracę'!$E$8,$AH143*'umowa o pracę'!$E$8),2),0))</f>
        <v>0</v>
      </c>
      <c r="AM143" s="32">
        <f>IF(IF(IF(AND($AG143=1,$I143&gt;0),ROUND(IF($AH143+$AI143&gt;=2600,2600*'umowa o pracę'!$E$8,($AH143+$AI143)*'umowa o pracę'!$E$8),2)+IF($AI143=0,ROUND(IF($AH143&gt;2600,ROUND($AK143/$AH143*2600,2),$AK143)*'umowa o pracę'!$E$8,2),ROUND(IF($AH143&gt;2600,ROUND($AK143/$AH143*2600,2),$AK143)*'umowa o pracę'!$E$8,2)),ROUND(IF($AH143+$AI143&gt;=2600,2600*'umowa o pracę'!$E$8,($AH143+$AI143)*'umowa o pracę'!$E$8),2)-IF($AI143=0,ROUND(ROUND(IF($AH143&gt;2600,ROUND($AJ143/$AH143*2600,2),$AJ143),2)*'umowa o pracę'!$E$8,2),IF($AI143&gt;0,IF($AH143+$AI143&lt;2600,ROUND(ROUND($AJ143+ROUND($AI143*9%,2),2)*'umowa o pracę'!$E$8,2),IF(AND($AH143+$AI143&gt;=2600,$AI143&lt;2600,$AH143&lt;2600),ROUND((ROUND(((2600-$AI143)/$AH143)*$AJ143,2)+ROUND($AI143*9%,2))*'umowa o pracę'!$E$8,2),IF(AND($AH143+$AI143&gt;=2600,$AI143&gt;=2600),ROUND((ROUND(2600*9%,2))*'umowa o pracę'!$E$8,2),IF(AND($AH143+$AI143&gt;=2600,$AH143&gt;=2600,$AI143&lt;2600),ROUND((ROUND($AI143*9%,2)+ROUND(((2600-$AI143)/$AH143)*$AJ143,2))*'umowa o pracę'!$E$8,2),0)))),0)))&gt;$J143,$J143,IF(AND($AG143=1,$I143&gt;0),ROUND(IF($AH143+$AI143&gt;=2600,2600*'umowa o pracę'!$E$8,($AH143+$AI143)*'umowa o pracę'!$E$8),2)+IF($AI143=0,ROUND(IF($AH143&gt;2600,ROUND($AK143/$AH143*2600,2),$AK143)*'umowa o pracę'!$E$8,2),ROUND(IF($AH143&gt;2600,ROUND($AK143/$AH143*2600,2),$AK143)*'umowa o pracę'!$E$8,2)),ROUND(IF($AH143+$AI143&gt;=2600,2600*'umowa o pracę'!$E$8,($AH143+$AI143)*'umowa o pracę'!$E$8),2)-IF($AI143=0,ROUND(ROUND(IF($AH143&gt;2600,ROUND($AJ143/$AH143*2600,2),$AJ143),2)*'umowa o pracę'!$E$8,2),IF($AI143&gt;0,IF($AH143+$AI143&lt;2600,ROUND(ROUND($AJ143+ROUND($AI143*9%,2),2)*'umowa o pracę'!$E$8,2),IF(AND($AH143+$AI143&gt;=2600,$AI143&lt;2600,$AH143&lt;2600),ROUND((ROUND(((2600-$AI143)/$AH143)*$AJ143,2)+ROUND($AI143*9%,2))*'umowa o pracę'!$E$8,2),IF(AND($AH143+$AI143&gt;=2600,$AI143&gt;=2600),ROUND((ROUND(2600*9%,2))*'umowa o pracę'!$E$8,2),IF(AND($AH143+$AI143&gt;=2600,$AH143&gt;=2600,$AI143&lt;2600),ROUND((ROUND($AI143*9%,2)+ROUND(((2600-$AI143)/$AH143)*$AJ143,2))*'umowa o pracę'!$E$8,2),0)))),0))))&gt;$J143,$J143,IF(IF(AND($AG143=1,$I143&gt;0),ROUND(IF($AH143+$AI143&gt;=2600,2600*'umowa o pracę'!$E$8,($AH143+$AI143)*'umowa o pracę'!$E$8),2)+IF($AI143=0,ROUND(IF($AH143&gt;2600,ROUND($AK143/$AH143*2600,2),$AK143)*'umowa o pracę'!$E$8,2),ROUND(IF($AH143&gt;2600,ROUND($AK143/$AH143*2600,2),$AK143)*'umowa o pracę'!$E$8,2)),ROUND(IF($AH143+$AI143&gt;=2600,2600*'umowa o pracę'!$E$8,($AH143+$AI143)*'umowa o pracę'!$E$8),2)-IF($AI143=0,ROUND(ROUND(IF($AH143&gt;2600,ROUND($AJ143/$AH143*2600,2),$AJ143),2)*'umowa o pracę'!$E$8,2),IF($AI143&gt;0,IF($AH143+$AI143&lt;2600,ROUND(ROUND($AJ143+ROUND($AI143*9%,2),2)*'umowa o pracę'!$E$8,2),IF(AND($AH143+$AI143&gt;=2600,$AI143&lt;2600,$AH143&lt;2600),ROUND((ROUND(((2600-$AI143)/$AH143)*$AJ143,2)+ROUND($AI143*9%,2))*'umowa o pracę'!$E$8,2),IF(AND($AH143+$AI143&gt;=2600,$AI143&gt;=2600),ROUND((ROUND(2600*9%,2))*'umowa o pracę'!$E$8,2),IF(AND($AH143+$AI143&gt;=2600,$AH143&gt;=2600,$AI143&lt;2600),ROUND((ROUND($AI143*9%,2)+ROUND(((2600-$AI143)/$AH143)*$AJ143,2))*'umowa o pracę'!$E$8,2),0)))),0)))&gt;$J143,$J143,IF(AND($AG143=1,$I143&gt;0),ROUND(IF($AH143+$AI143&gt;=2600,2600*'umowa o pracę'!$E$8,($AH143+$AI143)*'umowa o pracę'!$E$8),2)+IF($AI143=0,ROUND(IF($AH143&gt;2600,ROUND($AK143/$AH143*2600,2),$AK143)*'umowa o pracę'!$E$8,2),ROUND(IF($AH143&gt;2600,ROUND($AK143/$AH143*2600,2),$AK143)*'umowa o pracę'!$E$8,2)),ROUND(IF($AH143+$AI143&gt;=2600,2600*'umowa o pracę'!$E$8,($AH143+$AI143)*'umowa o pracę'!$E$8),2)-IF(AND($AI143=0,I143&gt;0),ROUND(ROUND(IF($AH143&gt;2600,ROUND($AJ143/$AH143*2600,2),$AJ143),2)*'umowa o pracę'!$E$8,2),IF($AI143&gt;0,IF($AH143+$AI143&lt;2600,ROUND(ROUND($AJ143+ROUND($AI143*9%,2),2)*'umowa o pracę'!$E$8,2),IF(AND($AH143+$AI143&gt;=2600,$AI143&lt;2600,$AH143&lt;2600),ROUND((ROUND(((2600-$AI143)/$AH143)*$AJ143,2)+ROUND($AI143*9%,2))*'umowa o pracę'!$E$8,2),IF(AND($AH143+$AI143&gt;=2600,$AI143&gt;=2600),ROUND((ROUND(2600*9%,2))*'umowa o pracę'!$E$8,2),IF(AND($AH143+$AI143&gt;=2600,$AH143&gt;=2600,$AI143&lt;2600),ROUND((ROUND($AI143*9%,2)+ROUND(((2600-$AI143)/$AH143)*$AJ143,2))*'umowa o pracę'!$E$8,2),0)))),0)))))</f>
        <v>0</v>
      </c>
      <c r="AN143" s="32">
        <f>IF(IF(IF(AND($AG143=1,$I143&gt;0),ROUND(IF($AH143+$AI143&gt;=2800,2800*'umowa o pracę'!$E$8,($AH143+$AI143)*'umowa o pracę'!$E$8),2)+IF($AI143=0,ROUND(IF($AH143&gt;2800,ROUND($AK143/$AH143*2800,2),$AK143)*'umowa o pracę'!$E$8,2),ROUND(IF($AH143&gt;2800,ROUND($AK143/$AH143*2800,2),$AK143)*'umowa o pracę'!$E$8,2)),ROUND(IF($AH143+$AI143&gt;=2800,2800*'umowa o pracę'!$E$8,($AH143+$AI143)*'umowa o pracę'!$E$8),2)-IF($AI143=0,ROUND(ROUND(IF($AH143&gt;2800,ROUND($AJ143/$AH143*2800,2),$AJ143),2)*'umowa o pracę'!$E$8,2),IF($AI143&gt;0,IF($AH143+$AI143&lt;2800,ROUND(ROUND($AJ143+ROUND($AI143*9%,2),2)*'umowa o pracę'!$E$8,2),IF(AND($AH143+$AI143&gt;=2800,$AI143&lt;2800,$AH143&lt;2800),ROUND((ROUND(((2800-$AI143)/$AH143)*$AJ143,2)+ROUND($AI143*9%,2))*'umowa o pracę'!$E$8,2),IF(AND($AH143+$AI143&gt;=2800,$AI143&gt;=2800),ROUND((ROUND(2800*9%,2))*'umowa o pracę'!$E$8,2),IF(AND($AH143+$AI143&gt;=2800,$AH143&gt;=2800,$AI143&lt;2800),ROUND((ROUND($AI143*9%,2)+ROUND(((2800-$AI143)/$AH143)*$AJ143,2))*'umowa o pracę'!$E$8,2),0)))),0)))&gt;$J143,$J143,IF(AND($AG143=1,$I143&gt;0),ROUND(IF($AH143+$AI143&gt;=2800,2800*'umowa o pracę'!$E$8,($AH143+$AI143)*'umowa o pracę'!$E$8),2)+IF($AI143=0,ROUND(IF($AH143&gt;2800,ROUND($AK143/$AH143*2800,2),$AK143)*'umowa o pracę'!$E$8,2),ROUND(IF($AH143&gt;2800,ROUND($AK143/$AH143*2800,2),$AK143)*'umowa o pracę'!$E$8,2)),ROUND(IF($AH143+$AI143&gt;=2800,2800*'umowa o pracę'!$E$8,($AH143+$AI143)*'umowa o pracę'!$E$8),2)-IF($AI143=0,ROUND(ROUND(IF($AH143&gt;2800,ROUND($AJ143/$AH143*2800,2),$AJ143),2)*'umowa o pracę'!$E$8,2),IF($AI143&gt;0,IF($AH143+$AI143&lt;2800,ROUND(ROUND($AJ143+ROUND($AI143*9%,2),2)*'umowa o pracę'!$E$8,2),IF(AND($AH143+$AI143&gt;=2800,$AI143&lt;2800,$AH143&lt;2800),ROUND((ROUND(((2800-$AI143)/$AH143)*$AJ143,2)+ROUND($AI143*9%,2))*'umowa o pracę'!$E$8,2),IF(AND($AH143+$AI143&gt;=2800,$AI143&gt;=2800),ROUND((ROUND(2800*9%,2))*'umowa o pracę'!$E$8,2),IF(AND($AH143+$AI143&gt;=2800,$AH143&gt;=2800,$AI143&lt;2800),ROUND((ROUND($AI143*9%,2)+ROUND(((2800-$AI143)/$AH143)*$AJ143,2))*'umowa o pracę'!$E$8,2),0)))),0))))&gt;$J143,$J143,IF(IF(AND($AG143=1,$I143&gt;0),ROUND(IF($AH143+$AI143&gt;=2800,2800*'umowa o pracę'!$E$8,($AH143+$AI143)*'umowa o pracę'!$E$8),2)+IF($AI143=0,ROUND(IF($AH143&gt;2800,ROUND($AK143/$AH143*2800,2),$AK143)*'umowa o pracę'!$E$8,2),ROUND(IF($AH143&gt;2800,ROUND($AK143/$AH143*2800,2),$AK143)*'umowa o pracę'!$E$8,2)),ROUND(IF($AH143+$AI143&gt;=2800,2800*'umowa o pracę'!$E$8,($AH143+$AI143)*'umowa o pracę'!$E$8),2)-IF($AI143=0,ROUND(ROUND(IF($AH143&gt;2800,ROUND($AJ143/$AH143*2800,2),$AJ143),2)*'umowa o pracę'!$E$8,2),IF($AI143&gt;0,IF($AH143+$AI143&lt;2800,ROUND(ROUND($AJ143+ROUND($AI143*9%,2),2)*'umowa o pracę'!$E$8,2),IF(AND($AH143+$AI143&gt;=2800,$AI143&lt;2800,$AH143&lt;2800),ROUND((ROUND(((2800-$AI143)/$AH143)*$AJ143,2)+ROUND($AI143*9%,2))*'umowa o pracę'!$E$8,2),IF(AND($AH143+$AI143&gt;=2800,$AI143&gt;=2800),ROUND((ROUND(2800*9%,2))*'umowa o pracę'!$E$8,2),IF(AND($AH143+$AI143&gt;=2800,$AH143&gt;=2800,$AI143&lt;2800),ROUND((ROUND($AI143*9%,2)+ROUND(((2800-$AI143)/$AH143)*$AJ143,2))*'umowa o pracę'!$E$8,2),0)))),0)))&gt;$J143,$J143,IF(AND($AG143=1,$I143&gt;0),ROUND(IF($AH143+$AI143&gt;=2800,2800*'umowa o pracę'!$E$8,($AH143+$AI143)*'umowa o pracę'!$E$8),2)+IF($AI143=0,ROUND(IF($AH143&gt;2800,ROUND($AK143/$AH143*2800,2),$AK143)*'umowa o pracę'!$E$8,2),ROUND(IF($AH143&gt;2800,ROUND($AK143/$AH143*2800,2),$AK143)*'umowa o pracę'!$E$8,2)),ROUND(IF($AH143+$AI143&gt;=2800,2800*'umowa o pracę'!$E$8,($AH143+$AI143)*'umowa o pracę'!$E$8),2)-IF(AND($AI143=0,I143&gt;0),ROUND(ROUND(IF($AH143&gt;2800,ROUND($AJ143/$AH143*2800,2),$AJ143),2)*'umowa o pracę'!$E$8,2),IF($AI143&gt;0,IF($AH143+$AI143&lt;2800,ROUND(ROUND($AJ143+ROUND($AI143*9%,2),2)*'umowa o pracę'!$E$8,2),IF(AND($AH143+$AI143&gt;=2800,$AI143&lt;2800,$AH143&lt;2800),ROUND((ROUND(((2800-$AI143)/$AH143)*$AJ143,2)+ROUND($AI143*9%,2))*'umowa o pracę'!$E$8,2),IF(AND($AH143+$AI143&gt;=2800,$AI143&gt;=2800),ROUND((ROUND(2800*9%,2))*'umowa o pracę'!$E$8,2),IF(AND($AH143+$AI143&gt;=2800,$AH143&gt;=2800,$AI143&lt;2800),ROUND((ROUND($AI143*9%,2)+ROUND(((2800-$AI143)/$AH143)*$AJ143,2))*'umowa o pracę'!$E$8,2),0)))),0)))))</f>
        <v>0</v>
      </c>
      <c r="AO143" s="32">
        <f>IF('umowa o pracę'!$E$7=2020,IF(IF($AG143=1,IF($AI143=0,ROUND(IF($AH143&gt;2600,ROUND($AJ143/$AH143*2600,2),$AJ143)*'umowa o pracę'!$E$8,2),IF($AH143+$AI143&lt;2600,ROUND(ROUND($AJ143+ROUND($AI143*9%,2),2)*'umowa o pracę'!$E$8,2),IF(AND($AH143+$AI143&gt;=2600,$AH143&lt;2600),ROUND((ROUND($AJ143+ROUND((2600-$AH143)*9%,2),2))*'umowa o pracę'!$E$8,2),IF(AND($AH143+$AI143&gt;=2600,$AH143&gt;=2600),ROUND(ROUND($AJ143/$AH143*2600,2)*'umowa o pracę'!$E$8,2),0)))),0)&gt;$H143,$H143,IF($AG143=1,IF($AI143=0,ROUND(IF($AH143&gt;2600,ROUND($AJ143/$AH143*2600,2),$AJ143)*'umowa o pracę'!$E$8,2),IF($AH143+$AI143&lt;2600,ROUND(ROUND($AJ143+ROUND($AI143*9%,2),2)*'umowa o pracę'!$E$8,2),IF(AND($AH143+$AI143&gt;=2600,$AH143&lt;2600),ROUND((ROUND($AJ143+ROUND((2600-$AH143)*9%,2),2))*'umowa o pracę'!$E$8,2),IF(AND($AH143+$AI143&gt;=2600,$AH143&gt;=2600),ROUND(ROUND($AJ143/$AH143*2600,2)*'umowa o pracę'!$E$8,2),0)))),0)),IF('umowa o pracę'!$E$7=2021,IF(IF($AG143=1,IF($AI143=0,ROUND(IF($AH143&gt;2800,ROUND($AJ143/$AH143*2800,2),$AJ143)*'umowa o pracę'!$E$8,2),IF($AH143+$AI143&lt;2800,ROUND(ROUND($AJ143+ROUND($AI143*9%,2),2)*'umowa o pracę'!$E$8,2),IF(AND($AH143+$AI143&gt;=2800,$AH143&lt;2800),ROUND((ROUND($AJ143+ROUND((2800-$AH143)*9%,2),2))*'umowa o pracę'!$E$8,2),IF(AND($AH143+$AI143&gt;=2800,$AH143&gt;=2800),ROUND(ROUND($AJ143/$AH143*2800,2)*'umowa o pracę'!$E$8,2),0)))),0)&gt;$H143,$H143,IF($AG143=1,IF($AI143=0,ROUND(IF($AH143&gt;2800,ROUND($AJ143/$AH143*2800,2),$AJ143)*'umowa o pracę'!$E$8,2),IF($AH143+$AI143&lt;2800,ROUND(ROUND($AJ143+ROUND($AI143*9%,2),2)*'umowa o pracę'!$E$8,2),IF(AND($AH143+$AI143&gt;=2800,$AH143&lt;2800),ROUND((ROUND($AJ143+ROUND((2800-$AH143)*9%,2),2))*'umowa o pracę'!$E$8,2),IF(AND($AH143+$AI143&gt;=2800,$AH143&gt;=2800),ROUND(ROUND($AJ143/$AH143*2800,2)*'umowa o pracę'!$E$8,2),0)))),0)),0))</f>
        <v>0</v>
      </c>
      <c r="AP143" s="32">
        <f>IF('umowa o pracę'!$E$7=2020,IF(IF($AG143=1,IF($AI143=0,ROUND(IF($AH143&gt;2600,ROUND($AK143/$AH143*2600,2),$AK143)*'umowa o pracę'!$E$8,2),ROUND(IF($AH143&gt;2600,ROUND($AK143/$AH143*2600,2),$AK143)*'umowa o pracę'!$E$8,2)),0)&gt;$I143,$I143,IF($AG143=1,IF($AI143=0,ROUND(IF($AH143&gt;2600,ROUND($AK143/$AH143*2600,2),$AK143)*'umowa o pracę'!$E$8,2),ROUND(IF($AH143&gt;2600,ROUND($AK143/$AH143*2600,2),$AK143)*'umowa o pracę'!$E$8,2)),0)),IF('umowa o pracę'!$E$7=2021,IF(IF($AG143=1,IF($AI143=0,ROUND(IF($AH143&gt;2800,ROUND($AK143/$AH143*2800,2),$AK143)*'umowa o pracę'!$E$8,2),ROUND(IF($AH143&gt;2800,ROUND($AK143/$AH143*2800,2),$AK143)*'umowa o pracę'!$E$8,2)),0)&gt;$I143,$I143,IF($AG143=1,IF($AI143=0,ROUND(IF($AH143&gt;2800,ROUND($AK143/$AH143*2800,2),$AK143)*'umowa o pracę'!$E$8,2),ROUND(IF($AH143&gt;2800,ROUND($AK143/$AH143*2800,2),$AK143)*'umowa o pracę'!$E$8,2)),0)),0))</f>
        <v>0</v>
      </c>
      <c r="AQ143" s="56">
        <f>IF('umowa o pracę'!$E$7=2020,$AM143,IF('umowa o pracę'!$E$7=2021,$AN143,0))</f>
        <v>0</v>
      </c>
      <c r="AR143" s="33">
        <f>IF('umowa o pracę'!$E$7=0,0,U143+AF143+AQ143)</f>
        <v>0</v>
      </c>
      <c r="AS143" s="19"/>
      <c r="AT143" s="19"/>
      <c r="AU143" s="19"/>
      <c r="AV143" s="6"/>
      <c r="AW143" s="6"/>
      <c r="AX143" s="6">
        <f t="shared" si="26"/>
        <v>10</v>
      </c>
      <c r="AY143" s="6"/>
      <c r="AZ143" s="234">
        <f t="shared" si="29"/>
        <v>0</v>
      </c>
      <c r="BA143" s="234">
        <f t="shared" si="30"/>
        <v>0</v>
      </c>
      <c r="BB143" s="234">
        <f t="shared" si="31"/>
        <v>0</v>
      </c>
      <c r="BC143" s="234">
        <f t="shared" si="32"/>
        <v>0</v>
      </c>
      <c r="BD143" s="234">
        <f t="shared" si="33"/>
        <v>0</v>
      </c>
      <c r="BE143" s="234">
        <f t="shared" si="34"/>
        <v>0</v>
      </c>
      <c r="BF143" s="234">
        <f t="shared" si="35"/>
        <v>0</v>
      </c>
      <c r="BG143" s="234">
        <f t="shared" si="36"/>
        <v>0</v>
      </c>
      <c r="BH143" s="234">
        <f t="shared" si="37"/>
        <v>0</v>
      </c>
      <c r="BI143" s="238">
        <f t="shared" si="38"/>
        <v>0</v>
      </c>
      <c r="BJ143" s="236"/>
      <c r="BK143" s="236"/>
      <c r="BL143" s="237"/>
    </row>
    <row r="144" spans="1:64" ht="15.75" customHeight="1" x14ac:dyDescent="0.25">
      <c r="A144" s="129">
        <v>133</v>
      </c>
      <c r="B144" s="57"/>
      <c r="C144" s="57"/>
      <c r="D144" s="36"/>
      <c r="E144" s="36"/>
      <c r="F144" s="242"/>
      <c r="G144" s="37">
        <v>1</v>
      </c>
      <c r="H144" s="58">
        <v>0</v>
      </c>
      <c r="I144" s="59">
        <v>0</v>
      </c>
      <c r="J144" s="60">
        <v>0</v>
      </c>
      <c r="K144" s="52">
        <v>1</v>
      </c>
      <c r="L144" s="39">
        <v>0</v>
      </c>
      <c r="M144" s="39">
        <v>0</v>
      </c>
      <c r="N144" s="39">
        <v>0</v>
      </c>
      <c r="O144" s="39">
        <v>0</v>
      </c>
      <c r="P144" s="35">
        <f>IF('umowa o pracę'!$E$7=2020,ROUND(IF($L144&gt;=2600,2600*'umowa o pracę'!$E$8,$L144*'umowa o pracę'!$E$8),2),IF('umowa o pracę'!$E$7=2021,ROUND(IF($L144&gt;=2800,2800*'umowa o pracę'!$E$8,$L144*'umowa o pracę'!$E$8),2),0))</f>
        <v>0</v>
      </c>
      <c r="Q144" s="252">
        <f>IF(IF(IF(AND($K144=1,$I144&gt;0),ROUND(IF($L144+$M144&gt;=2600,2600*'umowa o pracę'!$E$8,($L144+$M144)*'umowa o pracę'!$E$8),2)+IF($M144=0,ROUND(IF($L144&gt;2600,ROUND($O144/$L144*2600,2),$O144)*'umowa o pracę'!$E$8,2),ROUND(IF($L144&gt;2600,ROUND($O144/$L144*2600,2),$O144)*'umowa o pracę'!$E$8,2)),ROUND(IF($L144+$M144&gt;=2600,2600*'umowa o pracę'!$E$8,($L144+$M144)*'umowa o pracę'!$E$8),2)-IF($M144=0,ROUND(ROUND(IF($L144&gt;2600,ROUND($N144/$L144*2600,2),$N144),2)*'umowa o pracę'!$E$8,2),IF($M144&gt;0,IF($L144+$M144&lt;2600,ROUND(ROUND($N144+ROUND($M144*9%,2),2)*'umowa o pracę'!$E$8,2),IF(AND($L144+$M144&gt;=2600,$M144&lt;2600,$L144&lt;2600),ROUND((ROUND(((2600-$M144)/$L144)*$N144,2)+ROUND($M144*9%,2))*'umowa o pracę'!$E$8,2),IF(AND($L144+$M144&gt;=2600,$M144&gt;=2600),ROUND((ROUND(2600*9%,2))*'umowa o pracę'!$E$8,2),IF(AND($L144+$M144&gt;=2600,$L144&gt;=2600,$M144&lt;2600),ROUND((ROUND($M144*9%,2)+ROUND(((2600-$M144)/$L144)*$N144,2))*'umowa o pracę'!$E$8,2),0)))),0)))&gt;$J144,$J144,IF(AND($K144=1,$I144&gt;0),ROUND(IF($L144+$M144&gt;=2600,2600*'umowa o pracę'!$E$8,($L144+$M144)*'umowa o pracę'!$E$8),2)+IF($M144=0,ROUND(IF($L144&gt;2600,ROUND($O144/$L144*2600,2),$O144)*'umowa o pracę'!$E$8,2),ROUND(IF($L144&gt;2600,ROUND($O144/$L144*2600,2),$O144)*'umowa o pracę'!$E$8,2)),ROUND(IF($L144+$M144&gt;=2600,2600*'umowa o pracę'!$E$8,($L144+$M144)*'umowa o pracę'!$E$8),2)-IF($M144=0,ROUND(ROUND(IF($L144&gt;2600,ROUND($N144/$L144*2600,2),$N144),2)*'umowa o pracę'!$E$8,2),IF($M144&gt;0,IF($L144+$M144&lt;2600,ROUND(ROUND($N144+ROUND($M144*9%,2),2)*'umowa o pracę'!$E$8,2),IF(AND($L144+$M144&gt;=2600,$M144&lt;2600,$L144&lt;2600),ROUND((ROUND(((2600-$M144)/$L144)*$N144,2)+ROUND($M144*9%,2))*'umowa o pracę'!$E$8,2),IF(AND($L144+$M144&gt;=2600,$M144&gt;=2600),ROUND((ROUND(2600*9%,2))*'umowa o pracę'!$E$8,2),IF(AND($L144+$M144&gt;=2600,$L144&gt;=2600,$M144&lt;2600),ROUND((ROUND($M144*9%,2)+ROUND(((2600-$M144)/$L144)*$N144,2))*'umowa o pracę'!$E$8,2),0)))),0))))&gt;$J144,$J144,IF(IF(AND($K144=1,$I144&gt;0),ROUND(IF($L144+$M144&gt;=2600,2600*'umowa o pracę'!$E$8,($L144+$M144)*'umowa o pracę'!$E$8),2)+IF($M144=0,ROUND(IF($L144&gt;2600,ROUND($O144/$L144*2600,2),$O144)*'umowa o pracę'!$E$8,2),ROUND(IF($L144&gt;2600,ROUND($O144/$L144*2600,2),$O144)*'umowa o pracę'!$E$8,2)),ROUND(IF($L144+$M144&gt;=2600,2600*'umowa o pracę'!$E$8,($L144+$M144)*'umowa o pracę'!$E$8),2)-IF($M144=0,ROUND(ROUND(IF($L144&gt;2600,ROUND($N144/$L144*2600,2),$N144),2)*'umowa o pracę'!$E$8,2),IF($M144&gt;0,IF($L144+$M144&lt;2600,ROUND(ROUND($N144+ROUND($M144*9%,2),2)*'umowa o pracę'!$E$8,2),IF(AND($L144+$M144&gt;=2600,$M144&lt;2600,$L144&lt;2600),ROUND((ROUND(((2600-$M144)/$L144)*$N144,2)+ROUND($M144*9%,2))*'umowa o pracę'!$E$8,2),IF(AND($L144+$M144&gt;=2600,$M144&gt;=2600),ROUND((ROUND(2600*9%,2))*'umowa o pracę'!$E$8,2),IF(AND($L144+$M144&gt;=2600,$L144&gt;=2600,$M144&lt;2600),ROUND((ROUND($M144*9%,2)+ROUND(((2600-$M144)/$L144)*$N144,2))*'umowa o pracę'!$E$8,2),0)))),0)))&gt;$J144,$J144,IF(AND($K144=1,$I144&gt;0),ROUND(IF($L144+$M144&gt;=2600,2600*'umowa o pracę'!$E$8,($L144+$M144)*'umowa o pracę'!$E$8),2)+IF($M144=0,ROUND(IF($L144&gt;2600,ROUND($O144/$L144*2600,2),$O144)*'umowa o pracę'!$E$8,2),ROUND(IF($L144&gt;2600,ROUND($O144/$L144*2600,2),$O144)*'umowa o pracę'!$E$8,2)),ROUND(IF($L144+$M144&gt;=2600,2600*'umowa o pracę'!$E$8,($L144+$M144)*'umowa o pracę'!$E$8),2)-IF(AND($M144=0,I144&gt;0),ROUND(ROUND(IF($L144&gt;2600,ROUND($N144/$L144*2600,2),$N144),2)*'umowa o pracę'!$E$8,2),IF($M144&gt;0,IF($L144+$M144&lt;2600,ROUND(ROUND($N144+ROUND($M144*9%,2),2)*'umowa o pracę'!$E$8,2),IF(AND($L144+$M144&gt;=2600,$M144&lt;2600,$L144&lt;2600),ROUND((ROUND(((2600-$M144)/$L144)*$N144,2)+ROUND($M144*9%,2))*'umowa o pracę'!$E$8,2),IF(AND($L144+$M144&gt;=2600,$M144&gt;=2600),ROUND((ROUND(2600*9%,2))*'umowa o pracę'!$E$8,2),IF(AND($L144+$M144&gt;=2600,$L144&gt;=2600,$M144&lt;2600),ROUND((ROUND($M144*9%,2)+ROUND(((2600-$M144)/$L144)*$N144,2))*'umowa o pracę'!$E$8,2),0)))),0)))))</f>
        <v>0</v>
      </c>
      <c r="R144" s="252">
        <f>IF(IF(IF(AND($K144=1,$I144&gt;0),ROUND(IF($L144+$M144&gt;=2800,2800*'umowa o pracę'!$E$8,($L144+$M144)*'umowa o pracę'!$E$8),2)+IF($M144=0,ROUND(IF($L144&gt;2800,ROUND($O144/$L144*2800,2),$O144)*'umowa o pracę'!$E$8,2),ROUND(IF($L144&gt;2800,ROUND($O144/$L144*2800,2),$O144)*'umowa o pracę'!$E$8,2)),ROUND(IF($L144+$M144&gt;=2800,2800*'umowa o pracę'!$E$8,($L144+$M144)*'umowa o pracę'!$E$8),2)-IF($M144=0,ROUND(ROUND(IF($L144&gt;2800,ROUND($N144/$L144*2800,2),$N144),2)*'umowa o pracę'!$E$8,2),IF($M144&gt;0,IF($L144+$M144&lt;2800,ROUND(ROUND($N144+ROUND($M144*9%,2),2)*'umowa o pracę'!$E$8,2),IF(AND($L144+$M144&gt;=2800,$M144&lt;2800,$L144&lt;2800),ROUND((ROUND(((2800-$M144)/$L144)*$N144,2)+ROUND($M144*9%,2))*'umowa o pracę'!$E$8,2),IF(AND($L144+$M144&gt;=2800,$M144&gt;=2800),ROUND((ROUND(2800*9%,2))*'umowa o pracę'!$E$8,2),IF(AND($L144+$M144&gt;=2800,$L144&gt;=2800,$M144&lt;2800),ROUND((ROUND($M144*9%,2)+ROUND(((2800-$M144)/$L144)*$N144,2))*'umowa o pracę'!$E$8,2),0)))),0)))&gt;$J144,$J144,IF(AND($K144=1,$I144&gt;0),ROUND(IF($L144+$M144&gt;=2800,2800*'umowa o pracę'!$E$8,($L144+$M144)*'umowa o pracę'!$E$8),2)+IF($M144=0,ROUND(IF($L144&gt;2800,ROUND($O144/$L144*2800,2),$O144)*'umowa o pracę'!$E$8,2),ROUND(IF($L144&gt;2800,ROUND($O144/$L144*2800,2),$O144)*'umowa o pracę'!$E$8,2)),ROUND(IF($L144+$M144&gt;=2800,2800*'umowa o pracę'!$E$8,($L144+$M144)*'umowa o pracę'!$E$8),2)-IF($M144=0,ROUND(ROUND(IF($L144&gt;2800,ROUND($N144/$L144*2800,2),$N144),2)*'umowa o pracę'!$E$8,2),IF($M144&gt;0,IF($L144+$M144&lt;2800,ROUND(ROUND($N144+ROUND($M144*9%,2),2)*'umowa o pracę'!$E$8,2),IF(AND($L144+$M144&gt;=2800,$M144&lt;2800,$L144&lt;2800),ROUND((ROUND(((2800-$M144)/$L144)*$N144,2)+ROUND($M144*9%,2))*'umowa o pracę'!$E$8,2),IF(AND($L144+$M144&gt;=2800,$M144&gt;=2800),ROUND((ROUND(2800*9%,2))*'umowa o pracę'!$E$8,2),IF(AND($L144+$M144&gt;=2800,$L144&gt;=2800,$M144&lt;2800),ROUND((ROUND($M144*9%,2)+ROUND(((2800-$M144)/$L144)*$N144,2))*'umowa o pracę'!$E$8,2),0)))),0))))&gt;$J144,$J144,IF(IF(AND($K144=1,$I144&gt;0),ROUND(IF($L144+$M144&gt;=2800,2800*'umowa o pracę'!$E$8,($L144+$M144)*'umowa o pracę'!$E$8),2)+IF($M144=0,ROUND(IF($L144&gt;2800,ROUND($O144/$L144*2800,2),$O144)*'umowa o pracę'!$E$8,2),ROUND(IF($L144&gt;2800,ROUND($O144/$L144*2800,2),$O144)*'umowa o pracę'!$E$8,2)),ROUND(IF($L144+$M144&gt;=2800,2800*'umowa o pracę'!$E$8,($L144+$M144)*'umowa o pracę'!$E$8),2)-IF($M144=0,ROUND(ROUND(IF($L144&gt;2800,ROUND($N144/$L144*2800,2),$N144),2)*'umowa o pracę'!$E$8,2),IF($M144&gt;0,IF($L144+$M144&lt;2800,ROUND(ROUND($N144+ROUND($M144*9%,2),2)*'umowa o pracę'!$E$8,2),IF(AND($L144+$M144&gt;=2800,$M144&lt;2800,$L144&lt;2800),ROUND((ROUND(((2800-$M144)/$L144)*$N144,2)+ROUND($M144*9%,2))*'umowa o pracę'!$E$8,2),IF(AND($L144+$M144&gt;=2800,$M144&gt;=2800),ROUND((ROUND(2800*9%,2))*'umowa o pracę'!$E$8,2),IF(AND($L144+$M144&gt;=2800,$L144&gt;=2800,$M144&lt;2800),ROUND((ROUND($M144*9%,2)+ROUND(((2800-$M144)/$L144)*$N144,2))*'umowa o pracę'!$E$8,2),0)))),0)))&gt;$J144,$J144,IF(AND($K144=1,$I144&gt;0),ROUND(IF($L144+$M144&gt;=2800,2800*'umowa o pracę'!$E$8,($L144+$M144)*'umowa o pracę'!$E$8),2)+IF($M144=0,ROUND(IF($L144&gt;2800,ROUND($O144/$L144*2800,2),$O144)*'umowa o pracę'!$E$8,2),ROUND(IF($L144&gt;2800,ROUND($O144/$L144*2800,2),$O144)*'umowa o pracę'!$E$8,2)),ROUND(IF($L144+$M144&gt;=2800,2800*'umowa o pracę'!$E$8,($L144+$M144)*'umowa o pracę'!$E$8),2)-IF(AND($M144=0,I144&gt;0),ROUND(ROUND(IF($L144&gt;2800,ROUND($N144/$L144*2800,2),$N144),2)*'umowa o pracę'!$E$8,2),IF($M144&gt;0,IF($L144+$M144&lt;2800,ROUND(ROUND($N144+ROUND($M144*9%,2),2)*'umowa o pracę'!$E$8,2),IF(AND($L144+$M144&gt;=2800,$M144&lt;2800,$L144&lt;2800),ROUND((ROUND(((2800-$M144)/$L144)*$N144,2)+ROUND($M144*9%,2))*'umowa o pracę'!$E$8,2),IF(AND($L144+$M144&gt;=2800,$M144&gt;=2800),ROUND((ROUND(2800*9%,2))*'umowa o pracę'!$E$8,2),IF(AND($L144+$M144&gt;=2800,$L144&gt;=2800,$M144&lt;2800),ROUND((ROUND($M144*9%,2)+ROUND(((2800-$M144)/$L144)*$N144,2))*'umowa o pracę'!$E$8,2),0)))),0)))))</f>
        <v>0</v>
      </c>
      <c r="S144" s="32">
        <f>IF('umowa o pracę'!$E$7=2020,IF(IF($K144=1,IF($M144=0,ROUND(IF($L144&gt;2600,ROUND($N144/$L144*2600,2),$N144)*'umowa o pracę'!$E$8,2),IF($L144+$M144&lt;2600,ROUND(ROUND($N144+ROUND($M144*9%,2),2)*'umowa o pracę'!$E$8,2),IF(AND($L144+$M144&gt;=2600,$L144&lt;2600),ROUND((ROUND($N144+ROUND((2600-$L144)*9%,2),2))*'umowa o pracę'!$E$8,2),IF(AND($L144+$M144&gt;=2600,$L144&gt;=2600),ROUND(ROUND($N144/$L144*2600,2)*'umowa o pracę'!$E$8,2),0)))),0)&gt;$H144,$H144,IF($K144=1,IF($M144=0,ROUND(IF($L144&gt;2600,ROUND($N144/$L144*2600,2),$N144)*'umowa o pracę'!$E$8,2),IF($L144+$M144&lt;2600,ROUND(ROUND($N144+ROUND($M144*9%,2),2)*'umowa o pracę'!$E$8,2),IF(AND($L144+$M144&gt;=2600,$L144&lt;2600),ROUND((ROUND($N144+ROUND((2600-$L144)*9%,2),2))*'umowa o pracę'!$E$8,2),IF(AND($L144+$M144&gt;=2600,$L144&gt;=2600),ROUND(ROUND($N144/$L144*2600,2)*'umowa o pracę'!$E$8,2),0)))),0)),IF('umowa o pracę'!$E$7=2021,IF(IF($K144=1,IF($M144=0,ROUND(IF($L144&gt;2800,ROUND($N144/$L144*2800,2),$N144)*'umowa o pracę'!$E$8,2),IF($L144+$M144&lt;2800,ROUND(ROUND($N144+ROUND($M144*9%,2),2)*'umowa o pracę'!$E$8,2),IF(AND($L144+$M144&gt;=2800,$L144&lt;2800),ROUND((ROUND($N144+ROUND((2800-$L144)*9%,2),2))*'umowa o pracę'!$E$8,2),IF(AND($L144+$M144&gt;=2800,$L144&gt;=2800),ROUND(ROUND($N144/$L144*2800,2)*'umowa o pracę'!$E$8,2),0)))),0)&gt;$H144,$H144,IF($K144=1,IF($M144=0,ROUND(IF($L144&gt;2800,ROUND($N144/$L144*2800,2),$N144)*'umowa o pracę'!$E$8,2),IF($L144+$M144&lt;2800,ROUND(ROUND($N144+ROUND($M144*9%,2),2)*'umowa o pracę'!$E$8,2),IF(AND($L144+$M144&gt;=2800,$L144&lt;2800),ROUND((ROUND($N144+ROUND((2800-$L144)*9%,2),2))*'umowa o pracę'!$E$8,2),IF(AND($L144+$M144&gt;=2800,$L144&gt;=2800),ROUND(ROUND($N144/$L144*2800,2)*'umowa o pracę'!$E$8,2),0)))),0)),0))</f>
        <v>0</v>
      </c>
      <c r="T144" s="32">
        <f>IF('umowa o pracę'!$E$7=2020,IF(IF($K144=1,IF($M144=0,ROUND(IF($L144&gt;2600,ROUND($O144/$L144*2600,2),$O144)*'umowa o pracę'!$E$8,2),ROUND(IF($L144&gt;2600,ROUND($O144/$L144*2600,2),$O144)*'umowa o pracę'!$E$8,2)),0)&gt;$I144,$I144,IF($K144=1,IF($M144=0,ROUND(IF($L144&gt;2600,ROUND($O144/$L144*2600,2),$O144)*'umowa o pracę'!$E$8,2),ROUND(IF($L144&gt;2600,ROUND($O144/$L144*2600,2),$O144)*'umowa o pracę'!$E$8,2)),0)),IF('umowa o pracę'!$E$7=2021,IF(IF($K144=1,IF($M144=0,ROUND(IF($L144&gt;2800,ROUND($O144/$L144*2800,2),$O144)*'umowa o pracę'!$E$8,2),ROUND(IF($L144&gt;2800,ROUND($O144/$L144*2800,2),$O144)*'umowa o pracę'!$E$8,2)),0)&gt;$I144,$I144,IF($K144=1,IF($M144=0,ROUND(IF($L144&gt;2800,ROUND($O144/$L144*2800,2),$O144)*'umowa o pracę'!$E$8,2),ROUND(IF($L144&gt;2800,ROUND($O144/$L144*2800,2),$O144)*'umowa o pracę'!$E$8,2)),0)),0))</f>
        <v>0</v>
      </c>
      <c r="U144" s="51">
        <f>IF('umowa o pracę'!$E$7=2020,$Q144,IF('umowa o pracę'!$E$7=2021,$R144,0))</f>
        <v>0</v>
      </c>
      <c r="V144" s="53">
        <f t="shared" si="27"/>
        <v>1</v>
      </c>
      <c r="W144" s="54">
        <f>IF('umowa o pracę'!$E$6&lt;2,0,$L144)</f>
        <v>0</v>
      </c>
      <c r="X144" s="54">
        <f>IF('umowa o pracę'!$E$6&lt;2,0,$M144)</f>
        <v>0</v>
      </c>
      <c r="Y144" s="55">
        <f>IF('umowa o pracę'!$E$6&lt;2,0,$N144)</f>
        <v>0</v>
      </c>
      <c r="Z144" s="55">
        <f>IF('umowa o pracę'!$E$6&lt;2,0,$O144)</f>
        <v>0</v>
      </c>
      <c r="AA144" s="32">
        <f>IF('umowa o pracę'!$E$7=2020,ROUND(IF($W144&gt;=2600,2600*'umowa o pracę'!$E$8,$W144*'umowa o pracę'!$E$8),2),IF('umowa o pracę'!$E$7=2021,ROUND(IF($W144&gt;=2800,2800*'umowa o pracę'!$E$8,$W144*'umowa o pracę'!$E$8),2),0))</f>
        <v>0</v>
      </c>
      <c r="AB144" s="32">
        <f>IF(IF(IF(AND($V144=1,$I144&gt;0),ROUND(IF($W144+$X144&gt;=2600,2600*'umowa o pracę'!$E$8,($W144+$X144)*'umowa o pracę'!$E$8),2)+IF($X144=0,ROUND(IF($W144&gt;2600,ROUND($Z144/$W144*2600,2),$Z144)*'umowa o pracę'!$E$8,2),ROUND(IF($W144&gt;2600,ROUND($Z144/$W144*2600,2),$Z144)*'umowa o pracę'!$E$8,2)),ROUND(IF($W144+$X144&gt;=2600,2600*'umowa o pracę'!$E$8,($W144+$X144)*'umowa o pracę'!$E$8),2)-IF($X144=0,ROUND(ROUND(IF($W144&gt;2600,ROUND($Y144/$W144*2600,2),$Y144),2)*'umowa o pracę'!$E$8,2),IF($X144&gt;0,IF($W144+$X144&lt;2600,ROUND(ROUND($Y144+ROUND($X144*9%,2),2)*'umowa o pracę'!$E$8,2),IF(AND($W144+$X144&gt;=2600,$X144&lt;2600,$W144&lt;2600),ROUND((ROUND(((2600-$X144)/$W144)*$Y144,2)+ROUND($X144*9%,2))*'umowa o pracę'!$E$8,2),IF(AND($W144+$X144&gt;=2600,$X144&gt;=2600),ROUND((ROUND(2600*9%,2))*'umowa o pracę'!$E$8,2),IF(AND($W144+$X144&gt;=2600,$W144&gt;=2600,$X144&lt;2600),ROUND((ROUND($X144*9%,2)+ROUND(((2600-$X144)/$W144)*$Y144,2))*'umowa o pracę'!$E$8,2),0)))),0)))&gt;$J144,$J144,IF(AND($V144=1,$I144&gt;0),ROUND(IF($W144+$X144&gt;=2600,2600*'umowa o pracę'!$E$8,($W144+$X144)*'umowa o pracę'!$E$8),2)+IF($X144=0,ROUND(IF($W144&gt;2600,ROUND($Z144/$W144*2600,2),$Z144)*'umowa o pracę'!$E$8,2),ROUND(IF($W144&gt;2600,ROUND($Z144/$W144*2600,2),$Z144)*'umowa o pracę'!$E$8,2)),ROUND(IF($W144+$X144&gt;=2600,2600*'umowa o pracę'!$E$8,($W144+$X144)*'umowa o pracę'!$E$8),2)-IF($X144=0,ROUND(ROUND(IF($W144&gt;2600,ROUND($Y144/$W144*2600,2),$Y144),2)*'umowa o pracę'!$E$8,2),IF($X144&gt;0,IF($W144+$X144&lt;2600,ROUND(ROUND($Y144+ROUND($X144*9%,2),2)*'umowa o pracę'!$E$8,2),IF(AND($W144+$X144&gt;=2600,$X144&lt;2600,$W144&lt;2600),ROUND((ROUND(((2600-$X144)/$W144)*$Y144,2)+ROUND($X144*9%,2))*'umowa o pracę'!$E$8,2),IF(AND($W144+$X144&gt;=2600,$X144&gt;=2600),ROUND((ROUND(2600*9%,2))*'umowa o pracę'!$E$8,2),IF(AND($W144+$X144&gt;=2600,$W144&gt;=2600,$X144&lt;2600),ROUND((ROUND($X144*9%,2)+ROUND(((2600-$X144)/$W144)*$Y144,2))*'umowa o pracę'!$E$8,2),0)))),0))))&gt;$J144,$J144,IF(IF(AND($V144=1,$I144&gt;0),ROUND(IF($W144+$X144&gt;=2600,2600*'umowa o pracę'!$E$8,($W144+$X144)*'umowa o pracę'!$E$8),2)+IF($X144=0,ROUND(IF($W144&gt;2600,ROUND($Z144/$W144*2600,2),$Z144)*'umowa o pracę'!$E$8,2),ROUND(IF($W144&gt;2600,ROUND($Z144/$W144*2600,2),$Z144)*'umowa o pracę'!$E$8,2)),ROUND(IF($W144+$X144&gt;=2600,2600*'umowa o pracę'!$E$8,($W144+$X144)*'umowa o pracę'!$E$8),2)-IF($X144=0,ROUND(ROUND(IF($W144&gt;2600,ROUND($Y144/$W144*2600,2),$Y144),2)*'umowa o pracę'!$E$8,2),IF($X144&gt;0,IF($W144+$X144&lt;2600,ROUND(ROUND($Y144+ROUND($X144*9%,2),2)*'umowa o pracę'!$E$8,2),IF(AND($W144+$X144&gt;=2600,$X144&lt;2600,$W144&lt;2600),ROUND((ROUND(((2600-$X144)/$W144)*$Y144,2)+ROUND($X144*9%,2))*'umowa o pracę'!$E$8,2),IF(AND($W144+$X144&gt;=2600,$X144&gt;=2600),ROUND((ROUND(2600*9%,2))*'umowa o pracę'!$E$8,2),IF(AND($W144+$X144&gt;=2600,$W144&gt;=2600,$X144&lt;2600),ROUND((ROUND($X144*9%,2)+ROUND(((2600-$X144)/$W144)*$Y144,2))*'umowa o pracę'!$E$8,2),0)))),0)))&gt;$J144,$J144,IF(AND($V144=1,$I144&gt;0),ROUND(IF($W144+$X144&gt;=2600,2600*'umowa o pracę'!$E$8,($W144+$X144)*'umowa o pracę'!$E$8),2)+IF($X144=0,ROUND(IF($W144&gt;2600,ROUND($Z144/$W144*2600,2),$Z144)*'umowa o pracę'!$E$8,2),ROUND(IF($W144&gt;2600,ROUND($Z144/$W144*2600,2),$Z144)*'umowa o pracę'!$E$8,2)),ROUND(IF($W144+$X144&gt;=2600,2600*'umowa o pracę'!$E$8,($W144+$X144)*'umowa o pracę'!$E$8),2)-IF(AND($X144=0,I144&gt;0),ROUND(ROUND(IF($W144&gt;2600,ROUND($Y144/$W144*2600,2),$Y144),2)*'umowa o pracę'!$E$8,2),IF($X144&gt;0,IF($W144+$X144&lt;2600,ROUND(ROUND($Y144+ROUND($X144*9%,2),2)*'umowa o pracę'!$E$8,2),IF(AND($W144+$X144&gt;=2600,$X144&lt;2600,$W144&lt;2600),ROUND((ROUND(((2600-$X144)/$W144)*$Y144,2)+ROUND($X144*9%,2))*'umowa o pracę'!$E$8,2),IF(AND($W144+$X144&gt;=2600,$X144&gt;=2600),ROUND((ROUND(2600*9%,2))*'umowa o pracę'!$E$8,2),IF(AND($W144+$X144&gt;=2600,$W144&gt;=2600,$X144&lt;2600),ROUND((ROUND($X144*9%,2)+ROUND(((2600-$X144)/$W144)*$Y144,2))*'umowa o pracę'!$E$8,2),0)))),0)))))</f>
        <v>0</v>
      </c>
      <c r="AC144" s="32">
        <f>IF(IF(IF(AND($V144=1,$I144&gt;0),ROUND(IF($W144+$X144&gt;=2800,2800*'umowa o pracę'!$E$8,($W144+$X144)*'umowa o pracę'!$E$8),2)+IF($X144=0,ROUND(IF($W144&gt;2800,ROUND($Z144/$W144*2800,2),$Z144)*'umowa o pracę'!$E$8,2),ROUND(IF($W144&gt;2800,ROUND($Z144/$W144*2800,2),$Z144)*'umowa o pracę'!$E$8,2)),ROUND(IF($W144+$X144&gt;=2800,2800*'umowa o pracę'!$E$8,($W144+$X144)*'umowa o pracę'!$E$8),2)-IF($X144=0,ROUND(ROUND(IF($W144&gt;2800,ROUND($Y144/$W144*2800,2),$Y144),2)*'umowa o pracę'!$E$8,2),IF($X144&gt;0,IF($W144+$X144&lt;2800,ROUND(ROUND($Y144+ROUND($X144*9%,2),2)*'umowa o pracę'!$E$8,2),IF(AND($W144+$X144&gt;=2800,$X144&lt;2800,$W144&lt;2800),ROUND((ROUND(((2800-$X144)/$W144)*$Y144,2)+ROUND($X144*9%,2))*'umowa o pracę'!$E$8,2),IF(AND($W144+$X144&gt;=2800,$X144&gt;=2800),ROUND((ROUND(2800*9%,2))*'umowa o pracę'!$E$8,2),IF(AND($W144+$X144&gt;=2800,$W144&gt;=2800,$X144&lt;2800),ROUND((ROUND($X144*9%,2)+ROUND(((2800-$X144)/$W144)*$Y144,2))*'umowa o pracę'!$E$8,2),0)))),0)))&gt;$J144,$J144,IF(AND($V144=1,$I144&gt;0),ROUND(IF($W144+$X144&gt;=2800,2800*'umowa o pracę'!$E$8,($W144+$X144)*'umowa o pracę'!$E$8),2)+IF($X144=0,ROUND(IF($W144&gt;2800,ROUND($Z144/$W144*2800,2),$Z144)*'umowa o pracę'!$E$8,2),ROUND(IF($W144&gt;2800,ROUND($Z144/$W144*2800,2),$Z144)*'umowa o pracę'!$E$8,2)),ROUND(IF($W144+$X144&gt;=2800,2800*'umowa o pracę'!$E$8,($W144+$X144)*'umowa o pracę'!$E$8),2)-IF($X144=0,ROUND(ROUND(IF($W144&gt;2800,ROUND($Y144/$W144*2800,2),$Y144),2)*'umowa o pracę'!$E$8,2),IF($X144&gt;0,IF($W144+$X144&lt;2800,ROUND(ROUND($Y144+ROUND($X144*9%,2),2)*'umowa o pracę'!$E$8,2),IF(AND($W144+$X144&gt;=2800,$X144&lt;2800,$W144&lt;2800),ROUND((ROUND(((2800-$X144)/$W144)*$Y144,2)+ROUND($X144*9%,2))*'umowa o pracę'!$E$8,2),IF(AND($W144+$X144&gt;=2800,$X144&gt;=2800),ROUND((ROUND(2800*9%,2))*'umowa o pracę'!$E$8,2),IF(AND($W144+$X144&gt;=2800,$W144&gt;=2800,$X144&lt;2800),ROUND((ROUND($X144*9%,2)+ROUND(((2800-$X144)/$W144)*$Y144,2))*'umowa o pracę'!$E$8,2),0)))),0))))&gt;$J144,$J144,IF(IF(AND($V144=1,$I144&gt;0),ROUND(IF($W144+$X144&gt;=2800,2800*'umowa o pracę'!$E$8,($W144+$X144)*'umowa o pracę'!$E$8),2)+IF($X144=0,ROUND(IF($W144&gt;2800,ROUND($Z144/$W144*2800,2),$Z144)*'umowa o pracę'!$E$8,2),ROUND(IF($W144&gt;2800,ROUND($Z144/$W144*2800,2),$Z144)*'umowa o pracę'!$E$8,2)),ROUND(IF($W144+$X144&gt;=2800,2800*'umowa o pracę'!$E$8,($W144+$X144)*'umowa o pracę'!$E$8),2)-IF($X144=0,ROUND(ROUND(IF($W144&gt;2800,ROUND($Y144/$W144*2800,2),$Y144),2)*'umowa o pracę'!$E$8,2),IF($X144&gt;0,IF($W144+$X144&lt;2800,ROUND(ROUND($Y144+ROUND($X144*9%,2),2)*'umowa o pracę'!$E$8,2),IF(AND($W144+$X144&gt;=2800,$X144&lt;2800,$W144&lt;2800),ROUND((ROUND(((2800-$X144)/$W144)*$Y144,2)+ROUND($X144*9%,2))*'umowa o pracę'!$E$8,2),IF(AND($W144+$X144&gt;=2800,$X144&gt;=2800),ROUND((ROUND(2800*9%,2))*'umowa o pracę'!$E$8,2),IF(AND($W144+$X144&gt;=2800,$W144&gt;=2800,$X144&lt;2800),ROUND((ROUND($X144*9%,2)+ROUND(((2800-$X144)/$W144)*$Y144,2))*'umowa o pracę'!$E$8,2),0)))),0)))&gt;$J144,$J144,IF(AND($V144=1,$I144&gt;0),ROUND(IF($W144+$X144&gt;=2800,2800*'umowa o pracę'!$E$8,($W144+$X144)*'umowa o pracę'!$E$8),2)+IF($X144=0,ROUND(IF($W144&gt;2800,ROUND($Z144/$W144*2800,2),$Z144)*'umowa o pracę'!$E$8,2),ROUND(IF($W144&gt;2800,ROUND($Z144/$W144*2800,2),$Z144)*'umowa o pracę'!$E$8,2)),ROUND(IF($W144+$X144&gt;=2800,2800*'umowa o pracę'!$E$8,($W144+$X144)*'umowa o pracę'!$E$8),2)-IF(AND($X144=0,I144&gt;0),ROUND(ROUND(IF($W144&gt;2800,ROUND($Y144/$W144*2800,2),$Y144),2)*'umowa o pracę'!$E$8,2),IF($X144&gt;0,IF($W144+$X144&lt;2800,ROUND(ROUND($Y144+ROUND($X144*9%,2),2)*'umowa o pracę'!$E$8,2),IF(AND($W144+$X144&gt;=2800,$X144&lt;2800,$W144&lt;2800),ROUND((ROUND(((2800-$X144)/$W144)*$Y144,2)+ROUND($X144*9%,2))*'umowa o pracę'!$E$8,2),IF(AND($W144+$X144&gt;=2800,$X144&gt;=2800),ROUND((ROUND(2800*9%,2))*'umowa o pracę'!$E$8,2),IF(AND($W144+$X144&gt;=2800,$W144&gt;=2800,$X144&lt;2800),ROUND((ROUND($X144*9%,2)+ROUND(((2800-$X144)/$W144)*$Y144,2))*'umowa o pracę'!$E$8,2),0)))),0)))))</f>
        <v>0</v>
      </c>
      <c r="AD144" s="32">
        <f>IF('umowa o pracę'!$E$7=2020,IF(IF($V144=1,IF($X144=0,ROUND(IF($W144&gt;2600,ROUND($Y144/$W144*2600,2),$Y144)*'umowa o pracę'!$E$8,2),IF($W144+$X144&lt;2600,ROUND(ROUND($Y144+ROUND($X144*9%,2),2)*'umowa o pracę'!$E$8,2),IF(AND($W144+$X144&gt;=2600,$W144&lt;2600),ROUND((ROUND($Y144+ROUND((2600-$W144)*9%,2),2))*'umowa o pracę'!$E$8,2),IF(AND($W144+$X144&gt;=2600,$W144&gt;=2600),ROUND(ROUND($Y144/$W144*2600,2)*'umowa o pracę'!$E$8,2),0)))),0)&gt;$H144,$H144,IF($V144=1,IF($X144=0,ROUND(IF($W144&gt;2600,ROUND($Y144/$W144*2600,2),$Y144)*'umowa o pracę'!$E$8,2),IF($W144+$X144&lt;2600,ROUND(ROUND($Y144+ROUND($X144*9%,2),2)*'umowa o pracę'!$E$8,2),IF(AND($W144+$X144&gt;=2600,$W144&lt;2600),ROUND((ROUND($Y144+ROUND((2600-$W144)*9%,2),2))*'umowa o pracę'!$E$8,2),IF(AND($W144+$X144&gt;=2600,$W144&gt;=2600),ROUND(ROUND($Y144/$W144*2600,2)*'umowa o pracę'!$E$8,2),0)))),0)),IF('umowa o pracę'!$E$7=2021,IF(IF($V144=1,IF($X144=0,ROUND(IF($W144&gt;2800,ROUND($Y144/$W144*2800,2),$Y144)*'umowa o pracę'!$E$8,2),IF($W144+$X144&lt;2800,ROUND(ROUND($Y144+ROUND($X144*9%,2),2)*'umowa o pracę'!$E$8,2),IF(AND($W144+$X144&gt;=2800,$W144&lt;2800),ROUND((ROUND($Y144+ROUND((2800-$W144)*9%,2),2))*'umowa o pracę'!$E$8,2),IF(AND($W144+$X144&gt;=2800,$W144&gt;=2800),ROUND(ROUND($Y144/$W144*2800,2)*'umowa o pracę'!$E$8,2),0)))),0)&gt;$H144,$H144,IF($V144=1,IF($X144=0,ROUND(IF($W144&gt;2800,ROUND($Y144/$W144*2800,2),$Y144)*'umowa o pracę'!$E$8,2),IF($W144+$X144&lt;2800,ROUND(ROUND($Y144+ROUND($X144*9%,2),2)*'umowa o pracę'!$E$8,2),IF(AND($W144+$X144&gt;=2800,$W144&lt;2800),ROUND((ROUND($Y144+ROUND((2800-$W144)*9%,2),2))*'umowa o pracę'!$E$8,2),IF(AND($W144+$X144&gt;=2800,$W144&gt;=2800),ROUND(ROUND($Y144/$W144*2800,2)*'umowa o pracę'!$E$8,2),0)))),0)),0))</f>
        <v>0</v>
      </c>
      <c r="AE144" s="32">
        <f>IF('umowa o pracę'!$E$7=2020,IF(IF($V144=1,IF($X144=0,ROUND(IF($W144&gt;2600,ROUND($Z144/$W144*2600,2),$Z144)*'umowa o pracę'!$E$8,2),ROUND(IF($W144&gt;2600,ROUND($Z144/$W144*2600,2),$Z144)*'umowa o pracę'!$E$8,2)),0)&gt;$I144,$I144,IF($V144=1,IF($X144=0,ROUND(IF($W144&gt;2600,ROUND($Z144/$W144*2600,2),$Z144)*'umowa o pracę'!$E$8,2),ROUND(IF($W144&gt;2600,ROUND($Z144/$W144*2600,2),$Z144)*'umowa o pracę'!$E$8,2)),0)),IF('umowa o pracę'!$E$7=2021,IF(IF($V144=1,IF($X144=0,ROUND(IF($W144&gt;2800,ROUND($Z144/$W144*2800,2),$Z144)*'umowa o pracę'!$E$8,2),ROUND(IF($W144&gt;2800,ROUND($Z144/$W144*2800,2),$Z144)*'umowa o pracę'!$E$8,2)),0)&gt;$I144,$I144,IF($V144=1,IF($X144=0,ROUND(IF($W144&gt;2800,ROUND($Z144/$W144*2800,2),$Z144)*'umowa o pracę'!$E$8,2),ROUND(IF($W144&gt;2800,ROUND($Z144/$W144*2800,2),$Z144)*'umowa o pracę'!$E$8,2)),0)),0))</f>
        <v>0</v>
      </c>
      <c r="AF144" s="56">
        <f>IF('umowa o pracę'!$E$7=2020,$AB144,IF('umowa o pracę'!$E$7=2021,$AC144,0))</f>
        <v>0</v>
      </c>
      <c r="AG144" s="53">
        <f t="shared" si="28"/>
        <v>1</v>
      </c>
      <c r="AH144" s="39">
        <f>IF('umowa o pracę'!$E$6&lt;3,0,$L144)</f>
        <v>0</v>
      </c>
      <c r="AI144" s="39">
        <f>IF('umowa o pracę'!$E$6&lt;3,0,$M144)</f>
        <v>0</v>
      </c>
      <c r="AJ144" s="55">
        <f>IF('umowa o pracę'!$E$6&lt;3,0,$N144)</f>
        <v>0</v>
      </c>
      <c r="AK144" s="55">
        <f>IF('umowa o pracę'!$E$6&lt;3,0,$O144)</f>
        <v>0</v>
      </c>
      <c r="AL144" s="32">
        <f>IF('umowa o pracę'!$E$7=2020,ROUND(IF($AH144&gt;=2600,2600*'umowa o pracę'!$E$8,$AH144*'umowa o pracę'!$E$8),2),IF('umowa o pracę'!$E$7=2021,ROUND(IF($AH144&gt;=2800,2800*'umowa o pracę'!$E$8,$AH144*'umowa o pracę'!$E$8),2),0))</f>
        <v>0</v>
      </c>
      <c r="AM144" s="32">
        <f>IF(IF(IF(AND($AG144=1,$I144&gt;0),ROUND(IF($AH144+$AI144&gt;=2600,2600*'umowa o pracę'!$E$8,($AH144+$AI144)*'umowa o pracę'!$E$8),2)+IF($AI144=0,ROUND(IF($AH144&gt;2600,ROUND($AK144/$AH144*2600,2),$AK144)*'umowa o pracę'!$E$8,2),ROUND(IF($AH144&gt;2600,ROUND($AK144/$AH144*2600,2),$AK144)*'umowa o pracę'!$E$8,2)),ROUND(IF($AH144+$AI144&gt;=2600,2600*'umowa o pracę'!$E$8,($AH144+$AI144)*'umowa o pracę'!$E$8),2)-IF($AI144=0,ROUND(ROUND(IF($AH144&gt;2600,ROUND($AJ144/$AH144*2600,2),$AJ144),2)*'umowa o pracę'!$E$8,2),IF($AI144&gt;0,IF($AH144+$AI144&lt;2600,ROUND(ROUND($AJ144+ROUND($AI144*9%,2),2)*'umowa o pracę'!$E$8,2),IF(AND($AH144+$AI144&gt;=2600,$AI144&lt;2600,$AH144&lt;2600),ROUND((ROUND(((2600-$AI144)/$AH144)*$AJ144,2)+ROUND($AI144*9%,2))*'umowa o pracę'!$E$8,2),IF(AND($AH144+$AI144&gt;=2600,$AI144&gt;=2600),ROUND((ROUND(2600*9%,2))*'umowa o pracę'!$E$8,2),IF(AND($AH144+$AI144&gt;=2600,$AH144&gt;=2600,$AI144&lt;2600),ROUND((ROUND($AI144*9%,2)+ROUND(((2600-$AI144)/$AH144)*$AJ144,2))*'umowa o pracę'!$E$8,2),0)))),0)))&gt;$J144,$J144,IF(AND($AG144=1,$I144&gt;0),ROUND(IF($AH144+$AI144&gt;=2600,2600*'umowa o pracę'!$E$8,($AH144+$AI144)*'umowa o pracę'!$E$8),2)+IF($AI144=0,ROUND(IF($AH144&gt;2600,ROUND($AK144/$AH144*2600,2),$AK144)*'umowa o pracę'!$E$8,2),ROUND(IF($AH144&gt;2600,ROUND($AK144/$AH144*2600,2),$AK144)*'umowa o pracę'!$E$8,2)),ROUND(IF($AH144+$AI144&gt;=2600,2600*'umowa o pracę'!$E$8,($AH144+$AI144)*'umowa o pracę'!$E$8),2)-IF($AI144=0,ROUND(ROUND(IF($AH144&gt;2600,ROUND($AJ144/$AH144*2600,2),$AJ144),2)*'umowa o pracę'!$E$8,2),IF($AI144&gt;0,IF($AH144+$AI144&lt;2600,ROUND(ROUND($AJ144+ROUND($AI144*9%,2),2)*'umowa o pracę'!$E$8,2),IF(AND($AH144+$AI144&gt;=2600,$AI144&lt;2600,$AH144&lt;2600),ROUND((ROUND(((2600-$AI144)/$AH144)*$AJ144,2)+ROUND($AI144*9%,2))*'umowa o pracę'!$E$8,2),IF(AND($AH144+$AI144&gt;=2600,$AI144&gt;=2600),ROUND((ROUND(2600*9%,2))*'umowa o pracę'!$E$8,2),IF(AND($AH144+$AI144&gt;=2600,$AH144&gt;=2600,$AI144&lt;2600),ROUND((ROUND($AI144*9%,2)+ROUND(((2600-$AI144)/$AH144)*$AJ144,2))*'umowa o pracę'!$E$8,2),0)))),0))))&gt;$J144,$J144,IF(IF(AND($AG144=1,$I144&gt;0),ROUND(IF($AH144+$AI144&gt;=2600,2600*'umowa o pracę'!$E$8,($AH144+$AI144)*'umowa o pracę'!$E$8),2)+IF($AI144=0,ROUND(IF($AH144&gt;2600,ROUND($AK144/$AH144*2600,2),$AK144)*'umowa o pracę'!$E$8,2),ROUND(IF($AH144&gt;2600,ROUND($AK144/$AH144*2600,2),$AK144)*'umowa o pracę'!$E$8,2)),ROUND(IF($AH144+$AI144&gt;=2600,2600*'umowa o pracę'!$E$8,($AH144+$AI144)*'umowa o pracę'!$E$8),2)-IF($AI144=0,ROUND(ROUND(IF($AH144&gt;2600,ROUND($AJ144/$AH144*2600,2),$AJ144),2)*'umowa o pracę'!$E$8,2),IF($AI144&gt;0,IF($AH144+$AI144&lt;2600,ROUND(ROUND($AJ144+ROUND($AI144*9%,2),2)*'umowa o pracę'!$E$8,2),IF(AND($AH144+$AI144&gt;=2600,$AI144&lt;2600,$AH144&lt;2600),ROUND((ROUND(((2600-$AI144)/$AH144)*$AJ144,2)+ROUND($AI144*9%,2))*'umowa o pracę'!$E$8,2),IF(AND($AH144+$AI144&gt;=2600,$AI144&gt;=2600),ROUND((ROUND(2600*9%,2))*'umowa o pracę'!$E$8,2),IF(AND($AH144+$AI144&gt;=2600,$AH144&gt;=2600,$AI144&lt;2600),ROUND((ROUND($AI144*9%,2)+ROUND(((2600-$AI144)/$AH144)*$AJ144,2))*'umowa o pracę'!$E$8,2),0)))),0)))&gt;$J144,$J144,IF(AND($AG144=1,$I144&gt;0),ROUND(IF($AH144+$AI144&gt;=2600,2600*'umowa o pracę'!$E$8,($AH144+$AI144)*'umowa o pracę'!$E$8),2)+IF($AI144=0,ROUND(IF($AH144&gt;2600,ROUND($AK144/$AH144*2600,2),$AK144)*'umowa o pracę'!$E$8,2),ROUND(IF($AH144&gt;2600,ROUND($AK144/$AH144*2600,2),$AK144)*'umowa o pracę'!$E$8,2)),ROUND(IF($AH144+$AI144&gt;=2600,2600*'umowa o pracę'!$E$8,($AH144+$AI144)*'umowa o pracę'!$E$8),2)-IF(AND($AI144=0,I144&gt;0),ROUND(ROUND(IF($AH144&gt;2600,ROUND($AJ144/$AH144*2600,2),$AJ144),2)*'umowa o pracę'!$E$8,2),IF($AI144&gt;0,IF($AH144+$AI144&lt;2600,ROUND(ROUND($AJ144+ROUND($AI144*9%,2),2)*'umowa o pracę'!$E$8,2),IF(AND($AH144+$AI144&gt;=2600,$AI144&lt;2600,$AH144&lt;2600),ROUND((ROUND(((2600-$AI144)/$AH144)*$AJ144,2)+ROUND($AI144*9%,2))*'umowa o pracę'!$E$8,2),IF(AND($AH144+$AI144&gt;=2600,$AI144&gt;=2600),ROUND((ROUND(2600*9%,2))*'umowa o pracę'!$E$8,2),IF(AND($AH144+$AI144&gt;=2600,$AH144&gt;=2600,$AI144&lt;2600),ROUND((ROUND($AI144*9%,2)+ROUND(((2600-$AI144)/$AH144)*$AJ144,2))*'umowa o pracę'!$E$8,2),0)))),0)))))</f>
        <v>0</v>
      </c>
      <c r="AN144" s="32">
        <f>IF(IF(IF(AND($AG144=1,$I144&gt;0),ROUND(IF($AH144+$AI144&gt;=2800,2800*'umowa o pracę'!$E$8,($AH144+$AI144)*'umowa o pracę'!$E$8),2)+IF($AI144=0,ROUND(IF($AH144&gt;2800,ROUND($AK144/$AH144*2800,2),$AK144)*'umowa o pracę'!$E$8,2),ROUND(IF($AH144&gt;2800,ROUND($AK144/$AH144*2800,2),$AK144)*'umowa o pracę'!$E$8,2)),ROUND(IF($AH144+$AI144&gt;=2800,2800*'umowa o pracę'!$E$8,($AH144+$AI144)*'umowa o pracę'!$E$8),2)-IF($AI144=0,ROUND(ROUND(IF($AH144&gt;2800,ROUND($AJ144/$AH144*2800,2),$AJ144),2)*'umowa o pracę'!$E$8,2),IF($AI144&gt;0,IF($AH144+$AI144&lt;2800,ROUND(ROUND($AJ144+ROUND($AI144*9%,2),2)*'umowa o pracę'!$E$8,2),IF(AND($AH144+$AI144&gt;=2800,$AI144&lt;2800,$AH144&lt;2800),ROUND((ROUND(((2800-$AI144)/$AH144)*$AJ144,2)+ROUND($AI144*9%,2))*'umowa o pracę'!$E$8,2),IF(AND($AH144+$AI144&gt;=2800,$AI144&gt;=2800),ROUND((ROUND(2800*9%,2))*'umowa o pracę'!$E$8,2),IF(AND($AH144+$AI144&gt;=2800,$AH144&gt;=2800,$AI144&lt;2800),ROUND((ROUND($AI144*9%,2)+ROUND(((2800-$AI144)/$AH144)*$AJ144,2))*'umowa o pracę'!$E$8,2),0)))),0)))&gt;$J144,$J144,IF(AND($AG144=1,$I144&gt;0),ROUND(IF($AH144+$AI144&gt;=2800,2800*'umowa o pracę'!$E$8,($AH144+$AI144)*'umowa o pracę'!$E$8),2)+IF($AI144=0,ROUND(IF($AH144&gt;2800,ROUND($AK144/$AH144*2800,2),$AK144)*'umowa o pracę'!$E$8,2),ROUND(IF($AH144&gt;2800,ROUND($AK144/$AH144*2800,2),$AK144)*'umowa o pracę'!$E$8,2)),ROUND(IF($AH144+$AI144&gt;=2800,2800*'umowa o pracę'!$E$8,($AH144+$AI144)*'umowa o pracę'!$E$8),2)-IF($AI144=0,ROUND(ROUND(IF($AH144&gt;2800,ROUND($AJ144/$AH144*2800,2),$AJ144),2)*'umowa o pracę'!$E$8,2),IF($AI144&gt;0,IF($AH144+$AI144&lt;2800,ROUND(ROUND($AJ144+ROUND($AI144*9%,2),2)*'umowa o pracę'!$E$8,2),IF(AND($AH144+$AI144&gt;=2800,$AI144&lt;2800,$AH144&lt;2800),ROUND((ROUND(((2800-$AI144)/$AH144)*$AJ144,2)+ROUND($AI144*9%,2))*'umowa o pracę'!$E$8,2),IF(AND($AH144+$AI144&gt;=2800,$AI144&gt;=2800),ROUND((ROUND(2800*9%,2))*'umowa o pracę'!$E$8,2),IF(AND($AH144+$AI144&gt;=2800,$AH144&gt;=2800,$AI144&lt;2800),ROUND((ROUND($AI144*9%,2)+ROUND(((2800-$AI144)/$AH144)*$AJ144,2))*'umowa o pracę'!$E$8,2),0)))),0))))&gt;$J144,$J144,IF(IF(AND($AG144=1,$I144&gt;0),ROUND(IF($AH144+$AI144&gt;=2800,2800*'umowa o pracę'!$E$8,($AH144+$AI144)*'umowa o pracę'!$E$8),2)+IF($AI144=0,ROUND(IF($AH144&gt;2800,ROUND($AK144/$AH144*2800,2),$AK144)*'umowa o pracę'!$E$8,2),ROUND(IF($AH144&gt;2800,ROUND($AK144/$AH144*2800,2),$AK144)*'umowa o pracę'!$E$8,2)),ROUND(IF($AH144+$AI144&gt;=2800,2800*'umowa o pracę'!$E$8,($AH144+$AI144)*'umowa o pracę'!$E$8),2)-IF($AI144=0,ROUND(ROUND(IF($AH144&gt;2800,ROUND($AJ144/$AH144*2800,2),$AJ144),2)*'umowa o pracę'!$E$8,2),IF($AI144&gt;0,IF($AH144+$AI144&lt;2800,ROUND(ROUND($AJ144+ROUND($AI144*9%,2),2)*'umowa o pracę'!$E$8,2),IF(AND($AH144+$AI144&gt;=2800,$AI144&lt;2800,$AH144&lt;2800),ROUND((ROUND(((2800-$AI144)/$AH144)*$AJ144,2)+ROUND($AI144*9%,2))*'umowa o pracę'!$E$8,2),IF(AND($AH144+$AI144&gt;=2800,$AI144&gt;=2800),ROUND((ROUND(2800*9%,2))*'umowa o pracę'!$E$8,2),IF(AND($AH144+$AI144&gt;=2800,$AH144&gt;=2800,$AI144&lt;2800),ROUND((ROUND($AI144*9%,2)+ROUND(((2800-$AI144)/$AH144)*$AJ144,2))*'umowa o pracę'!$E$8,2),0)))),0)))&gt;$J144,$J144,IF(AND($AG144=1,$I144&gt;0),ROUND(IF($AH144+$AI144&gt;=2800,2800*'umowa o pracę'!$E$8,($AH144+$AI144)*'umowa o pracę'!$E$8),2)+IF($AI144=0,ROUND(IF($AH144&gt;2800,ROUND($AK144/$AH144*2800,2),$AK144)*'umowa o pracę'!$E$8,2),ROUND(IF($AH144&gt;2800,ROUND($AK144/$AH144*2800,2),$AK144)*'umowa o pracę'!$E$8,2)),ROUND(IF($AH144+$AI144&gt;=2800,2800*'umowa o pracę'!$E$8,($AH144+$AI144)*'umowa o pracę'!$E$8),2)-IF(AND($AI144=0,I144&gt;0),ROUND(ROUND(IF($AH144&gt;2800,ROUND($AJ144/$AH144*2800,2),$AJ144),2)*'umowa o pracę'!$E$8,2),IF($AI144&gt;0,IF($AH144+$AI144&lt;2800,ROUND(ROUND($AJ144+ROUND($AI144*9%,2),2)*'umowa o pracę'!$E$8,2),IF(AND($AH144+$AI144&gt;=2800,$AI144&lt;2800,$AH144&lt;2800),ROUND((ROUND(((2800-$AI144)/$AH144)*$AJ144,2)+ROUND($AI144*9%,2))*'umowa o pracę'!$E$8,2),IF(AND($AH144+$AI144&gt;=2800,$AI144&gt;=2800),ROUND((ROUND(2800*9%,2))*'umowa o pracę'!$E$8,2),IF(AND($AH144+$AI144&gt;=2800,$AH144&gt;=2800,$AI144&lt;2800),ROUND((ROUND($AI144*9%,2)+ROUND(((2800-$AI144)/$AH144)*$AJ144,2))*'umowa o pracę'!$E$8,2),0)))),0)))))</f>
        <v>0</v>
      </c>
      <c r="AO144" s="32">
        <f>IF('umowa o pracę'!$E$7=2020,IF(IF($AG144=1,IF($AI144=0,ROUND(IF($AH144&gt;2600,ROUND($AJ144/$AH144*2600,2),$AJ144)*'umowa o pracę'!$E$8,2),IF($AH144+$AI144&lt;2600,ROUND(ROUND($AJ144+ROUND($AI144*9%,2),2)*'umowa o pracę'!$E$8,2),IF(AND($AH144+$AI144&gt;=2600,$AH144&lt;2600),ROUND((ROUND($AJ144+ROUND((2600-$AH144)*9%,2),2))*'umowa o pracę'!$E$8,2),IF(AND($AH144+$AI144&gt;=2600,$AH144&gt;=2600),ROUND(ROUND($AJ144/$AH144*2600,2)*'umowa o pracę'!$E$8,2),0)))),0)&gt;$H144,$H144,IF($AG144=1,IF($AI144=0,ROUND(IF($AH144&gt;2600,ROUND($AJ144/$AH144*2600,2),$AJ144)*'umowa o pracę'!$E$8,2),IF($AH144+$AI144&lt;2600,ROUND(ROUND($AJ144+ROUND($AI144*9%,2),2)*'umowa o pracę'!$E$8,2),IF(AND($AH144+$AI144&gt;=2600,$AH144&lt;2600),ROUND((ROUND($AJ144+ROUND((2600-$AH144)*9%,2),2))*'umowa o pracę'!$E$8,2),IF(AND($AH144+$AI144&gt;=2600,$AH144&gt;=2600),ROUND(ROUND($AJ144/$AH144*2600,2)*'umowa o pracę'!$E$8,2),0)))),0)),IF('umowa o pracę'!$E$7=2021,IF(IF($AG144=1,IF($AI144=0,ROUND(IF($AH144&gt;2800,ROUND($AJ144/$AH144*2800,2),$AJ144)*'umowa o pracę'!$E$8,2),IF($AH144+$AI144&lt;2800,ROUND(ROUND($AJ144+ROUND($AI144*9%,2),2)*'umowa o pracę'!$E$8,2),IF(AND($AH144+$AI144&gt;=2800,$AH144&lt;2800),ROUND((ROUND($AJ144+ROUND((2800-$AH144)*9%,2),2))*'umowa o pracę'!$E$8,2),IF(AND($AH144+$AI144&gt;=2800,$AH144&gt;=2800),ROUND(ROUND($AJ144/$AH144*2800,2)*'umowa o pracę'!$E$8,2),0)))),0)&gt;$H144,$H144,IF($AG144=1,IF($AI144=0,ROUND(IF($AH144&gt;2800,ROUND($AJ144/$AH144*2800,2),$AJ144)*'umowa o pracę'!$E$8,2),IF($AH144+$AI144&lt;2800,ROUND(ROUND($AJ144+ROUND($AI144*9%,2),2)*'umowa o pracę'!$E$8,2),IF(AND($AH144+$AI144&gt;=2800,$AH144&lt;2800),ROUND((ROUND($AJ144+ROUND((2800-$AH144)*9%,2),2))*'umowa o pracę'!$E$8,2),IF(AND($AH144+$AI144&gt;=2800,$AH144&gt;=2800),ROUND(ROUND($AJ144/$AH144*2800,2)*'umowa o pracę'!$E$8,2),0)))),0)),0))</f>
        <v>0</v>
      </c>
      <c r="AP144" s="32">
        <f>IF('umowa o pracę'!$E$7=2020,IF(IF($AG144=1,IF($AI144=0,ROUND(IF($AH144&gt;2600,ROUND($AK144/$AH144*2600,2),$AK144)*'umowa o pracę'!$E$8,2),ROUND(IF($AH144&gt;2600,ROUND($AK144/$AH144*2600,2),$AK144)*'umowa o pracę'!$E$8,2)),0)&gt;$I144,$I144,IF($AG144=1,IF($AI144=0,ROUND(IF($AH144&gt;2600,ROUND($AK144/$AH144*2600,2),$AK144)*'umowa o pracę'!$E$8,2),ROUND(IF($AH144&gt;2600,ROUND($AK144/$AH144*2600,2),$AK144)*'umowa o pracę'!$E$8,2)),0)),IF('umowa o pracę'!$E$7=2021,IF(IF($AG144=1,IF($AI144=0,ROUND(IF($AH144&gt;2800,ROUND($AK144/$AH144*2800,2),$AK144)*'umowa o pracę'!$E$8,2),ROUND(IF($AH144&gt;2800,ROUND($AK144/$AH144*2800,2),$AK144)*'umowa o pracę'!$E$8,2)),0)&gt;$I144,$I144,IF($AG144=1,IF($AI144=0,ROUND(IF($AH144&gt;2800,ROUND($AK144/$AH144*2800,2),$AK144)*'umowa o pracę'!$E$8,2),ROUND(IF($AH144&gt;2800,ROUND($AK144/$AH144*2800,2),$AK144)*'umowa o pracę'!$E$8,2)),0)),0))</f>
        <v>0</v>
      </c>
      <c r="AQ144" s="56">
        <f>IF('umowa o pracę'!$E$7=2020,$AM144,IF('umowa o pracę'!$E$7=2021,$AN144,0))</f>
        <v>0</v>
      </c>
      <c r="AR144" s="33">
        <f>IF('umowa o pracę'!$E$7=0,0,U144+AF144+AQ144)</f>
        <v>0</v>
      </c>
      <c r="AS144" s="19"/>
      <c r="AT144" s="19"/>
      <c r="AU144" s="19"/>
      <c r="AV144" s="6"/>
      <c r="AW144" s="6"/>
      <c r="AX144" s="6">
        <f t="shared" si="26"/>
        <v>10</v>
      </c>
      <c r="AY144" s="6"/>
      <c r="AZ144" s="234">
        <f t="shared" si="29"/>
        <v>0</v>
      </c>
      <c r="BA144" s="234">
        <f t="shared" si="30"/>
        <v>0</v>
      </c>
      <c r="BB144" s="234">
        <f t="shared" si="31"/>
        <v>0</v>
      </c>
      <c r="BC144" s="234">
        <f t="shared" si="32"/>
        <v>0</v>
      </c>
      <c r="BD144" s="234">
        <f t="shared" si="33"/>
        <v>0</v>
      </c>
      <c r="BE144" s="234">
        <f t="shared" si="34"/>
        <v>0</v>
      </c>
      <c r="BF144" s="234">
        <f t="shared" si="35"/>
        <v>0</v>
      </c>
      <c r="BG144" s="234">
        <f t="shared" si="36"/>
        <v>0</v>
      </c>
      <c r="BH144" s="234">
        <f t="shared" si="37"/>
        <v>0</v>
      </c>
      <c r="BI144" s="238">
        <f t="shared" si="38"/>
        <v>0</v>
      </c>
      <c r="BJ144" s="236"/>
      <c r="BK144" s="236"/>
      <c r="BL144" s="237"/>
    </row>
    <row r="145" spans="1:64" ht="15.75" customHeight="1" x14ac:dyDescent="0.25">
      <c r="A145" s="129">
        <v>134</v>
      </c>
      <c r="B145" s="57"/>
      <c r="C145" s="57"/>
      <c r="D145" s="36"/>
      <c r="E145" s="36"/>
      <c r="F145" s="242"/>
      <c r="G145" s="37">
        <v>1</v>
      </c>
      <c r="H145" s="58">
        <v>0</v>
      </c>
      <c r="I145" s="59">
        <v>0</v>
      </c>
      <c r="J145" s="60">
        <v>0</v>
      </c>
      <c r="K145" s="52">
        <v>1</v>
      </c>
      <c r="L145" s="39">
        <v>0</v>
      </c>
      <c r="M145" s="39">
        <v>0</v>
      </c>
      <c r="N145" s="39">
        <v>0</v>
      </c>
      <c r="O145" s="39">
        <v>0</v>
      </c>
      <c r="P145" s="35">
        <f>IF('umowa o pracę'!$E$7=2020,ROUND(IF($L145&gt;=2600,2600*'umowa o pracę'!$E$8,$L145*'umowa o pracę'!$E$8),2),IF('umowa o pracę'!$E$7=2021,ROUND(IF($L145&gt;=2800,2800*'umowa o pracę'!$E$8,$L145*'umowa o pracę'!$E$8),2),0))</f>
        <v>0</v>
      </c>
      <c r="Q145" s="252">
        <f>IF(IF(IF(AND($K145=1,$I145&gt;0),ROUND(IF($L145+$M145&gt;=2600,2600*'umowa o pracę'!$E$8,($L145+$M145)*'umowa o pracę'!$E$8),2)+IF($M145=0,ROUND(IF($L145&gt;2600,ROUND($O145/$L145*2600,2),$O145)*'umowa o pracę'!$E$8,2),ROUND(IF($L145&gt;2600,ROUND($O145/$L145*2600,2),$O145)*'umowa o pracę'!$E$8,2)),ROUND(IF($L145+$M145&gt;=2600,2600*'umowa o pracę'!$E$8,($L145+$M145)*'umowa o pracę'!$E$8),2)-IF($M145=0,ROUND(ROUND(IF($L145&gt;2600,ROUND($N145/$L145*2600,2),$N145),2)*'umowa o pracę'!$E$8,2),IF($M145&gt;0,IF($L145+$M145&lt;2600,ROUND(ROUND($N145+ROUND($M145*9%,2),2)*'umowa o pracę'!$E$8,2),IF(AND($L145+$M145&gt;=2600,$M145&lt;2600,$L145&lt;2600),ROUND((ROUND(((2600-$M145)/$L145)*$N145,2)+ROUND($M145*9%,2))*'umowa o pracę'!$E$8,2),IF(AND($L145+$M145&gt;=2600,$M145&gt;=2600),ROUND((ROUND(2600*9%,2))*'umowa o pracę'!$E$8,2),IF(AND($L145+$M145&gt;=2600,$L145&gt;=2600,$M145&lt;2600),ROUND((ROUND($M145*9%,2)+ROUND(((2600-$M145)/$L145)*$N145,2))*'umowa o pracę'!$E$8,2),0)))),0)))&gt;$J145,$J145,IF(AND($K145=1,$I145&gt;0),ROUND(IF($L145+$M145&gt;=2600,2600*'umowa o pracę'!$E$8,($L145+$M145)*'umowa o pracę'!$E$8),2)+IF($M145=0,ROUND(IF($L145&gt;2600,ROUND($O145/$L145*2600,2),$O145)*'umowa o pracę'!$E$8,2),ROUND(IF($L145&gt;2600,ROUND($O145/$L145*2600,2),$O145)*'umowa o pracę'!$E$8,2)),ROUND(IF($L145+$M145&gt;=2600,2600*'umowa o pracę'!$E$8,($L145+$M145)*'umowa o pracę'!$E$8),2)-IF($M145=0,ROUND(ROUND(IF($L145&gt;2600,ROUND($N145/$L145*2600,2),$N145),2)*'umowa o pracę'!$E$8,2),IF($M145&gt;0,IF($L145+$M145&lt;2600,ROUND(ROUND($N145+ROUND($M145*9%,2),2)*'umowa o pracę'!$E$8,2),IF(AND($L145+$M145&gt;=2600,$M145&lt;2600,$L145&lt;2600),ROUND((ROUND(((2600-$M145)/$L145)*$N145,2)+ROUND($M145*9%,2))*'umowa o pracę'!$E$8,2),IF(AND($L145+$M145&gt;=2600,$M145&gt;=2600),ROUND((ROUND(2600*9%,2))*'umowa o pracę'!$E$8,2),IF(AND($L145+$M145&gt;=2600,$L145&gt;=2600,$M145&lt;2600),ROUND((ROUND($M145*9%,2)+ROUND(((2600-$M145)/$L145)*$N145,2))*'umowa o pracę'!$E$8,2),0)))),0))))&gt;$J145,$J145,IF(IF(AND($K145=1,$I145&gt;0),ROUND(IF($L145+$M145&gt;=2600,2600*'umowa o pracę'!$E$8,($L145+$M145)*'umowa o pracę'!$E$8),2)+IF($M145=0,ROUND(IF($L145&gt;2600,ROUND($O145/$L145*2600,2),$O145)*'umowa o pracę'!$E$8,2),ROUND(IF($L145&gt;2600,ROUND($O145/$L145*2600,2),$O145)*'umowa o pracę'!$E$8,2)),ROUND(IF($L145+$M145&gt;=2600,2600*'umowa o pracę'!$E$8,($L145+$M145)*'umowa o pracę'!$E$8),2)-IF($M145=0,ROUND(ROUND(IF($L145&gt;2600,ROUND($N145/$L145*2600,2),$N145),2)*'umowa o pracę'!$E$8,2),IF($M145&gt;0,IF($L145+$M145&lt;2600,ROUND(ROUND($N145+ROUND($M145*9%,2),2)*'umowa o pracę'!$E$8,2),IF(AND($L145+$M145&gt;=2600,$M145&lt;2600,$L145&lt;2600),ROUND((ROUND(((2600-$M145)/$L145)*$N145,2)+ROUND($M145*9%,2))*'umowa o pracę'!$E$8,2),IF(AND($L145+$M145&gt;=2600,$M145&gt;=2600),ROUND((ROUND(2600*9%,2))*'umowa o pracę'!$E$8,2),IF(AND($L145+$M145&gt;=2600,$L145&gt;=2600,$M145&lt;2600),ROUND((ROUND($M145*9%,2)+ROUND(((2600-$M145)/$L145)*$N145,2))*'umowa o pracę'!$E$8,2),0)))),0)))&gt;$J145,$J145,IF(AND($K145=1,$I145&gt;0),ROUND(IF($L145+$M145&gt;=2600,2600*'umowa o pracę'!$E$8,($L145+$M145)*'umowa o pracę'!$E$8),2)+IF($M145=0,ROUND(IF($L145&gt;2600,ROUND($O145/$L145*2600,2),$O145)*'umowa o pracę'!$E$8,2),ROUND(IF($L145&gt;2600,ROUND($O145/$L145*2600,2),$O145)*'umowa o pracę'!$E$8,2)),ROUND(IF($L145+$M145&gt;=2600,2600*'umowa o pracę'!$E$8,($L145+$M145)*'umowa o pracę'!$E$8),2)-IF(AND($M145=0,I145&gt;0),ROUND(ROUND(IF($L145&gt;2600,ROUND($N145/$L145*2600,2),$N145),2)*'umowa o pracę'!$E$8,2),IF($M145&gt;0,IF($L145+$M145&lt;2600,ROUND(ROUND($N145+ROUND($M145*9%,2),2)*'umowa o pracę'!$E$8,2),IF(AND($L145+$M145&gt;=2600,$M145&lt;2600,$L145&lt;2600),ROUND((ROUND(((2600-$M145)/$L145)*$N145,2)+ROUND($M145*9%,2))*'umowa o pracę'!$E$8,2),IF(AND($L145+$M145&gt;=2600,$M145&gt;=2600),ROUND((ROUND(2600*9%,2))*'umowa o pracę'!$E$8,2),IF(AND($L145+$M145&gt;=2600,$L145&gt;=2600,$M145&lt;2600),ROUND((ROUND($M145*9%,2)+ROUND(((2600-$M145)/$L145)*$N145,2))*'umowa o pracę'!$E$8,2),0)))),0)))))</f>
        <v>0</v>
      </c>
      <c r="R145" s="252">
        <f>IF(IF(IF(AND($K145=1,$I145&gt;0),ROUND(IF($L145+$M145&gt;=2800,2800*'umowa o pracę'!$E$8,($L145+$M145)*'umowa o pracę'!$E$8),2)+IF($M145=0,ROUND(IF($L145&gt;2800,ROUND($O145/$L145*2800,2),$O145)*'umowa o pracę'!$E$8,2),ROUND(IF($L145&gt;2800,ROUND($O145/$L145*2800,2),$O145)*'umowa o pracę'!$E$8,2)),ROUND(IF($L145+$M145&gt;=2800,2800*'umowa o pracę'!$E$8,($L145+$M145)*'umowa o pracę'!$E$8),2)-IF($M145=0,ROUND(ROUND(IF($L145&gt;2800,ROUND($N145/$L145*2800,2),$N145),2)*'umowa o pracę'!$E$8,2),IF($M145&gt;0,IF($L145+$M145&lt;2800,ROUND(ROUND($N145+ROUND($M145*9%,2),2)*'umowa o pracę'!$E$8,2),IF(AND($L145+$M145&gt;=2800,$M145&lt;2800,$L145&lt;2800),ROUND((ROUND(((2800-$M145)/$L145)*$N145,2)+ROUND($M145*9%,2))*'umowa o pracę'!$E$8,2),IF(AND($L145+$M145&gt;=2800,$M145&gt;=2800),ROUND((ROUND(2800*9%,2))*'umowa o pracę'!$E$8,2),IF(AND($L145+$M145&gt;=2800,$L145&gt;=2800,$M145&lt;2800),ROUND((ROUND($M145*9%,2)+ROUND(((2800-$M145)/$L145)*$N145,2))*'umowa o pracę'!$E$8,2),0)))),0)))&gt;$J145,$J145,IF(AND($K145=1,$I145&gt;0),ROUND(IF($L145+$M145&gt;=2800,2800*'umowa o pracę'!$E$8,($L145+$M145)*'umowa o pracę'!$E$8),2)+IF($M145=0,ROUND(IF($L145&gt;2800,ROUND($O145/$L145*2800,2),$O145)*'umowa o pracę'!$E$8,2),ROUND(IF($L145&gt;2800,ROUND($O145/$L145*2800,2),$O145)*'umowa o pracę'!$E$8,2)),ROUND(IF($L145+$M145&gt;=2800,2800*'umowa o pracę'!$E$8,($L145+$M145)*'umowa o pracę'!$E$8),2)-IF($M145=0,ROUND(ROUND(IF($L145&gt;2800,ROUND($N145/$L145*2800,2),$N145),2)*'umowa o pracę'!$E$8,2),IF($M145&gt;0,IF($L145+$M145&lt;2800,ROUND(ROUND($N145+ROUND($M145*9%,2),2)*'umowa o pracę'!$E$8,2),IF(AND($L145+$M145&gt;=2800,$M145&lt;2800,$L145&lt;2800),ROUND((ROUND(((2800-$M145)/$L145)*$N145,2)+ROUND($M145*9%,2))*'umowa o pracę'!$E$8,2),IF(AND($L145+$M145&gt;=2800,$M145&gt;=2800),ROUND((ROUND(2800*9%,2))*'umowa o pracę'!$E$8,2),IF(AND($L145+$M145&gt;=2800,$L145&gt;=2800,$M145&lt;2800),ROUND((ROUND($M145*9%,2)+ROUND(((2800-$M145)/$L145)*$N145,2))*'umowa o pracę'!$E$8,2),0)))),0))))&gt;$J145,$J145,IF(IF(AND($K145=1,$I145&gt;0),ROUND(IF($L145+$M145&gt;=2800,2800*'umowa o pracę'!$E$8,($L145+$M145)*'umowa o pracę'!$E$8),2)+IF($M145=0,ROUND(IF($L145&gt;2800,ROUND($O145/$L145*2800,2),$O145)*'umowa o pracę'!$E$8,2),ROUND(IF($L145&gt;2800,ROUND($O145/$L145*2800,2),$O145)*'umowa o pracę'!$E$8,2)),ROUND(IF($L145+$M145&gt;=2800,2800*'umowa o pracę'!$E$8,($L145+$M145)*'umowa o pracę'!$E$8),2)-IF($M145=0,ROUND(ROUND(IF($L145&gt;2800,ROUND($N145/$L145*2800,2),$N145),2)*'umowa o pracę'!$E$8,2),IF($M145&gt;0,IF($L145+$M145&lt;2800,ROUND(ROUND($N145+ROUND($M145*9%,2),2)*'umowa o pracę'!$E$8,2),IF(AND($L145+$M145&gt;=2800,$M145&lt;2800,$L145&lt;2800),ROUND((ROUND(((2800-$M145)/$L145)*$N145,2)+ROUND($M145*9%,2))*'umowa o pracę'!$E$8,2),IF(AND($L145+$M145&gt;=2800,$M145&gt;=2800),ROUND((ROUND(2800*9%,2))*'umowa o pracę'!$E$8,2),IF(AND($L145+$M145&gt;=2800,$L145&gt;=2800,$M145&lt;2800),ROUND((ROUND($M145*9%,2)+ROUND(((2800-$M145)/$L145)*$N145,2))*'umowa o pracę'!$E$8,2),0)))),0)))&gt;$J145,$J145,IF(AND($K145=1,$I145&gt;0),ROUND(IF($L145+$M145&gt;=2800,2800*'umowa o pracę'!$E$8,($L145+$M145)*'umowa o pracę'!$E$8),2)+IF($M145=0,ROUND(IF($L145&gt;2800,ROUND($O145/$L145*2800,2),$O145)*'umowa o pracę'!$E$8,2),ROUND(IF($L145&gt;2800,ROUND($O145/$L145*2800,2),$O145)*'umowa o pracę'!$E$8,2)),ROUND(IF($L145+$M145&gt;=2800,2800*'umowa o pracę'!$E$8,($L145+$M145)*'umowa o pracę'!$E$8),2)-IF(AND($M145=0,I145&gt;0),ROUND(ROUND(IF($L145&gt;2800,ROUND($N145/$L145*2800,2),$N145),2)*'umowa o pracę'!$E$8,2),IF($M145&gt;0,IF($L145+$M145&lt;2800,ROUND(ROUND($N145+ROUND($M145*9%,2),2)*'umowa o pracę'!$E$8,2),IF(AND($L145+$M145&gt;=2800,$M145&lt;2800,$L145&lt;2800),ROUND((ROUND(((2800-$M145)/$L145)*$N145,2)+ROUND($M145*9%,2))*'umowa o pracę'!$E$8,2),IF(AND($L145+$M145&gt;=2800,$M145&gt;=2800),ROUND((ROUND(2800*9%,2))*'umowa o pracę'!$E$8,2),IF(AND($L145+$M145&gt;=2800,$L145&gt;=2800,$M145&lt;2800),ROUND((ROUND($M145*9%,2)+ROUND(((2800-$M145)/$L145)*$N145,2))*'umowa o pracę'!$E$8,2),0)))),0)))))</f>
        <v>0</v>
      </c>
      <c r="S145" s="32">
        <f>IF('umowa o pracę'!$E$7=2020,IF(IF($K145=1,IF($M145=0,ROUND(IF($L145&gt;2600,ROUND($N145/$L145*2600,2),$N145)*'umowa o pracę'!$E$8,2),IF($L145+$M145&lt;2600,ROUND(ROUND($N145+ROUND($M145*9%,2),2)*'umowa o pracę'!$E$8,2),IF(AND($L145+$M145&gt;=2600,$L145&lt;2600),ROUND((ROUND($N145+ROUND((2600-$L145)*9%,2),2))*'umowa o pracę'!$E$8,2),IF(AND($L145+$M145&gt;=2600,$L145&gt;=2600),ROUND(ROUND($N145/$L145*2600,2)*'umowa o pracę'!$E$8,2),0)))),0)&gt;$H145,$H145,IF($K145=1,IF($M145=0,ROUND(IF($L145&gt;2600,ROUND($N145/$L145*2600,2),$N145)*'umowa o pracę'!$E$8,2),IF($L145+$M145&lt;2600,ROUND(ROUND($N145+ROUND($M145*9%,2),2)*'umowa o pracę'!$E$8,2),IF(AND($L145+$M145&gt;=2600,$L145&lt;2600),ROUND((ROUND($N145+ROUND((2600-$L145)*9%,2),2))*'umowa o pracę'!$E$8,2),IF(AND($L145+$M145&gt;=2600,$L145&gt;=2600),ROUND(ROUND($N145/$L145*2600,2)*'umowa o pracę'!$E$8,2),0)))),0)),IF('umowa o pracę'!$E$7=2021,IF(IF($K145=1,IF($M145=0,ROUND(IF($L145&gt;2800,ROUND($N145/$L145*2800,2),$N145)*'umowa o pracę'!$E$8,2),IF($L145+$M145&lt;2800,ROUND(ROUND($N145+ROUND($M145*9%,2),2)*'umowa o pracę'!$E$8,2),IF(AND($L145+$M145&gt;=2800,$L145&lt;2800),ROUND((ROUND($N145+ROUND((2800-$L145)*9%,2),2))*'umowa o pracę'!$E$8,2),IF(AND($L145+$M145&gt;=2800,$L145&gt;=2800),ROUND(ROUND($N145/$L145*2800,2)*'umowa o pracę'!$E$8,2),0)))),0)&gt;$H145,$H145,IF($K145=1,IF($M145=0,ROUND(IF($L145&gt;2800,ROUND($N145/$L145*2800,2),$N145)*'umowa o pracę'!$E$8,2),IF($L145+$M145&lt;2800,ROUND(ROUND($N145+ROUND($M145*9%,2),2)*'umowa o pracę'!$E$8,2),IF(AND($L145+$M145&gt;=2800,$L145&lt;2800),ROUND((ROUND($N145+ROUND((2800-$L145)*9%,2),2))*'umowa o pracę'!$E$8,2),IF(AND($L145+$M145&gt;=2800,$L145&gt;=2800),ROUND(ROUND($N145/$L145*2800,2)*'umowa o pracę'!$E$8,2),0)))),0)),0))</f>
        <v>0</v>
      </c>
      <c r="T145" s="32">
        <f>IF('umowa o pracę'!$E$7=2020,IF(IF($K145=1,IF($M145=0,ROUND(IF($L145&gt;2600,ROUND($O145/$L145*2600,2),$O145)*'umowa o pracę'!$E$8,2),ROUND(IF($L145&gt;2600,ROUND($O145/$L145*2600,2),$O145)*'umowa o pracę'!$E$8,2)),0)&gt;$I145,$I145,IF($K145=1,IF($M145=0,ROUND(IF($L145&gt;2600,ROUND($O145/$L145*2600,2),$O145)*'umowa o pracę'!$E$8,2),ROUND(IF($L145&gt;2600,ROUND($O145/$L145*2600,2),$O145)*'umowa o pracę'!$E$8,2)),0)),IF('umowa o pracę'!$E$7=2021,IF(IF($K145=1,IF($M145=0,ROUND(IF($L145&gt;2800,ROUND($O145/$L145*2800,2),$O145)*'umowa o pracę'!$E$8,2),ROUND(IF($L145&gt;2800,ROUND($O145/$L145*2800,2),$O145)*'umowa o pracę'!$E$8,2)),0)&gt;$I145,$I145,IF($K145=1,IF($M145=0,ROUND(IF($L145&gt;2800,ROUND($O145/$L145*2800,2),$O145)*'umowa o pracę'!$E$8,2),ROUND(IF($L145&gt;2800,ROUND($O145/$L145*2800,2),$O145)*'umowa o pracę'!$E$8,2)),0)),0))</f>
        <v>0</v>
      </c>
      <c r="U145" s="51">
        <f>IF('umowa o pracę'!$E$7=2020,$Q145,IF('umowa o pracę'!$E$7=2021,$R145,0))</f>
        <v>0</v>
      </c>
      <c r="V145" s="53">
        <f t="shared" si="27"/>
        <v>1</v>
      </c>
      <c r="W145" s="54">
        <f>IF('umowa o pracę'!$E$6&lt;2,0,$L145)</f>
        <v>0</v>
      </c>
      <c r="X145" s="54">
        <f>IF('umowa o pracę'!$E$6&lt;2,0,$M145)</f>
        <v>0</v>
      </c>
      <c r="Y145" s="55">
        <f>IF('umowa o pracę'!$E$6&lt;2,0,$N145)</f>
        <v>0</v>
      </c>
      <c r="Z145" s="55">
        <f>IF('umowa o pracę'!$E$6&lt;2,0,$O145)</f>
        <v>0</v>
      </c>
      <c r="AA145" s="32">
        <f>IF('umowa o pracę'!$E$7=2020,ROUND(IF($W145&gt;=2600,2600*'umowa o pracę'!$E$8,$W145*'umowa o pracę'!$E$8),2),IF('umowa o pracę'!$E$7=2021,ROUND(IF($W145&gt;=2800,2800*'umowa o pracę'!$E$8,$W145*'umowa o pracę'!$E$8),2),0))</f>
        <v>0</v>
      </c>
      <c r="AB145" s="32">
        <f>IF(IF(IF(AND($V145=1,$I145&gt;0),ROUND(IF($W145+$X145&gt;=2600,2600*'umowa o pracę'!$E$8,($W145+$X145)*'umowa o pracę'!$E$8),2)+IF($X145=0,ROUND(IF($W145&gt;2600,ROUND($Z145/$W145*2600,2),$Z145)*'umowa o pracę'!$E$8,2),ROUND(IF($W145&gt;2600,ROUND($Z145/$W145*2600,2),$Z145)*'umowa o pracę'!$E$8,2)),ROUND(IF($W145+$X145&gt;=2600,2600*'umowa o pracę'!$E$8,($W145+$X145)*'umowa o pracę'!$E$8),2)-IF($X145=0,ROUND(ROUND(IF($W145&gt;2600,ROUND($Y145/$W145*2600,2),$Y145),2)*'umowa o pracę'!$E$8,2),IF($X145&gt;0,IF($W145+$X145&lt;2600,ROUND(ROUND($Y145+ROUND($X145*9%,2),2)*'umowa o pracę'!$E$8,2),IF(AND($W145+$X145&gt;=2600,$X145&lt;2600,$W145&lt;2600),ROUND((ROUND(((2600-$X145)/$W145)*$Y145,2)+ROUND($X145*9%,2))*'umowa o pracę'!$E$8,2),IF(AND($W145+$X145&gt;=2600,$X145&gt;=2600),ROUND((ROUND(2600*9%,2))*'umowa o pracę'!$E$8,2),IF(AND($W145+$X145&gt;=2600,$W145&gt;=2600,$X145&lt;2600),ROUND((ROUND($X145*9%,2)+ROUND(((2600-$X145)/$W145)*$Y145,2))*'umowa o pracę'!$E$8,2),0)))),0)))&gt;$J145,$J145,IF(AND($V145=1,$I145&gt;0),ROUND(IF($W145+$X145&gt;=2600,2600*'umowa o pracę'!$E$8,($W145+$X145)*'umowa o pracę'!$E$8),2)+IF($X145=0,ROUND(IF($W145&gt;2600,ROUND($Z145/$W145*2600,2),$Z145)*'umowa o pracę'!$E$8,2),ROUND(IF($W145&gt;2600,ROUND($Z145/$W145*2600,2),$Z145)*'umowa o pracę'!$E$8,2)),ROUND(IF($W145+$X145&gt;=2600,2600*'umowa o pracę'!$E$8,($W145+$X145)*'umowa o pracę'!$E$8),2)-IF($X145=0,ROUND(ROUND(IF($W145&gt;2600,ROUND($Y145/$W145*2600,2),$Y145),2)*'umowa o pracę'!$E$8,2),IF($X145&gt;0,IF($W145+$X145&lt;2600,ROUND(ROUND($Y145+ROUND($X145*9%,2),2)*'umowa o pracę'!$E$8,2),IF(AND($W145+$X145&gt;=2600,$X145&lt;2600,$W145&lt;2600),ROUND((ROUND(((2600-$X145)/$W145)*$Y145,2)+ROUND($X145*9%,2))*'umowa o pracę'!$E$8,2),IF(AND($W145+$X145&gt;=2600,$X145&gt;=2600),ROUND((ROUND(2600*9%,2))*'umowa o pracę'!$E$8,2),IF(AND($W145+$X145&gt;=2600,$W145&gt;=2600,$X145&lt;2600),ROUND((ROUND($X145*9%,2)+ROUND(((2600-$X145)/$W145)*$Y145,2))*'umowa o pracę'!$E$8,2),0)))),0))))&gt;$J145,$J145,IF(IF(AND($V145=1,$I145&gt;0),ROUND(IF($W145+$X145&gt;=2600,2600*'umowa o pracę'!$E$8,($W145+$X145)*'umowa o pracę'!$E$8),2)+IF($X145=0,ROUND(IF($W145&gt;2600,ROUND($Z145/$W145*2600,2),$Z145)*'umowa o pracę'!$E$8,2),ROUND(IF($W145&gt;2600,ROUND($Z145/$W145*2600,2),$Z145)*'umowa o pracę'!$E$8,2)),ROUND(IF($W145+$X145&gt;=2600,2600*'umowa o pracę'!$E$8,($W145+$X145)*'umowa o pracę'!$E$8),2)-IF($X145=0,ROUND(ROUND(IF($W145&gt;2600,ROUND($Y145/$W145*2600,2),$Y145),2)*'umowa o pracę'!$E$8,2),IF($X145&gt;0,IF($W145+$X145&lt;2600,ROUND(ROUND($Y145+ROUND($X145*9%,2),2)*'umowa o pracę'!$E$8,2),IF(AND($W145+$X145&gt;=2600,$X145&lt;2600,$W145&lt;2600),ROUND((ROUND(((2600-$X145)/$W145)*$Y145,2)+ROUND($X145*9%,2))*'umowa o pracę'!$E$8,2),IF(AND($W145+$X145&gt;=2600,$X145&gt;=2600),ROUND((ROUND(2600*9%,2))*'umowa o pracę'!$E$8,2),IF(AND($W145+$X145&gt;=2600,$W145&gt;=2600,$X145&lt;2600),ROUND((ROUND($X145*9%,2)+ROUND(((2600-$X145)/$W145)*$Y145,2))*'umowa o pracę'!$E$8,2),0)))),0)))&gt;$J145,$J145,IF(AND($V145=1,$I145&gt;0),ROUND(IF($W145+$X145&gt;=2600,2600*'umowa o pracę'!$E$8,($W145+$X145)*'umowa o pracę'!$E$8),2)+IF($X145=0,ROUND(IF($W145&gt;2600,ROUND($Z145/$W145*2600,2),$Z145)*'umowa o pracę'!$E$8,2),ROUND(IF($W145&gt;2600,ROUND($Z145/$W145*2600,2),$Z145)*'umowa o pracę'!$E$8,2)),ROUND(IF($W145+$X145&gt;=2600,2600*'umowa o pracę'!$E$8,($W145+$X145)*'umowa o pracę'!$E$8),2)-IF(AND($X145=0,I145&gt;0),ROUND(ROUND(IF($W145&gt;2600,ROUND($Y145/$W145*2600,2),$Y145),2)*'umowa o pracę'!$E$8,2),IF($X145&gt;0,IF($W145+$X145&lt;2600,ROUND(ROUND($Y145+ROUND($X145*9%,2),2)*'umowa o pracę'!$E$8,2),IF(AND($W145+$X145&gt;=2600,$X145&lt;2600,$W145&lt;2600),ROUND((ROUND(((2600-$X145)/$W145)*$Y145,2)+ROUND($X145*9%,2))*'umowa o pracę'!$E$8,2),IF(AND($W145+$X145&gt;=2600,$X145&gt;=2600),ROUND((ROUND(2600*9%,2))*'umowa o pracę'!$E$8,2),IF(AND($W145+$X145&gt;=2600,$W145&gt;=2600,$X145&lt;2600),ROUND((ROUND($X145*9%,2)+ROUND(((2600-$X145)/$W145)*$Y145,2))*'umowa o pracę'!$E$8,2),0)))),0)))))</f>
        <v>0</v>
      </c>
      <c r="AC145" s="32">
        <f>IF(IF(IF(AND($V145=1,$I145&gt;0),ROUND(IF($W145+$X145&gt;=2800,2800*'umowa o pracę'!$E$8,($W145+$X145)*'umowa o pracę'!$E$8),2)+IF($X145=0,ROUND(IF($W145&gt;2800,ROUND($Z145/$W145*2800,2),$Z145)*'umowa o pracę'!$E$8,2),ROUND(IF($W145&gt;2800,ROUND($Z145/$W145*2800,2),$Z145)*'umowa o pracę'!$E$8,2)),ROUND(IF($W145+$X145&gt;=2800,2800*'umowa o pracę'!$E$8,($W145+$X145)*'umowa o pracę'!$E$8),2)-IF($X145=0,ROUND(ROUND(IF($W145&gt;2800,ROUND($Y145/$W145*2800,2),$Y145),2)*'umowa o pracę'!$E$8,2),IF($X145&gt;0,IF($W145+$X145&lt;2800,ROUND(ROUND($Y145+ROUND($X145*9%,2),2)*'umowa o pracę'!$E$8,2),IF(AND($W145+$X145&gt;=2800,$X145&lt;2800,$W145&lt;2800),ROUND((ROUND(((2800-$X145)/$W145)*$Y145,2)+ROUND($X145*9%,2))*'umowa o pracę'!$E$8,2),IF(AND($W145+$X145&gt;=2800,$X145&gt;=2800),ROUND((ROUND(2800*9%,2))*'umowa o pracę'!$E$8,2),IF(AND($W145+$X145&gt;=2800,$W145&gt;=2800,$X145&lt;2800),ROUND((ROUND($X145*9%,2)+ROUND(((2800-$X145)/$W145)*$Y145,2))*'umowa o pracę'!$E$8,2),0)))),0)))&gt;$J145,$J145,IF(AND($V145=1,$I145&gt;0),ROUND(IF($W145+$X145&gt;=2800,2800*'umowa o pracę'!$E$8,($W145+$X145)*'umowa o pracę'!$E$8),2)+IF($X145=0,ROUND(IF($W145&gt;2800,ROUND($Z145/$W145*2800,2),$Z145)*'umowa o pracę'!$E$8,2),ROUND(IF($W145&gt;2800,ROUND($Z145/$W145*2800,2),$Z145)*'umowa o pracę'!$E$8,2)),ROUND(IF($W145+$X145&gt;=2800,2800*'umowa o pracę'!$E$8,($W145+$X145)*'umowa o pracę'!$E$8),2)-IF($X145=0,ROUND(ROUND(IF($W145&gt;2800,ROUND($Y145/$W145*2800,2),$Y145),2)*'umowa o pracę'!$E$8,2),IF($X145&gt;0,IF($W145+$X145&lt;2800,ROUND(ROUND($Y145+ROUND($X145*9%,2),2)*'umowa o pracę'!$E$8,2),IF(AND($W145+$X145&gt;=2800,$X145&lt;2800,$W145&lt;2800),ROUND((ROUND(((2800-$X145)/$W145)*$Y145,2)+ROUND($X145*9%,2))*'umowa o pracę'!$E$8,2),IF(AND($W145+$X145&gt;=2800,$X145&gt;=2800),ROUND((ROUND(2800*9%,2))*'umowa o pracę'!$E$8,2),IF(AND($W145+$X145&gt;=2800,$W145&gt;=2800,$X145&lt;2800),ROUND((ROUND($X145*9%,2)+ROUND(((2800-$X145)/$W145)*$Y145,2))*'umowa o pracę'!$E$8,2),0)))),0))))&gt;$J145,$J145,IF(IF(AND($V145=1,$I145&gt;0),ROUND(IF($W145+$X145&gt;=2800,2800*'umowa o pracę'!$E$8,($W145+$X145)*'umowa o pracę'!$E$8),2)+IF($X145=0,ROUND(IF($W145&gt;2800,ROUND($Z145/$W145*2800,2),$Z145)*'umowa o pracę'!$E$8,2),ROUND(IF($W145&gt;2800,ROUND($Z145/$W145*2800,2),$Z145)*'umowa o pracę'!$E$8,2)),ROUND(IF($W145+$X145&gt;=2800,2800*'umowa o pracę'!$E$8,($W145+$X145)*'umowa o pracę'!$E$8),2)-IF($X145=0,ROUND(ROUND(IF($W145&gt;2800,ROUND($Y145/$W145*2800,2),$Y145),2)*'umowa o pracę'!$E$8,2),IF($X145&gt;0,IF($W145+$X145&lt;2800,ROUND(ROUND($Y145+ROUND($X145*9%,2),2)*'umowa o pracę'!$E$8,2),IF(AND($W145+$X145&gt;=2800,$X145&lt;2800,$W145&lt;2800),ROUND((ROUND(((2800-$X145)/$W145)*$Y145,2)+ROUND($X145*9%,2))*'umowa o pracę'!$E$8,2),IF(AND($W145+$X145&gt;=2800,$X145&gt;=2800),ROUND((ROUND(2800*9%,2))*'umowa o pracę'!$E$8,2),IF(AND($W145+$X145&gt;=2800,$W145&gt;=2800,$X145&lt;2800),ROUND((ROUND($X145*9%,2)+ROUND(((2800-$X145)/$W145)*$Y145,2))*'umowa o pracę'!$E$8,2),0)))),0)))&gt;$J145,$J145,IF(AND($V145=1,$I145&gt;0),ROUND(IF($W145+$X145&gt;=2800,2800*'umowa o pracę'!$E$8,($W145+$X145)*'umowa o pracę'!$E$8),2)+IF($X145=0,ROUND(IF($W145&gt;2800,ROUND($Z145/$W145*2800,2),$Z145)*'umowa o pracę'!$E$8,2),ROUND(IF($W145&gt;2800,ROUND($Z145/$W145*2800,2),$Z145)*'umowa o pracę'!$E$8,2)),ROUND(IF($W145+$X145&gt;=2800,2800*'umowa o pracę'!$E$8,($W145+$X145)*'umowa o pracę'!$E$8),2)-IF(AND($X145=0,I145&gt;0),ROUND(ROUND(IF($W145&gt;2800,ROUND($Y145/$W145*2800,2),$Y145),2)*'umowa o pracę'!$E$8,2),IF($X145&gt;0,IF($W145+$X145&lt;2800,ROUND(ROUND($Y145+ROUND($X145*9%,2),2)*'umowa o pracę'!$E$8,2),IF(AND($W145+$X145&gt;=2800,$X145&lt;2800,$W145&lt;2800),ROUND((ROUND(((2800-$X145)/$W145)*$Y145,2)+ROUND($X145*9%,2))*'umowa o pracę'!$E$8,2),IF(AND($W145+$X145&gt;=2800,$X145&gt;=2800),ROUND((ROUND(2800*9%,2))*'umowa o pracę'!$E$8,2),IF(AND($W145+$X145&gt;=2800,$W145&gt;=2800,$X145&lt;2800),ROUND((ROUND($X145*9%,2)+ROUND(((2800-$X145)/$W145)*$Y145,2))*'umowa o pracę'!$E$8,2),0)))),0)))))</f>
        <v>0</v>
      </c>
      <c r="AD145" s="32">
        <f>IF('umowa o pracę'!$E$7=2020,IF(IF($V145=1,IF($X145=0,ROUND(IF($W145&gt;2600,ROUND($Y145/$W145*2600,2),$Y145)*'umowa o pracę'!$E$8,2),IF($W145+$X145&lt;2600,ROUND(ROUND($Y145+ROUND($X145*9%,2),2)*'umowa o pracę'!$E$8,2),IF(AND($W145+$X145&gt;=2600,$W145&lt;2600),ROUND((ROUND($Y145+ROUND((2600-$W145)*9%,2),2))*'umowa o pracę'!$E$8,2),IF(AND($W145+$X145&gt;=2600,$W145&gt;=2600),ROUND(ROUND($Y145/$W145*2600,2)*'umowa o pracę'!$E$8,2),0)))),0)&gt;$H145,$H145,IF($V145=1,IF($X145=0,ROUND(IF($W145&gt;2600,ROUND($Y145/$W145*2600,2),$Y145)*'umowa o pracę'!$E$8,2),IF($W145+$X145&lt;2600,ROUND(ROUND($Y145+ROUND($X145*9%,2),2)*'umowa o pracę'!$E$8,2),IF(AND($W145+$X145&gt;=2600,$W145&lt;2600),ROUND((ROUND($Y145+ROUND((2600-$W145)*9%,2),2))*'umowa o pracę'!$E$8,2),IF(AND($W145+$X145&gt;=2600,$W145&gt;=2600),ROUND(ROUND($Y145/$W145*2600,2)*'umowa o pracę'!$E$8,2),0)))),0)),IF('umowa o pracę'!$E$7=2021,IF(IF($V145=1,IF($X145=0,ROUND(IF($W145&gt;2800,ROUND($Y145/$W145*2800,2),$Y145)*'umowa o pracę'!$E$8,2),IF($W145+$X145&lt;2800,ROUND(ROUND($Y145+ROUND($X145*9%,2),2)*'umowa o pracę'!$E$8,2),IF(AND($W145+$X145&gt;=2800,$W145&lt;2800),ROUND((ROUND($Y145+ROUND((2800-$W145)*9%,2),2))*'umowa o pracę'!$E$8,2),IF(AND($W145+$X145&gt;=2800,$W145&gt;=2800),ROUND(ROUND($Y145/$W145*2800,2)*'umowa o pracę'!$E$8,2),0)))),0)&gt;$H145,$H145,IF($V145=1,IF($X145=0,ROUND(IF($W145&gt;2800,ROUND($Y145/$W145*2800,2),$Y145)*'umowa o pracę'!$E$8,2),IF($W145+$X145&lt;2800,ROUND(ROUND($Y145+ROUND($X145*9%,2),2)*'umowa o pracę'!$E$8,2),IF(AND($W145+$X145&gt;=2800,$W145&lt;2800),ROUND((ROUND($Y145+ROUND((2800-$W145)*9%,2),2))*'umowa o pracę'!$E$8,2),IF(AND($W145+$X145&gt;=2800,$W145&gt;=2800),ROUND(ROUND($Y145/$W145*2800,2)*'umowa o pracę'!$E$8,2),0)))),0)),0))</f>
        <v>0</v>
      </c>
      <c r="AE145" s="32">
        <f>IF('umowa o pracę'!$E$7=2020,IF(IF($V145=1,IF($X145=0,ROUND(IF($W145&gt;2600,ROUND($Z145/$W145*2600,2),$Z145)*'umowa o pracę'!$E$8,2),ROUND(IF($W145&gt;2600,ROUND($Z145/$W145*2600,2),$Z145)*'umowa o pracę'!$E$8,2)),0)&gt;$I145,$I145,IF($V145=1,IF($X145=0,ROUND(IF($W145&gt;2600,ROUND($Z145/$W145*2600,2),$Z145)*'umowa o pracę'!$E$8,2),ROUND(IF($W145&gt;2600,ROUND($Z145/$W145*2600,2),$Z145)*'umowa o pracę'!$E$8,2)),0)),IF('umowa o pracę'!$E$7=2021,IF(IF($V145=1,IF($X145=0,ROUND(IF($W145&gt;2800,ROUND($Z145/$W145*2800,2),$Z145)*'umowa o pracę'!$E$8,2),ROUND(IF($W145&gt;2800,ROUND($Z145/$W145*2800,2),$Z145)*'umowa o pracę'!$E$8,2)),0)&gt;$I145,$I145,IF($V145=1,IF($X145=0,ROUND(IF($W145&gt;2800,ROUND($Z145/$W145*2800,2),$Z145)*'umowa o pracę'!$E$8,2),ROUND(IF($W145&gt;2800,ROUND($Z145/$W145*2800,2),$Z145)*'umowa o pracę'!$E$8,2)),0)),0))</f>
        <v>0</v>
      </c>
      <c r="AF145" s="56">
        <f>IF('umowa o pracę'!$E$7=2020,$AB145,IF('umowa o pracę'!$E$7=2021,$AC145,0))</f>
        <v>0</v>
      </c>
      <c r="AG145" s="53">
        <f t="shared" si="28"/>
        <v>1</v>
      </c>
      <c r="AH145" s="39">
        <f>IF('umowa o pracę'!$E$6&lt;3,0,$L145)</f>
        <v>0</v>
      </c>
      <c r="AI145" s="39">
        <f>IF('umowa o pracę'!$E$6&lt;3,0,$M145)</f>
        <v>0</v>
      </c>
      <c r="AJ145" s="55">
        <f>IF('umowa o pracę'!$E$6&lt;3,0,$N145)</f>
        <v>0</v>
      </c>
      <c r="AK145" s="55">
        <f>IF('umowa o pracę'!$E$6&lt;3,0,$O145)</f>
        <v>0</v>
      </c>
      <c r="AL145" s="32">
        <f>IF('umowa o pracę'!$E$7=2020,ROUND(IF($AH145&gt;=2600,2600*'umowa o pracę'!$E$8,$AH145*'umowa o pracę'!$E$8),2),IF('umowa o pracę'!$E$7=2021,ROUND(IF($AH145&gt;=2800,2800*'umowa o pracę'!$E$8,$AH145*'umowa o pracę'!$E$8),2),0))</f>
        <v>0</v>
      </c>
      <c r="AM145" s="32">
        <f>IF(IF(IF(AND($AG145=1,$I145&gt;0),ROUND(IF($AH145+$AI145&gt;=2600,2600*'umowa o pracę'!$E$8,($AH145+$AI145)*'umowa o pracę'!$E$8),2)+IF($AI145=0,ROUND(IF($AH145&gt;2600,ROUND($AK145/$AH145*2600,2),$AK145)*'umowa o pracę'!$E$8,2),ROUND(IF($AH145&gt;2600,ROUND($AK145/$AH145*2600,2),$AK145)*'umowa o pracę'!$E$8,2)),ROUND(IF($AH145+$AI145&gt;=2600,2600*'umowa o pracę'!$E$8,($AH145+$AI145)*'umowa o pracę'!$E$8),2)-IF($AI145=0,ROUND(ROUND(IF($AH145&gt;2600,ROUND($AJ145/$AH145*2600,2),$AJ145),2)*'umowa o pracę'!$E$8,2),IF($AI145&gt;0,IF($AH145+$AI145&lt;2600,ROUND(ROUND($AJ145+ROUND($AI145*9%,2),2)*'umowa o pracę'!$E$8,2),IF(AND($AH145+$AI145&gt;=2600,$AI145&lt;2600,$AH145&lt;2600),ROUND((ROUND(((2600-$AI145)/$AH145)*$AJ145,2)+ROUND($AI145*9%,2))*'umowa o pracę'!$E$8,2),IF(AND($AH145+$AI145&gt;=2600,$AI145&gt;=2600),ROUND((ROUND(2600*9%,2))*'umowa o pracę'!$E$8,2),IF(AND($AH145+$AI145&gt;=2600,$AH145&gt;=2600,$AI145&lt;2600),ROUND((ROUND($AI145*9%,2)+ROUND(((2600-$AI145)/$AH145)*$AJ145,2))*'umowa o pracę'!$E$8,2),0)))),0)))&gt;$J145,$J145,IF(AND($AG145=1,$I145&gt;0),ROUND(IF($AH145+$AI145&gt;=2600,2600*'umowa o pracę'!$E$8,($AH145+$AI145)*'umowa o pracę'!$E$8),2)+IF($AI145=0,ROUND(IF($AH145&gt;2600,ROUND($AK145/$AH145*2600,2),$AK145)*'umowa o pracę'!$E$8,2),ROUND(IF($AH145&gt;2600,ROUND($AK145/$AH145*2600,2),$AK145)*'umowa o pracę'!$E$8,2)),ROUND(IF($AH145+$AI145&gt;=2600,2600*'umowa o pracę'!$E$8,($AH145+$AI145)*'umowa o pracę'!$E$8),2)-IF($AI145=0,ROUND(ROUND(IF($AH145&gt;2600,ROUND($AJ145/$AH145*2600,2),$AJ145),2)*'umowa o pracę'!$E$8,2),IF($AI145&gt;0,IF($AH145+$AI145&lt;2600,ROUND(ROUND($AJ145+ROUND($AI145*9%,2),2)*'umowa o pracę'!$E$8,2),IF(AND($AH145+$AI145&gt;=2600,$AI145&lt;2600,$AH145&lt;2600),ROUND((ROUND(((2600-$AI145)/$AH145)*$AJ145,2)+ROUND($AI145*9%,2))*'umowa o pracę'!$E$8,2),IF(AND($AH145+$AI145&gt;=2600,$AI145&gt;=2600),ROUND((ROUND(2600*9%,2))*'umowa o pracę'!$E$8,2),IF(AND($AH145+$AI145&gt;=2600,$AH145&gt;=2600,$AI145&lt;2600),ROUND((ROUND($AI145*9%,2)+ROUND(((2600-$AI145)/$AH145)*$AJ145,2))*'umowa o pracę'!$E$8,2),0)))),0))))&gt;$J145,$J145,IF(IF(AND($AG145=1,$I145&gt;0),ROUND(IF($AH145+$AI145&gt;=2600,2600*'umowa o pracę'!$E$8,($AH145+$AI145)*'umowa o pracę'!$E$8),2)+IF($AI145=0,ROUND(IF($AH145&gt;2600,ROUND($AK145/$AH145*2600,2),$AK145)*'umowa o pracę'!$E$8,2),ROUND(IF($AH145&gt;2600,ROUND($AK145/$AH145*2600,2),$AK145)*'umowa o pracę'!$E$8,2)),ROUND(IF($AH145+$AI145&gt;=2600,2600*'umowa o pracę'!$E$8,($AH145+$AI145)*'umowa o pracę'!$E$8),2)-IF($AI145=0,ROUND(ROUND(IF($AH145&gt;2600,ROUND($AJ145/$AH145*2600,2),$AJ145),2)*'umowa o pracę'!$E$8,2),IF($AI145&gt;0,IF($AH145+$AI145&lt;2600,ROUND(ROUND($AJ145+ROUND($AI145*9%,2),2)*'umowa o pracę'!$E$8,2),IF(AND($AH145+$AI145&gt;=2600,$AI145&lt;2600,$AH145&lt;2600),ROUND((ROUND(((2600-$AI145)/$AH145)*$AJ145,2)+ROUND($AI145*9%,2))*'umowa o pracę'!$E$8,2),IF(AND($AH145+$AI145&gt;=2600,$AI145&gt;=2600),ROUND((ROUND(2600*9%,2))*'umowa o pracę'!$E$8,2),IF(AND($AH145+$AI145&gt;=2600,$AH145&gt;=2600,$AI145&lt;2600),ROUND((ROUND($AI145*9%,2)+ROUND(((2600-$AI145)/$AH145)*$AJ145,2))*'umowa o pracę'!$E$8,2),0)))),0)))&gt;$J145,$J145,IF(AND($AG145=1,$I145&gt;0),ROUND(IF($AH145+$AI145&gt;=2600,2600*'umowa o pracę'!$E$8,($AH145+$AI145)*'umowa o pracę'!$E$8),2)+IF($AI145=0,ROUND(IF($AH145&gt;2600,ROUND($AK145/$AH145*2600,2),$AK145)*'umowa o pracę'!$E$8,2),ROUND(IF($AH145&gt;2600,ROUND($AK145/$AH145*2600,2),$AK145)*'umowa o pracę'!$E$8,2)),ROUND(IF($AH145+$AI145&gt;=2600,2600*'umowa o pracę'!$E$8,($AH145+$AI145)*'umowa o pracę'!$E$8),2)-IF(AND($AI145=0,I145&gt;0),ROUND(ROUND(IF($AH145&gt;2600,ROUND($AJ145/$AH145*2600,2),$AJ145),2)*'umowa o pracę'!$E$8,2),IF($AI145&gt;0,IF($AH145+$AI145&lt;2600,ROUND(ROUND($AJ145+ROUND($AI145*9%,2),2)*'umowa o pracę'!$E$8,2),IF(AND($AH145+$AI145&gt;=2600,$AI145&lt;2600,$AH145&lt;2600),ROUND((ROUND(((2600-$AI145)/$AH145)*$AJ145,2)+ROUND($AI145*9%,2))*'umowa o pracę'!$E$8,2),IF(AND($AH145+$AI145&gt;=2600,$AI145&gt;=2600),ROUND((ROUND(2600*9%,2))*'umowa o pracę'!$E$8,2),IF(AND($AH145+$AI145&gt;=2600,$AH145&gt;=2600,$AI145&lt;2600),ROUND((ROUND($AI145*9%,2)+ROUND(((2600-$AI145)/$AH145)*$AJ145,2))*'umowa o pracę'!$E$8,2),0)))),0)))))</f>
        <v>0</v>
      </c>
      <c r="AN145" s="32">
        <f>IF(IF(IF(AND($AG145=1,$I145&gt;0),ROUND(IF($AH145+$AI145&gt;=2800,2800*'umowa o pracę'!$E$8,($AH145+$AI145)*'umowa o pracę'!$E$8),2)+IF($AI145=0,ROUND(IF($AH145&gt;2800,ROUND($AK145/$AH145*2800,2),$AK145)*'umowa o pracę'!$E$8,2),ROUND(IF($AH145&gt;2800,ROUND($AK145/$AH145*2800,2),$AK145)*'umowa o pracę'!$E$8,2)),ROUND(IF($AH145+$AI145&gt;=2800,2800*'umowa o pracę'!$E$8,($AH145+$AI145)*'umowa o pracę'!$E$8),2)-IF($AI145=0,ROUND(ROUND(IF($AH145&gt;2800,ROUND($AJ145/$AH145*2800,2),$AJ145),2)*'umowa o pracę'!$E$8,2),IF($AI145&gt;0,IF($AH145+$AI145&lt;2800,ROUND(ROUND($AJ145+ROUND($AI145*9%,2),2)*'umowa o pracę'!$E$8,2),IF(AND($AH145+$AI145&gt;=2800,$AI145&lt;2800,$AH145&lt;2800),ROUND((ROUND(((2800-$AI145)/$AH145)*$AJ145,2)+ROUND($AI145*9%,2))*'umowa o pracę'!$E$8,2),IF(AND($AH145+$AI145&gt;=2800,$AI145&gt;=2800),ROUND((ROUND(2800*9%,2))*'umowa o pracę'!$E$8,2),IF(AND($AH145+$AI145&gt;=2800,$AH145&gt;=2800,$AI145&lt;2800),ROUND((ROUND($AI145*9%,2)+ROUND(((2800-$AI145)/$AH145)*$AJ145,2))*'umowa o pracę'!$E$8,2),0)))),0)))&gt;$J145,$J145,IF(AND($AG145=1,$I145&gt;0),ROUND(IF($AH145+$AI145&gt;=2800,2800*'umowa o pracę'!$E$8,($AH145+$AI145)*'umowa o pracę'!$E$8),2)+IF($AI145=0,ROUND(IF($AH145&gt;2800,ROUND($AK145/$AH145*2800,2),$AK145)*'umowa o pracę'!$E$8,2),ROUND(IF($AH145&gt;2800,ROUND($AK145/$AH145*2800,2),$AK145)*'umowa o pracę'!$E$8,2)),ROUND(IF($AH145+$AI145&gt;=2800,2800*'umowa o pracę'!$E$8,($AH145+$AI145)*'umowa o pracę'!$E$8),2)-IF($AI145=0,ROUND(ROUND(IF($AH145&gt;2800,ROUND($AJ145/$AH145*2800,2),$AJ145),2)*'umowa o pracę'!$E$8,2),IF($AI145&gt;0,IF($AH145+$AI145&lt;2800,ROUND(ROUND($AJ145+ROUND($AI145*9%,2),2)*'umowa o pracę'!$E$8,2),IF(AND($AH145+$AI145&gt;=2800,$AI145&lt;2800,$AH145&lt;2800),ROUND((ROUND(((2800-$AI145)/$AH145)*$AJ145,2)+ROUND($AI145*9%,2))*'umowa o pracę'!$E$8,2),IF(AND($AH145+$AI145&gt;=2800,$AI145&gt;=2800),ROUND((ROUND(2800*9%,2))*'umowa o pracę'!$E$8,2),IF(AND($AH145+$AI145&gt;=2800,$AH145&gt;=2800,$AI145&lt;2800),ROUND((ROUND($AI145*9%,2)+ROUND(((2800-$AI145)/$AH145)*$AJ145,2))*'umowa o pracę'!$E$8,2),0)))),0))))&gt;$J145,$J145,IF(IF(AND($AG145=1,$I145&gt;0),ROUND(IF($AH145+$AI145&gt;=2800,2800*'umowa o pracę'!$E$8,($AH145+$AI145)*'umowa o pracę'!$E$8),2)+IF($AI145=0,ROUND(IF($AH145&gt;2800,ROUND($AK145/$AH145*2800,2),$AK145)*'umowa o pracę'!$E$8,2),ROUND(IF($AH145&gt;2800,ROUND($AK145/$AH145*2800,2),$AK145)*'umowa o pracę'!$E$8,2)),ROUND(IF($AH145+$AI145&gt;=2800,2800*'umowa o pracę'!$E$8,($AH145+$AI145)*'umowa o pracę'!$E$8),2)-IF($AI145=0,ROUND(ROUND(IF($AH145&gt;2800,ROUND($AJ145/$AH145*2800,2),$AJ145),2)*'umowa o pracę'!$E$8,2),IF($AI145&gt;0,IF($AH145+$AI145&lt;2800,ROUND(ROUND($AJ145+ROUND($AI145*9%,2),2)*'umowa o pracę'!$E$8,2),IF(AND($AH145+$AI145&gt;=2800,$AI145&lt;2800,$AH145&lt;2800),ROUND((ROUND(((2800-$AI145)/$AH145)*$AJ145,2)+ROUND($AI145*9%,2))*'umowa o pracę'!$E$8,2),IF(AND($AH145+$AI145&gt;=2800,$AI145&gt;=2800),ROUND((ROUND(2800*9%,2))*'umowa o pracę'!$E$8,2),IF(AND($AH145+$AI145&gt;=2800,$AH145&gt;=2800,$AI145&lt;2800),ROUND((ROUND($AI145*9%,2)+ROUND(((2800-$AI145)/$AH145)*$AJ145,2))*'umowa o pracę'!$E$8,2),0)))),0)))&gt;$J145,$J145,IF(AND($AG145=1,$I145&gt;0),ROUND(IF($AH145+$AI145&gt;=2800,2800*'umowa o pracę'!$E$8,($AH145+$AI145)*'umowa o pracę'!$E$8),2)+IF($AI145=0,ROUND(IF($AH145&gt;2800,ROUND($AK145/$AH145*2800,2),$AK145)*'umowa o pracę'!$E$8,2),ROUND(IF($AH145&gt;2800,ROUND($AK145/$AH145*2800,2),$AK145)*'umowa o pracę'!$E$8,2)),ROUND(IF($AH145+$AI145&gt;=2800,2800*'umowa o pracę'!$E$8,($AH145+$AI145)*'umowa o pracę'!$E$8),2)-IF(AND($AI145=0,I145&gt;0),ROUND(ROUND(IF($AH145&gt;2800,ROUND($AJ145/$AH145*2800,2),$AJ145),2)*'umowa o pracę'!$E$8,2),IF($AI145&gt;0,IF($AH145+$AI145&lt;2800,ROUND(ROUND($AJ145+ROUND($AI145*9%,2),2)*'umowa o pracę'!$E$8,2),IF(AND($AH145+$AI145&gt;=2800,$AI145&lt;2800,$AH145&lt;2800),ROUND((ROUND(((2800-$AI145)/$AH145)*$AJ145,2)+ROUND($AI145*9%,2))*'umowa o pracę'!$E$8,2),IF(AND($AH145+$AI145&gt;=2800,$AI145&gt;=2800),ROUND((ROUND(2800*9%,2))*'umowa o pracę'!$E$8,2),IF(AND($AH145+$AI145&gt;=2800,$AH145&gt;=2800,$AI145&lt;2800),ROUND((ROUND($AI145*9%,2)+ROUND(((2800-$AI145)/$AH145)*$AJ145,2))*'umowa o pracę'!$E$8,2),0)))),0)))))</f>
        <v>0</v>
      </c>
      <c r="AO145" s="32">
        <f>IF('umowa o pracę'!$E$7=2020,IF(IF($AG145=1,IF($AI145=0,ROUND(IF($AH145&gt;2600,ROUND($AJ145/$AH145*2600,2),$AJ145)*'umowa o pracę'!$E$8,2),IF($AH145+$AI145&lt;2600,ROUND(ROUND($AJ145+ROUND($AI145*9%,2),2)*'umowa o pracę'!$E$8,2),IF(AND($AH145+$AI145&gt;=2600,$AH145&lt;2600),ROUND((ROUND($AJ145+ROUND((2600-$AH145)*9%,2),2))*'umowa o pracę'!$E$8,2),IF(AND($AH145+$AI145&gt;=2600,$AH145&gt;=2600),ROUND(ROUND($AJ145/$AH145*2600,2)*'umowa o pracę'!$E$8,2),0)))),0)&gt;$H145,$H145,IF($AG145=1,IF($AI145=0,ROUND(IF($AH145&gt;2600,ROUND($AJ145/$AH145*2600,2),$AJ145)*'umowa o pracę'!$E$8,2),IF($AH145+$AI145&lt;2600,ROUND(ROUND($AJ145+ROUND($AI145*9%,2),2)*'umowa o pracę'!$E$8,2),IF(AND($AH145+$AI145&gt;=2600,$AH145&lt;2600),ROUND((ROUND($AJ145+ROUND((2600-$AH145)*9%,2),2))*'umowa o pracę'!$E$8,2),IF(AND($AH145+$AI145&gt;=2600,$AH145&gt;=2600),ROUND(ROUND($AJ145/$AH145*2600,2)*'umowa o pracę'!$E$8,2),0)))),0)),IF('umowa o pracę'!$E$7=2021,IF(IF($AG145=1,IF($AI145=0,ROUND(IF($AH145&gt;2800,ROUND($AJ145/$AH145*2800,2),$AJ145)*'umowa o pracę'!$E$8,2),IF($AH145+$AI145&lt;2800,ROUND(ROUND($AJ145+ROUND($AI145*9%,2),2)*'umowa o pracę'!$E$8,2),IF(AND($AH145+$AI145&gt;=2800,$AH145&lt;2800),ROUND((ROUND($AJ145+ROUND((2800-$AH145)*9%,2),2))*'umowa o pracę'!$E$8,2),IF(AND($AH145+$AI145&gt;=2800,$AH145&gt;=2800),ROUND(ROUND($AJ145/$AH145*2800,2)*'umowa o pracę'!$E$8,2),0)))),0)&gt;$H145,$H145,IF($AG145=1,IF($AI145=0,ROUND(IF($AH145&gt;2800,ROUND($AJ145/$AH145*2800,2),$AJ145)*'umowa o pracę'!$E$8,2),IF($AH145+$AI145&lt;2800,ROUND(ROUND($AJ145+ROUND($AI145*9%,2),2)*'umowa o pracę'!$E$8,2),IF(AND($AH145+$AI145&gt;=2800,$AH145&lt;2800),ROUND((ROUND($AJ145+ROUND((2800-$AH145)*9%,2),2))*'umowa o pracę'!$E$8,2),IF(AND($AH145+$AI145&gt;=2800,$AH145&gt;=2800),ROUND(ROUND($AJ145/$AH145*2800,2)*'umowa o pracę'!$E$8,2),0)))),0)),0))</f>
        <v>0</v>
      </c>
      <c r="AP145" s="32">
        <f>IF('umowa o pracę'!$E$7=2020,IF(IF($AG145=1,IF($AI145=0,ROUND(IF($AH145&gt;2600,ROUND($AK145/$AH145*2600,2),$AK145)*'umowa o pracę'!$E$8,2),ROUND(IF($AH145&gt;2600,ROUND($AK145/$AH145*2600,2),$AK145)*'umowa o pracę'!$E$8,2)),0)&gt;$I145,$I145,IF($AG145=1,IF($AI145=0,ROUND(IF($AH145&gt;2600,ROUND($AK145/$AH145*2600,2),$AK145)*'umowa o pracę'!$E$8,2),ROUND(IF($AH145&gt;2600,ROUND($AK145/$AH145*2600,2),$AK145)*'umowa o pracę'!$E$8,2)),0)),IF('umowa o pracę'!$E$7=2021,IF(IF($AG145=1,IF($AI145=0,ROUND(IF($AH145&gt;2800,ROUND($AK145/$AH145*2800,2),$AK145)*'umowa o pracę'!$E$8,2),ROUND(IF($AH145&gt;2800,ROUND($AK145/$AH145*2800,2),$AK145)*'umowa o pracę'!$E$8,2)),0)&gt;$I145,$I145,IF($AG145=1,IF($AI145=0,ROUND(IF($AH145&gt;2800,ROUND($AK145/$AH145*2800,2),$AK145)*'umowa o pracę'!$E$8,2),ROUND(IF($AH145&gt;2800,ROUND($AK145/$AH145*2800,2),$AK145)*'umowa o pracę'!$E$8,2)),0)),0))</f>
        <v>0</v>
      </c>
      <c r="AQ145" s="56">
        <f>IF('umowa o pracę'!$E$7=2020,$AM145,IF('umowa o pracę'!$E$7=2021,$AN145,0))</f>
        <v>0</v>
      </c>
      <c r="AR145" s="33">
        <f>IF('umowa o pracę'!$E$7=0,0,U145+AF145+AQ145)</f>
        <v>0</v>
      </c>
      <c r="AS145" s="19"/>
      <c r="AT145" s="19"/>
      <c r="AU145" s="19"/>
      <c r="AV145" s="6"/>
      <c r="AW145" s="6"/>
      <c r="AX145" s="6">
        <f t="shared" si="26"/>
        <v>10</v>
      </c>
      <c r="AY145" s="6"/>
      <c r="AZ145" s="234">
        <f t="shared" si="29"/>
        <v>0</v>
      </c>
      <c r="BA145" s="234">
        <f t="shared" si="30"/>
        <v>0</v>
      </c>
      <c r="BB145" s="234">
        <f t="shared" si="31"/>
        <v>0</v>
      </c>
      <c r="BC145" s="234">
        <f t="shared" si="32"/>
        <v>0</v>
      </c>
      <c r="BD145" s="234">
        <f t="shared" si="33"/>
        <v>0</v>
      </c>
      <c r="BE145" s="234">
        <f t="shared" si="34"/>
        <v>0</v>
      </c>
      <c r="BF145" s="234">
        <f t="shared" si="35"/>
        <v>0</v>
      </c>
      <c r="BG145" s="234">
        <f t="shared" si="36"/>
        <v>0</v>
      </c>
      <c r="BH145" s="234">
        <f t="shared" si="37"/>
        <v>0</v>
      </c>
      <c r="BI145" s="238">
        <f t="shared" si="38"/>
        <v>0</v>
      </c>
      <c r="BJ145" s="236"/>
      <c r="BK145" s="236"/>
      <c r="BL145" s="237"/>
    </row>
    <row r="146" spans="1:64" ht="15.75" customHeight="1" x14ac:dyDescent="0.25">
      <c r="A146" s="129">
        <v>135</v>
      </c>
      <c r="B146" s="57"/>
      <c r="C146" s="57"/>
      <c r="D146" s="36"/>
      <c r="E146" s="36"/>
      <c r="F146" s="242"/>
      <c r="G146" s="37">
        <v>1</v>
      </c>
      <c r="H146" s="58">
        <v>0</v>
      </c>
      <c r="I146" s="59">
        <v>0</v>
      </c>
      <c r="J146" s="60">
        <v>0</v>
      </c>
      <c r="K146" s="52">
        <v>1</v>
      </c>
      <c r="L146" s="39">
        <v>0</v>
      </c>
      <c r="M146" s="39">
        <v>0</v>
      </c>
      <c r="N146" s="39">
        <v>0</v>
      </c>
      <c r="O146" s="39">
        <v>0</v>
      </c>
      <c r="P146" s="35">
        <f>IF('umowa o pracę'!$E$7=2020,ROUND(IF($L146&gt;=2600,2600*'umowa o pracę'!$E$8,$L146*'umowa o pracę'!$E$8),2),IF('umowa o pracę'!$E$7=2021,ROUND(IF($L146&gt;=2800,2800*'umowa o pracę'!$E$8,$L146*'umowa o pracę'!$E$8),2),0))</f>
        <v>0</v>
      </c>
      <c r="Q146" s="252">
        <f>IF(IF(IF(AND($K146=1,$I146&gt;0),ROUND(IF($L146+$M146&gt;=2600,2600*'umowa o pracę'!$E$8,($L146+$M146)*'umowa o pracę'!$E$8),2)+IF($M146=0,ROUND(IF($L146&gt;2600,ROUND($O146/$L146*2600,2),$O146)*'umowa o pracę'!$E$8,2),ROUND(IF($L146&gt;2600,ROUND($O146/$L146*2600,2),$O146)*'umowa o pracę'!$E$8,2)),ROUND(IF($L146+$M146&gt;=2600,2600*'umowa o pracę'!$E$8,($L146+$M146)*'umowa o pracę'!$E$8),2)-IF($M146=0,ROUND(ROUND(IF($L146&gt;2600,ROUND($N146/$L146*2600,2),$N146),2)*'umowa o pracę'!$E$8,2),IF($M146&gt;0,IF($L146+$M146&lt;2600,ROUND(ROUND($N146+ROUND($M146*9%,2),2)*'umowa o pracę'!$E$8,2),IF(AND($L146+$M146&gt;=2600,$M146&lt;2600,$L146&lt;2600),ROUND((ROUND(((2600-$M146)/$L146)*$N146,2)+ROUND($M146*9%,2))*'umowa o pracę'!$E$8,2),IF(AND($L146+$M146&gt;=2600,$M146&gt;=2600),ROUND((ROUND(2600*9%,2))*'umowa o pracę'!$E$8,2),IF(AND($L146+$M146&gt;=2600,$L146&gt;=2600,$M146&lt;2600),ROUND((ROUND($M146*9%,2)+ROUND(((2600-$M146)/$L146)*$N146,2))*'umowa o pracę'!$E$8,2),0)))),0)))&gt;$J146,$J146,IF(AND($K146=1,$I146&gt;0),ROUND(IF($L146+$M146&gt;=2600,2600*'umowa o pracę'!$E$8,($L146+$M146)*'umowa o pracę'!$E$8),2)+IF($M146=0,ROUND(IF($L146&gt;2600,ROUND($O146/$L146*2600,2),$O146)*'umowa o pracę'!$E$8,2),ROUND(IF($L146&gt;2600,ROUND($O146/$L146*2600,2),$O146)*'umowa o pracę'!$E$8,2)),ROUND(IF($L146+$M146&gt;=2600,2600*'umowa o pracę'!$E$8,($L146+$M146)*'umowa o pracę'!$E$8),2)-IF($M146=0,ROUND(ROUND(IF($L146&gt;2600,ROUND($N146/$L146*2600,2),$N146),2)*'umowa o pracę'!$E$8,2),IF($M146&gt;0,IF($L146+$M146&lt;2600,ROUND(ROUND($N146+ROUND($M146*9%,2),2)*'umowa o pracę'!$E$8,2),IF(AND($L146+$M146&gt;=2600,$M146&lt;2600,$L146&lt;2600),ROUND((ROUND(((2600-$M146)/$L146)*$N146,2)+ROUND($M146*9%,2))*'umowa o pracę'!$E$8,2),IF(AND($L146+$M146&gt;=2600,$M146&gt;=2600),ROUND((ROUND(2600*9%,2))*'umowa o pracę'!$E$8,2),IF(AND($L146+$M146&gt;=2600,$L146&gt;=2600,$M146&lt;2600),ROUND((ROUND($M146*9%,2)+ROUND(((2600-$M146)/$L146)*$N146,2))*'umowa o pracę'!$E$8,2),0)))),0))))&gt;$J146,$J146,IF(IF(AND($K146=1,$I146&gt;0),ROUND(IF($L146+$M146&gt;=2600,2600*'umowa o pracę'!$E$8,($L146+$M146)*'umowa o pracę'!$E$8),2)+IF($M146=0,ROUND(IF($L146&gt;2600,ROUND($O146/$L146*2600,2),$O146)*'umowa o pracę'!$E$8,2),ROUND(IF($L146&gt;2600,ROUND($O146/$L146*2600,2),$O146)*'umowa o pracę'!$E$8,2)),ROUND(IF($L146+$M146&gt;=2600,2600*'umowa o pracę'!$E$8,($L146+$M146)*'umowa o pracę'!$E$8),2)-IF($M146=0,ROUND(ROUND(IF($L146&gt;2600,ROUND($N146/$L146*2600,2),$N146),2)*'umowa o pracę'!$E$8,2),IF($M146&gt;0,IF($L146+$M146&lt;2600,ROUND(ROUND($N146+ROUND($M146*9%,2),2)*'umowa o pracę'!$E$8,2),IF(AND($L146+$M146&gt;=2600,$M146&lt;2600,$L146&lt;2600),ROUND((ROUND(((2600-$M146)/$L146)*$N146,2)+ROUND($M146*9%,2))*'umowa o pracę'!$E$8,2),IF(AND($L146+$M146&gt;=2600,$M146&gt;=2600),ROUND((ROUND(2600*9%,2))*'umowa o pracę'!$E$8,2),IF(AND($L146+$M146&gt;=2600,$L146&gt;=2600,$M146&lt;2600),ROUND((ROUND($M146*9%,2)+ROUND(((2600-$M146)/$L146)*$N146,2))*'umowa o pracę'!$E$8,2),0)))),0)))&gt;$J146,$J146,IF(AND($K146=1,$I146&gt;0),ROUND(IF($L146+$M146&gt;=2600,2600*'umowa o pracę'!$E$8,($L146+$M146)*'umowa o pracę'!$E$8),2)+IF($M146=0,ROUND(IF($L146&gt;2600,ROUND($O146/$L146*2600,2),$O146)*'umowa o pracę'!$E$8,2),ROUND(IF($L146&gt;2600,ROUND($O146/$L146*2600,2),$O146)*'umowa o pracę'!$E$8,2)),ROUND(IF($L146+$M146&gt;=2600,2600*'umowa o pracę'!$E$8,($L146+$M146)*'umowa o pracę'!$E$8),2)-IF(AND($M146=0,I146&gt;0),ROUND(ROUND(IF($L146&gt;2600,ROUND($N146/$L146*2600,2),$N146),2)*'umowa o pracę'!$E$8,2),IF($M146&gt;0,IF($L146+$M146&lt;2600,ROUND(ROUND($N146+ROUND($M146*9%,2),2)*'umowa o pracę'!$E$8,2),IF(AND($L146+$M146&gt;=2600,$M146&lt;2600,$L146&lt;2600),ROUND((ROUND(((2600-$M146)/$L146)*$N146,2)+ROUND($M146*9%,2))*'umowa o pracę'!$E$8,2),IF(AND($L146+$M146&gt;=2600,$M146&gt;=2600),ROUND((ROUND(2600*9%,2))*'umowa o pracę'!$E$8,2),IF(AND($L146+$M146&gt;=2600,$L146&gt;=2600,$M146&lt;2600),ROUND((ROUND($M146*9%,2)+ROUND(((2600-$M146)/$L146)*$N146,2))*'umowa o pracę'!$E$8,2),0)))),0)))))</f>
        <v>0</v>
      </c>
      <c r="R146" s="252">
        <f>IF(IF(IF(AND($K146=1,$I146&gt;0),ROUND(IF($L146+$M146&gt;=2800,2800*'umowa o pracę'!$E$8,($L146+$M146)*'umowa o pracę'!$E$8),2)+IF($M146=0,ROUND(IF($L146&gt;2800,ROUND($O146/$L146*2800,2),$O146)*'umowa o pracę'!$E$8,2),ROUND(IF($L146&gt;2800,ROUND($O146/$L146*2800,2),$O146)*'umowa o pracę'!$E$8,2)),ROUND(IF($L146+$M146&gt;=2800,2800*'umowa o pracę'!$E$8,($L146+$M146)*'umowa o pracę'!$E$8),2)-IF($M146=0,ROUND(ROUND(IF($L146&gt;2800,ROUND($N146/$L146*2800,2),$N146),2)*'umowa o pracę'!$E$8,2),IF($M146&gt;0,IF($L146+$M146&lt;2800,ROUND(ROUND($N146+ROUND($M146*9%,2),2)*'umowa o pracę'!$E$8,2),IF(AND($L146+$M146&gt;=2800,$M146&lt;2800,$L146&lt;2800),ROUND((ROUND(((2800-$M146)/$L146)*$N146,2)+ROUND($M146*9%,2))*'umowa o pracę'!$E$8,2),IF(AND($L146+$M146&gt;=2800,$M146&gt;=2800),ROUND((ROUND(2800*9%,2))*'umowa o pracę'!$E$8,2),IF(AND($L146+$M146&gt;=2800,$L146&gt;=2800,$M146&lt;2800),ROUND((ROUND($M146*9%,2)+ROUND(((2800-$M146)/$L146)*$N146,2))*'umowa o pracę'!$E$8,2),0)))),0)))&gt;$J146,$J146,IF(AND($K146=1,$I146&gt;0),ROUND(IF($L146+$M146&gt;=2800,2800*'umowa o pracę'!$E$8,($L146+$M146)*'umowa o pracę'!$E$8),2)+IF($M146=0,ROUND(IF($L146&gt;2800,ROUND($O146/$L146*2800,2),$O146)*'umowa o pracę'!$E$8,2),ROUND(IF($L146&gt;2800,ROUND($O146/$L146*2800,2),$O146)*'umowa o pracę'!$E$8,2)),ROUND(IF($L146+$M146&gt;=2800,2800*'umowa o pracę'!$E$8,($L146+$M146)*'umowa o pracę'!$E$8),2)-IF($M146=0,ROUND(ROUND(IF($L146&gt;2800,ROUND($N146/$L146*2800,2),$N146),2)*'umowa o pracę'!$E$8,2),IF($M146&gt;0,IF($L146+$M146&lt;2800,ROUND(ROUND($N146+ROUND($M146*9%,2),2)*'umowa o pracę'!$E$8,2),IF(AND($L146+$M146&gt;=2800,$M146&lt;2800,$L146&lt;2800),ROUND((ROUND(((2800-$M146)/$L146)*$N146,2)+ROUND($M146*9%,2))*'umowa o pracę'!$E$8,2),IF(AND($L146+$M146&gt;=2800,$M146&gt;=2800),ROUND((ROUND(2800*9%,2))*'umowa o pracę'!$E$8,2),IF(AND($L146+$M146&gt;=2800,$L146&gt;=2800,$M146&lt;2800),ROUND((ROUND($M146*9%,2)+ROUND(((2800-$M146)/$L146)*$N146,2))*'umowa o pracę'!$E$8,2),0)))),0))))&gt;$J146,$J146,IF(IF(AND($K146=1,$I146&gt;0),ROUND(IF($L146+$M146&gt;=2800,2800*'umowa o pracę'!$E$8,($L146+$M146)*'umowa o pracę'!$E$8),2)+IF($M146=0,ROUND(IF($L146&gt;2800,ROUND($O146/$L146*2800,2),$O146)*'umowa o pracę'!$E$8,2),ROUND(IF($L146&gt;2800,ROUND($O146/$L146*2800,2),$O146)*'umowa o pracę'!$E$8,2)),ROUND(IF($L146+$M146&gt;=2800,2800*'umowa o pracę'!$E$8,($L146+$M146)*'umowa o pracę'!$E$8),2)-IF($M146=0,ROUND(ROUND(IF($L146&gt;2800,ROUND($N146/$L146*2800,2),$N146),2)*'umowa o pracę'!$E$8,2),IF($M146&gt;0,IF($L146+$M146&lt;2800,ROUND(ROUND($N146+ROUND($M146*9%,2),2)*'umowa o pracę'!$E$8,2),IF(AND($L146+$M146&gt;=2800,$M146&lt;2800,$L146&lt;2800),ROUND((ROUND(((2800-$M146)/$L146)*$N146,2)+ROUND($M146*9%,2))*'umowa o pracę'!$E$8,2),IF(AND($L146+$M146&gt;=2800,$M146&gt;=2800),ROUND((ROUND(2800*9%,2))*'umowa o pracę'!$E$8,2),IF(AND($L146+$M146&gt;=2800,$L146&gt;=2800,$M146&lt;2800),ROUND((ROUND($M146*9%,2)+ROUND(((2800-$M146)/$L146)*$N146,2))*'umowa o pracę'!$E$8,2),0)))),0)))&gt;$J146,$J146,IF(AND($K146=1,$I146&gt;0),ROUND(IF($L146+$M146&gt;=2800,2800*'umowa o pracę'!$E$8,($L146+$M146)*'umowa o pracę'!$E$8),2)+IF($M146=0,ROUND(IF($L146&gt;2800,ROUND($O146/$L146*2800,2),$O146)*'umowa o pracę'!$E$8,2),ROUND(IF($L146&gt;2800,ROUND($O146/$L146*2800,2),$O146)*'umowa o pracę'!$E$8,2)),ROUND(IF($L146+$M146&gt;=2800,2800*'umowa o pracę'!$E$8,($L146+$M146)*'umowa o pracę'!$E$8),2)-IF(AND($M146=0,I146&gt;0),ROUND(ROUND(IF($L146&gt;2800,ROUND($N146/$L146*2800,2),$N146),2)*'umowa o pracę'!$E$8,2),IF($M146&gt;0,IF($L146+$M146&lt;2800,ROUND(ROUND($N146+ROUND($M146*9%,2),2)*'umowa o pracę'!$E$8,2),IF(AND($L146+$M146&gt;=2800,$M146&lt;2800,$L146&lt;2800),ROUND((ROUND(((2800-$M146)/$L146)*$N146,2)+ROUND($M146*9%,2))*'umowa o pracę'!$E$8,2),IF(AND($L146+$M146&gt;=2800,$M146&gt;=2800),ROUND((ROUND(2800*9%,2))*'umowa o pracę'!$E$8,2),IF(AND($L146+$M146&gt;=2800,$L146&gt;=2800,$M146&lt;2800),ROUND((ROUND($M146*9%,2)+ROUND(((2800-$M146)/$L146)*$N146,2))*'umowa o pracę'!$E$8,2),0)))),0)))))</f>
        <v>0</v>
      </c>
      <c r="S146" s="32">
        <f>IF('umowa o pracę'!$E$7=2020,IF(IF($K146=1,IF($M146=0,ROUND(IF($L146&gt;2600,ROUND($N146/$L146*2600,2),$N146)*'umowa o pracę'!$E$8,2),IF($L146+$M146&lt;2600,ROUND(ROUND($N146+ROUND($M146*9%,2),2)*'umowa o pracę'!$E$8,2),IF(AND($L146+$M146&gt;=2600,$L146&lt;2600),ROUND((ROUND($N146+ROUND((2600-$L146)*9%,2),2))*'umowa o pracę'!$E$8,2),IF(AND($L146+$M146&gt;=2600,$L146&gt;=2600),ROUND(ROUND($N146/$L146*2600,2)*'umowa o pracę'!$E$8,2),0)))),0)&gt;$H146,$H146,IF($K146=1,IF($M146=0,ROUND(IF($L146&gt;2600,ROUND($N146/$L146*2600,2),$N146)*'umowa o pracę'!$E$8,2),IF($L146+$M146&lt;2600,ROUND(ROUND($N146+ROUND($M146*9%,2),2)*'umowa o pracę'!$E$8,2),IF(AND($L146+$M146&gt;=2600,$L146&lt;2600),ROUND((ROUND($N146+ROUND((2600-$L146)*9%,2),2))*'umowa o pracę'!$E$8,2),IF(AND($L146+$M146&gt;=2600,$L146&gt;=2600),ROUND(ROUND($N146/$L146*2600,2)*'umowa o pracę'!$E$8,2),0)))),0)),IF('umowa o pracę'!$E$7=2021,IF(IF($K146=1,IF($M146=0,ROUND(IF($L146&gt;2800,ROUND($N146/$L146*2800,2),$N146)*'umowa o pracę'!$E$8,2),IF($L146+$M146&lt;2800,ROUND(ROUND($N146+ROUND($M146*9%,2),2)*'umowa o pracę'!$E$8,2),IF(AND($L146+$M146&gt;=2800,$L146&lt;2800),ROUND((ROUND($N146+ROUND((2800-$L146)*9%,2),2))*'umowa o pracę'!$E$8,2),IF(AND($L146+$M146&gt;=2800,$L146&gt;=2800),ROUND(ROUND($N146/$L146*2800,2)*'umowa o pracę'!$E$8,2),0)))),0)&gt;$H146,$H146,IF($K146=1,IF($M146=0,ROUND(IF($L146&gt;2800,ROUND($N146/$L146*2800,2),$N146)*'umowa o pracę'!$E$8,2),IF($L146+$M146&lt;2800,ROUND(ROUND($N146+ROUND($M146*9%,2),2)*'umowa o pracę'!$E$8,2),IF(AND($L146+$M146&gt;=2800,$L146&lt;2800),ROUND((ROUND($N146+ROUND((2800-$L146)*9%,2),2))*'umowa o pracę'!$E$8,2),IF(AND($L146+$M146&gt;=2800,$L146&gt;=2800),ROUND(ROUND($N146/$L146*2800,2)*'umowa o pracę'!$E$8,2),0)))),0)),0))</f>
        <v>0</v>
      </c>
      <c r="T146" s="32">
        <f>IF('umowa o pracę'!$E$7=2020,IF(IF($K146=1,IF($M146=0,ROUND(IF($L146&gt;2600,ROUND($O146/$L146*2600,2),$O146)*'umowa o pracę'!$E$8,2),ROUND(IF($L146&gt;2600,ROUND($O146/$L146*2600,2),$O146)*'umowa o pracę'!$E$8,2)),0)&gt;$I146,$I146,IF($K146=1,IF($M146=0,ROUND(IF($L146&gt;2600,ROUND($O146/$L146*2600,2),$O146)*'umowa o pracę'!$E$8,2),ROUND(IF($L146&gt;2600,ROUND($O146/$L146*2600,2),$O146)*'umowa o pracę'!$E$8,2)),0)),IF('umowa o pracę'!$E$7=2021,IF(IF($K146=1,IF($M146=0,ROUND(IF($L146&gt;2800,ROUND($O146/$L146*2800,2),$O146)*'umowa o pracę'!$E$8,2),ROUND(IF($L146&gt;2800,ROUND($O146/$L146*2800,2),$O146)*'umowa o pracę'!$E$8,2)),0)&gt;$I146,$I146,IF($K146=1,IF($M146=0,ROUND(IF($L146&gt;2800,ROUND($O146/$L146*2800,2),$O146)*'umowa o pracę'!$E$8,2),ROUND(IF($L146&gt;2800,ROUND($O146/$L146*2800,2),$O146)*'umowa o pracę'!$E$8,2)),0)),0))</f>
        <v>0</v>
      </c>
      <c r="U146" s="51">
        <f>IF('umowa o pracę'!$E$7=2020,$Q146,IF('umowa o pracę'!$E$7=2021,$R146,0))</f>
        <v>0</v>
      </c>
      <c r="V146" s="53">
        <f t="shared" si="27"/>
        <v>1</v>
      </c>
      <c r="W146" s="54">
        <f>IF('umowa o pracę'!$E$6&lt;2,0,$L146)</f>
        <v>0</v>
      </c>
      <c r="X146" s="54">
        <f>IF('umowa o pracę'!$E$6&lt;2,0,$M146)</f>
        <v>0</v>
      </c>
      <c r="Y146" s="55">
        <f>IF('umowa o pracę'!$E$6&lt;2,0,$N146)</f>
        <v>0</v>
      </c>
      <c r="Z146" s="55">
        <f>IF('umowa o pracę'!$E$6&lt;2,0,$O146)</f>
        <v>0</v>
      </c>
      <c r="AA146" s="32">
        <f>IF('umowa o pracę'!$E$7=2020,ROUND(IF($W146&gt;=2600,2600*'umowa o pracę'!$E$8,$W146*'umowa o pracę'!$E$8),2),IF('umowa o pracę'!$E$7=2021,ROUND(IF($W146&gt;=2800,2800*'umowa o pracę'!$E$8,$W146*'umowa o pracę'!$E$8),2),0))</f>
        <v>0</v>
      </c>
      <c r="AB146" s="32">
        <f>IF(IF(IF(AND($V146=1,$I146&gt;0),ROUND(IF($W146+$X146&gt;=2600,2600*'umowa o pracę'!$E$8,($W146+$X146)*'umowa o pracę'!$E$8),2)+IF($X146=0,ROUND(IF($W146&gt;2600,ROUND($Z146/$W146*2600,2),$Z146)*'umowa o pracę'!$E$8,2),ROUND(IF($W146&gt;2600,ROUND($Z146/$W146*2600,2),$Z146)*'umowa o pracę'!$E$8,2)),ROUND(IF($W146+$X146&gt;=2600,2600*'umowa o pracę'!$E$8,($W146+$X146)*'umowa o pracę'!$E$8),2)-IF($X146=0,ROUND(ROUND(IF($W146&gt;2600,ROUND($Y146/$W146*2600,2),$Y146),2)*'umowa o pracę'!$E$8,2),IF($X146&gt;0,IF($W146+$X146&lt;2600,ROUND(ROUND($Y146+ROUND($X146*9%,2),2)*'umowa o pracę'!$E$8,2),IF(AND($W146+$X146&gt;=2600,$X146&lt;2600,$W146&lt;2600),ROUND((ROUND(((2600-$X146)/$W146)*$Y146,2)+ROUND($X146*9%,2))*'umowa o pracę'!$E$8,2),IF(AND($W146+$X146&gt;=2600,$X146&gt;=2600),ROUND((ROUND(2600*9%,2))*'umowa o pracę'!$E$8,2),IF(AND($W146+$X146&gt;=2600,$W146&gt;=2600,$X146&lt;2600),ROUND((ROUND($X146*9%,2)+ROUND(((2600-$X146)/$W146)*$Y146,2))*'umowa o pracę'!$E$8,2),0)))),0)))&gt;$J146,$J146,IF(AND($V146=1,$I146&gt;0),ROUND(IF($W146+$X146&gt;=2600,2600*'umowa o pracę'!$E$8,($W146+$X146)*'umowa o pracę'!$E$8),2)+IF($X146=0,ROUND(IF($W146&gt;2600,ROUND($Z146/$W146*2600,2),$Z146)*'umowa o pracę'!$E$8,2),ROUND(IF($W146&gt;2600,ROUND($Z146/$W146*2600,2),$Z146)*'umowa o pracę'!$E$8,2)),ROUND(IF($W146+$X146&gt;=2600,2600*'umowa o pracę'!$E$8,($W146+$X146)*'umowa o pracę'!$E$8),2)-IF($X146=0,ROUND(ROUND(IF($W146&gt;2600,ROUND($Y146/$W146*2600,2),$Y146),2)*'umowa o pracę'!$E$8,2),IF($X146&gt;0,IF($W146+$X146&lt;2600,ROUND(ROUND($Y146+ROUND($X146*9%,2),2)*'umowa o pracę'!$E$8,2),IF(AND($W146+$X146&gt;=2600,$X146&lt;2600,$W146&lt;2600),ROUND((ROUND(((2600-$X146)/$W146)*$Y146,2)+ROUND($X146*9%,2))*'umowa o pracę'!$E$8,2),IF(AND($W146+$X146&gt;=2600,$X146&gt;=2600),ROUND((ROUND(2600*9%,2))*'umowa o pracę'!$E$8,2),IF(AND($W146+$X146&gt;=2600,$W146&gt;=2600,$X146&lt;2600),ROUND((ROUND($X146*9%,2)+ROUND(((2600-$X146)/$W146)*$Y146,2))*'umowa o pracę'!$E$8,2),0)))),0))))&gt;$J146,$J146,IF(IF(AND($V146=1,$I146&gt;0),ROUND(IF($W146+$X146&gt;=2600,2600*'umowa o pracę'!$E$8,($W146+$X146)*'umowa o pracę'!$E$8),2)+IF($X146=0,ROUND(IF($W146&gt;2600,ROUND($Z146/$W146*2600,2),$Z146)*'umowa o pracę'!$E$8,2),ROUND(IF($W146&gt;2600,ROUND($Z146/$W146*2600,2),$Z146)*'umowa o pracę'!$E$8,2)),ROUND(IF($W146+$X146&gt;=2600,2600*'umowa o pracę'!$E$8,($W146+$X146)*'umowa o pracę'!$E$8),2)-IF($X146=0,ROUND(ROUND(IF($W146&gt;2600,ROUND($Y146/$W146*2600,2),$Y146),2)*'umowa o pracę'!$E$8,2),IF($X146&gt;0,IF($W146+$X146&lt;2600,ROUND(ROUND($Y146+ROUND($X146*9%,2),2)*'umowa o pracę'!$E$8,2),IF(AND($W146+$X146&gt;=2600,$X146&lt;2600,$W146&lt;2600),ROUND((ROUND(((2600-$X146)/$W146)*$Y146,2)+ROUND($X146*9%,2))*'umowa o pracę'!$E$8,2),IF(AND($W146+$X146&gt;=2600,$X146&gt;=2600),ROUND((ROUND(2600*9%,2))*'umowa o pracę'!$E$8,2),IF(AND($W146+$X146&gt;=2600,$W146&gt;=2600,$X146&lt;2600),ROUND((ROUND($X146*9%,2)+ROUND(((2600-$X146)/$W146)*$Y146,2))*'umowa o pracę'!$E$8,2),0)))),0)))&gt;$J146,$J146,IF(AND($V146=1,$I146&gt;0),ROUND(IF($W146+$X146&gt;=2600,2600*'umowa o pracę'!$E$8,($W146+$X146)*'umowa o pracę'!$E$8),2)+IF($X146=0,ROUND(IF($W146&gt;2600,ROUND($Z146/$W146*2600,2),$Z146)*'umowa o pracę'!$E$8,2),ROUND(IF($W146&gt;2600,ROUND($Z146/$W146*2600,2),$Z146)*'umowa o pracę'!$E$8,2)),ROUND(IF($W146+$X146&gt;=2600,2600*'umowa o pracę'!$E$8,($W146+$X146)*'umowa o pracę'!$E$8),2)-IF(AND($X146=0,I146&gt;0),ROUND(ROUND(IF($W146&gt;2600,ROUND($Y146/$W146*2600,2),$Y146),2)*'umowa o pracę'!$E$8,2),IF($X146&gt;0,IF($W146+$X146&lt;2600,ROUND(ROUND($Y146+ROUND($X146*9%,2),2)*'umowa o pracę'!$E$8,2),IF(AND($W146+$X146&gt;=2600,$X146&lt;2600,$W146&lt;2600),ROUND((ROUND(((2600-$X146)/$W146)*$Y146,2)+ROUND($X146*9%,2))*'umowa o pracę'!$E$8,2),IF(AND($W146+$X146&gt;=2600,$X146&gt;=2600),ROUND((ROUND(2600*9%,2))*'umowa o pracę'!$E$8,2),IF(AND($W146+$X146&gt;=2600,$W146&gt;=2600,$X146&lt;2600),ROUND((ROUND($X146*9%,2)+ROUND(((2600-$X146)/$W146)*$Y146,2))*'umowa o pracę'!$E$8,2),0)))),0)))))</f>
        <v>0</v>
      </c>
      <c r="AC146" s="32">
        <f>IF(IF(IF(AND($V146=1,$I146&gt;0),ROUND(IF($W146+$X146&gt;=2800,2800*'umowa o pracę'!$E$8,($W146+$X146)*'umowa o pracę'!$E$8),2)+IF($X146=0,ROUND(IF($W146&gt;2800,ROUND($Z146/$W146*2800,2),$Z146)*'umowa o pracę'!$E$8,2),ROUND(IF($W146&gt;2800,ROUND($Z146/$W146*2800,2),$Z146)*'umowa o pracę'!$E$8,2)),ROUND(IF($W146+$X146&gt;=2800,2800*'umowa o pracę'!$E$8,($W146+$X146)*'umowa o pracę'!$E$8),2)-IF($X146=0,ROUND(ROUND(IF($W146&gt;2800,ROUND($Y146/$W146*2800,2),$Y146),2)*'umowa o pracę'!$E$8,2),IF($X146&gt;0,IF($W146+$X146&lt;2800,ROUND(ROUND($Y146+ROUND($X146*9%,2),2)*'umowa o pracę'!$E$8,2),IF(AND($W146+$X146&gt;=2800,$X146&lt;2800,$W146&lt;2800),ROUND((ROUND(((2800-$X146)/$W146)*$Y146,2)+ROUND($X146*9%,2))*'umowa o pracę'!$E$8,2),IF(AND($W146+$X146&gt;=2800,$X146&gt;=2800),ROUND((ROUND(2800*9%,2))*'umowa o pracę'!$E$8,2),IF(AND($W146+$X146&gt;=2800,$W146&gt;=2800,$X146&lt;2800),ROUND((ROUND($X146*9%,2)+ROUND(((2800-$X146)/$W146)*$Y146,2))*'umowa o pracę'!$E$8,2),0)))),0)))&gt;$J146,$J146,IF(AND($V146=1,$I146&gt;0),ROUND(IF($W146+$X146&gt;=2800,2800*'umowa o pracę'!$E$8,($W146+$X146)*'umowa o pracę'!$E$8),2)+IF($X146=0,ROUND(IF($W146&gt;2800,ROUND($Z146/$W146*2800,2),$Z146)*'umowa o pracę'!$E$8,2),ROUND(IF($W146&gt;2800,ROUND($Z146/$W146*2800,2),$Z146)*'umowa o pracę'!$E$8,2)),ROUND(IF($W146+$X146&gt;=2800,2800*'umowa o pracę'!$E$8,($W146+$X146)*'umowa o pracę'!$E$8),2)-IF($X146=0,ROUND(ROUND(IF($W146&gt;2800,ROUND($Y146/$W146*2800,2),$Y146),2)*'umowa o pracę'!$E$8,2),IF($X146&gt;0,IF($W146+$X146&lt;2800,ROUND(ROUND($Y146+ROUND($X146*9%,2),2)*'umowa o pracę'!$E$8,2),IF(AND($W146+$X146&gt;=2800,$X146&lt;2800,$W146&lt;2800),ROUND((ROUND(((2800-$X146)/$W146)*$Y146,2)+ROUND($X146*9%,2))*'umowa o pracę'!$E$8,2),IF(AND($W146+$X146&gt;=2800,$X146&gt;=2800),ROUND((ROUND(2800*9%,2))*'umowa o pracę'!$E$8,2),IF(AND($W146+$X146&gt;=2800,$W146&gt;=2800,$X146&lt;2800),ROUND((ROUND($X146*9%,2)+ROUND(((2800-$X146)/$W146)*$Y146,2))*'umowa o pracę'!$E$8,2),0)))),0))))&gt;$J146,$J146,IF(IF(AND($V146=1,$I146&gt;0),ROUND(IF($W146+$X146&gt;=2800,2800*'umowa o pracę'!$E$8,($W146+$X146)*'umowa o pracę'!$E$8),2)+IF($X146=0,ROUND(IF($W146&gt;2800,ROUND($Z146/$W146*2800,2),$Z146)*'umowa o pracę'!$E$8,2),ROUND(IF($W146&gt;2800,ROUND($Z146/$W146*2800,2),$Z146)*'umowa o pracę'!$E$8,2)),ROUND(IF($W146+$X146&gt;=2800,2800*'umowa o pracę'!$E$8,($W146+$X146)*'umowa o pracę'!$E$8),2)-IF($X146=0,ROUND(ROUND(IF($W146&gt;2800,ROUND($Y146/$W146*2800,2),$Y146),2)*'umowa o pracę'!$E$8,2),IF($X146&gt;0,IF($W146+$X146&lt;2800,ROUND(ROUND($Y146+ROUND($X146*9%,2),2)*'umowa o pracę'!$E$8,2),IF(AND($W146+$X146&gt;=2800,$X146&lt;2800,$W146&lt;2800),ROUND((ROUND(((2800-$X146)/$W146)*$Y146,2)+ROUND($X146*9%,2))*'umowa o pracę'!$E$8,2),IF(AND($W146+$X146&gt;=2800,$X146&gt;=2800),ROUND((ROUND(2800*9%,2))*'umowa o pracę'!$E$8,2),IF(AND($W146+$X146&gt;=2800,$W146&gt;=2800,$X146&lt;2800),ROUND((ROUND($X146*9%,2)+ROUND(((2800-$X146)/$W146)*$Y146,2))*'umowa o pracę'!$E$8,2),0)))),0)))&gt;$J146,$J146,IF(AND($V146=1,$I146&gt;0),ROUND(IF($W146+$X146&gt;=2800,2800*'umowa o pracę'!$E$8,($W146+$X146)*'umowa o pracę'!$E$8),2)+IF($X146=0,ROUND(IF($W146&gt;2800,ROUND($Z146/$W146*2800,2),$Z146)*'umowa o pracę'!$E$8,2),ROUND(IF($W146&gt;2800,ROUND($Z146/$W146*2800,2),$Z146)*'umowa o pracę'!$E$8,2)),ROUND(IF($W146+$X146&gt;=2800,2800*'umowa o pracę'!$E$8,($W146+$X146)*'umowa o pracę'!$E$8),2)-IF(AND($X146=0,I146&gt;0),ROUND(ROUND(IF($W146&gt;2800,ROUND($Y146/$W146*2800,2),$Y146),2)*'umowa o pracę'!$E$8,2),IF($X146&gt;0,IF($W146+$X146&lt;2800,ROUND(ROUND($Y146+ROUND($X146*9%,2),2)*'umowa o pracę'!$E$8,2),IF(AND($W146+$X146&gt;=2800,$X146&lt;2800,$W146&lt;2800),ROUND((ROUND(((2800-$X146)/$W146)*$Y146,2)+ROUND($X146*9%,2))*'umowa o pracę'!$E$8,2),IF(AND($W146+$X146&gt;=2800,$X146&gt;=2800),ROUND((ROUND(2800*9%,2))*'umowa o pracę'!$E$8,2),IF(AND($W146+$X146&gt;=2800,$W146&gt;=2800,$X146&lt;2800),ROUND((ROUND($X146*9%,2)+ROUND(((2800-$X146)/$W146)*$Y146,2))*'umowa o pracę'!$E$8,2),0)))),0)))))</f>
        <v>0</v>
      </c>
      <c r="AD146" s="32">
        <f>IF('umowa o pracę'!$E$7=2020,IF(IF($V146=1,IF($X146=0,ROUND(IF($W146&gt;2600,ROUND($Y146/$W146*2600,2),$Y146)*'umowa o pracę'!$E$8,2),IF($W146+$X146&lt;2600,ROUND(ROUND($Y146+ROUND($X146*9%,2),2)*'umowa o pracę'!$E$8,2),IF(AND($W146+$X146&gt;=2600,$W146&lt;2600),ROUND((ROUND($Y146+ROUND((2600-$W146)*9%,2),2))*'umowa o pracę'!$E$8,2),IF(AND($W146+$X146&gt;=2600,$W146&gt;=2600),ROUND(ROUND($Y146/$W146*2600,2)*'umowa o pracę'!$E$8,2),0)))),0)&gt;$H146,$H146,IF($V146=1,IF($X146=0,ROUND(IF($W146&gt;2600,ROUND($Y146/$W146*2600,2),$Y146)*'umowa o pracę'!$E$8,2),IF($W146+$X146&lt;2600,ROUND(ROUND($Y146+ROUND($X146*9%,2),2)*'umowa o pracę'!$E$8,2),IF(AND($W146+$X146&gt;=2600,$W146&lt;2600),ROUND((ROUND($Y146+ROUND((2600-$W146)*9%,2),2))*'umowa o pracę'!$E$8,2),IF(AND($W146+$X146&gt;=2600,$W146&gt;=2600),ROUND(ROUND($Y146/$W146*2600,2)*'umowa o pracę'!$E$8,2),0)))),0)),IF('umowa o pracę'!$E$7=2021,IF(IF($V146=1,IF($X146=0,ROUND(IF($W146&gt;2800,ROUND($Y146/$W146*2800,2),$Y146)*'umowa o pracę'!$E$8,2),IF($W146+$X146&lt;2800,ROUND(ROUND($Y146+ROUND($X146*9%,2),2)*'umowa o pracę'!$E$8,2),IF(AND($W146+$X146&gt;=2800,$W146&lt;2800),ROUND((ROUND($Y146+ROUND((2800-$W146)*9%,2),2))*'umowa o pracę'!$E$8,2),IF(AND($W146+$X146&gt;=2800,$W146&gt;=2800),ROUND(ROUND($Y146/$W146*2800,2)*'umowa o pracę'!$E$8,2),0)))),0)&gt;$H146,$H146,IF($V146=1,IF($X146=0,ROUND(IF($W146&gt;2800,ROUND($Y146/$W146*2800,2),$Y146)*'umowa o pracę'!$E$8,2),IF($W146+$X146&lt;2800,ROUND(ROUND($Y146+ROUND($X146*9%,2),2)*'umowa o pracę'!$E$8,2),IF(AND($W146+$X146&gt;=2800,$W146&lt;2800),ROUND((ROUND($Y146+ROUND((2800-$W146)*9%,2),2))*'umowa o pracę'!$E$8,2),IF(AND($W146+$X146&gt;=2800,$W146&gt;=2800),ROUND(ROUND($Y146/$W146*2800,2)*'umowa o pracę'!$E$8,2),0)))),0)),0))</f>
        <v>0</v>
      </c>
      <c r="AE146" s="32">
        <f>IF('umowa o pracę'!$E$7=2020,IF(IF($V146=1,IF($X146=0,ROUND(IF($W146&gt;2600,ROUND($Z146/$W146*2600,2),$Z146)*'umowa o pracę'!$E$8,2),ROUND(IF($W146&gt;2600,ROUND($Z146/$W146*2600,2),$Z146)*'umowa o pracę'!$E$8,2)),0)&gt;$I146,$I146,IF($V146=1,IF($X146=0,ROUND(IF($W146&gt;2600,ROUND($Z146/$W146*2600,2),$Z146)*'umowa o pracę'!$E$8,2),ROUND(IF($W146&gt;2600,ROUND($Z146/$W146*2600,2),$Z146)*'umowa o pracę'!$E$8,2)),0)),IF('umowa o pracę'!$E$7=2021,IF(IF($V146=1,IF($X146=0,ROUND(IF($W146&gt;2800,ROUND($Z146/$W146*2800,2),$Z146)*'umowa o pracę'!$E$8,2),ROUND(IF($W146&gt;2800,ROUND($Z146/$W146*2800,2),$Z146)*'umowa o pracę'!$E$8,2)),0)&gt;$I146,$I146,IF($V146=1,IF($X146=0,ROUND(IF($W146&gt;2800,ROUND($Z146/$W146*2800,2),$Z146)*'umowa o pracę'!$E$8,2),ROUND(IF($W146&gt;2800,ROUND($Z146/$W146*2800,2),$Z146)*'umowa o pracę'!$E$8,2)),0)),0))</f>
        <v>0</v>
      </c>
      <c r="AF146" s="56">
        <f>IF('umowa o pracę'!$E$7=2020,$AB146,IF('umowa o pracę'!$E$7=2021,$AC146,0))</f>
        <v>0</v>
      </c>
      <c r="AG146" s="53">
        <f t="shared" si="28"/>
        <v>1</v>
      </c>
      <c r="AH146" s="39">
        <f>IF('umowa o pracę'!$E$6&lt;3,0,$L146)</f>
        <v>0</v>
      </c>
      <c r="AI146" s="39">
        <f>IF('umowa o pracę'!$E$6&lt;3,0,$M146)</f>
        <v>0</v>
      </c>
      <c r="AJ146" s="55">
        <f>IF('umowa o pracę'!$E$6&lt;3,0,$N146)</f>
        <v>0</v>
      </c>
      <c r="AK146" s="55">
        <f>IF('umowa o pracę'!$E$6&lt;3,0,$O146)</f>
        <v>0</v>
      </c>
      <c r="AL146" s="32">
        <f>IF('umowa o pracę'!$E$7=2020,ROUND(IF($AH146&gt;=2600,2600*'umowa o pracę'!$E$8,$AH146*'umowa o pracę'!$E$8),2),IF('umowa o pracę'!$E$7=2021,ROUND(IF($AH146&gt;=2800,2800*'umowa o pracę'!$E$8,$AH146*'umowa o pracę'!$E$8),2),0))</f>
        <v>0</v>
      </c>
      <c r="AM146" s="32">
        <f>IF(IF(IF(AND($AG146=1,$I146&gt;0),ROUND(IF($AH146+$AI146&gt;=2600,2600*'umowa o pracę'!$E$8,($AH146+$AI146)*'umowa o pracę'!$E$8),2)+IF($AI146=0,ROUND(IF($AH146&gt;2600,ROUND($AK146/$AH146*2600,2),$AK146)*'umowa o pracę'!$E$8,2),ROUND(IF($AH146&gt;2600,ROUND($AK146/$AH146*2600,2),$AK146)*'umowa o pracę'!$E$8,2)),ROUND(IF($AH146+$AI146&gt;=2600,2600*'umowa o pracę'!$E$8,($AH146+$AI146)*'umowa o pracę'!$E$8),2)-IF($AI146=0,ROUND(ROUND(IF($AH146&gt;2600,ROUND($AJ146/$AH146*2600,2),$AJ146),2)*'umowa o pracę'!$E$8,2),IF($AI146&gt;0,IF($AH146+$AI146&lt;2600,ROUND(ROUND($AJ146+ROUND($AI146*9%,2),2)*'umowa o pracę'!$E$8,2),IF(AND($AH146+$AI146&gt;=2600,$AI146&lt;2600,$AH146&lt;2600),ROUND((ROUND(((2600-$AI146)/$AH146)*$AJ146,2)+ROUND($AI146*9%,2))*'umowa o pracę'!$E$8,2),IF(AND($AH146+$AI146&gt;=2600,$AI146&gt;=2600),ROUND((ROUND(2600*9%,2))*'umowa o pracę'!$E$8,2),IF(AND($AH146+$AI146&gt;=2600,$AH146&gt;=2600,$AI146&lt;2600),ROUND((ROUND($AI146*9%,2)+ROUND(((2600-$AI146)/$AH146)*$AJ146,2))*'umowa o pracę'!$E$8,2),0)))),0)))&gt;$J146,$J146,IF(AND($AG146=1,$I146&gt;0),ROUND(IF($AH146+$AI146&gt;=2600,2600*'umowa o pracę'!$E$8,($AH146+$AI146)*'umowa o pracę'!$E$8),2)+IF($AI146=0,ROUND(IF($AH146&gt;2600,ROUND($AK146/$AH146*2600,2),$AK146)*'umowa o pracę'!$E$8,2),ROUND(IF($AH146&gt;2600,ROUND($AK146/$AH146*2600,2),$AK146)*'umowa o pracę'!$E$8,2)),ROUND(IF($AH146+$AI146&gt;=2600,2600*'umowa o pracę'!$E$8,($AH146+$AI146)*'umowa o pracę'!$E$8),2)-IF($AI146=0,ROUND(ROUND(IF($AH146&gt;2600,ROUND($AJ146/$AH146*2600,2),$AJ146),2)*'umowa o pracę'!$E$8,2),IF($AI146&gt;0,IF($AH146+$AI146&lt;2600,ROUND(ROUND($AJ146+ROUND($AI146*9%,2),2)*'umowa o pracę'!$E$8,2),IF(AND($AH146+$AI146&gt;=2600,$AI146&lt;2600,$AH146&lt;2600),ROUND((ROUND(((2600-$AI146)/$AH146)*$AJ146,2)+ROUND($AI146*9%,2))*'umowa o pracę'!$E$8,2),IF(AND($AH146+$AI146&gt;=2600,$AI146&gt;=2600),ROUND((ROUND(2600*9%,2))*'umowa o pracę'!$E$8,2),IF(AND($AH146+$AI146&gt;=2600,$AH146&gt;=2600,$AI146&lt;2600),ROUND((ROUND($AI146*9%,2)+ROUND(((2600-$AI146)/$AH146)*$AJ146,2))*'umowa o pracę'!$E$8,2),0)))),0))))&gt;$J146,$J146,IF(IF(AND($AG146=1,$I146&gt;0),ROUND(IF($AH146+$AI146&gt;=2600,2600*'umowa o pracę'!$E$8,($AH146+$AI146)*'umowa o pracę'!$E$8),2)+IF($AI146=0,ROUND(IF($AH146&gt;2600,ROUND($AK146/$AH146*2600,2),$AK146)*'umowa o pracę'!$E$8,2),ROUND(IF($AH146&gt;2600,ROUND($AK146/$AH146*2600,2),$AK146)*'umowa o pracę'!$E$8,2)),ROUND(IF($AH146+$AI146&gt;=2600,2600*'umowa o pracę'!$E$8,($AH146+$AI146)*'umowa o pracę'!$E$8),2)-IF($AI146=0,ROUND(ROUND(IF($AH146&gt;2600,ROUND($AJ146/$AH146*2600,2),$AJ146),2)*'umowa o pracę'!$E$8,2),IF($AI146&gt;0,IF($AH146+$AI146&lt;2600,ROUND(ROUND($AJ146+ROUND($AI146*9%,2),2)*'umowa o pracę'!$E$8,2),IF(AND($AH146+$AI146&gt;=2600,$AI146&lt;2600,$AH146&lt;2600),ROUND((ROUND(((2600-$AI146)/$AH146)*$AJ146,2)+ROUND($AI146*9%,2))*'umowa o pracę'!$E$8,2),IF(AND($AH146+$AI146&gt;=2600,$AI146&gt;=2600),ROUND((ROUND(2600*9%,2))*'umowa o pracę'!$E$8,2),IF(AND($AH146+$AI146&gt;=2600,$AH146&gt;=2600,$AI146&lt;2600),ROUND((ROUND($AI146*9%,2)+ROUND(((2600-$AI146)/$AH146)*$AJ146,2))*'umowa o pracę'!$E$8,2),0)))),0)))&gt;$J146,$J146,IF(AND($AG146=1,$I146&gt;0),ROUND(IF($AH146+$AI146&gt;=2600,2600*'umowa o pracę'!$E$8,($AH146+$AI146)*'umowa o pracę'!$E$8),2)+IF($AI146=0,ROUND(IF($AH146&gt;2600,ROUND($AK146/$AH146*2600,2),$AK146)*'umowa o pracę'!$E$8,2),ROUND(IF($AH146&gt;2600,ROUND($AK146/$AH146*2600,2),$AK146)*'umowa o pracę'!$E$8,2)),ROUND(IF($AH146+$AI146&gt;=2600,2600*'umowa o pracę'!$E$8,($AH146+$AI146)*'umowa o pracę'!$E$8),2)-IF(AND($AI146=0,I146&gt;0),ROUND(ROUND(IF($AH146&gt;2600,ROUND($AJ146/$AH146*2600,2),$AJ146),2)*'umowa o pracę'!$E$8,2),IF($AI146&gt;0,IF($AH146+$AI146&lt;2600,ROUND(ROUND($AJ146+ROUND($AI146*9%,2),2)*'umowa o pracę'!$E$8,2),IF(AND($AH146+$AI146&gt;=2600,$AI146&lt;2600,$AH146&lt;2600),ROUND((ROUND(((2600-$AI146)/$AH146)*$AJ146,2)+ROUND($AI146*9%,2))*'umowa o pracę'!$E$8,2),IF(AND($AH146+$AI146&gt;=2600,$AI146&gt;=2600),ROUND((ROUND(2600*9%,2))*'umowa o pracę'!$E$8,2),IF(AND($AH146+$AI146&gt;=2600,$AH146&gt;=2600,$AI146&lt;2600),ROUND((ROUND($AI146*9%,2)+ROUND(((2600-$AI146)/$AH146)*$AJ146,2))*'umowa o pracę'!$E$8,2),0)))),0)))))</f>
        <v>0</v>
      </c>
      <c r="AN146" s="32">
        <f>IF(IF(IF(AND($AG146=1,$I146&gt;0),ROUND(IF($AH146+$AI146&gt;=2800,2800*'umowa o pracę'!$E$8,($AH146+$AI146)*'umowa o pracę'!$E$8),2)+IF($AI146=0,ROUND(IF($AH146&gt;2800,ROUND($AK146/$AH146*2800,2),$AK146)*'umowa o pracę'!$E$8,2),ROUND(IF($AH146&gt;2800,ROUND($AK146/$AH146*2800,2),$AK146)*'umowa o pracę'!$E$8,2)),ROUND(IF($AH146+$AI146&gt;=2800,2800*'umowa o pracę'!$E$8,($AH146+$AI146)*'umowa o pracę'!$E$8),2)-IF($AI146=0,ROUND(ROUND(IF($AH146&gt;2800,ROUND($AJ146/$AH146*2800,2),$AJ146),2)*'umowa o pracę'!$E$8,2),IF($AI146&gt;0,IF($AH146+$AI146&lt;2800,ROUND(ROUND($AJ146+ROUND($AI146*9%,2),2)*'umowa o pracę'!$E$8,2),IF(AND($AH146+$AI146&gt;=2800,$AI146&lt;2800,$AH146&lt;2800),ROUND((ROUND(((2800-$AI146)/$AH146)*$AJ146,2)+ROUND($AI146*9%,2))*'umowa o pracę'!$E$8,2),IF(AND($AH146+$AI146&gt;=2800,$AI146&gt;=2800),ROUND((ROUND(2800*9%,2))*'umowa o pracę'!$E$8,2),IF(AND($AH146+$AI146&gt;=2800,$AH146&gt;=2800,$AI146&lt;2800),ROUND((ROUND($AI146*9%,2)+ROUND(((2800-$AI146)/$AH146)*$AJ146,2))*'umowa o pracę'!$E$8,2),0)))),0)))&gt;$J146,$J146,IF(AND($AG146=1,$I146&gt;0),ROUND(IF($AH146+$AI146&gt;=2800,2800*'umowa o pracę'!$E$8,($AH146+$AI146)*'umowa o pracę'!$E$8),2)+IF($AI146=0,ROUND(IF($AH146&gt;2800,ROUND($AK146/$AH146*2800,2),$AK146)*'umowa o pracę'!$E$8,2),ROUND(IF($AH146&gt;2800,ROUND($AK146/$AH146*2800,2),$AK146)*'umowa o pracę'!$E$8,2)),ROUND(IF($AH146+$AI146&gt;=2800,2800*'umowa o pracę'!$E$8,($AH146+$AI146)*'umowa o pracę'!$E$8),2)-IF($AI146=0,ROUND(ROUND(IF($AH146&gt;2800,ROUND($AJ146/$AH146*2800,2),$AJ146),2)*'umowa o pracę'!$E$8,2),IF($AI146&gt;0,IF($AH146+$AI146&lt;2800,ROUND(ROUND($AJ146+ROUND($AI146*9%,2),2)*'umowa o pracę'!$E$8,2),IF(AND($AH146+$AI146&gt;=2800,$AI146&lt;2800,$AH146&lt;2800),ROUND((ROUND(((2800-$AI146)/$AH146)*$AJ146,2)+ROUND($AI146*9%,2))*'umowa o pracę'!$E$8,2),IF(AND($AH146+$AI146&gt;=2800,$AI146&gt;=2800),ROUND((ROUND(2800*9%,2))*'umowa o pracę'!$E$8,2),IF(AND($AH146+$AI146&gt;=2800,$AH146&gt;=2800,$AI146&lt;2800),ROUND((ROUND($AI146*9%,2)+ROUND(((2800-$AI146)/$AH146)*$AJ146,2))*'umowa o pracę'!$E$8,2),0)))),0))))&gt;$J146,$J146,IF(IF(AND($AG146=1,$I146&gt;0),ROUND(IF($AH146+$AI146&gt;=2800,2800*'umowa o pracę'!$E$8,($AH146+$AI146)*'umowa o pracę'!$E$8),2)+IF($AI146=0,ROUND(IF($AH146&gt;2800,ROUND($AK146/$AH146*2800,2),$AK146)*'umowa o pracę'!$E$8,2),ROUND(IF($AH146&gt;2800,ROUND($AK146/$AH146*2800,2),$AK146)*'umowa o pracę'!$E$8,2)),ROUND(IF($AH146+$AI146&gt;=2800,2800*'umowa o pracę'!$E$8,($AH146+$AI146)*'umowa o pracę'!$E$8),2)-IF($AI146=0,ROUND(ROUND(IF($AH146&gt;2800,ROUND($AJ146/$AH146*2800,2),$AJ146),2)*'umowa o pracę'!$E$8,2),IF($AI146&gt;0,IF($AH146+$AI146&lt;2800,ROUND(ROUND($AJ146+ROUND($AI146*9%,2),2)*'umowa o pracę'!$E$8,2),IF(AND($AH146+$AI146&gt;=2800,$AI146&lt;2800,$AH146&lt;2800),ROUND((ROUND(((2800-$AI146)/$AH146)*$AJ146,2)+ROUND($AI146*9%,2))*'umowa o pracę'!$E$8,2),IF(AND($AH146+$AI146&gt;=2800,$AI146&gt;=2800),ROUND((ROUND(2800*9%,2))*'umowa o pracę'!$E$8,2),IF(AND($AH146+$AI146&gt;=2800,$AH146&gt;=2800,$AI146&lt;2800),ROUND((ROUND($AI146*9%,2)+ROUND(((2800-$AI146)/$AH146)*$AJ146,2))*'umowa o pracę'!$E$8,2),0)))),0)))&gt;$J146,$J146,IF(AND($AG146=1,$I146&gt;0),ROUND(IF($AH146+$AI146&gt;=2800,2800*'umowa o pracę'!$E$8,($AH146+$AI146)*'umowa o pracę'!$E$8),2)+IF($AI146=0,ROUND(IF($AH146&gt;2800,ROUND($AK146/$AH146*2800,2),$AK146)*'umowa o pracę'!$E$8,2),ROUND(IF($AH146&gt;2800,ROUND($AK146/$AH146*2800,2),$AK146)*'umowa o pracę'!$E$8,2)),ROUND(IF($AH146+$AI146&gt;=2800,2800*'umowa o pracę'!$E$8,($AH146+$AI146)*'umowa o pracę'!$E$8),2)-IF(AND($AI146=0,I146&gt;0),ROUND(ROUND(IF($AH146&gt;2800,ROUND($AJ146/$AH146*2800,2),$AJ146),2)*'umowa o pracę'!$E$8,2),IF($AI146&gt;0,IF($AH146+$AI146&lt;2800,ROUND(ROUND($AJ146+ROUND($AI146*9%,2),2)*'umowa o pracę'!$E$8,2),IF(AND($AH146+$AI146&gt;=2800,$AI146&lt;2800,$AH146&lt;2800),ROUND((ROUND(((2800-$AI146)/$AH146)*$AJ146,2)+ROUND($AI146*9%,2))*'umowa o pracę'!$E$8,2),IF(AND($AH146+$AI146&gt;=2800,$AI146&gt;=2800),ROUND((ROUND(2800*9%,2))*'umowa o pracę'!$E$8,2),IF(AND($AH146+$AI146&gt;=2800,$AH146&gt;=2800,$AI146&lt;2800),ROUND((ROUND($AI146*9%,2)+ROUND(((2800-$AI146)/$AH146)*$AJ146,2))*'umowa o pracę'!$E$8,2),0)))),0)))))</f>
        <v>0</v>
      </c>
      <c r="AO146" s="32">
        <f>IF('umowa o pracę'!$E$7=2020,IF(IF($AG146=1,IF($AI146=0,ROUND(IF($AH146&gt;2600,ROUND($AJ146/$AH146*2600,2),$AJ146)*'umowa o pracę'!$E$8,2),IF($AH146+$AI146&lt;2600,ROUND(ROUND($AJ146+ROUND($AI146*9%,2),2)*'umowa o pracę'!$E$8,2),IF(AND($AH146+$AI146&gt;=2600,$AH146&lt;2600),ROUND((ROUND($AJ146+ROUND((2600-$AH146)*9%,2),2))*'umowa o pracę'!$E$8,2),IF(AND($AH146+$AI146&gt;=2600,$AH146&gt;=2600),ROUND(ROUND($AJ146/$AH146*2600,2)*'umowa o pracę'!$E$8,2),0)))),0)&gt;$H146,$H146,IF($AG146=1,IF($AI146=0,ROUND(IF($AH146&gt;2600,ROUND($AJ146/$AH146*2600,2),$AJ146)*'umowa o pracę'!$E$8,2),IF($AH146+$AI146&lt;2600,ROUND(ROUND($AJ146+ROUND($AI146*9%,2),2)*'umowa o pracę'!$E$8,2),IF(AND($AH146+$AI146&gt;=2600,$AH146&lt;2600),ROUND((ROUND($AJ146+ROUND((2600-$AH146)*9%,2),2))*'umowa o pracę'!$E$8,2),IF(AND($AH146+$AI146&gt;=2600,$AH146&gt;=2600),ROUND(ROUND($AJ146/$AH146*2600,2)*'umowa o pracę'!$E$8,2),0)))),0)),IF('umowa o pracę'!$E$7=2021,IF(IF($AG146=1,IF($AI146=0,ROUND(IF($AH146&gt;2800,ROUND($AJ146/$AH146*2800,2),$AJ146)*'umowa o pracę'!$E$8,2),IF($AH146+$AI146&lt;2800,ROUND(ROUND($AJ146+ROUND($AI146*9%,2),2)*'umowa o pracę'!$E$8,2),IF(AND($AH146+$AI146&gt;=2800,$AH146&lt;2800),ROUND((ROUND($AJ146+ROUND((2800-$AH146)*9%,2),2))*'umowa o pracę'!$E$8,2),IF(AND($AH146+$AI146&gt;=2800,$AH146&gt;=2800),ROUND(ROUND($AJ146/$AH146*2800,2)*'umowa o pracę'!$E$8,2),0)))),0)&gt;$H146,$H146,IF($AG146=1,IF($AI146=0,ROUND(IF($AH146&gt;2800,ROUND($AJ146/$AH146*2800,2),$AJ146)*'umowa o pracę'!$E$8,2),IF($AH146+$AI146&lt;2800,ROUND(ROUND($AJ146+ROUND($AI146*9%,2),2)*'umowa o pracę'!$E$8,2),IF(AND($AH146+$AI146&gt;=2800,$AH146&lt;2800),ROUND((ROUND($AJ146+ROUND((2800-$AH146)*9%,2),2))*'umowa o pracę'!$E$8,2),IF(AND($AH146+$AI146&gt;=2800,$AH146&gt;=2800),ROUND(ROUND($AJ146/$AH146*2800,2)*'umowa o pracę'!$E$8,2),0)))),0)),0))</f>
        <v>0</v>
      </c>
      <c r="AP146" s="32">
        <f>IF('umowa o pracę'!$E$7=2020,IF(IF($AG146=1,IF($AI146=0,ROUND(IF($AH146&gt;2600,ROUND($AK146/$AH146*2600,2),$AK146)*'umowa o pracę'!$E$8,2),ROUND(IF($AH146&gt;2600,ROUND($AK146/$AH146*2600,2),$AK146)*'umowa o pracę'!$E$8,2)),0)&gt;$I146,$I146,IF($AG146=1,IF($AI146=0,ROUND(IF($AH146&gt;2600,ROUND($AK146/$AH146*2600,2),$AK146)*'umowa o pracę'!$E$8,2),ROUND(IF($AH146&gt;2600,ROUND($AK146/$AH146*2600,2),$AK146)*'umowa o pracę'!$E$8,2)),0)),IF('umowa o pracę'!$E$7=2021,IF(IF($AG146=1,IF($AI146=0,ROUND(IF($AH146&gt;2800,ROUND($AK146/$AH146*2800,2),$AK146)*'umowa o pracę'!$E$8,2),ROUND(IF($AH146&gt;2800,ROUND($AK146/$AH146*2800,2),$AK146)*'umowa o pracę'!$E$8,2)),0)&gt;$I146,$I146,IF($AG146=1,IF($AI146=0,ROUND(IF($AH146&gt;2800,ROUND($AK146/$AH146*2800,2),$AK146)*'umowa o pracę'!$E$8,2),ROUND(IF($AH146&gt;2800,ROUND($AK146/$AH146*2800,2),$AK146)*'umowa o pracę'!$E$8,2)),0)),0))</f>
        <v>0</v>
      </c>
      <c r="AQ146" s="56">
        <f>IF('umowa o pracę'!$E$7=2020,$AM146,IF('umowa o pracę'!$E$7=2021,$AN146,0))</f>
        <v>0</v>
      </c>
      <c r="AR146" s="33">
        <f>IF('umowa o pracę'!$E$7=0,0,U146+AF146+AQ146)</f>
        <v>0</v>
      </c>
      <c r="AS146" s="19"/>
      <c r="AT146" s="19"/>
      <c r="AU146" s="19"/>
      <c r="AV146" s="6"/>
      <c r="AW146" s="6"/>
      <c r="AX146" s="6">
        <f t="shared" si="26"/>
        <v>10</v>
      </c>
      <c r="AY146" s="6"/>
      <c r="AZ146" s="234">
        <f t="shared" si="29"/>
        <v>0</v>
      </c>
      <c r="BA146" s="234">
        <f t="shared" si="30"/>
        <v>0</v>
      </c>
      <c r="BB146" s="234">
        <f t="shared" si="31"/>
        <v>0</v>
      </c>
      <c r="BC146" s="234">
        <f t="shared" si="32"/>
        <v>0</v>
      </c>
      <c r="BD146" s="234">
        <f t="shared" si="33"/>
        <v>0</v>
      </c>
      <c r="BE146" s="234">
        <f t="shared" si="34"/>
        <v>0</v>
      </c>
      <c r="BF146" s="234">
        <f t="shared" si="35"/>
        <v>0</v>
      </c>
      <c r="BG146" s="234">
        <f t="shared" si="36"/>
        <v>0</v>
      </c>
      <c r="BH146" s="234">
        <f t="shared" si="37"/>
        <v>0</v>
      </c>
      <c r="BI146" s="238">
        <f t="shared" si="38"/>
        <v>0</v>
      </c>
      <c r="BJ146" s="236"/>
      <c r="BK146" s="236"/>
      <c r="BL146" s="237"/>
    </row>
    <row r="147" spans="1:64" ht="15.75" customHeight="1" x14ac:dyDescent="0.25">
      <c r="A147" s="129">
        <v>136</v>
      </c>
      <c r="B147" s="57"/>
      <c r="C147" s="57"/>
      <c r="D147" s="36"/>
      <c r="E147" s="36"/>
      <c r="F147" s="242"/>
      <c r="G147" s="37">
        <v>1</v>
      </c>
      <c r="H147" s="58">
        <v>0</v>
      </c>
      <c r="I147" s="59">
        <v>0</v>
      </c>
      <c r="J147" s="60">
        <v>0</v>
      </c>
      <c r="K147" s="52">
        <v>1</v>
      </c>
      <c r="L147" s="39">
        <v>0</v>
      </c>
      <c r="M147" s="39">
        <v>0</v>
      </c>
      <c r="N147" s="39">
        <v>0</v>
      </c>
      <c r="O147" s="39">
        <v>0</v>
      </c>
      <c r="P147" s="35">
        <f>IF('umowa o pracę'!$E$7=2020,ROUND(IF($L147&gt;=2600,2600*'umowa o pracę'!$E$8,$L147*'umowa o pracę'!$E$8),2),IF('umowa o pracę'!$E$7=2021,ROUND(IF($L147&gt;=2800,2800*'umowa o pracę'!$E$8,$L147*'umowa o pracę'!$E$8),2),0))</f>
        <v>0</v>
      </c>
      <c r="Q147" s="252">
        <f>IF(IF(IF(AND($K147=1,$I147&gt;0),ROUND(IF($L147+$M147&gt;=2600,2600*'umowa o pracę'!$E$8,($L147+$M147)*'umowa o pracę'!$E$8),2)+IF($M147=0,ROUND(IF($L147&gt;2600,ROUND($O147/$L147*2600,2),$O147)*'umowa o pracę'!$E$8,2),ROUND(IF($L147&gt;2600,ROUND($O147/$L147*2600,2),$O147)*'umowa o pracę'!$E$8,2)),ROUND(IF($L147+$M147&gt;=2600,2600*'umowa o pracę'!$E$8,($L147+$M147)*'umowa o pracę'!$E$8),2)-IF($M147=0,ROUND(ROUND(IF($L147&gt;2600,ROUND($N147/$L147*2600,2),$N147),2)*'umowa o pracę'!$E$8,2),IF($M147&gt;0,IF($L147+$M147&lt;2600,ROUND(ROUND($N147+ROUND($M147*9%,2),2)*'umowa o pracę'!$E$8,2),IF(AND($L147+$M147&gt;=2600,$M147&lt;2600,$L147&lt;2600),ROUND((ROUND(((2600-$M147)/$L147)*$N147,2)+ROUND($M147*9%,2))*'umowa o pracę'!$E$8,2),IF(AND($L147+$M147&gt;=2600,$M147&gt;=2600),ROUND((ROUND(2600*9%,2))*'umowa o pracę'!$E$8,2),IF(AND($L147+$M147&gt;=2600,$L147&gt;=2600,$M147&lt;2600),ROUND((ROUND($M147*9%,2)+ROUND(((2600-$M147)/$L147)*$N147,2))*'umowa o pracę'!$E$8,2),0)))),0)))&gt;$J147,$J147,IF(AND($K147=1,$I147&gt;0),ROUND(IF($L147+$M147&gt;=2600,2600*'umowa o pracę'!$E$8,($L147+$M147)*'umowa o pracę'!$E$8),2)+IF($M147=0,ROUND(IF($L147&gt;2600,ROUND($O147/$L147*2600,2),$O147)*'umowa o pracę'!$E$8,2),ROUND(IF($L147&gt;2600,ROUND($O147/$L147*2600,2),$O147)*'umowa o pracę'!$E$8,2)),ROUND(IF($L147+$M147&gt;=2600,2600*'umowa o pracę'!$E$8,($L147+$M147)*'umowa o pracę'!$E$8),2)-IF($M147=0,ROUND(ROUND(IF($L147&gt;2600,ROUND($N147/$L147*2600,2),$N147),2)*'umowa o pracę'!$E$8,2),IF($M147&gt;0,IF($L147+$M147&lt;2600,ROUND(ROUND($N147+ROUND($M147*9%,2),2)*'umowa o pracę'!$E$8,2),IF(AND($L147+$M147&gt;=2600,$M147&lt;2600,$L147&lt;2600),ROUND((ROUND(((2600-$M147)/$L147)*$N147,2)+ROUND($M147*9%,2))*'umowa o pracę'!$E$8,2),IF(AND($L147+$M147&gt;=2600,$M147&gt;=2600),ROUND((ROUND(2600*9%,2))*'umowa o pracę'!$E$8,2),IF(AND($L147+$M147&gt;=2600,$L147&gt;=2600,$M147&lt;2600),ROUND((ROUND($M147*9%,2)+ROUND(((2600-$M147)/$L147)*$N147,2))*'umowa o pracę'!$E$8,2),0)))),0))))&gt;$J147,$J147,IF(IF(AND($K147=1,$I147&gt;0),ROUND(IF($L147+$M147&gt;=2600,2600*'umowa o pracę'!$E$8,($L147+$M147)*'umowa o pracę'!$E$8),2)+IF($M147=0,ROUND(IF($L147&gt;2600,ROUND($O147/$L147*2600,2),$O147)*'umowa o pracę'!$E$8,2),ROUND(IF($L147&gt;2600,ROUND($O147/$L147*2600,2),$O147)*'umowa o pracę'!$E$8,2)),ROUND(IF($L147+$M147&gt;=2600,2600*'umowa o pracę'!$E$8,($L147+$M147)*'umowa o pracę'!$E$8),2)-IF($M147=0,ROUND(ROUND(IF($L147&gt;2600,ROUND($N147/$L147*2600,2),$N147),2)*'umowa o pracę'!$E$8,2),IF($M147&gt;0,IF($L147+$M147&lt;2600,ROUND(ROUND($N147+ROUND($M147*9%,2),2)*'umowa o pracę'!$E$8,2),IF(AND($L147+$M147&gt;=2600,$M147&lt;2600,$L147&lt;2600),ROUND((ROUND(((2600-$M147)/$L147)*$N147,2)+ROUND($M147*9%,2))*'umowa o pracę'!$E$8,2),IF(AND($L147+$M147&gt;=2600,$M147&gt;=2600),ROUND((ROUND(2600*9%,2))*'umowa o pracę'!$E$8,2),IF(AND($L147+$M147&gt;=2600,$L147&gt;=2600,$M147&lt;2600),ROUND((ROUND($M147*9%,2)+ROUND(((2600-$M147)/$L147)*$N147,2))*'umowa o pracę'!$E$8,2),0)))),0)))&gt;$J147,$J147,IF(AND($K147=1,$I147&gt;0),ROUND(IF($L147+$M147&gt;=2600,2600*'umowa o pracę'!$E$8,($L147+$M147)*'umowa o pracę'!$E$8),2)+IF($M147=0,ROUND(IF($L147&gt;2600,ROUND($O147/$L147*2600,2),$O147)*'umowa o pracę'!$E$8,2),ROUND(IF($L147&gt;2600,ROUND($O147/$L147*2600,2),$O147)*'umowa o pracę'!$E$8,2)),ROUND(IF($L147+$M147&gt;=2600,2600*'umowa o pracę'!$E$8,($L147+$M147)*'umowa o pracę'!$E$8),2)-IF(AND($M147=0,I147&gt;0),ROUND(ROUND(IF($L147&gt;2600,ROUND($N147/$L147*2600,2),$N147),2)*'umowa o pracę'!$E$8,2),IF($M147&gt;0,IF($L147+$M147&lt;2600,ROUND(ROUND($N147+ROUND($M147*9%,2),2)*'umowa o pracę'!$E$8,2),IF(AND($L147+$M147&gt;=2600,$M147&lt;2600,$L147&lt;2600),ROUND((ROUND(((2600-$M147)/$L147)*$N147,2)+ROUND($M147*9%,2))*'umowa o pracę'!$E$8,2),IF(AND($L147+$M147&gt;=2600,$M147&gt;=2600),ROUND((ROUND(2600*9%,2))*'umowa o pracę'!$E$8,2),IF(AND($L147+$M147&gt;=2600,$L147&gt;=2600,$M147&lt;2600),ROUND((ROUND($M147*9%,2)+ROUND(((2600-$M147)/$L147)*$N147,2))*'umowa o pracę'!$E$8,2),0)))),0)))))</f>
        <v>0</v>
      </c>
      <c r="R147" s="252">
        <f>IF(IF(IF(AND($K147=1,$I147&gt;0),ROUND(IF($L147+$M147&gt;=2800,2800*'umowa o pracę'!$E$8,($L147+$M147)*'umowa o pracę'!$E$8),2)+IF($M147=0,ROUND(IF($L147&gt;2800,ROUND($O147/$L147*2800,2),$O147)*'umowa o pracę'!$E$8,2),ROUND(IF($L147&gt;2800,ROUND($O147/$L147*2800,2),$O147)*'umowa o pracę'!$E$8,2)),ROUND(IF($L147+$M147&gt;=2800,2800*'umowa o pracę'!$E$8,($L147+$M147)*'umowa o pracę'!$E$8),2)-IF($M147=0,ROUND(ROUND(IF($L147&gt;2800,ROUND($N147/$L147*2800,2),$N147),2)*'umowa o pracę'!$E$8,2),IF($M147&gt;0,IF($L147+$M147&lt;2800,ROUND(ROUND($N147+ROUND($M147*9%,2),2)*'umowa o pracę'!$E$8,2),IF(AND($L147+$M147&gt;=2800,$M147&lt;2800,$L147&lt;2800),ROUND((ROUND(((2800-$M147)/$L147)*$N147,2)+ROUND($M147*9%,2))*'umowa o pracę'!$E$8,2),IF(AND($L147+$M147&gt;=2800,$M147&gt;=2800),ROUND((ROUND(2800*9%,2))*'umowa o pracę'!$E$8,2),IF(AND($L147+$M147&gt;=2800,$L147&gt;=2800,$M147&lt;2800),ROUND((ROUND($M147*9%,2)+ROUND(((2800-$M147)/$L147)*$N147,2))*'umowa o pracę'!$E$8,2),0)))),0)))&gt;$J147,$J147,IF(AND($K147=1,$I147&gt;0),ROUND(IF($L147+$M147&gt;=2800,2800*'umowa o pracę'!$E$8,($L147+$M147)*'umowa o pracę'!$E$8),2)+IF($M147=0,ROUND(IF($L147&gt;2800,ROUND($O147/$L147*2800,2),$O147)*'umowa o pracę'!$E$8,2),ROUND(IF($L147&gt;2800,ROUND($O147/$L147*2800,2),$O147)*'umowa o pracę'!$E$8,2)),ROUND(IF($L147+$M147&gt;=2800,2800*'umowa o pracę'!$E$8,($L147+$M147)*'umowa o pracę'!$E$8),2)-IF($M147=0,ROUND(ROUND(IF($L147&gt;2800,ROUND($N147/$L147*2800,2),$N147),2)*'umowa o pracę'!$E$8,2),IF($M147&gt;0,IF($L147+$M147&lt;2800,ROUND(ROUND($N147+ROUND($M147*9%,2),2)*'umowa o pracę'!$E$8,2),IF(AND($L147+$M147&gt;=2800,$M147&lt;2800,$L147&lt;2800),ROUND((ROUND(((2800-$M147)/$L147)*$N147,2)+ROUND($M147*9%,2))*'umowa o pracę'!$E$8,2),IF(AND($L147+$M147&gt;=2800,$M147&gt;=2800),ROUND((ROUND(2800*9%,2))*'umowa o pracę'!$E$8,2),IF(AND($L147+$M147&gt;=2800,$L147&gt;=2800,$M147&lt;2800),ROUND((ROUND($M147*9%,2)+ROUND(((2800-$M147)/$L147)*$N147,2))*'umowa o pracę'!$E$8,2),0)))),0))))&gt;$J147,$J147,IF(IF(AND($K147=1,$I147&gt;0),ROUND(IF($L147+$M147&gt;=2800,2800*'umowa o pracę'!$E$8,($L147+$M147)*'umowa o pracę'!$E$8),2)+IF($M147=0,ROUND(IF($L147&gt;2800,ROUND($O147/$L147*2800,2),$O147)*'umowa o pracę'!$E$8,2),ROUND(IF($L147&gt;2800,ROUND($O147/$L147*2800,2),$O147)*'umowa o pracę'!$E$8,2)),ROUND(IF($L147+$M147&gt;=2800,2800*'umowa o pracę'!$E$8,($L147+$M147)*'umowa o pracę'!$E$8),2)-IF($M147=0,ROUND(ROUND(IF($L147&gt;2800,ROUND($N147/$L147*2800,2),$N147),2)*'umowa o pracę'!$E$8,2),IF($M147&gt;0,IF($L147+$M147&lt;2800,ROUND(ROUND($N147+ROUND($M147*9%,2),2)*'umowa o pracę'!$E$8,2),IF(AND($L147+$M147&gt;=2800,$M147&lt;2800,$L147&lt;2800),ROUND((ROUND(((2800-$M147)/$L147)*$N147,2)+ROUND($M147*9%,2))*'umowa o pracę'!$E$8,2),IF(AND($L147+$M147&gt;=2800,$M147&gt;=2800),ROUND((ROUND(2800*9%,2))*'umowa o pracę'!$E$8,2),IF(AND($L147+$M147&gt;=2800,$L147&gt;=2800,$M147&lt;2800),ROUND((ROUND($M147*9%,2)+ROUND(((2800-$M147)/$L147)*$N147,2))*'umowa o pracę'!$E$8,2),0)))),0)))&gt;$J147,$J147,IF(AND($K147=1,$I147&gt;0),ROUND(IF($L147+$M147&gt;=2800,2800*'umowa o pracę'!$E$8,($L147+$M147)*'umowa o pracę'!$E$8),2)+IF($M147=0,ROUND(IF($L147&gt;2800,ROUND($O147/$L147*2800,2),$O147)*'umowa o pracę'!$E$8,2),ROUND(IF($L147&gt;2800,ROUND($O147/$L147*2800,2),$O147)*'umowa o pracę'!$E$8,2)),ROUND(IF($L147+$M147&gt;=2800,2800*'umowa o pracę'!$E$8,($L147+$M147)*'umowa o pracę'!$E$8),2)-IF(AND($M147=0,I147&gt;0),ROUND(ROUND(IF($L147&gt;2800,ROUND($N147/$L147*2800,2),$N147),2)*'umowa o pracę'!$E$8,2),IF($M147&gt;0,IF($L147+$M147&lt;2800,ROUND(ROUND($N147+ROUND($M147*9%,2),2)*'umowa o pracę'!$E$8,2),IF(AND($L147+$M147&gt;=2800,$M147&lt;2800,$L147&lt;2800),ROUND((ROUND(((2800-$M147)/$L147)*$N147,2)+ROUND($M147*9%,2))*'umowa o pracę'!$E$8,2),IF(AND($L147+$M147&gt;=2800,$M147&gt;=2800),ROUND((ROUND(2800*9%,2))*'umowa o pracę'!$E$8,2),IF(AND($L147+$M147&gt;=2800,$L147&gt;=2800,$M147&lt;2800),ROUND((ROUND($M147*9%,2)+ROUND(((2800-$M147)/$L147)*$N147,2))*'umowa o pracę'!$E$8,2),0)))),0)))))</f>
        <v>0</v>
      </c>
      <c r="S147" s="32">
        <f>IF('umowa o pracę'!$E$7=2020,IF(IF($K147=1,IF($M147=0,ROUND(IF($L147&gt;2600,ROUND($N147/$L147*2600,2),$N147)*'umowa o pracę'!$E$8,2),IF($L147+$M147&lt;2600,ROUND(ROUND($N147+ROUND($M147*9%,2),2)*'umowa o pracę'!$E$8,2),IF(AND($L147+$M147&gt;=2600,$L147&lt;2600),ROUND((ROUND($N147+ROUND((2600-$L147)*9%,2),2))*'umowa o pracę'!$E$8,2),IF(AND($L147+$M147&gt;=2600,$L147&gt;=2600),ROUND(ROUND($N147/$L147*2600,2)*'umowa o pracę'!$E$8,2),0)))),0)&gt;$H147,$H147,IF($K147=1,IF($M147=0,ROUND(IF($L147&gt;2600,ROUND($N147/$L147*2600,2),$N147)*'umowa o pracę'!$E$8,2),IF($L147+$M147&lt;2600,ROUND(ROUND($N147+ROUND($M147*9%,2),2)*'umowa o pracę'!$E$8,2),IF(AND($L147+$M147&gt;=2600,$L147&lt;2600),ROUND((ROUND($N147+ROUND((2600-$L147)*9%,2),2))*'umowa o pracę'!$E$8,2),IF(AND($L147+$M147&gt;=2600,$L147&gt;=2600),ROUND(ROUND($N147/$L147*2600,2)*'umowa o pracę'!$E$8,2),0)))),0)),IF('umowa o pracę'!$E$7=2021,IF(IF($K147=1,IF($M147=0,ROUND(IF($L147&gt;2800,ROUND($N147/$L147*2800,2),$N147)*'umowa o pracę'!$E$8,2),IF($L147+$M147&lt;2800,ROUND(ROUND($N147+ROUND($M147*9%,2),2)*'umowa o pracę'!$E$8,2),IF(AND($L147+$M147&gt;=2800,$L147&lt;2800),ROUND((ROUND($N147+ROUND((2800-$L147)*9%,2),2))*'umowa o pracę'!$E$8,2),IF(AND($L147+$M147&gt;=2800,$L147&gt;=2800),ROUND(ROUND($N147/$L147*2800,2)*'umowa o pracę'!$E$8,2),0)))),0)&gt;$H147,$H147,IF($K147=1,IF($M147=0,ROUND(IF($L147&gt;2800,ROUND($N147/$L147*2800,2),$N147)*'umowa o pracę'!$E$8,2),IF($L147+$M147&lt;2800,ROUND(ROUND($N147+ROUND($M147*9%,2),2)*'umowa o pracę'!$E$8,2),IF(AND($L147+$M147&gt;=2800,$L147&lt;2800),ROUND((ROUND($N147+ROUND((2800-$L147)*9%,2),2))*'umowa o pracę'!$E$8,2),IF(AND($L147+$M147&gt;=2800,$L147&gt;=2800),ROUND(ROUND($N147/$L147*2800,2)*'umowa o pracę'!$E$8,2),0)))),0)),0))</f>
        <v>0</v>
      </c>
      <c r="T147" s="32">
        <f>IF('umowa o pracę'!$E$7=2020,IF(IF($K147=1,IF($M147=0,ROUND(IF($L147&gt;2600,ROUND($O147/$L147*2600,2),$O147)*'umowa o pracę'!$E$8,2),ROUND(IF($L147&gt;2600,ROUND($O147/$L147*2600,2),$O147)*'umowa o pracę'!$E$8,2)),0)&gt;$I147,$I147,IF($K147=1,IF($M147=0,ROUND(IF($L147&gt;2600,ROUND($O147/$L147*2600,2),$O147)*'umowa o pracę'!$E$8,2),ROUND(IF($L147&gt;2600,ROUND($O147/$L147*2600,2),$O147)*'umowa o pracę'!$E$8,2)),0)),IF('umowa o pracę'!$E$7=2021,IF(IF($K147=1,IF($M147=0,ROUND(IF($L147&gt;2800,ROUND($O147/$L147*2800,2),$O147)*'umowa o pracę'!$E$8,2),ROUND(IF($L147&gt;2800,ROUND($O147/$L147*2800,2),$O147)*'umowa o pracę'!$E$8,2)),0)&gt;$I147,$I147,IF($K147=1,IF($M147=0,ROUND(IF($L147&gt;2800,ROUND($O147/$L147*2800,2),$O147)*'umowa o pracę'!$E$8,2),ROUND(IF($L147&gt;2800,ROUND($O147/$L147*2800,2),$O147)*'umowa o pracę'!$E$8,2)),0)),0))</f>
        <v>0</v>
      </c>
      <c r="U147" s="51">
        <f>IF('umowa o pracę'!$E$7=2020,$Q147,IF('umowa o pracę'!$E$7=2021,$R147,0))</f>
        <v>0</v>
      </c>
      <c r="V147" s="53">
        <f t="shared" si="27"/>
        <v>1</v>
      </c>
      <c r="W147" s="54">
        <f>IF('umowa o pracę'!$E$6&lt;2,0,$L147)</f>
        <v>0</v>
      </c>
      <c r="X147" s="54">
        <f>IF('umowa o pracę'!$E$6&lt;2,0,$M147)</f>
        <v>0</v>
      </c>
      <c r="Y147" s="55">
        <f>IF('umowa o pracę'!$E$6&lt;2,0,$N147)</f>
        <v>0</v>
      </c>
      <c r="Z147" s="55">
        <f>IF('umowa o pracę'!$E$6&lt;2,0,$O147)</f>
        <v>0</v>
      </c>
      <c r="AA147" s="32">
        <f>IF('umowa o pracę'!$E$7=2020,ROUND(IF($W147&gt;=2600,2600*'umowa o pracę'!$E$8,$W147*'umowa o pracę'!$E$8),2),IF('umowa o pracę'!$E$7=2021,ROUND(IF($W147&gt;=2800,2800*'umowa o pracę'!$E$8,$W147*'umowa o pracę'!$E$8),2),0))</f>
        <v>0</v>
      </c>
      <c r="AB147" s="32">
        <f>IF(IF(IF(AND($V147=1,$I147&gt;0),ROUND(IF($W147+$X147&gt;=2600,2600*'umowa o pracę'!$E$8,($W147+$X147)*'umowa o pracę'!$E$8),2)+IF($X147=0,ROUND(IF($W147&gt;2600,ROUND($Z147/$W147*2600,2),$Z147)*'umowa o pracę'!$E$8,2),ROUND(IF($W147&gt;2600,ROUND($Z147/$W147*2600,2),$Z147)*'umowa o pracę'!$E$8,2)),ROUND(IF($W147+$X147&gt;=2600,2600*'umowa o pracę'!$E$8,($W147+$X147)*'umowa o pracę'!$E$8),2)-IF($X147=0,ROUND(ROUND(IF($W147&gt;2600,ROUND($Y147/$W147*2600,2),$Y147),2)*'umowa o pracę'!$E$8,2),IF($X147&gt;0,IF($W147+$X147&lt;2600,ROUND(ROUND($Y147+ROUND($X147*9%,2),2)*'umowa o pracę'!$E$8,2),IF(AND($W147+$X147&gt;=2600,$X147&lt;2600,$W147&lt;2600),ROUND((ROUND(((2600-$X147)/$W147)*$Y147,2)+ROUND($X147*9%,2))*'umowa o pracę'!$E$8,2),IF(AND($W147+$X147&gt;=2600,$X147&gt;=2600),ROUND((ROUND(2600*9%,2))*'umowa o pracę'!$E$8,2),IF(AND($W147+$X147&gt;=2600,$W147&gt;=2600,$X147&lt;2600),ROUND((ROUND($X147*9%,2)+ROUND(((2600-$X147)/$W147)*$Y147,2))*'umowa o pracę'!$E$8,2),0)))),0)))&gt;$J147,$J147,IF(AND($V147=1,$I147&gt;0),ROUND(IF($W147+$X147&gt;=2600,2600*'umowa o pracę'!$E$8,($W147+$X147)*'umowa o pracę'!$E$8),2)+IF($X147=0,ROUND(IF($W147&gt;2600,ROUND($Z147/$W147*2600,2),$Z147)*'umowa o pracę'!$E$8,2),ROUND(IF($W147&gt;2600,ROUND($Z147/$W147*2600,2),$Z147)*'umowa o pracę'!$E$8,2)),ROUND(IF($W147+$X147&gt;=2600,2600*'umowa o pracę'!$E$8,($W147+$X147)*'umowa o pracę'!$E$8),2)-IF($X147=0,ROUND(ROUND(IF($W147&gt;2600,ROUND($Y147/$W147*2600,2),$Y147),2)*'umowa o pracę'!$E$8,2),IF($X147&gt;0,IF($W147+$X147&lt;2600,ROUND(ROUND($Y147+ROUND($X147*9%,2),2)*'umowa o pracę'!$E$8,2),IF(AND($W147+$X147&gt;=2600,$X147&lt;2600,$W147&lt;2600),ROUND((ROUND(((2600-$X147)/$W147)*$Y147,2)+ROUND($X147*9%,2))*'umowa o pracę'!$E$8,2),IF(AND($W147+$X147&gt;=2600,$X147&gt;=2600),ROUND((ROUND(2600*9%,2))*'umowa o pracę'!$E$8,2),IF(AND($W147+$X147&gt;=2600,$W147&gt;=2600,$X147&lt;2600),ROUND((ROUND($X147*9%,2)+ROUND(((2600-$X147)/$W147)*$Y147,2))*'umowa o pracę'!$E$8,2),0)))),0))))&gt;$J147,$J147,IF(IF(AND($V147=1,$I147&gt;0),ROUND(IF($W147+$X147&gt;=2600,2600*'umowa o pracę'!$E$8,($W147+$X147)*'umowa o pracę'!$E$8),2)+IF($X147=0,ROUND(IF($W147&gt;2600,ROUND($Z147/$W147*2600,2),$Z147)*'umowa o pracę'!$E$8,2),ROUND(IF($W147&gt;2600,ROUND($Z147/$W147*2600,2),$Z147)*'umowa o pracę'!$E$8,2)),ROUND(IF($W147+$X147&gt;=2600,2600*'umowa o pracę'!$E$8,($W147+$X147)*'umowa o pracę'!$E$8),2)-IF($X147=0,ROUND(ROUND(IF($W147&gt;2600,ROUND($Y147/$W147*2600,2),$Y147),2)*'umowa o pracę'!$E$8,2),IF($X147&gt;0,IF($W147+$X147&lt;2600,ROUND(ROUND($Y147+ROUND($X147*9%,2),2)*'umowa o pracę'!$E$8,2),IF(AND($W147+$X147&gt;=2600,$X147&lt;2600,$W147&lt;2600),ROUND((ROUND(((2600-$X147)/$W147)*$Y147,2)+ROUND($X147*9%,2))*'umowa o pracę'!$E$8,2),IF(AND($W147+$X147&gt;=2600,$X147&gt;=2600),ROUND((ROUND(2600*9%,2))*'umowa o pracę'!$E$8,2),IF(AND($W147+$X147&gt;=2600,$W147&gt;=2600,$X147&lt;2600),ROUND((ROUND($X147*9%,2)+ROUND(((2600-$X147)/$W147)*$Y147,2))*'umowa o pracę'!$E$8,2),0)))),0)))&gt;$J147,$J147,IF(AND($V147=1,$I147&gt;0),ROUND(IF($W147+$X147&gt;=2600,2600*'umowa o pracę'!$E$8,($W147+$X147)*'umowa o pracę'!$E$8),2)+IF($X147=0,ROUND(IF($W147&gt;2600,ROUND($Z147/$W147*2600,2),$Z147)*'umowa o pracę'!$E$8,2),ROUND(IF($W147&gt;2600,ROUND($Z147/$W147*2600,2),$Z147)*'umowa o pracę'!$E$8,2)),ROUND(IF($W147+$X147&gt;=2600,2600*'umowa o pracę'!$E$8,($W147+$X147)*'umowa o pracę'!$E$8),2)-IF(AND($X147=0,I147&gt;0),ROUND(ROUND(IF($W147&gt;2600,ROUND($Y147/$W147*2600,2),$Y147),2)*'umowa o pracę'!$E$8,2),IF($X147&gt;0,IF($W147+$X147&lt;2600,ROUND(ROUND($Y147+ROUND($X147*9%,2),2)*'umowa o pracę'!$E$8,2),IF(AND($W147+$X147&gt;=2600,$X147&lt;2600,$W147&lt;2600),ROUND((ROUND(((2600-$X147)/$W147)*$Y147,2)+ROUND($X147*9%,2))*'umowa o pracę'!$E$8,2),IF(AND($W147+$X147&gt;=2600,$X147&gt;=2600),ROUND((ROUND(2600*9%,2))*'umowa o pracę'!$E$8,2),IF(AND($W147+$X147&gt;=2600,$W147&gt;=2600,$X147&lt;2600),ROUND((ROUND($X147*9%,2)+ROUND(((2600-$X147)/$W147)*$Y147,2))*'umowa o pracę'!$E$8,2),0)))),0)))))</f>
        <v>0</v>
      </c>
      <c r="AC147" s="32">
        <f>IF(IF(IF(AND($V147=1,$I147&gt;0),ROUND(IF($W147+$X147&gt;=2800,2800*'umowa o pracę'!$E$8,($W147+$X147)*'umowa o pracę'!$E$8),2)+IF($X147=0,ROUND(IF($W147&gt;2800,ROUND($Z147/$W147*2800,2),$Z147)*'umowa o pracę'!$E$8,2),ROUND(IF($W147&gt;2800,ROUND($Z147/$W147*2800,2),$Z147)*'umowa o pracę'!$E$8,2)),ROUND(IF($W147+$X147&gt;=2800,2800*'umowa o pracę'!$E$8,($W147+$X147)*'umowa o pracę'!$E$8),2)-IF($X147=0,ROUND(ROUND(IF($W147&gt;2800,ROUND($Y147/$W147*2800,2),$Y147),2)*'umowa o pracę'!$E$8,2),IF($X147&gt;0,IF($W147+$X147&lt;2800,ROUND(ROUND($Y147+ROUND($X147*9%,2),2)*'umowa o pracę'!$E$8,2),IF(AND($W147+$X147&gt;=2800,$X147&lt;2800,$W147&lt;2800),ROUND((ROUND(((2800-$X147)/$W147)*$Y147,2)+ROUND($X147*9%,2))*'umowa o pracę'!$E$8,2),IF(AND($W147+$X147&gt;=2800,$X147&gt;=2800),ROUND((ROUND(2800*9%,2))*'umowa o pracę'!$E$8,2),IF(AND($W147+$X147&gt;=2800,$W147&gt;=2800,$X147&lt;2800),ROUND((ROUND($X147*9%,2)+ROUND(((2800-$X147)/$W147)*$Y147,2))*'umowa o pracę'!$E$8,2),0)))),0)))&gt;$J147,$J147,IF(AND($V147=1,$I147&gt;0),ROUND(IF($W147+$X147&gt;=2800,2800*'umowa o pracę'!$E$8,($W147+$X147)*'umowa o pracę'!$E$8),2)+IF($X147=0,ROUND(IF($W147&gt;2800,ROUND($Z147/$W147*2800,2),$Z147)*'umowa o pracę'!$E$8,2),ROUND(IF($W147&gt;2800,ROUND($Z147/$W147*2800,2),$Z147)*'umowa o pracę'!$E$8,2)),ROUND(IF($W147+$X147&gt;=2800,2800*'umowa o pracę'!$E$8,($W147+$X147)*'umowa o pracę'!$E$8),2)-IF($X147=0,ROUND(ROUND(IF($W147&gt;2800,ROUND($Y147/$W147*2800,2),$Y147),2)*'umowa o pracę'!$E$8,2),IF($X147&gt;0,IF($W147+$X147&lt;2800,ROUND(ROUND($Y147+ROUND($X147*9%,2),2)*'umowa o pracę'!$E$8,2),IF(AND($W147+$X147&gt;=2800,$X147&lt;2800,$W147&lt;2800),ROUND((ROUND(((2800-$X147)/$W147)*$Y147,2)+ROUND($X147*9%,2))*'umowa o pracę'!$E$8,2),IF(AND($W147+$X147&gt;=2800,$X147&gt;=2800),ROUND((ROUND(2800*9%,2))*'umowa o pracę'!$E$8,2),IF(AND($W147+$X147&gt;=2800,$W147&gt;=2800,$X147&lt;2800),ROUND((ROUND($X147*9%,2)+ROUND(((2800-$X147)/$W147)*$Y147,2))*'umowa o pracę'!$E$8,2),0)))),0))))&gt;$J147,$J147,IF(IF(AND($V147=1,$I147&gt;0),ROUND(IF($W147+$X147&gt;=2800,2800*'umowa o pracę'!$E$8,($W147+$X147)*'umowa o pracę'!$E$8),2)+IF($X147=0,ROUND(IF($W147&gt;2800,ROUND($Z147/$W147*2800,2),$Z147)*'umowa o pracę'!$E$8,2),ROUND(IF($W147&gt;2800,ROUND($Z147/$W147*2800,2),$Z147)*'umowa o pracę'!$E$8,2)),ROUND(IF($W147+$X147&gt;=2800,2800*'umowa o pracę'!$E$8,($W147+$X147)*'umowa o pracę'!$E$8),2)-IF($X147=0,ROUND(ROUND(IF($W147&gt;2800,ROUND($Y147/$W147*2800,2),$Y147),2)*'umowa o pracę'!$E$8,2),IF($X147&gt;0,IF($W147+$X147&lt;2800,ROUND(ROUND($Y147+ROUND($X147*9%,2),2)*'umowa o pracę'!$E$8,2),IF(AND($W147+$X147&gt;=2800,$X147&lt;2800,$W147&lt;2800),ROUND((ROUND(((2800-$X147)/$W147)*$Y147,2)+ROUND($X147*9%,2))*'umowa o pracę'!$E$8,2),IF(AND($W147+$X147&gt;=2800,$X147&gt;=2800),ROUND((ROUND(2800*9%,2))*'umowa o pracę'!$E$8,2),IF(AND($W147+$X147&gt;=2800,$W147&gt;=2800,$X147&lt;2800),ROUND((ROUND($X147*9%,2)+ROUND(((2800-$X147)/$W147)*$Y147,2))*'umowa o pracę'!$E$8,2),0)))),0)))&gt;$J147,$J147,IF(AND($V147=1,$I147&gt;0),ROUND(IF($W147+$X147&gt;=2800,2800*'umowa o pracę'!$E$8,($W147+$X147)*'umowa o pracę'!$E$8),2)+IF($X147=0,ROUND(IF($W147&gt;2800,ROUND($Z147/$W147*2800,2),$Z147)*'umowa o pracę'!$E$8,2),ROUND(IF($W147&gt;2800,ROUND($Z147/$W147*2800,2),$Z147)*'umowa o pracę'!$E$8,2)),ROUND(IF($W147+$X147&gt;=2800,2800*'umowa o pracę'!$E$8,($W147+$X147)*'umowa o pracę'!$E$8),2)-IF(AND($X147=0,I147&gt;0),ROUND(ROUND(IF($W147&gt;2800,ROUND($Y147/$W147*2800,2),$Y147),2)*'umowa o pracę'!$E$8,2),IF($X147&gt;0,IF($W147+$X147&lt;2800,ROUND(ROUND($Y147+ROUND($X147*9%,2),2)*'umowa o pracę'!$E$8,2),IF(AND($W147+$X147&gt;=2800,$X147&lt;2800,$W147&lt;2800),ROUND((ROUND(((2800-$X147)/$W147)*$Y147,2)+ROUND($X147*9%,2))*'umowa o pracę'!$E$8,2),IF(AND($W147+$X147&gt;=2800,$X147&gt;=2800),ROUND((ROUND(2800*9%,2))*'umowa o pracę'!$E$8,2),IF(AND($W147+$X147&gt;=2800,$W147&gt;=2800,$X147&lt;2800),ROUND((ROUND($X147*9%,2)+ROUND(((2800-$X147)/$W147)*$Y147,2))*'umowa o pracę'!$E$8,2),0)))),0)))))</f>
        <v>0</v>
      </c>
      <c r="AD147" s="32">
        <f>IF('umowa o pracę'!$E$7=2020,IF(IF($V147=1,IF($X147=0,ROUND(IF($W147&gt;2600,ROUND($Y147/$W147*2600,2),$Y147)*'umowa o pracę'!$E$8,2),IF($W147+$X147&lt;2600,ROUND(ROUND($Y147+ROUND($X147*9%,2),2)*'umowa o pracę'!$E$8,2),IF(AND($W147+$X147&gt;=2600,$W147&lt;2600),ROUND((ROUND($Y147+ROUND((2600-$W147)*9%,2),2))*'umowa o pracę'!$E$8,2),IF(AND($W147+$X147&gt;=2600,$W147&gt;=2600),ROUND(ROUND($Y147/$W147*2600,2)*'umowa o pracę'!$E$8,2),0)))),0)&gt;$H147,$H147,IF($V147=1,IF($X147=0,ROUND(IF($W147&gt;2600,ROUND($Y147/$W147*2600,2),$Y147)*'umowa o pracę'!$E$8,2),IF($W147+$X147&lt;2600,ROUND(ROUND($Y147+ROUND($X147*9%,2),2)*'umowa o pracę'!$E$8,2),IF(AND($W147+$X147&gt;=2600,$W147&lt;2600),ROUND((ROUND($Y147+ROUND((2600-$W147)*9%,2),2))*'umowa o pracę'!$E$8,2),IF(AND($W147+$X147&gt;=2600,$W147&gt;=2600),ROUND(ROUND($Y147/$W147*2600,2)*'umowa o pracę'!$E$8,2),0)))),0)),IF('umowa o pracę'!$E$7=2021,IF(IF($V147=1,IF($X147=0,ROUND(IF($W147&gt;2800,ROUND($Y147/$W147*2800,2),$Y147)*'umowa o pracę'!$E$8,2),IF($W147+$X147&lt;2800,ROUND(ROUND($Y147+ROUND($X147*9%,2),2)*'umowa o pracę'!$E$8,2),IF(AND($W147+$X147&gt;=2800,$W147&lt;2800),ROUND((ROUND($Y147+ROUND((2800-$W147)*9%,2),2))*'umowa o pracę'!$E$8,2),IF(AND($W147+$X147&gt;=2800,$W147&gt;=2800),ROUND(ROUND($Y147/$W147*2800,2)*'umowa o pracę'!$E$8,2),0)))),0)&gt;$H147,$H147,IF($V147=1,IF($X147=0,ROUND(IF($W147&gt;2800,ROUND($Y147/$W147*2800,2),$Y147)*'umowa o pracę'!$E$8,2),IF($W147+$X147&lt;2800,ROUND(ROUND($Y147+ROUND($X147*9%,2),2)*'umowa o pracę'!$E$8,2),IF(AND($W147+$X147&gt;=2800,$W147&lt;2800),ROUND((ROUND($Y147+ROUND((2800-$W147)*9%,2),2))*'umowa o pracę'!$E$8,2),IF(AND($W147+$X147&gt;=2800,$W147&gt;=2800),ROUND(ROUND($Y147/$W147*2800,2)*'umowa o pracę'!$E$8,2),0)))),0)),0))</f>
        <v>0</v>
      </c>
      <c r="AE147" s="32">
        <f>IF('umowa o pracę'!$E$7=2020,IF(IF($V147=1,IF($X147=0,ROUND(IF($W147&gt;2600,ROUND($Z147/$W147*2600,2),$Z147)*'umowa o pracę'!$E$8,2),ROUND(IF($W147&gt;2600,ROUND($Z147/$W147*2600,2),$Z147)*'umowa o pracę'!$E$8,2)),0)&gt;$I147,$I147,IF($V147=1,IF($X147=0,ROUND(IF($W147&gt;2600,ROUND($Z147/$W147*2600,2),$Z147)*'umowa o pracę'!$E$8,2),ROUND(IF($W147&gt;2600,ROUND($Z147/$W147*2600,2),$Z147)*'umowa o pracę'!$E$8,2)),0)),IF('umowa o pracę'!$E$7=2021,IF(IF($V147=1,IF($X147=0,ROUND(IF($W147&gt;2800,ROUND($Z147/$W147*2800,2),$Z147)*'umowa o pracę'!$E$8,2),ROUND(IF($W147&gt;2800,ROUND($Z147/$W147*2800,2),$Z147)*'umowa o pracę'!$E$8,2)),0)&gt;$I147,$I147,IF($V147=1,IF($X147=0,ROUND(IF($W147&gt;2800,ROUND($Z147/$W147*2800,2),$Z147)*'umowa o pracę'!$E$8,2),ROUND(IF($W147&gt;2800,ROUND($Z147/$W147*2800,2),$Z147)*'umowa o pracę'!$E$8,2)),0)),0))</f>
        <v>0</v>
      </c>
      <c r="AF147" s="56">
        <f>IF('umowa o pracę'!$E$7=2020,$AB147,IF('umowa o pracę'!$E$7=2021,$AC147,0))</f>
        <v>0</v>
      </c>
      <c r="AG147" s="53">
        <f t="shared" si="28"/>
        <v>1</v>
      </c>
      <c r="AH147" s="39">
        <f>IF('umowa o pracę'!$E$6&lt;3,0,$L147)</f>
        <v>0</v>
      </c>
      <c r="AI147" s="39">
        <f>IF('umowa o pracę'!$E$6&lt;3,0,$M147)</f>
        <v>0</v>
      </c>
      <c r="AJ147" s="55">
        <f>IF('umowa o pracę'!$E$6&lt;3,0,$N147)</f>
        <v>0</v>
      </c>
      <c r="AK147" s="55">
        <f>IF('umowa o pracę'!$E$6&lt;3,0,$O147)</f>
        <v>0</v>
      </c>
      <c r="AL147" s="32">
        <f>IF('umowa o pracę'!$E$7=2020,ROUND(IF($AH147&gt;=2600,2600*'umowa o pracę'!$E$8,$AH147*'umowa o pracę'!$E$8),2),IF('umowa o pracę'!$E$7=2021,ROUND(IF($AH147&gt;=2800,2800*'umowa o pracę'!$E$8,$AH147*'umowa o pracę'!$E$8),2),0))</f>
        <v>0</v>
      </c>
      <c r="AM147" s="32">
        <f>IF(IF(IF(AND($AG147=1,$I147&gt;0),ROUND(IF($AH147+$AI147&gt;=2600,2600*'umowa o pracę'!$E$8,($AH147+$AI147)*'umowa o pracę'!$E$8),2)+IF($AI147=0,ROUND(IF($AH147&gt;2600,ROUND($AK147/$AH147*2600,2),$AK147)*'umowa o pracę'!$E$8,2),ROUND(IF($AH147&gt;2600,ROUND($AK147/$AH147*2600,2),$AK147)*'umowa o pracę'!$E$8,2)),ROUND(IF($AH147+$AI147&gt;=2600,2600*'umowa o pracę'!$E$8,($AH147+$AI147)*'umowa o pracę'!$E$8),2)-IF($AI147=0,ROUND(ROUND(IF($AH147&gt;2600,ROUND($AJ147/$AH147*2600,2),$AJ147),2)*'umowa o pracę'!$E$8,2),IF($AI147&gt;0,IF($AH147+$AI147&lt;2600,ROUND(ROUND($AJ147+ROUND($AI147*9%,2),2)*'umowa o pracę'!$E$8,2),IF(AND($AH147+$AI147&gt;=2600,$AI147&lt;2600,$AH147&lt;2600),ROUND((ROUND(((2600-$AI147)/$AH147)*$AJ147,2)+ROUND($AI147*9%,2))*'umowa o pracę'!$E$8,2),IF(AND($AH147+$AI147&gt;=2600,$AI147&gt;=2600),ROUND((ROUND(2600*9%,2))*'umowa o pracę'!$E$8,2),IF(AND($AH147+$AI147&gt;=2600,$AH147&gt;=2600,$AI147&lt;2600),ROUND((ROUND($AI147*9%,2)+ROUND(((2600-$AI147)/$AH147)*$AJ147,2))*'umowa o pracę'!$E$8,2),0)))),0)))&gt;$J147,$J147,IF(AND($AG147=1,$I147&gt;0),ROUND(IF($AH147+$AI147&gt;=2600,2600*'umowa o pracę'!$E$8,($AH147+$AI147)*'umowa o pracę'!$E$8),2)+IF($AI147=0,ROUND(IF($AH147&gt;2600,ROUND($AK147/$AH147*2600,2),$AK147)*'umowa o pracę'!$E$8,2),ROUND(IF($AH147&gt;2600,ROUND($AK147/$AH147*2600,2),$AK147)*'umowa o pracę'!$E$8,2)),ROUND(IF($AH147+$AI147&gt;=2600,2600*'umowa o pracę'!$E$8,($AH147+$AI147)*'umowa o pracę'!$E$8),2)-IF($AI147=0,ROUND(ROUND(IF($AH147&gt;2600,ROUND($AJ147/$AH147*2600,2),$AJ147),2)*'umowa o pracę'!$E$8,2),IF($AI147&gt;0,IF($AH147+$AI147&lt;2600,ROUND(ROUND($AJ147+ROUND($AI147*9%,2),2)*'umowa o pracę'!$E$8,2),IF(AND($AH147+$AI147&gt;=2600,$AI147&lt;2600,$AH147&lt;2600),ROUND((ROUND(((2600-$AI147)/$AH147)*$AJ147,2)+ROUND($AI147*9%,2))*'umowa o pracę'!$E$8,2),IF(AND($AH147+$AI147&gt;=2600,$AI147&gt;=2600),ROUND((ROUND(2600*9%,2))*'umowa o pracę'!$E$8,2),IF(AND($AH147+$AI147&gt;=2600,$AH147&gt;=2600,$AI147&lt;2600),ROUND((ROUND($AI147*9%,2)+ROUND(((2600-$AI147)/$AH147)*$AJ147,2))*'umowa o pracę'!$E$8,2),0)))),0))))&gt;$J147,$J147,IF(IF(AND($AG147=1,$I147&gt;0),ROUND(IF($AH147+$AI147&gt;=2600,2600*'umowa o pracę'!$E$8,($AH147+$AI147)*'umowa o pracę'!$E$8),2)+IF($AI147=0,ROUND(IF($AH147&gt;2600,ROUND($AK147/$AH147*2600,2),$AK147)*'umowa o pracę'!$E$8,2),ROUND(IF($AH147&gt;2600,ROUND($AK147/$AH147*2600,2),$AK147)*'umowa o pracę'!$E$8,2)),ROUND(IF($AH147+$AI147&gt;=2600,2600*'umowa o pracę'!$E$8,($AH147+$AI147)*'umowa o pracę'!$E$8),2)-IF($AI147=0,ROUND(ROUND(IF($AH147&gt;2600,ROUND($AJ147/$AH147*2600,2),$AJ147),2)*'umowa o pracę'!$E$8,2),IF($AI147&gt;0,IF($AH147+$AI147&lt;2600,ROUND(ROUND($AJ147+ROUND($AI147*9%,2),2)*'umowa o pracę'!$E$8,2),IF(AND($AH147+$AI147&gt;=2600,$AI147&lt;2600,$AH147&lt;2600),ROUND((ROUND(((2600-$AI147)/$AH147)*$AJ147,2)+ROUND($AI147*9%,2))*'umowa o pracę'!$E$8,2),IF(AND($AH147+$AI147&gt;=2600,$AI147&gt;=2600),ROUND((ROUND(2600*9%,2))*'umowa o pracę'!$E$8,2),IF(AND($AH147+$AI147&gt;=2600,$AH147&gt;=2600,$AI147&lt;2600),ROUND((ROUND($AI147*9%,2)+ROUND(((2600-$AI147)/$AH147)*$AJ147,2))*'umowa o pracę'!$E$8,2),0)))),0)))&gt;$J147,$J147,IF(AND($AG147=1,$I147&gt;0),ROUND(IF($AH147+$AI147&gt;=2600,2600*'umowa o pracę'!$E$8,($AH147+$AI147)*'umowa o pracę'!$E$8),2)+IF($AI147=0,ROUND(IF($AH147&gt;2600,ROUND($AK147/$AH147*2600,2),$AK147)*'umowa o pracę'!$E$8,2),ROUND(IF($AH147&gt;2600,ROUND($AK147/$AH147*2600,2),$AK147)*'umowa o pracę'!$E$8,2)),ROUND(IF($AH147+$AI147&gt;=2600,2600*'umowa o pracę'!$E$8,($AH147+$AI147)*'umowa o pracę'!$E$8),2)-IF(AND($AI147=0,I147&gt;0),ROUND(ROUND(IF($AH147&gt;2600,ROUND($AJ147/$AH147*2600,2),$AJ147),2)*'umowa o pracę'!$E$8,2),IF($AI147&gt;0,IF($AH147+$AI147&lt;2600,ROUND(ROUND($AJ147+ROUND($AI147*9%,2),2)*'umowa o pracę'!$E$8,2),IF(AND($AH147+$AI147&gt;=2600,$AI147&lt;2600,$AH147&lt;2600),ROUND((ROUND(((2600-$AI147)/$AH147)*$AJ147,2)+ROUND($AI147*9%,2))*'umowa o pracę'!$E$8,2),IF(AND($AH147+$AI147&gt;=2600,$AI147&gt;=2600),ROUND((ROUND(2600*9%,2))*'umowa o pracę'!$E$8,2),IF(AND($AH147+$AI147&gt;=2600,$AH147&gt;=2600,$AI147&lt;2600),ROUND((ROUND($AI147*9%,2)+ROUND(((2600-$AI147)/$AH147)*$AJ147,2))*'umowa o pracę'!$E$8,2),0)))),0)))))</f>
        <v>0</v>
      </c>
      <c r="AN147" s="32">
        <f>IF(IF(IF(AND($AG147=1,$I147&gt;0),ROUND(IF($AH147+$AI147&gt;=2800,2800*'umowa o pracę'!$E$8,($AH147+$AI147)*'umowa o pracę'!$E$8),2)+IF($AI147=0,ROUND(IF($AH147&gt;2800,ROUND($AK147/$AH147*2800,2),$AK147)*'umowa o pracę'!$E$8,2),ROUND(IF($AH147&gt;2800,ROUND($AK147/$AH147*2800,2),$AK147)*'umowa o pracę'!$E$8,2)),ROUND(IF($AH147+$AI147&gt;=2800,2800*'umowa o pracę'!$E$8,($AH147+$AI147)*'umowa o pracę'!$E$8),2)-IF($AI147=0,ROUND(ROUND(IF($AH147&gt;2800,ROUND($AJ147/$AH147*2800,2),$AJ147),2)*'umowa o pracę'!$E$8,2),IF($AI147&gt;0,IF($AH147+$AI147&lt;2800,ROUND(ROUND($AJ147+ROUND($AI147*9%,2),2)*'umowa o pracę'!$E$8,2),IF(AND($AH147+$AI147&gt;=2800,$AI147&lt;2800,$AH147&lt;2800),ROUND((ROUND(((2800-$AI147)/$AH147)*$AJ147,2)+ROUND($AI147*9%,2))*'umowa o pracę'!$E$8,2),IF(AND($AH147+$AI147&gt;=2800,$AI147&gt;=2800),ROUND((ROUND(2800*9%,2))*'umowa o pracę'!$E$8,2),IF(AND($AH147+$AI147&gt;=2800,$AH147&gt;=2800,$AI147&lt;2800),ROUND((ROUND($AI147*9%,2)+ROUND(((2800-$AI147)/$AH147)*$AJ147,2))*'umowa o pracę'!$E$8,2),0)))),0)))&gt;$J147,$J147,IF(AND($AG147=1,$I147&gt;0),ROUND(IF($AH147+$AI147&gt;=2800,2800*'umowa o pracę'!$E$8,($AH147+$AI147)*'umowa o pracę'!$E$8),2)+IF($AI147=0,ROUND(IF($AH147&gt;2800,ROUND($AK147/$AH147*2800,2),$AK147)*'umowa o pracę'!$E$8,2),ROUND(IF($AH147&gt;2800,ROUND($AK147/$AH147*2800,2),$AK147)*'umowa o pracę'!$E$8,2)),ROUND(IF($AH147+$AI147&gt;=2800,2800*'umowa o pracę'!$E$8,($AH147+$AI147)*'umowa o pracę'!$E$8),2)-IF($AI147=0,ROUND(ROUND(IF($AH147&gt;2800,ROUND($AJ147/$AH147*2800,2),$AJ147),2)*'umowa o pracę'!$E$8,2),IF($AI147&gt;0,IF($AH147+$AI147&lt;2800,ROUND(ROUND($AJ147+ROUND($AI147*9%,2),2)*'umowa o pracę'!$E$8,2),IF(AND($AH147+$AI147&gt;=2800,$AI147&lt;2800,$AH147&lt;2800),ROUND((ROUND(((2800-$AI147)/$AH147)*$AJ147,2)+ROUND($AI147*9%,2))*'umowa o pracę'!$E$8,2),IF(AND($AH147+$AI147&gt;=2800,$AI147&gt;=2800),ROUND((ROUND(2800*9%,2))*'umowa o pracę'!$E$8,2),IF(AND($AH147+$AI147&gt;=2800,$AH147&gt;=2800,$AI147&lt;2800),ROUND((ROUND($AI147*9%,2)+ROUND(((2800-$AI147)/$AH147)*$AJ147,2))*'umowa o pracę'!$E$8,2),0)))),0))))&gt;$J147,$J147,IF(IF(AND($AG147=1,$I147&gt;0),ROUND(IF($AH147+$AI147&gt;=2800,2800*'umowa o pracę'!$E$8,($AH147+$AI147)*'umowa o pracę'!$E$8),2)+IF($AI147=0,ROUND(IF($AH147&gt;2800,ROUND($AK147/$AH147*2800,2),$AK147)*'umowa o pracę'!$E$8,2),ROUND(IF($AH147&gt;2800,ROUND($AK147/$AH147*2800,2),$AK147)*'umowa o pracę'!$E$8,2)),ROUND(IF($AH147+$AI147&gt;=2800,2800*'umowa o pracę'!$E$8,($AH147+$AI147)*'umowa o pracę'!$E$8),2)-IF($AI147=0,ROUND(ROUND(IF($AH147&gt;2800,ROUND($AJ147/$AH147*2800,2),$AJ147),2)*'umowa o pracę'!$E$8,2),IF($AI147&gt;0,IF($AH147+$AI147&lt;2800,ROUND(ROUND($AJ147+ROUND($AI147*9%,2),2)*'umowa o pracę'!$E$8,2),IF(AND($AH147+$AI147&gt;=2800,$AI147&lt;2800,$AH147&lt;2800),ROUND((ROUND(((2800-$AI147)/$AH147)*$AJ147,2)+ROUND($AI147*9%,2))*'umowa o pracę'!$E$8,2),IF(AND($AH147+$AI147&gt;=2800,$AI147&gt;=2800),ROUND((ROUND(2800*9%,2))*'umowa o pracę'!$E$8,2),IF(AND($AH147+$AI147&gt;=2800,$AH147&gt;=2800,$AI147&lt;2800),ROUND((ROUND($AI147*9%,2)+ROUND(((2800-$AI147)/$AH147)*$AJ147,2))*'umowa o pracę'!$E$8,2),0)))),0)))&gt;$J147,$J147,IF(AND($AG147=1,$I147&gt;0),ROUND(IF($AH147+$AI147&gt;=2800,2800*'umowa o pracę'!$E$8,($AH147+$AI147)*'umowa o pracę'!$E$8),2)+IF($AI147=0,ROUND(IF($AH147&gt;2800,ROUND($AK147/$AH147*2800,2),$AK147)*'umowa o pracę'!$E$8,2),ROUND(IF($AH147&gt;2800,ROUND($AK147/$AH147*2800,2),$AK147)*'umowa o pracę'!$E$8,2)),ROUND(IF($AH147+$AI147&gt;=2800,2800*'umowa o pracę'!$E$8,($AH147+$AI147)*'umowa o pracę'!$E$8),2)-IF(AND($AI147=0,I147&gt;0),ROUND(ROUND(IF($AH147&gt;2800,ROUND($AJ147/$AH147*2800,2),$AJ147),2)*'umowa o pracę'!$E$8,2),IF($AI147&gt;0,IF($AH147+$AI147&lt;2800,ROUND(ROUND($AJ147+ROUND($AI147*9%,2),2)*'umowa o pracę'!$E$8,2),IF(AND($AH147+$AI147&gt;=2800,$AI147&lt;2800,$AH147&lt;2800),ROUND((ROUND(((2800-$AI147)/$AH147)*$AJ147,2)+ROUND($AI147*9%,2))*'umowa o pracę'!$E$8,2),IF(AND($AH147+$AI147&gt;=2800,$AI147&gt;=2800),ROUND((ROUND(2800*9%,2))*'umowa o pracę'!$E$8,2),IF(AND($AH147+$AI147&gt;=2800,$AH147&gt;=2800,$AI147&lt;2800),ROUND((ROUND($AI147*9%,2)+ROUND(((2800-$AI147)/$AH147)*$AJ147,2))*'umowa o pracę'!$E$8,2),0)))),0)))))</f>
        <v>0</v>
      </c>
      <c r="AO147" s="32">
        <f>IF('umowa o pracę'!$E$7=2020,IF(IF($AG147=1,IF($AI147=0,ROUND(IF($AH147&gt;2600,ROUND($AJ147/$AH147*2600,2),$AJ147)*'umowa o pracę'!$E$8,2),IF($AH147+$AI147&lt;2600,ROUND(ROUND($AJ147+ROUND($AI147*9%,2),2)*'umowa o pracę'!$E$8,2),IF(AND($AH147+$AI147&gt;=2600,$AH147&lt;2600),ROUND((ROUND($AJ147+ROUND((2600-$AH147)*9%,2),2))*'umowa o pracę'!$E$8,2),IF(AND($AH147+$AI147&gt;=2600,$AH147&gt;=2600),ROUND(ROUND($AJ147/$AH147*2600,2)*'umowa o pracę'!$E$8,2),0)))),0)&gt;$H147,$H147,IF($AG147=1,IF($AI147=0,ROUND(IF($AH147&gt;2600,ROUND($AJ147/$AH147*2600,2),$AJ147)*'umowa o pracę'!$E$8,2),IF($AH147+$AI147&lt;2600,ROUND(ROUND($AJ147+ROUND($AI147*9%,2),2)*'umowa o pracę'!$E$8,2),IF(AND($AH147+$AI147&gt;=2600,$AH147&lt;2600),ROUND((ROUND($AJ147+ROUND((2600-$AH147)*9%,2),2))*'umowa o pracę'!$E$8,2),IF(AND($AH147+$AI147&gt;=2600,$AH147&gt;=2600),ROUND(ROUND($AJ147/$AH147*2600,2)*'umowa o pracę'!$E$8,2),0)))),0)),IF('umowa o pracę'!$E$7=2021,IF(IF($AG147=1,IF($AI147=0,ROUND(IF($AH147&gt;2800,ROUND($AJ147/$AH147*2800,2),$AJ147)*'umowa o pracę'!$E$8,2),IF($AH147+$AI147&lt;2800,ROUND(ROUND($AJ147+ROUND($AI147*9%,2),2)*'umowa o pracę'!$E$8,2),IF(AND($AH147+$AI147&gt;=2800,$AH147&lt;2800),ROUND((ROUND($AJ147+ROUND((2800-$AH147)*9%,2),2))*'umowa o pracę'!$E$8,2),IF(AND($AH147+$AI147&gt;=2800,$AH147&gt;=2800),ROUND(ROUND($AJ147/$AH147*2800,2)*'umowa o pracę'!$E$8,2),0)))),0)&gt;$H147,$H147,IF($AG147=1,IF($AI147=0,ROUND(IF($AH147&gt;2800,ROUND($AJ147/$AH147*2800,2),$AJ147)*'umowa o pracę'!$E$8,2),IF($AH147+$AI147&lt;2800,ROUND(ROUND($AJ147+ROUND($AI147*9%,2),2)*'umowa o pracę'!$E$8,2),IF(AND($AH147+$AI147&gt;=2800,$AH147&lt;2800),ROUND((ROUND($AJ147+ROUND((2800-$AH147)*9%,2),2))*'umowa o pracę'!$E$8,2),IF(AND($AH147+$AI147&gt;=2800,$AH147&gt;=2800),ROUND(ROUND($AJ147/$AH147*2800,2)*'umowa o pracę'!$E$8,2),0)))),0)),0))</f>
        <v>0</v>
      </c>
      <c r="AP147" s="32">
        <f>IF('umowa o pracę'!$E$7=2020,IF(IF($AG147=1,IF($AI147=0,ROUND(IF($AH147&gt;2600,ROUND($AK147/$AH147*2600,2),$AK147)*'umowa o pracę'!$E$8,2),ROUND(IF($AH147&gt;2600,ROUND($AK147/$AH147*2600,2),$AK147)*'umowa o pracę'!$E$8,2)),0)&gt;$I147,$I147,IF($AG147=1,IF($AI147=0,ROUND(IF($AH147&gt;2600,ROUND($AK147/$AH147*2600,2),$AK147)*'umowa o pracę'!$E$8,2),ROUND(IF($AH147&gt;2600,ROUND($AK147/$AH147*2600,2),$AK147)*'umowa o pracę'!$E$8,2)),0)),IF('umowa o pracę'!$E$7=2021,IF(IF($AG147=1,IF($AI147=0,ROUND(IF($AH147&gt;2800,ROUND($AK147/$AH147*2800,2),$AK147)*'umowa o pracę'!$E$8,2),ROUND(IF($AH147&gt;2800,ROUND($AK147/$AH147*2800,2),$AK147)*'umowa o pracę'!$E$8,2)),0)&gt;$I147,$I147,IF($AG147=1,IF($AI147=0,ROUND(IF($AH147&gt;2800,ROUND($AK147/$AH147*2800,2),$AK147)*'umowa o pracę'!$E$8,2),ROUND(IF($AH147&gt;2800,ROUND($AK147/$AH147*2800,2),$AK147)*'umowa o pracę'!$E$8,2)),0)),0))</f>
        <v>0</v>
      </c>
      <c r="AQ147" s="56">
        <f>IF('umowa o pracę'!$E$7=2020,$AM147,IF('umowa o pracę'!$E$7=2021,$AN147,0))</f>
        <v>0</v>
      </c>
      <c r="AR147" s="33">
        <f>IF('umowa o pracę'!$E$7=0,0,U147+AF147+AQ147)</f>
        <v>0</v>
      </c>
      <c r="AS147" s="19"/>
      <c r="AT147" s="19"/>
      <c r="AU147" s="19"/>
      <c r="AV147" s="6"/>
      <c r="AW147" s="6"/>
      <c r="AX147" s="6">
        <f t="shared" si="26"/>
        <v>10</v>
      </c>
      <c r="AY147" s="6"/>
      <c r="AZ147" s="234">
        <f t="shared" si="29"/>
        <v>0</v>
      </c>
      <c r="BA147" s="234">
        <f t="shared" si="30"/>
        <v>0</v>
      </c>
      <c r="BB147" s="234">
        <f t="shared" si="31"/>
        <v>0</v>
      </c>
      <c r="BC147" s="234">
        <f t="shared" si="32"/>
        <v>0</v>
      </c>
      <c r="BD147" s="234">
        <f t="shared" si="33"/>
        <v>0</v>
      </c>
      <c r="BE147" s="234">
        <f t="shared" si="34"/>
        <v>0</v>
      </c>
      <c r="BF147" s="234">
        <f t="shared" si="35"/>
        <v>0</v>
      </c>
      <c r="BG147" s="234">
        <f t="shared" si="36"/>
        <v>0</v>
      </c>
      <c r="BH147" s="234">
        <f t="shared" si="37"/>
        <v>0</v>
      </c>
      <c r="BI147" s="238">
        <f t="shared" si="38"/>
        <v>0</v>
      </c>
      <c r="BJ147" s="236"/>
      <c r="BK147" s="236"/>
      <c r="BL147" s="237"/>
    </row>
    <row r="148" spans="1:64" ht="15.75" customHeight="1" x14ac:dyDescent="0.25">
      <c r="A148" s="129">
        <v>137</v>
      </c>
      <c r="B148" s="57"/>
      <c r="C148" s="57"/>
      <c r="D148" s="36"/>
      <c r="E148" s="36"/>
      <c r="F148" s="242"/>
      <c r="G148" s="37">
        <v>1</v>
      </c>
      <c r="H148" s="58">
        <v>0</v>
      </c>
      <c r="I148" s="59">
        <v>0</v>
      </c>
      <c r="J148" s="60">
        <v>0</v>
      </c>
      <c r="K148" s="52">
        <v>1</v>
      </c>
      <c r="L148" s="39">
        <v>0</v>
      </c>
      <c r="M148" s="39">
        <v>0</v>
      </c>
      <c r="N148" s="39">
        <v>0</v>
      </c>
      <c r="O148" s="39">
        <v>0</v>
      </c>
      <c r="P148" s="35">
        <f>IF('umowa o pracę'!$E$7=2020,ROUND(IF($L148&gt;=2600,2600*'umowa o pracę'!$E$8,$L148*'umowa o pracę'!$E$8),2),IF('umowa o pracę'!$E$7=2021,ROUND(IF($L148&gt;=2800,2800*'umowa o pracę'!$E$8,$L148*'umowa o pracę'!$E$8),2),0))</f>
        <v>0</v>
      </c>
      <c r="Q148" s="252">
        <f>IF(IF(IF(AND($K148=1,$I148&gt;0),ROUND(IF($L148+$M148&gt;=2600,2600*'umowa o pracę'!$E$8,($L148+$M148)*'umowa o pracę'!$E$8),2)+IF($M148=0,ROUND(IF($L148&gt;2600,ROUND($O148/$L148*2600,2),$O148)*'umowa o pracę'!$E$8,2),ROUND(IF($L148&gt;2600,ROUND($O148/$L148*2600,2),$O148)*'umowa o pracę'!$E$8,2)),ROUND(IF($L148+$M148&gt;=2600,2600*'umowa o pracę'!$E$8,($L148+$M148)*'umowa o pracę'!$E$8),2)-IF($M148=0,ROUND(ROUND(IF($L148&gt;2600,ROUND($N148/$L148*2600,2),$N148),2)*'umowa o pracę'!$E$8,2),IF($M148&gt;0,IF($L148+$M148&lt;2600,ROUND(ROUND($N148+ROUND($M148*9%,2),2)*'umowa o pracę'!$E$8,2),IF(AND($L148+$M148&gt;=2600,$M148&lt;2600,$L148&lt;2600),ROUND((ROUND(((2600-$M148)/$L148)*$N148,2)+ROUND($M148*9%,2))*'umowa o pracę'!$E$8,2),IF(AND($L148+$M148&gt;=2600,$M148&gt;=2600),ROUND((ROUND(2600*9%,2))*'umowa o pracę'!$E$8,2),IF(AND($L148+$M148&gt;=2600,$L148&gt;=2600,$M148&lt;2600),ROUND((ROUND($M148*9%,2)+ROUND(((2600-$M148)/$L148)*$N148,2))*'umowa o pracę'!$E$8,2),0)))),0)))&gt;$J148,$J148,IF(AND($K148=1,$I148&gt;0),ROUND(IF($L148+$M148&gt;=2600,2600*'umowa o pracę'!$E$8,($L148+$M148)*'umowa o pracę'!$E$8),2)+IF($M148=0,ROUND(IF($L148&gt;2600,ROUND($O148/$L148*2600,2),$O148)*'umowa o pracę'!$E$8,2),ROUND(IF($L148&gt;2600,ROUND($O148/$L148*2600,2),$O148)*'umowa o pracę'!$E$8,2)),ROUND(IF($L148+$M148&gt;=2600,2600*'umowa o pracę'!$E$8,($L148+$M148)*'umowa o pracę'!$E$8),2)-IF($M148=0,ROUND(ROUND(IF($L148&gt;2600,ROUND($N148/$L148*2600,2),$N148),2)*'umowa o pracę'!$E$8,2),IF($M148&gt;0,IF($L148+$M148&lt;2600,ROUND(ROUND($N148+ROUND($M148*9%,2),2)*'umowa o pracę'!$E$8,2),IF(AND($L148+$M148&gt;=2600,$M148&lt;2600,$L148&lt;2600),ROUND((ROUND(((2600-$M148)/$L148)*$N148,2)+ROUND($M148*9%,2))*'umowa o pracę'!$E$8,2),IF(AND($L148+$M148&gt;=2600,$M148&gt;=2600),ROUND((ROUND(2600*9%,2))*'umowa o pracę'!$E$8,2),IF(AND($L148+$M148&gt;=2600,$L148&gt;=2600,$M148&lt;2600),ROUND((ROUND($M148*9%,2)+ROUND(((2600-$M148)/$L148)*$N148,2))*'umowa o pracę'!$E$8,2),0)))),0))))&gt;$J148,$J148,IF(IF(AND($K148=1,$I148&gt;0),ROUND(IF($L148+$M148&gt;=2600,2600*'umowa o pracę'!$E$8,($L148+$M148)*'umowa o pracę'!$E$8),2)+IF($M148=0,ROUND(IF($L148&gt;2600,ROUND($O148/$L148*2600,2),$O148)*'umowa o pracę'!$E$8,2),ROUND(IF($L148&gt;2600,ROUND($O148/$L148*2600,2),$O148)*'umowa o pracę'!$E$8,2)),ROUND(IF($L148+$M148&gt;=2600,2600*'umowa o pracę'!$E$8,($L148+$M148)*'umowa o pracę'!$E$8),2)-IF($M148=0,ROUND(ROUND(IF($L148&gt;2600,ROUND($N148/$L148*2600,2),$N148),2)*'umowa o pracę'!$E$8,2),IF($M148&gt;0,IF($L148+$M148&lt;2600,ROUND(ROUND($N148+ROUND($M148*9%,2),2)*'umowa o pracę'!$E$8,2),IF(AND($L148+$M148&gt;=2600,$M148&lt;2600,$L148&lt;2600),ROUND((ROUND(((2600-$M148)/$L148)*$N148,2)+ROUND($M148*9%,2))*'umowa o pracę'!$E$8,2),IF(AND($L148+$M148&gt;=2600,$M148&gt;=2600),ROUND((ROUND(2600*9%,2))*'umowa o pracę'!$E$8,2),IF(AND($L148+$M148&gt;=2600,$L148&gt;=2600,$M148&lt;2600),ROUND((ROUND($M148*9%,2)+ROUND(((2600-$M148)/$L148)*$N148,2))*'umowa o pracę'!$E$8,2),0)))),0)))&gt;$J148,$J148,IF(AND($K148=1,$I148&gt;0),ROUND(IF($L148+$M148&gt;=2600,2600*'umowa o pracę'!$E$8,($L148+$M148)*'umowa o pracę'!$E$8),2)+IF($M148=0,ROUND(IF($L148&gt;2600,ROUND($O148/$L148*2600,2),$O148)*'umowa o pracę'!$E$8,2),ROUND(IF($L148&gt;2600,ROUND($O148/$L148*2600,2),$O148)*'umowa o pracę'!$E$8,2)),ROUND(IF($L148+$M148&gt;=2600,2600*'umowa o pracę'!$E$8,($L148+$M148)*'umowa o pracę'!$E$8),2)-IF(AND($M148=0,I148&gt;0),ROUND(ROUND(IF($L148&gt;2600,ROUND($N148/$L148*2600,2),$N148),2)*'umowa o pracę'!$E$8,2),IF($M148&gt;0,IF($L148+$M148&lt;2600,ROUND(ROUND($N148+ROUND($M148*9%,2),2)*'umowa o pracę'!$E$8,2),IF(AND($L148+$M148&gt;=2600,$M148&lt;2600,$L148&lt;2600),ROUND((ROUND(((2600-$M148)/$L148)*$N148,2)+ROUND($M148*9%,2))*'umowa o pracę'!$E$8,2),IF(AND($L148+$M148&gt;=2600,$M148&gt;=2600),ROUND((ROUND(2600*9%,2))*'umowa o pracę'!$E$8,2),IF(AND($L148+$M148&gt;=2600,$L148&gt;=2600,$M148&lt;2600),ROUND((ROUND($M148*9%,2)+ROUND(((2600-$M148)/$L148)*$N148,2))*'umowa o pracę'!$E$8,2),0)))),0)))))</f>
        <v>0</v>
      </c>
      <c r="R148" s="252">
        <f>IF(IF(IF(AND($K148=1,$I148&gt;0),ROUND(IF($L148+$M148&gt;=2800,2800*'umowa o pracę'!$E$8,($L148+$M148)*'umowa o pracę'!$E$8),2)+IF($M148=0,ROUND(IF($L148&gt;2800,ROUND($O148/$L148*2800,2),$O148)*'umowa o pracę'!$E$8,2),ROUND(IF($L148&gt;2800,ROUND($O148/$L148*2800,2),$O148)*'umowa o pracę'!$E$8,2)),ROUND(IF($L148+$M148&gt;=2800,2800*'umowa o pracę'!$E$8,($L148+$M148)*'umowa o pracę'!$E$8),2)-IF($M148=0,ROUND(ROUND(IF($L148&gt;2800,ROUND($N148/$L148*2800,2),$N148),2)*'umowa o pracę'!$E$8,2),IF($M148&gt;0,IF($L148+$M148&lt;2800,ROUND(ROUND($N148+ROUND($M148*9%,2),2)*'umowa o pracę'!$E$8,2),IF(AND($L148+$M148&gt;=2800,$M148&lt;2800,$L148&lt;2800),ROUND((ROUND(((2800-$M148)/$L148)*$N148,2)+ROUND($M148*9%,2))*'umowa o pracę'!$E$8,2),IF(AND($L148+$M148&gt;=2800,$M148&gt;=2800),ROUND((ROUND(2800*9%,2))*'umowa o pracę'!$E$8,2),IF(AND($L148+$M148&gt;=2800,$L148&gt;=2800,$M148&lt;2800),ROUND((ROUND($M148*9%,2)+ROUND(((2800-$M148)/$L148)*$N148,2))*'umowa o pracę'!$E$8,2),0)))),0)))&gt;$J148,$J148,IF(AND($K148=1,$I148&gt;0),ROUND(IF($L148+$M148&gt;=2800,2800*'umowa o pracę'!$E$8,($L148+$M148)*'umowa o pracę'!$E$8),2)+IF($M148=0,ROUND(IF($L148&gt;2800,ROUND($O148/$L148*2800,2),$O148)*'umowa o pracę'!$E$8,2),ROUND(IF($L148&gt;2800,ROUND($O148/$L148*2800,2),$O148)*'umowa o pracę'!$E$8,2)),ROUND(IF($L148+$M148&gt;=2800,2800*'umowa o pracę'!$E$8,($L148+$M148)*'umowa o pracę'!$E$8),2)-IF($M148=0,ROUND(ROUND(IF($L148&gt;2800,ROUND($N148/$L148*2800,2),$N148),2)*'umowa o pracę'!$E$8,2),IF($M148&gt;0,IF($L148+$M148&lt;2800,ROUND(ROUND($N148+ROUND($M148*9%,2),2)*'umowa o pracę'!$E$8,2),IF(AND($L148+$M148&gt;=2800,$M148&lt;2800,$L148&lt;2800),ROUND((ROUND(((2800-$M148)/$L148)*$N148,2)+ROUND($M148*9%,2))*'umowa o pracę'!$E$8,2),IF(AND($L148+$M148&gt;=2800,$M148&gt;=2800),ROUND((ROUND(2800*9%,2))*'umowa o pracę'!$E$8,2),IF(AND($L148+$M148&gt;=2800,$L148&gt;=2800,$M148&lt;2800),ROUND((ROUND($M148*9%,2)+ROUND(((2800-$M148)/$L148)*$N148,2))*'umowa o pracę'!$E$8,2),0)))),0))))&gt;$J148,$J148,IF(IF(AND($K148=1,$I148&gt;0),ROUND(IF($L148+$M148&gt;=2800,2800*'umowa o pracę'!$E$8,($L148+$M148)*'umowa o pracę'!$E$8),2)+IF($M148=0,ROUND(IF($L148&gt;2800,ROUND($O148/$L148*2800,2),$O148)*'umowa o pracę'!$E$8,2),ROUND(IF($L148&gt;2800,ROUND($O148/$L148*2800,2),$O148)*'umowa o pracę'!$E$8,2)),ROUND(IF($L148+$M148&gt;=2800,2800*'umowa o pracę'!$E$8,($L148+$M148)*'umowa o pracę'!$E$8),2)-IF($M148=0,ROUND(ROUND(IF($L148&gt;2800,ROUND($N148/$L148*2800,2),$N148),2)*'umowa o pracę'!$E$8,2),IF($M148&gt;0,IF($L148+$M148&lt;2800,ROUND(ROUND($N148+ROUND($M148*9%,2),2)*'umowa o pracę'!$E$8,2),IF(AND($L148+$M148&gt;=2800,$M148&lt;2800,$L148&lt;2800),ROUND((ROUND(((2800-$M148)/$L148)*$N148,2)+ROUND($M148*9%,2))*'umowa o pracę'!$E$8,2),IF(AND($L148+$M148&gt;=2800,$M148&gt;=2800),ROUND((ROUND(2800*9%,2))*'umowa o pracę'!$E$8,2),IF(AND($L148+$M148&gt;=2800,$L148&gt;=2800,$M148&lt;2800),ROUND((ROUND($M148*9%,2)+ROUND(((2800-$M148)/$L148)*$N148,2))*'umowa o pracę'!$E$8,2),0)))),0)))&gt;$J148,$J148,IF(AND($K148=1,$I148&gt;0),ROUND(IF($L148+$M148&gt;=2800,2800*'umowa o pracę'!$E$8,($L148+$M148)*'umowa o pracę'!$E$8),2)+IF($M148=0,ROUND(IF($L148&gt;2800,ROUND($O148/$L148*2800,2),$O148)*'umowa o pracę'!$E$8,2),ROUND(IF($L148&gt;2800,ROUND($O148/$L148*2800,2),$O148)*'umowa o pracę'!$E$8,2)),ROUND(IF($L148+$M148&gt;=2800,2800*'umowa o pracę'!$E$8,($L148+$M148)*'umowa o pracę'!$E$8),2)-IF(AND($M148=0,I148&gt;0),ROUND(ROUND(IF($L148&gt;2800,ROUND($N148/$L148*2800,2),$N148),2)*'umowa o pracę'!$E$8,2),IF($M148&gt;0,IF($L148+$M148&lt;2800,ROUND(ROUND($N148+ROUND($M148*9%,2),2)*'umowa o pracę'!$E$8,2),IF(AND($L148+$M148&gt;=2800,$M148&lt;2800,$L148&lt;2800),ROUND((ROUND(((2800-$M148)/$L148)*$N148,2)+ROUND($M148*9%,2))*'umowa o pracę'!$E$8,2),IF(AND($L148+$M148&gt;=2800,$M148&gt;=2800),ROUND((ROUND(2800*9%,2))*'umowa o pracę'!$E$8,2),IF(AND($L148+$M148&gt;=2800,$L148&gt;=2800,$M148&lt;2800),ROUND((ROUND($M148*9%,2)+ROUND(((2800-$M148)/$L148)*$N148,2))*'umowa o pracę'!$E$8,2),0)))),0)))))</f>
        <v>0</v>
      </c>
      <c r="S148" s="32">
        <f>IF('umowa o pracę'!$E$7=2020,IF(IF($K148=1,IF($M148=0,ROUND(IF($L148&gt;2600,ROUND($N148/$L148*2600,2),$N148)*'umowa o pracę'!$E$8,2),IF($L148+$M148&lt;2600,ROUND(ROUND($N148+ROUND($M148*9%,2),2)*'umowa o pracę'!$E$8,2),IF(AND($L148+$M148&gt;=2600,$L148&lt;2600),ROUND((ROUND($N148+ROUND((2600-$L148)*9%,2),2))*'umowa o pracę'!$E$8,2),IF(AND($L148+$M148&gt;=2600,$L148&gt;=2600),ROUND(ROUND($N148/$L148*2600,2)*'umowa o pracę'!$E$8,2),0)))),0)&gt;$H148,$H148,IF($K148=1,IF($M148=0,ROUND(IF($L148&gt;2600,ROUND($N148/$L148*2600,2),$N148)*'umowa o pracę'!$E$8,2),IF($L148+$M148&lt;2600,ROUND(ROUND($N148+ROUND($M148*9%,2),2)*'umowa o pracę'!$E$8,2),IF(AND($L148+$M148&gt;=2600,$L148&lt;2600),ROUND((ROUND($N148+ROUND((2600-$L148)*9%,2),2))*'umowa o pracę'!$E$8,2),IF(AND($L148+$M148&gt;=2600,$L148&gt;=2600),ROUND(ROUND($N148/$L148*2600,2)*'umowa o pracę'!$E$8,2),0)))),0)),IF('umowa o pracę'!$E$7=2021,IF(IF($K148=1,IF($M148=0,ROUND(IF($L148&gt;2800,ROUND($N148/$L148*2800,2),$N148)*'umowa o pracę'!$E$8,2),IF($L148+$M148&lt;2800,ROUND(ROUND($N148+ROUND($M148*9%,2),2)*'umowa o pracę'!$E$8,2),IF(AND($L148+$M148&gt;=2800,$L148&lt;2800),ROUND((ROUND($N148+ROUND((2800-$L148)*9%,2),2))*'umowa o pracę'!$E$8,2),IF(AND($L148+$M148&gt;=2800,$L148&gt;=2800),ROUND(ROUND($N148/$L148*2800,2)*'umowa o pracę'!$E$8,2),0)))),0)&gt;$H148,$H148,IF($K148=1,IF($M148=0,ROUND(IF($L148&gt;2800,ROUND($N148/$L148*2800,2),$N148)*'umowa o pracę'!$E$8,2),IF($L148+$M148&lt;2800,ROUND(ROUND($N148+ROUND($M148*9%,2),2)*'umowa o pracę'!$E$8,2),IF(AND($L148+$M148&gt;=2800,$L148&lt;2800),ROUND((ROUND($N148+ROUND((2800-$L148)*9%,2),2))*'umowa o pracę'!$E$8,2),IF(AND($L148+$M148&gt;=2800,$L148&gt;=2800),ROUND(ROUND($N148/$L148*2800,2)*'umowa o pracę'!$E$8,2),0)))),0)),0))</f>
        <v>0</v>
      </c>
      <c r="T148" s="32">
        <f>IF('umowa o pracę'!$E$7=2020,IF(IF($K148=1,IF($M148=0,ROUND(IF($L148&gt;2600,ROUND($O148/$L148*2600,2),$O148)*'umowa o pracę'!$E$8,2),ROUND(IF($L148&gt;2600,ROUND($O148/$L148*2600,2),$O148)*'umowa o pracę'!$E$8,2)),0)&gt;$I148,$I148,IF($K148=1,IF($M148=0,ROUND(IF($L148&gt;2600,ROUND($O148/$L148*2600,2),$O148)*'umowa o pracę'!$E$8,2),ROUND(IF($L148&gt;2600,ROUND($O148/$L148*2600,2),$O148)*'umowa o pracę'!$E$8,2)),0)),IF('umowa o pracę'!$E$7=2021,IF(IF($K148=1,IF($M148=0,ROUND(IF($L148&gt;2800,ROUND($O148/$L148*2800,2),$O148)*'umowa o pracę'!$E$8,2),ROUND(IF($L148&gt;2800,ROUND($O148/$L148*2800,2),$O148)*'umowa o pracę'!$E$8,2)),0)&gt;$I148,$I148,IF($K148=1,IF($M148=0,ROUND(IF($L148&gt;2800,ROUND($O148/$L148*2800,2),$O148)*'umowa o pracę'!$E$8,2),ROUND(IF($L148&gt;2800,ROUND($O148/$L148*2800,2),$O148)*'umowa o pracę'!$E$8,2)),0)),0))</f>
        <v>0</v>
      </c>
      <c r="U148" s="51">
        <f>IF('umowa o pracę'!$E$7=2020,$Q148,IF('umowa o pracę'!$E$7=2021,$R148,0))</f>
        <v>0</v>
      </c>
      <c r="V148" s="53">
        <f t="shared" si="27"/>
        <v>1</v>
      </c>
      <c r="W148" s="54">
        <f>IF('umowa o pracę'!$E$6&lt;2,0,$L148)</f>
        <v>0</v>
      </c>
      <c r="X148" s="54">
        <f>IF('umowa o pracę'!$E$6&lt;2,0,$M148)</f>
        <v>0</v>
      </c>
      <c r="Y148" s="55">
        <f>IF('umowa o pracę'!$E$6&lt;2,0,$N148)</f>
        <v>0</v>
      </c>
      <c r="Z148" s="55">
        <f>IF('umowa o pracę'!$E$6&lt;2,0,$O148)</f>
        <v>0</v>
      </c>
      <c r="AA148" s="32">
        <f>IF('umowa o pracę'!$E$7=2020,ROUND(IF($W148&gt;=2600,2600*'umowa o pracę'!$E$8,$W148*'umowa o pracę'!$E$8),2),IF('umowa o pracę'!$E$7=2021,ROUND(IF($W148&gt;=2800,2800*'umowa o pracę'!$E$8,$W148*'umowa o pracę'!$E$8),2),0))</f>
        <v>0</v>
      </c>
      <c r="AB148" s="32">
        <f>IF(IF(IF(AND($V148=1,$I148&gt;0),ROUND(IF($W148+$X148&gt;=2600,2600*'umowa o pracę'!$E$8,($W148+$X148)*'umowa o pracę'!$E$8),2)+IF($X148=0,ROUND(IF($W148&gt;2600,ROUND($Z148/$W148*2600,2),$Z148)*'umowa o pracę'!$E$8,2),ROUND(IF($W148&gt;2600,ROUND($Z148/$W148*2600,2),$Z148)*'umowa o pracę'!$E$8,2)),ROUND(IF($W148+$X148&gt;=2600,2600*'umowa o pracę'!$E$8,($W148+$X148)*'umowa o pracę'!$E$8),2)-IF($X148=0,ROUND(ROUND(IF($W148&gt;2600,ROUND($Y148/$W148*2600,2),$Y148),2)*'umowa o pracę'!$E$8,2),IF($X148&gt;0,IF($W148+$X148&lt;2600,ROUND(ROUND($Y148+ROUND($X148*9%,2),2)*'umowa o pracę'!$E$8,2),IF(AND($W148+$X148&gt;=2600,$X148&lt;2600,$W148&lt;2600),ROUND((ROUND(((2600-$X148)/$W148)*$Y148,2)+ROUND($X148*9%,2))*'umowa o pracę'!$E$8,2),IF(AND($W148+$X148&gt;=2600,$X148&gt;=2600),ROUND((ROUND(2600*9%,2))*'umowa o pracę'!$E$8,2),IF(AND($W148+$X148&gt;=2600,$W148&gt;=2600,$X148&lt;2600),ROUND((ROUND($X148*9%,2)+ROUND(((2600-$X148)/$W148)*$Y148,2))*'umowa o pracę'!$E$8,2),0)))),0)))&gt;$J148,$J148,IF(AND($V148=1,$I148&gt;0),ROUND(IF($W148+$X148&gt;=2600,2600*'umowa o pracę'!$E$8,($W148+$X148)*'umowa o pracę'!$E$8),2)+IF($X148=0,ROUND(IF($W148&gt;2600,ROUND($Z148/$W148*2600,2),$Z148)*'umowa o pracę'!$E$8,2),ROUND(IF($W148&gt;2600,ROUND($Z148/$W148*2600,2),$Z148)*'umowa o pracę'!$E$8,2)),ROUND(IF($W148+$X148&gt;=2600,2600*'umowa o pracę'!$E$8,($W148+$X148)*'umowa o pracę'!$E$8),2)-IF($X148=0,ROUND(ROUND(IF($W148&gt;2600,ROUND($Y148/$W148*2600,2),$Y148),2)*'umowa o pracę'!$E$8,2),IF($X148&gt;0,IF($W148+$X148&lt;2600,ROUND(ROUND($Y148+ROUND($X148*9%,2),2)*'umowa o pracę'!$E$8,2),IF(AND($W148+$X148&gt;=2600,$X148&lt;2600,$W148&lt;2600),ROUND((ROUND(((2600-$X148)/$W148)*$Y148,2)+ROUND($X148*9%,2))*'umowa o pracę'!$E$8,2),IF(AND($W148+$X148&gt;=2600,$X148&gt;=2600),ROUND((ROUND(2600*9%,2))*'umowa o pracę'!$E$8,2),IF(AND($W148+$X148&gt;=2600,$W148&gt;=2600,$X148&lt;2600),ROUND((ROUND($X148*9%,2)+ROUND(((2600-$X148)/$W148)*$Y148,2))*'umowa o pracę'!$E$8,2),0)))),0))))&gt;$J148,$J148,IF(IF(AND($V148=1,$I148&gt;0),ROUND(IF($W148+$X148&gt;=2600,2600*'umowa o pracę'!$E$8,($W148+$X148)*'umowa o pracę'!$E$8),2)+IF($X148=0,ROUND(IF($W148&gt;2600,ROUND($Z148/$W148*2600,2),$Z148)*'umowa o pracę'!$E$8,2),ROUND(IF($W148&gt;2600,ROUND($Z148/$W148*2600,2),$Z148)*'umowa o pracę'!$E$8,2)),ROUND(IF($W148+$X148&gt;=2600,2600*'umowa o pracę'!$E$8,($W148+$X148)*'umowa o pracę'!$E$8),2)-IF($X148=0,ROUND(ROUND(IF($W148&gt;2600,ROUND($Y148/$W148*2600,2),$Y148),2)*'umowa o pracę'!$E$8,2),IF($X148&gt;0,IF($W148+$X148&lt;2600,ROUND(ROUND($Y148+ROUND($X148*9%,2),2)*'umowa o pracę'!$E$8,2),IF(AND($W148+$X148&gt;=2600,$X148&lt;2600,$W148&lt;2600),ROUND((ROUND(((2600-$X148)/$W148)*$Y148,2)+ROUND($X148*9%,2))*'umowa o pracę'!$E$8,2),IF(AND($W148+$X148&gt;=2600,$X148&gt;=2600),ROUND((ROUND(2600*9%,2))*'umowa o pracę'!$E$8,2),IF(AND($W148+$X148&gt;=2600,$W148&gt;=2600,$X148&lt;2600),ROUND((ROUND($X148*9%,2)+ROUND(((2600-$X148)/$W148)*$Y148,2))*'umowa o pracę'!$E$8,2),0)))),0)))&gt;$J148,$J148,IF(AND($V148=1,$I148&gt;0),ROUND(IF($W148+$X148&gt;=2600,2600*'umowa o pracę'!$E$8,($W148+$X148)*'umowa o pracę'!$E$8),2)+IF($X148=0,ROUND(IF($W148&gt;2600,ROUND($Z148/$W148*2600,2),$Z148)*'umowa o pracę'!$E$8,2),ROUND(IF($W148&gt;2600,ROUND($Z148/$W148*2600,2),$Z148)*'umowa o pracę'!$E$8,2)),ROUND(IF($W148+$X148&gt;=2600,2600*'umowa o pracę'!$E$8,($W148+$X148)*'umowa o pracę'!$E$8),2)-IF(AND($X148=0,I148&gt;0),ROUND(ROUND(IF($W148&gt;2600,ROUND($Y148/$W148*2600,2),$Y148),2)*'umowa o pracę'!$E$8,2),IF($X148&gt;0,IF($W148+$X148&lt;2600,ROUND(ROUND($Y148+ROUND($X148*9%,2),2)*'umowa o pracę'!$E$8,2),IF(AND($W148+$X148&gt;=2600,$X148&lt;2600,$W148&lt;2600),ROUND((ROUND(((2600-$X148)/$W148)*$Y148,2)+ROUND($X148*9%,2))*'umowa o pracę'!$E$8,2),IF(AND($W148+$X148&gt;=2600,$X148&gt;=2600),ROUND((ROUND(2600*9%,2))*'umowa o pracę'!$E$8,2),IF(AND($W148+$X148&gt;=2600,$W148&gt;=2600,$X148&lt;2600),ROUND((ROUND($X148*9%,2)+ROUND(((2600-$X148)/$W148)*$Y148,2))*'umowa o pracę'!$E$8,2),0)))),0)))))</f>
        <v>0</v>
      </c>
      <c r="AC148" s="32">
        <f>IF(IF(IF(AND($V148=1,$I148&gt;0),ROUND(IF($W148+$X148&gt;=2800,2800*'umowa o pracę'!$E$8,($W148+$X148)*'umowa o pracę'!$E$8),2)+IF($X148=0,ROUND(IF($W148&gt;2800,ROUND($Z148/$W148*2800,2),$Z148)*'umowa o pracę'!$E$8,2),ROUND(IF($W148&gt;2800,ROUND($Z148/$W148*2800,2),$Z148)*'umowa o pracę'!$E$8,2)),ROUND(IF($W148+$X148&gt;=2800,2800*'umowa o pracę'!$E$8,($W148+$X148)*'umowa o pracę'!$E$8),2)-IF($X148=0,ROUND(ROUND(IF($W148&gt;2800,ROUND($Y148/$W148*2800,2),$Y148),2)*'umowa o pracę'!$E$8,2),IF($X148&gt;0,IF($W148+$X148&lt;2800,ROUND(ROUND($Y148+ROUND($X148*9%,2),2)*'umowa o pracę'!$E$8,2),IF(AND($W148+$X148&gt;=2800,$X148&lt;2800,$W148&lt;2800),ROUND((ROUND(((2800-$X148)/$W148)*$Y148,2)+ROUND($X148*9%,2))*'umowa o pracę'!$E$8,2),IF(AND($W148+$X148&gt;=2800,$X148&gt;=2800),ROUND((ROUND(2800*9%,2))*'umowa o pracę'!$E$8,2),IF(AND($W148+$X148&gt;=2800,$W148&gt;=2800,$X148&lt;2800),ROUND((ROUND($X148*9%,2)+ROUND(((2800-$X148)/$W148)*$Y148,2))*'umowa o pracę'!$E$8,2),0)))),0)))&gt;$J148,$J148,IF(AND($V148=1,$I148&gt;0),ROUND(IF($W148+$X148&gt;=2800,2800*'umowa o pracę'!$E$8,($W148+$X148)*'umowa o pracę'!$E$8),2)+IF($X148=0,ROUND(IF($W148&gt;2800,ROUND($Z148/$W148*2800,2),$Z148)*'umowa o pracę'!$E$8,2),ROUND(IF($W148&gt;2800,ROUND($Z148/$W148*2800,2),$Z148)*'umowa o pracę'!$E$8,2)),ROUND(IF($W148+$X148&gt;=2800,2800*'umowa o pracę'!$E$8,($W148+$X148)*'umowa o pracę'!$E$8),2)-IF($X148=0,ROUND(ROUND(IF($W148&gt;2800,ROUND($Y148/$W148*2800,2),$Y148),2)*'umowa o pracę'!$E$8,2),IF($X148&gt;0,IF($W148+$X148&lt;2800,ROUND(ROUND($Y148+ROUND($X148*9%,2),2)*'umowa o pracę'!$E$8,2),IF(AND($W148+$X148&gt;=2800,$X148&lt;2800,$W148&lt;2800),ROUND((ROUND(((2800-$X148)/$W148)*$Y148,2)+ROUND($X148*9%,2))*'umowa o pracę'!$E$8,2),IF(AND($W148+$X148&gt;=2800,$X148&gt;=2800),ROUND((ROUND(2800*9%,2))*'umowa o pracę'!$E$8,2),IF(AND($W148+$X148&gt;=2800,$W148&gt;=2800,$X148&lt;2800),ROUND((ROUND($X148*9%,2)+ROUND(((2800-$X148)/$W148)*$Y148,2))*'umowa o pracę'!$E$8,2),0)))),0))))&gt;$J148,$J148,IF(IF(AND($V148=1,$I148&gt;0),ROUND(IF($W148+$X148&gt;=2800,2800*'umowa o pracę'!$E$8,($W148+$X148)*'umowa o pracę'!$E$8),2)+IF($X148=0,ROUND(IF($W148&gt;2800,ROUND($Z148/$W148*2800,2),$Z148)*'umowa o pracę'!$E$8,2),ROUND(IF($W148&gt;2800,ROUND($Z148/$W148*2800,2),$Z148)*'umowa o pracę'!$E$8,2)),ROUND(IF($W148+$X148&gt;=2800,2800*'umowa o pracę'!$E$8,($W148+$X148)*'umowa o pracę'!$E$8),2)-IF($X148=0,ROUND(ROUND(IF($W148&gt;2800,ROUND($Y148/$W148*2800,2),$Y148),2)*'umowa o pracę'!$E$8,2),IF($X148&gt;0,IF($W148+$X148&lt;2800,ROUND(ROUND($Y148+ROUND($X148*9%,2),2)*'umowa o pracę'!$E$8,2),IF(AND($W148+$X148&gt;=2800,$X148&lt;2800,$W148&lt;2800),ROUND((ROUND(((2800-$X148)/$W148)*$Y148,2)+ROUND($X148*9%,2))*'umowa o pracę'!$E$8,2),IF(AND($W148+$X148&gt;=2800,$X148&gt;=2800),ROUND((ROUND(2800*9%,2))*'umowa o pracę'!$E$8,2),IF(AND($W148+$X148&gt;=2800,$W148&gt;=2800,$X148&lt;2800),ROUND((ROUND($X148*9%,2)+ROUND(((2800-$X148)/$W148)*$Y148,2))*'umowa o pracę'!$E$8,2),0)))),0)))&gt;$J148,$J148,IF(AND($V148=1,$I148&gt;0),ROUND(IF($W148+$X148&gt;=2800,2800*'umowa o pracę'!$E$8,($W148+$X148)*'umowa o pracę'!$E$8),2)+IF($X148=0,ROUND(IF($W148&gt;2800,ROUND($Z148/$W148*2800,2),$Z148)*'umowa o pracę'!$E$8,2),ROUND(IF($W148&gt;2800,ROUND($Z148/$W148*2800,2),$Z148)*'umowa o pracę'!$E$8,2)),ROUND(IF($W148+$X148&gt;=2800,2800*'umowa o pracę'!$E$8,($W148+$X148)*'umowa o pracę'!$E$8),2)-IF(AND($X148=0,I148&gt;0),ROUND(ROUND(IF($W148&gt;2800,ROUND($Y148/$W148*2800,2),$Y148),2)*'umowa o pracę'!$E$8,2),IF($X148&gt;0,IF($W148+$X148&lt;2800,ROUND(ROUND($Y148+ROUND($X148*9%,2),2)*'umowa o pracę'!$E$8,2),IF(AND($W148+$X148&gt;=2800,$X148&lt;2800,$W148&lt;2800),ROUND((ROUND(((2800-$X148)/$W148)*$Y148,2)+ROUND($X148*9%,2))*'umowa o pracę'!$E$8,2),IF(AND($W148+$X148&gt;=2800,$X148&gt;=2800),ROUND((ROUND(2800*9%,2))*'umowa o pracę'!$E$8,2),IF(AND($W148+$X148&gt;=2800,$W148&gt;=2800,$X148&lt;2800),ROUND((ROUND($X148*9%,2)+ROUND(((2800-$X148)/$W148)*$Y148,2))*'umowa o pracę'!$E$8,2),0)))),0)))))</f>
        <v>0</v>
      </c>
      <c r="AD148" s="32">
        <f>IF('umowa o pracę'!$E$7=2020,IF(IF($V148=1,IF($X148=0,ROUND(IF($W148&gt;2600,ROUND($Y148/$W148*2600,2),$Y148)*'umowa o pracę'!$E$8,2),IF($W148+$X148&lt;2600,ROUND(ROUND($Y148+ROUND($X148*9%,2),2)*'umowa o pracę'!$E$8,2),IF(AND($W148+$X148&gt;=2600,$W148&lt;2600),ROUND((ROUND($Y148+ROUND((2600-$W148)*9%,2),2))*'umowa o pracę'!$E$8,2),IF(AND($W148+$X148&gt;=2600,$W148&gt;=2600),ROUND(ROUND($Y148/$W148*2600,2)*'umowa o pracę'!$E$8,2),0)))),0)&gt;$H148,$H148,IF($V148=1,IF($X148=0,ROUND(IF($W148&gt;2600,ROUND($Y148/$W148*2600,2),$Y148)*'umowa o pracę'!$E$8,2),IF($W148+$X148&lt;2600,ROUND(ROUND($Y148+ROUND($X148*9%,2),2)*'umowa o pracę'!$E$8,2),IF(AND($W148+$X148&gt;=2600,$W148&lt;2600),ROUND((ROUND($Y148+ROUND((2600-$W148)*9%,2),2))*'umowa o pracę'!$E$8,2),IF(AND($W148+$X148&gt;=2600,$W148&gt;=2600),ROUND(ROUND($Y148/$W148*2600,2)*'umowa o pracę'!$E$8,2),0)))),0)),IF('umowa o pracę'!$E$7=2021,IF(IF($V148=1,IF($X148=0,ROUND(IF($W148&gt;2800,ROUND($Y148/$W148*2800,2),$Y148)*'umowa o pracę'!$E$8,2),IF($W148+$X148&lt;2800,ROUND(ROUND($Y148+ROUND($X148*9%,2),2)*'umowa o pracę'!$E$8,2),IF(AND($W148+$X148&gt;=2800,$W148&lt;2800),ROUND((ROUND($Y148+ROUND((2800-$W148)*9%,2),2))*'umowa o pracę'!$E$8,2),IF(AND($W148+$X148&gt;=2800,$W148&gt;=2800),ROUND(ROUND($Y148/$W148*2800,2)*'umowa o pracę'!$E$8,2),0)))),0)&gt;$H148,$H148,IF($V148=1,IF($X148=0,ROUND(IF($W148&gt;2800,ROUND($Y148/$W148*2800,2),$Y148)*'umowa o pracę'!$E$8,2),IF($W148+$X148&lt;2800,ROUND(ROUND($Y148+ROUND($X148*9%,2),2)*'umowa o pracę'!$E$8,2),IF(AND($W148+$X148&gt;=2800,$W148&lt;2800),ROUND((ROUND($Y148+ROUND((2800-$W148)*9%,2),2))*'umowa o pracę'!$E$8,2),IF(AND($W148+$X148&gt;=2800,$W148&gt;=2800),ROUND(ROUND($Y148/$W148*2800,2)*'umowa o pracę'!$E$8,2),0)))),0)),0))</f>
        <v>0</v>
      </c>
      <c r="AE148" s="32">
        <f>IF('umowa o pracę'!$E$7=2020,IF(IF($V148=1,IF($X148=0,ROUND(IF($W148&gt;2600,ROUND($Z148/$W148*2600,2),$Z148)*'umowa o pracę'!$E$8,2),ROUND(IF($W148&gt;2600,ROUND($Z148/$W148*2600,2),$Z148)*'umowa o pracę'!$E$8,2)),0)&gt;$I148,$I148,IF($V148=1,IF($X148=0,ROUND(IF($W148&gt;2600,ROUND($Z148/$W148*2600,2),$Z148)*'umowa o pracę'!$E$8,2),ROUND(IF($W148&gt;2600,ROUND($Z148/$W148*2600,2),$Z148)*'umowa o pracę'!$E$8,2)),0)),IF('umowa o pracę'!$E$7=2021,IF(IF($V148=1,IF($X148=0,ROUND(IF($W148&gt;2800,ROUND($Z148/$W148*2800,2),$Z148)*'umowa o pracę'!$E$8,2),ROUND(IF($W148&gt;2800,ROUND($Z148/$W148*2800,2),$Z148)*'umowa o pracę'!$E$8,2)),0)&gt;$I148,$I148,IF($V148=1,IF($X148=0,ROUND(IF($W148&gt;2800,ROUND($Z148/$W148*2800,2),$Z148)*'umowa o pracę'!$E$8,2),ROUND(IF($W148&gt;2800,ROUND($Z148/$W148*2800,2),$Z148)*'umowa o pracę'!$E$8,2)),0)),0))</f>
        <v>0</v>
      </c>
      <c r="AF148" s="56">
        <f>IF('umowa o pracę'!$E$7=2020,$AB148,IF('umowa o pracę'!$E$7=2021,$AC148,0))</f>
        <v>0</v>
      </c>
      <c r="AG148" s="53">
        <f t="shared" si="28"/>
        <v>1</v>
      </c>
      <c r="AH148" s="39">
        <f>IF('umowa o pracę'!$E$6&lt;3,0,$L148)</f>
        <v>0</v>
      </c>
      <c r="AI148" s="39">
        <f>IF('umowa o pracę'!$E$6&lt;3,0,$M148)</f>
        <v>0</v>
      </c>
      <c r="AJ148" s="55">
        <f>IF('umowa o pracę'!$E$6&lt;3,0,$N148)</f>
        <v>0</v>
      </c>
      <c r="AK148" s="55">
        <f>IF('umowa o pracę'!$E$6&lt;3,0,$O148)</f>
        <v>0</v>
      </c>
      <c r="AL148" s="32">
        <f>IF('umowa o pracę'!$E$7=2020,ROUND(IF($AH148&gt;=2600,2600*'umowa o pracę'!$E$8,$AH148*'umowa o pracę'!$E$8),2),IF('umowa o pracę'!$E$7=2021,ROUND(IF($AH148&gt;=2800,2800*'umowa o pracę'!$E$8,$AH148*'umowa o pracę'!$E$8),2),0))</f>
        <v>0</v>
      </c>
      <c r="AM148" s="32">
        <f>IF(IF(IF(AND($AG148=1,$I148&gt;0),ROUND(IF($AH148+$AI148&gt;=2600,2600*'umowa o pracę'!$E$8,($AH148+$AI148)*'umowa o pracę'!$E$8),2)+IF($AI148=0,ROUND(IF($AH148&gt;2600,ROUND($AK148/$AH148*2600,2),$AK148)*'umowa o pracę'!$E$8,2),ROUND(IF($AH148&gt;2600,ROUND($AK148/$AH148*2600,2),$AK148)*'umowa o pracę'!$E$8,2)),ROUND(IF($AH148+$AI148&gt;=2600,2600*'umowa o pracę'!$E$8,($AH148+$AI148)*'umowa o pracę'!$E$8),2)-IF($AI148=0,ROUND(ROUND(IF($AH148&gt;2600,ROUND($AJ148/$AH148*2600,2),$AJ148),2)*'umowa o pracę'!$E$8,2),IF($AI148&gt;0,IF($AH148+$AI148&lt;2600,ROUND(ROUND($AJ148+ROUND($AI148*9%,2),2)*'umowa o pracę'!$E$8,2),IF(AND($AH148+$AI148&gt;=2600,$AI148&lt;2600,$AH148&lt;2600),ROUND((ROUND(((2600-$AI148)/$AH148)*$AJ148,2)+ROUND($AI148*9%,2))*'umowa o pracę'!$E$8,2),IF(AND($AH148+$AI148&gt;=2600,$AI148&gt;=2600),ROUND((ROUND(2600*9%,2))*'umowa o pracę'!$E$8,2),IF(AND($AH148+$AI148&gt;=2600,$AH148&gt;=2600,$AI148&lt;2600),ROUND((ROUND($AI148*9%,2)+ROUND(((2600-$AI148)/$AH148)*$AJ148,2))*'umowa o pracę'!$E$8,2),0)))),0)))&gt;$J148,$J148,IF(AND($AG148=1,$I148&gt;0),ROUND(IF($AH148+$AI148&gt;=2600,2600*'umowa o pracę'!$E$8,($AH148+$AI148)*'umowa o pracę'!$E$8),2)+IF($AI148=0,ROUND(IF($AH148&gt;2600,ROUND($AK148/$AH148*2600,2),$AK148)*'umowa o pracę'!$E$8,2),ROUND(IF($AH148&gt;2600,ROUND($AK148/$AH148*2600,2),$AK148)*'umowa o pracę'!$E$8,2)),ROUND(IF($AH148+$AI148&gt;=2600,2600*'umowa o pracę'!$E$8,($AH148+$AI148)*'umowa o pracę'!$E$8),2)-IF($AI148=0,ROUND(ROUND(IF($AH148&gt;2600,ROUND($AJ148/$AH148*2600,2),$AJ148),2)*'umowa o pracę'!$E$8,2),IF($AI148&gt;0,IF($AH148+$AI148&lt;2600,ROUND(ROUND($AJ148+ROUND($AI148*9%,2),2)*'umowa o pracę'!$E$8,2),IF(AND($AH148+$AI148&gt;=2600,$AI148&lt;2600,$AH148&lt;2600),ROUND((ROUND(((2600-$AI148)/$AH148)*$AJ148,2)+ROUND($AI148*9%,2))*'umowa o pracę'!$E$8,2),IF(AND($AH148+$AI148&gt;=2600,$AI148&gt;=2600),ROUND((ROUND(2600*9%,2))*'umowa o pracę'!$E$8,2),IF(AND($AH148+$AI148&gt;=2600,$AH148&gt;=2600,$AI148&lt;2600),ROUND((ROUND($AI148*9%,2)+ROUND(((2600-$AI148)/$AH148)*$AJ148,2))*'umowa o pracę'!$E$8,2),0)))),0))))&gt;$J148,$J148,IF(IF(AND($AG148=1,$I148&gt;0),ROUND(IF($AH148+$AI148&gt;=2600,2600*'umowa o pracę'!$E$8,($AH148+$AI148)*'umowa o pracę'!$E$8),2)+IF($AI148=0,ROUND(IF($AH148&gt;2600,ROUND($AK148/$AH148*2600,2),$AK148)*'umowa o pracę'!$E$8,2),ROUND(IF($AH148&gt;2600,ROUND($AK148/$AH148*2600,2),$AK148)*'umowa o pracę'!$E$8,2)),ROUND(IF($AH148+$AI148&gt;=2600,2600*'umowa o pracę'!$E$8,($AH148+$AI148)*'umowa o pracę'!$E$8),2)-IF($AI148=0,ROUND(ROUND(IF($AH148&gt;2600,ROUND($AJ148/$AH148*2600,2),$AJ148),2)*'umowa o pracę'!$E$8,2),IF($AI148&gt;0,IF($AH148+$AI148&lt;2600,ROUND(ROUND($AJ148+ROUND($AI148*9%,2),2)*'umowa o pracę'!$E$8,2),IF(AND($AH148+$AI148&gt;=2600,$AI148&lt;2600,$AH148&lt;2600),ROUND((ROUND(((2600-$AI148)/$AH148)*$AJ148,2)+ROUND($AI148*9%,2))*'umowa o pracę'!$E$8,2),IF(AND($AH148+$AI148&gt;=2600,$AI148&gt;=2600),ROUND((ROUND(2600*9%,2))*'umowa o pracę'!$E$8,2),IF(AND($AH148+$AI148&gt;=2600,$AH148&gt;=2600,$AI148&lt;2600),ROUND((ROUND($AI148*9%,2)+ROUND(((2600-$AI148)/$AH148)*$AJ148,2))*'umowa o pracę'!$E$8,2),0)))),0)))&gt;$J148,$J148,IF(AND($AG148=1,$I148&gt;0),ROUND(IF($AH148+$AI148&gt;=2600,2600*'umowa o pracę'!$E$8,($AH148+$AI148)*'umowa o pracę'!$E$8),2)+IF($AI148=0,ROUND(IF($AH148&gt;2600,ROUND($AK148/$AH148*2600,2),$AK148)*'umowa o pracę'!$E$8,2),ROUND(IF($AH148&gt;2600,ROUND($AK148/$AH148*2600,2),$AK148)*'umowa o pracę'!$E$8,2)),ROUND(IF($AH148+$AI148&gt;=2600,2600*'umowa o pracę'!$E$8,($AH148+$AI148)*'umowa o pracę'!$E$8),2)-IF(AND($AI148=0,I148&gt;0),ROUND(ROUND(IF($AH148&gt;2600,ROUND($AJ148/$AH148*2600,2),$AJ148),2)*'umowa o pracę'!$E$8,2),IF($AI148&gt;0,IF($AH148+$AI148&lt;2600,ROUND(ROUND($AJ148+ROUND($AI148*9%,2),2)*'umowa o pracę'!$E$8,2),IF(AND($AH148+$AI148&gt;=2600,$AI148&lt;2600,$AH148&lt;2600),ROUND((ROUND(((2600-$AI148)/$AH148)*$AJ148,2)+ROUND($AI148*9%,2))*'umowa o pracę'!$E$8,2),IF(AND($AH148+$AI148&gt;=2600,$AI148&gt;=2600),ROUND((ROUND(2600*9%,2))*'umowa o pracę'!$E$8,2),IF(AND($AH148+$AI148&gt;=2600,$AH148&gt;=2600,$AI148&lt;2600),ROUND((ROUND($AI148*9%,2)+ROUND(((2600-$AI148)/$AH148)*$AJ148,2))*'umowa o pracę'!$E$8,2),0)))),0)))))</f>
        <v>0</v>
      </c>
      <c r="AN148" s="32">
        <f>IF(IF(IF(AND($AG148=1,$I148&gt;0),ROUND(IF($AH148+$AI148&gt;=2800,2800*'umowa o pracę'!$E$8,($AH148+$AI148)*'umowa o pracę'!$E$8),2)+IF($AI148=0,ROUND(IF($AH148&gt;2800,ROUND($AK148/$AH148*2800,2),$AK148)*'umowa o pracę'!$E$8,2),ROUND(IF($AH148&gt;2800,ROUND($AK148/$AH148*2800,2),$AK148)*'umowa o pracę'!$E$8,2)),ROUND(IF($AH148+$AI148&gt;=2800,2800*'umowa o pracę'!$E$8,($AH148+$AI148)*'umowa o pracę'!$E$8),2)-IF($AI148=0,ROUND(ROUND(IF($AH148&gt;2800,ROUND($AJ148/$AH148*2800,2),$AJ148),2)*'umowa o pracę'!$E$8,2),IF($AI148&gt;0,IF($AH148+$AI148&lt;2800,ROUND(ROUND($AJ148+ROUND($AI148*9%,2),2)*'umowa o pracę'!$E$8,2),IF(AND($AH148+$AI148&gt;=2800,$AI148&lt;2800,$AH148&lt;2800),ROUND((ROUND(((2800-$AI148)/$AH148)*$AJ148,2)+ROUND($AI148*9%,2))*'umowa o pracę'!$E$8,2),IF(AND($AH148+$AI148&gt;=2800,$AI148&gt;=2800),ROUND((ROUND(2800*9%,2))*'umowa o pracę'!$E$8,2),IF(AND($AH148+$AI148&gt;=2800,$AH148&gt;=2800,$AI148&lt;2800),ROUND((ROUND($AI148*9%,2)+ROUND(((2800-$AI148)/$AH148)*$AJ148,2))*'umowa o pracę'!$E$8,2),0)))),0)))&gt;$J148,$J148,IF(AND($AG148=1,$I148&gt;0),ROUND(IF($AH148+$AI148&gt;=2800,2800*'umowa o pracę'!$E$8,($AH148+$AI148)*'umowa o pracę'!$E$8),2)+IF($AI148=0,ROUND(IF($AH148&gt;2800,ROUND($AK148/$AH148*2800,2),$AK148)*'umowa o pracę'!$E$8,2),ROUND(IF($AH148&gt;2800,ROUND($AK148/$AH148*2800,2),$AK148)*'umowa o pracę'!$E$8,2)),ROUND(IF($AH148+$AI148&gt;=2800,2800*'umowa o pracę'!$E$8,($AH148+$AI148)*'umowa o pracę'!$E$8),2)-IF($AI148=0,ROUND(ROUND(IF($AH148&gt;2800,ROUND($AJ148/$AH148*2800,2),$AJ148),2)*'umowa o pracę'!$E$8,2),IF($AI148&gt;0,IF($AH148+$AI148&lt;2800,ROUND(ROUND($AJ148+ROUND($AI148*9%,2),2)*'umowa o pracę'!$E$8,2),IF(AND($AH148+$AI148&gt;=2800,$AI148&lt;2800,$AH148&lt;2800),ROUND((ROUND(((2800-$AI148)/$AH148)*$AJ148,2)+ROUND($AI148*9%,2))*'umowa o pracę'!$E$8,2),IF(AND($AH148+$AI148&gt;=2800,$AI148&gt;=2800),ROUND((ROUND(2800*9%,2))*'umowa o pracę'!$E$8,2),IF(AND($AH148+$AI148&gt;=2800,$AH148&gt;=2800,$AI148&lt;2800),ROUND((ROUND($AI148*9%,2)+ROUND(((2800-$AI148)/$AH148)*$AJ148,2))*'umowa o pracę'!$E$8,2),0)))),0))))&gt;$J148,$J148,IF(IF(AND($AG148=1,$I148&gt;0),ROUND(IF($AH148+$AI148&gt;=2800,2800*'umowa o pracę'!$E$8,($AH148+$AI148)*'umowa o pracę'!$E$8),2)+IF($AI148=0,ROUND(IF($AH148&gt;2800,ROUND($AK148/$AH148*2800,2),$AK148)*'umowa o pracę'!$E$8,2),ROUND(IF($AH148&gt;2800,ROUND($AK148/$AH148*2800,2),$AK148)*'umowa o pracę'!$E$8,2)),ROUND(IF($AH148+$AI148&gt;=2800,2800*'umowa o pracę'!$E$8,($AH148+$AI148)*'umowa o pracę'!$E$8),2)-IF($AI148=0,ROUND(ROUND(IF($AH148&gt;2800,ROUND($AJ148/$AH148*2800,2),$AJ148),2)*'umowa o pracę'!$E$8,2),IF($AI148&gt;0,IF($AH148+$AI148&lt;2800,ROUND(ROUND($AJ148+ROUND($AI148*9%,2),2)*'umowa o pracę'!$E$8,2),IF(AND($AH148+$AI148&gt;=2800,$AI148&lt;2800,$AH148&lt;2800),ROUND((ROUND(((2800-$AI148)/$AH148)*$AJ148,2)+ROUND($AI148*9%,2))*'umowa o pracę'!$E$8,2),IF(AND($AH148+$AI148&gt;=2800,$AI148&gt;=2800),ROUND((ROUND(2800*9%,2))*'umowa o pracę'!$E$8,2),IF(AND($AH148+$AI148&gt;=2800,$AH148&gt;=2800,$AI148&lt;2800),ROUND((ROUND($AI148*9%,2)+ROUND(((2800-$AI148)/$AH148)*$AJ148,2))*'umowa o pracę'!$E$8,2),0)))),0)))&gt;$J148,$J148,IF(AND($AG148=1,$I148&gt;0),ROUND(IF($AH148+$AI148&gt;=2800,2800*'umowa o pracę'!$E$8,($AH148+$AI148)*'umowa o pracę'!$E$8),2)+IF($AI148=0,ROUND(IF($AH148&gt;2800,ROUND($AK148/$AH148*2800,2),$AK148)*'umowa o pracę'!$E$8,2),ROUND(IF($AH148&gt;2800,ROUND($AK148/$AH148*2800,2),$AK148)*'umowa o pracę'!$E$8,2)),ROUND(IF($AH148+$AI148&gt;=2800,2800*'umowa o pracę'!$E$8,($AH148+$AI148)*'umowa o pracę'!$E$8),2)-IF(AND($AI148=0,I148&gt;0),ROUND(ROUND(IF($AH148&gt;2800,ROUND($AJ148/$AH148*2800,2),$AJ148),2)*'umowa o pracę'!$E$8,2),IF($AI148&gt;0,IF($AH148+$AI148&lt;2800,ROUND(ROUND($AJ148+ROUND($AI148*9%,2),2)*'umowa o pracę'!$E$8,2),IF(AND($AH148+$AI148&gt;=2800,$AI148&lt;2800,$AH148&lt;2800),ROUND((ROUND(((2800-$AI148)/$AH148)*$AJ148,2)+ROUND($AI148*9%,2))*'umowa o pracę'!$E$8,2),IF(AND($AH148+$AI148&gt;=2800,$AI148&gt;=2800),ROUND((ROUND(2800*9%,2))*'umowa o pracę'!$E$8,2),IF(AND($AH148+$AI148&gt;=2800,$AH148&gt;=2800,$AI148&lt;2800),ROUND((ROUND($AI148*9%,2)+ROUND(((2800-$AI148)/$AH148)*$AJ148,2))*'umowa o pracę'!$E$8,2),0)))),0)))))</f>
        <v>0</v>
      </c>
      <c r="AO148" s="32">
        <f>IF('umowa o pracę'!$E$7=2020,IF(IF($AG148=1,IF($AI148=0,ROUND(IF($AH148&gt;2600,ROUND($AJ148/$AH148*2600,2),$AJ148)*'umowa o pracę'!$E$8,2),IF($AH148+$AI148&lt;2600,ROUND(ROUND($AJ148+ROUND($AI148*9%,2),2)*'umowa o pracę'!$E$8,2),IF(AND($AH148+$AI148&gt;=2600,$AH148&lt;2600),ROUND((ROUND($AJ148+ROUND((2600-$AH148)*9%,2),2))*'umowa o pracę'!$E$8,2),IF(AND($AH148+$AI148&gt;=2600,$AH148&gt;=2600),ROUND(ROUND($AJ148/$AH148*2600,2)*'umowa o pracę'!$E$8,2),0)))),0)&gt;$H148,$H148,IF($AG148=1,IF($AI148=0,ROUND(IF($AH148&gt;2600,ROUND($AJ148/$AH148*2600,2),$AJ148)*'umowa o pracę'!$E$8,2),IF($AH148+$AI148&lt;2600,ROUND(ROUND($AJ148+ROUND($AI148*9%,2),2)*'umowa o pracę'!$E$8,2),IF(AND($AH148+$AI148&gt;=2600,$AH148&lt;2600),ROUND((ROUND($AJ148+ROUND((2600-$AH148)*9%,2),2))*'umowa o pracę'!$E$8,2),IF(AND($AH148+$AI148&gt;=2600,$AH148&gt;=2600),ROUND(ROUND($AJ148/$AH148*2600,2)*'umowa o pracę'!$E$8,2),0)))),0)),IF('umowa o pracę'!$E$7=2021,IF(IF($AG148=1,IF($AI148=0,ROUND(IF($AH148&gt;2800,ROUND($AJ148/$AH148*2800,2),$AJ148)*'umowa o pracę'!$E$8,2),IF($AH148+$AI148&lt;2800,ROUND(ROUND($AJ148+ROUND($AI148*9%,2),2)*'umowa o pracę'!$E$8,2),IF(AND($AH148+$AI148&gt;=2800,$AH148&lt;2800),ROUND((ROUND($AJ148+ROUND((2800-$AH148)*9%,2),2))*'umowa o pracę'!$E$8,2),IF(AND($AH148+$AI148&gt;=2800,$AH148&gt;=2800),ROUND(ROUND($AJ148/$AH148*2800,2)*'umowa o pracę'!$E$8,2),0)))),0)&gt;$H148,$H148,IF($AG148=1,IF($AI148=0,ROUND(IF($AH148&gt;2800,ROUND($AJ148/$AH148*2800,2),$AJ148)*'umowa o pracę'!$E$8,2),IF($AH148+$AI148&lt;2800,ROUND(ROUND($AJ148+ROUND($AI148*9%,2),2)*'umowa o pracę'!$E$8,2),IF(AND($AH148+$AI148&gt;=2800,$AH148&lt;2800),ROUND((ROUND($AJ148+ROUND((2800-$AH148)*9%,2),2))*'umowa o pracę'!$E$8,2),IF(AND($AH148+$AI148&gt;=2800,$AH148&gt;=2800),ROUND(ROUND($AJ148/$AH148*2800,2)*'umowa o pracę'!$E$8,2),0)))),0)),0))</f>
        <v>0</v>
      </c>
      <c r="AP148" s="32">
        <f>IF('umowa o pracę'!$E$7=2020,IF(IF($AG148=1,IF($AI148=0,ROUND(IF($AH148&gt;2600,ROUND($AK148/$AH148*2600,2),$AK148)*'umowa o pracę'!$E$8,2),ROUND(IF($AH148&gt;2600,ROUND($AK148/$AH148*2600,2),$AK148)*'umowa o pracę'!$E$8,2)),0)&gt;$I148,$I148,IF($AG148=1,IF($AI148=0,ROUND(IF($AH148&gt;2600,ROUND($AK148/$AH148*2600,2),$AK148)*'umowa o pracę'!$E$8,2),ROUND(IF($AH148&gt;2600,ROUND($AK148/$AH148*2600,2),$AK148)*'umowa o pracę'!$E$8,2)),0)),IF('umowa o pracę'!$E$7=2021,IF(IF($AG148=1,IF($AI148=0,ROUND(IF($AH148&gt;2800,ROUND($AK148/$AH148*2800,2),$AK148)*'umowa o pracę'!$E$8,2),ROUND(IF($AH148&gt;2800,ROUND($AK148/$AH148*2800,2),$AK148)*'umowa o pracę'!$E$8,2)),0)&gt;$I148,$I148,IF($AG148=1,IF($AI148=0,ROUND(IF($AH148&gt;2800,ROUND($AK148/$AH148*2800,2),$AK148)*'umowa o pracę'!$E$8,2),ROUND(IF($AH148&gt;2800,ROUND($AK148/$AH148*2800,2),$AK148)*'umowa o pracę'!$E$8,2)),0)),0))</f>
        <v>0</v>
      </c>
      <c r="AQ148" s="56">
        <f>IF('umowa o pracę'!$E$7=2020,$AM148,IF('umowa o pracę'!$E$7=2021,$AN148,0))</f>
        <v>0</v>
      </c>
      <c r="AR148" s="33">
        <f>IF('umowa o pracę'!$E$7=0,0,U148+AF148+AQ148)</f>
        <v>0</v>
      </c>
      <c r="AS148" s="19"/>
      <c r="AT148" s="19"/>
      <c r="AU148" s="19"/>
      <c r="AV148" s="6"/>
      <c r="AW148" s="6"/>
      <c r="AX148" s="6">
        <f t="shared" si="26"/>
        <v>10</v>
      </c>
      <c r="AY148" s="6"/>
      <c r="AZ148" s="234">
        <f t="shared" si="29"/>
        <v>0</v>
      </c>
      <c r="BA148" s="234">
        <f t="shared" si="30"/>
        <v>0</v>
      </c>
      <c r="BB148" s="234">
        <f t="shared" si="31"/>
        <v>0</v>
      </c>
      <c r="BC148" s="234">
        <f t="shared" si="32"/>
        <v>0</v>
      </c>
      <c r="BD148" s="234">
        <f t="shared" si="33"/>
        <v>0</v>
      </c>
      <c r="BE148" s="234">
        <f t="shared" si="34"/>
        <v>0</v>
      </c>
      <c r="BF148" s="234">
        <f t="shared" si="35"/>
        <v>0</v>
      </c>
      <c r="BG148" s="234">
        <f t="shared" si="36"/>
        <v>0</v>
      </c>
      <c r="BH148" s="234">
        <f t="shared" si="37"/>
        <v>0</v>
      </c>
      <c r="BI148" s="238">
        <f t="shared" si="38"/>
        <v>0</v>
      </c>
      <c r="BJ148" s="236"/>
      <c r="BK148" s="236"/>
      <c r="BL148" s="237"/>
    </row>
    <row r="149" spans="1:64" ht="15.75" customHeight="1" x14ac:dyDescent="0.25">
      <c r="A149" s="129">
        <v>138</v>
      </c>
      <c r="B149" s="57"/>
      <c r="C149" s="57"/>
      <c r="D149" s="36"/>
      <c r="E149" s="36"/>
      <c r="F149" s="242"/>
      <c r="G149" s="37">
        <v>1</v>
      </c>
      <c r="H149" s="58">
        <v>0</v>
      </c>
      <c r="I149" s="59">
        <v>0</v>
      </c>
      <c r="J149" s="60">
        <v>0</v>
      </c>
      <c r="K149" s="52">
        <v>1</v>
      </c>
      <c r="L149" s="39">
        <v>0</v>
      </c>
      <c r="M149" s="39">
        <v>0</v>
      </c>
      <c r="N149" s="39">
        <v>0</v>
      </c>
      <c r="O149" s="39">
        <v>0</v>
      </c>
      <c r="P149" s="35">
        <f>IF('umowa o pracę'!$E$7=2020,ROUND(IF($L149&gt;=2600,2600*'umowa o pracę'!$E$8,$L149*'umowa o pracę'!$E$8),2),IF('umowa o pracę'!$E$7=2021,ROUND(IF($L149&gt;=2800,2800*'umowa o pracę'!$E$8,$L149*'umowa o pracę'!$E$8),2),0))</f>
        <v>0</v>
      </c>
      <c r="Q149" s="252">
        <f>IF(IF(IF(AND($K149=1,$I149&gt;0),ROUND(IF($L149+$M149&gt;=2600,2600*'umowa o pracę'!$E$8,($L149+$M149)*'umowa o pracę'!$E$8),2)+IF($M149=0,ROUND(IF($L149&gt;2600,ROUND($O149/$L149*2600,2),$O149)*'umowa o pracę'!$E$8,2),ROUND(IF($L149&gt;2600,ROUND($O149/$L149*2600,2),$O149)*'umowa o pracę'!$E$8,2)),ROUND(IF($L149+$M149&gt;=2600,2600*'umowa o pracę'!$E$8,($L149+$M149)*'umowa o pracę'!$E$8),2)-IF($M149=0,ROUND(ROUND(IF($L149&gt;2600,ROUND($N149/$L149*2600,2),$N149),2)*'umowa o pracę'!$E$8,2),IF($M149&gt;0,IF($L149+$M149&lt;2600,ROUND(ROUND($N149+ROUND($M149*9%,2),2)*'umowa o pracę'!$E$8,2),IF(AND($L149+$M149&gt;=2600,$M149&lt;2600,$L149&lt;2600),ROUND((ROUND(((2600-$M149)/$L149)*$N149,2)+ROUND($M149*9%,2))*'umowa o pracę'!$E$8,2),IF(AND($L149+$M149&gt;=2600,$M149&gt;=2600),ROUND((ROUND(2600*9%,2))*'umowa o pracę'!$E$8,2),IF(AND($L149+$M149&gt;=2600,$L149&gt;=2600,$M149&lt;2600),ROUND((ROUND($M149*9%,2)+ROUND(((2600-$M149)/$L149)*$N149,2))*'umowa o pracę'!$E$8,2),0)))),0)))&gt;$J149,$J149,IF(AND($K149=1,$I149&gt;0),ROUND(IF($L149+$M149&gt;=2600,2600*'umowa o pracę'!$E$8,($L149+$M149)*'umowa o pracę'!$E$8),2)+IF($M149=0,ROUND(IF($L149&gt;2600,ROUND($O149/$L149*2600,2),$O149)*'umowa o pracę'!$E$8,2),ROUND(IF($L149&gt;2600,ROUND($O149/$L149*2600,2),$O149)*'umowa o pracę'!$E$8,2)),ROUND(IF($L149+$M149&gt;=2600,2600*'umowa o pracę'!$E$8,($L149+$M149)*'umowa o pracę'!$E$8),2)-IF($M149=0,ROUND(ROUND(IF($L149&gt;2600,ROUND($N149/$L149*2600,2),$N149),2)*'umowa o pracę'!$E$8,2),IF($M149&gt;0,IF($L149+$M149&lt;2600,ROUND(ROUND($N149+ROUND($M149*9%,2),2)*'umowa o pracę'!$E$8,2),IF(AND($L149+$M149&gt;=2600,$M149&lt;2600,$L149&lt;2600),ROUND((ROUND(((2600-$M149)/$L149)*$N149,2)+ROUND($M149*9%,2))*'umowa o pracę'!$E$8,2),IF(AND($L149+$M149&gt;=2600,$M149&gt;=2600),ROUND((ROUND(2600*9%,2))*'umowa o pracę'!$E$8,2),IF(AND($L149+$M149&gt;=2600,$L149&gt;=2600,$M149&lt;2600),ROUND((ROUND($M149*9%,2)+ROUND(((2600-$M149)/$L149)*$N149,2))*'umowa o pracę'!$E$8,2),0)))),0))))&gt;$J149,$J149,IF(IF(AND($K149=1,$I149&gt;0),ROUND(IF($L149+$M149&gt;=2600,2600*'umowa o pracę'!$E$8,($L149+$M149)*'umowa o pracę'!$E$8),2)+IF($M149=0,ROUND(IF($L149&gt;2600,ROUND($O149/$L149*2600,2),$O149)*'umowa o pracę'!$E$8,2),ROUND(IF($L149&gt;2600,ROUND($O149/$L149*2600,2),$O149)*'umowa o pracę'!$E$8,2)),ROUND(IF($L149+$M149&gt;=2600,2600*'umowa o pracę'!$E$8,($L149+$M149)*'umowa o pracę'!$E$8),2)-IF($M149=0,ROUND(ROUND(IF($L149&gt;2600,ROUND($N149/$L149*2600,2),$N149),2)*'umowa o pracę'!$E$8,2),IF($M149&gt;0,IF($L149+$M149&lt;2600,ROUND(ROUND($N149+ROUND($M149*9%,2),2)*'umowa o pracę'!$E$8,2),IF(AND($L149+$M149&gt;=2600,$M149&lt;2600,$L149&lt;2600),ROUND((ROUND(((2600-$M149)/$L149)*$N149,2)+ROUND($M149*9%,2))*'umowa o pracę'!$E$8,2),IF(AND($L149+$M149&gt;=2600,$M149&gt;=2600),ROUND((ROUND(2600*9%,2))*'umowa o pracę'!$E$8,2),IF(AND($L149+$M149&gt;=2600,$L149&gt;=2600,$M149&lt;2600),ROUND((ROUND($M149*9%,2)+ROUND(((2600-$M149)/$L149)*$N149,2))*'umowa o pracę'!$E$8,2),0)))),0)))&gt;$J149,$J149,IF(AND($K149=1,$I149&gt;0),ROUND(IF($L149+$M149&gt;=2600,2600*'umowa o pracę'!$E$8,($L149+$M149)*'umowa o pracę'!$E$8),2)+IF($M149=0,ROUND(IF($L149&gt;2600,ROUND($O149/$L149*2600,2),$O149)*'umowa o pracę'!$E$8,2),ROUND(IF($L149&gt;2600,ROUND($O149/$L149*2600,2),$O149)*'umowa o pracę'!$E$8,2)),ROUND(IF($L149+$M149&gt;=2600,2600*'umowa o pracę'!$E$8,($L149+$M149)*'umowa o pracę'!$E$8),2)-IF(AND($M149=0,I149&gt;0),ROUND(ROUND(IF($L149&gt;2600,ROUND($N149/$L149*2600,2),$N149),2)*'umowa o pracę'!$E$8,2),IF($M149&gt;0,IF($L149+$M149&lt;2600,ROUND(ROUND($N149+ROUND($M149*9%,2),2)*'umowa o pracę'!$E$8,2),IF(AND($L149+$M149&gt;=2600,$M149&lt;2600,$L149&lt;2600),ROUND((ROUND(((2600-$M149)/$L149)*$N149,2)+ROUND($M149*9%,2))*'umowa o pracę'!$E$8,2),IF(AND($L149+$M149&gt;=2600,$M149&gt;=2600),ROUND((ROUND(2600*9%,2))*'umowa o pracę'!$E$8,2),IF(AND($L149+$M149&gt;=2600,$L149&gt;=2600,$M149&lt;2600),ROUND((ROUND($M149*9%,2)+ROUND(((2600-$M149)/$L149)*$N149,2))*'umowa o pracę'!$E$8,2),0)))),0)))))</f>
        <v>0</v>
      </c>
      <c r="R149" s="252">
        <f>IF(IF(IF(AND($K149=1,$I149&gt;0),ROUND(IF($L149+$M149&gt;=2800,2800*'umowa o pracę'!$E$8,($L149+$M149)*'umowa o pracę'!$E$8),2)+IF($M149=0,ROUND(IF($L149&gt;2800,ROUND($O149/$L149*2800,2),$O149)*'umowa o pracę'!$E$8,2),ROUND(IF($L149&gt;2800,ROUND($O149/$L149*2800,2),$O149)*'umowa o pracę'!$E$8,2)),ROUND(IF($L149+$M149&gt;=2800,2800*'umowa o pracę'!$E$8,($L149+$M149)*'umowa o pracę'!$E$8),2)-IF($M149=0,ROUND(ROUND(IF($L149&gt;2800,ROUND($N149/$L149*2800,2),$N149),2)*'umowa o pracę'!$E$8,2),IF($M149&gt;0,IF($L149+$M149&lt;2800,ROUND(ROUND($N149+ROUND($M149*9%,2),2)*'umowa o pracę'!$E$8,2),IF(AND($L149+$M149&gt;=2800,$M149&lt;2800,$L149&lt;2800),ROUND((ROUND(((2800-$M149)/$L149)*$N149,2)+ROUND($M149*9%,2))*'umowa o pracę'!$E$8,2),IF(AND($L149+$M149&gt;=2800,$M149&gt;=2800),ROUND((ROUND(2800*9%,2))*'umowa o pracę'!$E$8,2),IF(AND($L149+$M149&gt;=2800,$L149&gt;=2800,$M149&lt;2800),ROUND((ROUND($M149*9%,2)+ROUND(((2800-$M149)/$L149)*$N149,2))*'umowa o pracę'!$E$8,2),0)))),0)))&gt;$J149,$J149,IF(AND($K149=1,$I149&gt;0),ROUND(IF($L149+$M149&gt;=2800,2800*'umowa o pracę'!$E$8,($L149+$M149)*'umowa o pracę'!$E$8),2)+IF($M149=0,ROUND(IF($L149&gt;2800,ROUND($O149/$L149*2800,2),$O149)*'umowa o pracę'!$E$8,2),ROUND(IF($L149&gt;2800,ROUND($O149/$L149*2800,2),$O149)*'umowa o pracę'!$E$8,2)),ROUND(IF($L149+$M149&gt;=2800,2800*'umowa o pracę'!$E$8,($L149+$M149)*'umowa o pracę'!$E$8),2)-IF($M149=0,ROUND(ROUND(IF($L149&gt;2800,ROUND($N149/$L149*2800,2),$N149),2)*'umowa o pracę'!$E$8,2),IF($M149&gt;0,IF($L149+$M149&lt;2800,ROUND(ROUND($N149+ROUND($M149*9%,2),2)*'umowa o pracę'!$E$8,2),IF(AND($L149+$M149&gt;=2800,$M149&lt;2800,$L149&lt;2800),ROUND((ROUND(((2800-$M149)/$L149)*$N149,2)+ROUND($M149*9%,2))*'umowa o pracę'!$E$8,2),IF(AND($L149+$M149&gt;=2800,$M149&gt;=2800),ROUND((ROUND(2800*9%,2))*'umowa o pracę'!$E$8,2),IF(AND($L149+$M149&gt;=2800,$L149&gt;=2800,$M149&lt;2800),ROUND((ROUND($M149*9%,2)+ROUND(((2800-$M149)/$L149)*$N149,2))*'umowa o pracę'!$E$8,2),0)))),0))))&gt;$J149,$J149,IF(IF(AND($K149=1,$I149&gt;0),ROUND(IF($L149+$M149&gt;=2800,2800*'umowa o pracę'!$E$8,($L149+$M149)*'umowa o pracę'!$E$8),2)+IF($M149=0,ROUND(IF($L149&gt;2800,ROUND($O149/$L149*2800,2),$O149)*'umowa o pracę'!$E$8,2),ROUND(IF($L149&gt;2800,ROUND($O149/$L149*2800,2),$O149)*'umowa o pracę'!$E$8,2)),ROUND(IF($L149+$M149&gt;=2800,2800*'umowa o pracę'!$E$8,($L149+$M149)*'umowa o pracę'!$E$8),2)-IF($M149=0,ROUND(ROUND(IF($L149&gt;2800,ROUND($N149/$L149*2800,2),$N149),2)*'umowa o pracę'!$E$8,2),IF($M149&gt;0,IF($L149+$M149&lt;2800,ROUND(ROUND($N149+ROUND($M149*9%,2),2)*'umowa o pracę'!$E$8,2),IF(AND($L149+$M149&gt;=2800,$M149&lt;2800,$L149&lt;2800),ROUND((ROUND(((2800-$M149)/$L149)*$N149,2)+ROUND($M149*9%,2))*'umowa o pracę'!$E$8,2),IF(AND($L149+$M149&gt;=2800,$M149&gt;=2800),ROUND((ROUND(2800*9%,2))*'umowa o pracę'!$E$8,2),IF(AND($L149+$M149&gt;=2800,$L149&gt;=2800,$M149&lt;2800),ROUND((ROUND($M149*9%,2)+ROUND(((2800-$M149)/$L149)*$N149,2))*'umowa o pracę'!$E$8,2),0)))),0)))&gt;$J149,$J149,IF(AND($K149=1,$I149&gt;0),ROUND(IF($L149+$M149&gt;=2800,2800*'umowa o pracę'!$E$8,($L149+$M149)*'umowa o pracę'!$E$8),2)+IF($M149=0,ROUND(IF($L149&gt;2800,ROUND($O149/$L149*2800,2),$O149)*'umowa o pracę'!$E$8,2),ROUND(IF($L149&gt;2800,ROUND($O149/$L149*2800,2),$O149)*'umowa o pracę'!$E$8,2)),ROUND(IF($L149+$M149&gt;=2800,2800*'umowa o pracę'!$E$8,($L149+$M149)*'umowa o pracę'!$E$8),2)-IF(AND($M149=0,I149&gt;0),ROUND(ROUND(IF($L149&gt;2800,ROUND($N149/$L149*2800,2),$N149),2)*'umowa o pracę'!$E$8,2),IF($M149&gt;0,IF($L149+$M149&lt;2800,ROUND(ROUND($N149+ROUND($M149*9%,2),2)*'umowa o pracę'!$E$8,2),IF(AND($L149+$M149&gt;=2800,$M149&lt;2800,$L149&lt;2800),ROUND((ROUND(((2800-$M149)/$L149)*$N149,2)+ROUND($M149*9%,2))*'umowa o pracę'!$E$8,2),IF(AND($L149+$M149&gt;=2800,$M149&gt;=2800),ROUND((ROUND(2800*9%,2))*'umowa o pracę'!$E$8,2),IF(AND($L149+$M149&gt;=2800,$L149&gt;=2800,$M149&lt;2800),ROUND((ROUND($M149*9%,2)+ROUND(((2800-$M149)/$L149)*$N149,2))*'umowa o pracę'!$E$8,2),0)))),0)))))</f>
        <v>0</v>
      </c>
      <c r="S149" s="32">
        <f>IF('umowa o pracę'!$E$7=2020,IF(IF($K149=1,IF($M149=0,ROUND(IF($L149&gt;2600,ROUND($N149/$L149*2600,2),$N149)*'umowa o pracę'!$E$8,2),IF($L149+$M149&lt;2600,ROUND(ROUND($N149+ROUND($M149*9%,2),2)*'umowa o pracę'!$E$8,2),IF(AND($L149+$M149&gt;=2600,$L149&lt;2600),ROUND((ROUND($N149+ROUND((2600-$L149)*9%,2),2))*'umowa o pracę'!$E$8,2),IF(AND($L149+$M149&gt;=2600,$L149&gt;=2600),ROUND(ROUND($N149/$L149*2600,2)*'umowa o pracę'!$E$8,2),0)))),0)&gt;$H149,$H149,IF($K149=1,IF($M149=0,ROUND(IF($L149&gt;2600,ROUND($N149/$L149*2600,2),$N149)*'umowa o pracę'!$E$8,2),IF($L149+$M149&lt;2600,ROUND(ROUND($N149+ROUND($M149*9%,2),2)*'umowa o pracę'!$E$8,2),IF(AND($L149+$M149&gt;=2600,$L149&lt;2600),ROUND((ROUND($N149+ROUND((2600-$L149)*9%,2),2))*'umowa o pracę'!$E$8,2),IF(AND($L149+$M149&gt;=2600,$L149&gt;=2600),ROUND(ROUND($N149/$L149*2600,2)*'umowa o pracę'!$E$8,2),0)))),0)),IF('umowa o pracę'!$E$7=2021,IF(IF($K149=1,IF($M149=0,ROUND(IF($L149&gt;2800,ROUND($N149/$L149*2800,2),$N149)*'umowa o pracę'!$E$8,2),IF($L149+$M149&lt;2800,ROUND(ROUND($N149+ROUND($M149*9%,2),2)*'umowa o pracę'!$E$8,2),IF(AND($L149+$M149&gt;=2800,$L149&lt;2800),ROUND((ROUND($N149+ROUND((2800-$L149)*9%,2),2))*'umowa o pracę'!$E$8,2),IF(AND($L149+$M149&gt;=2800,$L149&gt;=2800),ROUND(ROUND($N149/$L149*2800,2)*'umowa o pracę'!$E$8,2),0)))),0)&gt;$H149,$H149,IF($K149=1,IF($M149=0,ROUND(IF($L149&gt;2800,ROUND($N149/$L149*2800,2),$N149)*'umowa o pracę'!$E$8,2),IF($L149+$M149&lt;2800,ROUND(ROUND($N149+ROUND($M149*9%,2),2)*'umowa o pracę'!$E$8,2),IF(AND($L149+$M149&gt;=2800,$L149&lt;2800),ROUND((ROUND($N149+ROUND((2800-$L149)*9%,2),2))*'umowa o pracę'!$E$8,2),IF(AND($L149+$M149&gt;=2800,$L149&gt;=2800),ROUND(ROUND($N149/$L149*2800,2)*'umowa o pracę'!$E$8,2),0)))),0)),0))</f>
        <v>0</v>
      </c>
      <c r="T149" s="32">
        <f>IF('umowa o pracę'!$E$7=2020,IF(IF($K149=1,IF($M149=0,ROUND(IF($L149&gt;2600,ROUND($O149/$L149*2600,2),$O149)*'umowa o pracę'!$E$8,2),ROUND(IF($L149&gt;2600,ROUND($O149/$L149*2600,2),$O149)*'umowa o pracę'!$E$8,2)),0)&gt;$I149,$I149,IF($K149=1,IF($M149=0,ROUND(IF($L149&gt;2600,ROUND($O149/$L149*2600,2),$O149)*'umowa o pracę'!$E$8,2),ROUND(IF($L149&gt;2600,ROUND($O149/$L149*2600,2),$O149)*'umowa o pracę'!$E$8,2)),0)),IF('umowa o pracę'!$E$7=2021,IF(IF($K149=1,IF($M149=0,ROUND(IF($L149&gt;2800,ROUND($O149/$L149*2800,2),$O149)*'umowa o pracę'!$E$8,2),ROUND(IF($L149&gt;2800,ROUND($O149/$L149*2800,2),$O149)*'umowa o pracę'!$E$8,2)),0)&gt;$I149,$I149,IF($K149=1,IF($M149=0,ROUND(IF($L149&gt;2800,ROUND($O149/$L149*2800,2),$O149)*'umowa o pracę'!$E$8,2),ROUND(IF($L149&gt;2800,ROUND($O149/$L149*2800,2),$O149)*'umowa o pracę'!$E$8,2)),0)),0))</f>
        <v>0</v>
      </c>
      <c r="U149" s="51">
        <f>IF('umowa o pracę'!$E$7=2020,$Q149,IF('umowa o pracę'!$E$7=2021,$R149,0))</f>
        <v>0</v>
      </c>
      <c r="V149" s="53">
        <f t="shared" si="27"/>
        <v>1</v>
      </c>
      <c r="W149" s="54">
        <f>IF('umowa o pracę'!$E$6&lt;2,0,$L149)</f>
        <v>0</v>
      </c>
      <c r="X149" s="54">
        <f>IF('umowa o pracę'!$E$6&lt;2,0,$M149)</f>
        <v>0</v>
      </c>
      <c r="Y149" s="55">
        <f>IF('umowa o pracę'!$E$6&lt;2,0,$N149)</f>
        <v>0</v>
      </c>
      <c r="Z149" s="55">
        <f>IF('umowa o pracę'!$E$6&lt;2,0,$O149)</f>
        <v>0</v>
      </c>
      <c r="AA149" s="32">
        <f>IF('umowa o pracę'!$E$7=2020,ROUND(IF($W149&gt;=2600,2600*'umowa o pracę'!$E$8,$W149*'umowa o pracę'!$E$8),2),IF('umowa o pracę'!$E$7=2021,ROUND(IF($W149&gt;=2800,2800*'umowa o pracę'!$E$8,$W149*'umowa o pracę'!$E$8),2),0))</f>
        <v>0</v>
      </c>
      <c r="AB149" s="32">
        <f>IF(IF(IF(AND($V149=1,$I149&gt;0),ROUND(IF($W149+$X149&gt;=2600,2600*'umowa o pracę'!$E$8,($W149+$X149)*'umowa o pracę'!$E$8),2)+IF($X149=0,ROUND(IF($W149&gt;2600,ROUND($Z149/$W149*2600,2),$Z149)*'umowa o pracę'!$E$8,2),ROUND(IF($W149&gt;2600,ROUND($Z149/$W149*2600,2),$Z149)*'umowa o pracę'!$E$8,2)),ROUND(IF($W149+$X149&gt;=2600,2600*'umowa o pracę'!$E$8,($W149+$X149)*'umowa o pracę'!$E$8),2)-IF($X149=0,ROUND(ROUND(IF($W149&gt;2600,ROUND($Y149/$W149*2600,2),$Y149),2)*'umowa o pracę'!$E$8,2),IF($X149&gt;0,IF($W149+$X149&lt;2600,ROUND(ROUND($Y149+ROUND($X149*9%,2),2)*'umowa o pracę'!$E$8,2),IF(AND($W149+$X149&gt;=2600,$X149&lt;2600,$W149&lt;2600),ROUND((ROUND(((2600-$X149)/$W149)*$Y149,2)+ROUND($X149*9%,2))*'umowa o pracę'!$E$8,2),IF(AND($W149+$X149&gt;=2600,$X149&gt;=2600),ROUND((ROUND(2600*9%,2))*'umowa o pracę'!$E$8,2),IF(AND($W149+$X149&gt;=2600,$W149&gt;=2600,$X149&lt;2600),ROUND((ROUND($X149*9%,2)+ROUND(((2600-$X149)/$W149)*$Y149,2))*'umowa o pracę'!$E$8,2),0)))),0)))&gt;$J149,$J149,IF(AND($V149=1,$I149&gt;0),ROUND(IF($W149+$X149&gt;=2600,2600*'umowa o pracę'!$E$8,($W149+$X149)*'umowa o pracę'!$E$8),2)+IF($X149=0,ROUND(IF($W149&gt;2600,ROUND($Z149/$W149*2600,2),$Z149)*'umowa o pracę'!$E$8,2),ROUND(IF($W149&gt;2600,ROUND($Z149/$W149*2600,2),$Z149)*'umowa o pracę'!$E$8,2)),ROUND(IF($W149+$X149&gt;=2600,2600*'umowa o pracę'!$E$8,($W149+$X149)*'umowa o pracę'!$E$8),2)-IF($X149=0,ROUND(ROUND(IF($W149&gt;2600,ROUND($Y149/$W149*2600,2),$Y149),2)*'umowa o pracę'!$E$8,2),IF($X149&gt;0,IF($W149+$X149&lt;2600,ROUND(ROUND($Y149+ROUND($X149*9%,2),2)*'umowa o pracę'!$E$8,2),IF(AND($W149+$X149&gt;=2600,$X149&lt;2600,$W149&lt;2600),ROUND((ROUND(((2600-$X149)/$W149)*$Y149,2)+ROUND($X149*9%,2))*'umowa o pracę'!$E$8,2),IF(AND($W149+$X149&gt;=2600,$X149&gt;=2600),ROUND((ROUND(2600*9%,2))*'umowa o pracę'!$E$8,2),IF(AND($W149+$X149&gt;=2600,$W149&gt;=2600,$X149&lt;2600),ROUND((ROUND($X149*9%,2)+ROUND(((2600-$X149)/$W149)*$Y149,2))*'umowa o pracę'!$E$8,2),0)))),0))))&gt;$J149,$J149,IF(IF(AND($V149=1,$I149&gt;0),ROUND(IF($W149+$X149&gt;=2600,2600*'umowa o pracę'!$E$8,($W149+$X149)*'umowa o pracę'!$E$8),2)+IF($X149=0,ROUND(IF($W149&gt;2600,ROUND($Z149/$W149*2600,2),$Z149)*'umowa o pracę'!$E$8,2),ROUND(IF($W149&gt;2600,ROUND($Z149/$W149*2600,2),$Z149)*'umowa o pracę'!$E$8,2)),ROUND(IF($W149+$X149&gt;=2600,2600*'umowa o pracę'!$E$8,($W149+$X149)*'umowa o pracę'!$E$8),2)-IF($X149=0,ROUND(ROUND(IF($W149&gt;2600,ROUND($Y149/$W149*2600,2),$Y149),2)*'umowa o pracę'!$E$8,2),IF($X149&gt;0,IF($W149+$X149&lt;2600,ROUND(ROUND($Y149+ROUND($X149*9%,2),2)*'umowa o pracę'!$E$8,2),IF(AND($W149+$X149&gt;=2600,$X149&lt;2600,$W149&lt;2600),ROUND((ROUND(((2600-$X149)/$W149)*$Y149,2)+ROUND($X149*9%,2))*'umowa o pracę'!$E$8,2),IF(AND($W149+$X149&gt;=2600,$X149&gt;=2600),ROUND((ROUND(2600*9%,2))*'umowa o pracę'!$E$8,2),IF(AND($W149+$X149&gt;=2600,$W149&gt;=2600,$X149&lt;2600),ROUND((ROUND($X149*9%,2)+ROUND(((2600-$X149)/$W149)*$Y149,2))*'umowa o pracę'!$E$8,2),0)))),0)))&gt;$J149,$J149,IF(AND($V149=1,$I149&gt;0),ROUND(IF($W149+$X149&gt;=2600,2600*'umowa o pracę'!$E$8,($W149+$X149)*'umowa o pracę'!$E$8),2)+IF($X149=0,ROUND(IF($W149&gt;2600,ROUND($Z149/$W149*2600,2),$Z149)*'umowa o pracę'!$E$8,2),ROUND(IF($W149&gt;2600,ROUND($Z149/$W149*2600,2),$Z149)*'umowa o pracę'!$E$8,2)),ROUND(IF($W149+$X149&gt;=2600,2600*'umowa o pracę'!$E$8,($W149+$X149)*'umowa o pracę'!$E$8),2)-IF(AND($X149=0,I149&gt;0),ROUND(ROUND(IF($W149&gt;2600,ROUND($Y149/$W149*2600,2),$Y149),2)*'umowa o pracę'!$E$8,2),IF($X149&gt;0,IF($W149+$X149&lt;2600,ROUND(ROUND($Y149+ROUND($X149*9%,2),2)*'umowa o pracę'!$E$8,2),IF(AND($W149+$X149&gt;=2600,$X149&lt;2600,$W149&lt;2600),ROUND((ROUND(((2600-$X149)/$W149)*$Y149,2)+ROUND($X149*9%,2))*'umowa o pracę'!$E$8,2),IF(AND($W149+$X149&gt;=2600,$X149&gt;=2600),ROUND((ROUND(2600*9%,2))*'umowa o pracę'!$E$8,2),IF(AND($W149+$X149&gt;=2600,$W149&gt;=2600,$X149&lt;2600),ROUND((ROUND($X149*9%,2)+ROUND(((2600-$X149)/$W149)*$Y149,2))*'umowa o pracę'!$E$8,2),0)))),0)))))</f>
        <v>0</v>
      </c>
      <c r="AC149" s="32">
        <f>IF(IF(IF(AND($V149=1,$I149&gt;0),ROUND(IF($W149+$X149&gt;=2800,2800*'umowa o pracę'!$E$8,($W149+$X149)*'umowa o pracę'!$E$8),2)+IF($X149=0,ROUND(IF($W149&gt;2800,ROUND($Z149/$W149*2800,2),$Z149)*'umowa o pracę'!$E$8,2),ROUND(IF($W149&gt;2800,ROUND($Z149/$W149*2800,2),$Z149)*'umowa o pracę'!$E$8,2)),ROUND(IF($W149+$X149&gt;=2800,2800*'umowa o pracę'!$E$8,($W149+$X149)*'umowa o pracę'!$E$8),2)-IF($X149=0,ROUND(ROUND(IF($W149&gt;2800,ROUND($Y149/$W149*2800,2),$Y149),2)*'umowa o pracę'!$E$8,2),IF($X149&gt;0,IF($W149+$X149&lt;2800,ROUND(ROUND($Y149+ROUND($X149*9%,2),2)*'umowa o pracę'!$E$8,2),IF(AND($W149+$X149&gt;=2800,$X149&lt;2800,$W149&lt;2800),ROUND((ROUND(((2800-$X149)/$W149)*$Y149,2)+ROUND($X149*9%,2))*'umowa o pracę'!$E$8,2),IF(AND($W149+$X149&gt;=2800,$X149&gt;=2800),ROUND((ROUND(2800*9%,2))*'umowa o pracę'!$E$8,2),IF(AND($W149+$X149&gt;=2800,$W149&gt;=2800,$X149&lt;2800),ROUND((ROUND($X149*9%,2)+ROUND(((2800-$X149)/$W149)*$Y149,2))*'umowa o pracę'!$E$8,2),0)))),0)))&gt;$J149,$J149,IF(AND($V149=1,$I149&gt;0),ROUND(IF($W149+$X149&gt;=2800,2800*'umowa o pracę'!$E$8,($W149+$X149)*'umowa o pracę'!$E$8),2)+IF($X149=0,ROUND(IF($W149&gt;2800,ROUND($Z149/$W149*2800,2),$Z149)*'umowa o pracę'!$E$8,2),ROUND(IF($W149&gt;2800,ROUND($Z149/$W149*2800,2),$Z149)*'umowa o pracę'!$E$8,2)),ROUND(IF($W149+$X149&gt;=2800,2800*'umowa o pracę'!$E$8,($W149+$X149)*'umowa o pracę'!$E$8),2)-IF($X149=0,ROUND(ROUND(IF($W149&gt;2800,ROUND($Y149/$W149*2800,2),$Y149),2)*'umowa o pracę'!$E$8,2),IF($X149&gt;0,IF($W149+$X149&lt;2800,ROUND(ROUND($Y149+ROUND($X149*9%,2),2)*'umowa o pracę'!$E$8,2),IF(AND($W149+$X149&gt;=2800,$X149&lt;2800,$W149&lt;2800),ROUND((ROUND(((2800-$X149)/$W149)*$Y149,2)+ROUND($X149*9%,2))*'umowa o pracę'!$E$8,2),IF(AND($W149+$X149&gt;=2800,$X149&gt;=2800),ROUND((ROUND(2800*9%,2))*'umowa o pracę'!$E$8,2),IF(AND($W149+$X149&gt;=2800,$W149&gt;=2800,$X149&lt;2800),ROUND((ROUND($X149*9%,2)+ROUND(((2800-$X149)/$W149)*$Y149,2))*'umowa o pracę'!$E$8,2),0)))),0))))&gt;$J149,$J149,IF(IF(AND($V149=1,$I149&gt;0),ROUND(IF($W149+$X149&gt;=2800,2800*'umowa o pracę'!$E$8,($W149+$X149)*'umowa o pracę'!$E$8),2)+IF($X149=0,ROUND(IF($W149&gt;2800,ROUND($Z149/$W149*2800,2),$Z149)*'umowa o pracę'!$E$8,2),ROUND(IF($W149&gt;2800,ROUND($Z149/$W149*2800,2),$Z149)*'umowa o pracę'!$E$8,2)),ROUND(IF($W149+$X149&gt;=2800,2800*'umowa o pracę'!$E$8,($W149+$X149)*'umowa o pracę'!$E$8),2)-IF($X149=0,ROUND(ROUND(IF($W149&gt;2800,ROUND($Y149/$W149*2800,2),$Y149),2)*'umowa o pracę'!$E$8,2),IF($X149&gt;0,IF($W149+$X149&lt;2800,ROUND(ROUND($Y149+ROUND($X149*9%,2),2)*'umowa o pracę'!$E$8,2),IF(AND($W149+$X149&gt;=2800,$X149&lt;2800,$W149&lt;2800),ROUND((ROUND(((2800-$X149)/$W149)*$Y149,2)+ROUND($X149*9%,2))*'umowa o pracę'!$E$8,2),IF(AND($W149+$X149&gt;=2800,$X149&gt;=2800),ROUND((ROUND(2800*9%,2))*'umowa o pracę'!$E$8,2),IF(AND($W149+$X149&gt;=2800,$W149&gt;=2800,$X149&lt;2800),ROUND((ROUND($X149*9%,2)+ROUND(((2800-$X149)/$W149)*$Y149,2))*'umowa o pracę'!$E$8,2),0)))),0)))&gt;$J149,$J149,IF(AND($V149=1,$I149&gt;0),ROUND(IF($W149+$X149&gt;=2800,2800*'umowa o pracę'!$E$8,($W149+$X149)*'umowa o pracę'!$E$8),2)+IF($X149=0,ROUND(IF($W149&gt;2800,ROUND($Z149/$W149*2800,2),$Z149)*'umowa o pracę'!$E$8,2),ROUND(IF($W149&gt;2800,ROUND($Z149/$W149*2800,2),$Z149)*'umowa o pracę'!$E$8,2)),ROUND(IF($W149+$X149&gt;=2800,2800*'umowa o pracę'!$E$8,($W149+$X149)*'umowa o pracę'!$E$8),2)-IF(AND($X149=0,I149&gt;0),ROUND(ROUND(IF($W149&gt;2800,ROUND($Y149/$W149*2800,2),$Y149),2)*'umowa o pracę'!$E$8,2),IF($X149&gt;0,IF($W149+$X149&lt;2800,ROUND(ROUND($Y149+ROUND($X149*9%,2),2)*'umowa o pracę'!$E$8,2),IF(AND($W149+$X149&gt;=2800,$X149&lt;2800,$W149&lt;2800),ROUND((ROUND(((2800-$X149)/$W149)*$Y149,2)+ROUND($X149*9%,2))*'umowa o pracę'!$E$8,2),IF(AND($W149+$X149&gt;=2800,$X149&gt;=2800),ROUND((ROUND(2800*9%,2))*'umowa o pracę'!$E$8,2),IF(AND($W149+$X149&gt;=2800,$W149&gt;=2800,$X149&lt;2800),ROUND((ROUND($X149*9%,2)+ROUND(((2800-$X149)/$W149)*$Y149,2))*'umowa o pracę'!$E$8,2),0)))),0)))))</f>
        <v>0</v>
      </c>
      <c r="AD149" s="32">
        <f>IF('umowa o pracę'!$E$7=2020,IF(IF($V149=1,IF($X149=0,ROUND(IF($W149&gt;2600,ROUND($Y149/$W149*2600,2),$Y149)*'umowa o pracę'!$E$8,2),IF($W149+$X149&lt;2600,ROUND(ROUND($Y149+ROUND($X149*9%,2),2)*'umowa o pracę'!$E$8,2),IF(AND($W149+$X149&gt;=2600,$W149&lt;2600),ROUND((ROUND($Y149+ROUND((2600-$W149)*9%,2),2))*'umowa o pracę'!$E$8,2),IF(AND($W149+$X149&gt;=2600,$W149&gt;=2600),ROUND(ROUND($Y149/$W149*2600,2)*'umowa o pracę'!$E$8,2),0)))),0)&gt;$H149,$H149,IF($V149=1,IF($X149=0,ROUND(IF($W149&gt;2600,ROUND($Y149/$W149*2600,2),$Y149)*'umowa o pracę'!$E$8,2),IF($W149+$X149&lt;2600,ROUND(ROUND($Y149+ROUND($X149*9%,2),2)*'umowa o pracę'!$E$8,2),IF(AND($W149+$X149&gt;=2600,$W149&lt;2600),ROUND((ROUND($Y149+ROUND((2600-$W149)*9%,2),2))*'umowa o pracę'!$E$8,2),IF(AND($W149+$X149&gt;=2600,$W149&gt;=2600),ROUND(ROUND($Y149/$W149*2600,2)*'umowa o pracę'!$E$8,2),0)))),0)),IF('umowa o pracę'!$E$7=2021,IF(IF($V149=1,IF($X149=0,ROUND(IF($W149&gt;2800,ROUND($Y149/$W149*2800,2),$Y149)*'umowa o pracę'!$E$8,2),IF($W149+$X149&lt;2800,ROUND(ROUND($Y149+ROUND($X149*9%,2),2)*'umowa o pracę'!$E$8,2),IF(AND($W149+$X149&gt;=2800,$W149&lt;2800),ROUND((ROUND($Y149+ROUND((2800-$W149)*9%,2),2))*'umowa o pracę'!$E$8,2),IF(AND($W149+$X149&gt;=2800,$W149&gt;=2800),ROUND(ROUND($Y149/$W149*2800,2)*'umowa o pracę'!$E$8,2),0)))),0)&gt;$H149,$H149,IF($V149=1,IF($X149=0,ROUND(IF($W149&gt;2800,ROUND($Y149/$W149*2800,2),$Y149)*'umowa o pracę'!$E$8,2),IF($W149+$X149&lt;2800,ROUND(ROUND($Y149+ROUND($X149*9%,2),2)*'umowa o pracę'!$E$8,2),IF(AND($W149+$X149&gt;=2800,$W149&lt;2800),ROUND((ROUND($Y149+ROUND((2800-$W149)*9%,2),2))*'umowa o pracę'!$E$8,2),IF(AND($W149+$X149&gt;=2800,$W149&gt;=2800),ROUND(ROUND($Y149/$W149*2800,2)*'umowa o pracę'!$E$8,2),0)))),0)),0))</f>
        <v>0</v>
      </c>
      <c r="AE149" s="32">
        <f>IF('umowa o pracę'!$E$7=2020,IF(IF($V149=1,IF($X149=0,ROUND(IF($W149&gt;2600,ROUND($Z149/$W149*2600,2),$Z149)*'umowa o pracę'!$E$8,2),ROUND(IF($W149&gt;2600,ROUND($Z149/$W149*2600,2),$Z149)*'umowa o pracę'!$E$8,2)),0)&gt;$I149,$I149,IF($V149=1,IF($X149=0,ROUND(IF($W149&gt;2600,ROUND($Z149/$W149*2600,2),$Z149)*'umowa o pracę'!$E$8,2),ROUND(IF($W149&gt;2600,ROUND($Z149/$W149*2600,2),$Z149)*'umowa o pracę'!$E$8,2)),0)),IF('umowa o pracę'!$E$7=2021,IF(IF($V149=1,IF($X149=0,ROUND(IF($W149&gt;2800,ROUND($Z149/$W149*2800,2),$Z149)*'umowa o pracę'!$E$8,2),ROUND(IF($W149&gt;2800,ROUND($Z149/$W149*2800,2),$Z149)*'umowa o pracę'!$E$8,2)),0)&gt;$I149,$I149,IF($V149=1,IF($X149=0,ROUND(IF($W149&gt;2800,ROUND($Z149/$W149*2800,2),$Z149)*'umowa o pracę'!$E$8,2),ROUND(IF($W149&gt;2800,ROUND($Z149/$W149*2800,2),$Z149)*'umowa o pracę'!$E$8,2)),0)),0))</f>
        <v>0</v>
      </c>
      <c r="AF149" s="56">
        <f>IF('umowa o pracę'!$E$7=2020,$AB149,IF('umowa o pracę'!$E$7=2021,$AC149,0))</f>
        <v>0</v>
      </c>
      <c r="AG149" s="53">
        <f t="shared" si="28"/>
        <v>1</v>
      </c>
      <c r="AH149" s="39">
        <f>IF('umowa o pracę'!$E$6&lt;3,0,$L149)</f>
        <v>0</v>
      </c>
      <c r="AI149" s="39">
        <f>IF('umowa o pracę'!$E$6&lt;3,0,$M149)</f>
        <v>0</v>
      </c>
      <c r="AJ149" s="55">
        <f>IF('umowa o pracę'!$E$6&lt;3,0,$N149)</f>
        <v>0</v>
      </c>
      <c r="AK149" s="55">
        <f>IF('umowa o pracę'!$E$6&lt;3,0,$O149)</f>
        <v>0</v>
      </c>
      <c r="AL149" s="32">
        <f>IF('umowa o pracę'!$E$7=2020,ROUND(IF($AH149&gt;=2600,2600*'umowa o pracę'!$E$8,$AH149*'umowa o pracę'!$E$8),2),IF('umowa o pracę'!$E$7=2021,ROUND(IF($AH149&gt;=2800,2800*'umowa o pracę'!$E$8,$AH149*'umowa o pracę'!$E$8),2),0))</f>
        <v>0</v>
      </c>
      <c r="AM149" s="32">
        <f>IF(IF(IF(AND($AG149=1,$I149&gt;0),ROUND(IF($AH149+$AI149&gt;=2600,2600*'umowa o pracę'!$E$8,($AH149+$AI149)*'umowa o pracę'!$E$8),2)+IF($AI149=0,ROUND(IF($AH149&gt;2600,ROUND($AK149/$AH149*2600,2),$AK149)*'umowa o pracę'!$E$8,2),ROUND(IF($AH149&gt;2600,ROUND($AK149/$AH149*2600,2),$AK149)*'umowa o pracę'!$E$8,2)),ROUND(IF($AH149+$AI149&gt;=2600,2600*'umowa o pracę'!$E$8,($AH149+$AI149)*'umowa o pracę'!$E$8),2)-IF($AI149=0,ROUND(ROUND(IF($AH149&gt;2600,ROUND($AJ149/$AH149*2600,2),$AJ149),2)*'umowa o pracę'!$E$8,2),IF($AI149&gt;0,IF($AH149+$AI149&lt;2600,ROUND(ROUND($AJ149+ROUND($AI149*9%,2),2)*'umowa o pracę'!$E$8,2),IF(AND($AH149+$AI149&gt;=2600,$AI149&lt;2600,$AH149&lt;2600),ROUND((ROUND(((2600-$AI149)/$AH149)*$AJ149,2)+ROUND($AI149*9%,2))*'umowa o pracę'!$E$8,2),IF(AND($AH149+$AI149&gt;=2600,$AI149&gt;=2600),ROUND((ROUND(2600*9%,2))*'umowa o pracę'!$E$8,2),IF(AND($AH149+$AI149&gt;=2600,$AH149&gt;=2600,$AI149&lt;2600),ROUND((ROUND($AI149*9%,2)+ROUND(((2600-$AI149)/$AH149)*$AJ149,2))*'umowa o pracę'!$E$8,2),0)))),0)))&gt;$J149,$J149,IF(AND($AG149=1,$I149&gt;0),ROUND(IF($AH149+$AI149&gt;=2600,2600*'umowa o pracę'!$E$8,($AH149+$AI149)*'umowa o pracę'!$E$8),2)+IF($AI149=0,ROUND(IF($AH149&gt;2600,ROUND($AK149/$AH149*2600,2),$AK149)*'umowa o pracę'!$E$8,2),ROUND(IF($AH149&gt;2600,ROUND($AK149/$AH149*2600,2),$AK149)*'umowa o pracę'!$E$8,2)),ROUND(IF($AH149+$AI149&gt;=2600,2600*'umowa o pracę'!$E$8,($AH149+$AI149)*'umowa o pracę'!$E$8),2)-IF($AI149=0,ROUND(ROUND(IF($AH149&gt;2600,ROUND($AJ149/$AH149*2600,2),$AJ149),2)*'umowa o pracę'!$E$8,2),IF($AI149&gt;0,IF($AH149+$AI149&lt;2600,ROUND(ROUND($AJ149+ROUND($AI149*9%,2),2)*'umowa o pracę'!$E$8,2),IF(AND($AH149+$AI149&gt;=2600,$AI149&lt;2600,$AH149&lt;2600),ROUND((ROUND(((2600-$AI149)/$AH149)*$AJ149,2)+ROUND($AI149*9%,2))*'umowa o pracę'!$E$8,2),IF(AND($AH149+$AI149&gt;=2600,$AI149&gt;=2600),ROUND((ROUND(2600*9%,2))*'umowa o pracę'!$E$8,2),IF(AND($AH149+$AI149&gt;=2600,$AH149&gt;=2600,$AI149&lt;2600),ROUND((ROUND($AI149*9%,2)+ROUND(((2600-$AI149)/$AH149)*$AJ149,2))*'umowa o pracę'!$E$8,2),0)))),0))))&gt;$J149,$J149,IF(IF(AND($AG149=1,$I149&gt;0),ROUND(IF($AH149+$AI149&gt;=2600,2600*'umowa o pracę'!$E$8,($AH149+$AI149)*'umowa o pracę'!$E$8),2)+IF($AI149=0,ROUND(IF($AH149&gt;2600,ROUND($AK149/$AH149*2600,2),$AK149)*'umowa o pracę'!$E$8,2),ROUND(IF($AH149&gt;2600,ROUND($AK149/$AH149*2600,2),$AK149)*'umowa o pracę'!$E$8,2)),ROUND(IF($AH149+$AI149&gt;=2600,2600*'umowa o pracę'!$E$8,($AH149+$AI149)*'umowa o pracę'!$E$8),2)-IF($AI149=0,ROUND(ROUND(IF($AH149&gt;2600,ROUND($AJ149/$AH149*2600,2),$AJ149),2)*'umowa o pracę'!$E$8,2),IF($AI149&gt;0,IF($AH149+$AI149&lt;2600,ROUND(ROUND($AJ149+ROUND($AI149*9%,2),2)*'umowa o pracę'!$E$8,2),IF(AND($AH149+$AI149&gt;=2600,$AI149&lt;2600,$AH149&lt;2600),ROUND((ROUND(((2600-$AI149)/$AH149)*$AJ149,2)+ROUND($AI149*9%,2))*'umowa o pracę'!$E$8,2),IF(AND($AH149+$AI149&gt;=2600,$AI149&gt;=2600),ROUND((ROUND(2600*9%,2))*'umowa o pracę'!$E$8,2),IF(AND($AH149+$AI149&gt;=2600,$AH149&gt;=2600,$AI149&lt;2600),ROUND((ROUND($AI149*9%,2)+ROUND(((2600-$AI149)/$AH149)*$AJ149,2))*'umowa o pracę'!$E$8,2),0)))),0)))&gt;$J149,$J149,IF(AND($AG149=1,$I149&gt;0),ROUND(IF($AH149+$AI149&gt;=2600,2600*'umowa o pracę'!$E$8,($AH149+$AI149)*'umowa o pracę'!$E$8),2)+IF($AI149=0,ROUND(IF($AH149&gt;2600,ROUND($AK149/$AH149*2600,2),$AK149)*'umowa o pracę'!$E$8,2),ROUND(IF($AH149&gt;2600,ROUND($AK149/$AH149*2600,2),$AK149)*'umowa o pracę'!$E$8,2)),ROUND(IF($AH149+$AI149&gt;=2600,2600*'umowa o pracę'!$E$8,($AH149+$AI149)*'umowa o pracę'!$E$8),2)-IF(AND($AI149=0,I149&gt;0),ROUND(ROUND(IF($AH149&gt;2600,ROUND($AJ149/$AH149*2600,2),$AJ149),2)*'umowa o pracę'!$E$8,2),IF($AI149&gt;0,IF($AH149+$AI149&lt;2600,ROUND(ROUND($AJ149+ROUND($AI149*9%,2),2)*'umowa o pracę'!$E$8,2),IF(AND($AH149+$AI149&gt;=2600,$AI149&lt;2600,$AH149&lt;2600),ROUND((ROUND(((2600-$AI149)/$AH149)*$AJ149,2)+ROUND($AI149*9%,2))*'umowa o pracę'!$E$8,2),IF(AND($AH149+$AI149&gt;=2600,$AI149&gt;=2600),ROUND((ROUND(2600*9%,2))*'umowa o pracę'!$E$8,2),IF(AND($AH149+$AI149&gt;=2600,$AH149&gt;=2600,$AI149&lt;2600),ROUND((ROUND($AI149*9%,2)+ROUND(((2600-$AI149)/$AH149)*$AJ149,2))*'umowa o pracę'!$E$8,2),0)))),0)))))</f>
        <v>0</v>
      </c>
      <c r="AN149" s="32">
        <f>IF(IF(IF(AND($AG149=1,$I149&gt;0),ROUND(IF($AH149+$AI149&gt;=2800,2800*'umowa o pracę'!$E$8,($AH149+$AI149)*'umowa o pracę'!$E$8),2)+IF($AI149=0,ROUND(IF($AH149&gt;2800,ROUND($AK149/$AH149*2800,2),$AK149)*'umowa o pracę'!$E$8,2),ROUND(IF($AH149&gt;2800,ROUND($AK149/$AH149*2800,2),$AK149)*'umowa o pracę'!$E$8,2)),ROUND(IF($AH149+$AI149&gt;=2800,2800*'umowa o pracę'!$E$8,($AH149+$AI149)*'umowa o pracę'!$E$8),2)-IF($AI149=0,ROUND(ROUND(IF($AH149&gt;2800,ROUND($AJ149/$AH149*2800,2),$AJ149),2)*'umowa o pracę'!$E$8,2),IF($AI149&gt;0,IF($AH149+$AI149&lt;2800,ROUND(ROUND($AJ149+ROUND($AI149*9%,2),2)*'umowa o pracę'!$E$8,2),IF(AND($AH149+$AI149&gt;=2800,$AI149&lt;2800,$AH149&lt;2800),ROUND((ROUND(((2800-$AI149)/$AH149)*$AJ149,2)+ROUND($AI149*9%,2))*'umowa o pracę'!$E$8,2),IF(AND($AH149+$AI149&gt;=2800,$AI149&gt;=2800),ROUND((ROUND(2800*9%,2))*'umowa o pracę'!$E$8,2),IF(AND($AH149+$AI149&gt;=2800,$AH149&gt;=2800,$AI149&lt;2800),ROUND((ROUND($AI149*9%,2)+ROUND(((2800-$AI149)/$AH149)*$AJ149,2))*'umowa o pracę'!$E$8,2),0)))),0)))&gt;$J149,$J149,IF(AND($AG149=1,$I149&gt;0),ROUND(IF($AH149+$AI149&gt;=2800,2800*'umowa o pracę'!$E$8,($AH149+$AI149)*'umowa o pracę'!$E$8),2)+IF($AI149=0,ROUND(IF($AH149&gt;2800,ROUND($AK149/$AH149*2800,2),$AK149)*'umowa o pracę'!$E$8,2),ROUND(IF($AH149&gt;2800,ROUND($AK149/$AH149*2800,2),$AK149)*'umowa o pracę'!$E$8,2)),ROUND(IF($AH149+$AI149&gt;=2800,2800*'umowa o pracę'!$E$8,($AH149+$AI149)*'umowa o pracę'!$E$8),2)-IF($AI149=0,ROUND(ROUND(IF($AH149&gt;2800,ROUND($AJ149/$AH149*2800,2),$AJ149),2)*'umowa o pracę'!$E$8,2),IF($AI149&gt;0,IF($AH149+$AI149&lt;2800,ROUND(ROUND($AJ149+ROUND($AI149*9%,2),2)*'umowa o pracę'!$E$8,2),IF(AND($AH149+$AI149&gt;=2800,$AI149&lt;2800,$AH149&lt;2800),ROUND((ROUND(((2800-$AI149)/$AH149)*$AJ149,2)+ROUND($AI149*9%,2))*'umowa o pracę'!$E$8,2),IF(AND($AH149+$AI149&gt;=2800,$AI149&gt;=2800),ROUND((ROUND(2800*9%,2))*'umowa o pracę'!$E$8,2),IF(AND($AH149+$AI149&gt;=2800,$AH149&gt;=2800,$AI149&lt;2800),ROUND((ROUND($AI149*9%,2)+ROUND(((2800-$AI149)/$AH149)*$AJ149,2))*'umowa o pracę'!$E$8,2),0)))),0))))&gt;$J149,$J149,IF(IF(AND($AG149=1,$I149&gt;0),ROUND(IF($AH149+$AI149&gt;=2800,2800*'umowa o pracę'!$E$8,($AH149+$AI149)*'umowa o pracę'!$E$8),2)+IF($AI149=0,ROUND(IF($AH149&gt;2800,ROUND($AK149/$AH149*2800,2),$AK149)*'umowa o pracę'!$E$8,2),ROUND(IF($AH149&gt;2800,ROUND($AK149/$AH149*2800,2),$AK149)*'umowa o pracę'!$E$8,2)),ROUND(IF($AH149+$AI149&gt;=2800,2800*'umowa o pracę'!$E$8,($AH149+$AI149)*'umowa o pracę'!$E$8),2)-IF($AI149=0,ROUND(ROUND(IF($AH149&gt;2800,ROUND($AJ149/$AH149*2800,2),$AJ149),2)*'umowa o pracę'!$E$8,2),IF($AI149&gt;0,IF($AH149+$AI149&lt;2800,ROUND(ROUND($AJ149+ROUND($AI149*9%,2),2)*'umowa o pracę'!$E$8,2),IF(AND($AH149+$AI149&gt;=2800,$AI149&lt;2800,$AH149&lt;2800),ROUND((ROUND(((2800-$AI149)/$AH149)*$AJ149,2)+ROUND($AI149*9%,2))*'umowa o pracę'!$E$8,2),IF(AND($AH149+$AI149&gt;=2800,$AI149&gt;=2800),ROUND((ROUND(2800*9%,2))*'umowa o pracę'!$E$8,2),IF(AND($AH149+$AI149&gt;=2800,$AH149&gt;=2800,$AI149&lt;2800),ROUND((ROUND($AI149*9%,2)+ROUND(((2800-$AI149)/$AH149)*$AJ149,2))*'umowa o pracę'!$E$8,2),0)))),0)))&gt;$J149,$J149,IF(AND($AG149=1,$I149&gt;0),ROUND(IF($AH149+$AI149&gt;=2800,2800*'umowa o pracę'!$E$8,($AH149+$AI149)*'umowa o pracę'!$E$8),2)+IF($AI149=0,ROUND(IF($AH149&gt;2800,ROUND($AK149/$AH149*2800,2),$AK149)*'umowa o pracę'!$E$8,2),ROUND(IF($AH149&gt;2800,ROUND($AK149/$AH149*2800,2),$AK149)*'umowa o pracę'!$E$8,2)),ROUND(IF($AH149+$AI149&gt;=2800,2800*'umowa o pracę'!$E$8,($AH149+$AI149)*'umowa o pracę'!$E$8),2)-IF(AND($AI149=0,I149&gt;0),ROUND(ROUND(IF($AH149&gt;2800,ROUND($AJ149/$AH149*2800,2),$AJ149),2)*'umowa o pracę'!$E$8,2),IF($AI149&gt;0,IF($AH149+$AI149&lt;2800,ROUND(ROUND($AJ149+ROUND($AI149*9%,2),2)*'umowa o pracę'!$E$8,2),IF(AND($AH149+$AI149&gt;=2800,$AI149&lt;2800,$AH149&lt;2800),ROUND((ROUND(((2800-$AI149)/$AH149)*$AJ149,2)+ROUND($AI149*9%,2))*'umowa o pracę'!$E$8,2),IF(AND($AH149+$AI149&gt;=2800,$AI149&gt;=2800),ROUND((ROUND(2800*9%,2))*'umowa o pracę'!$E$8,2),IF(AND($AH149+$AI149&gt;=2800,$AH149&gt;=2800,$AI149&lt;2800),ROUND((ROUND($AI149*9%,2)+ROUND(((2800-$AI149)/$AH149)*$AJ149,2))*'umowa o pracę'!$E$8,2),0)))),0)))))</f>
        <v>0</v>
      </c>
      <c r="AO149" s="32">
        <f>IF('umowa o pracę'!$E$7=2020,IF(IF($AG149=1,IF($AI149=0,ROUND(IF($AH149&gt;2600,ROUND($AJ149/$AH149*2600,2),$AJ149)*'umowa o pracę'!$E$8,2),IF($AH149+$AI149&lt;2600,ROUND(ROUND($AJ149+ROUND($AI149*9%,2),2)*'umowa o pracę'!$E$8,2),IF(AND($AH149+$AI149&gt;=2600,$AH149&lt;2600),ROUND((ROUND($AJ149+ROUND((2600-$AH149)*9%,2),2))*'umowa o pracę'!$E$8,2),IF(AND($AH149+$AI149&gt;=2600,$AH149&gt;=2600),ROUND(ROUND($AJ149/$AH149*2600,2)*'umowa o pracę'!$E$8,2),0)))),0)&gt;$H149,$H149,IF($AG149=1,IF($AI149=0,ROUND(IF($AH149&gt;2600,ROUND($AJ149/$AH149*2600,2),$AJ149)*'umowa o pracę'!$E$8,2),IF($AH149+$AI149&lt;2600,ROUND(ROUND($AJ149+ROUND($AI149*9%,2),2)*'umowa o pracę'!$E$8,2),IF(AND($AH149+$AI149&gt;=2600,$AH149&lt;2600),ROUND((ROUND($AJ149+ROUND((2600-$AH149)*9%,2),2))*'umowa o pracę'!$E$8,2),IF(AND($AH149+$AI149&gt;=2600,$AH149&gt;=2600),ROUND(ROUND($AJ149/$AH149*2600,2)*'umowa o pracę'!$E$8,2),0)))),0)),IF('umowa o pracę'!$E$7=2021,IF(IF($AG149=1,IF($AI149=0,ROUND(IF($AH149&gt;2800,ROUND($AJ149/$AH149*2800,2),$AJ149)*'umowa o pracę'!$E$8,2),IF($AH149+$AI149&lt;2800,ROUND(ROUND($AJ149+ROUND($AI149*9%,2),2)*'umowa o pracę'!$E$8,2),IF(AND($AH149+$AI149&gt;=2800,$AH149&lt;2800),ROUND((ROUND($AJ149+ROUND((2800-$AH149)*9%,2),2))*'umowa o pracę'!$E$8,2),IF(AND($AH149+$AI149&gt;=2800,$AH149&gt;=2800),ROUND(ROUND($AJ149/$AH149*2800,2)*'umowa o pracę'!$E$8,2),0)))),0)&gt;$H149,$H149,IF($AG149=1,IF($AI149=0,ROUND(IF($AH149&gt;2800,ROUND($AJ149/$AH149*2800,2),$AJ149)*'umowa o pracę'!$E$8,2),IF($AH149+$AI149&lt;2800,ROUND(ROUND($AJ149+ROUND($AI149*9%,2),2)*'umowa o pracę'!$E$8,2),IF(AND($AH149+$AI149&gt;=2800,$AH149&lt;2800),ROUND((ROUND($AJ149+ROUND((2800-$AH149)*9%,2),2))*'umowa o pracę'!$E$8,2),IF(AND($AH149+$AI149&gt;=2800,$AH149&gt;=2800),ROUND(ROUND($AJ149/$AH149*2800,2)*'umowa o pracę'!$E$8,2),0)))),0)),0))</f>
        <v>0</v>
      </c>
      <c r="AP149" s="32">
        <f>IF('umowa o pracę'!$E$7=2020,IF(IF($AG149=1,IF($AI149=0,ROUND(IF($AH149&gt;2600,ROUND($AK149/$AH149*2600,2),$AK149)*'umowa o pracę'!$E$8,2),ROUND(IF($AH149&gt;2600,ROUND($AK149/$AH149*2600,2),$AK149)*'umowa o pracę'!$E$8,2)),0)&gt;$I149,$I149,IF($AG149=1,IF($AI149=0,ROUND(IF($AH149&gt;2600,ROUND($AK149/$AH149*2600,2),$AK149)*'umowa o pracę'!$E$8,2),ROUND(IF($AH149&gt;2600,ROUND($AK149/$AH149*2600,2),$AK149)*'umowa o pracę'!$E$8,2)),0)),IF('umowa o pracę'!$E$7=2021,IF(IF($AG149=1,IF($AI149=0,ROUND(IF($AH149&gt;2800,ROUND($AK149/$AH149*2800,2),$AK149)*'umowa o pracę'!$E$8,2),ROUND(IF($AH149&gt;2800,ROUND($AK149/$AH149*2800,2),$AK149)*'umowa o pracę'!$E$8,2)),0)&gt;$I149,$I149,IF($AG149=1,IF($AI149=0,ROUND(IF($AH149&gt;2800,ROUND($AK149/$AH149*2800,2),$AK149)*'umowa o pracę'!$E$8,2),ROUND(IF($AH149&gt;2800,ROUND($AK149/$AH149*2800,2),$AK149)*'umowa o pracę'!$E$8,2)),0)),0))</f>
        <v>0</v>
      </c>
      <c r="AQ149" s="56">
        <f>IF('umowa o pracę'!$E$7=2020,$AM149,IF('umowa o pracę'!$E$7=2021,$AN149,0))</f>
        <v>0</v>
      </c>
      <c r="AR149" s="33">
        <f>IF('umowa o pracę'!$E$7=0,0,U149+AF149+AQ149)</f>
        <v>0</v>
      </c>
      <c r="AS149" s="19"/>
      <c r="AT149" s="19"/>
      <c r="AU149" s="19"/>
      <c r="AV149" s="6"/>
      <c r="AW149" s="6"/>
      <c r="AX149" s="6">
        <f t="shared" si="26"/>
        <v>10</v>
      </c>
      <c r="AY149" s="6"/>
      <c r="AZ149" s="234">
        <f t="shared" si="29"/>
        <v>0</v>
      </c>
      <c r="BA149" s="234">
        <f t="shared" si="30"/>
        <v>0</v>
      </c>
      <c r="BB149" s="234">
        <f t="shared" si="31"/>
        <v>0</v>
      </c>
      <c r="BC149" s="234">
        <f t="shared" si="32"/>
        <v>0</v>
      </c>
      <c r="BD149" s="234">
        <f t="shared" si="33"/>
        <v>0</v>
      </c>
      <c r="BE149" s="234">
        <f t="shared" si="34"/>
        <v>0</v>
      </c>
      <c r="BF149" s="234">
        <f t="shared" si="35"/>
        <v>0</v>
      </c>
      <c r="BG149" s="234">
        <f t="shared" si="36"/>
        <v>0</v>
      </c>
      <c r="BH149" s="234">
        <f t="shared" si="37"/>
        <v>0</v>
      </c>
      <c r="BI149" s="238">
        <f t="shared" si="38"/>
        <v>0</v>
      </c>
      <c r="BJ149" s="236"/>
      <c r="BK149" s="236"/>
      <c r="BL149" s="237"/>
    </row>
    <row r="150" spans="1:64" ht="15.75" customHeight="1" x14ac:dyDescent="0.25">
      <c r="A150" s="129">
        <v>139</v>
      </c>
      <c r="B150" s="57"/>
      <c r="C150" s="57"/>
      <c r="D150" s="36"/>
      <c r="E150" s="36"/>
      <c r="F150" s="242"/>
      <c r="G150" s="37">
        <v>1</v>
      </c>
      <c r="H150" s="58">
        <v>0</v>
      </c>
      <c r="I150" s="59">
        <v>0</v>
      </c>
      <c r="J150" s="60">
        <v>0</v>
      </c>
      <c r="K150" s="52">
        <v>1</v>
      </c>
      <c r="L150" s="39">
        <v>0</v>
      </c>
      <c r="M150" s="39">
        <v>0</v>
      </c>
      <c r="N150" s="39">
        <v>0</v>
      </c>
      <c r="O150" s="39">
        <v>0</v>
      </c>
      <c r="P150" s="35">
        <f>IF('umowa o pracę'!$E$7=2020,ROUND(IF($L150&gt;=2600,2600*'umowa o pracę'!$E$8,$L150*'umowa o pracę'!$E$8),2),IF('umowa o pracę'!$E$7=2021,ROUND(IF($L150&gt;=2800,2800*'umowa o pracę'!$E$8,$L150*'umowa o pracę'!$E$8),2),0))</f>
        <v>0</v>
      </c>
      <c r="Q150" s="252">
        <f>IF(IF(IF(AND($K150=1,$I150&gt;0),ROUND(IF($L150+$M150&gt;=2600,2600*'umowa o pracę'!$E$8,($L150+$M150)*'umowa o pracę'!$E$8),2)+IF($M150=0,ROUND(IF($L150&gt;2600,ROUND($O150/$L150*2600,2),$O150)*'umowa o pracę'!$E$8,2),ROUND(IF($L150&gt;2600,ROUND($O150/$L150*2600,2),$O150)*'umowa o pracę'!$E$8,2)),ROUND(IF($L150+$M150&gt;=2600,2600*'umowa o pracę'!$E$8,($L150+$M150)*'umowa o pracę'!$E$8),2)-IF($M150=0,ROUND(ROUND(IF($L150&gt;2600,ROUND($N150/$L150*2600,2),$N150),2)*'umowa o pracę'!$E$8,2),IF($M150&gt;0,IF($L150+$M150&lt;2600,ROUND(ROUND($N150+ROUND($M150*9%,2),2)*'umowa o pracę'!$E$8,2),IF(AND($L150+$M150&gt;=2600,$M150&lt;2600,$L150&lt;2600),ROUND((ROUND(((2600-$M150)/$L150)*$N150,2)+ROUND($M150*9%,2))*'umowa o pracę'!$E$8,2),IF(AND($L150+$M150&gt;=2600,$M150&gt;=2600),ROUND((ROUND(2600*9%,2))*'umowa o pracę'!$E$8,2),IF(AND($L150+$M150&gt;=2600,$L150&gt;=2600,$M150&lt;2600),ROUND((ROUND($M150*9%,2)+ROUND(((2600-$M150)/$L150)*$N150,2))*'umowa o pracę'!$E$8,2),0)))),0)))&gt;$J150,$J150,IF(AND($K150=1,$I150&gt;0),ROUND(IF($L150+$M150&gt;=2600,2600*'umowa o pracę'!$E$8,($L150+$M150)*'umowa o pracę'!$E$8),2)+IF($M150=0,ROUND(IF($L150&gt;2600,ROUND($O150/$L150*2600,2),$O150)*'umowa o pracę'!$E$8,2),ROUND(IF($L150&gt;2600,ROUND($O150/$L150*2600,2),$O150)*'umowa o pracę'!$E$8,2)),ROUND(IF($L150+$M150&gt;=2600,2600*'umowa o pracę'!$E$8,($L150+$M150)*'umowa o pracę'!$E$8),2)-IF($M150=0,ROUND(ROUND(IF($L150&gt;2600,ROUND($N150/$L150*2600,2),$N150),2)*'umowa o pracę'!$E$8,2),IF($M150&gt;0,IF($L150+$M150&lt;2600,ROUND(ROUND($N150+ROUND($M150*9%,2),2)*'umowa o pracę'!$E$8,2),IF(AND($L150+$M150&gt;=2600,$M150&lt;2600,$L150&lt;2600),ROUND((ROUND(((2600-$M150)/$L150)*$N150,2)+ROUND($M150*9%,2))*'umowa o pracę'!$E$8,2),IF(AND($L150+$M150&gt;=2600,$M150&gt;=2600),ROUND((ROUND(2600*9%,2))*'umowa o pracę'!$E$8,2),IF(AND($L150+$M150&gt;=2600,$L150&gt;=2600,$M150&lt;2600),ROUND((ROUND($M150*9%,2)+ROUND(((2600-$M150)/$L150)*$N150,2))*'umowa o pracę'!$E$8,2),0)))),0))))&gt;$J150,$J150,IF(IF(AND($K150=1,$I150&gt;0),ROUND(IF($L150+$M150&gt;=2600,2600*'umowa o pracę'!$E$8,($L150+$M150)*'umowa o pracę'!$E$8),2)+IF($M150=0,ROUND(IF($L150&gt;2600,ROUND($O150/$L150*2600,2),$O150)*'umowa o pracę'!$E$8,2),ROUND(IF($L150&gt;2600,ROUND($O150/$L150*2600,2),$O150)*'umowa o pracę'!$E$8,2)),ROUND(IF($L150+$M150&gt;=2600,2600*'umowa o pracę'!$E$8,($L150+$M150)*'umowa o pracę'!$E$8),2)-IF($M150=0,ROUND(ROUND(IF($L150&gt;2600,ROUND($N150/$L150*2600,2),$N150),2)*'umowa o pracę'!$E$8,2),IF($M150&gt;0,IF($L150+$M150&lt;2600,ROUND(ROUND($N150+ROUND($M150*9%,2),2)*'umowa o pracę'!$E$8,2),IF(AND($L150+$M150&gt;=2600,$M150&lt;2600,$L150&lt;2600),ROUND((ROUND(((2600-$M150)/$L150)*$N150,2)+ROUND($M150*9%,2))*'umowa o pracę'!$E$8,2),IF(AND($L150+$M150&gt;=2600,$M150&gt;=2600),ROUND((ROUND(2600*9%,2))*'umowa o pracę'!$E$8,2),IF(AND($L150+$M150&gt;=2600,$L150&gt;=2600,$M150&lt;2600),ROUND((ROUND($M150*9%,2)+ROUND(((2600-$M150)/$L150)*$N150,2))*'umowa o pracę'!$E$8,2),0)))),0)))&gt;$J150,$J150,IF(AND($K150=1,$I150&gt;0),ROUND(IF($L150+$M150&gt;=2600,2600*'umowa o pracę'!$E$8,($L150+$M150)*'umowa o pracę'!$E$8),2)+IF($M150=0,ROUND(IF($L150&gt;2600,ROUND($O150/$L150*2600,2),$O150)*'umowa o pracę'!$E$8,2),ROUND(IF($L150&gt;2600,ROUND($O150/$L150*2600,2),$O150)*'umowa o pracę'!$E$8,2)),ROUND(IF($L150+$M150&gt;=2600,2600*'umowa o pracę'!$E$8,($L150+$M150)*'umowa o pracę'!$E$8),2)-IF(AND($M150=0,I150&gt;0),ROUND(ROUND(IF($L150&gt;2600,ROUND($N150/$L150*2600,2),$N150),2)*'umowa o pracę'!$E$8,2),IF($M150&gt;0,IF($L150+$M150&lt;2600,ROUND(ROUND($N150+ROUND($M150*9%,2),2)*'umowa o pracę'!$E$8,2),IF(AND($L150+$M150&gt;=2600,$M150&lt;2600,$L150&lt;2600),ROUND((ROUND(((2600-$M150)/$L150)*$N150,2)+ROUND($M150*9%,2))*'umowa o pracę'!$E$8,2),IF(AND($L150+$M150&gt;=2600,$M150&gt;=2600),ROUND((ROUND(2600*9%,2))*'umowa o pracę'!$E$8,2),IF(AND($L150+$M150&gt;=2600,$L150&gt;=2600,$M150&lt;2600),ROUND((ROUND($M150*9%,2)+ROUND(((2600-$M150)/$L150)*$N150,2))*'umowa o pracę'!$E$8,2),0)))),0)))))</f>
        <v>0</v>
      </c>
      <c r="R150" s="252">
        <f>IF(IF(IF(AND($K150=1,$I150&gt;0),ROUND(IF($L150+$M150&gt;=2800,2800*'umowa o pracę'!$E$8,($L150+$M150)*'umowa o pracę'!$E$8),2)+IF($M150=0,ROUND(IF($L150&gt;2800,ROUND($O150/$L150*2800,2),$O150)*'umowa o pracę'!$E$8,2),ROUND(IF($L150&gt;2800,ROUND($O150/$L150*2800,2),$O150)*'umowa o pracę'!$E$8,2)),ROUND(IF($L150+$M150&gt;=2800,2800*'umowa o pracę'!$E$8,($L150+$M150)*'umowa o pracę'!$E$8),2)-IF($M150=0,ROUND(ROUND(IF($L150&gt;2800,ROUND($N150/$L150*2800,2),$N150),2)*'umowa o pracę'!$E$8,2),IF($M150&gt;0,IF($L150+$M150&lt;2800,ROUND(ROUND($N150+ROUND($M150*9%,2),2)*'umowa o pracę'!$E$8,2),IF(AND($L150+$M150&gt;=2800,$M150&lt;2800,$L150&lt;2800),ROUND((ROUND(((2800-$M150)/$L150)*$N150,2)+ROUND($M150*9%,2))*'umowa o pracę'!$E$8,2),IF(AND($L150+$M150&gt;=2800,$M150&gt;=2800),ROUND((ROUND(2800*9%,2))*'umowa o pracę'!$E$8,2),IF(AND($L150+$M150&gt;=2800,$L150&gt;=2800,$M150&lt;2800),ROUND((ROUND($M150*9%,2)+ROUND(((2800-$M150)/$L150)*$N150,2))*'umowa o pracę'!$E$8,2),0)))),0)))&gt;$J150,$J150,IF(AND($K150=1,$I150&gt;0),ROUND(IF($L150+$M150&gt;=2800,2800*'umowa o pracę'!$E$8,($L150+$M150)*'umowa o pracę'!$E$8),2)+IF($M150=0,ROUND(IF($L150&gt;2800,ROUND($O150/$L150*2800,2),$O150)*'umowa o pracę'!$E$8,2),ROUND(IF($L150&gt;2800,ROUND($O150/$L150*2800,2),$O150)*'umowa o pracę'!$E$8,2)),ROUND(IF($L150+$M150&gt;=2800,2800*'umowa o pracę'!$E$8,($L150+$M150)*'umowa o pracę'!$E$8),2)-IF($M150=0,ROUND(ROUND(IF($L150&gt;2800,ROUND($N150/$L150*2800,2),$N150),2)*'umowa o pracę'!$E$8,2),IF($M150&gt;0,IF($L150+$M150&lt;2800,ROUND(ROUND($N150+ROUND($M150*9%,2),2)*'umowa o pracę'!$E$8,2),IF(AND($L150+$M150&gt;=2800,$M150&lt;2800,$L150&lt;2800),ROUND((ROUND(((2800-$M150)/$L150)*$N150,2)+ROUND($M150*9%,2))*'umowa o pracę'!$E$8,2),IF(AND($L150+$M150&gt;=2800,$M150&gt;=2800),ROUND((ROUND(2800*9%,2))*'umowa o pracę'!$E$8,2),IF(AND($L150+$M150&gt;=2800,$L150&gt;=2800,$M150&lt;2800),ROUND((ROUND($M150*9%,2)+ROUND(((2800-$M150)/$L150)*$N150,2))*'umowa o pracę'!$E$8,2),0)))),0))))&gt;$J150,$J150,IF(IF(AND($K150=1,$I150&gt;0),ROUND(IF($L150+$M150&gt;=2800,2800*'umowa o pracę'!$E$8,($L150+$M150)*'umowa o pracę'!$E$8),2)+IF($M150=0,ROUND(IF($L150&gt;2800,ROUND($O150/$L150*2800,2),$O150)*'umowa o pracę'!$E$8,2),ROUND(IF($L150&gt;2800,ROUND($O150/$L150*2800,2),$O150)*'umowa o pracę'!$E$8,2)),ROUND(IF($L150+$M150&gt;=2800,2800*'umowa o pracę'!$E$8,($L150+$M150)*'umowa o pracę'!$E$8),2)-IF($M150=0,ROUND(ROUND(IF($L150&gt;2800,ROUND($N150/$L150*2800,2),$N150),2)*'umowa o pracę'!$E$8,2),IF($M150&gt;0,IF($L150+$M150&lt;2800,ROUND(ROUND($N150+ROUND($M150*9%,2),2)*'umowa o pracę'!$E$8,2),IF(AND($L150+$M150&gt;=2800,$M150&lt;2800,$L150&lt;2800),ROUND((ROUND(((2800-$M150)/$L150)*$N150,2)+ROUND($M150*9%,2))*'umowa o pracę'!$E$8,2),IF(AND($L150+$M150&gt;=2800,$M150&gt;=2800),ROUND((ROUND(2800*9%,2))*'umowa o pracę'!$E$8,2),IF(AND($L150+$M150&gt;=2800,$L150&gt;=2800,$M150&lt;2800),ROUND((ROUND($M150*9%,2)+ROUND(((2800-$M150)/$L150)*$N150,2))*'umowa o pracę'!$E$8,2),0)))),0)))&gt;$J150,$J150,IF(AND($K150=1,$I150&gt;0),ROUND(IF($L150+$M150&gt;=2800,2800*'umowa o pracę'!$E$8,($L150+$M150)*'umowa o pracę'!$E$8),2)+IF($M150=0,ROUND(IF($L150&gt;2800,ROUND($O150/$L150*2800,2),$O150)*'umowa o pracę'!$E$8,2),ROUND(IF($L150&gt;2800,ROUND($O150/$L150*2800,2),$O150)*'umowa o pracę'!$E$8,2)),ROUND(IF($L150+$M150&gt;=2800,2800*'umowa o pracę'!$E$8,($L150+$M150)*'umowa o pracę'!$E$8),2)-IF(AND($M150=0,I150&gt;0),ROUND(ROUND(IF($L150&gt;2800,ROUND($N150/$L150*2800,2),$N150),2)*'umowa o pracę'!$E$8,2),IF($M150&gt;0,IF($L150+$M150&lt;2800,ROUND(ROUND($N150+ROUND($M150*9%,2),2)*'umowa o pracę'!$E$8,2),IF(AND($L150+$M150&gt;=2800,$M150&lt;2800,$L150&lt;2800),ROUND((ROUND(((2800-$M150)/$L150)*$N150,2)+ROUND($M150*9%,2))*'umowa o pracę'!$E$8,2),IF(AND($L150+$M150&gt;=2800,$M150&gt;=2800),ROUND((ROUND(2800*9%,2))*'umowa o pracę'!$E$8,2),IF(AND($L150+$M150&gt;=2800,$L150&gt;=2800,$M150&lt;2800),ROUND((ROUND($M150*9%,2)+ROUND(((2800-$M150)/$L150)*$N150,2))*'umowa o pracę'!$E$8,2),0)))),0)))))</f>
        <v>0</v>
      </c>
      <c r="S150" s="32">
        <f>IF('umowa o pracę'!$E$7=2020,IF(IF($K150=1,IF($M150=0,ROUND(IF($L150&gt;2600,ROUND($N150/$L150*2600,2),$N150)*'umowa o pracę'!$E$8,2),IF($L150+$M150&lt;2600,ROUND(ROUND($N150+ROUND($M150*9%,2),2)*'umowa o pracę'!$E$8,2),IF(AND($L150+$M150&gt;=2600,$L150&lt;2600),ROUND((ROUND($N150+ROUND((2600-$L150)*9%,2),2))*'umowa o pracę'!$E$8,2),IF(AND($L150+$M150&gt;=2600,$L150&gt;=2600),ROUND(ROUND($N150/$L150*2600,2)*'umowa o pracę'!$E$8,2),0)))),0)&gt;$H150,$H150,IF($K150=1,IF($M150=0,ROUND(IF($L150&gt;2600,ROUND($N150/$L150*2600,2),$N150)*'umowa o pracę'!$E$8,2),IF($L150+$M150&lt;2600,ROUND(ROUND($N150+ROUND($M150*9%,2),2)*'umowa o pracę'!$E$8,2),IF(AND($L150+$M150&gt;=2600,$L150&lt;2600),ROUND((ROUND($N150+ROUND((2600-$L150)*9%,2),2))*'umowa o pracę'!$E$8,2),IF(AND($L150+$M150&gt;=2600,$L150&gt;=2600),ROUND(ROUND($N150/$L150*2600,2)*'umowa o pracę'!$E$8,2),0)))),0)),IF('umowa o pracę'!$E$7=2021,IF(IF($K150=1,IF($M150=0,ROUND(IF($L150&gt;2800,ROUND($N150/$L150*2800,2),$N150)*'umowa o pracę'!$E$8,2),IF($L150+$M150&lt;2800,ROUND(ROUND($N150+ROUND($M150*9%,2),2)*'umowa o pracę'!$E$8,2),IF(AND($L150+$M150&gt;=2800,$L150&lt;2800),ROUND((ROUND($N150+ROUND((2800-$L150)*9%,2),2))*'umowa o pracę'!$E$8,2),IF(AND($L150+$M150&gt;=2800,$L150&gt;=2800),ROUND(ROUND($N150/$L150*2800,2)*'umowa o pracę'!$E$8,2),0)))),0)&gt;$H150,$H150,IF($K150=1,IF($M150=0,ROUND(IF($L150&gt;2800,ROUND($N150/$L150*2800,2),$N150)*'umowa o pracę'!$E$8,2),IF($L150+$M150&lt;2800,ROUND(ROUND($N150+ROUND($M150*9%,2),2)*'umowa o pracę'!$E$8,2),IF(AND($L150+$M150&gt;=2800,$L150&lt;2800),ROUND((ROUND($N150+ROUND((2800-$L150)*9%,2),2))*'umowa o pracę'!$E$8,2),IF(AND($L150+$M150&gt;=2800,$L150&gt;=2800),ROUND(ROUND($N150/$L150*2800,2)*'umowa o pracę'!$E$8,2),0)))),0)),0))</f>
        <v>0</v>
      </c>
      <c r="T150" s="32">
        <f>IF('umowa o pracę'!$E$7=2020,IF(IF($K150=1,IF($M150=0,ROUND(IF($L150&gt;2600,ROUND($O150/$L150*2600,2),$O150)*'umowa o pracę'!$E$8,2),ROUND(IF($L150&gt;2600,ROUND($O150/$L150*2600,2),$O150)*'umowa o pracę'!$E$8,2)),0)&gt;$I150,$I150,IF($K150=1,IF($M150=0,ROUND(IF($L150&gt;2600,ROUND($O150/$L150*2600,2),$O150)*'umowa o pracę'!$E$8,2),ROUND(IF($L150&gt;2600,ROUND($O150/$L150*2600,2),$O150)*'umowa o pracę'!$E$8,2)),0)),IF('umowa o pracę'!$E$7=2021,IF(IF($K150=1,IF($M150=0,ROUND(IF($L150&gt;2800,ROUND($O150/$L150*2800,2),$O150)*'umowa o pracę'!$E$8,2),ROUND(IF($L150&gt;2800,ROUND($O150/$L150*2800,2),$O150)*'umowa o pracę'!$E$8,2)),0)&gt;$I150,$I150,IF($K150=1,IF($M150=0,ROUND(IF($L150&gt;2800,ROUND($O150/$L150*2800,2),$O150)*'umowa o pracę'!$E$8,2),ROUND(IF($L150&gt;2800,ROUND($O150/$L150*2800,2),$O150)*'umowa o pracę'!$E$8,2)),0)),0))</f>
        <v>0</v>
      </c>
      <c r="U150" s="51">
        <f>IF('umowa o pracę'!$E$7=2020,$Q150,IF('umowa o pracę'!$E$7=2021,$R150,0))</f>
        <v>0</v>
      </c>
      <c r="V150" s="53">
        <f t="shared" si="27"/>
        <v>1</v>
      </c>
      <c r="W150" s="54">
        <f>IF('umowa o pracę'!$E$6&lt;2,0,$L150)</f>
        <v>0</v>
      </c>
      <c r="X150" s="54">
        <f>IF('umowa o pracę'!$E$6&lt;2,0,$M150)</f>
        <v>0</v>
      </c>
      <c r="Y150" s="55">
        <f>IF('umowa o pracę'!$E$6&lt;2,0,$N150)</f>
        <v>0</v>
      </c>
      <c r="Z150" s="55">
        <f>IF('umowa o pracę'!$E$6&lt;2,0,$O150)</f>
        <v>0</v>
      </c>
      <c r="AA150" s="32">
        <f>IF('umowa o pracę'!$E$7=2020,ROUND(IF($W150&gt;=2600,2600*'umowa o pracę'!$E$8,$W150*'umowa o pracę'!$E$8),2),IF('umowa o pracę'!$E$7=2021,ROUND(IF($W150&gt;=2800,2800*'umowa o pracę'!$E$8,$W150*'umowa o pracę'!$E$8),2),0))</f>
        <v>0</v>
      </c>
      <c r="AB150" s="32">
        <f>IF(IF(IF(AND($V150=1,$I150&gt;0),ROUND(IF($W150+$X150&gt;=2600,2600*'umowa o pracę'!$E$8,($W150+$X150)*'umowa o pracę'!$E$8),2)+IF($X150=0,ROUND(IF($W150&gt;2600,ROUND($Z150/$W150*2600,2),$Z150)*'umowa o pracę'!$E$8,2),ROUND(IF($W150&gt;2600,ROUND($Z150/$W150*2600,2),$Z150)*'umowa o pracę'!$E$8,2)),ROUND(IF($W150+$X150&gt;=2600,2600*'umowa o pracę'!$E$8,($W150+$X150)*'umowa o pracę'!$E$8),2)-IF($X150=0,ROUND(ROUND(IF($W150&gt;2600,ROUND($Y150/$W150*2600,2),$Y150),2)*'umowa o pracę'!$E$8,2),IF($X150&gt;0,IF($W150+$X150&lt;2600,ROUND(ROUND($Y150+ROUND($X150*9%,2),2)*'umowa o pracę'!$E$8,2),IF(AND($W150+$X150&gt;=2600,$X150&lt;2600,$W150&lt;2600),ROUND((ROUND(((2600-$X150)/$W150)*$Y150,2)+ROUND($X150*9%,2))*'umowa o pracę'!$E$8,2),IF(AND($W150+$X150&gt;=2600,$X150&gt;=2600),ROUND((ROUND(2600*9%,2))*'umowa o pracę'!$E$8,2),IF(AND($W150+$X150&gt;=2600,$W150&gt;=2600,$X150&lt;2600),ROUND((ROUND($X150*9%,2)+ROUND(((2600-$X150)/$W150)*$Y150,2))*'umowa o pracę'!$E$8,2),0)))),0)))&gt;$J150,$J150,IF(AND($V150=1,$I150&gt;0),ROUND(IF($W150+$X150&gt;=2600,2600*'umowa o pracę'!$E$8,($W150+$X150)*'umowa o pracę'!$E$8),2)+IF($X150=0,ROUND(IF($W150&gt;2600,ROUND($Z150/$W150*2600,2),$Z150)*'umowa o pracę'!$E$8,2),ROUND(IF($W150&gt;2600,ROUND($Z150/$W150*2600,2),$Z150)*'umowa o pracę'!$E$8,2)),ROUND(IF($W150+$X150&gt;=2600,2600*'umowa o pracę'!$E$8,($W150+$X150)*'umowa o pracę'!$E$8),2)-IF($X150=0,ROUND(ROUND(IF($W150&gt;2600,ROUND($Y150/$W150*2600,2),$Y150),2)*'umowa o pracę'!$E$8,2),IF($X150&gt;0,IF($W150+$X150&lt;2600,ROUND(ROUND($Y150+ROUND($X150*9%,2),2)*'umowa o pracę'!$E$8,2),IF(AND($W150+$X150&gt;=2600,$X150&lt;2600,$W150&lt;2600),ROUND((ROUND(((2600-$X150)/$W150)*$Y150,2)+ROUND($X150*9%,2))*'umowa o pracę'!$E$8,2),IF(AND($W150+$X150&gt;=2600,$X150&gt;=2600),ROUND((ROUND(2600*9%,2))*'umowa o pracę'!$E$8,2),IF(AND($W150+$X150&gt;=2600,$W150&gt;=2600,$X150&lt;2600),ROUND((ROUND($X150*9%,2)+ROUND(((2600-$X150)/$W150)*$Y150,2))*'umowa o pracę'!$E$8,2),0)))),0))))&gt;$J150,$J150,IF(IF(AND($V150=1,$I150&gt;0),ROUND(IF($W150+$X150&gt;=2600,2600*'umowa o pracę'!$E$8,($W150+$X150)*'umowa o pracę'!$E$8),2)+IF($X150=0,ROUND(IF($W150&gt;2600,ROUND($Z150/$W150*2600,2),$Z150)*'umowa o pracę'!$E$8,2),ROUND(IF($W150&gt;2600,ROUND($Z150/$W150*2600,2),$Z150)*'umowa o pracę'!$E$8,2)),ROUND(IF($W150+$X150&gt;=2600,2600*'umowa o pracę'!$E$8,($W150+$X150)*'umowa o pracę'!$E$8),2)-IF($X150=0,ROUND(ROUND(IF($W150&gt;2600,ROUND($Y150/$W150*2600,2),$Y150),2)*'umowa o pracę'!$E$8,2),IF($X150&gt;0,IF($W150+$X150&lt;2600,ROUND(ROUND($Y150+ROUND($X150*9%,2),2)*'umowa o pracę'!$E$8,2),IF(AND($W150+$X150&gt;=2600,$X150&lt;2600,$W150&lt;2600),ROUND((ROUND(((2600-$X150)/$W150)*$Y150,2)+ROUND($X150*9%,2))*'umowa o pracę'!$E$8,2),IF(AND($W150+$X150&gt;=2600,$X150&gt;=2600),ROUND((ROUND(2600*9%,2))*'umowa o pracę'!$E$8,2),IF(AND($W150+$X150&gt;=2600,$W150&gt;=2600,$X150&lt;2600),ROUND((ROUND($X150*9%,2)+ROUND(((2600-$X150)/$W150)*$Y150,2))*'umowa o pracę'!$E$8,2),0)))),0)))&gt;$J150,$J150,IF(AND($V150=1,$I150&gt;0),ROUND(IF($W150+$X150&gt;=2600,2600*'umowa o pracę'!$E$8,($W150+$X150)*'umowa o pracę'!$E$8),2)+IF($X150=0,ROUND(IF($W150&gt;2600,ROUND($Z150/$W150*2600,2),$Z150)*'umowa o pracę'!$E$8,2),ROUND(IF($W150&gt;2600,ROUND($Z150/$W150*2600,2),$Z150)*'umowa o pracę'!$E$8,2)),ROUND(IF($W150+$X150&gt;=2600,2600*'umowa o pracę'!$E$8,($W150+$X150)*'umowa o pracę'!$E$8),2)-IF(AND($X150=0,I150&gt;0),ROUND(ROUND(IF($W150&gt;2600,ROUND($Y150/$W150*2600,2),$Y150),2)*'umowa o pracę'!$E$8,2),IF($X150&gt;0,IF($W150+$X150&lt;2600,ROUND(ROUND($Y150+ROUND($X150*9%,2),2)*'umowa o pracę'!$E$8,2),IF(AND($W150+$X150&gt;=2600,$X150&lt;2600,$W150&lt;2600),ROUND((ROUND(((2600-$X150)/$W150)*$Y150,2)+ROUND($X150*9%,2))*'umowa o pracę'!$E$8,2),IF(AND($W150+$X150&gt;=2600,$X150&gt;=2600),ROUND((ROUND(2600*9%,2))*'umowa o pracę'!$E$8,2),IF(AND($W150+$X150&gt;=2600,$W150&gt;=2600,$X150&lt;2600),ROUND((ROUND($X150*9%,2)+ROUND(((2600-$X150)/$W150)*$Y150,2))*'umowa o pracę'!$E$8,2),0)))),0)))))</f>
        <v>0</v>
      </c>
      <c r="AC150" s="32">
        <f>IF(IF(IF(AND($V150=1,$I150&gt;0),ROUND(IF($W150+$X150&gt;=2800,2800*'umowa o pracę'!$E$8,($W150+$X150)*'umowa o pracę'!$E$8),2)+IF($X150=0,ROUND(IF($W150&gt;2800,ROUND($Z150/$W150*2800,2),$Z150)*'umowa o pracę'!$E$8,2),ROUND(IF($W150&gt;2800,ROUND($Z150/$W150*2800,2),$Z150)*'umowa o pracę'!$E$8,2)),ROUND(IF($W150+$X150&gt;=2800,2800*'umowa o pracę'!$E$8,($W150+$X150)*'umowa o pracę'!$E$8),2)-IF($X150=0,ROUND(ROUND(IF($W150&gt;2800,ROUND($Y150/$W150*2800,2),$Y150),2)*'umowa o pracę'!$E$8,2),IF($X150&gt;0,IF($W150+$X150&lt;2800,ROUND(ROUND($Y150+ROUND($X150*9%,2),2)*'umowa o pracę'!$E$8,2),IF(AND($W150+$X150&gt;=2800,$X150&lt;2800,$W150&lt;2800),ROUND((ROUND(((2800-$X150)/$W150)*$Y150,2)+ROUND($X150*9%,2))*'umowa o pracę'!$E$8,2),IF(AND($W150+$X150&gt;=2800,$X150&gt;=2800),ROUND((ROUND(2800*9%,2))*'umowa o pracę'!$E$8,2),IF(AND($W150+$X150&gt;=2800,$W150&gt;=2800,$X150&lt;2800),ROUND((ROUND($X150*9%,2)+ROUND(((2800-$X150)/$W150)*$Y150,2))*'umowa o pracę'!$E$8,2),0)))),0)))&gt;$J150,$J150,IF(AND($V150=1,$I150&gt;0),ROUND(IF($W150+$X150&gt;=2800,2800*'umowa o pracę'!$E$8,($W150+$X150)*'umowa o pracę'!$E$8),2)+IF($X150=0,ROUND(IF($W150&gt;2800,ROUND($Z150/$W150*2800,2),$Z150)*'umowa o pracę'!$E$8,2),ROUND(IF($W150&gt;2800,ROUND($Z150/$W150*2800,2),$Z150)*'umowa o pracę'!$E$8,2)),ROUND(IF($W150+$X150&gt;=2800,2800*'umowa o pracę'!$E$8,($W150+$X150)*'umowa o pracę'!$E$8),2)-IF($X150=0,ROUND(ROUND(IF($W150&gt;2800,ROUND($Y150/$W150*2800,2),$Y150),2)*'umowa o pracę'!$E$8,2),IF($X150&gt;0,IF($W150+$X150&lt;2800,ROUND(ROUND($Y150+ROUND($X150*9%,2),2)*'umowa o pracę'!$E$8,2),IF(AND($W150+$X150&gt;=2800,$X150&lt;2800,$W150&lt;2800),ROUND((ROUND(((2800-$X150)/$W150)*$Y150,2)+ROUND($X150*9%,2))*'umowa o pracę'!$E$8,2),IF(AND($W150+$X150&gt;=2800,$X150&gt;=2800),ROUND((ROUND(2800*9%,2))*'umowa o pracę'!$E$8,2),IF(AND($W150+$X150&gt;=2800,$W150&gt;=2800,$X150&lt;2800),ROUND((ROUND($X150*9%,2)+ROUND(((2800-$X150)/$W150)*$Y150,2))*'umowa o pracę'!$E$8,2),0)))),0))))&gt;$J150,$J150,IF(IF(AND($V150=1,$I150&gt;0),ROUND(IF($W150+$X150&gt;=2800,2800*'umowa o pracę'!$E$8,($W150+$X150)*'umowa o pracę'!$E$8),2)+IF($X150=0,ROUND(IF($W150&gt;2800,ROUND($Z150/$W150*2800,2),$Z150)*'umowa o pracę'!$E$8,2),ROUND(IF($W150&gt;2800,ROUND($Z150/$W150*2800,2),$Z150)*'umowa o pracę'!$E$8,2)),ROUND(IF($W150+$X150&gt;=2800,2800*'umowa o pracę'!$E$8,($W150+$X150)*'umowa o pracę'!$E$8),2)-IF($X150=0,ROUND(ROUND(IF($W150&gt;2800,ROUND($Y150/$W150*2800,2),$Y150),2)*'umowa o pracę'!$E$8,2),IF($X150&gt;0,IF($W150+$X150&lt;2800,ROUND(ROUND($Y150+ROUND($X150*9%,2),2)*'umowa o pracę'!$E$8,2),IF(AND($W150+$X150&gt;=2800,$X150&lt;2800,$W150&lt;2800),ROUND((ROUND(((2800-$X150)/$W150)*$Y150,2)+ROUND($X150*9%,2))*'umowa o pracę'!$E$8,2),IF(AND($W150+$X150&gt;=2800,$X150&gt;=2800),ROUND((ROUND(2800*9%,2))*'umowa o pracę'!$E$8,2),IF(AND($W150+$X150&gt;=2800,$W150&gt;=2800,$X150&lt;2800),ROUND((ROUND($X150*9%,2)+ROUND(((2800-$X150)/$W150)*$Y150,2))*'umowa o pracę'!$E$8,2),0)))),0)))&gt;$J150,$J150,IF(AND($V150=1,$I150&gt;0),ROUND(IF($W150+$X150&gt;=2800,2800*'umowa o pracę'!$E$8,($W150+$X150)*'umowa o pracę'!$E$8),2)+IF($X150=0,ROUND(IF($W150&gt;2800,ROUND($Z150/$W150*2800,2),$Z150)*'umowa o pracę'!$E$8,2),ROUND(IF($W150&gt;2800,ROUND($Z150/$W150*2800,2),$Z150)*'umowa o pracę'!$E$8,2)),ROUND(IF($W150+$X150&gt;=2800,2800*'umowa o pracę'!$E$8,($W150+$X150)*'umowa o pracę'!$E$8),2)-IF(AND($X150=0,I150&gt;0),ROUND(ROUND(IF($W150&gt;2800,ROUND($Y150/$W150*2800,2),$Y150),2)*'umowa o pracę'!$E$8,2),IF($X150&gt;0,IF($W150+$X150&lt;2800,ROUND(ROUND($Y150+ROUND($X150*9%,2),2)*'umowa o pracę'!$E$8,2),IF(AND($W150+$X150&gt;=2800,$X150&lt;2800,$W150&lt;2800),ROUND((ROUND(((2800-$X150)/$W150)*$Y150,2)+ROUND($X150*9%,2))*'umowa o pracę'!$E$8,2),IF(AND($W150+$X150&gt;=2800,$X150&gt;=2800),ROUND((ROUND(2800*9%,2))*'umowa o pracę'!$E$8,2),IF(AND($W150+$X150&gt;=2800,$W150&gt;=2800,$X150&lt;2800),ROUND((ROUND($X150*9%,2)+ROUND(((2800-$X150)/$W150)*$Y150,2))*'umowa o pracę'!$E$8,2),0)))),0)))))</f>
        <v>0</v>
      </c>
      <c r="AD150" s="32">
        <f>IF('umowa o pracę'!$E$7=2020,IF(IF($V150=1,IF($X150=0,ROUND(IF($W150&gt;2600,ROUND($Y150/$W150*2600,2),$Y150)*'umowa o pracę'!$E$8,2),IF($W150+$X150&lt;2600,ROUND(ROUND($Y150+ROUND($X150*9%,2),2)*'umowa o pracę'!$E$8,2),IF(AND($W150+$X150&gt;=2600,$W150&lt;2600),ROUND((ROUND($Y150+ROUND((2600-$W150)*9%,2),2))*'umowa o pracę'!$E$8,2),IF(AND($W150+$X150&gt;=2600,$W150&gt;=2600),ROUND(ROUND($Y150/$W150*2600,2)*'umowa o pracę'!$E$8,2),0)))),0)&gt;$H150,$H150,IF($V150=1,IF($X150=0,ROUND(IF($W150&gt;2600,ROUND($Y150/$W150*2600,2),$Y150)*'umowa o pracę'!$E$8,2),IF($W150+$X150&lt;2600,ROUND(ROUND($Y150+ROUND($X150*9%,2),2)*'umowa o pracę'!$E$8,2),IF(AND($W150+$X150&gt;=2600,$W150&lt;2600),ROUND((ROUND($Y150+ROUND((2600-$W150)*9%,2),2))*'umowa o pracę'!$E$8,2),IF(AND($W150+$X150&gt;=2600,$W150&gt;=2600),ROUND(ROUND($Y150/$W150*2600,2)*'umowa o pracę'!$E$8,2),0)))),0)),IF('umowa o pracę'!$E$7=2021,IF(IF($V150=1,IF($X150=0,ROUND(IF($W150&gt;2800,ROUND($Y150/$W150*2800,2),$Y150)*'umowa o pracę'!$E$8,2),IF($W150+$X150&lt;2800,ROUND(ROUND($Y150+ROUND($X150*9%,2),2)*'umowa o pracę'!$E$8,2),IF(AND($W150+$X150&gt;=2800,$W150&lt;2800),ROUND((ROUND($Y150+ROUND((2800-$W150)*9%,2),2))*'umowa o pracę'!$E$8,2),IF(AND($W150+$X150&gt;=2800,$W150&gt;=2800),ROUND(ROUND($Y150/$W150*2800,2)*'umowa o pracę'!$E$8,2),0)))),0)&gt;$H150,$H150,IF($V150=1,IF($X150=0,ROUND(IF($W150&gt;2800,ROUND($Y150/$W150*2800,2),$Y150)*'umowa o pracę'!$E$8,2),IF($W150+$X150&lt;2800,ROUND(ROUND($Y150+ROUND($X150*9%,2),2)*'umowa o pracę'!$E$8,2),IF(AND($W150+$X150&gt;=2800,$W150&lt;2800),ROUND((ROUND($Y150+ROUND((2800-$W150)*9%,2),2))*'umowa o pracę'!$E$8,2),IF(AND($W150+$X150&gt;=2800,$W150&gt;=2800),ROUND(ROUND($Y150/$W150*2800,2)*'umowa o pracę'!$E$8,2),0)))),0)),0))</f>
        <v>0</v>
      </c>
      <c r="AE150" s="32">
        <f>IF('umowa o pracę'!$E$7=2020,IF(IF($V150=1,IF($X150=0,ROUND(IF($W150&gt;2600,ROUND($Z150/$W150*2600,2),$Z150)*'umowa o pracę'!$E$8,2),ROUND(IF($W150&gt;2600,ROUND($Z150/$W150*2600,2),$Z150)*'umowa o pracę'!$E$8,2)),0)&gt;$I150,$I150,IF($V150=1,IF($X150=0,ROUND(IF($W150&gt;2600,ROUND($Z150/$W150*2600,2),$Z150)*'umowa o pracę'!$E$8,2),ROUND(IF($W150&gt;2600,ROUND($Z150/$W150*2600,2),$Z150)*'umowa o pracę'!$E$8,2)),0)),IF('umowa o pracę'!$E$7=2021,IF(IF($V150=1,IF($X150=0,ROUND(IF($W150&gt;2800,ROUND($Z150/$W150*2800,2),$Z150)*'umowa o pracę'!$E$8,2),ROUND(IF($W150&gt;2800,ROUND($Z150/$W150*2800,2),$Z150)*'umowa o pracę'!$E$8,2)),0)&gt;$I150,$I150,IF($V150=1,IF($X150=0,ROUND(IF($W150&gt;2800,ROUND($Z150/$W150*2800,2),$Z150)*'umowa o pracę'!$E$8,2),ROUND(IF($W150&gt;2800,ROUND($Z150/$W150*2800,2),$Z150)*'umowa o pracę'!$E$8,2)),0)),0))</f>
        <v>0</v>
      </c>
      <c r="AF150" s="56">
        <f>IF('umowa o pracę'!$E$7=2020,$AB150,IF('umowa o pracę'!$E$7=2021,$AC150,0))</f>
        <v>0</v>
      </c>
      <c r="AG150" s="53">
        <f t="shared" si="28"/>
        <v>1</v>
      </c>
      <c r="AH150" s="39">
        <f>IF('umowa o pracę'!$E$6&lt;3,0,$L150)</f>
        <v>0</v>
      </c>
      <c r="AI150" s="39">
        <f>IF('umowa o pracę'!$E$6&lt;3,0,$M150)</f>
        <v>0</v>
      </c>
      <c r="AJ150" s="55">
        <f>IF('umowa o pracę'!$E$6&lt;3,0,$N150)</f>
        <v>0</v>
      </c>
      <c r="AK150" s="55">
        <f>IF('umowa o pracę'!$E$6&lt;3,0,$O150)</f>
        <v>0</v>
      </c>
      <c r="AL150" s="32">
        <f>IF('umowa o pracę'!$E$7=2020,ROUND(IF($AH150&gt;=2600,2600*'umowa o pracę'!$E$8,$AH150*'umowa o pracę'!$E$8),2),IF('umowa o pracę'!$E$7=2021,ROUND(IF($AH150&gt;=2800,2800*'umowa o pracę'!$E$8,$AH150*'umowa o pracę'!$E$8),2),0))</f>
        <v>0</v>
      </c>
      <c r="AM150" s="32">
        <f>IF(IF(IF(AND($AG150=1,$I150&gt;0),ROUND(IF($AH150+$AI150&gt;=2600,2600*'umowa o pracę'!$E$8,($AH150+$AI150)*'umowa o pracę'!$E$8),2)+IF($AI150=0,ROUND(IF($AH150&gt;2600,ROUND($AK150/$AH150*2600,2),$AK150)*'umowa o pracę'!$E$8,2),ROUND(IF($AH150&gt;2600,ROUND($AK150/$AH150*2600,2),$AK150)*'umowa o pracę'!$E$8,2)),ROUND(IF($AH150+$AI150&gt;=2600,2600*'umowa o pracę'!$E$8,($AH150+$AI150)*'umowa o pracę'!$E$8),2)-IF($AI150=0,ROUND(ROUND(IF($AH150&gt;2600,ROUND($AJ150/$AH150*2600,2),$AJ150),2)*'umowa o pracę'!$E$8,2),IF($AI150&gt;0,IF($AH150+$AI150&lt;2600,ROUND(ROUND($AJ150+ROUND($AI150*9%,2),2)*'umowa o pracę'!$E$8,2),IF(AND($AH150+$AI150&gt;=2600,$AI150&lt;2600,$AH150&lt;2600),ROUND((ROUND(((2600-$AI150)/$AH150)*$AJ150,2)+ROUND($AI150*9%,2))*'umowa o pracę'!$E$8,2),IF(AND($AH150+$AI150&gt;=2600,$AI150&gt;=2600),ROUND((ROUND(2600*9%,2))*'umowa o pracę'!$E$8,2),IF(AND($AH150+$AI150&gt;=2600,$AH150&gt;=2600,$AI150&lt;2600),ROUND((ROUND($AI150*9%,2)+ROUND(((2600-$AI150)/$AH150)*$AJ150,2))*'umowa o pracę'!$E$8,2),0)))),0)))&gt;$J150,$J150,IF(AND($AG150=1,$I150&gt;0),ROUND(IF($AH150+$AI150&gt;=2600,2600*'umowa o pracę'!$E$8,($AH150+$AI150)*'umowa o pracę'!$E$8),2)+IF($AI150=0,ROUND(IF($AH150&gt;2600,ROUND($AK150/$AH150*2600,2),$AK150)*'umowa o pracę'!$E$8,2),ROUND(IF($AH150&gt;2600,ROUND($AK150/$AH150*2600,2),$AK150)*'umowa o pracę'!$E$8,2)),ROUND(IF($AH150+$AI150&gt;=2600,2600*'umowa o pracę'!$E$8,($AH150+$AI150)*'umowa o pracę'!$E$8),2)-IF($AI150=0,ROUND(ROUND(IF($AH150&gt;2600,ROUND($AJ150/$AH150*2600,2),$AJ150),2)*'umowa o pracę'!$E$8,2),IF($AI150&gt;0,IF($AH150+$AI150&lt;2600,ROUND(ROUND($AJ150+ROUND($AI150*9%,2),2)*'umowa o pracę'!$E$8,2),IF(AND($AH150+$AI150&gt;=2600,$AI150&lt;2600,$AH150&lt;2600),ROUND((ROUND(((2600-$AI150)/$AH150)*$AJ150,2)+ROUND($AI150*9%,2))*'umowa o pracę'!$E$8,2),IF(AND($AH150+$AI150&gt;=2600,$AI150&gt;=2600),ROUND((ROUND(2600*9%,2))*'umowa o pracę'!$E$8,2),IF(AND($AH150+$AI150&gt;=2600,$AH150&gt;=2600,$AI150&lt;2600),ROUND((ROUND($AI150*9%,2)+ROUND(((2600-$AI150)/$AH150)*$AJ150,2))*'umowa o pracę'!$E$8,2),0)))),0))))&gt;$J150,$J150,IF(IF(AND($AG150=1,$I150&gt;0),ROUND(IF($AH150+$AI150&gt;=2600,2600*'umowa o pracę'!$E$8,($AH150+$AI150)*'umowa o pracę'!$E$8),2)+IF($AI150=0,ROUND(IF($AH150&gt;2600,ROUND($AK150/$AH150*2600,2),$AK150)*'umowa o pracę'!$E$8,2),ROUND(IF($AH150&gt;2600,ROUND($AK150/$AH150*2600,2),$AK150)*'umowa o pracę'!$E$8,2)),ROUND(IF($AH150+$AI150&gt;=2600,2600*'umowa o pracę'!$E$8,($AH150+$AI150)*'umowa o pracę'!$E$8),2)-IF($AI150=0,ROUND(ROUND(IF($AH150&gt;2600,ROUND($AJ150/$AH150*2600,2),$AJ150),2)*'umowa o pracę'!$E$8,2),IF($AI150&gt;0,IF($AH150+$AI150&lt;2600,ROUND(ROUND($AJ150+ROUND($AI150*9%,2),2)*'umowa o pracę'!$E$8,2),IF(AND($AH150+$AI150&gt;=2600,$AI150&lt;2600,$AH150&lt;2600),ROUND((ROUND(((2600-$AI150)/$AH150)*$AJ150,2)+ROUND($AI150*9%,2))*'umowa o pracę'!$E$8,2),IF(AND($AH150+$AI150&gt;=2600,$AI150&gt;=2600),ROUND((ROUND(2600*9%,2))*'umowa o pracę'!$E$8,2),IF(AND($AH150+$AI150&gt;=2600,$AH150&gt;=2600,$AI150&lt;2600),ROUND((ROUND($AI150*9%,2)+ROUND(((2600-$AI150)/$AH150)*$AJ150,2))*'umowa o pracę'!$E$8,2),0)))),0)))&gt;$J150,$J150,IF(AND($AG150=1,$I150&gt;0),ROUND(IF($AH150+$AI150&gt;=2600,2600*'umowa o pracę'!$E$8,($AH150+$AI150)*'umowa o pracę'!$E$8),2)+IF($AI150=0,ROUND(IF($AH150&gt;2600,ROUND($AK150/$AH150*2600,2),$AK150)*'umowa o pracę'!$E$8,2),ROUND(IF($AH150&gt;2600,ROUND($AK150/$AH150*2600,2),$AK150)*'umowa o pracę'!$E$8,2)),ROUND(IF($AH150+$AI150&gt;=2600,2600*'umowa o pracę'!$E$8,($AH150+$AI150)*'umowa o pracę'!$E$8),2)-IF(AND($AI150=0,I150&gt;0),ROUND(ROUND(IF($AH150&gt;2600,ROUND($AJ150/$AH150*2600,2),$AJ150),2)*'umowa o pracę'!$E$8,2),IF($AI150&gt;0,IF($AH150+$AI150&lt;2600,ROUND(ROUND($AJ150+ROUND($AI150*9%,2),2)*'umowa o pracę'!$E$8,2),IF(AND($AH150+$AI150&gt;=2600,$AI150&lt;2600,$AH150&lt;2600),ROUND((ROUND(((2600-$AI150)/$AH150)*$AJ150,2)+ROUND($AI150*9%,2))*'umowa o pracę'!$E$8,2),IF(AND($AH150+$AI150&gt;=2600,$AI150&gt;=2600),ROUND((ROUND(2600*9%,2))*'umowa o pracę'!$E$8,2),IF(AND($AH150+$AI150&gt;=2600,$AH150&gt;=2600,$AI150&lt;2600),ROUND((ROUND($AI150*9%,2)+ROUND(((2600-$AI150)/$AH150)*$AJ150,2))*'umowa o pracę'!$E$8,2),0)))),0)))))</f>
        <v>0</v>
      </c>
      <c r="AN150" s="32">
        <f>IF(IF(IF(AND($AG150=1,$I150&gt;0),ROUND(IF($AH150+$AI150&gt;=2800,2800*'umowa o pracę'!$E$8,($AH150+$AI150)*'umowa o pracę'!$E$8),2)+IF($AI150=0,ROUND(IF($AH150&gt;2800,ROUND($AK150/$AH150*2800,2),$AK150)*'umowa o pracę'!$E$8,2),ROUND(IF($AH150&gt;2800,ROUND($AK150/$AH150*2800,2),$AK150)*'umowa o pracę'!$E$8,2)),ROUND(IF($AH150+$AI150&gt;=2800,2800*'umowa o pracę'!$E$8,($AH150+$AI150)*'umowa o pracę'!$E$8),2)-IF($AI150=0,ROUND(ROUND(IF($AH150&gt;2800,ROUND($AJ150/$AH150*2800,2),$AJ150),2)*'umowa o pracę'!$E$8,2),IF($AI150&gt;0,IF($AH150+$AI150&lt;2800,ROUND(ROUND($AJ150+ROUND($AI150*9%,2),2)*'umowa o pracę'!$E$8,2),IF(AND($AH150+$AI150&gt;=2800,$AI150&lt;2800,$AH150&lt;2800),ROUND((ROUND(((2800-$AI150)/$AH150)*$AJ150,2)+ROUND($AI150*9%,2))*'umowa o pracę'!$E$8,2),IF(AND($AH150+$AI150&gt;=2800,$AI150&gt;=2800),ROUND((ROUND(2800*9%,2))*'umowa o pracę'!$E$8,2),IF(AND($AH150+$AI150&gt;=2800,$AH150&gt;=2800,$AI150&lt;2800),ROUND((ROUND($AI150*9%,2)+ROUND(((2800-$AI150)/$AH150)*$AJ150,2))*'umowa o pracę'!$E$8,2),0)))),0)))&gt;$J150,$J150,IF(AND($AG150=1,$I150&gt;0),ROUND(IF($AH150+$AI150&gt;=2800,2800*'umowa o pracę'!$E$8,($AH150+$AI150)*'umowa o pracę'!$E$8),2)+IF($AI150=0,ROUND(IF($AH150&gt;2800,ROUND($AK150/$AH150*2800,2),$AK150)*'umowa o pracę'!$E$8,2),ROUND(IF($AH150&gt;2800,ROUND($AK150/$AH150*2800,2),$AK150)*'umowa o pracę'!$E$8,2)),ROUND(IF($AH150+$AI150&gt;=2800,2800*'umowa o pracę'!$E$8,($AH150+$AI150)*'umowa o pracę'!$E$8),2)-IF($AI150=0,ROUND(ROUND(IF($AH150&gt;2800,ROUND($AJ150/$AH150*2800,2),$AJ150),2)*'umowa o pracę'!$E$8,2),IF($AI150&gt;0,IF($AH150+$AI150&lt;2800,ROUND(ROUND($AJ150+ROUND($AI150*9%,2),2)*'umowa o pracę'!$E$8,2),IF(AND($AH150+$AI150&gt;=2800,$AI150&lt;2800,$AH150&lt;2800),ROUND((ROUND(((2800-$AI150)/$AH150)*$AJ150,2)+ROUND($AI150*9%,2))*'umowa o pracę'!$E$8,2),IF(AND($AH150+$AI150&gt;=2800,$AI150&gt;=2800),ROUND((ROUND(2800*9%,2))*'umowa o pracę'!$E$8,2),IF(AND($AH150+$AI150&gt;=2800,$AH150&gt;=2800,$AI150&lt;2800),ROUND((ROUND($AI150*9%,2)+ROUND(((2800-$AI150)/$AH150)*$AJ150,2))*'umowa o pracę'!$E$8,2),0)))),0))))&gt;$J150,$J150,IF(IF(AND($AG150=1,$I150&gt;0),ROUND(IF($AH150+$AI150&gt;=2800,2800*'umowa o pracę'!$E$8,($AH150+$AI150)*'umowa o pracę'!$E$8),2)+IF($AI150=0,ROUND(IF($AH150&gt;2800,ROUND($AK150/$AH150*2800,2),$AK150)*'umowa o pracę'!$E$8,2),ROUND(IF($AH150&gt;2800,ROUND($AK150/$AH150*2800,2),$AK150)*'umowa o pracę'!$E$8,2)),ROUND(IF($AH150+$AI150&gt;=2800,2800*'umowa o pracę'!$E$8,($AH150+$AI150)*'umowa o pracę'!$E$8),2)-IF($AI150=0,ROUND(ROUND(IF($AH150&gt;2800,ROUND($AJ150/$AH150*2800,2),$AJ150),2)*'umowa o pracę'!$E$8,2),IF($AI150&gt;0,IF($AH150+$AI150&lt;2800,ROUND(ROUND($AJ150+ROUND($AI150*9%,2),2)*'umowa o pracę'!$E$8,2),IF(AND($AH150+$AI150&gt;=2800,$AI150&lt;2800,$AH150&lt;2800),ROUND((ROUND(((2800-$AI150)/$AH150)*$AJ150,2)+ROUND($AI150*9%,2))*'umowa o pracę'!$E$8,2),IF(AND($AH150+$AI150&gt;=2800,$AI150&gt;=2800),ROUND((ROUND(2800*9%,2))*'umowa o pracę'!$E$8,2),IF(AND($AH150+$AI150&gt;=2800,$AH150&gt;=2800,$AI150&lt;2800),ROUND((ROUND($AI150*9%,2)+ROUND(((2800-$AI150)/$AH150)*$AJ150,2))*'umowa o pracę'!$E$8,2),0)))),0)))&gt;$J150,$J150,IF(AND($AG150=1,$I150&gt;0),ROUND(IF($AH150+$AI150&gt;=2800,2800*'umowa o pracę'!$E$8,($AH150+$AI150)*'umowa o pracę'!$E$8),2)+IF($AI150=0,ROUND(IF($AH150&gt;2800,ROUND($AK150/$AH150*2800,2),$AK150)*'umowa o pracę'!$E$8,2),ROUND(IF($AH150&gt;2800,ROUND($AK150/$AH150*2800,2),$AK150)*'umowa o pracę'!$E$8,2)),ROUND(IF($AH150+$AI150&gt;=2800,2800*'umowa o pracę'!$E$8,($AH150+$AI150)*'umowa o pracę'!$E$8),2)-IF(AND($AI150=0,I150&gt;0),ROUND(ROUND(IF($AH150&gt;2800,ROUND($AJ150/$AH150*2800,2),$AJ150),2)*'umowa o pracę'!$E$8,2),IF($AI150&gt;0,IF($AH150+$AI150&lt;2800,ROUND(ROUND($AJ150+ROUND($AI150*9%,2),2)*'umowa o pracę'!$E$8,2),IF(AND($AH150+$AI150&gt;=2800,$AI150&lt;2800,$AH150&lt;2800),ROUND((ROUND(((2800-$AI150)/$AH150)*$AJ150,2)+ROUND($AI150*9%,2))*'umowa o pracę'!$E$8,2),IF(AND($AH150+$AI150&gt;=2800,$AI150&gt;=2800),ROUND((ROUND(2800*9%,2))*'umowa o pracę'!$E$8,2),IF(AND($AH150+$AI150&gt;=2800,$AH150&gt;=2800,$AI150&lt;2800),ROUND((ROUND($AI150*9%,2)+ROUND(((2800-$AI150)/$AH150)*$AJ150,2))*'umowa o pracę'!$E$8,2),0)))),0)))))</f>
        <v>0</v>
      </c>
      <c r="AO150" s="32">
        <f>IF('umowa o pracę'!$E$7=2020,IF(IF($AG150=1,IF($AI150=0,ROUND(IF($AH150&gt;2600,ROUND($AJ150/$AH150*2600,2),$AJ150)*'umowa o pracę'!$E$8,2),IF($AH150+$AI150&lt;2600,ROUND(ROUND($AJ150+ROUND($AI150*9%,2),2)*'umowa o pracę'!$E$8,2),IF(AND($AH150+$AI150&gt;=2600,$AH150&lt;2600),ROUND((ROUND($AJ150+ROUND((2600-$AH150)*9%,2),2))*'umowa o pracę'!$E$8,2),IF(AND($AH150+$AI150&gt;=2600,$AH150&gt;=2600),ROUND(ROUND($AJ150/$AH150*2600,2)*'umowa o pracę'!$E$8,2),0)))),0)&gt;$H150,$H150,IF($AG150=1,IF($AI150=0,ROUND(IF($AH150&gt;2600,ROUND($AJ150/$AH150*2600,2),$AJ150)*'umowa o pracę'!$E$8,2),IF($AH150+$AI150&lt;2600,ROUND(ROUND($AJ150+ROUND($AI150*9%,2),2)*'umowa o pracę'!$E$8,2),IF(AND($AH150+$AI150&gt;=2600,$AH150&lt;2600),ROUND((ROUND($AJ150+ROUND((2600-$AH150)*9%,2),2))*'umowa o pracę'!$E$8,2),IF(AND($AH150+$AI150&gt;=2600,$AH150&gt;=2600),ROUND(ROUND($AJ150/$AH150*2600,2)*'umowa o pracę'!$E$8,2),0)))),0)),IF('umowa o pracę'!$E$7=2021,IF(IF($AG150=1,IF($AI150=0,ROUND(IF($AH150&gt;2800,ROUND($AJ150/$AH150*2800,2),$AJ150)*'umowa o pracę'!$E$8,2),IF($AH150+$AI150&lt;2800,ROUND(ROUND($AJ150+ROUND($AI150*9%,2),2)*'umowa o pracę'!$E$8,2),IF(AND($AH150+$AI150&gt;=2800,$AH150&lt;2800),ROUND((ROUND($AJ150+ROUND((2800-$AH150)*9%,2),2))*'umowa o pracę'!$E$8,2),IF(AND($AH150+$AI150&gt;=2800,$AH150&gt;=2800),ROUND(ROUND($AJ150/$AH150*2800,2)*'umowa o pracę'!$E$8,2),0)))),0)&gt;$H150,$H150,IF($AG150=1,IF($AI150=0,ROUND(IF($AH150&gt;2800,ROUND($AJ150/$AH150*2800,2),$AJ150)*'umowa o pracę'!$E$8,2),IF($AH150+$AI150&lt;2800,ROUND(ROUND($AJ150+ROUND($AI150*9%,2),2)*'umowa o pracę'!$E$8,2),IF(AND($AH150+$AI150&gt;=2800,$AH150&lt;2800),ROUND((ROUND($AJ150+ROUND((2800-$AH150)*9%,2),2))*'umowa o pracę'!$E$8,2),IF(AND($AH150+$AI150&gt;=2800,$AH150&gt;=2800),ROUND(ROUND($AJ150/$AH150*2800,2)*'umowa o pracę'!$E$8,2),0)))),0)),0))</f>
        <v>0</v>
      </c>
      <c r="AP150" s="32">
        <f>IF('umowa o pracę'!$E$7=2020,IF(IF($AG150=1,IF($AI150=0,ROUND(IF($AH150&gt;2600,ROUND($AK150/$AH150*2600,2),$AK150)*'umowa o pracę'!$E$8,2),ROUND(IF($AH150&gt;2600,ROUND($AK150/$AH150*2600,2),$AK150)*'umowa o pracę'!$E$8,2)),0)&gt;$I150,$I150,IF($AG150=1,IF($AI150=0,ROUND(IF($AH150&gt;2600,ROUND($AK150/$AH150*2600,2),$AK150)*'umowa o pracę'!$E$8,2),ROUND(IF($AH150&gt;2600,ROUND($AK150/$AH150*2600,2),$AK150)*'umowa o pracę'!$E$8,2)),0)),IF('umowa o pracę'!$E$7=2021,IF(IF($AG150=1,IF($AI150=0,ROUND(IF($AH150&gt;2800,ROUND($AK150/$AH150*2800,2),$AK150)*'umowa o pracę'!$E$8,2),ROUND(IF($AH150&gt;2800,ROUND($AK150/$AH150*2800,2),$AK150)*'umowa o pracę'!$E$8,2)),0)&gt;$I150,$I150,IF($AG150=1,IF($AI150=0,ROUND(IF($AH150&gt;2800,ROUND($AK150/$AH150*2800,2),$AK150)*'umowa o pracę'!$E$8,2),ROUND(IF($AH150&gt;2800,ROUND($AK150/$AH150*2800,2),$AK150)*'umowa o pracę'!$E$8,2)),0)),0))</f>
        <v>0</v>
      </c>
      <c r="AQ150" s="56">
        <f>IF('umowa o pracę'!$E$7=2020,$AM150,IF('umowa o pracę'!$E$7=2021,$AN150,0))</f>
        <v>0</v>
      </c>
      <c r="AR150" s="33">
        <f>IF('umowa o pracę'!$E$7=0,0,U150+AF150+AQ150)</f>
        <v>0</v>
      </c>
      <c r="AS150" s="19"/>
      <c r="AT150" s="19"/>
      <c r="AU150" s="19"/>
      <c r="AV150" s="6"/>
      <c r="AW150" s="6"/>
      <c r="AX150" s="6">
        <f t="shared" si="26"/>
        <v>10</v>
      </c>
      <c r="AY150" s="6"/>
      <c r="AZ150" s="234">
        <f t="shared" si="29"/>
        <v>0</v>
      </c>
      <c r="BA150" s="234">
        <f t="shared" si="30"/>
        <v>0</v>
      </c>
      <c r="BB150" s="234">
        <f t="shared" si="31"/>
        <v>0</v>
      </c>
      <c r="BC150" s="234">
        <f t="shared" si="32"/>
        <v>0</v>
      </c>
      <c r="BD150" s="234">
        <f t="shared" si="33"/>
        <v>0</v>
      </c>
      <c r="BE150" s="234">
        <f t="shared" si="34"/>
        <v>0</v>
      </c>
      <c r="BF150" s="234">
        <f t="shared" si="35"/>
        <v>0</v>
      </c>
      <c r="BG150" s="234">
        <f t="shared" si="36"/>
        <v>0</v>
      </c>
      <c r="BH150" s="234">
        <f t="shared" si="37"/>
        <v>0</v>
      </c>
      <c r="BI150" s="238">
        <f t="shared" si="38"/>
        <v>0</v>
      </c>
      <c r="BJ150" s="236"/>
      <c r="BK150" s="236"/>
      <c r="BL150" s="237"/>
    </row>
    <row r="151" spans="1:64" ht="15.75" customHeight="1" x14ac:dyDescent="0.25">
      <c r="A151" s="129">
        <v>140</v>
      </c>
      <c r="B151" s="57"/>
      <c r="C151" s="57"/>
      <c r="D151" s="36"/>
      <c r="E151" s="36"/>
      <c r="F151" s="242"/>
      <c r="G151" s="37">
        <v>1</v>
      </c>
      <c r="H151" s="58">
        <v>0</v>
      </c>
      <c r="I151" s="59">
        <v>0</v>
      </c>
      <c r="J151" s="60">
        <v>0</v>
      </c>
      <c r="K151" s="52">
        <v>1</v>
      </c>
      <c r="L151" s="39">
        <v>0</v>
      </c>
      <c r="M151" s="39">
        <v>0</v>
      </c>
      <c r="N151" s="39">
        <v>0</v>
      </c>
      <c r="O151" s="39">
        <v>0</v>
      </c>
      <c r="P151" s="35">
        <f>IF('umowa o pracę'!$E$7=2020,ROUND(IF($L151&gt;=2600,2600*'umowa o pracę'!$E$8,$L151*'umowa o pracę'!$E$8),2),IF('umowa o pracę'!$E$7=2021,ROUND(IF($L151&gt;=2800,2800*'umowa o pracę'!$E$8,$L151*'umowa o pracę'!$E$8),2),0))</f>
        <v>0</v>
      </c>
      <c r="Q151" s="252">
        <f>IF(IF(IF(AND($K151=1,$I151&gt;0),ROUND(IF($L151+$M151&gt;=2600,2600*'umowa o pracę'!$E$8,($L151+$M151)*'umowa o pracę'!$E$8),2)+IF($M151=0,ROUND(IF($L151&gt;2600,ROUND($O151/$L151*2600,2),$O151)*'umowa o pracę'!$E$8,2),ROUND(IF($L151&gt;2600,ROUND($O151/$L151*2600,2),$O151)*'umowa o pracę'!$E$8,2)),ROUND(IF($L151+$M151&gt;=2600,2600*'umowa o pracę'!$E$8,($L151+$M151)*'umowa o pracę'!$E$8),2)-IF($M151=0,ROUND(ROUND(IF($L151&gt;2600,ROUND($N151/$L151*2600,2),$N151),2)*'umowa o pracę'!$E$8,2),IF($M151&gt;0,IF($L151+$M151&lt;2600,ROUND(ROUND($N151+ROUND($M151*9%,2),2)*'umowa o pracę'!$E$8,2),IF(AND($L151+$M151&gt;=2600,$M151&lt;2600,$L151&lt;2600),ROUND((ROUND(((2600-$M151)/$L151)*$N151,2)+ROUND($M151*9%,2))*'umowa o pracę'!$E$8,2),IF(AND($L151+$M151&gt;=2600,$M151&gt;=2600),ROUND((ROUND(2600*9%,2))*'umowa o pracę'!$E$8,2),IF(AND($L151+$M151&gt;=2600,$L151&gt;=2600,$M151&lt;2600),ROUND((ROUND($M151*9%,2)+ROUND(((2600-$M151)/$L151)*$N151,2))*'umowa o pracę'!$E$8,2),0)))),0)))&gt;$J151,$J151,IF(AND($K151=1,$I151&gt;0),ROUND(IF($L151+$M151&gt;=2600,2600*'umowa o pracę'!$E$8,($L151+$M151)*'umowa o pracę'!$E$8),2)+IF($M151=0,ROUND(IF($L151&gt;2600,ROUND($O151/$L151*2600,2),$O151)*'umowa o pracę'!$E$8,2),ROUND(IF($L151&gt;2600,ROUND($O151/$L151*2600,2),$O151)*'umowa o pracę'!$E$8,2)),ROUND(IF($L151+$M151&gt;=2600,2600*'umowa o pracę'!$E$8,($L151+$M151)*'umowa o pracę'!$E$8),2)-IF($M151=0,ROUND(ROUND(IF($L151&gt;2600,ROUND($N151/$L151*2600,2),$N151),2)*'umowa o pracę'!$E$8,2),IF($M151&gt;0,IF($L151+$M151&lt;2600,ROUND(ROUND($N151+ROUND($M151*9%,2),2)*'umowa o pracę'!$E$8,2),IF(AND($L151+$M151&gt;=2600,$M151&lt;2600,$L151&lt;2600),ROUND((ROUND(((2600-$M151)/$L151)*$N151,2)+ROUND($M151*9%,2))*'umowa o pracę'!$E$8,2),IF(AND($L151+$M151&gt;=2600,$M151&gt;=2600),ROUND((ROUND(2600*9%,2))*'umowa o pracę'!$E$8,2),IF(AND($L151+$M151&gt;=2600,$L151&gt;=2600,$M151&lt;2600),ROUND((ROUND($M151*9%,2)+ROUND(((2600-$M151)/$L151)*$N151,2))*'umowa o pracę'!$E$8,2),0)))),0))))&gt;$J151,$J151,IF(IF(AND($K151=1,$I151&gt;0),ROUND(IF($L151+$M151&gt;=2600,2600*'umowa o pracę'!$E$8,($L151+$M151)*'umowa o pracę'!$E$8),2)+IF($M151=0,ROUND(IF($L151&gt;2600,ROUND($O151/$L151*2600,2),$O151)*'umowa o pracę'!$E$8,2),ROUND(IF($L151&gt;2600,ROUND($O151/$L151*2600,2),$O151)*'umowa o pracę'!$E$8,2)),ROUND(IF($L151+$M151&gt;=2600,2600*'umowa o pracę'!$E$8,($L151+$M151)*'umowa o pracę'!$E$8),2)-IF($M151=0,ROUND(ROUND(IF($L151&gt;2600,ROUND($N151/$L151*2600,2),$N151),2)*'umowa o pracę'!$E$8,2),IF($M151&gt;0,IF($L151+$M151&lt;2600,ROUND(ROUND($N151+ROUND($M151*9%,2),2)*'umowa o pracę'!$E$8,2),IF(AND($L151+$M151&gt;=2600,$M151&lt;2600,$L151&lt;2600),ROUND((ROUND(((2600-$M151)/$L151)*$N151,2)+ROUND($M151*9%,2))*'umowa o pracę'!$E$8,2),IF(AND($L151+$M151&gt;=2600,$M151&gt;=2600),ROUND((ROUND(2600*9%,2))*'umowa o pracę'!$E$8,2),IF(AND($L151+$M151&gt;=2600,$L151&gt;=2600,$M151&lt;2600),ROUND((ROUND($M151*9%,2)+ROUND(((2600-$M151)/$L151)*$N151,2))*'umowa o pracę'!$E$8,2),0)))),0)))&gt;$J151,$J151,IF(AND($K151=1,$I151&gt;0),ROUND(IF($L151+$M151&gt;=2600,2600*'umowa o pracę'!$E$8,($L151+$M151)*'umowa o pracę'!$E$8),2)+IF($M151=0,ROUND(IF($L151&gt;2600,ROUND($O151/$L151*2600,2),$O151)*'umowa o pracę'!$E$8,2),ROUND(IF($L151&gt;2600,ROUND($O151/$L151*2600,2),$O151)*'umowa o pracę'!$E$8,2)),ROUND(IF($L151+$M151&gt;=2600,2600*'umowa o pracę'!$E$8,($L151+$M151)*'umowa o pracę'!$E$8),2)-IF(AND($M151=0,I151&gt;0),ROUND(ROUND(IF($L151&gt;2600,ROUND($N151/$L151*2600,2),$N151),2)*'umowa o pracę'!$E$8,2),IF($M151&gt;0,IF($L151+$M151&lt;2600,ROUND(ROUND($N151+ROUND($M151*9%,2),2)*'umowa o pracę'!$E$8,2),IF(AND($L151+$M151&gt;=2600,$M151&lt;2600,$L151&lt;2600),ROUND((ROUND(((2600-$M151)/$L151)*$N151,2)+ROUND($M151*9%,2))*'umowa o pracę'!$E$8,2),IF(AND($L151+$M151&gt;=2600,$M151&gt;=2600),ROUND((ROUND(2600*9%,2))*'umowa o pracę'!$E$8,2),IF(AND($L151+$M151&gt;=2600,$L151&gt;=2600,$M151&lt;2600),ROUND((ROUND($M151*9%,2)+ROUND(((2600-$M151)/$L151)*$N151,2))*'umowa o pracę'!$E$8,2),0)))),0)))))</f>
        <v>0</v>
      </c>
      <c r="R151" s="252">
        <f>IF(IF(IF(AND($K151=1,$I151&gt;0),ROUND(IF($L151+$M151&gt;=2800,2800*'umowa o pracę'!$E$8,($L151+$M151)*'umowa o pracę'!$E$8),2)+IF($M151=0,ROUND(IF($L151&gt;2800,ROUND($O151/$L151*2800,2),$O151)*'umowa o pracę'!$E$8,2),ROUND(IF($L151&gt;2800,ROUND($O151/$L151*2800,2),$O151)*'umowa o pracę'!$E$8,2)),ROUND(IF($L151+$M151&gt;=2800,2800*'umowa o pracę'!$E$8,($L151+$M151)*'umowa o pracę'!$E$8),2)-IF($M151=0,ROUND(ROUND(IF($L151&gt;2800,ROUND($N151/$L151*2800,2),$N151),2)*'umowa o pracę'!$E$8,2),IF($M151&gt;0,IF($L151+$M151&lt;2800,ROUND(ROUND($N151+ROUND($M151*9%,2),2)*'umowa o pracę'!$E$8,2),IF(AND($L151+$M151&gt;=2800,$M151&lt;2800,$L151&lt;2800),ROUND((ROUND(((2800-$M151)/$L151)*$N151,2)+ROUND($M151*9%,2))*'umowa o pracę'!$E$8,2),IF(AND($L151+$M151&gt;=2800,$M151&gt;=2800),ROUND((ROUND(2800*9%,2))*'umowa o pracę'!$E$8,2),IF(AND($L151+$M151&gt;=2800,$L151&gt;=2800,$M151&lt;2800),ROUND((ROUND($M151*9%,2)+ROUND(((2800-$M151)/$L151)*$N151,2))*'umowa o pracę'!$E$8,2),0)))),0)))&gt;$J151,$J151,IF(AND($K151=1,$I151&gt;0),ROUND(IF($L151+$M151&gt;=2800,2800*'umowa o pracę'!$E$8,($L151+$M151)*'umowa o pracę'!$E$8),2)+IF($M151=0,ROUND(IF($L151&gt;2800,ROUND($O151/$L151*2800,2),$O151)*'umowa o pracę'!$E$8,2),ROUND(IF($L151&gt;2800,ROUND($O151/$L151*2800,2),$O151)*'umowa o pracę'!$E$8,2)),ROUND(IF($L151+$M151&gt;=2800,2800*'umowa o pracę'!$E$8,($L151+$M151)*'umowa o pracę'!$E$8),2)-IF($M151=0,ROUND(ROUND(IF($L151&gt;2800,ROUND($N151/$L151*2800,2),$N151),2)*'umowa o pracę'!$E$8,2),IF($M151&gt;0,IF($L151+$M151&lt;2800,ROUND(ROUND($N151+ROUND($M151*9%,2),2)*'umowa o pracę'!$E$8,2),IF(AND($L151+$M151&gt;=2800,$M151&lt;2800,$L151&lt;2800),ROUND((ROUND(((2800-$M151)/$L151)*$N151,2)+ROUND($M151*9%,2))*'umowa o pracę'!$E$8,2),IF(AND($L151+$M151&gt;=2800,$M151&gt;=2800),ROUND((ROUND(2800*9%,2))*'umowa o pracę'!$E$8,2),IF(AND($L151+$M151&gt;=2800,$L151&gt;=2800,$M151&lt;2800),ROUND((ROUND($M151*9%,2)+ROUND(((2800-$M151)/$L151)*$N151,2))*'umowa o pracę'!$E$8,2),0)))),0))))&gt;$J151,$J151,IF(IF(AND($K151=1,$I151&gt;0),ROUND(IF($L151+$M151&gt;=2800,2800*'umowa o pracę'!$E$8,($L151+$M151)*'umowa o pracę'!$E$8),2)+IF($M151=0,ROUND(IF($L151&gt;2800,ROUND($O151/$L151*2800,2),$O151)*'umowa o pracę'!$E$8,2),ROUND(IF($L151&gt;2800,ROUND($O151/$L151*2800,2),$O151)*'umowa o pracę'!$E$8,2)),ROUND(IF($L151+$M151&gt;=2800,2800*'umowa o pracę'!$E$8,($L151+$M151)*'umowa o pracę'!$E$8),2)-IF($M151=0,ROUND(ROUND(IF($L151&gt;2800,ROUND($N151/$L151*2800,2),$N151),2)*'umowa o pracę'!$E$8,2),IF($M151&gt;0,IF($L151+$M151&lt;2800,ROUND(ROUND($N151+ROUND($M151*9%,2),2)*'umowa o pracę'!$E$8,2),IF(AND($L151+$M151&gt;=2800,$M151&lt;2800,$L151&lt;2800),ROUND((ROUND(((2800-$M151)/$L151)*$N151,2)+ROUND($M151*9%,2))*'umowa o pracę'!$E$8,2),IF(AND($L151+$M151&gt;=2800,$M151&gt;=2800),ROUND((ROUND(2800*9%,2))*'umowa o pracę'!$E$8,2),IF(AND($L151+$M151&gt;=2800,$L151&gt;=2800,$M151&lt;2800),ROUND((ROUND($M151*9%,2)+ROUND(((2800-$M151)/$L151)*$N151,2))*'umowa o pracę'!$E$8,2),0)))),0)))&gt;$J151,$J151,IF(AND($K151=1,$I151&gt;0),ROUND(IF($L151+$M151&gt;=2800,2800*'umowa o pracę'!$E$8,($L151+$M151)*'umowa o pracę'!$E$8),2)+IF($M151=0,ROUND(IF($L151&gt;2800,ROUND($O151/$L151*2800,2),$O151)*'umowa o pracę'!$E$8,2),ROUND(IF($L151&gt;2800,ROUND($O151/$L151*2800,2),$O151)*'umowa o pracę'!$E$8,2)),ROUND(IF($L151+$M151&gt;=2800,2800*'umowa o pracę'!$E$8,($L151+$M151)*'umowa o pracę'!$E$8),2)-IF(AND($M151=0,I151&gt;0),ROUND(ROUND(IF($L151&gt;2800,ROUND($N151/$L151*2800,2),$N151),2)*'umowa o pracę'!$E$8,2),IF($M151&gt;0,IF($L151+$M151&lt;2800,ROUND(ROUND($N151+ROUND($M151*9%,2),2)*'umowa o pracę'!$E$8,2),IF(AND($L151+$M151&gt;=2800,$M151&lt;2800,$L151&lt;2800),ROUND((ROUND(((2800-$M151)/$L151)*$N151,2)+ROUND($M151*9%,2))*'umowa o pracę'!$E$8,2),IF(AND($L151+$M151&gt;=2800,$M151&gt;=2800),ROUND((ROUND(2800*9%,2))*'umowa o pracę'!$E$8,2),IF(AND($L151+$M151&gt;=2800,$L151&gt;=2800,$M151&lt;2800),ROUND((ROUND($M151*9%,2)+ROUND(((2800-$M151)/$L151)*$N151,2))*'umowa o pracę'!$E$8,2),0)))),0)))))</f>
        <v>0</v>
      </c>
      <c r="S151" s="32">
        <f>IF('umowa o pracę'!$E$7=2020,IF(IF($K151=1,IF($M151=0,ROUND(IF($L151&gt;2600,ROUND($N151/$L151*2600,2),$N151)*'umowa o pracę'!$E$8,2),IF($L151+$M151&lt;2600,ROUND(ROUND($N151+ROUND($M151*9%,2),2)*'umowa o pracę'!$E$8,2),IF(AND($L151+$M151&gt;=2600,$L151&lt;2600),ROUND((ROUND($N151+ROUND((2600-$L151)*9%,2),2))*'umowa o pracę'!$E$8,2),IF(AND($L151+$M151&gt;=2600,$L151&gt;=2600),ROUND(ROUND($N151/$L151*2600,2)*'umowa o pracę'!$E$8,2),0)))),0)&gt;$H151,$H151,IF($K151=1,IF($M151=0,ROUND(IF($L151&gt;2600,ROUND($N151/$L151*2600,2),$N151)*'umowa o pracę'!$E$8,2),IF($L151+$M151&lt;2600,ROUND(ROUND($N151+ROUND($M151*9%,2),2)*'umowa o pracę'!$E$8,2),IF(AND($L151+$M151&gt;=2600,$L151&lt;2600),ROUND((ROUND($N151+ROUND((2600-$L151)*9%,2),2))*'umowa o pracę'!$E$8,2),IF(AND($L151+$M151&gt;=2600,$L151&gt;=2600),ROUND(ROUND($N151/$L151*2600,2)*'umowa o pracę'!$E$8,2),0)))),0)),IF('umowa o pracę'!$E$7=2021,IF(IF($K151=1,IF($M151=0,ROUND(IF($L151&gt;2800,ROUND($N151/$L151*2800,2),$N151)*'umowa o pracę'!$E$8,2),IF($L151+$M151&lt;2800,ROUND(ROUND($N151+ROUND($M151*9%,2),2)*'umowa o pracę'!$E$8,2),IF(AND($L151+$M151&gt;=2800,$L151&lt;2800),ROUND((ROUND($N151+ROUND((2800-$L151)*9%,2),2))*'umowa o pracę'!$E$8,2),IF(AND($L151+$M151&gt;=2800,$L151&gt;=2800),ROUND(ROUND($N151/$L151*2800,2)*'umowa o pracę'!$E$8,2),0)))),0)&gt;$H151,$H151,IF($K151=1,IF($M151=0,ROUND(IF($L151&gt;2800,ROUND($N151/$L151*2800,2),$N151)*'umowa o pracę'!$E$8,2),IF($L151+$M151&lt;2800,ROUND(ROUND($N151+ROUND($M151*9%,2),2)*'umowa o pracę'!$E$8,2),IF(AND($L151+$M151&gt;=2800,$L151&lt;2800),ROUND((ROUND($N151+ROUND((2800-$L151)*9%,2),2))*'umowa o pracę'!$E$8,2),IF(AND($L151+$M151&gt;=2800,$L151&gt;=2800),ROUND(ROUND($N151/$L151*2800,2)*'umowa o pracę'!$E$8,2),0)))),0)),0))</f>
        <v>0</v>
      </c>
      <c r="T151" s="32">
        <f>IF('umowa o pracę'!$E$7=2020,IF(IF($K151=1,IF($M151=0,ROUND(IF($L151&gt;2600,ROUND($O151/$L151*2600,2),$O151)*'umowa o pracę'!$E$8,2),ROUND(IF($L151&gt;2600,ROUND($O151/$L151*2600,2),$O151)*'umowa o pracę'!$E$8,2)),0)&gt;$I151,$I151,IF($K151=1,IF($M151=0,ROUND(IF($L151&gt;2600,ROUND($O151/$L151*2600,2),$O151)*'umowa o pracę'!$E$8,2),ROUND(IF($L151&gt;2600,ROUND($O151/$L151*2600,2),$O151)*'umowa o pracę'!$E$8,2)),0)),IF('umowa o pracę'!$E$7=2021,IF(IF($K151=1,IF($M151=0,ROUND(IF($L151&gt;2800,ROUND($O151/$L151*2800,2),$O151)*'umowa o pracę'!$E$8,2),ROUND(IF($L151&gt;2800,ROUND($O151/$L151*2800,2),$O151)*'umowa o pracę'!$E$8,2)),0)&gt;$I151,$I151,IF($K151=1,IF($M151=0,ROUND(IF($L151&gt;2800,ROUND($O151/$L151*2800,2),$O151)*'umowa o pracę'!$E$8,2),ROUND(IF($L151&gt;2800,ROUND($O151/$L151*2800,2),$O151)*'umowa o pracę'!$E$8,2)),0)),0))</f>
        <v>0</v>
      </c>
      <c r="U151" s="51">
        <f>IF('umowa o pracę'!$E$7=2020,$Q151,IF('umowa o pracę'!$E$7=2021,$R151,0))</f>
        <v>0</v>
      </c>
      <c r="V151" s="53">
        <f t="shared" si="27"/>
        <v>1</v>
      </c>
      <c r="W151" s="54">
        <f>IF('umowa o pracę'!$E$6&lt;2,0,$L151)</f>
        <v>0</v>
      </c>
      <c r="X151" s="54">
        <f>IF('umowa o pracę'!$E$6&lt;2,0,$M151)</f>
        <v>0</v>
      </c>
      <c r="Y151" s="55">
        <f>IF('umowa o pracę'!$E$6&lt;2,0,$N151)</f>
        <v>0</v>
      </c>
      <c r="Z151" s="55">
        <f>IF('umowa o pracę'!$E$6&lt;2,0,$O151)</f>
        <v>0</v>
      </c>
      <c r="AA151" s="32">
        <f>IF('umowa o pracę'!$E$7=2020,ROUND(IF($W151&gt;=2600,2600*'umowa o pracę'!$E$8,$W151*'umowa o pracę'!$E$8),2),IF('umowa o pracę'!$E$7=2021,ROUND(IF($W151&gt;=2800,2800*'umowa o pracę'!$E$8,$W151*'umowa o pracę'!$E$8),2),0))</f>
        <v>0</v>
      </c>
      <c r="AB151" s="32">
        <f>IF(IF(IF(AND($V151=1,$I151&gt;0),ROUND(IF($W151+$X151&gt;=2600,2600*'umowa o pracę'!$E$8,($W151+$X151)*'umowa o pracę'!$E$8),2)+IF($X151=0,ROUND(IF($W151&gt;2600,ROUND($Z151/$W151*2600,2),$Z151)*'umowa o pracę'!$E$8,2),ROUND(IF($W151&gt;2600,ROUND($Z151/$W151*2600,2),$Z151)*'umowa o pracę'!$E$8,2)),ROUND(IF($W151+$X151&gt;=2600,2600*'umowa o pracę'!$E$8,($W151+$X151)*'umowa o pracę'!$E$8),2)-IF($X151=0,ROUND(ROUND(IF($W151&gt;2600,ROUND($Y151/$W151*2600,2),$Y151),2)*'umowa o pracę'!$E$8,2),IF($X151&gt;0,IF($W151+$X151&lt;2600,ROUND(ROUND($Y151+ROUND($X151*9%,2),2)*'umowa o pracę'!$E$8,2),IF(AND($W151+$X151&gt;=2600,$X151&lt;2600,$W151&lt;2600),ROUND((ROUND(((2600-$X151)/$W151)*$Y151,2)+ROUND($X151*9%,2))*'umowa o pracę'!$E$8,2),IF(AND($W151+$X151&gt;=2600,$X151&gt;=2600),ROUND((ROUND(2600*9%,2))*'umowa o pracę'!$E$8,2),IF(AND($W151+$X151&gt;=2600,$W151&gt;=2600,$X151&lt;2600),ROUND((ROUND($X151*9%,2)+ROUND(((2600-$X151)/$W151)*$Y151,2))*'umowa o pracę'!$E$8,2),0)))),0)))&gt;$J151,$J151,IF(AND($V151=1,$I151&gt;0),ROUND(IF($W151+$X151&gt;=2600,2600*'umowa o pracę'!$E$8,($W151+$X151)*'umowa o pracę'!$E$8),2)+IF($X151=0,ROUND(IF($W151&gt;2600,ROUND($Z151/$W151*2600,2),$Z151)*'umowa o pracę'!$E$8,2),ROUND(IF($W151&gt;2600,ROUND($Z151/$W151*2600,2),$Z151)*'umowa o pracę'!$E$8,2)),ROUND(IF($W151+$X151&gt;=2600,2600*'umowa o pracę'!$E$8,($W151+$X151)*'umowa o pracę'!$E$8),2)-IF($X151=0,ROUND(ROUND(IF($W151&gt;2600,ROUND($Y151/$W151*2600,2),$Y151),2)*'umowa o pracę'!$E$8,2),IF($X151&gt;0,IF($W151+$X151&lt;2600,ROUND(ROUND($Y151+ROUND($X151*9%,2),2)*'umowa o pracę'!$E$8,2),IF(AND($W151+$X151&gt;=2600,$X151&lt;2600,$W151&lt;2600),ROUND((ROUND(((2600-$X151)/$W151)*$Y151,2)+ROUND($X151*9%,2))*'umowa o pracę'!$E$8,2),IF(AND($W151+$X151&gt;=2600,$X151&gt;=2600),ROUND((ROUND(2600*9%,2))*'umowa o pracę'!$E$8,2),IF(AND($W151+$X151&gt;=2600,$W151&gt;=2600,$X151&lt;2600),ROUND((ROUND($X151*9%,2)+ROUND(((2600-$X151)/$W151)*$Y151,2))*'umowa o pracę'!$E$8,2),0)))),0))))&gt;$J151,$J151,IF(IF(AND($V151=1,$I151&gt;0),ROUND(IF($W151+$X151&gt;=2600,2600*'umowa o pracę'!$E$8,($W151+$X151)*'umowa o pracę'!$E$8),2)+IF($X151=0,ROUND(IF($W151&gt;2600,ROUND($Z151/$W151*2600,2),$Z151)*'umowa o pracę'!$E$8,2),ROUND(IF($W151&gt;2600,ROUND($Z151/$W151*2600,2),$Z151)*'umowa o pracę'!$E$8,2)),ROUND(IF($W151+$X151&gt;=2600,2600*'umowa o pracę'!$E$8,($W151+$X151)*'umowa o pracę'!$E$8),2)-IF($X151=0,ROUND(ROUND(IF($W151&gt;2600,ROUND($Y151/$W151*2600,2),$Y151),2)*'umowa o pracę'!$E$8,2),IF($X151&gt;0,IF($W151+$X151&lt;2600,ROUND(ROUND($Y151+ROUND($X151*9%,2),2)*'umowa o pracę'!$E$8,2),IF(AND($W151+$X151&gt;=2600,$X151&lt;2600,$W151&lt;2600),ROUND((ROUND(((2600-$X151)/$W151)*$Y151,2)+ROUND($X151*9%,2))*'umowa o pracę'!$E$8,2),IF(AND($W151+$X151&gt;=2600,$X151&gt;=2600),ROUND((ROUND(2600*9%,2))*'umowa o pracę'!$E$8,2),IF(AND($W151+$X151&gt;=2600,$W151&gt;=2600,$X151&lt;2600),ROUND((ROUND($X151*9%,2)+ROUND(((2600-$X151)/$W151)*$Y151,2))*'umowa o pracę'!$E$8,2),0)))),0)))&gt;$J151,$J151,IF(AND($V151=1,$I151&gt;0),ROUND(IF($W151+$X151&gt;=2600,2600*'umowa o pracę'!$E$8,($W151+$X151)*'umowa o pracę'!$E$8),2)+IF($X151=0,ROUND(IF($W151&gt;2600,ROUND($Z151/$W151*2600,2),$Z151)*'umowa o pracę'!$E$8,2),ROUND(IF($W151&gt;2600,ROUND($Z151/$W151*2600,2),$Z151)*'umowa o pracę'!$E$8,2)),ROUND(IF($W151+$X151&gt;=2600,2600*'umowa o pracę'!$E$8,($W151+$X151)*'umowa o pracę'!$E$8),2)-IF(AND($X151=0,I151&gt;0),ROUND(ROUND(IF($W151&gt;2600,ROUND($Y151/$W151*2600,2),$Y151),2)*'umowa o pracę'!$E$8,2),IF($X151&gt;0,IF($W151+$X151&lt;2600,ROUND(ROUND($Y151+ROUND($X151*9%,2),2)*'umowa o pracę'!$E$8,2),IF(AND($W151+$X151&gt;=2600,$X151&lt;2600,$W151&lt;2600),ROUND((ROUND(((2600-$X151)/$W151)*$Y151,2)+ROUND($X151*9%,2))*'umowa o pracę'!$E$8,2),IF(AND($W151+$X151&gt;=2600,$X151&gt;=2600),ROUND((ROUND(2600*9%,2))*'umowa o pracę'!$E$8,2),IF(AND($W151+$X151&gt;=2600,$W151&gt;=2600,$X151&lt;2600),ROUND((ROUND($X151*9%,2)+ROUND(((2600-$X151)/$W151)*$Y151,2))*'umowa o pracę'!$E$8,2),0)))),0)))))</f>
        <v>0</v>
      </c>
      <c r="AC151" s="32">
        <f>IF(IF(IF(AND($V151=1,$I151&gt;0),ROUND(IF($W151+$X151&gt;=2800,2800*'umowa o pracę'!$E$8,($W151+$X151)*'umowa o pracę'!$E$8),2)+IF($X151=0,ROUND(IF($W151&gt;2800,ROUND($Z151/$W151*2800,2),$Z151)*'umowa o pracę'!$E$8,2),ROUND(IF($W151&gt;2800,ROUND($Z151/$W151*2800,2),$Z151)*'umowa o pracę'!$E$8,2)),ROUND(IF($W151+$X151&gt;=2800,2800*'umowa o pracę'!$E$8,($W151+$X151)*'umowa o pracę'!$E$8),2)-IF($X151=0,ROUND(ROUND(IF($W151&gt;2800,ROUND($Y151/$W151*2800,2),$Y151),2)*'umowa o pracę'!$E$8,2),IF($X151&gt;0,IF($W151+$X151&lt;2800,ROUND(ROUND($Y151+ROUND($X151*9%,2),2)*'umowa o pracę'!$E$8,2),IF(AND($W151+$X151&gt;=2800,$X151&lt;2800,$W151&lt;2800),ROUND((ROUND(((2800-$X151)/$W151)*$Y151,2)+ROUND($X151*9%,2))*'umowa o pracę'!$E$8,2),IF(AND($W151+$X151&gt;=2800,$X151&gt;=2800),ROUND((ROUND(2800*9%,2))*'umowa o pracę'!$E$8,2),IF(AND($W151+$X151&gt;=2800,$W151&gt;=2800,$X151&lt;2800),ROUND((ROUND($X151*9%,2)+ROUND(((2800-$X151)/$W151)*$Y151,2))*'umowa o pracę'!$E$8,2),0)))),0)))&gt;$J151,$J151,IF(AND($V151=1,$I151&gt;0),ROUND(IF($W151+$X151&gt;=2800,2800*'umowa o pracę'!$E$8,($W151+$X151)*'umowa o pracę'!$E$8),2)+IF($X151=0,ROUND(IF($W151&gt;2800,ROUND($Z151/$W151*2800,2),$Z151)*'umowa o pracę'!$E$8,2),ROUND(IF($W151&gt;2800,ROUND($Z151/$W151*2800,2),$Z151)*'umowa o pracę'!$E$8,2)),ROUND(IF($W151+$X151&gt;=2800,2800*'umowa o pracę'!$E$8,($W151+$X151)*'umowa o pracę'!$E$8),2)-IF($X151=0,ROUND(ROUND(IF($W151&gt;2800,ROUND($Y151/$W151*2800,2),$Y151),2)*'umowa o pracę'!$E$8,2),IF($X151&gt;0,IF($W151+$X151&lt;2800,ROUND(ROUND($Y151+ROUND($X151*9%,2),2)*'umowa o pracę'!$E$8,2),IF(AND($W151+$X151&gt;=2800,$X151&lt;2800,$W151&lt;2800),ROUND((ROUND(((2800-$X151)/$W151)*$Y151,2)+ROUND($X151*9%,2))*'umowa o pracę'!$E$8,2),IF(AND($W151+$X151&gt;=2800,$X151&gt;=2800),ROUND((ROUND(2800*9%,2))*'umowa o pracę'!$E$8,2),IF(AND($W151+$X151&gt;=2800,$W151&gt;=2800,$X151&lt;2800),ROUND((ROUND($X151*9%,2)+ROUND(((2800-$X151)/$W151)*$Y151,2))*'umowa o pracę'!$E$8,2),0)))),0))))&gt;$J151,$J151,IF(IF(AND($V151=1,$I151&gt;0),ROUND(IF($W151+$X151&gt;=2800,2800*'umowa o pracę'!$E$8,($W151+$X151)*'umowa o pracę'!$E$8),2)+IF($X151=0,ROUND(IF($W151&gt;2800,ROUND($Z151/$W151*2800,2),$Z151)*'umowa o pracę'!$E$8,2),ROUND(IF($W151&gt;2800,ROUND($Z151/$W151*2800,2),$Z151)*'umowa o pracę'!$E$8,2)),ROUND(IF($W151+$X151&gt;=2800,2800*'umowa o pracę'!$E$8,($W151+$X151)*'umowa o pracę'!$E$8),2)-IF($X151=0,ROUND(ROUND(IF($W151&gt;2800,ROUND($Y151/$W151*2800,2),$Y151),2)*'umowa o pracę'!$E$8,2),IF($X151&gt;0,IF($W151+$X151&lt;2800,ROUND(ROUND($Y151+ROUND($X151*9%,2),2)*'umowa o pracę'!$E$8,2),IF(AND($W151+$X151&gt;=2800,$X151&lt;2800,$W151&lt;2800),ROUND((ROUND(((2800-$X151)/$W151)*$Y151,2)+ROUND($X151*9%,2))*'umowa o pracę'!$E$8,2),IF(AND($W151+$X151&gt;=2800,$X151&gt;=2800),ROUND((ROUND(2800*9%,2))*'umowa o pracę'!$E$8,2),IF(AND($W151+$X151&gt;=2800,$W151&gt;=2800,$X151&lt;2800),ROUND((ROUND($X151*9%,2)+ROUND(((2800-$X151)/$W151)*$Y151,2))*'umowa o pracę'!$E$8,2),0)))),0)))&gt;$J151,$J151,IF(AND($V151=1,$I151&gt;0),ROUND(IF($W151+$X151&gt;=2800,2800*'umowa o pracę'!$E$8,($W151+$X151)*'umowa o pracę'!$E$8),2)+IF($X151=0,ROUND(IF($W151&gt;2800,ROUND($Z151/$W151*2800,2),$Z151)*'umowa o pracę'!$E$8,2),ROUND(IF($W151&gt;2800,ROUND($Z151/$W151*2800,2),$Z151)*'umowa o pracę'!$E$8,2)),ROUND(IF($W151+$X151&gt;=2800,2800*'umowa o pracę'!$E$8,($W151+$X151)*'umowa o pracę'!$E$8),2)-IF(AND($X151=0,I151&gt;0),ROUND(ROUND(IF($W151&gt;2800,ROUND($Y151/$W151*2800,2),$Y151),2)*'umowa o pracę'!$E$8,2),IF($X151&gt;0,IF($W151+$X151&lt;2800,ROUND(ROUND($Y151+ROUND($X151*9%,2),2)*'umowa o pracę'!$E$8,2),IF(AND($W151+$X151&gt;=2800,$X151&lt;2800,$W151&lt;2800),ROUND((ROUND(((2800-$X151)/$W151)*$Y151,2)+ROUND($X151*9%,2))*'umowa o pracę'!$E$8,2),IF(AND($W151+$X151&gt;=2800,$X151&gt;=2800),ROUND((ROUND(2800*9%,2))*'umowa o pracę'!$E$8,2),IF(AND($W151+$X151&gt;=2800,$W151&gt;=2800,$X151&lt;2800),ROUND((ROUND($X151*9%,2)+ROUND(((2800-$X151)/$W151)*$Y151,2))*'umowa o pracę'!$E$8,2),0)))),0)))))</f>
        <v>0</v>
      </c>
      <c r="AD151" s="32">
        <f>IF('umowa o pracę'!$E$7=2020,IF(IF($V151=1,IF($X151=0,ROUND(IF($W151&gt;2600,ROUND($Y151/$W151*2600,2),$Y151)*'umowa o pracę'!$E$8,2),IF($W151+$X151&lt;2600,ROUND(ROUND($Y151+ROUND($X151*9%,2),2)*'umowa o pracę'!$E$8,2),IF(AND($W151+$X151&gt;=2600,$W151&lt;2600),ROUND((ROUND($Y151+ROUND((2600-$W151)*9%,2),2))*'umowa o pracę'!$E$8,2),IF(AND($W151+$X151&gt;=2600,$W151&gt;=2600),ROUND(ROUND($Y151/$W151*2600,2)*'umowa o pracę'!$E$8,2),0)))),0)&gt;$H151,$H151,IF($V151=1,IF($X151=0,ROUND(IF($W151&gt;2600,ROUND($Y151/$W151*2600,2),$Y151)*'umowa o pracę'!$E$8,2),IF($W151+$X151&lt;2600,ROUND(ROUND($Y151+ROUND($X151*9%,2),2)*'umowa o pracę'!$E$8,2),IF(AND($W151+$X151&gt;=2600,$W151&lt;2600),ROUND((ROUND($Y151+ROUND((2600-$W151)*9%,2),2))*'umowa o pracę'!$E$8,2),IF(AND($W151+$X151&gt;=2600,$W151&gt;=2600),ROUND(ROUND($Y151/$W151*2600,2)*'umowa o pracę'!$E$8,2),0)))),0)),IF('umowa o pracę'!$E$7=2021,IF(IF($V151=1,IF($X151=0,ROUND(IF($W151&gt;2800,ROUND($Y151/$W151*2800,2),$Y151)*'umowa o pracę'!$E$8,2),IF($W151+$X151&lt;2800,ROUND(ROUND($Y151+ROUND($X151*9%,2),2)*'umowa o pracę'!$E$8,2),IF(AND($W151+$X151&gt;=2800,$W151&lt;2800),ROUND((ROUND($Y151+ROUND((2800-$W151)*9%,2),2))*'umowa o pracę'!$E$8,2),IF(AND($W151+$X151&gt;=2800,$W151&gt;=2800),ROUND(ROUND($Y151/$W151*2800,2)*'umowa o pracę'!$E$8,2),0)))),0)&gt;$H151,$H151,IF($V151=1,IF($X151=0,ROUND(IF($W151&gt;2800,ROUND($Y151/$W151*2800,2),$Y151)*'umowa o pracę'!$E$8,2),IF($W151+$X151&lt;2800,ROUND(ROUND($Y151+ROUND($X151*9%,2),2)*'umowa o pracę'!$E$8,2),IF(AND($W151+$X151&gt;=2800,$W151&lt;2800),ROUND((ROUND($Y151+ROUND((2800-$W151)*9%,2),2))*'umowa o pracę'!$E$8,2),IF(AND($W151+$X151&gt;=2800,$W151&gt;=2800),ROUND(ROUND($Y151/$W151*2800,2)*'umowa o pracę'!$E$8,2),0)))),0)),0))</f>
        <v>0</v>
      </c>
      <c r="AE151" s="32">
        <f>IF('umowa o pracę'!$E$7=2020,IF(IF($V151=1,IF($X151=0,ROUND(IF($W151&gt;2600,ROUND($Z151/$W151*2600,2),$Z151)*'umowa o pracę'!$E$8,2),ROUND(IF($W151&gt;2600,ROUND($Z151/$W151*2600,2),$Z151)*'umowa o pracę'!$E$8,2)),0)&gt;$I151,$I151,IF($V151=1,IF($X151=0,ROUND(IF($W151&gt;2600,ROUND($Z151/$W151*2600,2),$Z151)*'umowa o pracę'!$E$8,2),ROUND(IF($W151&gt;2600,ROUND($Z151/$W151*2600,2),$Z151)*'umowa o pracę'!$E$8,2)),0)),IF('umowa o pracę'!$E$7=2021,IF(IF($V151=1,IF($X151=0,ROUND(IF($W151&gt;2800,ROUND($Z151/$W151*2800,2),$Z151)*'umowa o pracę'!$E$8,2),ROUND(IF($W151&gt;2800,ROUND($Z151/$W151*2800,2),$Z151)*'umowa o pracę'!$E$8,2)),0)&gt;$I151,$I151,IF($V151=1,IF($X151=0,ROUND(IF($W151&gt;2800,ROUND($Z151/$W151*2800,2),$Z151)*'umowa o pracę'!$E$8,2),ROUND(IF($W151&gt;2800,ROUND($Z151/$W151*2800,2),$Z151)*'umowa o pracę'!$E$8,2)),0)),0))</f>
        <v>0</v>
      </c>
      <c r="AF151" s="56">
        <f>IF('umowa o pracę'!$E$7=2020,$AB151,IF('umowa o pracę'!$E$7=2021,$AC151,0))</f>
        <v>0</v>
      </c>
      <c r="AG151" s="53">
        <f t="shared" si="28"/>
        <v>1</v>
      </c>
      <c r="AH151" s="39">
        <f>IF('umowa o pracę'!$E$6&lt;3,0,$L151)</f>
        <v>0</v>
      </c>
      <c r="AI151" s="39">
        <f>IF('umowa o pracę'!$E$6&lt;3,0,$M151)</f>
        <v>0</v>
      </c>
      <c r="AJ151" s="55">
        <f>IF('umowa o pracę'!$E$6&lt;3,0,$N151)</f>
        <v>0</v>
      </c>
      <c r="AK151" s="55">
        <f>IF('umowa o pracę'!$E$6&lt;3,0,$O151)</f>
        <v>0</v>
      </c>
      <c r="AL151" s="32">
        <f>IF('umowa o pracę'!$E$7=2020,ROUND(IF($AH151&gt;=2600,2600*'umowa o pracę'!$E$8,$AH151*'umowa o pracę'!$E$8),2),IF('umowa o pracę'!$E$7=2021,ROUND(IF($AH151&gt;=2800,2800*'umowa o pracę'!$E$8,$AH151*'umowa o pracę'!$E$8),2),0))</f>
        <v>0</v>
      </c>
      <c r="AM151" s="32">
        <f>IF(IF(IF(AND($AG151=1,$I151&gt;0),ROUND(IF($AH151+$AI151&gt;=2600,2600*'umowa o pracę'!$E$8,($AH151+$AI151)*'umowa o pracę'!$E$8),2)+IF($AI151=0,ROUND(IF($AH151&gt;2600,ROUND($AK151/$AH151*2600,2),$AK151)*'umowa o pracę'!$E$8,2),ROUND(IF($AH151&gt;2600,ROUND($AK151/$AH151*2600,2),$AK151)*'umowa o pracę'!$E$8,2)),ROUND(IF($AH151+$AI151&gt;=2600,2600*'umowa o pracę'!$E$8,($AH151+$AI151)*'umowa o pracę'!$E$8),2)-IF($AI151=0,ROUND(ROUND(IF($AH151&gt;2600,ROUND($AJ151/$AH151*2600,2),$AJ151),2)*'umowa o pracę'!$E$8,2),IF($AI151&gt;0,IF($AH151+$AI151&lt;2600,ROUND(ROUND($AJ151+ROUND($AI151*9%,2),2)*'umowa o pracę'!$E$8,2),IF(AND($AH151+$AI151&gt;=2600,$AI151&lt;2600,$AH151&lt;2600),ROUND((ROUND(((2600-$AI151)/$AH151)*$AJ151,2)+ROUND($AI151*9%,2))*'umowa o pracę'!$E$8,2),IF(AND($AH151+$AI151&gt;=2600,$AI151&gt;=2600),ROUND((ROUND(2600*9%,2))*'umowa o pracę'!$E$8,2),IF(AND($AH151+$AI151&gt;=2600,$AH151&gt;=2600,$AI151&lt;2600),ROUND((ROUND($AI151*9%,2)+ROUND(((2600-$AI151)/$AH151)*$AJ151,2))*'umowa o pracę'!$E$8,2),0)))),0)))&gt;$J151,$J151,IF(AND($AG151=1,$I151&gt;0),ROUND(IF($AH151+$AI151&gt;=2600,2600*'umowa o pracę'!$E$8,($AH151+$AI151)*'umowa o pracę'!$E$8),2)+IF($AI151=0,ROUND(IF($AH151&gt;2600,ROUND($AK151/$AH151*2600,2),$AK151)*'umowa o pracę'!$E$8,2),ROUND(IF($AH151&gt;2600,ROUND($AK151/$AH151*2600,2),$AK151)*'umowa o pracę'!$E$8,2)),ROUND(IF($AH151+$AI151&gt;=2600,2600*'umowa o pracę'!$E$8,($AH151+$AI151)*'umowa o pracę'!$E$8),2)-IF($AI151=0,ROUND(ROUND(IF($AH151&gt;2600,ROUND($AJ151/$AH151*2600,2),$AJ151),2)*'umowa o pracę'!$E$8,2),IF($AI151&gt;0,IF($AH151+$AI151&lt;2600,ROUND(ROUND($AJ151+ROUND($AI151*9%,2),2)*'umowa o pracę'!$E$8,2),IF(AND($AH151+$AI151&gt;=2600,$AI151&lt;2600,$AH151&lt;2600),ROUND((ROUND(((2600-$AI151)/$AH151)*$AJ151,2)+ROUND($AI151*9%,2))*'umowa o pracę'!$E$8,2),IF(AND($AH151+$AI151&gt;=2600,$AI151&gt;=2600),ROUND((ROUND(2600*9%,2))*'umowa o pracę'!$E$8,2),IF(AND($AH151+$AI151&gt;=2600,$AH151&gt;=2600,$AI151&lt;2600),ROUND((ROUND($AI151*9%,2)+ROUND(((2600-$AI151)/$AH151)*$AJ151,2))*'umowa o pracę'!$E$8,2),0)))),0))))&gt;$J151,$J151,IF(IF(AND($AG151=1,$I151&gt;0),ROUND(IF($AH151+$AI151&gt;=2600,2600*'umowa o pracę'!$E$8,($AH151+$AI151)*'umowa o pracę'!$E$8),2)+IF($AI151=0,ROUND(IF($AH151&gt;2600,ROUND($AK151/$AH151*2600,2),$AK151)*'umowa o pracę'!$E$8,2),ROUND(IF($AH151&gt;2600,ROUND($AK151/$AH151*2600,2),$AK151)*'umowa o pracę'!$E$8,2)),ROUND(IF($AH151+$AI151&gt;=2600,2600*'umowa o pracę'!$E$8,($AH151+$AI151)*'umowa o pracę'!$E$8),2)-IF($AI151=0,ROUND(ROUND(IF($AH151&gt;2600,ROUND($AJ151/$AH151*2600,2),$AJ151),2)*'umowa o pracę'!$E$8,2),IF($AI151&gt;0,IF($AH151+$AI151&lt;2600,ROUND(ROUND($AJ151+ROUND($AI151*9%,2),2)*'umowa o pracę'!$E$8,2),IF(AND($AH151+$AI151&gt;=2600,$AI151&lt;2600,$AH151&lt;2600),ROUND((ROUND(((2600-$AI151)/$AH151)*$AJ151,2)+ROUND($AI151*9%,2))*'umowa o pracę'!$E$8,2),IF(AND($AH151+$AI151&gt;=2600,$AI151&gt;=2600),ROUND((ROUND(2600*9%,2))*'umowa o pracę'!$E$8,2),IF(AND($AH151+$AI151&gt;=2600,$AH151&gt;=2600,$AI151&lt;2600),ROUND((ROUND($AI151*9%,2)+ROUND(((2600-$AI151)/$AH151)*$AJ151,2))*'umowa o pracę'!$E$8,2),0)))),0)))&gt;$J151,$J151,IF(AND($AG151=1,$I151&gt;0),ROUND(IF($AH151+$AI151&gt;=2600,2600*'umowa o pracę'!$E$8,($AH151+$AI151)*'umowa o pracę'!$E$8),2)+IF($AI151=0,ROUND(IF($AH151&gt;2600,ROUND($AK151/$AH151*2600,2),$AK151)*'umowa o pracę'!$E$8,2),ROUND(IF($AH151&gt;2600,ROUND($AK151/$AH151*2600,2),$AK151)*'umowa o pracę'!$E$8,2)),ROUND(IF($AH151+$AI151&gt;=2600,2600*'umowa o pracę'!$E$8,($AH151+$AI151)*'umowa o pracę'!$E$8),2)-IF(AND($AI151=0,I151&gt;0),ROUND(ROUND(IF($AH151&gt;2600,ROUND($AJ151/$AH151*2600,2),$AJ151),2)*'umowa o pracę'!$E$8,2),IF($AI151&gt;0,IF($AH151+$AI151&lt;2600,ROUND(ROUND($AJ151+ROUND($AI151*9%,2),2)*'umowa o pracę'!$E$8,2),IF(AND($AH151+$AI151&gt;=2600,$AI151&lt;2600,$AH151&lt;2600),ROUND((ROUND(((2600-$AI151)/$AH151)*$AJ151,2)+ROUND($AI151*9%,2))*'umowa o pracę'!$E$8,2),IF(AND($AH151+$AI151&gt;=2600,$AI151&gt;=2600),ROUND((ROUND(2600*9%,2))*'umowa o pracę'!$E$8,2),IF(AND($AH151+$AI151&gt;=2600,$AH151&gt;=2600,$AI151&lt;2600),ROUND((ROUND($AI151*9%,2)+ROUND(((2600-$AI151)/$AH151)*$AJ151,2))*'umowa o pracę'!$E$8,2),0)))),0)))))</f>
        <v>0</v>
      </c>
      <c r="AN151" s="32">
        <f>IF(IF(IF(AND($AG151=1,$I151&gt;0),ROUND(IF($AH151+$AI151&gt;=2800,2800*'umowa o pracę'!$E$8,($AH151+$AI151)*'umowa o pracę'!$E$8),2)+IF($AI151=0,ROUND(IF($AH151&gt;2800,ROUND($AK151/$AH151*2800,2),$AK151)*'umowa o pracę'!$E$8,2),ROUND(IF($AH151&gt;2800,ROUND($AK151/$AH151*2800,2),$AK151)*'umowa o pracę'!$E$8,2)),ROUND(IF($AH151+$AI151&gt;=2800,2800*'umowa o pracę'!$E$8,($AH151+$AI151)*'umowa o pracę'!$E$8),2)-IF($AI151=0,ROUND(ROUND(IF($AH151&gt;2800,ROUND($AJ151/$AH151*2800,2),$AJ151),2)*'umowa o pracę'!$E$8,2),IF($AI151&gt;0,IF($AH151+$AI151&lt;2800,ROUND(ROUND($AJ151+ROUND($AI151*9%,2),2)*'umowa o pracę'!$E$8,2),IF(AND($AH151+$AI151&gt;=2800,$AI151&lt;2800,$AH151&lt;2800),ROUND((ROUND(((2800-$AI151)/$AH151)*$AJ151,2)+ROUND($AI151*9%,2))*'umowa o pracę'!$E$8,2),IF(AND($AH151+$AI151&gt;=2800,$AI151&gt;=2800),ROUND((ROUND(2800*9%,2))*'umowa o pracę'!$E$8,2),IF(AND($AH151+$AI151&gt;=2800,$AH151&gt;=2800,$AI151&lt;2800),ROUND((ROUND($AI151*9%,2)+ROUND(((2800-$AI151)/$AH151)*$AJ151,2))*'umowa o pracę'!$E$8,2),0)))),0)))&gt;$J151,$J151,IF(AND($AG151=1,$I151&gt;0),ROUND(IF($AH151+$AI151&gt;=2800,2800*'umowa o pracę'!$E$8,($AH151+$AI151)*'umowa o pracę'!$E$8),2)+IF($AI151=0,ROUND(IF($AH151&gt;2800,ROUND($AK151/$AH151*2800,2),$AK151)*'umowa o pracę'!$E$8,2),ROUND(IF($AH151&gt;2800,ROUND($AK151/$AH151*2800,2),$AK151)*'umowa o pracę'!$E$8,2)),ROUND(IF($AH151+$AI151&gt;=2800,2800*'umowa o pracę'!$E$8,($AH151+$AI151)*'umowa o pracę'!$E$8),2)-IF($AI151=0,ROUND(ROUND(IF($AH151&gt;2800,ROUND($AJ151/$AH151*2800,2),$AJ151),2)*'umowa o pracę'!$E$8,2),IF($AI151&gt;0,IF($AH151+$AI151&lt;2800,ROUND(ROUND($AJ151+ROUND($AI151*9%,2),2)*'umowa o pracę'!$E$8,2),IF(AND($AH151+$AI151&gt;=2800,$AI151&lt;2800,$AH151&lt;2800),ROUND((ROUND(((2800-$AI151)/$AH151)*$AJ151,2)+ROUND($AI151*9%,2))*'umowa o pracę'!$E$8,2),IF(AND($AH151+$AI151&gt;=2800,$AI151&gt;=2800),ROUND((ROUND(2800*9%,2))*'umowa o pracę'!$E$8,2),IF(AND($AH151+$AI151&gt;=2800,$AH151&gt;=2800,$AI151&lt;2800),ROUND((ROUND($AI151*9%,2)+ROUND(((2800-$AI151)/$AH151)*$AJ151,2))*'umowa o pracę'!$E$8,2),0)))),0))))&gt;$J151,$J151,IF(IF(AND($AG151=1,$I151&gt;0),ROUND(IF($AH151+$AI151&gt;=2800,2800*'umowa o pracę'!$E$8,($AH151+$AI151)*'umowa o pracę'!$E$8),2)+IF($AI151=0,ROUND(IF($AH151&gt;2800,ROUND($AK151/$AH151*2800,2),$AK151)*'umowa o pracę'!$E$8,2),ROUND(IF($AH151&gt;2800,ROUND($AK151/$AH151*2800,2),$AK151)*'umowa o pracę'!$E$8,2)),ROUND(IF($AH151+$AI151&gt;=2800,2800*'umowa o pracę'!$E$8,($AH151+$AI151)*'umowa o pracę'!$E$8),2)-IF($AI151=0,ROUND(ROUND(IF($AH151&gt;2800,ROUND($AJ151/$AH151*2800,2),$AJ151),2)*'umowa o pracę'!$E$8,2),IF($AI151&gt;0,IF($AH151+$AI151&lt;2800,ROUND(ROUND($AJ151+ROUND($AI151*9%,2),2)*'umowa o pracę'!$E$8,2),IF(AND($AH151+$AI151&gt;=2800,$AI151&lt;2800,$AH151&lt;2800),ROUND((ROUND(((2800-$AI151)/$AH151)*$AJ151,2)+ROUND($AI151*9%,2))*'umowa o pracę'!$E$8,2),IF(AND($AH151+$AI151&gt;=2800,$AI151&gt;=2800),ROUND((ROUND(2800*9%,2))*'umowa o pracę'!$E$8,2),IF(AND($AH151+$AI151&gt;=2800,$AH151&gt;=2800,$AI151&lt;2800),ROUND((ROUND($AI151*9%,2)+ROUND(((2800-$AI151)/$AH151)*$AJ151,2))*'umowa o pracę'!$E$8,2),0)))),0)))&gt;$J151,$J151,IF(AND($AG151=1,$I151&gt;0),ROUND(IF($AH151+$AI151&gt;=2800,2800*'umowa o pracę'!$E$8,($AH151+$AI151)*'umowa o pracę'!$E$8),2)+IF($AI151=0,ROUND(IF($AH151&gt;2800,ROUND($AK151/$AH151*2800,2),$AK151)*'umowa o pracę'!$E$8,2),ROUND(IF($AH151&gt;2800,ROUND($AK151/$AH151*2800,2),$AK151)*'umowa o pracę'!$E$8,2)),ROUND(IF($AH151+$AI151&gt;=2800,2800*'umowa o pracę'!$E$8,($AH151+$AI151)*'umowa o pracę'!$E$8),2)-IF(AND($AI151=0,I151&gt;0),ROUND(ROUND(IF($AH151&gt;2800,ROUND($AJ151/$AH151*2800,2),$AJ151),2)*'umowa o pracę'!$E$8,2),IF($AI151&gt;0,IF($AH151+$AI151&lt;2800,ROUND(ROUND($AJ151+ROUND($AI151*9%,2),2)*'umowa o pracę'!$E$8,2),IF(AND($AH151+$AI151&gt;=2800,$AI151&lt;2800,$AH151&lt;2800),ROUND((ROUND(((2800-$AI151)/$AH151)*$AJ151,2)+ROUND($AI151*9%,2))*'umowa o pracę'!$E$8,2),IF(AND($AH151+$AI151&gt;=2800,$AI151&gt;=2800),ROUND((ROUND(2800*9%,2))*'umowa o pracę'!$E$8,2),IF(AND($AH151+$AI151&gt;=2800,$AH151&gt;=2800,$AI151&lt;2800),ROUND((ROUND($AI151*9%,2)+ROUND(((2800-$AI151)/$AH151)*$AJ151,2))*'umowa o pracę'!$E$8,2),0)))),0)))))</f>
        <v>0</v>
      </c>
      <c r="AO151" s="32">
        <f>IF('umowa o pracę'!$E$7=2020,IF(IF($AG151=1,IF($AI151=0,ROUND(IF($AH151&gt;2600,ROUND($AJ151/$AH151*2600,2),$AJ151)*'umowa o pracę'!$E$8,2),IF($AH151+$AI151&lt;2600,ROUND(ROUND($AJ151+ROUND($AI151*9%,2),2)*'umowa o pracę'!$E$8,2),IF(AND($AH151+$AI151&gt;=2600,$AH151&lt;2600),ROUND((ROUND($AJ151+ROUND((2600-$AH151)*9%,2),2))*'umowa o pracę'!$E$8,2),IF(AND($AH151+$AI151&gt;=2600,$AH151&gt;=2600),ROUND(ROUND($AJ151/$AH151*2600,2)*'umowa o pracę'!$E$8,2),0)))),0)&gt;$H151,$H151,IF($AG151=1,IF($AI151=0,ROUND(IF($AH151&gt;2600,ROUND($AJ151/$AH151*2600,2),$AJ151)*'umowa o pracę'!$E$8,2),IF($AH151+$AI151&lt;2600,ROUND(ROUND($AJ151+ROUND($AI151*9%,2),2)*'umowa o pracę'!$E$8,2),IF(AND($AH151+$AI151&gt;=2600,$AH151&lt;2600),ROUND((ROUND($AJ151+ROUND((2600-$AH151)*9%,2),2))*'umowa o pracę'!$E$8,2),IF(AND($AH151+$AI151&gt;=2600,$AH151&gt;=2600),ROUND(ROUND($AJ151/$AH151*2600,2)*'umowa o pracę'!$E$8,2),0)))),0)),IF('umowa o pracę'!$E$7=2021,IF(IF($AG151=1,IF($AI151=0,ROUND(IF($AH151&gt;2800,ROUND($AJ151/$AH151*2800,2),$AJ151)*'umowa o pracę'!$E$8,2),IF($AH151+$AI151&lt;2800,ROUND(ROUND($AJ151+ROUND($AI151*9%,2),2)*'umowa o pracę'!$E$8,2),IF(AND($AH151+$AI151&gt;=2800,$AH151&lt;2800),ROUND((ROUND($AJ151+ROUND((2800-$AH151)*9%,2),2))*'umowa o pracę'!$E$8,2),IF(AND($AH151+$AI151&gt;=2800,$AH151&gt;=2800),ROUND(ROUND($AJ151/$AH151*2800,2)*'umowa o pracę'!$E$8,2),0)))),0)&gt;$H151,$H151,IF($AG151=1,IF($AI151=0,ROUND(IF($AH151&gt;2800,ROUND($AJ151/$AH151*2800,2),$AJ151)*'umowa o pracę'!$E$8,2),IF($AH151+$AI151&lt;2800,ROUND(ROUND($AJ151+ROUND($AI151*9%,2),2)*'umowa o pracę'!$E$8,2),IF(AND($AH151+$AI151&gt;=2800,$AH151&lt;2800),ROUND((ROUND($AJ151+ROUND((2800-$AH151)*9%,2),2))*'umowa o pracę'!$E$8,2),IF(AND($AH151+$AI151&gt;=2800,$AH151&gt;=2800),ROUND(ROUND($AJ151/$AH151*2800,2)*'umowa o pracę'!$E$8,2),0)))),0)),0))</f>
        <v>0</v>
      </c>
      <c r="AP151" s="32">
        <f>IF('umowa o pracę'!$E$7=2020,IF(IF($AG151=1,IF($AI151=0,ROUND(IF($AH151&gt;2600,ROUND($AK151/$AH151*2600,2),$AK151)*'umowa o pracę'!$E$8,2),ROUND(IF($AH151&gt;2600,ROUND($AK151/$AH151*2600,2),$AK151)*'umowa o pracę'!$E$8,2)),0)&gt;$I151,$I151,IF($AG151=1,IF($AI151=0,ROUND(IF($AH151&gt;2600,ROUND($AK151/$AH151*2600,2),$AK151)*'umowa o pracę'!$E$8,2),ROUND(IF($AH151&gt;2600,ROUND($AK151/$AH151*2600,2),$AK151)*'umowa o pracę'!$E$8,2)),0)),IF('umowa o pracę'!$E$7=2021,IF(IF($AG151=1,IF($AI151=0,ROUND(IF($AH151&gt;2800,ROUND($AK151/$AH151*2800,2),$AK151)*'umowa o pracę'!$E$8,2),ROUND(IF($AH151&gt;2800,ROUND($AK151/$AH151*2800,2),$AK151)*'umowa o pracę'!$E$8,2)),0)&gt;$I151,$I151,IF($AG151=1,IF($AI151=0,ROUND(IF($AH151&gt;2800,ROUND($AK151/$AH151*2800,2),$AK151)*'umowa o pracę'!$E$8,2),ROUND(IF($AH151&gt;2800,ROUND($AK151/$AH151*2800,2),$AK151)*'umowa o pracę'!$E$8,2)),0)),0))</f>
        <v>0</v>
      </c>
      <c r="AQ151" s="56">
        <f>IF('umowa o pracę'!$E$7=2020,$AM151,IF('umowa o pracę'!$E$7=2021,$AN151,0))</f>
        <v>0</v>
      </c>
      <c r="AR151" s="33">
        <f>IF('umowa o pracę'!$E$7=0,0,U151+AF151+AQ151)</f>
        <v>0</v>
      </c>
      <c r="AS151" s="19"/>
      <c r="AT151" s="19"/>
      <c r="AU151" s="19"/>
      <c r="AV151" s="6"/>
      <c r="AW151" s="6"/>
      <c r="AX151" s="6">
        <f t="shared" si="26"/>
        <v>10</v>
      </c>
      <c r="AY151" s="6"/>
      <c r="AZ151" s="234">
        <f t="shared" si="29"/>
        <v>0</v>
      </c>
      <c r="BA151" s="234">
        <f t="shared" si="30"/>
        <v>0</v>
      </c>
      <c r="BB151" s="234">
        <f t="shared" si="31"/>
        <v>0</v>
      </c>
      <c r="BC151" s="234">
        <f t="shared" si="32"/>
        <v>0</v>
      </c>
      <c r="BD151" s="234">
        <f t="shared" si="33"/>
        <v>0</v>
      </c>
      <c r="BE151" s="234">
        <f t="shared" si="34"/>
        <v>0</v>
      </c>
      <c r="BF151" s="234">
        <f t="shared" si="35"/>
        <v>0</v>
      </c>
      <c r="BG151" s="234">
        <f t="shared" si="36"/>
        <v>0</v>
      </c>
      <c r="BH151" s="234">
        <f t="shared" si="37"/>
        <v>0</v>
      </c>
      <c r="BI151" s="238">
        <f t="shared" si="38"/>
        <v>0</v>
      </c>
      <c r="BJ151" s="236"/>
      <c r="BK151" s="236"/>
      <c r="BL151" s="237"/>
    </row>
    <row r="152" spans="1:64" ht="15.75" customHeight="1" x14ac:dyDescent="0.25">
      <c r="A152" s="129">
        <v>141</v>
      </c>
      <c r="B152" s="57"/>
      <c r="C152" s="57"/>
      <c r="D152" s="36"/>
      <c r="E152" s="36"/>
      <c r="F152" s="242"/>
      <c r="G152" s="37">
        <v>1</v>
      </c>
      <c r="H152" s="58">
        <v>0</v>
      </c>
      <c r="I152" s="59">
        <v>0</v>
      </c>
      <c r="J152" s="60">
        <v>0</v>
      </c>
      <c r="K152" s="52">
        <v>1</v>
      </c>
      <c r="L152" s="39">
        <v>0</v>
      </c>
      <c r="M152" s="39">
        <v>0</v>
      </c>
      <c r="N152" s="39">
        <v>0</v>
      </c>
      <c r="O152" s="39">
        <v>0</v>
      </c>
      <c r="P152" s="35">
        <f>IF('umowa o pracę'!$E$7=2020,ROUND(IF($L152&gt;=2600,2600*'umowa o pracę'!$E$8,$L152*'umowa o pracę'!$E$8),2),IF('umowa o pracę'!$E$7=2021,ROUND(IF($L152&gt;=2800,2800*'umowa o pracę'!$E$8,$L152*'umowa o pracę'!$E$8),2),0))</f>
        <v>0</v>
      </c>
      <c r="Q152" s="252">
        <f>IF(IF(IF(AND($K152=1,$I152&gt;0),ROUND(IF($L152+$M152&gt;=2600,2600*'umowa o pracę'!$E$8,($L152+$M152)*'umowa o pracę'!$E$8),2)+IF($M152=0,ROUND(IF($L152&gt;2600,ROUND($O152/$L152*2600,2),$O152)*'umowa o pracę'!$E$8,2),ROUND(IF($L152&gt;2600,ROUND($O152/$L152*2600,2),$O152)*'umowa o pracę'!$E$8,2)),ROUND(IF($L152+$M152&gt;=2600,2600*'umowa o pracę'!$E$8,($L152+$M152)*'umowa o pracę'!$E$8),2)-IF($M152=0,ROUND(ROUND(IF($L152&gt;2600,ROUND($N152/$L152*2600,2),$N152),2)*'umowa o pracę'!$E$8,2),IF($M152&gt;0,IF($L152+$M152&lt;2600,ROUND(ROUND($N152+ROUND($M152*9%,2),2)*'umowa o pracę'!$E$8,2),IF(AND($L152+$M152&gt;=2600,$M152&lt;2600,$L152&lt;2600),ROUND((ROUND(((2600-$M152)/$L152)*$N152,2)+ROUND($M152*9%,2))*'umowa o pracę'!$E$8,2),IF(AND($L152+$M152&gt;=2600,$M152&gt;=2600),ROUND((ROUND(2600*9%,2))*'umowa o pracę'!$E$8,2),IF(AND($L152+$M152&gt;=2600,$L152&gt;=2600,$M152&lt;2600),ROUND((ROUND($M152*9%,2)+ROUND(((2600-$M152)/$L152)*$N152,2))*'umowa o pracę'!$E$8,2),0)))),0)))&gt;$J152,$J152,IF(AND($K152=1,$I152&gt;0),ROUND(IF($L152+$M152&gt;=2600,2600*'umowa o pracę'!$E$8,($L152+$M152)*'umowa o pracę'!$E$8),2)+IF($M152=0,ROUND(IF($L152&gt;2600,ROUND($O152/$L152*2600,2),$O152)*'umowa o pracę'!$E$8,2),ROUND(IF($L152&gt;2600,ROUND($O152/$L152*2600,2),$O152)*'umowa o pracę'!$E$8,2)),ROUND(IF($L152+$M152&gt;=2600,2600*'umowa o pracę'!$E$8,($L152+$M152)*'umowa o pracę'!$E$8),2)-IF($M152=0,ROUND(ROUND(IF($L152&gt;2600,ROUND($N152/$L152*2600,2),$N152),2)*'umowa o pracę'!$E$8,2),IF($M152&gt;0,IF($L152+$M152&lt;2600,ROUND(ROUND($N152+ROUND($M152*9%,2),2)*'umowa o pracę'!$E$8,2),IF(AND($L152+$M152&gt;=2600,$M152&lt;2600,$L152&lt;2600),ROUND((ROUND(((2600-$M152)/$L152)*$N152,2)+ROUND($M152*9%,2))*'umowa o pracę'!$E$8,2),IF(AND($L152+$M152&gt;=2600,$M152&gt;=2600),ROUND((ROUND(2600*9%,2))*'umowa o pracę'!$E$8,2),IF(AND($L152+$M152&gt;=2600,$L152&gt;=2600,$M152&lt;2600),ROUND((ROUND($M152*9%,2)+ROUND(((2600-$M152)/$L152)*$N152,2))*'umowa o pracę'!$E$8,2),0)))),0))))&gt;$J152,$J152,IF(IF(AND($K152=1,$I152&gt;0),ROUND(IF($L152+$M152&gt;=2600,2600*'umowa o pracę'!$E$8,($L152+$M152)*'umowa o pracę'!$E$8),2)+IF($M152=0,ROUND(IF($L152&gt;2600,ROUND($O152/$L152*2600,2),$O152)*'umowa o pracę'!$E$8,2),ROUND(IF($L152&gt;2600,ROUND($O152/$L152*2600,2),$O152)*'umowa o pracę'!$E$8,2)),ROUND(IF($L152+$M152&gt;=2600,2600*'umowa o pracę'!$E$8,($L152+$M152)*'umowa o pracę'!$E$8),2)-IF($M152=0,ROUND(ROUND(IF($L152&gt;2600,ROUND($N152/$L152*2600,2),$N152),2)*'umowa o pracę'!$E$8,2),IF($M152&gt;0,IF($L152+$M152&lt;2600,ROUND(ROUND($N152+ROUND($M152*9%,2),2)*'umowa o pracę'!$E$8,2),IF(AND($L152+$M152&gt;=2600,$M152&lt;2600,$L152&lt;2600),ROUND((ROUND(((2600-$M152)/$L152)*$N152,2)+ROUND($M152*9%,2))*'umowa o pracę'!$E$8,2),IF(AND($L152+$M152&gt;=2600,$M152&gt;=2600),ROUND((ROUND(2600*9%,2))*'umowa o pracę'!$E$8,2),IF(AND($L152+$M152&gt;=2600,$L152&gt;=2600,$M152&lt;2600),ROUND((ROUND($M152*9%,2)+ROUND(((2600-$M152)/$L152)*$N152,2))*'umowa o pracę'!$E$8,2),0)))),0)))&gt;$J152,$J152,IF(AND($K152=1,$I152&gt;0),ROUND(IF($L152+$M152&gt;=2600,2600*'umowa o pracę'!$E$8,($L152+$M152)*'umowa o pracę'!$E$8),2)+IF($M152=0,ROUND(IF($L152&gt;2600,ROUND($O152/$L152*2600,2),$O152)*'umowa o pracę'!$E$8,2),ROUND(IF($L152&gt;2600,ROUND($O152/$L152*2600,2),$O152)*'umowa o pracę'!$E$8,2)),ROUND(IF($L152+$M152&gt;=2600,2600*'umowa o pracę'!$E$8,($L152+$M152)*'umowa o pracę'!$E$8),2)-IF(AND($M152=0,I152&gt;0),ROUND(ROUND(IF($L152&gt;2600,ROUND($N152/$L152*2600,2),$N152),2)*'umowa o pracę'!$E$8,2),IF($M152&gt;0,IF($L152+$M152&lt;2600,ROUND(ROUND($N152+ROUND($M152*9%,2),2)*'umowa o pracę'!$E$8,2),IF(AND($L152+$M152&gt;=2600,$M152&lt;2600,$L152&lt;2600),ROUND((ROUND(((2600-$M152)/$L152)*$N152,2)+ROUND($M152*9%,2))*'umowa o pracę'!$E$8,2),IF(AND($L152+$M152&gt;=2600,$M152&gt;=2600),ROUND((ROUND(2600*9%,2))*'umowa o pracę'!$E$8,2),IF(AND($L152+$M152&gt;=2600,$L152&gt;=2600,$M152&lt;2600),ROUND((ROUND($M152*9%,2)+ROUND(((2600-$M152)/$L152)*$N152,2))*'umowa o pracę'!$E$8,2),0)))),0)))))</f>
        <v>0</v>
      </c>
      <c r="R152" s="252">
        <f>IF(IF(IF(AND($K152=1,$I152&gt;0),ROUND(IF($L152+$M152&gt;=2800,2800*'umowa o pracę'!$E$8,($L152+$M152)*'umowa o pracę'!$E$8),2)+IF($M152=0,ROUND(IF($L152&gt;2800,ROUND($O152/$L152*2800,2),$O152)*'umowa o pracę'!$E$8,2),ROUND(IF($L152&gt;2800,ROUND($O152/$L152*2800,2),$O152)*'umowa o pracę'!$E$8,2)),ROUND(IF($L152+$M152&gt;=2800,2800*'umowa o pracę'!$E$8,($L152+$M152)*'umowa o pracę'!$E$8),2)-IF($M152=0,ROUND(ROUND(IF($L152&gt;2800,ROUND($N152/$L152*2800,2),$N152),2)*'umowa o pracę'!$E$8,2),IF($M152&gt;0,IF($L152+$M152&lt;2800,ROUND(ROUND($N152+ROUND($M152*9%,2),2)*'umowa o pracę'!$E$8,2),IF(AND($L152+$M152&gt;=2800,$M152&lt;2800,$L152&lt;2800),ROUND((ROUND(((2800-$M152)/$L152)*$N152,2)+ROUND($M152*9%,2))*'umowa o pracę'!$E$8,2),IF(AND($L152+$M152&gt;=2800,$M152&gt;=2800),ROUND((ROUND(2800*9%,2))*'umowa o pracę'!$E$8,2),IF(AND($L152+$M152&gt;=2800,$L152&gt;=2800,$M152&lt;2800),ROUND((ROUND($M152*9%,2)+ROUND(((2800-$M152)/$L152)*$N152,2))*'umowa o pracę'!$E$8,2),0)))),0)))&gt;$J152,$J152,IF(AND($K152=1,$I152&gt;0),ROUND(IF($L152+$M152&gt;=2800,2800*'umowa o pracę'!$E$8,($L152+$M152)*'umowa o pracę'!$E$8),2)+IF($M152=0,ROUND(IF($L152&gt;2800,ROUND($O152/$L152*2800,2),$O152)*'umowa o pracę'!$E$8,2),ROUND(IF($L152&gt;2800,ROUND($O152/$L152*2800,2),$O152)*'umowa o pracę'!$E$8,2)),ROUND(IF($L152+$M152&gt;=2800,2800*'umowa o pracę'!$E$8,($L152+$M152)*'umowa o pracę'!$E$8),2)-IF($M152=0,ROUND(ROUND(IF($L152&gt;2800,ROUND($N152/$L152*2800,2),$N152),2)*'umowa o pracę'!$E$8,2),IF($M152&gt;0,IF($L152+$M152&lt;2800,ROUND(ROUND($N152+ROUND($M152*9%,2),2)*'umowa o pracę'!$E$8,2),IF(AND($L152+$M152&gt;=2800,$M152&lt;2800,$L152&lt;2800),ROUND((ROUND(((2800-$M152)/$L152)*$N152,2)+ROUND($M152*9%,2))*'umowa o pracę'!$E$8,2),IF(AND($L152+$M152&gt;=2800,$M152&gt;=2800),ROUND((ROUND(2800*9%,2))*'umowa o pracę'!$E$8,2),IF(AND($L152+$M152&gt;=2800,$L152&gt;=2800,$M152&lt;2800),ROUND((ROUND($M152*9%,2)+ROUND(((2800-$M152)/$L152)*$N152,2))*'umowa o pracę'!$E$8,2),0)))),0))))&gt;$J152,$J152,IF(IF(AND($K152=1,$I152&gt;0),ROUND(IF($L152+$M152&gt;=2800,2800*'umowa o pracę'!$E$8,($L152+$M152)*'umowa o pracę'!$E$8),2)+IF($M152=0,ROUND(IF($L152&gt;2800,ROUND($O152/$L152*2800,2),$O152)*'umowa o pracę'!$E$8,2),ROUND(IF($L152&gt;2800,ROUND($O152/$L152*2800,2),$O152)*'umowa o pracę'!$E$8,2)),ROUND(IF($L152+$M152&gt;=2800,2800*'umowa o pracę'!$E$8,($L152+$M152)*'umowa o pracę'!$E$8),2)-IF($M152=0,ROUND(ROUND(IF($L152&gt;2800,ROUND($N152/$L152*2800,2),$N152),2)*'umowa o pracę'!$E$8,2),IF($M152&gt;0,IF($L152+$M152&lt;2800,ROUND(ROUND($N152+ROUND($M152*9%,2),2)*'umowa o pracę'!$E$8,2),IF(AND($L152+$M152&gt;=2800,$M152&lt;2800,$L152&lt;2800),ROUND((ROUND(((2800-$M152)/$L152)*$N152,2)+ROUND($M152*9%,2))*'umowa o pracę'!$E$8,2),IF(AND($L152+$M152&gt;=2800,$M152&gt;=2800),ROUND((ROUND(2800*9%,2))*'umowa o pracę'!$E$8,2),IF(AND($L152+$M152&gt;=2800,$L152&gt;=2800,$M152&lt;2800),ROUND((ROUND($M152*9%,2)+ROUND(((2800-$M152)/$L152)*$N152,2))*'umowa o pracę'!$E$8,2),0)))),0)))&gt;$J152,$J152,IF(AND($K152=1,$I152&gt;0),ROUND(IF($L152+$M152&gt;=2800,2800*'umowa o pracę'!$E$8,($L152+$M152)*'umowa o pracę'!$E$8),2)+IF($M152=0,ROUND(IF($L152&gt;2800,ROUND($O152/$L152*2800,2),$O152)*'umowa o pracę'!$E$8,2),ROUND(IF($L152&gt;2800,ROUND($O152/$L152*2800,2),$O152)*'umowa o pracę'!$E$8,2)),ROUND(IF($L152+$M152&gt;=2800,2800*'umowa o pracę'!$E$8,($L152+$M152)*'umowa o pracę'!$E$8),2)-IF(AND($M152=0,I152&gt;0),ROUND(ROUND(IF($L152&gt;2800,ROUND($N152/$L152*2800,2),$N152),2)*'umowa o pracę'!$E$8,2),IF($M152&gt;0,IF($L152+$M152&lt;2800,ROUND(ROUND($N152+ROUND($M152*9%,2),2)*'umowa o pracę'!$E$8,2),IF(AND($L152+$M152&gt;=2800,$M152&lt;2800,$L152&lt;2800),ROUND((ROUND(((2800-$M152)/$L152)*$N152,2)+ROUND($M152*9%,2))*'umowa o pracę'!$E$8,2),IF(AND($L152+$M152&gt;=2800,$M152&gt;=2800),ROUND((ROUND(2800*9%,2))*'umowa o pracę'!$E$8,2),IF(AND($L152+$M152&gt;=2800,$L152&gt;=2800,$M152&lt;2800),ROUND((ROUND($M152*9%,2)+ROUND(((2800-$M152)/$L152)*$N152,2))*'umowa o pracę'!$E$8,2),0)))),0)))))</f>
        <v>0</v>
      </c>
      <c r="S152" s="32">
        <f>IF('umowa o pracę'!$E$7=2020,IF(IF($K152=1,IF($M152=0,ROUND(IF($L152&gt;2600,ROUND($N152/$L152*2600,2),$N152)*'umowa o pracę'!$E$8,2),IF($L152+$M152&lt;2600,ROUND(ROUND($N152+ROUND($M152*9%,2),2)*'umowa o pracę'!$E$8,2),IF(AND($L152+$M152&gt;=2600,$L152&lt;2600),ROUND((ROUND($N152+ROUND((2600-$L152)*9%,2),2))*'umowa o pracę'!$E$8,2),IF(AND($L152+$M152&gt;=2600,$L152&gt;=2600),ROUND(ROUND($N152/$L152*2600,2)*'umowa o pracę'!$E$8,2),0)))),0)&gt;$H152,$H152,IF($K152=1,IF($M152=0,ROUND(IF($L152&gt;2600,ROUND($N152/$L152*2600,2),$N152)*'umowa o pracę'!$E$8,2),IF($L152+$M152&lt;2600,ROUND(ROUND($N152+ROUND($M152*9%,2),2)*'umowa o pracę'!$E$8,2),IF(AND($L152+$M152&gt;=2600,$L152&lt;2600),ROUND((ROUND($N152+ROUND((2600-$L152)*9%,2),2))*'umowa o pracę'!$E$8,2),IF(AND($L152+$M152&gt;=2600,$L152&gt;=2600),ROUND(ROUND($N152/$L152*2600,2)*'umowa o pracę'!$E$8,2),0)))),0)),IF('umowa o pracę'!$E$7=2021,IF(IF($K152=1,IF($M152=0,ROUND(IF($L152&gt;2800,ROUND($N152/$L152*2800,2),$N152)*'umowa o pracę'!$E$8,2),IF($L152+$M152&lt;2800,ROUND(ROUND($N152+ROUND($M152*9%,2),2)*'umowa o pracę'!$E$8,2),IF(AND($L152+$M152&gt;=2800,$L152&lt;2800),ROUND((ROUND($N152+ROUND((2800-$L152)*9%,2),2))*'umowa o pracę'!$E$8,2),IF(AND($L152+$M152&gt;=2800,$L152&gt;=2800),ROUND(ROUND($N152/$L152*2800,2)*'umowa o pracę'!$E$8,2),0)))),0)&gt;$H152,$H152,IF($K152=1,IF($M152=0,ROUND(IF($L152&gt;2800,ROUND($N152/$L152*2800,2),$N152)*'umowa o pracę'!$E$8,2),IF($L152+$M152&lt;2800,ROUND(ROUND($N152+ROUND($M152*9%,2),2)*'umowa o pracę'!$E$8,2),IF(AND($L152+$M152&gt;=2800,$L152&lt;2800),ROUND((ROUND($N152+ROUND((2800-$L152)*9%,2),2))*'umowa o pracę'!$E$8,2),IF(AND($L152+$M152&gt;=2800,$L152&gt;=2800),ROUND(ROUND($N152/$L152*2800,2)*'umowa o pracę'!$E$8,2),0)))),0)),0))</f>
        <v>0</v>
      </c>
      <c r="T152" s="32">
        <f>IF('umowa o pracę'!$E$7=2020,IF(IF($K152=1,IF($M152=0,ROUND(IF($L152&gt;2600,ROUND($O152/$L152*2600,2),$O152)*'umowa o pracę'!$E$8,2),ROUND(IF($L152&gt;2600,ROUND($O152/$L152*2600,2),$O152)*'umowa o pracę'!$E$8,2)),0)&gt;$I152,$I152,IF($K152=1,IF($M152=0,ROUND(IF($L152&gt;2600,ROUND($O152/$L152*2600,2),$O152)*'umowa o pracę'!$E$8,2),ROUND(IF($L152&gt;2600,ROUND($O152/$L152*2600,2),$O152)*'umowa o pracę'!$E$8,2)),0)),IF('umowa o pracę'!$E$7=2021,IF(IF($K152=1,IF($M152=0,ROUND(IF($L152&gt;2800,ROUND($O152/$L152*2800,2),$O152)*'umowa o pracę'!$E$8,2),ROUND(IF($L152&gt;2800,ROUND($O152/$L152*2800,2),$O152)*'umowa o pracę'!$E$8,2)),0)&gt;$I152,$I152,IF($K152=1,IF($M152=0,ROUND(IF($L152&gt;2800,ROUND($O152/$L152*2800,2),$O152)*'umowa o pracę'!$E$8,2),ROUND(IF($L152&gt;2800,ROUND($O152/$L152*2800,2),$O152)*'umowa o pracę'!$E$8,2)),0)),0))</f>
        <v>0</v>
      </c>
      <c r="U152" s="51">
        <f>IF('umowa o pracę'!$E$7=2020,$Q152,IF('umowa o pracę'!$E$7=2021,$R152,0))</f>
        <v>0</v>
      </c>
      <c r="V152" s="53">
        <f t="shared" si="27"/>
        <v>1</v>
      </c>
      <c r="W152" s="54">
        <f>IF('umowa o pracę'!$E$6&lt;2,0,$L152)</f>
        <v>0</v>
      </c>
      <c r="X152" s="54">
        <f>IF('umowa o pracę'!$E$6&lt;2,0,$M152)</f>
        <v>0</v>
      </c>
      <c r="Y152" s="55">
        <f>IF('umowa o pracę'!$E$6&lt;2,0,$N152)</f>
        <v>0</v>
      </c>
      <c r="Z152" s="55">
        <f>IF('umowa o pracę'!$E$6&lt;2,0,$O152)</f>
        <v>0</v>
      </c>
      <c r="AA152" s="32">
        <f>IF('umowa o pracę'!$E$7=2020,ROUND(IF($W152&gt;=2600,2600*'umowa o pracę'!$E$8,$W152*'umowa o pracę'!$E$8),2),IF('umowa o pracę'!$E$7=2021,ROUND(IF($W152&gt;=2800,2800*'umowa o pracę'!$E$8,$W152*'umowa o pracę'!$E$8),2),0))</f>
        <v>0</v>
      </c>
      <c r="AB152" s="32">
        <f>IF(IF(IF(AND($V152=1,$I152&gt;0),ROUND(IF($W152+$X152&gt;=2600,2600*'umowa o pracę'!$E$8,($W152+$X152)*'umowa o pracę'!$E$8),2)+IF($X152=0,ROUND(IF($W152&gt;2600,ROUND($Z152/$W152*2600,2),$Z152)*'umowa o pracę'!$E$8,2),ROUND(IF($W152&gt;2600,ROUND($Z152/$W152*2600,2),$Z152)*'umowa o pracę'!$E$8,2)),ROUND(IF($W152+$X152&gt;=2600,2600*'umowa o pracę'!$E$8,($W152+$X152)*'umowa o pracę'!$E$8),2)-IF($X152=0,ROUND(ROUND(IF($W152&gt;2600,ROUND($Y152/$W152*2600,2),$Y152),2)*'umowa o pracę'!$E$8,2),IF($X152&gt;0,IF($W152+$X152&lt;2600,ROUND(ROUND($Y152+ROUND($X152*9%,2),2)*'umowa o pracę'!$E$8,2),IF(AND($W152+$X152&gt;=2600,$X152&lt;2600,$W152&lt;2600),ROUND((ROUND(((2600-$X152)/$W152)*$Y152,2)+ROUND($X152*9%,2))*'umowa o pracę'!$E$8,2),IF(AND($W152+$X152&gt;=2600,$X152&gt;=2600),ROUND((ROUND(2600*9%,2))*'umowa o pracę'!$E$8,2),IF(AND($W152+$X152&gt;=2600,$W152&gt;=2600,$X152&lt;2600),ROUND((ROUND($X152*9%,2)+ROUND(((2600-$X152)/$W152)*$Y152,2))*'umowa o pracę'!$E$8,2),0)))),0)))&gt;$J152,$J152,IF(AND($V152=1,$I152&gt;0),ROUND(IF($W152+$X152&gt;=2600,2600*'umowa o pracę'!$E$8,($W152+$X152)*'umowa o pracę'!$E$8),2)+IF($X152=0,ROUND(IF($W152&gt;2600,ROUND($Z152/$W152*2600,2),$Z152)*'umowa o pracę'!$E$8,2),ROUND(IF($W152&gt;2600,ROUND($Z152/$W152*2600,2),$Z152)*'umowa o pracę'!$E$8,2)),ROUND(IF($W152+$X152&gt;=2600,2600*'umowa o pracę'!$E$8,($W152+$X152)*'umowa o pracę'!$E$8),2)-IF($X152=0,ROUND(ROUND(IF($W152&gt;2600,ROUND($Y152/$W152*2600,2),$Y152),2)*'umowa o pracę'!$E$8,2),IF($X152&gt;0,IF($W152+$X152&lt;2600,ROUND(ROUND($Y152+ROUND($X152*9%,2),2)*'umowa o pracę'!$E$8,2),IF(AND($W152+$X152&gt;=2600,$X152&lt;2600,$W152&lt;2600),ROUND((ROUND(((2600-$X152)/$W152)*$Y152,2)+ROUND($X152*9%,2))*'umowa o pracę'!$E$8,2),IF(AND($W152+$X152&gt;=2600,$X152&gt;=2600),ROUND((ROUND(2600*9%,2))*'umowa o pracę'!$E$8,2),IF(AND($W152+$X152&gt;=2600,$W152&gt;=2600,$X152&lt;2600),ROUND((ROUND($X152*9%,2)+ROUND(((2600-$X152)/$W152)*$Y152,2))*'umowa o pracę'!$E$8,2),0)))),0))))&gt;$J152,$J152,IF(IF(AND($V152=1,$I152&gt;0),ROUND(IF($W152+$X152&gt;=2600,2600*'umowa o pracę'!$E$8,($W152+$X152)*'umowa o pracę'!$E$8),2)+IF($X152=0,ROUND(IF($W152&gt;2600,ROUND($Z152/$W152*2600,2),$Z152)*'umowa o pracę'!$E$8,2),ROUND(IF($W152&gt;2600,ROUND($Z152/$W152*2600,2),$Z152)*'umowa o pracę'!$E$8,2)),ROUND(IF($W152+$X152&gt;=2600,2600*'umowa o pracę'!$E$8,($W152+$X152)*'umowa o pracę'!$E$8),2)-IF($X152=0,ROUND(ROUND(IF($W152&gt;2600,ROUND($Y152/$W152*2600,2),$Y152),2)*'umowa o pracę'!$E$8,2),IF($X152&gt;0,IF($W152+$X152&lt;2600,ROUND(ROUND($Y152+ROUND($X152*9%,2),2)*'umowa o pracę'!$E$8,2),IF(AND($W152+$X152&gt;=2600,$X152&lt;2600,$W152&lt;2600),ROUND((ROUND(((2600-$X152)/$W152)*$Y152,2)+ROUND($X152*9%,2))*'umowa o pracę'!$E$8,2),IF(AND($W152+$X152&gt;=2600,$X152&gt;=2600),ROUND((ROUND(2600*9%,2))*'umowa o pracę'!$E$8,2),IF(AND($W152+$X152&gt;=2600,$W152&gt;=2600,$X152&lt;2600),ROUND((ROUND($X152*9%,2)+ROUND(((2600-$X152)/$W152)*$Y152,2))*'umowa o pracę'!$E$8,2),0)))),0)))&gt;$J152,$J152,IF(AND($V152=1,$I152&gt;0),ROUND(IF($W152+$X152&gt;=2600,2600*'umowa o pracę'!$E$8,($W152+$X152)*'umowa o pracę'!$E$8),2)+IF($X152=0,ROUND(IF($W152&gt;2600,ROUND($Z152/$W152*2600,2),$Z152)*'umowa o pracę'!$E$8,2),ROUND(IF($W152&gt;2600,ROUND($Z152/$W152*2600,2),$Z152)*'umowa o pracę'!$E$8,2)),ROUND(IF($W152+$X152&gt;=2600,2600*'umowa o pracę'!$E$8,($W152+$X152)*'umowa o pracę'!$E$8),2)-IF(AND($X152=0,I152&gt;0),ROUND(ROUND(IF($W152&gt;2600,ROUND($Y152/$W152*2600,2),$Y152),2)*'umowa o pracę'!$E$8,2),IF($X152&gt;0,IF($W152+$X152&lt;2600,ROUND(ROUND($Y152+ROUND($X152*9%,2),2)*'umowa o pracę'!$E$8,2),IF(AND($W152+$X152&gt;=2600,$X152&lt;2600,$W152&lt;2600),ROUND((ROUND(((2600-$X152)/$W152)*$Y152,2)+ROUND($X152*9%,2))*'umowa o pracę'!$E$8,2),IF(AND($W152+$X152&gt;=2600,$X152&gt;=2600),ROUND((ROUND(2600*9%,2))*'umowa o pracę'!$E$8,2),IF(AND($W152+$X152&gt;=2600,$W152&gt;=2600,$X152&lt;2600),ROUND((ROUND($X152*9%,2)+ROUND(((2600-$X152)/$W152)*$Y152,2))*'umowa o pracę'!$E$8,2),0)))),0)))))</f>
        <v>0</v>
      </c>
      <c r="AC152" s="32">
        <f>IF(IF(IF(AND($V152=1,$I152&gt;0),ROUND(IF($W152+$X152&gt;=2800,2800*'umowa o pracę'!$E$8,($W152+$X152)*'umowa o pracę'!$E$8),2)+IF($X152=0,ROUND(IF($W152&gt;2800,ROUND($Z152/$W152*2800,2),$Z152)*'umowa o pracę'!$E$8,2),ROUND(IF($W152&gt;2800,ROUND($Z152/$W152*2800,2),$Z152)*'umowa o pracę'!$E$8,2)),ROUND(IF($W152+$X152&gt;=2800,2800*'umowa o pracę'!$E$8,($W152+$X152)*'umowa o pracę'!$E$8),2)-IF($X152=0,ROUND(ROUND(IF($W152&gt;2800,ROUND($Y152/$W152*2800,2),$Y152),2)*'umowa o pracę'!$E$8,2),IF($X152&gt;0,IF($W152+$X152&lt;2800,ROUND(ROUND($Y152+ROUND($X152*9%,2),2)*'umowa o pracę'!$E$8,2),IF(AND($W152+$X152&gt;=2800,$X152&lt;2800,$W152&lt;2800),ROUND((ROUND(((2800-$X152)/$W152)*$Y152,2)+ROUND($X152*9%,2))*'umowa o pracę'!$E$8,2),IF(AND($W152+$X152&gt;=2800,$X152&gt;=2800),ROUND((ROUND(2800*9%,2))*'umowa o pracę'!$E$8,2),IF(AND($W152+$X152&gt;=2800,$W152&gt;=2800,$X152&lt;2800),ROUND((ROUND($X152*9%,2)+ROUND(((2800-$X152)/$W152)*$Y152,2))*'umowa o pracę'!$E$8,2),0)))),0)))&gt;$J152,$J152,IF(AND($V152=1,$I152&gt;0),ROUND(IF($W152+$X152&gt;=2800,2800*'umowa o pracę'!$E$8,($W152+$X152)*'umowa o pracę'!$E$8),2)+IF($X152=0,ROUND(IF($W152&gt;2800,ROUND($Z152/$W152*2800,2),$Z152)*'umowa o pracę'!$E$8,2),ROUND(IF($W152&gt;2800,ROUND($Z152/$W152*2800,2),$Z152)*'umowa o pracę'!$E$8,2)),ROUND(IF($W152+$X152&gt;=2800,2800*'umowa o pracę'!$E$8,($W152+$X152)*'umowa o pracę'!$E$8),2)-IF($X152=0,ROUND(ROUND(IF($W152&gt;2800,ROUND($Y152/$W152*2800,2),$Y152),2)*'umowa o pracę'!$E$8,2),IF($X152&gt;0,IF($W152+$X152&lt;2800,ROUND(ROUND($Y152+ROUND($X152*9%,2),2)*'umowa o pracę'!$E$8,2),IF(AND($W152+$X152&gt;=2800,$X152&lt;2800,$W152&lt;2800),ROUND((ROUND(((2800-$X152)/$W152)*$Y152,2)+ROUND($X152*9%,2))*'umowa o pracę'!$E$8,2),IF(AND($W152+$X152&gt;=2800,$X152&gt;=2800),ROUND((ROUND(2800*9%,2))*'umowa o pracę'!$E$8,2),IF(AND($W152+$X152&gt;=2800,$W152&gt;=2800,$X152&lt;2800),ROUND((ROUND($X152*9%,2)+ROUND(((2800-$X152)/$W152)*$Y152,2))*'umowa o pracę'!$E$8,2),0)))),0))))&gt;$J152,$J152,IF(IF(AND($V152=1,$I152&gt;0),ROUND(IF($W152+$X152&gt;=2800,2800*'umowa o pracę'!$E$8,($W152+$X152)*'umowa o pracę'!$E$8),2)+IF($X152=0,ROUND(IF($W152&gt;2800,ROUND($Z152/$W152*2800,2),$Z152)*'umowa o pracę'!$E$8,2),ROUND(IF($W152&gt;2800,ROUND($Z152/$W152*2800,2),$Z152)*'umowa o pracę'!$E$8,2)),ROUND(IF($W152+$X152&gt;=2800,2800*'umowa o pracę'!$E$8,($W152+$X152)*'umowa o pracę'!$E$8),2)-IF($X152=0,ROUND(ROUND(IF($W152&gt;2800,ROUND($Y152/$W152*2800,2),$Y152),2)*'umowa o pracę'!$E$8,2),IF($X152&gt;0,IF($W152+$X152&lt;2800,ROUND(ROUND($Y152+ROUND($X152*9%,2),2)*'umowa o pracę'!$E$8,2),IF(AND($W152+$X152&gt;=2800,$X152&lt;2800,$W152&lt;2800),ROUND((ROUND(((2800-$X152)/$W152)*$Y152,2)+ROUND($X152*9%,2))*'umowa o pracę'!$E$8,2),IF(AND($W152+$X152&gt;=2800,$X152&gt;=2800),ROUND((ROUND(2800*9%,2))*'umowa o pracę'!$E$8,2),IF(AND($W152+$X152&gt;=2800,$W152&gt;=2800,$X152&lt;2800),ROUND((ROUND($X152*9%,2)+ROUND(((2800-$X152)/$W152)*$Y152,2))*'umowa o pracę'!$E$8,2),0)))),0)))&gt;$J152,$J152,IF(AND($V152=1,$I152&gt;0),ROUND(IF($W152+$X152&gt;=2800,2800*'umowa o pracę'!$E$8,($W152+$X152)*'umowa o pracę'!$E$8),2)+IF($X152=0,ROUND(IF($W152&gt;2800,ROUND($Z152/$W152*2800,2),$Z152)*'umowa o pracę'!$E$8,2),ROUND(IF($W152&gt;2800,ROUND($Z152/$W152*2800,2),$Z152)*'umowa o pracę'!$E$8,2)),ROUND(IF($W152+$X152&gt;=2800,2800*'umowa o pracę'!$E$8,($W152+$X152)*'umowa o pracę'!$E$8),2)-IF(AND($X152=0,I152&gt;0),ROUND(ROUND(IF($W152&gt;2800,ROUND($Y152/$W152*2800,2),$Y152),2)*'umowa o pracę'!$E$8,2),IF($X152&gt;0,IF($W152+$X152&lt;2800,ROUND(ROUND($Y152+ROUND($X152*9%,2),2)*'umowa o pracę'!$E$8,2),IF(AND($W152+$X152&gt;=2800,$X152&lt;2800,$W152&lt;2800),ROUND((ROUND(((2800-$X152)/$W152)*$Y152,2)+ROUND($X152*9%,2))*'umowa o pracę'!$E$8,2),IF(AND($W152+$X152&gt;=2800,$X152&gt;=2800),ROUND((ROUND(2800*9%,2))*'umowa o pracę'!$E$8,2),IF(AND($W152+$X152&gt;=2800,$W152&gt;=2800,$X152&lt;2800),ROUND((ROUND($X152*9%,2)+ROUND(((2800-$X152)/$W152)*$Y152,2))*'umowa o pracę'!$E$8,2),0)))),0)))))</f>
        <v>0</v>
      </c>
      <c r="AD152" s="32">
        <f>IF('umowa o pracę'!$E$7=2020,IF(IF($V152=1,IF($X152=0,ROUND(IF($W152&gt;2600,ROUND($Y152/$W152*2600,2),$Y152)*'umowa o pracę'!$E$8,2),IF($W152+$X152&lt;2600,ROUND(ROUND($Y152+ROUND($X152*9%,2),2)*'umowa o pracę'!$E$8,2),IF(AND($W152+$X152&gt;=2600,$W152&lt;2600),ROUND((ROUND($Y152+ROUND((2600-$W152)*9%,2),2))*'umowa o pracę'!$E$8,2),IF(AND($W152+$X152&gt;=2600,$W152&gt;=2600),ROUND(ROUND($Y152/$W152*2600,2)*'umowa o pracę'!$E$8,2),0)))),0)&gt;$H152,$H152,IF($V152=1,IF($X152=0,ROUND(IF($W152&gt;2600,ROUND($Y152/$W152*2600,2),$Y152)*'umowa o pracę'!$E$8,2),IF($W152+$X152&lt;2600,ROUND(ROUND($Y152+ROUND($X152*9%,2),2)*'umowa o pracę'!$E$8,2),IF(AND($W152+$X152&gt;=2600,$W152&lt;2600),ROUND((ROUND($Y152+ROUND((2600-$W152)*9%,2),2))*'umowa o pracę'!$E$8,2),IF(AND($W152+$X152&gt;=2600,$W152&gt;=2600),ROUND(ROUND($Y152/$W152*2600,2)*'umowa o pracę'!$E$8,2),0)))),0)),IF('umowa o pracę'!$E$7=2021,IF(IF($V152=1,IF($X152=0,ROUND(IF($W152&gt;2800,ROUND($Y152/$W152*2800,2),$Y152)*'umowa o pracę'!$E$8,2),IF($W152+$X152&lt;2800,ROUND(ROUND($Y152+ROUND($X152*9%,2),2)*'umowa o pracę'!$E$8,2),IF(AND($W152+$X152&gt;=2800,$W152&lt;2800),ROUND((ROUND($Y152+ROUND((2800-$W152)*9%,2),2))*'umowa o pracę'!$E$8,2),IF(AND($W152+$X152&gt;=2800,$W152&gt;=2800),ROUND(ROUND($Y152/$W152*2800,2)*'umowa o pracę'!$E$8,2),0)))),0)&gt;$H152,$H152,IF($V152=1,IF($X152=0,ROUND(IF($W152&gt;2800,ROUND($Y152/$W152*2800,2),$Y152)*'umowa o pracę'!$E$8,2),IF($W152+$X152&lt;2800,ROUND(ROUND($Y152+ROUND($X152*9%,2),2)*'umowa o pracę'!$E$8,2),IF(AND($W152+$X152&gt;=2800,$W152&lt;2800),ROUND((ROUND($Y152+ROUND((2800-$W152)*9%,2),2))*'umowa o pracę'!$E$8,2),IF(AND($W152+$X152&gt;=2800,$W152&gt;=2800),ROUND(ROUND($Y152/$W152*2800,2)*'umowa o pracę'!$E$8,2),0)))),0)),0))</f>
        <v>0</v>
      </c>
      <c r="AE152" s="32">
        <f>IF('umowa o pracę'!$E$7=2020,IF(IF($V152=1,IF($X152=0,ROUND(IF($W152&gt;2600,ROUND($Z152/$W152*2600,2),$Z152)*'umowa o pracę'!$E$8,2),ROUND(IF($W152&gt;2600,ROUND($Z152/$W152*2600,2),$Z152)*'umowa o pracę'!$E$8,2)),0)&gt;$I152,$I152,IF($V152=1,IF($X152=0,ROUND(IF($W152&gt;2600,ROUND($Z152/$W152*2600,2),$Z152)*'umowa o pracę'!$E$8,2),ROUND(IF($W152&gt;2600,ROUND($Z152/$W152*2600,2),$Z152)*'umowa o pracę'!$E$8,2)),0)),IF('umowa o pracę'!$E$7=2021,IF(IF($V152=1,IF($X152=0,ROUND(IF($W152&gt;2800,ROUND($Z152/$W152*2800,2),$Z152)*'umowa o pracę'!$E$8,2),ROUND(IF($W152&gt;2800,ROUND($Z152/$W152*2800,2),$Z152)*'umowa o pracę'!$E$8,2)),0)&gt;$I152,$I152,IF($V152=1,IF($X152=0,ROUND(IF($W152&gt;2800,ROUND($Z152/$W152*2800,2),$Z152)*'umowa o pracę'!$E$8,2),ROUND(IF($W152&gt;2800,ROUND($Z152/$W152*2800,2),$Z152)*'umowa o pracę'!$E$8,2)),0)),0))</f>
        <v>0</v>
      </c>
      <c r="AF152" s="56">
        <f>IF('umowa o pracę'!$E$7=2020,$AB152,IF('umowa o pracę'!$E$7=2021,$AC152,0))</f>
        <v>0</v>
      </c>
      <c r="AG152" s="53">
        <f t="shared" si="28"/>
        <v>1</v>
      </c>
      <c r="AH152" s="39">
        <f>IF('umowa o pracę'!$E$6&lt;3,0,$L152)</f>
        <v>0</v>
      </c>
      <c r="AI152" s="39">
        <f>IF('umowa o pracę'!$E$6&lt;3,0,$M152)</f>
        <v>0</v>
      </c>
      <c r="AJ152" s="55">
        <f>IF('umowa o pracę'!$E$6&lt;3,0,$N152)</f>
        <v>0</v>
      </c>
      <c r="AK152" s="55">
        <f>IF('umowa o pracę'!$E$6&lt;3,0,$O152)</f>
        <v>0</v>
      </c>
      <c r="AL152" s="32">
        <f>IF('umowa o pracę'!$E$7=2020,ROUND(IF($AH152&gt;=2600,2600*'umowa o pracę'!$E$8,$AH152*'umowa o pracę'!$E$8),2),IF('umowa o pracę'!$E$7=2021,ROUND(IF($AH152&gt;=2800,2800*'umowa o pracę'!$E$8,$AH152*'umowa o pracę'!$E$8),2),0))</f>
        <v>0</v>
      </c>
      <c r="AM152" s="32">
        <f>IF(IF(IF(AND($AG152=1,$I152&gt;0),ROUND(IF($AH152+$AI152&gt;=2600,2600*'umowa o pracę'!$E$8,($AH152+$AI152)*'umowa o pracę'!$E$8),2)+IF($AI152=0,ROUND(IF($AH152&gt;2600,ROUND($AK152/$AH152*2600,2),$AK152)*'umowa o pracę'!$E$8,2),ROUND(IF($AH152&gt;2600,ROUND($AK152/$AH152*2600,2),$AK152)*'umowa o pracę'!$E$8,2)),ROUND(IF($AH152+$AI152&gt;=2600,2600*'umowa o pracę'!$E$8,($AH152+$AI152)*'umowa o pracę'!$E$8),2)-IF($AI152=0,ROUND(ROUND(IF($AH152&gt;2600,ROUND($AJ152/$AH152*2600,2),$AJ152),2)*'umowa o pracę'!$E$8,2),IF($AI152&gt;0,IF($AH152+$AI152&lt;2600,ROUND(ROUND($AJ152+ROUND($AI152*9%,2),2)*'umowa o pracę'!$E$8,2),IF(AND($AH152+$AI152&gt;=2600,$AI152&lt;2600,$AH152&lt;2600),ROUND((ROUND(((2600-$AI152)/$AH152)*$AJ152,2)+ROUND($AI152*9%,2))*'umowa o pracę'!$E$8,2),IF(AND($AH152+$AI152&gt;=2600,$AI152&gt;=2600),ROUND((ROUND(2600*9%,2))*'umowa o pracę'!$E$8,2),IF(AND($AH152+$AI152&gt;=2600,$AH152&gt;=2600,$AI152&lt;2600),ROUND((ROUND($AI152*9%,2)+ROUND(((2600-$AI152)/$AH152)*$AJ152,2))*'umowa o pracę'!$E$8,2),0)))),0)))&gt;$J152,$J152,IF(AND($AG152=1,$I152&gt;0),ROUND(IF($AH152+$AI152&gt;=2600,2600*'umowa o pracę'!$E$8,($AH152+$AI152)*'umowa o pracę'!$E$8),2)+IF($AI152=0,ROUND(IF($AH152&gt;2600,ROUND($AK152/$AH152*2600,2),$AK152)*'umowa o pracę'!$E$8,2),ROUND(IF($AH152&gt;2600,ROUND($AK152/$AH152*2600,2),$AK152)*'umowa o pracę'!$E$8,2)),ROUND(IF($AH152+$AI152&gt;=2600,2600*'umowa o pracę'!$E$8,($AH152+$AI152)*'umowa o pracę'!$E$8),2)-IF($AI152=0,ROUND(ROUND(IF($AH152&gt;2600,ROUND($AJ152/$AH152*2600,2),$AJ152),2)*'umowa o pracę'!$E$8,2),IF($AI152&gt;0,IF($AH152+$AI152&lt;2600,ROUND(ROUND($AJ152+ROUND($AI152*9%,2),2)*'umowa o pracę'!$E$8,2),IF(AND($AH152+$AI152&gt;=2600,$AI152&lt;2600,$AH152&lt;2600),ROUND((ROUND(((2600-$AI152)/$AH152)*$AJ152,2)+ROUND($AI152*9%,2))*'umowa o pracę'!$E$8,2),IF(AND($AH152+$AI152&gt;=2600,$AI152&gt;=2600),ROUND((ROUND(2600*9%,2))*'umowa o pracę'!$E$8,2),IF(AND($AH152+$AI152&gt;=2600,$AH152&gt;=2600,$AI152&lt;2600),ROUND((ROUND($AI152*9%,2)+ROUND(((2600-$AI152)/$AH152)*$AJ152,2))*'umowa o pracę'!$E$8,2),0)))),0))))&gt;$J152,$J152,IF(IF(AND($AG152=1,$I152&gt;0),ROUND(IF($AH152+$AI152&gt;=2600,2600*'umowa o pracę'!$E$8,($AH152+$AI152)*'umowa o pracę'!$E$8),2)+IF($AI152=0,ROUND(IF($AH152&gt;2600,ROUND($AK152/$AH152*2600,2),$AK152)*'umowa o pracę'!$E$8,2),ROUND(IF($AH152&gt;2600,ROUND($AK152/$AH152*2600,2),$AK152)*'umowa o pracę'!$E$8,2)),ROUND(IF($AH152+$AI152&gt;=2600,2600*'umowa o pracę'!$E$8,($AH152+$AI152)*'umowa o pracę'!$E$8),2)-IF($AI152=0,ROUND(ROUND(IF($AH152&gt;2600,ROUND($AJ152/$AH152*2600,2),$AJ152),2)*'umowa o pracę'!$E$8,2),IF($AI152&gt;0,IF($AH152+$AI152&lt;2600,ROUND(ROUND($AJ152+ROUND($AI152*9%,2),2)*'umowa o pracę'!$E$8,2),IF(AND($AH152+$AI152&gt;=2600,$AI152&lt;2600,$AH152&lt;2600),ROUND((ROUND(((2600-$AI152)/$AH152)*$AJ152,2)+ROUND($AI152*9%,2))*'umowa o pracę'!$E$8,2),IF(AND($AH152+$AI152&gt;=2600,$AI152&gt;=2600),ROUND((ROUND(2600*9%,2))*'umowa o pracę'!$E$8,2),IF(AND($AH152+$AI152&gt;=2600,$AH152&gt;=2600,$AI152&lt;2600),ROUND((ROUND($AI152*9%,2)+ROUND(((2600-$AI152)/$AH152)*$AJ152,2))*'umowa o pracę'!$E$8,2),0)))),0)))&gt;$J152,$J152,IF(AND($AG152=1,$I152&gt;0),ROUND(IF($AH152+$AI152&gt;=2600,2600*'umowa o pracę'!$E$8,($AH152+$AI152)*'umowa o pracę'!$E$8),2)+IF($AI152=0,ROUND(IF($AH152&gt;2600,ROUND($AK152/$AH152*2600,2),$AK152)*'umowa o pracę'!$E$8,2),ROUND(IF($AH152&gt;2600,ROUND($AK152/$AH152*2600,2),$AK152)*'umowa o pracę'!$E$8,2)),ROUND(IF($AH152+$AI152&gt;=2600,2600*'umowa o pracę'!$E$8,($AH152+$AI152)*'umowa o pracę'!$E$8),2)-IF(AND($AI152=0,I152&gt;0),ROUND(ROUND(IF($AH152&gt;2600,ROUND($AJ152/$AH152*2600,2),$AJ152),2)*'umowa o pracę'!$E$8,2),IF($AI152&gt;0,IF($AH152+$AI152&lt;2600,ROUND(ROUND($AJ152+ROUND($AI152*9%,2),2)*'umowa o pracę'!$E$8,2),IF(AND($AH152+$AI152&gt;=2600,$AI152&lt;2600,$AH152&lt;2600),ROUND((ROUND(((2600-$AI152)/$AH152)*$AJ152,2)+ROUND($AI152*9%,2))*'umowa o pracę'!$E$8,2),IF(AND($AH152+$AI152&gt;=2600,$AI152&gt;=2600),ROUND((ROUND(2600*9%,2))*'umowa o pracę'!$E$8,2),IF(AND($AH152+$AI152&gt;=2600,$AH152&gt;=2600,$AI152&lt;2600),ROUND((ROUND($AI152*9%,2)+ROUND(((2600-$AI152)/$AH152)*$AJ152,2))*'umowa o pracę'!$E$8,2),0)))),0)))))</f>
        <v>0</v>
      </c>
      <c r="AN152" s="32">
        <f>IF(IF(IF(AND($AG152=1,$I152&gt;0),ROUND(IF($AH152+$AI152&gt;=2800,2800*'umowa o pracę'!$E$8,($AH152+$AI152)*'umowa o pracę'!$E$8),2)+IF($AI152=0,ROUND(IF($AH152&gt;2800,ROUND($AK152/$AH152*2800,2),$AK152)*'umowa o pracę'!$E$8,2),ROUND(IF($AH152&gt;2800,ROUND($AK152/$AH152*2800,2),$AK152)*'umowa o pracę'!$E$8,2)),ROUND(IF($AH152+$AI152&gt;=2800,2800*'umowa o pracę'!$E$8,($AH152+$AI152)*'umowa o pracę'!$E$8),2)-IF($AI152=0,ROUND(ROUND(IF($AH152&gt;2800,ROUND($AJ152/$AH152*2800,2),$AJ152),2)*'umowa o pracę'!$E$8,2),IF($AI152&gt;0,IF($AH152+$AI152&lt;2800,ROUND(ROUND($AJ152+ROUND($AI152*9%,2),2)*'umowa o pracę'!$E$8,2),IF(AND($AH152+$AI152&gt;=2800,$AI152&lt;2800,$AH152&lt;2800),ROUND((ROUND(((2800-$AI152)/$AH152)*$AJ152,2)+ROUND($AI152*9%,2))*'umowa o pracę'!$E$8,2),IF(AND($AH152+$AI152&gt;=2800,$AI152&gt;=2800),ROUND((ROUND(2800*9%,2))*'umowa o pracę'!$E$8,2),IF(AND($AH152+$AI152&gt;=2800,$AH152&gt;=2800,$AI152&lt;2800),ROUND((ROUND($AI152*9%,2)+ROUND(((2800-$AI152)/$AH152)*$AJ152,2))*'umowa o pracę'!$E$8,2),0)))),0)))&gt;$J152,$J152,IF(AND($AG152=1,$I152&gt;0),ROUND(IF($AH152+$AI152&gt;=2800,2800*'umowa o pracę'!$E$8,($AH152+$AI152)*'umowa o pracę'!$E$8),2)+IF($AI152=0,ROUND(IF($AH152&gt;2800,ROUND($AK152/$AH152*2800,2),$AK152)*'umowa o pracę'!$E$8,2),ROUND(IF($AH152&gt;2800,ROUND($AK152/$AH152*2800,2),$AK152)*'umowa o pracę'!$E$8,2)),ROUND(IF($AH152+$AI152&gt;=2800,2800*'umowa o pracę'!$E$8,($AH152+$AI152)*'umowa o pracę'!$E$8),2)-IF($AI152=0,ROUND(ROUND(IF($AH152&gt;2800,ROUND($AJ152/$AH152*2800,2),$AJ152),2)*'umowa o pracę'!$E$8,2),IF($AI152&gt;0,IF($AH152+$AI152&lt;2800,ROUND(ROUND($AJ152+ROUND($AI152*9%,2),2)*'umowa o pracę'!$E$8,2),IF(AND($AH152+$AI152&gt;=2800,$AI152&lt;2800,$AH152&lt;2800),ROUND((ROUND(((2800-$AI152)/$AH152)*$AJ152,2)+ROUND($AI152*9%,2))*'umowa o pracę'!$E$8,2),IF(AND($AH152+$AI152&gt;=2800,$AI152&gt;=2800),ROUND((ROUND(2800*9%,2))*'umowa o pracę'!$E$8,2),IF(AND($AH152+$AI152&gt;=2800,$AH152&gt;=2800,$AI152&lt;2800),ROUND((ROUND($AI152*9%,2)+ROUND(((2800-$AI152)/$AH152)*$AJ152,2))*'umowa o pracę'!$E$8,2),0)))),0))))&gt;$J152,$J152,IF(IF(AND($AG152=1,$I152&gt;0),ROUND(IF($AH152+$AI152&gt;=2800,2800*'umowa o pracę'!$E$8,($AH152+$AI152)*'umowa o pracę'!$E$8),2)+IF($AI152=0,ROUND(IF($AH152&gt;2800,ROUND($AK152/$AH152*2800,2),$AK152)*'umowa o pracę'!$E$8,2),ROUND(IF($AH152&gt;2800,ROUND($AK152/$AH152*2800,2),$AK152)*'umowa o pracę'!$E$8,2)),ROUND(IF($AH152+$AI152&gt;=2800,2800*'umowa o pracę'!$E$8,($AH152+$AI152)*'umowa o pracę'!$E$8),2)-IF($AI152=0,ROUND(ROUND(IF($AH152&gt;2800,ROUND($AJ152/$AH152*2800,2),$AJ152),2)*'umowa o pracę'!$E$8,2),IF($AI152&gt;0,IF($AH152+$AI152&lt;2800,ROUND(ROUND($AJ152+ROUND($AI152*9%,2),2)*'umowa o pracę'!$E$8,2),IF(AND($AH152+$AI152&gt;=2800,$AI152&lt;2800,$AH152&lt;2800),ROUND((ROUND(((2800-$AI152)/$AH152)*$AJ152,2)+ROUND($AI152*9%,2))*'umowa o pracę'!$E$8,2),IF(AND($AH152+$AI152&gt;=2800,$AI152&gt;=2800),ROUND((ROUND(2800*9%,2))*'umowa o pracę'!$E$8,2),IF(AND($AH152+$AI152&gt;=2800,$AH152&gt;=2800,$AI152&lt;2800),ROUND((ROUND($AI152*9%,2)+ROUND(((2800-$AI152)/$AH152)*$AJ152,2))*'umowa o pracę'!$E$8,2),0)))),0)))&gt;$J152,$J152,IF(AND($AG152=1,$I152&gt;0),ROUND(IF($AH152+$AI152&gt;=2800,2800*'umowa o pracę'!$E$8,($AH152+$AI152)*'umowa o pracę'!$E$8),2)+IF($AI152=0,ROUND(IF($AH152&gt;2800,ROUND($AK152/$AH152*2800,2),$AK152)*'umowa o pracę'!$E$8,2),ROUND(IF($AH152&gt;2800,ROUND($AK152/$AH152*2800,2),$AK152)*'umowa o pracę'!$E$8,2)),ROUND(IF($AH152+$AI152&gt;=2800,2800*'umowa o pracę'!$E$8,($AH152+$AI152)*'umowa o pracę'!$E$8),2)-IF(AND($AI152=0,I152&gt;0),ROUND(ROUND(IF($AH152&gt;2800,ROUND($AJ152/$AH152*2800,2),$AJ152),2)*'umowa o pracę'!$E$8,2),IF($AI152&gt;0,IF($AH152+$AI152&lt;2800,ROUND(ROUND($AJ152+ROUND($AI152*9%,2),2)*'umowa o pracę'!$E$8,2),IF(AND($AH152+$AI152&gt;=2800,$AI152&lt;2800,$AH152&lt;2800),ROUND((ROUND(((2800-$AI152)/$AH152)*$AJ152,2)+ROUND($AI152*9%,2))*'umowa o pracę'!$E$8,2),IF(AND($AH152+$AI152&gt;=2800,$AI152&gt;=2800),ROUND((ROUND(2800*9%,2))*'umowa o pracę'!$E$8,2),IF(AND($AH152+$AI152&gt;=2800,$AH152&gt;=2800,$AI152&lt;2800),ROUND((ROUND($AI152*9%,2)+ROUND(((2800-$AI152)/$AH152)*$AJ152,2))*'umowa o pracę'!$E$8,2),0)))),0)))))</f>
        <v>0</v>
      </c>
      <c r="AO152" s="32">
        <f>IF('umowa o pracę'!$E$7=2020,IF(IF($AG152=1,IF($AI152=0,ROUND(IF($AH152&gt;2600,ROUND($AJ152/$AH152*2600,2),$AJ152)*'umowa o pracę'!$E$8,2),IF($AH152+$AI152&lt;2600,ROUND(ROUND($AJ152+ROUND($AI152*9%,2),2)*'umowa o pracę'!$E$8,2),IF(AND($AH152+$AI152&gt;=2600,$AH152&lt;2600),ROUND((ROUND($AJ152+ROUND((2600-$AH152)*9%,2),2))*'umowa o pracę'!$E$8,2),IF(AND($AH152+$AI152&gt;=2600,$AH152&gt;=2600),ROUND(ROUND($AJ152/$AH152*2600,2)*'umowa o pracę'!$E$8,2),0)))),0)&gt;$H152,$H152,IF($AG152=1,IF($AI152=0,ROUND(IF($AH152&gt;2600,ROUND($AJ152/$AH152*2600,2),$AJ152)*'umowa o pracę'!$E$8,2),IF($AH152+$AI152&lt;2600,ROUND(ROUND($AJ152+ROUND($AI152*9%,2),2)*'umowa o pracę'!$E$8,2),IF(AND($AH152+$AI152&gt;=2600,$AH152&lt;2600),ROUND((ROUND($AJ152+ROUND((2600-$AH152)*9%,2),2))*'umowa o pracę'!$E$8,2),IF(AND($AH152+$AI152&gt;=2600,$AH152&gt;=2600),ROUND(ROUND($AJ152/$AH152*2600,2)*'umowa o pracę'!$E$8,2),0)))),0)),IF('umowa o pracę'!$E$7=2021,IF(IF($AG152=1,IF($AI152=0,ROUND(IF($AH152&gt;2800,ROUND($AJ152/$AH152*2800,2),$AJ152)*'umowa o pracę'!$E$8,2),IF($AH152+$AI152&lt;2800,ROUND(ROUND($AJ152+ROUND($AI152*9%,2),2)*'umowa o pracę'!$E$8,2),IF(AND($AH152+$AI152&gt;=2800,$AH152&lt;2800),ROUND((ROUND($AJ152+ROUND((2800-$AH152)*9%,2),2))*'umowa o pracę'!$E$8,2),IF(AND($AH152+$AI152&gt;=2800,$AH152&gt;=2800),ROUND(ROUND($AJ152/$AH152*2800,2)*'umowa o pracę'!$E$8,2),0)))),0)&gt;$H152,$H152,IF($AG152=1,IF($AI152=0,ROUND(IF($AH152&gt;2800,ROUND($AJ152/$AH152*2800,2),$AJ152)*'umowa o pracę'!$E$8,2),IF($AH152+$AI152&lt;2800,ROUND(ROUND($AJ152+ROUND($AI152*9%,2),2)*'umowa o pracę'!$E$8,2),IF(AND($AH152+$AI152&gt;=2800,$AH152&lt;2800),ROUND((ROUND($AJ152+ROUND((2800-$AH152)*9%,2),2))*'umowa o pracę'!$E$8,2),IF(AND($AH152+$AI152&gt;=2800,$AH152&gt;=2800),ROUND(ROUND($AJ152/$AH152*2800,2)*'umowa o pracę'!$E$8,2),0)))),0)),0))</f>
        <v>0</v>
      </c>
      <c r="AP152" s="32">
        <f>IF('umowa o pracę'!$E$7=2020,IF(IF($AG152=1,IF($AI152=0,ROUND(IF($AH152&gt;2600,ROUND($AK152/$AH152*2600,2),$AK152)*'umowa o pracę'!$E$8,2),ROUND(IF($AH152&gt;2600,ROUND($AK152/$AH152*2600,2),$AK152)*'umowa o pracę'!$E$8,2)),0)&gt;$I152,$I152,IF($AG152=1,IF($AI152=0,ROUND(IF($AH152&gt;2600,ROUND($AK152/$AH152*2600,2),$AK152)*'umowa o pracę'!$E$8,2),ROUND(IF($AH152&gt;2600,ROUND($AK152/$AH152*2600,2),$AK152)*'umowa o pracę'!$E$8,2)),0)),IF('umowa o pracę'!$E$7=2021,IF(IF($AG152=1,IF($AI152=0,ROUND(IF($AH152&gt;2800,ROUND($AK152/$AH152*2800,2),$AK152)*'umowa o pracę'!$E$8,2),ROUND(IF($AH152&gt;2800,ROUND($AK152/$AH152*2800,2),$AK152)*'umowa o pracę'!$E$8,2)),0)&gt;$I152,$I152,IF($AG152=1,IF($AI152=0,ROUND(IF($AH152&gt;2800,ROUND($AK152/$AH152*2800,2),$AK152)*'umowa o pracę'!$E$8,2),ROUND(IF($AH152&gt;2800,ROUND($AK152/$AH152*2800,2),$AK152)*'umowa o pracę'!$E$8,2)),0)),0))</f>
        <v>0</v>
      </c>
      <c r="AQ152" s="56">
        <f>IF('umowa o pracę'!$E$7=2020,$AM152,IF('umowa o pracę'!$E$7=2021,$AN152,0))</f>
        <v>0</v>
      </c>
      <c r="AR152" s="33">
        <f>IF('umowa o pracę'!$E$7=0,0,U152+AF152+AQ152)</f>
        <v>0</v>
      </c>
      <c r="AS152" s="19"/>
      <c r="AT152" s="19"/>
      <c r="AU152" s="19"/>
      <c r="AV152" s="6"/>
      <c r="AW152" s="6"/>
      <c r="AX152" s="6">
        <f t="shared" si="26"/>
        <v>10</v>
      </c>
      <c r="AY152" s="6"/>
      <c r="AZ152" s="234">
        <f t="shared" si="29"/>
        <v>0</v>
      </c>
      <c r="BA152" s="234">
        <f t="shared" si="30"/>
        <v>0</v>
      </c>
      <c r="BB152" s="234">
        <f t="shared" si="31"/>
        <v>0</v>
      </c>
      <c r="BC152" s="234">
        <f t="shared" si="32"/>
        <v>0</v>
      </c>
      <c r="BD152" s="234">
        <f t="shared" si="33"/>
        <v>0</v>
      </c>
      <c r="BE152" s="234">
        <f t="shared" si="34"/>
        <v>0</v>
      </c>
      <c r="BF152" s="234">
        <f t="shared" si="35"/>
        <v>0</v>
      </c>
      <c r="BG152" s="234">
        <f t="shared" si="36"/>
        <v>0</v>
      </c>
      <c r="BH152" s="234">
        <f t="shared" si="37"/>
        <v>0</v>
      </c>
      <c r="BI152" s="238">
        <f t="shared" si="38"/>
        <v>0</v>
      </c>
      <c r="BJ152" s="236"/>
      <c r="BK152" s="236"/>
      <c r="BL152" s="237"/>
    </row>
    <row r="153" spans="1:64" ht="15.75" customHeight="1" x14ac:dyDescent="0.25">
      <c r="A153" s="129">
        <v>142</v>
      </c>
      <c r="B153" s="57"/>
      <c r="C153" s="57"/>
      <c r="D153" s="36"/>
      <c r="E153" s="36"/>
      <c r="F153" s="242"/>
      <c r="G153" s="37">
        <v>1</v>
      </c>
      <c r="H153" s="58">
        <v>0</v>
      </c>
      <c r="I153" s="59">
        <v>0</v>
      </c>
      <c r="J153" s="60">
        <v>0</v>
      </c>
      <c r="K153" s="52">
        <v>1</v>
      </c>
      <c r="L153" s="39">
        <v>0</v>
      </c>
      <c r="M153" s="39">
        <v>0</v>
      </c>
      <c r="N153" s="39">
        <v>0</v>
      </c>
      <c r="O153" s="39">
        <v>0</v>
      </c>
      <c r="P153" s="35">
        <f>IF('umowa o pracę'!$E$7=2020,ROUND(IF($L153&gt;=2600,2600*'umowa o pracę'!$E$8,$L153*'umowa o pracę'!$E$8),2),IF('umowa o pracę'!$E$7=2021,ROUND(IF($L153&gt;=2800,2800*'umowa o pracę'!$E$8,$L153*'umowa o pracę'!$E$8),2),0))</f>
        <v>0</v>
      </c>
      <c r="Q153" s="252">
        <f>IF(IF(IF(AND($K153=1,$I153&gt;0),ROUND(IF($L153+$M153&gt;=2600,2600*'umowa o pracę'!$E$8,($L153+$M153)*'umowa o pracę'!$E$8),2)+IF($M153=0,ROUND(IF($L153&gt;2600,ROUND($O153/$L153*2600,2),$O153)*'umowa o pracę'!$E$8,2),ROUND(IF($L153&gt;2600,ROUND($O153/$L153*2600,2),$O153)*'umowa o pracę'!$E$8,2)),ROUND(IF($L153+$M153&gt;=2600,2600*'umowa o pracę'!$E$8,($L153+$M153)*'umowa o pracę'!$E$8),2)-IF($M153=0,ROUND(ROUND(IF($L153&gt;2600,ROUND($N153/$L153*2600,2),$N153),2)*'umowa o pracę'!$E$8,2),IF($M153&gt;0,IF($L153+$M153&lt;2600,ROUND(ROUND($N153+ROUND($M153*9%,2),2)*'umowa o pracę'!$E$8,2),IF(AND($L153+$M153&gt;=2600,$M153&lt;2600,$L153&lt;2600),ROUND((ROUND(((2600-$M153)/$L153)*$N153,2)+ROUND($M153*9%,2))*'umowa o pracę'!$E$8,2),IF(AND($L153+$M153&gt;=2600,$M153&gt;=2600),ROUND((ROUND(2600*9%,2))*'umowa o pracę'!$E$8,2),IF(AND($L153+$M153&gt;=2600,$L153&gt;=2600,$M153&lt;2600),ROUND((ROUND($M153*9%,2)+ROUND(((2600-$M153)/$L153)*$N153,2))*'umowa o pracę'!$E$8,2),0)))),0)))&gt;$J153,$J153,IF(AND($K153=1,$I153&gt;0),ROUND(IF($L153+$M153&gt;=2600,2600*'umowa o pracę'!$E$8,($L153+$M153)*'umowa o pracę'!$E$8),2)+IF($M153=0,ROUND(IF($L153&gt;2600,ROUND($O153/$L153*2600,2),$O153)*'umowa o pracę'!$E$8,2),ROUND(IF($L153&gt;2600,ROUND($O153/$L153*2600,2),$O153)*'umowa o pracę'!$E$8,2)),ROUND(IF($L153+$M153&gt;=2600,2600*'umowa o pracę'!$E$8,($L153+$M153)*'umowa o pracę'!$E$8),2)-IF($M153=0,ROUND(ROUND(IF($L153&gt;2600,ROUND($N153/$L153*2600,2),$N153),2)*'umowa o pracę'!$E$8,2),IF($M153&gt;0,IF($L153+$M153&lt;2600,ROUND(ROUND($N153+ROUND($M153*9%,2),2)*'umowa o pracę'!$E$8,2),IF(AND($L153+$M153&gt;=2600,$M153&lt;2600,$L153&lt;2600),ROUND((ROUND(((2600-$M153)/$L153)*$N153,2)+ROUND($M153*9%,2))*'umowa o pracę'!$E$8,2),IF(AND($L153+$M153&gt;=2600,$M153&gt;=2600),ROUND((ROUND(2600*9%,2))*'umowa o pracę'!$E$8,2),IF(AND($L153+$M153&gt;=2600,$L153&gt;=2600,$M153&lt;2600),ROUND((ROUND($M153*9%,2)+ROUND(((2600-$M153)/$L153)*$N153,2))*'umowa o pracę'!$E$8,2),0)))),0))))&gt;$J153,$J153,IF(IF(AND($K153=1,$I153&gt;0),ROUND(IF($L153+$M153&gt;=2600,2600*'umowa o pracę'!$E$8,($L153+$M153)*'umowa o pracę'!$E$8),2)+IF($M153=0,ROUND(IF($L153&gt;2600,ROUND($O153/$L153*2600,2),$O153)*'umowa o pracę'!$E$8,2),ROUND(IF($L153&gt;2600,ROUND($O153/$L153*2600,2),$O153)*'umowa o pracę'!$E$8,2)),ROUND(IF($L153+$M153&gt;=2600,2600*'umowa o pracę'!$E$8,($L153+$M153)*'umowa o pracę'!$E$8),2)-IF($M153=0,ROUND(ROUND(IF($L153&gt;2600,ROUND($N153/$L153*2600,2),$N153),2)*'umowa o pracę'!$E$8,2),IF($M153&gt;0,IF($L153+$M153&lt;2600,ROUND(ROUND($N153+ROUND($M153*9%,2),2)*'umowa o pracę'!$E$8,2),IF(AND($L153+$M153&gt;=2600,$M153&lt;2600,$L153&lt;2600),ROUND((ROUND(((2600-$M153)/$L153)*$N153,2)+ROUND($M153*9%,2))*'umowa o pracę'!$E$8,2),IF(AND($L153+$M153&gt;=2600,$M153&gt;=2600),ROUND((ROUND(2600*9%,2))*'umowa o pracę'!$E$8,2),IF(AND($L153+$M153&gt;=2600,$L153&gt;=2600,$M153&lt;2600),ROUND((ROUND($M153*9%,2)+ROUND(((2600-$M153)/$L153)*$N153,2))*'umowa o pracę'!$E$8,2),0)))),0)))&gt;$J153,$J153,IF(AND($K153=1,$I153&gt;0),ROUND(IF($L153+$M153&gt;=2600,2600*'umowa o pracę'!$E$8,($L153+$M153)*'umowa o pracę'!$E$8),2)+IF($M153=0,ROUND(IF($L153&gt;2600,ROUND($O153/$L153*2600,2),$O153)*'umowa o pracę'!$E$8,2),ROUND(IF($L153&gt;2600,ROUND($O153/$L153*2600,2),$O153)*'umowa o pracę'!$E$8,2)),ROUND(IF($L153+$M153&gt;=2600,2600*'umowa o pracę'!$E$8,($L153+$M153)*'umowa o pracę'!$E$8),2)-IF(AND($M153=0,I153&gt;0),ROUND(ROUND(IF($L153&gt;2600,ROUND($N153/$L153*2600,2),$N153),2)*'umowa o pracę'!$E$8,2),IF($M153&gt;0,IF($L153+$M153&lt;2600,ROUND(ROUND($N153+ROUND($M153*9%,2),2)*'umowa o pracę'!$E$8,2),IF(AND($L153+$M153&gt;=2600,$M153&lt;2600,$L153&lt;2600),ROUND((ROUND(((2600-$M153)/$L153)*$N153,2)+ROUND($M153*9%,2))*'umowa o pracę'!$E$8,2),IF(AND($L153+$M153&gt;=2600,$M153&gt;=2600),ROUND((ROUND(2600*9%,2))*'umowa o pracę'!$E$8,2),IF(AND($L153+$M153&gt;=2600,$L153&gt;=2600,$M153&lt;2600),ROUND((ROUND($M153*9%,2)+ROUND(((2600-$M153)/$L153)*$N153,2))*'umowa o pracę'!$E$8,2),0)))),0)))))</f>
        <v>0</v>
      </c>
      <c r="R153" s="252">
        <f>IF(IF(IF(AND($K153=1,$I153&gt;0),ROUND(IF($L153+$M153&gt;=2800,2800*'umowa o pracę'!$E$8,($L153+$M153)*'umowa o pracę'!$E$8),2)+IF($M153=0,ROUND(IF($L153&gt;2800,ROUND($O153/$L153*2800,2),$O153)*'umowa o pracę'!$E$8,2),ROUND(IF($L153&gt;2800,ROUND($O153/$L153*2800,2),$O153)*'umowa o pracę'!$E$8,2)),ROUND(IF($L153+$M153&gt;=2800,2800*'umowa o pracę'!$E$8,($L153+$M153)*'umowa o pracę'!$E$8),2)-IF($M153=0,ROUND(ROUND(IF($L153&gt;2800,ROUND($N153/$L153*2800,2),$N153),2)*'umowa o pracę'!$E$8,2),IF($M153&gt;0,IF($L153+$M153&lt;2800,ROUND(ROUND($N153+ROUND($M153*9%,2),2)*'umowa o pracę'!$E$8,2),IF(AND($L153+$M153&gt;=2800,$M153&lt;2800,$L153&lt;2800),ROUND((ROUND(((2800-$M153)/$L153)*$N153,2)+ROUND($M153*9%,2))*'umowa o pracę'!$E$8,2),IF(AND($L153+$M153&gt;=2800,$M153&gt;=2800),ROUND((ROUND(2800*9%,2))*'umowa o pracę'!$E$8,2),IF(AND($L153+$M153&gt;=2800,$L153&gt;=2800,$M153&lt;2800),ROUND((ROUND($M153*9%,2)+ROUND(((2800-$M153)/$L153)*$N153,2))*'umowa o pracę'!$E$8,2),0)))),0)))&gt;$J153,$J153,IF(AND($K153=1,$I153&gt;0),ROUND(IF($L153+$M153&gt;=2800,2800*'umowa o pracę'!$E$8,($L153+$M153)*'umowa o pracę'!$E$8),2)+IF($M153=0,ROUND(IF($L153&gt;2800,ROUND($O153/$L153*2800,2),$O153)*'umowa o pracę'!$E$8,2),ROUND(IF($L153&gt;2800,ROUND($O153/$L153*2800,2),$O153)*'umowa o pracę'!$E$8,2)),ROUND(IF($L153+$M153&gt;=2800,2800*'umowa o pracę'!$E$8,($L153+$M153)*'umowa o pracę'!$E$8),2)-IF($M153=0,ROUND(ROUND(IF($L153&gt;2800,ROUND($N153/$L153*2800,2),$N153),2)*'umowa o pracę'!$E$8,2),IF($M153&gt;0,IF($L153+$M153&lt;2800,ROUND(ROUND($N153+ROUND($M153*9%,2),2)*'umowa o pracę'!$E$8,2),IF(AND($L153+$M153&gt;=2800,$M153&lt;2800,$L153&lt;2800),ROUND((ROUND(((2800-$M153)/$L153)*$N153,2)+ROUND($M153*9%,2))*'umowa o pracę'!$E$8,2),IF(AND($L153+$M153&gt;=2800,$M153&gt;=2800),ROUND((ROUND(2800*9%,2))*'umowa o pracę'!$E$8,2),IF(AND($L153+$M153&gt;=2800,$L153&gt;=2800,$M153&lt;2800),ROUND((ROUND($M153*9%,2)+ROUND(((2800-$M153)/$L153)*$N153,2))*'umowa o pracę'!$E$8,2),0)))),0))))&gt;$J153,$J153,IF(IF(AND($K153=1,$I153&gt;0),ROUND(IF($L153+$M153&gt;=2800,2800*'umowa o pracę'!$E$8,($L153+$M153)*'umowa o pracę'!$E$8),2)+IF($M153=0,ROUND(IF($L153&gt;2800,ROUND($O153/$L153*2800,2),$O153)*'umowa o pracę'!$E$8,2),ROUND(IF($L153&gt;2800,ROUND($O153/$L153*2800,2),$O153)*'umowa o pracę'!$E$8,2)),ROUND(IF($L153+$M153&gt;=2800,2800*'umowa o pracę'!$E$8,($L153+$M153)*'umowa o pracę'!$E$8),2)-IF($M153=0,ROUND(ROUND(IF($L153&gt;2800,ROUND($N153/$L153*2800,2),$N153),2)*'umowa o pracę'!$E$8,2),IF($M153&gt;0,IF($L153+$M153&lt;2800,ROUND(ROUND($N153+ROUND($M153*9%,2),2)*'umowa o pracę'!$E$8,2),IF(AND($L153+$M153&gt;=2800,$M153&lt;2800,$L153&lt;2800),ROUND((ROUND(((2800-$M153)/$L153)*$N153,2)+ROUND($M153*9%,2))*'umowa o pracę'!$E$8,2),IF(AND($L153+$M153&gt;=2800,$M153&gt;=2800),ROUND((ROUND(2800*9%,2))*'umowa o pracę'!$E$8,2),IF(AND($L153+$M153&gt;=2800,$L153&gt;=2800,$M153&lt;2800),ROUND((ROUND($M153*9%,2)+ROUND(((2800-$M153)/$L153)*$N153,2))*'umowa o pracę'!$E$8,2),0)))),0)))&gt;$J153,$J153,IF(AND($K153=1,$I153&gt;0),ROUND(IF($L153+$M153&gt;=2800,2800*'umowa o pracę'!$E$8,($L153+$M153)*'umowa o pracę'!$E$8),2)+IF($M153=0,ROUND(IF($L153&gt;2800,ROUND($O153/$L153*2800,2),$O153)*'umowa o pracę'!$E$8,2),ROUND(IF($L153&gt;2800,ROUND($O153/$L153*2800,2),$O153)*'umowa o pracę'!$E$8,2)),ROUND(IF($L153+$M153&gt;=2800,2800*'umowa o pracę'!$E$8,($L153+$M153)*'umowa o pracę'!$E$8),2)-IF(AND($M153=0,I153&gt;0),ROUND(ROUND(IF($L153&gt;2800,ROUND($N153/$L153*2800,2),$N153),2)*'umowa o pracę'!$E$8,2),IF($M153&gt;0,IF($L153+$M153&lt;2800,ROUND(ROUND($N153+ROUND($M153*9%,2),2)*'umowa o pracę'!$E$8,2),IF(AND($L153+$M153&gt;=2800,$M153&lt;2800,$L153&lt;2800),ROUND((ROUND(((2800-$M153)/$L153)*$N153,2)+ROUND($M153*9%,2))*'umowa o pracę'!$E$8,2),IF(AND($L153+$M153&gt;=2800,$M153&gt;=2800),ROUND((ROUND(2800*9%,2))*'umowa o pracę'!$E$8,2),IF(AND($L153+$M153&gt;=2800,$L153&gt;=2800,$M153&lt;2800),ROUND((ROUND($M153*9%,2)+ROUND(((2800-$M153)/$L153)*$N153,2))*'umowa o pracę'!$E$8,2),0)))),0)))))</f>
        <v>0</v>
      </c>
      <c r="S153" s="32">
        <f>IF('umowa o pracę'!$E$7=2020,IF(IF($K153=1,IF($M153=0,ROUND(IF($L153&gt;2600,ROUND($N153/$L153*2600,2),$N153)*'umowa o pracę'!$E$8,2),IF($L153+$M153&lt;2600,ROUND(ROUND($N153+ROUND($M153*9%,2),2)*'umowa o pracę'!$E$8,2),IF(AND($L153+$M153&gt;=2600,$L153&lt;2600),ROUND((ROUND($N153+ROUND((2600-$L153)*9%,2),2))*'umowa o pracę'!$E$8,2),IF(AND($L153+$M153&gt;=2600,$L153&gt;=2600),ROUND(ROUND($N153/$L153*2600,2)*'umowa o pracę'!$E$8,2),0)))),0)&gt;$H153,$H153,IF($K153=1,IF($M153=0,ROUND(IF($L153&gt;2600,ROUND($N153/$L153*2600,2),$N153)*'umowa o pracę'!$E$8,2),IF($L153+$M153&lt;2600,ROUND(ROUND($N153+ROUND($M153*9%,2),2)*'umowa o pracę'!$E$8,2),IF(AND($L153+$M153&gt;=2600,$L153&lt;2600),ROUND((ROUND($N153+ROUND((2600-$L153)*9%,2),2))*'umowa o pracę'!$E$8,2),IF(AND($L153+$M153&gt;=2600,$L153&gt;=2600),ROUND(ROUND($N153/$L153*2600,2)*'umowa o pracę'!$E$8,2),0)))),0)),IF('umowa o pracę'!$E$7=2021,IF(IF($K153=1,IF($M153=0,ROUND(IF($L153&gt;2800,ROUND($N153/$L153*2800,2),$N153)*'umowa o pracę'!$E$8,2),IF($L153+$M153&lt;2800,ROUND(ROUND($N153+ROUND($M153*9%,2),2)*'umowa o pracę'!$E$8,2),IF(AND($L153+$M153&gt;=2800,$L153&lt;2800),ROUND((ROUND($N153+ROUND((2800-$L153)*9%,2),2))*'umowa o pracę'!$E$8,2),IF(AND($L153+$M153&gt;=2800,$L153&gt;=2800),ROUND(ROUND($N153/$L153*2800,2)*'umowa o pracę'!$E$8,2),0)))),0)&gt;$H153,$H153,IF($K153=1,IF($M153=0,ROUND(IF($L153&gt;2800,ROUND($N153/$L153*2800,2),$N153)*'umowa o pracę'!$E$8,2),IF($L153+$M153&lt;2800,ROUND(ROUND($N153+ROUND($M153*9%,2),2)*'umowa o pracę'!$E$8,2),IF(AND($L153+$M153&gt;=2800,$L153&lt;2800),ROUND((ROUND($N153+ROUND((2800-$L153)*9%,2),2))*'umowa o pracę'!$E$8,2),IF(AND($L153+$M153&gt;=2800,$L153&gt;=2800),ROUND(ROUND($N153/$L153*2800,2)*'umowa o pracę'!$E$8,2),0)))),0)),0))</f>
        <v>0</v>
      </c>
      <c r="T153" s="32">
        <f>IF('umowa o pracę'!$E$7=2020,IF(IF($K153=1,IF($M153=0,ROUND(IF($L153&gt;2600,ROUND($O153/$L153*2600,2),$O153)*'umowa o pracę'!$E$8,2),ROUND(IF($L153&gt;2600,ROUND($O153/$L153*2600,2),$O153)*'umowa o pracę'!$E$8,2)),0)&gt;$I153,$I153,IF($K153=1,IF($M153=0,ROUND(IF($L153&gt;2600,ROUND($O153/$L153*2600,2),$O153)*'umowa o pracę'!$E$8,2),ROUND(IF($L153&gt;2600,ROUND($O153/$L153*2600,2),$O153)*'umowa o pracę'!$E$8,2)),0)),IF('umowa o pracę'!$E$7=2021,IF(IF($K153=1,IF($M153=0,ROUND(IF($L153&gt;2800,ROUND($O153/$L153*2800,2),$O153)*'umowa o pracę'!$E$8,2),ROUND(IF($L153&gt;2800,ROUND($O153/$L153*2800,2),$O153)*'umowa o pracę'!$E$8,2)),0)&gt;$I153,$I153,IF($K153=1,IF($M153=0,ROUND(IF($L153&gt;2800,ROUND($O153/$L153*2800,2),$O153)*'umowa o pracę'!$E$8,2),ROUND(IF($L153&gt;2800,ROUND($O153/$L153*2800,2),$O153)*'umowa o pracę'!$E$8,2)),0)),0))</f>
        <v>0</v>
      </c>
      <c r="U153" s="51">
        <f>IF('umowa o pracę'!$E$7=2020,$Q153,IF('umowa o pracę'!$E$7=2021,$R153,0))</f>
        <v>0</v>
      </c>
      <c r="V153" s="53">
        <f t="shared" si="27"/>
        <v>1</v>
      </c>
      <c r="W153" s="54">
        <f>IF('umowa o pracę'!$E$6&lt;2,0,$L153)</f>
        <v>0</v>
      </c>
      <c r="X153" s="54">
        <f>IF('umowa o pracę'!$E$6&lt;2,0,$M153)</f>
        <v>0</v>
      </c>
      <c r="Y153" s="55">
        <f>IF('umowa o pracę'!$E$6&lt;2,0,$N153)</f>
        <v>0</v>
      </c>
      <c r="Z153" s="55">
        <f>IF('umowa o pracę'!$E$6&lt;2,0,$O153)</f>
        <v>0</v>
      </c>
      <c r="AA153" s="32">
        <f>IF('umowa o pracę'!$E$7=2020,ROUND(IF($W153&gt;=2600,2600*'umowa o pracę'!$E$8,$W153*'umowa o pracę'!$E$8),2),IF('umowa o pracę'!$E$7=2021,ROUND(IF($W153&gt;=2800,2800*'umowa o pracę'!$E$8,$W153*'umowa o pracę'!$E$8),2),0))</f>
        <v>0</v>
      </c>
      <c r="AB153" s="32">
        <f>IF(IF(IF(AND($V153=1,$I153&gt;0),ROUND(IF($W153+$X153&gt;=2600,2600*'umowa o pracę'!$E$8,($W153+$X153)*'umowa o pracę'!$E$8),2)+IF($X153=0,ROUND(IF($W153&gt;2600,ROUND($Z153/$W153*2600,2),$Z153)*'umowa o pracę'!$E$8,2),ROUND(IF($W153&gt;2600,ROUND($Z153/$W153*2600,2),$Z153)*'umowa o pracę'!$E$8,2)),ROUND(IF($W153+$X153&gt;=2600,2600*'umowa o pracę'!$E$8,($W153+$X153)*'umowa o pracę'!$E$8),2)-IF($X153=0,ROUND(ROUND(IF($W153&gt;2600,ROUND($Y153/$W153*2600,2),$Y153),2)*'umowa o pracę'!$E$8,2),IF($X153&gt;0,IF($W153+$X153&lt;2600,ROUND(ROUND($Y153+ROUND($X153*9%,2),2)*'umowa o pracę'!$E$8,2),IF(AND($W153+$X153&gt;=2600,$X153&lt;2600,$W153&lt;2600),ROUND((ROUND(((2600-$X153)/$W153)*$Y153,2)+ROUND($X153*9%,2))*'umowa o pracę'!$E$8,2),IF(AND($W153+$X153&gt;=2600,$X153&gt;=2600),ROUND((ROUND(2600*9%,2))*'umowa o pracę'!$E$8,2),IF(AND($W153+$X153&gt;=2600,$W153&gt;=2600,$X153&lt;2600),ROUND((ROUND($X153*9%,2)+ROUND(((2600-$X153)/$W153)*$Y153,2))*'umowa o pracę'!$E$8,2),0)))),0)))&gt;$J153,$J153,IF(AND($V153=1,$I153&gt;0),ROUND(IF($W153+$X153&gt;=2600,2600*'umowa o pracę'!$E$8,($W153+$X153)*'umowa o pracę'!$E$8),2)+IF($X153=0,ROUND(IF($W153&gt;2600,ROUND($Z153/$W153*2600,2),$Z153)*'umowa o pracę'!$E$8,2),ROUND(IF($W153&gt;2600,ROUND($Z153/$W153*2600,2),$Z153)*'umowa o pracę'!$E$8,2)),ROUND(IF($W153+$X153&gt;=2600,2600*'umowa o pracę'!$E$8,($W153+$X153)*'umowa o pracę'!$E$8),2)-IF($X153=0,ROUND(ROUND(IF($W153&gt;2600,ROUND($Y153/$W153*2600,2),$Y153),2)*'umowa o pracę'!$E$8,2),IF($X153&gt;0,IF($W153+$X153&lt;2600,ROUND(ROUND($Y153+ROUND($X153*9%,2),2)*'umowa o pracę'!$E$8,2),IF(AND($W153+$X153&gt;=2600,$X153&lt;2600,$W153&lt;2600),ROUND((ROUND(((2600-$X153)/$W153)*$Y153,2)+ROUND($X153*9%,2))*'umowa o pracę'!$E$8,2),IF(AND($W153+$X153&gt;=2600,$X153&gt;=2600),ROUND((ROUND(2600*9%,2))*'umowa o pracę'!$E$8,2),IF(AND($W153+$X153&gt;=2600,$W153&gt;=2600,$X153&lt;2600),ROUND((ROUND($X153*9%,2)+ROUND(((2600-$X153)/$W153)*$Y153,2))*'umowa o pracę'!$E$8,2),0)))),0))))&gt;$J153,$J153,IF(IF(AND($V153=1,$I153&gt;0),ROUND(IF($W153+$X153&gt;=2600,2600*'umowa o pracę'!$E$8,($W153+$X153)*'umowa o pracę'!$E$8),2)+IF($X153=0,ROUND(IF($W153&gt;2600,ROUND($Z153/$W153*2600,2),$Z153)*'umowa o pracę'!$E$8,2),ROUND(IF($W153&gt;2600,ROUND($Z153/$W153*2600,2),$Z153)*'umowa o pracę'!$E$8,2)),ROUND(IF($W153+$X153&gt;=2600,2600*'umowa o pracę'!$E$8,($W153+$X153)*'umowa o pracę'!$E$8),2)-IF($X153=0,ROUND(ROUND(IF($W153&gt;2600,ROUND($Y153/$W153*2600,2),$Y153),2)*'umowa o pracę'!$E$8,2),IF($X153&gt;0,IF($W153+$X153&lt;2600,ROUND(ROUND($Y153+ROUND($X153*9%,2),2)*'umowa o pracę'!$E$8,2),IF(AND($W153+$X153&gt;=2600,$X153&lt;2600,$W153&lt;2600),ROUND((ROUND(((2600-$X153)/$W153)*$Y153,2)+ROUND($X153*9%,2))*'umowa o pracę'!$E$8,2),IF(AND($W153+$X153&gt;=2600,$X153&gt;=2600),ROUND((ROUND(2600*9%,2))*'umowa o pracę'!$E$8,2),IF(AND($W153+$X153&gt;=2600,$W153&gt;=2600,$X153&lt;2600),ROUND((ROUND($X153*9%,2)+ROUND(((2600-$X153)/$W153)*$Y153,2))*'umowa o pracę'!$E$8,2),0)))),0)))&gt;$J153,$J153,IF(AND($V153=1,$I153&gt;0),ROUND(IF($W153+$X153&gt;=2600,2600*'umowa o pracę'!$E$8,($W153+$X153)*'umowa o pracę'!$E$8),2)+IF($X153=0,ROUND(IF($W153&gt;2600,ROUND($Z153/$W153*2600,2),$Z153)*'umowa o pracę'!$E$8,2),ROUND(IF($W153&gt;2600,ROUND($Z153/$W153*2600,2),$Z153)*'umowa o pracę'!$E$8,2)),ROUND(IF($W153+$X153&gt;=2600,2600*'umowa o pracę'!$E$8,($W153+$X153)*'umowa o pracę'!$E$8),2)-IF(AND($X153=0,I153&gt;0),ROUND(ROUND(IF($W153&gt;2600,ROUND($Y153/$W153*2600,2),$Y153),2)*'umowa o pracę'!$E$8,2),IF($X153&gt;0,IF($W153+$X153&lt;2600,ROUND(ROUND($Y153+ROUND($X153*9%,2),2)*'umowa o pracę'!$E$8,2),IF(AND($W153+$X153&gt;=2600,$X153&lt;2600,$W153&lt;2600),ROUND((ROUND(((2600-$X153)/$W153)*$Y153,2)+ROUND($X153*9%,2))*'umowa o pracę'!$E$8,2),IF(AND($W153+$X153&gt;=2600,$X153&gt;=2600),ROUND((ROUND(2600*9%,2))*'umowa o pracę'!$E$8,2),IF(AND($W153+$X153&gt;=2600,$W153&gt;=2600,$X153&lt;2600),ROUND((ROUND($X153*9%,2)+ROUND(((2600-$X153)/$W153)*$Y153,2))*'umowa o pracę'!$E$8,2),0)))),0)))))</f>
        <v>0</v>
      </c>
      <c r="AC153" s="32">
        <f>IF(IF(IF(AND($V153=1,$I153&gt;0),ROUND(IF($W153+$X153&gt;=2800,2800*'umowa o pracę'!$E$8,($W153+$X153)*'umowa o pracę'!$E$8),2)+IF($X153=0,ROUND(IF($W153&gt;2800,ROUND($Z153/$W153*2800,2),$Z153)*'umowa o pracę'!$E$8,2),ROUND(IF($W153&gt;2800,ROUND($Z153/$W153*2800,2),$Z153)*'umowa o pracę'!$E$8,2)),ROUND(IF($W153+$X153&gt;=2800,2800*'umowa o pracę'!$E$8,($W153+$X153)*'umowa o pracę'!$E$8),2)-IF($X153=0,ROUND(ROUND(IF($W153&gt;2800,ROUND($Y153/$W153*2800,2),$Y153),2)*'umowa o pracę'!$E$8,2),IF($X153&gt;0,IF($W153+$X153&lt;2800,ROUND(ROUND($Y153+ROUND($X153*9%,2),2)*'umowa o pracę'!$E$8,2),IF(AND($W153+$X153&gt;=2800,$X153&lt;2800,$W153&lt;2800),ROUND((ROUND(((2800-$X153)/$W153)*$Y153,2)+ROUND($X153*9%,2))*'umowa o pracę'!$E$8,2),IF(AND($W153+$X153&gt;=2800,$X153&gt;=2800),ROUND((ROUND(2800*9%,2))*'umowa o pracę'!$E$8,2),IF(AND($W153+$X153&gt;=2800,$W153&gt;=2800,$X153&lt;2800),ROUND((ROUND($X153*9%,2)+ROUND(((2800-$X153)/$W153)*$Y153,2))*'umowa o pracę'!$E$8,2),0)))),0)))&gt;$J153,$J153,IF(AND($V153=1,$I153&gt;0),ROUND(IF($W153+$X153&gt;=2800,2800*'umowa o pracę'!$E$8,($W153+$X153)*'umowa o pracę'!$E$8),2)+IF($X153=0,ROUND(IF($W153&gt;2800,ROUND($Z153/$W153*2800,2),$Z153)*'umowa o pracę'!$E$8,2),ROUND(IF($W153&gt;2800,ROUND($Z153/$W153*2800,2),$Z153)*'umowa o pracę'!$E$8,2)),ROUND(IF($W153+$X153&gt;=2800,2800*'umowa o pracę'!$E$8,($W153+$X153)*'umowa o pracę'!$E$8),2)-IF($X153=0,ROUND(ROUND(IF($W153&gt;2800,ROUND($Y153/$W153*2800,2),$Y153),2)*'umowa o pracę'!$E$8,2),IF($X153&gt;0,IF($W153+$X153&lt;2800,ROUND(ROUND($Y153+ROUND($X153*9%,2),2)*'umowa o pracę'!$E$8,2),IF(AND($W153+$X153&gt;=2800,$X153&lt;2800,$W153&lt;2800),ROUND((ROUND(((2800-$X153)/$W153)*$Y153,2)+ROUND($X153*9%,2))*'umowa o pracę'!$E$8,2),IF(AND($W153+$X153&gt;=2800,$X153&gt;=2800),ROUND((ROUND(2800*9%,2))*'umowa o pracę'!$E$8,2),IF(AND($W153+$X153&gt;=2800,$W153&gt;=2800,$X153&lt;2800),ROUND((ROUND($X153*9%,2)+ROUND(((2800-$X153)/$W153)*$Y153,2))*'umowa o pracę'!$E$8,2),0)))),0))))&gt;$J153,$J153,IF(IF(AND($V153=1,$I153&gt;0),ROUND(IF($W153+$X153&gt;=2800,2800*'umowa o pracę'!$E$8,($W153+$X153)*'umowa o pracę'!$E$8),2)+IF($X153=0,ROUND(IF($W153&gt;2800,ROUND($Z153/$W153*2800,2),$Z153)*'umowa o pracę'!$E$8,2),ROUND(IF($W153&gt;2800,ROUND($Z153/$W153*2800,2),$Z153)*'umowa o pracę'!$E$8,2)),ROUND(IF($W153+$X153&gt;=2800,2800*'umowa o pracę'!$E$8,($W153+$X153)*'umowa o pracę'!$E$8),2)-IF($X153=0,ROUND(ROUND(IF($W153&gt;2800,ROUND($Y153/$W153*2800,2),$Y153),2)*'umowa o pracę'!$E$8,2),IF($X153&gt;0,IF($W153+$X153&lt;2800,ROUND(ROUND($Y153+ROUND($X153*9%,2),2)*'umowa o pracę'!$E$8,2),IF(AND($W153+$X153&gt;=2800,$X153&lt;2800,$W153&lt;2800),ROUND((ROUND(((2800-$X153)/$W153)*$Y153,2)+ROUND($X153*9%,2))*'umowa o pracę'!$E$8,2),IF(AND($W153+$X153&gt;=2800,$X153&gt;=2800),ROUND((ROUND(2800*9%,2))*'umowa o pracę'!$E$8,2),IF(AND($W153+$X153&gt;=2800,$W153&gt;=2800,$X153&lt;2800),ROUND((ROUND($X153*9%,2)+ROUND(((2800-$X153)/$W153)*$Y153,2))*'umowa o pracę'!$E$8,2),0)))),0)))&gt;$J153,$J153,IF(AND($V153=1,$I153&gt;0),ROUND(IF($W153+$X153&gt;=2800,2800*'umowa o pracę'!$E$8,($W153+$X153)*'umowa o pracę'!$E$8),2)+IF($X153=0,ROUND(IF($W153&gt;2800,ROUND($Z153/$W153*2800,2),$Z153)*'umowa o pracę'!$E$8,2),ROUND(IF($W153&gt;2800,ROUND($Z153/$W153*2800,2),$Z153)*'umowa o pracę'!$E$8,2)),ROUND(IF($W153+$X153&gt;=2800,2800*'umowa o pracę'!$E$8,($W153+$X153)*'umowa o pracę'!$E$8),2)-IF(AND($X153=0,I153&gt;0),ROUND(ROUND(IF($W153&gt;2800,ROUND($Y153/$W153*2800,2),$Y153),2)*'umowa o pracę'!$E$8,2),IF($X153&gt;0,IF($W153+$X153&lt;2800,ROUND(ROUND($Y153+ROUND($X153*9%,2),2)*'umowa o pracę'!$E$8,2),IF(AND($W153+$X153&gt;=2800,$X153&lt;2800,$W153&lt;2800),ROUND((ROUND(((2800-$X153)/$W153)*$Y153,2)+ROUND($X153*9%,2))*'umowa o pracę'!$E$8,2),IF(AND($W153+$X153&gt;=2800,$X153&gt;=2800),ROUND((ROUND(2800*9%,2))*'umowa o pracę'!$E$8,2),IF(AND($W153+$X153&gt;=2800,$W153&gt;=2800,$X153&lt;2800),ROUND((ROUND($X153*9%,2)+ROUND(((2800-$X153)/$W153)*$Y153,2))*'umowa o pracę'!$E$8,2),0)))),0)))))</f>
        <v>0</v>
      </c>
      <c r="AD153" s="32">
        <f>IF('umowa o pracę'!$E$7=2020,IF(IF($V153=1,IF($X153=0,ROUND(IF($W153&gt;2600,ROUND($Y153/$W153*2600,2),$Y153)*'umowa o pracę'!$E$8,2),IF($W153+$X153&lt;2600,ROUND(ROUND($Y153+ROUND($X153*9%,2),2)*'umowa o pracę'!$E$8,2),IF(AND($W153+$X153&gt;=2600,$W153&lt;2600),ROUND((ROUND($Y153+ROUND((2600-$W153)*9%,2),2))*'umowa o pracę'!$E$8,2),IF(AND($W153+$X153&gt;=2600,$W153&gt;=2600),ROUND(ROUND($Y153/$W153*2600,2)*'umowa o pracę'!$E$8,2),0)))),0)&gt;$H153,$H153,IF($V153=1,IF($X153=0,ROUND(IF($W153&gt;2600,ROUND($Y153/$W153*2600,2),$Y153)*'umowa o pracę'!$E$8,2),IF($W153+$X153&lt;2600,ROUND(ROUND($Y153+ROUND($X153*9%,2),2)*'umowa o pracę'!$E$8,2),IF(AND($W153+$X153&gt;=2600,$W153&lt;2600),ROUND((ROUND($Y153+ROUND((2600-$W153)*9%,2),2))*'umowa o pracę'!$E$8,2),IF(AND($W153+$X153&gt;=2600,$W153&gt;=2600),ROUND(ROUND($Y153/$W153*2600,2)*'umowa o pracę'!$E$8,2),0)))),0)),IF('umowa o pracę'!$E$7=2021,IF(IF($V153=1,IF($X153=0,ROUND(IF($W153&gt;2800,ROUND($Y153/$W153*2800,2),$Y153)*'umowa o pracę'!$E$8,2),IF($W153+$X153&lt;2800,ROUND(ROUND($Y153+ROUND($X153*9%,2),2)*'umowa o pracę'!$E$8,2),IF(AND($W153+$X153&gt;=2800,$W153&lt;2800),ROUND((ROUND($Y153+ROUND((2800-$W153)*9%,2),2))*'umowa o pracę'!$E$8,2),IF(AND($W153+$X153&gt;=2800,$W153&gt;=2800),ROUND(ROUND($Y153/$W153*2800,2)*'umowa o pracę'!$E$8,2),0)))),0)&gt;$H153,$H153,IF($V153=1,IF($X153=0,ROUND(IF($W153&gt;2800,ROUND($Y153/$W153*2800,2),$Y153)*'umowa o pracę'!$E$8,2),IF($W153+$X153&lt;2800,ROUND(ROUND($Y153+ROUND($X153*9%,2),2)*'umowa o pracę'!$E$8,2),IF(AND($W153+$X153&gt;=2800,$W153&lt;2800),ROUND((ROUND($Y153+ROUND((2800-$W153)*9%,2),2))*'umowa o pracę'!$E$8,2),IF(AND($W153+$X153&gt;=2800,$W153&gt;=2800),ROUND(ROUND($Y153/$W153*2800,2)*'umowa o pracę'!$E$8,2),0)))),0)),0))</f>
        <v>0</v>
      </c>
      <c r="AE153" s="32">
        <f>IF('umowa o pracę'!$E$7=2020,IF(IF($V153=1,IF($X153=0,ROUND(IF($W153&gt;2600,ROUND($Z153/$W153*2600,2),$Z153)*'umowa o pracę'!$E$8,2),ROUND(IF($W153&gt;2600,ROUND($Z153/$W153*2600,2),$Z153)*'umowa o pracę'!$E$8,2)),0)&gt;$I153,$I153,IF($V153=1,IF($X153=0,ROUND(IF($W153&gt;2600,ROUND($Z153/$W153*2600,2),$Z153)*'umowa o pracę'!$E$8,2),ROUND(IF($W153&gt;2600,ROUND($Z153/$W153*2600,2),$Z153)*'umowa o pracę'!$E$8,2)),0)),IF('umowa o pracę'!$E$7=2021,IF(IF($V153=1,IF($X153=0,ROUND(IF($W153&gt;2800,ROUND($Z153/$W153*2800,2),$Z153)*'umowa o pracę'!$E$8,2),ROUND(IF($W153&gt;2800,ROUND($Z153/$W153*2800,2),$Z153)*'umowa o pracę'!$E$8,2)),0)&gt;$I153,$I153,IF($V153=1,IF($X153=0,ROUND(IF($W153&gt;2800,ROUND($Z153/$W153*2800,2),$Z153)*'umowa o pracę'!$E$8,2),ROUND(IF($W153&gt;2800,ROUND($Z153/$W153*2800,2),$Z153)*'umowa o pracę'!$E$8,2)),0)),0))</f>
        <v>0</v>
      </c>
      <c r="AF153" s="56">
        <f>IF('umowa o pracę'!$E$7=2020,$AB153,IF('umowa o pracę'!$E$7=2021,$AC153,0))</f>
        <v>0</v>
      </c>
      <c r="AG153" s="53">
        <f t="shared" si="28"/>
        <v>1</v>
      </c>
      <c r="AH153" s="39">
        <f>IF('umowa o pracę'!$E$6&lt;3,0,$L153)</f>
        <v>0</v>
      </c>
      <c r="AI153" s="39">
        <f>IF('umowa o pracę'!$E$6&lt;3,0,$M153)</f>
        <v>0</v>
      </c>
      <c r="AJ153" s="55">
        <f>IF('umowa o pracę'!$E$6&lt;3,0,$N153)</f>
        <v>0</v>
      </c>
      <c r="AK153" s="55">
        <f>IF('umowa o pracę'!$E$6&lt;3,0,$O153)</f>
        <v>0</v>
      </c>
      <c r="AL153" s="32">
        <f>IF('umowa o pracę'!$E$7=2020,ROUND(IF($AH153&gt;=2600,2600*'umowa o pracę'!$E$8,$AH153*'umowa o pracę'!$E$8),2),IF('umowa o pracę'!$E$7=2021,ROUND(IF($AH153&gt;=2800,2800*'umowa o pracę'!$E$8,$AH153*'umowa o pracę'!$E$8),2),0))</f>
        <v>0</v>
      </c>
      <c r="AM153" s="32">
        <f>IF(IF(IF(AND($AG153=1,$I153&gt;0),ROUND(IF($AH153+$AI153&gt;=2600,2600*'umowa o pracę'!$E$8,($AH153+$AI153)*'umowa o pracę'!$E$8),2)+IF($AI153=0,ROUND(IF($AH153&gt;2600,ROUND($AK153/$AH153*2600,2),$AK153)*'umowa o pracę'!$E$8,2),ROUND(IF($AH153&gt;2600,ROUND($AK153/$AH153*2600,2),$AK153)*'umowa o pracę'!$E$8,2)),ROUND(IF($AH153+$AI153&gt;=2600,2600*'umowa o pracę'!$E$8,($AH153+$AI153)*'umowa o pracę'!$E$8),2)-IF($AI153=0,ROUND(ROUND(IF($AH153&gt;2600,ROUND($AJ153/$AH153*2600,2),$AJ153),2)*'umowa o pracę'!$E$8,2),IF($AI153&gt;0,IF($AH153+$AI153&lt;2600,ROUND(ROUND($AJ153+ROUND($AI153*9%,2),2)*'umowa o pracę'!$E$8,2),IF(AND($AH153+$AI153&gt;=2600,$AI153&lt;2600,$AH153&lt;2600),ROUND((ROUND(((2600-$AI153)/$AH153)*$AJ153,2)+ROUND($AI153*9%,2))*'umowa o pracę'!$E$8,2),IF(AND($AH153+$AI153&gt;=2600,$AI153&gt;=2600),ROUND((ROUND(2600*9%,2))*'umowa o pracę'!$E$8,2),IF(AND($AH153+$AI153&gt;=2600,$AH153&gt;=2600,$AI153&lt;2600),ROUND((ROUND($AI153*9%,2)+ROUND(((2600-$AI153)/$AH153)*$AJ153,2))*'umowa o pracę'!$E$8,2),0)))),0)))&gt;$J153,$J153,IF(AND($AG153=1,$I153&gt;0),ROUND(IF($AH153+$AI153&gt;=2600,2600*'umowa o pracę'!$E$8,($AH153+$AI153)*'umowa o pracę'!$E$8),2)+IF($AI153=0,ROUND(IF($AH153&gt;2600,ROUND($AK153/$AH153*2600,2),$AK153)*'umowa o pracę'!$E$8,2),ROUND(IF($AH153&gt;2600,ROUND($AK153/$AH153*2600,2),$AK153)*'umowa o pracę'!$E$8,2)),ROUND(IF($AH153+$AI153&gt;=2600,2600*'umowa o pracę'!$E$8,($AH153+$AI153)*'umowa o pracę'!$E$8),2)-IF($AI153=0,ROUND(ROUND(IF($AH153&gt;2600,ROUND($AJ153/$AH153*2600,2),$AJ153),2)*'umowa o pracę'!$E$8,2),IF($AI153&gt;0,IF($AH153+$AI153&lt;2600,ROUND(ROUND($AJ153+ROUND($AI153*9%,2),2)*'umowa o pracę'!$E$8,2),IF(AND($AH153+$AI153&gt;=2600,$AI153&lt;2600,$AH153&lt;2600),ROUND((ROUND(((2600-$AI153)/$AH153)*$AJ153,2)+ROUND($AI153*9%,2))*'umowa o pracę'!$E$8,2),IF(AND($AH153+$AI153&gt;=2600,$AI153&gt;=2600),ROUND((ROUND(2600*9%,2))*'umowa o pracę'!$E$8,2),IF(AND($AH153+$AI153&gt;=2600,$AH153&gt;=2600,$AI153&lt;2600),ROUND((ROUND($AI153*9%,2)+ROUND(((2600-$AI153)/$AH153)*$AJ153,2))*'umowa o pracę'!$E$8,2),0)))),0))))&gt;$J153,$J153,IF(IF(AND($AG153=1,$I153&gt;0),ROUND(IF($AH153+$AI153&gt;=2600,2600*'umowa o pracę'!$E$8,($AH153+$AI153)*'umowa o pracę'!$E$8),2)+IF($AI153=0,ROUND(IF($AH153&gt;2600,ROUND($AK153/$AH153*2600,2),$AK153)*'umowa o pracę'!$E$8,2),ROUND(IF($AH153&gt;2600,ROUND($AK153/$AH153*2600,2),$AK153)*'umowa o pracę'!$E$8,2)),ROUND(IF($AH153+$AI153&gt;=2600,2600*'umowa o pracę'!$E$8,($AH153+$AI153)*'umowa o pracę'!$E$8),2)-IF($AI153=0,ROUND(ROUND(IF($AH153&gt;2600,ROUND($AJ153/$AH153*2600,2),$AJ153),2)*'umowa o pracę'!$E$8,2),IF($AI153&gt;0,IF($AH153+$AI153&lt;2600,ROUND(ROUND($AJ153+ROUND($AI153*9%,2),2)*'umowa o pracę'!$E$8,2),IF(AND($AH153+$AI153&gt;=2600,$AI153&lt;2600,$AH153&lt;2600),ROUND((ROUND(((2600-$AI153)/$AH153)*$AJ153,2)+ROUND($AI153*9%,2))*'umowa o pracę'!$E$8,2),IF(AND($AH153+$AI153&gt;=2600,$AI153&gt;=2600),ROUND((ROUND(2600*9%,2))*'umowa o pracę'!$E$8,2),IF(AND($AH153+$AI153&gt;=2600,$AH153&gt;=2600,$AI153&lt;2600),ROUND((ROUND($AI153*9%,2)+ROUND(((2600-$AI153)/$AH153)*$AJ153,2))*'umowa o pracę'!$E$8,2),0)))),0)))&gt;$J153,$J153,IF(AND($AG153=1,$I153&gt;0),ROUND(IF($AH153+$AI153&gt;=2600,2600*'umowa o pracę'!$E$8,($AH153+$AI153)*'umowa o pracę'!$E$8),2)+IF($AI153=0,ROUND(IF($AH153&gt;2600,ROUND($AK153/$AH153*2600,2),$AK153)*'umowa o pracę'!$E$8,2),ROUND(IF($AH153&gt;2600,ROUND($AK153/$AH153*2600,2),$AK153)*'umowa o pracę'!$E$8,2)),ROUND(IF($AH153+$AI153&gt;=2600,2600*'umowa o pracę'!$E$8,($AH153+$AI153)*'umowa o pracę'!$E$8),2)-IF(AND($AI153=0,I153&gt;0),ROUND(ROUND(IF($AH153&gt;2600,ROUND($AJ153/$AH153*2600,2),$AJ153),2)*'umowa o pracę'!$E$8,2),IF($AI153&gt;0,IF($AH153+$AI153&lt;2600,ROUND(ROUND($AJ153+ROUND($AI153*9%,2),2)*'umowa o pracę'!$E$8,2),IF(AND($AH153+$AI153&gt;=2600,$AI153&lt;2600,$AH153&lt;2600),ROUND((ROUND(((2600-$AI153)/$AH153)*$AJ153,2)+ROUND($AI153*9%,2))*'umowa o pracę'!$E$8,2),IF(AND($AH153+$AI153&gt;=2600,$AI153&gt;=2600),ROUND((ROUND(2600*9%,2))*'umowa o pracę'!$E$8,2),IF(AND($AH153+$AI153&gt;=2600,$AH153&gt;=2600,$AI153&lt;2600),ROUND((ROUND($AI153*9%,2)+ROUND(((2600-$AI153)/$AH153)*$AJ153,2))*'umowa o pracę'!$E$8,2),0)))),0)))))</f>
        <v>0</v>
      </c>
      <c r="AN153" s="32">
        <f>IF(IF(IF(AND($AG153=1,$I153&gt;0),ROUND(IF($AH153+$AI153&gt;=2800,2800*'umowa o pracę'!$E$8,($AH153+$AI153)*'umowa o pracę'!$E$8),2)+IF($AI153=0,ROUND(IF($AH153&gt;2800,ROUND($AK153/$AH153*2800,2),$AK153)*'umowa o pracę'!$E$8,2),ROUND(IF($AH153&gt;2800,ROUND($AK153/$AH153*2800,2),$AK153)*'umowa o pracę'!$E$8,2)),ROUND(IF($AH153+$AI153&gt;=2800,2800*'umowa o pracę'!$E$8,($AH153+$AI153)*'umowa o pracę'!$E$8),2)-IF($AI153=0,ROUND(ROUND(IF($AH153&gt;2800,ROUND($AJ153/$AH153*2800,2),$AJ153),2)*'umowa o pracę'!$E$8,2),IF($AI153&gt;0,IF($AH153+$AI153&lt;2800,ROUND(ROUND($AJ153+ROUND($AI153*9%,2),2)*'umowa o pracę'!$E$8,2),IF(AND($AH153+$AI153&gt;=2800,$AI153&lt;2800,$AH153&lt;2800),ROUND((ROUND(((2800-$AI153)/$AH153)*$AJ153,2)+ROUND($AI153*9%,2))*'umowa o pracę'!$E$8,2),IF(AND($AH153+$AI153&gt;=2800,$AI153&gt;=2800),ROUND((ROUND(2800*9%,2))*'umowa o pracę'!$E$8,2),IF(AND($AH153+$AI153&gt;=2800,$AH153&gt;=2800,$AI153&lt;2800),ROUND((ROUND($AI153*9%,2)+ROUND(((2800-$AI153)/$AH153)*$AJ153,2))*'umowa o pracę'!$E$8,2),0)))),0)))&gt;$J153,$J153,IF(AND($AG153=1,$I153&gt;0),ROUND(IF($AH153+$AI153&gt;=2800,2800*'umowa o pracę'!$E$8,($AH153+$AI153)*'umowa o pracę'!$E$8),2)+IF($AI153=0,ROUND(IF($AH153&gt;2800,ROUND($AK153/$AH153*2800,2),$AK153)*'umowa o pracę'!$E$8,2),ROUND(IF($AH153&gt;2800,ROUND($AK153/$AH153*2800,2),$AK153)*'umowa o pracę'!$E$8,2)),ROUND(IF($AH153+$AI153&gt;=2800,2800*'umowa o pracę'!$E$8,($AH153+$AI153)*'umowa o pracę'!$E$8),2)-IF($AI153=0,ROUND(ROUND(IF($AH153&gt;2800,ROUND($AJ153/$AH153*2800,2),$AJ153),2)*'umowa o pracę'!$E$8,2),IF($AI153&gt;0,IF($AH153+$AI153&lt;2800,ROUND(ROUND($AJ153+ROUND($AI153*9%,2),2)*'umowa o pracę'!$E$8,2),IF(AND($AH153+$AI153&gt;=2800,$AI153&lt;2800,$AH153&lt;2800),ROUND((ROUND(((2800-$AI153)/$AH153)*$AJ153,2)+ROUND($AI153*9%,2))*'umowa o pracę'!$E$8,2),IF(AND($AH153+$AI153&gt;=2800,$AI153&gt;=2800),ROUND((ROUND(2800*9%,2))*'umowa o pracę'!$E$8,2),IF(AND($AH153+$AI153&gt;=2800,$AH153&gt;=2800,$AI153&lt;2800),ROUND((ROUND($AI153*9%,2)+ROUND(((2800-$AI153)/$AH153)*$AJ153,2))*'umowa o pracę'!$E$8,2),0)))),0))))&gt;$J153,$J153,IF(IF(AND($AG153=1,$I153&gt;0),ROUND(IF($AH153+$AI153&gt;=2800,2800*'umowa o pracę'!$E$8,($AH153+$AI153)*'umowa o pracę'!$E$8),2)+IF($AI153=0,ROUND(IF($AH153&gt;2800,ROUND($AK153/$AH153*2800,2),$AK153)*'umowa o pracę'!$E$8,2),ROUND(IF($AH153&gt;2800,ROUND($AK153/$AH153*2800,2),$AK153)*'umowa o pracę'!$E$8,2)),ROUND(IF($AH153+$AI153&gt;=2800,2800*'umowa o pracę'!$E$8,($AH153+$AI153)*'umowa o pracę'!$E$8),2)-IF($AI153=0,ROUND(ROUND(IF($AH153&gt;2800,ROUND($AJ153/$AH153*2800,2),$AJ153),2)*'umowa o pracę'!$E$8,2),IF($AI153&gt;0,IF($AH153+$AI153&lt;2800,ROUND(ROUND($AJ153+ROUND($AI153*9%,2),2)*'umowa o pracę'!$E$8,2),IF(AND($AH153+$AI153&gt;=2800,$AI153&lt;2800,$AH153&lt;2800),ROUND((ROUND(((2800-$AI153)/$AH153)*$AJ153,2)+ROUND($AI153*9%,2))*'umowa o pracę'!$E$8,2),IF(AND($AH153+$AI153&gt;=2800,$AI153&gt;=2800),ROUND((ROUND(2800*9%,2))*'umowa o pracę'!$E$8,2),IF(AND($AH153+$AI153&gt;=2800,$AH153&gt;=2800,$AI153&lt;2800),ROUND((ROUND($AI153*9%,2)+ROUND(((2800-$AI153)/$AH153)*$AJ153,2))*'umowa o pracę'!$E$8,2),0)))),0)))&gt;$J153,$J153,IF(AND($AG153=1,$I153&gt;0),ROUND(IF($AH153+$AI153&gt;=2800,2800*'umowa o pracę'!$E$8,($AH153+$AI153)*'umowa o pracę'!$E$8),2)+IF($AI153=0,ROUND(IF($AH153&gt;2800,ROUND($AK153/$AH153*2800,2),$AK153)*'umowa o pracę'!$E$8,2),ROUND(IF($AH153&gt;2800,ROUND($AK153/$AH153*2800,2),$AK153)*'umowa o pracę'!$E$8,2)),ROUND(IF($AH153+$AI153&gt;=2800,2800*'umowa o pracę'!$E$8,($AH153+$AI153)*'umowa o pracę'!$E$8),2)-IF(AND($AI153=0,I153&gt;0),ROUND(ROUND(IF($AH153&gt;2800,ROUND($AJ153/$AH153*2800,2),$AJ153),2)*'umowa o pracę'!$E$8,2),IF($AI153&gt;0,IF($AH153+$AI153&lt;2800,ROUND(ROUND($AJ153+ROUND($AI153*9%,2),2)*'umowa o pracę'!$E$8,2),IF(AND($AH153+$AI153&gt;=2800,$AI153&lt;2800,$AH153&lt;2800),ROUND((ROUND(((2800-$AI153)/$AH153)*$AJ153,2)+ROUND($AI153*9%,2))*'umowa o pracę'!$E$8,2),IF(AND($AH153+$AI153&gt;=2800,$AI153&gt;=2800),ROUND((ROUND(2800*9%,2))*'umowa o pracę'!$E$8,2),IF(AND($AH153+$AI153&gt;=2800,$AH153&gt;=2800,$AI153&lt;2800),ROUND((ROUND($AI153*9%,2)+ROUND(((2800-$AI153)/$AH153)*$AJ153,2))*'umowa o pracę'!$E$8,2),0)))),0)))))</f>
        <v>0</v>
      </c>
      <c r="AO153" s="32">
        <f>IF('umowa o pracę'!$E$7=2020,IF(IF($AG153=1,IF($AI153=0,ROUND(IF($AH153&gt;2600,ROUND($AJ153/$AH153*2600,2),$AJ153)*'umowa o pracę'!$E$8,2),IF($AH153+$AI153&lt;2600,ROUND(ROUND($AJ153+ROUND($AI153*9%,2),2)*'umowa o pracę'!$E$8,2),IF(AND($AH153+$AI153&gt;=2600,$AH153&lt;2600),ROUND((ROUND($AJ153+ROUND((2600-$AH153)*9%,2),2))*'umowa o pracę'!$E$8,2),IF(AND($AH153+$AI153&gt;=2600,$AH153&gt;=2600),ROUND(ROUND($AJ153/$AH153*2600,2)*'umowa o pracę'!$E$8,2),0)))),0)&gt;$H153,$H153,IF($AG153=1,IF($AI153=0,ROUND(IF($AH153&gt;2600,ROUND($AJ153/$AH153*2600,2),$AJ153)*'umowa o pracę'!$E$8,2),IF($AH153+$AI153&lt;2600,ROUND(ROUND($AJ153+ROUND($AI153*9%,2),2)*'umowa o pracę'!$E$8,2),IF(AND($AH153+$AI153&gt;=2600,$AH153&lt;2600),ROUND((ROUND($AJ153+ROUND((2600-$AH153)*9%,2),2))*'umowa o pracę'!$E$8,2),IF(AND($AH153+$AI153&gt;=2600,$AH153&gt;=2600),ROUND(ROUND($AJ153/$AH153*2600,2)*'umowa o pracę'!$E$8,2),0)))),0)),IF('umowa o pracę'!$E$7=2021,IF(IF($AG153=1,IF($AI153=0,ROUND(IF($AH153&gt;2800,ROUND($AJ153/$AH153*2800,2),$AJ153)*'umowa o pracę'!$E$8,2),IF($AH153+$AI153&lt;2800,ROUND(ROUND($AJ153+ROUND($AI153*9%,2),2)*'umowa o pracę'!$E$8,2),IF(AND($AH153+$AI153&gt;=2800,$AH153&lt;2800),ROUND((ROUND($AJ153+ROUND((2800-$AH153)*9%,2),2))*'umowa o pracę'!$E$8,2),IF(AND($AH153+$AI153&gt;=2800,$AH153&gt;=2800),ROUND(ROUND($AJ153/$AH153*2800,2)*'umowa o pracę'!$E$8,2),0)))),0)&gt;$H153,$H153,IF($AG153=1,IF($AI153=0,ROUND(IF($AH153&gt;2800,ROUND($AJ153/$AH153*2800,2),$AJ153)*'umowa o pracę'!$E$8,2),IF($AH153+$AI153&lt;2800,ROUND(ROUND($AJ153+ROUND($AI153*9%,2),2)*'umowa o pracę'!$E$8,2),IF(AND($AH153+$AI153&gt;=2800,$AH153&lt;2800),ROUND((ROUND($AJ153+ROUND((2800-$AH153)*9%,2),2))*'umowa o pracę'!$E$8,2),IF(AND($AH153+$AI153&gt;=2800,$AH153&gt;=2800),ROUND(ROUND($AJ153/$AH153*2800,2)*'umowa o pracę'!$E$8,2),0)))),0)),0))</f>
        <v>0</v>
      </c>
      <c r="AP153" s="32">
        <f>IF('umowa o pracę'!$E$7=2020,IF(IF($AG153=1,IF($AI153=0,ROUND(IF($AH153&gt;2600,ROUND($AK153/$AH153*2600,2),$AK153)*'umowa o pracę'!$E$8,2),ROUND(IF($AH153&gt;2600,ROUND($AK153/$AH153*2600,2),$AK153)*'umowa o pracę'!$E$8,2)),0)&gt;$I153,$I153,IF($AG153=1,IF($AI153=0,ROUND(IF($AH153&gt;2600,ROUND($AK153/$AH153*2600,2),$AK153)*'umowa o pracę'!$E$8,2),ROUND(IF($AH153&gt;2600,ROUND($AK153/$AH153*2600,2),$AK153)*'umowa o pracę'!$E$8,2)),0)),IF('umowa o pracę'!$E$7=2021,IF(IF($AG153=1,IF($AI153=0,ROUND(IF($AH153&gt;2800,ROUND($AK153/$AH153*2800,2),$AK153)*'umowa o pracę'!$E$8,2),ROUND(IF($AH153&gt;2800,ROUND($AK153/$AH153*2800,2),$AK153)*'umowa o pracę'!$E$8,2)),0)&gt;$I153,$I153,IF($AG153=1,IF($AI153=0,ROUND(IF($AH153&gt;2800,ROUND($AK153/$AH153*2800,2),$AK153)*'umowa o pracę'!$E$8,2),ROUND(IF($AH153&gt;2800,ROUND($AK153/$AH153*2800,2),$AK153)*'umowa o pracę'!$E$8,2)),0)),0))</f>
        <v>0</v>
      </c>
      <c r="AQ153" s="56">
        <f>IF('umowa o pracę'!$E$7=2020,$AM153,IF('umowa o pracę'!$E$7=2021,$AN153,0))</f>
        <v>0</v>
      </c>
      <c r="AR153" s="33">
        <f>IF('umowa o pracę'!$E$7=0,0,U153+AF153+AQ153)</f>
        <v>0</v>
      </c>
      <c r="AS153" s="19"/>
      <c r="AT153" s="19"/>
      <c r="AU153" s="19"/>
      <c r="AV153" s="6"/>
      <c r="AW153" s="6"/>
      <c r="AX153" s="6">
        <f t="shared" si="26"/>
        <v>10</v>
      </c>
      <c r="AY153" s="6"/>
      <c r="AZ153" s="234">
        <f t="shared" si="29"/>
        <v>0</v>
      </c>
      <c r="BA153" s="234">
        <f t="shared" si="30"/>
        <v>0</v>
      </c>
      <c r="BB153" s="234">
        <f t="shared" si="31"/>
        <v>0</v>
      </c>
      <c r="BC153" s="234">
        <f t="shared" si="32"/>
        <v>0</v>
      </c>
      <c r="BD153" s="234">
        <f t="shared" si="33"/>
        <v>0</v>
      </c>
      <c r="BE153" s="234">
        <f t="shared" si="34"/>
        <v>0</v>
      </c>
      <c r="BF153" s="234">
        <f t="shared" si="35"/>
        <v>0</v>
      </c>
      <c r="BG153" s="234">
        <f t="shared" si="36"/>
        <v>0</v>
      </c>
      <c r="BH153" s="234">
        <f t="shared" si="37"/>
        <v>0</v>
      </c>
      <c r="BI153" s="238">
        <f t="shared" si="38"/>
        <v>0</v>
      </c>
      <c r="BJ153" s="236"/>
      <c r="BK153" s="236"/>
      <c r="BL153" s="237"/>
    </row>
    <row r="154" spans="1:64" ht="15.75" customHeight="1" x14ac:dyDescent="0.25">
      <c r="A154" s="129">
        <v>143</v>
      </c>
      <c r="B154" s="57"/>
      <c r="C154" s="57"/>
      <c r="D154" s="36"/>
      <c r="E154" s="36"/>
      <c r="F154" s="242"/>
      <c r="G154" s="37">
        <v>1</v>
      </c>
      <c r="H154" s="58">
        <v>0</v>
      </c>
      <c r="I154" s="59">
        <v>0</v>
      </c>
      <c r="J154" s="60">
        <v>0</v>
      </c>
      <c r="K154" s="52">
        <v>1</v>
      </c>
      <c r="L154" s="39">
        <v>0</v>
      </c>
      <c r="M154" s="39">
        <v>0</v>
      </c>
      <c r="N154" s="39">
        <v>0</v>
      </c>
      <c r="O154" s="39">
        <v>0</v>
      </c>
      <c r="P154" s="35">
        <f>IF('umowa o pracę'!$E$7=2020,ROUND(IF($L154&gt;=2600,2600*'umowa o pracę'!$E$8,$L154*'umowa o pracę'!$E$8),2),IF('umowa o pracę'!$E$7=2021,ROUND(IF($L154&gt;=2800,2800*'umowa o pracę'!$E$8,$L154*'umowa o pracę'!$E$8),2),0))</f>
        <v>0</v>
      </c>
      <c r="Q154" s="252">
        <f>IF(IF(IF(AND($K154=1,$I154&gt;0),ROUND(IF($L154+$M154&gt;=2600,2600*'umowa o pracę'!$E$8,($L154+$M154)*'umowa o pracę'!$E$8),2)+IF($M154=0,ROUND(IF($L154&gt;2600,ROUND($O154/$L154*2600,2),$O154)*'umowa o pracę'!$E$8,2),ROUND(IF($L154&gt;2600,ROUND($O154/$L154*2600,2),$O154)*'umowa o pracę'!$E$8,2)),ROUND(IF($L154+$M154&gt;=2600,2600*'umowa o pracę'!$E$8,($L154+$M154)*'umowa o pracę'!$E$8),2)-IF($M154=0,ROUND(ROUND(IF($L154&gt;2600,ROUND($N154/$L154*2600,2),$N154),2)*'umowa o pracę'!$E$8,2),IF($M154&gt;0,IF($L154+$M154&lt;2600,ROUND(ROUND($N154+ROUND($M154*9%,2),2)*'umowa o pracę'!$E$8,2),IF(AND($L154+$M154&gt;=2600,$M154&lt;2600,$L154&lt;2600),ROUND((ROUND(((2600-$M154)/$L154)*$N154,2)+ROUND($M154*9%,2))*'umowa o pracę'!$E$8,2),IF(AND($L154+$M154&gt;=2600,$M154&gt;=2600),ROUND((ROUND(2600*9%,2))*'umowa o pracę'!$E$8,2),IF(AND($L154+$M154&gt;=2600,$L154&gt;=2600,$M154&lt;2600),ROUND((ROUND($M154*9%,2)+ROUND(((2600-$M154)/$L154)*$N154,2))*'umowa o pracę'!$E$8,2),0)))),0)))&gt;$J154,$J154,IF(AND($K154=1,$I154&gt;0),ROUND(IF($L154+$M154&gt;=2600,2600*'umowa o pracę'!$E$8,($L154+$M154)*'umowa o pracę'!$E$8),2)+IF($M154=0,ROUND(IF($L154&gt;2600,ROUND($O154/$L154*2600,2),$O154)*'umowa o pracę'!$E$8,2),ROUND(IF($L154&gt;2600,ROUND($O154/$L154*2600,2),$O154)*'umowa o pracę'!$E$8,2)),ROUND(IF($L154+$M154&gt;=2600,2600*'umowa o pracę'!$E$8,($L154+$M154)*'umowa o pracę'!$E$8),2)-IF($M154=0,ROUND(ROUND(IF($L154&gt;2600,ROUND($N154/$L154*2600,2),$N154),2)*'umowa o pracę'!$E$8,2),IF($M154&gt;0,IF($L154+$M154&lt;2600,ROUND(ROUND($N154+ROUND($M154*9%,2),2)*'umowa o pracę'!$E$8,2),IF(AND($L154+$M154&gt;=2600,$M154&lt;2600,$L154&lt;2600),ROUND((ROUND(((2600-$M154)/$L154)*$N154,2)+ROUND($M154*9%,2))*'umowa o pracę'!$E$8,2),IF(AND($L154+$M154&gt;=2600,$M154&gt;=2600),ROUND((ROUND(2600*9%,2))*'umowa o pracę'!$E$8,2),IF(AND($L154+$M154&gt;=2600,$L154&gt;=2600,$M154&lt;2600),ROUND((ROUND($M154*9%,2)+ROUND(((2600-$M154)/$L154)*$N154,2))*'umowa o pracę'!$E$8,2),0)))),0))))&gt;$J154,$J154,IF(IF(AND($K154=1,$I154&gt;0),ROUND(IF($L154+$M154&gt;=2600,2600*'umowa o pracę'!$E$8,($L154+$M154)*'umowa o pracę'!$E$8),2)+IF($M154=0,ROUND(IF($L154&gt;2600,ROUND($O154/$L154*2600,2),$O154)*'umowa o pracę'!$E$8,2),ROUND(IF($L154&gt;2600,ROUND($O154/$L154*2600,2),$O154)*'umowa o pracę'!$E$8,2)),ROUND(IF($L154+$M154&gt;=2600,2600*'umowa o pracę'!$E$8,($L154+$M154)*'umowa o pracę'!$E$8),2)-IF($M154=0,ROUND(ROUND(IF($L154&gt;2600,ROUND($N154/$L154*2600,2),$N154),2)*'umowa o pracę'!$E$8,2),IF($M154&gt;0,IF($L154+$M154&lt;2600,ROUND(ROUND($N154+ROUND($M154*9%,2),2)*'umowa o pracę'!$E$8,2),IF(AND($L154+$M154&gt;=2600,$M154&lt;2600,$L154&lt;2600),ROUND((ROUND(((2600-$M154)/$L154)*$N154,2)+ROUND($M154*9%,2))*'umowa o pracę'!$E$8,2),IF(AND($L154+$M154&gt;=2600,$M154&gt;=2600),ROUND((ROUND(2600*9%,2))*'umowa o pracę'!$E$8,2),IF(AND($L154+$M154&gt;=2600,$L154&gt;=2600,$M154&lt;2600),ROUND((ROUND($M154*9%,2)+ROUND(((2600-$M154)/$L154)*$N154,2))*'umowa o pracę'!$E$8,2),0)))),0)))&gt;$J154,$J154,IF(AND($K154=1,$I154&gt;0),ROUND(IF($L154+$M154&gt;=2600,2600*'umowa o pracę'!$E$8,($L154+$M154)*'umowa o pracę'!$E$8),2)+IF($M154=0,ROUND(IF($L154&gt;2600,ROUND($O154/$L154*2600,2),$O154)*'umowa o pracę'!$E$8,2),ROUND(IF($L154&gt;2600,ROUND($O154/$L154*2600,2),$O154)*'umowa o pracę'!$E$8,2)),ROUND(IF($L154+$M154&gt;=2600,2600*'umowa o pracę'!$E$8,($L154+$M154)*'umowa o pracę'!$E$8),2)-IF(AND($M154=0,I154&gt;0),ROUND(ROUND(IF($L154&gt;2600,ROUND($N154/$L154*2600,2),$N154),2)*'umowa o pracę'!$E$8,2),IF($M154&gt;0,IF($L154+$M154&lt;2600,ROUND(ROUND($N154+ROUND($M154*9%,2),2)*'umowa o pracę'!$E$8,2),IF(AND($L154+$M154&gt;=2600,$M154&lt;2600,$L154&lt;2600),ROUND((ROUND(((2600-$M154)/$L154)*$N154,2)+ROUND($M154*9%,2))*'umowa o pracę'!$E$8,2),IF(AND($L154+$M154&gt;=2600,$M154&gt;=2600),ROUND((ROUND(2600*9%,2))*'umowa o pracę'!$E$8,2),IF(AND($L154+$M154&gt;=2600,$L154&gt;=2600,$M154&lt;2600),ROUND((ROUND($M154*9%,2)+ROUND(((2600-$M154)/$L154)*$N154,2))*'umowa o pracę'!$E$8,2),0)))),0)))))</f>
        <v>0</v>
      </c>
      <c r="R154" s="252">
        <f>IF(IF(IF(AND($K154=1,$I154&gt;0),ROUND(IF($L154+$M154&gt;=2800,2800*'umowa o pracę'!$E$8,($L154+$M154)*'umowa o pracę'!$E$8),2)+IF($M154=0,ROUND(IF($L154&gt;2800,ROUND($O154/$L154*2800,2),$O154)*'umowa o pracę'!$E$8,2),ROUND(IF($L154&gt;2800,ROUND($O154/$L154*2800,2),$O154)*'umowa o pracę'!$E$8,2)),ROUND(IF($L154+$M154&gt;=2800,2800*'umowa o pracę'!$E$8,($L154+$M154)*'umowa o pracę'!$E$8),2)-IF($M154=0,ROUND(ROUND(IF($L154&gt;2800,ROUND($N154/$L154*2800,2),$N154),2)*'umowa o pracę'!$E$8,2),IF($M154&gt;0,IF($L154+$M154&lt;2800,ROUND(ROUND($N154+ROUND($M154*9%,2),2)*'umowa o pracę'!$E$8,2),IF(AND($L154+$M154&gt;=2800,$M154&lt;2800,$L154&lt;2800),ROUND((ROUND(((2800-$M154)/$L154)*$N154,2)+ROUND($M154*9%,2))*'umowa o pracę'!$E$8,2),IF(AND($L154+$M154&gt;=2800,$M154&gt;=2800),ROUND((ROUND(2800*9%,2))*'umowa o pracę'!$E$8,2),IF(AND($L154+$M154&gt;=2800,$L154&gt;=2800,$M154&lt;2800),ROUND((ROUND($M154*9%,2)+ROUND(((2800-$M154)/$L154)*$N154,2))*'umowa o pracę'!$E$8,2),0)))),0)))&gt;$J154,$J154,IF(AND($K154=1,$I154&gt;0),ROUND(IF($L154+$M154&gt;=2800,2800*'umowa o pracę'!$E$8,($L154+$M154)*'umowa o pracę'!$E$8),2)+IF($M154=0,ROUND(IF($L154&gt;2800,ROUND($O154/$L154*2800,2),$O154)*'umowa o pracę'!$E$8,2),ROUND(IF($L154&gt;2800,ROUND($O154/$L154*2800,2),$O154)*'umowa o pracę'!$E$8,2)),ROUND(IF($L154+$M154&gt;=2800,2800*'umowa o pracę'!$E$8,($L154+$M154)*'umowa o pracę'!$E$8),2)-IF($M154=0,ROUND(ROUND(IF($L154&gt;2800,ROUND($N154/$L154*2800,2),$N154),2)*'umowa o pracę'!$E$8,2),IF($M154&gt;0,IF($L154+$M154&lt;2800,ROUND(ROUND($N154+ROUND($M154*9%,2),2)*'umowa o pracę'!$E$8,2),IF(AND($L154+$M154&gt;=2800,$M154&lt;2800,$L154&lt;2800),ROUND((ROUND(((2800-$M154)/$L154)*$N154,2)+ROUND($M154*9%,2))*'umowa o pracę'!$E$8,2),IF(AND($L154+$M154&gt;=2800,$M154&gt;=2800),ROUND((ROUND(2800*9%,2))*'umowa o pracę'!$E$8,2),IF(AND($L154+$M154&gt;=2800,$L154&gt;=2800,$M154&lt;2800),ROUND((ROUND($M154*9%,2)+ROUND(((2800-$M154)/$L154)*$N154,2))*'umowa o pracę'!$E$8,2),0)))),0))))&gt;$J154,$J154,IF(IF(AND($K154=1,$I154&gt;0),ROUND(IF($L154+$M154&gt;=2800,2800*'umowa o pracę'!$E$8,($L154+$M154)*'umowa o pracę'!$E$8),2)+IF($M154=0,ROUND(IF($L154&gt;2800,ROUND($O154/$L154*2800,2),$O154)*'umowa o pracę'!$E$8,2),ROUND(IF($L154&gt;2800,ROUND($O154/$L154*2800,2),$O154)*'umowa o pracę'!$E$8,2)),ROUND(IF($L154+$M154&gt;=2800,2800*'umowa o pracę'!$E$8,($L154+$M154)*'umowa o pracę'!$E$8),2)-IF($M154=0,ROUND(ROUND(IF($L154&gt;2800,ROUND($N154/$L154*2800,2),$N154),2)*'umowa o pracę'!$E$8,2),IF($M154&gt;0,IF($L154+$M154&lt;2800,ROUND(ROUND($N154+ROUND($M154*9%,2),2)*'umowa o pracę'!$E$8,2),IF(AND($L154+$M154&gt;=2800,$M154&lt;2800,$L154&lt;2800),ROUND((ROUND(((2800-$M154)/$L154)*$N154,2)+ROUND($M154*9%,2))*'umowa o pracę'!$E$8,2),IF(AND($L154+$M154&gt;=2800,$M154&gt;=2800),ROUND((ROUND(2800*9%,2))*'umowa o pracę'!$E$8,2),IF(AND($L154+$M154&gt;=2800,$L154&gt;=2800,$M154&lt;2800),ROUND((ROUND($M154*9%,2)+ROUND(((2800-$M154)/$L154)*$N154,2))*'umowa o pracę'!$E$8,2),0)))),0)))&gt;$J154,$J154,IF(AND($K154=1,$I154&gt;0),ROUND(IF($L154+$M154&gt;=2800,2800*'umowa o pracę'!$E$8,($L154+$M154)*'umowa o pracę'!$E$8),2)+IF($M154=0,ROUND(IF($L154&gt;2800,ROUND($O154/$L154*2800,2),$O154)*'umowa o pracę'!$E$8,2),ROUND(IF($L154&gt;2800,ROUND($O154/$L154*2800,2),$O154)*'umowa o pracę'!$E$8,2)),ROUND(IF($L154+$M154&gt;=2800,2800*'umowa o pracę'!$E$8,($L154+$M154)*'umowa o pracę'!$E$8),2)-IF(AND($M154=0,I154&gt;0),ROUND(ROUND(IF($L154&gt;2800,ROUND($N154/$L154*2800,2),$N154),2)*'umowa o pracę'!$E$8,2),IF($M154&gt;0,IF($L154+$M154&lt;2800,ROUND(ROUND($N154+ROUND($M154*9%,2),2)*'umowa o pracę'!$E$8,2),IF(AND($L154+$M154&gt;=2800,$M154&lt;2800,$L154&lt;2800),ROUND((ROUND(((2800-$M154)/$L154)*$N154,2)+ROUND($M154*9%,2))*'umowa o pracę'!$E$8,2),IF(AND($L154+$M154&gt;=2800,$M154&gt;=2800),ROUND((ROUND(2800*9%,2))*'umowa o pracę'!$E$8,2),IF(AND($L154+$M154&gt;=2800,$L154&gt;=2800,$M154&lt;2800),ROUND((ROUND($M154*9%,2)+ROUND(((2800-$M154)/$L154)*$N154,2))*'umowa o pracę'!$E$8,2),0)))),0)))))</f>
        <v>0</v>
      </c>
      <c r="S154" s="32">
        <f>IF('umowa o pracę'!$E$7=2020,IF(IF($K154=1,IF($M154=0,ROUND(IF($L154&gt;2600,ROUND($N154/$L154*2600,2),$N154)*'umowa o pracę'!$E$8,2),IF($L154+$M154&lt;2600,ROUND(ROUND($N154+ROUND($M154*9%,2),2)*'umowa o pracę'!$E$8,2),IF(AND($L154+$M154&gt;=2600,$L154&lt;2600),ROUND((ROUND($N154+ROUND((2600-$L154)*9%,2),2))*'umowa o pracę'!$E$8,2),IF(AND($L154+$M154&gt;=2600,$L154&gt;=2600),ROUND(ROUND($N154/$L154*2600,2)*'umowa o pracę'!$E$8,2),0)))),0)&gt;$H154,$H154,IF($K154=1,IF($M154=0,ROUND(IF($L154&gt;2600,ROUND($N154/$L154*2600,2),$N154)*'umowa o pracę'!$E$8,2),IF($L154+$M154&lt;2600,ROUND(ROUND($N154+ROUND($M154*9%,2),2)*'umowa o pracę'!$E$8,2),IF(AND($L154+$M154&gt;=2600,$L154&lt;2600),ROUND((ROUND($N154+ROUND((2600-$L154)*9%,2),2))*'umowa o pracę'!$E$8,2),IF(AND($L154+$M154&gt;=2600,$L154&gt;=2600),ROUND(ROUND($N154/$L154*2600,2)*'umowa o pracę'!$E$8,2),0)))),0)),IF('umowa o pracę'!$E$7=2021,IF(IF($K154=1,IF($M154=0,ROUND(IF($L154&gt;2800,ROUND($N154/$L154*2800,2),$N154)*'umowa o pracę'!$E$8,2),IF($L154+$M154&lt;2800,ROUND(ROUND($N154+ROUND($M154*9%,2),2)*'umowa o pracę'!$E$8,2),IF(AND($L154+$M154&gt;=2800,$L154&lt;2800),ROUND((ROUND($N154+ROUND((2800-$L154)*9%,2),2))*'umowa o pracę'!$E$8,2),IF(AND($L154+$M154&gt;=2800,$L154&gt;=2800),ROUND(ROUND($N154/$L154*2800,2)*'umowa o pracę'!$E$8,2),0)))),0)&gt;$H154,$H154,IF($K154=1,IF($M154=0,ROUND(IF($L154&gt;2800,ROUND($N154/$L154*2800,2),$N154)*'umowa o pracę'!$E$8,2),IF($L154+$M154&lt;2800,ROUND(ROUND($N154+ROUND($M154*9%,2),2)*'umowa o pracę'!$E$8,2),IF(AND($L154+$M154&gt;=2800,$L154&lt;2800),ROUND((ROUND($N154+ROUND((2800-$L154)*9%,2),2))*'umowa o pracę'!$E$8,2),IF(AND($L154+$M154&gt;=2800,$L154&gt;=2800),ROUND(ROUND($N154/$L154*2800,2)*'umowa o pracę'!$E$8,2),0)))),0)),0))</f>
        <v>0</v>
      </c>
      <c r="T154" s="32">
        <f>IF('umowa o pracę'!$E$7=2020,IF(IF($K154=1,IF($M154=0,ROUND(IF($L154&gt;2600,ROUND($O154/$L154*2600,2),$O154)*'umowa o pracę'!$E$8,2),ROUND(IF($L154&gt;2600,ROUND($O154/$L154*2600,2),$O154)*'umowa o pracę'!$E$8,2)),0)&gt;$I154,$I154,IF($K154=1,IF($M154=0,ROUND(IF($L154&gt;2600,ROUND($O154/$L154*2600,2),$O154)*'umowa o pracę'!$E$8,2),ROUND(IF($L154&gt;2600,ROUND($O154/$L154*2600,2),$O154)*'umowa o pracę'!$E$8,2)),0)),IF('umowa o pracę'!$E$7=2021,IF(IF($K154=1,IF($M154=0,ROUND(IF($L154&gt;2800,ROUND($O154/$L154*2800,2),$O154)*'umowa o pracę'!$E$8,2),ROUND(IF($L154&gt;2800,ROUND($O154/$L154*2800,2),$O154)*'umowa o pracę'!$E$8,2)),0)&gt;$I154,$I154,IF($K154=1,IF($M154=0,ROUND(IF($L154&gt;2800,ROUND($O154/$L154*2800,2),$O154)*'umowa o pracę'!$E$8,2),ROUND(IF($L154&gt;2800,ROUND($O154/$L154*2800,2),$O154)*'umowa o pracę'!$E$8,2)),0)),0))</f>
        <v>0</v>
      </c>
      <c r="U154" s="51">
        <f>IF('umowa o pracę'!$E$7=2020,$Q154,IF('umowa o pracę'!$E$7=2021,$R154,0))</f>
        <v>0</v>
      </c>
      <c r="V154" s="53">
        <f t="shared" si="27"/>
        <v>1</v>
      </c>
      <c r="W154" s="54">
        <f>IF('umowa o pracę'!$E$6&lt;2,0,$L154)</f>
        <v>0</v>
      </c>
      <c r="X154" s="54">
        <f>IF('umowa o pracę'!$E$6&lt;2,0,$M154)</f>
        <v>0</v>
      </c>
      <c r="Y154" s="55">
        <f>IF('umowa o pracę'!$E$6&lt;2,0,$N154)</f>
        <v>0</v>
      </c>
      <c r="Z154" s="55">
        <f>IF('umowa o pracę'!$E$6&lt;2,0,$O154)</f>
        <v>0</v>
      </c>
      <c r="AA154" s="32">
        <f>IF('umowa o pracę'!$E$7=2020,ROUND(IF($W154&gt;=2600,2600*'umowa o pracę'!$E$8,$W154*'umowa o pracę'!$E$8),2),IF('umowa o pracę'!$E$7=2021,ROUND(IF($W154&gt;=2800,2800*'umowa o pracę'!$E$8,$W154*'umowa o pracę'!$E$8),2),0))</f>
        <v>0</v>
      </c>
      <c r="AB154" s="32">
        <f>IF(IF(IF(AND($V154=1,$I154&gt;0),ROUND(IF($W154+$X154&gt;=2600,2600*'umowa o pracę'!$E$8,($W154+$X154)*'umowa o pracę'!$E$8),2)+IF($X154=0,ROUND(IF($W154&gt;2600,ROUND($Z154/$W154*2600,2),$Z154)*'umowa o pracę'!$E$8,2),ROUND(IF($W154&gt;2600,ROUND($Z154/$W154*2600,2),$Z154)*'umowa o pracę'!$E$8,2)),ROUND(IF($W154+$X154&gt;=2600,2600*'umowa o pracę'!$E$8,($W154+$X154)*'umowa o pracę'!$E$8),2)-IF($X154=0,ROUND(ROUND(IF($W154&gt;2600,ROUND($Y154/$W154*2600,2),$Y154),2)*'umowa o pracę'!$E$8,2),IF($X154&gt;0,IF($W154+$X154&lt;2600,ROUND(ROUND($Y154+ROUND($X154*9%,2),2)*'umowa o pracę'!$E$8,2),IF(AND($W154+$X154&gt;=2600,$X154&lt;2600,$W154&lt;2600),ROUND((ROUND(((2600-$X154)/$W154)*$Y154,2)+ROUND($X154*9%,2))*'umowa o pracę'!$E$8,2),IF(AND($W154+$X154&gt;=2600,$X154&gt;=2600),ROUND((ROUND(2600*9%,2))*'umowa o pracę'!$E$8,2),IF(AND($W154+$X154&gt;=2600,$W154&gt;=2600,$X154&lt;2600),ROUND((ROUND($X154*9%,2)+ROUND(((2600-$X154)/$W154)*$Y154,2))*'umowa o pracę'!$E$8,2),0)))),0)))&gt;$J154,$J154,IF(AND($V154=1,$I154&gt;0),ROUND(IF($W154+$X154&gt;=2600,2600*'umowa o pracę'!$E$8,($W154+$X154)*'umowa o pracę'!$E$8),2)+IF($X154=0,ROUND(IF($W154&gt;2600,ROUND($Z154/$W154*2600,2),$Z154)*'umowa o pracę'!$E$8,2),ROUND(IF($W154&gt;2600,ROUND($Z154/$W154*2600,2),$Z154)*'umowa o pracę'!$E$8,2)),ROUND(IF($W154+$X154&gt;=2600,2600*'umowa o pracę'!$E$8,($W154+$X154)*'umowa o pracę'!$E$8),2)-IF($X154=0,ROUND(ROUND(IF($W154&gt;2600,ROUND($Y154/$W154*2600,2),$Y154),2)*'umowa o pracę'!$E$8,2),IF($X154&gt;0,IF($W154+$X154&lt;2600,ROUND(ROUND($Y154+ROUND($X154*9%,2),2)*'umowa o pracę'!$E$8,2),IF(AND($W154+$X154&gt;=2600,$X154&lt;2600,$W154&lt;2600),ROUND((ROUND(((2600-$X154)/$W154)*$Y154,2)+ROUND($X154*9%,2))*'umowa o pracę'!$E$8,2),IF(AND($W154+$X154&gt;=2600,$X154&gt;=2600),ROUND((ROUND(2600*9%,2))*'umowa o pracę'!$E$8,2),IF(AND($W154+$X154&gt;=2600,$W154&gt;=2600,$X154&lt;2600),ROUND((ROUND($X154*9%,2)+ROUND(((2600-$X154)/$W154)*$Y154,2))*'umowa o pracę'!$E$8,2),0)))),0))))&gt;$J154,$J154,IF(IF(AND($V154=1,$I154&gt;0),ROUND(IF($W154+$X154&gt;=2600,2600*'umowa o pracę'!$E$8,($W154+$X154)*'umowa o pracę'!$E$8),2)+IF($X154=0,ROUND(IF($W154&gt;2600,ROUND($Z154/$W154*2600,2),$Z154)*'umowa o pracę'!$E$8,2),ROUND(IF($W154&gt;2600,ROUND($Z154/$W154*2600,2),$Z154)*'umowa o pracę'!$E$8,2)),ROUND(IF($W154+$X154&gt;=2600,2600*'umowa o pracę'!$E$8,($W154+$X154)*'umowa o pracę'!$E$8),2)-IF($X154=0,ROUND(ROUND(IF($W154&gt;2600,ROUND($Y154/$W154*2600,2),$Y154),2)*'umowa o pracę'!$E$8,2),IF($X154&gt;0,IF($W154+$X154&lt;2600,ROUND(ROUND($Y154+ROUND($X154*9%,2),2)*'umowa o pracę'!$E$8,2),IF(AND($W154+$X154&gt;=2600,$X154&lt;2600,$W154&lt;2600),ROUND((ROUND(((2600-$X154)/$W154)*$Y154,2)+ROUND($X154*9%,2))*'umowa o pracę'!$E$8,2),IF(AND($W154+$X154&gt;=2600,$X154&gt;=2600),ROUND((ROUND(2600*9%,2))*'umowa o pracę'!$E$8,2),IF(AND($W154+$X154&gt;=2600,$W154&gt;=2600,$X154&lt;2600),ROUND((ROUND($X154*9%,2)+ROUND(((2600-$X154)/$W154)*$Y154,2))*'umowa o pracę'!$E$8,2),0)))),0)))&gt;$J154,$J154,IF(AND($V154=1,$I154&gt;0),ROUND(IF($W154+$X154&gt;=2600,2600*'umowa o pracę'!$E$8,($W154+$X154)*'umowa o pracę'!$E$8),2)+IF($X154=0,ROUND(IF($W154&gt;2600,ROUND($Z154/$W154*2600,2),$Z154)*'umowa o pracę'!$E$8,2),ROUND(IF($W154&gt;2600,ROUND($Z154/$W154*2600,2),$Z154)*'umowa o pracę'!$E$8,2)),ROUND(IF($W154+$X154&gt;=2600,2600*'umowa o pracę'!$E$8,($W154+$X154)*'umowa o pracę'!$E$8),2)-IF(AND($X154=0,I154&gt;0),ROUND(ROUND(IF($W154&gt;2600,ROUND($Y154/$W154*2600,2),$Y154),2)*'umowa o pracę'!$E$8,2),IF($X154&gt;0,IF($W154+$X154&lt;2600,ROUND(ROUND($Y154+ROUND($X154*9%,2),2)*'umowa o pracę'!$E$8,2),IF(AND($W154+$X154&gt;=2600,$X154&lt;2600,$W154&lt;2600),ROUND((ROUND(((2600-$X154)/$W154)*$Y154,2)+ROUND($X154*9%,2))*'umowa o pracę'!$E$8,2),IF(AND($W154+$X154&gt;=2600,$X154&gt;=2600),ROUND((ROUND(2600*9%,2))*'umowa o pracę'!$E$8,2),IF(AND($W154+$X154&gt;=2600,$W154&gt;=2600,$X154&lt;2600),ROUND((ROUND($X154*9%,2)+ROUND(((2600-$X154)/$W154)*$Y154,2))*'umowa o pracę'!$E$8,2),0)))),0)))))</f>
        <v>0</v>
      </c>
      <c r="AC154" s="32">
        <f>IF(IF(IF(AND($V154=1,$I154&gt;0),ROUND(IF($W154+$X154&gt;=2800,2800*'umowa o pracę'!$E$8,($W154+$X154)*'umowa o pracę'!$E$8),2)+IF($X154=0,ROUND(IF($W154&gt;2800,ROUND($Z154/$W154*2800,2),$Z154)*'umowa o pracę'!$E$8,2),ROUND(IF($W154&gt;2800,ROUND($Z154/$W154*2800,2),$Z154)*'umowa o pracę'!$E$8,2)),ROUND(IF($W154+$X154&gt;=2800,2800*'umowa o pracę'!$E$8,($W154+$X154)*'umowa o pracę'!$E$8),2)-IF($X154=0,ROUND(ROUND(IF($W154&gt;2800,ROUND($Y154/$W154*2800,2),$Y154),2)*'umowa o pracę'!$E$8,2),IF($X154&gt;0,IF($W154+$X154&lt;2800,ROUND(ROUND($Y154+ROUND($X154*9%,2),2)*'umowa o pracę'!$E$8,2),IF(AND($W154+$X154&gt;=2800,$X154&lt;2800,$W154&lt;2800),ROUND((ROUND(((2800-$X154)/$W154)*$Y154,2)+ROUND($X154*9%,2))*'umowa o pracę'!$E$8,2),IF(AND($W154+$X154&gt;=2800,$X154&gt;=2800),ROUND((ROUND(2800*9%,2))*'umowa o pracę'!$E$8,2),IF(AND($W154+$X154&gt;=2800,$W154&gt;=2800,$X154&lt;2800),ROUND((ROUND($X154*9%,2)+ROUND(((2800-$X154)/$W154)*$Y154,2))*'umowa o pracę'!$E$8,2),0)))),0)))&gt;$J154,$J154,IF(AND($V154=1,$I154&gt;0),ROUND(IF($W154+$X154&gt;=2800,2800*'umowa o pracę'!$E$8,($W154+$X154)*'umowa o pracę'!$E$8),2)+IF($X154=0,ROUND(IF($W154&gt;2800,ROUND($Z154/$W154*2800,2),$Z154)*'umowa o pracę'!$E$8,2),ROUND(IF($W154&gt;2800,ROUND($Z154/$W154*2800,2),$Z154)*'umowa o pracę'!$E$8,2)),ROUND(IF($W154+$X154&gt;=2800,2800*'umowa o pracę'!$E$8,($W154+$X154)*'umowa o pracę'!$E$8),2)-IF($X154=0,ROUND(ROUND(IF($W154&gt;2800,ROUND($Y154/$W154*2800,2),$Y154),2)*'umowa o pracę'!$E$8,2),IF($X154&gt;0,IF($W154+$X154&lt;2800,ROUND(ROUND($Y154+ROUND($X154*9%,2),2)*'umowa o pracę'!$E$8,2),IF(AND($W154+$X154&gt;=2800,$X154&lt;2800,$W154&lt;2800),ROUND((ROUND(((2800-$X154)/$W154)*$Y154,2)+ROUND($X154*9%,2))*'umowa o pracę'!$E$8,2),IF(AND($W154+$X154&gt;=2800,$X154&gt;=2800),ROUND((ROUND(2800*9%,2))*'umowa o pracę'!$E$8,2),IF(AND($W154+$X154&gt;=2800,$W154&gt;=2800,$X154&lt;2800),ROUND((ROUND($X154*9%,2)+ROUND(((2800-$X154)/$W154)*$Y154,2))*'umowa o pracę'!$E$8,2),0)))),0))))&gt;$J154,$J154,IF(IF(AND($V154=1,$I154&gt;0),ROUND(IF($W154+$X154&gt;=2800,2800*'umowa o pracę'!$E$8,($W154+$X154)*'umowa o pracę'!$E$8),2)+IF($X154=0,ROUND(IF($W154&gt;2800,ROUND($Z154/$W154*2800,2),$Z154)*'umowa o pracę'!$E$8,2),ROUND(IF($W154&gt;2800,ROUND($Z154/$W154*2800,2),$Z154)*'umowa o pracę'!$E$8,2)),ROUND(IF($W154+$X154&gt;=2800,2800*'umowa o pracę'!$E$8,($W154+$X154)*'umowa o pracę'!$E$8),2)-IF($X154=0,ROUND(ROUND(IF($W154&gt;2800,ROUND($Y154/$W154*2800,2),$Y154),2)*'umowa o pracę'!$E$8,2),IF($X154&gt;0,IF($W154+$X154&lt;2800,ROUND(ROUND($Y154+ROUND($X154*9%,2),2)*'umowa o pracę'!$E$8,2),IF(AND($W154+$X154&gt;=2800,$X154&lt;2800,$W154&lt;2800),ROUND((ROUND(((2800-$X154)/$W154)*$Y154,2)+ROUND($X154*9%,2))*'umowa o pracę'!$E$8,2),IF(AND($W154+$X154&gt;=2800,$X154&gt;=2800),ROUND((ROUND(2800*9%,2))*'umowa o pracę'!$E$8,2),IF(AND($W154+$X154&gt;=2800,$W154&gt;=2800,$X154&lt;2800),ROUND((ROUND($X154*9%,2)+ROUND(((2800-$X154)/$W154)*$Y154,2))*'umowa o pracę'!$E$8,2),0)))),0)))&gt;$J154,$J154,IF(AND($V154=1,$I154&gt;0),ROUND(IF($W154+$X154&gt;=2800,2800*'umowa o pracę'!$E$8,($W154+$X154)*'umowa o pracę'!$E$8),2)+IF($X154=0,ROUND(IF($W154&gt;2800,ROUND($Z154/$W154*2800,2),$Z154)*'umowa o pracę'!$E$8,2),ROUND(IF($W154&gt;2800,ROUND($Z154/$W154*2800,2),$Z154)*'umowa o pracę'!$E$8,2)),ROUND(IF($W154+$X154&gt;=2800,2800*'umowa o pracę'!$E$8,($W154+$X154)*'umowa o pracę'!$E$8),2)-IF(AND($X154=0,I154&gt;0),ROUND(ROUND(IF($W154&gt;2800,ROUND($Y154/$W154*2800,2),$Y154),2)*'umowa o pracę'!$E$8,2),IF($X154&gt;0,IF($W154+$X154&lt;2800,ROUND(ROUND($Y154+ROUND($X154*9%,2),2)*'umowa o pracę'!$E$8,2),IF(AND($W154+$X154&gt;=2800,$X154&lt;2800,$W154&lt;2800),ROUND((ROUND(((2800-$X154)/$W154)*$Y154,2)+ROUND($X154*9%,2))*'umowa o pracę'!$E$8,2),IF(AND($W154+$X154&gt;=2800,$X154&gt;=2800),ROUND((ROUND(2800*9%,2))*'umowa o pracę'!$E$8,2),IF(AND($W154+$X154&gt;=2800,$W154&gt;=2800,$X154&lt;2800),ROUND((ROUND($X154*9%,2)+ROUND(((2800-$X154)/$W154)*$Y154,2))*'umowa o pracę'!$E$8,2),0)))),0)))))</f>
        <v>0</v>
      </c>
      <c r="AD154" s="32">
        <f>IF('umowa o pracę'!$E$7=2020,IF(IF($V154=1,IF($X154=0,ROUND(IF($W154&gt;2600,ROUND($Y154/$W154*2600,2),$Y154)*'umowa o pracę'!$E$8,2),IF($W154+$X154&lt;2600,ROUND(ROUND($Y154+ROUND($X154*9%,2),2)*'umowa o pracę'!$E$8,2),IF(AND($W154+$X154&gt;=2600,$W154&lt;2600),ROUND((ROUND($Y154+ROUND((2600-$W154)*9%,2),2))*'umowa o pracę'!$E$8,2),IF(AND($W154+$X154&gt;=2600,$W154&gt;=2600),ROUND(ROUND($Y154/$W154*2600,2)*'umowa o pracę'!$E$8,2),0)))),0)&gt;$H154,$H154,IF($V154=1,IF($X154=0,ROUND(IF($W154&gt;2600,ROUND($Y154/$W154*2600,2),$Y154)*'umowa o pracę'!$E$8,2),IF($W154+$X154&lt;2600,ROUND(ROUND($Y154+ROUND($X154*9%,2),2)*'umowa o pracę'!$E$8,2),IF(AND($W154+$X154&gt;=2600,$W154&lt;2600),ROUND((ROUND($Y154+ROUND((2600-$W154)*9%,2),2))*'umowa o pracę'!$E$8,2),IF(AND($W154+$X154&gt;=2600,$W154&gt;=2600),ROUND(ROUND($Y154/$W154*2600,2)*'umowa o pracę'!$E$8,2),0)))),0)),IF('umowa o pracę'!$E$7=2021,IF(IF($V154=1,IF($X154=0,ROUND(IF($W154&gt;2800,ROUND($Y154/$W154*2800,2),$Y154)*'umowa o pracę'!$E$8,2),IF($W154+$X154&lt;2800,ROUND(ROUND($Y154+ROUND($X154*9%,2),2)*'umowa o pracę'!$E$8,2),IF(AND($W154+$X154&gt;=2800,$W154&lt;2800),ROUND((ROUND($Y154+ROUND((2800-$W154)*9%,2),2))*'umowa o pracę'!$E$8,2),IF(AND($W154+$X154&gt;=2800,$W154&gt;=2800),ROUND(ROUND($Y154/$W154*2800,2)*'umowa o pracę'!$E$8,2),0)))),0)&gt;$H154,$H154,IF($V154=1,IF($X154=0,ROUND(IF($W154&gt;2800,ROUND($Y154/$W154*2800,2),$Y154)*'umowa o pracę'!$E$8,2),IF($W154+$X154&lt;2800,ROUND(ROUND($Y154+ROUND($X154*9%,2),2)*'umowa o pracę'!$E$8,2),IF(AND($W154+$X154&gt;=2800,$W154&lt;2800),ROUND((ROUND($Y154+ROUND((2800-$W154)*9%,2),2))*'umowa o pracę'!$E$8,2),IF(AND($W154+$X154&gt;=2800,$W154&gt;=2800),ROUND(ROUND($Y154/$W154*2800,2)*'umowa o pracę'!$E$8,2),0)))),0)),0))</f>
        <v>0</v>
      </c>
      <c r="AE154" s="32">
        <f>IF('umowa o pracę'!$E$7=2020,IF(IF($V154=1,IF($X154=0,ROUND(IF($W154&gt;2600,ROUND($Z154/$W154*2600,2),$Z154)*'umowa o pracę'!$E$8,2),ROUND(IF($W154&gt;2600,ROUND($Z154/$W154*2600,2),$Z154)*'umowa o pracę'!$E$8,2)),0)&gt;$I154,$I154,IF($V154=1,IF($X154=0,ROUND(IF($W154&gt;2600,ROUND($Z154/$W154*2600,2),$Z154)*'umowa o pracę'!$E$8,2),ROUND(IF($W154&gt;2600,ROUND($Z154/$W154*2600,2),$Z154)*'umowa o pracę'!$E$8,2)),0)),IF('umowa o pracę'!$E$7=2021,IF(IF($V154=1,IF($X154=0,ROUND(IF($W154&gt;2800,ROUND($Z154/$W154*2800,2),$Z154)*'umowa o pracę'!$E$8,2),ROUND(IF($W154&gt;2800,ROUND($Z154/$W154*2800,2),$Z154)*'umowa o pracę'!$E$8,2)),0)&gt;$I154,$I154,IF($V154=1,IF($X154=0,ROUND(IF($W154&gt;2800,ROUND($Z154/$W154*2800,2),$Z154)*'umowa o pracę'!$E$8,2),ROUND(IF($W154&gt;2800,ROUND($Z154/$W154*2800,2),$Z154)*'umowa o pracę'!$E$8,2)),0)),0))</f>
        <v>0</v>
      </c>
      <c r="AF154" s="56">
        <f>IF('umowa o pracę'!$E$7=2020,$AB154,IF('umowa o pracę'!$E$7=2021,$AC154,0))</f>
        <v>0</v>
      </c>
      <c r="AG154" s="53">
        <f t="shared" si="28"/>
        <v>1</v>
      </c>
      <c r="AH154" s="39">
        <f>IF('umowa o pracę'!$E$6&lt;3,0,$L154)</f>
        <v>0</v>
      </c>
      <c r="AI154" s="39">
        <f>IF('umowa o pracę'!$E$6&lt;3,0,$M154)</f>
        <v>0</v>
      </c>
      <c r="AJ154" s="55">
        <f>IF('umowa o pracę'!$E$6&lt;3,0,$N154)</f>
        <v>0</v>
      </c>
      <c r="AK154" s="55">
        <f>IF('umowa o pracę'!$E$6&lt;3,0,$O154)</f>
        <v>0</v>
      </c>
      <c r="AL154" s="32">
        <f>IF('umowa o pracę'!$E$7=2020,ROUND(IF($AH154&gt;=2600,2600*'umowa o pracę'!$E$8,$AH154*'umowa o pracę'!$E$8),2),IF('umowa o pracę'!$E$7=2021,ROUND(IF($AH154&gt;=2800,2800*'umowa o pracę'!$E$8,$AH154*'umowa o pracę'!$E$8),2),0))</f>
        <v>0</v>
      </c>
      <c r="AM154" s="32">
        <f>IF(IF(IF(AND($AG154=1,$I154&gt;0),ROUND(IF($AH154+$AI154&gt;=2600,2600*'umowa o pracę'!$E$8,($AH154+$AI154)*'umowa o pracę'!$E$8),2)+IF($AI154=0,ROUND(IF($AH154&gt;2600,ROUND($AK154/$AH154*2600,2),$AK154)*'umowa o pracę'!$E$8,2),ROUND(IF($AH154&gt;2600,ROUND($AK154/$AH154*2600,2),$AK154)*'umowa o pracę'!$E$8,2)),ROUND(IF($AH154+$AI154&gt;=2600,2600*'umowa o pracę'!$E$8,($AH154+$AI154)*'umowa o pracę'!$E$8),2)-IF($AI154=0,ROUND(ROUND(IF($AH154&gt;2600,ROUND($AJ154/$AH154*2600,2),$AJ154),2)*'umowa o pracę'!$E$8,2),IF($AI154&gt;0,IF($AH154+$AI154&lt;2600,ROUND(ROUND($AJ154+ROUND($AI154*9%,2),2)*'umowa o pracę'!$E$8,2),IF(AND($AH154+$AI154&gt;=2600,$AI154&lt;2600,$AH154&lt;2600),ROUND((ROUND(((2600-$AI154)/$AH154)*$AJ154,2)+ROUND($AI154*9%,2))*'umowa o pracę'!$E$8,2),IF(AND($AH154+$AI154&gt;=2600,$AI154&gt;=2600),ROUND((ROUND(2600*9%,2))*'umowa o pracę'!$E$8,2),IF(AND($AH154+$AI154&gt;=2600,$AH154&gt;=2600,$AI154&lt;2600),ROUND((ROUND($AI154*9%,2)+ROUND(((2600-$AI154)/$AH154)*$AJ154,2))*'umowa o pracę'!$E$8,2),0)))),0)))&gt;$J154,$J154,IF(AND($AG154=1,$I154&gt;0),ROUND(IF($AH154+$AI154&gt;=2600,2600*'umowa o pracę'!$E$8,($AH154+$AI154)*'umowa o pracę'!$E$8),2)+IF($AI154=0,ROUND(IF($AH154&gt;2600,ROUND($AK154/$AH154*2600,2),$AK154)*'umowa o pracę'!$E$8,2),ROUND(IF($AH154&gt;2600,ROUND($AK154/$AH154*2600,2),$AK154)*'umowa o pracę'!$E$8,2)),ROUND(IF($AH154+$AI154&gt;=2600,2600*'umowa o pracę'!$E$8,($AH154+$AI154)*'umowa o pracę'!$E$8),2)-IF($AI154=0,ROUND(ROUND(IF($AH154&gt;2600,ROUND($AJ154/$AH154*2600,2),$AJ154),2)*'umowa o pracę'!$E$8,2),IF($AI154&gt;0,IF($AH154+$AI154&lt;2600,ROUND(ROUND($AJ154+ROUND($AI154*9%,2),2)*'umowa o pracę'!$E$8,2),IF(AND($AH154+$AI154&gt;=2600,$AI154&lt;2600,$AH154&lt;2600),ROUND((ROUND(((2600-$AI154)/$AH154)*$AJ154,2)+ROUND($AI154*9%,2))*'umowa o pracę'!$E$8,2),IF(AND($AH154+$AI154&gt;=2600,$AI154&gt;=2600),ROUND((ROUND(2600*9%,2))*'umowa o pracę'!$E$8,2),IF(AND($AH154+$AI154&gt;=2600,$AH154&gt;=2600,$AI154&lt;2600),ROUND((ROUND($AI154*9%,2)+ROUND(((2600-$AI154)/$AH154)*$AJ154,2))*'umowa o pracę'!$E$8,2),0)))),0))))&gt;$J154,$J154,IF(IF(AND($AG154=1,$I154&gt;0),ROUND(IF($AH154+$AI154&gt;=2600,2600*'umowa o pracę'!$E$8,($AH154+$AI154)*'umowa o pracę'!$E$8),2)+IF($AI154=0,ROUND(IF($AH154&gt;2600,ROUND($AK154/$AH154*2600,2),$AK154)*'umowa o pracę'!$E$8,2),ROUND(IF($AH154&gt;2600,ROUND($AK154/$AH154*2600,2),$AK154)*'umowa o pracę'!$E$8,2)),ROUND(IF($AH154+$AI154&gt;=2600,2600*'umowa o pracę'!$E$8,($AH154+$AI154)*'umowa o pracę'!$E$8),2)-IF($AI154=0,ROUND(ROUND(IF($AH154&gt;2600,ROUND($AJ154/$AH154*2600,2),$AJ154),2)*'umowa o pracę'!$E$8,2),IF($AI154&gt;0,IF($AH154+$AI154&lt;2600,ROUND(ROUND($AJ154+ROUND($AI154*9%,2),2)*'umowa o pracę'!$E$8,2),IF(AND($AH154+$AI154&gt;=2600,$AI154&lt;2600,$AH154&lt;2600),ROUND((ROUND(((2600-$AI154)/$AH154)*$AJ154,2)+ROUND($AI154*9%,2))*'umowa o pracę'!$E$8,2),IF(AND($AH154+$AI154&gt;=2600,$AI154&gt;=2600),ROUND((ROUND(2600*9%,2))*'umowa o pracę'!$E$8,2),IF(AND($AH154+$AI154&gt;=2600,$AH154&gt;=2600,$AI154&lt;2600),ROUND((ROUND($AI154*9%,2)+ROUND(((2600-$AI154)/$AH154)*$AJ154,2))*'umowa o pracę'!$E$8,2),0)))),0)))&gt;$J154,$J154,IF(AND($AG154=1,$I154&gt;0),ROUND(IF($AH154+$AI154&gt;=2600,2600*'umowa o pracę'!$E$8,($AH154+$AI154)*'umowa o pracę'!$E$8),2)+IF($AI154=0,ROUND(IF($AH154&gt;2600,ROUND($AK154/$AH154*2600,2),$AK154)*'umowa o pracę'!$E$8,2),ROUND(IF($AH154&gt;2600,ROUND($AK154/$AH154*2600,2),$AK154)*'umowa o pracę'!$E$8,2)),ROUND(IF($AH154+$AI154&gt;=2600,2600*'umowa o pracę'!$E$8,($AH154+$AI154)*'umowa o pracę'!$E$8),2)-IF(AND($AI154=0,I154&gt;0),ROUND(ROUND(IF($AH154&gt;2600,ROUND($AJ154/$AH154*2600,2),$AJ154),2)*'umowa o pracę'!$E$8,2),IF($AI154&gt;0,IF($AH154+$AI154&lt;2600,ROUND(ROUND($AJ154+ROUND($AI154*9%,2),2)*'umowa o pracę'!$E$8,2),IF(AND($AH154+$AI154&gt;=2600,$AI154&lt;2600,$AH154&lt;2600),ROUND((ROUND(((2600-$AI154)/$AH154)*$AJ154,2)+ROUND($AI154*9%,2))*'umowa o pracę'!$E$8,2),IF(AND($AH154+$AI154&gt;=2600,$AI154&gt;=2600),ROUND((ROUND(2600*9%,2))*'umowa o pracę'!$E$8,2),IF(AND($AH154+$AI154&gt;=2600,$AH154&gt;=2600,$AI154&lt;2600),ROUND((ROUND($AI154*9%,2)+ROUND(((2600-$AI154)/$AH154)*$AJ154,2))*'umowa o pracę'!$E$8,2),0)))),0)))))</f>
        <v>0</v>
      </c>
      <c r="AN154" s="32">
        <f>IF(IF(IF(AND($AG154=1,$I154&gt;0),ROUND(IF($AH154+$AI154&gt;=2800,2800*'umowa o pracę'!$E$8,($AH154+$AI154)*'umowa o pracę'!$E$8),2)+IF($AI154=0,ROUND(IF($AH154&gt;2800,ROUND($AK154/$AH154*2800,2),$AK154)*'umowa o pracę'!$E$8,2),ROUND(IF($AH154&gt;2800,ROUND($AK154/$AH154*2800,2),$AK154)*'umowa o pracę'!$E$8,2)),ROUND(IF($AH154+$AI154&gt;=2800,2800*'umowa o pracę'!$E$8,($AH154+$AI154)*'umowa o pracę'!$E$8),2)-IF($AI154=0,ROUND(ROUND(IF($AH154&gt;2800,ROUND($AJ154/$AH154*2800,2),$AJ154),2)*'umowa o pracę'!$E$8,2),IF($AI154&gt;0,IF($AH154+$AI154&lt;2800,ROUND(ROUND($AJ154+ROUND($AI154*9%,2),2)*'umowa o pracę'!$E$8,2),IF(AND($AH154+$AI154&gt;=2800,$AI154&lt;2800,$AH154&lt;2800),ROUND((ROUND(((2800-$AI154)/$AH154)*$AJ154,2)+ROUND($AI154*9%,2))*'umowa o pracę'!$E$8,2),IF(AND($AH154+$AI154&gt;=2800,$AI154&gt;=2800),ROUND((ROUND(2800*9%,2))*'umowa o pracę'!$E$8,2),IF(AND($AH154+$AI154&gt;=2800,$AH154&gt;=2800,$AI154&lt;2800),ROUND((ROUND($AI154*9%,2)+ROUND(((2800-$AI154)/$AH154)*$AJ154,2))*'umowa o pracę'!$E$8,2),0)))),0)))&gt;$J154,$J154,IF(AND($AG154=1,$I154&gt;0),ROUND(IF($AH154+$AI154&gt;=2800,2800*'umowa o pracę'!$E$8,($AH154+$AI154)*'umowa o pracę'!$E$8),2)+IF($AI154=0,ROUND(IF($AH154&gt;2800,ROUND($AK154/$AH154*2800,2),$AK154)*'umowa o pracę'!$E$8,2),ROUND(IF($AH154&gt;2800,ROUND($AK154/$AH154*2800,2),$AK154)*'umowa o pracę'!$E$8,2)),ROUND(IF($AH154+$AI154&gt;=2800,2800*'umowa o pracę'!$E$8,($AH154+$AI154)*'umowa o pracę'!$E$8),2)-IF($AI154=0,ROUND(ROUND(IF($AH154&gt;2800,ROUND($AJ154/$AH154*2800,2),$AJ154),2)*'umowa o pracę'!$E$8,2),IF($AI154&gt;0,IF($AH154+$AI154&lt;2800,ROUND(ROUND($AJ154+ROUND($AI154*9%,2),2)*'umowa o pracę'!$E$8,2),IF(AND($AH154+$AI154&gt;=2800,$AI154&lt;2800,$AH154&lt;2800),ROUND((ROUND(((2800-$AI154)/$AH154)*$AJ154,2)+ROUND($AI154*9%,2))*'umowa o pracę'!$E$8,2),IF(AND($AH154+$AI154&gt;=2800,$AI154&gt;=2800),ROUND((ROUND(2800*9%,2))*'umowa o pracę'!$E$8,2),IF(AND($AH154+$AI154&gt;=2800,$AH154&gt;=2800,$AI154&lt;2800),ROUND((ROUND($AI154*9%,2)+ROUND(((2800-$AI154)/$AH154)*$AJ154,2))*'umowa o pracę'!$E$8,2),0)))),0))))&gt;$J154,$J154,IF(IF(AND($AG154=1,$I154&gt;0),ROUND(IF($AH154+$AI154&gt;=2800,2800*'umowa o pracę'!$E$8,($AH154+$AI154)*'umowa o pracę'!$E$8),2)+IF($AI154=0,ROUND(IF($AH154&gt;2800,ROUND($AK154/$AH154*2800,2),$AK154)*'umowa o pracę'!$E$8,2),ROUND(IF($AH154&gt;2800,ROUND($AK154/$AH154*2800,2),$AK154)*'umowa o pracę'!$E$8,2)),ROUND(IF($AH154+$AI154&gt;=2800,2800*'umowa o pracę'!$E$8,($AH154+$AI154)*'umowa o pracę'!$E$8),2)-IF($AI154=0,ROUND(ROUND(IF($AH154&gt;2800,ROUND($AJ154/$AH154*2800,2),$AJ154),2)*'umowa o pracę'!$E$8,2),IF($AI154&gt;0,IF($AH154+$AI154&lt;2800,ROUND(ROUND($AJ154+ROUND($AI154*9%,2),2)*'umowa o pracę'!$E$8,2),IF(AND($AH154+$AI154&gt;=2800,$AI154&lt;2800,$AH154&lt;2800),ROUND((ROUND(((2800-$AI154)/$AH154)*$AJ154,2)+ROUND($AI154*9%,2))*'umowa o pracę'!$E$8,2),IF(AND($AH154+$AI154&gt;=2800,$AI154&gt;=2800),ROUND((ROUND(2800*9%,2))*'umowa o pracę'!$E$8,2),IF(AND($AH154+$AI154&gt;=2800,$AH154&gt;=2800,$AI154&lt;2800),ROUND((ROUND($AI154*9%,2)+ROUND(((2800-$AI154)/$AH154)*$AJ154,2))*'umowa o pracę'!$E$8,2),0)))),0)))&gt;$J154,$J154,IF(AND($AG154=1,$I154&gt;0),ROUND(IF($AH154+$AI154&gt;=2800,2800*'umowa o pracę'!$E$8,($AH154+$AI154)*'umowa o pracę'!$E$8),2)+IF($AI154=0,ROUND(IF($AH154&gt;2800,ROUND($AK154/$AH154*2800,2),$AK154)*'umowa o pracę'!$E$8,2),ROUND(IF($AH154&gt;2800,ROUND($AK154/$AH154*2800,2),$AK154)*'umowa o pracę'!$E$8,2)),ROUND(IF($AH154+$AI154&gt;=2800,2800*'umowa o pracę'!$E$8,($AH154+$AI154)*'umowa o pracę'!$E$8),2)-IF(AND($AI154=0,I154&gt;0),ROUND(ROUND(IF($AH154&gt;2800,ROUND($AJ154/$AH154*2800,2),$AJ154),2)*'umowa o pracę'!$E$8,2),IF($AI154&gt;0,IF($AH154+$AI154&lt;2800,ROUND(ROUND($AJ154+ROUND($AI154*9%,2),2)*'umowa o pracę'!$E$8,2),IF(AND($AH154+$AI154&gt;=2800,$AI154&lt;2800,$AH154&lt;2800),ROUND((ROUND(((2800-$AI154)/$AH154)*$AJ154,2)+ROUND($AI154*9%,2))*'umowa o pracę'!$E$8,2),IF(AND($AH154+$AI154&gt;=2800,$AI154&gt;=2800),ROUND((ROUND(2800*9%,2))*'umowa o pracę'!$E$8,2),IF(AND($AH154+$AI154&gt;=2800,$AH154&gt;=2800,$AI154&lt;2800),ROUND((ROUND($AI154*9%,2)+ROUND(((2800-$AI154)/$AH154)*$AJ154,2))*'umowa o pracę'!$E$8,2),0)))),0)))))</f>
        <v>0</v>
      </c>
      <c r="AO154" s="32">
        <f>IF('umowa o pracę'!$E$7=2020,IF(IF($AG154=1,IF($AI154=0,ROUND(IF($AH154&gt;2600,ROUND($AJ154/$AH154*2600,2),$AJ154)*'umowa o pracę'!$E$8,2),IF($AH154+$AI154&lt;2600,ROUND(ROUND($AJ154+ROUND($AI154*9%,2),2)*'umowa o pracę'!$E$8,2),IF(AND($AH154+$AI154&gt;=2600,$AH154&lt;2600),ROUND((ROUND($AJ154+ROUND((2600-$AH154)*9%,2),2))*'umowa o pracę'!$E$8,2),IF(AND($AH154+$AI154&gt;=2600,$AH154&gt;=2600),ROUND(ROUND($AJ154/$AH154*2600,2)*'umowa o pracę'!$E$8,2),0)))),0)&gt;$H154,$H154,IF($AG154=1,IF($AI154=0,ROUND(IF($AH154&gt;2600,ROUND($AJ154/$AH154*2600,2),$AJ154)*'umowa o pracę'!$E$8,2),IF($AH154+$AI154&lt;2600,ROUND(ROUND($AJ154+ROUND($AI154*9%,2),2)*'umowa o pracę'!$E$8,2),IF(AND($AH154+$AI154&gt;=2600,$AH154&lt;2600),ROUND((ROUND($AJ154+ROUND((2600-$AH154)*9%,2),2))*'umowa o pracę'!$E$8,2),IF(AND($AH154+$AI154&gt;=2600,$AH154&gt;=2600),ROUND(ROUND($AJ154/$AH154*2600,2)*'umowa o pracę'!$E$8,2),0)))),0)),IF('umowa o pracę'!$E$7=2021,IF(IF($AG154=1,IF($AI154=0,ROUND(IF($AH154&gt;2800,ROUND($AJ154/$AH154*2800,2),$AJ154)*'umowa o pracę'!$E$8,2),IF($AH154+$AI154&lt;2800,ROUND(ROUND($AJ154+ROUND($AI154*9%,2),2)*'umowa o pracę'!$E$8,2),IF(AND($AH154+$AI154&gt;=2800,$AH154&lt;2800),ROUND((ROUND($AJ154+ROUND((2800-$AH154)*9%,2),2))*'umowa o pracę'!$E$8,2),IF(AND($AH154+$AI154&gt;=2800,$AH154&gt;=2800),ROUND(ROUND($AJ154/$AH154*2800,2)*'umowa o pracę'!$E$8,2),0)))),0)&gt;$H154,$H154,IF($AG154=1,IF($AI154=0,ROUND(IF($AH154&gt;2800,ROUND($AJ154/$AH154*2800,2),$AJ154)*'umowa o pracę'!$E$8,2),IF($AH154+$AI154&lt;2800,ROUND(ROUND($AJ154+ROUND($AI154*9%,2),2)*'umowa o pracę'!$E$8,2),IF(AND($AH154+$AI154&gt;=2800,$AH154&lt;2800),ROUND((ROUND($AJ154+ROUND((2800-$AH154)*9%,2),2))*'umowa o pracę'!$E$8,2),IF(AND($AH154+$AI154&gt;=2800,$AH154&gt;=2800),ROUND(ROUND($AJ154/$AH154*2800,2)*'umowa o pracę'!$E$8,2),0)))),0)),0))</f>
        <v>0</v>
      </c>
      <c r="AP154" s="32">
        <f>IF('umowa o pracę'!$E$7=2020,IF(IF($AG154=1,IF($AI154=0,ROUND(IF($AH154&gt;2600,ROUND($AK154/$AH154*2600,2),$AK154)*'umowa o pracę'!$E$8,2),ROUND(IF($AH154&gt;2600,ROUND($AK154/$AH154*2600,2),$AK154)*'umowa o pracę'!$E$8,2)),0)&gt;$I154,$I154,IF($AG154=1,IF($AI154=0,ROUND(IF($AH154&gt;2600,ROUND($AK154/$AH154*2600,2),$AK154)*'umowa o pracę'!$E$8,2),ROUND(IF($AH154&gt;2600,ROUND($AK154/$AH154*2600,2),$AK154)*'umowa o pracę'!$E$8,2)),0)),IF('umowa o pracę'!$E$7=2021,IF(IF($AG154=1,IF($AI154=0,ROUND(IF($AH154&gt;2800,ROUND($AK154/$AH154*2800,2),$AK154)*'umowa o pracę'!$E$8,2),ROUND(IF($AH154&gt;2800,ROUND($AK154/$AH154*2800,2),$AK154)*'umowa o pracę'!$E$8,2)),0)&gt;$I154,$I154,IF($AG154=1,IF($AI154=0,ROUND(IF($AH154&gt;2800,ROUND($AK154/$AH154*2800,2),$AK154)*'umowa o pracę'!$E$8,2),ROUND(IF($AH154&gt;2800,ROUND($AK154/$AH154*2800,2),$AK154)*'umowa o pracę'!$E$8,2)),0)),0))</f>
        <v>0</v>
      </c>
      <c r="AQ154" s="56">
        <f>IF('umowa o pracę'!$E$7=2020,$AM154,IF('umowa o pracę'!$E$7=2021,$AN154,0))</f>
        <v>0</v>
      </c>
      <c r="AR154" s="33">
        <f>IF('umowa o pracę'!$E$7=0,0,U154+AF154+AQ154)</f>
        <v>0</v>
      </c>
      <c r="AS154" s="19"/>
      <c r="AT154" s="19"/>
      <c r="AU154" s="19"/>
      <c r="AV154" s="6"/>
      <c r="AW154" s="6"/>
      <c r="AX154" s="6">
        <f t="shared" si="26"/>
        <v>10</v>
      </c>
      <c r="AY154" s="6"/>
      <c r="AZ154" s="234">
        <f t="shared" si="29"/>
        <v>0</v>
      </c>
      <c r="BA154" s="234">
        <f t="shared" si="30"/>
        <v>0</v>
      </c>
      <c r="BB154" s="234">
        <f t="shared" si="31"/>
        <v>0</v>
      </c>
      <c r="BC154" s="234">
        <f t="shared" si="32"/>
        <v>0</v>
      </c>
      <c r="BD154" s="234">
        <f t="shared" si="33"/>
        <v>0</v>
      </c>
      <c r="BE154" s="234">
        <f t="shared" si="34"/>
        <v>0</v>
      </c>
      <c r="BF154" s="234">
        <f t="shared" si="35"/>
        <v>0</v>
      </c>
      <c r="BG154" s="234">
        <f t="shared" si="36"/>
        <v>0</v>
      </c>
      <c r="BH154" s="234">
        <f t="shared" si="37"/>
        <v>0</v>
      </c>
      <c r="BI154" s="238">
        <f t="shared" si="38"/>
        <v>0</v>
      </c>
      <c r="BJ154" s="236"/>
      <c r="BK154" s="236"/>
      <c r="BL154" s="237"/>
    </row>
    <row r="155" spans="1:64" ht="15.75" customHeight="1" x14ac:dyDescent="0.25">
      <c r="A155" s="129">
        <v>144</v>
      </c>
      <c r="B155" s="57"/>
      <c r="C155" s="57"/>
      <c r="D155" s="36"/>
      <c r="E155" s="36"/>
      <c r="F155" s="242"/>
      <c r="G155" s="37">
        <v>1</v>
      </c>
      <c r="H155" s="58">
        <v>0</v>
      </c>
      <c r="I155" s="59">
        <v>0</v>
      </c>
      <c r="J155" s="60">
        <v>0</v>
      </c>
      <c r="K155" s="52">
        <v>1</v>
      </c>
      <c r="L155" s="39">
        <v>0</v>
      </c>
      <c r="M155" s="39">
        <v>0</v>
      </c>
      <c r="N155" s="39">
        <v>0</v>
      </c>
      <c r="O155" s="39">
        <v>0</v>
      </c>
      <c r="P155" s="35">
        <f>IF('umowa o pracę'!$E$7=2020,ROUND(IF($L155&gt;=2600,2600*'umowa o pracę'!$E$8,$L155*'umowa o pracę'!$E$8),2),IF('umowa o pracę'!$E$7=2021,ROUND(IF($L155&gt;=2800,2800*'umowa o pracę'!$E$8,$L155*'umowa o pracę'!$E$8),2),0))</f>
        <v>0</v>
      </c>
      <c r="Q155" s="252">
        <f>IF(IF(IF(AND($K155=1,$I155&gt;0),ROUND(IF($L155+$M155&gt;=2600,2600*'umowa o pracę'!$E$8,($L155+$M155)*'umowa o pracę'!$E$8),2)+IF($M155=0,ROUND(IF($L155&gt;2600,ROUND($O155/$L155*2600,2),$O155)*'umowa o pracę'!$E$8,2),ROUND(IF($L155&gt;2600,ROUND($O155/$L155*2600,2),$O155)*'umowa o pracę'!$E$8,2)),ROUND(IF($L155+$M155&gt;=2600,2600*'umowa o pracę'!$E$8,($L155+$M155)*'umowa o pracę'!$E$8),2)-IF($M155=0,ROUND(ROUND(IF($L155&gt;2600,ROUND($N155/$L155*2600,2),$N155),2)*'umowa o pracę'!$E$8,2),IF($M155&gt;0,IF($L155+$M155&lt;2600,ROUND(ROUND($N155+ROUND($M155*9%,2),2)*'umowa o pracę'!$E$8,2),IF(AND($L155+$M155&gt;=2600,$M155&lt;2600,$L155&lt;2600),ROUND((ROUND(((2600-$M155)/$L155)*$N155,2)+ROUND($M155*9%,2))*'umowa o pracę'!$E$8,2),IF(AND($L155+$M155&gt;=2600,$M155&gt;=2600),ROUND((ROUND(2600*9%,2))*'umowa o pracę'!$E$8,2),IF(AND($L155+$M155&gt;=2600,$L155&gt;=2600,$M155&lt;2600),ROUND((ROUND($M155*9%,2)+ROUND(((2600-$M155)/$L155)*$N155,2))*'umowa o pracę'!$E$8,2),0)))),0)))&gt;$J155,$J155,IF(AND($K155=1,$I155&gt;0),ROUND(IF($L155+$M155&gt;=2600,2600*'umowa o pracę'!$E$8,($L155+$M155)*'umowa o pracę'!$E$8),2)+IF($M155=0,ROUND(IF($L155&gt;2600,ROUND($O155/$L155*2600,2),$O155)*'umowa o pracę'!$E$8,2),ROUND(IF($L155&gt;2600,ROUND($O155/$L155*2600,2),$O155)*'umowa o pracę'!$E$8,2)),ROUND(IF($L155+$M155&gt;=2600,2600*'umowa o pracę'!$E$8,($L155+$M155)*'umowa o pracę'!$E$8),2)-IF($M155=0,ROUND(ROUND(IF($L155&gt;2600,ROUND($N155/$L155*2600,2),$N155),2)*'umowa o pracę'!$E$8,2),IF($M155&gt;0,IF($L155+$M155&lt;2600,ROUND(ROUND($N155+ROUND($M155*9%,2),2)*'umowa o pracę'!$E$8,2),IF(AND($L155+$M155&gt;=2600,$M155&lt;2600,$L155&lt;2600),ROUND((ROUND(((2600-$M155)/$L155)*$N155,2)+ROUND($M155*9%,2))*'umowa o pracę'!$E$8,2),IF(AND($L155+$M155&gt;=2600,$M155&gt;=2600),ROUND((ROUND(2600*9%,2))*'umowa o pracę'!$E$8,2),IF(AND($L155+$M155&gt;=2600,$L155&gt;=2600,$M155&lt;2600),ROUND((ROUND($M155*9%,2)+ROUND(((2600-$M155)/$L155)*$N155,2))*'umowa o pracę'!$E$8,2),0)))),0))))&gt;$J155,$J155,IF(IF(AND($K155=1,$I155&gt;0),ROUND(IF($L155+$M155&gt;=2600,2600*'umowa o pracę'!$E$8,($L155+$M155)*'umowa o pracę'!$E$8),2)+IF($M155=0,ROUND(IF($L155&gt;2600,ROUND($O155/$L155*2600,2),$O155)*'umowa o pracę'!$E$8,2),ROUND(IF($L155&gt;2600,ROUND($O155/$L155*2600,2),$O155)*'umowa o pracę'!$E$8,2)),ROUND(IF($L155+$M155&gt;=2600,2600*'umowa o pracę'!$E$8,($L155+$M155)*'umowa o pracę'!$E$8),2)-IF($M155=0,ROUND(ROUND(IF($L155&gt;2600,ROUND($N155/$L155*2600,2),$N155),2)*'umowa o pracę'!$E$8,2),IF($M155&gt;0,IF($L155+$M155&lt;2600,ROUND(ROUND($N155+ROUND($M155*9%,2),2)*'umowa o pracę'!$E$8,2),IF(AND($L155+$M155&gt;=2600,$M155&lt;2600,$L155&lt;2600),ROUND((ROUND(((2600-$M155)/$L155)*$N155,2)+ROUND($M155*9%,2))*'umowa o pracę'!$E$8,2),IF(AND($L155+$M155&gt;=2600,$M155&gt;=2600),ROUND((ROUND(2600*9%,2))*'umowa o pracę'!$E$8,2),IF(AND($L155+$M155&gt;=2600,$L155&gt;=2600,$M155&lt;2600),ROUND((ROUND($M155*9%,2)+ROUND(((2600-$M155)/$L155)*$N155,2))*'umowa o pracę'!$E$8,2),0)))),0)))&gt;$J155,$J155,IF(AND($K155=1,$I155&gt;0),ROUND(IF($L155+$M155&gt;=2600,2600*'umowa o pracę'!$E$8,($L155+$M155)*'umowa o pracę'!$E$8),2)+IF($M155=0,ROUND(IF($L155&gt;2600,ROUND($O155/$L155*2600,2),$O155)*'umowa o pracę'!$E$8,2),ROUND(IF($L155&gt;2600,ROUND($O155/$L155*2600,2),$O155)*'umowa o pracę'!$E$8,2)),ROUND(IF($L155+$M155&gt;=2600,2600*'umowa o pracę'!$E$8,($L155+$M155)*'umowa o pracę'!$E$8),2)-IF(AND($M155=0,I155&gt;0),ROUND(ROUND(IF($L155&gt;2600,ROUND($N155/$L155*2600,2),$N155),2)*'umowa o pracę'!$E$8,2),IF($M155&gt;0,IF($L155+$M155&lt;2600,ROUND(ROUND($N155+ROUND($M155*9%,2),2)*'umowa o pracę'!$E$8,2),IF(AND($L155+$M155&gt;=2600,$M155&lt;2600,$L155&lt;2600),ROUND((ROUND(((2600-$M155)/$L155)*$N155,2)+ROUND($M155*9%,2))*'umowa o pracę'!$E$8,2),IF(AND($L155+$M155&gt;=2600,$M155&gt;=2600),ROUND((ROUND(2600*9%,2))*'umowa o pracę'!$E$8,2),IF(AND($L155+$M155&gt;=2600,$L155&gt;=2600,$M155&lt;2600),ROUND((ROUND($M155*9%,2)+ROUND(((2600-$M155)/$L155)*$N155,2))*'umowa o pracę'!$E$8,2),0)))),0)))))</f>
        <v>0</v>
      </c>
      <c r="R155" s="252">
        <f>IF(IF(IF(AND($K155=1,$I155&gt;0),ROUND(IF($L155+$M155&gt;=2800,2800*'umowa o pracę'!$E$8,($L155+$M155)*'umowa o pracę'!$E$8),2)+IF($M155=0,ROUND(IF($L155&gt;2800,ROUND($O155/$L155*2800,2),$O155)*'umowa o pracę'!$E$8,2),ROUND(IF($L155&gt;2800,ROUND($O155/$L155*2800,2),$O155)*'umowa o pracę'!$E$8,2)),ROUND(IF($L155+$M155&gt;=2800,2800*'umowa o pracę'!$E$8,($L155+$M155)*'umowa o pracę'!$E$8),2)-IF($M155=0,ROUND(ROUND(IF($L155&gt;2800,ROUND($N155/$L155*2800,2),$N155),2)*'umowa o pracę'!$E$8,2),IF($M155&gt;0,IF($L155+$M155&lt;2800,ROUND(ROUND($N155+ROUND($M155*9%,2),2)*'umowa o pracę'!$E$8,2),IF(AND($L155+$M155&gt;=2800,$M155&lt;2800,$L155&lt;2800),ROUND((ROUND(((2800-$M155)/$L155)*$N155,2)+ROUND($M155*9%,2))*'umowa o pracę'!$E$8,2),IF(AND($L155+$M155&gt;=2800,$M155&gt;=2800),ROUND((ROUND(2800*9%,2))*'umowa o pracę'!$E$8,2),IF(AND($L155+$M155&gt;=2800,$L155&gt;=2800,$M155&lt;2800),ROUND((ROUND($M155*9%,2)+ROUND(((2800-$M155)/$L155)*$N155,2))*'umowa o pracę'!$E$8,2),0)))),0)))&gt;$J155,$J155,IF(AND($K155=1,$I155&gt;0),ROUND(IF($L155+$M155&gt;=2800,2800*'umowa o pracę'!$E$8,($L155+$M155)*'umowa o pracę'!$E$8),2)+IF($M155=0,ROUND(IF($L155&gt;2800,ROUND($O155/$L155*2800,2),$O155)*'umowa o pracę'!$E$8,2),ROUND(IF($L155&gt;2800,ROUND($O155/$L155*2800,2),$O155)*'umowa o pracę'!$E$8,2)),ROUND(IF($L155+$M155&gt;=2800,2800*'umowa o pracę'!$E$8,($L155+$M155)*'umowa o pracę'!$E$8),2)-IF($M155=0,ROUND(ROUND(IF($L155&gt;2800,ROUND($N155/$L155*2800,2),$N155),2)*'umowa o pracę'!$E$8,2),IF($M155&gt;0,IF($L155+$M155&lt;2800,ROUND(ROUND($N155+ROUND($M155*9%,2),2)*'umowa o pracę'!$E$8,2),IF(AND($L155+$M155&gt;=2800,$M155&lt;2800,$L155&lt;2800),ROUND((ROUND(((2800-$M155)/$L155)*$N155,2)+ROUND($M155*9%,2))*'umowa o pracę'!$E$8,2),IF(AND($L155+$M155&gt;=2800,$M155&gt;=2800),ROUND((ROUND(2800*9%,2))*'umowa o pracę'!$E$8,2),IF(AND($L155+$M155&gt;=2800,$L155&gt;=2800,$M155&lt;2800),ROUND((ROUND($M155*9%,2)+ROUND(((2800-$M155)/$L155)*$N155,2))*'umowa o pracę'!$E$8,2),0)))),0))))&gt;$J155,$J155,IF(IF(AND($K155=1,$I155&gt;0),ROUND(IF($L155+$M155&gt;=2800,2800*'umowa o pracę'!$E$8,($L155+$M155)*'umowa o pracę'!$E$8),2)+IF($M155=0,ROUND(IF($L155&gt;2800,ROUND($O155/$L155*2800,2),$O155)*'umowa o pracę'!$E$8,2),ROUND(IF($L155&gt;2800,ROUND($O155/$L155*2800,2),$O155)*'umowa o pracę'!$E$8,2)),ROUND(IF($L155+$M155&gt;=2800,2800*'umowa o pracę'!$E$8,($L155+$M155)*'umowa o pracę'!$E$8),2)-IF($M155=0,ROUND(ROUND(IF($L155&gt;2800,ROUND($N155/$L155*2800,2),$N155),2)*'umowa o pracę'!$E$8,2),IF($M155&gt;0,IF($L155+$M155&lt;2800,ROUND(ROUND($N155+ROUND($M155*9%,2),2)*'umowa o pracę'!$E$8,2),IF(AND($L155+$M155&gt;=2800,$M155&lt;2800,$L155&lt;2800),ROUND((ROUND(((2800-$M155)/$L155)*$N155,2)+ROUND($M155*9%,2))*'umowa o pracę'!$E$8,2),IF(AND($L155+$M155&gt;=2800,$M155&gt;=2800),ROUND((ROUND(2800*9%,2))*'umowa o pracę'!$E$8,2),IF(AND($L155+$M155&gt;=2800,$L155&gt;=2800,$M155&lt;2800),ROUND((ROUND($M155*9%,2)+ROUND(((2800-$M155)/$L155)*$N155,2))*'umowa o pracę'!$E$8,2),0)))),0)))&gt;$J155,$J155,IF(AND($K155=1,$I155&gt;0),ROUND(IF($L155+$M155&gt;=2800,2800*'umowa o pracę'!$E$8,($L155+$M155)*'umowa o pracę'!$E$8),2)+IF($M155=0,ROUND(IF($L155&gt;2800,ROUND($O155/$L155*2800,2),$O155)*'umowa o pracę'!$E$8,2),ROUND(IF($L155&gt;2800,ROUND($O155/$L155*2800,2),$O155)*'umowa o pracę'!$E$8,2)),ROUND(IF($L155+$M155&gt;=2800,2800*'umowa o pracę'!$E$8,($L155+$M155)*'umowa o pracę'!$E$8),2)-IF(AND($M155=0,I155&gt;0),ROUND(ROUND(IF($L155&gt;2800,ROUND($N155/$L155*2800,2),$N155),2)*'umowa o pracę'!$E$8,2),IF($M155&gt;0,IF($L155+$M155&lt;2800,ROUND(ROUND($N155+ROUND($M155*9%,2),2)*'umowa o pracę'!$E$8,2),IF(AND($L155+$M155&gt;=2800,$M155&lt;2800,$L155&lt;2800),ROUND((ROUND(((2800-$M155)/$L155)*$N155,2)+ROUND($M155*9%,2))*'umowa o pracę'!$E$8,2),IF(AND($L155+$M155&gt;=2800,$M155&gt;=2800),ROUND((ROUND(2800*9%,2))*'umowa o pracę'!$E$8,2),IF(AND($L155+$M155&gt;=2800,$L155&gt;=2800,$M155&lt;2800),ROUND((ROUND($M155*9%,2)+ROUND(((2800-$M155)/$L155)*$N155,2))*'umowa o pracę'!$E$8,2),0)))),0)))))</f>
        <v>0</v>
      </c>
      <c r="S155" s="32">
        <f>IF('umowa o pracę'!$E$7=2020,IF(IF($K155=1,IF($M155=0,ROUND(IF($L155&gt;2600,ROUND($N155/$L155*2600,2),$N155)*'umowa o pracę'!$E$8,2),IF($L155+$M155&lt;2600,ROUND(ROUND($N155+ROUND($M155*9%,2),2)*'umowa o pracę'!$E$8,2),IF(AND($L155+$M155&gt;=2600,$L155&lt;2600),ROUND((ROUND($N155+ROUND((2600-$L155)*9%,2),2))*'umowa o pracę'!$E$8,2),IF(AND($L155+$M155&gt;=2600,$L155&gt;=2600),ROUND(ROUND($N155/$L155*2600,2)*'umowa o pracę'!$E$8,2),0)))),0)&gt;$H155,$H155,IF($K155=1,IF($M155=0,ROUND(IF($L155&gt;2600,ROUND($N155/$L155*2600,2),$N155)*'umowa o pracę'!$E$8,2),IF($L155+$M155&lt;2600,ROUND(ROUND($N155+ROUND($M155*9%,2),2)*'umowa o pracę'!$E$8,2),IF(AND($L155+$M155&gt;=2600,$L155&lt;2600),ROUND((ROUND($N155+ROUND((2600-$L155)*9%,2),2))*'umowa o pracę'!$E$8,2),IF(AND($L155+$M155&gt;=2600,$L155&gt;=2600),ROUND(ROUND($N155/$L155*2600,2)*'umowa o pracę'!$E$8,2),0)))),0)),IF('umowa o pracę'!$E$7=2021,IF(IF($K155=1,IF($M155=0,ROUND(IF($L155&gt;2800,ROUND($N155/$L155*2800,2),$N155)*'umowa o pracę'!$E$8,2),IF($L155+$M155&lt;2800,ROUND(ROUND($N155+ROUND($M155*9%,2),2)*'umowa o pracę'!$E$8,2),IF(AND($L155+$M155&gt;=2800,$L155&lt;2800),ROUND((ROUND($N155+ROUND((2800-$L155)*9%,2),2))*'umowa o pracę'!$E$8,2),IF(AND($L155+$M155&gt;=2800,$L155&gt;=2800),ROUND(ROUND($N155/$L155*2800,2)*'umowa o pracę'!$E$8,2),0)))),0)&gt;$H155,$H155,IF($K155=1,IF($M155=0,ROUND(IF($L155&gt;2800,ROUND($N155/$L155*2800,2),$N155)*'umowa o pracę'!$E$8,2),IF($L155+$M155&lt;2800,ROUND(ROUND($N155+ROUND($M155*9%,2),2)*'umowa o pracę'!$E$8,2),IF(AND($L155+$M155&gt;=2800,$L155&lt;2800),ROUND((ROUND($N155+ROUND((2800-$L155)*9%,2),2))*'umowa o pracę'!$E$8,2),IF(AND($L155+$M155&gt;=2800,$L155&gt;=2800),ROUND(ROUND($N155/$L155*2800,2)*'umowa o pracę'!$E$8,2),0)))),0)),0))</f>
        <v>0</v>
      </c>
      <c r="T155" s="32">
        <f>IF('umowa o pracę'!$E$7=2020,IF(IF($K155=1,IF($M155=0,ROUND(IF($L155&gt;2600,ROUND($O155/$L155*2600,2),$O155)*'umowa o pracę'!$E$8,2),ROUND(IF($L155&gt;2600,ROUND($O155/$L155*2600,2),$O155)*'umowa o pracę'!$E$8,2)),0)&gt;$I155,$I155,IF($K155=1,IF($M155=0,ROUND(IF($L155&gt;2600,ROUND($O155/$L155*2600,2),$O155)*'umowa o pracę'!$E$8,2),ROUND(IF($L155&gt;2600,ROUND($O155/$L155*2600,2),$O155)*'umowa o pracę'!$E$8,2)),0)),IF('umowa o pracę'!$E$7=2021,IF(IF($K155=1,IF($M155=0,ROUND(IF($L155&gt;2800,ROUND($O155/$L155*2800,2),$O155)*'umowa o pracę'!$E$8,2),ROUND(IF($L155&gt;2800,ROUND($O155/$L155*2800,2),$O155)*'umowa o pracę'!$E$8,2)),0)&gt;$I155,$I155,IF($K155=1,IF($M155=0,ROUND(IF($L155&gt;2800,ROUND($O155/$L155*2800,2),$O155)*'umowa o pracę'!$E$8,2),ROUND(IF($L155&gt;2800,ROUND($O155/$L155*2800,2),$O155)*'umowa o pracę'!$E$8,2)),0)),0))</f>
        <v>0</v>
      </c>
      <c r="U155" s="51">
        <f>IF('umowa o pracę'!$E$7=2020,$Q155,IF('umowa o pracę'!$E$7=2021,$R155,0))</f>
        <v>0</v>
      </c>
      <c r="V155" s="53">
        <f t="shared" si="27"/>
        <v>1</v>
      </c>
      <c r="W155" s="54">
        <f>IF('umowa o pracę'!$E$6&lt;2,0,$L155)</f>
        <v>0</v>
      </c>
      <c r="X155" s="54">
        <f>IF('umowa o pracę'!$E$6&lt;2,0,$M155)</f>
        <v>0</v>
      </c>
      <c r="Y155" s="55">
        <f>IF('umowa o pracę'!$E$6&lt;2,0,$N155)</f>
        <v>0</v>
      </c>
      <c r="Z155" s="55">
        <f>IF('umowa o pracę'!$E$6&lt;2,0,$O155)</f>
        <v>0</v>
      </c>
      <c r="AA155" s="32">
        <f>IF('umowa o pracę'!$E$7=2020,ROUND(IF($W155&gt;=2600,2600*'umowa o pracę'!$E$8,$W155*'umowa o pracę'!$E$8),2),IF('umowa o pracę'!$E$7=2021,ROUND(IF($W155&gt;=2800,2800*'umowa o pracę'!$E$8,$W155*'umowa o pracę'!$E$8),2),0))</f>
        <v>0</v>
      </c>
      <c r="AB155" s="32">
        <f>IF(IF(IF(AND($V155=1,$I155&gt;0),ROUND(IF($W155+$X155&gt;=2600,2600*'umowa o pracę'!$E$8,($W155+$X155)*'umowa o pracę'!$E$8),2)+IF($X155=0,ROUND(IF($W155&gt;2600,ROUND($Z155/$W155*2600,2),$Z155)*'umowa o pracę'!$E$8,2),ROUND(IF($W155&gt;2600,ROUND($Z155/$W155*2600,2),$Z155)*'umowa o pracę'!$E$8,2)),ROUND(IF($W155+$X155&gt;=2600,2600*'umowa o pracę'!$E$8,($W155+$X155)*'umowa o pracę'!$E$8),2)-IF($X155=0,ROUND(ROUND(IF($W155&gt;2600,ROUND($Y155/$W155*2600,2),$Y155),2)*'umowa o pracę'!$E$8,2),IF($X155&gt;0,IF($W155+$X155&lt;2600,ROUND(ROUND($Y155+ROUND($X155*9%,2),2)*'umowa o pracę'!$E$8,2),IF(AND($W155+$X155&gt;=2600,$X155&lt;2600,$W155&lt;2600),ROUND((ROUND(((2600-$X155)/$W155)*$Y155,2)+ROUND($X155*9%,2))*'umowa o pracę'!$E$8,2),IF(AND($W155+$X155&gt;=2600,$X155&gt;=2600),ROUND((ROUND(2600*9%,2))*'umowa o pracę'!$E$8,2),IF(AND($W155+$X155&gt;=2600,$W155&gt;=2600,$X155&lt;2600),ROUND((ROUND($X155*9%,2)+ROUND(((2600-$X155)/$W155)*$Y155,2))*'umowa o pracę'!$E$8,2),0)))),0)))&gt;$J155,$J155,IF(AND($V155=1,$I155&gt;0),ROUND(IF($W155+$X155&gt;=2600,2600*'umowa o pracę'!$E$8,($W155+$X155)*'umowa o pracę'!$E$8),2)+IF($X155=0,ROUND(IF($W155&gt;2600,ROUND($Z155/$W155*2600,2),$Z155)*'umowa o pracę'!$E$8,2),ROUND(IF($W155&gt;2600,ROUND($Z155/$W155*2600,2),$Z155)*'umowa o pracę'!$E$8,2)),ROUND(IF($W155+$X155&gt;=2600,2600*'umowa o pracę'!$E$8,($W155+$X155)*'umowa o pracę'!$E$8),2)-IF($X155=0,ROUND(ROUND(IF($W155&gt;2600,ROUND($Y155/$W155*2600,2),$Y155),2)*'umowa o pracę'!$E$8,2),IF($X155&gt;0,IF($W155+$X155&lt;2600,ROUND(ROUND($Y155+ROUND($X155*9%,2),2)*'umowa o pracę'!$E$8,2),IF(AND($W155+$X155&gt;=2600,$X155&lt;2600,$W155&lt;2600),ROUND((ROUND(((2600-$X155)/$W155)*$Y155,2)+ROUND($X155*9%,2))*'umowa o pracę'!$E$8,2),IF(AND($W155+$X155&gt;=2600,$X155&gt;=2600),ROUND((ROUND(2600*9%,2))*'umowa o pracę'!$E$8,2),IF(AND($W155+$X155&gt;=2600,$W155&gt;=2600,$X155&lt;2600),ROUND((ROUND($X155*9%,2)+ROUND(((2600-$X155)/$W155)*$Y155,2))*'umowa o pracę'!$E$8,2),0)))),0))))&gt;$J155,$J155,IF(IF(AND($V155=1,$I155&gt;0),ROUND(IF($W155+$X155&gt;=2600,2600*'umowa o pracę'!$E$8,($W155+$X155)*'umowa o pracę'!$E$8),2)+IF($X155=0,ROUND(IF($W155&gt;2600,ROUND($Z155/$W155*2600,2),$Z155)*'umowa o pracę'!$E$8,2),ROUND(IF($W155&gt;2600,ROUND($Z155/$W155*2600,2),$Z155)*'umowa o pracę'!$E$8,2)),ROUND(IF($W155+$X155&gt;=2600,2600*'umowa o pracę'!$E$8,($W155+$X155)*'umowa o pracę'!$E$8),2)-IF($X155=0,ROUND(ROUND(IF($W155&gt;2600,ROUND($Y155/$W155*2600,2),$Y155),2)*'umowa o pracę'!$E$8,2),IF($X155&gt;0,IF($W155+$X155&lt;2600,ROUND(ROUND($Y155+ROUND($X155*9%,2),2)*'umowa o pracę'!$E$8,2),IF(AND($W155+$X155&gt;=2600,$X155&lt;2600,$W155&lt;2600),ROUND((ROUND(((2600-$X155)/$W155)*$Y155,2)+ROUND($X155*9%,2))*'umowa o pracę'!$E$8,2),IF(AND($W155+$X155&gt;=2600,$X155&gt;=2600),ROUND((ROUND(2600*9%,2))*'umowa o pracę'!$E$8,2),IF(AND($W155+$X155&gt;=2600,$W155&gt;=2600,$X155&lt;2600),ROUND((ROUND($X155*9%,2)+ROUND(((2600-$X155)/$W155)*$Y155,2))*'umowa o pracę'!$E$8,2),0)))),0)))&gt;$J155,$J155,IF(AND($V155=1,$I155&gt;0),ROUND(IF($W155+$X155&gt;=2600,2600*'umowa o pracę'!$E$8,($W155+$X155)*'umowa o pracę'!$E$8),2)+IF($X155=0,ROUND(IF($W155&gt;2600,ROUND($Z155/$W155*2600,2),$Z155)*'umowa o pracę'!$E$8,2),ROUND(IF($W155&gt;2600,ROUND($Z155/$W155*2600,2),$Z155)*'umowa o pracę'!$E$8,2)),ROUND(IF($W155+$X155&gt;=2600,2600*'umowa o pracę'!$E$8,($W155+$X155)*'umowa o pracę'!$E$8),2)-IF(AND($X155=0,I155&gt;0),ROUND(ROUND(IF($W155&gt;2600,ROUND($Y155/$W155*2600,2),$Y155),2)*'umowa o pracę'!$E$8,2),IF($X155&gt;0,IF($W155+$X155&lt;2600,ROUND(ROUND($Y155+ROUND($X155*9%,2),2)*'umowa o pracę'!$E$8,2),IF(AND($W155+$X155&gt;=2600,$X155&lt;2600,$W155&lt;2600),ROUND((ROUND(((2600-$X155)/$W155)*$Y155,2)+ROUND($X155*9%,2))*'umowa o pracę'!$E$8,2),IF(AND($W155+$X155&gt;=2600,$X155&gt;=2600),ROUND((ROUND(2600*9%,2))*'umowa o pracę'!$E$8,2),IF(AND($W155+$X155&gt;=2600,$W155&gt;=2600,$X155&lt;2600),ROUND((ROUND($X155*9%,2)+ROUND(((2600-$X155)/$W155)*$Y155,2))*'umowa o pracę'!$E$8,2),0)))),0)))))</f>
        <v>0</v>
      </c>
      <c r="AC155" s="32">
        <f>IF(IF(IF(AND($V155=1,$I155&gt;0),ROUND(IF($W155+$X155&gt;=2800,2800*'umowa o pracę'!$E$8,($W155+$X155)*'umowa o pracę'!$E$8),2)+IF($X155=0,ROUND(IF($W155&gt;2800,ROUND($Z155/$W155*2800,2),$Z155)*'umowa o pracę'!$E$8,2),ROUND(IF($W155&gt;2800,ROUND($Z155/$W155*2800,2),$Z155)*'umowa o pracę'!$E$8,2)),ROUND(IF($W155+$X155&gt;=2800,2800*'umowa o pracę'!$E$8,($W155+$X155)*'umowa o pracę'!$E$8),2)-IF($X155=0,ROUND(ROUND(IF($W155&gt;2800,ROUND($Y155/$W155*2800,2),$Y155),2)*'umowa o pracę'!$E$8,2),IF($X155&gt;0,IF($W155+$X155&lt;2800,ROUND(ROUND($Y155+ROUND($X155*9%,2),2)*'umowa o pracę'!$E$8,2),IF(AND($W155+$X155&gt;=2800,$X155&lt;2800,$W155&lt;2800),ROUND((ROUND(((2800-$X155)/$W155)*$Y155,2)+ROUND($X155*9%,2))*'umowa o pracę'!$E$8,2),IF(AND($W155+$X155&gt;=2800,$X155&gt;=2800),ROUND((ROUND(2800*9%,2))*'umowa o pracę'!$E$8,2),IF(AND($W155+$X155&gt;=2800,$W155&gt;=2800,$X155&lt;2800),ROUND((ROUND($X155*9%,2)+ROUND(((2800-$X155)/$W155)*$Y155,2))*'umowa o pracę'!$E$8,2),0)))),0)))&gt;$J155,$J155,IF(AND($V155=1,$I155&gt;0),ROUND(IF($W155+$X155&gt;=2800,2800*'umowa o pracę'!$E$8,($W155+$X155)*'umowa o pracę'!$E$8),2)+IF($X155=0,ROUND(IF($W155&gt;2800,ROUND($Z155/$W155*2800,2),$Z155)*'umowa o pracę'!$E$8,2),ROUND(IF($W155&gt;2800,ROUND($Z155/$W155*2800,2),$Z155)*'umowa o pracę'!$E$8,2)),ROUND(IF($W155+$X155&gt;=2800,2800*'umowa o pracę'!$E$8,($W155+$X155)*'umowa o pracę'!$E$8),2)-IF($X155=0,ROUND(ROUND(IF($W155&gt;2800,ROUND($Y155/$W155*2800,2),$Y155),2)*'umowa o pracę'!$E$8,2),IF($X155&gt;0,IF($W155+$X155&lt;2800,ROUND(ROUND($Y155+ROUND($X155*9%,2),2)*'umowa o pracę'!$E$8,2),IF(AND($W155+$X155&gt;=2800,$X155&lt;2800,$W155&lt;2800),ROUND((ROUND(((2800-$X155)/$W155)*$Y155,2)+ROUND($X155*9%,2))*'umowa o pracę'!$E$8,2),IF(AND($W155+$X155&gt;=2800,$X155&gt;=2800),ROUND((ROUND(2800*9%,2))*'umowa o pracę'!$E$8,2),IF(AND($W155+$X155&gt;=2800,$W155&gt;=2800,$X155&lt;2800),ROUND((ROUND($X155*9%,2)+ROUND(((2800-$X155)/$W155)*$Y155,2))*'umowa o pracę'!$E$8,2),0)))),0))))&gt;$J155,$J155,IF(IF(AND($V155=1,$I155&gt;0),ROUND(IF($W155+$X155&gt;=2800,2800*'umowa o pracę'!$E$8,($W155+$X155)*'umowa o pracę'!$E$8),2)+IF($X155=0,ROUND(IF($W155&gt;2800,ROUND($Z155/$W155*2800,2),$Z155)*'umowa o pracę'!$E$8,2),ROUND(IF($W155&gt;2800,ROUND($Z155/$W155*2800,2),$Z155)*'umowa o pracę'!$E$8,2)),ROUND(IF($W155+$X155&gt;=2800,2800*'umowa o pracę'!$E$8,($W155+$X155)*'umowa o pracę'!$E$8),2)-IF($X155=0,ROUND(ROUND(IF($W155&gt;2800,ROUND($Y155/$W155*2800,2),$Y155),2)*'umowa o pracę'!$E$8,2),IF($X155&gt;0,IF($W155+$X155&lt;2800,ROUND(ROUND($Y155+ROUND($X155*9%,2),2)*'umowa o pracę'!$E$8,2),IF(AND($W155+$X155&gt;=2800,$X155&lt;2800,$W155&lt;2800),ROUND((ROUND(((2800-$X155)/$W155)*$Y155,2)+ROUND($X155*9%,2))*'umowa o pracę'!$E$8,2),IF(AND($W155+$X155&gt;=2800,$X155&gt;=2800),ROUND((ROUND(2800*9%,2))*'umowa o pracę'!$E$8,2),IF(AND($W155+$X155&gt;=2800,$W155&gt;=2800,$X155&lt;2800),ROUND((ROUND($X155*9%,2)+ROUND(((2800-$X155)/$W155)*$Y155,2))*'umowa o pracę'!$E$8,2),0)))),0)))&gt;$J155,$J155,IF(AND($V155=1,$I155&gt;0),ROUND(IF($W155+$X155&gt;=2800,2800*'umowa o pracę'!$E$8,($W155+$X155)*'umowa o pracę'!$E$8),2)+IF($X155=0,ROUND(IF($W155&gt;2800,ROUND($Z155/$W155*2800,2),$Z155)*'umowa o pracę'!$E$8,2),ROUND(IF($W155&gt;2800,ROUND($Z155/$W155*2800,2),$Z155)*'umowa o pracę'!$E$8,2)),ROUND(IF($W155+$X155&gt;=2800,2800*'umowa o pracę'!$E$8,($W155+$X155)*'umowa o pracę'!$E$8),2)-IF(AND($X155=0,I155&gt;0),ROUND(ROUND(IF($W155&gt;2800,ROUND($Y155/$W155*2800,2),$Y155),2)*'umowa o pracę'!$E$8,2),IF($X155&gt;0,IF($W155+$X155&lt;2800,ROUND(ROUND($Y155+ROUND($X155*9%,2),2)*'umowa o pracę'!$E$8,2),IF(AND($W155+$X155&gt;=2800,$X155&lt;2800,$W155&lt;2800),ROUND((ROUND(((2800-$X155)/$W155)*$Y155,2)+ROUND($X155*9%,2))*'umowa o pracę'!$E$8,2),IF(AND($W155+$X155&gt;=2800,$X155&gt;=2800),ROUND((ROUND(2800*9%,2))*'umowa o pracę'!$E$8,2),IF(AND($W155+$X155&gt;=2800,$W155&gt;=2800,$X155&lt;2800),ROUND((ROUND($X155*9%,2)+ROUND(((2800-$X155)/$W155)*$Y155,2))*'umowa o pracę'!$E$8,2),0)))),0)))))</f>
        <v>0</v>
      </c>
      <c r="AD155" s="32">
        <f>IF('umowa o pracę'!$E$7=2020,IF(IF($V155=1,IF($X155=0,ROUND(IF($W155&gt;2600,ROUND($Y155/$W155*2600,2),$Y155)*'umowa o pracę'!$E$8,2),IF($W155+$X155&lt;2600,ROUND(ROUND($Y155+ROUND($X155*9%,2),2)*'umowa o pracę'!$E$8,2),IF(AND($W155+$X155&gt;=2600,$W155&lt;2600),ROUND((ROUND($Y155+ROUND((2600-$W155)*9%,2),2))*'umowa o pracę'!$E$8,2),IF(AND($W155+$X155&gt;=2600,$W155&gt;=2600),ROUND(ROUND($Y155/$W155*2600,2)*'umowa o pracę'!$E$8,2),0)))),0)&gt;$H155,$H155,IF($V155=1,IF($X155=0,ROUND(IF($W155&gt;2600,ROUND($Y155/$W155*2600,2),$Y155)*'umowa o pracę'!$E$8,2),IF($W155+$X155&lt;2600,ROUND(ROUND($Y155+ROUND($X155*9%,2),2)*'umowa o pracę'!$E$8,2),IF(AND($W155+$X155&gt;=2600,$W155&lt;2600),ROUND((ROUND($Y155+ROUND((2600-$W155)*9%,2),2))*'umowa o pracę'!$E$8,2),IF(AND($W155+$X155&gt;=2600,$W155&gt;=2600),ROUND(ROUND($Y155/$W155*2600,2)*'umowa o pracę'!$E$8,2),0)))),0)),IF('umowa o pracę'!$E$7=2021,IF(IF($V155=1,IF($X155=0,ROUND(IF($W155&gt;2800,ROUND($Y155/$W155*2800,2),$Y155)*'umowa o pracę'!$E$8,2),IF($W155+$X155&lt;2800,ROUND(ROUND($Y155+ROUND($X155*9%,2),2)*'umowa o pracę'!$E$8,2),IF(AND($W155+$X155&gt;=2800,$W155&lt;2800),ROUND((ROUND($Y155+ROUND((2800-$W155)*9%,2),2))*'umowa o pracę'!$E$8,2),IF(AND($W155+$X155&gt;=2800,$W155&gt;=2800),ROUND(ROUND($Y155/$W155*2800,2)*'umowa o pracę'!$E$8,2),0)))),0)&gt;$H155,$H155,IF($V155=1,IF($X155=0,ROUND(IF($W155&gt;2800,ROUND($Y155/$W155*2800,2),$Y155)*'umowa o pracę'!$E$8,2),IF($W155+$X155&lt;2800,ROUND(ROUND($Y155+ROUND($X155*9%,2),2)*'umowa o pracę'!$E$8,2),IF(AND($W155+$X155&gt;=2800,$W155&lt;2800),ROUND((ROUND($Y155+ROUND((2800-$W155)*9%,2),2))*'umowa o pracę'!$E$8,2),IF(AND($W155+$X155&gt;=2800,$W155&gt;=2800),ROUND(ROUND($Y155/$W155*2800,2)*'umowa o pracę'!$E$8,2),0)))),0)),0))</f>
        <v>0</v>
      </c>
      <c r="AE155" s="32">
        <f>IF('umowa o pracę'!$E$7=2020,IF(IF($V155=1,IF($X155=0,ROUND(IF($W155&gt;2600,ROUND($Z155/$W155*2600,2),$Z155)*'umowa o pracę'!$E$8,2),ROUND(IF($W155&gt;2600,ROUND($Z155/$W155*2600,2),$Z155)*'umowa o pracę'!$E$8,2)),0)&gt;$I155,$I155,IF($V155=1,IF($X155=0,ROUND(IF($W155&gt;2600,ROUND($Z155/$W155*2600,2),$Z155)*'umowa o pracę'!$E$8,2),ROUND(IF($W155&gt;2600,ROUND($Z155/$W155*2600,2),$Z155)*'umowa o pracę'!$E$8,2)),0)),IF('umowa o pracę'!$E$7=2021,IF(IF($V155=1,IF($X155=0,ROUND(IF($W155&gt;2800,ROUND($Z155/$W155*2800,2),$Z155)*'umowa o pracę'!$E$8,2),ROUND(IF($W155&gt;2800,ROUND($Z155/$W155*2800,2),$Z155)*'umowa o pracę'!$E$8,2)),0)&gt;$I155,$I155,IF($V155=1,IF($X155=0,ROUND(IF($W155&gt;2800,ROUND($Z155/$W155*2800,2),$Z155)*'umowa o pracę'!$E$8,2),ROUND(IF($W155&gt;2800,ROUND($Z155/$W155*2800,2),$Z155)*'umowa o pracę'!$E$8,2)),0)),0))</f>
        <v>0</v>
      </c>
      <c r="AF155" s="56">
        <f>IF('umowa o pracę'!$E$7=2020,$AB155,IF('umowa o pracę'!$E$7=2021,$AC155,0))</f>
        <v>0</v>
      </c>
      <c r="AG155" s="53">
        <f t="shared" si="28"/>
        <v>1</v>
      </c>
      <c r="AH155" s="39">
        <f>IF('umowa o pracę'!$E$6&lt;3,0,$L155)</f>
        <v>0</v>
      </c>
      <c r="AI155" s="39">
        <f>IF('umowa o pracę'!$E$6&lt;3,0,$M155)</f>
        <v>0</v>
      </c>
      <c r="AJ155" s="55">
        <f>IF('umowa o pracę'!$E$6&lt;3,0,$N155)</f>
        <v>0</v>
      </c>
      <c r="AK155" s="55">
        <f>IF('umowa o pracę'!$E$6&lt;3,0,$O155)</f>
        <v>0</v>
      </c>
      <c r="AL155" s="32">
        <f>IF('umowa o pracę'!$E$7=2020,ROUND(IF($AH155&gt;=2600,2600*'umowa o pracę'!$E$8,$AH155*'umowa o pracę'!$E$8),2),IF('umowa o pracę'!$E$7=2021,ROUND(IF($AH155&gt;=2800,2800*'umowa o pracę'!$E$8,$AH155*'umowa o pracę'!$E$8),2),0))</f>
        <v>0</v>
      </c>
      <c r="AM155" s="32">
        <f>IF(IF(IF(AND($AG155=1,$I155&gt;0),ROUND(IF($AH155+$AI155&gt;=2600,2600*'umowa o pracę'!$E$8,($AH155+$AI155)*'umowa o pracę'!$E$8),2)+IF($AI155=0,ROUND(IF($AH155&gt;2600,ROUND($AK155/$AH155*2600,2),$AK155)*'umowa o pracę'!$E$8,2),ROUND(IF($AH155&gt;2600,ROUND($AK155/$AH155*2600,2),$AK155)*'umowa o pracę'!$E$8,2)),ROUND(IF($AH155+$AI155&gt;=2600,2600*'umowa o pracę'!$E$8,($AH155+$AI155)*'umowa o pracę'!$E$8),2)-IF($AI155=0,ROUND(ROUND(IF($AH155&gt;2600,ROUND($AJ155/$AH155*2600,2),$AJ155),2)*'umowa o pracę'!$E$8,2),IF($AI155&gt;0,IF($AH155+$AI155&lt;2600,ROUND(ROUND($AJ155+ROUND($AI155*9%,2),2)*'umowa o pracę'!$E$8,2),IF(AND($AH155+$AI155&gt;=2600,$AI155&lt;2600,$AH155&lt;2600),ROUND((ROUND(((2600-$AI155)/$AH155)*$AJ155,2)+ROUND($AI155*9%,2))*'umowa o pracę'!$E$8,2),IF(AND($AH155+$AI155&gt;=2600,$AI155&gt;=2600),ROUND((ROUND(2600*9%,2))*'umowa o pracę'!$E$8,2),IF(AND($AH155+$AI155&gt;=2600,$AH155&gt;=2600,$AI155&lt;2600),ROUND((ROUND($AI155*9%,2)+ROUND(((2600-$AI155)/$AH155)*$AJ155,2))*'umowa o pracę'!$E$8,2),0)))),0)))&gt;$J155,$J155,IF(AND($AG155=1,$I155&gt;0),ROUND(IF($AH155+$AI155&gt;=2600,2600*'umowa o pracę'!$E$8,($AH155+$AI155)*'umowa o pracę'!$E$8),2)+IF($AI155=0,ROUND(IF($AH155&gt;2600,ROUND($AK155/$AH155*2600,2),$AK155)*'umowa o pracę'!$E$8,2),ROUND(IF($AH155&gt;2600,ROUND($AK155/$AH155*2600,2),$AK155)*'umowa o pracę'!$E$8,2)),ROUND(IF($AH155+$AI155&gt;=2600,2600*'umowa o pracę'!$E$8,($AH155+$AI155)*'umowa o pracę'!$E$8),2)-IF($AI155=0,ROUND(ROUND(IF($AH155&gt;2600,ROUND($AJ155/$AH155*2600,2),$AJ155),2)*'umowa o pracę'!$E$8,2),IF($AI155&gt;0,IF($AH155+$AI155&lt;2600,ROUND(ROUND($AJ155+ROUND($AI155*9%,2),2)*'umowa o pracę'!$E$8,2),IF(AND($AH155+$AI155&gt;=2600,$AI155&lt;2600,$AH155&lt;2600),ROUND((ROUND(((2600-$AI155)/$AH155)*$AJ155,2)+ROUND($AI155*9%,2))*'umowa o pracę'!$E$8,2),IF(AND($AH155+$AI155&gt;=2600,$AI155&gt;=2600),ROUND((ROUND(2600*9%,2))*'umowa o pracę'!$E$8,2),IF(AND($AH155+$AI155&gt;=2600,$AH155&gt;=2600,$AI155&lt;2600),ROUND((ROUND($AI155*9%,2)+ROUND(((2600-$AI155)/$AH155)*$AJ155,2))*'umowa o pracę'!$E$8,2),0)))),0))))&gt;$J155,$J155,IF(IF(AND($AG155=1,$I155&gt;0),ROUND(IF($AH155+$AI155&gt;=2600,2600*'umowa o pracę'!$E$8,($AH155+$AI155)*'umowa o pracę'!$E$8),2)+IF($AI155=0,ROUND(IF($AH155&gt;2600,ROUND($AK155/$AH155*2600,2),$AK155)*'umowa o pracę'!$E$8,2),ROUND(IF($AH155&gt;2600,ROUND($AK155/$AH155*2600,2),$AK155)*'umowa o pracę'!$E$8,2)),ROUND(IF($AH155+$AI155&gt;=2600,2600*'umowa o pracę'!$E$8,($AH155+$AI155)*'umowa o pracę'!$E$8),2)-IF($AI155=0,ROUND(ROUND(IF($AH155&gt;2600,ROUND($AJ155/$AH155*2600,2),$AJ155),2)*'umowa o pracę'!$E$8,2),IF($AI155&gt;0,IF($AH155+$AI155&lt;2600,ROUND(ROUND($AJ155+ROUND($AI155*9%,2),2)*'umowa o pracę'!$E$8,2),IF(AND($AH155+$AI155&gt;=2600,$AI155&lt;2600,$AH155&lt;2600),ROUND((ROUND(((2600-$AI155)/$AH155)*$AJ155,2)+ROUND($AI155*9%,2))*'umowa o pracę'!$E$8,2),IF(AND($AH155+$AI155&gt;=2600,$AI155&gt;=2600),ROUND((ROUND(2600*9%,2))*'umowa o pracę'!$E$8,2),IF(AND($AH155+$AI155&gt;=2600,$AH155&gt;=2600,$AI155&lt;2600),ROUND((ROUND($AI155*9%,2)+ROUND(((2600-$AI155)/$AH155)*$AJ155,2))*'umowa o pracę'!$E$8,2),0)))),0)))&gt;$J155,$J155,IF(AND($AG155=1,$I155&gt;0),ROUND(IF($AH155+$AI155&gt;=2600,2600*'umowa o pracę'!$E$8,($AH155+$AI155)*'umowa o pracę'!$E$8),2)+IF($AI155=0,ROUND(IF($AH155&gt;2600,ROUND($AK155/$AH155*2600,2),$AK155)*'umowa o pracę'!$E$8,2),ROUND(IF($AH155&gt;2600,ROUND($AK155/$AH155*2600,2),$AK155)*'umowa o pracę'!$E$8,2)),ROUND(IF($AH155+$AI155&gt;=2600,2600*'umowa o pracę'!$E$8,($AH155+$AI155)*'umowa o pracę'!$E$8),2)-IF(AND($AI155=0,I155&gt;0),ROUND(ROUND(IF($AH155&gt;2600,ROUND($AJ155/$AH155*2600,2),$AJ155),2)*'umowa o pracę'!$E$8,2),IF($AI155&gt;0,IF($AH155+$AI155&lt;2600,ROUND(ROUND($AJ155+ROUND($AI155*9%,2),2)*'umowa o pracę'!$E$8,2),IF(AND($AH155+$AI155&gt;=2600,$AI155&lt;2600,$AH155&lt;2600),ROUND((ROUND(((2600-$AI155)/$AH155)*$AJ155,2)+ROUND($AI155*9%,2))*'umowa o pracę'!$E$8,2),IF(AND($AH155+$AI155&gt;=2600,$AI155&gt;=2600),ROUND((ROUND(2600*9%,2))*'umowa o pracę'!$E$8,2),IF(AND($AH155+$AI155&gt;=2600,$AH155&gt;=2600,$AI155&lt;2600),ROUND((ROUND($AI155*9%,2)+ROUND(((2600-$AI155)/$AH155)*$AJ155,2))*'umowa o pracę'!$E$8,2),0)))),0)))))</f>
        <v>0</v>
      </c>
      <c r="AN155" s="32">
        <f>IF(IF(IF(AND($AG155=1,$I155&gt;0),ROUND(IF($AH155+$AI155&gt;=2800,2800*'umowa o pracę'!$E$8,($AH155+$AI155)*'umowa o pracę'!$E$8),2)+IF($AI155=0,ROUND(IF($AH155&gt;2800,ROUND($AK155/$AH155*2800,2),$AK155)*'umowa o pracę'!$E$8,2),ROUND(IF($AH155&gt;2800,ROUND($AK155/$AH155*2800,2),$AK155)*'umowa o pracę'!$E$8,2)),ROUND(IF($AH155+$AI155&gt;=2800,2800*'umowa o pracę'!$E$8,($AH155+$AI155)*'umowa o pracę'!$E$8),2)-IF($AI155=0,ROUND(ROUND(IF($AH155&gt;2800,ROUND($AJ155/$AH155*2800,2),$AJ155),2)*'umowa o pracę'!$E$8,2),IF($AI155&gt;0,IF($AH155+$AI155&lt;2800,ROUND(ROUND($AJ155+ROUND($AI155*9%,2),2)*'umowa o pracę'!$E$8,2),IF(AND($AH155+$AI155&gt;=2800,$AI155&lt;2800,$AH155&lt;2800),ROUND((ROUND(((2800-$AI155)/$AH155)*$AJ155,2)+ROUND($AI155*9%,2))*'umowa o pracę'!$E$8,2),IF(AND($AH155+$AI155&gt;=2800,$AI155&gt;=2800),ROUND((ROUND(2800*9%,2))*'umowa o pracę'!$E$8,2),IF(AND($AH155+$AI155&gt;=2800,$AH155&gt;=2800,$AI155&lt;2800),ROUND((ROUND($AI155*9%,2)+ROUND(((2800-$AI155)/$AH155)*$AJ155,2))*'umowa o pracę'!$E$8,2),0)))),0)))&gt;$J155,$J155,IF(AND($AG155=1,$I155&gt;0),ROUND(IF($AH155+$AI155&gt;=2800,2800*'umowa o pracę'!$E$8,($AH155+$AI155)*'umowa o pracę'!$E$8),2)+IF($AI155=0,ROUND(IF($AH155&gt;2800,ROUND($AK155/$AH155*2800,2),$AK155)*'umowa o pracę'!$E$8,2),ROUND(IF($AH155&gt;2800,ROUND($AK155/$AH155*2800,2),$AK155)*'umowa o pracę'!$E$8,2)),ROUND(IF($AH155+$AI155&gt;=2800,2800*'umowa o pracę'!$E$8,($AH155+$AI155)*'umowa o pracę'!$E$8),2)-IF($AI155=0,ROUND(ROUND(IF($AH155&gt;2800,ROUND($AJ155/$AH155*2800,2),$AJ155),2)*'umowa o pracę'!$E$8,2),IF($AI155&gt;0,IF($AH155+$AI155&lt;2800,ROUND(ROUND($AJ155+ROUND($AI155*9%,2),2)*'umowa o pracę'!$E$8,2),IF(AND($AH155+$AI155&gt;=2800,$AI155&lt;2800,$AH155&lt;2800),ROUND((ROUND(((2800-$AI155)/$AH155)*$AJ155,2)+ROUND($AI155*9%,2))*'umowa o pracę'!$E$8,2),IF(AND($AH155+$AI155&gt;=2800,$AI155&gt;=2800),ROUND((ROUND(2800*9%,2))*'umowa o pracę'!$E$8,2),IF(AND($AH155+$AI155&gt;=2800,$AH155&gt;=2800,$AI155&lt;2800),ROUND((ROUND($AI155*9%,2)+ROUND(((2800-$AI155)/$AH155)*$AJ155,2))*'umowa o pracę'!$E$8,2),0)))),0))))&gt;$J155,$J155,IF(IF(AND($AG155=1,$I155&gt;0),ROUND(IF($AH155+$AI155&gt;=2800,2800*'umowa o pracę'!$E$8,($AH155+$AI155)*'umowa o pracę'!$E$8),2)+IF($AI155=0,ROUND(IF($AH155&gt;2800,ROUND($AK155/$AH155*2800,2),$AK155)*'umowa o pracę'!$E$8,2),ROUND(IF($AH155&gt;2800,ROUND($AK155/$AH155*2800,2),$AK155)*'umowa o pracę'!$E$8,2)),ROUND(IF($AH155+$AI155&gt;=2800,2800*'umowa o pracę'!$E$8,($AH155+$AI155)*'umowa o pracę'!$E$8),2)-IF($AI155=0,ROUND(ROUND(IF($AH155&gt;2800,ROUND($AJ155/$AH155*2800,2),$AJ155),2)*'umowa o pracę'!$E$8,2),IF($AI155&gt;0,IF($AH155+$AI155&lt;2800,ROUND(ROUND($AJ155+ROUND($AI155*9%,2),2)*'umowa o pracę'!$E$8,2),IF(AND($AH155+$AI155&gt;=2800,$AI155&lt;2800,$AH155&lt;2800),ROUND((ROUND(((2800-$AI155)/$AH155)*$AJ155,2)+ROUND($AI155*9%,2))*'umowa o pracę'!$E$8,2),IF(AND($AH155+$AI155&gt;=2800,$AI155&gt;=2800),ROUND((ROUND(2800*9%,2))*'umowa o pracę'!$E$8,2),IF(AND($AH155+$AI155&gt;=2800,$AH155&gt;=2800,$AI155&lt;2800),ROUND((ROUND($AI155*9%,2)+ROUND(((2800-$AI155)/$AH155)*$AJ155,2))*'umowa o pracę'!$E$8,2),0)))),0)))&gt;$J155,$J155,IF(AND($AG155=1,$I155&gt;0),ROUND(IF($AH155+$AI155&gt;=2800,2800*'umowa o pracę'!$E$8,($AH155+$AI155)*'umowa o pracę'!$E$8),2)+IF($AI155=0,ROUND(IF($AH155&gt;2800,ROUND($AK155/$AH155*2800,2),$AK155)*'umowa o pracę'!$E$8,2),ROUND(IF($AH155&gt;2800,ROUND($AK155/$AH155*2800,2),$AK155)*'umowa o pracę'!$E$8,2)),ROUND(IF($AH155+$AI155&gt;=2800,2800*'umowa o pracę'!$E$8,($AH155+$AI155)*'umowa o pracę'!$E$8),2)-IF(AND($AI155=0,I155&gt;0),ROUND(ROUND(IF($AH155&gt;2800,ROUND($AJ155/$AH155*2800,2),$AJ155),2)*'umowa o pracę'!$E$8,2),IF($AI155&gt;0,IF($AH155+$AI155&lt;2800,ROUND(ROUND($AJ155+ROUND($AI155*9%,2),2)*'umowa o pracę'!$E$8,2),IF(AND($AH155+$AI155&gt;=2800,$AI155&lt;2800,$AH155&lt;2800),ROUND((ROUND(((2800-$AI155)/$AH155)*$AJ155,2)+ROUND($AI155*9%,2))*'umowa o pracę'!$E$8,2),IF(AND($AH155+$AI155&gt;=2800,$AI155&gt;=2800),ROUND((ROUND(2800*9%,2))*'umowa o pracę'!$E$8,2),IF(AND($AH155+$AI155&gt;=2800,$AH155&gt;=2800,$AI155&lt;2800),ROUND((ROUND($AI155*9%,2)+ROUND(((2800-$AI155)/$AH155)*$AJ155,2))*'umowa o pracę'!$E$8,2),0)))),0)))))</f>
        <v>0</v>
      </c>
      <c r="AO155" s="32">
        <f>IF('umowa o pracę'!$E$7=2020,IF(IF($AG155=1,IF($AI155=0,ROUND(IF($AH155&gt;2600,ROUND($AJ155/$AH155*2600,2),$AJ155)*'umowa o pracę'!$E$8,2),IF($AH155+$AI155&lt;2600,ROUND(ROUND($AJ155+ROUND($AI155*9%,2),2)*'umowa o pracę'!$E$8,2),IF(AND($AH155+$AI155&gt;=2600,$AH155&lt;2600),ROUND((ROUND($AJ155+ROUND((2600-$AH155)*9%,2),2))*'umowa o pracę'!$E$8,2),IF(AND($AH155+$AI155&gt;=2600,$AH155&gt;=2600),ROUND(ROUND($AJ155/$AH155*2600,2)*'umowa o pracę'!$E$8,2),0)))),0)&gt;$H155,$H155,IF($AG155=1,IF($AI155=0,ROUND(IF($AH155&gt;2600,ROUND($AJ155/$AH155*2600,2),$AJ155)*'umowa o pracę'!$E$8,2),IF($AH155+$AI155&lt;2600,ROUND(ROUND($AJ155+ROUND($AI155*9%,2),2)*'umowa o pracę'!$E$8,2),IF(AND($AH155+$AI155&gt;=2600,$AH155&lt;2600),ROUND((ROUND($AJ155+ROUND((2600-$AH155)*9%,2),2))*'umowa o pracę'!$E$8,2),IF(AND($AH155+$AI155&gt;=2600,$AH155&gt;=2600),ROUND(ROUND($AJ155/$AH155*2600,2)*'umowa o pracę'!$E$8,2),0)))),0)),IF('umowa o pracę'!$E$7=2021,IF(IF($AG155=1,IF($AI155=0,ROUND(IF($AH155&gt;2800,ROUND($AJ155/$AH155*2800,2),$AJ155)*'umowa o pracę'!$E$8,2),IF($AH155+$AI155&lt;2800,ROUND(ROUND($AJ155+ROUND($AI155*9%,2),2)*'umowa o pracę'!$E$8,2),IF(AND($AH155+$AI155&gt;=2800,$AH155&lt;2800),ROUND((ROUND($AJ155+ROUND((2800-$AH155)*9%,2),2))*'umowa o pracę'!$E$8,2),IF(AND($AH155+$AI155&gt;=2800,$AH155&gt;=2800),ROUND(ROUND($AJ155/$AH155*2800,2)*'umowa o pracę'!$E$8,2),0)))),0)&gt;$H155,$H155,IF($AG155=1,IF($AI155=0,ROUND(IF($AH155&gt;2800,ROUND($AJ155/$AH155*2800,2),$AJ155)*'umowa o pracę'!$E$8,2),IF($AH155+$AI155&lt;2800,ROUND(ROUND($AJ155+ROUND($AI155*9%,2),2)*'umowa o pracę'!$E$8,2),IF(AND($AH155+$AI155&gt;=2800,$AH155&lt;2800),ROUND((ROUND($AJ155+ROUND((2800-$AH155)*9%,2),2))*'umowa o pracę'!$E$8,2),IF(AND($AH155+$AI155&gt;=2800,$AH155&gt;=2800),ROUND(ROUND($AJ155/$AH155*2800,2)*'umowa o pracę'!$E$8,2),0)))),0)),0))</f>
        <v>0</v>
      </c>
      <c r="AP155" s="32">
        <f>IF('umowa o pracę'!$E$7=2020,IF(IF($AG155=1,IF($AI155=0,ROUND(IF($AH155&gt;2600,ROUND($AK155/$AH155*2600,2),$AK155)*'umowa o pracę'!$E$8,2),ROUND(IF($AH155&gt;2600,ROUND($AK155/$AH155*2600,2),$AK155)*'umowa o pracę'!$E$8,2)),0)&gt;$I155,$I155,IF($AG155=1,IF($AI155=0,ROUND(IF($AH155&gt;2600,ROUND($AK155/$AH155*2600,2),$AK155)*'umowa o pracę'!$E$8,2),ROUND(IF($AH155&gt;2600,ROUND($AK155/$AH155*2600,2),$AK155)*'umowa o pracę'!$E$8,2)),0)),IF('umowa o pracę'!$E$7=2021,IF(IF($AG155=1,IF($AI155=0,ROUND(IF($AH155&gt;2800,ROUND($AK155/$AH155*2800,2),$AK155)*'umowa o pracę'!$E$8,2),ROUND(IF($AH155&gt;2800,ROUND($AK155/$AH155*2800,2),$AK155)*'umowa o pracę'!$E$8,2)),0)&gt;$I155,$I155,IF($AG155=1,IF($AI155=0,ROUND(IF($AH155&gt;2800,ROUND($AK155/$AH155*2800,2),$AK155)*'umowa o pracę'!$E$8,2),ROUND(IF($AH155&gt;2800,ROUND($AK155/$AH155*2800,2),$AK155)*'umowa o pracę'!$E$8,2)),0)),0))</f>
        <v>0</v>
      </c>
      <c r="AQ155" s="56">
        <f>IF('umowa o pracę'!$E$7=2020,$AM155,IF('umowa o pracę'!$E$7=2021,$AN155,0))</f>
        <v>0</v>
      </c>
      <c r="AR155" s="33">
        <f>IF('umowa o pracę'!$E$7=0,0,U155+AF155+AQ155)</f>
        <v>0</v>
      </c>
      <c r="AS155" s="19"/>
      <c r="AT155" s="19"/>
      <c r="AU155" s="19"/>
      <c r="AV155" s="6"/>
      <c r="AW155" s="6"/>
      <c r="AX155" s="6">
        <f t="shared" si="26"/>
        <v>10</v>
      </c>
      <c r="AY155" s="6"/>
      <c r="AZ155" s="234">
        <f t="shared" si="29"/>
        <v>0</v>
      </c>
      <c r="BA155" s="234">
        <f t="shared" si="30"/>
        <v>0</v>
      </c>
      <c r="BB155" s="234">
        <f t="shared" si="31"/>
        <v>0</v>
      </c>
      <c r="BC155" s="234">
        <f t="shared" si="32"/>
        <v>0</v>
      </c>
      <c r="BD155" s="234">
        <f t="shared" si="33"/>
        <v>0</v>
      </c>
      <c r="BE155" s="234">
        <f t="shared" si="34"/>
        <v>0</v>
      </c>
      <c r="BF155" s="234">
        <f t="shared" si="35"/>
        <v>0</v>
      </c>
      <c r="BG155" s="234">
        <f t="shared" si="36"/>
        <v>0</v>
      </c>
      <c r="BH155" s="234">
        <f t="shared" si="37"/>
        <v>0</v>
      </c>
      <c r="BI155" s="238">
        <f t="shared" si="38"/>
        <v>0</v>
      </c>
      <c r="BJ155" s="236"/>
      <c r="BK155" s="236"/>
      <c r="BL155" s="237"/>
    </row>
    <row r="156" spans="1:64" ht="15.75" customHeight="1" x14ac:dyDescent="0.25">
      <c r="A156" s="129">
        <v>145</v>
      </c>
      <c r="B156" s="57"/>
      <c r="C156" s="57"/>
      <c r="D156" s="36"/>
      <c r="E156" s="36"/>
      <c r="F156" s="242"/>
      <c r="G156" s="37">
        <v>1</v>
      </c>
      <c r="H156" s="58">
        <v>0</v>
      </c>
      <c r="I156" s="59">
        <v>0</v>
      </c>
      <c r="J156" s="60">
        <v>0</v>
      </c>
      <c r="K156" s="52">
        <v>1</v>
      </c>
      <c r="L156" s="39">
        <v>0</v>
      </c>
      <c r="M156" s="39">
        <v>0</v>
      </c>
      <c r="N156" s="39">
        <v>0</v>
      </c>
      <c r="O156" s="39">
        <v>0</v>
      </c>
      <c r="P156" s="35">
        <f>IF('umowa o pracę'!$E$7=2020,ROUND(IF($L156&gt;=2600,2600*'umowa o pracę'!$E$8,$L156*'umowa o pracę'!$E$8),2),IF('umowa o pracę'!$E$7=2021,ROUND(IF($L156&gt;=2800,2800*'umowa o pracę'!$E$8,$L156*'umowa o pracę'!$E$8),2),0))</f>
        <v>0</v>
      </c>
      <c r="Q156" s="252">
        <f>IF(IF(IF(AND($K156=1,$I156&gt;0),ROUND(IF($L156+$M156&gt;=2600,2600*'umowa o pracę'!$E$8,($L156+$M156)*'umowa o pracę'!$E$8),2)+IF($M156=0,ROUND(IF($L156&gt;2600,ROUND($O156/$L156*2600,2),$O156)*'umowa o pracę'!$E$8,2),ROUND(IF($L156&gt;2600,ROUND($O156/$L156*2600,2),$O156)*'umowa o pracę'!$E$8,2)),ROUND(IF($L156+$M156&gt;=2600,2600*'umowa o pracę'!$E$8,($L156+$M156)*'umowa o pracę'!$E$8),2)-IF($M156=0,ROUND(ROUND(IF($L156&gt;2600,ROUND($N156/$L156*2600,2),$N156),2)*'umowa o pracę'!$E$8,2),IF($M156&gt;0,IF($L156+$M156&lt;2600,ROUND(ROUND($N156+ROUND($M156*9%,2),2)*'umowa o pracę'!$E$8,2),IF(AND($L156+$M156&gt;=2600,$M156&lt;2600,$L156&lt;2600),ROUND((ROUND(((2600-$M156)/$L156)*$N156,2)+ROUND($M156*9%,2))*'umowa o pracę'!$E$8,2),IF(AND($L156+$M156&gt;=2600,$M156&gt;=2600),ROUND((ROUND(2600*9%,2))*'umowa o pracę'!$E$8,2),IF(AND($L156+$M156&gt;=2600,$L156&gt;=2600,$M156&lt;2600),ROUND((ROUND($M156*9%,2)+ROUND(((2600-$M156)/$L156)*$N156,2))*'umowa o pracę'!$E$8,2),0)))),0)))&gt;$J156,$J156,IF(AND($K156=1,$I156&gt;0),ROUND(IF($L156+$M156&gt;=2600,2600*'umowa o pracę'!$E$8,($L156+$M156)*'umowa o pracę'!$E$8),2)+IF($M156=0,ROUND(IF($L156&gt;2600,ROUND($O156/$L156*2600,2),$O156)*'umowa o pracę'!$E$8,2),ROUND(IF($L156&gt;2600,ROUND($O156/$L156*2600,2),$O156)*'umowa o pracę'!$E$8,2)),ROUND(IF($L156+$M156&gt;=2600,2600*'umowa o pracę'!$E$8,($L156+$M156)*'umowa o pracę'!$E$8),2)-IF($M156=0,ROUND(ROUND(IF($L156&gt;2600,ROUND($N156/$L156*2600,2),$N156),2)*'umowa o pracę'!$E$8,2),IF($M156&gt;0,IF($L156+$M156&lt;2600,ROUND(ROUND($N156+ROUND($M156*9%,2),2)*'umowa o pracę'!$E$8,2),IF(AND($L156+$M156&gt;=2600,$M156&lt;2600,$L156&lt;2600),ROUND((ROUND(((2600-$M156)/$L156)*$N156,2)+ROUND($M156*9%,2))*'umowa o pracę'!$E$8,2),IF(AND($L156+$M156&gt;=2600,$M156&gt;=2600),ROUND((ROUND(2600*9%,2))*'umowa o pracę'!$E$8,2),IF(AND($L156+$M156&gt;=2600,$L156&gt;=2600,$M156&lt;2600),ROUND((ROUND($M156*9%,2)+ROUND(((2600-$M156)/$L156)*$N156,2))*'umowa o pracę'!$E$8,2),0)))),0))))&gt;$J156,$J156,IF(IF(AND($K156=1,$I156&gt;0),ROUND(IF($L156+$M156&gt;=2600,2600*'umowa o pracę'!$E$8,($L156+$M156)*'umowa o pracę'!$E$8),2)+IF($M156=0,ROUND(IF($L156&gt;2600,ROUND($O156/$L156*2600,2),$O156)*'umowa o pracę'!$E$8,2),ROUND(IF($L156&gt;2600,ROUND($O156/$L156*2600,2),$O156)*'umowa o pracę'!$E$8,2)),ROUND(IF($L156+$M156&gt;=2600,2600*'umowa o pracę'!$E$8,($L156+$M156)*'umowa o pracę'!$E$8),2)-IF($M156=0,ROUND(ROUND(IF($L156&gt;2600,ROUND($N156/$L156*2600,2),$N156),2)*'umowa o pracę'!$E$8,2),IF($M156&gt;0,IF($L156+$M156&lt;2600,ROUND(ROUND($N156+ROUND($M156*9%,2),2)*'umowa o pracę'!$E$8,2),IF(AND($L156+$M156&gt;=2600,$M156&lt;2600,$L156&lt;2600),ROUND((ROUND(((2600-$M156)/$L156)*$N156,2)+ROUND($M156*9%,2))*'umowa o pracę'!$E$8,2),IF(AND($L156+$M156&gt;=2600,$M156&gt;=2600),ROUND((ROUND(2600*9%,2))*'umowa o pracę'!$E$8,2),IF(AND($L156+$M156&gt;=2600,$L156&gt;=2600,$M156&lt;2600),ROUND((ROUND($M156*9%,2)+ROUND(((2600-$M156)/$L156)*$N156,2))*'umowa o pracę'!$E$8,2),0)))),0)))&gt;$J156,$J156,IF(AND($K156=1,$I156&gt;0),ROUND(IF($L156+$M156&gt;=2600,2600*'umowa o pracę'!$E$8,($L156+$M156)*'umowa o pracę'!$E$8),2)+IF($M156=0,ROUND(IF($L156&gt;2600,ROUND($O156/$L156*2600,2),$O156)*'umowa o pracę'!$E$8,2),ROUND(IF($L156&gt;2600,ROUND($O156/$L156*2600,2),$O156)*'umowa o pracę'!$E$8,2)),ROUND(IF($L156+$M156&gt;=2600,2600*'umowa o pracę'!$E$8,($L156+$M156)*'umowa o pracę'!$E$8),2)-IF(AND($M156=0,I156&gt;0),ROUND(ROUND(IF($L156&gt;2600,ROUND($N156/$L156*2600,2),$N156),2)*'umowa o pracę'!$E$8,2),IF($M156&gt;0,IF($L156+$M156&lt;2600,ROUND(ROUND($N156+ROUND($M156*9%,2),2)*'umowa o pracę'!$E$8,2),IF(AND($L156+$M156&gt;=2600,$M156&lt;2600,$L156&lt;2600),ROUND((ROUND(((2600-$M156)/$L156)*$N156,2)+ROUND($M156*9%,2))*'umowa o pracę'!$E$8,2),IF(AND($L156+$M156&gt;=2600,$M156&gt;=2600),ROUND((ROUND(2600*9%,2))*'umowa o pracę'!$E$8,2),IF(AND($L156+$M156&gt;=2600,$L156&gt;=2600,$M156&lt;2600),ROUND((ROUND($M156*9%,2)+ROUND(((2600-$M156)/$L156)*$N156,2))*'umowa o pracę'!$E$8,2),0)))),0)))))</f>
        <v>0</v>
      </c>
      <c r="R156" s="252">
        <f>IF(IF(IF(AND($K156=1,$I156&gt;0),ROUND(IF($L156+$M156&gt;=2800,2800*'umowa o pracę'!$E$8,($L156+$M156)*'umowa o pracę'!$E$8),2)+IF($M156=0,ROUND(IF($L156&gt;2800,ROUND($O156/$L156*2800,2),$O156)*'umowa o pracę'!$E$8,2),ROUND(IF($L156&gt;2800,ROUND($O156/$L156*2800,2),$O156)*'umowa o pracę'!$E$8,2)),ROUND(IF($L156+$M156&gt;=2800,2800*'umowa o pracę'!$E$8,($L156+$M156)*'umowa o pracę'!$E$8),2)-IF($M156=0,ROUND(ROUND(IF($L156&gt;2800,ROUND($N156/$L156*2800,2),$N156),2)*'umowa o pracę'!$E$8,2),IF($M156&gt;0,IF($L156+$M156&lt;2800,ROUND(ROUND($N156+ROUND($M156*9%,2),2)*'umowa o pracę'!$E$8,2),IF(AND($L156+$M156&gt;=2800,$M156&lt;2800,$L156&lt;2800),ROUND((ROUND(((2800-$M156)/$L156)*$N156,2)+ROUND($M156*9%,2))*'umowa o pracę'!$E$8,2),IF(AND($L156+$M156&gt;=2800,$M156&gt;=2800),ROUND((ROUND(2800*9%,2))*'umowa o pracę'!$E$8,2),IF(AND($L156+$M156&gt;=2800,$L156&gt;=2800,$M156&lt;2800),ROUND((ROUND($M156*9%,2)+ROUND(((2800-$M156)/$L156)*$N156,2))*'umowa o pracę'!$E$8,2),0)))),0)))&gt;$J156,$J156,IF(AND($K156=1,$I156&gt;0),ROUND(IF($L156+$M156&gt;=2800,2800*'umowa o pracę'!$E$8,($L156+$M156)*'umowa o pracę'!$E$8),2)+IF($M156=0,ROUND(IF($L156&gt;2800,ROUND($O156/$L156*2800,2),$O156)*'umowa o pracę'!$E$8,2),ROUND(IF($L156&gt;2800,ROUND($O156/$L156*2800,2),$O156)*'umowa o pracę'!$E$8,2)),ROUND(IF($L156+$M156&gt;=2800,2800*'umowa o pracę'!$E$8,($L156+$M156)*'umowa o pracę'!$E$8),2)-IF($M156=0,ROUND(ROUND(IF($L156&gt;2800,ROUND($N156/$L156*2800,2),$N156),2)*'umowa o pracę'!$E$8,2),IF($M156&gt;0,IF($L156+$M156&lt;2800,ROUND(ROUND($N156+ROUND($M156*9%,2),2)*'umowa o pracę'!$E$8,2),IF(AND($L156+$M156&gt;=2800,$M156&lt;2800,$L156&lt;2800),ROUND((ROUND(((2800-$M156)/$L156)*$N156,2)+ROUND($M156*9%,2))*'umowa o pracę'!$E$8,2),IF(AND($L156+$M156&gt;=2800,$M156&gt;=2800),ROUND((ROUND(2800*9%,2))*'umowa o pracę'!$E$8,2),IF(AND($L156+$M156&gt;=2800,$L156&gt;=2800,$M156&lt;2800),ROUND((ROUND($M156*9%,2)+ROUND(((2800-$M156)/$L156)*$N156,2))*'umowa o pracę'!$E$8,2),0)))),0))))&gt;$J156,$J156,IF(IF(AND($K156=1,$I156&gt;0),ROUND(IF($L156+$M156&gt;=2800,2800*'umowa o pracę'!$E$8,($L156+$M156)*'umowa o pracę'!$E$8),2)+IF($M156=0,ROUND(IF($L156&gt;2800,ROUND($O156/$L156*2800,2),$O156)*'umowa o pracę'!$E$8,2),ROUND(IF($L156&gt;2800,ROUND($O156/$L156*2800,2),$O156)*'umowa o pracę'!$E$8,2)),ROUND(IF($L156+$M156&gt;=2800,2800*'umowa o pracę'!$E$8,($L156+$M156)*'umowa o pracę'!$E$8),2)-IF($M156=0,ROUND(ROUND(IF($L156&gt;2800,ROUND($N156/$L156*2800,2),$N156),2)*'umowa o pracę'!$E$8,2),IF($M156&gt;0,IF($L156+$M156&lt;2800,ROUND(ROUND($N156+ROUND($M156*9%,2),2)*'umowa o pracę'!$E$8,2),IF(AND($L156+$M156&gt;=2800,$M156&lt;2800,$L156&lt;2800),ROUND((ROUND(((2800-$M156)/$L156)*$N156,2)+ROUND($M156*9%,2))*'umowa o pracę'!$E$8,2),IF(AND($L156+$M156&gt;=2800,$M156&gt;=2800),ROUND((ROUND(2800*9%,2))*'umowa o pracę'!$E$8,2),IF(AND($L156+$M156&gt;=2800,$L156&gt;=2800,$M156&lt;2800),ROUND((ROUND($M156*9%,2)+ROUND(((2800-$M156)/$L156)*$N156,2))*'umowa o pracę'!$E$8,2),0)))),0)))&gt;$J156,$J156,IF(AND($K156=1,$I156&gt;0),ROUND(IF($L156+$M156&gt;=2800,2800*'umowa o pracę'!$E$8,($L156+$M156)*'umowa o pracę'!$E$8),2)+IF($M156=0,ROUND(IF($L156&gt;2800,ROUND($O156/$L156*2800,2),$O156)*'umowa o pracę'!$E$8,2),ROUND(IF($L156&gt;2800,ROUND($O156/$L156*2800,2),$O156)*'umowa o pracę'!$E$8,2)),ROUND(IF($L156+$M156&gt;=2800,2800*'umowa o pracę'!$E$8,($L156+$M156)*'umowa o pracę'!$E$8),2)-IF(AND($M156=0,I156&gt;0),ROUND(ROUND(IF($L156&gt;2800,ROUND($N156/$L156*2800,2),$N156),2)*'umowa o pracę'!$E$8,2),IF($M156&gt;0,IF($L156+$M156&lt;2800,ROUND(ROUND($N156+ROUND($M156*9%,2),2)*'umowa o pracę'!$E$8,2),IF(AND($L156+$M156&gt;=2800,$M156&lt;2800,$L156&lt;2800),ROUND((ROUND(((2800-$M156)/$L156)*$N156,2)+ROUND($M156*9%,2))*'umowa o pracę'!$E$8,2),IF(AND($L156+$M156&gt;=2800,$M156&gt;=2800),ROUND((ROUND(2800*9%,2))*'umowa o pracę'!$E$8,2),IF(AND($L156+$M156&gt;=2800,$L156&gt;=2800,$M156&lt;2800),ROUND((ROUND($M156*9%,2)+ROUND(((2800-$M156)/$L156)*$N156,2))*'umowa o pracę'!$E$8,2),0)))),0)))))</f>
        <v>0</v>
      </c>
      <c r="S156" s="32">
        <f>IF('umowa o pracę'!$E$7=2020,IF(IF($K156=1,IF($M156=0,ROUND(IF($L156&gt;2600,ROUND($N156/$L156*2600,2),$N156)*'umowa o pracę'!$E$8,2),IF($L156+$M156&lt;2600,ROUND(ROUND($N156+ROUND($M156*9%,2),2)*'umowa o pracę'!$E$8,2),IF(AND($L156+$M156&gt;=2600,$L156&lt;2600),ROUND((ROUND($N156+ROUND((2600-$L156)*9%,2),2))*'umowa o pracę'!$E$8,2),IF(AND($L156+$M156&gt;=2600,$L156&gt;=2600),ROUND(ROUND($N156/$L156*2600,2)*'umowa o pracę'!$E$8,2),0)))),0)&gt;$H156,$H156,IF($K156=1,IF($M156=0,ROUND(IF($L156&gt;2600,ROUND($N156/$L156*2600,2),$N156)*'umowa o pracę'!$E$8,2),IF($L156+$M156&lt;2600,ROUND(ROUND($N156+ROUND($M156*9%,2),2)*'umowa o pracę'!$E$8,2),IF(AND($L156+$M156&gt;=2600,$L156&lt;2600),ROUND((ROUND($N156+ROUND((2600-$L156)*9%,2),2))*'umowa o pracę'!$E$8,2),IF(AND($L156+$M156&gt;=2600,$L156&gt;=2600),ROUND(ROUND($N156/$L156*2600,2)*'umowa o pracę'!$E$8,2),0)))),0)),IF('umowa o pracę'!$E$7=2021,IF(IF($K156=1,IF($M156=0,ROUND(IF($L156&gt;2800,ROUND($N156/$L156*2800,2),$N156)*'umowa o pracę'!$E$8,2),IF($L156+$M156&lt;2800,ROUND(ROUND($N156+ROUND($M156*9%,2),2)*'umowa o pracę'!$E$8,2),IF(AND($L156+$M156&gt;=2800,$L156&lt;2800),ROUND((ROUND($N156+ROUND((2800-$L156)*9%,2),2))*'umowa o pracę'!$E$8,2),IF(AND($L156+$M156&gt;=2800,$L156&gt;=2800),ROUND(ROUND($N156/$L156*2800,2)*'umowa o pracę'!$E$8,2),0)))),0)&gt;$H156,$H156,IF($K156=1,IF($M156=0,ROUND(IF($L156&gt;2800,ROUND($N156/$L156*2800,2),$N156)*'umowa o pracę'!$E$8,2),IF($L156+$M156&lt;2800,ROUND(ROUND($N156+ROUND($M156*9%,2),2)*'umowa o pracę'!$E$8,2),IF(AND($L156+$M156&gt;=2800,$L156&lt;2800),ROUND((ROUND($N156+ROUND((2800-$L156)*9%,2),2))*'umowa o pracę'!$E$8,2),IF(AND($L156+$M156&gt;=2800,$L156&gt;=2800),ROUND(ROUND($N156/$L156*2800,2)*'umowa o pracę'!$E$8,2),0)))),0)),0))</f>
        <v>0</v>
      </c>
      <c r="T156" s="32">
        <f>IF('umowa o pracę'!$E$7=2020,IF(IF($K156=1,IF($M156=0,ROUND(IF($L156&gt;2600,ROUND($O156/$L156*2600,2),$O156)*'umowa o pracę'!$E$8,2),ROUND(IF($L156&gt;2600,ROUND($O156/$L156*2600,2),$O156)*'umowa o pracę'!$E$8,2)),0)&gt;$I156,$I156,IF($K156=1,IF($M156=0,ROUND(IF($L156&gt;2600,ROUND($O156/$L156*2600,2),$O156)*'umowa o pracę'!$E$8,2),ROUND(IF($L156&gt;2600,ROUND($O156/$L156*2600,2),$O156)*'umowa o pracę'!$E$8,2)),0)),IF('umowa o pracę'!$E$7=2021,IF(IF($K156=1,IF($M156=0,ROUND(IF($L156&gt;2800,ROUND($O156/$L156*2800,2),$O156)*'umowa o pracę'!$E$8,2),ROUND(IF($L156&gt;2800,ROUND($O156/$L156*2800,2),$O156)*'umowa o pracę'!$E$8,2)),0)&gt;$I156,$I156,IF($K156=1,IF($M156=0,ROUND(IF($L156&gt;2800,ROUND($O156/$L156*2800,2),$O156)*'umowa o pracę'!$E$8,2),ROUND(IF($L156&gt;2800,ROUND($O156/$L156*2800,2),$O156)*'umowa o pracę'!$E$8,2)),0)),0))</f>
        <v>0</v>
      </c>
      <c r="U156" s="51">
        <f>IF('umowa o pracę'!$E$7=2020,$Q156,IF('umowa o pracę'!$E$7=2021,$R156,0))</f>
        <v>0</v>
      </c>
      <c r="V156" s="53">
        <f t="shared" si="27"/>
        <v>1</v>
      </c>
      <c r="W156" s="54">
        <f>IF('umowa o pracę'!$E$6&lt;2,0,$L156)</f>
        <v>0</v>
      </c>
      <c r="X156" s="54">
        <f>IF('umowa o pracę'!$E$6&lt;2,0,$M156)</f>
        <v>0</v>
      </c>
      <c r="Y156" s="55">
        <f>IF('umowa o pracę'!$E$6&lt;2,0,$N156)</f>
        <v>0</v>
      </c>
      <c r="Z156" s="55">
        <f>IF('umowa o pracę'!$E$6&lt;2,0,$O156)</f>
        <v>0</v>
      </c>
      <c r="AA156" s="32">
        <f>IF('umowa o pracę'!$E$7=2020,ROUND(IF($W156&gt;=2600,2600*'umowa o pracę'!$E$8,$W156*'umowa o pracę'!$E$8),2),IF('umowa o pracę'!$E$7=2021,ROUND(IF($W156&gt;=2800,2800*'umowa o pracę'!$E$8,$W156*'umowa o pracę'!$E$8),2),0))</f>
        <v>0</v>
      </c>
      <c r="AB156" s="32">
        <f>IF(IF(IF(AND($V156=1,$I156&gt;0),ROUND(IF($W156+$X156&gt;=2600,2600*'umowa o pracę'!$E$8,($W156+$X156)*'umowa o pracę'!$E$8),2)+IF($X156=0,ROUND(IF($W156&gt;2600,ROUND($Z156/$W156*2600,2),$Z156)*'umowa o pracę'!$E$8,2),ROUND(IF($W156&gt;2600,ROUND($Z156/$W156*2600,2),$Z156)*'umowa o pracę'!$E$8,2)),ROUND(IF($W156+$X156&gt;=2600,2600*'umowa o pracę'!$E$8,($W156+$X156)*'umowa o pracę'!$E$8),2)-IF($X156=0,ROUND(ROUND(IF($W156&gt;2600,ROUND($Y156/$W156*2600,2),$Y156),2)*'umowa o pracę'!$E$8,2),IF($X156&gt;0,IF($W156+$X156&lt;2600,ROUND(ROUND($Y156+ROUND($X156*9%,2),2)*'umowa o pracę'!$E$8,2),IF(AND($W156+$X156&gt;=2600,$X156&lt;2600,$W156&lt;2600),ROUND((ROUND(((2600-$X156)/$W156)*$Y156,2)+ROUND($X156*9%,2))*'umowa o pracę'!$E$8,2),IF(AND($W156+$X156&gt;=2600,$X156&gt;=2600),ROUND((ROUND(2600*9%,2))*'umowa o pracę'!$E$8,2),IF(AND($W156+$X156&gt;=2600,$W156&gt;=2600,$X156&lt;2600),ROUND((ROUND($X156*9%,2)+ROUND(((2600-$X156)/$W156)*$Y156,2))*'umowa o pracę'!$E$8,2),0)))),0)))&gt;$J156,$J156,IF(AND($V156=1,$I156&gt;0),ROUND(IF($W156+$X156&gt;=2600,2600*'umowa o pracę'!$E$8,($W156+$X156)*'umowa o pracę'!$E$8),2)+IF($X156=0,ROUND(IF($W156&gt;2600,ROUND($Z156/$W156*2600,2),$Z156)*'umowa o pracę'!$E$8,2),ROUND(IF($W156&gt;2600,ROUND($Z156/$W156*2600,2),$Z156)*'umowa o pracę'!$E$8,2)),ROUND(IF($W156+$X156&gt;=2600,2600*'umowa o pracę'!$E$8,($W156+$X156)*'umowa o pracę'!$E$8),2)-IF($X156=0,ROUND(ROUND(IF($W156&gt;2600,ROUND($Y156/$W156*2600,2),$Y156),2)*'umowa o pracę'!$E$8,2),IF($X156&gt;0,IF($W156+$X156&lt;2600,ROUND(ROUND($Y156+ROUND($X156*9%,2),2)*'umowa o pracę'!$E$8,2),IF(AND($W156+$X156&gt;=2600,$X156&lt;2600,$W156&lt;2600),ROUND((ROUND(((2600-$X156)/$W156)*$Y156,2)+ROUND($X156*9%,2))*'umowa o pracę'!$E$8,2),IF(AND($W156+$X156&gt;=2600,$X156&gt;=2600),ROUND((ROUND(2600*9%,2))*'umowa o pracę'!$E$8,2),IF(AND($W156+$X156&gt;=2600,$W156&gt;=2600,$X156&lt;2600),ROUND((ROUND($X156*9%,2)+ROUND(((2600-$X156)/$W156)*$Y156,2))*'umowa o pracę'!$E$8,2),0)))),0))))&gt;$J156,$J156,IF(IF(AND($V156=1,$I156&gt;0),ROUND(IF($W156+$X156&gt;=2600,2600*'umowa o pracę'!$E$8,($W156+$X156)*'umowa o pracę'!$E$8),2)+IF($X156=0,ROUND(IF($W156&gt;2600,ROUND($Z156/$W156*2600,2),$Z156)*'umowa o pracę'!$E$8,2),ROUND(IF($W156&gt;2600,ROUND($Z156/$W156*2600,2),$Z156)*'umowa o pracę'!$E$8,2)),ROUND(IF($W156+$X156&gt;=2600,2600*'umowa o pracę'!$E$8,($W156+$X156)*'umowa o pracę'!$E$8),2)-IF($X156=0,ROUND(ROUND(IF($W156&gt;2600,ROUND($Y156/$W156*2600,2),$Y156),2)*'umowa o pracę'!$E$8,2),IF($X156&gt;0,IF($W156+$X156&lt;2600,ROUND(ROUND($Y156+ROUND($X156*9%,2),2)*'umowa o pracę'!$E$8,2),IF(AND($W156+$X156&gt;=2600,$X156&lt;2600,$W156&lt;2600),ROUND((ROUND(((2600-$X156)/$W156)*$Y156,2)+ROUND($X156*9%,2))*'umowa o pracę'!$E$8,2),IF(AND($W156+$X156&gt;=2600,$X156&gt;=2600),ROUND((ROUND(2600*9%,2))*'umowa o pracę'!$E$8,2),IF(AND($W156+$X156&gt;=2600,$W156&gt;=2600,$X156&lt;2600),ROUND((ROUND($X156*9%,2)+ROUND(((2600-$X156)/$W156)*$Y156,2))*'umowa o pracę'!$E$8,2),0)))),0)))&gt;$J156,$J156,IF(AND($V156=1,$I156&gt;0),ROUND(IF($W156+$X156&gt;=2600,2600*'umowa o pracę'!$E$8,($W156+$X156)*'umowa o pracę'!$E$8),2)+IF($X156=0,ROUND(IF($W156&gt;2600,ROUND($Z156/$W156*2600,2),$Z156)*'umowa o pracę'!$E$8,2),ROUND(IF($W156&gt;2600,ROUND($Z156/$W156*2600,2),$Z156)*'umowa o pracę'!$E$8,2)),ROUND(IF($W156+$X156&gt;=2600,2600*'umowa o pracę'!$E$8,($W156+$X156)*'umowa o pracę'!$E$8),2)-IF(AND($X156=0,I156&gt;0),ROUND(ROUND(IF($W156&gt;2600,ROUND($Y156/$W156*2600,2),$Y156),2)*'umowa o pracę'!$E$8,2),IF($X156&gt;0,IF($W156+$X156&lt;2600,ROUND(ROUND($Y156+ROUND($X156*9%,2),2)*'umowa o pracę'!$E$8,2),IF(AND($W156+$X156&gt;=2600,$X156&lt;2600,$W156&lt;2600),ROUND((ROUND(((2600-$X156)/$W156)*$Y156,2)+ROUND($X156*9%,2))*'umowa o pracę'!$E$8,2),IF(AND($W156+$X156&gt;=2600,$X156&gt;=2600),ROUND((ROUND(2600*9%,2))*'umowa o pracę'!$E$8,2),IF(AND($W156+$X156&gt;=2600,$W156&gt;=2600,$X156&lt;2600),ROUND((ROUND($X156*9%,2)+ROUND(((2600-$X156)/$W156)*$Y156,2))*'umowa o pracę'!$E$8,2),0)))),0)))))</f>
        <v>0</v>
      </c>
      <c r="AC156" s="32">
        <f>IF(IF(IF(AND($V156=1,$I156&gt;0),ROUND(IF($W156+$X156&gt;=2800,2800*'umowa o pracę'!$E$8,($W156+$X156)*'umowa o pracę'!$E$8),2)+IF($X156=0,ROUND(IF($W156&gt;2800,ROUND($Z156/$W156*2800,2),$Z156)*'umowa o pracę'!$E$8,2),ROUND(IF($W156&gt;2800,ROUND($Z156/$W156*2800,2),$Z156)*'umowa o pracę'!$E$8,2)),ROUND(IF($W156+$X156&gt;=2800,2800*'umowa o pracę'!$E$8,($W156+$X156)*'umowa o pracę'!$E$8),2)-IF($X156=0,ROUND(ROUND(IF($W156&gt;2800,ROUND($Y156/$W156*2800,2),$Y156),2)*'umowa o pracę'!$E$8,2),IF($X156&gt;0,IF($W156+$X156&lt;2800,ROUND(ROUND($Y156+ROUND($X156*9%,2),2)*'umowa o pracę'!$E$8,2),IF(AND($W156+$X156&gt;=2800,$X156&lt;2800,$W156&lt;2800),ROUND((ROUND(((2800-$X156)/$W156)*$Y156,2)+ROUND($X156*9%,2))*'umowa o pracę'!$E$8,2),IF(AND($W156+$X156&gt;=2800,$X156&gt;=2800),ROUND((ROUND(2800*9%,2))*'umowa o pracę'!$E$8,2),IF(AND($W156+$X156&gt;=2800,$W156&gt;=2800,$X156&lt;2800),ROUND((ROUND($X156*9%,2)+ROUND(((2800-$X156)/$W156)*$Y156,2))*'umowa o pracę'!$E$8,2),0)))),0)))&gt;$J156,$J156,IF(AND($V156=1,$I156&gt;0),ROUND(IF($W156+$X156&gt;=2800,2800*'umowa o pracę'!$E$8,($W156+$X156)*'umowa o pracę'!$E$8),2)+IF($X156=0,ROUND(IF($W156&gt;2800,ROUND($Z156/$W156*2800,2),$Z156)*'umowa o pracę'!$E$8,2),ROUND(IF($W156&gt;2800,ROUND($Z156/$W156*2800,2),$Z156)*'umowa o pracę'!$E$8,2)),ROUND(IF($W156+$X156&gt;=2800,2800*'umowa o pracę'!$E$8,($W156+$X156)*'umowa o pracę'!$E$8),2)-IF($X156=0,ROUND(ROUND(IF($W156&gt;2800,ROUND($Y156/$W156*2800,2),$Y156),2)*'umowa o pracę'!$E$8,2),IF($X156&gt;0,IF($W156+$X156&lt;2800,ROUND(ROUND($Y156+ROUND($X156*9%,2),2)*'umowa o pracę'!$E$8,2),IF(AND($W156+$X156&gt;=2800,$X156&lt;2800,$W156&lt;2800),ROUND((ROUND(((2800-$X156)/$W156)*$Y156,2)+ROUND($X156*9%,2))*'umowa o pracę'!$E$8,2),IF(AND($W156+$X156&gt;=2800,$X156&gt;=2800),ROUND((ROUND(2800*9%,2))*'umowa o pracę'!$E$8,2),IF(AND($W156+$X156&gt;=2800,$W156&gt;=2800,$X156&lt;2800),ROUND((ROUND($X156*9%,2)+ROUND(((2800-$X156)/$W156)*$Y156,2))*'umowa o pracę'!$E$8,2),0)))),0))))&gt;$J156,$J156,IF(IF(AND($V156=1,$I156&gt;0),ROUND(IF($W156+$X156&gt;=2800,2800*'umowa o pracę'!$E$8,($W156+$X156)*'umowa o pracę'!$E$8),2)+IF($X156=0,ROUND(IF($W156&gt;2800,ROUND($Z156/$W156*2800,2),$Z156)*'umowa o pracę'!$E$8,2),ROUND(IF($W156&gt;2800,ROUND($Z156/$W156*2800,2),$Z156)*'umowa o pracę'!$E$8,2)),ROUND(IF($W156+$X156&gt;=2800,2800*'umowa o pracę'!$E$8,($W156+$X156)*'umowa o pracę'!$E$8),2)-IF($X156=0,ROUND(ROUND(IF($W156&gt;2800,ROUND($Y156/$W156*2800,2),$Y156),2)*'umowa o pracę'!$E$8,2),IF($X156&gt;0,IF($W156+$X156&lt;2800,ROUND(ROUND($Y156+ROUND($X156*9%,2),2)*'umowa o pracę'!$E$8,2),IF(AND($W156+$X156&gt;=2800,$X156&lt;2800,$W156&lt;2800),ROUND((ROUND(((2800-$X156)/$W156)*$Y156,2)+ROUND($X156*9%,2))*'umowa o pracę'!$E$8,2),IF(AND($W156+$X156&gt;=2800,$X156&gt;=2800),ROUND((ROUND(2800*9%,2))*'umowa o pracę'!$E$8,2),IF(AND($W156+$X156&gt;=2800,$W156&gt;=2800,$X156&lt;2800),ROUND((ROUND($X156*9%,2)+ROUND(((2800-$X156)/$W156)*$Y156,2))*'umowa o pracę'!$E$8,2),0)))),0)))&gt;$J156,$J156,IF(AND($V156=1,$I156&gt;0),ROUND(IF($W156+$X156&gt;=2800,2800*'umowa o pracę'!$E$8,($W156+$X156)*'umowa o pracę'!$E$8),2)+IF($X156=0,ROUND(IF($W156&gt;2800,ROUND($Z156/$W156*2800,2),$Z156)*'umowa o pracę'!$E$8,2),ROUND(IF($W156&gt;2800,ROUND($Z156/$W156*2800,2),$Z156)*'umowa o pracę'!$E$8,2)),ROUND(IF($W156+$X156&gt;=2800,2800*'umowa o pracę'!$E$8,($W156+$X156)*'umowa o pracę'!$E$8),2)-IF(AND($X156=0,I156&gt;0),ROUND(ROUND(IF($W156&gt;2800,ROUND($Y156/$W156*2800,2),$Y156),2)*'umowa o pracę'!$E$8,2),IF($X156&gt;0,IF($W156+$X156&lt;2800,ROUND(ROUND($Y156+ROUND($X156*9%,2),2)*'umowa o pracę'!$E$8,2),IF(AND($W156+$X156&gt;=2800,$X156&lt;2800,$W156&lt;2800),ROUND((ROUND(((2800-$X156)/$W156)*$Y156,2)+ROUND($X156*9%,2))*'umowa o pracę'!$E$8,2),IF(AND($W156+$X156&gt;=2800,$X156&gt;=2800),ROUND((ROUND(2800*9%,2))*'umowa o pracę'!$E$8,2),IF(AND($W156+$X156&gt;=2800,$W156&gt;=2800,$X156&lt;2800),ROUND((ROUND($X156*9%,2)+ROUND(((2800-$X156)/$W156)*$Y156,2))*'umowa o pracę'!$E$8,2),0)))),0)))))</f>
        <v>0</v>
      </c>
      <c r="AD156" s="32">
        <f>IF('umowa o pracę'!$E$7=2020,IF(IF($V156=1,IF($X156=0,ROUND(IF($W156&gt;2600,ROUND($Y156/$W156*2600,2),$Y156)*'umowa o pracę'!$E$8,2),IF($W156+$X156&lt;2600,ROUND(ROUND($Y156+ROUND($X156*9%,2),2)*'umowa o pracę'!$E$8,2),IF(AND($W156+$X156&gt;=2600,$W156&lt;2600),ROUND((ROUND($Y156+ROUND((2600-$W156)*9%,2),2))*'umowa o pracę'!$E$8,2),IF(AND($W156+$X156&gt;=2600,$W156&gt;=2600),ROUND(ROUND($Y156/$W156*2600,2)*'umowa o pracę'!$E$8,2),0)))),0)&gt;$H156,$H156,IF($V156=1,IF($X156=0,ROUND(IF($W156&gt;2600,ROUND($Y156/$W156*2600,2),$Y156)*'umowa o pracę'!$E$8,2),IF($W156+$X156&lt;2600,ROUND(ROUND($Y156+ROUND($X156*9%,2),2)*'umowa o pracę'!$E$8,2),IF(AND($W156+$X156&gt;=2600,$W156&lt;2600),ROUND((ROUND($Y156+ROUND((2600-$W156)*9%,2),2))*'umowa o pracę'!$E$8,2),IF(AND($W156+$X156&gt;=2600,$W156&gt;=2600),ROUND(ROUND($Y156/$W156*2600,2)*'umowa o pracę'!$E$8,2),0)))),0)),IF('umowa o pracę'!$E$7=2021,IF(IF($V156=1,IF($X156=0,ROUND(IF($W156&gt;2800,ROUND($Y156/$W156*2800,2),$Y156)*'umowa o pracę'!$E$8,2),IF($W156+$X156&lt;2800,ROUND(ROUND($Y156+ROUND($X156*9%,2),2)*'umowa o pracę'!$E$8,2),IF(AND($W156+$X156&gt;=2800,$W156&lt;2800),ROUND((ROUND($Y156+ROUND((2800-$W156)*9%,2),2))*'umowa o pracę'!$E$8,2),IF(AND($W156+$X156&gt;=2800,$W156&gt;=2800),ROUND(ROUND($Y156/$W156*2800,2)*'umowa o pracę'!$E$8,2),0)))),0)&gt;$H156,$H156,IF($V156=1,IF($X156=0,ROUND(IF($W156&gt;2800,ROUND($Y156/$W156*2800,2),$Y156)*'umowa o pracę'!$E$8,2),IF($W156+$X156&lt;2800,ROUND(ROUND($Y156+ROUND($X156*9%,2),2)*'umowa o pracę'!$E$8,2),IF(AND($W156+$X156&gt;=2800,$W156&lt;2800),ROUND((ROUND($Y156+ROUND((2800-$W156)*9%,2),2))*'umowa o pracę'!$E$8,2),IF(AND($W156+$X156&gt;=2800,$W156&gt;=2800),ROUND(ROUND($Y156/$W156*2800,2)*'umowa o pracę'!$E$8,2),0)))),0)),0))</f>
        <v>0</v>
      </c>
      <c r="AE156" s="32">
        <f>IF('umowa o pracę'!$E$7=2020,IF(IF($V156=1,IF($X156=0,ROUND(IF($W156&gt;2600,ROUND($Z156/$W156*2600,2),$Z156)*'umowa o pracę'!$E$8,2),ROUND(IF($W156&gt;2600,ROUND($Z156/$W156*2600,2),$Z156)*'umowa o pracę'!$E$8,2)),0)&gt;$I156,$I156,IF($V156=1,IF($X156=0,ROUND(IF($W156&gt;2600,ROUND($Z156/$W156*2600,2),$Z156)*'umowa o pracę'!$E$8,2),ROUND(IF($W156&gt;2600,ROUND($Z156/$W156*2600,2),$Z156)*'umowa o pracę'!$E$8,2)),0)),IF('umowa o pracę'!$E$7=2021,IF(IF($V156=1,IF($X156=0,ROUND(IF($W156&gt;2800,ROUND($Z156/$W156*2800,2),$Z156)*'umowa o pracę'!$E$8,2),ROUND(IF($W156&gt;2800,ROUND($Z156/$W156*2800,2),$Z156)*'umowa o pracę'!$E$8,2)),0)&gt;$I156,$I156,IF($V156=1,IF($X156=0,ROUND(IF($W156&gt;2800,ROUND($Z156/$W156*2800,2),$Z156)*'umowa o pracę'!$E$8,2),ROUND(IF($W156&gt;2800,ROUND($Z156/$W156*2800,2),$Z156)*'umowa o pracę'!$E$8,2)),0)),0))</f>
        <v>0</v>
      </c>
      <c r="AF156" s="56">
        <f>IF('umowa o pracę'!$E$7=2020,$AB156,IF('umowa o pracę'!$E$7=2021,$AC156,0))</f>
        <v>0</v>
      </c>
      <c r="AG156" s="53">
        <f t="shared" si="28"/>
        <v>1</v>
      </c>
      <c r="AH156" s="39">
        <f>IF('umowa o pracę'!$E$6&lt;3,0,$L156)</f>
        <v>0</v>
      </c>
      <c r="AI156" s="39">
        <f>IF('umowa o pracę'!$E$6&lt;3,0,$M156)</f>
        <v>0</v>
      </c>
      <c r="AJ156" s="55">
        <f>IF('umowa o pracę'!$E$6&lt;3,0,$N156)</f>
        <v>0</v>
      </c>
      <c r="AK156" s="55">
        <f>IF('umowa o pracę'!$E$6&lt;3,0,$O156)</f>
        <v>0</v>
      </c>
      <c r="AL156" s="32">
        <f>IF('umowa o pracę'!$E$7=2020,ROUND(IF($AH156&gt;=2600,2600*'umowa o pracę'!$E$8,$AH156*'umowa o pracę'!$E$8),2),IF('umowa o pracę'!$E$7=2021,ROUND(IF($AH156&gt;=2800,2800*'umowa o pracę'!$E$8,$AH156*'umowa o pracę'!$E$8),2),0))</f>
        <v>0</v>
      </c>
      <c r="AM156" s="32">
        <f>IF(IF(IF(AND($AG156=1,$I156&gt;0),ROUND(IF($AH156+$AI156&gt;=2600,2600*'umowa o pracę'!$E$8,($AH156+$AI156)*'umowa o pracę'!$E$8),2)+IF($AI156=0,ROUND(IF($AH156&gt;2600,ROUND($AK156/$AH156*2600,2),$AK156)*'umowa o pracę'!$E$8,2),ROUND(IF($AH156&gt;2600,ROUND($AK156/$AH156*2600,2),$AK156)*'umowa o pracę'!$E$8,2)),ROUND(IF($AH156+$AI156&gt;=2600,2600*'umowa o pracę'!$E$8,($AH156+$AI156)*'umowa o pracę'!$E$8),2)-IF($AI156=0,ROUND(ROUND(IF($AH156&gt;2600,ROUND($AJ156/$AH156*2600,2),$AJ156),2)*'umowa o pracę'!$E$8,2),IF($AI156&gt;0,IF($AH156+$AI156&lt;2600,ROUND(ROUND($AJ156+ROUND($AI156*9%,2),2)*'umowa o pracę'!$E$8,2),IF(AND($AH156+$AI156&gt;=2600,$AI156&lt;2600,$AH156&lt;2600),ROUND((ROUND(((2600-$AI156)/$AH156)*$AJ156,2)+ROUND($AI156*9%,2))*'umowa o pracę'!$E$8,2),IF(AND($AH156+$AI156&gt;=2600,$AI156&gt;=2600),ROUND((ROUND(2600*9%,2))*'umowa o pracę'!$E$8,2),IF(AND($AH156+$AI156&gt;=2600,$AH156&gt;=2600,$AI156&lt;2600),ROUND((ROUND($AI156*9%,2)+ROUND(((2600-$AI156)/$AH156)*$AJ156,2))*'umowa o pracę'!$E$8,2),0)))),0)))&gt;$J156,$J156,IF(AND($AG156=1,$I156&gt;0),ROUND(IF($AH156+$AI156&gt;=2600,2600*'umowa o pracę'!$E$8,($AH156+$AI156)*'umowa o pracę'!$E$8),2)+IF($AI156=0,ROUND(IF($AH156&gt;2600,ROUND($AK156/$AH156*2600,2),$AK156)*'umowa o pracę'!$E$8,2),ROUND(IF($AH156&gt;2600,ROUND($AK156/$AH156*2600,2),$AK156)*'umowa o pracę'!$E$8,2)),ROUND(IF($AH156+$AI156&gt;=2600,2600*'umowa o pracę'!$E$8,($AH156+$AI156)*'umowa o pracę'!$E$8),2)-IF($AI156=0,ROUND(ROUND(IF($AH156&gt;2600,ROUND($AJ156/$AH156*2600,2),$AJ156),2)*'umowa o pracę'!$E$8,2),IF($AI156&gt;0,IF($AH156+$AI156&lt;2600,ROUND(ROUND($AJ156+ROUND($AI156*9%,2),2)*'umowa o pracę'!$E$8,2),IF(AND($AH156+$AI156&gt;=2600,$AI156&lt;2600,$AH156&lt;2600),ROUND((ROUND(((2600-$AI156)/$AH156)*$AJ156,2)+ROUND($AI156*9%,2))*'umowa o pracę'!$E$8,2),IF(AND($AH156+$AI156&gt;=2600,$AI156&gt;=2600),ROUND((ROUND(2600*9%,2))*'umowa o pracę'!$E$8,2),IF(AND($AH156+$AI156&gt;=2600,$AH156&gt;=2600,$AI156&lt;2600),ROUND((ROUND($AI156*9%,2)+ROUND(((2600-$AI156)/$AH156)*$AJ156,2))*'umowa o pracę'!$E$8,2),0)))),0))))&gt;$J156,$J156,IF(IF(AND($AG156=1,$I156&gt;0),ROUND(IF($AH156+$AI156&gt;=2600,2600*'umowa o pracę'!$E$8,($AH156+$AI156)*'umowa o pracę'!$E$8),2)+IF($AI156=0,ROUND(IF($AH156&gt;2600,ROUND($AK156/$AH156*2600,2),$AK156)*'umowa o pracę'!$E$8,2),ROUND(IF($AH156&gt;2600,ROUND($AK156/$AH156*2600,2),$AK156)*'umowa o pracę'!$E$8,2)),ROUND(IF($AH156+$AI156&gt;=2600,2600*'umowa o pracę'!$E$8,($AH156+$AI156)*'umowa o pracę'!$E$8),2)-IF($AI156=0,ROUND(ROUND(IF($AH156&gt;2600,ROUND($AJ156/$AH156*2600,2),$AJ156),2)*'umowa o pracę'!$E$8,2),IF($AI156&gt;0,IF($AH156+$AI156&lt;2600,ROUND(ROUND($AJ156+ROUND($AI156*9%,2),2)*'umowa o pracę'!$E$8,2),IF(AND($AH156+$AI156&gt;=2600,$AI156&lt;2600,$AH156&lt;2600),ROUND((ROUND(((2600-$AI156)/$AH156)*$AJ156,2)+ROUND($AI156*9%,2))*'umowa o pracę'!$E$8,2),IF(AND($AH156+$AI156&gt;=2600,$AI156&gt;=2600),ROUND((ROUND(2600*9%,2))*'umowa o pracę'!$E$8,2),IF(AND($AH156+$AI156&gt;=2600,$AH156&gt;=2600,$AI156&lt;2600),ROUND((ROUND($AI156*9%,2)+ROUND(((2600-$AI156)/$AH156)*$AJ156,2))*'umowa o pracę'!$E$8,2),0)))),0)))&gt;$J156,$J156,IF(AND($AG156=1,$I156&gt;0),ROUND(IF($AH156+$AI156&gt;=2600,2600*'umowa o pracę'!$E$8,($AH156+$AI156)*'umowa o pracę'!$E$8),2)+IF($AI156=0,ROUND(IF($AH156&gt;2600,ROUND($AK156/$AH156*2600,2),$AK156)*'umowa o pracę'!$E$8,2),ROUND(IF($AH156&gt;2600,ROUND($AK156/$AH156*2600,2),$AK156)*'umowa o pracę'!$E$8,2)),ROUND(IF($AH156+$AI156&gt;=2600,2600*'umowa o pracę'!$E$8,($AH156+$AI156)*'umowa o pracę'!$E$8),2)-IF(AND($AI156=0,I156&gt;0),ROUND(ROUND(IF($AH156&gt;2600,ROUND($AJ156/$AH156*2600,2),$AJ156),2)*'umowa o pracę'!$E$8,2),IF($AI156&gt;0,IF($AH156+$AI156&lt;2600,ROUND(ROUND($AJ156+ROUND($AI156*9%,2),2)*'umowa o pracę'!$E$8,2),IF(AND($AH156+$AI156&gt;=2600,$AI156&lt;2600,$AH156&lt;2600),ROUND((ROUND(((2600-$AI156)/$AH156)*$AJ156,2)+ROUND($AI156*9%,2))*'umowa o pracę'!$E$8,2),IF(AND($AH156+$AI156&gt;=2600,$AI156&gt;=2600),ROUND((ROUND(2600*9%,2))*'umowa o pracę'!$E$8,2),IF(AND($AH156+$AI156&gt;=2600,$AH156&gt;=2600,$AI156&lt;2600),ROUND((ROUND($AI156*9%,2)+ROUND(((2600-$AI156)/$AH156)*$AJ156,2))*'umowa o pracę'!$E$8,2),0)))),0)))))</f>
        <v>0</v>
      </c>
      <c r="AN156" s="32">
        <f>IF(IF(IF(AND($AG156=1,$I156&gt;0),ROUND(IF($AH156+$AI156&gt;=2800,2800*'umowa o pracę'!$E$8,($AH156+$AI156)*'umowa o pracę'!$E$8),2)+IF($AI156=0,ROUND(IF($AH156&gt;2800,ROUND($AK156/$AH156*2800,2),$AK156)*'umowa o pracę'!$E$8,2),ROUND(IF($AH156&gt;2800,ROUND($AK156/$AH156*2800,2),$AK156)*'umowa o pracę'!$E$8,2)),ROUND(IF($AH156+$AI156&gt;=2800,2800*'umowa o pracę'!$E$8,($AH156+$AI156)*'umowa o pracę'!$E$8),2)-IF($AI156=0,ROUND(ROUND(IF($AH156&gt;2800,ROUND($AJ156/$AH156*2800,2),$AJ156),2)*'umowa o pracę'!$E$8,2),IF($AI156&gt;0,IF($AH156+$AI156&lt;2800,ROUND(ROUND($AJ156+ROUND($AI156*9%,2),2)*'umowa o pracę'!$E$8,2),IF(AND($AH156+$AI156&gt;=2800,$AI156&lt;2800,$AH156&lt;2800),ROUND((ROUND(((2800-$AI156)/$AH156)*$AJ156,2)+ROUND($AI156*9%,2))*'umowa o pracę'!$E$8,2),IF(AND($AH156+$AI156&gt;=2800,$AI156&gt;=2800),ROUND((ROUND(2800*9%,2))*'umowa o pracę'!$E$8,2),IF(AND($AH156+$AI156&gt;=2800,$AH156&gt;=2800,$AI156&lt;2800),ROUND((ROUND($AI156*9%,2)+ROUND(((2800-$AI156)/$AH156)*$AJ156,2))*'umowa o pracę'!$E$8,2),0)))),0)))&gt;$J156,$J156,IF(AND($AG156=1,$I156&gt;0),ROUND(IF($AH156+$AI156&gt;=2800,2800*'umowa o pracę'!$E$8,($AH156+$AI156)*'umowa o pracę'!$E$8),2)+IF($AI156=0,ROUND(IF($AH156&gt;2800,ROUND($AK156/$AH156*2800,2),$AK156)*'umowa o pracę'!$E$8,2),ROUND(IF($AH156&gt;2800,ROUND($AK156/$AH156*2800,2),$AK156)*'umowa o pracę'!$E$8,2)),ROUND(IF($AH156+$AI156&gt;=2800,2800*'umowa o pracę'!$E$8,($AH156+$AI156)*'umowa o pracę'!$E$8),2)-IF($AI156=0,ROUND(ROUND(IF($AH156&gt;2800,ROUND($AJ156/$AH156*2800,2),$AJ156),2)*'umowa o pracę'!$E$8,2),IF($AI156&gt;0,IF($AH156+$AI156&lt;2800,ROUND(ROUND($AJ156+ROUND($AI156*9%,2),2)*'umowa o pracę'!$E$8,2),IF(AND($AH156+$AI156&gt;=2800,$AI156&lt;2800,$AH156&lt;2800),ROUND((ROUND(((2800-$AI156)/$AH156)*$AJ156,2)+ROUND($AI156*9%,2))*'umowa o pracę'!$E$8,2),IF(AND($AH156+$AI156&gt;=2800,$AI156&gt;=2800),ROUND((ROUND(2800*9%,2))*'umowa o pracę'!$E$8,2),IF(AND($AH156+$AI156&gt;=2800,$AH156&gt;=2800,$AI156&lt;2800),ROUND((ROUND($AI156*9%,2)+ROUND(((2800-$AI156)/$AH156)*$AJ156,2))*'umowa o pracę'!$E$8,2),0)))),0))))&gt;$J156,$J156,IF(IF(AND($AG156=1,$I156&gt;0),ROUND(IF($AH156+$AI156&gt;=2800,2800*'umowa o pracę'!$E$8,($AH156+$AI156)*'umowa o pracę'!$E$8),2)+IF($AI156=0,ROUND(IF($AH156&gt;2800,ROUND($AK156/$AH156*2800,2),$AK156)*'umowa o pracę'!$E$8,2),ROUND(IF($AH156&gt;2800,ROUND($AK156/$AH156*2800,2),$AK156)*'umowa o pracę'!$E$8,2)),ROUND(IF($AH156+$AI156&gt;=2800,2800*'umowa o pracę'!$E$8,($AH156+$AI156)*'umowa o pracę'!$E$8),2)-IF($AI156=0,ROUND(ROUND(IF($AH156&gt;2800,ROUND($AJ156/$AH156*2800,2),$AJ156),2)*'umowa o pracę'!$E$8,2),IF($AI156&gt;0,IF($AH156+$AI156&lt;2800,ROUND(ROUND($AJ156+ROUND($AI156*9%,2),2)*'umowa o pracę'!$E$8,2),IF(AND($AH156+$AI156&gt;=2800,$AI156&lt;2800,$AH156&lt;2800),ROUND((ROUND(((2800-$AI156)/$AH156)*$AJ156,2)+ROUND($AI156*9%,2))*'umowa o pracę'!$E$8,2),IF(AND($AH156+$AI156&gt;=2800,$AI156&gt;=2800),ROUND((ROUND(2800*9%,2))*'umowa o pracę'!$E$8,2),IF(AND($AH156+$AI156&gt;=2800,$AH156&gt;=2800,$AI156&lt;2800),ROUND((ROUND($AI156*9%,2)+ROUND(((2800-$AI156)/$AH156)*$AJ156,2))*'umowa o pracę'!$E$8,2),0)))),0)))&gt;$J156,$J156,IF(AND($AG156=1,$I156&gt;0),ROUND(IF($AH156+$AI156&gt;=2800,2800*'umowa o pracę'!$E$8,($AH156+$AI156)*'umowa o pracę'!$E$8),2)+IF($AI156=0,ROUND(IF($AH156&gt;2800,ROUND($AK156/$AH156*2800,2),$AK156)*'umowa o pracę'!$E$8,2),ROUND(IF($AH156&gt;2800,ROUND($AK156/$AH156*2800,2),$AK156)*'umowa o pracę'!$E$8,2)),ROUND(IF($AH156+$AI156&gt;=2800,2800*'umowa o pracę'!$E$8,($AH156+$AI156)*'umowa o pracę'!$E$8),2)-IF(AND($AI156=0,I156&gt;0),ROUND(ROUND(IF($AH156&gt;2800,ROUND($AJ156/$AH156*2800,2),$AJ156),2)*'umowa o pracę'!$E$8,2),IF($AI156&gt;0,IF($AH156+$AI156&lt;2800,ROUND(ROUND($AJ156+ROUND($AI156*9%,2),2)*'umowa o pracę'!$E$8,2),IF(AND($AH156+$AI156&gt;=2800,$AI156&lt;2800,$AH156&lt;2800),ROUND((ROUND(((2800-$AI156)/$AH156)*$AJ156,2)+ROUND($AI156*9%,2))*'umowa o pracę'!$E$8,2),IF(AND($AH156+$AI156&gt;=2800,$AI156&gt;=2800),ROUND((ROUND(2800*9%,2))*'umowa o pracę'!$E$8,2),IF(AND($AH156+$AI156&gt;=2800,$AH156&gt;=2800,$AI156&lt;2800),ROUND((ROUND($AI156*9%,2)+ROUND(((2800-$AI156)/$AH156)*$AJ156,2))*'umowa o pracę'!$E$8,2),0)))),0)))))</f>
        <v>0</v>
      </c>
      <c r="AO156" s="32">
        <f>IF('umowa o pracę'!$E$7=2020,IF(IF($AG156=1,IF($AI156=0,ROUND(IF($AH156&gt;2600,ROUND($AJ156/$AH156*2600,2),$AJ156)*'umowa o pracę'!$E$8,2),IF($AH156+$AI156&lt;2600,ROUND(ROUND($AJ156+ROUND($AI156*9%,2),2)*'umowa o pracę'!$E$8,2),IF(AND($AH156+$AI156&gt;=2600,$AH156&lt;2600),ROUND((ROUND($AJ156+ROUND((2600-$AH156)*9%,2),2))*'umowa o pracę'!$E$8,2),IF(AND($AH156+$AI156&gt;=2600,$AH156&gt;=2600),ROUND(ROUND($AJ156/$AH156*2600,2)*'umowa o pracę'!$E$8,2),0)))),0)&gt;$H156,$H156,IF($AG156=1,IF($AI156=0,ROUND(IF($AH156&gt;2600,ROUND($AJ156/$AH156*2600,2),$AJ156)*'umowa o pracę'!$E$8,2),IF($AH156+$AI156&lt;2600,ROUND(ROUND($AJ156+ROUND($AI156*9%,2),2)*'umowa o pracę'!$E$8,2),IF(AND($AH156+$AI156&gt;=2600,$AH156&lt;2600),ROUND((ROUND($AJ156+ROUND((2600-$AH156)*9%,2),2))*'umowa o pracę'!$E$8,2),IF(AND($AH156+$AI156&gt;=2600,$AH156&gt;=2600),ROUND(ROUND($AJ156/$AH156*2600,2)*'umowa o pracę'!$E$8,2),0)))),0)),IF('umowa o pracę'!$E$7=2021,IF(IF($AG156=1,IF($AI156=0,ROUND(IF($AH156&gt;2800,ROUND($AJ156/$AH156*2800,2),$AJ156)*'umowa o pracę'!$E$8,2),IF($AH156+$AI156&lt;2800,ROUND(ROUND($AJ156+ROUND($AI156*9%,2),2)*'umowa o pracę'!$E$8,2),IF(AND($AH156+$AI156&gt;=2800,$AH156&lt;2800),ROUND((ROUND($AJ156+ROUND((2800-$AH156)*9%,2),2))*'umowa o pracę'!$E$8,2),IF(AND($AH156+$AI156&gt;=2800,$AH156&gt;=2800),ROUND(ROUND($AJ156/$AH156*2800,2)*'umowa o pracę'!$E$8,2),0)))),0)&gt;$H156,$H156,IF($AG156=1,IF($AI156=0,ROUND(IF($AH156&gt;2800,ROUND($AJ156/$AH156*2800,2),$AJ156)*'umowa o pracę'!$E$8,2),IF($AH156+$AI156&lt;2800,ROUND(ROUND($AJ156+ROUND($AI156*9%,2),2)*'umowa o pracę'!$E$8,2),IF(AND($AH156+$AI156&gt;=2800,$AH156&lt;2800),ROUND((ROUND($AJ156+ROUND((2800-$AH156)*9%,2),2))*'umowa o pracę'!$E$8,2),IF(AND($AH156+$AI156&gt;=2800,$AH156&gt;=2800),ROUND(ROUND($AJ156/$AH156*2800,2)*'umowa o pracę'!$E$8,2),0)))),0)),0))</f>
        <v>0</v>
      </c>
      <c r="AP156" s="32">
        <f>IF('umowa o pracę'!$E$7=2020,IF(IF($AG156=1,IF($AI156=0,ROUND(IF($AH156&gt;2600,ROUND($AK156/$AH156*2600,2),$AK156)*'umowa o pracę'!$E$8,2),ROUND(IF($AH156&gt;2600,ROUND($AK156/$AH156*2600,2),$AK156)*'umowa o pracę'!$E$8,2)),0)&gt;$I156,$I156,IF($AG156=1,IF($AI156=0,ROUND(IF($AH156&gt;2600,ROUND($AK156/$AH156*2600,2),$AK156)*'umowa o pracę'!$E$8,2),ROUND(IF($AH156&gt;2600,ROUND($AK156/$AH156*2600,2),$AK156)*'umowa o pracę'!$E$8,2)),0)),IF('umowa o pracę'!$E$7=2021,IF(IF($AG156=1,IF($AI156=0,ROUND(IF($AH156&gt;2800,ROUND($AK156/$AH156*2800,2),$AK156)*'umowa o pracę'!$E$8,2),ROUND(IF($AH156&gt;2800,ROUND($AK156/$AH156*2800,2),$AK156)*'umowa o pracę'!$E$8,2)),0)&gt;$I156,$I156,IF($AG156=1,IF($AI156=0,ROUND(IF($AH156&gt;2800,ROUND($AK156/$AH156*2800,2),$AK156)*'umowa o pracę'!$E$8,2),ROUND(IF($AH156&gt;2800,ROUND($AK156/$AH156*2800,2),$AK156)*'umowa o pracę'!$E$8,2)),0)),0))</f>
        <v>0</v>
      </c>
      <c r="AQ156" s="56">
        <f>IF('umowa o pracę'!$E$7=2020,$AM156,IF('umowa o pracę'!$E$7=2021,$AN156,0))</f>
        <v>0</v>
      </c>
      <c r="AR156" s="33">
        <f>IF('umowa o pracę'!$E$7=0,0,U156+AF156+AQ156)</f>
        <v>0</v>
      </c>
      <c r="AS156" s="19"/>
      <c r="AT156" s="19"/>
      <c r="AU156" s="19"/>
      <c r="AV156" s="6"/>
      <c r="AW156" s="6"/>
      <c r="AX156" s="6">
        <f t="shared" si="26"/>
        <v>10</v>
      </c>
      <c r="AY156" s="6"/>
      <c r="AZ156" s="234">
        <f t="shared" si="29"/>
        <v>0</v>
      </c>
      <c r="BA156" s="234">
        <f t="shared" si="30"/>
        <v>0</v>
      </c>
      <c r="BB156" s="234">
        <f t="shared" si="31"/>
        <v>0</v>
      </c>
      <c r="BC156" s="234">
        <f t="shared" si="32"/>
        <v>0</v>
      </c>
      <c r="BD156" s="234">
        <f t="shared" si="33"/>
        <v>0</v>
      </c>
      <c r="BE156" s="234">
        <f t="shared" si="34"/>
        <v>0</v>
      </c>
      <c r="BF156" s="234">
        <f t="shared" si="35"/>
        <v>0</v>
      </c>
      <c r="BG156" s="234">
        <f t="shared" si="36"/>
        <v>0</v>
      </c>
      <c r="BH156" s="234">
        <f t="shared" si="37"/>
        <v>0</v>
      </c>
      <c r="BI156" s="238">
        <f t="shared" si="38"/>
        <v>0</v>
      </c>
      <c r="BJ156" s="236"/>
      <c r="BK156" s="236"/>
      <c r="BL156" s="237"/>
    </row>
    <row r="157" spans="1:64" ht="15.75" customHeight="1" x14ac:dyDescent="0.25">
      <c r="A157" s="129">
        <v>146</v>
      </c>
      <c r="B157" s="57"/>
      <c r="C157" s="57"/>
      <c r="D157" s="36"/>
      <c r="E157" s="36"/>
      <c r="F157" s="242"/>
      <c r="G157" s="37">
        <v>1</v>
      </c>
      <c r="H157" s="58">
        <v>0</v>
      </c>
      <c r="I157" s="59">
        <v>0</v>
      </c>
      <c r="J157" s="60">
        <v>0</v>
      </c>
      <c r="K157" s="52">
        <v>1</v>
      </c>
      <c r="L157" s="39">
        <v>0</v>
      </c>
      <c r="M157" s="39">
        <v>0</v>
      </c>
      <c r="N157" s="39">
        <v>0</v>
      </c>
      <c r="O157" s="39">
        <v>0</v>
      </c>
      <c r="P157" s="35">
        <f>IF('umowa o pracę'!$E$7=2020,ROUND(IF($L157&gt;=2600,2600*'umowa o pracę'!$E$8,$L157*'umowa o pracę'!$E$8),2),IF('umowa o pracę'!$E$7=2021,ROUND(IF($L157&gt;=2800,2800*'umowa o pracę'!$E$8,$L157*'umowa o pracę'!$E$8),2),0))</f>
        <v>0</v>
      </c>
      <c r="Q157" s="252">
        <f>IF(IF(IF(AND($K157=1,$I157&gt;0),ROUND(IF($L157+$M157&gt;=2600,2600*'umowa o pracę'!$E$8,($L157+$M157)*'umowa o pracę'!$E$8),2)+IF($M157=0,ROUND(IF($L157&gt;2600,ROUND($O157/$L157*2600,2),$O157)*'umowa o pracę'!$E$8,2),ROUND(IF($L157&gt;2600,ROUND($O157/$L157*2600,2),$O157)*'umowa o pracę'!$E$8,2)),ROUND(IF($L157+$M157&gt;=2600,2600*'umowa o pracę'!$E$8,($L157+$M157)*'umowa o pracę'!$E$8),2)-IF($M157=0,ROUND(ROUND(IF($L157&gt;2600,ROUND($N157/$L157*2600,2),$N157),2)*'umowa o pracę'!$E$8,2),IF($M157&gt;0,IF($L157+$M157&lt;2600,ROUND(ROUND($N157+ROUND($M157*9%,2),2)*'umowa o pracę'!$E$8,2),IF(AND($L157+$M157&gt;=2600,$M157&lt;2600,$L157&lt;2600),ROUND((ROUND(((2600-$M157)/$L157)*$N157,2)+ROUND($M157*9%,2))*'umowa o pracę'!$E$8,2),IF(AND($L157+$M157&gt;=2600,$M157&gt;=2600),ROUND((ROUND(2600*9%,2))*'umowa o pracę'!$E$8,2),IF(AND($L157+$M157&gt;=2600,$L157&gt;=2600,$M157&lt;2600),ROUND((ROUND($M157*9%,2)+ROUND(((2600-$M157)/$L157)*$N157,2))*'umowa o pracę'!$E$8,2),0)))),0)))&gt;$J157,$J157,IF(AND($K157=1,$I157&gt;0),ROUND(IF($L157+$M157&gt;=2600,2600*'umowa o pracę'!$E$8,($L157+$M157)*'umowa o pracę'!$E$8),2)+IF($M157=0,ROUND(IF($L157&gt;2600,ROUND($O157/$L157*2600,2),$O157)*'umowa o pracę'!$E$8,2),ROUND(IF($L157&gt;2600,ROUND($O157/$L157*2600,2),$O157)*'umowa o pracę'!$E$8,2)),ROUND(IF($L157+$M157&gt;=2600,2600*'umowa o pracę'!$E$8,($L157+$M157)*'umowa o pracę'!$E$8),2)-IF($M157=0,ROUND(ROUND(IF($L157&gt;2600,ROUND($N157/$L157*2600,2),$N157),2)*'umowa o pracę'!$E$8,2),IF($M157&gt;0,IF($L157+$M157&lt;2600,ROUND(ROUND($N157+ROUND($M157*9%,2),2)*'umowa o pracę'!$E$8,2),IF(AND($L157+$M157&gt;=2600,$M157&lt;2600,$L157&lt;2600),ROUND((ROUND(((2600-$M157)/$L157)*$N157,2)+ROUND($M157*9%,2))*'umowa o pracę'!$E$8,2),IF(AND($L157+$M157&gt;=2600,$M157&gt;=2600),ROUND((ROUND(2600*9%,2))*'umowa o pracę'!$E$8,2),IF(AND($L157+$M157&gt;=2600,$L157&gt;=2600,$M157&lt;2600),ROUND((ROUND($M157*9%,2)+ROUND(((2600-$M157)/$L157)*$N157,2))*'umowa o pracę'!$E$8,2),0)))),0))))&gt;$J157,$J157,IF(IF(AND($K157=1,$I157&gt;0),ROUND(IF($L157+$M157&gt;=2600,2600*'umowa o pracę'!$E$8,($L157+$M157)*'umowa o pracę'!$E$8),2)+IF($M157=0,ROUND(IF($L157&gt;2600,ROUND($O157/$L157*2600,2),$O157)*'umowa o pracę'!$E$8,2),ROUND(IF($L157&gt;2600,ROUND($O157/$L157*2600,2),$O157)*'umowa o pracę'!$E$8,2)),ROUND(IF($L157+$M157&gt;=2600,2600*'umowa o pracę'!$E$8,($L157+$M157)*'umowa o pracę'!$E$8),2)-IF($M157=0,ROUND(ROUND(IF($L157&gt;2600,ROUND($N157/$L157*2600,2),$N157),2)*'umowa o pracę'!$E$8,2),IF($M157&gt;0,IF($L157+$M157&lt;2600,ROUND(ROUND($N157+ROUND($M157*9%,2),2)*'umowa o pracę'!$E$8,2),IF(AND($L157+$M157&gt;=2600,$M157&lt;2600,$L157&lt;2600),ROUND((ROUND(((2600-$M157)/$L157)*$N157,2)+ROUND($M157*9%,2))*'umowa o pracę'!$E$8,2),IF(AND($L157+$M157&gt;=2600,$M157&gt;=2600),ROUND((ROUND(2600*9%,2))*'umowa o pracę'!$E$8,2),IF(AND($L157+$M157&gt;=2600,$L157&gt;=2600,$M157&lt;2600),ROUND((ROUND($M157*9%,2)+ROUND(((2600-$M157)/$L157)*$N157,2))*'umowa o pracę'!$E$8,2),0)))),0)))&gt;$J157,$J157,IF(AND($K157=1,$I157&gt;0),ROUND(IF($L157+$M157&gt;=2600,2600*'umowa o pracę'!$E$8,($L157+$M157)*'umowa o pracę'!$E$8),2)+IF($M157=0,ROUND(IF($L157&gt;2600,ROUND($O157/$L157*2600,2),$O157)*'umowa o pracę'!$E$8,2),ROUND(IF($L157&gt;2600,ROUND($O157/$L157*2600,2),$O157)*'umowa o pracę'!$E$8,2)),ROUND(IF($L157+$M157&gt;=2600,2600*'umowa o pracę'!$E$8,($L157+$M157)*'umowa o pracę'!$E$8),2)-IF(AND($M157=0,I157&gt;0),ROUND(ROUND(IF($L157&gt;2600,ROUND($N157/$L157*2600,2),$N157),2)*'umowa o pracę'!$E$8,2),IF($M157&gt;0,IF($L157+$M157&lt;2600,ROUND(ROUND($N157+ROUND($M157*9%,2),2)*'umowa o pracę'!$E$8,2),IF(AND($L157+$M157&gt;=2600,$M157&lt;2600,$L157&lt;2600),ROUND((ROUND(((2600-$M157)/$L157)*$N157,2)+ROUND($M157*9%,2))*'umowa o pracę'!$E$8,2),IF(AND($L157+$M157&gt;=2600,$M157&gt;=2600),ROUND((ROUND(2600*9%,2))*'umowa o pracę'!$E$8,2),IF(AND($L157+$M157&gt;=2600,$L157&gt;=2600,$M157&lt;2600),ROUND((ROUND($M157*9%,2)+ROUND(((2600-$M157)/$L157)*$N157,2))*'umowa o pracę'!$E$8,2),0)))),0)))))</f>
        <v>0</v>
      </c>
      <c r="R157" s="252">
        <f>IF(IF(IF(AND($K157=1,$I157&gt;0),ROUND(IF($L157+$M157&gt;=2800,2800*'umowa o pracę'!$E$8,($L157+$M157)*'umowa o pracę'!$E$8),2)+IF($M157=0,ROUND(IF($L157&gt;2800,ROUND($O157/$L157*2800,2),$O157)*'umowa o pracę'!$E$8,2),ROUND(IF($L157&gt;2800,ROUND($O157/$L157*2800,2),$O157)*'umowa o pracę'!$E$8,2)),ROUND(IF($L157+$M157&gt;=2800,2800*'umowa o pracę'!$E$8,($L157+$M157)*'umowa o pracę'!$E$8),2)-IF($M157=0,ROUND(ROUND(IF($L157&gt;2800,ROUND($N157/$L157*2800,2),$N157),2)*'umowa o pracę'!$E$8,2),IF($M157&gt;0,IF($L157+$M157&lt;2800,ROUND(ROUND($N157+ROUND($M157*9%,2),2)*'umowa o pracę'!$E$8,2),IF(AND($L157+$M157&gt;=2800,$M157&lt;2800,$L157&lt;2800),ROUND((ROUND(((2800-$M157)/$L157)*$N157,2)+ROUND($M157*9%,2))*'umowa o pracę'!$E$8,2),IF(AND($L157+$M157&gt;=2800,$M157&gt;=2800),ROUND((ROUND(2800*9%,2))*'umowa o pracę'!$E$8,2),IF(AND($L157+$M157&gt;=2800,$L157&gt;=2800,$M157&lt;2800),ROUND((ROUND($M157*9%,2)+ROUND(((2800-$M157)/$L157)*$N157,2))*'umowa o pracę'!$E$8,2),0)))),0)))&gt;$J157,$J157,IF(AND($K157=1,$I157&gt;0),ROUND(IF($L157+$M157&gt;=2800,2800*'umowa o pracę'!$E$8,($L157+$M157)*'umowa o pracę'!$E$8),2)+IF($M157=0,ROUND(IF($L157&gt;2800,ROUND($O157/$L157*2800,2),$O157)*'umowa o pracę'!$E$8,2),ROUND(IF($L157&gt;2800,ROUND($O157/$L157*2800,2),$O157)*'umowa o pracę'!$E$8,2)),ROUND(IF($L157+$M157&gt;=2800,2800*'umowa o pracę'!$E$8,($L157+$M157)*'umowa o pracę'!$E$8),2)-IF($M157=0,ROUND(ROUND(IF($L157&gt;2800,ROUND($N157/$L157*2800,2),$N157),2)*'umowa o pracę'!$E$8,2),IF($M157&gt;0,IF($L157+$M157&lt;2800,ROUND(ROUND($N157+ROUND($M157*9%,2),2)*'umowa o pracę'!$E$8,2),IF(AND($L157+$M157&gt;=2800,$M157&lt;2800,$L157&lt;2800),ROUND((ROUND(((2800-$M157)/$L157)*$N157,2)+ROUND($M157*9%,2))*'umowa o pracę'!$E$8,2),IF(AND($L157+$M157&gt;=2800,$M157&gt;=2800),ROUND((ROUND(2800*9%,2))*'umowa o pracę'!$E$8,2),IF(AND($L157+$M157&gt;=2800,$L157&gt;=2800,$M157&lt;2800),ROUND((ROUND($M157*9%,2)+ROUND(((2800-$M157)/$L157)*$N157,2))*'umowa o pracę'!$E$8,2),0)))),0))))&gt;$J157,$J157,IF(IF(AND($K157=1,$I157&gt;0),ROUND(IF($L157+$M157&gt;=2800,2800*'umowa o pracę'!$E$8,($L157+$M157)*'umowa o pracę'!$E$8),2)+IF($M157=0,ROUND(IF($L157&gt;2800,ROUND($O157/$L157*2800,2),$O157)*'umowa o pracę'!$E$8,2),ROUND(IF($L157&gt;2800,ROUND($O157/$L157*2800,2),$O157)*'umowa o pracę'!$E$8,2)),ROUND(IF($L157+$M157&gt;=2800,2800*'umowa o pracę'!$E$8,($L157+$M157)*'umowa o pracę'!$E$8),2)-IF($M157=0,ROUND(ROUND(IF($L157&gt;2800,ROUND($N157/$L157*2800,2),$N157),2)*'umowa o pracę'!$E$8,2),IF($M157&gt;0,IF($L157+$M157&lt;2800,ROUND(ROUND($N157+ROUND($M157*9%,2),2)*'umowa o pracę'!$E$8,2),IF(AND($L157+$M157&gt;=2800,$M157&lt;2800,$L157&lt;2800),ROUND((ROUND(((2800-$M157)/$L157)*$N157,2)+ROUND($M157*9%,2))*'umowa o pracę'!$E$8,2),IF(AND($L157+$M157&gt;=2800,$M157&gt;=2800),ROUND((ROUND(2800*9%,2))*'umowa o pracę'!$E$8,2),IF(AND($L157+$M157&gt;=2800,$L157&gt;=2800,$M157&lt;2800),ROUND((ROUND($M157*9%,2)+ROUND(((2800-$M157)/$L157)*$N157,2))*'umowa o pracę'!$E$8,2),0)))),0)))&gt;$J157,$J157,IF(AND($K157=1,$I157&gt;0),ROUND(IF($L157+$M157&gt;=2800,2800*'umowa o pracę'!$E$8,($L157+$M157)*'umowa o pracę'!$E$8),2)+IF($M157=0,ROUND(IF($L157&gt;2800,ROUND($O157/$L157*2800,2),$O157)*'umowa o pracę'!$E$8,2),ROUND(IF($L157&gt;2800,ROUND($O157/$L157*2800,2),$O157)*'umowa o pracę'!$E$8,2)),ROUND(IF($L157+$M157&gt;=2800,2800*'umowa o pracę'!$E$8,($L157+$M157)*'umowa o pracę'!$E$8),2)-IF(AND($M157=0,I157&gt;0),ROUND(ROUND(IF($L157&gt;2800,ROUND($N157/$L157*2800,2),$N157),2)*'umowa o pracę'!$E$8,2),IF($M157&gt;0,IF($L157+$M157&lt;2800,ROUND(ROUND($N157+ROUND($M157*9%,2),2)*'umowa o pracę'!$E$8,2),IF(AND($L157+$M157&gt;=2800,$M157&lt;2800,$L157&lt;2800),ROUND((ROUND(((2800-$M157)/$L157)*$N157,2)+ROUND($M157*9%,2))*'umowa o pracę'!$E$8,2),IF(AND($L157+$M157&gt;=2800,$M157&gt;=2800),ROUND((ROUND(2800*9%,2))*'umowa o pracę'!$E$8,2),IF(AND($L157+$M157&gt;=2800,$L157&gt;=2800,$M157&lt;2800),ROUND((ROUND($M157*9%,2)+ROUND(((2800-$M157)/$L157)*$N157,2))*'umowa o pracę'!$E$8,2),0)))),0)))))</f>
        <v>0</v>
      </c>
      <c r="S157" s="32">
        <f>IF('umowa o pracę'!$E$7=2020,IF(IF($K157=1,IF($M157=0,ROUND(IF($L157&gt;2600,ROUND($N157/$L157*2600,2),$N157)*'umowa o pracę'!$E$8,2),IF($L157+$M157&lt;2600,ROUND(ROUND($N157+ROUND($M157*9%,2),2)*'umowa o pracę'!$E$8,2),IF(AND($L157+$M157&gt;=2600,$L157&lt;2600),ROUND((ROUND($N157+ROUND((2600-$L157)*9%,2),2))*'umowa o pracę'!$E$8,2),IF(AND($L157+$M157&gt;=2600,$L157&gt;=2600),ROUND(ROUND($N157/$L157*2600,2)*'umowa o pracę'!$E$8,2),0)))),0)&gt;$H157,$H157,IF($K157=1,IF($M157=0,ROUND(IF($L157&gt;2600,ROUND($N157/$L157*2600,2),$N157)*'umowa o pracę'!$E$8,2),IF($L157+$M157&lt;2600,ROUND(ROUND($N157+ROUND($M157*9%,2),2)*'umowa o pracę'!$E$8,2),IF(AND($L157+$M157&gt;=2600,$L157&lt;2600),ROUND((ROUND($N157+ROUND((2600-$L157)*9%,2),2))*'umowa o pracę'!$E$8,2),IF(AND($L157+$M157&gt;=2600,$L157&gt;=2600),ROUND(ROUND($N157/$L157*2600,2)*'umowa o pracę'!$E$8,2),0)))),0)),IF('umowa o pracę'!$E$7=2021,IF(IF($K157=1,IF($M157=0,ROUND(IF($L157&gt;2800,ROUND($N157/$L157*2800,2),$N157)*'umowa o pracę'!$E$8,2),IF($L157+$M157&lt;2800,ROUND(ROUND($N157+ROUND($M157*9%,2),2)*'umowa o pracę'!$E$8,2),IF(AND($L157+$M157&gt;=2800,$L157&lt;2800),ROUND((ROUND($N157+ROUND((2800-$L157)*9%,2),2))*'umowa o pracę'!$E$8,2),IF(AND($L157+$M157&gt;=2800,$L157&gt;=2800),ROUND(ROUND($N157/$L157*2800,2)*'umowa o pracę'!$E$8,2),0)))),0)&gt;$H157,$H157,IF($K157=1,IF($M157=0,ROUND(IF($L157&gt;2800,ROUND($N157/$L157*2800,2),$N157)*'umowa o pracę'!$E$8,2),IF($L157+$M157&lt;2800,ROUND(ROUND($N157+ROUND($M157*9%,2),2)*'umowa o pracę'!$E$8,2),IF(AND($L157+$M157&gt;=2800,$L157&lt;2800),ROUND((ROUND($N157+ROUND((2800-$L157)*9%,2),2))*'umowa o pracę'!$E$8,2),IF(AND($L157+$M157&gt;=2800,$L157&gt;=2800),ROUND(ROUND($N157/$L157*2800,2)*'umowa o pracę'!$E$8,2),0)))),0)),0))</f>
        <v>0</v>
      </c>
      <c r="T157" s="32">
        <f>IF('umowa o pracę'!$E$7=2020,IF(IF($K157=1,IF($M157=0,ROUND(IF($L157&gt;2600,ROUND($O157/$L157*2600,2),$O157)*'umowa o pracę'!$E$8,2),ROUND(IF($L157&gt;2600,ROUND($O157/$L157*2600,2),$O157)*'umowa o pracę'!$E$8,2)),0)&gt;$I157,$I157,IF($K157=1,IF($M157=0,ROUND(IF($L157&gt;2600,ROUND($O157/$L157*2600,2),$O157)*'umowa o pracę'!$E$8,2),ROUND(IF($L157&gt;2600,ROUND($O157/$L157*2600,2),$O157)*'umowa o pracę'!$E$8,2)),0)),IF('umowa o pracę'!$E$7=2021,IF(IF($K157=1,IF($M157=0,ROUND(IF($L157&gt;2800,ROUND($O157/$L157*2800,2),$O157)*'umowa o pracę'!$E$8,2),ROUND(IF($L157&gt;2800,ROUND($O157/$L157*2800,2),$O157)*'umowa o pracę'!$E$8,2)),0)&gt;$I157,$I157,IF($K157=1,IF($M157=0,ROUND(IF($L157&gt;2800,ROUND($O157/$L157*2800,2),$O157)*'umowa o pracę'!$E$8,2),ROUND(IF($L157&gt;2800,ROUND($O157/$L157*2800,2),$O157)*'umowa o pracę'!$E$8,2)),0)),0))</f>
        <v>0</v>
      </c>
      <c r="U157" s="51">
        <f>IF('umowa o pracę'!$E$7=2020,$Q157,IF('umowa o pracę'!$E$7=2021,$R157,0))</f>
        <v>0</v>
      </c>
      <c r="V157" s="53">
        <f t="shared" si="27"/>
        <v>1</v>
      </c>
      <c r="W157" s="54">
        <f>IF('umowa o pracę'!$E$6&lt;2,0,$L157)</f>
        <v>0</v>
      </c>
      <c r="X157" s="54">
        <f>IF('umowa o pracę'!$E$6&lt;2,0,$M157)</f>
        <v>0</v>
      </c>
      <c r="Y157" s="55">
        <f>IF('umowa o pracę'!$E$6&lt;2,0,$N157)</f>
        <v>0</v>
      </c>
      <c r="Z157" s="55">
        <f>IF('umowa o pracę'!$E$6&lt;2,0,$O157)</f>
        <v>0</v>
      </c>
      <c r="AA157" s="32">
        <f>IF('umowa o pracę'!$E$7=2020,ROUND(IF($W157&gt;=2600,2600*'umowa o pracę'!$E$8,$W157*'umowa o pracę'!$E$8),2),IF('umowa o pracę'!$E$7=2021,ROUND(IF($W157&gt;=2800,2800*'umowa o pracę'!$E$8,$W157*'umowa o pracę'!$E$8),2),0))</f>
        <v>0</v>
      </c>
      <c r="AB157" s="32">
        <f>IF(IF(IF(AND($V157=1,$I157&gt;0),ROUND(IF($W157+$X157&gt;=2600,2600*'umowa o pracę'!$E$8,($W157+$X157)*'umowa o pracę'!$E$8),2)+IF($X157=0,ROUND(IF($W157&gt;2600,ROUND($Z157/$W157*2600,2),$Z157)*'umowa o pracę'!$E$8,2),ROUND(IF($W157&gt;2600,ROUND($Z157/$W157*2600,2),$Z157)*'umowa o pracę'!$E$8,2)),ROUND(IF($W157+$X157&gt;=2600,2600*'umowa o pracę'!$E$8,($W157+$X157)*'umowa o pracę'!$E$8),2)-IF($X157=0,ROUND(ROUND(IF($W157&gt;2600,ROUND($Y157/$W157*2600,2),$Y157),2)*'umowa o pracę'!$E$8,2),IF($X157&gt;0,IF($W157+$X157&lt;2600,ROUND(ROUND($Y157+ROUND($X157*9%,2),2)*'umowa o pracę'!$E$8,2),IF(AND($W157+$X157&gt;=2600,$X157&lt;2600,$W157&lt;2600),ROUND((ROUND(((2600-$X157)/$W157)*$Y157,2)+ROUND($X157*9%,2))*'umowa o pracę'!$E$8,2),IF(AND($W157+$X157&gt;=2600,$X157&gt;=2600),ROUND((ROUND(2600*9%,2))*'umowa o pracę'!$E$8,2),IF(AND($W157+$X157&gt;=2600,$W157&gt;=2600,$X157&lt;2600),ROUND((ROUND($X157*9%,2)+ROUND(((2600-$X157)/$W157)*$Y157,2))*'umowa o pracę'!$E$8,2),0)))),0)))&gt;$J157,$J157,IF(AND($V157=1,$I157&gt;0),ROUND(IF($W157+$X157&gt;=2600,2600*'umowa o pracę'!$E$8,($W157+$X157)*'umowa o pracę'!$E$8),2)+IF($X157=0,ROUND(IF($W157&gt;2600,ROUND($Z157/$W157*2600,2),$Z157)*'umowa o pracę'!$E$8,2),ROUND(IF($W157&gt;2600,ROUND($Z157/$W157*2600,2),$Z157)*'umowa o pracę'!$E$8,2)),ROUND(IF($W157+$X157&gt;=2600,2600*'umowa o pracę'!$E$8,($W157+$X157)*'umowa o pracę'!$E$8),2)-IF($X157=0,ROUND(ROUND(IF($W157&gt;2600,ROUND($Y157/$W157*2600,2),$Y157),2)*'umowa o pracę'!$E$8,2),IF($X157&gt;0,IF($W157+$X157&lt;2600,ROUND(ROUND($Y157+ROUND($X157*9%,2),2)*'umowa o pracę'!$E$8,2),IF(AND($W157+$X157&gt;=2600,$X157&lt;2600,$W157&lt;2600),ROUND((ROUND(((2600-$X157)/$W157)*$Y157,2)+ROUND($X157*9%,2))*'umowa o pracę'!$E$8,2),IF(AND($W157+$X157&gt;=2600,$X157&gt;=2600),ROUND((ROUND(2600*9%,2))*'umowa o pracę'!$E$8,2),IF(AND($W157+$X157&gt;=2600,$W157&gt;=2600,$X157&lt;2600),ROUND((ROUND($X157*9%,2)+ROUND(((2600-$X157)/$W157)*$Y157,2))*'umowa o pracę'!$E$8,2),0)))),0))))&gt;$J157,$J157,IF(IF(AND($V157=1,$I157&gt;0),ROUND(IF($W157+$X157&gt;=2600,2600*'umowa o pracę'!$E$8,($W157+$X157)*'umowa o pracę'!$E$8),2)+IF($X157=0,ROUND(IF($W157&gt;2600,ROUND($Z157/$W157*2600,2),$Z157)*'umowa o pracę'!$E$8,2),ROUND(IF($W157&gt;2600,ROUND($Z157/$W157*2600,2),$Z157)*'umowa o pracę'!$E$8,2)),ROUND(IF($W157+$X157&gt;=2600,2600*'umowa o pracę'!$E$8,($W157+$X157)*'umowa o pracę'!$E$8),2)-IF($X157=0,ROUND(ROUND(IF($W157&gt;2600,ROUND($Y157/$W157*2600,2),$Y157),2)*'umowa o pracę'!$E$8,2),IF($X157&gt;0,IF($W157+$X157&lt;2600,ROUND(ROUND($Y157+ROUND($X157*9%,2),2)*'umowa o pracę'!$E$8,2),IF(AND($W157+$X157&gt;=2600,$X157&lt;2600,$W157&lt;2600),ROUND((ROUND(((2600-$X157)/$W157)*$Y157,2)+ROUND($X157*9%,2))*'umowa o pracę'!$E$8,2),IF(AND($W157+$X157&gt;=2600,$X157&gt;=2600),ROUND((ROUND(2600*9%,2))*'umowa o pracę'!$E$8,2),IF(AND($W157+$X157&gt;=2600,$W157&gt;=2600,$X157&lt;2600),ROUND((ROUND($X157*9%,2)+ROUND(((2600-$X157)/$W157)*$Y157,2))*'umowa o pracę'!$E$8,2),0)))),0)))&gt;$J157,$J157,IF(AND($V157=1,$I157&gt;0),ROUND(IF($W157+$X157&gt;=2600,2600*'umowa o pracę'!$E$8,($W157+$X157)*'umowa o pracę'!$E$8),2)+IF($X157=0,ROUND(IF($W157&gt;2600,ROUND($Z157/$W157*2600,2),$Z157)*'umowa o pracę'!$E$8,2),ROUND(IF($W157&gt;2600,ROUND($Z157/$W157*2600,2),$Z157)*'umowa o pracę'!$E$8,2)),ROUND(IF($W157+$X157&gt;=2600,2600*'umowa o pracę'!$E$8,($W157+$X157)*'umowa o pracę'!$E$8),2)-IF(AND($X157=0,I157&gt;0),ROUND(ROUND(IF($W157&gt;2600,ROUND($Y157/$W157*2600,2),$Y157),2)*'umowa o pracę'!$E$8,2),IF($X157&gt;0,IF($W157+$X157&lt;2600,ROUND(ROUND($Y157+ROUND($X157*9%,2),2)*'umowa o pracę'!$E$8,2),IF(AND($W157+$X157&gt;=2600,$X157&lt;2600,$W157&lt;2600),ROUND((ROUND(((2600-$X157)/$W157)*$Y157,2)+ROUND($X157*9%,2))*'umowa o pracę'!$E$8,2),IF(AND($W157+$X157&gt;=2600,$X157&gt;=2600),ROUND((ROUND(2600*9%,2))*'umowa o pracę'!$E$8,2),IF(AND($W157+$X157&gt;=2600,$W157&gt;=2600,$X157&lt;2600),ROUND((ROUND($X157*9%,2)+ROUND(((2600-$X157)/$W157)*$Y157,2))*'umowa o pracę'!$E$8,2),0)))),0)))))</f>
        <v>0</v>
      </c>
      <c r="AC157" s="32">
        <f>IF(IF(IF(AND($V157=1,$I157&gt;0),ROUND(IF($W157+$X157&gt;=2800,2800*'umowa o pracę'!$E$8,($W157+$X157)*'umowa o pracę'!$E$8),2)+IF($X157=0,ROUND(IF($W157&gt;2800,ROUND($Z157/$W157*2800,2),$Z157)*'umowa o pracę'!$E$8,2),ROUND(IF($W157&gt;2800,ROUND($Z157/$W157*2800,2),$Z157)*'umowa o pracę'!$E$8,2)),ROUND(IF($W157+$X157&gt;=2800,2800*'umowa o pracę'!$E$8,($W157+$X157)*'umowa o pracę'!$E$8),2)-IF($X157=0,ROUND(ROUND(IF($W157&gt;2800,ROUND($Y157/$W157*2800,2),$Y157),2)*'umowa o pracę'!$E$8,2),IF($X157&gt;0,IF($W157+$X157&lt;2800,ROUND(ROUND($Y157+ROUND($X157*9%,2),2)*'umowa o pracę'!$E$8,2),IF(AND($W157+$X157&gt;=2800,$X157&lt;2800,$W157&lt;2800),ROUND((ROUND(((2800-$X157)/$W157)*$Y157,2)+ROUND($X157*9%,2))*'umowa o pracę'!$E$8,2),IF(AND($W157+$X157&gt;=2800,$X157&gt;=2800),ROUND((ROUND(2800*9%,2))*'umowa o pracę'!$E$8,2),IF(AND($W157+$X157&gt;=2800,$W157&gt;=2800,$X157&lt;2800),ROUND((ROUND($X157*9%,2)+ROUND(((2800-$X157)/$W157)*$Y157,2))*'umowa o pracę'!$E$8,2),0)))),0)))&gt;$J157,$J157,IF(AND($V157=1,$I157&gt;0),ROUND(IF($W157+$X157&gt;=2800,2800*'umowa o pracę'!$E$8,($W157+$X157)*'umowa o pracę'!$E$8),2)+IF($X157=0,ROUND(IF($W157&gt;2800,ROUND($Z157/$W157*2800,2),$Z157)*'umowa o pracę'!$E$8,2),ROUND(IF($W157&gt;2800,ROUND($Z157/$W157*2800,2),$Z157)*'umowa o pracę'!$E$8,2)),ROUND(IF($W157+$X157&gt;=2800,2800*'umowa o pracę'!$E$8,($W157+$X157)*'umowa o pracę'!$E$8),2)-IF($X157=0,ROUND(ROUND(IF($W157&gt;2800,ROUND($Y157/$W157*2800,2),$Y157),2)*'umowa o pracę'!$E$8,2),IF($X157&gt;0,IF($W157+$X157&lt;2800,ROUND(ROUND($Y157+ROUND($X157*9%,2),2)*'umowa o pracę'!$E$8,2),IF(AND($W157+$X157&gt;=2800,$X157&lt;2800,$W157&lt;2800),ROUND((ROUND(((2800-$X157)/$W157)*$Y157,2)+ROUND($X157*9%,2))*'umowa o pracę'!$E$8,2),IF(AND($W157+$X157&gt;=2800,$X157&gt;=2800),ROUND((ROUND(2800*9%,2))*'umowa o pracę'!$E$8,2),IF(AND($W157+$X157&gt;=2800,$W157&gt;=2800,$X157&lt;2800),ROUND((ROUND($X157*9%,2)+ROUND(((2800-$X157)/$W157)*$Y157,2))*'umowa o pracę'!$E$8,2),0)))),0))))&gt;$J157,$J157,IF(IF(AND($V157=1,$I157&gt;0),ROUND(IF($W157+$X157&gt;=2800,2800*'umowa o pracę'!$E$8,($W157+$X157)*'umowa o pracę'!$E$8),2)+IF($X157=0,ROUND(IF($W157&gt;2800,ROUND($Z157/$W157*2800,2),$Z157)*'umowa o pracę'!$E$8,2),ROUND(IF($W157&gt;2800,ROUND($Z157/$W157*2800,2),$Z157)*'umowa o pracę'!$E$8,2)),ROUND(IF($W157+$X157&gt;=2800,2800*'umowa o pracę'!$E$8,($W157+$X157)*'umowa o pracę'!$E$8),2)-IF($X157=0,ROUND(ROUND(IF($W157&gt;2800,ROUND($Y157/$W157*2800,2),$Y157),2)*'umowa o pracę'!$E$8,2),IF($X157&gt;0,IF($W157+$X157&lt;2800,ROUND(ROUND($Y157+ROUND($X157*9%,2),2)*'umowa o pracę'!$E$8,2),IF(AND($W157+$X157&gt;=2800,$X157&lt;2800,$W157&lt;2800),ROUND((ROUND(((2800-$X157)/$W157)*$Y157,2)+ROUND($X157*9%,2))*'umowa o pracę'!$E$8,2),IF(AND($W157+$X157&gt;=2800,$X157&gt;=2800),ROUND((ROUND(2800*9%,2))*'umowa o pracę'!$E$8,2),IF(AND($W157+$X157&gt;=2800,$W157&gt;=2800,$X157&lt;2800),ROUND((ROUND($X157*9%,2)+ROUND(((2800-$X157)/$W157)*$Y157,2))*'umowa o pracę'!$E$8,2),0)))),0)))&gt;$J157,$J157,IF(AND($V157=1,$I157&gt;0),ROUND(IF($W157+$X157&gt;=2800,2800*'umowa o pracę'!$E$8,($W157+$X157)*'umowa o pracę'!$E$8),2)+IF($X157=0,ROUND(IF($W157&gt;2800,ROUND($Z157/$W157*2800,2),$Z157)*'umowa o pracę'!$E$8,2),ROUND(IF($W157&gt;2800,ROUND($Z157/$W157*2800,2),$Z157)*'umowa o pracę'!$E$8,2)),ROUND(IF($W157+$X157&gt;=2800,2800*'umowa o pracę'!$E$8,($W157+$X157)*'umowa o pracę'!$E$8),2)-IF(AND($X157=0,I157&gt;0),ROUND(ROUND(IF($W157&gt;2800,ROUND($Y157/$W157*2800,2),$Y157),2)*'umowa o pracę'!$E$8,2),IF($X157&gt;0,IF($W157+$X157&lt;2800,ROUND(ROUND($Y157+ROUND($X157*9%,2),2)*'umowa o pracę'!$E$8,2),IF(AND($W157+$X157&gt;=2800,$X157&lt;2800,$W157&lt;2800),ROUND((ROUND(((2800-$X157)/$W157)*$Y157,2)+ROUND($X157*9%,2))*'umowa o pracę'!$E$8,2),IF(AND($W157+$X157&gt;=2800,$X157&gt;=2800),ROUND((ROUND(2800*9%,2))*'umowa o pracę'!$E$8,2),IF(AND($W157+$X157&gt;=2800,$W157&gt;=2800,$X157&lt;2800),ROUND((ROUND($X157*9%,2)+ROUND(((2800-$X157)/$W157)*$Y157,2))*'umowa o pracę'!$E$8,2),0)))),0)))))</f>
        <v>0</v>
      </c>
      <c r="AD157" s="32">
        <f>IF('umowa o pracę'!$E$7=2020,IF(IF($V157=1,IF($X157=0,ROUND(IF($W157&gt;2600,ROUND($Y157/$W157*2600,2),$Y157)*'umowa o pracę'!$E$8,2),IF($W157+$X157&lt;2600,ROUND(ROUND($Y157+ROUND($X157*9%,2),2)*'umowa o pracę'!$E$8,2),IF(AND($W157+$X157&gt;=2600,$W157&lt;2600),ROUND((ROUND($Y157+ROUND((2600-$W157)*9%,2),2))*'umowa o pracę'!$E$8,2),IF(AND($W157+$X157&gt;=2600,$W157&gt;=2600),ROUND(ROUND($Y157/$W157*2600,2)*'umowa o pracę'!$E$8,2),0)))),0)&gt;$H157,$H157,IF($V157=1,IF($X157=0,ROUND(IF($W157&gt;2600,ROUND($Y157/$W157*2600,2),$Y157)*'umowa o pracę'!$E$8,2),IF($W157+$X157&lt;2600,ROUND(ROUND($Y157+ROUND($X157*9%,2),2)*'umowa o pracę'!$E$8,2),IF(AND($W157+$X157&gt;=2600,$W157&lt;2600),ROUND((ROUND($Y157+ROUND((2600-$W157)*9%,2),2))*'umowa o pracę'!$E$8,2),IF(AND($W157+$X157&gt;=2600,$W157&gt;=2600),ROUND(ROUND($Y157/$W157*2600,2)*'umowa o pracę'!$E$8,2),0)))),0)),IF('umowa o pracę'!$E$7=2021,IF(IF($V157=1,IF($X157=0,ROUND(IF($W157&gt;2800,ROUND($Y157/$W157*2800,2),$Y157)*'umowa o pracę'!$E$8,2),IF($W157+$X157&lt;2800,ROUND(ROUND($Y157+ROUND($X157*9%,2),2)*'umowa o pracę'!$E$8,2),IF(AND($W157+$X157&gt;=2800,$W157&lt;2800),ROUND((ROUND($Y157+ROUND((2800-$W157)*9%,2),2))*'umowa o pracę'!$E$8,2),IF(AND($W157+$X157&gt;=2800,$W157&gt;=2800),ROUND(ROUND($Y157/$W157*2800,2)*'umowa o pracę'!$E$8,2),0)))),0)&gt;$H157,$H157,IF($V157=1,IF($X157=0,ROUND(IF($W157&gt;2800,ROUND($Y157/$W157*2800,2),$Y157)*'umowa o pracę'!$E$8,2),IF($W157+$X157&lt;2800,ROUND(ROUND($Y157+ROUND($X157*9%,2),2)*'umowa o pracę'!$E$8,2),IF(AND($W157+$X157&gt;=2800,$W157&lt;2800),ROUND((ROUND($Y157+ROUND((2800-$W157)*9%,2),2))*'umowa o pracę'!$E$8,2),IF(AND($W157+$X157&gt;=2800,$W157&gt;=2800),ROUND(ROUND($Y157/$W157*2800,2)*'umowa o pracę'!$E$8,2),0)))),0)),0))</f>
        <v>0</v>
      </c>
      <c r="AE157" s="32">
        <f>IF('umowa o pracę'!$E$7=2020,IF(IF($V157=1,IF($X157=0,ROUND(IF($W157&gt;2600,ROUND($Z157/$W157*2600,2),$Z157)*'umowa o pracę'!$E$8,2),ROUND(IF($W157&gt;2600,ROUND($Z157/$W157*2600,2),$Z157)*'umowa o pracę'!$E$8,2)),0)&gt;$I157,$I157,IF($V157=1,IF($X157=0,ROUND(IF($W157&gt;2600,ROUND($Z157/$W157*2600,2),$Z157)*'umowa o pracę'!$E$8,2),ROUND(IF($W157&gt;2600,ROUND($Z157/$W157*2600,2),$Z157)*'umowa o pracę'!$E$8,2)),0)),IF('umowa o pracę'!$E$7=2021,IF(IF($V157=1,IF($X157=0,ROUND(IF($W157&gt;2800,ROUND($Z157/$W157*2800,2),$Z157)*'umowa o pracę'!$E$8,2),ROUND(IF($W157&gt;2800,ROUND($Z157/$W157*2800,2),$Z157)*'umowa o pracę'!$E$8,2)),0)&gt;$I157,$I157,IF($V157=1,IF($X157=0,ROUND(IF($W157&gt;2800,ROUND($Z157/$W157*2800,2),$Z157)*'umowa o pracę'!$E$8,2),ROUND(IF($W157&gt;2800,ROUND($Z157/$W157*2800,2),$Z157)*'umowa o pracę'!$E$8,2)),0)),0))</f>
        <v>0</v>
      </c>
      <c r="AF157" s="56">
        <f>IF('umowa o pracę'!$E$7=2020,$AB157,IF('umowa o pracę'!$E$7=2021,$AC157,0))</f>
        <v>0</v>
      </c>
      <c r="AG157" s="53">
        <f t="shared" si="28"/>
        <v>1</v>
      </c>
      <c r="AH157" s="39">
        <f>IF('umowa o pracę'!$E$6&lt;3,0,$L157)</f>
        <v>0</v>
      </c>
      <c r="AI157" s="39">
        <f>IF('umowa o pracę'!$E$6&lt;3,0,$M157)</f>
        <v>0</v>
      </c>
      <c r="AJ157" s="55">
        <f>IF('umowa o pracę'!$E$6&lt;3,0,$N157)</f>
        <v>0</v>
      </c>
      <c r="AK157" s="55">
        <f>IF('umowa o pracę'!$E$6&lt;3,0,$O157)</f>
        <v>0</v>
      </c>
      <c r="AL157" s="32">
        <f>IF('umowa o pracę'!$E$7=2020,ROUND(IF($AH157&gt;=2600,2600*'umowa o pracę'!$E$8,$AH157*'umowa o pracę'!$E$8),2),IF('umowa o pracę'!$E$7=2021,ROUND(IF($AH157&gt;=2800,2800*'umowa o pracę'!$E$8,$AH157*'umowa o pracę'!$E$8),2),0))</f>
        <v>0</v>
      </c>
      <c r="AM157" s="32">
        <f>IF(IF(IF(AND($AG157=1,$I157&gt;0),ROUND(IF($AH157+$AI157&gt;=2600,2600*'umowa o pracę'!$E$8,($AH157+$AI157)*'umowa o pracę'!$E$8),2)+IF($AI157=0,ROUND(IF($AH157&gt;2600,ROUND($AK157/$AH157*2600,2),$AK157)*'umowa o pracę'!$E$8,2),ROUND(IF($AH157&gt;2600,ROUND($AK157/$AH157*2600,2),$AK157)*'umowa o pracę'!$E$8,2)),ROUND(IF($AH157+$AI157&gt;=2600,2600*'umowa o pracę'!$E$8,($AH157+$AI157)*'umowa o pracę'!$E$8),2)-IF($AI157=0,ROUND(ROUND(IF($AH157&gt;2600,ROUND($AJ157/$AH157*2600,2),$AJ157),2)*'umowa o pracę'!$E$8,2),IF($AI157&gt;0,IF($AH157+$AI157&lt;2600,ROUND(ROUND($AJ157+ROUND($AI157*9%,2),2)*'umowa o pracę'!$E$8,2),IF(AND($AH157+$AI157&gt;=2600,$AI157&lt;2600,$AH157&lt;2600),ROUND((ROUND(((2600-$AI157)/$AH157)*$AJ157,2)+ROUND($AI157*9%,2))*'umowa o pracę'!$E$8,2),IF(AND($AH157+$AI157&gt;=2600,$AI157&gt;=2600),ROUND((ROUND(2600*9%,2))*'umowa o pracę'!$E$8,2),IF(AND($AH157+$AI157&gt;=2600,$AH157&gt;=2600,$AI157&lt;2600),ROUND((ROUND($AI157*9%,2)+ROUND(((2600-$AI157)/$AH157)*$AJ157,2))*'umowa o pracę'!$E$8,2),0)))),0)))&gt;$J157,$J157,IF(AND($AG157=1,$I157&gt;0),ROUND(IF($AH157+$AI157&gt;=2600,2600*'umowa o pracę'!$E$8,($AH157+$AI157)*'umowa o pracę'!$E$8),2)+IF($AI157=0,ROUND(IF($AH157&gt;2600,ROUND($AK157/$AH157*2600,2),$AK157)*'umowa o pracę'!$E$8,2),ROUND(IF($AH157&gt;2600,ROUND($AK157/$AH157*2600,2),$AK157)*'umowa o pracę'!$E$8,2)),ROUND(IF($AH157+$AI157&gt;=2600,2600*'umowa o pracę'!$E$8,($AH157+$AI157)*'umowa o pracę'!$E$8),2)-IF($AI157=0,ROUND(ROUND(IF($AH157&gt;2600,ROUND($AJ157/$AH157*2600,2),$AJ157),2)*'umowa o pracę'!$E$8,2),IF($AI157&gt;0,IF($AH157+$AI157&lt;2600,ROUND(ROUND($AJ157+ROUND($AI157*9%,2),2)*'umowa o pracę'!$E$8,2),IF(AND($AH157+$AI157&gt;=2600,$AI157&lt;2600,$AH157&lt;2600),ROUND((ROUND(((2600-$AI157)/$AH157)*$AJ157,2)+ROUND($AI157*9%,2))*'umowa o pracę'!$E$8,2),IF(AND($AH157+$AI157&gt;=2600,$AI157&gt;=2600),ROUND((ROUND(2600*9%,2))*'umowa o pracę'!$E$8,2),IF(AND($AH157+$AI157&gt;=2600,$AH157&gt;=2600,$AI157&lt;2600),ROUND((ROUND($AI157*9%,2)+ROUND(((2600-$AI157)/$AH157)*$AJ157,2))*'umowa o pracę'!$E$8,2),0)))),0))))&gt;$J157,$J157,IF(IF(AND($AG157=1,$I157&gt;0),ROUND(IF($AH157+$AI157&gt;=2600,2600*'umowa o pracę'!$E$8,($AH157+$AI157)*'umowa o pracę'!$E$8),2)+IF($AI157=0,ROUND(IF($AH157&gt;2600,ROUND($AK157/$AH157*2600,2),$AK157)*'umowa o pracę'!$E$8,2),ROUND(IF($AH157&gt;2600,ROUND($AK157/$AH157*2600,2),$AK157)*'umowa o pracę'!$E$8,2)),ROUND(IF($AH157+$AI157&gt;=2600,2600*'umowa o pracę'!$E$8,($AH157+$AI157)*'umowa o pracę'!$E$8),2)-IF($AI157=0,ROUND(ROUND(IF($AH157&gt;2600,ROUND($AJ157/$AH157*2600,2),$AJ157),2)*'umowa o pracę'!$E$8,2),IF($AI157&gt;0,IF($AH157+$AI157&lt;2600,ROUND(ROUND($AJ157+ROUND($AI157*9%,2),2)*'umowa o pracę'!$E$8,2),IF(AND($AH157+$AI157&gt;=2600,$AI157&lt;2600,$AH157&lt;2600),ROUND((ROUND(((2600-$AI157)/$AH157)*$AJ157,2)+ROUND($AI157*9%,2))*'umowa o pracę'!$E$8,2),IF(AND($AH157+$AI157&gt;=2600,$AI157&gt;=2600),ROUND((ROUND(2600*9%,2))*'umowa o pracę'!$E$8,2),IF(AND($AH157+$AI157&gt;=2600,$AH157&gt;=2600,$AI157&lt;2600),ROUND((ROUND($AI157*9%,2)+ROUND(((2600-$AI157)/$AH157)*$AJ157,2))*'umowa o pracę'!$E$8,2),0)))),0)))&gt;$J157,$J157,IF(AND($AG157=1,$I157&gt;0),ROUND(IF($AH157+$AI157&gt;=2600,2600*'umowa o pracę'!$E$8,($AH157+$AI157)*'umowa o pracę'!$E$8),2)+IF($AI157=0,ROUND(IF($AH157&gt;2600,ROUND($AK157/$AH157*2600,2),$AK157)*'umowa o pracę'!$E$8,2),ROUND(IF($AH157&gt;2600,ROUND($AK157/$AH157*2600,2),$AK157)*'umowa o pracę'!$E$8,2)),ROUND(IF($AH157+$AI157&gt;=2600,2600*'umowa o pracę'!$E$8,($AH157+$AI157)*'umowa o pracę'!$E$8),2)-IF(AND($AI157=0,I157&gt;0),ROUND(ROUND(IF($AH157&gt;2600,ROUND($AJ157/$AH157*2600,2),$AJ157),2)*'umowa o pracę'!$E$8,2),IF($AI157&gt;0,IF($AH157+$AI157&lt;2600,ROUND(ROUND($AJ157+ROUND($AI157*9%,2),2)*'umowa o pracę'!$E$8,2),IF(AND($AH157+$AI157&gt;=2600,$AI157&lt;2600,$AH157&lt;2600),ROUND((ROUND(((2600-$AI157)/$AH157)*$AJ157,2)+ROUND($AI157*9%,2))*'umowa o pracę'!$E$8,2),IF(AND($AH157+$AI157&gt;=2600,$AI157&gt;=2600),ROUND((ROUND(2600*9%,2))*'umowa o pracę'!$E$8,2),IF(AND($AH157+$AI157&gt;=2600,$AH157&gt;=2600,$AI157&lt;2600),ROUND((ROUND($AI157*9%,2)+ROUND(((2600-$AI157)/$AH157)*$AJ157,2))*'umowa o pracę'!$E$8,2),0)))),0)))))</f>
        <v>0</v>
      </c>
      <c r="AN157" s="32">
        <f>IF(IF(IF(AND($AG157=1,$I157&gt;0),ROUND(IF($AH157+$AI157&gt;=2800,2800*'umowa o pracę'!$E$8,($AH157+$AI157)*'umowa o pracę'!$E$8),2)+IF($AI157=0,ROUND(IF($AH157&gt;2800,ROUND($AK157/$AH157*2800,2),$AK157)*'umowa o pracę'!$E$8,2),ROUND(IF($AH157&gt;2800,ROUND($AK157/$AH157*2800,2),$AK157)*'umowa o pracę'!$E$8,2)),ROUND(IF($AH157+$AI157&gt;=2800,2800*'umowa o pracę'!$E$8,($AH157+$AI157)*'umowa o pracę'!$E$8),2)-IF($AI157=0,ROUND(ROUND(IF($AH157&gt;2800,ROUND($AJ157/$AH157*2800,2),$AJ157),2)*'umowa o pracę'!$E$8,2),IF($AI157&gt;0,IF($AH157+$AI157&lt;2800,ROUND(ROUND($AJ157+ROUND($AI157*9%,2),2)*'umowa o pracę'!$E$8,2),IF(AND($AH157+$AI157&gt;=2800,$AI157&lt;2800,$AH157&lt;2800),ROUND((ROUND(((2800-$AI157)/$AH157)*$AJ157,2)+ROUND($AI157*9%,2))*'umowa o pracę'!$E$8,2),IF(AND($AH157+$AI157&gt;=2800,$AI157&gt;=2800),ROUND((ROUND(2800*9%,2))*'umowa o pracę'!$E$8,2),IF(AND($AH157+$AI157&gt;=2800,$AH157&gt;=2800,$AI157&lt;2800),ROUND((ROUND($AI157*9%,2)+ROUND(((2800-$AI157)/$AH157)*$AJ157,2))*'umowa o pracę'!$E$8,2),0)))),0)))&gt;$J157,$J157,IF(AND($AG157=1,$I157&gt;0),ROUND(IF($AH157+$AI157&gt;=2800,2800*'umowa o pracę'!$E$8,($AH157+$AI157)*'umowa o pracę'!$E$8),2)+IF($AI157=0,ROUND(IF($AH157&gt;2800,ROUND($AK157/$AH157*2800,2),$AK157)*'umowa o pracę'!$E$8,2),ROUND(IF($AH157&gt;2800,ROUND($AK157/$AH157*2800,2),$AK157)*'umowa o pracę'!$E$8,2)),ROUND(IF($AH157+$AI157&gt;=2800,2800*'umowa o pracę'!$E$8,($AH157+$AI157)*'umowa o pracę'!$E$8),2)-IF($AI157=0,ROUND(ROUND(IF($AH157&gt;2800,ROUND($AJ157/$AH157*2800,2),$AJ157),2)*'umowa o pracę'!$E$8,2),IF($AI157&gt;0,IF($AH157+$AI157&lt;2800,ROUND(ROUND($AJ157+ROUND($AI157*9%,2),2)*'umowa o pracę'!$E$8,2),IF(AND($AH157+$AI157&gt;=2800,$AI157&lt;2800,$AH157&lt;2800),ROUND((ROUND(((2800-$AI157)/$AH157)*$AJ157,2)+ROUND($AI157*9%,2))*'umowa o pracę'!$E$8,2),IF(AND($AH157+$AI157&gt;=2800,$AI157&gt;=2800),ROUND((ROUND(2800*9%,2))*'umowa o pracę'!$E$8,2),IF(AND($AH157+$AI157&gt;=2800,$AH157&gt;=2800,$AI157&lt;2800),ROUND((ROUND($AI157*9%,2)+ROUND(((2800-$AI157)/$AH157)*$AJ157,2))*'umowa o pracę'!$E$8,2),0)))),0))))&gt;$J157,$J157,IF(IF(AND($AG157=1,$I157&gt;0),ROUND(IF($AH157+$AI157&gt;=2800,2800*'umowa o pracę'!$E$8,($AH157+$AI157)*'umowa o pracę'!$E$8),2)+IF($AI157=0,ROUND(IF($AH157&gt;2800,ROUND($AK157/$AH157*2800,2),$AK157)*'umowa o pracę'!$E$8,2),ROUND(IF($AH157&gt;2800,ROUND($AK157/$AH157*2800,2),$AK157)*'umowa o pracę'!$E$8,2)),ROUND(IF($AH157+$AI157&gt;=2800,2800*'umowa o pracę'!$E$8,($AH157+$AI157)*'umowa o pracę'!$E$8),2)-IF($AI157=0,ROUND(ROUND(IF($AH157&gt;2800,ROUND($AJ157/$AH157*2800,2),$AJ157),2)*'umowa o pracę'!$E$8,2),IF($AI157&gt;0,IF($AH157+$AI157&lt;2800,ROUND(ROUND($AJ157+ROUND($AI157*9%,2),2)*'umowa o pracę'!$E$8,2),IF(AND($AH157+$AI157&gt;=2800,$AI157&lt;2800,$AH157&lt;2800),ROUND((ROUND(((2800-$AI157)/$AH157)*$AJ157,2)+ROUND($AI157*9%,2))*'umowa o pracę'!$E$8,2),IF(AND($AH157+$AI157&gt;=2800,$AI157&gt;=2800),ROUND((ROUND(2800*9%,2))*'umowa o pracę'!$E$8,2),IF(AND($AH157+$AI157&gt;=2800,$AH157&gt;=2800,$AI157&lt;2800),ROUND((ROUND($AI157*9%,2)+ROUND(((2800-$AI157)/$AH157)*$AJ157,2))*'umowa o pracę'!$E$8,2),0)))),0)))&gt;$J157,$J157,IF(AND($AG157=1,$I157&gt;0),ROUND(IF($AH157+$AI157&gt;=2800,2800*'umowa o pracę'!$E$8,($AH157+$AI157)*'umowa o pracę'!$E$8),2)+IF($AI157=0,ROUND(IF($AH157&gt;2800,ROUND($AK157/$AH157*2800,2),$AK157)*'umowa o pracę'!$E$8,2),ROUND(IF($AH157&gt;2800,ROUND($AK157/$AH157*2800,2),$AK157)*'umowa o pracę'!$E$8,2)),ROUND(IF($AH157+$AI157&gt;=2800,2800*'umowa o pracę'!$E$8,($AH157+$AI157)*'umowa o pracę'!$E$8),2)-IF(AND($AI157=0,I157&gt;0),ROUND(ROUND(IF($AH157&gt;2800,ROUND($AJ157/$AH157*2800,2),$AJ157),2)*'umowa o pracę'!$E$8,2),IF($AI157&gt;0,IF($AH157+$AI157&lt;2800,ROUND(ROUND($AJ157+ROUND($AI157*9%,2),2)*'umowa o pracę'!$E$8,2),IF(AND($AH157+$AI157&gt;=2800,$AI157&lt;2800,$AH157&lt;2800),ROUND((ROUND(((2800-$AI157)/$AH157)*$AJ157,2)+ROUND($AI157*9%,2))*'umowa o pracę'!$E$8,2),IF(AND($AH157+$AI157&gt;=2800,$AI157&gt;=2800),ROUND((ROUND(2800*9%,2))*'umowa o pracę'!$E$8,2),IF(AND($AH157+$AI157&gt;=2800,$AH157&gt;=2800,$AI157&lt;2800),ROUND((ROUND($AI157*9%,2)+ROUND(((2800-$AI157)/$AH157)*$AJ157,2))*'umowa o pracę'!$E$8,2),0)))),0)))))</f>
        <v>0</v>
      </c>
      <c r="AO157" s="32">
        <f>IF('umowa o pracę'!$E$7=2020,IF(IF($AG157=1,IF($AI157=0,ROUND(IF($AH157&gt;2600,ROUND($AJ157/$AH157*2600,2),$AJ157)*'umowa o pracę'!$E$8,2),IF($AH157+$AI157&lt;2600,ROUND(ROUND($AJ157+ROUND($AI157*9%,2),2)*'umowa o pracę'!$E$8,2),IF(AND($AH157+$AI157&gt;=2600,$AH157&lt;2600),ROUND((ROUND($AJ157+ROUND((2600-$AH157)*9%,2),2))*'umowa o pracę'!$E$8,2),IF(AND($AH157+$AI157&gt;=2600,$AH157&gt;=2600),ROUND(ROUND($AJ157/$AH157*2600,2)*'umowa o pracę'!$E$8,2),0)))),0)&gt;$H157,$H157,IF($AG157=1,IF($AI157=0,ROUND(IF($AH157&gt;2600,ROUND($AJ157/$AH157*2600,2),$AJ157)*'umowa o pracę'!$E$8,2),IF($AH157+$AI157&lt;2600,ROUND(ROUND($AJ157+ROUND($AI157*9%,2),2)*'umowa o pracę'!$E$8,2),IF(AND($AH157+$AI157&gt;=2600,$AH157&lt;2600),ROUND((ROUND($AJ157+ROUND((2600-$AH157)*9%,2),2))*'umowa o pracę'!$E$8,2),IF(AND($AH157+$AI157&gt;=2600,$AH157&gt;=2600),ROUND(ROUND($AJ157/$AH157*2600,2)*'umowa o pracę'!$E$8,2),0)))),0)),IF('umowa o pracę'!$E$7=2021,IF(IF($AG157=1,IF($AI157=0,ROUND(IF($AH157&gt;2800,ROUND($AJ157/$AH157*2800,2),$AJ157)*'umowa o pracę'!$E$8,2),IF($AH157+$AI157&lt;2800,ROUND(ROUND($AJ157+ROUND($AI157*9%,2),2)*'umowa o pracę'!$E$8,2),IF(AND($AH157+$AI157&gt;=2800,$AH157&lt;2800),ROUND((ROUND($AJ157+ROUND((2800-$AH157)*9%,2),2))*'umowa o pracę'!$E$8,2),IF(AND($AH157+$AI157&gt;=2800,$AH157&gt;=2800),ROUND(ROUND($AJ157/$AH157*2800,2)*'umowa o pracę'!$E$8,2),0)))),0)&gt;$H157,$H157,IF($AG157=1,IF($AI157=0,ROUND(IF($AH157&gt;2800,ROUND($AJ157/$AH157*2800,2),$AJ157)*'umowa o pracę'!$E$8,2),IF($AH157+$AI157&lt;2800,ROUND(ROUND($AJ157+ROUND($AI157*9%,2),2)*'umowa o pracę'!$E$8,2),IF(AND($AH157+$AI157&gt;=2800,$AH157&lt;2800),ROUND((ROUND($AJ157+ROUND((2800-$AH157)*9%,2),2))*'umowa o pracę'!$E$8,2),IF(AND($AH157+$AI157&gt;=2800,$AH157&gt;=2800),ROUND(ROUND($AJ157/$AH157*2800,2)*'umowa o pracę'!$E$8,2),0)))),0)),0))</f>
        <v>0</v>
      </c>
      <c r="AP157" s="32">
        <f>IF('umowa o pracę'!$E$7=2020,IF(IF($AG157=1,IF($AI157=0,ROUND(IF($AH157&gt;2600,ROUND($AK157/$AH157*2600,2),$AK157)*'umowa o pracę'!$E$8,2),ROUND(IF($AH157&gt;2600,ROUND($AK157/$AH157*2600,2),$AK157)*'umowa o pracę'!$E$8,2)),0)&gt;$I157,$I157,IF($AG157=1,IF($AI157=0,ROUND(IF($AH157&gt;2600,ROUND($AK157/$AH157*2600,2),$AK157)*'umowa o pracę'!$E$8,2),ROUND(IF($AH157&gt;2600,ROUND($AK157/$AH157*2600,2),$AK157)*'umowa o pracę'!$E$8,2)),0)),IF('umowa o pracę'!$E$7=2021,IF(IF($AG157=1,IF($AI157=0,ROUND(IF($AH157&gt;2800,ROUND($AK157/$AH157*2800,2),$AK157)*'umowa o pracę'!$E$8,2),ROUND(IF($AH157&gt;2800,ROUND($AK157/$AH157*2800,2),$AK157)*'umowa o pracę'!$E$8,2)),0)&gt;$I157,$I157,IF($AG157=1,IF($AI157=0,ROUND(IF($AH157&gt;2800,ROUND($AK157/$AH157*2800,2),$AK157)*'umowa o pracę'!$E$8,2),ROUND(IF($AH157&gt;2800,ROUND($AK157/$AH157*2800,2),$AK157)*'umowa o pracę'!$E$8,2)),0)),0))</f>
        <v>0</v>
      </c>
      <c r="AQ157" s="56">
        <f>IF('umowa o pracę'!$E$7=2020,$AM157,IF('umowa o pracę'!$E$7=2021,$AN157,0))</f>
        <v>0</v>
      </c>
      <c r="AR157" s="33">
        <f>IF('umowa o pracę'!$E$7=0,0,U157+AF157+AQ157)</f>
        <v>0</v>
      </c>
      <c r="AS157" s="19"/>
      <c r="AT157" s="19"/>
      <c r="AU157" s="19"/>
      <c r="AV157" s="6"/>
      <c r="AW157" s="6"/>
      <c r="AX157" s="6">
        <f t="shared" si="26"/>
        <v>10</v>
      </c>
      <c r="AY157" s="6"/>
      <c r="AZ157" s="234">
        <f t="shared" si="29"/>
        <v>0</v>
      </c>
      <c r="BA157" s="234">
        <f t="shared" si="30"/>
        <v>0</v>
      </c>
      <c r="BB157" s="234">
        <f t="shared" si="31"/>
        <v>0</v>
      </c>
      <c r="BC157" s="234">
        <f t="shared" si="32"/>
        <v>0</v>
      </c>
      <c r="BD157" s="234">
        <f t="shared" si="33"/>
        <v>0</v>
      </c>
      <c r="BE157" s="234">
        <f t="shared" si="34"/>
        <v>0</v>
      </c>
      <c r="BF157" s="234">
        <f t="shared" si="35"/>
        <v>0</v>
      </c>
      <c r="BG157" s="234">
        <f t="shared" si="36"/>
        <v>0</v>
      </c>
      <c r="BH157" s="234">
        <f t="shared" si="37"/>
        <v>0</v>
      </c>
      <c r="BI157" s="238">
        <f t="shared" si="38"/>
        <v>0</v>
      </c>
      <c r="BJ157" s="236"/>
      <c r="BK157" s="236"/>
      <c r="BL157" s="237"/>
    </row>
    <row r="158" spans="1:64" ht="15.75" customHeight="1" x14ac:dyDescent="0.25">
      <c r="A158" s="129">
        <v>147</v>
      </c>
      <c r="B158" s="57"/>
      <c r="C158" s="57"/>
      <c r="D158" s="36"/>
      <c r="E158" s="36"/>
      <c r="F158" s="242"/>
      <c r="G158" s="37">
        <v>1</v>
      </c>
      <c r="H158" s="58">
        <v>0</v>
      </c>
      <c r="I158" s="59">
        <v>0</v>
      </c>
      <c r="J158" s="60">
        <v>0</v>
      </c>
      <c r="K158" s="52">
        <v>1</v>
      </c>
      <c r="L158" s="39">
        <v>0</v>
      </c>
      <c r="M158" s="39">
        <v>0</v>
      </c>
      <c r="N158" s="39">
        <v>0</v>
      </c>
      <c r="O158" s="39">
        <v>0</v>
      </c>
      <c r="P158" s="35">
        <f>IF('umowa o pracę'!$E$7=2020,ROUND(IF($L158&gt;=2600,2600*'umowa o pracę'!$E$8,$L158*'umowa o pracę'!$E$8),2),IF('umowa o pracę'!$E$7=2021,ROUND(IF($L158&gt;=2800,2800*'umowa o pracę'!$E$8,$L158*'umowa o pracę'!$E$8),2),0))</f>
        <v>0</v>
      </c>
      <c r="Q158" s="252">
        <f>IF(IF(IF(AND($K158=1,$I158&gt;0),ROUND(IF($L158+$M158&gt;=2600,2600*'umowa o pracę'!$E$8,($L158+$M158)*'umowa o pracę'!$E$8),2)+IF($M158=0,ROUND(IF($L158&gt;2600,ROUND($O158/$L158*2600,2),$O158)*'umowa o pracę'!$E$8,2),ROUND(IF($L158&gt;2600,ROUND($O158/$L158*2600,2),$O158)*'umowa o pracę'!$E$8,2)),ROUND(IF($L158+$M158&gt;=2600,2600*'umowa o pracę'!$E$8,($L158+$M158)*'umowa o pracę'!$E$8),2)-IF($M158=0,ROUND(ROUND(IF($L158&gt;2600,ROUND($N158/$L158*2600,2),$N158),2)*'umowa o pracę'!$E$8,2),IF($M158&gt;0,IF($L158+$M158&lt;2600,ROUND(ROUND($N158+ROUND($M158*9%,2),2)*'umowa o pracę'!$E$8,2),IF(AND($L158+$M158&gt;=2600,$M158&lt;2600,$L158&lt;2600),ROUND((ROUND(((2600-$M158)/$L158)*$N158,2)+ROUND($M158*9%,2))*'umowa o pracę'!$E$8,2),IF(AND($L158+$M158&gt;=2600,$M158&gt;=2600),ROUND((ROUND(2600*9%,2))*'umowa o pracę'!$E$8,2),IF(AND($L158+$M158&gt;=2600,$L158&gt;=2600,$M158&lt;2600),ROUND((ROUND($M158*9%,2)+ROUND(((2600-$M158)/$L158)*$N158,2))*'umowa o pracę'!$E$8,2),0)))),0)))&gt;$J158,$J158,IF(AND($K158=1,$I158&gt;0),ROUND(IF($L158+$M158&gt;=2600,2600*'umowa o pracę'!$E$8,($L158+$M158)*'umowa o pracę'!$E$8),2)+IF($M158=0,ROUND(IF($L158&gt;2600,ROUND($O158/$L158*2600,2),$O158)*'umowa o pracę'!$E$8,2),ROUND(IF($L158&gt;2600,ROUND($O158/$L158*2600,2),$O158)*'umowa o pracę'!$E$8,2)),ROUND(IF($L158+$M158&gt;=2600,2600*'umowa o pracę'!$E$8,($L158+$M158)*'umowa o pracę'!$E$8),2)-IF($M158=0,ROUND(ROUND(IF($L158&gt;2600,ROUND($N158/$L158*2600,2),$N158),2)*'umowa o pracę'!$E$8,2),IF($M158&gt;0,IF($L158+$M158&lt;2600,ROUND(ROUND($N158+ROUND($M158*9%,2),2)*'umowa o pracę'!$E$8,2),IF(AND($L158+$M158&gt;=2600,$M158&lt;2600,$L158&lt;2600),ROUND((ROUND(((2600-$M158)/$L158)*$N158,2)+ROUND($M158*9%,2))*'umowa o pracę'!$E$8,2),IF(AND($L158+$M158&gt;=2600,$M158&gt;=2600),ROUND((ROUND(2600*9%,2))*'umowa o pracę'!$E$8,2),IF(AND($L158+$M158&gt;=2600,$L158&gt;=2600,$M158&lt;2600),ROUND((ROUND($M158*9%,2)+ROUND(((2600-$M158)/$L158)*$N158,2))*'umowa o pracę'!$E$8,2),0)))),0))))&gt;$J158,$J158,IF(IF(AND($K158=1,$I158&gt;0),ROUND(IF($L158+$M158&gt;=2600,2600*'umowa o pracę'!$E$8,($L158+$M158)*'umowa o pracę'!$E$8),2)+IF($M158=0,ROUND(IF($L158&gt;2600,ROUND($O158/$L158*2600,2),$O158)*'umowa o pracę'!$E$8,2),ROUND(IF($L158&gt;2600,ROUND($O158/$L158*2600,2),$O158)*'umowa o pracę'!$E$8,2)),ROUND(IF($L158+$M158&gt;=2600,2600*'umowa o pracę'!$E$8,($L158+$M158)*'umowa o pracę'!$E$8),2)-IF($M158=0,ROUND(ROUND(IF($L158&gt;2600,ROUND($N158/$L158*2600,2),$N158),2)*'umowa o pracę'!$E$8,2),IF($M158&gt;0,IF($L158+$M158&lt;2600,ROUND(ROUND($N158+ROUND($M158*9%,2),2)*'umowa o pracę'!$E$8,2),IF(AND($L158+$M158&gt;=2600,$M158&lt;2600,$L158&lt;2600),ROUND((ROUND(((2600-$M158)/$L158)*$N158,2)+ROUND($M158*9%,2))*'umowa o pracę'!$E$8,2),IF(AND($L158+$M158&gt;=2600,$M158&gt;=2600),ROUND((ROUND(2600*9%,2))*'umowa o pracę'!$E$8,2),IF(AND($L158+$M158&gt;=2600,$L158&gt;=2600,$M158&lt;2600),ROUND((ROUND($M158*9%,2)+ROUND(((2600-$M158)/$L158)*$N158,2))*'umowa o pracę'!$E$8,2),0)))),0)))&gt;$J158,$J158,IF(AND($K158=1,$I158&gt;0),ROUND(IF($L158+$M158&gt;=2600,2600*'umowa o pracę'!$E$8,($L158+$M158)*'umowa o pracę'!$E$8),2)+IF($M158=0,ROUND(IF($L158&gt;2600,ROUND($O158/$L158*2600,2),$O158)*'umowa o pracę'!$E$8,2),ROUND(IF($L158&gt;2600,ROUND($O158/$L158*2600,2),$O158)*'umowa o pracę'!$E$8,2)),ROUND(IF($L158+$M158&gt;=2600,2600*'umowa o pracę'!$E$8,($L158+$M158)*'umowa o pracę'!$E$8),2)-IF(AND($M158=0,I158&gt;0),ROUND(ROUND(IF($L158&gt;2600,ROUND($N158/$L158*2600,2),$N158),2)*'umowa o pracę'!$E$8,2),IF($M158&gt;0,IF($L158+$M158&lt;2600,ROUND(ROUND($N158+ROUND($M158*9%,2),2)*'umowa o pracę'!$E$8,2),IF(AND($L158+$M158&gt;=2600,$M158&lt;2600,$L158&lt;2600),ROUND((ROUND(((2600-$M158)/$L158)*$N158,2)+ROUND($M158*9%,2))*'umowa o pracę'!$E$8,2),IF(AND($L158+$M158&gt;=2600,$M158&gt;=2600),ROUND((ROUND(2600*9%,2))*'umowa o pracę'!$E$8,2),IF(AND($L158+$M158&gt;=2600,$L158&gt;=2600,$M158&lt;2600),ROUND((ROUND($M158*9%,2)+ROUND(((2600-$M158)/$L158)*$N158,2))*'umowa o pracę'!$E$8,2),0)))),0)))))</f>
        <v>0</v>
      </c>
      <c r="R158" s="252">
        <f>IF(IF(IF(AND($K158=1,$I158&gt;0),ROUND(IF($L158+$M158&gt;=2800,2800*'umowa o pracę'!$E$8,($L158+$M158)*'umowa o pracę'!$E$8),2)+IF($M158=0,ROUND(IF($L158&gt;2800,ROUND($O158/$L158*2800,2),$O158)*'umowa o pracę'!$E$8,2),ROUND(IF($L158&gt;2800,ROUND($O158/$L158*2800,2),$O158)*'umowa o pracę'!$E$8,2)),ROUND(IF($L158+$M158&gt;=2800,2800*'umowa o pracę'!$E$8,($L158+$M158)*'umowa o pracę'!$E$8),2)-IF($M158=0,ROUND(ROUND(IF($L158&gt;2800,ROUND($N158/$L158*2800,2),$N158),2)*'umowa o pracę'!$E$8,2),IF($M158&gt;0,IF($L158+$M158&lt;2800,ROUND(ROUND($N158+ROUND($M158*9%,2),2)*'umowa o pracę'!$E$8,2),IF(AND($L158+$M158&gt;=2800,$M158&lt;2800,$L158&lt;2800),ROUND((ROUND(((2800-$M158)/$L158)*$N158,2)+ROUND($M158*9%,2))*'umowa o pracę'!$E$8,2),IF(AND($L158+$M158&gt;=2800,$M158&gt;=2800),ROUND((ROUND(2800*9%,2))*'umowa o pracę'!$E$8,2),IF(AND($L158+$M158&gt;=2800,$L158&gt;=2800,$M158&lt;2800),ROUND((ROUND($M158*9%,2)+ROUND(((2800-$M158)/$L158)*$N158,2))*'umowa o pracę'!$E$8,2),0)))),0)))&gt;$J158,$J158,IF(AND($K158=1,$I158&gt;0),ROUND(IF($L158+$M158&gt;=2800,2800*'umowa o pracę'!$E$8,($L158+$M158)*'umowa o pracę'!$E$8),2)+IF($M158=0,ROUND(IF($L158&gt;2800,ROUND($O158/$L158*2800,2),$O158)*'umowa o pracę'!$E$8,2),ROUND(IF($L158&gt;2800,ROUND($O158/$L158*2800,2),$O158)*'umowa o pracę'!$E$8,2)),ROUND(IF($L158+$M158&gt;=2800,2800*'umowa o pracę'!$E$8,($L158+$M158)*'umowa o pracę'!$E$8),2)-IF($M158=0,ROUND(ROUND(IF($L158&gt;2800,ROUND($N158/$L158*2800,2),$N158),2)*'umowa o pracę'!$E$8,2),IF($M158&gt;0,IF($L158+$M158&lt;2800,ROUND(ROUND($N158+ROUND($M158*9%,2),2)*'umowa o pracę'!$E$8,2),IF(AND($L158+$M158&gt;=2800,$M158&lt;2800,$L158&lt;2800),ROUND((ROUND(((2800-$M158)/$L158)*$N158,2)+ROUND($M158*9%,2))*'umowa o pracę'!$E$8,2),IF(AND($L158+$M158&gt;=2800,$M158&gt;=2800),ROUND((ROUND(2800*9%,2))*'umowa o pracę'!$E$8,2),IF(AND($L158+$M158&gt;=2800,$L158&gt;=2800,$M158&lt;2800),ROUND((ROUND($M158*9%,2)+ROUND(((2800-$M158)/$L158)*$N158,2))*'umowa o pracę'!$E$8,2),0)))),0))))&gt;$J158,$J158,IF(IF(AND($K158=1,$I158&gt;0),ROUND(IF($L158+$M158&gt;=2800,2800*'umowa o pracę'!$E$8,($L158+$M158)*'umowa o pracę'!$E$8),2)+IF($M158=0,ROUND(IF($L158&gt;2800,ROUND($O158/$L158*2800,2),$O158)*'umowa o pracę'!$E$8,2),ROUND(IF($L158&gt;2800,ROUND($O158/$L158*2800,2),$O158)*'umowa o pracę'!$E$8,2)),ROUND(IF($L158+$M158&gt;=2800,2800*'umowa o pracę'!$E$8,($L158+$M158)*'umowa o pracę'!$E$8),2)-IF($M158=0,ROUND(ROUND(IF($L158&gt;2800,ROUND($N158/$L158*2800,2),$N158),2)*'umowa o pracę'!$E$8,2),IF($M158&gt;0,IF($L158+$M158&lt;2800,ROUND(ROUND($N158+ROUND($M158*9%,2),2)*'umowa o pracę'!$E$8,2),IF(AND($L158+$M158&gt;=2800,$M158&lt;2800,$L158&lt;2800),ROUND((ROUND(((2800-$M158)/$L158)*$N158,2)+ROUND($M158*9%,2))*'umowa o pracę'!$E$8,2),IF(AND($L158+$M158&gt;=2800,$M158&gt;=2800),ROUND((ROUND(2800*9%,2))*'umowa o pracę'!$E$8,2),IF(AND($L158+$M158&gt;=2800,$L158&gt;=2800,$M158&lt;2800),ROUND((ROUND($M158*9%,2)+ROUND(((2800-$M158)/$L158)*$N158,2))*'umowa o pracę'!$E$8,2),0)))),0)))&gt;$J158,$J158,IF(AND($K158=1,$I158&gt;0),ROUND(IF($L158+$M158&gt;=2800,2800*'umowa o pracę'!$E$8,($L158+$M158)*'umowa o pracę'!$E$8),2)+IF($M158=0,ROUND(IF($L158&gt;2800,ROUND($O158/$L158*2800,2),$O158)*'umowa o pracę'!$E$8,2),ROUND(IF($L158&gt;2800,ROUND($O158/$L158*2800,2),$O158)*'umowa o pracę'!$E$8,2)),ROUND(IF($L158+$M158&gt;=2800,2800*'umowa o pracę'!$E$8,($L158+$M158)*'umowa o pracę'!$E$8),2)-IF(AND($M158=0,I158&gt;0),ROUND(ROUND(IF($L158&gt;2800,ROUND($N158/$L158*2800,2),$N158),2)*'umowa o pracę'!$E$8,2),IF($M158&gt;0,IF($L158+$M158&lt;2800,ROUND(ROUND($N158+ROUND($M158*9%,2),2)*'umowa o pracę'!$E$8,2),IF(AND($L158+$M158&gt;=2800,$M158&lt;2800,$L158&lt;2800),ROUND((ROUND(((2800-$M158)/$L158)*$N158,2)+ROUND($M158*9%,2))*'umowa o pracę'!$E$8,2),IF(AND($L158+$M158&gt;=2800,$M158&gt;=2800),ROUND((ROUND(2800*9%,2))*'umowa o pracę'!$E$8,2),IF(AND($L158+$M158&gt;=2800,$L158&gt;=2800,$M158&lt;2800),ROUND((ROUND($M158*9%,2)+ROUND(((2800-$M158)/$L158)*$N158,2))*'umowa o pracę'!$E$8,2),0)))),0)))))</f>
        <v>0</v>
      </c>
      <c r="S158" s="32">
        <f>IF('umowa o pracę'!$E$7=2020,IF(IF($K158=1,IF($M158=0,ROUND(IF($L158&gt;2600,ROUND($N158/$L158*2600,2),$N158)*'umowa o pracę'!$E$8,2),IF($L158+$M158&lt;2600,ROUND(ROUND($N158+ROUND($M158*9%,2),2)*'umowa o pracę'!$E$8,2),IF(AND($L158+$M158&gt;=2600,$L158&lt;2600),ROUND((ROUND($N158+ROUND((2600-$L158)*9%,2),2))*'umowa o pracę'!$E$8,2),IF(AND($L158+$M158&gt;=2600,$L158&gt;=2600),ROUND(ROUND($N158/$L158*2600,2)*'umowa o pracę'!$E$8,2),0)))),0)&gt;$H158,$H158,IF($K158=1,IF($M158=0,ROUND(IF($L158&gt;2600,ROUND($N158/$L158*2600,2),$N158)*'umowa o pracę'!$E$8,2),IF($L158+$M158&lt;2600,ROUND(ROUND($N158+ROUND($M158*9%,2),2)*'umowa o pracę'!$E$8,2),IF(AND($L158+$M158&gt;=2600,$L158&lt;2600),ROUND((ROUND($N158+ROUND((2600-$L158)*9%,2),2))*'umowa o pracę'!$E$8,2),IF(AND($L158+$M158&gt;=2600,$L158&gt;=2600),ROUND(ROUND($N158/$L158*2600,2)*'umowa o pracę'!$E$8,2),0)))),0)),IF('umowa o pracę'!$E$7=2021,IF(IF($K158=1,IF($M158=0,ROUND(IF($L158&gt;2800,ROUND($N158/$L158*2800,2),$N158)*'umowa o pracę'!$E$8,2),IF($L158+$M158&lt;2800,ROUND(ROUND($N158+ROUND($M158*9%,2),2)*'umowa o pracę'!$E$8,2),IF(AND($L158+$M158&gt;=2800,$L158&lt;2800),ROUND((ROUND($N158+ROUND((2800-$L158)*9%,2),2))*'umowa o pracę'!$E$8,2),IF(AND($L158+$M158&gt;=2800,$L158&gt;=2800),ROUND(ROUND($N158/$L158*2800,2)*'umowa o pracę'!$E$8,2),0)))),0)&gt;$H158,$H158,IF($K158=1,IF($M158=0,ROUND(IF($L158&gt;2800,ROUND($N158/$L158*2800,2),$N158)*'umowa o pracę'!$E$8,2),IF($L158+$M158&lt;2800,ROUND(ROUND($N158+ROUND($M158*9%,2),2)*'umowa o pracę'!$E$8,2),IF(AND($L158+$M158&gt;=2800,$L158&lt;2800),ROUND((ROUND($N158+ROUND((2800-$L158)*9%,2),2))*'umowa o pracę'!$E$8,2),IF(AND($L158+$M158&gt;=2800,$L158&gt;=2800),ROUND(ROUND($N158/$L158*2800,2)*'umowa o pracę'!$E$8,2),0)))),0)),0))</f>
        <v>0</v>
      </c>
      <c r="T158" s="32">
        <f>IF('umowa o pracę'!$E$7=2020,IF(IF($K158=1,IF($M158=0,ROUND(IF($L158&gt;2600,ROUND($O158/$L158*2600,2),$O158)*'umowa o pracę'!$E$8,2),ROUND(IF($L158&gt;2600,ROUND($O158/$L158*2600,2),$O158)*'umowa o pracę'!$E$8,2)),0)&gt;$I158,$I158,IF($K158=1,IF($M158=0,ROUND(IF($L158&gt;2600,ROUND($O158/$L158*2600,2),$O158)*'umowa o pracę'!$E$8,2),ROUND(IF($L158&gt;2600,ROUND($O158/$L158*2600,2),$O158)*'umowa o pracę'!$E$8,2)),0)),IF('umowa o pracę'!$E$7=2021,IF(IF($K158=1,IF($M158=0,ROUND(IF($L158&gt;2800,ROUND($O158/$L158*2800,2),$O158)*'umowa o pracę'!$E$8,2),ROUND(IF($L158&gt;2800,ROUND($O158/$L158*2800,2),$O158)*'umowa o pracę'!$E$8,2)),0)&gt;$I158,$I158,IF($K158=1,IF($M158=0,ROUND(IF($L158&gt;2800,ROUND($O158/$L158*2800,2),$O158)*'umowa o pracę'!$E$8,2),ROUND(IF($L158&gt;2800,ROUND($O158/$L158*2800,2),$O158)*'umowa o pracę'!$E$8,2)),0)),0))</f>
        <v>0</v>
      </c>
      <c r="U158" s="51">
        <f>IF('umowa o pracę'!$E$7=2020,$Q158,IF('umowa o pracę'!$E$7=2021,$R158,0))</f>
        <v>0</v>
      </c>
      <c r="V158" s="53">
        <f t="shared" si="27"/>
        <v>1</v>
      </c>
      <c r="W158" s="54">
        <f>IF('umowa o pracę'!$E$6&lt;2,0,$L158)</f>
        <v>0</v>
      </c>
      <c r="X158" s="54">
        <f>IF('umowa o pracę'!$E$6&lt;2,0,$M158)</f>
        <v>0</v>
      </c>
      <c r="Y158" s="55">
        <f>IF('umowa o pracę'!$E$6&lt;2,0,$N158)</f>
        <v>0</v>
      </c>
      <c r="Z158" s="55">
        <f>IF('umowa o pracę'!$E$6&lt;2,0,$O158)</f>
        <v>0</v>
      </c>
      <c r="AA158" s="32">
        <f>IF('umowa o pracę'!$E$7=2020,ROUND(IF($W158&gt;=2600,2600*'umowa o pracę'!$E$8,$W158*'umowa o pracę'!$E$8),2),IF('umowa o pracę'!$E$7=2021,ROUND(IF($W158&gt;=2800,2800*'umowa o pracę'!$E$8,$W158*'umowa o pracę'!$E$8),2),0))</f>
        <v>0</v>
      </c>
      <c r="AB158" s="32">
        <f>IF(IF(IF(AND($V158=1,$I158&gt;0),ROUND(IF($W158+$X158&gt;=2600,2600*'umowa o pracę'!$E$8,($W158+$X158)*'umowa o pracę'!$E$8),2)+IF($X158=0,ROUND(IF($W158&gt;2600,ROUND($Z158/$W158*2600,2),$Z158)*'umowa o pracę'!$E$8,2),ROUND(IF($W158&gt;2600,ROUND($Z158/$W158*2600,2),$Z158)*'umowa o pracę'!$E$8,2)),ROUND(IF($W158+$X158&gt;=2600,2600*'umowa o pracę'!$E$8,($W158+$X158)*'umowa o pracę'!$E$8),2)-IF($X158=0,ROUND(ROUND(IF($W158&gt;2600,ROUND($Y158/$W158*2600,2),$Y158),2)*'umowa o pracę'!$E$8,2),IF($X158&gt;0,IF($W158+$X158&lt;2600,ROUND(ROUND($Y158+ROUND($X158*9%,2),2)*'umowa o pracę'!$E$8,2),IF(AND($W158+$X158&gt;=2600,$X158&lt;2600,$W158&lt;2600),ROUND((ROUND(((2600-$X158)/$W158)*$Y158,2)+ROUND($X158*9%,2))*'umowa o pracę'!$E$8,2),IF(AND($W158+$X158&gt;=2600,$X158&gt;=2600),ROUND((ROUND(2600*9%,2))*'umowa o pracę'!$E$8,2),IF(AND($W158+$X158&gt;=2600,$W158&gt;=2600,$X158&lt;2600),ROUND((ROUND($X158*9%,2)+ROUND(((2600-$X158)/$W158)*$Y158,2))*'umowa o pracę'!$E$8,2),0)))),0)))&gt;$J158,$J158,IF(AND($V158=1,$I158&gt;0),ROUND(IF($W158+$X158&gt;=2600,2600*'umowa o pracę'!$E$8,($W158+$X158)*'umowa o pracę'!$E$8),2)+IF($X158=0,ROUND(IF($W158&gt;2600,ROUND($Z158/$W158*2600,2),$Z158)*'umowa o pracę'!$E$8,2),ROUND(IF($W158&gt;2600,ROUND($Z158/$W158*2600,2),$Z158)*'umowa o pracę'!$E$8,2)),ROUND(IF($W158+$X158&gt;=2600,2600*'umowa o pracę'!$E$8,($W158+$X158)*'umowa o pracę'!$E$8),2)-IF($X158=0,ROUND(ROUND(IF($W158&gt;2600,ROUND($Y158/$W158*2600,2),$Y158),2)*'umowa o pracę'!$E$8,2),IF($X158&gt;0,IF($W158+$X158&lt;2600,ROUND(ROUND($Y158+ROUND($X158*9%,2),2)*'umowa o pracę'!$E$8,2),IF(AND($W158+$X158&gt;=2600,$X158&lt;2600,$W158&lt;2600),ROUND((ROUND(((2600-$X158)/$W158)*$Y158,2)+ROUND($X158*9%,2))*'umowa o pracę'!$E$8,2),IF(AND($W158+$X158&gt;=2600,$X158&gt;=2600),ROUND((ROUND(2600*9%,2))*'umowa o pracę'!$E$8,2),IF(AND($W158+$X158&gt;=2600,$W158&gt;=2600,$X158&lt;2600),ROUND((ROUND($X158*9%,2)+ROUND(((2600-$X158)/$W158)*$Y158,2))*'umowa o pracę'!$E$8,2),0)))),0))))&gt;$J158,$J158,IF(IF(AND($V158=1,$I158&gt;0),ROUND(IF($W158+$X158&gt;=2600,2600*'umowa o pracę'!$E$8,($W158+$X158)*'umowa o pracę'!$E$8),2)+IF($X158=0,ROUND(IF($W158&gt;2600,ROUND($Z158/$W158*2600,2),$Z158)*'umowa o pracę'!$E$8,2),ROUND(IF($W158&gt;2600,ROUND($Z158/$W158*2600,2),$Z158)*'umowa o pracę'!$E$8,2)),ROUND(IF($W158+$X158&gt;=2600,2600*'umowa o pracę'!$E$8,($W158+$X158)*'umowa o pracę'!$E$8),2)-IF($X158=0,ROUND(ROUND(IF($W158&gt;2600,ROUND($Y158/$W158*2600,2),$Y158),2)*'umowa o pracę'!$E$8,2),IF($X158&gt;0,IF($W158+$X158&lt;2600,ROUND(ROUND($Y158+ROUND($X158*9%,2),2)*'umowa o pracę'!$E$8,2),IF(AND($W158+$X158&gt;=2600,$X158&lt;2600,$W158&lt;2600),ROUND((ROUND(((2600-$X158)/$W158)*$Y158,2)+ROUND($X158*9%,2))*'umowa o pracę'!$E$8,2),IF(AND($W158+$X158&gt;=2600,$X158&gt;=2600),ROUND((ROUND(2600*9%,2))*'umowa o pracę'!$E$8,2),IF(AND($W158+$X158&gt;=2600,$W158&gt;=2600,$X158&lt;2600),ROUND((ROUND($X158*9%,2)+ROUND(((2600-$X158)/$W158)*$Y158,2))*'umowa o pracę'!$E$8,2),0)))),0)))&gt;$J158,$J158,IF(AND($V158=1,$I158&gt;0),ROUND(IF($W158+$X158&gt;=2600,2600*'umowa o pracę'!$E$8,($W158+$X158)*'umowa o pracę'!$E$8),2)+IF($X158=0,ROUND(IF($W158&gt;2600,ROUND($Z158/$W158*2600,2),$Z158)*'umowa o pracę'!$E$8,2),ROUND(IF($W158&gt;2600,ROUND($Z158/$W158*2600,2),$Z158)*'umowa o pracę'!$E$8,2)),ROUND(IF($W158+$X158&gt;=2600,2600*'umowa o pracę'!$E$8,($W158+$X158)*'umowa o pracę'!$E$8),2)-IF(AND($X158=0,I158&gt;0),ROUND(ROUND(IF($W158&gt;2600,ROUND($Y158/$W158*2600,2),$Y158),2)*'umowa o pracę'!$E$8,2),IF($X158&gt;0,IF($W158+$X158&lt;2600,ROUND(ROUND($Y158+ROUND($X158*9%,2),2)*'umowa o pracę'!$E$8,2),IF(AND($W158+$X158&gt;=2600,$X158&lt;2600,$W158&lt;2600),ROUND((ROUND(((2600-$X158)/$W158)*$Y158,2)+ROUND($X158*9%,2))*'umowa o pracę'!$E$8,2),IF(AND($W158+$X158&gt;=2600,$X158&gt;=2600),ROUND((ROUND(2600*9%,2))*'umowa o pracę'!$E$8,2),IF(AND($W158+$X158&gt;=2600,$W158&gt;=2600,$X158&lt;2600),ROUND((ROUND($X158*9%,2)+ROUND(((2600-$X158)/$W158)*$Y158,2))*'umowa o pracę'!$E$8,2),0)))),0)))))</f>
        <v>0</v>
      </c>
      <c r="AC158" s="32">
        <f>IF(IF(IF(AND($V158=1,$I158&gt;0),ROUND(IF($W158+$X158&gt;=2800,2800*'umowa o pracę'!$E$8,($W158+$X158)*'umowa o pracę'!$E$8),2)+IF($X158=0,ROUND(IF($W158&gt;2800,ROUND($Z158/$W158*2800,2),$Z158)*'umowa o pracę'!$E$8,2),ROUND(IF($W158&gt;2800,ROUND($Z158/$W158*2800,2),$Z158)*'umowa o pracę'!$E$8,2)),ROUND(IF($W158+$X158&gt;=2800,2800*'umowa o pracę'!$E$8,($W158+$X158)*'umowa o pracę'!$E$8),2)-IF($X158=0,ROUND(ROUND(IF($W158&gt;2800,ROUND($Y158/$W158*2800,2),$Y158),2)*'umowa o pracę'!$E$8,2),IF($X158&gt;0,IF($W158+$X158&lt;2800,ROUND(ROUND($Y158+ROUND($X158*9%,2),2)*'umowa o pracę'!$E$8,2),IF(AND($W158+$X158&gt;=2800,$X158&lt;2800,$W158&lt;2800),ROUND((ROUND(((2800-$X158)/$W158)*$Y158,2)+ROUND($X158*9%,2))*'umowa o pracę'!$E$8,2),IF(AND($W158+$X158&gt;=2800,$X158&gt;=2800),ROUND((ROUND(2800*9%,2))*'umowa o pracę'!$E$8,2),IF(AND($W158+$X158&gt;=2800,$W158&gt;=2800,$X158&lt;2800),ROUND((ROUND($X158*9%,2)+ROUND(((2800-$X158)/$W158)*$Y158,2))*'umowa o pracę'!$E$8,2),0)))),0)))&gt;$J158,$J158,IF(AND($V158=1,$I158&gt;0),ROUND(IF($W158+$X158&gt;=2800,2800*'umowa o pracę'!$E$8,($W158+$X158)*'umowa o pracę'!$E$8),2)+IF($X158=0,ROUND(IF($W158&gt;2800,ROUND($Z158/$W158*2800,2),$Z158)*'umowa o pracę'!$E$8,2),ROUND(IF($W158&gt;2800,ROUND($Z158/$W158*2800,2),$Z158)*'umowa o pracę'!$E$8,2)),ROUND(IF($W158+$X158&gt;=2800,2800*'umowa o pracę'!$E$8,($W158+$X158)*'umowa o pracę'!$E$8),2)-IF($X158=0,ROUND(ROUND(IF($W158&gt;2800,ROUND($Y158/$W158*2800,2),$Y158),2)*'umowa o pracę'!$E$8,2),IF($X158&gt;0,IF($W158+$X158&lt;2800,ROUND(ROUND($Y158+ROUND($X158*9%,2),2)*'umowa o pracę'!$E$8,2),IF(AND($W158+$X158&gt;=2800,$X158&lt;2800,$W158&lt;2800),ROUND((ROUND(((2800-$X158)/$W158)*$Y158,2)+ROUND($X158*9%,2))*'umowa o pracę'!$E$8,2),IF(AND($W158+$X158&gt;=2800,$X158&gt;=2800),ROUND((ROUND(2800*9%,2))*'umowa o pracę'!$E$8,2),IF(AND($W158+$X158&gt;=2800,$W158&gt;=2800,$X158&lt;2800),ROUND((ROUND($X158*9%,2)+ROUND(((2800-$X158)/$W158)*$Y158,2))*'umowa o pracę'!$E$8,2),0)))),0))))&gt;$J158,$J158,IF(IF(AND($V158=1,$I158&gt;0),ROUND(IF($W158+$X158&gt;=2800,2800*'umowa o pracę'!$E$8,($W158+$X158)*'umowa o pracę'!$E$8),2)+IF($X158=0,ROUND(IF($W158&gt;2800,ROUND($Z158/$W158*2800,2),$Z158)*'umowa o pracę'!$E$8,2),ROUND(IF($W158&gt;2800,ROUND($Z158/$W158*2800,2),$Z158)*'umowa o pracę'!$E$8,2)),ROUND(IF($W158+$X158&gt;=2800,2800*'umowa o pracę'!$E$8,($W158+$X158)*'umowa o pracę'!$E$8),2)-IF($X158=0,ROUND(ROUND(IF($W158&gt;2800,ROUND($Y158/$W158*2800,2),$Y158),2)*'umowa o pracę'!$E$8,2),IF($X158&gt;0,IF($W158+$X158&lt;2800,ROUND(ROUND($Y158+ROUND($X158*9%,2),2)*'umowa o pracę'!$E$8,2),IF(AND($W158+$X158&gt;=2800,$X158&lt;2800,$W158&lt;2800),ROUND((ROUND(((2800-$X158)/$W158)*$Y158,2)+ROUND($X158*9%,2))*'umowa o pracę'!$E$8,2),IF(AND($W158+$X158&gt;=2800,$X158&gt;=2800),ROUND((ROUND(2800*9%,2))*'umowa o pracę'!$E$8,2),IF(AND($W158+$X158&gt;=2800,$W158&gt;=2800,$X158&lt;2800),ROUND((ROUND($X158*9%,2)+ROUND(((2800-$X158)/$W158)*$Y158,2))*'umowa o pracę'!$E$8,2),0)))),0)))&gt;$J158,$J158,IF(AND($V158=1,$I158&gt;0),ROUND(IF($W158+$X158&gt;=2800,2800*'umowa o pracę'!$E$8,($W158+$X158)*'umowa o pracę'!$E$8),2)+IF($X158=0,ROUND(IF($W158&gt;2800,ROUND($Z158/$W158*2800,2),$Z158)*'umowa o pracę'!$E$8,2),ROUND(IF($W158&gt;2800,ROUND($Z158/$W158*2800,2),$Z158)*'umowa o pracę'!$E$8,2)),ROUND(IF($W158+$X158&gt;=2800,2800*'umowa o pracę'!$E$8,($W158+$X158)*'umowa o pracę'!$E$8),2)-IF(AND($X158=0,I158&gt;0),ROUND(ROUND(IF($W158&gt;2800,ROUND($Y158/$W158*2800,2),$Y158),2)*'umowa o pracę'!$E$8,2),IF($X158&gt;0,IF($W158+$X158&lt;2800,ROUND(ROUND($Y158+ROUND($X158*9%,2),2)*'umowa o pracę'!$E$8,2),IF(AND($W158+$X158&gt;=2800,$X158&lt;2800,$W158&lt;2800),ROUND((ROUND(((2800-$X158)/$W158)*$Y158,2)+ROUND($X158*9%,2))*'umowa o pracę'!$E$8,2),IF(AND($W158+$X158&gt;=2800,$X158&gt;=2800),ROUND((ROUND(2800*9%,2))*'umowa o pracę'!$E$8,2),IF(AND($W158+$X158&gt;=2800,$W158&gt;=2800,$X158&lt;2800),ROUND((ROUND($X158*9%,2)+ROUND(((2800-$X158)/$W158)*$Y158,2))*'umowa o pracę'!$E$8,2),0)))),0)))))</f>
        <v>0</v>
      </c>
      <c r="AD158" s="32">
        <f>IF('umowa o pracę'!$E$7=2020,IF(IF($V158=1,IF($X158=0,ROUND(IF($W158&gt;2600,ROUND($Y158/$W158*2600,2),$Y158)*'umowa o pracę'!$E$8,2),IF($W158+$X158&lt;2600,ROUND(ROUND($Y158+ROUND($X158*9%,2),2)*'umowa o pracę'!$E$8,2),IF(AND($W158+$X158&gt;=2600,$W158&lt;2600),ROUND((ROUND($Y158+ROUND((2600-$W158)*9%,2),2))*'umowa o pracę'!$E$8,2),IF(AND($W158+$X158&gt;=2600,$W158&gt;=2600),ROUND(ROUND($Y158/$W158*2600,2)*'umowa o pracę'!$E$8,2),0)))),0)&gt;$H158,$H158,IF($V158=1,IF($X158=0,ROUND(IF($W158&gt;2600,ROUND($Y158/$W158*2600,2),$Y158)*'umowa o pracę'!$E$8,2),IF($W158+$X158&lt;2600,ROUND(ROUND($Y158+ROUND($X158*9%,2),2)*'umowa o pracę'!$E$8,2),IF(AND($W158+$X158&gt;=2600,$W158&lt;2600),ROUND((ROUND($Y158+ROUND((2600-$W158)*9%,2),2))*'umowa o pracę'!$E$8,2),IF(AND($W158+$X158&gt;=2600,$W158&gt;=2600),ROUND(ROUND($Y158/$W158*2600,2)*'umowa o pracę'!$E$8,2),0)))),0)),IF('umowa o pracę'!$E$7=2021,IF(IF($V158=1,IF($X158=0,ROUND(IF($W158&gt;2800,ROUND($Y158/$W158*2800,2),$Y158)*'umowa o pracę'!$E$8,2),IF($W158+$X158&lt;2800,ROUND(ROUND($Y158+ROUND($X158*9%,2),2)*'umowa o pracę'!$E$8,2),IF(AND($W158+$X158&gt;=2800,$W158&lt;2800),ROUND((ROUND($Y158+ROUND((2800-$W158)*9%,2),2))*'umowa o pracę'!$E$8,2),IF(AND($W158+$X158&gt;=2800,$W158&gt;=2800),ROUND(ROUND($Y158/$W158*2800,2)*'umowa o pracę'!$E$8,2),0)))),0)&gt;$H158,$H158,IF($V158=1,IF($X158=0,ROUND(IF($W158&gt;2800,ROUND($Y158/$W158*2800,2),$Y158)*'umowa o pracę'!$E$8,2),IF($W158+$X158&lt;2800,ROUND(ROUND($Y158+ROUND($X158*9%,2),2)*'umowa o pracę'!$E$8,2),IF(AND($W158+$X158&gt;=2800,$W158&lt;2800),ROUND((ROUND($Y158+ROUND((2800-$W158)*9%,2),2))*'umowa o pracę'!$E$8,2),IF(AND($W158+$X158&gt;=2800,$W158&gt;=2800),ROUND(ROUND($Y158/$W158*2800,2)*'umowa o pracę'!$E$8,2),0)))),0)),0))</f>
        <v>0</v>
      </c>
      <c r="AE158" s="32">
        <f>IF('umowa o pracę'!$E$7=2020,IF(IF($V158=1,IF($X158=0,ROUND(IF($W158&gt;2600,ROUND($Z158/$W158*2600,2),$Z158)*'umowa o pracę'!$E$8,2),ROUND(IF($W158&gt;2600,ROUND($Z158/$W158*2600,2),$Z158)*'umowa o pracę'!$E$8,2)),0)&gt;$I158,$I158,IF($V158=1,IF($X158=0,ROUND(IF($W158&gt;2600,ROUND($Z158/$W158*2600,2),$Z158)*'umowa o pracę'!$E$8,2),ROUND(IF($W158&gt;2600,ROUND($Z158/$W158*2600,2),$Z158)*'umowa o pracę'!$E$8,2)),0)),IF('umowa o pracę'!$E$7=2021,IF(IF($V158=1,IF($X158=0,ROUND(IF($W158&gt;2800,ROUND($Z158/$W158*2800,2),$Z158)*'umowa o pracę'!$E$8,2),ROUND(IF($W158&gt;2800,ROUND($Z158/$W158*2800,2),$Z158)*'umowa o pracę'!$E$8,2)),0)&gt;$I158,$I158,IF($V158=1,IF($X158=0,ROUND(IF($W158&gt;2800,ROUND($Z158/$W158*2800,2),$Z158)*'umowa o pracę'!$E$8,2),ROUND(IF($W158&gt;2800,ROUND($Z158/$W158*2800,2),$Z158)*'umowa o pracę'!$E$8,2)),0)),0))</f>
        <v>0</v>
      </c>
      <c r="AF158" s="56">
        <f>IF('umowa o pracę'!$E$7=2020,$AB158,IF('umowa o pracę'!$E$7=2021,$AC158,0))</f>
        <v>0</v>
      </c>
      <c r="AG158" s="53">
        <f t="shared" si="28"/>
        <v>1</v>
      </c>
      <c r="AH158" s="39">
        <f>IF('umowa o pracę'!$E$6&lt;3,0,$L158)</f>
        <v>0</v>
      </c>
      <c r="AI158" s="39">
        <f>IF('umowa o pracę'!$E$6&lt;3,0,$M158)</f>
        <v>0</v>
      </c>
      <c r="AJ158" s="55">
        <f>IF('umowa o pracę'!$E$6&lt;3,0,$N158)</f>
        <v>0</v>
      </c>
      <c r="AK158" s="55">
        <f>IF('umowa o pracę'!$E$6&lt;3,0,$O158)</f>
        <v>0</v>
      </c>
      <c r="AL158" s="32">
        <f>IF('umowa o pracę'!$E$7=2020,ROUND(IF($AH158&gt;=2600,2600*'umowa o pracę'!$E$8,$AH158*'umowa o pracę'!$E$8),2),IF('umowa o pracę'!$E$7=2021,ROUND(IF($AH158&gt;=2800,2800*'umowa o pracę'!$E$8,$AH158*'umowa o pracę'!$E$8),2),0))</f>
        <v>0</v>
      </c>
      <c r="AM158" s="32">
        <f>IF(IF(IF(AND($AG158=1,$I158&gt;0),ROUND(IF($AH158+$AI158&gt;=2600,2600*'umowa o pracę'!$E$8,($AH158+$AI158)*'umowa o pracę'!$E$8),2)+IF($AI158=0,ROUND(IF($AH158&gt;2600,ROUND($AK158/$AH158*2600,2),$AK158)*'umowa o pracę'!$E$8,2),ROUND(IF($AH158&gt;2600,ROUND($AK158/$AH158*2600,2),$AK158)*'umowa o pracę'!$E$8,2)),ROUND(IF($AH158+$AI158&gt;=2600,2600*'umowa o pracę'!$E$8,($AH158+$AI158)*'umowa o pracę'!$E$8),2)-IF($AI158=0,ROUND(ROUND(IF($AH158&gt;2600,ROUND($AJ158/$AH158*2600,2),$AJ158),2)*'umowa o pracę'!$E$8,2),IF($AI158&gt;0,IF($AH158+$AI158&lt;2600,ROUND(ROUND($AJ158+ROUND($AI158*9%,2),2)*'umowa o pracę'!$E$8,2),IF(AND($AH158+$AI158&gt;=2600,$AI158&lt;2600,$AH158&lt;2600),ROUND((ROUND(((2600-$AI158)/$AH158)*$AJ158,2)+ROUND($AI158*9%,2))*'umowa o pracę'!$E$8,2),IF(AND($AH158+$AI158&gt;=2600,$AI158&gt;=2600),ROUND((ROUND(2600*9%,2))*'umowa o pracę'!$E$8,2),IF(AND($AH158+$AI158&gt;=2600,$AH158&gt;=2600,$AI158&lt;2600),ROUND((ROUND($AI158*9%,2)+ROUND(((2600-$AI158)/$AH158)*$AJ158,2))*'umowa o pracę'!$E$8,2),0)))),0)))&gt;$J158,$J158,IF(AND($AG158=1,$I158&gt;0),ROUND(IF($AH158+$AI158&gt;=2600,2600*'umowa o pracę'!$E$8,($AH158+$AI158)*'umowa o pracę'!$E$8),2)+IF($AI158=0,ROUND(IF($AH158&gt;2600,ROUND($AK158/$AH158*2600,2),$AK158)*'umowa o pracę'!$E$8,2),ROUND(IF($AH158&gt;2600,ROUND($AK158/$AH158*2600,2),$AK158)*'umowa o pracę'!$E$8,2)),ROUND(IF($AH158+$AI158&gt;=2600,2600*'umowa o pracę'!$E$8,($AH158+$AI158)*'umowa o pracę'!$E$8),2)-IF($AI158=0,ROUND(ROUND(IF($AH158&gt;2600,ROUND($AJ158/$AH158*2600,2),$AJ158),2)*'umowa o pracę'!$E$8,2),IF($AI158&gt;0,IF($AH158+$AI158&lt;2600,ROUND(ROUND($AJ158+ROUND($AI158*9%,2),2)*'umowa o pracę'!$E$8,2),IF(AND($AH158+$AI158&gt;=2600,$AI158&lt;2600,$AH158&lt;2600),ROUND((ROUND(((2600-$AI158)/$AH158)*$AJ158,2)+ROUND($AI158*9%,2))*'umowa o pracę'!$E$8,2),IF(AND($AH158+$AI158&gt;=2600,$AI158&gt;=2600),ROUND((ROUND(2600*9%,2))*'umowa o pracę'!$E$8,2),IF(AND($AH158+$AI158&gt;=2600,$AH158&gt;=2600,$AI158&lt;2600),ROUND((ROUND($AI158*9%,2)+ROUND(((2600-$AI158)/$AH158)*$AJ158,2))*'umowa o pracę'!$E$8,2),0)))),0))))&gt;$J158,$J158,IF(IF(AND($AG158=1,$I158&gt;0),ROUND(IF($AH158+$AI158&gt;=2600,2600*'umowa o pracę'!$E$8,($AH158+$AI158)*'umowa o pracę'!$E$8),2)+IF($AI158=0,ROUND(IF($AH158&gt;2600,ROUND($AK158/$AH158*2600,2),$AK158)*'umowa o pracę'!$E$8,2),ROUND(IF($AH158&gt;2600,ROUND($AK158/$AH158*2600,2),$AK158)*'umowa o pracę'!$E$8,2)),ROUND(IF($AH158+$AI158&gt;=2600,2600*'umowa o pracę'!$E$8,($AH158+$AI158)*'umowa o pracę'!$E$8),2)-IF($AI158=0,ROUND(ROUND(IF($AH158&gt;2600,ROUND($AJ158/$AH158*2600,2),$AJ158),2)*'umowa o pracę'!$E$8,2),IF($AI158&gt;0,IF($AH158+$AI158&lt;2600,ROUND(ROUND($AJ158+ROUND($AI158*9%,2),2)*'umowa o pracę'!$E$8,2),IF(AND($AH158+$AI158&gt;=2600,$AI158&lt;2600,$AH158&lt;2600),ROUND((ROUND(((2600-$AI158)/$AH158)*$AJ158,2)+ROUND($AI158*9%,2))*'umowa o pracę'!$E$8,2),IF(AND($AH158+$AI158&gt;=2600,$AI158&gt;=2600),ROUND((ROUND(2600*9%,2))*'umowa o pracę'!$E$8,2),IF(AND($AH158+$AI158&gt;=2600,$AH158&gt;=2600,$AI158&lt;2600),ROUND((ROUND($AI158*9%,2)+ROUND(((2600-$AI158)/$AH158)*$AJ158,2))*'umowa o pracę'!$E$8,2),0)))),0)))&gt;$J158,$J158,IF(AND($AG158=1,$I158&gt;0),ROUND(IF($AH158+$AI158&gt;=2600,2600*'umowa o pracę'!$E$8,($AH158+$AI158)*'umowa o pracę'!$E$8),2)+IF($AI158=0,ROUND(IF($AH158&gt;2600,ROUND($AK158/$AH158*2600,2),$AK158)*'umowa o pracę'!$E$8,2),ROUND(IF($AH158&gt;2600,ROUND($AK158/$AH158*2600,2),$AK158)*'umowa o pracę'!$E$8,2)),ROUND(IF($AH158+$AI158&gt;=2600,2600*'umowa o pracę'!$E$8,($AH158+$AI158)*'umowa o pracę'!$E$8),2)-IF(AND($AI158=0,I158&gt;0),ROUND(ROUND(IF($AH158&gt;2600,ROUND($AJ158/$AH158*2600,2),$AJ158),2)*'umowa o pracę'!$E$8,2),IF($AI158&gt;0,IF($AH158+$AI158&lt;2600,ROUND(ROUND($AJ158+ROUND($AI158*9%,2),2)*'umowa o pracę'!$E$8,2),IF(AND($AH158+$AI158&gt;=2600,$AI158&lt;2600,$AH158&lt;2600),ROUND((ROUND(((2600-$AI158)/$AH158)*$AJ158,2)+ROUND($AI158*9%,2))*'umowa o pracę'!$E$8,2),IF(AND($AH158+$AI158&gt;=2600,$AI158&gt;=2600),ROUND((ROUND(2600*9%,2))*'umowa o pracę'!$E$8,2),IF(AND($AH158+$AI158&gt;=2600,$AH158&gt;=2600,$AI158&lt;2600),ROUND((ROUND($AI158*9%,2)+ROUND(((2600-$AI158)/$AH158)*$AJ158,2))*'umowa o pracę'!$E$8,2),0)))),0)))))</f>
        <v>0</v>
      </c>
      <c r="AN158" s="32">
        <f>IF(IF(IF(AND($AG158=1,$I158&gt;0),ROUND(IF($AH158+$AI158&gt;=2800,2800*'umowa o pracę'!$E$8,($AH158+$AI158)*'umowa o pracę'!$E$8),2)+IF($AI158=0,ROUND(IF($AH158&gt;2800,ROUND($AK158/$AH158*2800,2),$AK158)*'umowa o pracę'!$E$8,2),ROUND(IF($AH158&gt;2800,ROUND($AK158/$AH158*2800,2),$AK158)*'umowa o pracę'!$E$8,2)),ROUND(IF($AH158+$AI158&gt;=2800,2800*'umowa o pracę'!$E$8,($AH158+$AI158)*'umowa o pracę'!$E$8),2)-IF($AI158=0,ROUND(ROUND(IF($AH158&gt;2800,ROUND($AJ158/$AH158*2800,2),$AJ158),2)*'umowa o pracę'!$E$8,2),IF($AI158&gt;0,IF($AH158+$AI158&lt;2800,ROUND(ROUND($AJ158+ROUND($AI158*9%,2),2)*'umowa o pracę'!$E$8,2),IF(AND($AH158+$AI158&gt;=2800,$AI158&lt;2800,$AH158&lt;2800),ROUND((ROUND(((2800-$AI158)/$AH158)*$AJ158,2)+ROUND($AI158*9%,2))*'umowa o pracę'!$E$8,2),IF(AND($AH158+$AI158&gt;=2800,$AI158&gt;=2800),ROUND((ROUND(2800*9%,2))*'umowa o pracę'!$E$8,2),IF(AND($AH158+$AI158&gt;=2800,$AH158&gt;=2800,$AI158&lt;2800),ROUND((ROUND($AI158*9%,2)+ROUND(((2800-$AI158)/$AH158)*$AJ158,2))*'umowa o pracę'!$E$8,2),0)))),0)))&gt;$J158,$J158,IF(AND($AG158=1,$I158&gt;0),ROUND(IF($AH158+$AI158&gt;=2800,2800*'umowa o pracę'!$E$8,($AH158+$AI158)*'umowa o pracę'!$E$8),2)+IF($AI158=0,ROUND(IF($AH158&gt;2800,ROUND($AK158/$AH158*2800,2),$AK158)*'umowa o pracę'!$E$8,2),ROUND(IF($AH158&gt;2800,ROUND($AK158/$AH158*2800,2),$AK158)*'umowa o pracę'!$E$8,2)),ROUND(IF($AH158+$AI158&gt;=2800,2800*'umowa o pracę'!$E$8,($AH158+$AI158)*'umowa o pracę'!$E$8),2)-IF($AI158=0,ROUND(ROUND(IF($AH158&gt;2800,ROUND($AJ158/$AH158*2800,2),$AJ158),2)*'umowa o pracę'!$E$8,2),IF($AI158&gt;0,IF($AH158+$AI158&lt;2800,ROUND(ROUND($AJ158+ROUND($AI158*9%,2),2)*'umowa o pracę'!$E$8,2),IF(AND($AH158+$AI158&gt;=2800,$AI158&lt;2800,$AH158&lt;2800),ROUND((ROUND(((2800-$AI158)/$AH158)*$AJ158,2)+ROUND($AI158*9%,2))*'umowa o pracę'!$E$8,2),IF(AND($AH158+$AI158&gt;=2800,$AI158&gt;=2800),ROUND((ROUND(2800*9%,2))*'umowa o pracę'!$E$8,2),IF(AND($AH158+$AI158&gt;=2800,$AH158&gt;=2800,$AI158&lt;2800),ROUND((ROUND($AI158*9%,2)+ROUND(((2800-$AI158)/$AH158)*$AJ158,2))*'umowa o pracę'!$E$8,2),0)))),0))))&gt;$J158,$J158,IF(IF(AND($AG158=1,$I158&gt;0),ROUND(IF($AH158+$AI158&gt;=2800,2800*'umowa o pracę'!$E$8,($AH158+$AI158)*'umowa o pracę'!$E$8),2)+IF($AI158=0,ROUND(IF($AH158&gt;2800,ROUND($AK158/$AH158*2800,2),$AK158)*'umowa o pracę'!$E$8,2),ROUND(IF($AH158&gt;2800,ROUND($AK158/$AH158*2800,2),$AK158)*'umowa o pracę'!$E$8,2)),ROUND(IF($AH158+$AI158&gt;=2800,2800*'umowa o pracę'!$E$8,($AH158+$AI158)*'umowa o pracę'!$E$8),2)-IF($AI158=0,ROUND(ROUND(IF($AH158&gt;2800,ROUND($AJ158/$AH158*2800,2),$AJ158),2)*'umowa o pracę'!$E$8,2),IF($AI158&gt;0,IF($AH158+$AI158&lt;2800,ROUND(ROUND($AJ158+ROUND($AI158*9%,2),2)*'umowa o pracę'!$E$8,2),IF(AND($AH158+$AI158&gt;=2800,$AI158&lt;2800,$AH158&lt;2800),ROUND((ROUND(((2800-$AI158)/$AH158)*$AJ158,2)+ROUND($AI158*9%,2))*'umowa o pracę'!$E$8,2),IF(AND($AH158+$AI158&gt;=2800,$AI158&gt;=2800),ROUND((ROUND(2800*9%,2))*'umowa o pracę'!$E$8,2),IF(AND($AH158+$AI158&gt;=2800,$AH158&gt;=2800,$AI158&lt;2800),ROUND((ROUND($AI158*9%,2)+ROUND(((2800-$AI158)/$AH158)*$AJ158,2))*'umowa o pracę'!$E$8,2),0)))),0)))&gt;$J158,$J158,IF(AND($AG158=1,$I158&gt;0),ROUND(IF($AH158+$AI158&gt;=2800,2800*'umowa o pracę'!$E$8,($AH158+$AI158)*'umowa o pracę'!$E$8),2)+IF($AI158=0,ROUND(IF($AH158&gt;2800,ROUND($AK158/$AH158*2800,2),$AK158)*'umowa o pracę'!$E$8,2),ROUND(IF($AH158&gt;2800,ROUND($AK158/$AH158*2800,2),$AK158)*'umowa o pracę'!$E$8,2)),ROUND(IF($AH158+$AI158&gt;=2800,2800*'umowa o pracę'!$E$8,($AH158+$AI158)*'umowa o pracę'!$E$8),2)-IF(AND($AI158=0,I158&gt;0),ROUND(ROUND(IF($AH158&gt;2800,ROUND($AJ158/$AH158*2800,2),$AJ158),2)*'umowa o pracę'!$E$8,2),IF($AI158&gt;0,IF($AH158+$AI158&lt;2800,ROUND(ROUND($AJ158+ROUND($AI158*9%,2),2)*'umowa o pracę'!$E$8,2),IF(AND($AH158+$AI158&gt;=2800,$AI158&lt;2800,$AH158&lt;2800),ROUND((ROUND(((2800-$AI158)/$AH158)*$AJ158,2)+ROUND($AI158*9%,2))*'umowa o pracę'!$E$8,2),IF(AND($AH158+$AI158&gt;=2800,$AI158&gt;=2800),ROUND((ROUND(2800*9%,2))*'umowa o pracę'!$E$8,2),IF(AND($AH158+$AI158&gt;=2800,$AH158&gt;=2800,$AI158&lt;2800),ROUND((ROUND($AI158*9%,2)+ROUND(((2800-$AI158)/$AH158)*$AJ158,2))*'umowa o pracę'!$E$8,2),0)))),0)))))</f>
        <v>0</v>
      </c>
      <c r="AO158" s="32">
        <f>IF('umowa o pracę'!$E$7=2020,IF(IF($AG158=1,IF($AI158=0,ROUND(IF($AH158&gt;2600,ROUND($AJ158/$AH158*2600,2),$AJ158)*'umowa o pracę'!$E$8,2),IF($AH158+$AI158&lt;2600,ROUND(ROUND($AJ158+ROUND($AI158*9%,2),2)*'umowa o pracę'!$E$8,2),IF(AND($AH158+$AI158&gt;=2600,$AH158&lt;2600),ROUND((ROUND($AJ158+ROUND((2600-$AH158)*9%,2),2))*'umowa o pracę'!$E$8,2),IF(AND($AH158+$AI158&gt;=2600,$AH158&gt;=2600),ROUND(ROUND($AJ158/$AH158*2600,2)*'umowa o pracę'!$E$8,2),0)))),0)&gt;$H158,$H158,IF($AG158=1,IF($AI158=0,ROUND(IF($AH158&gt;2600,ROUND($AJ158/$AH158*2600,2),$AJ158)*'umowa o pracę'!$E$8,2),IF($AH158+$AI158&lt;2600,ROUND(ROUND($AJ158+ROUND($AI158*9%,2),2)*'umowa o pracę'!$E$8,2),IF(AND($AH158+$AI158&gt;=2600,$AH158&lt;2600),ROUND((ROUND($AJ158+ROUND((2600-$AH158)*9%,2),2))*'umowa o pracę'!$E$8,2),IF(AND($AH158+$AI158&gt;=2600,$AH158&gt;=2600),ROUND(ROUND($AJ158/$AH158*2600,2)*'umowa o pracę'!$E$8,2),0)))),0)),IF('umowa o pracę'!$E$7=2021,IF(IF($AG158=1,IF($AI158=0,ROUND(IF($AH158&gt;2800,ROUND($AJ158/$AH158*2800,2),$AJ158)*'umowa o pracę'!$E$8,2),IF($AH158+$AI158&lt;2800,ROUND(ROUND($AJ158+ROUND($AI158*9%,2),2)*'umowa o pracę'!$E$8,2),IF(AND($AH158+$AI158&gt;=2800,$AH158&lt;2800),ROUND((ROUND($AJ158+ROUND((2800-$AH158)*9%,2),2))*'umowa o pracę'!$E$8,2),IF(AND($AH158+$AI158&gt;=2800,$AH158&gt;=2800),ROUND(ROUND($AJ158/$AH158*2800,2)*'umowa o pracę'!$E$8,2),0)))),0)&gt;$H158,$H158,IF($AG158=1,IF($AI158=0,ROUND(IF($AH158&gt;2800,ROUND($AJ158/$AH158*2800,2),$AJ158)*'umowa o pracę'!$E$8,2),IF($AH158+$AI158&lt;2800,ROUND(ROUND($AJ158+ROUND($AI158*9%,2),2)*'umowa o pracę'!$E$8,2),IF(AND($AH158+$AI158&gt;=2800,$AH158&lt;2800),ROUND((ROUND($AJ158+ROUND((2800-$AH158)*9%,2),2))*'umowa o pracę'!$E$8,2),IF(AND($AH158+$AI158&gt;=2800,$AH158&gt;=2800),ROUND(ROUND($AJ158/$AH158*2800,2)*'umowa o pracę'!$E$8,2),0)))),0)),0))</f>
        <v>0</v>
      </c>
      <c r="AP158" s="32">
        <f>IF('umowa o pracę'!$E$7=2020,IF(IF($AG158=1,IF($AI158=0,ROUND(IF($AH158&gt;2600,ROUND($AK158/$AH158*2600,2),$AK158)*'umowa o pracę'!$E$8,2),ROUND(IF($AH158&gt;2600,ROUND($AK158/$AH158*2600,2),$AK158)*'umowa o pracę'!$E$8,2)),0)&gt;$I158,$I158,IF($AG158=1,IF($AI158=0,ROUND(IF($AH158&gt;2600,ROUND($AK158/$AH158*2600,2),$AK158)*'umowa o pracę'!$E$8,2),ROUND(IF($AH158&gt;2600,ROUND($AK158/$AH158*2600,2),$AK158)*'umowa o pracę'!$E$8,2)),0)),IF('umowa o pracę'!$E$7=2021,IF(IF($AG158=1,IF($AI158=0,ROUND(IF($AH158&gt;2800,ROUND($AK158/$AH158*2800,2),$AK158)*'umowa o pracę'!$E$8,2),ROUND(IF($AH158&gt;2800,ROUND($AK158/$AH158*2800,2),$AK158)*'umowa o pracę'!$E$8,2)),0)&gt;$I158,$I158,IF($AG158=1,IF($AI158=0,ROUND(IF($AH158&gt;2800,ROUND($AK158/$AH158*2800,2),$AK158)*'umowa o pracę'!$E$8,2),ROUND(IF($AH158&gt;2800,ROUND($AK158/$AH158*2800,2),$AK158)*'umowa o pracę'!$E$8,2)),0)),0))</f>
        <v>0</v>
      </c>
      <c r="AQ158" s="56">
        <f>IF('umowa o pracę'!$E$7=2020,$AM158,IF('umowa o pracę'!$E$7=2021,$AN158,0))</f>
        <v>0</v>
      </c>
      <c r="AR158" s="33">
        <f>IF('umowa o pracę'!$E$7=0,0,U158+AF158+AQ158)</f>
        <v>0</v>
      </c>
      <c r="AS158" s="19"/>
      <c r="AT158" s="19"/>
      <c r="AU158" s="19"/>
      <c r="AV158" s="6"/>
      <c r="AW158" s="6"/>
      <c r="AX158" s="6">
        <f t="shared" si="26"/>
        <v>10</v>
      </c>
      <c r="AY158" s="6"/>
      <c r="AZ158" s="234">
        <f t="shared" si="29"/>
        <v>0</v>
      </c>
      <c r="BA158" s="234">
        <f t="shared" si="30"/>
        <v>0</v>
      </c>
      <c r="BB158" s="234">
        <f t="shared" si="31"/>
        <v>0</v>
      </c>
      <c r="BC158" s="234">
        <f t="shared" si="32"/>
        <v>0</v>
      </c>
      <c r="BD158" s="234">
        <f t="shared" si="33"/>
        <v>0</v>
      </c>
      <c r="BE158" s="234">
        <f t="shared" si="34"/>
        <v>0</v>
      </c>
      <c r="BF158" s="234">
        <f t="shared" si="35"/>
        <v>0</v>
      </c>
      <c r="BG158" s="234">
        <f t="shared" si="36"/>
        <v>0</v>
      </c>
      <c r="BH158" s="234">
        <f t="shared" si="37"/>
        <v>0</v>
      </c>
      <c r="BI158" s="238">
        <f t="shared" si="38"/>
        <v>0</v>
      </c>
      <c r="BJ158" s="236"/>
      <c r="BK158" s="236"/>
      <c r="BL158" s="237"/>
    </row>
    <row r="159" spans="1:64" ht="15.75" customHeight="1" x14ac:dyDescent="0.25">
      <c r="A159" s="129">
        <v>148</v>
      </c>
      <c r="B159" s="57"/>
      <c r="C159" s="57"/>
      <c r="D159" s="36"/>
      <c r="E159" s="36"/>
      <c r="F159" s="242"/>
      <c r="G159" s="37">
        <v>1</v>
      </c>
      <c r="H159" s="58">
        <v>0</v>
      </c>
      <c r="I159" s="59">
        <v>0</v>
      </c>
      <c r="J159" s="60">
        <v>0</v>
      </c>
      <c r="K159" s="52">
        <v>1</v>
      </c>
      <c r="L159" s="39">
        <v>0</v>
      </c>
      <c r="M159" s="39">
        <v>0</v>
      </c>
      <c r="N159" s="39">
        <v>0</v>
      </c>
      <c r="O159" s="39">
        <v>0</v>
      </c>
      <c r="P159" s="35">
        <f>IF('umowa o pracę'!$E$7=2020,ROUND(IF($L159&gt;=2600,2600*'umowa o pracę'!$E$8,$L159*'umowa o pracę'!$E$8),2),IF('umowa o pracę'!$E$7=2021,ROUND(IF($L159&gt;=2800,2800*'umowa o pracę'!$E$8,$L159*'umowa o pracę'!$E$8),2),0))</f>
        <v>0</v>
      </c>
      <c r="Q159" s="252">
        <f>IF(IF(IF(AND($K159=1,$I159&gt;0),ROUND(IF($L159+$M159&gt;=2600,2600*'umowa o pracę'!$E$8,($L159+$M159)*'umowa o pracę'!$E$8),2)+IF($M159=0,ROUND(IF($L159&gt;2600,ROUND($O159/$L159*2600,2),$O159)*'umowa o pracę'!$E$8,2),ROUND(IF($L159&gt;2600,ROUND($O159/$L159*2600,2),$O159)*'umowa o pracę'!$E$8,2)),ROUND(IF($L159+$M159&gt;=2600,2600*'umowa o pracę'!$E$8,($L159+$M159)*'umowa o pracę'!$E$8),2)-IF($M159=0,ROUND(ROUND(IF($L159&gt;2600,ROUND($N159/$L159*2600,2),$N159),2)*'umowa o pracę'!$E$8,2),IF($M159&gt;0,IF($L159+$M159&lt;2600,ROUND(ROUND($N159+ROUND($M159*9%,2),2)*'umowa o pracę'!$E$8,2),IF(AND($L159+$M159&gt;=2600,$M159&lt;2600,$L159&lt;2600),ROUND((ROUND(((2600-$M159)/$L159)*$N159,2)+ROUND($M159*9%,2))*'umowa o pracę'!$E$8,2),IF(AND($L159+$M159&gt;=2600,$M159&gt;=2600),ROUND((ROUND(2600*9%,2))*'umowa o pracę'!$E$8,2),IF(AND($L159+$M159&gt;=2600,$L159&gt;=2600,$M159&lt;2600),ROUND((ROUND($M159*9%,2)+ROUND(((2600-$M159)/$L159)*$N159,2))*'umowa o pracę'!$E$8,2),0)))),0)))&gt;$J159,$J159,IF(AND($K159=1,$I159&gt;0),ROUND(IF($L159+$M159&gt;=2600,2600*'umowa o pracę'!$E$8,($L159+$M159)*'umowa o pracę'!$E$8),2)+IF($M159=0,ROUND(IF($L159&gt;2600,ROUND($O159/$L159*2600,2),$O159)*'umowa o pracę'!$E$8,2),ROUND(IF($L159&gt;2600,ROUND($O159/$L159*2600,2),$O159)*'umowa o pracę'!$E$8,2)),ROUND(IF($L159+$M159&gt;=2600,2600*'umowa o pracę'!$E$8,($L159+$M159)*'umowa o pracę'!$E$8),2)-IF($M159=0,ROUND(ROUND(IF($L159&gt;2600,ROUND($N159/$L159*2600,2),$N159),2)*'umowa o pracę'!$E$8,2),IF($M159&gt;0,IF($L159+$M159&lt;2600,ROUND(ROUND($N159+ROUND($M159*9%,2),2)*'umowa o pracę'!$E$8,2),IF(AND($L159+$M159&gt;=2600,$M159&lt;2600,$L159&lt;2600),ROUND((ROUND(((2600-$M159)/$L159)*$N159,2)+ROUND($M159*9%,2))*'umowa o pracę'!$E$8,2),IF(AND($L159+$M159&gt;=2600,$M159&gt;=2600),ROUND((ROUND(2600*9%,2))*'umowa o pracę'!$E$8,2),IF(AND($L159+$M159&gt;=2600,$L159&gt;=2600,$M159&lt;2600),ROUND((ROUND($M159*9%,2)+ROUND(((2600-$M159)/$L159)*$N159,2))*'umowa o pracę'!$E$8,2),0)))),0))))&gt;$J159,$J159,IF(IF(AND($K159=1,$I159&gt;0),ROUND(IF($L159+$M159&gt;=2600,2600*'umowa o pracę'!$E$8,($L159+$M159)*'umowa o pracę'!$E$8),2)+IF($M159=0,ROUND(IF($L159&gt;2600,ROUND($O159/$L159*2600,2),$O159)*'umowa o pracę'!$E$8,2),ROUND(IF($L159&gt;2600,ROUND($O159/$L159*2600,2),$O159)*'umowa o pracę'!$E$8,2)),ROUND(IF($L159+$M159&gt;=2600,2600*'umowa o pracę'!$E$8,($L159+$M159)*'umowa o pracę'!$E$8),2)-IF($M159=0,ROUND(ROUND(IF($L159&gt;2600,ROUND($N159/$L159*2600,2),$N159),2)*'umowa o pracę'!$E$8,2),IF($M159&gt;0,IF($L159+$M159&lt;2600,ROUND(ROUND($N159+ROUND($M159*9%,2),2)*'umowa o pracę'!$E$8,2),IF(AND($L159+$M159&gt;=2600,$M159&lt;2600,$L159&lt;2600),ROUND((ROUND(((2600-$M159)/$L159)*$N159,2)+ROUND($M159*9%,2))*'umowa o pracę'!$E$8,2),IF(AND($L159+$M159&gt;=2600,$M159&gt;=2600),ROUND((ROUND(2600*9%,2))*'umowa o pracę'!$E$8,2),IF(AND($L159+$M159&gt;=2600,$L159&gt;=2600,$M159&lt;2600),ROUND((ROUND($M159*9%,2)+ROUND(((2600-$M159)/$L159)*$N159,2))*'umowa o pracę'!$E$8,2),0)))),0)))&gt;$J159,$J159,IF(AND($K159=1,$I159&gt;0),ROUND(IF($L159+$M159&gt;=2600,2600*'umowa o pracę'!$E$8,($L159+$M159)*'umowa o pracę'!$E$8),2)+IF($M159=0,ROUND(IF($L159&gt;2600,ROUND($O159/$L159*2600,2),$O159)*'umowa o pracę'!$E$8,2),ROUND(IF($L159&gt;2600,ROUND($O159/$L159*2600,2),$O159)*'umowa o pracę'!$E$8,2)),ROUND(IF($L159+$M159&gt;=2600,2600*'umowa o pracę'!$E$8,($L159+$M159)*'umowa o pracę'!$E$8),2)-IF(AND($M159=0,I159&gt;0),ROUND(ROUND(IF($L159&gt;2600,ROUND($N159/$L159*2600,2),$N159),2)*'umowa o pracę'!$E$8,2),IF($M159&gt;0,IF($L159+$M159&lt;2600,ROUND(ROUND($N159+ROUND($M159*9%,2),2)*'umowa o pracę'!$E$8,2),IF(AND($L159+$M159&gt;=2600,$M159&lt;2600,$L159&lt;2600),ROUND((ROUND(((2600-$M159)/$L159)*$N159,2)+ROUND($M159*9%,2))*'umowa o pracę'!$E$8,2),IF(AND($L159+$M159&gt;=2600,$M159&gt;=2600),ROUND((ROUND(2600*9%,2))*'umowa o pracę'!$E$8,2),IF(AND($L159+$M159&gt;=2600,$L159&gt;=2600,$M159&lt;2600),ROUND((ROUND($M159*9%,2)+ROUND(((2600-$M159)/$L159)*$N159,2))*'umowa o pracę'!$E$8,2),0)))),0)))))</f>
        <v>0</v>
      </c>
      <c r="R159" s="252">
        <f>IF(IF(IF(AND($K159=1,$I159&gt;0),ROUND(IF($L159+$M159&gt;=2800,2800*'umowa o pracę'!$E$8,($L159+$M159)*'umowa o pracę'!$E$8),2)+IF($M159=0,ROUND(IF($L159&gt;2800,ROUND($O159/$L159*2800,2),$O159)*'umowa o pracę'!$E$8,2),ROUND(IF($L159&gt;2800,ROUND($O159/$L159*2800,2),$O159)*'umowa o pracę'!$E$8,2)),ROUND(IF($L159+$M159&gt;=2800,2800*'umowa o pracę'!$E$8,($L159+$M159)*'umowa o pracę'!$E$8),2)-IF($M159=0,ROUND(ROUND(IF($L159&gt;2800,ROUND($N159/$L159*2800,2),$N159),2)*'umowa o pracę'!$E$8,2),IF($M159&gt;0,IF($L159+$M159&lt;2800,ROUND(ROUND($N159+ROUND($M159*9%,2),2)*'umowa o pracę'!$E$8,2),IF(AND($L159+$M159&gt;=2800,$M159&lt;2800,$L159&lt;2800),ROUND((ROUND(((2800-$M159)/$L159)*$N159,2)+ROUND($M159*9%,2))*'umowa o pracę'!$E$8,2),IF(AND($L159+$M159&gt;=2800,$M159&gt;=2800),ROUND((ROUND(2800*9%,2))*'umowa o pracę'!$E$8,2),IF(AND($L159+$M159&gt;=2800,$L159&gt;=2800,$M159&lt;2800),ROUND((ROUND($M159*9%,2)+ROUND(((2800-$M159)/$L159)*$N159,2))*'umowa o pracę'!$E$8,2),0)))),0)))&gt;$J159,$J159,IF(AND($K159=1,$I159&gt;0),ROUND(IF($L159+$M159&gt;=2800,2800*'umowa o pracę'!$E$8,($L159+$M159)*'umowa o pracę'!$E$8),2)+IF($M159=0,ROUND(IF($L159&gt;2800,ROUND($O159/$L159*2800,2),$O159)*'umowa o pracę'!$E$8,2),ROUND(IF($L159&gt;2800,ROUND($O159/$L159*2800,2),$O159)*'umowa o pracę'!$E$8,2)),ROUND(IF($L159+$M159&gt;=2800,2800*'umowa o pracę'!$E$8,($L159+$M159)*'umowa o pracę'!$E$8),2)-IF($M159=0,ROUND(ROUND(IF($L159&gt;2800,ROUND($N159/$L159*2800,2),$N159),2)*'umowa o pracę'!$E$8,2),IF($M159&gt;0,IF($L159+$M159&lt;2800,ROUND(ROUND($N159+ROUND($M159*9%,2),2)*'umowa o pracę'!$E$8,2),IF(AND($L159+$M159&gt;=2800,$M159&lt;2800,$L159&lt;2800),ROUND((ROUND(((2800-$M159)/$L159)*$N159,2)+ROUND($M159*9%,2))*'umowa o pracę'!$E$8,2),IF(AND($L159+$M159&gt;=2800,$M159&gt;=2800),ROUND((ROUND(2800*9%,2))*'umowa o pracę'!$E$8,2),IF(AND($L159+$M159&gt;=2800,$L159&gt;=2800,$M159&lt;2800),ROUND((ROUND($M159*9%,2)+ROUND(((2800-$M159)/$L159)*$N159,2))*'umowa o pracę'!$E$8,2),0)))),0))))&gt;$J159,$J159,IF(IF(AND($K159=1,$I159&gt;0),ROUND(IF($L159+$M159&gt;=2800,2800*'umowa o pracę'!$E$8,($L159+$M159)*'umowa o pracę'!$E$8),2)+IF($M159=0,ROUND(IF($L159&gt;2800,ROUND($O159/$L159*2800,2),$O159)*'umowa o pracę'!$E$8,2),ROUND(IF($L159&gt;2800,ROUND($O159/$L159*2800,2),$O159)*'umowa o pracę'!$E$8,2)),ROUND(IF($L159+$M159&gt;=2800,2800*'umowa o pracę'!$E$8,($L159+$M159)*'umowa o pracę'!$E$8),2)-IF($M159=0,ROUND(ROUND(IF($L159&gt;2800,ROUND($N159/$L159*2800,2),$N159),2)*'umowa o pracę'!$E$8,2),IF($M159&gt;0,IF($L159+$M159&lt;2800,ROUND(ROUND($N159+ROUND($M159*9%,2),2)*'umowa o pracę'!$E$8,2),IF(AND($L159+$M159&gt;=2800,$M159&lt;2800,$L159&lt;2800),ROUND((ROUND(((2800-$M159)/$L159)*$N159,2)+ROUND($M159*9%,2))*'umowa o pracę'!$E$8,2),IF(AND($L159+$M159&gt;=2800,$M159&gt;=2800),ROUND((ROUND(2800*9%,2))*'umowa o pracę'!$E$8,2),IF(AND($L159+$M159&gt;=2800,$L159&gt;=2800,$M159&lt;2800),ROUND((ROUND($M159*9%,2)+ROUND(((2800-$M159)/$L159)*$N159,2))*'umowa o pracę'!$E$8,2),0)))),0)))&gt;$J159,$J159,IF(AND($K159=1,$I159&gt;0),ROUND(IF($L159+$M159&gt;=2800,2800*'umowa o pracę'!$E$8,($L159+$M159)*'umowa o pracę'!$E$8),2)+IF($M159=0,ROUND(IF($L159&gt;2800,ROUND($O159/$L159*2800,2),$O159)*'umowa o pracę'!$E$8,2),ROUND(IF($L159&gt;2800,ROUND($O159/$L159*2800,2),$O159)*'umowa o pracę'!$E$8,2)),ROUND(IF($L159+$M159&gt;=2800,2800*'umowa o pracę'!$E$8,($L159+$M159)*'umowa o pracę'!$E$8),2)-IF(AND($M159=0,I159&gt;0),ROUND(ROUND(IF($L159&gt;2800,ROUND($N159/$L159*2800,2),$N159),2)*'umowa o pracę'!$E$8,2),IF($M159&gt;0,IF($L159+$M159&lt;2800,ROUND(ROUND($N159+ROUND($M159*9%,2),2)*'umowa o pracę'!$E$8,2),IF(AND($L159+$M159&gt;=2800,$M159&lt;2800,$L159&lt;2800),ROUND((ROUND(((2800-$M159)/$L159)*$N159,2)+ROUND($M159*9%,2))*'umowa o pracę'!$E$8,2),IF(AND($L159+$M159&gt;=2800,$M159&gt;=2800),ROUND((ROUND(2800*9%,2))*'umowa o pracę'!$E$8,2),IF(AND($L159+$M159&gt;=2800,$L159&gt;=2800,$M159&lt;2800),ROUND((ROUND($M159*9%,2)+ROUND(((2800-$M159)/$L159)*$N159,2))*'umowa o pracę'!$E$8,2),0)))),0)))))</f>
        <v>0</v>
      </c>
      <c r="S159" s="32">
        <f>IF('umowa o pracę'!$E$7=2020,IF(IF($K159=1,IF($M159=0,ROUND(IF($L159&gt;2600,ROUND($N159/$L159*2600,2),$N159)*'umowa o pracę'!$E$8,2),IF($L159+$M159&lt;2600,ROUND(ROUND($N159+ROUND($M159*9%,2),2)*'umowa o pracę'!$E$8,2),IF(AND($L159+$M159&gt;=2600,$L159&lt;2600),ROUND((ROUND($N159+ROUND((2600-$L159)*9%,2),2))*'umowa o pracę'!$E$8,2),IF(AND($L159+$M159&gt;=2600,$L159&gt;=2600),ROUND(ROUND($N159/$L159*2600,2)*'umowa o pracę'!$E$8,2),0)))),0)&gt;$H159,$H159,IF($K159=1,IF($M159=0,ROUND(IF($L159&gt;2600,ROUND($N159/$L159*2600,2),$N159)*'umowa o pracę'!$E$8,2),IF($L159+$M159&lt;2600,ROUND(ROUND($N159+ROUND($M159*9%,2),2)*'umowa o pracę'!$E$8,2),IF(AND($L159+$M159&gt;=2600,$L159&lt;2600),ROUND((ROUND($N159+ROUND((2600-$L159)*9%,2),2))*'umowa o pracę'!$E$8,2),IF(AND($L159+$M159&gt;=2600,$L159&gt;=2600),ROUND(ROUND($N159/$L159*2600,2)*'umowa o pracę'!$E$8,2),0)))),0)),IF('umowa o pracę'!$E$7=2021,IF(IF($K159=1,IF($M159=0,ROUND(IF($L159&gt;2800,ROUND($N159/$L159*2800,2),$N159)*'umowa o pracę'!$E$8,2),IF($L159+$M159&lt;2800,ROUND(ROUND($N159+ROUND($M159*9%,2),2)*'umowa o pracę'!$E$8,2),IF(AND($L159+$M159&gt;=2800,$L159&lt;2800),ROUND((ROUND($N159+ROUND((2800-$L159)*9%,2),2))*'umowa o pracę'!$E$8,2),IF(AND($L159+$M159&gt;=2800,$L159&gt;=2800),ROUND(ROUND($N159/$L159*2800,2)*'umowa o pracę'!$E$8,2),0)))),0)&gt;$H159,$H159,IF($K159=1,IF($M159=0,ROUND(IF($L159&gt;2800,ROUND($N159/$L159*2800,2),$N159)*'umowa o pracę'!$E$8,2),IF($L159+$M159&lt;2800,ROUND(ROUND($N159+ROUND($M159*9%,2),2)*'umowa o pracę'!$E$8,2),IF(AND($L159+$M159&gt;=2800,$L159&lt;2800),ROUND((ROUND($N159+ROUND((2800-$L159)*9%,2),2))*'umowa o pracę'!$E$8,2),IF(AND($L159+$M159&gt;=2800,$L159&gt;=2800),ROUND(ROUND($N159/$L159*2800,2)*'umowa o pracę'!$E$8,2),0)))),0)),0))</f>
        <v>0</v>
      </c>
      <c r="T159" s="32">
        <f>IF('umowa o pracę'!$E$7=2020,IF(IF($K159=1,IF($M159=0,ROUND(IF($L159&gt;2600,ROUND($O159/$L159*2600,2),$O159)*'umowa o pracę'!$E$8,2),ROUND(IF($L159&gt;2600,ROUND($O159/$L159*2600,2),$O159)*'umowa o pracę'!$E$8,2)),0)&gt;$I159,$I159,IF($K159=1,IF($M159=0,ROUND(IF($L159&gt;2600,ROUND($O159/$L159*2600,2),$O159)*'umowa o pracę'!$E$8,2),ROUND(IF($L159&gt;2600,ROUND($O159/$L159*2600,2),$O159)*'umowa o pracę'!$E$8,2)),0)),IF('umowa o pracę'!$E$7=2021,IF(IF($K159=1,IF($M159=0,ROUND(IF($L159&gt;2800,ROUND($O159/$L159*2800,2),$O159)*'umowa o pracę'!$E$8,2),ROUND(IF($L159&gt;2800,ROUND($O159/$L159*2800,2),$O159)*'umowa o pracę'!$E$8,2)),0)&gt;$I159,$I159,IF($K159=1,IF($M159=0,ROUND(IF($L159&gt;2800,ROUND($O159/$L159*2800,2),$O159)*'umowa o pracę'!$E$8,2),ROUND(IF($L159&gt;2800,ROUND($O159/$L159*2800,2),$O159)*'umowa o pracę'!$E$8,2)),0)),0))</f>
        <v>0</v>
      </c>
      <c r="U159" s="51">
        <f>IF('umowa o pracę'!$E$7=2020,$Q159,IF('umowa o pracę'!$E$7=2021,$R159,0))</f>
        <v>0</v>
      </c>
      <c r="V159" s="53">
        <f t="shared" si="27"/>
        <v>1</v>
      </c>
      <c r="W159" s="54">
        <f>IF('umowa o pracę'!$E$6&lt;2,0,$L159)</f>
        <v>0</v>
      </c>
      <c r="X159" s="54">
        <f>IF('umowa o pracę'!$E$6&lt;2,0,$M159)</f>
        <v>0</v>
      </c>
      <c r="Y159" s="55">
        <f>IF('umowa o pracę'!$E$6&lt;2,0,$N159)</f>
        <v>0</v>
      </c>
      <c r="Z159" s="55">
        <f>IF('umowa o pracę'!$E$6&lt;2,0,$O159)</f>
        <v>0</v>
      </c>
      <c r="AA159" s="32">
        <f>IF('umowa o pracę'!$E$7=2020,ROUND(IF($W159&gt;=2600,2600*'umowa o pracę'!$E$8,$W159*'umowa o pracę'!$E$8),2),IF('umowa o pracę'!$E$7=2021,ROUND(IF($W159&gt;=2800,2800*'umowa o pracę'!$E$8,$W159*'umowa o pracę'!$E$8),2),0))</f>
        <v>0</v>
      </c>
      <c r="AB159" s="32">
        <f>IF(IF(IF(AND($V159=1,$I159&gt;0),ROUND(IF($W159+$X159&gt;=2600,2600*'umowa o pracę'!$E$8,($W159+$X159)*'umowa o pracę'!$E$8),2)+IF($X159=0,ROUND(IF($W159&gt;2600,ROUND($Z159/$W159*2600,2),$Z159)*'umowa o pracę'!$E$8,2),ROUND(IF($W159&gt;2600,ROUND($Z159/$W159*2600,2),$Z159)*'umowa o pracę'!$E$8,2)),ROUND(IF($W159+$X159&gt;=2600,2600*'umowa o pracę'!$E$8,($W159+$X159)*'umowa o pracę'!$E$8),2)-IF($X159=0,ROUND(ROUND(IF($W159&gt;2600,ROUND($Y159/$W159*2600,2),$Y159),2)*'umowa o pracę'!$E$8,2),IF($X159&gt;0,IF($W159+$X159&lt;2600,ROUND(ROUND($Y159+ROUND($X159*9%,2),2)*'umowa o pracę'!$E$8,2),IF(AND($W159+$X159&gt;=2600,$X159&lt;2600,$W159&lt;2600),ROUND((ROUND(((2600-$X159)/$W159)*$Y159,2)+ROUND($X159*9%,2))*'umowa o pracę'!$E$8,2),IF(AND($W159+$X159&gt;=2600,$X159&gt;=2600),ROUND((ROUND(2600*9%,2))*'umowa o pracę'!$E$8,2),IF(AND($W159+$X159&gt;=2600,$W159&gt;=2600,$X159&lt;2600),ROUND((ROUND($X159*9%,2)+ROUND(((2600-$X159)/$W159)*$Y159,2))*'umowa o pracę'!$E$8,2),0)))),0)))&gt;$J159,$J159,IF(AND($V159=1,$I159&gt;0),ROUND(IF($W159+$X159&gt;=2600,2600*'umowa o pracę'!$E$8,($W159+$X159)*'umowa o pracę'!$E$8),2)+IF($X159=0,ROUND(IF($W159&gt;2600,ROUND($Z159/$W159*2600,2),$Z159)*'umowa o pracę'!$E$8,2),ROUND(IF($W159&gt;2600,ROUND($Z159/$W159*2600,2),$Z159)*'umowa o pracę'!$E$8,2)),ROUND(IF($W159+$X159&gt;=2600,2600*'umowa o pracę'!$E$8,($W159+$X159)*'umowa o pracę'!$E$8),2)-IF($X159=0,ROUND(ROUND(IF($W159&gt;2600,ROUND($Y159/$W159*2600,2),$Y159),2)*'umowa o pracę'!$E$8,2),IF($X159&gt;0,IF($W159+$X159&lt;2600,ROUND(ROUND($Y159+ROUND($X159*9%,2),2)*'umowa o pracę'!$E$8,2),IF(AND($W159+$X159&gt;=2600,$X159&lt;2600,$W159&lt;2600),ROUND((ROUND(((2600-$X159)/$W159)*$Y159,2)+ROUND($X159*9%,2))*'umowa o pracę'!$E$8,2),IF(AND($W159+$X159&gt;=2600,$X159&gt;=2600),ROUND((ROUND(2600*9%,2))*'umowa o pracę'!$E$8,2),IF(AND($W159+$X159&gt;=2600,$W159&gt;=2600,$X159&lt;2600),ROUND((ROUND($X159*9%,2)+ROUND(((2600-$X159)/$W159)*$Y159,2))*'umowa o pracę'!$E$8,2),0)))),0))))&gt;$J159,$J159,IF(IF(AND($V159=1,$I159&gt;0),ROUND(IF($W159+$X159&gt;=2600,2600*'umowa o pracę'!$E$8,($W159+$X159)*'umowa o pracę'!$E$8),2)+IF($X159=0,ROUND(IF($W159&gt;2600,ROUND($Z159/$W159*2600,2),$Z159)*'umowa o pracę'!$E$8,2),ROUND(IF($W159&gt;2600,ROUND($Z159/$W159*2600,2),$Z159)*'umowa o pracę'!$E$8,2)),ROUND(IF($W159+$X159&gt;=2600,2600*'umowa o pracę'!$E$8,($W159+$X159)*'umowa o pracę'!$E$8),2)-IF($X159=0,ROUND(ROUND(IF($W159&gt;2600,ROUND($Y159/$W159*2600,2),$Y159),2)*'umowa o pracę'!$E$8,2),IF($X159&gt;0,IF($W159+$X159&lt;2600,ROUND(ROUND($Y159+ROUND($X159*9%,2),2)*'umowa o pracę'!$E$8,2),IF(AND($W159+$X159&gt;=2600,$X159&lt;2600,$W159&lt;2600),ROUND((ROUND(((2600-$X159)/$W159)*$Y159,2)+ROUND($X159*9%,2))*'umowa o pracę'!$E$8,2),IF(AND($W159+$X159&gt;=2600,$X159&gt;=2600),ROUND((ROUND(2600*9%,2))*'umowa o pracę'!$E$8,2),IF(AND($W159+$X159&gt;=2600,$W159&gt;=2600,$X159&lt;2600),ROUND((ROUND($X159*9%,2)+ROUND(((2600-$X159)/$W159)*$Y159,2))*'umowa o pracę'!$E$8,2),0)))),0)))&gt;$J159,$J159,IF(AND($V159=1,$I159&gt;0),ROUND(IF($W159+$X159&gt;=2600,2600*'umowa o pracę'!$E$8,($W159+$X159)*'umowa o pracę'!$E$8),2)+IF($X159=0,ROUND(IF($W159&gt;2600,ROUND($Z159/$W159*2600,2),$Z159)*'umowa o pracę'!$E$8,2),ROUND(IF($W159&gt;2600,ROUND($Z159/$W159*2600,2),$Z159)*'umowa o pracę'!$E$8,2)),ROUND(IF($W159+$X159&gt;=2600,2600*'umowa o pracę'!$E$8,($W159+$X159)*'umowa o pracę'!$E$8),2)-IF(AND($X159=0,I159&gt;0),ROUND(ROUND(IF($W159&gt;2600,ROUND($Y159/$W159*2600,2),$Y159),2)*'umowa o pracę'!$E$8,2),IF($X159&gt;0,IF($W159+$X159&lt;2600,ROUND(ROUND($Y159+ROUND($X159*9%,2),2)*'umowa o pracę'!$E$8,2),IF(AND($W159+$X159&gt;=2600,$X159&lt;2600,$W159&lt;2600),ROUND((ROUND(((2600-$X159)/$W159)*$Y159,2)+ROUND($X159*9%,2))*'umowa o pracę'!$E$8,2),IF(AND($W159+$X159&gt;=2600,$X159&gt;=2600),ROUND((ROUND(2600*9%,2))*'umowa o pracę'!$E$8,2),IF(AND($W159+$X159&gt;=2600,$W159&gt;=2600,$X159&lt;2600),ROUND((ROUND($X159*9%,2)+ROUND(((2600-$X159)/$W159)*$Y159,2))*'umowa o pracę'!$E$8,2),0)))),0)))))</f>
        <v>0</v>
      </c>
      <c r="AC159" s="32">
        <f>IF(IF(IF(AND($V159=1,$I159&gt;0),ROUND(IF($W159+$X159&gt;=2800,2800*'umowa o pracę'!$E$8,($W159+$X159)*'umowa o pracę'!$E$8),2)+IF($X159=0,ROUND(IF($W159&gt;2800,ROUND($Z159/$W159*2800,2),$Z159)*'umowa o pracę'!$E$8,2),ROUND(IF($W159&gt;2800,ROUND($Z159/$W159*2800,2),$Z159)*'umowa o pracę'!$E$8,2)),ROUND(IF($W159+$X159&gt;=2800,2800*'umowa o pracę'!$E$8,($W159+$X159)*'umowa o pracę'!$E$8),2)-IF($X159=0,ROUND(ROUND(IF($W159&gt;2800,ROUND($Y159/$W159*2800,2),$Y159),2)*'umowa o pracę'!$E$8,2),IF($X159&gt;0,IF($W159+$X159&lt;2800,ROUND(ROUND($Y159+ROUND($X159*9%,2),2)*'umowa o pracę'!$E$8,2),IF(AND($W159+$X159&gt;=2800,$X159&lt;2800,$W159&lt;2800),ROUND((ROUND(((2800-$X159)/$W159)*$Y159,2)+ROUND($X159*9%,2))*'umowa o pracę'!$E$8,2),IF(AND($W159+$X159&gt;=2800,$X159&gt;=2800),ROUND((ROUND(2800*9%,2))*'umowa o pracę'!$E$8,2),IF(AND($W159+$X159&gt;=2800,$W159&gt;=2800,$X159&lt;2800),ROUND((ROUND($X159*9%,2)+ROUND(((2800-$X159)/$W159)*$Y159,2))*'umowa o pracę'!$E$8,2),0)))),0)))&gt;$J159,$J159,IF(AND($V159=1,$I159&gt;0),ROUND(IF($W159+$X159&gt;=2800,2800*'umowa o pracę'!$E$8,($W159+$X159)*'umowa o pracę'!$E$8),2)+IF($X159=0,ROUND(IF($W159&gt;2800,ROUND($Z159/$W159*2800,2),$Z159)*'umowa o pracę'!$E$8,2),ROUND(IF($W159&gt;2800,ROUND($Z159/$W159*2800,2),$Z159)*'umowa o pracę'!$E$8,2)),ROUND(IF($W159+$X159&gt;=2800,2800*'umowa o pracę'!$E$8,($W159+$X159)*'umowa o pracę'!$E$8),2)-IF($X159=0,ROUND(ROUND(IF($W159&gt;2800,ROUND($Y159/$W159*2800,2),$Y159),2)*'umowa o pracę'!$E$8,2),IF($X159&gt;0,IF($W159+$X159&lt;2800,ROUND(ROUND($Y159+ROUND($X159*9%,2),2)*'umowa o pracę'!$E$8,2),IF(AND($W159+$X159&gt;=2800,$X159&lt;2800,$W159&lt;2800),ROUND((ROUND(((2800-$X159)/$W159)*$Y159,2)+ROUND($X159*9%,2))*'umowa o pracę'!$E$8,2),IF(AND($W159+$X159&gt;=2800,$X159&gt;=2800),ROUND((ROUND(2800*9%,2))*'umowa o pracę'!$E$8,2),IF(AND($W159+$X159&gt;=2800,$W159&gt;=2800,$X159&lt;2800),ROUND((ROUND($X159*9%,2)+ROUND(((2800-$X159)/$W159)*$Y159,2))*'umowa o pracę'!$E$8,2),0)))),0))))&gt;$J159,$J159,IF(IF(AND($V159=1,$I159&gt;0),ROUND(IF($W159+$X159&gt;=2800,2800*'umowa o pracę'!$E$8,($W159+$X159)*'umowa o pracę'!$E$8),2)+IF($X159=0,ROUND(IF($W159&gt;2800,ROUND($Z159/$W159*2800,2),$Z159)*'umowa o pracę'!$E$8,2),ROUND(IF($W159&gt;2800,ROUND($Z159/$W159*2800,2),$Z159)*'umowa o pracę'!$E$8,2)),ROUND(IF($W159+$X159&gt;=2800,2800*'umowa o pracę'!$E$8,($W159+$X159)*'umowa o pracę'!$E$8),2)-IF($X159=0,ROUND(ROUND(IF($W159&gt;2800,ROUND($Y159/$W159*2800,2),$Y159),2)*'umowa o pracę'!$E$8,2),IF($X159&gt;0,IF($W159+$X159&lt;2800,ROUND(ROUND($Y159+ROUND($X159*9%,2),2)*'umowa o pracę'!$E$8,2),IF(AND($W159+$X159&gt;=2800,$X159&lt;2800,$W159&lt;2800),ROUND((ROUND(((2800-$X159)/$W159)*$Y159,2)+ROUND($X159*9%,2))*'umowa o pracę'!$E$8,2),IF(AND($W159+$X159&gt;=2800,$X159&gt;=2800),ROUND((ROUND(2800*9%,2))*'umowa o pracę'!$E$8,2),IF(AND($W159+$X159&gt;=2800,$W159&gt;=2800,$X159&lt;2800),ROUND((ROUND($X159*9%,2)+ROUND(((2800-$X159)/$W159)*$Y159,2))*'umowa o pracę'!$E$8,2),0)))),0)))&gt;$J159,$J159,IF(AND($V159=1,$I159&gt;0),ROUND(IF($W159+$X159&gt;=2800,2800*'umowa o pracę'!$E$8,($W159+$X159)*'umowa o pracę'!$E$8),2)+IF($X159=0,ROUND(IF($W159&gt;2800,ROUND($Z159/$W159*2800,2),$Z159)*'umowa o pracę'!$E$8,2),ROUND(IF($W159&gt;2800,ROUND($Z159/$W159*2800,2),$Z159)*'umowa o pracę'!$E$8,2)),ROUND(IF($W159+$X159&gt;=2800,2800*'umowa o pracę'!$E$8,($W159+$X159)*'umowa o pracę'!$E$8),2)-IF(AND($X159=0,I159&gt;0),ROUND(ROUND(IF($W159&gt;2800,ROUND($Y159/$W159*2800,2),$Y159),2)*'umowa o pracę'!$E$8,2),IF($X159&gt;0,IF($W159+$X159&lt;2800,ROUND(ROUND($Y159+ROUND($X159*9%,2),2)*'umowa o pracę'!$E$8,2),IF(AND($W159+$X159&gt;=2800,$X159&lt;2800,$W159&lt;2800),ROUND((ROUND(((2800-$X159)/$W159)*$Y159,2)+ROUND($X159*9%,2))*'umowa o pracę'!$E$8,2),IF(AND($W159+$X159&gt;=2800,$X159&gt;=2800),ROUND((ROUND(2800*9%,2))*'umowa o pracę'!$E$8,2),IF(AND($W159+$X159&gt;=2800,$W159&gt;=2800,$X159&lt;2800),ROUND((ROUND($X159*9%,2)+ROUND(((2800-$X159)/$W159)*$Y159,2))*'umowa o pracę'!$E$8,2),0)))),0)))))</f>
        <v>0</v>
      </c>
      <c r="AD159" s="32">
        <f>IF('umowa o pracę'!$E$7=2020,IF(IF($V159=1,IF($X159=0,ROUND(IF($W159&gt;2600,ROUND($Y159/$W159*2600,2),$Y159)*'umowa o pracę'!$E$8,2),IF($W159+$X159&lt;2600,ROUND(ROUND($Y159+ROUND($X159*9%,2),2)*'umowa o pracę'!$E$8,2),IF(AND($W159+$X159&gt;=2600,$W159&lt;2600),ROUND((ROUND($Y159+ROUND((2600-$W159)*9%,2),2))*'umowa o pracę'!$E$8,2),IF(AND($W159+$X159&gt;=2600,$W159&gt;=2600),ROUND(ROUND($Y159/$W159*2600,2)*'umowa o pracę'!$E$8,2),0)))),0)&gt;$H159,$H159,IF($V159=1,IF($X159=0,ROUND(IF($W159&gt;2600,ROUND($Y159/$W159*2600,2),$Y159)*'umowa o pracę'!$E$8,2),IF($W159+$X159&lt;2600,ROUND(ROUND($Y159+ROUND($X159*9%,2),2)*'umowa o pracę'!$E$8,2),IF(AND($W159+$X159&gt;=2600,$W159&lt;2600),ROUND((ROUND($Y159+ROUND((2600-$W159)*9%,2),2))*'umowa o pracę'!$E$8,2),IF(AND($W159+$X159&gt;=2600,$W159&gt;=2600),ROUND(ROUND($Y159/$W159*2600,2)*'umowa o pracę'!$E$8,2),0)))),0)),IF('umowa o pracę'!$E$7=2021,IF(IF($V159=1,IF($X159=0,ROUND(IF($W159&gt;2800,ROUND($Y159/$W159*2800,2),$Y159)*'umowa o pracę'!$E$8,2),IF($W159+$X159&lt;2800,ROUND(ROUND($Y159+ROUND($X159*9%,2),2)*'umowa o pracę'!$E$8,2),IF(AND($W159+$X159&gt;=2800,$W159&lt;2800),ROUND((ROUND($Y159+ROUND((2800-$W159)*9%,2),2))*'umowa o pracę'!$E$8,2),IF(AND($W159+$X159&gt;=2800,$W159&gt;=2800),ROUND(ROUND($Y159/$W159*2800,2)*'umowa o pracę'!$E$8,2),0)))),0)&gt;$H159,$H159,IF($V159=1,IF($X159=0,ROUND(IF($W159&gt;2800,ROUND($Y159/$W159*2800,2),$Y159)*'umowa o pracę'!$E$8,2),IF($W159+$X159&lt;2800,ROUND(ROUND($Y159+ROUND($X159*9%,2),2)*'umowa o pracę'!$E$8,2),IF(AND($W159+$X159&gt;=2800,$W159&lt;2800),ROUND((ROUND($Y159+ROUND((2800-$W159)*9%,2),2))*'umowa o pracę'!$E$8,2),IF(AND($W159+$X159&gt;=2800,$W159&gt;=2800),ROUND(ROUND($Y159/$W159*2800,2)*'umowa o pracę'!$E$8,2),0)))),0)),0))</f>
        <v>0</v>
      </c>
      <c r="AE159" s="32">
        <f>IF('umowa o pracę'!$E$7=2020,IF(IF($V159=1,IF($X159=0,ROUND(IF($W159&gt;2600,ROUND($Z159/$W159*2600,2),$Z159)*'umowa o pracę'!$E$8,2),ROUND(IF($W159&gt;2600,ROUND($Z159/$W159*2600,2),$Z159)*'umowa o pracę'!$E$8,2)),0)&gt;$I159,$I159,IF($V159=1,IF($X159=0,ROUND(IF($W159&gt;2600,ROUND($Z159/$W159*2600,2),$Z159)*'umowa o pracę'!$E$8,2),ROUND(IF($W159&gt;2600,ROUND($Z159/$W159*2600,2),$Z159)*'umowa o pracę'!$E$8,2)),0)),IF('umowa o pracę'!$E$7=2021,IF(IF($V159=1,IF($X159=0,ROUND(IF($W159&gt;2800,ROUND($Z159/$W159*2800,2),$Z159)*'umowa o pracę'!$E$8,2),ROUND(IF($W159&gt;2800,ROUND($Z159/$W159*2800,2),$Z159)*'umowa o pracę'!$E$8,2)),0)&gt;$I159,$I159,IF($V159=1,IF($X159=0,ROUND(IF($W159&gt;2800,ROUND($Z159/$W159*2800,2),$Z159)*'umowa o pracę'!$E$8,2),ROUND(IF($W159&gt;2800,ROUND($Z159/$W159*2800,2),$Z159)*'umowa o pracę'!$E$8,2)),0)),0))</f>
        <v>0</v>
      </c>
      <c r="AF159" s="56">
        <f>IF('umowa o pracę'!$E$7=2020,$AB159,IF('umowa o pracę'!$E$7=2021,$AC159,0))</f>
        <v>0</v>
      </c>
      <c r="AG159" s="53">
        <f t="shared" si="28"/>
        <v>1</v>
      </c>
      <c r="AH159" s="39">
        <f>IF('umowa o pracę'!$E$6&lt;3,0,$L159)</f>
        <v>0</v>
      </c>
      <c r="AI159" s="39">
        <f>IF('umowa o pracę'!$E$6&lt;3,0,$M159)</f>
        <v>0</v>
      </c>
      <c r="AJ159" s="55">
        <f>IF('umowa o pracę'!$E$6&lt;3,0,$N159)</f>
        <v>0</v>
      </c>
      <c r="AK159" s="55">
        <f>IF('umowa o pracę'!$E$6&lt;3,0,$O159)</f>
        <v>0</v>
      </c>
      <c r="AL159" s="32">
        <f>IF('umowa o pracę'!$E$7=2020,ROUND(IF($AH159&gt;=2600,2600*'umowa o pracę'!$E$8,$AH159*'umowa o pracę'!$E$8),2),IF('umowa o pracę'!$E$7=2021,ROUND(IF($AH159&gt;=2800,2800*'umowa o pracę'!$E$8,$AH159*'umowa o pracę'!$E$8),2),0))</f>
        <v>0</v>
      </c>
      <c r="AM159" s="32">
        <f>IF(IF(IF(AND($AG159=1,$I159&gt;0),ROUND(IF($AH159+$AI159&gt;=2600,2600*'umowa o pracę'!$E$8,($AH159+$AI159)*'umowa o pracę'!$E$8),2)+IF($AI159=0,ROUND(IF($AH159&gt;2600,ROUND($AK159/$AH159*2600,2),$AK159)*'umowa o pracę'!$E$8,2),ROUND(IF($AH159&gt;2600,ROUND($AK159/$AH159*2600,2),$AK159)*'umowa o pracę'!$E$8,2)),ROUND(IF($AH159+$AI159&gt;=2600,2600*'umowa o pracę'!$E$8,($AH159+$AI159)*'umowa o pracę'!$E$8),2)-IF($AI159=0,ROUND(ROUND(IF($AH159&gt;2600,ROUND($AJ159/$AH159*2600,2),$AJ159),2)*'umowa o pracę'!$E$8,2),IF($AI159&gt;0,IF($AH159+$AI159&lt;2600,ROUND(ROUND($AJ159+ROUND($AI159*9%,2),2)*'umowa o pracę'!$E$8,2),IF(AND($AH159+$AI159&gt;=2600,$AI159&lt;2600,$AH159&lt;2600),ROUND((ROUND(((2600-$AI159)/$AH159)*$AJ159,2)+ROUND($AI159*9%,2))*'umowa o pracę'!$E$8,2),IF(AND($AH159+$AI159&gt;=2600,$AI159&gt;=2600),ROUND((ROUND(2600*9%,2))*'umowa o pracę'!$E$8,2),IF(AND($AH159+$AI159&gt;=2600,$AH159&gt;=2600,$AI159&lt;2600),ROUND((ROUND($AI159*9%,2)+ROUND(((2600-$AI159)/$AH159)*$AJ159,2))*'umowa o pracę'!$E$8,2),0)))),0)))&gt;$J159,$J159,IF(AND($AG159=1,$I159&gt;0),ROUND(IF($AH159+$AI159&gt;=2600,2600*'umowa o pracę'!$E$8,($AH159+$AI159)*'umowa o pracę'!$E$8),2)+IF($AI159=0,ROUND(IF($AH159&gt;2600,ROUND($AK159/$AH159*2600,2),$AK159)*'umowa o pracę'!$E$8,2),ROUND(IF($AH159&gt;2600,ROUND($AK159/$AH159*2600,2),$AK159)*'umowa o pracę'!$E$8,2)),ROUND(IF($AH159+$AI159&gt;=2600,2600*'umowa o pracę'!$E$8,($AH159+$AI159)*'umowa o pracę'!$E$8),2)-IF($AI159=0,ROUND(ROUND(IF($AH159&gt;2600,ROUND($AJ159/$AH159*2600,2),$AJ159),2)*'umowa o pracę'!$E$8,2),IF($AI159&gt;0,IF($AH159+$AI159&lt;2600,ROUND(ROUND($AJ159+ROUND($AI159*9%,2),2)*'umowa o pracę'!$E$8,2),IF(AND($AH159+$AI159&gt;=2600,$AI159&lt;2600,$AH159&lt;2600),ROUND((ROUND(((2600-$AI159)/$AH159)*$AJ159,2)+ROUND($AI159*9%,2))*'umowa o pracę'!$E$8,2),IF(AND($AH159+$AI159&gt;=2600,$AI159&gt;=2600),ROUND((ROUND(2600*9%,2))*'umowa o pracę'!$E$8,2),IF(AND($AH159+$AI159&gt;=2600,$AH159&gt;=2600,$AI159&lt;2600),ROUND((ROUND($AI159*9%,2)+ROUND(((2600-$AI159)/$AH159)*$AJ159,2))*'umowa o pracę'!$E$8,2),0)))),0))))&gt;$J159,$J159,IF(IF(AND($AG159=1,$I159&gt;0),ROUND(IF($AH159+$AI159&gt;=2600,2600*'umowa o pracę'!$E$8,($AH159+$AI159)*'umowa o pracę'!$E$8),2)+IF($AI159=0,ROUND(IF($AH159&gt;2600,ROUND($AK159/$AH159*2600,2),$AK159)*'umowa o pracę'!$E$8,2),ROUND(IF($AH159&gt;2600,ROUND($AK159/$AH159*2600,2),$AK159)*'umowa o pracę'!$E$8,2)),ROUND(IF($AH159+$AI159&gt;=2600,2600*'umowa o pracę'!$E$8,($AH159+$AI159)*'umowa o pracę'!$E$8),2)-IF($AI159=0,ROUND(ROUND(IF($AH159&gt;2600,ROUND($AJ159/$AH159*2600,2),$AJ159),2)*'umowa o pracę'!$E$8,2),IF($AI159&gt;0,IF($AH159+$AI159&lt;2600,ROUND(ROUND($AJ159+ROUND($AI159*9%,2),2)*'umowa o pracę'!$E$8,2),IF(AND($AH159+$AI159&gt;=2600,$AI159&lt;2600,$AH159&lt;2600),ROUND((ROUND(((2600-$AI159)/$AH159)*$AJ159,2)+ROUND($AI159*9%,2))*'umowa o pracę'!$E$8,2),IF(AND($AH159+$AI159&gt;=2600,$AI159&gt;=2600),ROUND((ROUND(2600*9%,2))*'umowa o pracę'!$E$8,2),IF(AND($AH159+$AI159&gt;=2600,$AH159&gt;=2600,$AI159&lt;2600),ROUND((ROUND($AI159*9%,2)+ROUND(((2600-$AI159)/$AH159)*$AJ159,2))*'umowa o pracę'!$E$8,2),0)))),0)))&gt;$J159,$J159,IF(AND($AG159=1,$I159&gt;0),ROUND(IF($AH159+$AI159&gt;=2600,2600*'umowa o pracę'!$E$8,($AH159+$AI159)*'umowa o pracę'!$E$8),2)+IF($AI159=0,ROUND(IF($AH159&gt;2600,ROUND($AK159/$AH159*2600,2),$AK159)*'umowa o pracę'!$E$8,2),ROUND(IF($AH159&gt;2600,ROUND($AK159/$AH159*2600,2),$AK159)*'umowa o pracę'!$E$8,2)),ROUND(IF($AH159+$AI159&gt;=2600,2600*'umowa o pracę'!$E$8,($AH159+$AI159)*'umowa o pracę'!$E$8),2)-IF(AND($AI159=0,I159&gt;0),ROUND(ROUND(IF($AH159&gt;2600,ROUND($AJ159/$AH159*2600,2),$AJ159),2)*'umowa o pracę'!$E$8,2),IF($AI159&gt;0,IF($AH159+$AI159&lt;2600,ROUND(ROUND($AJ159+ROUND($AI159*9%,2),2)*'umowa o pracę'!$E$8,2),IF(AND($AH159+$AI159&gt;=2600,$AI159&lt;2600,$AH159&lt;2600),ROUND((ROUND(((2600-$AI159)/$AH159)*$AJ159,2)+ROUND($AI159*9%,2))*'umowa o pracę'!$E$8,2),IF(AND($AH159+$AI159&gt;=2600,$AI159&gt;=2600),ROUND((ROUND(2600*9%,2))*'umowa o pracę'!$E$8,2),IF(AND($AH159+$AI159&gt;=2600,$AH159&gt;=2600,$AI159&lt;2600),ROUND((ROUND($AI159*9%,2)+ROUND(((2600-$AI159)/$AH159)*$AJ159,2))*'umowa o pracę'!$E$8,2),0)))),0)))))</f>
        <v>0</v>
      </c>
      <c r="AN159" s="32">
        <f>IF(IF(IF(AND($AG159=1,$I159&gt;0),ROUND(IF($AH159+$AI159&gt;=2800,2800*'umowa o pracę'!$E$8,($AH159+$AI159)*'umowa o pracę'!$E$8),2)+IF($AI159=0,ROUND(IF($AH159&gt;2800,ROUND($AK159/$AH159*2800,2),$AK159)*'umowa o pracę'!$E$8,2),ROUND(IF($AH159&gt;2800,ROUND($AK159/$AH159*2800,2),$AK159)*'umowa o pracę'!$E$8,2)),ROUND(IF($AH159+$AI159&gt;=2800,2800*'umowa o pracę'!$E$8,($AH159+$AI159)*'umowa o pracę'!$E$8),2)-IF($AI159=0,ROUND(ROUND(IF($AH159&gt;2800,ROUND($AJ159/$AH159*2800,2),$AJ159),2)*'umowa o pracę'!$E$8,2),IF($AI159&gt;0,IF($AH159+$AI159&lt;2800,ROUND(ROUND($AJ159+ROUND($AI159*9%,2),2)*'umowa o pracę'!$E$8,2),IF(AND($AH159+$AI159&gt;=2800,$AI159&lt;2800,$AH159&lt;2800),ROUND((ROUND(((2800-$AI159)/$AH159)*$AJ159,2)+ROUND($AI159*9%,2))*'umowa o pracę'!$E$8,2),IF(AND($AH159+$AI159&gt;=2800,$AI159&gt;=2800),ROUND((ROUND(2800*9%,2))*'umowa o pracę'!$E$8,2),IF(AND($AH159+$AI159&gt;=2800,$AH159&gt;=2800,$AI159&lt;2800),ROUND((ROUND($AI159*9%,2)+ROUND(((2800-$AI159)/$AH159)*$AJ159,2))*'umowa o pracę'!$E$8,2),0)))),0)))&gt;$J159,$J159,IF(AND($AG159=1,$I159&gt;0),ROUND(IF($AH159+$AI159&gt;=2800,2800*'umowa o pracę'!$E$8,($AH159+$AI159)*'umowa o pracę'!$E$8),2)+IF($AI159=0,ROUND(IF($AH159&gt;2800,ROUND($AK159/$AH159*2800,2),$AK159)*'umowa o pracę'!$E$8,2),ROUND(IF($AH159&gt;2800,ROUND($AK159/$AH159*2800,2),$AK159)*'umowa o pracę'!$E$8,2)),ROUND(IF($AH159+$AI159&gt;=2800,2800*'umowa o pracę'!$E$8,($AH159+$AI159)*'umowa o pracę'!$E$8),2)-IF($AI159=0,ROUND(ROUND(IF($AH159&gt;2800,ROUND($AJ159/$AH159*2800,2),$AJ159),2)*'umowa o pracę'!$E$8,2),IF($AI159&gt;0,IF($AH159+$AI159&lt;2800,ROUND(ROUND($AJ159+ROUND($AI159*9%,2),2)*'umowa o pracę'!$E$8,2),IF(AND($AH159+$AI159&gt;=2800,$AI159&lt;2800,$AH159&lt;2800),ROUND((ROUND(((2800-$AI159)/$AH159)*$AJ159,2)+ROUND($AI159*9%,2))*'umowa o pracę'!$E$8,2),IF(AND($AH159+$AI159&gt;=2800,$AI159&gt;=2800),ROUND((ROUND(2800*9%,2))*'umowa o pracę'!$E$8,2),IF(AND($AH159+$AI159&gt;=2800,$AH159&gt;=2800,$AI159&lt;2800),ROUND((ROUND($AI159*9%,2)+ROUND(((2800-$AI159)/$AH159)*$AJ159,2))*'umowa o pracę'!$E$8,2),0)))),0))))&gt;$J159,$J159,IF(IF(AND($AG159=1,$I159&gt;0),ROUND(IF($AH159+$AI159&gt;=2800,2800*'umowa o pracę'!$E$8,($AH159+$AI159)*'umowa o pracę'!$E$8),2)+IF($AI159=0,ROUND(IF($AH159&gt;2800,ROUND($AK159/$AH159*2800,2),$AK159)*'umowa o pracę'!$E$8,2),ROUND(IF($AH159&gt;2800,ROUND($AK159/$AH159*2800,2),$AK159)*'umowa o pracę'!$E$8,2)),ROUND(IF($AH159+$AI159&gt;=2800,2800*'umowa o pracę'!$E$8,($AH159+$AI159)*'umowa o pracę'!$E$8),2)-IF($AI159=0,ROUND(ROUND(IF($AH159&gt;2800,ROUND($AJ159/$AH159*2800,2),$AJ159),2)*'umowa o pracę'!$E$8,2),IF($AI159&gt;0,IF($AH159+$AI159&lt;2800,ROUND(ROUND($AJ159+ROUND($AI159*9%,2),2)*'umowa o pracę'!$E$8,2),IF(AND($AH159+$AI159&gt;=2800,$AI159&lt;2800,$AH159&lt;2800),ROUND((ROUND(((2800-$AI159)/$AH159)*$AJ159,2)+ROUND($AI159*9%,2))*'umowa o pracę'!$E$8,2),IF(AND($AH159+$AI159&gt;=2800,$AI159&gt;=2800),ROUND((ROUND(2800*9%,2))*'umowa o pracę'!$E$8,2),IF(AND($AH159+$AI159&gt;=2800,$AH159&gt;=2800,$AI159&lt;2800),ROUND((ROUND($AI159*9%,2)+ROUND(((2800-$AI159)/$AH159)*$AJ159,2))*'umowa o pracę'!$E$8,2),0)))),0)))&gt;$J159,$J159,IF(AND($AG159=1,$I159&gt;0),ROUND(IF($AH159+$AI159&gt;=2800,2800*'umowa o pracę'!$E$8,($AH159+$AI159)*'umowa o pracę'!$E$8),2)+IF($AI159=0,ROUND(IF($AH159&gt;2800,ROUND($AK159/$AH159*2800,2),$AK159)*'umowa o pracę'!$E$8,2),ROUND(IF($AH159&gt;2800,ROUND($AK159/$AH159*2800,2),$AK159)*'umowa o pracę'!$E$8,2)),ROUND(IF($AH159+$AI159&gt;=2800,2800*'umowa o pracę'!$E$8,($AH159+$AI159)*'umowa o pracę'!$E$8),2)-IF(AND($AI159=0,I159&gt;0),ROUND(ROUND(IF($AH159&gt;2800,ROUND($AJ159/$AH159*2800,2),$AJ159),2)*'umowa o pracę'!$E$8,2),IF($AI159&gt;0,IF($AH159+$AI159&lt;2800,ROUND(ROUND($AJ159+ROUND($AI159*9%,2),2)*'umowa o pracę'!$E$8,2),IF(AND($AH159+$AI159&gt;=2800,$AI159&lt;2800,$AH159&lt;2800),ROUND((ROUND(((2800-$AI159)/$AH159)*$AJ159,2)+ROUND($AI159*9%,2))*'umowa o pracę'!$E$8,2),IF(AND($AH159+$AI159&gt;=2800,$AI159&gt;=2800),ROUND((ROUND(2800*9%,2))*'umowa o pracę'!$E$8,2),IF(AND($AH159+$AI159&gt;=2800,$AH159&gt;=2800,$AI159&lt;2800),ROUND((ROUND($AI159*9%,2)+ROUND(((2800-$AI159)/$AH159)*$AJ159,2))*'umowa o pracę'!$E$8,2),0)))),0)))))</f>
        <v>0</v>
      </c>
      <c r="AO159" s="32">
        <f>IF('umowa o pracę'!$E$7=2020,IF(IF($AG159=1,IF($AI159=0,ROUND(IF($AH159&gt;2600,ROUND($AJ159/$AH159*2600,2),$AJ159)*'umowa o pracę'!$E$8,2),IF($AH159+$AI159&lt;2600,ROUND(ROUND($AJ159+ROUND($AI159*9%,2),2)*'umowa o pracę'!$E$8,2),IF(AND($AH159+$AI159&gt;=2600,$AH159&lt;2600),ROUND((ROUND($AJ159+ROUND((2600-$AH159)*9%,2),2))*'umowa o pracę'!$E$8,2),IF(AND($AH159+$AI159&gt;=2600,$AH159&gt;=2600),ROUND(ROUND($AJ159/$AH159*2600,2)*'umowa o pracę'!$E$8,2),0)))),0)&gt;$H159,$H159,IF($AG159=1,IF($AI159=0,ROUND(IF($AH159&gt;2600,ROUND($AJ159/$AH159*2600,2),$AJ159)*'umowa o pracę'!$E$8,2),IF($AH159+$AI159&lt;2600,ROUND(ROUND($AJ159+ROUND($AI159*9%,2),2)*'umowa o pracę'!$E$8,2),IF(AND($AH159+$AI159&gt;=2600,$AH159&lt;2600),ROUND((ROUND($AJ159+ROUND((2600-$AH159)*9%,2),2))*'umowa o pracę'!$E$8,2),IF(AND($AH159+$AI159&gt;=2600,$AH159&gt;=2600),ROUND(ROUND($AJ159/$AH159*2600,2)*'umowa o pracę'!$E$8,2),0)))),0)),IF('umowa o pracę'!$E$7=2021,IF(IF($AG159=1,IF($AI159=0,ROUND(IF($AH159&gt;2800,ROUND($AJ159/$AH159*2800,2),$AJ159)*'umowa o pracę'!$E$8,2),IF($AH159+$AI159&lt;2800,ROUND(ROUND($AJ159+ROUND($AI159*9%,2),2)*'umowa o pracę'!$E$8,2),IF(AND($AH159+$AI159&gt;=2800,$AH159&lt;2800),ROUND((ROUND($AJ159+ROUND((2800-$AH159)*9%,2),2))*'umowa o pracę'!$E$8,2),IF(AND($AH159+$AI159&gt;=2800,$AH159&gt;=2800),ROUND(ROUND($AJ159/$AH159*2800,2)*'umowa o pracę'!$E$8,2),0)))),0)&gt;$H159,$H159,IF($AG159=1,IF($AI159=0,ROUND(IF($AH159&gt;2800,ROUND($AJ159/$AH159*2800,2),$AJ159)*'umowa o pracę'!$E$8,2),IF($AH159+$AI159&lt;2800,ROUND(ROUND($AJ159+ROUND($AI159*9%,2),2)*'umowa o pracę'!$E$8,2),IF(AND($AH159+$AI159&gt;=2800,$AH159&lt;2800),ROUND((ROUND($AJ159+ROUND((2800-$AH159)*9%,2),2))*'umowa o pracę'!$E$8,2),IF(AND($AH159+$AI159&gt;=2800,$AH159&gt;=2800),ROUND(ROUND($AJ159/$AH159*2800,2)*'umowa o pracę'!$E$8,2),0)))),0)),0))</f>
        <v>0</v>
      </c>
      <c r="AP159" s="32">
        <f>IF('umowa o pracę'!$E$7=2020,IF(IF($AG159=1,IF($AI159=0,ROUND(IF($AH159&gt;2600,ROUND($AK159/$AH159*2600,2),$AK159)*'umowa o pracę'!$E$8,2),ROUND(IF($AH159&gt;2600,ROUND($AK159/$AH159*2600,2),$AK159)*'umowa o pracę'!$E$8,2)),0)&gt;$I159,$I159,IF($AG159=1,IF($AI159=0,ROUND(IF($AH159&gt;2600,ROUND($AK159/$AH159*2600,2),$AK159)*'umowa o pracę'!$E$8,2),ROUND(IF($AH159&gt;2600,ROUND($AK159/$AH159*2600,2),$AK159)*'umowa o pracę'!$E$8,2)),0)),IF('umowa o pracę'!$E$7=2021,IF(IF($AG159=1,IF($AI159=0,ROUND(IF($AH159&gt;2800,ROUND($AK159/$AH159*2800,2),$AK159)*'umowa o pracę'!$E$8,2),ROUND(IF($AH159&gt;2800,ROUND($AK159/$AH159*2800,2),$AK159)*'umowa o pracę'!$E$8,2)),0)&gt;$I159,$I159,IF($AG159=1,IF($AI159=0,ROUND(IF($AH159&gt;2800,ROUND($AK159/$AH159*2800,2),$AK159)*'umowa o pracę'!$E$8,2),ROUND(IF($AH159&gt;2800,ROUND($AK159/$AH159*2800,2),$AK159)*'umowa o pracę'!$E$8,2)),0)),0))</f>
        <v>0</v>
      </c>
      <c r="AQ159" s="56">
        <f>IF('umowa o pracę'!$E$7=2020,$AM159,IF('umowa o pracę'!$E$7=2021,$AN159,0))</f>
        <v>0</v>
      </c>
      <c r="AR159" s="33">
        <f>IF('umowa o pracę'!$E$7=0,0,U159+AF159+AQ159)</f>
        <v>0</v>
      </c>
      <c r="AS159" s="19"/>
      <c r="AT159" s="19"/>
      <c r="AU159" s="19"/>
      <c r="AV159" s="6"/>
      <c r="AW159" s="6"/>
      <c r="AX159" s="6">
        <f t="shared" si="26"/>
        <v>10</v>
      </c>
      <c r="AY159" s="6"/>
      <c r="AZ159" s="234">
        <f t="shared" si="29"/>
        <v>0</v>
      </c>
      <c r="BA159" s="234">
        <f t="shared" si="30"/>
        <v>0</v>
      </c>
      <c r="BB159" s="234">
        <f t="shared" si="31"/>
        <v>0</v>
      </c>
      <c r="BC159" s="234">
        <f t="shared" si="32"/>
        <v>0</v>
      </c>
      <c r="BD159" s="234">
        <f t="shared" si="33"/>
        <v>0</v>
      </c>
      <c r="BE159" s="234">
        <f t="shared" si="34"/>
        <v>0</v>
      </c>
      <c r="BF159" s="234">
        <f t="shared" si="35"/>
        <v>0</v>
      </c>
      <c r="BG159" s="234">
        <f t="shared" si="36"/>
        <v>0</v>
      </c>
      <c r="BH159" s="234">
        <f t="shared" si="37"/>
        <v>0</v>
      </c>
      <c r="BI159" s="238">
        <f t="shared" si="38"/>
        <v>0</v>
      </c>
      <c r="BJ159" s="236"/>
      <c r="BK159" s="236"/>
      <c r="BL159" s="237"/>
    </row>
    <row r="160" spans="1:64" ht="15.75" customHeight="1" x14ac:dyDescent="0.25">
      <c r="A160" s="129">
        <v>149</v>
      </c>
      <c r="B160" s="57"/>
      <c r="C160" s="57"/>
      <c r="D160" s="36"/>
      <c r="E160" s="36"/>
      <c r="F160" s="242"/>
      <c r="G160" s="37">
        <v>1</v>
      </c>
      <c r="H160" s="58">
        <v>0</v>
      </c>
      <c r="I160" s="59">
        <v>0</v>
      </c>
      <c r="J160" s="60">
        <v>0</v>
      </c>
      <c r="K160" s="52">
        <v>1</v>
      </c>
      <c r="L160" s="39">
        <v>0</v>
      </c>
      <c r="M160" s="39">
        <v>0</v>
      </c>
      <c r="N160" s="39">
        <v>0</v>
      </c>
      <c r="O160" s="39">
        <v>0</v>
      </c>
      <c r="P160" s="35">
        <f>IF('umowa o pracę'!$E$7=2020,ROUND(IF($L160&gt;=2600,2600*'umowa o pracę'!$E$8,$L160*'umowa o pracę'!$E$8),2),IF('umowa o pracę'!$E$7=2021,ROUND(IF($L160&gt;=2800,2800*'umowa o pracę'!$E$8,$L160*'umowa o pracę'!$E$8),2),0))</f>
        <v>0</v>
      </c>
      <c r="Q160" s="252">
        <f>IF(IF(IF(AND($K160=1,$I160&gt;0),ROUND(IF($L160+$M160&gt;=2600,2600*'umowa o pracę'!$E$8,($L160+$M160)*'umowa o pracę'!$E$8),2)+IF($M160=0,ROUND(IF($L160&gt;2600,ROUND($O160/$L160*2600,2),$O160)*'umowa o pracę'!$E$8,2),ROUND(IF($L160&gt;2600,ROUND($O160/$L160*2600,2),$O160)*'umowa o pracę'!$E$8,2)),ROUND(IF($L160+$M160&gt;=2600,2600*'umowa o pracę'!$E$8,($L160+$M160)*'umowa o pracę'!$E$8),2)-IF($M160=0,ROUND(ROUND(IF($L160&gt;2600,ROUND($N160/$L160*2600,2),$N160),2)*'umowa o pracę'!$E$8,2),IF($M160&gt;0,IF($L160+$M160&lt;2600,ROUND(ROUND($N160+ROUND($M160*9%,2),2)*'umowa o pracę'!$E$8,2),IF(AND($L160+$M160&gt;=2600,$M160&lt;2600,$L160&lt;2600),ROUND((ROUND(((2600-$M160)/$L160)*$N160,2)+ROUND($M160*9%,2))*'umowa o pracę'!$E$8,2),IF(AND($L160+$M160&gt;=2600,$M160&gt;=2600),ROUND((ROUND(2600*9%,2))*'umowa o pracę'!$E$8,2),IF(AND($L160+$M160&gt;=2600,$L160&gt;=2600,$M160&lt;2600),ROUND((ROUND($M160*9%,2)+ROUND(((2600-$M160)/$L160)*$N160,2))*'umowa o pracę'!$E$8,2),0)))),0)))&gt;$J160,$J160,IF(AND($K160=1,$I160&gt;0),ROUND(IF($L160+$M160&gt;=2600,2600*'umowa o pracę'!$E$8,($L160+$M160)*'umowa o pracę'!$E$8),2)+IF($M160=0,ROUND(IF($L160&gt;2600,ROUND($O160/$L160*2600,2),$O160)*'umowa o pracę'!$E$8,2),ROUND(IF($L160&gt;2600,ROUND($O160/$L160*2600,2),$O160)*'umowa o pracę'!$E$8,2)),ROUND(IF($L160+$M160&gt;=2600,2600*'umowa o pracę'!$E$8,($L160+$M160)*'umowa o pracę'!$E$8),2)-IF($M160=0,ROUND(ROUND(IF($L160&gt;2600,ROUND($N160/$L160*2600,2),$N160),2)*'umowa o pracę'!$E$8,2),IF($M160&gt;0,IF($L160+$M160&lt;2600,ROUND(ROUND($N160+ROUND($M160*9%,2),2)*'umowa o pracę'!$E$8,2),IF(AND($L160+$M160&gt;=2600,$M160&lt;2600,$L160&lt;2600),ROUND((ROUND(((2600-$M160)/$L160)*$N160,2)+ROUND($M160*9%,2))*'umowa o pracę'!$E$8,2),IF(AND($L160+$M160&gt;=2600,$M160&gt;=2600),ROUND((ROUND(2600*9%,2))*'umowa o pracę'!$E$8,2),IF(AND($L160+$M160&gt;=2600,$L160&gt;=2600,$M160&lt;2600),ROUND((ROUND($M160*9%,2)+ROUND(((2600-$M160)/$L160)*$N160,2))*'umowa o pracę'!$E$8,2),0)))),0))))&gt;$J160,$J160,IF(IF(AND($K160=1,$I160&gt;0),ROUND(IF($L160+$M160&gt;=2600,2600*'umowa o pracę'!$E$8,($L160+$M160)*'umowa o pracę'!$E$8),2)+IF($M160=0,ROUND(IF($L160&gt;2600,ROUND($O160/$L160*2600,2),$O160)*'umowa o pracę'!$E$8,2),ROUND(IF($L160&gt;2600,ROUND($O160/$L160*2600,2),$O160)*'umowa o pracę'!$E$8,2)),ROUND(IF($L160+$M160&gt;=2600,2600*'umowa o pracę'!$E$8,($L160+$M160)*'umowa o pracę'!$E$8),2)-IF($M160=0,ROUND(ROUND(IF($L160&gt;2600,ROUND($N160/$L160*2600,2),$N160),2)*'umowa o pracę'!$E$8,2),IF($M160&gt;0,IF($L160+$M160&lt;2600,ROUND(ROUND($N160+ROUND($M160*9%,2),2)*'umowa o pracę'!$E$8,2),IF(AND($L160+$M160&gt;=2600,$M160&lt;2600,$L160&lt;2600),ROUND((ROUND(((2600-$M160)/$L160)*$N160,2)+ROUND($M160*9%,2))*'umowa o pracę'!$E$8,2),IF(AND($L160+$M160&gt;=2600,$M160&gt;=2600),ROUND((ROUND(2600*9%,2))*'umowa o pracę'!$E$8,2),IF(AND($L160+$M160&gt;=2600,$L160&gt;=2600,$M160&lt;2600),ROUND((ROUND($M160*9%,2)+ROUND(((2600-$M160)/$L160)*$N160,2))*'umowa o pracę'!$E$8,2),0)))),0)))&gt;$J160,$J160,IF(AND($K160=1,$I160&gt;0),ROUND(IF($L160+$M160&gt;=2600,2600*'umowa o pracę'!$E$8,($L160+$M160)*'umowa o pracę'!$E$8),2)+IF($M160=0,ROUND(IF($L160&gt;2600,ROUND($O160/$L160*2600,2),$O160)*'umowa o pracę'!$E$8,2),ROUND(IF($L160&gt;2600,ROUND($O160/$L160*2600,2),$O160)*'umowa o pracę'!$E$8,2)),ROUND(IF($L160+$M160&gt;=2600,2600*'umowa o pracę'!$E$8,($L160+$M160)*'umowa o pracę'!$E$8),2)-IF(AND($M160=0,I160&gt;0),ROUND(ROUND(IF($L160&gt;2600,ROUND($N160/$L160*2600,2),$N160),2)*'umowa o pracę'!$E$8,2),IF($M160&gt;0,IF($L160+$M160&lt;2600,ROUND(ROUND($N160+ROUND($M160*9%,2),2)*'umowa o pracę'!$E$8,2),IF(AND($L160+$M160&gt;=2600,$M160&lt;2600,$L160&lt;2600),ROUND((ROUND(((2600-$M160)/$L160)*$N160,2)+ROUND($M160*9%,2))*'umowa o pracę'!$E$8,2),IF(AND($L160+$M160&gt;=2600,$M160&gt;=2600),ROUND((ROUND(2600*9%,2))*'umowa o pracę'!$E$8,2),IF(AND($L160+$M160&gt;=2600,$L160&gt;=2600,$M160&lt;2600),ROUND((ROUND($M160*9%,2)+ROUND(((2600-$M160)/$L160)*$N160,2))*'umowa o pracę'!$E$8,2),0)))),0)))))</f>
        <v>0</v>
      </c>
      <c r="R160" s="252">
        <f>IF(IF(IF(AND($K160=1,$I160&gt;0),ROUND(IF($L160+$M160&gt;=2800,2800*'umowa o pracę'!$E$8,($L160+$M160)*'umowa o pracę'!$E$8),2)+IF($M160=0,ROUND(IF($L160&gt;2800,ROUND($O160/$L160*2800,2),$O160)*'umowa o pracę'!$E$8,2),ROUND(IF($L160&gt;2800,ROUND($O160/$L160*2800,2),$O160)*'umowa o pracę'!$E$8,2)),ROUND(IF($L160+$M160&gt;=2800,2800*'umowa o pracę'!$E$8,($L160+$M160)*'umowa o pracę'!$E$8),2)-IF($M160=0,ROUND(ROUND(IF($L160&gt;2800,ROUND($N160/$L160*2800,2),$N160),2)*'umowa o pracę'!$E$8,2),IF($M160&gt;0,IF($L160+$M160&lt;2800,ROUND(ROUND($N160+ROUND($M160*9%,2),2)*'umowa o pracę'!$E$8,2),IF(AND($L160+$M160&gt;=2800,$M160&lt;2800,$L160&lt;2800),ROUND((ROUND(((2800-$M160)/$L160)*$N160,2)+ROUND($M160*9%,2))*'umowa o pracę'!$E$8,2),IF(AND($L160+$M160&gt;=2800,$M160&gt;=2800),ROUND((ROUND(2800*9%,2))*'umowa o pracę'!$E$8,2),IF(AND($L160+$M160&gt;=2800,$L160&gt;=2800,$M160&lt;2800),ROUND((ROUND($M160*9%,2)+ROUND(((2800-$M160)/$L160)*$N160,2))*'umowa o pracę'!$E$8,2),0)))),0)))&gt;$J160,$J160,IF(AND($K160=1,$I160&gt;0),ROUND(IF($L160+$M160&gt;=2800,2800*'umowa o pracę'!$E$8,($L160+$M160)*'umowa o pracę'!$E$8),2)+IF($M160=0,ROUND(IF($L160&gt;2800,ROUND($O160/$L160*2800,2),$O160)*'umowa o pracę'!$E$8,2),ROUND(IF($L160&gt;2800,ROUND($O160/$L160*2800,2),$O160)*'umowa o pracę'!$E$8,2)),ROUND(IF($L160+$M160&gt;=2800,2800*'umowa o pracę'!$E$8,($L160+$M160)*'umowa o pracę'!$E$8),2)-IF($M160=0,ROUND(ROUND(IF($L160&gt;2800,ROUND($N160/$L160*2800,2),$N160),2)*'umowa o pracę'!$E$8,2),IF($M160&gt;0,IF($L160+$M160&lt;2800,ROUND(ROUND($N160+ROUND($M160*9%,2),2)*'umowa o pracę'!$E$8,2),IF(AND($L160+$M160&gt;=2800,$M160&lt;2800,$L160&lt;2800),ROUND((ROUND(((2800-$M160)/$L160)*$N160,2)+ROUND($M160*9%,2))*'umowa o pracę'!$E$8,2),IF(AND($L160+$M160&gt;=2800,$M160&gt;=2800),ROUND((ROUND(2800*9%,2))*'umowa o pracę'!$E$8,2),IF(AND($L160+$M160&gt;=2800,$L160&gt;=2800,$M160&lt;2800),ROUND((ROUND($M160*9%,2)+ROUND(((2800-$M160)/$L160)*$N160,2))*'umowa o pracę'!$E$8,2),0)))),0))))&gt;$J160,$J160,IF(IF(AND($K160=1,$I160&gt;0),ROUND(IF($L160+$M160&gt;=2800,2800*'umowa o pracę'!$E$8,($L160+$M160)*'umowa o pracę'!$E$8),2)+IF($M160=0,ROUND(IF($L160&gt;2800,ROUND($O160/$L160*2800,2),$O160)*'umowa o pracę'!$E$8,2),ROUND(IF($L160&gt;2800,ROUND($O160/$L160*2800,2),$O160)*'umowa o pracę'!$E$8,2)),ROUND(IF($L160+$M160&gt;=2800,2800*'umowa o pracę'!$E$8,($L160+$M160)*'umowa o pracę'!$E$8),2)-IF($M160=0,ROUND(ROUND(IF($L160&gt;2800,ROUND($N160/$L160*2800,2),$N160),2)*'umowa o pracę'!$E$8,2),IF($M160&gt;0,IF($L160+$M160&lt;2800,ROUND(ROUND($N160+ROUND($M160*9%,2),2)*'umowa o pracę'!$E$8,2),IF(AND($L160+$M160&gt;=2800,$M160&lt;2800,$L160&lt;2800),ROUND((ROUND(((2800-$M160)/$L160)*$N160,2)+ROUND($M160*9%,2))*'umowa o pracę'!$E$8,2),IF(AND($L160+$M160&gt;=2800,$M160&gt;=2800),ROUND((ROUND(2800*9%,2))*'umowa o pracę'!$E$8,2),IF(AND($L160+$M160&gt;=2800,$L160&gt;=2800,$M160&lt;2800),ROUND((ROUND($M160*9%,2)+ROUND(((2800-$M160)/$L160)*$N160,2))*'umowa o pracę'!$E$8,2),0)))),0)))&gt;$J160,$J160,IF(AND($K160=1,$I160&gt;0),ROUND(IF($L160+$M160&gt;=2800,2800*'umowa o pracę'!$E$8,($L160+$M160)*'umowa o pracę'!$E$8),2)+IF($M160=0,ROUND(IF($L160&gt;2800,ROUND($O160/$L160*2800,2),$O160)*'umowa o pracę'!$E$8,2),ROUND(IF($L160&gt;2800,ROUND($O160/$L160*2800,2),$O160)*'umowa o pracę'!$E$8,2)),ROUND(IF($L160+$M160&gt;=2800,2800*'umowa o pracę'!$E$8,($L160+$M160)*'umowa o pracę'!$E$8),2)-IF(AND($M160=0,I160&gt;0),ROUND(ROUND(IF($L160&gt;2800,ROUND($N160/$L160*2800,2),$N160),2)*'umowa o pracę'!$E$8,2),IF($M160&gt;0,IF($L160+$M160&lt;2800,ROUND(ROUND($N160+ROUND($M160*9%,2),2)*'umowa o pracę'!$E$8,2),IF(AND($L160+$M160&gt;=2800,$M160&lt;2800,$L160&lt;2800),ROUND((ROUND(((2800-$M160)/$L160)*$N160,2)+ROUND($M160*9%,2))*'umowa o pracę'!$E$8,2),IF(AND($L160+$M160&gt;=2800,$M160&gt;=2800),ROUND((ROUND(2800*9%,2))*'umowa o pracę'!$E$8,2),IF(AND($L160+$M160&gt;=2800,$L160&gt;=2800,$M160&lt;2800),ROUND((ROUND($M160*9%,2)+ROUND(((2800-$M160)/$L160)*$N160,2))*'umowa o pracę'!$E$8,2),0)))),0)))))</f>
        <v>0</v>
      </c>
      <c r="S160" s="32">
        <f>IF('umowa o pracę'!$E$7=2020,IF(IF($K160=1,IF($M160=0,ROUND(IF($L160&gt;2600,ROUND($N160/$L160*2600,2),$N160)*'umowa o pracę'!$E$8,2),IF($L160+$M160&lt;2600,ROUND(ROUND($N160+ROUND($M160*9%,2),2)*'umowa o pracę'!$E$8,2),IF(AND($L160+$M160&gt;=2600,$L160&lt;2600),ROUND((ROUND($N160+ROUND((2600-$L160)*9%,2),2))*'umowa o pracę'!$E$8,2),IF(AND($L160+$M160&gt;=2600,$L160&gt;=2600),ROUND(ROUND($N160/$L160*2600,2)*'umowa o pracę'!$E$8,2),0)))),0)&gt;$H160,$H160,IF($K160=1,IF($M160=0,ROUND(IF($L160&gt;2600,ROUND($N160/$L160*2600,2),$N160)*'umowa o pracę'!$E$8,2),IF($L160+$M160&lt;2600,ROUND(ROUND($N160+ROUND($M160*9%,2),2)*'umowa o pracę'!$E$8,2),IF(AND($L160+$M160&gt;=2600,$L160&lt;2600),ROUND((ROUND($N160+ROUND((2600-$L160)*9%,2),2))*'umowa o pracę'!$E$8,2),IF(AND($L160+$M160&gt;=2600,$L160&gt;=2600),ROUND(ROUND($N160/$L160*2600,2)*'umowa o pracę'!$E$8,2),0)))),0)),IF('umowa o pracę'!$E$7=2021,IF(IF($K160=1,IF($M160=0,ROUND(IF($L160&gt;2800,ROUND($N160/$L160*2800,2),$N160)*'umowa o pracę'!$E$8,2),IF($L160+$M160&lt;2800,ROUND(ROUND($N160+ROUND($M160*9%,2),2)*'umowa o pracę'!$E$8,2),IF(AND($L160+$M160&gt;=2800,$L160&lt;2800),ROUND((ROUND($N160+ROUND((2800-$L160)*9%,2),2))*'umowa o pracę'!$E$8,2),IF(AND($L160+$M160&gt;=2800,$L160&gt;=2800),ROUND(ROUND($N160/$L160*2800,2)*'umowa o pracę'!$E$8,2),0)))),0)&gt;$H160,$H160,IF($K160=1,IF($M160=0,ROUND(IF($L160&gt;2800,ROUND($N160/$L160*2800,2),$N160)*'umowa o pracę'!$E$8,2),IF($L160+$M160&lt;2800,ROUND(ROUND($N160+ROUND($M160*9%,2),2)*'umowa o pracę'!$E$8,2),IF(AND($L160+$M160&gt;=2800,$L160&lt;2800),ROUND((ROUND($N160+ROUND((2800-$L160)*9%,2),2))*'umowa o pracę'!$E$8,2),IF(AND($L160+$M160&gt;=2800,$L160&gt;=2800),ROUND(ROUND($N160/$L160*2800,2)*'umowa o pracę'!$E$8,2),0)))),0)),0))</f>
        <v>0</v>
      </c>
      <c r="T160" s="32">
        <f>IF('umowa o pracę'!$E$7=2020,IF(IF($K160=1,IF($M160=0,ROUND(IF($L160&gt;2600,ROUND($O160/$L160*2600,2),$O160)*'umowa o pracę'!$E$8,2),ROUND(IF($L160&gt;2600,ROUND($O160/$L160*2600,2),$O160)*'umowa o pracę'!$E$8,2)),0)&gt;$I160,$I160,IF($K160=1,IF($M160=0,ROUND(IF($L160&gt;2600,ROUND($O160/$L160*2600,2),$O160)*'umowa o pracę'!$E$8,2),ROUND(IF($L160&gt;2600,ROUND($O160/$L160*2600,2),$O160)*'umowa o pracę'!$E$8,2)),0)),IF('umowa o pracę'!$E$7=2021,IF(IF($K160=1,IF($M160=0,ROUND(IF($L160&gt;2800,ROUND($O160/$L160*2800,2),$O160)*'umowa o pracę'!$E$8,2),ROUND(IF($L160&gt;2800,ROUND($O160/$L160*2800,2),$O160)*'umowa o pracę'!$E$8,2)),0)&gt;$I160,$I160,IF($K160=1,IF($M160=0,ROUND(IF($L160&gt;2800,ROUND($O160/$L160*2800,2),$O160)*'umowa o pracę'!$E$8,2),ROUND(IF($L160&gt;2800,ROUND($O160/$L160*2800,2),$O160)*'umowa o pracę'!$E$8,2)),0)),0))</f>
        <v>0</v>
      </c>
      <c r="U160" s="51">
        <f>IF('umowa o pracę'!$E$7=2020,$Q160,IF('umowa o pracę'!$E$7=2021,$R160,0))</f>
        <v>0</v>
      </c>
      <c r="V160" s="53">
        <f t="shared" si="27"/>
        <v>1</v>
      </c>
      <c r="W160" s="54">
        <f>IF('umowa o pracę'!$E$6&lt;2,0,$L160)</f>
        <v>0</v>
      </c>
      <c r="X160" s="54">
        <f>IF('umowa o pracę'!$E$6&lt;2,0,$M160)</f>
        <v>0</v>
      </c>
      <c r="Y160" s="55">
        <f>IF('umowa o pracę'!$E$6&lt;2,0,$N160)</f>
        <v>0</v>
      </c>
      <c r="Z160" s="55">
        <f>IF('umowa o pracę'!$E$6&lt;2,0,$O160)</f>
        <v>0</v>
      </c>
      <c r="AA160" s="32">
        <f>IF('umowa o pracę'!$E$7=2020,ROUND(IF($W160&gt;=2600,2600*'umowa o pracę'!$E$8,$W160*'umowa o pracę'!$E$8),2),IF('umowa o pracę'!$E$7=2021,ROUND(IF($W160&gt;=2800,2800*'umowa o pracę'!$E$8,$W160*'umowa o pracę'!$E$8),2),0))</f>
        <v>0</v>
      </c>
      <c r="AB160" s="32">
        <f>IF(IF(IF(AND($V160=1,$I160&gt;0),ROUND(IF($W160+$X160&gt;=2600,2600*'umowa o pracę'!$E$8,($W160+$X160)*'umowa o pracę'!$E$8),2)+IF($X160=0,ROUND(IF($W160&gt;2600,ROUND($Z160/$W160*2600,2),$Z160)*'umowa o pracę'!$E$8,2),ROUND(IF($W160&gt;2600,ROUND($Z160/$W160*2600,2),$Z160)*'umowa o pracę'!$E$8,2)),ROUND(IF($W160+$X160&gt;=2600,2600*'umowa o pracę'!$E$8,($W160+$X160)*'umowa o pracę'!$E$8),2)-IF($X160=0,ROUND(ROUND(IF($W160&gt;2600,ROUND($Y160/$W160*2600,2),$Y160),2)*'umowa o pracę'!$E$8,2),IF($X160&gt;0,IF($W160+$X160&lt;2600,ROUND(ROUND($Y160+ROUND($X160*9%,2),2)*'umowa o pracę'!$E$8,2),IF(AND($W160+$X160&gt;=2600,$X160&lt;2600,$W160&lt;2600),ROUND((ROUND(((2600-$X160)/$W160)*$Y160,2)+ROUND($X160*9%,2))*'umowa o pracę'!$E$8,2),IF(AND($W160+$X160&gt;=2600,$X160&gt;=2600),ROUND((ROUND(2600*9%,2))*'umowa o pracę'!$E$8,2),IF(AND($W160+$X160&gt;=2600,$W160&gt;=2600,$X160&lt;2600),ROUND((ROUND($X160*9%,2)+ROUND(((2600-$X160)/$W160)*$Y160,2))*'umowa o pracę'!$E$8,2),0)))),0)))&gt;$J160,$J160,IF(AND($V160=1,$I160&gt;0),ROUND(IF($W160+$X160&gt;=2600,2600*'umowa o pracę'!$E$8,($W160+$X160)*'umowa o pracę'!$E$8),2)+IF($X160=0,ROUND(IF($W160&gt;2600,ROUND($Z160/$W160*2600,2),$Z160)*'umowa o pracę'!$E$8,2),ROUND(IF($W160&gt;2600,ROUND($Z160/$W160*2600,2),$Z160)*'umowa o pracę'!$E$8,2)),ROUND(IF($W160+$X160&gt;=2600,2600*'umowa o pracę'!$E$8,($W160+$X160)*'umowa o pracę'!$E$8),2)-IF($X160=0,ROUND(ROUND(IF($W160&gt;2600,ROUND($Y160/$W160*2600,2),$Y160),2)*'umowa o pracę'!$E$8,2),IF($X160&gt;0,IF($W160+$X160&lt;2600,ROUND(ROUND($Y160+ROUND($X160*9%,2),2)*'umowa o pracę'!$E$8,2),IF(AND($W160+$X160&gt;=2600,$X160&lt;2600,$W160&lt;2600),ROUND((ROUND(((2600-$X160)/$W160)*$Y160,2)+ROUND($X160*9%,2))*'umowa o pracę'!$E$8,2),IF(AND($W160+$X160&gt;=2600,$X160&gt;=2600),ROUND((ROUND(2600*9%,2))*'umowa o pracę'!$E$8,2),IF(AND($W160+$X160&gt;=2600,$W160&gt;=2600,$X160&lt;2600),ROUND((ROUND($X160*9%,2)+ROUND(((2600-$X160)/$W160)*$Y160,2))*'umowa o pracę'!$E$8,2),0)))),0))))&gt;$J160,$J160,IF(IF(AND($V160=1,$I160&gt;0),ROUND(IF($W160+$X160&gt;=2600,2600*'umowa o pracę'!$E$8,($W160+$X160)*'umowa o pracę'!$E$8),2)+IF($X160=0,ROUND(IF($W160&gt;2600,ROUND($Z160/$W160*2600,2),$Z160)*'umowa o pracę'!$E$8,2),ROUND(IF($W160&gt;2600,ROUND($Z160/$W160*2600,2),$Z160)*'umowa o pracę'!$E$8,2)),ROUND(IF($W160+$X160&gt;=2600,2600*'umowa o pracę'!$E$8,($W160+$X160)*'umowa o pracę'!$E$8),2)-IF($X160=0,ROUND(ROUND(IF($W160&gt;2600,ROUND($Y160/$W160*2600,2),$Y160),2)*'umowa o pracę'!$E$8,2),IF($X160&gt;0,IF($W160+$X160&lt;2600,ROUND(ROUND($Y160+ROUND($X160*9%,2),2)*'umowa o pracę'!$E$8,2),IF(AND($W160+$X160&gt;=2600,$X160&lt;2600,$W160&lt;2600),ROUND((ROUND(((2600-$X160)/$W160)*$Y160,2)+ROUND($X160*9%,2))*'umowa o pracę'!$E$8,2),IF(AND($W160+$X160&gt;=2600,$X160&gt;=2600),ROUND((ROUND(2600*9%,2))*'umowa o pracę'!$E$8,2),IF(AND($W160+$X160&gt;=2600,$W160&gt;=2600,$X160&lt;2600),ROUND((ROUND($X160*9%,2)+ROUND(((2600-$X160)/$W160)*$Y160,2))*'umowa o pracę'!$E$8,2),0)))),0)))&gt;$J160,$J160,IF(AND($V160=1,$I160&gt;0),ROUND(IF($W160+$X160&gt;=2600,2600*'umowa o pracę'!$E$8,($W160+$X160)*'umowa o pracę'!$E$8),2)+IF($X160=0,ROUND(IF($W160&gt;2600,ROUND($Z160/$W160*2600,2),$Z160)*'umowa o pracę'!$E$8,2),ROUND(IF($W160&gt;2600,ROUND($Z160/$W160*2600,2),$Z160)*'umowa o pracę'!$E$8,2)),ROUND(IF($W160+$X160&gt;=2600,2600*'umowa o pracę'!$E$8,($W160+$X160)*'umowa o pracę'!$E$8),2)-IF(AND($X160=0,I160&gt;0),ROUND(ROUND(IF($W160&gt;2600,ROUND($Y160/$W160*2600,2),$Y160),2)*'umowa o pracę'!$E$8,2),IF($X160&gt;0,IF($W160+$X160&lt;2600,ROUND(ROUND($Y160+ROUND($X160*9%,2),2)*'umowa o pracę'!$E$8,2),IF(AND($W160+$X160&gt;=2600,$X160&lt;2600,$W160&lt;2600),ROUND((ROUND(((2600-$X160)/$W160)*$Y160,2)+ROUND($X160*9%,2))*'umowa o pracę'!$E$8,2),IF(AND($W160+$X160&gt;=2600,$X160&gt;=2600),ROUND((ROUND(2600*9%,2))*'umowa o pracę'!$E$8,2),IF(AND($W160+$X160&gt;=2600,$W160&gt;=2600,$X160&lt;2600),ROUND((ROUND($X160*9%,2)+ROUND(((2600-$X160)/$W160)*$Y160,2))*'umowa o pracę'!$E$8,2),0)))),0)))))</f>
        <v>0</v>
      </c>
      <c r="AC160" s="32">
        <f>IF(IF(IF(AND($V160=1,$I160&gt;0),ROUND(IF($W160+$X160&gt;=2800,2800*'umowa o pracę'!$E$8,($W160+$X160)*'umowa o pracę'!$E$8),2)+IF($X160=0,ROUND(IF($W160&gt;2800,ROUND($Z160/$W160*2800,2),$Z160)*'umowa o pracę'!$E$8,2),ROUND(IF($W160&gt;2800,ROUND($Z160/$W160*2800,2),$Z160)*'umowa o pracę'!$E$8,2)),ROUND(IF($W160+$X160&gt;=2800,2800*'umowa o pracę'!$E$8,($W160+$X160)*'umowa o pracę'!$E$8),2)-IF($X160=0,ROUND(ROUND(IF($W160&gt;2800,ROUND($Y160/$W160*2800,2),$Y160),2)*'umowa o pracę'!$E$8,2),IF($X160&gt;0,IF($W160+$X160&lt;2800,ROUND(ROUND($Y160+ROUND($X160*9%,2),2)*'umowa o pracę'!$E$8,2),IF(AND($W160+$X160&gt;=2800,$X160&lt;2800,$W160&lt;2800),ROUND((ROUND(((2800-$X160)/$W160)*$Y160,2)+ROUND($X160*9%,2))*'umowa o pracę'!$E$8,2),IF(AND($W160+$X160&gt;=2800,$X160&gt;=2800),ROUND((ROUND(2800*9%,2))*'umowa o pracę'!$E$8,2),IF(AND($W160+$X160&gt;=2800,$W160&gt;=2800,$X160&lt;2800),ROUND((ROUND($X160*9%,2)+ROUND(((2800-$X160)/$W160)*$Y160,2))*'umowa o pracę'!$E$8,2),0)))),0)))&gt;$J160,$J160,IF(AND($V160=1,$I160&gt;0),ROUND(IF($W160+$X160&gt;=2800,2800*'umowa o pracę'!$E$8,($W160+$X160)*'umowa o pracę'!$E$8),2)+IF($X160=0,ROUND(IF($W160&gt;2800,ROUND($Z160/$W160*2800,2),$Z160)*'umowa o pracę'!$E$8,2),ROUND(IF($W160&gt;2800,ROUND($Z160/$W160*2800,2),$Z160)*'umowa o pracę'!$E$8,2)),ROUND(IF($W160+$X160&gt;=2800,2800*'umowa o pracę'!$E$8,($W160+$X160)*'umowa o pracę'!$E$8),2)-IF($X160=0,ROUND(ROUND(IF($W160&gt;2800,ROUND($Y160/$W160*2800,2),$Y160),2)*'umowa o pracę'!$E$8,2),IF($X160&gt;0,IF($W160+$X160&lt;2800,ROUND(ROUND($Y160+ROUND($X160*9%,2),2)*'umowa o pracę'!$E$8,2),IF(AND($W160+$X160&gt;=2800,$X160&lt;2800,$W160&lt;2800),ROUND((ROUND(((2800-$X160)/$W160)*$Y160,2)+ROUND($X160*9%,2))*'umowa o pracę'!$E$8,2),IF(AND($W160+$X160&gt;=2800,$X160&gt;=2800),ROUND((ROUND(2800*9%,2))*'umowa o pracę'!$E$8,2),IF(AND($W160+$X160&gt;=2800,$W160&gt;=2800,$X160&lt;2800),ROUND((ROUND($X160*9%,2)+ROUND(((2800-$X160)/$W160)*$Y160,2))*'umowa o pracę'!$E$8,2),0)))),0))))&gt;$J160,$J160,IF(IF(AND($V160=1,$I160&gt;0),ROUND(IF($W160+$X160&gt;=2800,2800*'umowa o pracę'!$E$8,($W160+$X160)*'umowa o pracę'!$E$8),2)+IF($X160=0,ROUND(IF($W160&gt;2800,ROUND($Z160/$W160*2800,2),$Z160)*'umowa o pracę'!$E$8,2),ROUND(IF($W160&gt;2800,ROUND($Z160/$W160*2800,2),$Z160)*'umowa o pracę'!$E$8,2)),ROUND(IF($W160+$X160&gt;=2800,2800*'umowa o pracę'!$E$8,($W160+$X160)*'umowa o pracę'!$E$8),2)-IF($X160=0,ROUND(ROUND(IF($W160&gt;2800,ROUND($Y160/$W160*2800,2),$Y160),2)*'umowa o pracę'!$E$8,2),IF($X160&gt;0,IF($W160+$X160&lt;2800,ROUND(ROUND($Y160+ROUND($X160*9%,2),2)*'umowa o pracę'!$E$8,2),IF(AND($W160+$X160&gt;=2800,$X160&lt;2800,$W160&lt;2800),ROUND((ROUND(((2800-$X160)/$W160)*$Y160,2)+ROUND($X160*9%,2))*'umowa o pracę'!$E$8,2),IF(AND($W160+$X160&gt;=2800,$X160&gt;=2800),ROUND((ROUND(2800*9%,2))*'umowa o pracę'!$E$8,2),IF(AND($W160+$X160&gt;=2800,$W160&gt;=2800,$X160&lt;2800),ROUND((ROUND($X160*9%,2)+ROUND(((2800-$X160)/$W160)*$Y160,2))*'umowa o pracę'!$E$8,2),0)))),0)))&gt;$J160,$J160,IF(AND($V160=1,$I160&gt;0),ROUND(IF($W160+$X160&gt;=2800,2800*'umowa o pracę'!$E$8,($W160+$X160)*'umowa o pracę'!$E$8),2)+IF($X160=0,ROUND(IF($W160&gt;2800,ROUND($Z160/$W160*2800,2),$Z160)*'umowa o pracę'!$E$8,2),ROUND(IF($W160&gt;2800,ROUND($Z160/$W160*2800,2),$Z160)*'umowa o pracę'!$E$8,2)),ROUND(IF($W160+$X160&gt;=2800,2800*'umowa o pracę'!$E$8,($W160+$X160)*'umowa o pracę'!$E$8),2)-IF(AND($X160=0,I160&gt;0),ROUND(ROUND(IF($W160&gt;2800,ROUND($Y160/$W160*2800,2),$Y160),2)*'umowa o pracę'!$E$8,2),IF($X160&gt;0,IF($W160+$X160&lt;2800,ROUND(ROUND($Y160+ROUND($X160*9%,2),2)*'umowa o pracę'!$E$8,2),IF(AND($W160+$X160&gt;=2800,$X160&lt;2800,$W160&lt;2800),ROUND((ROUND(((2800-$X160)/$W160)*$Y160,2)+ROUND($X160*9%,2))*'umowa o pracę'!$E$8,2),IF(AND($W160+$X160&gt;=2800,$X160&gt;=2800),ROUND((ROUND(2800*9%,2))*'umowa o pracę'!$E$8,2),IF(AND($W160+$X160&gt;=2800,$W160&gt;=2800,$X160&lt;2800),ROUND((ROUND($X160*9%,2)+ROUND(((2800-$X160)/$W160)*$Y160,2))*'umowa o pracę'!$E$8,2),0)))),0)))))</f>
        <v>0</v>
      </c>
      <c r="AD160" s="32">
        <f>IF('umowa o pracę'!$E$7=2020,IF(IF($V160=1,IF($X160=0,ROUND(IF($W160&gt;2600,ROUND($Y160/$W160*2600,2),$Y160)*'umowa o pracę'!$E$8,2),IF($W160+$X160&lt;2600,ROUND(ROUND($Y160+ROUND($X160*9%,2),2)*'umowa o pracę'!$E$8,2),IF(AND($W160+$X160&gt;=2600,$W160&lt;2600),ROUND((ROUND($Y160+ROUND((2600-$W160)*9%,2),2))*'umowa o pracę'!$E$8,2),IF(AND($W160+$X160&gt;=2600,$W160&gt;=2600),ROUND(ROUND($Y160/$W160*2600,2)*'umowa o pracę'!$E$8,2),0)))),0)&gt;$H160,$H160,IF($V160=1,IF($X160=0,ROUND(IF($W160&gt;2600,ROUND($Y160/$W160*2600,2),$Y160)*'umowa o pracę'!$E$8,2),IF($W160+$X160&lt;2600,ROUND(ROUND($Y160+ROUND($X160*9%,2),2)*'umowa o pracę'!$E$8,2),IF(AND($W160+$X160&gt;=2600,$W160&lt;2600),ROUND((ROUND($Y160+ROUND((2600-$W160)*9%,2),2))*'umowa o pracę'!$E$8,2),IF(AND($W160+$X160&gt;=2600,$W160&gt;=2600),ROUND(ROUND($Y160/$W160*2600,2)*'umowa o pracę'!$E$8,2),0)))),0)),IF('umowa o pracę'!$E$7=2021,IF(IF($V160=1,IF($X160=0,ROUND(IF($W160&gt;2800,ROUND($Y160/$W160*2800,2),$Y160)*'umowa o pracę'!$E$8,2),IF($W160+$X160&lt;2800,ROUND(ROUND($Y160+ROUND($X160*9%,2),2)*'umowa o pracę'!$E$8,2),IF(AND($W160+$X160&gt;=2800,$W160&lt;2800),ROUND((ROUND($Y160+ROUND((2800-$W160)*9%,2),2))*'umowa o pracę'!$E$8,2),IF(AND($W160+$X160&gt;=2800,$W160&gt;=2800),ROUND(ROUND($Y160/$W160*2800,2)*'umowa o pracę'!$E$8,2),0)))),0)&gt;$H160,$H160,IF($V160=1,IF($X160=0,ROUND(IF($W160&gt;2800,ROUND($Y160/$W160*2800,2),$Y160)*'umowa o pracę'!$E$8,2),IF($W160+$X160&lt;2800,ROUND(ROUND($Y160+ROUND($X160*9%,2),2)*'umowa o pracę'!$E$8,2),IF(AND($W160+$X160&gt;=2800,$W160&lt;2800),ROUND((ROUND($Y160+ROUND((2800-$W160)*9%,2),2))*'umowa o pracę'!$E$8,2),IF(AND($W160+$X160&gt;=2800,$W160&gt;=2800),ROUND(ROUND($Y160/$W160*2800,2)*'umowa o pracę'!$E$8,2),0)))),0)),0))</f>
        <v>0</v>
      </c>
      <c r="AE160" s="32">
        <f>IF('umowa o pracę'!$E$7=2020,IF(IF($V160=1,IF($X160=0,ROUND(IF($W160&gt;2600,ROUND($Z160/$W160*2600,2),$Z160)*'umowa o pracę'!$E$8,2),ROUND(IF($W160&gt;2600,ROUND($Z160/$W160*2600,2),$Z160)*'umowa o pracę'!$E$8,2)),0)&gt;$I160,$I160,IF($V160=1,IF($X160=0,ROUND(IF($W160&gt;2600,ROUND($Z160/$W160*2600,2),$Z160)*'umowa o pracę'!$E$8,2),ROUND(IF($W160&gt;2600,ROUND($Z160/$W160*2600,2),$Z160)*'umowa o pracę'!$E$8,2)),0)),IF('umowa o pracę'!$E$7=2021,IF(IF($V160=1,IF($X160=0,ROUND(IF($W160&gt;2800,ROUND($Z160/$W160*2800,2),$Z160)*'umowa o pracę'!$E$8,2),ROUND(IF($W160&gt;2800,ROUND($Z160/$W160*2800,2),$Z160)*'umowa o pracę'!$E$8,2)),0)&gt;$I160,$I160,IF($V160=1,IF($X160=0,ROUND(IF($W160&gt;2800,ROUND($Z160/$W160*2800,2),$Z160)*'umowa o pracę'!$E$8,2),ROUND(IF($W160&gt;2800,ROUND($Z160/$W160*2800,2),$Z160)*'umowa o pracę'!$E$8,2)),0)),0))</f>
        <v>0</v>
      </c>
      <c r="AF160" s="56">
        <f>IF('umowa o pracę'!$E$7=2020,$AB160,IF('umowa o pracę'!$E$7=2021,$AC160,0))</f>
        <v>0</v>
      </c>
      <c r="AG160" s="53">
        <f t="shared" si="28"/>
        <v>1</v>
      </c>
      <c r="AH160" s="39">
        <f>IF('umowa o pracę'!$E$6&lt;3,0,$L160)</f>
        <v>0</v>
      </c>
      <c r="AI160" s="39">
        <f>IF('umowa o pracę'!$E$6&lt;3,0,$M160)</f>
        <v>0</v>
      </c>
      <c r="AJ160" s="55">
        <f>IF('umowa o pracę'!$E$6&lt;3,0,$N160)</f>
        <v>0</v>
      </c>
      <c r="AK160" s="55">
        <f>IF('umowa o pracę'!$E$6&lt;3,0,$O160)</f>
        <v>0</v>
      </c>
      <c r="AL160" s="32">
        <f>IF('umowa o pracę'!$E$7=2020,ROUND(IF($AH160&gt;=2600,2600*'umowa o pracę'!$E$8,$AH160*'umowa o pracę'!$E$8),2),IF('umowa o pracę'!$E$7=2021,ROUND(IF($AH160&gt;=2800,2800*'umowa o pracę'!$E$8,$AH160*'umowa o pracę'!$E$8),2),0))</f>
        <v>0</v>
      </c>
      <c r="AM160" s="32">
        <f>IF(IF(IF(AND($AG160=1,$I160&gt;0),ROUND(IF($AH160+$AI160&gt;=2600,2600*'umowa o pracę'!$E$8,($AH160+$AI160)*'umowa o pracę'!$E$8),2)+IF($AI160=0,ROUND(IF($AH160&gt;2600,ROUND($AK160/$AH160*2600,2),$AK160)*'umowa o pracę'!$E$8,2),ROUND(IF($AH160&gt;2600,ROUND($AK160/$AH160*2600,2),$AK160)*'umowa o pracę'!$E$8,2)),ROUND(IF($AH160+$AI160&gt;=2600,2600*'umowa o pracę'!$E$8,($AH160+$AI160)*'umowa o pracę'!$E$8),2)-IF($AI160=0,ROUND(ROUND(IF($AH160&gt;2600,ROUND($AJ160/$AH160*2600,2),$AJ160),2)*'umowa o pracę'!$E$8,2),IF($AI160&gt;0,IF($AH160+$AI160&lt;2600,ROUND(ROUND($AJ160+ROUND($AI160*9%,2),2)*'umowa o pracę'!$E$8,2),IF(AND($AH160+$AI160&gt;=2600,$AI160&lt;2600,$AH160&lt;2600),ROUND((ROUND(((2600-$AI160)/$AH160)*$AJ160,2)+ROUND($AI160*9%,2))*'umowa o pracę'!$E$8,2),IF(AND($AH160+$AI160&gt;=2600,$AI160&gt;=2600),ROUND((ROUND(2600*9%,2))*'umowa o pracę'!$E$8,2),IF(AND($AH160+$AI160&gt;=2600,$AH160&gt;=2600,$AI160&lt;2600),ROUND((ROUND($AI160*9%,2)+ROUND(((2600-$AI160)/$AH160)*$AJ160,2))*'umowa o pracę'!$E$8,2),0)))),0)))&gt;$J160,$J160,IF(AND($AG160=1,$I160&gt;0),ROUND(IF($AH160+$AI160&gt;=2600,2600*'umowa o pracę'!$E$8,($AH160+$AI160)*'umowa o pracę'!$E$8),2)+IF($AI160=0,ROUND(IF($AH160&gt;2600,ROUND($AK160/$AH160*2600,2),$AK160)*'umowa o pracę'!$E$8,2),ROUND(IF($AH160&gt;2600,ROUND($AK160/$AH160*2600,2),$AK160)*'umowa o pracę'!$E$8,2)),ROUND(IF($AH160+$AI160&gt;=2600,2600*'umowa o pracę'!$E$8,($AH160+$AI160)*'umowa o pracę'!$E$8),2)-IF($AI160=0,ROUND(ROUND(IF($AH160&gt;2600,ROUND($AJ160/$AH160*2600,2),$AJ160),2)*'umowa o pracę'!$E$8,2),IF($AI160&gt;0,IF($AH160+$AI160&lt;2600,ROUND(ROUND($AJ160+ROUND($AI160*9%,2),2)*'umowa o pracę'!$E$8,2),IF(AND($AH160+$AI160&gt;=2600,$AI160&lt;2600,$AH160&lt;2600),ROUND((ROUND(((2600-$AI160)/$AH160)*$AJ160,2)+ROUND($AI160*9%,2))*'umowa o pracę'!$E$8,2),IF(AND($AH160+$AI160&gt;=2600,$AI160&gt;=2600),ROUND((ROUND(2600*9%,2))*'umowa o pracę'!$E$8,2),IF(AND($AH160+$AI160&gt;=2600,$AH160&gt;=2600,$AI160&lt;2600),ROUND((ROUND($AI160*9%,2)+ROUND(((2600-$AI160)/$AH160)*$AJ160,2))*'umowa o pracę'!$E$8,2),0)))),0))))&gt;$J160,$J160,IF(IF(AND($AG160=1,$I160&gt;0),ROUND(IF($AH160+$AI160&gt;=2600,2600*'umowa o pracę'!$E$8,($AH160+$AI160)*'umowa o pracę'!$E$8),2)+IF($AI160=0,ROUND(IF($AH160&gt;2600,ROUND($AK160/$AH160*2600,2),$AK160)*'umowa o pracę'!$E$8,2),ROUND(IF($AH160&gt;2600,ROUND($AK160/$AH160*2600,2),$AK160)*'umowa o pracę'!$E$8,2)),ROUND(IF($AH160+$AI160&gt;=2600,2600*'umowa o pracę'!$E$8,($AH160+$AI160)*'umowa o pracę'!$E$8),2)-IF($AI160=0,ROUND(ROUND(IF($AH160&gt;2600,ROUND($AJ160/$AH160*2600,2),$AJ160),2)*'umowa o pracę'!$E$8,2),IF($AI160&gt;0,IF($AH160+$AI160&lt;2600,ROUND(ROUND($AJ160+ROUND($AI160*9%,2),2)*'umowa o pracę'!$E$8,2),IF(AND($AH160+$AI160&gt;=2600,$AI160&lt;2600,$AH160&lt;2600),ROUND((ROUND(((2600-$AI160)/$AH160)*$AJ160,2)+ROUND($AI160*9%,2))*'umowa o pracę'!$E$8,2),IF(AND($AH160+$AI160&gt;=2600,$AI160&gt;=2600),ROUND((ROUND(2600*9%,2))*'umowa o pracę'!$E$8,2),IF(AND($AH160+$AI160&gt;=2600,$AH160&gt;=2600,$AI160&lt;2600),ROUND((ROUND($AI160*9%,2)+ROUND(((2600-$AI160)/$AH160)*$AJ160,2))*'umowa o pracę'!$E$8,2),0)))),0)))&gt;$J160,$J160,IF(AND($AG160=1,$I160&gt;0),ROUND(IF($AH160+$AI160&gt;=2600,2600*'umowa o pracę'!$E$8,($AH160+$AI160)*'umowa o pracę'!$E$8),2)+IF($AI160=0,ROUND(IF($AH160&gt;2600,ROUND($AK160/$AH160*2600,2),$AK160)*'umowa o pracę'!$E$8,2),ROUND(IF($AH160&gt;2600,ROUND($AK160/$AH160*2600,2),$AK160)*'umowa o pracę'!$E$8,2)),ROUND(IF($AH160+$AI160&gt;=2600,2600*'umowa o pracę'!$E$8,($AH160+$AI160)*'umowa o pracę'!$E$8),2)-IF(AND($AI160=0,I160&gt;0),ROUND(ROUND(IF($AH160&gt;2600,ROUND($AJ160/$AH160*2600,2),$AJ160),2)*'umowa o pracę'!$E$8,2),IF($AI160&gt;0,IF($AH160+$AI160&lt;2600,ROUND(ROUND($AJ160+ROUND($AI160*9%,2),2)*'umowa o pracę'!$E$8,2),IF(AND($AH160+$AI160&gt;=2600,$AI160&lt;2600,$AH160&lt;2600),ROUND((ROUND(((2600-$AI160)/$AH160)*$AJ160,2)+ROUND($AI160*9%,2))*'umowa o pracę'!$E$8,2),IF(AND($AH160+$AI160&gt;=2600,$AI160&gt;=2600),ROUND((ROUND(2600*9%,2))*'umowa o pracę'!$E$8,2),IF(AND($AH160+$AI160&gt;=2600,$AH160&gt;=2600,$AI160&lt;2600),ROUND((ROUND($AI160*9%,2)+ROUND(((2600-$AI160)/$AH160)*$AJ160,2))*'umowa o pracę'!$E$8,2),0)))),0)))))</f>
        <v>0</v>
      </c>
      <c r="AN160" s="32">
        <f>IF(IF(IF(AND($AG160=1,$I160&gt;0),ROUND(IF($AH160+$AI160&gt;=2800,2800*'umowa o pracę'!$E$8,($AH160+$AI160)*'umowa o pracę'!$E$8),2)+IF($AI160=0,ROUND(IF($AH160&gt;2800,ROUND($AK160/$AH160*2800,2),$AK160)*'umowa o pracę'!$E$8,2),ROUND(IF($AH160&gt;2800,ROUND($AK160/$AH160*2800,2),$AK160)*'umowa o pracę'!$E$8,2)),ROUND(IF($AH160+$AI160&gt;=2800,2800*'umowa o pracę'!$E$8,($AH160+$AI160)*'umowa o pracę'!$E$8),2)-IF($AI160=0,ROUND(ROUND(IF($AH160&gt;2800,ROUND($AJ160/$AH160*2800,2),$AJ160),2)*'umowa o pracę'!$E$8,2),IF($AI160&gt;0,IF($AH160+$AI160&lt;2800,ROUND(ROUND($AJ160+ROUND($AI160*9%,2),2)*'umowa o pracę'!$E$8,2),IF(AND($AH160+$AI160&gt;=2800,$AI160&lt;2800,$AH160&lt;2800),ROUND((ROUND(((2800-$AI160)/$AH160)*$AJ160,2)+ROUND($AI160*9%,2))*'umowa o pracę'!$E$8,2),IF(AND($AH160+$AI160&gt;=2800,$AI160&gt;=2800),ROUND((ROUND(2800*9%,2))*'umowa o pracę'!$E$8,2),IF(AND($AH160+$AI160&gt;=2800,$AH160&gt;=2800,$AI160&lt;2800),ROUND((ROUND($AI160*9%,2)+ROUND(((2800-$AI160)/$AH160)*$AJ160,2))*'umowa o pracę'!$E$8,2),0)))),0)))&gt;$J160,$J160,IF(AND($AG160=1,$I160&gt;0),ROUND(IF($AH160+$AI160&gt;=2800,2800*'umowa o pracę'!$E$8,($AH160+$AI160)*'umowa o pracę'!$E$8),2)+IF($AI160=0,ROUND(IF($AH160&gt;2800,ROUND($AK160/$AH160*2800,2),$AK160)*'umowa o pracę'!$E$8,2),ROUND(IF($AH160&gt;2800,ROUND($AK160/$AH160*2800,2),$AK160)*'umowa o pracę'!$E$8,2)),ROUND(IF($AH160+$AI160&gt;=2800,2800*'umowa o pracę'!$E$8,($AH160+$AI160)*'umowa o pracę'!$E$8),2)-IF($AI160=0,ROUND(ROUND(IF($AH160&gt;2800,ROUND($AJ160/$AH160*2800,2),$AJ160),2)*'umowa o pracę'!$E$8,2),IF($AI160&gt;0,IF($AH160+$AI160&lt;2800,ROUND(ROUND($AJ160+ROUND($AI160*9%,2),2)*'umowa o pracę'!$E$8,2),IF(AND($AH160+$AI160&gt;=2800,$AI160&lt;2800,$AH160&lt;2800),ROUND((ROUND(((2800-$AI160)/$AH160)*$AJ160,2)+ROUND($AI160*9%,2))*'umowa o pracę'!$E$8,2),IF(AND($AH160+$AI160&gt;=2800,$AI160&gt;=2800),ROUND((ROUND(2800*9%,2))*'umowa o pracę'!$E$8,2),IF(AND($AH160+$AI160&gt;=2800,$AH160&gt;=2800,$AI160&lt;2800),ROUND((ROUND($AI160*9%,2)+ROUND(((2800-$AI160)/$AH160)*$AJ160,2))*'umowa o pracę'!$E$8,2),0)))),0))))&gt;$J160,$J160,IF(IF(AND($AG160=1,$I160&gt;0),ROUND(IF($AH160+$AI160&gt;=2800,2800*'umowa o pracę'!$E$8,($AH160+$AI160)*'umowa o pracę'!$E$8),2)+IF($AI160=0,ROUND(IF($AH160&gt;2800,ROUND($AK160/$AH160*2800,2),$AK160)*'umowa o pracę'!$E$8,2),ROUND(IF($AH160&gt;2800,ROUND($AK160/$AH160*2800,2),$AK160)*'umowa o pracę'!$E$8,2)),ROUND(IF($AH160+$AI160&gt;=2800,2800*'umowa o pracę'!$E$8,($AH160+$AI160)*'umowa o pracę'!$E$8),2)-IF($AI160=0,ROUND(ROUND(IF($AH160&gt;2800,ROUND($AJ160/$AH160*2800,2),$AJ160),2)*'umowa o pracę'!$E$8,2),IF($AI160&gt;0,IF($AH160+$AI160&lt;2800,ROUND(ROUND($AJ160+ROUND($AI160*9%,2),2)*'umowa o pracę'!$E$8,2),IF(AND($AH160+$AI160&gt;=2800,$AI160&lt;2800,$AH160&lt;2800),ROUND((ROUND(((2800-$AI160)/$AH160)*$AJ160,2)+ROUND($AI160*9%,2))*'umowa o pracę'!$E$8,2),IF(AND($AH160+$AI160&gt;=2800,$AI160&gt;=2800),ROUND((ROUND(2800*9%,2))*'umowa o pracę'!$E$8,2),IF(AND($AH160+$AI160&gt;=2800,$AH160&gt;=2800,$AI160&lt;2800),ROUND((ROUND($AI160*9%,2)+ROUND(((2800-$AI160)/$AH160)*$AJ160,2))*'umowa o pracę'!$E$8,2),0)))),0)))&gt;$J160,$J160,IF(AND($AG160=1,$I160&gt;0),ROUND(IF($AH160+$AI160&gt;=2800,2800*'umowa o pracę'!$E$8,($AH160+$AI160)*'umowa o pracę'!$E$8),2)+IF($AI160=0,ROUND(IF($AH160&gt;2800,ROUND($AK160/$AH160*2800,2),$AK160)*'umowa o pracę'!$E$8,2),ROUND(IF($AH160&gt;2800,ROUND($AK160/$AH160*2800,2),$AK160)*'umowa o pracę'!$E$8,2)),ROUND(IF($AH160+$AI160&gt;=2800,2800*'umowa o pracę'!$E$8,($AH160+$AI160)*'umowa o pracę'!$E$8),2)-IF(AND($AI160=0,I160&gt;0),ROUND(ROUND(IF($AH160&gt;2800,ROUND($AJ160/$AH160*2800,2),$AJ160),2)*'umowa o pracę'!$E$8,2),IF($AI160&gt;0,IF($AH160+$AI160&lt;2800,ROUND(ROUND($AJ160+ROUND($AI160*9%,2),2)*'umowa o pracę'!$E$8,2),IF(AND($AH160+$AI160&gt;=2800,$AI160&lt;2800,$AH160&lt;2800),ROUND((ROUND(((2800-$AI160)/$AH160)*$AJ160,2)+ROUND($AI160*9%,2))*'umowa o pracę'!$E$8,2),IF(AND($AH160+$AI160&gt;=2800,$AI160&gt;=2800),ROUND((ROUND(2800*9%,2))*'umowa o pracę'!$E$8,2),IF(AND($AH160+$AI160&gt;=2800,$AH160&gt;=2800,$AI160&lt;2800),ROUND((ROUND($AI160*9%,2)+ROUND(((2800-$AI160)/$AH160)*$AJ160,2))*'umowa o pracę'!$E$8,2),0)))),0)))))</f>
        <v>0</v>
      </c>
      <c r="AO160" s="32">
        <f>IF('umowa o pracę'!$E$7=2020,IF(IF($AG160=1,IF($AI160=0,ROUND(IF($AH160&gt;2600,ROUND($AJ160/$AH160*2600,2),$AJ160)*'umowa o pracę'!$E$8,2),IF($AH160+$AI160&lt;2600,ROUND(ROUND($AJ160+ROUND($AI160*9%,2),2)*'umowa o pracę'!$E$8,2),IF(AND($AH160+$AI160&gt;=2600,$AH160&lt;2600),ROUND((ROUND($AJ160+ROUND((2600-$AH160)*9%,2),2))*'umowa o pracę'!$E$8,2),IF(AND($AH160+$AI160&gt;=2600,$AH160&gt;=2600),ROUND(ROUND($AJ160/$AH160*2600,2)*'umowa o pracę'!$E$8,2),0)))),0)&gt;$H160,$H160,IF($AG160=1,IF($AI160=0,ROUND(IF($AH160&gt;2600,ROUND($AJ160/$AH160*2600,2),$AJ160)*'umowa o pracę'!$E$8,2),IF($AH160+$AI160&lt;2600,ROUND(ROUND($AJ160+ROUND($AI160*9%,2),2)*'umowa o pracę'!$E$8,2),IF(AND($AH160+$AI160&gt;=2600,$AH160&lt;2600),ROUND((ROUND($AJ160+ROUND((2600-$AH160)*9%,2),2))*'umowa o pracę'!$E$8,2),IF(AND($AH160+$AI160&gt;=2600,$AH160&gt;=2600),ROUND(ROUND($AJ160/$AH160*2600,2)*'umowa o pracę'!$E$8,2),0)))),0)),IF('umowa o pracę'!$E$7=2021,IF(IF($AG160=1,IF($AI160=0,ROUND(IF($AH160&gt;2800,ROUND($AJ160/$AH160*2800,2),$AJ160)*'umowa o pracę'!$E$8,2),IF($AH160+$AI160&lt;2800,ROUND(ROUND($AJ160+ROUND($AI160*9%,2),2)*'umowa o pracę'!$E$8,2),IF(AND($AH160+$AI160&gt;=2800,$AH160&lt;2800),ROUND((ROUND($AJ160+ROUND((2800-$AH160)*9%,2),2))*'umowa o pracę'!$E$8,2),IF(AND($AH160+$AI160&gt;=2800,$AH160&gt;=2800),ROUND(ROUND($AJ160/$AH160*2800,2)*'umowa o pracę'!$E$8,2),0)))),0)&gt;$H160,$H160,IF($AG160=1,IF($AI160=0,ROUND(IF($AH160&gt;2800,ROUND($AJ160/$AH160*2800,2),$AJ160)*'umowa o pracę'!$E$8,2),IF($AH160+$AI160&lt;2800,ROUND(ROUND($AJ160+ROUND($AI160*9%,2),2)*'umowa o pracę'!$E$8,2),IF(AND($AH160+$AI160&gt;=2800,$AH160&lt;2800),ROUND((ROUND($AJ160+ROUND((2800-$AH160)*9%,2),2))*'umowa o pracę'!$E$8,2),IF(AND($AH160+$AI160&gt;=2800,$AH160&gt;=2800),ROUND(ROUND($AJ160/$AH160*2800,2)*'umowa o pracę'!$E$8,2),0)))),0)),0))</f>
        <v>0</v>
      </c>
      <c r="AP160" s="32">
        <f>IF('umowa o pracę'!$E$7=2020,IF(IF($AG160=1,IF($AI160=0,ROUND(IF($AH160&gt;2600,ROUND($AK160/$AH160*2600,2),$AK160)*'umowa o pracę'!$E$8,2),ROUND(IF($AH160&gt;2600,ROUND($AK160/$AH160*2600,2),$AK160)*'umowa o pracę'!$E$8,2)),0)&gt;$I160,$I160,IF($AG160=1,IF($AI160=0,ROUND(IF($AH160&gt;2600,ROUND($AK160/$AH160*2600,2),$AK160)*'umowa o pracę'!$E$8,2),ROUND(IF($AH160&gt;2600,ROUND($AK160/$AH160*2600,2),$AK160)*'umowa o pracę'!$E$8,2)),0)),IF('umowa o pracę'!$E$7=2021,IF(IF($AG160=1,IF($AI160=0,ROUND(IF($AH160&gt;2800,ROUND($AK160/$AH160*2800,2),$AK160)*'umowa o pracę'!$E$8,2),ROUND(IF($AH160&gt;2800,ROUND($AK160/$AH160*2800,2),$AK160)*'umowa o pracę'!$E$8,2)),0)&gt;$I160,$I160,IF($AG160=1,IF($AI160=0,ROUND(IF($AH160&gt;2800,ROUND($AK160/$AH160*2800,2),$AK160)*'umowa o pracę'!$E$8,2),ROUND(IF($AH160&gt;2800,ROUND($AK160/$AH160*2800,2),$AK160)*'umowa o pracę'!$E$8,2)),0)),0))</f>
        <v>0</v>
      </c>
      <c r="AQ160" s="56">
        <f>IF('umowa o pracę'!$E$7=2020,$AM160,IF('umowa o pracę'!$E$7=2021,$AN160,0))</f>
        <v>0</v>
      </c>
      <c r="AR160" s="33">
        <f>IF('umowa o pracę'!$E$7=0,0,U160+AF160+AQ160)</f>
        <v>0</v>
      </c>
      <c r="AS160" s="19"/>
      <c r="AT160" s="19"/>
      <c r="AU160" s="19"/>
      <c r="AV160" s="6"/>
      <c r="AW160" s="6"/>
      <c r="AX160" s="6">
        <f t="shared" si="26"/>
        <v>10</v>
      </c>
      <c r="AY160" s="6"/>
      <c r="AZ160" s="234">
        <f t="shared" si="29"/>
        <v>0</v>
      </c>
      <c r="BA160" s="234">
        <f t="shared" si="30"/>
        <v>0</v>
      </c>
      <c r="BB160" s="234">
        <f t="shared" si="31"/>
        <v>0</v>
      </c>
      <c r="BC160" s="234">
        <f t="shared" si="32"/>
        <v>0</v>
      </c>
      <c r="BD160" s="234">
        <f t="shared" si="33"/>
        <v>0</v>
      </c>
      <c r="BE160" s="234">
        <f t="shared" si="34"/>
        <v>0</v>
      </c>
      <c r="BF160" s="234">
        <f t="shared" si="35"/>
        <v>0</v>
      </c>
      <c r="BG160" s="234">
        <f t="shared" si="36"/>
        <v>0</v>
      </c>
      <c r="BH160" s="234">
        <f t="shared" si="37"/>
        <v>0</v>
      </c>
      <c r="BI160" s="238">
        <f t="shared" si="38"/>
        <v>0</v>
      </c>
      <c r="BJ160" s="236"/>
      <c r="BK160" s="236"/>
      <c r="BL160" s="237"/>
    </row>
    <row r="161" spans="1:64" ht="15.75" customHeight="1" x14ac:dyDescent="0.25">
      <c r="A161" s="129">
        <v>150</v>
      </c>
      <c r="B161" s="57"/>
      <c r="C161" s="57"/>
      <c r="D161" s="36"/>
      <c r="E161" s="36"/>
      <c r="F161" s="242"/>
      <c r="G161" s="37">
        <v>1</v>
      </c>
      <c r="H161" s="58">
        <v>0</v>
      </c>
      <c r="I161" s="59">
        <v>0</v>
      </c>
      <c r="J161" s="60">
        <v>0</v>
      </c>
      <c r="K161" s="52">
        <v>1</v>
      </c>
      <c r="L161" s="39">
        <v>0</v>
      </c>
      <c r="M161" s="39">
        <v>0</v>
      </c>
      <c r="N161" s="39">
        <v>0</v>
      </c>
      <c r="O161" s="39">
        <v>0</v>
      </c>
      <c r="P161" s="35">
        <f>IF('umowa o pracę'!$E$7=2020,ROUND(IF($L161&gt;=2600,2600*'umowa o pracę'!$E$8,$L161*'umowa o pracę'!$E$8),2),IF('umowa o pracę'!$E$7=2021,ROUND(IF($L161&gt;=2800,2800*'umowa o pracę'!$E$8,$L161*'umowa o pracę'!$E$8),2),0))</f>
        <v>0</v>
      </c>
      <c r="Q161" s="252">
        <f>IF(IF(IF(AND($K161=1,$I161&gt;0),ROUND(IF($L161+$M161&gt;=2600,2600*'umowa o pracę'!$E$8,($L161+$M161)*'umowa o pracę'!$E$8),2)+IF($M161=0,ROUND(IF($L161&gt;2600,ROUND($O161/$L161*2600,2),$O161)*'umowa o pracę'!$E$8,2),ROUND(IF($L161&gt;2600,ROUND($O161/$L161*2600,2),$O161)*'umowa o pracę'!$E$8,2)),ROUND(IF($L161+$M161&gt;=2600,2600*'umowa o pracę'!$E$8,($L161+$M161)*'umowa o pracę'!$E$8),2)-IF($M161=0,ROUND(ROUND(IF($L161&gt;2600,ROUND($N161/$L161*2600,2),$N161),2)*'umowa o pracę'!$E$8,2),IF($M161&gt;0,IF($L161+$M161&lt;2600,ROUND(ROUND($N161+ROUND($M161*9%,2),2)*'umowa o pracę'!$E$8,2),IF(AND($L161+$M161&gt;=2600,$M161&lt;2600,$L161&lt;2600),ROUND((ROUND(((2600-$M161)/$L161)*$N161,2)+ROUND($M161*9%,2))*'umowa o pracę'!$E$8,2),IF(AND($L161+$M161&gt;=2600,$M161&gt;=2600),ROUND((ROUND(2600*9%,2))*'umowa o pracę'!$E$8,2),IF(AND($L161+$M161&gt;=2600,$L161&gt;=2600,$M161&lt;2600),ROUND((ROUND($M161*9%,2)+ROUND(((2600-$M161)/$L161)*$N161,2))*'umowa o pracę'!$E$8,2),0)))),0)))&gt;$J161,$J161,IF(AND($K161=1,$I161&gt;0),ROUND(IF($L161+$M161&gt;=2600,2600*'umowa o pracę'!$E$8,($L161+$M161)*'umowa o pracę'!$E$8),2)+IF($M161=0,ROUND(IF($L161&gt;2600,ROUND($O161/$L161*2600,2),$O161)*'umowa o pracę'!$E$8,2),ROUND(IF($L161&gt;2600,ROUND($O161/$L161*2600,2),$O161)*'umowa o pracę'!$E$8,2)),ROUND(IF($L161+$M161&gt;=2600,2600*'umowa o pracę'!$E$8,($L161+$M161)*'umowa o pracę'!$E$8),2)-IF($M161=0,ROUND(ROUND(IF($L161&gt;2600,ROUND($N161/$L161*2600,2),$N161),2)*'umowa o pracę'!$E$8,2),IF($M161&gt;0,IF($L161+$M161&lt;2600,ROUND(ROUND($N161+ROUND($M161*9%,2),2)*'umowa o pracę'!$E$8,2),IF(AND($L161+$M161&gt;=2600,$M161&lt;2600,$L161&lt;2600),ROUND((ROUND(((2600-$M161)/$L161)*$N161,2)+ROUND($M161*9%,2))*'umowa o pracę'!$E$8,2),IF(AND($L161+$M161&gt;=2600,$M161&gt;=2600),ROUND((ROUND(2600*9%,2))*'umowa o pracę'!$E$8,2),IF(AND($L161+$M161&gt;=2600,$L161&gt;=2600,$M161&lt;2600),ROUND((ROUND($M161*9%,2)+ROUND(((2600-$M161)/$L161)*$N161,2))*'umowa o pracę'!$E$8,2),0)))),0))))&gt;$J161,$J161,IF(IF(AND($K161=1,$I161&gt;0),ROUND(IF($L161+$M161&gt;=2600,2600*'umowa o pracę'!$E$8,($L161+$M161)*'umowa o pracę'!$E$8),2)+IF($M161=0,ROUND(IF($L161&gt;2600,ROUND($O161/$L161*2600,2),$O161)*'umowa o pracę'!$E$8,2),ROUND(IF($L161&gt;2600,ROUND($O161/$L161*2600,2),$O161)*'umowa o pracę'!$E$8,2)),ROUND(IF($L161+$M161&gt;=2600,2600*'umowa o pracę'!$E$8,($L161+$M161)*'umowa o pracę'!$E$8),2)-IF($M161=0,ROUND(ROUND(IF($L161&gt;2600,ROUND($N161/$L161*2600,2),$N161),2)*'umowa o pracę'!$E$8,2),IF($M161&gt;0,IF($L161+$M161&lt;2600,ROUND(ROUND($N161+ROUND($M161*9%,2),2)*'umowa o pracę'!$E$8,2),IF(AND($L161+$M161&gt;=2600,$M161&lt;2600,$L161&lt;2600),ROUND((ROUND(((2600-$M161)/$L161)*$N161,2)+ROUND($M161*9%,2))*'umowa o pracę'!$E$8,2),IF(AND($L161+$M161&gt;=2600,$M161&gt;=2600),ROUND((ROUND(2600*9%,2))*'umowa o pracę'!$E$8,2),IF(AND($L161+$M161&gt;=2600,$L161&gt;=2600,$M161&lt;2600),ROUND((ROUND($M161*9%,2)+ROUND(((2600-$M161)/$L161)*$N161,2))*'umowa o pracę'!$E$8,2),0)))),0)))&gt;$J161,$J161,IF(AND($K161=1,$I161&gt;0),ROUND(IF($L161+$M161&gt;=2600,2600*'umowa o pracę'!$E$8,($L161+$M161)*'umowa o pracę'!$E$8),2)+IF($M161=0,ROUND(IF($L161&gt;2600,ROUND($O161/$L161*2600,2),$O161)*'umowa o pracę'!$E$8,2),ROUND(IF($L161&gt;2600,ROUND($O161/$L161*2600,2),$O161)*'umowa o pracę'!$E$8,2)),ROUND(IF($L161+$M161&gt;=2600,2600*'umowa o pracę'!$E$8,($L161+$M161)*'umowa o pracę'!$E$8),2)-IF(AND($M161=0,I161&gt;0),ROUND(ROUND(IF($L161&gt;2600,ROUND($N161/$L161*2600,2),$N161),2)*'umowa o pracę'!$E$8,2),IF($M161&gt;0,IF($L161+$M161&lt;2600,ROUND(ROUND($N161+ROUND($M161*9%,2),2)*'umowa o pracę'!$E$8,2),IF(AND($L161+$M161&gt;=2600,$M161&lt;2600,$L161&lt;2600),ROUND((ROUND(((2600-$M161)/$L161)*$N161,2)+ROUND($M161*9%,2))*'umowa o pracę'!$E$8,2),IF(AND($L161+$M161&gt;=2600,$M161&gt;=2600),ROUND((ROUND(2600*9%,2))*'umowa o pracę'!$E$8,2),IF(AND($L161+$M161&gt;=2600,$L161&gt;=2600,$M161&lt;2600),ROUND((ROUND($M161*9%,2)+ROUND(((2600-$M161)/$L161)*$N161,2))*'umowa o pracę'!$E$8,2),0)))),0)))))</f>
        <v>0</v>
      </c>
      <c r="R161" s="252">
        <f>IF(IF(IF(AND($K161=1,$I161&gt;0),ROUND(IF($L161+$M161&gt;=2800,2800*'umowa o pracę'!$E$8,($L161+$M161)*'umowa o pracę'!$E$8),2)+IF($M161=0,ROUND(IF($L161&gt;2800,ROUND($O161/$L161*2800,2),$O161)*'umowa o pracę'!$E$8,2),ROUND(IF($L161&gt;2800,ROUND($O161/$L161*2800,2),$O161)*'umowa o pracę'!$E$8,2)),ROUND(IF($L161+$M161&gt;=2800,2800*'umowa o pracę'!$E$8,($L161+$M161)*'umowa o pracę'!$E$8),2)-IF($M161=0,ROUND(ROUND(IF($L161&gt;2800,ROUND($N161/$L161*2800,2),$N161),2)*'umowa o pracę'!$E$8,2),IF($M161&gt;0,IF($L161+$M161&lt;2800,ROUND(ROUND($N161+ROUND($M161*9%,2),2)*'umowa o pracę'!$E$8,2),IF(AND($L161+$M161&gt;=2800,$M161&lt;2800,$L161&lt;2800),ROUND((ROUND(((2800-$M161)/$L161)*$N161,2)+ROUND($M161*9%,2))*'umowa o pracę'!$E$8,2),IF(AND($L161+$M161&gt;=2800,$M161&gt;=2800),ROUND((ROUND(2800*9%,2))*'umowa o pracę'!$E$8,2),IF(AND($L161+$M161&gt;=2800,$L161&gt;=2800,$M161&lt;2800),ROUND((ROUND($M161*9%,2)+ROUND(((2800-$M161)/$L161)*$N161,2))*'umowa o pracę'!$E$8,2),0)))),0)))&gt;$J161,$J161,IF(AND($K161=1,$I161&gt;0),ROUND(IF($L161+$M161&gt;=2800,2800*'umowa o pracę'!$E$8,($L161+$M161)*'umowa o pracę'!$E$8),2)+IF($M161=0,ROUND(IF($L161&gt;2800,ROUND($O161/$L161*2800,2),$O161)*'umowa o pracę'!$E$8,2),ROUND(IF($L161&gt;2800,ROUND($O161/$L161*2800,2),$O161)*'umowa o pracę'!$E$8,2)),ROUND(IF($L161+$M161&gt;=2800,2800*'umowa o pracę'!$E$8,($L161+$M161)*'umowa o pracę'!$E$8),2)-IF($M161=0,ROUND(ROUND(IF($L161&gt;2800,ROUND($N161/$L161*2800,2),$N161),2)*'umowa o pracę'!$E$8,2),IF($M161&gt;0,IF($L161+$M161&lt;2800,ROUND(ROUND($N161+ROUND($M161*9%,2),2)*'umowa o pracę'!$E$8,2),IF(AND($L161+$M161&gt;=2800,$M161&lt;2800,$L161&lt;2800),ROUND((ROUND(((2800-$M161)/$L161)*$N161,2)+ROUND($M161*9%,2))*'umowa o pracę'!$E$8,2),IF(AND($L161+$M161&gt;=2800,$M161&gt;=2800),ROUND((ROUND(2800*9%,2))*'umowa o pracę'!$E$8,2),IF(AND($L161+$M161&gt;=2800,$L161&gt;=2800,$M161&lt;2800),ROUND((ROUND($M161*9%,2)+ROUND(((2800-$M161)/$L161)*$N161,2))*'umowa o pracę'!$E$8,2),0)))),0))))&gt;$J161,$J161,IF(IF(AND($K161=1,$I161&gt;0),ROUND(IF($L161+$M161&gt;=2800,2800*'umowa o pracę'!$E$8,($L161+$M161)*'umowa o pracę'!$E$8),2)+IF($M161=0,ROUND(IF($L161&gt;2800,ROUND($O161/$L161*2800,2),$O161)*'umowa o pracę'!$E$8,2),ROUND(IF($L161&gt;2800,ROUND($O161/$L161*2800,2),$O161)*'umowa o pracę'!$E$8,2)),ROUND(IF($L161+$M161&gt;=2800,2800*'umowa o pracę'!$E$8,($L161+$M161)*'umowa o pracę'!$E$8),2)-IF($M161=0,ROUND(ROUND(IF($L161&gt;2800,ROUND($N161/$L161*2800,2),$N161),2)*'umowa o pracę'!$E$8,2),IF($M161&gt;0,IF($L161+$M161&lt;2800,ROUND(ROUND($N161+ROUND($M161*9%,2),2)*'umowa o pracę'!$E$8,2),IF(AND($L161+$M161&gt;=2800,$M161&lt;2800,$L161&lt;2800),ROUND((ROUND(((2800-$M161)/$L161)*$N161,2)+ROUND($M161*9%,2))*'umowa o pracę'!$E$8,2),IF(AND($L161+$M161&gt;=2800,$M161&gt;=2800),ROUND((ROUND(2800*9%,2))*'umowa o pracę'!$E$8,2),IF(AND($L161+$M161&gt;=2800,$L161&gt;=2800,$M161&lt;2800),ROUND((ROUND($M161*9%,2)+ROUND(((2800-$M161)/$L161)*$N161,2))*'umowa o pracę'!$E$8,2),0)))),0)))&gt;$J161,$J161,IF(AND($K161=1,$I161&gt;0),ROUND(IF($L161+$M161&gt;=2800,2800*'umowa o pracę'!$E$8,($L161+$M161)*'umowa o pracę'!$E$8),2)+IF($M161=0,ROUND(IF($L161&gt;2800,ROUND($O161/$L161*2800,2),$O161)*'umowa o pracę'!$E$8,2),ROUND(IF($L161&gt;2800,ROUND($O161/$L161*2800,2),$O161)*'umowa o pracę'!$E$8,2)),ROUND(IF($L161+$M161&gt;=2800,2800*'umowa o pracę'!$E$8,($L161+$M161)*'umowa o pracę'!$E$8),2)-IF(AND($M161=0,I161&gt;0),ROUND(ROUND(IF($L161&gt;2800,ROUND($N161/$L161*2800,2),$N161),2)*'umowa o pracę'!$E$8,2),IF($M161&gt;0,IF($L161+$M161&lt;2800,ROUND(ROUND($N161+ROUND($M161*9%,2),2)*'umowa o pracę'!$E$8,2),IF(AND($L161+$M161&gt;=2800,$M161&lt;2800,$L161&lt;2800),ROUND((ROUND(((2800-$M161)/$L161)*$N161,2)+ROUND($M161*9%,2))*'umowa o pracę'!$E$8,2),IF(AND($L161+$M161&gt;=2800,$M161&gt;=2800),ROUND((ROUND(2800*9%,2))*'umowa o pracę'!$E$8,2),IF(AND($L161+$M161&gt;=2800,$L161&gt;=2800,$M161&lt;2800),ROUND((ROUND($M161*9%,2)+ROUND(((2800-$M161)/$L161)*$N161,2))*'umowa o pracę'!$E$8,2),0)))),0)))))</f>
        <v>0</v>
      </c>
      <c r="S161" s="32">
        <f>IF('umowa o pracę'!$E$7=2020,IF(IF($K161=1,IF($M161=0,ROUND(IF($L161&gt;2600,ROUND($N161/$L161*2600,2),$N161)*'umowa o pracę'!$E$8,2),IF($L161+$M161&lt;2600,ROUND(ROUND($N161+ROUND($M161*9%,2),2)*'umowa o pracę'!$E$8,2),IF(AND($L161+$M161&gt;=2600,$L161&lt;2600),ROUND((ROUND($N161+ROUND((2600-$L161)*9%,2),2))*'umowa o pracę'!$E$8,2),IF(AND($L161+$M161&gt;=2600,$L161&gt;=2600),ROUND(ROUND($N161/$L161*2600,2)*'umowa o pracę'!$E$8,2),0)))),0)&gt;$H161,$H161,IF($K161=1,IF($M161=0,ROUND(IF($L161&gt;2600,ROUND($N161/$L161*2600,2),$N161)*'umowa o pracę'!$E$8,2),IF($L161+$M161&lt;2600,ROUND(ROUND($N161+ROUND($M161*9%,2),2)*'umowa o pracę'!$E$8,2),IF(AND($L161+$M161&gt;=2600,$L161&lt;2600),ROUND((ROUND($N161+ROUND((2600-$L161)*9%,2),2))*'umowa o pracę'!$E$8,2),IF(AND($L161+$M161&gt;=2600,$L161&gt;=2600),ROUND(ROUND($N161/$L161*2600,2)*'umowa o pracę'!$E$8,2),0)))),0)),IF('umowa o pracę'!$E$7=2021,IF(IF($K161=1,IF($M161=0,ROUND(IF($L161&gt;2800,ROUND($N161/$L161*2800,2),$N161)*'umowa o pracę'!$E$8,2),IF($L161+$M161&lt;2800,ROUND(ROUND($N161+ROUND($M161*9%,2),2)*'umowa o pracę'!$E$8,2),IF(AND($L161+$M161&gt;=2800,$L161&lt;2800),ROUND((ROUND($N161+ROUND((2800-$L161)*9%,2),2))*'umowa o pracę'!$E$8,2),IF(AND($L161+$M161&gt;=2800,$L161&gt;=2800),ROUND(ROUND($N161/$L161*2800,2)*'umowa o pracę'!$E$8,2),0)))),0)&gt;$H161,$H161,IF($K161=1,IF($M161=0,ROUND(IF($L161&gt;2800,ROUND($N161/$L161*2800,2),$N161)*'umowa o pracę'!$E$8,2),IF($L161+$M161&lt;2800,ROUND(ROUND($N161+ROUND($M161*9%,2),2)*'umowa o pracę'!$E$8,2),IF(AND($L161+$M161&gt;=2800,$L161&lt;2800),ROUND((ROUND($N161+ROUND((2800-$L161)*9%,2),2))*'umowa o pracę'!$E$8,2),IF(AND($L161+$M161&gt;=2800,$L161&gt;=2800),ROUND(ROUND($N161/$L161*2800,2)*'umowa o pracę'!$E$8,2),0)))),0)),0))</f>
        <v>0</v>
      </c>
      <c r="T161" s="32">
        <f>IF('umowa o pracę'!$E$7=2020,IF(IF($K161=1,IF($M161=0,ROUND(IF($L161&gt;2600,ROUND($O161/$L161*2600,2),$O161)*'umowa o pracę'!$E$8,2),ROUND(IF($L161&gt;2600,ROUND($O161/$L161*2600,2),$O161)*'umowa o pracę'!$E$8,2)),0)&gt;$I161,$I161,IF($K161=1,IF($M161=0,ROUND(IF($L161&gt;2600,ROUND($O161/$L161*2600,2),$O161)*'umowa o pracę'!$E$8,2),ROUND(IF($L161&gt;2600,ROUND($O161/$L161*2600,2),$O161)*'umowa o pracę'!$E$8,2)),0)),IF('umowa o pracę'!$E$7=2021,IF(IF($K161=1,IF($M161=0,ROUND(IF($L161&gt;2800,ROUND($O161/$L161*2800,2),$O161)*'umowa o pracę'!$E$8,2),ROUND(IF($L161&gt;2800,ROUND($O161/$L161*2800,2),$O161)*'umowa o pracę'!$E$8,2)),0)&gt;$I161,$I161,IF($K161=1,IF($M161=0,ROUND(IF($L161&gt;2800,ROUND($O161/$L161*2800,2),$O161)*'umowa o pracę'!$E$8,2),ROUND(IF($L161&gt;2800,ROUND($O161/$L161*2800,2),$O161)*'umowa o pracę'!$E$8,2)),0)),0))</f>
        <v>0</v>
      </c>
      <c r="U161" s="51">
        <f>IF('umowa o pracę'!$E$7=2020,$Q161,IF('umowa o pracę'!$E$7=2021,$R161,0))</f>
        <v>0</v>
      </c>
      <c r="V161" s="53">
        <f t="shared" si="27"/>
        <v>1</v>
      </c>
      <c r="W161" s="54">
        <f>IF('umowa o pracę'!$E$6&lt;2,0,$L161)</f>
        <v>0</v>
      </c>
      <c r="X161" s="54">
        <f>IF('umowa o pracę'!$E$6&lt;2,0,$M161)</f>
        <v>0</v>
      </c>
      <c r="Y161" s="55">
        <f>IF('umowa o pracę'!$E$6&lt;2,0,$N161)</f>
        <v>0</v>
      </c>
      <c r="Z161" s="55">
        <f>IF('umowa o pracę'!$E$6&lt;2,0,$O161)</f>
        <v>0</v>
      </c>
      <c r="AA161" s="32">
        <f>IF('umowa o pracę'!$E$7=2020,ROUND(IF($W161&gt;=2600,2600*'umowa o pracę'!$E$8,$W161*'umowa o pracę'!$E$8),2),IF('umowa o pracę'!$E$7=2021,ROUND(IF($W161&gt;=2800,2800*'umowa o pracę'!$E$8,$W161*'umowa o pracę'!$E$8),2),0))</f>
        <v>0</v>
      </c>
      <c r="AB161" s="32">
        <f>IF(IF(IF(AND($V161=1,$I161&gt;0),ROUND(IF($W161+$X161&gt;=2600,2600*'umowa o pracę'!$E$8,($W161+$X161)*'umowa o pracę'!$E$8),2)+IF($X161=0,ROUND(IF($W161&gt;2600,ROUND($Z161/$W161*2600,2),$Z161)*'umowa o pracę'!$E$8,2),ROUND(IF($W161&gt;2600,ROUND($Z161/$W161*2600,2),$Z161)*'umowa o pracę'!$E$8,2)),ROUND(IF($W161+$X161&gt;=2600,2600*'umowa o pracę'!$E$8,($W161+$X161)*'umowa o pracę'!$E$8),2)-IF($X161=0,ROUND(ROUND(IF($W161&gt;2600,ROUND($Y161/$W161*2600,2),$Y161),2)*'umowa o pracę'!$E$8,2),IF($X161&gt;0,IF($W161+$X161&lt;2600,ROUND(ROUND($Y161+ROUND($X161*9%,2),2)*'umowa o pracę'!$E$8,2),IF(AND($W161+$X161&gt;=2600,$X161&lt;2600,$W161&lt;2600),ROUND((ROUND(((2600-$X161)/$W161)*$Y161,2)+ROUND($X161*9%,2))*'umowa o pracę'!$E$8,2),IF(AND($W161+$X161&gt;=2600,$X161&gt;=2600),ROUND((ROUND(2600*9%,2))*'umowa o pracę'!$E$8,2),IF(AND($W161+$X161&gt;=2600,$W161&gt;=2600,$X161&lt;2600),ROUND((ROUND($X161*9%,2)+ROUND(((2600-$X161)/$W161)*$Y161,2))*'umowa o pracę'!$E$8,2),0)))),0)))&gt;$J161,$J161,IF(AND($V161=1,$I161&gt;0),ROUND(IF($W161+$X161&gt;=2600,2600*'umowa o pracę'!$E$8,($W161+$X161)*'umowa o pracę'!$E$8),2)+IF($X161=0,ROUND(IF($W161&gt;2600,ROUND($Z161/$W161*2600,2),$Z161)*'umowa o pracę'!$E$8,2),ROUND(IF($W161&gt;2600,ROUND($Z161/$W161*2600,2),$Z161)*'umowa o pracę'!$E$8,2)),ROUND(IF($W161+$X161&gt;=2600,2600*'umowa o pracę'!$E$8,($W161+$X161)*'umowa o pracę'!$E$8),2)-IF($X161=0,ROUND(ROUND(IF($W161&gt;2600,ROUND($Y161/$W161*2600,2),$Y161),2)*'umowa o pracę'!$E$8,2),IF($X161&gt;0,IF($W161+$X161&lt;2600,ROUND(ROUND($Y161+ROUND($X161*9%,2),2)*'umowa o pracę'!$E$8,2),IF(AND($W161+$X161&gt;=2600,$X161&lt;2600,$W161&lt;2600),ROUND((ROUND(((2600-$X161)/$W161)*$Y161,2)+ROUND($X161*9%,2))*'umowa o pracę'!$E$8,2),IF(AND($W161+$X161&gt;=2600,$X161&gt;=2600),ROUND((ROUND(2600*9%,2))*'umowa o pracę'!$E$8,2),IF(AND($W161+$X161&gt;=2600,$W161&gt;=2600,$X161&lt;2600),ROUND((ROUND($X161*9%,2)+ROUND(((2600-$X161)/$W161)*$Y161,2))*'umowa o pracę'!$E$8,2),0)))),0))))&gt;$J161,$J161,IF(IF(AND($V161=1,$I161&gt;0),ROUND(IF($W161+$X161&gt;=2600,2600*'umowa o pracę'!$E$8,($W161+$X161)*'umowa o pracę'!$E$8),2)+IF($X161=0,ROUND(IF($W161&gt;2600,ROUND($Z161/$W161*2600,2),$Z161)*'umowa o pracę'!$E$8,2),ROUND(IF($W161&gt;2600,ROUND($Z161/$W161*2600,2),$Z161)*'umowa o pracę'!$E$8,2)),ROUND(IF($W161+$X161&gt;=2600,2600*'umowa o pracę'!$E$8,($W161+$X161)*'umowa o pracę'!$E$8),2)-IF($X161=0,ROUND(ROUND(IF($W161&gt;2600,ROUND($Y161/$W161*2600,2),$Y161),2)*'umowa o pracę'!$E$8,2),IF($X161&gt;0,IF($W161+$X161&lt;2600,ROUND(ROUND($Y161+ROUND($X161*9%,2),2)*'umowa o pracę'!$E$8,2),IF(AND($W161+$X161&gt;=2600,$X161&lt;2600,$W161&lt;2600),ROUND((ROUND(((2600-$X161)/$W161)*$Y161,2)+ROUND($X161*9%,2))*'umowa o pracę'!$E$8,2),IF(AND($W161+$X161&gt;=2600,$X161&gt;=2600),ROUND((ROUND(2600*9%,2))*'umowa o pracę'!$E$8,2),IF(AND($W161+$X161&gt;=2600,$W161&gt;=2600,$X161&lt;2600),ROUND((ROUND($X161*9%,2)+ROUND(((2600-$X161)/$W161)*$Y161,2))*'umowa o pracę'!$E$8,2),0)))),0)))&gt;$J161,$J161,IF(AND($V161=1,$I161&gt;0),ROUND(IF($W161+$X161&gt;=2600,2600*'umowa o pracę'!$E$8,($W161+$X161)*'umowa o pracę'!$E$8),2)+IF($X161=0,ROUND(IF($W161&gt;2600,ROUND($Z161/$W161*2600,2),$Z161)*'umowa o pracę'!$E$8,2),ROUND(IF($W161&gt;2600,ROUND($Z161/$W161*2600,2),$Z161)*'umowa o pracę'!$E$8,2)),ROUND(IF($W161+$X161&gt;=2600,2600*'umowa o pracę'!$E$8,($W161+$X161)*'umowa o pracę'!$E$8),2)-IF(AND($X161=0,I161&gt;0),ROUND(ROUND(IF($W161&gt;2600,ROUND($Y161/$W161*2600,2),$Y161),2)*'umowa o pracę'!$E$8,2),IF($X161&gt;0,IF($W161+$X161&lt;2600,ROUND(ROUND($Y161+ROUND($X161*9%,2),2)*'umowa o pracę'!$E$8,2),IF(AND($W161+$X161&gt;=2600,$X161&lt;2600,$W161&lt;2600),ROUND((ROUND(((2600-$X161)/$W161)*$Y161,2)+ROUND($X161*9%,2))*'umowa o pracę'!$E$8,2),IF(AND($W161+$X161&gt;=2600,$X161&gt;=2600),ROUND((ROUND(2600*9%,2))*'umowa o pracę'!$E$8,2),IF(AND($W161+$X161&gt;=2600,$W161&gt;=2600,$X161&lt;2600),ROUND((ROUND($X161*9%,2)+ROUND(((2600-$X161)/$W161)*$Y161,2))*'umowa o pracę'!$E$8,2),0)))),0)))))</f>
        <v>0</v>
      </c>
      <c r="AC161" s="32">
        <f>IF(IF(IF(AND($V161=1,$I161&gt;0),ROUND(IF($W161+$X161&gt;=2800,2800*'umowa o pracę'!$E$8,($W161+$X161)*'umowa o pracę'!$E$8),2)+IF($X161=0,ROUND(IF($W161&gt;2800,ROUND($Z161/$W161*2800,2),$Z161)*'umowa o pracę'!$E$8,2),ROUND(IF($W161&gt;2800,ROUND($Z161/$W161*2800,2),$Z161)*'umowa o pracę'!$E$8,2)),ROUND(IF($W161+$X161&gt;=2800,2800*'umowa o pracę'!$E$8,($W161+$X161)*'umowa o pracę'!$E$8),2)-IF($X161=0,ROUND(ROUND(IF($W161&gt;2800,ROUND($Y161/$W161*2800,2),$Y161),2)*'umowa o pracę'!$E$8,2),IF($X161&gt;0,IF($W161+$X161&lt;2800,ROUND(ROUND($Y161+ROUND($X161*9%,2),2)*'umowa o pracę'!$E$8,2),IF(AND($W161+$X161&gt;=2800,$X161&lt;2800,$W161&lt;2800),ROUND((ROUND(((2800-$X161)/$W161)*$Y161,2)+ROUND($X161*9%,2))*'umowa o pracę'!$E$8,2),IF(AND($W161+$X161&gt;=2800,$X161&gt;=2800),ROUND((ROUND(2800*9%,2))*'umowa o pracę'!$E$8,2),IF(AND($W161+$X161&gt;=2800,$W161&gt;=2800,$X161&lt;2800),ROUND((ROUND($X161*9%,2)+ROUND(((2800-$X161)/$W161)*$Y161,2))*'umowa o pracę'!$E$8,2),0)))),0)))&gt;$J161,$J161,IF(AND($V161=1,$I161&gt;0),ROUND(IF($W161+$X161&gt;=2800,2800*'umowa o pracę'!$E$8,($W161+$X161)*'umowa o pracę'!$E$8),2)+IF($X161=0,ROUND(IF($W161&gt;2800,ROUND($Z161/$W161*2800,2),$Z161)*'umowa o pracę'!$E$8,2),ROUND(IF($W161&gt;2800,ROUND($Z161/$W161*2800,2),$Z161)*'umowa o pracę'!$E$8,2)),ROUND(IF($W161+$X161&gt;=2800,2800*'umowa o pracę'!$E$8,($W161+$X161)*'umowa o pracę'!$E$8),2)-IF($X161=0,ROUND(ROUND(IF($W161&gt;2800,ROUND($Y161/$W161*2800,2),$Y161),2)*'umowa o pracę'!$E$8,2),IF($X161&gt;0,IF($W161+$X161&lt;2800,ROUND(ROUND($Y161+ROUND($X161*9%,2),2)*'umowa o pracę'!$E$8,2),IF(AND($W161+$X161&gt;=2800,$X161&lt;2800,$W161&lt;2800),ROUND((ROUND(((2800-$X161)/$W161)*$Y161,2)+ROUND($X161*9%,2))*'umowa o pracę'!$E$8,2),IF(AND($W161+$X161&gt;=2800,$X161&gt;=2800),ROUND((ROUND(2800*9%,2))*'umowa o pracę'!$E$8,2),IF(AND($W161+$X161&gt;=2800,$W161&gt;=2800,$X161&lt;2800),ROUND((ROUND($X161*9%,2)+ROUND(((2800-$X161)/$W161)*$Y161,2))*'umowa o pracę'!$E$8,2),0)))),0))))&gt;$J161,$J161,IF(IF(AND($V161=1,$I161&gt;0),ROUND(IF($W161+$X161&gt;=2800,2800*'umowa o pracę'!$E$8,($W161+$X161)*'umowa o pracę'!$E$8),2)+IF($X161=0,ROUND(IF($W161&gt;2800,ROUND($Z161/$W161*2800,2),$Z161)*'umowa o pracę'!$E$8,2),ROUND(IF($W161&gt;2800,ROUND($Z161/$W161*2800,2),$Z161)*'umowa o pracę'!$E$8,2)),ROUND(IF($W161+$X161&gt;=2800,2800*'umowa o pracę'!$E$8,($W161+$X161)*'umowa o pracę'!$E$8),2)-IF($X161=0,ROUND(ROUND(IF($W161&gt;2800,ROUND($Y161/$W161*2800,2),$Y161),2)*'umowa o pracę'!$E$8,2),IF($X161&gt;0,IF($W161+$X161&lt;2800,ROUND(ROUND($Y161+ROUND($X161*9%,2),2)*'umowa o pracę'!$E$8,2),IF(AND($W161+$X161&gt;=2800,$X161&lt;2800,$W161&lt;2800),ROUND((ROUND(((2800-$X161)/$W161)*$Y161,2)+ROUND($X161*9%,2))*'umowa o pracę'!$E$8,2),IF(AND($W161+$X161&gt;=2800,$X161&gt;=2800),ROUND((ROUND(2800*9%,2))*'umowa o pracę'!$E$8,2),IF(AND($W161+$X161&gt;=2800,$W161&gt;=2800,$X161&lt;2800),ROUND((ROUND($X161*9%,2)+ROUND(((2800-$X161)/$W161)*$Y161,2))*'umowa o pracę'!$E$8,2),0)))),0)))&gt;$J161,$J161,IF(AND($V161=1,$I161&gt;0),ROUND(IF($W161+$X161&gt;=2800,2800*'umowa o pracę'!$E$8,($W161+$X161)*'umowa o pracę'!$E$8),2)+IF($X161=0,ROUND(IF($W161&gt;2800,ROUND($Z161/$W161*2800,2),$Z161)*'umowa o pracę'!$E$8,2),ROUND(IF($W161&gt;2800,ROUND($Z161/$W161*2800,2),$Z161)*'umowa o pracę'!$E$8,2)),ROUND(IF($W161+$X161&gt;=2800,2800*'umowa o pracę'!$E$8,($W161+$X161)*'umowa o pracę'!$E$8),2)-IF(AND($X161=0,I161&gt;0),ROUND(ROUND(IF($W161&gt;2800,ROUND($Y161/$W161*2800,2),$Y161),2)*'umowa o pracę'!$E$8,2),IF($X161&gt;0,IF($W161+$X161&lt;2800,ROUND(ROUND($Y161+ROUND($X161*9%,2),2)*'umowa o pracę'!$E$8,2),IF(AND($W161+$X161&gt;=2800,$X161&lt;2800,$W161&lt;2800),ROUND((ROUND(((2800-$X161)/$W161)*$Y161,2)+ROUND($X161*9%,2))*'umowa o pracę'!$E$8,2),IF(AND($W161+$X161&gt;=2800,$X161&gt;=2800),ROUND((ROUND(2800*9%,2))*'umowa o pracę'!$E$8,2),IF(AND($W161+$X161&gt;=2800,$W161&gt;=2800,$X161&lt;2800),ROUND((ROUND($X161*9%,2)+ROUND(((2800-$X161)/$W161)*$Y161,2))*'umowa o pracę'!$E$8,2),0)))),0)))))</f>
        <v>0</v>
      </c>
      <c r="AD161" s="32">
        <f>IF('umowa o pracę'!$E$7=2020,IF(IF($V161=1,IF($X161=0,ROUND(IF($W161&gt;2600,ROUND($Y161/$W161*2600,2),$Y161)*'umowa o pracę'!$E$8,2),IF($W161+$X161&lt;2600,ROUND(ROUND($Y161+ROUND($X161*9%,2),2)*'umowa o pracę'!$E$8,2),IF(AND($W161+$X161&gt;=2600,$W161&lt;2600),ROUND((ROUND($Y161+ROUND((2600-$W161)*9%,2),2))*'umowa o pracę'!$E$8,2),IF(AND($W161+$X161&gt;=2600,$W161&gt;=2600),ROUND(ROUND($Y161/$W161*2600,2)*'umowa o pracę'!$E$8,2),0)))),0)&gt;$H161,$H161,IF($V161=1,IF($X161=0,ROUND(IF($W161&gt;2600,ROUND($Y161/$W161*2600,2),$Y161)*'umowa o pracę'!$E$8,2),IF($W161+$X161&lt;2600,ROUND(ROUND($Y161+ROUND($X161*9%,2),2)*'umowa o pracę'!$E$8,2),IF(AND($W161+$X161&gt;=2600,$W161&lt;2600),ROUND((ROUND($Y161+ROUND((2600-$W161)*9%,2),2))*'umowa o pracę'!$E$8,2),IF(AND($W161+$X161&gt;=2600,$W161&gt;=2600),ROUND(ROUND($Y161/$W161*2600,2)*'umowa o pracę'!$E$8,2),0)))),0)),IF('umowa o pracę'!$E$7=2021,IF(IF($V161=1,IF($X161=0,ROUND(IF($W161&gt;2800,ROUND($Y161/$W161*2800,2),$Y161)*'umowa o pracę'!$E$8,2),IF($W161+$X161&lt;2800,ROUND(ROUND($Y161+ROUND($X161*9%,2),2)*'umowa o pracę'!$E$8,2),IF(AND($W161+$X161&gt;=2800,$W161&lt;2800),ROUND((ROUND($Y161+ROUND((2800-$W161)*9%,2),2))*'umowa o pracę'!$E$8,2),IF(AND($W161+$X161&gt;=2800,$W161&gt;=2800),ROUND(ROUND($Y161/$W161*2800,2)*'umowa o pracę'!$E$8,2),0)))),0)&gt;$H161,$H161,IF($V161=1,IF($X161=0,ROUND(IF($W161&gt;2800,ROUND($Y161/$W161*2800,2),$Y161)*'umowa o pracę'!$E$8,2),IF($W161+$X161&lt;2800,ROUND(ROUND($Y161+ROUND($X161*9%,2),2)*'umowa o pracę'!$E$8,2),IF(AND($W161+$X161&gt;=2800,$W161&lt;2800),ROUND((ROUND($Y161+ROUND((2800-$W161)*9%,2),2))*'umowa o pracę'!$E$8,2),IF(AND($W161+$X161&gt;=2800,$W161&gt;=2800),ROUND(ROUND($Y161/$W161*2800,2)*'umowa o pracę'!$E$8,2),0)))),0)),0))</f>
        <v>0</v>
      </c>
      <c r="AE161" s="32">
        <f>IF('umowa o pracę'!$E$7=2020,IF(IF($V161=1,IF($X161=0,ROUND(IF($W161&gt;2600,ROUND($Z161/$W161*2600,2),$Z161)*'umowa o pracę'!$E$8,2),ROUND(IF($W161&gt;2600,ROUND($Z161/$W161*2600,2),$Z161)*'umowa o pracę'!$E$8,2)),0)&gt;$I161,$I161,IF($V161=1,IF($X161=0,ROUND(IF($W161&gt;2600,ROUND($Z161/$W161*2600,2),$Z161)*'umowa o pracę'!$E$8,2),ROUND(IF($W161&gt;2600,ROUND($Z161/$W161*2600,2),$Z161)*'umowa o pracę'!$E$8,2)),0)),IF('umowa o pracę'!$E$7=2021,IF(IF($V161=1,IF($X161=0,ROUND(IF($W161&gt;2800,ROUND($Z161/$W161*2800,2),$Z161)*'umowa o pracę'!$E$8,2),ROUND(IF($W161&gt;2800,ROUND($Z161/$W161*2800,2),$Z161)*'umowa o pracę'!$E$8,2)),0)&gt;$I161,$I161,IF($V161=1,IF($X161=0,ROUND(IF($W161&gt;2800,ROUND($Z161/$W161*2800,2),$Z161)*'umowa o pracę'!$E$8,2),ROUND(IF($W161&gt;2800,ROUND($Z161/$W161*2800,2),$Z161)*'umowa o pracę'!$E$8,2)),0)),0))</f>
        <v>0</v>
      </c>
      <c r="AF161" s="56">
        <f>IF('umowa o pracę'!$E$7=2020,$AB161,IF('umowa o pracę'!$E$7=2021,$AC161,0))</f>
        <v>0</v>
      </c>
      <c r="AG161" s="53">
        <f t="shared" si="28"/>
        <v>1</v>
      </c>
      <c r="AH161" s="39">
        <f>IF('umowa o pracę'!$E$6&lt;3,0,$L161)</f>
        <v>0</v>
      </c>
      <c r="AI161" s="39">
        <f>IF('umowa o pracę'!$E$6&lt;3,0,$M161)</f>
        <v>0</v>
      </c>
      <c r="AJ161" s="55">
        <f>IF('umowa o pracę'!$E$6&lt;3,0,$N161)</f>
        <v>0</v>
      </c>
      <c r="AK161" s="55">
        <f>IF('umowa o pracę'!$E$6&lt;3,0,$O161)</f>
        <v>0</v>
      </c>
      <c r="AL161" s="32">
        <f>IF('umowa o pracę'!$E$7=2020,ROUND(IF($AH161&gt;=2600,2600*'umowa o pracę'!$E$8,$AH161*'umowa o pracę'!$E$8),2),IF('umowa o pracę'!$E$7=2021,ROUND(IF($AH161&gt;=2800,2800*'umowa o pracę'!$E$8,$AH161*'umowa o pracę'!$E$8),2),0))</f>
        <v>0</v>
      </c>
      <c r="AM161" s="32">
        <f>IF(IF(IF(AND($AG161=1,$I161&gt;0),ROUND(IF($AH161+$AI161&gt;=2600,2600*'umowa o pracę'!$E$8,($AH161+$AI161)*'umowa o pracę'!$E$8),2)+IF($AI161=0,ROUND(IF($AH161&gt;2600,ROUND($AK161/$AH161*2600,2),$AK161)*'umowa o pracę'!$E$8,2),ROUND(IF($AH161&gt;2600,ROUND($AK161/$AH161*2600,2),$AK161)*'umowa o pracę'!$E$8,2)),ROUND(IF($AH161+$AI161&gt;=2600,2600*'umowa o pracę'!$E$8,($AH161+$AI161)*'umowa o pracę'!$E$8),2)-IF($AI161=0,ROUND(ROUND(IF($AH161&gt;2600,ROUND($AJ161/$AH161*2600,2),$AJ161),2)*'umowa o pracę'!$E$8,2),IF($AI161&gt;0,IF($AH161+$AI161&lt;2600,ROUND(ROUND($AJ161+ROUND($AI161*9%,2),2)*'umowa o pracę'!$E$8,2),IF(AND($AH161+$AI161&gt;=2600,$AI161&lt;2600,$AH161&lt;2600),ROUND((ROUND(((2600-$AI161)/$AH161)*$AJ161,2)+ROUND($AI161*9%,2))*'umowa o pracę'!$E$8,2),IF(AND($AH161+$AI161&gt;=2600,$AI161&gt;=2600),ROUND((ROUND(2600*9%,2))*'umowa o pracę'!$E$8,2),IF(AND($AH161+$AI161&gt;=2600,$AH161&gt;=2600,$AI161&lt;2600),ROUND((ROUND($AI161*9%,2)+ROUND(((2600-$AI161)/$AH161)*$AJ161,2))*'umowa o pracę'!$E$8,2),0)))),0)))&gt;$J161,$J161,IF(AND($AG161=1,$I161&gt;0),ROUND(IF($AH161+$AI161&gt;=2600,2600*'umowa o pracę'!$E$8,($AH161+$AI161)*'umowa o pracę'!$E$8),2)+IF($AI161=0,ROUND(IF($AH161&gt;2600,ROUND($AK161/$AH161*2600,2),$AK161)*'umowa o pracę'!$E$8,2),ROUND(IF($AH161&gt;2600,ROUND($AK161/$AH161*2600,2),$AK161)*'umowa o pracę'!$E$8,2)),ROUND(IF($AH161+$AI161&gt;=2600,2600*'umowa o pracę'!$E$8,($AH161+$AI161)*'umowa o pracę'!$E$8),2)-IF($AI161=0,ROUND(ROUND(IF($AH161&gt;2600,ROUND($AJ161/$AH161*2600,2),$AJ161),2)*'umowa o pracę'!$E$8,2),IF($AI161&gt;0,IF($AH161+$AI161&lt;2600,ROUND(ROUND($AJ161+ROUND($AI161*9%,2),2)*'umowa o pracę'!$E$8,2),IF(AND($AH161+$AI161&gt;=2600,$AI161&lt;2600,$AH161&lt;2600),ROUND((ROUND(((2600-$AI161)/$AH161)*$AJ161,2)+ROUND($AI161*9%,2))*'umowa o pracę'!$E$8,2),IF(AND($AH161+$AI161&gt;=2600,$AI161&gt;=2600),ROUND((ROUND(2600*9%,2))*'umowa o pracę'!$E$8,2),IF(AND($AH161+$AI161&gt;=2600,$AH161&gt;=2600,$AI161&lt;2600),ROUND((ROUND($AI161*9%,2)+ROUND(((2600-$AI161)/$AH161)*$AJ161,2))*'umowa o pracę'!$E$8,2),0)))),0))))&gt;$J161,$J161,IF(IF(AND($AG161=1,$I161&gt;0),ROUND(IF($AH161+$AI161&gt;=2600,2600*'umowa o pracę'!$E$8,($AH161+$AI161)*'umowa o pracę'!$E$8),2)+IF($AI161=0,ROUND(IF($AH161&gt;2600,ROUND($AK161/$AH161*2600,2),$AK161)*'umowa o pracę'!$E$8,2),ROUND(IF($AH161&gt;2600,ROUND($AK161/$AH161*2600,2),$AK161)*'umowa o pracę'!$E$8,2)),ROUND(IF($AH161+$AI161&gt;=2600,2600*'umowa o pracę'!$E$8,($AH161+$AI161)*'umowa o pracę'!$E$8),2)-IF($AI161=0,ROUND(ROUND(IF($AH161&gt;2600,ROUND($AJ161/$AH161*2600,2),$AJ161),2)*'umowa o pracę'!$E$8,2),IF($AI161&gt;0,IF($AH161+$AI161&lt;2600,ROUND(ROUND($AJ161+ROUND($AI161*9%,2),2)*'umowa o pracę'!$E$8,2),IF(AND($AH161+$AI161&gt;=2600,$AI161&lt;2600,$AH161&lt;2600),ROUND((ROUND(((2600-$AI161)/$AH161)*$AJ161,2)+ROUND($AI161*9%,2))*'umowa o pracę'!$E$8,2),IF(AND($AH161+$AI161&gt;=2600,$AI161&gt;=2600),ROUND((ROUND(2600*9%,2))*'umowa o pracę'!$E$8,2),IF(AND($AH161+$AI161&gt;=2600,$AH161&gt;=2600,$AI161&lt;2600),ROUND((ROUND($AI161*9%,2)+ROUND(((2600-$AI161)/$AH161)*$AJ161,2))*'umowa o pracę'!$E$8,2),0)))),0)))&gt;$J161,$J161,IF(AND($AG161=1,$I161&gt;0),ROUND(IF($AH161+$AI161&gt;=2600,2600*'umowa o pracę'!$E$8,($AH161+$AI161)*'umowa o pracę'!$E$8),2)+IF($AI161=0,ROUND(IF($AH161&gt;2600,ROUND($AK161/$AH161*2600,2),$AK161)*'umowa o pracę'!$E$8,2),ROUND(IF($AH161&gt;2600,ROUND($AK161/$AH161*2600,2),$AK161)*'umowa o pracę'!$E$8,2)),ROUND(IF($AH161+$AI161&gt;=2600,2600*'umowa o pracę'!$E$8,($AH161+$AI161)*'umowa o pracę'!$E$8),2)-IF(AND($AI161=0,I161&gt;0),ROUND(ROUND(IF($AH161&gt;2600,ROUND($AJ161/$AH161*2600,2),$AJ161),2)*'umowa o pracę'!$E$8,2),IF($AI161&gt;0,IF($AH161+$AI161&lt;2600,ROUND(ROUND($AJ161+ROUND($AI161*9%,2),2)*'umowa o pracę'!$E$8,2),IF(AND($AH161+$AI161&gt;=2600,$AI161&lt;2600,$AH161&lt;2600),ROUND((ROUND(((2600-$AI161)/$AH161)*$AJ161,2)+ROUND($AI161*9%,2))*'umowa o pracę'!$E$8,2),IF(AND($AH161+$AI161&gt;=2600,$AI161&gt;=2600),ROUND((ROUND(2600*9%,2))*'umowa o pracę'!$E$8,2),IF(AND($AH161+$AI161&gt;=2600,$AH161&gt;=2600,$AI161&lt;2600),ROUND((ROUND($AI161*9%,2)+ROUND(((2600-$AI161)/$AH161)*$AJ161,2))*'umowa o pracę'!$E$8,2),0)))),0)))))</f>
        <v>0</v>
      </c>
      <c r="AN161" s="32">
        <f>IF(IF(IF(AND($AG161=1,$I161&gt;0),ROUND(IF($AH161+$AI161&gt;=2800,2800*'umowa o pracę'!$E$8,($AH161+$AI161)*'umowa o pracę'!$E$8),2)+IF($AI161=0,ROUND(IF($AH161&gt;2800,ROUND($AK161/$AH161*2800,2),$AK161)*'umowa o pracę'!$E$8,2),ROUND(IF($AH161&gt;2800,ROUND($AK161/$AH161*2800,2),$AK161)*'umowa o pracę'!$E$8,2)),ROUND(IF($AH161+$AI161&gt;=2800,2800*'umowa o pracę'!$E$8,($AH161+$AI161)*'umowa o pracę'!$E$8),2)-IF($AI161=0,ROUND(ROUND(IF($AH161&gt;2800,ROUND($AJ161/$AH161*2800,2),$AJ161),2)*'umowa o pracę'!$E$8,2),IF($AI161&gt;0,IF($AH161+$AI161&lt;2800,ROUND(ROUND($AJ161+ROUND($AI161*9%,2),2)*'umowa o pracę'!$E$8,2),IF(AND($AH161+$AI161&gt;=2800,$AI161&lt;2800,$AH161&lt;2800),ROUND((ROUND(((2800-$AI161)/$AH161)*$AJ161,2)+ROUND($AI161*9%,2))*'umowa o pracę'!$E$8,2),IF(AND($AH161+$AI161&gt;=2800,$AI161&gt;=2800),ROUND((ROUND(2800*9%,2))*'umowa o pracę'!$E$8,2),IF(AND($AH161+$AI161&gt;=2800,$AH161&gt;=2800,$AI161&lt;2800),ROUND((ROUND($AI161*9%,2)+ROUND(((2800-$AI161)/$AH161)*$AJ161,2))*'umowa o pracę'!$E$8,2),0)))),0)))&gt;$J161,$J161,IF(AND($AG161=1,$I161&gt;0),ROUND(IF($AH161+$AI161&gt;=2800,2800*'umowa o pracę'!$E$8,($AH161+$AI161)*'umowa o pracę'!$E$8),2)+IF($AI161=0,ROUND(IF($AH161&gt;2800,ROUND($AK161/$AH161*2800,2),$AK161)*'umowa o pracę'!$E$8,2),ROUND(IF($AH161&gt;2800,ROUND($AK161/$AH161*2800,2),$AK161)*'umowa o pracę'!$E$8,2)),ROUND(IF($AH161+$AI161&gt;=2800,2800*'umowa o pracę'!$E$8,($AH161+$AI161)*'umowa o pracę'!$E$8),2)-IF($AI161=0,ROUND(ROUND(IF($AH161&gt;2800,ROUND($AJ161/$AH161*2800,2),$AJ161),2)*'umowa o pracę'!$E$8,2),IF($AI161&gt;0,IF($AH161+$AI161&lt;2800,ROUND(ROUND($AJ161+ROUND($AI161*9%,2),2)*'umowa o pracę'!$E$8,2),IF(AND($AH161+$AI161&gt;=2800,$AI161&lt;2800,$AH161&lt;2800),ROUND((ROUND(((2800-$AI161)/$AH161)*$AJ161,2)+ROUND($AI161*9%,2))*'umowa o pracę'!$E$8,2),IF(AND($AH161+$AI161&gt;=2800,$AI161&gt;=2800),ROUND((ROUND(2800*9%,2))*'umowa o pracę'!$E$8,2),IF(AND($AH161+$AI161&gt;=2800,$AH161&gt;=2800,$AI161&lt;2800),ROUND((ROUND($AI161*9%,2)+ROUND(((2800-$AI161)/$AH161)*$AJ161,2))*'umowa o pracę'!$E$8,2),0)))),0))))&gt;$J161,$J161,IF(IF(AND($AG161=1,$I161&gt;0),ROUND(IF($AH161+$AI161&gt;=2800,2800*'umowa o pracę'!$E$8,($AH161+$AI161)*'umowa o pracę'!$E$8),2)+IF($AI161=0,ROUND(IF($AH161&gt;2800,ROUND($AK161/$AH161*2800,2),$AK161)*'umowa o pracę'!$E$8,2),ROUND(IF($AH161&gt;2800,ROUND($AK161/$AH161*2800,2),$AK161)*'umowa o pracę'!$E$8,2)),ROUND(IF($AH161+$AI161&gt;=2800,2800*'umowa o pracę'!$E$8,($AH161+$AI161)*'umowa o pracę'!$E$8),2)-IF($AI161=0,ROUND(ROUND(IF($AH161&gt;2800,ROUND($AJ161/$AH161*2800,2),$AJ161),2)*'umowa o pracę'!$E$8,2),IF($AI161&gt;0,IF($AH161+$AI161&lt;2800,ROUND(ROUND($AJ161+ROUND($AI161*9%,2),2)*'umowa o pracę'!$E$8,2),IF(AND($AH161+$AI161&gt;=2800,$AI161&lt;2800,$AH161&lt;2800),ROUND((ROUND(((2800-$AI161)/$AH161)*$AJ161,2)+ROUND($AI161*9%,2))*'umowa o pracę'!$E$8,2),IF(AND($AH161+$AI161&gt;=2800,$AI161&gt;=2800),ROUND((ROUND(2800*9%,2))*'umowa o pracę'!$E$8,2),IF(AND($AH161+$AI161&gt;=2800,$AH161&gt;=2800,$AI161&lt;2800),ROUND((ROUND($AI161*9%,2)+ROUND(((2800-$AI161)/$AH161)*$AJ161,2))*'umowa o pracę'!$E$8,2),0)))),0)))&gt;$J161,$J161,IF(AND($AG161=1,$I161&gt;0),ROUND(IF($AH161+$AI161&gt;=2800,2800*'umowa o pracę'!$E$8,($AH161+$AI161)*'umowa o pracę'!$E$8),2)+IF($AI161=0,ROUND(IF($AH161&gt;2800,ROUND($AK161/$AH161*2800,2),$AK161)*'umowa o pracę'!$E$8,2),ROUND(IF($AH161&gt;2800,ROUND($AK161/$AH161*2800,2),$AK161)*'umowa o pracę'!$E$8,2)),ROUND(IF($AH161+$AI161&gt;=2800,2800*'umowa o pracę'!$E$8,($AH161+$AI161)*'umowa o pracę'!$E$8),2)-IF(AND($AI161=0,I161&gt;0),ROUND(ROUND(IF($AH161&gt;2800,ROUND($AJ161/$AH161*2800,2),$AJ161),2)*'umowa o pracę'!$E$8,2),IF($AI161&gt;0,IF($AH161+$AI161&lt;2800,ROUND(ROUND($AJ161+ROUND($AI161*9%,2),2)*'umowa o pracę'!$E$8,2),IF(AND($AH161+$AI161&gt;=2800,$AI161&lt;2800,$AH161&lt;2800),ROUND((ROUND(((2800-$AI161)/$AH161)*$AJ161,2)+ROUND($AI161*9%,2))*'umowa o pracę'!$E$8,2),IF(AND($AH161+$AI161&gt;=2800,$AI161&gt;=2800),ROUND((ROUND(2800*9%,2))*'umowa o pracę'!$E$8,2),IF(AND($AH161+$AI161&gt;=2800,$AH161&gt;=2800,$AI161&lt;2800),ROUND((ROUND($AI161*9%,2)+ROUND(((2800-$AI161)/$AH161)*$AJ161,2))*'umowa o pracę'!$E$8,2),0)))),0)))))</f>
        <v>0</v>
      </c>
      <c r="AO161" s="32">
        <f>IF('umowa o pracę'!$E$7=2020,IF(IF($AG161=1,IF($AI161=0,ROUND(IF($AH161&gt;2600,ROUND($AJ161/$AH161*2600,2),$AJ161)*'umowa o pracę'!$E$8,2),IF($AH161+$AI161&lt;2600,ROUND(ROUND($AJ161+ROUND($AI161*9%,2),2)*'umowa o pracę'!$E$8,2),IF(AND($AH161+$AI161&gt;=2600,$AH161&lt;2600),ROUND((ROUND($AJ161+ROUND((2600-$AH161)*9%,2),2))*'umowa o pracę'!$E$8,2),IF(AND($AH161+$AI161&gt;=2600,$AH161&gt;=2600),ROUND(ROUND($AJ161/$AH161*2600,2)*'umowa o pracę'!$E$8,2),0)))),0)&gt;$H161,$H161,IF($AG161=1,IF($AI161=0,ROUND(IF($AH161&gt;2600,ROUND($AJ161/$AH161*2600,2),$AJ161)*'umowa o pracę'!$E$8,2),IF($AH161+$AI161&lt;2600,ROUND(ROUND($AJ161+ROUND($AI161*9%,2),2)*'umowa o pracę'!$E$8,2),IF(AND($AH161+$AI161&gt;=2600,$AH161&lt;2600),ROUND((ROUND($AJ161+ROUND((2600-$AH161)*9%,2),2))*'umowa o pracę'!$E$8,2),IF(AND($AH161+$AI161&gt;=2600,$AH161&gt;=2600),ROUND(ROUND($AJ161/$AH161*2600,2)*'umowa o pracę'!$E$8,2),0)))),0)),IF('umowa o pracę'!$E$7=2021,IF(IF($AG161=1,IF($AI161=0,ROUND(IF($AH161&gt;2800,ROUND($AJ161/$AH161*2800,2),$AJ161)*'umowa o pracę'!$E$8,2),IF($AH161+$AI161&lt;2800,ROUND(ROUND($AJ161+ROUND($AI161*9%,2),2)*'umowa o pracę'!$E$8,2),IF(AND($AH161+$AI161&gt;=2800,$AH161&lt;2800),ROUND((ROUND($AJ161+ROUND((2800-$AH161)*9%,2),2))*'umowa o pracę'!$E$8,2),IF(AND($AH161+$AI161&gt;=2800,$AH161&gt;=2800),ROUND(ROUND($AJ161/$AH161*2800,2)*'umowa o pracę'!$E$8,2),0)))),0)&gt;$H161,$H161,IF($AG161=1,IF($AI161=0,ROUND(IF($AH161&gt;2800,ROUND($AJ161/$AH161*2800,2),$AJ161)*'umowa o pracę'!$E$8,2),IF($AH161+$AI161&lt;2800,ROUND(ROUND($AJ161+ROUND($AI161*9%,2),2)*'umowa o pracę'!$E$8,2),IF(AND($AH161+$AI161&gt;=2800,$AH161&lt;2800),ROUND((ROUND($AJ161+ROUND((2800-$AH161)*9%,2),2))*'umowa o pracę'!$E$8,2),IF(AND($AH161+$AI161&gt;=2800,$AH161&gt;=2800),ROUND(ROUND($AJ161/$AH161*2800,2)*'umowa o pracę'!$E$8,2),0)))),0)),0))</f>
        <v>0</v>
      </c>
      <c r="AP161" s="32">
        <f>IF('umowa o pracę'!$E$7=2020,IF(IF($AG161=1,IF($AI161=0,ROUND(IF($AH161&gt;2600,ROUND($AK161/$AH161*2600,2),$AK161)*'umowa o pracę'!$E$8,2),ROUND(IF($AH161&gt;2600,ROUND($AK161/$AH161*2600,2),$AK161)*'umowa o pracę'!$E$8,2)),0)&gt;$I161,$I161,IF($AG161=1,IF($AI161=0,ROUND(IF($AH161&gt;2600,ROUND($AK161/$AH161*2600,2),$AK161)*'umowa o pracę'!$E$8,2),ROUND(IF($AH161&gt;2600,ROUND($AK161/$AH161*2600,2),$AK161)*'umowa o pracę'!$E$8,2)),0)),IF('umowa o pracę'!$E$7=2021,IF(IF($AG161=1,IF($AI161=0,ROUND(IF($AH161&gt;2800,ROUND($AK161/$AH161*2800,2),$AK161)*'umowa o pracę'!$E$8,2),ROUND(IF($AH161&gt;2800,ROUND($AK161/$AH161*2800,2),$AK161)*'umowa o pracę'!$E$8,2)),0)&gt;$I161,$I161,IF($AG161=1,IF($AI161=0,ROUND(IF($AH161&gt;2800,ROUND($AK161/$AH161*2800,2),$AK161)*'umowa o pracę'!$E$8,2),ROUND(IF($AH161&gt;2800,ROUND($AK161/$AH161*2800,2),$AK161)*'umowa o pracę'!$E$8,2)),0)),0))</f>
        <v>0</v>
      </c>
      <c r="AQ161" s="56">
        <f>IF('umowa o pracę'!$E$7=2020,$AM161,IF('umowa o pracę'!$E$7=2021,$AN161,0))</f>
        <v>0</v>
      </c>
      <c r="AR161" s="33">
        <f>IF('umowa o pracę'!$E$7=0,0,U161+AF161+AQ161)</f>
        <v>0</v>
      </c>
      <c r="AS161" s="19"/>
      <c r="AT161" s="19"/>
      <c r="AU161" s="19"/>
      <c r="AV161" s="6"/>
      <c r="AW161" s="6"/>
      <c r="AX161" s="6">
        <f t="shared" si="26"/>
        <v>10</v>
      </c>
      <c r="AY161" s="6"/>
      <c r="AZ161" s="234">
        <f t="shared" si="29"/>
        <v>0</v>
      </c>
      <c r="BA161" s="234">
        <f t="shared" si="30"/>
        <v>0</v>
      </c>
      <c r="BB161" s="234">
        <f t="shared" si="31"/>
        <v>0</v>
      </c>
      <c r="BC161" s="234">
        <f t="shared" si="32"/>
        <v>0</v>
      </c>
      <c r="BD161" s="234">
        <f t="shared" si="33"/>
        <v>0</v>
      </c>
      <c r="BE161" s="234">
        <f t="shared" si="34"/>
        <v>0</v>
      </c>
      <c r="BF161" s="234">
        <f t="shared" si="35"/>
        <v>0</v>
      </c>
      <c r="BG161" s="234">
        <f t="shared" si="36"/>
        <v>0</v>
      </c>
      <c r="BH161" s="234">
        <f t="shared" si="37"/>
        <v>0</v>
      </c>
      <c r="BI161" s="238">
        <f t="shared" si="38"/>
        <v>0</v>
      </c>
      <c r="BJ161" s="236"/>
      <c r="BK161" s="236"/>
      <c r="BL161" s="237"/>
    </row>
    <row r="162" spans="1:64" ht="15.75" customHeight="1" x14ac:dyDescent="0.25">
      <c r="A162" s="129">
        <v>151</v>
      </c>
      <c r="B162" s="57"/>
      <c r="C162" s="57"/>
      <c r="D162" s="36"/>
      <c r="E162" s="36"/>
      <c r="F162" s="242"/>
      <c r="G162" s="37">
        <v>1</v>
      </c>
      <c r="H162" s="58">
        <v>0</v>
      </c>
      <c r="I162" s="59">
        <v>0</v>
      </c>
      <c r="J162" s="60">
        <v>0</v>
      </c>
      <c r="K162" s="52">
        <v>1</v>
      </c>
      <c r="L162" s="39">
        <v>0</v>
      </c>
      <c r="M162" s="39">
        <v>0</v>
      </c>
      <c r="N162" s="39">
        <v>0</v>
      </c>
      <c r="O162" s="39">
        <v>0</v>
      </c>
      <c r="P162" s="35">
        <f>IF('umowa o pracę'!$E$7=2020,ROUND(IF($L162&gt;=2600,2600*'umowa o pracę'!$E$8,$L162*'umowa o pracę'!$E$8),2),IF('umowa o pracę'!$E$7=2021,ROUND(IF($L162&gt;=2800,2800*'umowa o pracę'!$E$8,$L162*'umowa o pracę'!$E$8),2),0))</f>
        <v>0</v>
      </c>
      <c r="Q162" s="252">
        <f>IF(IF(IF(AND($K162=1,$I162&gt;0),ROUND(IF($L162+$M162&gt;=2600,2600*'umowa o pracę'!$E$8,($L162+$M162)*'umowa o pracę'!$E$8),2)+IF($M162=0,ROUND(IF($L162&gt;2600,ROUND($O162/$L162*2600,2),$O162)*'umowa o pracę'!$E$8,2),ROUND(IF($L162&gt;2600,ROUND($O162/$L162*2600,2),$O162)*'umowa o pracę'!$E$8,2)),ROUND(IF($L162+$M162&gt;=2600,2600*'umowa o pracę'!$E$8,($L162+$M162)*'umowa o pracę'!$E$8),2)-IF($M162=0,ROUND(ROUND(IF($L162&gt;2600,ROUND($N162/$L162*2600,2),$N162),2)*'umowa o pracę'!$E$8,2),IF($M162&gt;0,IF($L162+$M162&lt;2600,ROUND(ROUND($N162+ROUND($M162*9%,2),2)*'umowa o pracę'!$E$8,2),IF(AND($L162+$M162&gt;=2600,$M162&lt;2600,$L162&lt;2600),ROUND((ROUND(((2600-$M162)/$L162)*$N162,2)+ROUND($M162*9%,2))*'umowa o pracę'!$E$8,2),IF(AND($L162+$M162&gt;=2600,$M162&gt;=2600),ROUND((ROUND(2600*9%,2))*'umowa o pracę'!$E$8,2),IF(AND($L162+$M162&gt;=2600,$L162&gt;=2600,$M162&lt;2600),ROUND((ROUND($M162*9%,2)+ROUND(((2600-$M162)/$L162)*$N162,2))*'umowa o pracę'!$E$8,2),0)))),0)))&gt;$J162,$J162,IF(AND($K162=1,$I162&gt;0),ROUND(IF($L162+$M162&gt;=2600,2600*'umowa o pracę'!$E$8,($L162+$M162)*'umowa o pracę'!$E$8),2)+IF($M162=0,ROUND(IF($L162&gt;2600,ROUND($O162/$L162*2600,2),$O162)*'umowa o pracę'!$E$8,2),ROUND(IF($L162&gt;2600,ROUND($O162/$L162*2600,2),$O162)*'umowa o pracę'!$E$8,2)),ROUND(IF($L162+$M162&gt;=2600,2600*'umowa o pracę'!$E$8,($L162+$M162)*'umowa o pracę'!$E$8),2)-IF($M162=0,ROUND(ROUND(IF($L162&gt;2600,ROUND($N162/$L162*2600,2),$N162),2)*'umowa o pracę'!$E$8,2),IF($M162&gt;0,IF($L162+$M162&lt;2600,ROUND(ROUND($N162+ROUND($M162*9%,2),2)*'umowa o pracę'!$E$8,2),IF(AND($L162+$M162&gt;=2600,$M162&lt;2600,$L162&lt;2600),ROUND((ROUND(((2600-$M162)/$L162)*$N162,2)+ROUND($M162*9%,2))*'umowa o pracę'!$E$8,2),IF(AND($L162+$M162&gt;=2600,$M162&gt;=2600),ROUND((ROUND(2600*9%,2))*'umowa o pracę'!$E$8,2),IF(AND($L162+$M162&gt;=2600,$L162&gt;=2600,$M162&lt;2600),ROUND((ROUND($M162*9%,2)+ROUND(((2600-$M162)/$L162)*$N162,2))*'umowa o pracę'!$E$8,2),0)))),0))))&gt;$J162,$J162,IF(IF(AND($K162=1,$I162&gt;0),ROUND(IF($L162+$M162&gt;=2600,2600*'umowa o pracę'!$E$8,($L162+$M162)*'umowa o pracę'!$E$8),2)+IF($M162=0,ROUND(IF($L162&gt;2600,ROUND($O162/$L162*2600,2),$O162)*'umowa o pracę'!$E$8,2),ROUND(IF($L162&gt;2600,ROUND($O162/$L162*2600,2),$O162)*'umowa o pracę'!$E$8,2)),ROUND(IF($L162+$M162&gt;=2600,2600*'umowa o pracę'!$E$8,($L162+$M162)*'umowa o pracę'!$E$8),2)-IF($M162=0,ROUND(ROUND(IF($L162&gt;2600,ROUND($N162/$L162*2600,2),$N162),2)*'umowa o pracę'!$E$8,2),IF($M162&gt;0,IF($L162+$M162&lt;2600,ROUND(ROUND($N162+ROUND($M162*9%,2),2)*'umowa o pracę'!$E$8,2),IF(AND($L162+$M162&gt;=2600,$M162&lt;2600,$L162&lt;2600),ROUND((ROUND(((2600-$M162)/$L162)*$N162,2)+ROUND($M162*9%,2))*'umowa o pracę'!$E$8,2),IF(AND($L162+$M162&gt;=2600,$M162&gt;=2600),ROUND((ROUND(2600*9%,2))*'umowa o pracę'!$E$8,2),IF(AND($L162+$M162&gt;=2600,$L162&gt;=2600,$M162&lt;2600),ROUND((ROUND($M162*9%,2)+ROUND(((2600-$M162)/$L162)*$N162,2))*'umowa o pracę'!$E$8,2),0)))),0)))&gt;$J162,$J162,IF(AND($K162=1,$I162&gt;0),ROUND(IF($L162+$M162&gt;=2600,2600*'umowa o pracę'!$E$8,($L162+$M162)*'umowa o pracę'!$E$8),2)+IF($M162=0,ROUND(IF($L162&gt;2600,ROUND($O162/$L162*2600,2),$O162)*'umowa o pracę'!$E$8,2),ROUND(IF($L162&gt;2600,ROUND($O162/$L162*2600,2),$O162)*'umowa o pracę'!$E$8,2)),ROUND(IF($L162+$M162&gt;=2600,2600*'umowa o pracę'!$E$8,($L162+$M162)*'umowa o pracę'!$E$8),2)-IF(AND($M162=0,I162&gt;0),ROUND(ROUND(IF($L162&gt;2600,ROUND($N162/$L162*2600,2),$N162),2)*'umowa o pracę'!$E$8,2),IF($M162&gt;0,IF($L162+$M162&lt;2600,ROUND(ROUND($N162+ROUND($M162*9%,2),2)*'umowa o pracę'!$E$8,2),IF(AND($L162+$M162&gt;=2600,$M162&lt;2600,$L162&lt;2600),ROUND((ROUND(((2600-$M162)/$L162)*$N162,2)+ROUND($M162*9%,2))*'umowa o pracę'!$E$8,2),IF(AND($L162+$M162&gt;=2600,$M162&gt;=2600),ROUND((ROUND(2600*9%,2))*'umowa o pracę'!$E$8,2),IF(AND($L162+$M162&gt;=2600,$L162&gt;=2600,$M162&lt;2600),ROUND((ROUND($M162*9%,2)+ROUND(((2600-$M162)/$L162)*$N162,2))*'umowa o pracę'!$E$8,2),0)))),0)))))</f>
        <v>0</v>
      </c>
      <c r="R162" s="252">
        <f>IF(IF(IF(AND($K162=1,$I162&gt;0),ROUND(IF($L162+$M162&gt;=2800,2800*'umowa o pracę'!$E$8,($L162+$M162)*'umowa o pracę'!$E$8),2)+IF($M162=0,ROUND(IF($L162&gt;2800,ROUND($O162/$L162*2800,2),$O162)*'umowa o pracę'!$E$8,2),ROUND(IF($L162&gt;2800,ROUND($O162/$L162*2800,2),$O162)*'umowa o pracę'!$E$8,2)),ROUND(IF($L162+$M162&gt;=2800,2800*'umowa o pracę'!$E$8,($L162+$M162)*'umowa o pracę'!$E$8),2)-IF($M162=0,ROUND(ROUND(IF($L162&gt;2800,ROUND($N162/$L162*2800,2),$N162),2)*'umowa o pracę'!$E$8,2),IF($M162&gt;0,IF($L162+$M162&lt;2800,ROUND(ROUND($N162+ROUND($M162*9%,2),2)*'umowa o pracę'!$E$8,2),IF(AND($L162+$M162&gt;=2800,$M162&lt;2800,$L162&lt;2800),ROUND((ROUND(((2800-$M162)/$L162)*$N162,2)+ROUND($M162*9%,2))*'umowa o pracę'!$E$8,2),IF(AND($L162+$M162&gt;=2800,$M162&gt;=2800),ROUND((ROUND(2800*9%,2))*'umowa o pracę'!$E$8,2),IF(AND($L162+$M162&gt;=2800,$L162&gt;=2800,$M162&lt;2800),ROUND((ROUND($M162*9%,2)+ROUND(((2800-$M162)/$L162)*$N162,2))*'umowa o pracę'!$E$8,2),0)))),0)))&gt;$J162,$J162,IF(AND($K162=1,$I162&gt;0),ROUND(IF($L162+$M162&gt;=2800,2800*'umowa o pracę'!$E$8,($L162+$M162)*'umowa o pracę'!$E$8),2)+IF($M162=0,ROUND(IF($L162&gt;2800,ROUND($O162/$L162*2800,2),$O162)*'umowa o pracę'!$E$8,2),ROUND(IF($L162&gt;2800,ROUND($O162/$L162*2800,2),$O162)*'umowa o pracę'!$E$8,2)),ROUND(IF($L162+$M162&gt;=2800,2800*'umowa o pracę'!$E$8,($L162+$M162)*'umowa o pracę'!$E$8),2)-IF($M162=0,ROUND(ROUND(IF($L162&gt;2800,ROUND($N162/$L162*2800,2),$N162),2)*'umowa o pracę'!$E$8,2),IF($M162&gt;0,IF($L162+$M162&lt;2800,ROUND(ROUND($N162+ROUND($M162*9%,2),2)*'umowa o pracę'!$E$8,2),IF(AND($L162+$M162&gt;=2800,$M162&lt;2800,$L162&lt;2800),ROUND((ROUND(((2800-$M162)/$L162)*$N162,2)+ROUND($M162*9%,2))*'umowa o pracę'!$E$8,2),IF(AND($L162+$M162&gt;=2800,$M162&gt;=2800),ROUND((ROUND(2800*9%,2))*'umowa o pracę'!$E$8,2),IF(AND($L162+$M162&gt;=2800,$L162&gt;=2800,$M162&lt;2800),ROUND((ROUND($M162*9%,2)+ROUND(((2800-$M162)/$L162)*$N162,2))*'umowa o pracę'!$E$8,2),0)))),0))))&gt;$J162,$J162,IF(IF(AND($K162=1,$I162&gt;0),ROUND(IF($L162+$M162&gt;=2800,2800*'umowa o pracę'!$E$8,($L162+$M162)*'umowa o pracę'!$E$8),2)+IF($M162=0,ROUND(IF($L162&gt;2800,ROUND($O162/$L162*2800,2),$O162)*'umowa o pracę'!$E$8,2),ROUND(IF($L162&gt;2800,ROUND($O162/$L162*2800,2),$O162)*'umowa o pracę'!$E$8,2)),ROUND(IF($L162+$M162&gt;=2800,2800*'umowa o pracę'!$E$8,($L162+$M162)*'umowa o pracę'!$E$8),2)-IF($M162=0,ROUND(ROUND(IF($L162&gt;2800,ROUND($N162/$L162*2800,2),$N162),2)*'umowa o pracę'!$E$8,2),IF($M162&gt;0,IF($L162+$M162&lt;2800,ROUND(ROUND($N162+ROUND($M162*9%,2),2)*'umowa o pracę'!$E$8,2),IF(AND($L162+$M162&gt;=2800,$M162&lt;2800,$L162&lt;2800),ROUND((ROUND(((2800-$M162)/$L162)*$N162,2)+ROUND($M162*9%,2))*'umowa o pracę'!$E$8,2),IF(AND($L162+$M162&gt;=2800,$M162&gt;=2800),ROUND((ROUND(2800*9%,2))*'umowa o pracę'!$E$8,2),IF(AND($L162+$M162&gt;=2800,$L162&gt;=2800,$M162&lt;2800),ROUND((ROUND($M162*9%,2)+ROUND(((2800-$M162)/$L162)*$N162,2))*'umowa o pracę'!$E$8,2),0)))),0)))&gt;$J162,$J162,IF(AND($K162=1,$I162&gt;0),ROUND(IF($L162+$M162&gt;=2800,2800*'umowa o pracę'!$E$8,($L162+$M162)*'umowa o pracę'!$E$8),2)+IF($M162=0,ROUND(IF($L162&gt;2800,ROUND($O162/$L162*2800,2),$O162)*'umowa o pracę'!$E$8,2),ROUND(IF($L162&gt;2800,ROUND($O162/$L162*2800,2),$O162)*'umowa o pracę'!$E$8,2)),ROUND(IF($L162+$M162&gt;=2800,2800*'umowa o pracę'!$E$8,($L162+$M162)*'umowa o pracę'!$E$8),2)-IF(AND($M162=0,I162&gt;0),ROUND(ROUND(IF($L162&gt;2800,ROUND($N162/$L162*2800,2),$N162),2)*'umowa o pracę'!$E$8,2),IF($M162&gt;0,IF($L162+$M162&lt;2800,ROUND(ROUND($N162+ROUND($M162*9%,2),2)*'umowa o pracę'!$E$8,2),IF(AND($L162+$M162&gt;=2800,$M162&lt;2800,$L162&lt;2800),ROUND((ROUND(((2800-$M162)/$L162)*$N162,2)+ROUND($M162*9%,2))*'umowa o pracę'!$E$8,2),IF(AND($L162+$M162&gt;=2800,$M162&gt;=2800),ROUND((ROUND(2800*9%,2))*'umowa o pracę'!$E$8,2),IF(AND($L162+$M162&gt;=2800,$L162&gt;=2800,$M162&lt;2800),ROUND((ROUND($M162*9%,2)+ROUND(((2800-$M162)/$L162)*$N162,2))*'umowa o pracę'!$E$8,2),0)))),0)))))</f>
        <v>0</v>
      </c>
      <c r="S162" s="32">
        <f>IF('umowa o pracę'!$E$7=2020,IF(IF($K162=1,IF($M162=0,ROUND(IF($L162&gt;2600,ROUND($N162/$L162*2600,2),$N162)*'umowa o pracę'!$E$8,2),IF($L162+$M162&lt;2600,ROUND(ROUND($N162+ROUND($M162*9%,2),2)*'umowa o pracę'!$E$8,2),IF(AND($L162+$M162&gt;=2600,$L162&lt;2600),ROUND((ROUND($N162+ROUND((2600-$L162)*9%,2),2))*'umowa o pracę'!$E$8,2),IF(AND($L162+$M162&gt;=2600,$L162&gt;=2600),ROUND(ROUND($N162/$L162*2600,2)*'umowa o pracę'!$E$8,2),0)))),0)&gt;$H162,$H162,IF($K162=1,IF($M162=0,ROUND(IF($L162&gt;2600,ROUND($N162/$L162*2600,2),$N162)*'umowa o pracę'!$E$8,2),IF($L162+$M162&lt;2600,ROUND(ROUND($N162+ROUND($M162*9%,2),2)*'umowa o pracę'!$E$8,2),IF(AND($L162+$M162&gt;=2600,$L162&lt;2600),ROUND((ROUND($N162+ROUND((2600-$L162)*9%,2),2))*'umowa o pracę'!$E$8,2),IF(AND($L162+$M162&gt;=2600,$L162&gt;=2600),ROUND(ROUND($N162/$L162*2600,2)*'umowa o pracę'!$E$8,2),0)))),0)),IF('umowa o pracę'!$E$7=2021,IF(IF($K162=1,IF($M162=0,ROUND(IF($L162&gt;2800,ROUND($N162/$L162*2800,2),$N162)*'umowa o pracę'!$E$8,2),IF($L162+$M162&lt;2800,ROUND(ROUND($N162+ROUND($M162*9%,2),2)*'umowa o pracę'!$E$8,2),IF(AND($L162+$M162&gt;=2800,$L162&lt;2800),ROUND((ROUND($N162+ROUND((2800-$L162)*9%,2),2))*'umowa o pracę'!$E$8,2),IF(AND($L162+$M162&gt;=2800,$L162&gt;=2800),ROUND(ROUND($N162/$L162*2800,2)*'umowa o pracę'!$E$8,2),0)))),0)&gt;$H162,$H162,IF($K162=1,IF($M162=0,ROUND(IF($L162&gt;2800,ROUND($N162/$L162*2800,2),$N162)*'umowa o pracę'!$E$8,2),IF($L162+$M162&lt;2800,ROUND(ROUND($N162+ROUND($M162*9%,2),2)*'umowa o pracę'!$E$8,2),IF(AND($L162+$M162&gt;=2800,$L162&lt;2800),ROUND((ROUND($N162+ROUND((2800-$L162)*9%,2),2))*'umowa o pracę'!$E$8,2),IF(AND($L162+$M162&gt;=2800,$L162&gt;=2800),ROUND(ROUND($N162/$L162*2800,2)*'umowa o pracę'!$E$8,2),0)))),0)),0))</f>
        <v>0</v>
      </c>
      <c r="T162" s="32">
        <f>IF('umowa o pracę'!$E$7=2020,IF(IF($K162=1,IF($M162=0,ROUND(IF($L162&gt;2600,ROUND($O162/$L162*2600,2),$O162)*'umowa o pracę'!$E$8,2),ROUND(IF($L162&gt;2600,ROUND($O162/$L162*2600,2),$O162)*'umowa o pracę'!$E$8,2)),0)&gt;$I162,$I162,IF($K162=1,IF($M162=0,ROUND(IF($L162&gt;2600,ROUND($O162/$L162*2600,2),$O162)*'umowa o pracę'!$E$8,2),ROUND(IF($L162&gt;2600,ROUND($O162/$L162*2600,2),$O162)*'umowa o pracę'!$E$8,2)),0)),IF('umowa o pracę'!$E$7=2021,IF(IF($K162=1,IF($M162=0,ROUND(IF($L162&gt;2800,ROUND($O162/$L162*2800,2),$O162)*'umowa o pracę'!$E$8,2),ROUND(IF($L162&gt;2800,ROUND($O162/$L162*2800,2),$O162)*'umowa o pracę'!$E$8,2)),0)&gt;$I162,$I162,IF($K162=1,IF($M162=0,ROUND(IF($L162&gt;2800,ROUND($O162/$L162*2800,2),$O162)*'umowa o pracę'!$E$8,2),ROUND(IF($L162&gt;2800,ROUND($O162/$L162*2800,2),$O162)*'umowa o pracę'!$E$8,2)),0)),0))</f>
        <v>0</v>
      </c>
      <c r="U162" s="51">
        <f>IF('umowa o pracę'!$E$7=2020,$Q162,IF('umowa o pracę'!$E$7=2021,$R162,0))</f>
        <v>0</v>
      </c>
      <c r="V162" s="53">
        <f t="shared" si="27"/>
        <v>1</v>
      </c>
      <c r="W162" s="54">
        <f>IF('umowa o pracę'!$E$6&lt;2,0,$L162)</f>
        <v>0</v>
      </c>
      <c r="X162" s="54">
        <f>IF('umowa o pracę'!$E$6&lt;2,0,$M162)</f>
        <v>0</v>
      </c>
      <c r="Y162" s="55">
        <f>IF('umowa o pracę'!$E$6&lt;2,0,$N162)</f>
        <v>0</v>
      </c>
      <c r="Z162" s="55">
        <f>IF('umowa o pracę'!$E$6&lt;2,0,$O162)</f>
        <v>0</v>
      </c>
      <c r="AA162" s="32">
        <f>IF('umowa o pracę'!$E$7=2020,ROUND(IF($W162&gt;=2600,2600*'umowa o pracę'!$E$8,$W162*'umowa o pracę'!$E$8),2),IF('umowa o pracę'!$E$7=2021,ROUND(IF($W162&gt;=2800,2800*'umowa o pracę'!$E$8,$W162*'umowa o pracę'!$E$8),2),0))</f>
        <v>0</v>
      </c>
      <c r="AB162" s="32">
        <f>IF(IF(IF(AND($V162=1,$I162&gt;0),ROUND(IF($W162+$X162&gt;=2600,2600*'umowa o pracę'!$E$8,($W162+$X162)*'umowa o pracę'!$E$8),2)+IF($X162=0,ROUND(IF($W162&gt;2600,ROUND($Z162/$W162*2600,2),$Z162)*'umowa o pracę'!$E$8,2),ROUND(IF($W162&gt;2600,ROUND($Z162/$W162*2600,2),$Z162)*'umowa o pracę'!$E$8,2)),ROUND(IF($W162+$X162&gt;=2600,2600*'umowa o pracę'!$E$8,($W162+$X162)*'umowa o pracę'!$E$8),2)-IF($X162=0,ROUND(ROUND(IF($W162&gt;2600,ROUND($Y162/$W162*2600,2),$Y162),2)*'umowa o pracę'!$E$8,2),IF($X162&gt;0,IF($W162+$X162&lt;2600,ROUND(ROUND($Y162+ROUND($X162*9%,2),2)*'umowa o pracę'!$E$8,2),IF(AND($W162+$X162&gt;=2600,$X162&lt;2600,$W162&lt;2600),ROUND((ROUND(((2600-$X162)/$W162)*$Y162,2)+ROUND($X162*9%,2))*'umowa o pracę'!$E$8,2),IF(AND($W162+$X162&gt;=2600,$X162&gt;=2600),ROUND((ROUND(2600*9%,2))*'umowa o pracę'!$E$8,2),IF(AND($W162+$X162&gt;=2600,$W162&gt;=2600,$X162&lt;2600),ROUND((ROUND($X162*9%,2)+ROUND(((2600-$X162)/$W162)*$Y162,2))*'umowa o pracę'!$E$8,2),0)))),0)))&gt;$J162,$J162,IF(AND($V162=1,$I162&gt;0),ROUND(IF($W162+$X162&gt;=2600,2600*'umowa o pracę'!$E$8,($W162+$X162)*'umowa o pracę'!$E$8),2)+IF($X162=0,ROUND(IF($W162&gt;2600,ROUND($Z162/$W162*2600,2),$Z162)*'umowa o pracę'!$E$8,2),ROUND(IF($W162&gt;2600,ROUND($Z162/$W162*2600,2),$Z162)*'umowa o pracę'!$E$8,2)),ROUND(IF($W162+$X162&gt;=2600,2600*'umowa o pracę'!$E$8,($W162+$X162)*'umowa o pracę'!$E$8),2)-IF($X162=0,ROUND(ROUND(IF($W162&gt;2600,ROUND($Y162/$W162*2600,2),$Y162),2)*'umowa o pracę'!$E$8,2),IF($X162&gt;0,IF($W162+$X162&lt;2600,ROUND(ROUND($Y162+ROUND($X162*9%,2),2)*'umowa o pracę'!$E$8,2),IF(AND($W162+$X162&gt;=2600,$X162&lt;2600,$W162&lt;2600),ROUND((ROUND(((2600-$X162)/$W162)*$Y162,2)+ROUND($X162*9%,2))*'umowa o pracę'!$E$8,2),IF(AND($W162+$X162&gt;=2600,$X162&gt;=2600),ROUND((ROUND(2600*9%,2))*'umowa o pracę'!$E$8,2),IF(AND($W162+$X162&gt;=2600,$W162&gt;=2600,$X162&lt;2600),ROUND((ROUND($X162*9%,2)+ROUND(((2600-$X162)/$W162)*$Y162,2))*'umowa o pracę'!$E$8,2),0)))),0))))&gt;$J162,$J162,IF(IF(AND($V162=1,$I162&gt;0),ROUND(IF($W162+$X162&gt;=2600,2600*'umowa o pracę'!$E$8,($W162+$X162)*'umowa o pracę'!$E$8),2)+IF($X162=0,ROUND(IF($W162&gt;2600,ROUND($Z162/$W162*2600,2),$Z162)*'umowa o pracę'!$E$8,2),ROUND(IF($W162&gt;2600,ROUND($Z162/$W162*2600,2),$Z162)*'umowa o pracę'!$E$8,2)),ROUND(IF($W162+$X162&gt;=2600,2600*'umowa o pracę'!$E$8,($W162+$X162)*'umowa o pracę'!$E$8),2)-IF($X162=0,ROUND(ROUND(IF($W162&gt;2600,ROUND($Y162/$W162*2600,2),$Y162),2)*'umowa o pracę'!$E$8,2),IF($X162&gt;0,IF($W162+$X162&lt;2600,ROUND(ROUND($Y162+ROUND($X162*9%,2),2)*'umowa o pracę'!$E$8,2),IF(AND($W162+$X162&gt;=2600,$X162&lt;2600,$W162&lt;2600),ROUND((ROUND(((2600-$X162)/$W162)*$Y162,2)+ROUND($X162*9%,2))*'umowa o pracę'!$E$8,2),IF(AND($W162+$X162&gt;=2600,$X162&gt;=2600),ROUND((ROUND(2600*9%,2))*'umowa o pracę'!$E$8,2),IF(AND($W162+$X162&gt;=2600,$W162&gt;=2600,$X162&lt;2600),ROUND((ROUND($X162*9%,2)+ROUND(((2600-$X162)/$W162)*$Y162,2))*'umowa o pracę'!$E$8,2),0)))),0)))&gt;$J162,$J162,IF(AND($V162=1,$I162&gt;0),ROUND(IF($W162+$X162&gt;=2600,2600*'umowa o pracę'!$E$8,($W162+$X162)*'umowa o pracę'!$E$8),2)+IF($X162=0,ROUND(IF($W162&gt;2600,ROUND($Z162/$W162*2600,2),$Z162)*'umowa o pracę'!$E$8,2),ROUND(IF($W162&gt;2600,ROUND($Z162/$W162*2600,2),$Z162)*'umowa o pracę'!$E$8,2)),ROUND(IF($W162+$X162&gt;=2600,2600*'umowa o pracę'!$E$8,($W162+$X162)*'umowa o pracę'!$E$8),2)-IF(AND($X162=0,I162&gt;0),ROUND(ROUND(IF($W162&gt;2600,ROUND($Y162/$W162*2600,2),$Y162),2)*'umowa o pracę'!$E$8,2),IF($X162&gt;0,IF($W162+$X162&lt;2600,ROUND(ROUND($Y162+ROUND($X162*9%,2),2)*'umowa o pracę'!$E$8,2),IF(AND($W162+$X162&gt;=2600,$X162&lt;2600,$W162&lt;2600),ROUND((ROUND(((2600-$X162)/$W162)*$Y162,2)+ROUND($X162*9%,2))*'umowa o pracę'!$E$8,2),IF(AND($W162+$X162&gt;=2600,$X162&gt;=2600),ROUND((ROUND(2600*9%,2))*'umowa o pracę'!$E$8,2),IF(AND($W162+$X162&gt;=2600,$W162&gt;=2600,$X162&lt;2600),ROUND((ROUND($X162*9%,2)+ROUND(((2600-$X162)/$W162)*$Y162,2))*'umowa o pracę'!$E$8,2),0)))),0)))))</f>
        <v>0</v>
      </c>
      <c r="AC162" s="32">
        <f>IF(IF(IF(AND($V162=1,$I162&gt;0),ROUND(IF($W162+$X162&gt;=2800,2800*'umowa o pracę'!$E$8,($W162+$X162)*'umowa o pracę'!$E$8),2)+IF($X162=0,ROUND(IF($W162&gt;2800,ROUND($Z162/$W162*2800,2),$Z162)*'umowa o pracę'!$E$8,2),ROUND(IF($W162&gt;2800,ROUND($Z162/$W162*2800,2),$Z162)*'umowa o pracę'!$E$8,2)),ROUND(IF($W162+$X162&gt;=2800,2800*'umowa o pracę'!$E$8,($W162+$X162)*'umowa o pracę'!$E$8),2)-IF($X162=0,ROUND(ROUND(IF($W162&gt;2800,ROUND($Y162/$W162*2800,2),$Y162),2)*'umowa o pracę'!$E$8,2),IF($X162&gt;0,IF($W162+$X162&lt;2800,ROUND(ROUND($Y162+ROUND($X162*9%,2),2)*'umowa o pracę'!$E$8,2),IF(AND($W162+$X162&gt;=2800,$X162&lt;2800,$W162&lt;2800),ROUND((ROUND(((2800-$X162)/$W162)*$Y162,2)+ROUND($X162*9%,2))*'umowa o pracę'!$E$8,2),IF(AND($W162+$X162&gt;=2800,$X162&gt;=2800),ROUND((ROUND(2800*9%,2))*'umowa o pracę'!$E$8,2),IF(AND($W162+$X162&gt;=2800,$W162&gt;=2800,$X162&lt;2800),ROUND((ROUND($X162*9%,2)+ROUND(((2800-$X162)/$W162)*$Y162,2))*'umowa o pracę'!$E$8,2),0)))),0)))&gt;$J162,$J162,IF(AND($V162=1,$I162&gt;0),ROUND(IF($W162+$X162&gt;=2800,2800*'umowa o pracę'!$E$8,($W162+$X162)*'umowa o pracę'!$E$8),2)+IF($X162=0,ROUND(IF($W162&gt;2800,ROUND($Z162/$W162*2800,2),$Z162)*'umowa o pracę'!$E$8,2),ROUND(IF($W162&gt;2800,ROUND($Z162/$W162*2800,2),$Z162)*'umowa o pracę'!$E$8,2)),ROUND(IF($W162+$X162&gt;=2800,2800*'umowa o pracę'!$E$8,($W162+$X162)*'umowa o pracę'!$E$8),2)-IF($X162=0,ROUND(ROUND(IF($W162&gt;2800,ROUND($Y162/$W162*2800,2),$Y162),2)*'umowa o pracę'!$E$8,2),IF($X162&gt;0,IF($W162+$X162&lt;2800,ROUND(ROUND($Y162+ROUND($X162*9%,2),2)*'umowa o pracę'!$E$8,2),IF(AND($W162+$X162&gt;=2800,$X162&lt;2800,$W162&lt;2800),ROUND((ROUND(((2800-$X162)/$W162)*$Y162,2)+ROUND($X162*9%,2))*'umowa o pracę'!$E$8,2),IF(AND($W162+$X162&gt;=2800,$X162&gt;=2800),ROUND((ROUND(2800*9%,2))*'umowa o pracę'!$E$8,2),IF(AND($W162+$X162&gt;=2800,$W162&gt;=2800,$X162&lt;2800),ROUND((ROUND($X162*9%,2)+ROUND(((2800-$X162)/$W162)*$Y162,2))*'umowa o pracę'!$E$8,2),0)))),0))))&gt;$J162,$J162,IF(IF(AND($V162=1,$I162&gt;0),ROUND(IF($W162+$X162&gt;=2800,2800*'umowa o pracę'!$E$8,($W162+$X162)*'umowa o pracę'!$E$8),2)+IF($X162=0,ROUND(IF($W162&gt;2800,ROUND($Z162/$W162*2800,2),$Z162)*'umowa o pracę'!$E$8,2),ROUND(IF($W162&gt;2800,ROUND($Z162/$W162*2800,2),$Z162)*'umowa o pracę'!$E$8,2)),ROUND(IF($W162+$X162&gt;=2800,2800*'umowa o pracę'!$E$8,($W162+$X162)*'umowa o pracę'!$E$8),2)-IF($X162=0,ROUND(ROUND(IF($W162&gt;2800,ROUND($Y162/$W162*2800,2),$Y162),2)*'umowa o pracę'!$E$8,2),IF($X162&gt;0,IF($W162+$X162&lt;2800,ROUND(ROUND($Y162+ROUND($X162*9%,2),2)*'umowa o pracę'!$E$8,2),IF(AND($W162+$X162&gt;=2800,$X162&lt;2800,$W162&lt;2800),ROUND((ROUND(((2800-$X162)/$W162)*$Y162,2)+ROUND($X162*9%,2))*'umowa o pracę'!$E$8,2),IF(AND($W162+$X162&gt;=2800,$X162&gt;=2800),ROUND((ROUND(2800*9%,2))*'umowa o pracę'!$E$8,2),IF(AND($W162+$X162&gt;=2800,$W162&gt;=2800,$X162&lt;2800),ROUND((ROUND($X162*9%,2)+ROUND(((2800-$X162)/$W162)*$Y162,2))*'umowa o pracę'!$E$8,2),0)))),0)))&gt;$J162,$J162,IF(AND($V162=1,$I162&gt;0),ROUND(IF($W162+$X162&gt;=2800,2800*'umowa o pracę'!$E$8,($W162+$X162)*'umowa o pracę'!$E$8),2)+IF($X162=0,ROUND(IF($W162&gt;2800,ROUND($Z162/$W162*2800,2),$Z162)*'umowa o pracę'!$E$8,2),ROUND(IF($W162&gt;2800,ROUND($Z162/$W162*2800,2),$Z162)*'umowa o pracę'!$E$8,2)),ROUND(IF($W162+$X162&gt;=2800,2800*'umowa o pracę'!$E$8,($W162+$X162)*'umowa o pracę'!$E$8),2)-IF(AND($X162=0,I162&gt;0),ROUND(ROUND(IF($W162&gt;2800,ROUND($Y162/$W162*2800,2),$Y162),2)*'umowa o pracę'!$E$8,2),IF($X162&gt;0,IF($W162+$X162&lt;2800,ROUND(ROUND($Y162+ROUND($X162*9%,2),2)*'umowa o pracę'!$E$8,2),IF(AND($W162+$X162&gt;=2800,$X162&lt;2800,$W162&lt;2800),ROUND((ROUND(((2800-$X162)/$W162)*$Y162,2)+ROUND($X162*9%,2))*'umowa o pracę'!$E$8,2),IF(AND($W162+$X162&gt;=2800,$X162&gt;=2800),ROUND((ROUND(2800*9%,2))*'umowa o pracę'!$E$8,2),IF(AND($W162+$X162&gt;=2800,$W162&gt;=2800,$X162&lt;2800),ROUND((ROUND($X162*9%,2)+ROUND(((2800-$X162)/$W162)*$Y162,2))*'umowa o pracę'!$E$8,2),0)))),0)))))</f>
        <v>0</v>
      </c>
      <c r="AD162" s="32">
        <f>IF('umowa o pracę'!$E$7=2020,IF(IF($V162=1,IF($X162=0,ROUND(IF($W162&gt;2600,ROUND($Y162/$W162*2600,2),$Y162)*'umowa o pracę'!$E$8,2),IF($W162+$X162&lt;2600,ROUND(ROUND($Y162+ROUND($X162*9%,2),2)*'umowa o pracę'!$E$8,2),IF(AND($W162+$X162&gt;=2600,$W162&lt;2600),ROUND((ROUND($Y162+ROUND((2600-$W162)*9%,2),2))*'umowa o pracę'!$E$8,2),IF(AND($W162+$X162&gt;=2600,$W162&gt;=2600),ROUND(ROUND($Y162/$W162*2600,2)*'umowa o pracę'!$E$8,2),0)))),0)&gt;$H162,$H162,IF($V162=1,IF($X162=0,ROUND(IF($W162&gt;2600,ROUND($Y162/$W162*2600,2),$Y162)*'umowa o pracę'!$E$8,2),IF($W162+$X162&lt;2600,ROUND(ROUND($Y162+ROUND($X162*9%,2),2)*'umowa o pracę'!$E$8,2),IF(AND($W162+$X162&gt;=2600,$W162&lt;2600),ROUND((ROUND($Y162+ROUND((2600-$W162)*9%,2),2))*'umowa o pracę'!$E$8,2),IF(AND($W162+$X162&gt;=2600,$W162&gt;=2600),ROUND(ROUND($Y162/$W162*2600,2)*'umowa o pracę'!$E$8,2),0)))),0)),IF('umowa o pracę'!$E$7=2021,IF(IF($V162=1,IF($X162=0,ROUND(IF($W162&gt;2800,ROUND($Y162/$W162*2800,2),$Y162)*'umowa o pracę'!$E$8,2),IF($W162+$X162&lt;2800,ROUND(ROUND($Y162+ROUND($X162*9%,2),2)*'umowa o pracę'!$E$8,2),IF(AND($W162+$X162&gt;=2800,$W162&lt;2800),ROUND((ROUND($Y162+ROUND((2800-$W162)*9%,2),2))*'umowa o pracę'!$E$8,2),IF(AND($W162+$X162&gt;=2800,$W162&gt;=2800),ROUND(ROUND($Y162/$W162*2800,2)*'umowa o pracę'!$E$8,2),0)))),0)&gt;$H162,$H162,IF($V162=1,IF($X162=0,ROUND(IF($W162&gt;2800,ROUND($Y162/$W162*2800,2),$Y162)*'umowa o pracę'!$E$8,2),IF($W162+$X162&lt;2800,ROUND(ROUND($Y162+ROUND($X162*9%,2),2)*'umowa o pracę'!$E$8,2),IF(AND($W162+$X162&gt;=2800,$W162&lt;2800),ROUND((ROUND($Y162+ROUND((2800-$W162)*9%,2),2))*'umowa o pracę'!$E$8,2),IF(AND($W162+$X162&gt;=2800,$W162&gt;=2800),ROUND(ROUND($Y162/$W162*2800,2)*'umowa o pracę'!$E$8,2),0)))),0)),0))</f>
        <v>0</v>
      </c>
      <c r="AE162" s="32">
        <f>IF('umowa o pracę'!$E$7=2020,IF(IF($V162=1,IF($X162=0,ROUND(IF($W162&gt;2600,ROUND($Z162/$W162*2600,2),$Z162)*'umowa o pracę'!$E$8,2),ROUND(IF($W162&gt;2600,ROUND($Z162/$W162*2600,2),$Z162)*'umowa o pracę'!$E$8,2)),0)&gt;$I162,$I162,IF($V162=1,IF($X162=0,ROUND(IF($W162&gt;2600,ROUND($Z162/$W162*2600,2),$Z162)*'umowa o pracę'!$E$8,2),ROUND(IF($W162&gt;2600,ROUND($Z162/$W162*2600,2),$Z162)*'umowa o pracę'!$E$8,2)),0)),IF('umowa o pracę'!$E$7=2021,IF(IF($V162=1,IF($X162=0,ROUND(IF($W162&gt;2800,ROUND($Z162/$W162*2800,2),$Z162)*'umowa o pracę'!$E$8,2),ROUND(IF($W162&gt;2800,ROUND($Z162/$W162*2800,2),$Z162)*'umowa o pracę'!$E$8,2)),0)&gt;$I162,$I162,IF($V162=1,IF($X162=0,ROUND(IF($W162&gt;2800,ROUND($Z162/$W162*2800,2),$Z162)*'umowa o pracę'!$E$8,2),ROUND(IF($W162&gt;2800,ROUND($Z162/$W162*2800,2),$Z162)*'umowa o pracę'!$E$8,2)),0)),0))</f>
        <v>0</v>
      </c>
      <c r="AF162" s="56">
        <f>IF('umowa o pracę'!$E$7=2020,$AB162,IF('umowa o pracę'!$E$7=2021,$AC162,0))</f>
        <v>0</v>
      </c>
      <c r="AG162" s="53">
        <f t="shared" si="28"/>
        <v>1</v>
      </c>
      <c r="AH162" s="39">
        <f>IF('umowa o pracę'!$E$6&lt;3,0,$L162)</f>
        <v>0</v>
      </c>
      <c r="AI162" s="39">
        <f>IF('umowa o pracę'!$E$6&lt;3,0,$M162)</f>
        <v>0</v>
      </c>
      <c r="AJ162" s="55">
        <f>IF('umowa o pracę'!$E$6&lt;3,0,$N162)</f>
        <v>0</v>
      </c>
      <c r="AK162" s="55">
        <f>IF('umowa o pracę'!$E$6&lt;3,0,$O162)</f>
        <v>0</v>
      </c>
      <c r="AL162" s="32">
        <f>IF('umowa o pracę'!$E$7=2020,ROUND(IF($AH162&gt;=2600,2600*'umowa o pracę'!$E$8,$AH162*'umowa o pracę'!$E$8),2),IF('umowa o pracę'!$E$7=2021,ROUND(IF($AH162&gt;=2800,2800*'umowa o pracę'!$E$8,$AH162*'umowa o pracę'!$E$8),2),0))</f>
        <v>0</v>
      </c>
      <c r="AM162" s="32">
        <f>IF(IF(IF(AND($AG162=1,$I162&gt;0),ROUND(IF($AH162+$AI162&gt;=2600,2600*'umowa o pracę'!$E$8,($AH162+$AI162)*'umowa o pracę'!$E$8),2)+IF($AI162=0,ROUND(IF($AH162&gt;2600,ROUND($AK162/$AH162*2600,2),$AK162)*'umowa o pracę'!$E$8,2),ROUND(IF($AH162&gt;2600,ROUND($AK162/$AH162*2600,2),$AK162)*'umowa o pracę'!$E$8,2)),ROUND(IF($AH162+$AI162&gt;=2600,2600*'umowa o pracę'!$E$8,($AH162+$AI162)*'umowa o pracę'!$E$8),2)-IF($AI162=0,ROUND(ROUND(IF($AH162&gt;2600,ROUND($AJ162/$AH162*2600,2),$AJ162),2)*'umowa o pracę'!$E$8,2),IF($AI162&gt;0,IF($AH162+$AI162&lt;2600,ROUND(ROUND($AJ162+ROUND($AI162*9%,2),2)*'umowa o pracę'!$E$8,2),IF(AND($AH162+$AI162&gt;=2600,$AI162&lt;2600,$AH162&lt;2600),ROUND((ROUND(((2600-$AI162)/$AH162)*$AJ162,2)+ROUND($AI162*9%,2))*'umowa o pracę'!$E$8,2),IF(AND($AH162+$AI162&gt;=2600,$AI162&gt;=2600),ROUND((ROUND(2600*9%,2))*'umowa o pracę'!$E$8,2),IF(AND($AH162+$AI162&gt;=2600,$AH162&gt;=2600,$AI162&lt;2600),ROUND((ROUND($AI162*9%,2)+ROUND(((2600-$AI162)/$AH162)*$AJ162,2))*'umowa o pracę'!$E$8,2),0)))),0)))&gt;$J162,$J162,IF(AND($AG162=1,$I162&gt;0),ROUND(IF($AH162+$AI162&gt;=2600,2600*'umowa o pracę'!$E$8,($AH162+$AI162)*'umowa o pracę'!$E$8),2)+IF($AI162=0,ROUND(IF($AH162&gt;2600,ROUND($AK162/$AH162*2600,2),$AK162)*'umowa o pracę'!$E$8,2),ROUND(IF($AH162&gt;2600,ROUND($AK162/$AH162*2600,2),$AK162)*'umowa o pracę'!$E$8,2)),ROUND(IF($AH162+$AI162&gt;=2600,2600*'umowa o pracę'!$E$8,($AH162+$AI162)*'umowa o pracę'!$E$8),2)-IF($AI162=0,ROUND(ROUND(IF($AH162&gt;2600,ROUND($AJ162/$AH162*2600,2),$AJ162),2)*'umowa o pracę'!$E$8,2),IF($AI162&gt;0,IF($AH162+$AI162&lt;2600,ROUND(ROUND($AJ162+ROUND($AI162*9%,2),2)*'umowa o pracę'!$E$8,2),IF(AND($AH162+$AI162&gt;=2600,$AI162&lt;2600,$AH162&lt;2600),ROUND((ROUND(((2600-$AI162)/$AH162)*$AJ162,2)+ROUND($AI162*9%,2))*'umowa o pracę'!$E$8,2),IF(AND($AH162+$AI162&gt;=2600,$AI162&gt;=2600),ROUND((ROUND(2600*9%,2))*'umowa o pracę'!$E$8,2),IF(AND($AH162+$AI162&gt;=2600,$AH162&gt;=2600,$AI162&lt;2600),ROUND((ROUND($AI162*9%,2)+ROUND(((2600-$AI162)/$AH162)*$AJ162,2))*'umowa o pracę'!$E$8,2),0)))),0))))&gt;$J162,$J162,IF(IF(AND($AG162=1,$I162&gt;0),ROUND(IF($AH162+$AI162&gt;=2600,2600*'umowa o pracę'!$E$8,($AH162+$AI162)*'umowa o pracę'!$E$8),2)+IF($AI162=0,ROUND(IF($AH162&gt;2600,ROUND($AK162/$AH162*2600,2),$AK162)*'umowa o pracę'!$E$8,2),ROUND(IF($AH162&gt;2600,ROUND($AK162/$AH162*2600,2),$AK162)*'umowa o pracę'!$E$8,2)),ROUND(IF($AH162+$AI162&gt;=2600,2600*'umowa o pracę'!$E$8,($AH162+$AI162)*'umowa o pracę'!$E$8),2)-IF($AI162=0,ROUND(ROUND(IF($AH162&gt;2600,ROUND($AJ162/$AH162*2600,2),$AJ162),2)*'umowa o pracę'!$E$8,2),IF($AI162&gt;0,IF($AH162+$AI162&lt;2600,ROUND(ROUND($AJ162+ROUND($AI162*9%,2),2)*'umowa o pracę'!$E$8,2),IF(AND($AH162+$AI162&gt;=2600,$AI162&lt;2600,$AH162&lt;2600),ROUND((ROUND(((2600-$AI162)/$AH162)*$AJ162,2)+ROUND($AI162*9%,2))*'umowa o pracę'!$E$8,2),IF(AND($AH162+$AI162&gt;=2600,$AI162&gt;=2600),ROUND((ROUND(2600*9%,2))*'umowa o pracę'!$E$8,2),IF(AND($AH162+$AI162&gt;=2600,$AH162&gt;=2600,$AI162&lt;2600),ROUND((ROUND($AI162*9%,2)+ROUND(((2600-$AI162)/$AH162)*$AJ162,2))*'umowa o pracę'!$E$8,2),0)))),0)))&gt;$J162,$J162,IF(AND($AG162=1,$I162&gt;0),ROUND(IF($AH162+$AI162&gt;=2600,2600*'umowa o pracę'!$E$8,($AH162+$AI162)*'umowa o pracę'!$E$8),2)+IF($AI162=0,ROUND(IF($AH162&gt;2600,ROUND($AK162/$AH162*2600,2),$AK162)*'umowa o pracę'!$E$8,2),ROUND(IF($AH162&gt;2600,ROUND($AK162/$AH162*2600,2),$AK162)*'umowa o pracę'!$E$8,2)),ROUND(IF($AH162+$AI162&gt;=2600,2600*'umowa o pracę'!$E$8,($AH162+$AI162)*'umowa o pracę'!$E$8),2)-IF(AND($AI162=0,I162&gt;0),ROUND(ROUND(IF($AH162&gt;2600,ROUND($AJ162/$AH162*2600,2),$AJ162),2)*'umowa o pracę'!$E$8,2),IF($AI162&gt;0,IF($AH162+$AI162&lt;2600,ROUND(ROUND($AJ162+ROUND($AI162*9%,2),2)*'umowa o pracę'!$E$8,2),IF(AND($AH162+$AI162&gt;=2600,$AI162&lt;2600,$AH162&lt;2600),ROUND((ROUND(((2600-$AI162)/$AH162)*$AJ162,2)+ROUND($AI162*9%,2))*'umowa o pracę'!$E$8,2),IF(AND($AH162+$AI162&gt;=2600,$AI162&gt;=2600),ROUND((ROUND(2600*9%,2))*'umowa o pracę'!$E$8,2),IF(AND($AH162+$AI162&gt;=2600,$AH162&gt;=2600,$AI162&lt;2600),ROUND((ROUND($AI162*9%,2)+ROUND(((2600-$AI162)/$AH162)*$AJ162,2))*'umowa o pracę'!$E$8,2),0)))),0)))))</f>
        <v>0</v>
      </c>
      <c r="AN162" s="32">
        <f>IF(IF(IF(AND($AG162=1,$I162&gt;0),ROUND(IF($AH162+$AI162&gt;=2800,2800*'umowa o pracę'!$E$8,($AH162+$AI162)*'umowa o pracę'!$E$8),2)+IF($AI162=0,ROUND(IF($AH162&gt;2800,ROUND($AK162/$AH162*2800,2),$AK162)*'umowa o pracę'!$E$8,2),ROUND(IF($AH162&gt;2800,ROUND($AK162/$AH162*2800,2),$AK162)*'umowa o pracę'!$E$8,2)),ROUND(IF($AH162+$AI162&gt;=2800,2800*'umowa o pracę'!$E$8,($AH162+$AI162)*'umowa o pracę'!$E$8),2)-IF($AI162=0,ROUND(ROUND(IF($AH162&gt;2800,ROUND($AJ162/$AH162*2800,2),$AJ162),2)*'umowa o pracę'!$E$8,2),IF($AI162&gt;0,IF($AH162+$AI162&lt;2800,ROUND(ROUND($AJ162+ROUND($AI162*9%,2),2)*'umowa o pracę'!$E$8,2),IF(AND($AH162+$AI162&gt;=2800,$AI162&lt;2800,$AH162&lt;2800),ROUND((ROUND(((2800-$AI162)/$AH162)*$AJ162,2)+ROUND($AI162*9%,2))*'umowa o pracę'!$E$8,2),IF(AND($AH162+$AI162&gt;=2800,$AI162&gt;=2800),ROUND((ROUND(2800*9%,2))*'umowa o pracę'!$E$8,2),IF(AND($AH162+$AI162&gt;=2800,$AH162&gt;=2800,$AI162&lt;2800),ROUND((ROUND($AI162*9%,2)+ROUND(((2800-$AI162)/$AH162)*$AJ162,2))*'umowa o pracę'!$E$8,2),0)))),0)))&gt;$J162,$J162,IF(AND($AG162=1,$I162&gt;0),ROUND(IF($AH162+$AI162&gt;=2800,2800*'umowa o pracę'!$E$8,($AH162+$AI162)*'umowa o pracę'!$E$8),2)+IF($AI162=0,ROUND(IF($AH162&gt;2800,ROUND($AK162/$AH162*2800,2),$AK162)*'umowa o pracę'!$E$8,2),ROUND(IF($AH162&gt;2800,ROUND($AK162/$AH162*2800,2),$AK162)*'umowa o pracę'!$E$8,2)),ROUND(IF($AH162+$AI162&gt;=2800,2800*'umowa o pracę'!$E$8,($AH162+$AI162)*'umowa o pracę'!$E$8),2)-IF($AI162=0,ROUND(ROUND(IF($AH162&gt;2800,ROUND($AJ162/$AH162*2800,2),$AJ162),2)*'umowa o pracę'!$E$8,2),IF($AI162&gt;0,IF($AH162+$AI162&lt;2800,ROUND(ROUND($AJ162+ROUND($AI162*9%,2),2)*'umowa o pracę'!$E$8,2),IF(AND($AH162+$AI162&gt;=2800,$AI162&lt;2800,$AH162&lt;2800),ROUND((ROUND(((2800-$AI162)/$AH162)*$AJ162,2)+ROUND($AI162*9%,2))*'umowa o pracę'!$E$8,2),IF(AND($AH162+$AI162&gt;=2800,$AI162&gt;=2800),ROUND((ROUND(2800*9%,2))*'umowa o pracę'!$E$8,2),IF(AND($AH162+$AI162&gt;=2800,$AH162&gt;=2800,$AI162&lt;2800),ROUND((ROUND($AI162*9%,2)+ROUND(((2800-$AI162)/$AH162)*$AJ162,2))*'umowa o pracę'!$E$8,2),0)))),0))))&gt;$J162,$J162,IF(IF(AND($AG162=1,$I162&gt;0),ROUND(IF($AH162+$AI162&gt;=2800,2800*'umowa o pracę'!$E$8,($AH162+$AI162)*'umowa o pracę'!$E$8),2)+IF($AI162=0,ROUND(IF($AH162&gt;2800,ROUND($AK162/$AH162*2800,2),$AK162)*'umowa o pracę'!$E$8,2),ROUND(IF($AH162&gt;2800,ROUND($AK162/$AH162*2800,2),$AK162)*'umowa o pracę'!$E$8,2)),ROUND(IF($AH162+$AI162&gt;=2800,2800*'umowa o pracę'!$E$8,($AH162+$AI162)*'umowa o pracę'!$E$8),2)-IF($AI162=0,ROUND(ROUND(IF($AH162&gt;2800,ROUND($AJ162/$AH162*2800,2),$AJ162),2)*'umowa o pracę'!$E$8,2),IF($AI162&gt;0,IF($AH162+$AI162&lt;2800,ROUND(ROUND($AJ162+ROUND($AI162*9%,2),2)*'umowa o pracę'!$E$8,2),IF(AND($AH162+$AI162&gt;=2800,$AI162&lt;2800,$AH162&lt;2800),ROUND((ROUND(((2800-$AI162)/$AH162)*$AJ162,2)+ROUND($AI162*9%,2))*'umowa o pracę'!$E$8,2),IF(AND($AH162+$AI162&gt;=2800,$AI162&gt;=2800),ROUND((ROUND(2800*9%,2))*'umowa o pracę'!$E$8,2),IF(AND($AH162+$AI162&gt;=2800,$AH162&gt;=2800,$AI162&lt;2800),ROUND((ROUND($AI162*9%,2)+ROUND(((2800-$AI162)/$AH162)*$AJ162,2))*'umowa o pracę'!$E$8,2),0)))),0)))&gt;$J162,$J162,IF(AND($AG162=1,$I162&gt;0),ROUND(IF($AH162+$AI162&gt;=2800,2800*'umowa o pracę'!$E$8,($AH162+$AI162)*'umowa o pracę'!$E$8),2)+IF($AI162=0,ROUND(IF($AH162&gt;2800,ROUND($AK162/$AH162*2800,2),$AK162)*'umowa o pracę'!$E$8,2),ROUND(IF($AH162&gt;2800,ROUND($AK162/$AH162*2800,2),$AK162)*'umowa o pracę'!$E$8,2)),ROUND(IF($AH162+$AI162&gt;=2800,2800*'umowa o pracę'!$E$8,($AH162+$AI162)*'umowa o pracę'!$E$8),2)-IF(AND($AI162=0,I162&gt;0),ROUND(ROUND(IF($AH162&gt;2800,ROUND($AJ162/$AH162*2800,2),$AJ162),2)*'umowa o pracę'!$E$8,2),IF($AI162&gt;0,IF($AH162+$AI162&lt;2800,ROUND(ROUND($AJ162+ROUND($AI162*9%,2),2)*'umowa o pracę'!$E$8,2),IF(AND($AH162+$AI162&gt;=2800,$AI162&lt;2800,$AH162&lt;2800),ROUND((ROUND(((2800-$AI162)/$AH162)*$AJ162,2)+ROUND($AI162*9%,2))*'umowa o pracę'!$E$8,2),IF(AND($AH162+$AI162&gt;=2800,$AI162&gt;=2800),ROUND((ROUND(2800*9%,2))*'umowa o pracę'!$E$8,2),IF(AND($AH162+$AI162&gt;=2800,$AH162&gt;=2800,$AI162&lt;2800),ROUND((ROUND($AI162*9%,2)+ROUND(((2800-$AI162)/$AH162)*$AJ162,2))*'umowa o pracę'!$E$8,2),0)))),0)))))</f>
        <v>0</v>
      </c>
      <c r="AO162" s="32">
        <f>IF('umowa o pracę'!$E$7=2020,IF(IF($AG162=1,IF($AI162=0,ROUND(IF($AH162&gt;2600,ROUND($AJ162/$AH162*2600,2),$AJ162)*'umowa o pracę'!$E$8,2),IF($AH162+$AI162&lt;2600,ROUND(ROUND($AJ162+ROUND($AI162*9%,2),2)*'umowa o pracę'!$E$8,2),IF(AND($AH162+$AI162&gt;=2600,$AH162&lt;2600),ROUND((ROUND($AJ162+ROUND((2600-$AH162)*9%,2),2))*'umowa o pracę'!$E$8,2),IF(AND($AH162+$AI162&gt;=2600,$AH162&gt;=2600),ROUND(ROUND($AJ162/$AH162*2600,2)*'umowa o pracę'!$E$8,2),0)))),0)&gt;$H162,$H162,IF($AG162=1,IF($AI162=0,ROUND(IF($AH162&gt;2600,ROUND($AJ162/$AH162*2600,2),$AJ162)*'umowa o pracę'!$E$8,2),IF($AH162+$AI162&lt;2600,ROUND(ROUND($AJ162+ROUND($AI162*9%,2),2)*'umowa o pracę'!$E$8,2),IF(AND($AH162+$AI162&gt;=2600,$AH162&lt;2600),ROUND((ROUND($AJ162+ROUND((2600-$AH162)*9%,2),2))*'umowa o pracę'!$E$8,2),IF(AND($AH162+$AI162&gt;=2600,$AH162&gt;=2600),ROUND(ROUND($AJ162/$AH162*2600,2)*'umowa o pracę'!$E$8,2),0)))),0)),IF('umowa o pracę'!$E$7=2021,IF(IF($AG162=1,IF($AI162=0,ROUND(IF($AH162&gt;2800,ROUND($AJ162/$AH162*2800,2),$AJ162)*'umowa o pracę'!$E$8,2),IF($AH162+$AI162&lt;2800,ROUND(ROUND($AJ162+ROUND($AI162*9%,2),2)*'umowa o pracę'!$E$8,2),IF(AND($AH162+$AI162&gt;=2800,$AH162&lt;2800),ROUND((ROUND($AJ162+ROUND((2800-$AH162)*9%,2),2))*'umowa o pracę'!$E$8,2),IF(AND($AH162+$AI162&gt;=2800,$AH162&gt;=2800),ROUND(ROUND($AJ162/$AH162*2800,2)*'umowa o pracę'!$E$8,2),0)))),0)&gt;$H162,$H162,IF($AG162=1,IF($AI162=0,ROUND(IF($AH162&gt;2800,ROUND($AJ162/$AH162*2800,2),$AJ162)*'umowa o pracę'!$E$8,2),IF($AH162+$AI162&lt;2800,ROUND(ROUND($AJ162+ROUND($AI162*9%,2),2)*'umowa o pracę'!$E$8,2),IF(AND($AH162+$AI162&gt;=2800,$AH162&lt;2800),ROUND((ROUND($AJ162+ROUND((2800-$AH162)*9%,2),2))*'umowa o pracę'!$E$8,2),IF(AND($AH162+$AI162&gt;=2800,$AH162&gt;=2800),ROUND(ROUND($AJ162/$AH162*2800,2)*'umowa o pracę'!$E$8,2),0)))),0)),0))</f>
        <v>0</v>
      </c>
      <c r="AP162" s="32">
        <f>IF('umowa o pracę'!$E$7=2020,IF(IF($AG162=1,IF($AI162=0,ROUND(IF($AH162&gt;2600,ROUND($AK162/$AH162*2600,2),$AK162)*'umowa o pracę'!$E$8,2),ROUND(IF($AH162&gt;2600,ROUND($AK162/$AH162*2600,2),$AK162)*'umowa o pracę'!$E$8,2)),0)&gt;$I162,$I162,IF($AG162=1,IF($AI162=0,ROUND(IF($AH162&gt;2600,ROUND($AK162/$AH162*2600,2),$AK162)*'umowa o pracę'!$E$8,2),ROUND(IF($AH162&gt;2600,ROUND($AK162/$AH162*2600,2),$AK162)*'umowa o pracę'!$E$8,2)),0)),IF('umowa o pracę'!$E$7=2021,IF(IF($AG162=1,IF($AI162=0,ROUND(IF($AH162&gt;2800,ROUND($AK162/$AH162*2800,2),$AK162)*'umowa o pracę'!$E$8,2),ROUND(IF($AH162&gt;2800,ROUND($AK162/$AH162*2800,2),$AK162)*'umowa o pracę'!$E$8,2)),0)&gt;$I162,$I162,IF($AG162=1,IF($AI162=0,ROUND(IF($AH162&gt;2800,ROUND($AK162/$AH162*2800,2),$AK162)*'umowa o pracę'!$E$8,2),ROUND(IF($AH162&gt;2800,ROUND($AK162/$AH162*2800,2),$AK162)*'umowa o pracę'!$E$8,2)),0)),0))</f>
        <v>0</v>
      </c>
      <c r="AQ162" s="56">
        <f>IF('umowa o pracę'!$E$7=2020,$AM162,IF('umowa o pracę'!$E$7=2021,$AN162,0))</f>
        <v>0</v>
      </c>
      <c r="AR162" s="33">
        <f>IF('umowa o pracę'!$E$7=0,0,U162+AF162+AQ162)</f>
        <v>0</v>
      </c>
      <c r="AS162" s="19"/>
      <c r="AT162" s="19"/>
      <c r="AU162" s="19"/>
      <c r="AV162" s="6"/>
      <c r="AW162" s="6"/>
      <c r="AX162" s="6">
        <f t="shared" si="26"/>
        <v>10</v>
      </c>
      <c r="AY162" s="6"/>
      <c r="AZ162" s="234">
        <f t="shared" si="29"/>
        <v>0</v>
      </c>
      <c r="BA162" s="234">
        <f t="shared" si="30"/>
        <v>0</v>
      </c>
      <c r="BB162" s="234">
        <f t="shared" si="31"/>
        <v>0</v>
      </c>
      <c r="BC162" s="234">
        <f t="shared" si="32"/>
        <v>0</v>
      </c>
      <c r="BD162" s="234">
        <f t="shared" si="33"/>
        <v>0</v>
      </c>
      <c r="BE162" s="234">
        <f t="shared" si="34"/>
        <v>0</v>
      </c>
      <c r="BF162" s="234">
        <f t="shared" si="35"/>
        <v>0</v>
      </c>
      <c r="BG162" s="234">
        <f t="shared" si="36"/>
        <v>0</v>
      </c>
      <c r="BH162" s="234">
        <f t="shared" si="37"/>
        <v>0</v>
      </c>
      <c r="BI162" s="238">
        <f t="shared" si="38"/>
        <v>0</v>
      </c>
      <c r="BJ162" s="236"/>
      <c r="BK162" s="236"/>
      <c r="BL162" s="237"/>
    </row>
    <row r="163" spans="1:64" ht="15.75" customHeight="1" x14ac:dyDescent="0.25">
      <c r="A163" s="129">
        <v>152</v>
      </c>
      <c r="B163" s="57"/>
      <c r="C163" s="57"/>
      <c r="D163" s="36"/>
      <c r="E163" s="36"/>
      <c r="F163" s="242"/>
      <c r="G163" s="37">
        <v>1</v>
      </c>
      <c r="H163" s="58">
        <v>0</v>
      </c>
      <c r="I163" s="59">
        <v>0</v>
      </c>
      <c r="J163" s="60">
        <v>0</v>
      </c>
      <c r="K163" s="52">
        <v>1</v>
      </c>
      <c r="L163" s="39">
        <v>0</v>
      </c>
      <c r="M163" s="39">
        <v>0</v>
      </c>
      <c r="N163" s="39">
        <v>0</v>
      </c>
      <c r="O163" s="39">
        <v>0</v>
      </c>
      <c r="P163" s="35">
        <f>IF('umowa o pracę'!$E$7=2020,ROUND(IF($L163&gt;=2600,2600*'umowa o pracę'!$E$8,$L163*'umowa o pracę'!$E$8),2),IF('umowa o pracę'!$E$7=2021,ROUND(IF($L163&gt;=2800,2800*'umowa o pracę'!$E$8,$L163*'umowa o pracę'!$E$8),2),0))</f>
        <v>0</v>
      </c>
      <c r="Q163" s="252">
        <f>IF(IF(IF(AND($K163=1,$I163&gt;0),ROUND(IF($L163+$M163&gt;=2600,2600*'umowa o pracę'!$E$8,($L163+$M163)*'umowa o pracę'!$E$8),2)+IF($M163=0,ROUND(IF($L163&gt;2600,ROUND($O163/$L163*2600,2),$O163)*'umowa o pracę'!$E$8,2),ROUND(IF($L163&gt;2600,ROUND($O163/$L163*2600,2),$O163)*'umowa o pracę'!$E$8,2)),ROUND(IF($L163+$M163&gt;=2600,2600*'umowa o pracę'!$E$8,($L163+$M163)*'umowa o pracę'!$E$8),2)-IF($M163=0,ROUND(ROUND(IF($L163&gt;2600,ROUND($N163/$L163*2600,2),$N163),2)*'umowa o pracę'!$E$8,2),IF($M163&gt;0,IF($L163+$M163&lt;2600,ROUND(ROUND($N163+ROUND($M163*9%,2),2)*'umowa o pracę'!$E$8,2),IF(AND($L163+$M163&gt;=2600,$M163&lt;2600,$L163&lt;2600),ROUND((ROUND(((2600-$M163)/$L163)*$N163,2)+ROUND($M163*9%,2))*'umowa o pracę'!$E$8,2),IF(AND($L163+$M163&gt;=2600,$M163&gt;=2600),ROUND((ROUND(2600*9%,2))*'umowa o pracę'!$E$8,2),IF(AND($L163+$M163&gt;=2600,$L163&gt;=2600,$M163&lt;2600),ROUND((ROUND($M163*9%,2)+ROUND(((2600-$M163)/$L163)*$N163,2))*'umowa o pracę'!$E$8,2),0)))),0)))&gt;$J163,$J163,IF(AND($K163=1,$I163&gt;0),ROUND(IF($L163+$M163&gt;=2600,2600*'umowa o pracę'!$E$8,($L163+$M163)*'umowa o pracę'!$E$8),2)+IF($M163=0,ROUND(IF($L163&gt;2600,ROUND($O163/$L163*2600,2),$O163)*'umowa o pracę'!$E$8,2),ROUND(IF($L163&gt;2600,ROUND($O163/$L163*2600,2),$O163)*'umowa o pracę'!$E$8,2)),ROUND(IF($L163+$M163&gt;=2600,2600*'umowa o pracę'!$E$8,($L163+$M163)*'umowa o pracę'!$E$8),2)-IF($M163=0,ROUND(ROUND(IF($L163&gt;2600,ROUND($N163/$L163*2600,2),$N163),2)*'umowa o pracę'!$E$8,2),IF($M163&gt;0,IF($L163+$M163&lt;2600,ROUND(ROUND($N163+ROUND($M163*9%,2),2)*'umowa o pracę'!$E$8,2),IF(AND($L163+$M163&gt;=2600,$M163&lt;2600,$L163&lt;2600),ROUND((ROUND(((2600-$M163)/$L163)*$N163,2)+ROUND($M163*9%,2))*'umowa o pracę'!$E$8,2),IF(AND($L163+$M163&gt;=2600,$M163&gt;=2600),ROUND((ROUND(2600*9%,2))*'umowa o pracę'!$E$8,2),IF(AND($L163+$M163&gt;=2600,$L163&gt;=2600,$M163&lt;2600),ROUND((ROUND($M163*9%,2)+ROUND(((2600-$M163)/$L163)*$N163,2))*'umowa o pracę'!$E$8,2),0)))),0))))&gt;$J163,$J163,IF(IF(AND($K163=1,$I163&gt;0),ROUND(IF($L163+$M163&gt;=2600,2600*'umowa o pracę'!$E$8,($L163+$M163)*'umowa o pracę'!$E$8),2)+IF($M163=0,ROUND(IF($L163&gt;2600,ROUND($O163/$L163*2600,2),$O163)*'umowa o pracę'!$E$8,2),ROUND(IF($L163&gt;2600,ROUND($O163/$L163*2600,2),$O163)*'umowa o pracę'!$E$8,2)),ROUND(IF($L163+$M163&gt;=2600,2600*'umowa o pracę'!$E$8,($L163+$M163)*'umowa o pracę'!$E$8),2)-IF($M163=0,ROUND(ROUND(IF($L163&gt;2600,ROUND($N163/$L163*2600,2),$N163),2)*'umowa o pracę'!$E$8,2),IF($M163&gt;0,IF($L163+$M163&lt;2600,ROUND(ROUND($N163+ROUND($M163*9%,2),2)*'umowa o pracę'!$E$8,2),IF(AND($L163+$M163&gt;=2600,$M163&lt;2600,$L163&lt;2600),ROUND((ROUND(((2600-$M163)/$L163)*$N163,2)+ROUND($M163*9%,2))*'umowa o pracę'!$E$8,2),IF(AND($L163+$M163&gt;=2600,$M163&gt;=2600),ROUND((ROUND(2600*9%,2))*'umowa o pracę'!$E$8,2),IF(AND($L163+$M163&gt;=2600,$L163&gt;=2600,$M163&lt;2600),ROUND((ROUND($M163*9%,2)+ROUND(((2600-$M163)/$L163)*$N163,2))*'umowa o pracę'!$E$8,2),0)))),0)))&gt;$J163,$J163,IF(AND($K163=1,$I163&gt;0),ROUND(IF($L163+$M163&gt;=2600,2600*'umowa o pracę'!$E$8,($L163+$M163)*'umowa o pracę'!$E$8),2)+IF($M163=0,ROUND(IF($L163&gt;2600,ROUND($O163/$L163*2600,2),$O163)*'umowa o pracę'!$E$8,2),ROUND(IF($L163&gt;2600,ROUND($O163/$L163*2600,2),$O163)*'umowa o pracę'!$E$8,2)),ROUND(IF($L163+$M163&gt;=2600,2600*'umowa o pracę'!$E$8,($L163+$M163)*'umowa o pracę'!$E$8),2)-IF(AND($M163=0,I163&gt;0),ROUND(ROUND(IF($L163&gt;2600,ROUND($N163/$L163*2600,2),$N163),2)*'umowa o pracę'!$E$8,2),IF($M163&gt;0,IF($L163+$M163&lt;2600,ROUND(ROUND($N163+ROUND($M163*9%,2),2)*'umowa o pracę'!$E$8,2),IF(AND($L163+$M163&gt;=2600,$M163&lt;2600,$L163&lt;2600),ROUND((ROUND(((2600-$M163)/$L163)*$N163,2)+ROUND($M163*9%,2))*'umowa o pracę'!$E$8,2),IF(AND($L163+$M163&gt;=2600,$M163&gt;=2600),ROUND((ROUND(2600*9%,2))*'umowa o pracę'!$E$8,2),IF(AND($L163+$M163&gt;=2600,$L163&gt;=2600,$M163&lt;2600),ROUND((ROUND($M163*9%,2)+ROUND(((2600-$M163)/$L163)*$N163,2))*'umowa o pracę'!$E$8,2),0)))),0)))))</f>
        <v>0</v>
      </c>
      <c r="R163" s="252">
        <f>IF(IF(IF(AND($K163=1,$I163&gt;0),ROUND(IF($L163+$M163&gt;=2800,2800*'umowa o pracę'!$E$8,($L163+$M163)*'umowa o pracę'!$E$8),2)+IF($M163=0,ROUND(IF($L163&gt;2800,ROUND($O163/$L163*2800,2),$O163)*'umowa o pracę'!$E$8,2),ROUND(IF($L163&gt;2800,ROUND($O163/$L163*2800,2),$O163)*'umowa o pracę'!$E$8,2)),ROUND(IF($L163+$M163&gt;=2800,2800*'umowa o pracę'!$E$8,($L163+$M163)*'umowa o pracę'!$E$8),2)-IF($M163=0,ROUND(ROUND(IF($L163&gt;2800,ROUND($N163/$L163*2800,2),$N163),2)*'umowa o pracę'!$E$8,2),IF($M163&gt;0,IF($L163+$M163&lt;2800,ROUND(ROUND($N163+ROUND($M163*9%,2),2)*'umowa o pracę'!$E$8,2),IF(AND($L163+$M163&gt;=2800,$M163&lt;2800,$L163&lt;2800),ROUND((ROUND(((2800-$M163)/$L163)*$N163,2)+ROUND($M163*9%,2))*'umowa o pracę'!$E$8,2),IF(AND($L163+$M163&gt;=2800,$M163&gt;=2800),ROUND((ROUND(2800*9%,2))*'umowa o pracę'!$E$8,2),IF(AND($L163+$M163&gt;=2800,$L163&gt;=2800,$M163&lt;2800),ROUND((ROUND($M163*9%,2)+ROUND(((2800-$M163)/$L163)*$N163,2))*'umowa o pracę'!$E$8,2),0)))),0)))&gt;$J163,$J163,IF(AND($K163=1,$I163&gt;0),ROUND(IF($L163+$M163&gt;=2800,2800*'umowa o pracę'!$E$8,($L163+$M163)*'umowa o pracę'!$E$8),2)+IF($M163=0,ROUND(IF($L163&gt;2800,ROUND($O163/$L163*2800,2),$O163)*'umowa o pracę'!$E$8,2),ROUND(IF($L163&gt;2800,ROUND($O163/$L163*2800,2),$O163)*'umowa o pracę'!$E$8,2)),ROUND(IF($L163+$M163&gt;=2800,2800*'umowa o pracę'!$E$8,($L163+$M163)*'umowa o pracę'!$E$8),2)-IF($M163=0,ROUND(ROUND(IF($L163&gt;2800,ROUND($N163/$L163*2800,2),$N163),2)*'umowa o pracę'!$E$8,2),IF($M163&gt;0,IF($L163+$M163&lt;2800,ROUND(ROUND($N163+ROUND($M163*9%,2),2)*'umowa o pracę'!$E$8,2),IF(AND($L163+$M163&gt;=2800,$M163&lt;2800,$L163&lt;2800),ROUND((ROUND(((2800-$M163)/$L163)*$N163,2)+ROUND($M163*9%,2))*'umowa o pracę'!$E$8,2),IF(AND($L163+$M163&gt;=2800,$M163&gt;=2800),ROUND((ROUND(2800*9%,2))*'umowa o pracę'!$E$8,2),IF(AND($L163+$M163&gt;=2800,$L163&gt;=2800,$M163&lt;2800),ROUND((ROUND($M163*9%,2)+ROUND(((2800-$M163)/$L163)*$N163,2))*'umowa o pracę'!$E$8,2),0)))),0))))&gt;$J163,$J163,IF(IF(AND($K163=1,$I163&gt;0),ROUND(IF($L163+$M163&gt;=2800,2800*'umowa o pracę'!$E$8,($L163+$M163)*'umowa o pracę'!$E$8),2)+IF($M163=0,ROUND(IF($L163&gt;2800,ROUND($O163/$L163*2800,2),$O163)*'umowa o pracę'!$E$8,2),ROUND(IF($L163&gt;2800,ROUND($O163/$L163*2800,2),$O163)*'umowa o pracę'!$E$8,2)),ROUND(IF($L163+$M163&gt;=2800,2800*'umowa o pracę'!$E$8,($L163+$M163)*'umowa o pracę'!$E$8),2)-IF($M163=0,ROUND(ROUND(IF($L163&gt;2800,ROUND($N163/$L163*2800,2),$N163),2)*'umowa o pracę'!$E$8,2),IF($M163&gt;0,IF($L163+$M163&lt;2800,ROUND(ROUND($N163+ROUND($M163*9%,2),2)*'umowa o pracę'!$E$8,2),IF(AND($L163+$M163&gt;=2800,$M163&lt;2800,$L163&lt;2800),ROUND((ROUND(((2800-$M163)/$L163)*$N163,2)+ROUND($M163*9%,2))*'umowa o pracę'!$E$8,2),IF(AND($L163+$M163&gt;=2800,$M163&gt;=2800),ROUND((ROUND(2800*9%,2))*'umowa o pracę'!$E$8,2),IF(AND($L163+$M163&gt;=2800,$L163&gt;=2800,$M163&lt;2800),ROUND((ROUND($M163*9%,2)+ROUND(((2800-$M163)/$L163)*$N163,2))*'umowa o pracę'!$E$8,2),0)))),0)))&gt;$J163,$J163,IF(AND($K163=1,$I163&gt;0),ROUND(IF($L163+$M163&gt;=2800,2800*'umowa o pracę'!$E$8,($L163+$M163)*'umowa o pracę'!$E$8),2)+IF($M163=0,ROUND(IF($L163&gt;2800,ROUND($O163/$L163*2800,2),$O163)*'umowa o pracę'!$E$8,2),ROUND(IF($L163&gt;2800,ROUND($O163/$L163*2800,2),$O163)*'umowa o pracę'!$E$8,2)),ROUND(IF($L163+$M163&gt;=2800,2800*'umowa o pracę'!$E$8,($L163+$M163)*'umowa o pracę'!$E$8),2)-IF(AND($M163=0,I163&gt;0),ROUND(ROUND(IF($L163&gt;2800,ROUND($N163/$L163*2800,2),$N163),2)*'umowa o pracę'!$E$8,2),IF($M163&gt;0,IF($L163+$M163&lt;2800,ROUND(ROUND($N163+ROUND($M163*9%,2),2)*'umowa o pracę'!$E$8,2),IF(AND($L163+$M163&gt;=2800,$M163&lt;2800,$L163&lt;2800),ROUND((ROUND(((2800-$M163)/$L163)*$N163,2)+ROUND($M163*9%,2))*'umowa o pracę'!$E$8,2),IF(AND($L163+$M163&gt;=2800,$M163&gt;=2800),ROUND((ROUND(2800*9%,2))*'umowa o pracę'!$E$8,2),IF(AND($L163+$M163&gt;=2800,$L163&gt;=2800,$M163&lt;2800),ROUND((ROUND($M163*9%,2)+ROUND(((2800-$M163)/$L163)*$N163,2))*'umowa o pracę'!$E$8,2),0)))),0)))))</f>
        <v>0</v>
      </c>
      <c r="S163" s="32">
        <f>IF('umowa o pracę'!$E$7=2020,IF(IF($K163=1,IF($M163=0,ROUND(IF($L163&gt;2600,ROUND($N163/$L163*2600,2),$N163)*'umowa o pracę'!$E$8,2),IF($L163+$M163&lt;2600,ROUND(ROUND($N163+ROUND($M163*9%,2),2)*'umowa o pracę'!$E$8,2),IF(AND($L163+$M163&gt;=2600,$L163&lt;2600),ROUND((ROUND($N163+ROUND((2600-$L163)*9%,2),2))*'umowa o pracę'!$E$8,2),IF(AND($L163+$M163&gt;=2600,$L163&gt;=2600),ROUND(ROUND($N163/$L163*2600,2)*'umowa o pracę'!$E$8,2),0)))),0)&gt;$H163,$H163,IF($K163=1,IF($M163=0,ROUND(IF($L163&gt;2600,ROUND($N163/$L163*2600,2),$N163)*'umowa o pracę'!$E$8,2),IF($L163+$M163&lt;2600,ROUND(ROUND($N163+ROUND($M163*9%,2),2)*'umowa o pracę'!$E$8,2),IF(AND($L163+$M163&gt;=2600,$L163&lt;2600),ROUND((ROUND($N163+ROUND((2600-$L163)*9%,2),2))*'umowa o pracę'!$E$8,2),IF(AND($L163+$M163&gt;=2600,$L163&gt;=2600),ROUND(ROUND($N163/$L163*2600,2)*'umowa o pracę'!$E$8,2),0)))),0)),IF('umowa o pracę'!$E$7=2021,IF(IF($K163=1,IF($M163=0,ROUND(IF($L163&gt;2800,ROUND($N163/$L163*2800,2),$N163)*'umowa o pracę'!$E$8,2),IF($L163+$M163&lt;2800,ROUND(ROUND($N163+ROUND($M163*9%,2),2)*'umowa o pracę'!$E$8,2),IF(AND($L163+$M163&gt;=2800,$L163&lt;2800),ROUND((ROUND($N163+ROUND((2800-$L163)*9%,2),2))*'umowa o pracę'!$E$8,2),IF(AND($L163+$M163&gt;=2800,$L163&gt;=2800),ROUND(ROUND($N163/$L163*2800,2)*'umowa o pracę'!$E$8,2),0)))),0)&gt;$H163,$H163,IF($K163=1,IF($M163=0,ROUND(IF($L163&gt;2800,ROUND($N163/$L163*2800,2),$N163)*'umowa o pracę'!$E$8,2),IF($L163+$M163&lt;2800,ROUND(ROUND($N163+ROUND($M163*9%,2),2)*'umowa o pracę'!$E$8,2),IF(AND($L163+$M163&gt;=2800,$L163&lt;2800),ROUND((ROUND($N163+ROUND((2800-$L163)*9%,2),2))*'umowa o pracę'!$E$8,2),IF(AND($L163+$M163&gt;=2800,$L163&gt;=2800),ROUND(ROUND($N163/$L163*2800,2)*'umowa o pracę'!$E$8,2),0)))),0)),0))</f>
        <v>0</v>
      </c>
      <c r="T163" s="32">
        <f>IF('umowa o pracę'!$E$7=2020,IF(IF($K163=1,IF($M163=0,ROUND(IF($L163&gt;2600,ROUND($O163/$L163*2600,2),$O163)*'umowa o pracę'!$E$8,2),ROUND(IF($L163&gt;2600,ROUND($O163/$L163*2600,2),$O163)*'umowa o pracę'!$E$8,2)),0)&gt;$I163,$I163,IF($K163=1,IF($M163=0,ROUND(IF($L163&gt;2600,ROUND($O163/$L163*2600,2),$O163)*'umowa o pracę'!$E$8,2),ROUND(IF($L163&gt;2600,ROUND($O163/$L163*2600,2),$O163)*'umowa o pracę'!$E$8,2)),0)),IF('umowa o pracę'!$E$7=2021,IF(IF($K163=1,IF($M163=0,ROUND(IF($L163&gt;2800,ROUND($O163/$L163*2800,2),$O163)*'umowa o pracę'!$E$8,2),ROUND(IF($L163&gt;2800,ROUND($O163/$L163*2800,2),$O163)*'umowa o pracę'!$E$8,2)),0)&gt;$I163,$I163,IF($K163=1,IF($M163=0,ROUND(IF($L163&gt;2800,ROUND($O163/$L163*2800,2),$O163)*'umowa o pracę'!$E$8,2),ROUND(IF($L163&gt;2800,ROUND($O163/$L163*2800,2),$O163)*'umowa o pracę'!$E$8,2)),0)),0))</f>
        <v>0</v>
      </c>
      <c r="U163" s="51">
        <f>IF('umowa o pracę'!$E$7=2020,$Q163,IF('umowa o pracę'!$E$7=2021,$R163,0))</f>
        <v>0</v>
      </c>
      <c r="V163" s="53">
        <f t="shared" si="27"/>
        <v>1</v>
      </c>
      <c r="W163" s="54">
        <f>IF('umowa o pracę'!$E$6&lt;2,0,$L163)</f>
        <v>0</v>
      </c>
      <c r="X163" s="54">
        <f>IF('umowa o pracę'!$E$6&lt;2,0,$M163)</f>
        <v>0</v>
      </c>
      <c r="Y163" s="55">
        <f>IF('umowa o pracę'!$E$6&lt;2,0,$N163)</f>
        <v>0</v>
      </c>
      <c r="Z163" s="55">
        <f>IF('umowa o pracę'!$E$6&lt;2,0,$O163)</f>
        <v>0</v>
      </c>
      <c r="AA163" s="32">
        <f>IF('umowa o pracę'!$E$7=2020,ROUND(IF($W163&gt;=2600,2600*'umowa o pracę'!$E$8,$W163*'umowa o pracę'!$E$8),2),IF('umowa o pracę'!$E$7=2021,ROUND(IF($W163&gt;=2800,2800*'umowa o pracę'!$E$8,$W163*'umowa o pracę'!$E$8),2),0))</f>
        <v>0</v>
      </c>
      <c r="AB163" s="32">
        <f>IF(IF(IF(AND($V163=1,$I163&gt;0),ROUND(IF($W163+$X163&gt;=2600,2600*'umowa o pracę'!$E$8,($W163+$X163)*'umowa o pracę'!$E$8),2)+IF($X163=0,ROUND(IF($W163&gt;2600,ROUND($Z163/$W163*2600,2),$Z163)*'umowa o pracę'!$E$8,2),ROUND(IF($W163&gt;2600,ROUND($Z163/$W163*2600,2),$Z163)*'umowa o pracę'!$E$8,2)),ROUND(IF($W163+$X163&gt;=2600,2600*'umowa o pracę'!$E$8,($W163+$X163)*'umowa o pracę'!$E$8),2)-IF($X163=0,ROUND(ROUND(IF($W163&gt;2600,ROUND($Y163/$W163*2600,2),$Y163),2)*'umowa o pracę'!$E$8,2),IF($X163&gt;0,IF($W163+$X163&lt;2600,ROUND(ROUND($Y163+ROUND($X163*9%,2),2)*'umowa o pracę'!$E$8,2),IF(AND($W163+$X163&gt;=2600,$X163&lt;2600,$W163&lt;2600),ROUND((ROUND(((2600-$X163)/$W163)*$Y163,2)+ROUND($X163*9%,2))*'umowa o pracę'!$E$8,2),IF(AND($W163+$X163&gt;=2600,$X163&gt;=2600),ROUND((ROUND(2600*9%,2))*'umowa o pracę'!$E$8,2),IF(AND($W163+$X163&gt;=2600,$W163&gt;=2600,$X163&lt;2600),ROUND((ROUND($X163*9%,2)+ROUND(((2600-$X163)/$W163)*$Y163,2))*'umowa o pracę'!$E$8,2),0)))),0)))&gt;$J163,$J163,IF(AND($V163=1,$I163&gt;0),ROUND(IF($W163+$X163&gt;=2600,2600*'umowa o pracę'!$E$8,($W163+$X163)*'umowa o pracę'!$E$8),2)+IF($X163=0,ROUND(IF($W163&gt;2600,ROUND($Z163/$W163*2600,2),$Z163)*'umowa o pracę'!$E$8,2),ROUND(IF($W163&gt;2600,ROUND($Z163/$W163*2600,2),$Z163)*'umowa o pracę'!$E$8,2)),ROUND(IF($W163+$X163&gt;=2600,2600*'umowa o pracę'!$E$8,($W163+$X163)*'umowa o pracę'!$E$8),2)-IF($X163=0,ROUND(ROUND(IF($W163&gt;2600,ROUND($Y163/$W163*2600,2),$Y163),2)*'umowa o pracę'!$E$8,2),IF($X163&gt;0,IF($W163+$X163&lt;2600,ROUND(ROUND($Y163+ROUND($X163*9%,2),2)*'umowa o pracę'!$E$8,2),IF(AND($W163+$X163&gt;=2600,$X163&lt;2600,$W163&lt;2600),ROUND((ROUND(((2600-$X163)/$W163)*$Y163,2)+ROUND($X163*9%,2))*'umowa o pracę'!$E$8,2),IF(AND($W163+$X163&gt;=2600,$X163&gt;=2600),ROUND((ROUND(2600*9%,2))*'umowa o pracę'!$E$8,2),IF(AND($W163+$X163&gt;=2600,$W163&gt;=2600,$X163&lt;2600),ROUND((ROUND($X163*9%,2)+ROUND(((2600-$X163)/$W163)*$Y163,2))*'umowa o pracę'!$E$8,2),0)))),0))))&gt;$J163,$J163,IF(IF(AND($V163=1,$I163&gt;0),ROUND(IF($W163+$X163&gt;=2600,2600*'umowa o pracę'!$E$8,($W163+$X163)*'umowa o pracę'!$E$8),2)+IF($X163=0,ROUND(IF($W163&gt;2600,ROUND($Z163/$W163*2600,2),$Z163)*'umowa o pracę'!$E$8,2),ROUND(IF($W163&gt;2600,ROUND($Z163/$W163*2600,2),$Z163)*'umowa o pracę'!$E$8,2)),ROUND(IF($W163+$X163&gt;=2600,2600*'umowa o pracę'!$E$8,($W163+$X163)*'umowa o pracę'!$E$8),2)-IF($X163=0,ROUND(ROUND(IF($W163&gt;2600,ROUND($Y163/$W163*2600,2),$Y163),2)*'umowa o pracę'!$E$8,2),IF($X163&gt;0,IF($W163+$X163&lt;2600,ROUND(ROUND($Y163+ROUND($X163*9%,2),2)*'umowa o pracę'!$E$8,2),IF(AND($W163+$X163&gt;=2600,$X163&lt;2600,$W163&lt;2600),ROUND((ROUND(((2600-$X163)/$W163)*$Y163,2)+ROUND($X163*9%,2))*'umowa o pracę'!$E$8,2),IF(AND($W163+$X163&gt;=2600,$X163&gt;=2600),ROUND((ROUND(2600*9%,2))*'umowa o pracę'!$E$8,2),IF(AND($W163+$X163&gt;=2600,$W163&gt;=2600,$X163&lt;2600),ROUND((ROUND($X163*9%,2)+ROUND(((2600-$X163)/$W163)*$Y163,2))*'umowa o pracę'!$E$8,2),0)))),0)))&gt;$J163,$J163,IF(AND($V163=1,$I163&gt;0),ROUND(IF($W163+$X163&gt;=2600,2600*'umowa o pracę'!$E$8,($W163+$X163)*'umowa o pracę'!$E$8),2)+IF($X163=0,ROUND(IF($W163&gt;2600,ROUND($Z163/$W163*2600,2),$Z163)*'umowa o pracę'!$E$8,2),ROUND(IF($W163&gt;2600,ROUND($Z163/$W163*2600,2),$Z163)*'umowa o pracę'!$E$8,2)),ROUND(IF($W163+$X163&gt;=2600,2600*'umowa o pracę'!$E$8,($W163+$X163)*'umowa o pracę'!$E$8),2)-IF(AND($X163=0,I163&gt;0),ROUND(ROUND(IF($W163&gt;2600,ROUND($Y163/$W163*2600,2),$Y163),2)*'umowa o pracę'!$E$8,2),IF($X163&gt;0,IF($W163+$X163&lt;2600,ROUND(ROUND($Y163+ROUND($X163*9%,2),2)*'umowa o pracę'!$E$8,2),IF(AND($W163+$X163&gt;=2600,$X163&lt;2600,$W163&lt;2600),ROUND((ROUND(((2600-$X163)/$W163)*$Y163,2)+ROUND($X163*9%,2))*'umowa o pracę'!$E$8,2),IF(AND($W163+$X163&gt;=2600,$X163&gt;=2600),ROUND((ROUND(2600*9%,2))*'umowa o pracę'!$E$8,2),IF(AND($W163+$X163&gt;=2600,$W163&gt;=2600,$X163&lt;2600),ROUND((ROUND($X163*9%,2)+ROUND(((2600-$X163)/$W163)*$Y163,2))*'umowa o pracę'!$E$8,2),0)))),0)))))</f>
        <v>0</v>
      </c>
      <c r="AC163" s="32">
        <f>IF(IF(IF(AND($V163=1,$I163&gt;0),ROUND(IF($W163+$X163&gt;=2800,2800*'umowa o pracę'!$E$8,($W163+$X163)*'umowa o pracę'!$E$8),2)+IF($X163=0,ROUND(IF($W163&gt;2800,ROUND($Z163/$W163*2800,2),$Z163)*'umowa o pracę'!$E$8,2),ROUND(IF($W163&gt;2800,ROUND($Z163/$W163*2800,2),$Z163)*'umowa o pracę'!$E$8,2)),ROUND(IF($W163+$X163&gt;=2800,2800*'umowa o pracę'!$E$8,($W163+$X163)*'umowa o pracę'!$E$8),2)-IF($X163=0,ROUND(ROUND(IF($W163&gt;2800,ROUND($Y163/$W163*2800,2),$Y163),2)*'umowa o pracę'!$E$8,2),IF($X163&gt;0,IF($W163+$X163&lt;2800,ROUND(ROUND($Y163+ROUND($X163*9%,2),2)*'umowa o pracę'!$E$8,2),IF(AND($W163+$X163&gt;=2800,$X163&lt;2800,$W163&lt;2800),ROUND((ROUND(((2800-$X163)/$W163)*$Y163,2)+ROUND($X163*9%,2))*'umowa o pracę'!$E$8,2),IF(AND($W163+$X163&gt;=2800,$X163&gt;=2800),ROUND((ROUND(2800*9%,2))*'umowa o pracę'!$E$8,2),IF(AND($W163+$X163&gt;=2800,$W163&gt;=2800,$X163&lt;2800),ROUND((ROUND($X163*9%,2)+ROUND(((2800-$X163)/$W163)*$Y163,2))*'umowa o pracę'!$E$8,2),0)))),0)))&gt;$J163,$J163,IF(AND($V163=1,$I163&gt;0),ROUND(IF($W163+$X163&gt;=2800,2800*'umowa o pracę'!$E$8,($W163+$X163)*'umowa o pracę'!$E$8),2)+IF($X163=0,ROUND(IF($W163&gt;2800,ROUND($Z163/$W163*2800,2),$Z163)*'umowa o pracę'!$E$8,2),ROUND(IF($W163&gt;2800,ROUND($Z163/$W163*2800,2),$Z163)*'umowa o pracę'!$E$8,2)),ROUND(IF($W163+$X163&gt;=2800,2800*'umowa o pracę'!$E$8,($W163+$X163)*'umowa o pracę'!$E$8),2)-IF($X163=0,ROUND(ROUND(IF($W163&gt;2800,ROUND($Y163/$W163*2800,2),$Y163),2)*'umowa o pracę'!$E$8,2),IF($X163&gt;0,IF($W163+$X163&lt;2800,ROUND(ROUND($Y163+ROUND($X163*9%,2),2)*'umowa o pracę'!$E$8,2),IF(AND($W163+$X163&gt;=2800,$X163&lt;2800,$W163&lt;2800),ROUND((ROUND(((2800-$X163)/$W163)*$Y163,2)+ROUND($X163*9%,2))*'umowa o pracę'!$E$8,2),IF(AND($W163+$X163&gt;=2800,$X163&gt;=2800),ROUND((ROUND(2800*9%,2))*'umowa o pracę'!$E$8,2),IF(AND($W163+$X163&gt;=2800,$W163&gt;=2800,$X163&lt;2800),ROUND((ROUND($X163*9%,2)+ROUND(((2800-$X163)/$W163)*$Y163,2))*'umowa o pracę'!$E$8,2),0)))),0))))&gt;$J163,$J163,IF(IF(AND($V163=1,$I163&gt;0),ROUND(IF($W163+$X163&gt;=2800,2800*'umowa o pracę'!$E$8,($W163+$X163)*'umowa o pracę'!$E$8),2)+IF($X163=0,ROUND(IF($W163&gt;2800,ROUND($Z163/$W163*2800,2),$Z163)*'umowa o pracę'!$E$8,2),ROUND(IF($W163&gt;2800,ROUND($Z163/$W163*2800,2),$Z163)*'umowa o pracę'!$E$8,2)),ROUND(IF($W163+$X163&gt;=2800,2800*'umowa o pracę'!$E$8,($W163+$X163)*'umowa o pracę'!$E$8),2)-IF($X163=0,ROUND(ROUND(IF($W163&gt;2800,ROUND($Y163/$W163*2800,2),$Y163),2)*'umowa o pracę'!$E$8,2),IF($X163&gt;0,IF($W163+$X163&lt;2800,ROUND(ROUND($Y163+ROUND($X163*9%,2),2)*'umowa o pracę'!$E$8,2),IF(AND($W163+$X163&gt;=2800,$X163&lt;2800,$W163&lt;2800),ROUND((ROUND(((2800-$X163)/$W163)*$Y163,2)+ROUND($X163*9%,2))*'umowa o pracę'!$E$8,2),IF(AND($W163+$X163&gt;=2800,$X163&gt;=2800),ROUND((ROUND(2800*9%,2))*'umowa o pracę'!$E$8,2),IF(AND($W163+$X163&gt;=2800,$W163&gt;=2800,$X163&lt;2800),ROUND((ROUND($X163*9%,2)+ROUND(((2800-$X163)/$W163)*$Y163,2))*'umowa o pracę'!$E$8,2),0)))),0)))&gt;$J163,$J163,IF(AND($V163=1,$I163&gt;0),ROUND(IF($W163+$X163&gt;=2800,2800*'umowa o pracę'!$E$8,($W163+$X163)*'umowa o pracę'!$E$8),2)+IF($X163=0,ROUND(IF($W163&gt;2800,ROUND($Z163/$W163*2800,2),$Z163)*'umowa o pracę'!$E$8,2),ROUND(IF($W163&gt;2800,ROUND($Z163/$W163*2800,2),$Z163)*'umowa o pracę'!$E$8,2)),ROUND(IF($W163+$X163&gt;=2800,2800*'umowa o pracę'!$E$8,($W163+$X163)*'umowa o pracę'!$E$8),2)-IF(AND($X163=0,I163&gt;0),ROUND(ROUND(IF($W163&gt;2800,ROUND($Y163/$W163*2800,2),$Y163),2)*'umowa o pracę'!$E$8,2),IF($X163&gt;0,IF($W163+$X163&lt;2800,ROUND(ROUND($Y163+ROUND($X163*9%,2),2)*'umowa o pracę'!$E$8,2),IF(AND($W163+$X163&gt;=2800,$X163&lt;2800,$W163&lt;2800),ROUND((ROUND(((2800-$X163)/$W163)*$Y163,2)+ROUND($X163*9%,2))*'umowa o pracę'!$E$8,2),IF(AND($W163+$X163&gt;=2800,$X163&gt;=2800),ROUND((ROUND(2800*9%,2))*'umowa o pracę'!$E$8,2),IF(AND($W163+$X163&gt;=2800,$W163&gt;=2800,$X163&lt;2800),ROUND((ROUND($X163*9%,2)+ROUND(((2800-$X163)/$W163)*$Y163,2))*'umowa o pracę'!$E$8,2),0)))),0)))))</f>
        <v>0</v>
      </c>
      <c r="AD163" s="32">
        <f>IF('umowa o pracę'!$E$7=2020,IF(IF($V163=1,IF($X163=0,ROUND(IF($W163&gt;2600,ROUND($Y163/$W163*2600,2),$Y163)*'umowa o pracę'!$E$8,2),IF($W163+$X163&lt;2600,ROUND(ROUND($Y163+ROUND($X163*9%,2),2)*'umowa o pracę'!$E$8,2),IF(AND($W163+$X163&gt;=2600,$W163&lt;2600),ROUND((ROUND($Y163+ROUND((2600-$W163)*9%,2),2))*'umowa o pracę'!$E$8,2),IF(AND($W163+$X163&gt;=2600,$W163&gt;=2600),ROUND(ROUND($Y163/$W163*2600,2)*'umowa o pracę'!$E$8,2),0)))),0)&gt;$H163,$H163,IF($V163=1,IF($X163=0,ROUND(IF($W163&gt;2600,ROUND($Y163/$W163*2600,2),$Y163)*'umowa o pracę'!$E$8,2),IF($W163+$X163&lt;2600,ROUND(ROUND($Y163+ROUND($X163*9%,2),2)*'umowa o pracę'!$E$8,2),IF(AND($W163+$X163&gt;=2600,$W163&lt;2600),ROUND((ROUND($Y163+ROUND((2600-$W163)*9%,2),2))*'umowa o pracę'!$E$8,2),IF(AND($W163+$X163&gt;=2600,$W163&gt;=2600),ROUND(ROUND($Y163/$W163*2600,2)*'umowa o pracę'!$E$8,2),0)))),0)),IF('umowa o pracę'!$E$7=2021,IF(IF($V163=1,IF($X163=0,ROUND(IF($W163&gt;2800,ROUND($Y163/$W163*2800,2),$Y163)*'umowa o pracę'!$E$8,2),IF($W163+$X163&lt;2800,ROUND(ROUND($Y163+ROUND($X163*9%,2),2)*'umowa o pracę'!$E$8,2),IF(AND($W163+$X163&gt;=2800,$W163&lt;2800),ROUND((ROUND($Y163+ROUND((2800-$W163)*9%,2),2))*'umowa o pracę'!$E$8,2),IF(AND($W163+$X163&gt;=2800,$W163&gt;=2800),ROUND(ROUND($Y163/$W163*2800,2)*'umowa o pracę'!$E$8,2),0)))),0)&gt;$H163,$H163,IF($V163=1,IF($X163=0,ROUND(IF($W163&gt;2800,ROUND($Y163/$W163*2800,2),$Y163)*'umowa o pracę'!$E$8,2),IF($W163+$X163&lt;2800,ROUND(ROUND($Y163+ROUND($X163*9%,2),2)*'umowa o pracę'!$E$8,2),IF(AND($W163+$X163&gt;=2800,$W163&lt;2800),ROUND((ROUND($Y163+ROUND((2800-$W163)*9%,2),2))*'umowa o pracę'!$E$8,2),IF(AND($W163+$X163&gt;=2800,$W163&gt;=2800),ROUND(ROUND($Y163/$W163*2800,2)*'umowa o pracę'!$E$8,2),0)))),0)),0))</f>
        <v>0</v>
      </c>
      <c r="AE163" s="32">
        <f>IF('umowa o pracę'!$E$7=2020,IF(IF($V163=1,IF($X163=0,ROUND(IF($W163&gt;2600,ROUND($Z163/$W163*2600,2),$Z163)*'umowa o pracę'!$E$8,2),ROUND(IF($W163&gt;2600,ROUND($Z163/$W163*2600,2),$Z163)*'umowa o pracę'!$E$8,2)),0)&gt;$I163,$I163,IF($V163=1,IF($X163=0,ROUND(IF($W163&gt;2600,ROUND($Z163/$W163*2600,2),$Z163)*'umowa o pracę'!$E$8,2),ROUND(IF($W163&gt;2600,ROUND($Z163/$W163*2600,2),$Z163)*'umowa o pracę'!$E$8,2)),0)),IF('umowa o pracę'!$E$7=2021,IF(IF($V163=1,IF($X163=0,ROUND(IF($W163&gt;2800,ROUND($Z163/$W163*2800,2),$Z163)*'umowa o pracę'!$E$8,2),ROUND(IF($W163&gt;2800,ROUND($Z163/$W163*2800,2),$Z163)*'umowa o pracę'!$E$8,2)),0)&gt;$I163,$I163,IF($V163=1,IF($X163=0,ROUND(IF($W163&gt;2800,ROUND($Z163/$W163*2800,2),$Z163)*'umowa o pracę'!$E$8,2),ROUND(IF($W163&gt;2800,ROUND($Z163/$W163*2800,2),$Z163)*'umowa o pracę'!$E$8,2)),0)),0))</f>
        <v>0</v>
      </c>
      <c r="AF163" s="56">
        <f>IF('umowa o pracę'!$E$7=2020,$AB163,IF('umowa o pracę'!$E$7=2021,$AC163,0))</f>
        <v>0</v>
      </c>
      <c r="AG163" s="53">
        <f t="shared" si="28"/>
        <v>1</v>
      </c>
      <c r="AH163" s="39">
        <f>IF('umowa o pracę'!$E$6&lt;3,0,$L163)</f>
        <v>0</v>
      </c>
      <c r="AI163" s="39">
        <f>IF('umowa o pracę'!$E$6&lt;3,0,$M163)</f>
        <v>0</v>
      </c>
      <c r="AJ163" s="55">
        <f>IF('umowa o pracę'!$E$6&lt;3,0,$N163)</f>
        <v>0</v>
      </c>
      <c r="AK163" s="55">
        <f>IF('umowa o pracę'!$E$6&lt;3,0,$O163)</f>
        <v>0</v>
      </c>
      <c r="AL163" s="32">
        <f>IF('umowa o pracę'!$E$7=2020,ROUND(IF($AH163&gt;=2600,2600*'umowa o pracę'!$E$8,$AH163*'umowa o pracę'!$E$8),2),IF('umowa o pracę'!$E$7=2021,ROUND(IF($AH163&gt;=2800,2800*'umowa o pracę'!$E$8,$AH163*'umowa o pracę'!$E$8),2),0))</f>
        <v>0</v>
      </c>
      <c r="AM163" s="32">
        <f>IF(IF(IF(AND($AG163=1,$I163&gt;0),ROUND(IF($AH163+$AI163&gt;=2600,2600*'umowa o pracę'!$E$8,($AH163+$AI163)*'umowa o pracę'!$E$8),2)+IF($AI163=0,ROUND(IF($AH163&gt;2600,ROUND($AK163/$AH163*2600,2),$AK163)*'umowa o pracę'!$E$8,2),ROUND(IF($AH163&gt;2600,ROUND($AK163/$AH163*2600,2),$AK163)*'umowa o pracę'!$E$8,2)),ROUND(IF($AH163+$AI163&gt;=2600,2600*'umowa o pracę'!$E$8,($AH163+$AI163)*'umowa o pracę'!$E$8),2)-IF($AI163=0,ROUND(ROUND(IF($AH163&gt;2600,ROUND($AJ163/$AH163*2600,2),$AJ163),2)*'umowa o pracę'!$E$8,2),IF($AI163&gt;0,IF($AH163+$AI163&lt;2600,ROUND(ROUND($AJ163+ROUND($AI163*9%,2),2)*'umowa o pracę'!$E$8,2),IF(AND($AH163+$AI163&gt;=2600,$AI163&lt;2600,$AH163&lt;2600),ROUND((ROUND(((2600-$AI163)/$AH163)*$AJ163,2)+ROUND($AI163*9%,2))*'umowa o pracę'!$E$8,2),IF(AND($AH163+$AI163&gt;=2600,$AI163&gt;=2600),ROUND((ROUND(2600*9%,2))*'umowa o pracę'!$E$8,2),IF(AND($AH163+$AI163&gt;=2600,$AH163&gt;=2600,$AI163&lt;2600),ROUND((ROUND($AI163*9%,2)+ROUND(((2600-$AI163)/$AH163)*$AJ163,2))*'umowa o pracę'!$E$8,2),0)))),0)))&gt;$J163,$J163,IF(AND($AG163=1,$I163&gt;0),ROUND(IF($AH163+$AI163&gt;=2600,2600*'umowa o pracę'!$E$8,($AH163+$AI163)*'umowa o pracę'!$E$8),2)+IF($AI163=0,ROUND(IF($AH163&gt;2600,ROUND($AK163/$AH163*2600,2),$AK163)*'umowa o pracę'!$E$8,2),ROUND(IF($AH163&gt;2600,ROUND($AK163/$AH163*2600,2),$AK163)*'umowa o pracę'!$E$8,2)),ROUND(IF($AH163+$AI163&gt;=2600,2600*'umowa o pracę'!$E$8,($AH163+$AI163)*'umowa o pracę'!$E$8),2)-IF($AI163=0,ROUND(ROUND(IF($AH163&gt;2600,ROUND($AJ163/$AH163*2600,2),$AJ163),2)*'umowa o pracę'!$E$8,2),IF($AI163&gt;0,IF($AH163+$AI163&lt;2600,ROUND(ROUND($AJ163+ROUND($AI163*9%,2),2)*'umowa o pracę'!$E$8,2),IF(AND($AH163+$AI163&gt;=2600,$AI163&lt;2600,$AH163&lt;2600),ROUND((ROUND(((2600-$AI163)/$AH163)*$AJ163,2)+ROUND($AI163*9%,2))*'umowa o pracę'!$E$8,2),IF(AND($AH163+$AI163&gt;=2600,$AI163&gt;=2600),ROUND((ROUND(2600*9%,2))*'umowa o pracę'!$E$8,2),IF(AND($AH163+$AI163&gt;=2600,$AH163&gt;=2600,$AI163&lt;2600),ROUND((ROUND($AI163*9%,2)+ROUND(((2600-$AI163)/$AH163)*$AJ163,2))*'umowa o pracę'!$E$8,2),0)))),0))))&gt;$J163,$J163,IF(IF(AND($AG163=1,$I163&gt;0),ROUND(IF($AH163+$AI163&gt;=2600,2600*'umowa o pracę'!$E$8,($AH163+$AI163)*'umowa o pracę'!$E$8),2)+IF($AI163=0,ROUND(IF($AH163&gt;2600,ROUND($AK163/$AH163*2600,2),$AK163)*'umowa o pracę'!$E$8,2),ROUND(IF($AH163&gt;2600,ROUND($AK163/$AH163*2600,2),$AK163)*'umowa o pracę'!$E$8,2)),ROUND(IF($AH163+$AI163&gt;=2600,2600*'umowa o pracę'!$E$8,($AH163+$AI163)*'umowa o pracę'!$E$8),2)-IF($AI163=0,ROUND(ROUND(IF($AH163&gt;2600,ROUND($AJ163/$AH163*2600,2),$AJ163),2)*'umowa o pracę'!$E$8,2),IF($AI163&gt;0,IF($AH163+$AI163&lt;2600,ROUND(ROUND($AJ163+ROUND($AI163*9%,2),2)*'umowa o pracę'!$E$8,2),IF(AND($AH163+$AI163&gt;=2600,$AI163&lt;2600,$AH163&lt;2600),ROUND((ROUND(((2600-$AI163)/$AH163)*$AJ163,2)+ROUND($AI163*9%,2))*'umowa o pracę'!$E$8,2),IF(AND($AH163+$AI163&gt;=2600,$AI163&gt;=2600),ROUND((ROUND(2600*9%,2))*'umowa o pracę'!$E$8,2),IF(AND($AH163+$AI163&gt;=2600,$AH163&gt;=2600,$AI163&lt;2600),ROUND((ROUND($AI163*9%,2)+ROUND(((2600-$AI163)/$AH163)*$AJ163,2))*'umowa o pracę'!$E$8,2),0)))),0)))&gt;$J163,$J163,IF(AND($AG163=1,$I163&gt;0),ROUND(IF($AH163+$AI163&gt;=2600,2600*'umowa o pracę'!$E$8,($AH163+$AI163)*'umowa o pracę'!$E$8),2)+IF($AI163=0,ROUND(IF($AH163&gt;2600,ROUND($AK163/$AH163*2600,2),$AK163)*'umowa o pracę'!$E$8,2),ROUND(IF($AH163&gt;2600,ROUND($AK163/$AH163*2600,2),$AK163)*'umowa o pracę'!$E$8,2)),ROUND(IF($AH163+$AI163&gt;=2600,2600*'umowa o pracę'!$E$8,($AH163+$AI163)*'umowa o pracę'!$E$8),2)-IF(AND($AI163=0,I163&gt;0),ROUND(ROUND(IF($AH163&gt;2600,ROUND($AJ163/$AH163*2600,2),$AJ163),2)*'umowa o pracę'!$E$8,2),IF($AI163&gt;0,IF($AH163+$AI163&lt;2600,ROUND(ROUND($AJ163+ROUND($AI163*9%,2),2)*'umowa o pracę'!$E$8,2),IF(AND($AH163+$AI163&gt;=2600,$AI163&lt;2600,$AH163&lt;2600),ROUND((ROUND(((2600-$AI163)/$AH163)*$AJ163,2)+ROUND($AI163*9%,2))*'umowa o pracę'!$E$8,2),IF(AND($AH163+$AI163&gt;=2600,$AI163&gt;=2600),ROUND((ROUND(2600*9%,2))*'umowa o pracę'!$E$8,2),IF(AND($AH163+$AI163&gt;=2600,$AH163&gt;=2600,$AI163&lt;2600),ROUND((ROUND($AI163*9%,2)+ROUND(((2600-$AI163)/$AH163)*$AJ163,2))*'umowa o pracę'!$E$8,2),0)))),0)))))</f>
        <v>0</v>
      </c>
      <c r="AN163" s="32">
        <f>IF(IF(IF(AND($AG163=1,$I163&gt;0),ROUND(IF($AH163+$AI163&gt;=2800,2800*'umowa o pracę'!$E$8,($AH163+$AI163)*'umowa o pracę'!$E$8),2)+IF($AI163=0,ROUND(IF($AH163&gt;2800,ROUND($AK163/$AH163*2800,2),$AK163)*'umowa o pracę'!$E$8,2),ROUND(IF($AH163&gt;2800,ROUND($AK163/$AH163*2800,2),$AK163)*'umowa o pracę'!$E$8,2)),ROUND(IF($AH163+$AI163&gt;=2800,2800*'umowa o pracę'!$E$8,($AH163+$AI163)*'umowa o pracę'!$E$8),2)-IF($AI163=0,ROUND(ROUND(IF($AH163&gt;2800,ROUND($AJ163/$AH163*2800,2),$AJ163),2)*'umowa o pracę'!$E$8,2),IF($AI163&gt;0,IF($AH163+$AI163&lt;2800,ROUND(ROUND($AJ163+ROUND($AI163*9%,2),2)*'umowa o pracę'!$E$8,2),IF(AND($AH163+$AI163&gt;=2800,$AI163&lt;2800,$AH163&lt;2800),ROUND((ROUND(((2800-$AI163)/$AH163)*$AJ163,2)+ROUND($AI163*9%,2))*'umowa o pracę'!$E$8,2),IF(AND($AH163+$AI163&gt;=2800,$AI163&gt;=2800),ROUND((ROUND(2800*9%,2))*'umowa o pracę'!$E$8,2),IF(AND($AH163+$AI163&gt;=2800,$AH163&gt;=2800,$AI163&lt;2800),ROUND((ROUND($AI163*9%,2)+ROUND(((2800-$AI163)/$AH163)*$AJ163,2))*'umowa o pracę'!$E$8,2),0)))),0)))&gt;$J163,$J163,IF(AND($AG163=1,$I163&gt;0),ROUND(IF($AH163+$AI163&gt;=2800,2800*'umowa o pracę'!$E$8,($AH163+$AI163)*'umowa o pracę'!$E$8),2)+IF($AI163=0,ROUND(IF($AH163&gt;2800,ROUND($AK163/$AH163*2800,2),$AK163)*'umowa o pracę'!$E$8,2),ROUND(IF($AH163&gt;2800,ROUND($AK163/$AH163*2800,2),$AK163)*'umowa o pracę'!$E$8,2)),ROUND(IF($AH163+$AI163&gt;=2800,2800*'umowa o pracę'!$E$8,($AH163+$AI163)*'umowa o pracę'!$E$8),2)-IF($AI163=0,ROUND(ROUND(IF($AH163&gt;2800,ROUND($AJ163/$AH163*2800,2),$AJ163),2)*'umowa o pracę'!$E$8,2),IF($AI163&gt;0,IF($AH163+$AI163&lt;2800,ROUND(ROUND($AJ163+ROUND($AI163*9%,2),2)*'umowa o pracę'!$E$8,2),IF(AND($AH163+$AI163&gt;=2800,$AI163&lt;2800,$AH163&lt;2800),ROUND((ROUND(((2800-$AI163)/$AH163)*$AJ163,2)+ROUND($AI163*9%,2))*'umowa o pracę'!$E$8,2),IF(AND($AH163+$AI163&gt;=2800,$AI163&gt;=2800),ROUND((ROUND(2800*9%,2))*'umowa o pracę'!$E$8,2),IF(AND($AH163+$AI163&gt;=2800,$AH163&gt;=2800,$AI163&lt;2800),ROUND((ROUND($AI163*9%,2)+ROUND(((2800-$AI163)/$AH163)*$AJ163,2))*'umowa o pracę'!$E$8,2),0)))),0))))&gt;$J163,$J163,IF(IF(AND($AG163=1,$I163&gt;0),ROUND(IF($AH163+$AI163&gt;=2800,2800*'umowa o pracę'!$E$8,($AH163+$AI163)*'umowa o pracę'!$E$8),2)+IF($AI163=0,ROUND(IF($AH163&gt;2800,ROUND($AK163/$AH163*2800,2),$AK163)*'umowa o pracę'!$E$8,2),ROUND(IF($AH163&gt;2800,ROUND($AK163/$AH163*2800,2),$AK163)*'umowa o pracę'!$E$8,2)),ROUND(IF($AH163+$AI163&gt;=2800,2800*'umowa o pracę'!$E$8,($AH163+$AI163)*'umowa o pracę'!$E$8),2)-IF($AI163=0,ROUND(ROUND(IF($AH163&gt;2800,ROUND($AJ163/$AH163*2800,2),$AJ163),2)*'umowa o pracę'!$E$8,2),IF($AI163&gt;0,IF($AH163+$AI163&lt;2800,ROUND(ROUND($AJ163+ROUND($AI163*9%,2),2)*'umowa o pracę'!$E$8,2),IF(AND($AH163+$AI163&gt;=2800,$AI163&lt;2800,$AH163&lt;2800),ROUND((ROUND(((2800-$AI163)/$AH163)*$AJ163,2)+ROUND($AI163*9%,2))*'umowa o pracę'!$E$8,2),IF(AND($AH163+$AI163&gt;=2800,$AI163&gt;=2800),ROUND((ROUND(2800*9%,2))*'umowa o pracę'!$E$8,2),IF(AND($AH163+$AI163&gt;=2800,$AH163&gt;=2800,$AI163&lt;2800),ROUND((ROUND($AI163*9%,2)+ROUND(((2800-$AI163)/$AH163)*$AJ163,2))*'umowa o pracę'!$E$8,2),0)))),0)))&gt;$J163,$J163,IF(AND($AG163=1,$I163&gt;0),ROUND(IF($AH163+$AI163&gt;=2800,2800*'umowa o pracę'!$E$8,($AH163+$AI163)*'umowa o pracę'!$E$8),2)+IF($AI163=0,ROUND(IF($AH163&gt;2800,ROUND($AK163/$AH163*2800,2),$AK163)*'umowa o pracę'!$E$8,2),ROUND(IF($AH163&gt;2800,ROUND($AK163/$AH163*2800,2),$AK163)*'umowa o pracę'!$E$8,2)),ROUND(IF($AH163+$AI163&gt;=2800,2800*'umowa o pracę'!$E$8,($AH163+$AI163)*'umowa o pracę'!$E$8),2)-IF(AND($AI163=0,I163&gt;0),ROUND(ROUND(IF($AH163&gt;2800,ROUND($AJ163/$AH163*2800,2),$AJ163),2)*'umowa o pracę'!$E$8,2),IF($AI163&gt;0,IF($AH163+$AI163&lt;2800,ROUND(ROUND($AJ163+ROUND($AI163*9%,2),2)*'umowa o pracę'!$E$8,2),IF(AND($AH163+$AI163&gt;=2800,$AI163&lt;2800,$AH163&lt;2800),ROUND((ROUND(((2800-$AI163)/$AH163)*$AJ163,2)+ROUND($AI163*9%,2))*'umowa o pracę'!$E$8,2),IF(AND($AH163+$AI163&gt;=2800,$AI163&gt;=2800),ROUND((ROUND(2800*9%,2))*'umowa o pracę'!$E$8,2),IF(AND($AH163+$AI163&gt;=2800,$AH163&gt;=2800,$AI163&lt;2800),ROUND((ROUND($AI163*9%,2)+ROUND(((2800-$AI163)/$AH163)*$AJ163,2))*'umowa o pracę'!$E$8,2),0)))),0)))))</f>
        <v>0</v>
      </c>
      <c r="AO163" s="32">
        <f>IF('umowa o pracę'!$E$7=2020,IF(IF($AG163=1,IF($AI163=0,ROUND(IF($AH163&gt;2600,ROUND($AJ163/$AH163*2600,2),$AJ163)*'umowa o pracę'!$E$8,2),IF($AH163+$AI163&lt;2600,ROUND(ROUND($AJ163+ROUND($AI163*9%,2),2)*'umowa o pracę'!$E$8,2),IF(AND($AH163+$AI163&gt;=2600,$AH163&lt;2600),ROUND((ROUND($AJ163+ROUND((2600-$AH163)*9%,2),2))*'umowa o pracę'!$E$8,2),IF(AND($AH163+$AI163&gt;=2600,$AH163&gt;=2600),ROUND(ROUND($AJ163/$AH163*2600,2)*'umowa o pracę'!$E$8,2),0)))),0)&gt;$H163,$H163,IF($AG163=1,IF($AI163=0,ROUND(IF($AH163&gt;2600,ROUND($AJ163/$AH163*2600,2),$AJ163)*'umowa o pracę'!$E$8,2),IF($AH163+$AI163&lt;2600,ROUND(ROUND($AJ163+ROUND($AI163*9%,2),2)*'umowa o pracę'!$E$8,2),IF(AND($AH163+$AI163&gt;=2600,$AH163&lt;2600),ROUND((ROUND($AJ163+ROUND((2600-$AH163)*9%,2),2))*'umowa o pracę'!$E$8,2),IF(AND($AH163+$AI163&gt;=2600,$AH163&gt;=2600),ROUND(ROUND($AJ163/$AH163*2600,2)*'umowa o pracę'!$E$8,2),0)))),0)),IF('umowa o pracę'!$E$7=2021,IF(IF($AG163=1,IF($AI163=0,ROUND(IF($AH163&gt;2800,ROUND($AJ163/$AH163*2800,2),$AJ163)*'umowa o pracę'!$E$8,2),IF($AH163+$AI163&lt;2800,ROUND(ROUND($AJ163+ROUND($AI163*9%,2),2)*'umowa o pracę'!$E$8,2),IF(AND($AH163+$AI163&gt;=2800,$AH163&lt;2800),ROUND((ROUND($AJ163+ROUND((2800-$AH163)*9%,2),2))*'umowa o pracę'!$E$8,2),IF(AND($AH163+$AI163&gt;=2800,$AH163&gt;=2800),ROUND(ROUND($AJ163/$AH163*2800,2)*'umowa o pracę'!$E$8,2),0)))),0)&gt;$H163,$H163,IF($AG163=1,IF($AI163=0,ROUND(IF($AH163&gt;2800,ROUND($AJ163/$AH163*2800,2),$AJ163)*'umowa o pracę'!$E$8,2),IF($AH163+$AI163&lt;2800,ROUND(ROUND($AJ163+ROUND($AI163*9%,2),2)*'umowa o pracę'!$E$8,2),IF(AND($AH163+$AI163&gt;=2800,$AH163&lt;2800),ROUND((ROUND($AJ163+ROUND((2800-$AH163)*9%,2),2))*'umowa o pracę'!$E$8,2),IF(AND($AH163+$AI163&gt;=2800,$AH163&gt;=2800),ROUND(ROUND($AJ163/$AH163*2800,2)*'umowa o pracę'!$E$8,2),0)))),0)),0))</f>
        <v>0</v>
      </c>
      <c r="AP163" s="32">
        <f>IF('umowa o pracę'!$E$7=2020,IF(IF($AG163=1,IF($AI163=0,ROUND(IF($AH163&gt;2600,ROUND($AK163/$AH163*2600,2),$AK163)*'umowa o pracę'!$E$8,2),ROUND(IF($AH163&gt;2600,ROUND($AK163/$AH163*2600,2),$AK163)*'umowa o pracę'!$E$8,2)),0)&gt;$I163,$I163,IF($AG163=1,IF($AI163=0,ROUND(IF($AH163&gt;2600,ROUND($AK163/$AH163*2600,2),$AK163)*'umowa o pracę'!$E$8,2),ROUND(IF($AH163&gt;2600,ROUND($AK163/$AH163*2600,2),$AK163)*'umowa o pracę'!$E$8,2)),0)),IF('umowa o pracę'!$E$7=2021,IF(IF($AG163=1,IF($AI163=0,ROUND(IF($AH163&gt;2800,ROUND($AK163/$AH163*2800,2),$AK163)*'umowa o pracę'!$E$8,2),ROUND(IF($AH163&gt;2800,ROUND($AK163/$AH163*2800,2),$AK163)*'umowa o pracę'!$E$8,2)),0)&gt;$I163,$I163,IF($AG163=1,IF($AI163=0,ROUND(IF($AH163&gt;2800,ROUND($AK163/$AH163*2800,2),$AK163)*'umowa o pracę'!$E$8,2),ROUND(IF($AH163&gt;2800,ROUND($AK163/$AH163*2800,2),$AK163)*'umowa o pracę'!$E$8,2)),0)),0))</f>
        <v>0</v>
      </c>
      <c r="AQ163" s="56">
        <f>IF('umowa o pracę'!$E$7=2020,$AM163,IF('umowa o pracę'!$E$7=2021,$AN163,0))</f>
        <v>0</v>
      </c>
      <c r="AR163" s="33">
        <f>IF('umowa o pracę'!$E$7=0,0,U163+AF163+AQ163)</f>
        <v>0</v>
      </c>
      <c r="AS163" s="19"/>
      <c r="AT163" s="19"/>
      <c r="AU163" s="19"/>
      <c r="AV163" s="6"/>
      <c r="AW163" s="6"/>
      <c r="AX163" s="6">
        <f t="shared" si="26"/>
        <v>10</v>
      </c>
      <c r="AY163" s="6"/>
      <c r="AZ163" s="234">
        <f t="shared" si="29"/>
        <v>0</v>
      </c>
      <c r="BA163" s="234">
        <f t="shared" si="30"/>
        <v>0</v>
      </c>
      <c r="BB163" s="234">
        <f t="shared" si="31"/>
        <v>0</v>
      </c>
      <c r="BC163" s="234">
        <f t="shared" si="32"/>
        <v>0</v>
      </c>
      <c r="BD163" s="234">
        <f t="shared" si="33"/>
        <v>0</v>
      </c>
      <c r="BE163" s="234">
        <f t="shared" si="34"/>
        <v>0</v>
      </c>
      <c r="BF163" s="234">
        <f t="shared" si="35"/>
        <v>0</v>
      </c>
      <c r="BG163" s="234">
        <f t="shared" si="36"/>
        <v>0</v>
      </c>
      <c r="BH163" s="234">
        <f t="shared" si="37"/>
        <v>0</v>
      </c>
      <c r="BI163" s="238">
        <f t="shared" si="38"/>
        <v>0</v>
      </c>
      <c r="BJ163" s="236"/>
      <c r="BK163" s="236"/>
      <c r="BL163" s="237"/>
    </row>
    <row r="164" spans="1:64" ht="15.75" customHeight="1" x14ac:dyDescent="0.25">
      <c r="A164" s="129">
        <v>153</v>
      </c>
      <c r="B164" s="57"/>
      <c r="C164" s="57"/>
      <c r="D164" s="36"/>
      <c r="E164" s="36"/>
      <c r="F164" s="242"/>
      <c r="G164" s="37">
        <v>1</v>
      </c>
      <c r="H164" s="58">
        <v>0</v>
      </c>
      <c r="I164" s="59">
        <v>0</v>
      </c>
      <c r="J164" s="60">
        <v>0</v>
      </c>
      <c r="K164" s="52">
        <v>1</v>
      </c>
      <c r="L164" s="39">
        <v>0</v>
      </c>
      <c r="M164" s="39">
        <v>0</v>
      </c>
      <c r="N164" s="39">
        <v>0</v>
      </c>
      <c r="O164" s="39">
        <v>0</v>
      </c>
      <c r="P164" s="35">
        <f>IF('umowa o pracę'!$E$7=2020,ROUND(IF($L164&gt;=2600,2600*'umowa o pracę'!$E$8,$L164*'umowa o pracę'!$E$8),2),IF('umowa o pracę'!$E$7=2021,ROUND(IF($L164&gt;=2800,2800*'umowa o pracę'!$E$8,$L164*'umowa o pracę'!$E$8),2),0))</f>
        <v>0</v>
      </c>
      <c r="Q164" s="252">
        <f>IF(IF(IF(AND($K164=1,$I164&gt;0),ROUND(IF($L164+$M164&gt;=2600,2600*'umowa o pracę'!$E$8,($L164+$M164)*'umowa o pracę'!$E$8),2)+IF($M164=0,ROUND(IF($L164&gt;2600,ROUND($O164/$L164*2600,2),$O164)*'umowa o pracę'!$E$8,2),ROUND(IF($L164&gt;2600,ROUND($O164/$L164*2600,2),$O164)*'umowa o pracę'!$E$8,2)),ROUND(IF($L164+$M164&gt;=2600,2600*'umowa o pracę'!$E$8,($L164+$M164)*'umowa o pracę'!$E$8),2)-IF($M164=0,ROUND(ROUND(IF($L164&gt;2600,ROUND($N164/$L164*2600,2),$N164),2)*'umowa o pracę'!$E$8,2),IF($M164&gt;0,IF($L164+$M164&lt;2600,ROUND(ROUND($N164+ROUND($M164*9%,2),2)*'umowa o pracę'!$E$8,2),IF(AND($L164+$M164&gt;=2600,$M164&lt;2600,$L164&lt;2600),ROUND((ROUND(((2600-$M164)/$L164)*$N164,2)+ROUND($M164*9%,2))*'umowa o pracę'!$E$8,2),IF(AND($L164+$M164&gt;=2600,$M164&gt;=2600),ROUND((ROUND(2600*9%,2))*'umowa o pracę'!$E$8,2),IF(AND($L164+$M164&gt;=2600,$L164&gt;=2600,$M164&lt;2600),ROUND((ROUND($M164*9%,2)+ROUND(((2600-$M164)/$L164)*$N164,2))*'umowa o pracę'!$E$8,2),0)))),0)))&gt;$J164,$J164,IF(AND($K164=1,$I164&gt;0),ROUND(IF($L164+$M164&gt;=2600,2600*'umowa o pracę'!$E$8,($L164+$M164)*'umowa o pracę'!$E$8),2)+IF($M164=0,ROUND(IF($L164&gt;2600,ROUND($O164/$L164*2600,2),$O164)*'umowa o pracę'!$E$8,2),ROUND(IF($L164&gt;2600,ROUND($O164/$L164*2600,2),$O164)*'umowa o pracę'!$E$8,2)),ROUND(IF($L164+$M164&gt;=2600,2600*'umowa o pracę'!$E$8,($L164+$M164)*'umowa o pracę'!$E$8),2)-IF($M164=0,ROUND(ROUND(IF($L164&gt;2600,ROUND($N164/$L164*2600,2),$N164),2)*'umowa o pracę'!$E$8,2),IF($M164&gt;0,IF($L164+$M164&lt;2600,ROUND(ROUND($N164+ROUND($M164*9%,2),2)*'umowa o pracę'!$E$8,2),IF(AND($L164+$M164&gt;=2600,$M164&lt;2600,$L164&lt;2600),ROUND((ROUND(((2600-$M164)/$L164)*$N164,2)+ROUND($M164*9%,2))*'umowa o pracę'!$E$8,2),IF(AND($L164+$M164&gt;=2600,$M164&gt;=2600),ROUND((ROUND(2600*9%,2))*'umowa o pracę'!$E$8,2),IF(AND($L164+$M164&gt;=2600,$L164&gt;=2600,$M164&lt;2600),ROUND((ROUND($M164*9%,2)+ROUND(((2600-$M164)/$L164)*$N164,2))*'umowa o pracę'!$E$8,2),0)))),0))))&gt;$J164,$J164,IF(IF(AND($K164=1,$I164&gt;0),ROUND(IF($L164+$M164&gt;=2600,2600*'umowa o pracę'!$E$8,($L164+$M164)*'umowa o pracę'!$E$8),2)+IF($M164=0,ROUND(IF($L164&gt;2600,ROUND($O164/$L164*2600,2),$O164)*'umowa o pracę'!$E$8,2),ROUND(IF($L164&gt;2600,ROUND($O164/$L164*2600,2),$O164)*'umowa o pracę'!$E$8,2)),ROUND(IF($L164+$M164&gt;=2600,2600*'umowa o pracę'!$E$8,($L164+$M164)*'umowa o pracę'!$E$8),2)-IF($M164=0,ROUND(ROUND(IF($L164&gt;2600,ROUND($N164/$L164*2600,2),$N164),2)*'umowa o pracę'!$E$8,2),IF($M164&gt;0,IF($L164+$M164&lt;2600,ROUND(ROUND($N164+ROUND($M164*9%,2),2)*'umowa o pracę'!$E$8,2),IF(AND($L164+$M164&gt;=2600,$M164&lt;2600,$L164&lt;2600),ROUND((ROUND(((2600-$M164)/$L164)*$N164,2)+ROUND($M164*9%,2))*'umowa o pracę'!$E$8,2),IF(AND($L164+$M164&gt;=2600,$M164&gt;=2600),ROUND((ROUND(2600*9%,2))*'umowa o pracę'!$E$8,2),IF(AND($L164+$M164&gt;=2600,$L164&gt;=2600,$M164&lt;2600),ROUND((ROUND($M164*9%,2)+ROUND(((2600-$M164)/$L164)*$N164,2))*'umowa o pracę'!$E$8,2),0)))),0)))&gt;$J164,$J164,IF(AND($K164=1,$I164&gt;0),ROUND(IF($L164+$M164&gt;=2600,2600*'umowa o pracę'!$E$8,($L164+$M164)*'umowa o pracę'!$E$8),2)+IF($M164=0,ROUND(IF($L164&gt;2600,ROUND($O164/$L164*2600,2),$O164)*'umowa o pracę'!$E$8,2),ROUND(IF($L164&gt;2600,ROUND($O164/$L164*2600,2),$O164)*'umowa o pracę'!$E$8,2)),ROUND(IF($L164+$M164&gt;=2600,2600*'umowa o pracę'!$E$8,($L164+$M164)*'umowa o pracę'!$E$8),2)-IF(AND($M164=0,I164&gt;0),ROUND(ROUND(IF($L164&gt;2600,ROUND($N164/$L164*2600,2),$N164),2)*'umowa o pracę'!$E$8,2),IF($M164&gt;0,IF($L164+$M164&lt;2600,ROUND(ROUND($N164+ROUND($M164*9%,2),2)*'umowa o pracę'!$E$8,2),IF(AND($L164+$M164&gt;=2600,$M164&lt;2600,$L164&lt;2600),ROUND((ROUND(((2600-$M164)/$L164)*$N164,2)+ROUND($M164*9%,2))*'umowa o pracę'!$E$8,2),IF(AND($L164+$M164&gt;=2600,$M164&gt;=2600),ROUND((ROUND(2600*9%,2))*'umowa o pracę'!$E$8,2),IF(AND($L164+$M164&gt;=2600,$L164&gt;=2600,$M164&lt;2600),ROUND((ROUND($M164*9%,2)+ROUND(((2600-$M164)/$L164)*$N164,2))*'umowa o pracę'!$E$8,2),0)))),0)))))</f>
        <v>0</v>
      </c>
      <c r="R164" s="252">
        <f>IF(IF(IF(AND($K164=1,$I164&gt;0),ROUND(IF($L164+$M164&gt;=2800,2800*'umowa o pracę'!$E$8,($L164+$M164)*'umowa o pracę'!$E$8),2)+IF($M164=0,ROUND(IF($L164&gt;2800,ROUND($O164/$L164*2800,2),$O164)*'umowa o pracę'!$E$8,2),ROUND(IF($L164&gt;2800,ROUND($O164/$L164*2800,2),$O164)*'umowa o pracę'!$E$8,2)),ROUND(IF($L164+$M164&gt;=2800,2800*'umowa o pracę'!$E$8,($L164+$M164)*'umowa o pracę'!$E$8),2)-IF($M164=0,ROUND(ROUND(IF($L164&gt;2800,ROUND($N164/$L164*2800,2),$N164),2)*'umowa o pracę'!$E$8,2),IF($M164&gt;0,IF($L164+$M164&lt;2800,ROUND(ROUND($N164+ROUND($M164*9%,2),2)*'umowa o pracę'!$E$8,2),IF(AND($L164+$M164&gt;=2800,$M164&lt;2800,$L164&lt;2800),ROUND((ROUND(((2800-$M164)/$L164)*$N164,2)+ROUND($M164*9%,2))*'umowa o pracę'!$E$8,2),IF(AND($L164+$M164&gt;=2800,$M164&gt;=2800),ROUND((ROUND(2800*9%,2))*'umowa o pracę'!$E$8,2),IF(AND($L164+$M164&gt;=2800,$L164&gt;=2800,$M164&lt;2800),ROUND((ROUND($M164*9%,2)+ROUND(((2800-$M164)/$L164)*$N164,2))*'umowa o pracę'!$E$8,2),0)))),0)))&gt;$J164,$J164,IF(AND($K164=1,$I164&gt;0),ROUND(IF($L164+$M164&gt;=2800,2800*'umowa o pracę'!$E$8,($L164+$M164)*'umowa o pracę'!$E$8),2)+IF($M164=0,ROUND(IF($L164&gt;2800,ROUND($O164/$L164*2800,2),$O164)*'umowa o pracę'!$E$8,2),ROUND(IF($L164&gt;2800,ROUND($O164/$L164*2800,2),$O164)*'umowa o pracę'!$E$8,2)),ROUND(IF($L164+$M164&gt;=2800,2800*'umowa o pracę'!$E$8,($L164+$M164)*'umowa o pracę'!$E$8),2)-IF($M164=0,ROUND(ROUND(IF($L164&gt;2800,ROUND($N164/$L164*2800,2),$N164),2)*'umowa o pracę'!$E$8,2),IF($M164&gt;0,IF($L164+$M164&lt;2800,ROUND(ROUND($N164+ROUND($M164*9%,2),2)*'umowa o pracę'!$E$8,2),IF(AND($L164+$M164&gt;=2800,$M164&lt;2800,$L164&lt;2800),ROUND((ROUND(((2800-$M164)/$L164)*$N164,2)+ROUND($M164*9%,2))*'umowa o pracę'!$E$8,2),IF(AND($L164+$M164&gt;=2800,$M164&gt;=2800),ROUND((ROUND(2800*9%,2))*'umowa o pracę'!$E$8,2),IF(AND($L164+$M164&gt;=2800,$L164&gt;=2800,$M164&lt;2800),ROUND((ROUND($M164*9%,2)+ROUND(((2800-$M164)/$L164)*$N164,2))*'umowa o pracę'!$E$8,2),0)))),0))))&gt;$J164,$J164,IF(IF(AND($K164=1,$I164&gt;0),ROUND(IF($L164+$M164&gt;=2800,2800*'umowa o pracę'!$E$8,($L164+$M164)*'umowa o pracę'!$E$8),2)+IF($M164=0,ROUND(IF($L164&gt;2800,ROUND($O164/$L164*2800,2),$O164)*'umowa o pracę'!$E$8,2),ROUND(IF($L164&gt;2800,ROUND($O164/$L164*2800,2),$O164)*'umowa o pracę'!$E$8,2)),ROUND(IF($L164+$M164&gt;=2800,2800*'umowa o pracę'!$E$8,($L164+$M164)*'umowa o pracę'!$E$8),2)-IF($M164=0,ROUND(ROUND(IF($L164&gt;2800,ROUND($N164/$L164*2800,2),$N164),2)*'umowa o pracę'!$E$8,2),IF($M164&gt;0,IF($L164+$M164&lt;2800,ROUND(ROUND($N164+ROUND($M164*9%,2),2)*'umowa o pracę'!$E$8,2),IF(AND($L164+$M164&gt;=2800,$M164&lt;2800,$L164&lt;2800),ROUND((ROUND(((2800-$M164)/$L164)*$N164,2)+ROUND($M164*9%,2))*'umowa o pracę'!$E$8,2),IF(AND($L164+$M164&gt;=2800,$M164&gt;=2800),ROUND((ROUND(2800*9%,2))*'umowa o pracę'!$E$8,2),IF(AND($L164+$M164&gt;=2800,$L164&gt;=2800,$M164&lt;2800),ROUND((ROUND($M164*9%,2)+ROUND(((2800-$M164)/$L164)*$N164,2))*'umowa o pracę'!$E$8,2),0)))),0)))&gt;$J164,$J164,IF(AND($K164=1,$I164&gt;0),ROUND(IF($L164+$M164&gt;=2800,2800*'umowa o pracę'!$E$8,($L164+$M164)*'umowa o pracę'!$E$8),2)+IF($M164=0,ROUND(IF($L164&gt;2800,ROUND($O164/$L164*2800,2),$O164)*'umowa o pracę'!$E$8,2),ROUND(IF($L164&gt;2800,ROUND($O164/$L164*2800,2),$O164)*'umowa o pracę'!$E$8,2)),ROUND(IF($L164+$M164&gt;=2800,2800*'umowa o pracę'!$E$8,($L164+$M164)*'umowa o pracę'!$E$8),2)-IF(AND($M164=0,I164&gt;0),ROUND(ROUND(IF($L164&gt;2800,ROUND($N164/$L164*2800,2),$N164),2)*'umowa o pracę'!$E$8,2),IF($M164&gt;0,IF($L164+$M164&lt;2800,ROUND(ROUND($N164+ROUND($M164*9%,2),2)*'umowa o pracę'!$E$8,2),IF(AND($L164+$M164&gt;=2800,$M164&lt;2800,$L164&lt;2800),ROUND((ROUND(((2800-$M164)/$L164)*$N164,2)+ROUND($M164*9%,2))*'umowa o pracę'!$E$8,2),IF(AND($L164+$M164&gt;=2800,$M164&gt;=2800),ROUND((ROUND(2800*9%,2))*'umowa o pracę'!$E$8,2),IF(AND($L164+$M164&gt;=2800,$L164&gt;=2800,$M164&lt;2800),ROUND((ROUND($M164*9%,2)+ROUND(((2800-$M164)/$L164)*$N164,2))*'umowa o pracę'!$E$8,2),0)))),0)))))</f>
        <v>0</v>
      </c>
      <c r="S164" s="32">
        <f>IF('umowa o pracę'!$E$7=2020,IF(IF($K164=1,IF($M164=0,ROUND(IF($L164&gt;2600,ROUND($N164/$L164*2600,2),$N164)*'umowa o pracę'!$E$8,2),IF($L164+$M164&lt;2600,ROUND(ROUND($N164+ROUND($M164*9%,2),2)*'umowa o pracę'!$E$8,2),IF(AND($L164+$M164&gt;=2600,$L164&lt;2600),ROUND((ROUND($N164+ROUND((2600-$L164)*9%,2),2))*'umowa o pracę'!$E$8,2),IF(AND($L164+$M164&gt;=2600,$L164&gt;=2600),ROUND(ROUND($N164/$L164*2600,2)*'umowa o pracę'!$E$8,2),0)))),0)&gt;$H164,$H164,IF($K164=1,IF($M164=0,ROUND(IF($L164&gt;2600,ROUND($N164/$L164*2600,2),$N164)*'umowa o pracę'!$E$8,2),IF($L164+$M164&lt;2600,ROUND(ROUND($N164+ROUND($M164*9%,2),2)*'umowa o pracę'!$E$8,2),IF(AND($L164+$M164&gt;=2600,$L164&lt;2600),ROUND((ROUND($N164+ROUND((2600-$L164)*9%,2),2))*'umowa o pracę'!$E$8,2),IF(AND($L164+$M164&gt;=2600,$L164&gt;=2600),ROUND(ROUND($N164/$L164*2600,2)*'umowa o pracę'!$E$8,2),0)))),0)),IF('umowa o pracę'!$E$7=2021,IF(IF($K164=1,IF($M164=0,ROUND(IF($L164&gt;2800,ROUND($N164/$L164*2800,2),$N164)*'umowa o pracę'!$E$8,2),IF($L164+$M164&lt;2800,ROUND(ROUND($N164+ROUND($M164*9%,2),2)*'umowa o pracę'!$E$8,2),IF(AND($L164+$M164&gt;=2800,$L164&lt;2800),ROUND((ROUND($N164+ROUND((2800-$L164)*9%,2),2))*'umowa o pracę'!$E$8,2),IF(AND($L164+$M164&gt;=2800,$L164&gt;=2800),ROUND(ROUND($N164/$L164*2800,2)*'umowa o pracę'!$E$8,2),0)))),0)&gt;$H164,$H164,IF($K164=1,IF($M164=0,ROUND(IF($L164&gt;2800,ROUND($N164/$L164*2800,2),$N164)*'umowa o pracę'!$E$8,2),IF($L164+$M164&lt;2800,ROUND(ROUND($N164+ROUND($M164*9%,2),2)*'umowa o pracę'!$E$8,2),IF(AND($L164+$M164&gt;=2800,$L164&lt;2800),ROUND((ROUND($N164+ROUND((2800-$L164)*9%,2),2))*'umowa o pracę'!$E$8,2),IF(AND($L164+$M164&gt;=2800,$L164&gt;=2800),ROUND(ROUND($N164/$L164*2800,2)*'umowa o pracę'!$E$8,2),0)))),0)),0))</f>
        <v>0</v>
      </c>
      <c r="T164" s="32">
        <f>IF('umowa o pracę'!$E$7=2020,IF(IF($K164=1,IF($M164=0,ROUND(IF($L164&gt;2600,ROUND($O164/$L164*2600,2),$O164)*'umowa o pracę'!$E$8,2),ROUND(IF($L164&gt;2600,ROUND($O164/$L164*2600,2),$O164)*'umowa o pracę'!$E$8,2)),0)&gt;$I164,$I164,IF($K164=1,IF($M164=0,ROUND(IF($L164&gt;2600,ROUND($O164/$L164*2600,2),$O164)*'umowa o pracę'!$E$8,2),ROUND(IF($L164&gt;2600,ROUND($O164/$L164*2600,2),$O164)*'umowa o pracę'!$E$8,2)),0)),IF('umowa o pracę'!$E$7=2021,IF(IF($K164=1,IF($M164=0,ROUND(IF($L164&gt;2800,ROUND($O164/$L164*2800,2),$O164)*'umowa o pracę'!$E$8,2),ROUND(IF($L164&gt;2800,ROUND($O164/$L164*2800,2),$O164)*'umowa o pracę'!$E$8,2)),0)&gt;$I164,$I164,IF($K164=1,IF($M164=0,ROUND(IF($L164&gt;2800,ROUND($O164/$L164*2800,2),$O164)*'umowa o pracę'!$E$8,2),ROUND(IF($L164&gt;2800,ROUND($O164/$L164*2800,2),$O164)*'umowa o pracę'!$E$8,2)),0)),0))</f>
        <v>0</v>
      </c>
      <c r="U164" s="51">
        <f>IF('umowa o pracę'!$E$7=2020,$Q164,IF('umowa o pracę'!$E$7=2021,$R164,0))</f>
        <v>0</v>
      </c>
      <c r="V164" s="53">
        <f t="shared" si="27"/>
        <v>1</v>
      </c>
      <c r="W164" s="54">
        <f>IF('umowa o pracę'!$E$6&lt;2,0,$L164)</f>
        <v>0</v>
      </c>
      <c r="X164" s="54">
        <f>IF('umowa o pracę'!$E$6&lt;2,0,$M164)</f>
        <v>0</v>
      </c>
      <c r="Y164" s="55">
        <f>IF('umowa o pracę'!$E$6&lt;2,0,$N164)</f>
        <v>0</v>
      </c>
      <c r="Z164" s="55">
        <f>IF('umowa o pracę'!$E$6&lt;2,0,$O164)</f>
        <v>0</v>
      </c>
      <c r="AA164" s="32">
        <f>IF('umowa o pracę'!$E$7=2020,ROUND(IF($W164&gt;=2600,2600*'umowa o pracę'!$E$8,$W164*'umowa o pracę'!$E$8),2),IF('umowa o pracę'!$E$7=2021,ROUND(IF($W164&gt;=2800,2800*'umowa o pracę'!$E$8,$W164*'umowa o pracę'!$E$8),2),0))</f>
        <v>0</v>
      </c>
      <c r="AB164" s="32">
        <f>IF(IF(IF(AND($V164=1,$I164&gt;0),ROUND(IF($W164+$X164&gt;=2600,2600*'umowa o pracę'!$E$8,($W164+$X164)*'umowa o pracę'!$E$8),2)+IF($X164=0,ROUND(IF($W164&gt;2600,ROUND($Z164/$W164*2600,2),$Z164)*'umowa o pracę'!$E$8,2),ROUND(IF($W164&gt;2600,ROUND($Z164/$W164*2600,2),$Z164)*'umowa o pracę'!$E$8,2)),ROUND(IF($W164+$X164&gt;=2600,2600*'umowa o pracę'!$E$8,($W164+$X164)*'umowa o pracę'!$E$8),2)-IF($X164=0,ROUND(ROUND(IF($W164&gt;2600,ROUND($Y164/$W164*2600,2),$Y164),2)*'umowa o pracę'!$E$8,2),IF($X164&gt;0,IF($W164+$X164&lt;2600,ROUND(ROUND($Y164+ROUND($X164*9%,2),2)*'umowa o pracę'!$E$8,2),IF(AND($W164+$X164&gt;=2600,$X164&lt;2600,$W164&lt;2600),ROUND((ROUND(((2600-$X164)/$W164)*$Y164,2)+ROUND($X164*9%,2))*'umowa o pracę'!$E$8,2),IF(AND($W164+$X164&gt;=2600,$X164&gt;=2600),ROUND((ROUND(2600*9%,2))*'umowa o pracę'!$E$8,2),IF(AND($W164+$X164&gt;=2600,$W164&gt;=2600,$X164&lt;2600),ROUND((ROUND($X164*9%,2)+ROUND(((2600-$X164)/$W164)*$Y164,2))*'umowa o pracę'!$E$8,2),0)))),0)))&gt;$J164,$J164,IF(AND($V164=1,$I164&gt;0),ROUND(IF($W164+$X164&gt;=2600,2600*'umowa o pracę'!$E$8,($W164+$X164)*'umowa o pracę'!$E$8),2)+IF($X164=0,ROUND(IF($W164&gt;2600,ROUND($Z164/$W164*2600,2),$Z164)*'umowa o pracę'!$E$8,2),ROUND(IF($W164&gt;2600,ROUND($Z164/$W164*2600,2),$Z164)*'umowa o pracę'!$E$8,2)),ROUND(IF($W164+$X164&gt;=2600,2600*'umowa o pracę'!$E$8,($W164+$X164)*'umowa o pracę'!$E$8),2)-IF($X164=0,ROUND(ROUND(IF($W164&gt;2600,ROUND($Y164/$W164*2600,2),$Y164),2)*'umowa o pracę'!$E$8,2),IF($X164&gt;0,IF($W164+$X164&lt;2600,ROUND(ROUND($Y164+ROUND($X164*9%,2),2)*'umowa o pracę'!$E$8,2),IF(AND($W164+$X164&gt;=2600,$X164&lt;2600,$W164&lt;2600),ROUND((ROUND(((2600-$X164)/$W164)*$Y164,2)+ROUND($X164*9%,2))*'umowa o pracę'!$E$8,2),IF(AND($W164+$X164&gt;=2600,$X164&gt;=2600),ROUND((ROUND(2600*9%,2))*'umowa o pracę'!$E$8,2),IF(AND($W164+$X164&gt;=2600,$W164&gt;=2600,$X164&lt;2600),ROUND((ROUND($X164*9%,2)+ROUND(((2600-$X164)/$W164)*$Y164,2))*'umowa o pracę'!$E$8,2),0)))),0))))&gt;$J164,$J164,IF(IF(AND($V164=1,$I164&gt;0),ROUND(IF($W164+$X164&gt;=2600,2600*'umowa o pracę'!$E$8,($W164+$X164)*'umowa o pracę'!$E$8),2)+IF($X164=0,ROUND(IF($W164&gt;2600,ROUND($Z164/$W164*2600,2),$Z164)*'umowa o pracę'!$E$8,2),ROUND(IF($W164&gt;2600,ROUND($Z164/$W164*2600,2),$Z164)*'umowa o pracę'!$E$8,2)),ROUND(IF($W164+$X164&gt;=2600,2600*'umowa o pracę'!$E$8,($W164+$X164)*'umowa o pracę'!$E$8),2)-IF($X164=0,ROUND(ROUND(IF($W164&gt;2600,ROUND($Y164/$W164*2600,2),$Y164),2)*'umowa o pracę'!$E$8,2),IF($X164&gt;0,IF($W164+$X164&lt;2600,ROUND(ROUND($Y164+ROUND($X164*9%,2),2)*'umowa o pracę'!$E$8,2),IF(AND($W164+$X164&gt;=2600,$X164&lt;2600,$W164&lt;2600),ROUND((ROUND(((2600-$X164)/$W164)*$Y164,2)+ROUND($X164*9%,2))*'umowa o pracę'!$E$8,2),IF(AND($W164+$X164&gt;=2600,$X164&gt;=2600),ROUND((ROUND(2600*9%,2))*'umowa o pracę'!$E$8,2),IF(AND($W164+$X164&gt;=2600,$W164&gt;=2600,$X164&lt;2600),ROUND((ROUND($X164*9%,2)+ROUND(((2600-$X164)/$W164)*$Y164,2))*'umowa o pracę'!$E$8,2),0)))),0)))&gt;$J164,$J164,IF(AND($V164=1,$I164&gt;0),ROUND(IF($W164+$X164&gt;=2600,2600*'umowa o pracę'!$E$8,($W164+$X164)*'umowa o pracę'!$E$8),2)+IF($X164=0,ROUND(IF($W164&gt;2600,ROUND($Z164/$W164*2600,2),$Z164)*'umowa o pracę'!$E$8,2),ROUND(IF($W164&gt;2600,ROUND($Z164/$W164*2600,2),$Z164)*'umowa o pracę'!$E$8,2)),ROUND(IF($W164+$X164&gt;=2600,2600*'umowa o pracę'!$E$8,($W164+$X164)*'umowa o pracę'!$E$8),2)-IF(AND($X164=0,I164&gt;0),ROUND(ROUND(IF($W164&gt;2600,ROUND($Y164/$W164*2600,2),$Y164),2)*'umowa o pracę'!$E$8,2),IF($X164&gt;0,IF($W164+$X164&lt;2600,ROUND(ROUND($Y164+ROUND($X164*9%,2),2)*'umowa o pracę'!$E$8,2),IF(AND($W164+$X164&gt;=2600,$X164&lt;2600,$W164&lt;2600),ROUND((ROUND(((2600-$X164)/$W164)*$Y164,2)+ROUND($X164*9%,2))*'umowa o pracę'!$E$8,2),IF(AND($W164+$X164&gt;=2600,$X164&gt;=2600),ROUND((ROUND(2600*9%,2))*'umowa o pracę'!$E$8,2),IF(AND($W164+$X164&gt;=2600,$W164&gt;=2600,$X164&lt;2600),ROUND((ROUND($X164*9%,2)+ROUND(((2600-$X164)/$W164)*$Y164,2))*'umowa o pracę'!$E$8,2),0)))),0)))))</f>
        <v>0</v>
      </c>
      <c r="AC164" s="32">
        <f>IF(IF(IF(AND($V164=1,$I164&gt;0),ROUND(IF($W164+$X164&gt;=2800,2800*'umowa o pracę'!$E$8,($W164+$X164)*'umowa o pracę'!$E$8),2)+IF($X164=0,ROUND(IF($W164&gt;2800,ROUND($Z164/$W164*2800,2),$Z164)*'umowa o pracę'!$E$8,2),ROUND(IF($W164&gt;2800,ROUND($Z164/$W164*2800,2),$Z164)*'umowa o pracę'!$E$8,2)),ROUND(IF($W164+$X164&gt;=2800,2800*'umowa o pracę'!$E$8,($W164+$X164)*'umowa o pracę'!$E$8),2)-IF($X164=0,ROUND(ROUND(IF($W164&gt;2800,ROUND($Y164/$W164*2800,2),$Y164),2)*'umowa o pracę'!$E$8,2),IF($X164&gt;0,IF($W164+$X164&lt;2800,ROUND(ROUND($Y164+ROUND($X164*9%,2),2)*'umowa o pracę'!$E$8,2),IF(AND($W164+$X164&gt;=2800,$X164&lt;2800,$W164&lt;2800),ROUND((ROUND(((2800-$X164)/$W164)*$Y164,2)+ROUND($X164*9%,2))*'umowa o pracę'!$E$8,2),IF(AND($W164+$X164&gt;=2800,$X164&gt;=2800),ROUND((ROUND(2800*9%,2))*'umowa o pracę'!$E$8,2),IF(AND($W164+$X164&gt;=2800,$W164&gt;=2800,$X164&lt;2800),ROUND((ROUND($X164*9%,2)+ROUND(((2800-$X164)/$W164)*$Y164,2))*'umowa o pracę'!$E$8,2),0)))),0)))&gt;$J164,$J164,IF(AND($V164=1,$I164&gt;0),ROUND(IF($W164+$X164&gt;=2800,2800*'umowa o pracę'!$E$8,($W164+$X164)*'umowa o pracę'!$E$8),2)+IF($X164=0,ROUND(IF($W164&gt;2800,ROUND($Z164/$W164*2800,2),$Z164)*'umowa o pracę'!$E$8,2),ROUND(IF($W164&gt;2800,ROUND($Z164/$W164*2800,2),$Z164)*'umowa o pracę'!$E$8,2)),ROUND(IF($W164+$X164&gt;=2800,2800*'umowa o pracę'!$E$8,($W164+$X164)*'umowa o pracę'!$E$8),2)-IF($X164=0,ROUND(ROUND(IF($W164&gt;2800,ROUND($Y164/$W164*2800,2),$Y164),2)*'umowa o pracę'!$E$8,2),IF($X164&gt;0,IF($W164+$X164&lt;2800,ROUND(ROUND($Y164+ROUND($X164*9%,2),2)*'umowa o pracę'!$E$8,2),IF(AND($W164+$X164&gt;=2800,$X164&lt;2800,$W164&lt;2800),ROUND((ROUND(((2800-$X164)/$W164)*$Y164,2)+ROUND($X164*9%,2))*'umowa o pracę'!$E$8,2),IF(AND($W164+$X164&gt;=2800,$X164&gt;=2800),ROUND((ROUND(2800*9%,2))*'umowa o pracę'!$E$8,2),IF(AND($W164+$X164&gt;=2800,$W164&gt;=2800,$X164&lt;2800),ROUND((ROUND($X164*9%,2)+ROUND(((2800-$X164)/$W164)*$Y164,2))*'umowa o pracę'!$E$8,2),0)))),0))))&gt;$J164,$J164,IF(IF(AND($V164=1,$I164&gt;0),ROUND(IF($W164+$X164&gt;=2800,2800*'umowa o pracę'!$E$8,($W164+$X164)*'umowa o pracę'!$E$8),2)+IF($X164=0,ROUND(IF($W164&gt;2800,ROUND($Z164/$W164*2800,2),$Z164)*'umowa o pracę'!$E$8,2),ROUND(IF($W164&gt;2800,ROUND($Z164/$W164*2800,2),$Z164)*'umowa o pracę'!$E$8,2)),ROUND(IF($W164+$X164&gt;=2800,2800*'umowa o pracę'!$E$8,($W164+$X164)*'umowa o pracę'!$E$8),2)-IF($X164=0,ROUND(ROUND(IF($W164&gt;2800,ROUND($Y164/$W164*2800,2),$Y164),2)*'umowa o pracę'!$E$8,2),IF($X164&gt;0,IF($W164+$X164&lt;2800,ROUND(ROUND($Y164+ROUND($X164*9%,2),2)*'umowa o pracę'!$E$8,2),IF(AND($W164+$X164&gt;=2800,$X164&lt;2800,$W164&lt;2800),ROUND((ROUND(((2800-$X164)/$W164)*$Y164,2)+ROUND($X164*9%,2))*'umowa o pracę'!$E$8,2),IF(AND($W164+$X164&gt;=2800,$X164&gt;=2800),ROUND((ROUND(2800*9%,2))*'umowa o pracę'!$E$8,2),IF(AND($W164+$X164&gt;=2800,$W164&gt;=2800,$X164&lt;2800),ROUND((ROUND($X164*9%,2)+ROUND(((2800-$X164)/$W164)*$Y164,2))*'umowa o pracę'!$E$8,2),0)))),0)))&gt;$J164,$J164,IF(AND($V164=1,$I164&gt;0),ROUND(IF($W164+$X164&gt;=2800,2800*'umowa o pracę'!$E$8,($W164+$X164)*'umowa o pracę'!$E$8),2)+IF($X164=0,ROUND(IF($W164&gt;2800,ROUND($Z164/$W164*2800,2),$Z164)*'umowa o pracę'!$E$8,2),ROUND(IF($W164&gt;2800,ROUND($Z164/$W164*2800,2),$Z164)*'umowa o pracę'!$E$8,2)),ROUND(IF($W164+$X164&gt;=2800,2800*'umowa o pracę'!$E$8,($W164+$X164)*'umowa o pracę'!$E$8),2)-IF(AND($X164=0,I164&gt;0),ROUND(ROUND(IF($W164&gt;2800,ROUND($Y164/$W164*2800,2),$Y164),2)*'umowa o pracę'!$E$8,2),IF($X164&gt;0,IF($W164+$X164&lt;2800,ROUND(ROUND($Y164+ROUND($X164*9%,2),2)*'umowa o pracę'!$E$8,2),IF(AND($W164+$X164&gt;=2800,$X164&lt;2800,$W164&lt;2800),ROUND((ROUND(((2800-$X164)/$W164)*$Y164,2)+ROUND($X164*9%,2))*'umowa o pracę'!$E$8,2),IF(AND($W164+$X164&gt;=2800,$X164&gt;=2800),ROUND((ROUND(2800*9%,2))*'umowa o pracę'!$E$8,2),IF(AND($W164+$X164&gt;=2800,$W164&gt;=2800,$X164&lt;2800),ROUND((ROUND($X164*9%,2)+ROUND(((2800-$X164)/$W164)*$Y164,2))*'umowa o pracę'!$E$8,2),0)))),0)))))</f>
        <v>0</v>
      </c>
      <c r="AD164" s="32">
        <f>IF('umowa o pracę'!$E$7=2020,IF(IF($V164=1,IF($X164=0,ROUND(IF($W164&gt;2600,ROUND($Y164/$W164*2600,2),$Y164)*'umowa o pracę'!$E$8,2),IF($W164+$X164&lt;2600,ROUND(ROUND($Y164+ROUND($X164*9%,2),2)*'umowa o pracę'!$E$8,2),IF(AND($W164+$X164&gt;=2600,$W164&lt;2600),ROUND((ROUND($Y164+ROUND((2600-$W164)*9%,2),2))*'umowa o pracę'!$E$8,2),IF(AND($W164+$X164&gt;=2600,$W164&gt;=2600),ROUND(ROUND($Y164/$W164*2600,2)*'umowa o pracę'!$E$8,2),0)))),0)&gt;$H164,$H164,IF($V164=1,IF($X164=0,ROUND(IF($W164&gt;2600,ROUND($Y164/$W164*2600,2),$Y164)*'umowa o pracę'!$E$8,2),IF($W164+$X164&lt;2600,ROUND(ROUND($Y164+ROUND($X164*9%,2),2)*'umowa o pracę'!$E$8,2),IF(AND($W164+$X164&gt;=2600,$W164&lt;2600),ROUND((ROUND($Y164+ROUND((2600-$W164)*9%,2),2))*'umowa o pracę'!$E$8,2),IF(AND($W164+$X164&gt;=2600,$W164&gt;=2600),ROUND(ROUND($Y164/$W164*2600,2)*'umowa o pracę'!$E$8,2),0)))),0)),IF('umowa o pracę'!$E$7=2021,IF(IF($V164=1,IF($X164=0,ROUND(IF($W164&gt;2800,ROUND($Y164/$W164*2800,2),$Y164)*'umowa o pracę'!$E$8,2),IF($W164+$X164&lt;2800,ROUND(ROUND($Y164+ROUND($X164*9%,2),2)*'umowa o pracę'!$E$8,2),IF(AND($W164+$X164&gt;=2800,$W164&lt;2800),ROUND((ROUND($Y164+ROUND((2800-$W164)*9%,2),2))*'umowa o pracę'!$E$8,2),IF(AND($W164+$X164&gt;=2800,$W164&gt;=2800),ROUND(ROUND($Y164/$W164*2800,2)*'umowa o pracę'!$E$8,2),0)))),0)&gt;$H164,$H164,IF($V164=1,IF($X164=0,ROUND(IF($W164&gt;2800,ROUND($Y164/$W164*2800,2),$Y164)*'umowa o pracę'!$E$8,2),IF($W164+$X164&lt;2800,ROUND(ROUND($Y164+ROUND($X164*9%,2),2)*'umowa o pracę'!$E$8,2),IF(AND($W164+$X164&gt;=2800,$W164&lt;2800),ROUND((ROUND($Y164+ROUND((2800-$W164)*9%,2),2))*'umowa o pracę'!$E$8,2),IF(AND($W164+$X164&gt;=2800,$W164&gt;=2800),ROUND(ROUND($Y164/$W164*2800,2)*'umowa o pracę'!$E$8,2),0)))),0)),0))</f>
        <v>0</v>
      </c>
      <c r="AE164" s="32">
        <f>IF('umowa o pracę'!$E$7=2020,IF(IF($V164=1,IF($X164=0,ROUND(IF($W164&gt;2600,ROUND($Z164/$W164*2600,2),$Z164)*'umowa o pracę'!$E$8,2),ROUND(IF($W164&gt;2600,ROUND($Z164/$W164*2600,2),$Z164)*'umowa o pracę'!$E$8,2)),0)&gt;$I164,$I164,IF($V164=1,IF($X164=0,ROUND(IF($W164&gt;2600,ROUND($Z164/$W164*2600,2),$Z164)*'umowa o pracę'!$E$8,2),ROUND(IF($W164&gt;2600,ROUND($Z164/$W164*2600,2),$Z164)*'umowa o pracę'!$E$8,2)),0)),IF('umowa o pracę'!$E$7=2021,IF(IF($V164=1,IF($X164=0,ROUND(IF($W164&gt;2800,ROUND($Z164/$W164*2800,2),$Z164)*'umowa o pracę'!$E$8,2),ROUND(IF($W164&gt;2800,ROUND($Z164/$W164*2800,2),$Z164)*'umowa o pracę'!$E$8,2)),0)&gt;$I164,$I164,IF($V164=1,IF($X164=0,ROUND(IF($W164&gt;2800,ROUND($Z164/$W164*2800,2),$Z164)*'umowa o pracę'!$E$8,2),ROUND(IF($W164&gt;2800,ROUND($Z164/$W164*2800,2),$Z164)*'umowa o pracę'!$E$8,2)),0)),0))</f>
        <v>0</v>
      </c>
      <c r="AF164" s="56">
        <f>IF('umowa o pracę'!$E$7=2020,$AB164,IF('umowa o pracę'!$E$7=2021,$AC164,0))</f>
        <v>0</v>
      </c>
      <c r="AG164" s="53">
        <f t="shared" si="28"/>
        <v>1</v>
      </c>
      <c r="AH164" s="39">
        <f>IF('umowa o pracę'!$E$6&lt;3,0,$L164)</f>
        <v>0</v>
      </c>
      <c r="AI164" s="39">
        <f>IF('umowa o pracę'!$E$6&lt;3,0,$M164)</f>
        <v>0</v>
      </c>
      <c r="AJ164" s="55">
        <f>IF('umowa o pracę'!$E$6&lt;3,0,$N164)</f>
        <v>0</v>
      </c>
      <c r="AK164" s="55">
        <f>IF('umowa o pracę'!$E$6&lt;3,0,$O164)</f>
        <v>0</v>
      </c>
      <c r="AL164" s="32">
        <f>IF('umowa o pracę'!$E$7=2020,ROUND(IF($AH164&gt;=2600,2600*'umowa o pracę'!$E$8,$AH164*'umowa o pracę'!$E$8),2),IF('umowa o pracę'!$E$7=2021,ROUND(IF($AH164&gt;=2800,2800*'umowa o pracę'!$E$8,$AH164*'umowa o pracę'!$E$8),2),0))</f>
        <v>0</v>
      </c>
      <c r="AM164" s="32">
        <f>IF(IF(IF(AND($AG164=1,$I164&gt;0),ROUND(IF($AH164+$AI164&gt;=2600,2600*'umowa o pracę'!$E$8,($AH164+$AI164)*'umowa o pracę'!$E$8),2)+IF($AI164=0,ROUND(IF($AH164&gt;2600,ROUND($AK164/$AH164*2600,2),$AK164)*'umowa o pracę'!$E$8,2),ROUND(IF($AH164&gt;2600,ROUND($AK164/$AH164*2600,2),$AK164)*'umowa o pracę'!$E$8,2)),ROUND(IF($AH164+$AI164&gt;=2600,2600*'umowa o pracę'!$E$8,($AH164+$AI164)*'umowa o pracę'!$E$8),2)-IF($AI164=0,ROUND(ROUND(IF($AH164&gt;2600,ROUND($AJ164/$AH164*2600,2),$AJ164),2)*'umowa o pracę'!$E$8,2),IF($AI164&gt;0,IF($AH164+$AI164&lt;2600,ROUND(ROUND($AJ164+ROUND($AI164*9%,2),2)*'umowa o pracę'!$E$8,2),IF(AND($AH164+$AI164&gt;=2600,$AI164&lt;2600,$AH164&lt;2600),ROUND((ROUND(((2600-$AI164)/$AH164)*$AJ164,2)+ROUND($AI164*9%,2))*'umowa o pracę'!$E$8,2),IF(AND($AH164+$AI164&gt;=2600,$AI164&gt;=2600),ROUND((ROUND(2600*9%,2))*'umowa o pracę'!$E$8,2),IF(AND($AH164+$AI164&gt;=2600,$AH164&gt;=2600,$AI164&lt;2600),ROUND((ROUND($AI164*9%,2)+ROUND(((2600-$AI164)/$AH164)*$AJ164,2))*'umowa o pracę'!$E$8,2),0)))),0)))&gt;$J164,$J164,IF(AND($AG164=1,$I164&gt;0),ROUND(IF($AH164+$AI164&gt;=2600,2600*'umowa o pracę'!$E$8,($AH164+$AI164)*'umowa o pracę'!$E$8),2)+IF($AI164=0,ROUND(IF($AH164&gt;2600,ROUND($AK164/$AH164*2600,2),$AK164)*'umowa o pracę'!$E$8,2),ROUND(IF($AH164&gt;2600,ROUND($AK164/$AH164*2600,2),$AK164)*'umowa o pracę'!$E$8,2)),ROUND(IF($AH164+$AI164&gt;=2600,2600*'umowa o pracę'!$E$8,($AH164+$AI164)*'umowa o pracę'!$E$8),2)-IF($AI164=0,ROUND(ROUND(IF($AH164&gt;2600,ROUND($AJ164/$AH164*2600,2),$AJ164),2)*'umowa o pracę'!$E$8,2),IF($AI164&gt;0,IF($AH164+$AI164&lt;2600,ROUND(ROUND($AJ164+ROUND($AI164*9%,2),2)*'umowa o pracę'!$E$8,2),IF(AND($AH164+$AI164&gt;=2600,$AI164&lt;2600,$AH164&lt;2600),ROUND((ROUND(((2600-$AI164)/$AH164)*$AJ164,2)+ROUND($AI164*9%,2))*'umowa o pracę'!$E$8,2),IF(AND($AH164+$AI164&gt;=2600,$AI164&gt;=2600),ROUND((ROUND(2600*9%,2))*'umowa o pracę'!$E$8,2),IF(AND($AH164+$AI164&gt;=2600,$AH164&gt;=2600,$AI164&lt;2600),ROUND((ROUND($AI164*9%,2)+ROUND(((2600-$AI164)/$AH164)*$AJ164,2))*'umowa o pracę'!$E$8,2),0)))),0))))&gt;$J164,$J164,IF(IF(AND($AG164=1,$I164&gt;0),ROUND(IF($AH164+$AI164&gt;=2600,2600*'umowa o pracę'!$E$8,($AH164+$AI164)*'umowa o pracę'!$E$8),2)+IF($AI164=0,ROUND(IF($AH164&gt;2600,ROUND($AK164/$AH164*2600,2),$AK164)*'umowa o pracę'!$E$8,2),ROUND(IF($AH164&gt;2600,ROUND($AK164/$AH164*2600,2),$AK164)*'umowa o pracę'!$E$8,2)),ROUND(IF($AH164+$AI164&gt;=2600,2600*'umowa o pracę'!$E$8,($AH164+$AI164)*'umowa o pracę'!$E$8),2)-IF($AI164=0,ROUND(ROUND(IF($AH164&gt;2600,ROUND($AJ164/$AH164*2600,2),$AJ164),2)*'umowa o pracę'!$E$8,2),IF($AI164&gt;0,IF($AH164+$AI164&lt;2600,ROUND(ROUND($AJ164+ROUND($AI164*9%,2),2)*'umowa o pracę'!$E$8,2),IF(AND($AH164+$AI164&gt;=2600,$AI164&lt;2600,$AH164&lt;2600),ROUND((ROUND(((2600-$AI164)/$AH164)*$AJ164,2)+ROUND($AI164*9%,2))*'umowa o pracę'!$E$8,2),IF(AND($AH164+$AI164&gt;=2600,$AI164&gt;=2600),ROUND((ROUND(2600*9%,2))*'umowa o pracę'!$E$8,2),IF(AND($AH164+$AI164&gt;=2600,$AH164&gt;=2600,$AI164&lt;2600),ROUND((ROUND($AI164*9%,2)+ROUND(((2600-$AI164)/$AH164)*$AJ164,2))*'umowa o pracę'!$E$8,2),0)))),0)))&gt;$J164,$J164,IF(AND($AG164=1,$I164&gt;0),ROUND(IF($AH164+$AI164&gt;=2600,2600*'umowa o pracę'!$E$8,($AH164+$AI164)*'umowa o pracę'!$E$8),2)+IF($AI164=0,ROUND(IF($AH164&gt;2600,ROUND($AK164/$AH164*2600,2),$AK164)*'umowa o pracę'!$E$8,2),ROUND(IF($AH164&gt;2600,ROUND($AK164/$AH164*2600,2),$AK164)*'umowa o pracę'!$E$8,2)),ROUND(IF($AH164+$AI164&gt;=2600,2600*'umowa o pracę'!$E$8,($AH164+$AI164)*'umowa o pracę'!$E$8),2)-IF(AND($AI164=0,I164&gt;0),ROUND(ROUND(IF($AH164&gt;2600,ROUND($AJ164/$AH164*2600,2),$AJ164),2)*'umowa o pracę'!$E$8,2),IF($AI164&gt;0,IF($AH164+$AI164&lt;2600,ROUND(ROUND($AJ164+ROUND($AI164*9%,2),2)*'umowa o pracę'!$E$8,2),IF(AND($AH164+$AI164&gt;=2600,$AI164&lt;2600,$AH164&lt;2600),ROUND((ROUND(((2600-$AI164)/$AH164)*$AJ164,2)+ROUND($AI164*9%,2))*'umowa o pracę'!$E$8,2),IF(AND($AH164+$AI164&gt;=2600,$AI164&gt;=2600),ROUND((ROUND(2600*9%,2))*'umowa o pracę'!$E$8,2),IF(AND($AH164+$AI164&gt;=2600,$AH164&gt;=2600,$AI164&lt;2600),ROUND((ROUND($AI164*9%,2)+ROUND(((2600-$AI164)/$AH164)*$AJ164,2))*'umowa o pracę'!$E$8,2),0)))),0)))))</f>
        <v>0</v>
      </c>
      <c r="AN164" s="32">
        <f>IF(IF(IF(AND($AG164=1,$I164&gt;0),ROUND(IF($AH164+$AI164&gt;=2800,2800*'umowa o pracę'!$E$8,($AH164+$AI164)*'umowa o pracę'!$E$8),2)+IF($AI164=0,ROUND(IF($AH164&gt;2800,ROUND($AK164/$AH164*2800,2),$AK164)*'umowa o pracę'!$E$8,2),ROUND(IF($AH164&gt;2800,ROUND($AK164/$AH164*2800,2),$AK164)*'umowa o pracę'!$E$8,2)),ROUND(IF($AH164+$AI164&gt;=2800,2800*'umowa o pracę'!$E$8,($AH164+$AI164)*'umowa o pracę'!$E$8),2)-IF($AI164=0,ROUND(ROUND(IF($AH164&gt;2800,ROUND($AJ164/$AH164*2800,2),$AJ164),2)*'umowa o pracę'!$E$8,2),IF($AI164&gt;0,IF($AH164+$AI164&lt;2800,ROUND(ROUND($AJ164+ROUND($AI164*9%,2),2)*'umowa o pracę'!$E$8,2),IF(AND($AH164+$AI164&gt;=2800,$AI164&lt;2800,$AH164&lt;2800),ROUND((ROUND(((2800-$AI164)/$AH164)*$AJ164,2)+ROUND($AI164*9%,2))*'umowa o pracę'!$E$8,2),IF(AND($AH164+$AI164&gt;=2800,$AI164&gt;=2800),ROUND((ROUND(2800*9%,2))*'umowa o pracę'!$E$8,2),IF(AND($AH164+$AI164&gt;=2800,$AH164&gt;=2800,$AI164&lt;2800),ROUND((ROUND($AI164*9%,2)+ROUND(((2800-$AI164)/$AH164)*$AJ164,2))*'umowa o pracę'!$E$8,2),0)))),0)))&gt;$J164,$J164,IF(AND($AG164=1,$I164&gt;0),ROUND(IF($AH164+$AI164&gt;=2800,2800*'umowa o pracę'!$E$8,($AH164+$AI164)*'umowa o pracę'!$E$8),2)+IF($AI164=0,ROUND(IF($AH164&gt;2800,ROUND($AK164/$AH164*2800,2),$AK164)*'umowa o pracę'!$E$8,2),ROUND(IF($AH164&gt;2800,ROUND($AK164/$AH164*2800,2),$AK164)*'umowa o pracę'!$E$8,2)),ROUND(IF($AH164+$AI164&gt;=2800,2800*'umowa o pracę'!$E$8,($AH164+$AI164)*'umowa o pracę'!$E$8),2)-IF($AI164=0,ROUND(ROUND(IF($AH164&gt;2800,ROUND($AJ164/$AH164*2800,2),$AJ164),2)*'umowa o pracę'!$E$8,2),IF($AI164&gt;0,IF($AH164+$AI164&lt;2800,ROUND(ROUND($AJ164+ROUND($AI164*9%,2),2)*'umowa o pracę'!$E$8,2),IF(AND($AH164+$AI164&gt;=2800,$AI164&lt;2800,$AH164&lt;2800),ROUND((ROUND(((2800-$AI164)/$AH164)*$AJ164,2)+ROUND($AI164*9%,2))*'umowa o pracę'!$E$8,2),IF(AND($AH164+$AI164&gt;=2800,$AI164&gt;=2800),ROUND((ROUND(2800*9%,2))*'umowa o pracę'!$E$8,2),IF(AND($AH164+$AI164&gt;=2800,$AH164&gt;=2800,$AI164&lt;2800),ROUND((ROUND($AI164*9%,2)+ROUND(((2800-$AI164)/$AH164)*$AJ164,2))*'umowa o pracę'!$E$8,2),0)))),0))))&gt;$J164,$J164,IF(IF(AND($AG164=1,$I164&gt;0),ROUND(IF($AH164+$AI164&gt;=2800,2800*'umowa o pracę'!$E$8,($AH164+$AI164)*'umowa o pracę'!$E$8),2)+IF($AI164=0,ROUND(IF($AH164&gt;2800,ROUND($AK164/$AH164*2800,2),$AK164)*'umowa o pracę'!$E$8,2),ROUND(IF($AH164&gt;2800,ROUND($AK164/$AH164*2800,2),$AK164)*'umowa o pracę'!$E$8,2)),ROUND(IF($AH164+$AI164&gt;=2800,2800*'umowa o pracę'!$E$8,($AH164+$AI164)*'umowa o pracę'!$E$8),2)-IF($AI164=0,ROUND(ROUND(IF($AH164&gt;2800,ROUND($AJ164/$AH164*2800,2),$AJ164),2)*'umowa o pracę'!$E$8,2),IF($AI164&gt;0,IF($AH164+$AI164&lt;2800,ROUND(ROUND($AJ164+ROUND($AI164*9%,2),2)*'umowa o pracę'!$E$8,2),IF(AND($AH164+$AI164&gt;=2800,$AI164&lt;2800,$AH164&lt;2800),ROUND((ROUND(((2800-$AI164)/$AH164)*$AJ164,2)+ROUND($AI164*9%,2))*'umowa o pracę'!$E$8,2),IF(AND($AH164+$AI164&gt;=2800,$AI164&gt;=2800),ROUND((ROUND(2800*9%,2))*'umowa o pracę'!$E$8,2),IF(AND($AH164+$AI164&gt;=2800,$AH164&gt;=2800,$AI164&lt;2800),ROUND((ROUND($AI164*9%,2)+ROUND(((2800-$AI164)/$AH164)*$AJ164,2))*'umowa o pracę'!$E$8,2),0)))),0)))&gt;$J164,$J164,IF(AND($AG164=1,$I164&gt;0),ROUND(IF($AH164+$AI164&gt;=2800,2800*'umowa o pracę'!$E$8,($AH164+$AI164)*'umowa o pracę'!$E$8),2)+IF($AI164=0,ROUND(IF($AH164&gt;2800,ROUND($AK164/$AH164*2800,2),$AK164)*'umowa o pracę'!$E$8,2),ROUND(IF($AH164&gt;2800,ROUND($AK164/$AH164*2800,2),$AK164)*'umowa o pracę'!$E$8,2)),ROUND(IF($AH164+$AI164&gt;=2800,2800*'umowa o pracę'!$E$8,($AH164+$AI164)*'umowa o pracę'!$E$8),2)-IF(AND($AI164=0,I164&gt;0),ROUND(ROUND(IF($AH164&gt;2800,ROUND($AJ164/$AH164*2800,2),$AJ164),2)*'umowa o pracę'!$E$8,2),IF($AI164&gt;0,IF($AH164+$AI164&lt;2800,ROUND(ROUND($AJ164+ROUND($AI164*9%,2),2)*'umowa o pracę'!$E$8,2),IF(AND($AH164+$AI164&gt;=2800,$AI164&lt;2800,$AH164&lt;2800),ROUND((ROUND(((2800-$AI164)/$AH164)*$AJ164,2)+ROUND($AI164*9%,2))*'umowa o pracę'!$E$8,2),IF(AND($AH164+$AI164&gt;=2800,$AI164&gt;=2800),ROUND((ROUND(2800*9%,2))*'umowa o pracę'!$E$8,2),IF(AND($AH164+$AI164&gt;=2800,$AH164&gt;=2800,$AI164&lt;2800),ROUND((ROUND($AI164*9%,2)+ROUND(((2800-$AI164)/$AH164)*$AJ164,2))*'umowa o pracę'!$E$8,2),0)))),0)))))</f>
        <v>0</v>
      </c>
      <c r="AO164" s="32">
        <f>IF('umowa o pracę'!$E$7=2020,IF(IF($AG164=1,IF($AI164=0,ROUND(IF($AH164&gt;2600,ROUND($AJ164/$AH164*2600,2),$AJ164)*'umowa o pracę'!$E$8,2),IF($AH164+$AI164&lt;2600,ROUND(ROUND($AJ164+ROUND($AI164*9%,2),2)*'umowa o pracę'!$E$8,2),IF(AND($AH164+$AI164&gt;=2600,$AH164&lt;2600),ROUND((ROUND($AJ164+ROUND((2600-$AH164)*9%,2),2))*'umowa o pracę'!$E$8,2),IF(AND($AH164+$AI164&gt;=2600,$AH164&gt;=2600),ROUND(ROUND($AJ164/$AH164*2600,2)*'umowa o pracę'!$E$8,2),0)))),0)&gt;$H164,$H164,IF($AG164=1,IF($AI164=0,ROUND(IF($AH164&gt;2600,ROUND($AJ164/$AH164*2600,2),$AJ164)*'umowa o pracę'!$E$8,2),IF($AH164+$AI164&lt;2600,ROUND(ROUND($AJ164+ROUND($AI164*9%,2),2)*'umowa o pracę'!$E$8,2),IF(AND($AH164+$AI164&gt;=2600,$AH164&lt;2600),ROUND((ROUND($AJ164+ROUND((2600-$AH164)*9%,2),2))*'umowa o pracę'!$E$8,2),IF(AND($AH164+$AI164&gt;=2600,$AH164&gt;=2600),ROUND(ROUND($AJ164/$AH164*2600,2)*'umowa o pracę'!$E$8,2),0)))),0)),IF('umowa o pracę'!$E$7=2021,IF(IF($AG164=1,IF($AI164=0,ROUND(IF($AH164&gt;2800,ROUND($AJ164/$AH164*2800,2),$AJ164)*'umowa o pracę'!$E$8,2),IF($AH164+$AI164&lt;2800,ROUND(ROUND($AJ164+ROUND($AI164*9%,2),2)*'umowa o pracę'!$E$8,2),IF(AND($AH164+$AI164&gt;=2800,$AH164&lt;2800),ROUND((ROUND($AJ164+ROUND((2800-$AH164)*9%,2),2))*'umowa o pracę'!$E$8,2),IF(AND($AH164+$AI164&gt;=2800,$AH164&gt;=2800),ROUND(ROUND($AJ164/$AH164*2800,2)*'umowa o pracę'!$E$8,2),0)))),0)&gt;$H164,$H164,IF($AG164=1,IF($AI164=0,ROUND(IF($AH164&gt;2800,ROUND($AJ164/$AH164*2800,2),$AJ164)*'umowa o pracę'!$E$8,2),IF($AH164+$AI164&lt;2800,ROUND(ROUND($AJ164+ROUND($AI164*9%,2),2)*'umowa o pracę'!$E$8,2),IF(AND($AH164+$AI164&gt;=2800,$AH164&lt;2800),ROUND((ROUND($AJ164+ROUND((2800-$AH164)*9%,2),2))*'umowa o pracę'!$E$8,2),IF(AND($AH164+$AI164&gt;=2800,$AH164&gt;=2800),ROUND(ROUND($AJ164/$AH164*2800,2)*'umowa o pracę'!$E$8,2),0)))),0)),0))</f>
        <v>0</v>
      </c>
      <c r="AP164" s="32">
        <f>IF('umowa o pracę'!$E$7=2020,IF(IF($AG164=1,IF($AI164=0,ROUND(IF($AH164&gt;2600,ROUND($AK164/$AH164*2600,2),$AK164)*'umowa o pracę'!$E$8,2),ROUND(IF($AH164&gt;2600,ROUND($AK164/$AH164*2600,2),$AK164)*'umowa o pracę'!$E$8,2)),0)&gt;$I164,$I164,IF($AG164=1,IF($AI164=0,ROUND(IF($AH164&gt;2600,ROUND($AK164/$AH164*2600,2),$AK164)*'umowa o pracę'!$E$8,2),ROUND(IF($AH164&gt;2600,ROUND($AK164/$AH164*2600,2),$AK164)*'umowa o pracę'!$E$8,2)),0)),IF('umowa o pracę'!$E$7=2021,IF(IF($AG164=1,IF($AI164=0,ROUND(IF($AH164&gt;2800,ROUND($AK164/$AH164*2800,2),$AK164)*'umowa o pracę'!$E$8,2),ROUND(IF($AH164&gt;2800,ROUND($AK164/$AH164*2800,2),$AK164)*'umowa o pracę'!$E$8,2)),0)&gt;$I164,$I164,IF($AG164=1,IF($AI164=0,ROUND(IF($AH164&gt;2800,ROUND($AK164/$AH164*2800,2),$AK164)*'umowa o pracę'!$E$8,2),ROUND(IF($AH164&gt;2800,ROUND($AK164/$AH164*2800,2),$AK164)*'umowa o pracę'!$E$8,2)),0)),0))</f>
        <v>0</v>
      </c>
      <c r="AQ164" s="56">
        <f>IF('umowa o pracę'!$E$7=2020,$AM164,IF('umowa o pracę'!$E$7=2021,$AN164,0))</f>
        <v>0</v>
      </c>
      <c r="AR164" s="33">
        <f>IF('umowa o pracę'!$E$7=0,0,U164+AF164+AQ164)</f>
        <v>0</v>
      </c>
      <c r="AS164" s="19"/>
      <c r="AT164" s="19"/>
      <c r="AU164" s="19"/>
      <c r="AV164" s="6"/>
      <c r="AW164" s="6"/>
      <c r="AX164" s="6">
        <f t="shared" si="26"/>
        <v>10</v>
      </c>
      <c r="AY164" s="6"/>
      <c r="AZ164" s="234">
        <f t="shared" si="29"/>
        <v>0</v>
      </c>
      <c r="BA164" s="234">
        <f t="shared" si="30"/>
        <v>0</v>
      </c>
      <c r="BB164" s="234">
        <f t="shared" si="31"/>
        <v>0</v>
      </c>
      <c r="BC164" s="234">
        <f t="shared" si="32"/>
        <v>0</v>
      </c>
      <c r="BD164" s="234">
        <f t="shared" si="33"/>
        <v>0</v>
      </c>
      <c r="BE164" s="234">
        <f t="shared" si="34"/>
        <v>0</v>
      </c>
      <c r="BF164" s="234">
        <f t="shared" si="35"/>
        <v>0</v>
      </c>
      <c r="BG164" s="234">
        <f t="shared" si="36"/>
        <v>0</v>
      </c>
      <c r="BH164" s="234">
        <f t="shared" si="37"/>
        <v>0</v>
      </c>
      <c r="BI164" s="238">
        <f t="shared" si="38"/>
        <v>0</v>
      </c>
      <c r="BJ164" s="236"/>
      <c r="BK164" s="236"/>
      <c r="BL164" s="237"/>
    </row>
    <row r="165" spans="1:64" ht="15.75" customHeight="1" x14ac:dyDescent="0.25">
      <c r="A165" s="129">
        <v>154</v>
      </c>
      <c r="B165" s="57"/>
      <c r="C165" s="57"/>
      <c r="D165" s="36"/>
      <c r="E165" s="36"/>
      <c r="F165" s="242"/>
      <c r="G165" s="37">
        <v>1</v>
      </c>
      <c r="H165" s="58">
        <v>0</v>
      </c>
      <c r="I165" s="59">
        <v>0</v>
      </c>
      <c r="J165" s="60">
        <v>0</v>
      </c>
      <c r="K165" s="52">
        <v>1</v>
      </c>
      <c r="L165" s="39">
        <v>0</v>
      </c>
      <c r="M165" s="39">
        <v>0</v>
      </c>
      <c r="N165" s="39">
        <v>0</v>
      </c>
      <c r="O165" s="39">
        <v>0</v>
      </c>
      <c r="P165" s="35">
        <f>IF('umowa o pracę'!$E$7=2020,ROUND(IF($L165&gt;=2600,2600*'umowa o pracę'!$E$8,$L165*'umowa o pracę'!$E$8),2),IF('umowa o pracę'!$E$7=2021,ROUND(IF($L165&gt;=2800,2800*'umowa o pracę'!$E$8,$L165*'umowa o pracę'!$E$8),2),0))</f>
        <v>0</v>
      </c>
      <c r="Q165" s="252">
        <f>IF(IF(IF(AND($K165=1,$I165&gt;0),ROUND(IF($L165+$M165&gt;=2600,2600*'umowa o pracę'!$E$8,($L165+$M165)*'umowa o pracę'!$E$8),2)+IF($M165=0,ROUND(IF($L165&gt;2600,ROUND($O165/$L165*2600,2),$O165)*'umowa o pracę'!$E$8,2),ROUND(IF($L165&gt;2600,ROUND($O165/$L165*2600,2),$O165)*'umowa o pracę'!$E$8,2)),ROUND(IF($L165+$M165&gt;=2600,2600*'umowa o pracę'!$E$8,($L165+$M165)*'umowa o pracę'!$E$8),2)-IF($M165=0,ROUND(ROUND(IF($L165&gt;2600,ROUND($N165/$L165*2600,2),$N165),2)*'umowa o pracę'!$E$8,2),IF($M165&gt;0,IF($L165+$M165&lt;2600,ROUND(ROUND($N165+ROUND($M165*9%,2),2)*'umowa o pracę'!$E$8,2),IF(AND($L165+$M165&gt;=2600,$M165&lt;2600,$L165&lt;2600),ROUND((ROUND(((2600-$M165)/$L165)*$N165,2)+ROUND($M165*9%,2))*'umowa o pracę'!$E$8,2),IF(AND($L165+$M165&gt;=2600,$M165&gt;=2600),ROUND((ROUND(2600*9%,2))*'umowa o pracę'!$E$8,2),IF(AND($L165+$M165&gt;=2600,$L165&gt;=2600,$M165&lt;2600),ROUND((ROUND($M165*9%,2)+ROUND(((2600-$M165)/$L165)*$N165,2))*'umowa o pracę'!$E$8,2),0)))),0)))&gt;$J165,$J165,IF(AND($K165=1,$I165&gt;0),ROUND(IF($L165+$M165&gt;=2600,2600*'umowa o pracę'!$E$8,($L165+$M165)*'umowa o pracę'!$E$8),2)+IF($M165=0,ROUND(IF($L165&gt;2600,ROUND($O165/$L165*2600,2),$O165)*'umowa o pracę'!$E$8,2),ROUND(IF($L165&gt;2600,ROUND($O165/$L165*2600,2),$O165)*'umowa o pracę'!$E$8,2)),ROUND(IF($L165+$M165&gt;=2600,2600*'umowa o pracę'!$E$8,($L165+$M165)*'umowa o pracę'!$E$8),2)-IF($M165=0,ROUND(ROUND(IF($L165&gt;2600,ROUND($N165/$L165*2600,2),$N165),2)*'umowa o pracę'!$E$8,2),IF($M165&gt;0,IF($L165+$M165&lt;2600,ROUND(ROUND($N165+ROUND($M165*9%,2),2)*'umowa o pracę'!$E$8,2),IF(AND($L165+$M165&gt;=2600,$M165&lt;2600,$L165&lt;2600),ROUND((ROUND(((2600-$M165)/$L165)*$N165,2)+ROUND($M165*9%,2))*'umowa o pracę'!$E$8,2),IF(AND($L165+$M165&gt;=2600,$M165&gt;=2600),ROUND((ROUND(2600*9%,2))*'umowa o pracę'!$E$8,2),IF(AND($L165+$M165&gt;=2600,$L165&gt;=2600,$M165&lt;2600),ROUND((ROUND($M165*9%,2)+ROUND(((2600-$M165)/$L165)*$N165,2))*'umowa o pracę'!$E$8,2),0)))),0))))&gt;$J165,$J165,IF(IF(AND($K165=1,$I165&gt;0),ROUND(IF($L165+$M165&gt;=2600,2600*'umowa o pracę'!$E$8,($L165+$M165)*'umowa o pracę'!$E$8),2)+IF($M165=0,ROUND(IF($L165&gt;2600,ROUND($O165/$L165*2600,2),$O165)*'umowa o pracę'!$E$8,2),ROUND(IF($L165&gt;2600,ROUND($O165/$L165*2600,2),$O165)*'umowa o pracę'!$E$8,2)),ROUND(IF($L165+$M165&gt;=2600,2600*'umowa o pracę'!$E$8,($L165+$M165)*'umowa o pracę'!$E$8),2)-IF($M165=0,ROUND(ROUND(IF($L165&gt;2600,ROUND($N165/$L165*2600,2),$N165),2)*'umowa o pracę'!$E$8,2),IF($M165&gt;0,IF($L165+$M165&lt;2600,ROUND(ROUND($N165+ROUND($M165*9%,2),2)*'umowa o pracę'!$E$8,2),IF(AND($L165+$M165&gt;=2600,$M165&lt;2600,$L165&lt;2600),ROUND((ROUND(((2600-$M165)/$L165)*$N165,2)+ROUND($M165*9%,2))*'umowa o pracę'!$E$8,2),IF(AND($L165+$M165&gt;=2600,$M165&gt;=2600),ROUND((ROUND(2600*9%,2))*'umowa o pracę'!$E$8,2),IF(AND($L165+$M165&gt;=2600,$L165&gt;=2600,$M165&lt;2600),ROUND((ROUND($M165*9%,2)+ROUND(((2600-$M165)/$L165)*$N165,2))*'umowa o pracę'!$E$8,2),0)))),0)))&gt;$J165,$J165,IF(AND($K165=1,$I165&gt;0),ROUND(IF($L165+$M165&gt;=2600,2600*'umowa o pracę'!$E$8,($L165+$M165)*'umowa o pracę'!$E$8),2)+IF($M165=0,ROUND(IF($L165&gt;2600,ROUND($O165/$L165*2600,2),$O165)*'umowa o pracę'!$E$8,2),ROUND(IF($L165&gt;2600,ROUND($O165/$L165*2600,2),$O165)*'umowa o pracę'!$E$8,2)),ROUND(IF($L165+$M165&gt;=2600,2600*'umowa o pracę'!$E$8,($L165+$M165)*'umowa o pracę'!$E$8),2)-IF(AND($M165=0,I165&gt;0),ROUND(ROUND(IF($L165&gt;2600,ROUND($N165/$L165*2600,2),$N165),2)*'umowa o pracę'!$E$8,2),IF($M165&gt;0,IF($L165+$M165&lt;2600,ROUND(ROUND($N165+ROUND($M165*9%,2),2)*'umowa o pracę'!$E$8,2),IF(AND($L165+$M165&gt;=2600,$M165&lt;2600,$L165&lt;2600),ROUND((ROUND(((2600-$M165)/$L165)*$N165,2)+ROUND($M165*9%,2))*'umowa o pracę'!$E$8,2),IF(AND($L165+$M165&gt;=2600,$M165&gt;=2600),ROUND((ROUND(2600*9%,2))*'umowa o pracę'!$E$8,2),IF(AND($L165+$M165&gt;=2600,$L165&gt;=2600,$M165&lt;2600),ROUND((ROUND($M165*9%,2)+ROUND(((2600-$M165)/$L165)*$N165,2))*'umowa o pracę'!$E$8,2),0)))),0)))))</f>
        <v>0</v>
      </c>
      <c r="R165" s="252">
        <f>IF(IF(IF(AND($K165=1,$I165&gt;0),ROUND(IF($L165+$M165&gt;=2800,2800*'umowa o pracę'!$E$8,($L165+$M165)*'umowa o pracę'!$E$8),2)+IF($M165=0,ROUND(IF($L165&gt;2800,ROUND($O165/$L165*2800,2),$O165)*'umowa o pracę'!$E$8,2),ROUND(IF($L165&gt;2800,ROUND($O165/$L165*2800,2),$O165)*'umowa o pracę'!$E$8,2)),ROUND(IF($L165+$M165&gt;=2800,2800*'umowa o pracę'!$E$8,($L165+$M165)*'umowa o pracę'!$E$8),2)-IF($M165=0,ROUND(ROUND(IF($L165&gt;2800,ROUND($N165/$L165*2800,2),$N165),2)*'umowa o pracę'!$E$8,2),IF($M165&gt;0,IF($L165+$M165&lt;2800,ROUND(ROUND($N165+ROUND($M165*9%,2),2)*'umowa o pracę'!$E$8,2),IF(AND($L165+$M165&gt;=2800,$M165&lt;2800,$L165&lt;2800),ROUND((ROUND(((2800-$M165)/$L165)*$N165,2)+ROUND($M165*9%,2))*'umowa o pracę'!$E$8,2),IF(AND($L165+$M165&gt;=2800,$M165&gt;=2800),ROUND((ROUND(2800*9%,2))*'umowa o pracę'!$E$8,2),IF(AND($L165+$M165&gt;=2800,$L165&gt;=2800,$M165&lt;2800),ROUND((ROUND($M165*9%,2)+ROUND(((2800-$M165)/$L165)*$N165,2))*'umowa o pracę'!$E$8,2),0)))),0)))&gt;$J165,$J165,IF(AND($K165=1,$I165&gt;0),ROUND(IF($L165+$M165&gt;=2800,2800*'umowa o pracę'!$E$8,($L165+$M165)*'umowa o pracę'!$E$8),2)+IF($M165=0,ROUND(IF($L165&gt;2800,ROUND($O165/$L165*2800,2),$O165)*'umowa o pracę'!$E$8,2),ROUND(IF($L165&gt;2800,ROUND($O165/$L165*2800,2),$O165)*'umowa o pracę'!$E$8,2)),ROUND(IF($L165+$M165&gt;=2800,2800*'umowa o pracę'!$E$8,($L165+$M165)*'umowa o pracę'!$E$8),2)-IF($M165=0,ROUND(ROUND(IF($L165&gt;2800,ROUND($N165/$L165*2800,2),$N165),2)*'umowa o pracę'!$E$8,2),IF($M165&gt;0,IF($L165+$M165&lt;2800,ROUND(ROUND($N165+ROUND($M165*9%,2),2)*'umowa o pracę'!$E$8,2),IF(AND($L165+$M165&gt;=2800,$M165&lt;2800,$L165&lt;2800),ROUND((ROUND(((2800-$M165)/$L165)*$N165,2)+ROUND($M165*9%,2))*'umowa o pracę'!$E$8,2),IF(AND($L165+$M165&gt;=2800,$M165&gt;=2800),ROUND((ROUND(2800*9%,2))*'umowa o pracę'!$E$8,2),IF(AND($L165+$M165&gt;=2800,$L165&gt;=2800,$M165&lt;2800),ROUND((ROUND($M165*9%,2)+ROUND(((2800-$M165)/$L165)*$N165,2))*'umowa o pracę'!$E$8,2),0)))),0))))&gt;$J165,$J165,IF(IF(AND($K165=1,$I165&gt;0),ROUND(IF($L165+$M165&gt;=2800,2800*'umowa o pracę'!$E$8,($L165+$M165)*'umowa o pracę'!$E$8),2)+IF($M165=0,ROUND(IF($L165&gt;2800,ROUND($O165/$L165*2800,2),$O165)*'umowa o pracę'!$E$8,2),ROUND(IF($L165&gt;2800,ROUND($O165/$L165*2800,2),$O165)*'umowa o pracę'!$E$8,2)),ROUND(IF($L165+$M165&gt;=2800,2800*'umowa o pracę'!$E$8,($L165+$M165)*'umowa o pracę'!$E$8),2)-IF($M165=0,ROUND(ROUND(IF($L165&gt;2800,ROUND($N165/$L165*2800,2),$N165),2)*'umowa o pracę'!$E$8,2),IF($M165&gt;0,IF($L165+$M165&lt;2800,ROUND(ROUND($N165+ROUND($M165*9%,2),2)*'umowa o pracę'!$E$8,2),IF(AND($L165+$M165&gt;=2800,$M165&lt;2800,$L165&lt;2800),ROUND((ROUND(((2800-$M165)/$L165)*$N165,2)+ROUND($M165*9%,2))*'umowa o pracę'!$E$8,2),IF(AND($L165+$M165&gt;=2800,$M165&gt;=2800),ROUND((ROUND(2800*9%,2))*'umowa o pracę'!$E$8,2),IF(AND($L165+$M165&gt;=2800,$L165&gt;=2800,$M165&lt;2800),ROUND((ROUND($M165*9%,2)+ROUND(((2800-$M165)/$L165)*$N165,2))*'umowa o pracę'!$E$8,2),0)))),0)))&gt;$J165,$J165,IF(AND($K165=1,$I165&gt;0),ROUND(IF($L165+$M165&gt;=2800,2800*'umowa o pracę'!$E$8,($L165+$M165)*'umowa o pracę'!$E$8),2)+IF($M165=0,ROUND(IF($L165&gt;2800,ROUND($O165/$L165*2800,2),$O165)*'umowa o pracę'!$E$8,2),ROUND(IF($L165&gt;2800,ROUND($O165/$L165*2800,2),$O165)*'umowa o pracę'!$E$8,2)),ROUND(IF($L165+$M165&gt;=2800,2800*'umowa o pracę'!$E$8,($L165+$M165)*'umowa o pracę'!$E$8),2)-IF(AND($M165=0,I165&gt;0),ROUND(ROUND(IF($L165&gt;2800,ROUND($N165/$L165*2800,2),$N165),2)*'umowa o pracę'!$E$8,2),IF($M165&gt;0,IF($L165+$M165&lt;2800,ROUND(ROUND($N165+ROUND($M165*9%,2),2)*'umowa o pracę'!$E$8,2),IF(AND($L165+$M165&gt;=2800,$M165&lt;2800,$L165&lt;2800),ROUND((ROUND(((2800-$M165)/$L165)*$N165,2)+ROUND($M165*9%,2))*'umowa o pracę'!$E$8,2),IF(AND($L165+$M165&gt;=2800,$M165&gt;=2800),ROUND((ROUND(2800*9%,2))*'umowa o pracę'!$E$8,2),IF(AND($L165+$M165&gt;=2800,$L165&gt;=2800,$M165&lt;2800),ROUND((ROUND($M165*9%,2)+ROUND(((2800-$M165)/$L165)*$N165,2))*'umowa o pracę'!$E$8,2),0)))),0)))))</f>
        <v>0</v>
      </c>
      <c r="S165" s="32">
        <f>IF('umowa o pracę'!$E$7=2020,IF(IF($K165=1,IF($M165=0,ROUND(IF($L165&gt;2600,ROUND($N165/$L165*2600,2),$N165)*'umowa o pracę'!$E$8,2),IF($L165+$M165&lt;2600,ROUND(ROUND($N165+ROUND($M165*9%,2),2)*'umowa o pracę'!$E$8,2),IF(AND($L165+$M165&gt;=2600,$L165&lt;2600),ROUND((ROUND($N165+ROUND((2600-$L165)*9%,2),2))*'umowa o pracę'!$E$8,2),IF(AND($L165+$M165&gt;=2600,$L165&gt;=2600),ROUND(ROUND($N165/$L165*2600,2)*'umowa o pracę'!$E$8,2),0)))),0)&gt;$H165,$H165,IF($K165=1,IF($M165=0,ROUND(IF($L165&gt;2600,ROUND($N165/$L165*2600,2),$N165)*'umowa o pracę'!$E$8,2),IF($L165+$M165&lt;2600,ROUND(ROUND($N165+ROUND($M165*9%,2),2)*'umowa o pracę'!$E$8,2),IF(AND($L165+$M165&gt;=2600,$L165&lt;2600),ROUND((ROUND($N165+ROUND((2600-$L165)*9%,2),2))*'umowa o pracę'!$E$8,2),IF(AND($L165+$M165&gt;=2600,$L165&gt;=2600),ROUND(ROUND($N165/$L165*2600,2)*'umowa o pracę'!$E$8,2),0)))),0)),IF('umowa o pracę'!$E$7=2021,IF(IF($K165=1,IF($M165=0,ROUND(IF($L165&gt;2800,ROUND($N165/$L165*2800,2),$N165)*'umowa o pracę'!$E$8,2),IF($L165+$M165&lt;2800,ROUND(ROUND($N165+ROUND($M165*9%,2),2)*'umowa o pracę'!$E$8,2),IF(AND($L165+$M165&gt;=2800,$L165&lt;2800),ROUND((ROUND($N165+ROUND((2800-$L165)*9%,2),2))*'umowa o pracę'!$E$8,2),IF(AND($L165+$M165&gt;=2800,$L165&gt;=2800),ROUND(ROUND($N165/$L165*2800,2)*'umowa o pracę'!$E$8,2),0)))),0)&gt;$H165,$H165,IF($K165=1,IF($M165=0,ROUND(IF($L165&gt;2800,ROUND($N165/$L165*2800,2),$N165)*'umowa o pracę'!$E$8,2),IF($L165+$M165&lt;2800,ROUND(ROUND($N165+ROUND($M165*9%,2),2)*'umowa o pracę'!$E$8,2),IF(AND($L165+$M165&gt;=2800,$L165&lt;2800),ROUND((ROUND($N165+ROUND((2800-$L165)*9%,2),2))*'umowa o pracę'!$E$8,2),IF(AND($L165+$M165&gt;=2800,$L165&gt;=2800),ROUND(ROUND($N165/$L165*2800,2)*'umowa o pracę'!$E$8,2),0)))),0)),0))</f>
        <v>0</v>
      </c>
      <c r="T165" s="32">
        <f>IF('umowa o pracę'!$E$7=2020,IF(IF($K165=1,IF($M165=0,ROUND(IF($L165&gt;2600,ROUND($O165/$L165*2600,2),$O165)*'umowa o pracę'!$E$8,2),ROUND(IF($L165&gt;2600,ROUND($O165/$L165*2600,2),$O165)*'umowa o pracę'!$E$8,2)),0)&gt;$I165,$I165,IF($K165=1,IF($M165=0,ROUND(IF($L165&gt;2600,ROUND($O165/$L165*2600,2),$O165)*'umowa o pracę'!$E$8,2),ROUND(IF($L165&gt;2600,ROUND($O165/$L165*2600,2),$O165)*'umowa o pracę'!$E$8,2)),0)),IF('umowa o pracę'!$E$7=2021,IF(IF($K165=1,IF($M165=0,ROUND(IF($L165&gt;2800,ROUND($O165/$L165*2800,2),$O165)*'umowa o pracę'!$E$8,2),ROUND(IF($L165&gt;2800,ROUND($O165/$L165*2800,2),$O165)*'umowa o pracę'!$E$8,2)),0)&gt;$I165,$I165,IF($K165=1,IF($M165=0,ROUND(IF($L165&gt;2800,ROUND($O165/$L165*2800,2),$O165)*'umowa o pracę'!$E$8,2),ROUND(IF($L165&gt;2800,ROUND($O165/$L165*2800,2),$O165)*'umowa o pracę'!$E$8,2)),0)),0))</f>
        <v>0</v>
      </c>
      <c r="U165" s="51">
        <f>IF('umowa o pracę'!$E$7=2020,$Q165,IF('umowa o pracę'!$E$7=2021,$R165,0))</f>
        <v>0</v>
      </c>
      <c r="V165" s="53">
        <f t="shared" si="27"/>
        <v>1</v>
      </c>
      <c r="W165" s="54">
        <f>IF('umowa o pracę'!$E$6&lt;2,0,$L165)</f>
        <v>0</v>
      </c>
      <c r="X165" s="54">
        <f>IF('umowa o pracę'!$E$6&lt;2,0,$M165)</f>
        <v>0</v>
      </c>
      <c r="Y165" s="55">
        <f>IF('umowa o pracę'!$E$6&lt;2,0,$N165)</f>
        <v>0</v>
      </c>
      <c r="Z165" s="55">
        <f>IF('umowa o pracę'!$E$6&lt;2,0,$O165)</f>
        <v>0</v>
      </c>
      <c r="AA165" s="32">
        <f>IF('umowa o pracę'!$E$7=2020,ROUND(IF($W165&gt;=2600,2600*'umowa o pracę'!$E$8,$W165*'umowa o pracę'!$E$8),2),IF('umowa o pracę'!$E$7=2021,ROUND(IF($W165&gt;=2800,2800*'umowa o pracę'!$E$8,$W165*'umowa o pracę'!$E$8),2),0))</f>
        <v>0</v>
      </c>
      <c r="AB165" s="32">
        <f>IF(IF(IF(AND($V165=1,$I165&gt;0),ROUND(IF($W165+$X165&gt;=2600,2600*'umowa o pracę'!$E$8,($W165+$X165)*'umowa o pracę'!$E$8),2)+IF($X165=0,ROUND(IF($W165&gt;2600,ROUND($Z165/$W165*2600,2),$Z165)*'umowa o pracę'!$E$8,2),ROUND(IF($W165&gt;2600,ROUND($Z165/$W165*2600,2),$Z165)*'umowa o pracę'!$E$8,2)),ROUND(IF($W165+$X165&gt;=2600,2600*'umowa o pracę'!$E$8,($W165+$X165)*'umowa o pracę'!$E$8),2)-IF($X165=0,ROUND(ROUND(IF($W165&gt;2600,ROUND($Y165/$W165*2600,2),$Y165),2)*'umowa o pracę'!$E$8,2),IF($X165&gt;0,IF($W165+$X165&lt;2600,ROUND(ROUND($Y165+ROUND($X165*9%,2),2)*'umowa o pracę'!$E$8,2),IF(AND($W165+$X165&gt;=2600,$X165&lt;2600,$W165&lt;2600),ROUND((ROUND(((2600-$X165)/$W165)*$Y165,2)+ROUND($X165*9%,2))*'umowa o pracę'!$E$8,2),IF(AND($W165+$X165&gt;=2600,$X165&gt;=2600),ROUND((ROUND(2600*9%,2))*'umowa o pracę'!$E$8,2),IF(AND($W165+$X165&gt;=2600,$W165&gt;=2600,$X165&lt;2600),ROUND((ROUND($X165*9%,2)+ROUND(((2600-$X165)/$W165)*$Y165,2))*'umowa o pracę'!$E$8,2),0)))),0)))&gt;$J165,$J165,IF(AND($V165=1,$I165&gt;0),ROUND(IF($W165+$X165&gt;=2600,2600*'umowa o pracę'!$E$8,($W165+$X165)*'umowa o pracę'!$E$8),2)+IF($X165=0,ROUND(IF($W165&gt;2600,ROUND($Z165/$W165*2600,2),$Z165)*'umowa o pracę'!$E$8,2),ROUND(IF($W165&gt;2600,ROUND($Z165/$W165*2600,2),$Z165)*'umowa o pracę'!$E$8,2)),ROUND(IF($W165+$X165&gt;=2600,2600*'umowa o pracę'!$E$8,($W165+$X165)*'umowa o pracę'!$E$8),2)-IF($X165=0,ROUND(ROUND(IF($W165&gt;2600,ROUND($Y165/$W165*2600,2),$Y165),2)*'umowa o pracę'!$E$8,2),IF($X165&gt;0,IF($W165+$X165&lt;2600,ROUND(ROUND($Y165+ROUND($X165*9%,2),2)*'umowa o pracę'!$E$8,2),IF(AND($W165+$X165&gt;=2600,$X165&lt;2600,$W165&lt;2600),ROUND((ROUND(((2600-$X165)/$W165)*$Y165,2)+ROUND($X165*9%,2))*'umowa o pracę'!$E$8,2),IF(AND($W165+$X165&gt;=2600,$X165&gt;=2600),ROUND((ROUND(2600*9%,2))*'umowa o pracę'!$E$8,2),IF(AND($W165+$X165&gt;=2600,$W165&gt;=2600,$X165&lt;2600),ROUND((ROUND($X165*9%,2)+ROUND(((2600-$X165)/$W165)*$Y165,2))*'umowa o pracę'!$E$8,2),0)))),0))))&gt;$J165,$J165,IF(IF(AND($V165=1,$I165&gt;0),ROUND(IF($W165+$X165&gt;=2600,2600*'umowa o pracę'!$E$8,($W165+$X165)*'umowa o pracę'!$E$8),2)+IF($X165=0,ROUND(IF($W165&gt;2600,ROUND($Z165/$W165*2600,2),$Z165)*'umowa o pracę'!$E$8,2),ROUND(IF($W165&gt;2600,ROUND($Z165/$W165*2600,2),$Z165)*'umowa o pracę'!$E$8,2)),ROUND(IF($W165+$X165&gt;=2600,2600*'umowa o pracę'!$E$8,($W165+$X165)*'umowa o pracę'!$E$8),2)-IF($X165=0,ROUND(ROUND(IF($W165&gt;2600,ROUND($Y165/$W165*2600,2),$Y165),2)*'umowa o pracę'!$E$8,2),IF($X165&gt;0,IF($W165+$X165&lt;2600,ROUND(ROUND($Y165+ROUND($X165*9%,2),2)*'umowa o pracę'!$E$8,2),IF(AND($W165+$X165&gt;=2600,$X165&lt;2600,$W165&lt;2600),ROUND((ROUND(((2600-$X165)/$W165)*$Y165,2)+ROUND($X165*9%,2))*'umowa o pracę'!$E$8,2),IF(AND($W165+$X165&gt;=2600,$X165&gt;=2600),ROUND((ROUND(2600*9%,2))*'umowa o pracę'!$E$8,2),IF(AND($W165+$X165&gt;=2600,$W165&gt;=2600,$X165&lt;2600),ROUND((ROUND($X165*9%,2)+ROUND(((2600-$X165)/$W165)*$Y165,2))*'umowa o pracę'!$E$8,2),0)))),0)))&gt;$J165,$J165,IF(AND($V165=1,$I165&gt;0),ROUND(IF($W165+$X165&gt;=2600,2600*'umowa o pracę'!$E$8,($W165+$X165)*'umowa o pracę'!$E$8),2)+IF($X165=0,ROUND(IF($W165&gt;2600,ROUND($Z165/$W165*2600,2),$Z165)*'umowa o pracę'!$E$8,2),ROUND(IF($W165&gt;2600,ROUND($Z165/$W165*2600,2),$Z165)*'umowa o pracę'!$E$8,2)),ROUND(IF($W165+$X165&gt;=2600,2600*'umowa o pracę'!$E$8,($W165+$X165)*'umowa o pracę'!$E$8),2)-IF(AND($X165=0,I165&gt;0),ROUND(ROUND(IF($W165&gt;2600,ROUND($Y165/$W165*2600,2),$Y165),2)*'umowa o pracę'!$E$8,2),IF($X165&gt;0,IF($W165+$X165&lt;2600,ROUND(ROUND($Y165+ROUND($X165*9%,2),2)*'umowa o pracę'!$E$8,2),IF(AND($W165+$X165&gt;=2600,$X165&lt;2600,$W165&lt;2600),ROUND((ROUND(((2600-$X165)/$W165)*$Y165,2)+ROUND($X165*9%,2))*'umowa o pracę'!$E$8,2),IF(AND($W165+$X165&gt;=2600,$X165&gt;=2600),ROUND((ROUND(2600*9%,2))*'umowa o pracę'!$E$8,2),IF(AND($W165+$X165&gt;=2600,$W165&gt;=2600,$X165&lt;2600),ROUND((ROUND($X165*9%,2)+ROUND(((2600-$X165)/$W165)*$Y165,2))*'umowa o pracę'!$E$8,2),0)))),0)))))</f>
        <v>0</v>
      </c>
      <c r="AC165" s="32">
        <f>IF(IF(IF(AND($V165=1,$I165&gt;0),ROUND(IF($W165+$X165&gt;=2800,2800*'umowa o pracę'!$E$8,($W165+$X165)*'umowa o pracę'!$E$8),2)+IF($X165=0,ROUND(IF($W165&gt;2800,ROUND($Z165/$W165*2800,2),$Z165)*'umowa o pracę'!$E$8,2),ROUND(IF($W165&gt;2800,ROUND($Z165/$W165*2800,2),$Z165)*'umowa o pracę'!$E$8,2)),ROUND(IF($W165+$X165&gt;=2800,2800*'umowa o pracę'!$E$8,($W165+$X165)*'umowa o pracę'!$E$8),2)-IF($X165=0,ROUND(ROUND(IF($W165&gt;2800,ROUND($Y165/$W165*2800,2),$Y165),2)*'umowa o pracę'!$E$8,2),IF($X165&gt;0,IF($W165+$X165&lt;2800,ROUND(ROUND($Y165+ROUND($X165*9%,2),2)*'umowa o pracę'!$E$8,2),IF(AND($W165+$X165&gt;=2800,$X165&lt;2800,$W165&lt;2800),ROUND((ROUND(((2800-$X165)/$W165)*$Y165,2)+ROUND($X165*9%,2))*'umowa o pracę'!$E$8,2),IF(AND($W165+$X165&gt;=2800,$X165&gt;=2800),ROUND((ROUND(2800*9%,2))*'umowa o pracę'!$E$8,2),IF(AND($W165+$X165&gt;=2800,$W165&gt;=2800,$X165&lt;2800),ROUND((ROUND($X165*9%,2)+ROUND(((2800-$X165)/$W165)*$Y165,2))*'umowa o pracę'!$E$8,2),0)))),0)))&gt;$J165,$J165,IF(AND($V165=1,$I165&gt;0),ROUND(IF($W165+$X165&gt;=2800,2800*'umowa o pracę'!$E$8,($W165+$X165)*'umowa o pracę'!$E$8),2)+IF($X165=0,ROUND(IF($W165&gt;2800,ROUND($Z165/$W165*2800,2),$Z165)*'umowa o pracę'!$E$8,2),ROUND(IF($W165&gt;2800,ROUND($Z165/$W165*2800,2),$Z165)*'umowa o pracę'!$E$8,2)),ROUND(IF($W165+$X165&gt;=2800,2800*'umowa o pracę'!$E$8,($W165+$X165)*'umowa o pracę'!$E$8),2)-IF($X165=0,ROUND(ROUND(IF($W165&gt;2800,ROUND($Y165/$W165*2800,2),$Y165),2)*'umowa o pracę'!$E$8,2),IF($X165&gt;0,IF($W165+$X165&lt;2800,ROUND(ROUND($Y165+ROUND($X165*9%,2),2)*'umowa o pracę'!$E$8,2),IF(AND($W165+$X165&gt;=2800,$X165&lt;2800,$W165&lt;2800),ROUND((ROUND(((2800-$X165)/$W165)*$Y165,2)+ROUND($X165*9%,2))*'umowa o pracę'!$E$8,2),IF(AND($W165+$X165&gt;=2800,$X165&gt;=2800),ROUND((ROUND(2800*9%,2))*'umowa o pracę'!$E$8,2),IF(AND($W165+$X165&gt;=2800,$W165&gt;=2800,$X165&lt;2800),ROUND((ROUND($X165*9%,2)+ROUND(((2800-$X165)/$W165)*$Y165,2))*'umowa o pracę'!$E$8,2),0)))),0))))&gt;$J165,$J165,IF(IF(AND($V165=1,$I165&gt;0),ROUND(IF($W165+$X165&gt;=2800,2800*'umowa o pracę'!$E$8,($W165+$X165)*'umowa o pracę'!$E$8),2)+IF($X165=0,ROUND(IF($W165&gt;2800,ROUND($Z165/$W165*2800,2),$Z165)*'umowa o pracę'!$E$8,2),ROUND(IF($W165&gt;2800,ROUND($Z165/$W165*2800,2),$Z165)*'umowa o pracę'!$E$8,2)),ROUND(IF($W165+$X165&gt;=2800,2800*'umowa o pracę'!$E$8,($W165+$X165)*'umowa o pracę'!$E$8),2)-IF($X165=0,ROUND(ROUND(IF($W165&gt;2800,ROUND($Y165/$W165*2800,2),$Y165),2)*'umowa o pracę'!$E$8,2),IF($X165&gt;0,IF($W165+$X165&lt;2800,ROUND(ROUND($Y165+ROUND($X165*9%,2),2)*'umowa o pracę'!$E$8,2),IF(AND($W165+$X165&gt;=2800,$X165&lt;2800,$W165&lt;2800),ROUND((ROUND(((2800-$X165)/$W165)*$Y165,2)+ROUND($X165*9%,2))*'umowa o pracę'!$E$8,2),IF(AND($W165+$X165&gt;=2800,$X165&gt;=2800),ROUND((ROUND(2800*9%,2))*'umowa o pracę'!$E$8,2),IF(AND($W165+$X165&gt;=2800,$W165&gt;=2800,$X165&lt;2800),ROUND((ROUND($X165*9%,2)+ROUND(((2800-$X165)/$W165)*$Y165,2))*'umowa o pracę'!$E$8,2),0)))),0)))&gt;$J165,$J165,IF(AND($V165=1,$I165&gt;0),ROUND(IF($W165+$X165&gt;=2800,2800*'umowa o pracę'!$E$8,($W165+$X165)*'umowa o pracę'!$E$8),2)+IF($X165=0,ROUND(IF($W165&gt;2800,ROUND($Z165/$W165*2800,2),$Z165)*'umowa o pracę'!$E$8,2),ROUND(IF($W165&gt;2800,ROUND($Z165/$W165*2800,2),$Z165)*'umowa o pracę'!$E$8,2)),ROUND(IF($W165+$X165&gt;=2800,2800*'umowa o pracę'!$E$8,($W165+$X165)*'umowa o pracę'!$E$8),2)-IF(AND($X165=0,I165&gt;0),ROUND(ROUND(IF($W165&gt;2800,ROUND($Y165/$W165*2800,2),$Y165),2)*'umowa o pracę'!$E$8,2),IF($X165&gt;0,IF($W165+$X165&lt;2800,ROUND(ROUND($Y165+ROUND($X165*9%,2),2)*'umowa o pracę'!$E$8,2),IF(AND($W165+$X165&gt;=2800,$X165&lt;2800,$W165&lt;2800),ROUND((ROUND(((2800-$X165)/$W165)*$Y165,2)+ROUND($X165*9%,2))*'umowa o pracę'!$E$8,2),IF(AND($W165+$X165&gt;=2800,$X165&gt;=2800),ROUND((ROUND(2800*9%,2))*'umowa o pracę'!$E$8,2),IF(AND($W165+$X165&gt;=2800,$W165&gt;=2800,$X165&lt;2800),ROUND((ROUND($X165*9%,2)+ROUND(((2800-$X165)/$W165)*$Y165,2))*'umowa o pracę'!$E$8,2),0)))),0)))))</f>
        <v>0</v>
      </c>
      <c r="AD165" s="32">
        <f>IF('umowa o pracę'!$E$7=2020,IF(IF($V165=1,IF($X165=0,ROUND(IF($W165&gt;2600,ROUND($Y165/$W165*2600,2),$Y165)*'umowa o pracę'!$E$8,2),IF($W165+$X165&lt;2600,ROUND(ROUND($Y165+ROUND($X165*9%,2),2)*'umowa o pracę'!$E$8,2),IF(AND($W165+$X165&gt;=2600,$W165&lt;2600),ROUND((ROUND($Y165+ROUND((2600-$W165)*9%,2),2))*'umowa o pracę'!$E$8,2),IF(AND($W165+$X165&gt;=2600,$W165&gt;=2600),ROUND(ROUND($Y165/$W165*2600,2)*'umowa o pracę'!$E$8,2),0)))),0)&gt;$H165,$H165,IF($V165=1,IF($X165=0,ROUND(IF($W165&gt;2600,ROUND($Y165/$W165*2600,2),$Y165)*'umowa o pracę'!$E$8,2),IF($W165+$X165&lt;2600,ROUND(ROUND($Y165+ROUND($X165*9%,2),2)*'umowa o pracę'!$E$8,2),IF(AND($W165+$X165&gt;=2600,$W165&lt;2600),ROUND((ROUND($Y165+ROUND((2600-$W165)*9%,2),2))*'umowa o pracę'!$E$8,2),IF(AND($W165+$X165&gt;=2600,$W165&gt;=2600),ROUND(ROUND($Y165/$W165*2600,2)*'umowa o pracę'!$E$8,2),0)))),0)),IF('umowa o pracę'!$E$7=2021,IF(IF($V165=1,IF($X165=0,ROUND(IF($W165&gt;2800,ROUND($Y165/$W165*2800,2),$Y165)*'umowa o pracę'!$E$8,2),IF($W165+$X165&lt;2800,ROUND(ROUND($Y165+ROUND($X165*9%,2),2)*'umowa o pracę'!$E$8,2),IF(AND($W165+$X165&gt;=2800,$W165&lt;2800),ROUND((ROUND($Y165+ROUND((2800-$W165)*9%,2),2))*'umowa o pracę'!$E$8,2),IF(AND($W165+$X165&gt;=2800,$W165&gt;=2800),ROUND(ROUND($Y165/$W165*2800,2)*'umowa o pracę'!$E$8,2),0)))),0)&gt;$H165,$H165,IF($V165=1,IF($X165=0,ROUND(IF($W165&gt;2800,ROUND($Y165/$W165*2800,2),$Y165)*'umowa o pracę'!$E$8,2),IF($W165+$X165&lt;2800,ROUND(ROUND($Y165+ROUND($X165*9%,2),2)*'umowa o pracę'!$E$8,2),IF(AND($W165+$X165&gt;=2800,$W165&lt;2800),ROUND((ROUND($Y165+ROUND((2800-$W165)*9%,2),2))*'umowa o pracę'!$E$8,2),IF(AND($W165+$X165&gt;=2800,$W165&gt;=2800),ROUND(ROUND($Y165/$W165*2800,2)*'umowa o pracę'!$E$8,2),0)))),0)),0))</f>
        <v>0</v>
      </c>
      <c r="AE165" s="32">
        <f>IF('umowa o pracę'!$E$7=2020,IF(IF($V165=1,IF($X165=0,ROUND(IF($W165&gt;2600,ROUND($Z165/$W165*2600,2),$Z165)*'umowa o pracę'!$E$8,2),ROUND(IF($W165&gt;2600,ROUND($Z165/$W165*2600,2),$Z165)*'umowa o pracę'!$E$8,2)),0)&gt;$I165,$I165,IF($V165=1,IF($X165=0,ROUND(IF($W165&gt;2600,ROUND($Z165/$W165*2600,2),$Z165)*'umowa o pracę'!$E$8,2),ROUND(IF($W165&gt;2600,ROUND($Z165/$W165*2600,2),$Z165)*'umowa o pracę'!$E$8,2)),0)),IF('umowa o pracę'!$E$7=2021,IF(IF($V165=1,IF($X165=0,ROUND(IF($W165&gt;2800,ROUND($Z165/$W165*2800,2),$Z165)*'umowa o pracę'!$E$8,2),ROUND(IF($W165&gt;2800,ROUND($Z165/$W165*2800,2),$Z165)*'umowa o pracę'!$E$8,2)),0)&gt;$I165,$I165,IF($V165=1,IF($X165=0,ROUND(IF($W165&gt;2800,ROUND($Z165/$W165*2800,2),$Z165)*'umowa o pracę'!$E$8,2),ROUND(IF($W165&gt;2800,ROUND($Z165/$W165*2800,2),$Z165)*'umowa o pracę'!$E$8,2)),0)),0))</f>
        <v>0</v>
      </c>
      <c r="AF165" s="56">
        <f>IF('umowa o pracę'!$E$7=2020,$AB165,IF('umowa o pracę'!$E$7=2021,$AC165,0))</f>
        <v>0</v>
      </c>
      <c r="AG165" s="53">
        <f t="shared" si="28"/>
        <v>1</v>
      </c>
      <c r="AH165" s="39">
        <f>IF('umowa o pracę'!$E$6&lt;3,0,$L165)</f>
        <v>0</v>
      </c>
      <c r="AI165" s="39">
        <f>IF('umowa o pracę'!$E$6&lt;3,0,$M165)</f>
        <v>0</v>
      </c>
      <c r="AJ165" s="55">
        <f>IF('umowa o pracę'!$E$6&lt;3,0,$N165)</f>
        <v>0</v>
      </c>
      <c r="AK165" s="55">
        <f>IF('umowa o pracę'!$E$6&lt;3,0,$O165)</f>
        <v>0</v>
      </c>
      <c r="AL165" s="32">
        <f>IF('umowa o pracę'!$E$7=2020,ROUND(IF($AH165&gt;=2600,2600*'umowa o pracę'!$E$8,$AH165*'umowa o pracę'!$E$8),2),IF('umowa o pracę'!$E$7=2021,ROUND(IF($AH165&gt;=2800,2800*'umowa o pracę'!$E$8,$AH165*'umowa o pracę'!$E$8),2),0))</f>
        <v>0</v>
      </c>
      <c r="AM165" s="32">
        <f>IF(IF(IF(AND($AG165=1,$I165&gt;0),ROUND(IF($AH165+$AI165&gt;=2600,2600*'umowa o pracę'!$E$8,($AH165+$AI165)*'umowa o pracę'!$E$8),2)+IF($AI165=0,ROUND(IF($AH165&gt;2600,ROUND($AK165/$AH165*2600,2),$AK165)*'umowa o pracę'!$E$8,2),ROUND(IF($AH165&gt;2600,ROUND($AK165/$AH165*2600,2),$AK165)*'umowa o pracę'!$E$8,2)),ROUND(IF($AH165+$AI165&gt;=2600,2600*'umowa o pracę'!$E$8,($AH165+$AI165)*'umowa o pracę'!$E$8),2)-IF($AI165=0,ROUND(ROUND(IF($AH165&gt;2600,ROUND($AJ165/$AH165*2600,2),$AJ165),2)*'umowa o pracę'!$E$8,2),IF($AI165&gt;0,IF($AH165+$AI165&lt;2600,ROUND(ROUND($AJ165+ROUND($AI165*9%,2),2)*'umowa o pracę'!$E$8,2),IF(AND($AH165+$AI165&gt;=2600,$AI165&lt;2600,$AH165&lt;2600),ROUND((ROUND(((2600-$AI165)/$AH165)*$AJ165,2)+ROUND($AI165*9%,2))*'umowa o pracę'!$E$8,2),IF(AND($AH165+$AI165&gt;=2600,$AI165&gt;=2600),ROUND((ROUND(2600*9%,2))*'umowa o pracę'!$E$8,2),IF(AND($AH165+$AI165&gt;=2600,$AH165&gt;=2600,$AI165&lt;2600),ROUND((ROUND($AI165*9%,2)+ROUND(((2600-$AI165)/$AH165)*$AJ165,2))*'umowa o pracę'!$E$8,2),0)))),0)))&gt;$J165,$J165,IF(AND($AG165=1,$I165&gt;0),ROUND(IF($AH165+$AI165&gt;=2600,2600*'umowa o pracę'!$E$8,($AH165+$AI165)*'umowa o pracę'!$E$8),2)+IF($AI165=0,ROUND(IF($AH165&gt;2600,ROUND($AK165/$AH165*2600,2),$AK165)*'umowa o pracę'!$E$8,2),ROUND(IF($AH165&gt;2600,ROUND($AK165/$AH165*2600,2),$AK165)*'umowa o pracę'!$E$8,2)),ROUND(IF($AH165+$AI165&gt;=2600,2600*'umowa o pracę'!$E$8,($AH165+$AI165)*'umowa o pracę'!$E$8),2)-IF($AI165=0,ROUND(ROUND(IF($AH165&gt;2600,ROUND($AJ165/$AH165*2600,2),$AJ165),2)*'umowa o pracę'!$E$8,2),IF($AI165&gt;0,IF($AH165+$AI165&lt;2600,ROUND(ROUND($AJ165+ROUND($AI165*9%,2),2)*'umowa o pracę'!$E$8,2),IF(AND($AH165+$AI165&gt;=2600,$AI165&lt;2600,$AH165&lt;2600),ROUND((ROUND(((2600-$AI165)/$AH165)*$AJ165,2)+ROUND($AI165*9%,2))*'umowa o pracę'!$E$8,2),IF(AND($AH165+$AI165&gt;=2600,$AI165&gt;=2600),ROUND((ROUND(2600*9%,2))*'umowa o pracę'!$E$8,2),IF(AND($AH165+$AI165&gt;=2600,$AH165&gt;=2600,$AI165&lt;2600),ROUND((ROUND($AI165*9%,2)+ROUND(((2600-$AI165)/$AH165)*$AJ165,2))*'umowa o pracę'!$E$8,2),0)))),0))))&gt;$J165,$J165,IF(IF(AND($AG165=1,$I165&gt;0),ROUND(IF($AH165+$AI165&gt;=2600,2600*'umowa o pracę'!$E$8,($AH165+$AI165)*'umowa o pracę'!$E$8),2)+IF($AI165=0,ROUND(IF($AH165&gt;2600,ROUND($AK165/$AH165*2600,2),$AK165)*'umowa o pracę'!$E$8,2),ROUND(IF($AH165&gt;2600,ROUND($AK165/$AH165*2600,2),$AK165)*'umowa o pracę'!$E$8,2)),ROUND(IF($AH165+$AI165&gt;=2600,2600*'umowa o pracę'!$E$8,($AH165+$AI165)*'umowa o pracę'!$E$8),2)-IF($AI165=0,ROUND(ROUND(IF($AH165&gt;2600,ROUND($AJ165/$AH165*2600,2),$AJ165),2)*'umowa o pracę'!$E$8,2),IF($AI165&gt;0,IF($AH165+$AI165&lt;2600,ROUND(ROUND($AJ165+ROUND($AI165*9%,2),2)*'umowa o pracę'!$E$8,2),IF(AND($AH165+$AI165&gt;=2600,$AI165&lt;2600,$AH165&lt;2600),ROUND((ROUND(((2600-$AI165)/$AH165)*$AJ165,2)+ROUND($AI165*9%,2))*'umowa o pracę'!$E$8,2),IF(AND($AH165+$AI165&gt;=2600,$AI165&gt;=2600),ROUND((ROUND(2600*9%,2))*'umowa o pracę'!$E$8,2),IF(AND($AH165+$AI165&gt;=2600,$AH165&gt;=2600,$AI165&lt;2600),ROUND((ROUND($AI165*9%,2)+ROUND(((2600-$AI165)/$AH165)*$AJ165,2))*'umowa o pracę'!$E$8,2),0)))),0)))&gt;$J165,$J165,IF(AND($AG165=1,$I165&gt;0),ROUND(IF($AH165+$AI165&gt;=2600,2600*'umowa o pracę'!$E$8,($AH165+$AI165)*'umowa o pracę'!$E$8),2)+IF($AI165=0,ROUND(IF($AH165&gt;2600,ROUND($AK165/$AH165*2600,2),$AK165)*'umowa o pracę'!$E$8,2),ROUND(IF($AH165&gt;2600,ROUND($AK165/$AH165*2600,2),$AK165)*'umowa o pracę'!$E$8,2)),ROUND(IF($AH165+$AI165&gt;=2600,2600*'umowa o pracę'!$E$8,($AH165+$AI165)*'umowa o pracę'!$E$8),2)-IF(AND($AI165=0,I165&gt;0),ROUND(ROUND(IF($AH165&gt;2600,ROUND($AJ165/$AH165*2600,2),$AJ165),2)*'umowa o pracę'!$E$8,2),IF($AI165&gt;0,IF($AH165+$AI165&lt;2600,ROUND(ROUND($AJ165+ROUND($AI165*9%,2),2)*'umowa o pracę'!$E$8,2),IF(AND($AH165+$AI165&gt;=2600,$AI165&lt;2600,$AH165&lt;2600),ROUND((ROUND(((2600-$AI165)/$AH165)*$AJ165,2)+ROUND($AI165*9%,2))*'umowa o pracę'!$E$8,2),IF(AND($AH165+$AI165&gt;=2600,$AI165&gt;=2600),ROUND((ROUND(2600*9%,2))*'umowa o pracę'!$E$8,2),IF(AND($AH165+$AI165&gt;=2600,$AH165&gt;=2600,$AI165&lt;2600),ROUND((ROUND($AI165*9%,2)+ROUND(((2600-$AI165)/$AH165)*$AJ165,2))*'umowa o pracę'!$E$8,2),0)))),0)))))</f>
        <v>0</v>
      </c>
      <c r="AN165" s="32">
        <f>IF(IF(IF(AND($AG165=1,$I165&gt;0),ROUND(IF($AH165+$AI165&gt;=2800,2800*'umowa o pracę'!$E$8,($AH165+$AI165)*'umowa o pracę'!$E$8),2)+IF($AI165=0,ROUND(IF($AH165&gt;2800,ROUND($AK165/$AH165*2800,2),$AK165)*'umowa o pracę'!$E$8,2),ROUND(IF($AH165&gt;2800,ROUND($AK165/$AH165*2800,2),$AK165)*'umowa o pracę'!$E$8,2)),ROUND(IF($AH165+$AI165&gt;=2800,2800*'umowa o pracę'!$E$8,($AH165+$AI165)*'umowa o pracę'!$E$8),2)-IF($AI165=0,ROUND(ROUND(IF($AH165&gt;2800,ROUND($AJ165/$AH165*2800,2),$AJ165),2)*'umowa o pracę'!$E$8,2),IF($AI165&gt;0,IF($AH165+$AI165&lt;2800,ROUND(ROUND($AJ165+ROUND($AI165*9%,2),2)*'umowa o pracę'!$E$8,2),IF(AND($AH165+$AI165&gt;=2800,$AI165&lt;2800,$AH165&lt;2800),ROUND((ROUND(((2800-$AI165)/$AH165)*$AJ165,2)+ROUND($AI165*9%,2))*'umowa o pracę'!$E$8,2),IF(AND($AH165+$AI165&gt;=2800,$AI165&gt;=2800),ROUND((ROUND(2800*9%,2))*'umowa o pracę'!$E$8,2),IF(AND($AH165+$AI165&gt;=2800,$AH165&gt;=2800,$AI165&lt;2800),ROUND((ROUND($AI165*9%,2)+ROUND(((2800-$AI165)/$AH165)*$AJ165,2))*'umowa o pracę'!$E$8,2),0)))),0)))&gt;$J165,$J165,IF(AND($AG165=1,$I165&gt;0),ROUND(IF($AH165+$AI165&gt;=2800,2800*'umowa o pracę'!$E$8,($AH165+$AI165)*'umowa o pracę'!$E$8),2)+IF($AI165=0,ROUND(IF($AH165&gt;2800,ROUND($AK165/$AH165*2800,2),$AK165)*'umowa o pracę'!$E$8,2),ROUND(IF($AH165&gt;2800,ROUND($AK165/$AH165*2800,2),$AK165)*'umowa o pracę'!$E$8,2)),ROUND(IF($AH165+$AI165&gt;=2800,2800*'umowa o pracę'!$E$8,($AH165+$AI165)*'umowa o pracę'!$E$8),2)-IF($AI165=0,ROUND(ROUND(IF($AH165&gt;2800,ROUND($AJ165/$AH165*2800,2),$AJ165),2)*'umowa o pracę'!$E$8,2),IF($AI165&gt;0,IF($AH165+$AI165&lt;2800,ROUND(ROUND($AJ165+ROUND($AI165*9%,2),2)*'umowa o pracę'!$E$8,2),IF(AND($AH165+$AI165&gt;=2800,$AI165&lt;2800,$AH165&lt;2800),ROUND((ROUND(((2800-$AI165)/$AH165)*$AJ165,2)+ROUND($AI165*9%,2))*'umowa o pracę'!$E$8,2),IF(AND($AH165+$AI165&gt;=2800,$AI165&gt;=2800),ROUND((ROUND(2800*9%,2))*'umowa o pracę'!$E$8,2),IF(AND($AH165+$AI165&gt;=2800,$AH165&gt;=2800,$AI165&lt;2800),ROUND((ROUND($AI165*9%,2)+ROUND(((2800-$AI165)/$AH165)*$AJ165,2))*'umowa o pracę'!$E$8,2),0)))),0))))&gt;$J165,$J165,IF(IF(AND($AG165=1,$I165&gt;0),ROUND(IF($AH165+$AI165&gt;=2800,2800*'umowa o pracę'!$E$8,($AH165+$AI165)*'umowa o pracę'!$E$8),2)+IF($AI165=0,ROUND(IF($AH165&gt;2800,ROUND($AK165/$AH165*2800,2),$AK165)*'umowa o pracę'!$E$8,2),ROUND(IF($AH165&gt;2800,ROUND($AK165/$AH165*2800,2),$AK165)*'umowa o pracę'!$E$8,2)),ROUND(IF($AH165+$AI165&gt;=2800,2800*'umowa o pracę'!$E$8,($AH165+$AI165)*'umowa o pracę'!$E$8),2)-IF($AI165=0,ROUND(ROUND(IF($AH165&gt;2800,ROUND($AJ165/$AH165*2800,2),$AJ165),2)*'umowa o pracę'!$E$8,2),IF($AI165&gt;0,IF($AH165+$AI165&lt;2800,ROUND(ROUND($AJ165+ROUND($AI165*9%,2),2)*'umowa o pracę'!$E$8,2),IF(AND($AH165+$AI165&gt;=2800,$AI165&lt;2800,$AH165&lt;2800),ROUND((ROUND(((2800-$AI165)/$AH165)*$AJ165,2)+ROUND($AI165*9%,2))*'umowa o pracę'!$E$8,2),IF(AND($AH165+$AI165&gt;=2800,$AI165&gt;=2800),ROUND((ROUND(2800*9%,2))*'umowa o pracę'!$E$8,2),IF(AND($AH165+$AI165&gt;=2800,$AH165&gt;=2800,$AI165&lt;2800),ROUND((ROUND($AI165*9%,2)+ROUND(((2800-$AI165)/$AH165)*$AJ165,2))*'umowa o pracę'!$E$8,2),0)))),0)))&gt;$J165,$J165,IF(AND($AG165=1,$I165&gt;0),ROUND(IF($AH165+$AI165&gt;=2800,2800*'umowa o pracę'!$E$8,($AH165+$AI165)*'umowa o pracę'!$E$8),2)+IF($AI165=0,ROUND(IF($AH165&gt;2800,ROUND($AK165/$AH165*2800,2),$AK165)*'umowa o pracę'!$E$8,2),ROUND(IF($AH165&gt;2800,ROUND($AK165/$AH165*2800,2),$AK165)*'umowa o pracę'!$E$8,2)),ROUND(IF($AH165+$AI165&gt;=2800,2800*'umowa o pracę'!$E$8,($AH165+$AI165)*'umowa o pracę'!$E$8),2)-IF(AND($AI165=0,I165&gt;0),ROUND(ROUND(IF($AH165&gt;2800,ROUND($AJ165/$AH165*2800,2),$AJ165),2)*'umowa o pracę'!$E$8,2),IF($AI165&gt;0,IF($AH165+$AI165&lt;2800,ROUND(ROUND($AJ165+ROUND($AI165*9%,2),2)*'umowa o pracę'!$E$8,2),IF(AND($AH165+$AI165&gt;=2800,$AI165&lt;2800,$AH165&lt;2800),ROUND((ROUND(((2800-$AI165)/$AH165)*$AJ165,2)+ROUND($AI165*9%,2))*'umowa o pracę'!$E$8,2),IF(AND($AH165+$AI165&gt;=2800,$AI165&gt;=2800),ROUND((ROUND(2800*9%,2))*'umowa o pracę'!$E$8,2),IF(AND($AH165+$AI165&gt;=2800,$AH165&gt;=2800,$AI165&lt;2800),ROUND((ROUND($AI165*9%,2)+ROUND(((2800-$AI165)/$AH165)*$AJ165,2))*'umowa o pracę'!$E$8,2),0)))),0)))))</f>
        <v>0</v>
      </c>
      <c r="AO165" s="32">
        <f>IF('umowa o pracę'!$E$7=2020,IF(IF($AG165=1,IF($AI165=0,ROUND(IF($AH165&gt;2600,ROUND($AJ165/$AH165*2600,2),$AJ165)*'umowa o pracę'!$E$8,2),IF($AH165+$AI165&lt;2600,ROUND(ROUND($AJ165+ROUND($AI165*9%,2),2)*'umowa o pracę'!$E$8,2),IF(AND($AH165+$AI165&gt;=2600,$AH165&lt;2600),ROUND((ROUND($AJ165+ROUND((2600-$AH165)*9%,2),2))*'umowa o pracę'!$E$8,2),IF(AND($AH165+$AI165&gt;=2600,$AH165&gt;=2600),ROUND(ROUND($AJ165/$AH165*2600,2)*'umowa o pracę'!$E$8,2),0)))),0)&gt;$H165,$H165,IF($AG165=1,IF($AI165=0,ROUND(IF($AH165&gt;2600,ROUND($AJ165/$AH165*2600,2),$AJ165)*'umowa o pracę'!$E$8,2),IF($AH165+$AI165&lt;2600,ROUND(ROUND($AJ165+ROUND($AI165*9%,2),2)*'umowa o pracę'!$E$8,2),IF(AND($AH165+$AI165&gt;=2600,$AH165&lt;2600),ROUND((ROUND($AJ165+ROUND((2600-$AH165)*9%,2),2))*'umowa o pracę'!$E$8,2),IF(AND($AH165+$AI165&gt;=2600,$AH165&gt;=2600),ROUND(ROUND($AJ165/$AH165*2600,2)*'umowa o pracę'!$E$8,2),0)))),0)),IF('umowa o pracę'!$E$7=2021,IF(IF($AG165=1,IF($AI165=0,ROUND(IF($AH165&gt;2800,ROUND($AJ165/$AH165*2800,2),$AJ165)*'umowa o pracę'!$E$8,2),IF($AH165+$AI165&lt;2800,ROUND(ROUND($AJ165+ROUND($AI165*9%,2),2)*'umowa o pracę'!$E$8,2),IF(AND($AH165+$AI165&gt;=2800,$AH165&lt;2800),ROUND((ROUND($AJ165+ROUND((2800-$AH165)*9%,2),2))*'umowa o pracę'!$E$8,2),IF(AND($AH165+$AI165&gt;=2800,$AH165&gt;=2800),ROUND(ROUND($AJ165/$AH165*2800,2)*'umowa o pracę'!$E$8,2),0)))),0)&gt;$H165,$H165,IF($AG165=1,IF($AI165=0,ROUND(IF($AH165&gt;2800,ROUND($AJ165/$AH165*2800,2),$AJ165)*'umowa o pracę'!$E$8,2),IF($AH165+$AI165&lt;2800,ROUND(ROUND($AJ165+ROUND($AI165*9%,2),2)*'umowa o pracę'!$E$8,2),IF(AND($AH165+$AI165&gt;=2800,$AH165&lt;2800),ROUND((ROUND($AJ165+ROUND((2800-$AH165)*9%,2),2))*'umowa o pracę'!$E$8,2),IF(AND($AH165+$AI165&gt;=2800,$AH165&gt;=2800),ROUND(ROUND($AJ165/$AH165*2800,2)*'umowa o pracę'!$E$8,2),0)))),0)),0))</f>
        <v>0</v>
      </c>
      <c r="AP165" s="32">
        <f>IF('umowa o pracę'!$E$7=2020,IF(IF($AG165=1,IF($AI165=0,ROUND(IF($AH165&gt;2600,ROUND($AK165/$AH165*2600,2),$AK165)*'umowa o pracę'!$E$8,2),ROUND(IF($AH165&gt;2600,ROUND($AK165/$AH165*2600,2),$AK165)*'umowa o pracę'!$E$8,2)),0)&gt;$I165,$I165,IF($AG165=1,IF($AI165=0,ROUND(IF($AH165&gt;2600,ROUND($AK165/$AH165*2600,2),$AK165)*'umowa o pracę'!$E$8,2),ROUND(IF($AH165&gt;2600,ROUND($AK165/$AH165*2600,2),$AK165)*'umowa o pracę'!$E$8,2)),0)),IF('umowa o pracę'!$E$7=2021,IF(IF($AG165=1,IF($AI165=0,ROUND(IF($AH165&gt;2800,ROUND($AK165/$AH165*2800,2),$AK165)*'umowa o pracę'!$E$8,2),ROUND(IF($AH165&gt;2800,ROUND($AK165/$AH165*2800,2),$AK165)*'umowa o pracę'!$E$8,2)),0)&gt;$I165,$I165,IF($AG165=1,IF($AI165=0,ROUND(IF($AH165&gt;2800,ROUND($AK165/$AH165*2800,2),$AK165)*'umowa o pracę'!$E$8,2),ROUND(IF($AH165&gt;2800,ROUND($AK165/$AH165*2800,2),$AK165)*'umowa o pracę'!$E$8,2)),0)),0))</f>
        <v>0</v>
      </c>
      <c r="AQ165" s="56">
        <f>IF('umowa o pracę'!$E$7=2020,$AM165,IF('umowa o pracę'!$E$7=2021,$AN165,0))</f>
        <v>0</v>
      </c>
      <c r="AR165" s="33">
        <f>IF('umowa o pracę'!$E$7=0,0,U165+AF165+AQ165)</f>
        <v>0</v>
      </c>
      <c r="AS165" s="19"/>
      <c r="AT165" s="19"/>
      <c r="AU165" s="19"/>
      <c r="AV165" s="6"/>
      <c r="AW165" s="6"/>
      <c r="AX165" s="6">
        <f t="shared" si="26"/>
        <v>10</v>
      </c>
      <c r="AY165" s="6"/>
      <c r="AZ165" s="234">
        <f t="shared" si="29"/>
        <v>0</v>
      </c>
      <c r="BA165" s="234">
        <f t="shared" si="30"/>
        <v>0</v>
      </c>
      <c r="BB165" s="234">
        <f t="shared" si="31"/>
        <v>0</v>
      </c>
      <c r="BC165" s="234">
        <f t="shared" si="32"/>
        <v>0</v>
      </c>
      <c r="BD165" s="234">
        <f t="shared" si="33"/>
        <v>0</v>
      </c>
      <c r="BE165" s="234">
        <f t="shared" si="34"/>
        <v>0</v>
      </c>
      <c r="BF165" s="234">
        <f t="shared" si="35"/>
        <v>0</v>
      </c>
      <c r="BG165" s="234">
        <f t="shared" si="36"/>
        <v>0</v>
      </c>
      <c r="BH165" s="234">
        <f t="shared" si="37"/>
        <v>0</v>
      </c>
      <c r="BI165" s="238">
        <f t="shared" si="38"/>
        <v>0</v>
      </c>
      <c r="BJ165" s="236"/>
      <c r="BK165" s="236"/>
      <c r="BL165" s="237"/>
    </row>
    <row r="166" spans="1:64" ht="15.75" customHeight="1" x14ac:dyDescent="0.25">
      <c r="A166" s="129">
        <v>155</v>
      </c>
      <c r="B166" s="57"/>
      <c r="C166" s="57"/>
      <c r="D166" s="36"/>
      <c r="E166" s="36"/>
      <c r="F166" s="242"/>
      <c r="G166" s="37">
        <v>1</v>
      </c>
      <c r="H166" s="58">
        <v>0</v>
      </c>
      <c r="I166" s="59">
        <v>0</v>
      </c>
      <c r="J166" s="60">
        <v>0</v>
      </c>
      <c r="K166" s="52">
        <v>1</v>
      </c>
      <c r="L166" s="39">
        <v>0</v>
      </c>
      <c r="M166" s="39">
        <v>0</v>
      </c>
      <c r="N166" s="39">
        <v>0</v>
      </c>
      <c r="O166" s="39">
        <v>0</v>
      </c>
      <c r="P166" s="35">
        <f>IF('umowa o pracę'!$E$7=2020,ROUND(IF($L166&gt;=2600,2600*'umowa o pracę'!$E$8,$L166*'umowa o pracę'!$E$8),2),IF('umowa o pracę'!$E$7=2021,ROUND(IF($L166&gt;=2800,2800*'umowa o pracę'!$E$8,$L166*'umowa o pracę'!$E$8),2),0))</f>
        <v>0</v>
      </c>
      <c r="Q166" s="252">
        <f>IF(IF(IF(AND($K166=1,$I166&gt;0),ROUND(IF($L166+$M166&gt;=2600,2600*'umowa o pracę'!$E$8,($L166+$M166)*'umowa o pracę'!$E$8),2)+IF($M166=0,ROUND(IF($L166&gt;2600,ROUND($O166/$L166*2600,2),$O166)*'umowa o pracę'!$E$8,2),ROUND(IF($L166&gt;2600,ROUND($O166/$L166*2600,2),$O166)*'umowa o pracę'!$E$8,2)),ROUND(IF($L166+$M166&gt;=2600,2600*'umowa o pracę'!$E$8,($L166+$M166)*'umowa o pracę'!$E$8),2)-IF($M166=0,ROUND(ROUND(IF($L166&gt;2600,ROUND($N166/$L166*2600,2),$N166),2)*'umowa o pracę'!$E$8,2),IF($M166&gt;0,IF($L166+$M166&lt;2600,ROUND(ROUND($N166+ROUND($M166*9%,2),2)*'umowa o pracę'!$E$8,2),IF(AND($L166+$M166&gt;=2600,$M166&lt;2600,$L166&lt;2600),ROUND((ROUND(((2600-$M166)/$L166)*$N166,2)+ROUND($M166*9%,2))*'umowa o pracę'!$E$8,2),IF(AND($L166+$M166&gt;=2600,$M166&gt;=2600),ROUND((ROUND(2600*9%,2))*'umowa o pracę'!$E$8,2),IF(AND($L166+$M166&gt;=2600,$L166&gt;=2600,$M166&lt;2600),ROUND((ROUND($M166*9%,2)+ROUND(((2600-$M166)/$L166)*$N166,2))*'umowa o pracę'!$E$8,2),0)))),0)))&gt;$J166,$J166,IF(AND($K166=1,$I166&gt;0),ROUND(IF($L166+$M166&gt;=2600,2600*'umowa o pracę'!$E$8,($L166+$M166)*'umowa o pracę'!$E$8),2)+IF($M166=0,ROUND(IF($L166&gt;2600,ROUND($O166/$L166*2600,2),$O166)*'umowa o pracę'!$E$8,2),ROUND(IF($L166&gt;2600,ROUND($O166/$L166*2600,2),$O166)*'umowa o pracę'!$E$8,2)),ROUND(IF($L166+$M166&gt;=2600,2600*'umowa o pracę'!$E$8,($L166+$M166)*'umowa o pracę'!$E$8),2)-IF($M166=0,ROUND(ROUND(IF($L166&gt;2600,ROUND($N166/$L166*2600,2),$N166),2)*'umowa o pracę'!$E$8,2),IF($M166&gt;0,IF($L166+$M166&lt;2600,ROUND(ROUND($N166+ROUND($M166*9%,2),2)*'umowa o pracę'!$E$8,2),IF(AND($L166+$M166&gt;=2600,$M166&lt;2600,$L166&lt;2600),ROUND((ROUND(((2600-$M166)/$L166)*$N166,2)+ROUND($M166*9%,2))*'umowa o pracę'!$E$8,2),IF(AND($L166+$M166&gt;=2600,$M166&gt;=2600),ROUND((ROUND(2600*9%,2))*'umowa o pracę'!$E$8,2),IF(AND($L166+$M166&gt;=2600,$L166&gt;=2600,$M166&lt;2600),ROUND((ROUND($M166*9%,2)+ROUND(((2600-$M166)/$L166)*$N166,2))*'umowa o pracę'!$E$8,2),0)))),0))))&gt;$J166,$J166,IF(IF(AND($K166=1,$I166&gt;0),ROUND(IF($L166+$M166&gt;=2600,2600*'umowa o pracę'!$E$8,($L166+$M166)*'umowa o pracę'!$E$8),2)+IF($M166=0,ROUND(IF($L166&gt;2600,ROUND($O166/$L166*2600,2),$O166)*'umowa o pracę'!$E$8,2),ROUND(IF($L166&gt;2600,ROUND($O166/$L166*2600,2),$O166)*'umowa o pracę'!$E$8,2)),ROUND(IF($L166+$M166&gt;=2600,2600*'umowa o pracę'!$E$8,($L166+$M166)*'umowa o pracę'!$E$8),2)-IF($M166=0,ROUND(ROUND(IF($L166&gt;2600,ROUND($N166/$L166*2600,2),$N166),2)*'umowa o pracę'!$E$8,2),IF($M166&gt;0,IF($L166+$M166&lt;2600,ROUND(ROUND($N166+ROUND($M166*9%,2),2)*'umowa o pracę'!$E$8,2),IF(AND($L166+$M166&gt;=2600,$M166&lt;2600,$L166&lt;2600),ROUND((ROUND(((2600-$M166)/$L166)*$N166,2)+ROUND($M166*9%,2))*'umowa o pracę'!$E$8,2),IF(AND($L166+$M166&gt;=2600,$M166&gt;=2600),ROUND((ROUND(2600*9%,2))*'umowa o pracę'!$E$8,2),IF(AND($L166+$M166&gt;=2600,$L166&gt;=2600,$M166&lt;2600),ROUND((ROUND($M166*9%,2)+ROUND(((2600-$M166)/$L166)*$N166,2))*'umowa o pracę'!$E$8,2),0)))),0)))&gt;$J166,$J166,IF(AND($K166=1,$I166&gt;0),ROUND(IF($L166+$M166&gt;=2600,2600*'umowa o pracę'!$E$8,($L166+$M166)*'umowa o pracę'!$E$8),2)+IF($M166=0,ROUND(IF($L166&gt;2600,ROUND($O166/$L166*2600,2),$O166)*'umowa o pracę'!$E$8,2),ROUND(IF($L166&gt;2600,ROUND($O166/$L166*2600,2),$O166)*'umowa o pracę'!$E$8,2)),ROUND(IF($L166+$M166&gt;=2600,2600*'umowa o pracę'!$E$8,($L166+$M166)*'umowa o pracę'!$E$8),2)-IF(AND($M166=0,I166&gt;0),ROUND(ROUND(IF($L166&gt;2600,ROUND($N166/$L166*2600,2),$N166),2)*'umowa o pracę'!$E$8,2),IF($M166&gt;0,IF($L166+$M166&lt;2600,ROUND(ROUND($N166+ROUND($M166*9%,2),2)*'umowa o pracę'!$E$8,2),IF(AND($L166+$M166&gt;=2600,$M166&lt;2600,$L166&lt;2600),ROUND((ROUND(((2600-$M166)/$L166)*$N166,2)+ROUND($M166*9%,2))*'umowa o pracę'!$E$8,2),IF(AND($L166+$M166&gt;=2600,$M166&gt;=2600),ROUND((ROUND(2600*9%,2))*'umowa o pracę'!$E$8,2),IF(AND($L166+$M166&gt;=2600,$L166&gt;=2600,$M166&lt;2600),ROUND((ROUND($M166*9%,2)+ROUND(((2600-$M166)/$L166)*$N166,2))*'umowa o pracę'!$E$8,2),0)))),0)))))</f>
        <v>0</v>
      </c>
      <c r="R166" s="252">
        <f>IF(IF(IF(AND($K166=1,$I166&gt;0),ROUND(IF($L166+$M166&gt;=2800,2800*'umowa o pracę'!$E$8,($L166+$M166)*'umowa o pracę'!$E$8),2)+IF($M166=0,ROUND(IF($L166&gt;2800,ROUND($O166/$L166*2800,2),$O166)*'umowa o pracę'!$E$8,2),ROUND(IF($L166&gt;2800,ROUND($O166/$L166*2800,2),$O166)*'umowa o pracę'!$E$8,2)),ROUND(IF($L166+$M166&gt;=2800,2800*'umowa o pracę'!$E$8,($L166+$M166)*'umowa o pracę'!$E$8),2)-IF($M166=0,ROUND(ROUND(IF($L166&gt;2800,ROUND($N166/$L166*2800,2),$N166),2)*'umowa o pracę'!$E$8,2),IF($M166&gt;0,IF($L166+$M166&lt;2800,ROUND(ROUND($N166+ROUND($M166*9%,2),2)*'umowa o pracę'!$E$8,2),IF(AND($L166+$M166&gt;=2800,$M166&lt;2800,$L166&lt;2800),ROUND((ROUND(((2800-$M166)/$L166)*$N166,2)+ROUND($M166*9%,2))*'umowa o pracę'!$E$8,2),IF(AND($L166+$M166&gt;=2800,$M166&gt;=2800),ROUND((ROUND(2800*9%,2))*'umowa o pracę'!$E$8,2),IF(AND($L166+$M166&gt;=2800,$L166&gt;=2800,$M166&lt;2800),ROUND((ROUND($M166*9%,2)+ROUND(((2800-$M166)/$L166)*$N166,2))*'umowa o pracę'!$E$8,2),0)))),0)))&gt;$J166,$J166,IF(AND($K166=1,$I166&gt;0),ROUND(IF($L166+$M166&gt;=2800,2800*'umowa o pracę'!$E$8,($L166+$M166)*'umowa o pracę'!$E$8),2)+IF($M166=0,ROUND(IF($L166&gt;2800,ROUND($O166/$L166*2800,2),$O166)*'umowa o pracę'!$E$8,2),ROUND(IF($L166&gt;2800,ROUND($O166/$L166*2800,2),$O166)*'umowa o pracę'!$E$8,2)),ROUND(IF($L166+$M166&gt;=2800,2800*'umowa o pracę'!$E$8,($L166+$M166)*'umowa o pracę'!$E$8),2)-IF($M166=0,ROUND(ROUND(IF($L166&gt;2800,ROUND($N166/$L166*2800,2),$N166),2)*'umowa o pracę'!$E$8,2),IF($M166&gt;0,IF($L166+$M166&lt;2800,ROUND(ROUND($N166+ROUND($M166*9%,2),2)*'umowa o pracę'!$E$8,2),IF(AND($L166+$M166&gt;=2800,$M166&lt;2800,$L166&lt;2800),ROUND((ROUND(((2800-$M166)/$L166)*$N166,2)+ROUND($M166*9%,2))*'umowa o pracę'!$E$8,2),IF(AND($L166+$M166&gt;=2800,$M166&gt;=2800),ROUND((ROUND(2800*9%,2))*'umowa o pracę'!$E$8,2),IF(AND($L166+$M166&gt;=2800,$L166&gt;=2800,$M166&lt;2800),ROUND((ROUND($M166*9%,2)+ROUND(((2800-$M166)/$L166)*$N166,2))*'umowa o pracę'!$E$8,2),0)))),0))))&gt;$J166,$J166,IF(IF(AND($K166=1,$I166&gt;0),ROUND(IF($L166+$M166&gt;=2800,2800*'umowa o pracę'!$E$8,($L166+$M166)*'umowa o pracę'!$E$8),2)+IF($M166=0,ROUND(IF($L166&gt;2800,ROUND($O166/$L166*2800,2),$O166)*'umowa o pracę'!$E$8,2),ROUND(IF($L166&gt;2800,ROUND($O166/$L166*2800,2),$O166)*'umowa o pracę'!$E$8,2)),ROUND(IF($L166+$M166&gt;=2800,2800*'umowa o pracę'!$E$8,($L166+$M166)*'umowa o pracę'!$E$8),2)-IF($M166=0,ROUND(ROUND(IF($L166&gt;2800,ROUND($N166/$L166*2800,2),$N166),2)*'umowa o pracę'!$E$8,2),IF($M166&gt;0,IF($L166+$M166&lt;2800,ROUND(ROUND($N166+ROUND($M166*9%,2),2)*'umowa o pracę'!$E$8,2),IF(AND($L166+$M166&gt;=2800,$M166&lt;2800,$L166&lt;2800),ROUND((ROUND(((2800-$M166)/$L166)*$N166,2)+ROUND($M166*9%,2))*'umowa o pracę'!$E$8,2),IF(AND($L166+$M166&gt;=2800,$M166&gt;=2800),ROUND((ROUND(2800*9%,2))*'umowa o pracę'!$E$8,2),IF(AND($L166+$M166&gt;=2800,$L166&gt;=2800,$M166&lt;2800),ROUND((ROUND($M166*9%,2)+ROUND(((2800-$M166)/$L166)*$N166,2))*'umowa o pracę'!$E$8,2),0)))),0)))&gt;$J166,$J166,IF(AND($K166=1,$I166&gt;0),ROUND(IF($L166+$M166&gt;=2800,2800*'umowa o pracę'!$E$8,($L166+$M166)*'umowa o pracę'!$E$8),2)+IF($M166=0,ROUND(IF($L166&gt;2800,ROUND($O166/$L166*2800,2),$O166)*'umowa o pracę'!$E$8,2),ROUND(IF($L166&gt;2800,ROUND($O166/$L166*2800,2),$O166)*'umowa o pracę'!$E$8,2)),ROUND(IF($L166+$M166&gt;=2800,2800*'umowa o pracę'!$E$8,($L166+$M166)*'umowa o pracę'!$E$8),2)-IF(AND($M166=0,I166&gt;0),ROUND(ROUND(IF($L166&gt;2800,ROUND($N166/$L166*2800,2),$N166),2)*'umowa o pracę'!$E$8,2),IF($M166&gt;0,IF($L166+$M166&lt;2800,ROUND(ROUND($N166+ROUND($M166*9%,2),2)*'umowa o pracę'!$E$8,2),IF(AND($L166+$M166&gt;=2800,$M166&lt;2800,$L166&lt;2800),ROUND((ROUND(((2800-$M166)/$L166)*$N166,2)+ROUND($M166*9%,2))*'umowa o pracę'!$E$8,2),IF(AND($L166+$M166&gt;=2800,$M166&gt;=2800),ROUND((ROUND(2800*9%,2))*'umowa o pracę'!$E$8,2),IF(AND($L166+$M166&gt;=2800,$L166&gt;=2800,$M166&lt;2800),ROUND((ROUND($M166*9%,2)+ROUND(((2800-$M166)/$L166)*$N166,2))*'umowa o pracę'!$E$8,2),0)))),0)))))</f>
        <v>0</v>
      </c>
      <c r="S166" s="32">
        <f>IF('umowa o pracę'!$E$7=2020,IF(IF($K166=1,IF($M166=0,ROUND(IF($L166&gt;2600,ROUND($N166/$L166*2600,2),$N166)*'umowa o pracę'!$E$8,2),IF($L166+$M166&lt;2600,ROUND(ROUND($N166+ROUND($M166*9%,2),2)*'umowa o pracę'!$E$8,2),IF(AND($L166+$M166&gt;=2600,$L166&lt;2600),ROUND((ROUND($N166+ROUND((2600-$L166)*9%,2),2))*'umowa o pracę'!$E$8,2),IF(AND($L166+$M166&gt;=2600,$L166&gt;=2600),ROUND(ROUND($N166/$L166*2600,2)*'umowa o pracę'!$E$8,2),0)))),0)&gt;$H166,$H166,IF($K166=1,IF($M166=0,ROUND(IF($L166&gt;2600,ROUND($N166/$L166*2600,2),$N166)*'umowa o pracę'!$E$8,2),IF($L166+$M166&lt;2600,ROUND(ROUND($N166+ROUND($M166*9%,2),2)*'umowa o pracę'!$E$8,2),IF(AND($L166+$M166&gt;=2600,$L166&lt;2600),ROUND((ROUND($N166+ROUND((2600-$L166)*9%,2),2))*'umowa o pracę'!$E$8,2),IF(AND($L166+$M166&gt;=2600,$L166&gt;=2600),ROUND(ROUND($N166/$L166*2600,2)*'umowa o pracę'!$E$8,2),0)))),0)),IF('umowa o pracę'!$E$7=2021,IF(IF($K166=1,IF($M166=0,ROUND(IF($L166&gt;2800,ROUND($N166/$L166*2800,2),$N166)*'umowa o pracę'!$E$8,2),IF($L166+$M166&lt;2800,ROUND(ROUND($N166+ROUND($M166*9%,2),2)*'umowa o pracę'!$E$8,2),IF(AND($L166+$M166&gt;=2800,$L166&lt;2800),ROUND((ROUND($N166+ROUND((2800-$L166)*9%,2),2))*'umowa o pracę'!$E$8,2),IF(AND($L166+$M166&gt;=2800,$L166&gt;=2800),ROUND(ROUND($N166/$L166*2800,2)*'umowa o pracę'!$E$8,2),0)))),0)&gt;$H166,$H166,IF($K166=1,IF($M166=0,ROUND(IF($L166&gt;2800,ROUND($N166/$L166*2800,2),$N166)*'umowa o pracę'!$E$8,2),IF($L166+$M166&lt;2800,ROUND(ROUND($N166+ROUND($M166*9%,2),2)*'umowa o pracę'!$E$8,2),IF(AND($L166+$M166&gt;=2800,$L166&lt;2800),ROUND((ROUND($N166+ROUND((2800-$L166)*9%,2),2))*'umowa o pracę'!$E$8,2),IF(AND($L166+$M166&gt;=2800,$L166&gt;=2800),ROUND(ROUND($N166/$L166*2800,2)*'umowa o pracę'!$E$8,2),0)))),0)),0))</f>
        <v>0</v>
      </c>
      <c r="T166" s="32">
        <f>IF('umowa o pracę'!$E$7=2020,IF(IF($K166=1,IF($M166=0,ROUND(IF($L166&gt;2600,ROUND($O166/$L166*2600,2),$O166)*'umowa o pracę'!$E$8,2),ROUND(IF($L166&gt;2600,ROUND($O166/$L166*2600,2),$O166)*'umowa o pracę'!$E$8,2)),0)&gt;$I166,$I166,IF($K166=1,IF($M166=0,ROUND(IF($L166&gt;2600,ROUND($O166/$L166*2600,2),$O166)*'umowa o pracę'!$E$8,2),ROUND(IF($L166&gt;2600,ROUND($O166/$L166*2600,2),$O166)*'umowa o pracę'!$E$8,2)),0)),IF('umowa o pracę'!$E$7=2021,IF(IF($K166=1,IF($M166=0,ROUND(IF($L166&gt;2800,ROUND($O166/$L166*2800,2),$O166)*'umowa o pracę'!$E$8,2),ROUND(IF($L166&gt;2800,ROUND($O166/$L166*2800,2),$O166)*'umowa o pracę'!$E$8,2)),0)&gt;$I166,$I166,IF($K166=1,IF($M166=0,ROUND(IF($L166&gt;2800,ROUND($O166/$L166*2800,2),$O166)*'umowa o pracę'!$E$8,2),ROUND(IF($L166&gt;2800,ROUND($O166/$L166*2800,2),$O166)*'umowa o pracę'!$E$8,2)),0)),0))</f>
        <v>0</v>
      </c>
      <c r="U166" s="51">
        <f>IF('umowa o pracę'!$E$7=2020,$Q166,IF('umowa o pracę'!$E$7=2021,$R166,0))</f>
        <v>0</v>
      </c>
      <c r="V166" s="53">
        <f t="shared" si="27"/>
        <v>1</v>
      </c>
      <c r="W166" s="54">
        <f>IF('umowa o pracę'!$E$6&lt;2,0,$L166)</f>
        <v>0</v>
      </c>
      <c r="X166" s="54">
        <f>IF('umowa o pracę'!$E$6&lt;2,0,$M166)</f>
        <v>0</v>
      </c>
      <c r="Y166" s="55">
        <f>IF('umowa o pracę'!$E$6&lt;2,0,$N166)</f>
        <v>0</v>
      </c>
      <c r="Z166" s="55">
        <f>IF('umowa o pracę'!$E$6&lt;2,0,$O166)</f>
        <v>0</v>
      </c>
      <c r="AA166" s="32">
        <f>IF('umowa o pracę'!$E$7=2020,ROUND(IF($W166&gt;=2600,2600*'umowa o pracę'!$E$8,$W166*'umowa o pracę'!$E$8),2),IF('umowa o pracę'!$E$7=2021,ROUND(IF($W166&gt;=2800,2800*'umowa o pracę'!$E$8,$W166*'umowa o pracę'!$E$8),2),0))</f>
        <v>0</v>
      </c>
      <c r="AB166" s="32">
        <f>IF(IF(IF(AND($V166=1,$I166&gt;0),ROUND(IF($W166+$X166&gt;=2600,2600*'umowa o pracę'!$E$8,($W166+$X166)*'umowa o pracę'!$E$8),2)+IF($X166=0,ROUND(IF($W166&gt;2600,ROUND($Z166/$W166*2600,2),$Z166)*'umowa o pracę'!$E$8,2),ROUND(IF($W166&gt;2600,ROUND($Z166/$W166*2600,2),$Z166)*'umowa o pracę'!$E$8,2)),ROUND(IF($W166+$X166&gt;=2600,2600*'umowa o pracę'!$E$8,($W166+$X166)*'umowa o pracę'!$E$8),2)-IF($X166=0,ROUND(ROUND(IF($W166&gt;2600,ROUND($Y166/$W166*2600,2),$Y166),2)*'umowa o pracę'!$E$8,2),IF($X166&gt;0,IF($W166+$X166&lt;2600,ROUND(ROUND($Y166+ROUND($X166*9%,2),2)*'umowa o pracę'!$E$8,2),IF(AND($W166+$X166&gt;=2600,$X166&lt;2600,$W166&lt;2600),ROUND((ROUND(((2600-$X166)/$W166)*$Y166,2)+ROUND($X166*9%,2))*'umowa o pracę'!$E$8,2),IF(AND($W166+$X166&gt;=2600,$X166&gt;=2600),ROUND((ROUND(2600*9%,2))*'umowa o pracę'!$E$8,2),IF(AND($W166+$X166&gt;=2600,$W166&gt;=2600,$X166&lt;2600),ROUND((ROUND($X166*9%,2)+ROUND(((2600-$X166)/$W166)*$Y166,2))*'umowa o pracę'!$E$8,2),0)))),0)))&gt;$J166,$J166,IF(AND($V166=1,$I166&gt;0),ROUND(IF($W166+$X166&gt;=2600,2600*'umowa o pracę'!$E$8,($W166+$X166)*'umowa o pracę'!$E$8),2)+IF($X166=0,ROUND(IF($W166&gt;2600,ROUND($Z166/$W166*2600,2),$Z166)*'umowa o pracę'!$E$8,2),ROUND(IF($W166&gt;2600,ROUND($Z166/$W166*2600,2),$Z166)*'umowa o pracę'!$E$8,2)),ROUND(IF($W166+$X166&gt;=2600,2600*'umowa o pracę'!$E$8,($W166+$X166)*'umowa o pracę'!$E$8),2)-IF($X166=0,ROUND(ROUND(IF($W166&gt;2600,ROUND($Y166/$W166*2600,2),$Y166),2)*'umowa o pracę'!$E$8,2),IF($X166&gt;0,IF($W166+$X166&lt;2600,ROUND(ROUND($Y166+ROUND($X166*9%,2),2)*'umowa o pracę'!$E$8,2),IF(AND($W166+$X166&gt;=2600,$X166&lt;2600,$W166&lt;2600),ROUND((ROUND(((2600-$X166)/$W166)*$Y166,2)+ROUND($X166*9%,2))*'umowa o pracę'!$E$8,2),IF(AND($W166+$X166&gt;=2600,$X166&gt;=2600),ROUND((ROUND(2600*9%,2))*'umowa o pracę'!$E$8,2),IF(AND($W166+$X166&gt;=2600,$W166&gt;=2600,$X166&lt;2600),ROUND((ROUND($X166*9%,2)+ROUND(((2600-$X166)/$W166)*$Y166,2))*'umowa o pracę'!$E$8,2),0)))),0))))&gt;$J166,$J166,IF(IF(AND($V166=1,$I166&gt;0),ROUND(IF($W166+$X166&gt;=2600,2600*'umowa o pracę'!$E$8,($W166+$X166)*'umowa o pracę'!$E$8),2)+IF($X166=0,ROUND(IF($W166&gt;2600,ROUND($Z166/$W166*2600,2),$Z166)*'umowa o pracę'!$E$8,2),ROUND(IF($W166&gt;2600,ROUND($Z166/$W166*2600,2),$Z166)*'umowa o pracę'!$E$8,2)),ROUND(IF($W166+$X166&gt;=2600,2600*'umowa o pracę'!$E$8,($W166+$X166)*'umowa o pracę'!$E$8),2)-IF($X166=0,ROUND(ROUND(IF($W166&gt;2600,ROUND($Y166/$W166*2600,2),$Y166),2)*'umowa o pracę'!$E$8,2),IF($X166&gt;0,IF($W166+$X166&lt;2600,ROUND(ROUND($Y166+ROUND($X166*9%,2),2)*'umowa o pracę'!$E$8,2),IF(AND($W166+$X166&gt;=2600,$X166&lt;2600,$W166&lt;2600),ROUND((ROUND(((2600-$X166)/$W166)*$Y166,2)+ROUND($X166*9%,2))*'umowa o pracę'!$E$8,2),IF(AND($W166+$X166&gt;=2600,$X166&gt;=2600),ROUND((ROUND(2600*9%,2))*'umowa o pracę'!$E$8,2),IF(AND($W166+$X166&gt;=2600,$W166&gt;=2600,$X166&lt;2600),ROUND((ROUND($X166*9%,2)+ROUND(((2600-$X166)/$W166)*$Y166,2))*'umowa o pracę'!$E$8,2),0)))),0)))&gt;$J166,$J166,IF(AND($V166=1,$I166&gt;0),ROUND(IF($W166+$X166&gt;=2600,2600*'umowa o pracę'!$E$8,($W166+$X166)*'umowa o pracę'!$E$8),2)+IF($X166=0,ROUND(IF($W166&gt;2600,ROUND($Z166/$W166*2600,2),$Z166)*'umowa o pracę'!$E$8,2),ROUND(IF($W166&gt;2600,ROUND($Z166/$W166*2600,2),$Z166)*'umowa o pracę'!$E$8,2)),ROUND(IF($W166+$X166&gt;=2600,2600*'umowa o pracę'!$E$8,($W166+$X166)*'umowa o pracę'!$E$8),2)-IF(AND($X166=0,I166&gt;0),ROUND(ROUND(IF($W166&gt;2600,ROUND($Y166/$W166*2600,2),$Y166),2)*'umowa o pracę'!$E$8,2),IF($X166&gt;0,IF($W166+$X166&lt;2600,ROUND(ROUND($Y166+ROUND($X166*9%,2),2)*'umowa o pracę'!$E$8,2),IF(AND($W166+$X166&gt;=2600,$X166&lt;2600,$W166&lt;2600),ROUND((ROUND(((2600-$X166)/$W166)*$Y166,2)+ROUND($X166*9%,2))*'umowa o pracę'!$E$8,2),IF(AND($W166+$X166&gt;=2600,$X166&gt;=2600),ROUND((ROUND(2600*9%,2))*'umowa o pracę'!$E$8,2),IF(AND($W166+$X166&gt;=2600,$W166&gt;=2600,$X166&lt;2600),ROUND((ROUND($X166*9%,2)+ROUND(((2600-$X166)/$W166)*$Y166,2))*'umowa o pracę'!$E$8,2),0)))),0)))))</f>
        <v>0</v>
      </c>
      <c r="AC166" s="32">
        <f>IF(IF(IF(AND($V166=1,$I166&gt;0),ROUND(IF($W166+$X166&gt;=2800,2800*'umowa o pracę'!$E$8,($W166+$X166)*'umowa o pracę'!$E$8),2)+IF($X166=0,ROUND(IF($W166&gt;2800,ROUND($Z166/$W166*2800,2),$Z166)*'umowa o pracę'!$E$8,2),ROUND(IF($W166&gt;2800,ROUND($Z166/$W166*2800,2),$Z166)*'umowa o pracę'!$E$8,2)),ROUND(IF($W166+$X166&gt;=2800,2800*'umowa o pracę'!$E$8,($W166+$X166)*'umowa o pracę'!$E$8),2)-IF($X166=0,ROUND(ROUND(IF($W166&gt;2800,ROUND($Y166/$W166*2800,2),$Y166),2)*'umowa o pracę'!$E$8,2),IF($X166&gt;0,IF($W166+$X166&lt;2800,ROUND(ROUND($Y166+ROUND($X166*9%,2),2)*'umowa o pracę'!$E$8,2),IF(AND($W166+$X166&gt;=2800,$X166&lt;2800,$W166&lt;2800),ROUND((ROUND(((2800-$X166)/$W166)*$Y166,2)+ROUND($X166*9%,2))*'umowa o pracę'!$E$8,2),IF(AND($W166+$X166&gt;=2800,$X166&gt;=2800),ROUND((ROUND(2800*9%,2))*'umowa o pracę'!$E$8,2),IF(AND($W166+$X166&gt;=2800,$W166&gt;=2800,$X166&lt;2800),ROUND((ROUND($X166*9%,2)+ROUND(((2800-$X166)/$W166)*$Y166,2))*'umowa o pracę'!$E$8,2),0)))),0)))&gt;$J166,$J166,IF(AND($V166=1,$I166&gt;0),ROUND(IF($W166+$X166&gt;=2800,2800*'umowa o pracę'!$E$8,($W166+$X166)*'umowa o pracę'!$E$8),2)+IF($X166=0,ROUND(IF($W166&gt;2800,ROUND($Z166/$W166*2800,2),$Z166)*'umowa o pracę'!$E$8,2),ROUND(IF($W166&gt;2800,ROUND($Z166/$W166*2800,2),$Z166)*'umowa o pracę'!$E$8,2)),ROUND(IF($W166+$X166&gt;=2800,2800*'umowa o pracę'!$E$8,($W166+$X166)*'umowa o pracę'!$E$8),2)-IF($X166=0,ROUND(ROUND(IF($W166&gt;2800,ROUND($Y166/$W166*2800,2),$Y166),2)*'umowa o pracę'!$E$8,2),IF($X166&gt;0,IF($W166+$X166&lt;2800,ROUND(ROUND($Y166+ROUND($X166*9%,2),2)*'umowa o pracę'!$E$8,2),IF(AND($W166+$X166&gt;=2800,$X166&lt;2800,$W166&lt;2800),ROUND((ROUND(((2800-$X166)/$W166)*$Y166,2)+ROUND($X166*9%,2))*'umowa o pracę'!$E$8,2),IF(AND($W166+$X166&gt;=2800,$X166&gt;=2800),ROUND((ROUND(2800*9%,2))*'umowa o pracę'!$E$8,2),IF(AND($W166+$X166&gt;=2800,$W166&gt;=2800,$X166&lt;2800),ROUND((ROUND($X166*9%,2)+ROUND(((2800-$X166)/$W166)*$Y166,2))*'umowa o pracę'!$E$8,2),0)))),0))))&gt;$J166,$J166,IF(IF(AND($V166=1,$I166&gt;0),ROUND(IF($W166+$X166&gt;=2800,2800*'umowa o pracę'!$E$8,($W166+$X166)*'umowa o pracę'!$E$8),2)+IF($X166=0,ROUND(IF($W166&gt;2800,ROUND($Z166/$W166*2800,2),$Z166)*'umowa o pracę'!$E$8,2),ROUND(IF($W166&gt;2800,ROUND($Z166/$W166*2800,2),$Z166)*'umowa o pracę'!$E$8,2)),ROUND(IF($W166+$X166&gt;=2800,2800*'umowa o pracę'!$E$8,($W166+$X166)*'umowa o pracę'!$E$8),2)-IF($X166=0,ROUND(ROUND(IF($W166&gt;2800,ROUND($Y166/$W166*2800,2),$Y166),2)*'umowa o pracę'!$E$8,2),IF($X166&gt;0,IF($W166+$X166&lt;2800,ROUND(ROUND($Y166+ROUND($X166*9%,2),2)*'umowa o pracę'!$E$8,2),IF(AND($W166+$X166&gt;=2800,$X166&lt;2800,$W166&lt;2800),ROUND((ROUND(((2800-$X166)/$W166)*$Y166,2)+ROUND($X166*9%,2))*'umowa o pracę'!$E$8,2),IF(AND($W166+$X166&gt;=2800,$X166&gt;=2800),ROUND((ROUND(2800*9%,2))*'umowa o pracę'!$E$8,2),IF(AND($W166+$X166&gt;=2800,$W166&gt;=2800,$X166&lt;2800),ROUND((ROUND($X166*9%,2)+ROUND(((2800-$X166)/$W166)*$Y166,2))*'umowa o pracę'!$E$8,2),0)))),0)))&gt;$J166,$J166,IF(AND($V166=1,$I166&gt;0),ROUND(IF($W166+$X166&gt;=2800,2800*'umowa o pracę'!$E$8,($W166+$X166)*'umowa o pracę'!$E$8),2)+IF($X166=0,ROUND(IF($W166&gt;2800,ROUND($Z166/$W166*2800,2),$Z166)*'umowa o pracę'!$E$8,2),ROUND(IF($W166&gt;2800,ROUND($Z166/$W166*2800,2),$Z166)*'umowa o pracę'!$E$8,2)),ROUND(IF($W166+$X166&gt;=2800,2800*'umowa o pracę'!$E$8,($W166+$X166)*'umowa o pracę'!$E$8),2)-IF(AND($X166=0,I166&gt;0),ROUND(ROUND(IF($W166&gt;2800,ROUND($Y166/$W166*2800,2),$Y166),2)*'umowa o pracę'!$E$8,2),IF($X166&gt;0,IF($W166+$X166&lt;2800,ROUND(ROUND($Y166+ROUND($X166*9%,2),2)*'umowa o pracę'!$E$8,2),IF(AND($W166+$X166&gt;=2800,$X166&lt;2800,$W166&lt;2800),ROUND((ROUND(((2800-$X166)/$W166)*$Y166,2)+ROUND($X166*9%,2))*'umowa o pracę'!$E$8,2),IF(AND($W166+$X166&gt;=2800,$X166&gt;=2800),ROUND((ROUND(2800*9%,2))*'umowa o pracę'!$E$8,2),IF(AND($W166+$X166&gt;=2800,$W166&gt;=2800,$X166&lt;2800),ROUND((ROUND($X166*9%,2)+ROUND(((2800-$X166)/$W166)*$Y166,2))*'umowa o pracę'!$E$8,2),0)))),0)))))</f>
        <v>0</v>
      </c>
      <c r="AD166" s="32">
        <f>IF('umowa o pracę'!$E$7=2020,IF(IF($V166=1,IF($X166=0,ROUND(IF($W166&gt;2600,ROUND($Y166/$W166*2600,2),$Y166)*'umowa o pracę'!$E$8,2),IF($W166+$X166&lt;2600,ROUND(ROUND($Y166+ROUND($X166*9%,2),2)*'umowa o pracę'!$E$8,2),IF(AND($W166+$X166&gt;=2600,$W166&lt;2600),ROUND((ROUND($Y166+ROUND((2600-$W166)*9%,2),2))*'umowa o pracę'!$E$8,2),IF(AND($W166+$X166&gt;=2600,$W166&gt;=2600),ROUND(ROUND($Y166/$W166*2600,2)*'umowa o pracę'!$E$8,2),0)))),0)&gt;$H166,$H166,IF($V166=1,IF($X166=0,ROUND(IF($W166&gt;2600,ROUND($Y166/$W166*2600,2),$Y166)*'umowa o pracę'!$E$8,2),IF($W166+$X166&lt;2600,ROUND(ROUND($Y166+ROUND($X166*9%,2),2)*'umowa o pracę'!$E$8,2),IF(AND($W166+$X166&gt;=2600,$W166&lt;2600),ROUND((ROUND($Y166+ROUND((2600-$W166)*9%,2),2))*'umowa o pracę'!$E$8,2),IF(AND($W166+$X166&gt;=2600,$W166&gt;=2600),ROUND(ROUND($Y166/$W166*2600,2)*'umowa o pracę'!$E$8,2),0)))),0)),IF('umowa o pracę'!$E$7=2021,IF(IF($V166=1,IF($X166=0,ROUND(IF($W166&gt;2800,ROUND($Y166/$W166*2800,2),$Y166)*'umowa o pracę'!$E$8,2),IF($W166+$X166&lt;2800,ROUND(ROUND($Y166+ROUND($X166*9%,2),2)*'umowa o pracę'!$E$8,2),IF(AND($W166+$X166&gt;=2800,$W166&lt;2800),ROUND((ROUND($Y166+ROUND((2800-$W166)*9%,2),2))*'umowa o pracę'!$E$8,2),IF(AND($W166+$X166&gt;=2800,$W166&gt;=2800),ROUND(ROUND($Y166/$W166*2800,2)*'umowa o pracę'!$E$8,2),0)))),0)&gt;$H166,$H166,IF($V166=1,IF($X166=0,ROUND(IF($W166&gt;2800,ROUND($Y166/$W166*2800,2),$Y166)*'umowa o pracę'!$E$8,2),IF($W166+$X166&lt;2800,ROUND(ROUND($Y166+ROUND($X166*9%,2),2)*'umowa o pracę'!$E$8,2),IF(AND($W166+$X166&gt;=2800,$W166&lt;2800),ROUND((ROUND($Y166+ROUND((2800-$W166)*9%,2),2))*'umowa o pracę'!$E$8,2),IF(AND($W166+$X166&gt;=2800,$W166&gt;=2800),ROUND(ROUND($Y166/$W166*2800,2)*'umowa o pracę'!$E$8,2),0)))),0)),0))</f>
        <v>0</v>
      </c>
      <c r="AE166" s="32">
        <f>IF('umowa o pracę'!$E$7=2020,IF(IF($V166=1,IF($X166=0,ROUND(IF($W166&gt;2600,ROUND($Z166/$W166*2600,2),$Z166)*'umowa o pracę'!$E$8,2),ROUND(IF($W166&gt;2600,ROUND($Z166/$W166*2600,2),$Z166)*'umowa o pracę'!$E$8,2)),0)&gt;$I166,$I166,IF($V166=1,IF($X166=0,ROUND(IF($W166&gt;2600,ROUND($Z166/$W166*2600,2),$Z166)*'umowa o pracę'!$E$8,2),ROUND(IF($W166&gt;2600,ROUND($Z166/$W166*2600,2),$Z166)*'umowa o pracę'!$E$8,2)),0)),IF('umowa o pracę'!$E$7=2021,IF(IF($V166=1,IF($X166=0,ROUND(IF($W166&gt;2800,ROUND($Z166/$W166*2800,2),$Z166)*'umowa o pracę'!$E$8,2),ROUND(IF($W166&gt;2800,ROUND($Z166/$W166*2800,2),$Z166)*'umowa o pracę'!$E$8,2)),0)&gt;$I166,$I166,IF($V166=1,IF($X166=0,ROUND(IF($W166&gt;2800,ROUND($Z166/$W166*2800,2),$Z166)*'umowa o pracę'!$E$8,2),ROUND(IF($W166&gt;2800,ROUND($Z166/$W166*2800,2),$Z166)*'umowa o pracę'!$E$8,2)),0)),0))</f>
        <v>0</v>
      </c>
      <c r="AF166" s="56">
        <f>IF('umowa o pracę'!$E$7=2020,$AB166,IF('umowa o pracę'!$E$7=2021,$AC166,0))</f>
        <v>0</v>
      </c>
      <c r="AG166" s="53">
        <f t="shared" si="28"/>
        <v>1</v>
      </c>
      <c r="AH166" s="39">
        <f>IF('umowa o pracę'!$E$6&lt;3,0,$L166)</f>
        <v>0</v>
      </c>
      <c r="AI166" s="39">
        <f>IF('umowa o pracę'!$E$6&lt;3,0,$M166)</f>
        <v>0</v>
      </c>
      <c r="AJ166" s="55">
        <f>IF('umowa o pracę'!$E$6&lt;3,0,$N166)</f>
        <v>0</v>
      </c>
      <c r="AK166" s="55">
        <f>IF('umowa o pracę'!$E$6&lt;3,0,$O166)</f>
        <v>0</v>
      </c>
      <c r="AL166" s="32">
        <f>IF('umowa o pracę'!$E$7=2020,ROUND(IF($AH166&gt;=2600,2600*'umowa o pracę'!$E$8,$AH166*'umowa o pracę'!$E$8),2),IF('umowa o pracę'!$E$7=2021,ROUND(IF($AH166&gt;=2800,2800*'umowa o pracę'!$E$8,$AH166*'umowa o pracę'!$E$8),2),0))</f>
        <v>0</v>
      </c>
      <c r="AM166" s="32">
        <f>IF(IF(IF(AND($AG166=1,$I166&gt;0),ROUND(IF($AH166+$AI166&gt;=2600,2600*'umowa o pracę'!$E$8,($AH166+$AI166)*'umowa o pracę'!$E$8),2)+IF($AI166=0,ROUND(IF($AH166&gt;2600,ROUND($AK166/$AH166*2600,2),$AK166)*'umowa o pracę'!$E$8,2),ROUND(IF($AH166&gt;2600,ROUND($AK166/$AH166*2600,2),$AK166)*'umowa o pracę'!$E$8,2)),ROUND(IF($AH166+$AI166&gt;=2600,2600*'umowa o pracę'!$E$8,($AH166+$AI166)*'umowa o pracę'!$E$8),2)-IF($AI166=0,ROUND(ROUND(IF($AH166&gt;2600,ROUND($AJ166/$AH166*2600,2),$AJ166),2)*'umowa o pracę'!$E$8,2),IF($AI166&gt;0,IF($AH166+$AI166&lt;2600,ROUND(ROUND($AJ166+ROUND($AI166*9%,2),2)*'umowa o pracę'!$E$8,2),IF(AND($AH166+$AI166&gt;=2600,$AI166&lt;2600,$AH166&lt;2600),ROUND((ROUND(((2600-$AI166)/$AH166)*$AJ166,2)+ROUND($AI166*9%,2))*'umowa o pracę'!$E$8,2),IF(AND($AH166+$AI166&gt;=2600,$AI166&gt;=2600),ROUND((ROUND(2600*9%,2))*'umowa o pracę'!$E$8,2),IF(AND($AH166+$AI166&gt;=2600,$AH166&gt;=2600,$AI166&lt;2600),ROUND((ROUND($AI166*9%,2)+ROUND(((2600-$AI166)/$AH166)*$AJ166,2))*'umowa o pracę'!$E$8,2),0)))),0)))&gt;$J166,$J166,IF(AND($AG166=1,$I166&gt;0),ROUND(IF($AH166+$AI166&gt;=2600,2600*'umowa o pracę'!$E$8,($AH166+$AI166)*'umowa o pracę'!$E$8),2)+IF($AI166=0,ROUND(IF($AH166&gt;2600,ROUND($AK166/$AH166*2600,2),$AK166)*'umowa o pracę'!$E$8,2),ROUND(IF($AH166&gt;2600,ROUND($AK166/$AH166*2600,2),$AK166)*'umowa o pracę'!$E$8,2)),ROUND(IF($AH166+$AI166&gt;=2600,2600*'umowa o pracę'!$E$8,($AH166+$AI166)*'umowa o pracę'!$E$8),2)-IF($AI166=0,ROUND(ROUND(IF($AH166&gt;2600,ROUND($AJ166/$AH166*2600,2),$AJ166),2)*'umowa o pracę'!$E$8,2),IF($AI166&gt;0,IF($AH166+$AI166&lt;2600,ROUND(ROUND($AJ166+ROUND($AI166*9%,2),2)*'umowa o pracę'!$E$8,2),IF(AND($AH166+$AI166&gt;=2600,$AI166&lt;2600,$AH166&lt;2600),ROUND((ROUND(((2600-$AI166)/$AH166)*$AJ166,2)+ROUND($AI166*9%,2))*'umowa o pracę'!$E$8,2),IF(AND($AH166+$AI166&gt;=2600,$AI166&gt;=2600),ROUND((ROUND(2600*9%,2))*'umowa o pracę'!$E$8,2),IF(AND($AH166+$AI166&gt;=2600,$AH166&gt;=2600,$AI166&lt;2600),ROUND((ROUND($AI166*9%,2)+ROUND(((2600-$AI166)/$AH166)*$AJ166,2))*'umowa o pracę'!$E$8,2),0)))),0))))&gt;$J166,$J166,IF(IF(AND($AG166=1,$I166&gt;0),ROUND(IF($AH166+$AI166&gt;=2600,2600*'umowa o pracę'!$E$8,($AH166+$AI166)*'umowa o pracę'!$E$8),2)+IF($AI166=0,ROUND(IF($AH166&gt;2600,ROUND($AK166/$AH166*2600,2),$AK166)*'umowa o pracę'!$E$8,2),ROUND(IF($AH166&gt;2600,ROUND($AK166/$AH166*2600,2),$AK166)*'umowa o pracę'!$E$8,2)),ROUND(IF($AH166+$AI166&gt;=2600,2600*'umowa o pracę'!$E$8,($AH166+$AI166)*'umowa o pracę'!$E$8),2)-IF($AI166=0,ROUND(ROUND(IF($AH166&gt;2600,ROUND($AJ166/$AH166*2600,2),$AJ166),2)*'umowa o pracę'!$E$8,2),IF($AI166&gt;0,IF($AH166+$AI166&lt;2600,ROUND(ROUND($AJ166+ROUND($AI166*9%,2),2)*'umowa o pracę'!$E$8,2),IF(AND($AH166+$AI166&gt;=2600,$AI166&lt;2600,$AH166&lt;2600),ROUND((ROUND(((2600-$AI166)/$AH166)*$AJ166,2)+ROUND($AI166*9%,2))*'umowa o pracę'!$E$8,2),IF(AND($AH166+$AI166&gt;=2600,$AI166&gt;=2600),ROUND((ROUND(2600*9%,2))*'umowa o pracę'!$E$8,2),IF(AND($AH166+$AI166&gt;=2600,$AH166&gt;=2600,$AI166&lt;2600),ROUND((ROUND($AI166*9%,2)+ROUND(((2600-$AI166)/$AH166)*$AJ166,2))*'umowa o pracę'!$E$8,2),0)))),0)))&gt;$J166,$J166,IF(AND($AG166=1,$I166&gt;0),ROUND(IF($AH166+$AI166&gt;=2600,2600*'umowa o pracę'!$E$8,($AH166+$AI166)*'umowa o pracę'!$E$8),2)+IF($AI166=0,ROUND(IF($AH166&gt;2600,ROUND($AK166/$AH166*2600,2),$AK166)*'umowa o pracę'!$E$8,2),ROUND(IF($AH166&gt;2600,ROUND($AK166/$AH166*2600,2),$AK166)*'umowa o pracę'!$E$8,2)),ROUND(IF($AH166+$AI166&gt;=2600,2600*'umowa o pracę'!$E$8,($AH166+$AI166)*'umowa o pracę'!$E$8),2)-IF(AND($AI166=0,I166&gt;0),ROUND(ROUND(IF($AH166&gt;2600,ROUND($AJ166/$AH166*2600,2),$AJ166),2)*'umowa o pracę'!$E$8,2),IF($AI166&gt;0,IF($AH166+$AI166&lt;2600,ROUND(ROUND($AJ166+ROUND($AI166*9%,2),2)*'umowa o pracę'!$E$8,2),IF(AND($AH166+$AI166&gt;=2600,$AI166&lt;2600,$AH166&lt;2600),ROUND((ROUND(((2600-$AI166)/$AH166)*$AJ166,2)+ROUND($AI166*9%,2))*'umowa o pracę'!$E$8,2),IF(AND($AH166+$AI166&gt;=2600,$AI166&gt;=2600),ROUND((ROUND(2600*9%,2))*'umowa o pracę'!$E$8,2),IF(AND($AH166+$AI166&gt;=2600,$AH166&gt;=2600,$AI166&lt;2600),ROUND((ROUND($AI166*9%,2)+ROUND(((2600-$AI166)/$AH166)*$AJ166,2))*'umowa o pracę'!$E$8,2),0)))),0)))))</f>
        <v>0</v>
      </c>
      <c r="AN166" s="32">
        <f>IF(IF(IF(AND($AG166=1,$I166&gt;0),ROUND(IF($AH166+$AI166&gt;=2800,2800*'umowa o pracę'!$E$8,($AH166+$AI166)*'umowa o pracę'!$E$8),2)+IF($AI166=0,ROUND(IF($AH166&gt;2800,ROUND($AK166/$AH166*2800,2),$AK166)*'umowa o pracę'!$E$8,2),ROUND(IF($AH166&gt;2800,ROUND($AK166/$AH166*2800,2),$AK166)*'umowa o pracę'!$E$8,2)),ROUND(IF($AH166+$AI166&gt;=2800,2800*'umowa o pracę'!$E$8,($AH166+$AI166)*'umowa o pracę'!$E$8),2)-IF($AI166=0,ROUND(ROUND(IF($AH166&gt;2800,ROUND($AJ166/$AH166*2800,2),$AJ166),2)*'umowa o pracę'!$E$8,2),IF($AI166&gt;0,IF($AH166+$AI166&lt;2800,ROUND(ROUND($AJ166+ROUND($AI166*9%,2),2)*'umowa o pracę'!$E$8,2),IF(AND($AH166+$AI166&gt;=2800,$AI166&lt;2800,$AH166&lt;2800),ROUND((ROUND(((2800-$AI166)/$AH166)*$AJ166,2)+ROUND($AI166*9%,2))*'umowa o pracę'!$E$8,2),IF(AND($AH166+$AI166&gt;=2800,$AI166&gt;=2800),ROUND((ROUND(2800*9%,2))*'umowa o pracę'!$E$8,2),IF(AND($AH166+$AI166&gt;=2800,$AH166&gt;=2800,$AI166&lt;2800),ROUND((ROUND($AI166*9%,2)+ROUND(((2800-$AI166)/$AH166)*$AJ166,2))*'umowa o pracę'!$E$8,2),0)))),0)))&gt;$J166,$J166,IF(AND($AG166=1,$I166&gt;0),ROUND(IF($AH166+$AI166&gt;=2800,2800*'umowa o pracę'!$E$8,($AH166+$AI166)*'umowa o pracę'!$E$8),2)+IF($AI166=0,ROUND(IF($AH166&gt;2800,ROUND($AK166/$AH166*2800,2),$AK166)*'umowa o pracę'!$E$8,2),ROUND(IF($AH166&gt;2800,ROUND($AK166/$AH166*2800,2),$AK166)*'umowa o pracę'!$E$8,2)),ROUND(IF($AH166+$AI166&gt;=2800,2800*'umowa o pracę'!$E$8,($AH166+$AI166)*'umowa o pracę'!$E$8),2)-IF($AI166=0,ROUND(ROUND(IF($AH166&gt;2800,ROUND($AJ166/$AH166*2800,2),$AJ166),2)*'umowa o pracę'!$E$8,2),IF($AI166&gt;0,IF($AH166+$AI166&lt;2800,ROUND(ROUND($AJ166+ROUND($AI166*9%,2),2)*'umowa o pracę'!$E$8,2),IF(AND($AH166+$AI166&gt;=2800,$AI166&lt;2800,$AH166&lt;2800),ROUND((ROUND(((2800-$AI166)/$AH166)*$AJ166,2)+ROUND($AI166*9%,2))*'umowa o pracę'!$E$8,2),IF(AND($AH166+$AI166&gt;=2800,$AI166&gt;=2800),ROUND((ROUND(2800*9%,2))*'umowa o pracę'!$E$8,2),IF(AND($AH166+$AI166&gt;=2800,$AH166&gt;=2800,$AI166&lt;2800),ROUND((ROUND($AI166*9%,2)+ROUND(((2800-$AI166)/$AH166)*$AJ166,2))*'umowa o pracę'!$E$8,2),0)))),0))))&gt;$J166,$J166,IF(IF(AND($AG166=1,$I166&gt;0),ROUND(IF($AH166+$AI166&gt;=2800,2800*'umowa o pracę'!$E$8,($AH166+$AI166)*'umowa o pracę'!$E$8),2)+IF($AI166=0,ROUND(IF($AH166&gt;2800,ROUND($AK166/$AH166*2800,2),$AK166)*'umowa o pracę'!$E$8,2),ROUND(IF($AH166&gt;2800,ROUND($AK166/$AH166*2800,2),$AK166)*'umowa o pracę'!$E$8,2)),ROUND(IF($AH166+$AI166&gt;=2800,2800*'umowa o pracę'!$E$8,($AH166+$AI166)*'umowa o pracę'!$E$8),2)-IF($AI166=0,ROUND(ROUND(IF($AH166&gt;2800,ROUND($AJ166/$AH166*2800,2),$AJ166),2)*'umowa o pracę'!$E$8,2),IF($AI166&gt;0,IF($AH166+$AI166&lt;2800,ROUND(ROUND($AJ166+ROUND($AI166*9%,2),2)*'umowa o pracę'!$E$8,2),IF(AND($AH166+$AI166&gt;=2800,$AI166&lt;2800,$AH166&lt;2800),ROUND((ROUND(((2800-$AI166)/$AH166)*$AJ166,2)+ROUND($AI166*9%,2))*'umowa o pracę'!$E$8,2),IF(AND($AH166+$AI166&gt;=2800,$AI166&gt;=2800),ROUND((ROUND(2800*9%,2))*'umowa o pracę'!$E$8,2),IF(AND($AH166+$AI166&gt;=2800,$AH166&gt;=2800,$AI166&lt;2800),ROUND((ROUND($AI166*9%,2)+ROUND(((2800-$AI166)/$AH166)*$AJ166,2))*'umowa o pracę'!$E$8,2),0)))),0)))&gt;$J166,$J166,IF(AND($AG166=1,$I166&gt;0),ROUND(IF($AH166+$AI166&gt;=2800,2800*'umowa o pracę'!$E$8,($AH166+$AI166)*'umowa o pracę'!$E$8),2)+IF($AI166=0,ROUND(IF($AH166&gt;2800,ROUND($AK166/$AH166*2800,2),$AK166)*'umowa o pracę'!$E$8,2),ROUND(IF($AH166&gt;2800,ROUND($AK166/$AH166*2800,2),$AK166)*'umowa o pracę'!$E$8,2)),ROUND(IF($AH166+$AI166&gt;=2800,2800*'umowa o pracę'!$E$8,($AH166+$AI166)*'umowa o pracę'!$E$8),2)-IF(AND($AI166=0,I166&gt;0),ROUND(ROUND(IF($AH166&gt;2800,ROUND($AJ166/$AH166*2800,2),$AJ166),2)*'umowa o pracę'!$E$8,2),IF($AI166&gt;0,IF($AH166+$AI166&lt;2800,ROUND(ROUND($AJ166+ROUND($AI166*9%,2),2)*'umowa o pracę'!$E$8,2),IF(AND($AH166+$AI166&gt;=2800,$AI166&lt;2800,$AH166&lt;2800),ROUND((ROUND(((2800-$AI166)/$AH166)*$AJ166,2)+ROUND($AI166*9%,2))*'umowa o pracę'!$E$8,2),IF(AND($AH166+$AI166&gt;=2800,$AI166&gt;=2800),ROUND((ROUND(2800*9%,2))*'umowa o pracę'!$E$8,2),IF(AND($AH166+$AI166&gt;=2800,$AH166&gt;=2800,$AI166&lt;2800),ROUND((ROUND($AI166*9%,2)+ROUND(((2800-$AI166)/$AH166)*$AJ166,2))*'umowa o pracę'!$E$8,2),0)))),0)))))</f>
        <v>0</v>
      </c>
      <c r="AO166" s="32">
        <f>IF('umowa o pracę'!$E$7=2020,IF(IF($AG166=1,IF($AI166=0,ROUND(IF($AH166&gt;2600,ROUND($AJ166/$AH166*2600,2),$AJ166)*'umowa o pracę'!$E$8,2),IF($AH166+$AI166&lt;2600,ROUND(ROUND($AJ166+ROUND($AI166*9%,2),2)*'umowa o pracę'!$E$8,2),IF(AND($AH166+$AI166&gt;=2600,$AH166&lt;2600),ROUND((ROUND($AJ166+ROUND((2600-$AH166)*9%,2),2))*'umowa o pracę'!$E$8,2),IF(AND($AH166+$AI166&gt;=2600,$AH166&gt;=2600),ROUND(ROUND($AJ166/$AH166*2600,2)*'umowa o pracę'!$E$8,2),0)))),0)&gt;$H166,$H166,IF($AG166=1,IF($AI166=0,ROUND(IF($AH166&gt;2600,ROUND($AJ166/$AH166*2600,2),$AJ166)*'umowa o pracę'!$E$8,2),IF($AH166+$AI166&lt;2600,ROUND(ROUND($AJ166+ROUND($AI166*9%,2),2)*'umowa o pracę'!$E$8,2),IF(AND($AH166+$AI166&gt;=2600,$AH166&lt;2600),ROUND((ROUND($AJ166+ROUND((2600-$AH166)*9%,2),2))*'umowa o pracę'!$E$8,2),IF(AND($AH166+$AI166&gt;=2600,$AH166&gt;=2600),ROUND(ROUND($AJ166/$AH166*2600,2)*'umowa o pracę'!$E$8,2),0)))),0)),IF('umowa o pracę'!$E$7=2021,IF(IF($AG166=1,IF($AI166=0,ROUND(IF($AH166&gt;2800,ROUND($AJ166/$AH166*2800,2),$AJ166)*'umowa o pracę'!$E$8,2),IF($AH166+$AI166&lt;2800,ROUND(ROUND($AJ166+ROUND($AI166*9%,2),2)*'umowa o pracę'!$E$8,2),IF(AND($AH166+$AI166&gt;=2800,$AH166&lt;2800),ROUND((ROUND($AJ166+ROUND((2800-$AH166)*9%,2),2))*'umowa o pracę'!$E$8,2),IF(AND($AH166+$AI166&gt;=2800,$AH166&gt;=2800),ROUND(ROUND($AJ166/$AH166*2800,2)*'umowa o pracę'!$E$8,2),0)))),0)&gt;$H166,$H166,IF($AG166=1,IF($AI166=0,ROUND(IF($AH166&gt;2800,ROUND($AJ166/$AH166*2800,2),$AJ166)*'umowa o pracę'!$E$8,2),IF($AH166+$AI166&lt;2800,ROUND(ROUND($AJ166+ROUND($AI166*9%,2),2)*'umowa o pracę'!$E$8,2),IF(AND($AH166+$AI166&gt;=2800,$AH166&lt;2800),ROUND((ROUND($AJ166+ROUND((2800-$AH166)*9%,2),2))*'umowa o pracę'!$E$8,2),IF(AND($AH166+$AI166&gt;=2800,$AH166&gt;=2800),ROUND(ROUND($AJ166/$AH166*2800,2)*'umowa o pracę'!$E$8,2),0)))),0)),0))</f>
        <v>0</v>
      </c>
      <c r="AP166" s="32">
        <f>IF('umowa o pracę'!$E$7=2020,IF(IF($AG166=1,IF($AI166=0,ROUND(IF($AH166&gt;2600,ROUND($AK166/$AH166*2600,2),$AK166)*'umowa o pracę'!$E$8,2),ROUND(IF($AH166&gt;2600,ROUND($AK166/$AH166*2600,2),$AK166)*'umowa o pracę'!$E$8,2)),0)&gt;$I166,$I166,IF($AG166=1,IF($AI166=0,ROUND(IF($AH166&gt;2600,ROUND($AK166/$AH166*2600,2),$AK166)*'umowa o pracę'!$E$8,2),ROUND(IF($AH166&gt;2600,ROUND($AK166/$AH166*2600,2),$AK166)*'umowa o pracę'!$E$8,2)),0)),IF('umowa o pracę'!$E$7=2021,IF(IF($AG166=1,IF($AI166=0,ROUND(IF($AH166&gt;2800,ROUND($AK166/$AH166*2800,2),$AK166)*'umowa o pracę'!$E$8,2),ROUND(IF($AH166&gt;2800,ROUND($AK166/$AH166*2800,2),$AK166)*'umowa o pracę'!$E$8,2)),0)&gt;$I166,$I166,IF($AG166=1,IF($AI166=0,ROUND(IF($AH166&gt;2800,ROUND($AK166/$AH166*2800,2),$AK166)*'umowa o pracę'!$E$8,2),ROUND(IF($AH166&gt;2800,ROUND($AK166/$AH166*2800,2),$AK166)*'umowa o pracę'!$E$8,2)),0)),0))</f>
        <v>0</v>
      </c>
      <c r="AQ166" s="56">
        <f>IF('umowa o pracę'!$E$7=2020,$AM166,IF('umowa o pracę'!$E$7=2021,$AN166,0))</f>
        <v>0</v>
      </c>
      <c r="AR166" s="33">
        <f>IF('umowa o pracę'!$E$7=0,0,U166+AF166+AQ166)</f>
        <v>0</v>
      </c>
      <c r="AS166" s="19"/>
      <c r="AT166" s="19"/>
      <c r="AU166" s="19"/>
      <c r="AV166" s="6"/>
      <c r="AW166" s="6"/>
      <c r="AX166" s="6">
        <f t="shared" si="26"/>
        <v>10</v>
      </c>
      <c r="AY166" s="6"/>
      <c r="AZ166" s="234">
        <f t="shared" si="29"/>
        <v>0</v>
      </c>
      <c r="BA166" s="234">
        <f t="shared" si="30"/>
        <v>0</v>
      </c>
      <c r="BB166" s="234">
        <f t="shared" si="31"/>
        <v>0</v>
      </c>
      <c r="BC166" s="234">
        <f t="shared" si="32"/>
        <v>0</v>
      </c>
      <c r="BD166" s="234">
        <f t="shared" si="33"/>
        <v>0</v>
      </c>
      <c r="BE166" s="234">
        <f t="shared" si="34"/>
        <v>0</v>
      </c>
      <c r="BF166" s="234">
        <f t="shared" si="35"/>
        <v>0</v>
      </c>
      <c r="BG166" s="234">
        <f t="shared" si="36"/>
        <v>0</v>
      </c>
      <c r="BH166" s="234">
        <f t="shared" si="37"/>
        <v>0</v>
      </c>
      <c r="BI166" s="238">
        <f t="shared" si="38"/>
        <v>0</v>
      </c>
      <c r="BJ166" s="236"/>
      <c r="BK166" s="236"/>
      <c r="BL166" s="237"/>
    </row>
    <row r="167" spans="1:64" ht="15.75" customHeight="1" x14ac:dyDescent="0.25">
      <c r="A167" s="129">
        <v>156</v>
      </c>
      <c r="B167" s="57"/>
      <c r="C167" s="57"/>
      <c r="D167" s="36"/>
      <c r="E167" s="36"/>
      <c r="F167" s="242"/>
      <c r="G167" s="37">
        <v>1</v>
      </c>
      <c r="H167" s="58">
        <v>0</v>
      </c>
      <c r="I167" s="59">
        <v>0</v>
      </c>
      <c r="J167" s="60">
        <v>0</v>
      </c>
      <c r="K167" s="52">
        <v>1</v>
      </c>
      <c r="L167" s="39">
        <v>0</v>
      </c>
      <c r="M167" s="39">
        <v>0</v>
      </c>
      <c r="N167" s="39">
        <v>0</v>
      </c>
      <c r="O167" s="39">
        <v>0</v>
      </c>
      <c r="P167" s="35">
        <f>IF('umowa o pracę'!$E$7=2020,ROUND(IF($L167&gt;=2600,2600*'umowa o pracę'!$E$8,$L167*'umowa o pracę'!$E$8),2),IF('umowa o pracę'!$E$7=2021,ROUND(IF($L167&gt;=2800,2800*'umowa o pracę'!$E$8,$L167*'umowa o pracę'!$E$8),2),0))</f>
        <v>0</v>
      </c>
      <c r="Q167" s="252">
        <f>IF(IF(IF(AND($K167=1,$I167&gt;0),ROUND(IF($L167+$M167&gt;=2600,2600*'umowa o pracę'!$E$8,($L167+$M167)*'umowa o pracę'!$E$8),2)+IF($M167=0,ROUND(IF($L167&gt;2600,ROUND($O167/$L167*2600,2),$O167)*'umowa o pracę'!$E$8,2),ROUND(IF($L167&gt;2600,ROUND($O167/$L167*2600,2),$O167)*'umowa o pracę'!$E$8,2)),ROUND(IF($L167+$M167&gt;=2600,2600*'umowa o pracę'!$E$8,($L167+$M167)*'umowa o pracę'!$E$8),2)-IF($M167=0,ROUND(ROUND(IF($L167&gt;2600,ROUND($N167/$L167*2600,2),$N167),2)*'umowa o pracę'!$E$8,2),IF($M167&gt;0,IF($L167+$M167&lt;2600,ROUND(ROUND($N167+ROUND($M167*9%,2),2)*'umowa o pracę'!$E$8,2),IF(AND($L167+$M167&gt;=2600,$M167&lt;2600,$L167&lt;2600),ROUND((ROUND(((2600-$M167)/$L167)*$N167,2)+ROUND($M167*9%,2))*'umowa o pracę'!$E$8,2),IF(AND($L167+$M167&gt;=2600,$M167&gt;=2600),ROUND((ROUND(2600*9%,2))*'umowa o pracę'!$E$8,2),IF(AND($L167+$M167&gt;=2600,$L167&gt;=2600,$M167&lt;2600),ROUND((ROUND($M167*9%,2)+ROUND(((2600-$M167)/$L167)*$N167,2))*'umowa o pracę'!$E$8,2),0)))),0)))&gt;$J167,$J167,IF(AND($K167=1,$I167&gt;0),ROUND(IF($L167+$M167&gt;=2600,2600*'umowa o pracę'!$E$8,($L167+$M167)*'umowa o pracę'!$E$8),2)+IF($M167=0,ROUND(IF($L167&gt;2600,ROUND($O167/$L167*2600,2),$O167)*'umowa o pracę'!$E$8,2),ROUND(IF($L167&gt;2600,ROUND($O167/$L167*2600,2),$O167)*'umowa o pracę'!$E$8,2)),ROUND(IF($L167+$M167&gt;=2600,2600*'umowa o pracę'!$E$8,($L167+$M167)*'umowa o pracę'!$E$8),2)-IF($M167=0,ROUND(ROUND(IF($L167&gt;2600,ROUND($N167/$L167*2600,2),$N167),2)*'umowa o pracę'!$E$8,2),IF($M167&gt;0,IF($L167+$M167&lt;2600,ROUND(ROUND($N167+ROUND($M167*9%,2),2)*'umowa o pracę'!$E$8,2),IF(AND($L167+$M167&gt;=2600,$M167&lt;2600,$L167&lt;2600),ROUND((ROUND(((2600-$M167)/$L167)*$N167,2)+ROUND($M167*9%,2))*'umowa o pracę'!$E$8,2),IF(AND($L167+$M167&gt;=2600,$M167&gt;=2600),ROUND((ROUND(2600*9%,2))*'umowa o pracę'!$E$8,2),IF(AND($L167+$M167&gt;=2600,$L167&gt;=2600,$M167&lt;2600),ROUND((ROUND($M167*9%,2)+ROUND(((2600-$M167)/$L167)*$N167,2))*'umowa o pracę'!$E$8,2),0)))),0))))&gt;$J167,$J167,IF(IF(AND($K167=1,$I167&gt;0),ROUND(IF($L167+$M167&gt;=2600,2600*'umowa o pracę'!$E$8,($L167+$M167)*'umowa o pracę'!$E$8),2)+IF($M167=0,ROUND(IF($L167&gt;2600,ROUND($O167/$L167*2600,2),$O167)*'umowa o pracę'!$E$8,2),ROUND(IF($L167&gt;2600,ROUND($O167/$L167*2600,2),$O167)*'umowa o pracę'!$E$8,2)),ROUND(IF($L167+$M167&gt;=2600,2600*'umowa o pracę'!$E$8,($L167+$M167)*'umowa o pracę'!$E$8),2)-IF($M167=0,ROUND(ROUND(IF($L167&gt;2600,ROUND($N167/$L167*2600,2),$N167),2)*'umowa o pracę'!$E$8,2),IF($M167&gt;0,IF($L167+$M167&lt;2600,ROUND(ROUND($N167+ROUND($M167*9%,2),2)*'umowa o pracę'!$E$8,2),IF(AND($L167+$M167&gt;=2600,$M167&lt;2600,$L167&lt;2600),ROUND((ROUND(((2600-$M167)/$L167)*$N167,2)+ROUND($M167*9%,2))*'umowa o pracę'!$E$8,2),IF(AND($L167+$M167&gt;=2600,$M167&gt;=2600),ROUND((ROUND(2600*9%,2))*'umowa o pracę'!$E$8,2),IF(AND($L167+$M167&gt;=2600,$L167&gt;=2600,$M167&lt;2600),ROUND((ROUND($M167*9%,2)+ROUND(((2600-$M167)/$L167)*$N167,2))*'umowa o pracę'!$E$8,2),0)))),0)))&gt;$J167,$J167,IF(AND($K167=1,$I167&gt;0),ROUND(IF($L167+$M167&gt;=2600,2600*'umowa o pracę'!$E$8,($L167+$M167)*'umowa o pracę'!$E$8),2)+IF($M167=0,ROUND(IF($L167&gt;2600,ROUND($O167/$L167*2600,2),$O167)*'umowa o pracę'!$E$8,2),ROUND(IF($L167&gt;2600,ROUND($O167/$L167*2600,2),$O167)*'umowa o pracę'!$E$8,2)),ROUND(IF($L167+$M167&gt;=2600,2600*'umowa o pracę'!$E$8,($L167+$M167)*'umowa o pracę'!$E$8),2)-IF(AND($M167=0,I167&gt;0),ROUND(ROUND(IF($L167&gt;2600,ROUND($N167/$L167*2600,2),$N167),2)*'umowa o pracę'!$E$8,2),IF($M167&gt;0,IF($L167+$M167&lt;2600,ROUND(ROUND($N167+ROUND($M167*9%,2),2)*'umowa o pracę'!$E$8,2),IF(AND($L167+$M167&gt;=2600,$M167&lt;2600,$L167&lt;2600),ROUND((ROUND(((2600-$M167)/$L167)*$N167,2)+ROUND($M167*9%,2))*'umowa o pracę'!$E$8,2),IF(AND($L167+$M167&gt;=2600,$M167&gt;=2600),ROUND((ROUND(2600*9%,2))*'umowa o pracę'!$E$8,2),IF(AND($L167+$M167&gt;=2600,$L167&gt;=2600,$M167&lt;2600),ROUND((ROUND($M167*9%,2)+ROUND(((2600-$M167)/$L167)*$N167,2))*'umowa o pracę'!$E$8,2),0)))),0)))))</f>
        <v>0</v>
      </c>
      <c r="R167" s="252">
        <f>IF(IF(IF(AND($K167=1,$I167&gt;0),ROUND(IF($L167+$M167&gt;=2800,2800*'umowa o pracę'!$E$8,($L167+$M167)*'umowa o pracę'!$E$8),2)+IF($M167=0,ROUND(IF($L167&gt;2800,ROUND($O167/$L167*2800,2),$O167)*'umowa o pracę'!$E$8,2),ROUND(IF($L167&gt;2800,ROUND($O167/$L167*2800,2),$O167)*'umowa o pracę'!$E$8,2)),ROUND(IF($L167+$M167&gt;=2800,2800*'umowa o pracę'!$E$8,($L167+$M167)*'umowa o pracę'!$E$8),2)-IF($M167=0,ROUND(ROUND(IF($L167&gt;2800,ROUND($N167/$L167*2800,2),$N167),2)*'umowa o pracę'!$E$8,2),IF($M167&gt;0,IF($L167+$M167&lt;2800,ROUND(ROUND($N167+ROUND($M167*9%,2),2)*'umowa o pracę'!$E$8,2),IF(AND($L167+$M167&gt;=2800,$M167&lt;2800,$L167&lt;2800),ROUND((ROUND(((2800-$M167)/$L167)*$N167,2)+ROUND($M167*9%,2))*'umowa o pracę'!$E$8,2),IF(AND($L167+$M167&gt;=2800,$M167&gt;=2800),ROUND((ROUND(2800*9%,2))*'umowa o pracę'!$E$8,2),IF(AND($L167+$M167&gt;=2800,$L167&gt;=2800,$M167&lt;2800),ROUND((ROUND($M167*9%,2)+ROUND(((2800-$M167)/$L167)*$N167,2))*'umowa o pracę'!$E$8,2),0)))),0)))&gt;$J167,$J167,IF(AND($K167=1,$I167&gt;0),ROUND(IF($L167+$M167&gt;=2800,2800*'umowa o pracę'!$E$8,($L167+$M167)*'umowa o pracę'!$E$8),2)+IF($M167=0,ROUND(IF($L167&gt;2800,ROUND($O167/$L167*2800,2),$O167)*'umowa o pracę'!$E$8,2),ROUND(IF($L167&gt;2800,ROUND($O167/$L167*2800,2),$O167)*'umowa o pracę'!$E$8,2)),ROUND(IF($L167+$M167&gt;=2800,2800*'umowa o pracę'!$E$8,($L167+$M167)*'umowa o pracę'!$E$8),2)-IF($M167=0,ROUND(ROUND(IF($L167&gt;2800,ROUND($N167/$L167*2800,2),$N167),2)*'umowa o pracę'!$E$8,2),IF($M167&gt;0,IF($L167+$M167&lt;2800,ROUND(ROUND($N167+ROUND($M167*9%,2),2)*'umowa o pracę'!$E$8,2),IF(AND($L167+$M167&gt;=2800,$M167&lt;2800,$L167&lt;2800),ROUND((ROUND(((2800-$M167)/$L167)*$N167,2)+ROUND($M167*9%,2))*'umowa o pracę'!$E$8,2),IF(AND($L167+$M167&gt;=2800,$M167&gt;=2800),ROUND((ROUND(2800*9%,2))*'umowa o pracę'!$E$8,2),IF(AND($L167+$M167&gt;=2800,$L167&gt;=2800,$M167&lt;2800),ROUND((ROUND($M167*9%,2)+ROUND(((2800-$M167)/$L167)*$N167,2))*'umowa o pracę'!$E$8,2),0)))),0))))&gt;$J167,$J167,IF(IF(AND($K167=1,$I167&gt;0),ROUND(IF($L167+$M167&gt;=2800,2800*'umowa o pracę'!$E$8,($L167+$M167)*'umowa o pracę'!$E$8),2)+IF($M167=0,ROUND(IF($L167&gt;2800,ROUND($O167/$L167*2800,2),$O167)*'umowa o pracę'!$E$8,2),ROUND(IF($L167&gt;2800,ROUND($O167/$L167*2800,2),$O167)*'umowa o pracę'!$E$8,2)),ROUND(IF($L167+$M167&gt;=2800,2800*'umowa o pracę'!$E$8,($L167+$M167)*'umowa o pracę'!$E$8),2)-IF($M167=0,ROUND(ROUND(IF($L167&gt;2800,ROUND($N167/$L167*2800,2),$N167),2)*'umowa o pracę'!$E$8,2),IF($M167&gt;0,IF($L167+$M167&lt;2800,ROUND(ROUND($N167+ROUND($M167*9%,2),2)*'umowa o pracę'!$E$8,2),IF(AND($L167+$M167&gt;=2800,$M167&lt;2800,$L167&lt;2800),ROUND((ROUND(((2800-$M167)/$L167)*$N167,2)+ROUND($M167*9%,2))*'umowa o pracę'!$E$8,2),IF(AND($L167+$M167&gt;=2800,$M167&gt;=2800),ROUND((ROUND(2800*9%,2))*'umowa o pracę'!$E$8,2),IF(AND($L167+$M167&gt;=2800,$L167&gt;=2800,$M167&lt;2800),ROUND((ROUND($M167*9%,2)+ROUND(((2800-$M167)/$L167)*$N167,2))*'umowa o pracę'!$E$8,2),0)))),0)))&gt;$J167,$J167,IF(AND($K167=1,$I167&gt;0),ROUND(IF($L167+$M167&gt;=2800,2800*'umowa o pracę'!$E$8,($L167+$M167)*'umowa o pracę'!$E$8),2)+IF($M167=0,ROUND(IF($L167&gt;2800,ROUND($O167/$L167*2800,2),$O167)*'umowa o pracę'!$E$8,2),ROUND(IF($L167&gt;2800,ROUND($O167/$L167*2800,2),$O167)*'umowa o pracę'!$E$8,2)),ROUND(IF($L167+$M167&gt;=2800,2800*'umowa o pracę'!$E$8,($L167+$M167)*'umowa o pracę'!$E$8),2)-IF(AND($M167=0,I167&gt;0),ROUND(ROUND(IF($L167&gt;2800,ROUND($N167/$L167*2800,2),$N167),2)*'umowa o pracę'!$E$8,2),IF($M167&gt;0,IF($L167+$M167&lt;2800,ROUND(ROUND($N167+ROUND($M167*9%,2),2)*'umowa o pracę'!$E$8,2),IF(AND($L167+$M167&gt;=2800,$M167&lt;2800,$L167&lt;2800),ROUND((ROUND(((2800-$M167)/$L167)*$N167,2)+ROUND($M167*9%,2))*'umowa o pracę'!$E$8,2),IF(AND($L167+$M167&gt;=2800,$M167&gt;=2800),ROUND((ROUND(2800*9%,2))*'umowa o pracę'!$E$8,2),IF(AND($L167+$M167&gt;=2800,$L167&gt;=2800,$M167&lt;2800),ROUND((ROUND($M167*9%,2)+ROUND(((2800-$M167)/$L167)*$N167,2))*'umowa o pracę'!$E$8,2),0)))),0)))))</f>
        <v>0</v>
      </c>
      <c r="S167" s="32">
        <f>IF('umowa o pracę'!$E$7=2020,IF(IF($K167=1,IF($M167=0,ROUND(IF($L167&gt;2600,ROUND($N167/$L167*2600,2),$N167)*'umowa o pracę'!$E$8,2),IF($L167+$M167&lt;2600,ROUND(ROUND($N167+ROUND($M167*9%,2),2)*'umowa o pracę'!$E$8,2),IF(AND($L167+$M167&gt;=2600,$L167&lt;2600),ROUND((ROUND($N167+ROUND((2600-$L167)*9%,2),2))*'umowa o pracę'!$E$8,2),IF(AND($L167+$M167&gt;=2600,$L167&gt;=2600),ROUND(ROUND($N167/$L167*2600,2)*'umowa o pracę'!$E$8,2),0)))),0)&gt;$H167,$H167,IF($K167=1,IF($M167=0,ROUND(IF($L167&gt;2600,ROUND($N167/$L167*2600,2),$N167)*'umowa o pracę'!$E$8,2),IF($L167+$M167&lt;2600,ROUND(ROUND($N167+ROUND($M167*9%,2),2)*'umowa o pracę'!$E$8,2),IF(AND($L167+$M167&gt;=2600,$L167&lt;2600),ROUND((ROUND($N167+ROUND((2600-$L167)*9%,2),2))*'umowa o pracę'!$E$8,2),IF(AND($L167+$M167&gt;=2600,$L167&gt;=2600),ROUND(ROUND($N167/$L167*2600,2)*'umowa o pracę'!$E$8,2),0)))),0)),IF('umowa o pracę'!$E$7=2021,IF(IF($K167=1,IF($M167=0,ROUND(IF($L167&gt;2800,ROUND($N167/$L167*2800,2),$N167)*'umowa o pracę'!$E$8,2),IF($L167+$M167&lt;2800,ROUND(ROUND($N167+ROUND($M167*9%,2),2)*'umowa o pracę'!$E$8,2),IF(AND($L167+$M167&gt;=2800,$L167&lt;2800),ROUND((ROUND($N167+ROUND((2800-$L167)*9%,2),2))*'umowa o pracę'!$E$8,2),IF(AND($L167+$M167&gt;=2800,$L167&gt;=2800),ROUND(ROUND($N167/$L167*2800,2)*'umowa o pracę'!$E$8,2),0)))),0)&gt;$H167,$H167,IF($K167=1,IF($M167=0,ROUND(IF($L167&gt;2800,ROUND($N167/$L167*2800,2),$N167)*'umowa o pracę'!$E$8,2),IF($L167+$M167&lt;2800,ROUND(ROUND($N167+ROUND($M167*9%,2),2)*'umowa o pracę'!$E$8,2),IF(AND($L167+$M167&gt;=2800,$L167&lt;2800),ROUND((ROUND($N167+ROUND((2800-$L167)*9%,2),2))*'umowa o pracę'!$E$8,2),IF(AND($L167+$M167&gt;=2800,$L167&gt;=2800),ROUND(ROUND($N167/$L167*2800,2)*'umowa o pracę'!$E$8,2),0)))),0)),0))</f>
        <v>0</v>
      </c>
      <c r="T167" s="32">
        <f>IF('umowa o pracę'!$E$7=2020,IF(IF($K167=1,IF($M167=0,ROUND(IF($L167&gt;2600,ROUND($O167/$L167*2600,2),$O167)*'umowa o pracę'!$E$8,2),ROUND(IF($L167&gt;2600,ROUND($O167/$L167*2600,2),$O167)*'umowa o pracę'!$E$8,2)),0)&gt;$I167,$I167,IF($K167=1,IF($M167=0,ROUND(IF($L167&gt;2600,ROUND($O167/$L167*2600,2),$O167)*'umowa o pracę'!$E$8,2),ROUND(IF($L167&gt;2600,ROUND($O167/$L167*2600,2),$O167)*'umowa o pracę'!$E$8,2)),0)),IF('umowa o pracę'!$E$7=2021,IF(IF($K167=1,IF($M167=0,ROUND(IF($L167&gt;2800,ROUND($O167/$L167*2800,2),$O167)*'umowa o pracę'!$E$8,2),ROUND(IF($L167&gt;2800,ROUND($O167/$L167*2800,2),$O167)*'umowa o pracę'!$E$8,2)),0)&gt;$I167,$I167,IF($K167=1,IF($M167=0,ROUND(IF($L167&gt;2800,ROUND($O167/$L167*2800,2),$O167)*'umowa o pracę'!$E$8,2),ROUND(IF($L167&gt;2800,ROUND($O167/$L167*2800,2),$O167)*'umowa o pracę'!$E$8,2)),0)),0))</f>
        <v>0</v>
      </c>
      <c r="U167" s="51">
        <f>IF('umowa o pracę'!$E$7=2020,$Q167,IF('umowa o pracę'!$E$7=2021,$R167,0))</f>
        <v>0</v>
      </c>
      <c r="V167" s="53">
        <f t="shared" si="27"/>
        <v>1</v>
      </c>
      <c r="W167" s="54">
        <f>IF('umowa o pracę'!$E$6&lt;2,0,$L167)</f>
        <v>0</v>
      </c>
      <c r="X167" s="54">
        <f>IF('umowa o pracę'!$E$6&lt;2,0,$M167)</f>
        <v>0</v>
      </c>
      <c r="Y167" s="55">
        <f>IF('umowa o pracę'!$E$6&lt;2,0,$N167)</f>
        <v>0</v>
      </c>
      <c r="Z167" s="55">
        <f>IF('umowa o pracę'!$E$6&lt;2,0,$O167)</f>
        <v>0</v>
      </c>
      <c r="AA167" s="32">
        <f>IF('umowa o pracę'!$E$7=2020,ROUND(IF($W167&gt;=2600,2600*'umowa o pracę'!$E$8,$W167*'umowa o pracę'!$E$8),2),IF('umowa o pracę'!$E$7=2021,ROUND(IF($W167&gt;=2800,2800*'umowa o pracę'!$E$8,$W167*'umowa o pracę'!$E$8),2),0))</f>
        <v>0</v>
      </c>
      <c r="AB167" s="32">
        <f>IF(IF(IF(AND($V167=1,$I167&gt;0),ROUND(IF($W167+$X167&gt;=2600,2600*'umowa o pracę'!$E$8,($W167+$X167)*'umowa o pracę'!$E$8),2)+IF($X167=0,ROUND(IF($W167&gt;2600,ROUND($Z167/$W167*2600,2),$Z167)*'umowa o pracę'!$E$8,2),ROUND(IF($W167&gt;2600,ROUND($Z167/$W167*2600,2),$Z167)*'umowa o pracę'!$E$8,2)),ROUND(IF($W167+$X167&gt;=2600,2600*'umowa o pracę'!$E$8,($W167+$X167)*'umowa o pracę'!$E$8),2)-IF($X167=0,ROUND(ROUND(IF($W167&gt;2600,ROUND($Y167/$W167*2600,2),$Y167),2)*'umowa o pracę'!$E$8,2),IF($X167&gt;0,IF($W167+$X167&lt;2600,ROUND(ROUND($Y167+ROUND($X167*9%,2),2)*'umowa o pracę'!$E$8,2),IF(AND($W167+$X167&gt;=2600,$X167&lt;2600,$W167&lt;2600),ROUND((ROUND(((2600-$X167)/$W167)*$Y167,2)+ROUND($X167*9%,2))*'umowa o pracę'!$E$8,2),IF(AND($W167+$X167&gt;=2600,$X167&gt;=2600),ROUND((ROUND(2600*9%,2))*'umowa o pracę'!$E$8,2),IF(AND($W167+$X167&gt;=2600,$W167&gt;=2600,$X167&lt;2600),ROUND((ROUND($X167*9%,2)+ROUND(((2600-$X167)/$W167)*$Y167,2))*'umowa o pracę'!$E$8,2),0)))),0)))&gt;$J167,$J167,IF(AND($V167=1,$I167&gt;0),ROUND(IF($W167+$X167&gt;=2600,2600*'umowa o pracę'!$E$8,($W167+$X167)*'umowa o pracę'!$E$8),2)+IF($X167=0,ROUND(IF($W167&gt;2600,ROUND($Z167/$W167*2600,2),$Z167)*'umowa o pracę'!$E$8,2),ROUND(IF($W167&gt;2600,ROUND($Z167/$W167*2600,2),$Z167)*'umowa o pracę'!$E$8,2)),ROUND(IF($W167+$X167&gt;=2600,2600*'umowa o pracę'!$E$8,($W167+$X167)*'umowa o pracę'!$E$8),2)-IF($X167=0,ROUND(ROUND(IF($W167&gt;2600,ROUND($Y167/$W167*2600,2),$Y167),2)*'umowa o pracę'!$E$8,2),IF($X167&gt;0,IF($W167+$X167&lt;2600,ROUND(ROUND($Y167+ROUND($X167*9%,2),2)*'umowa o pracę'!$E$8,2),IF(AND($W167+$X167&gt;=2600,$X167&lt;2600,$W167&lt;2600),ROUND((ROUND(((2600-$X167)/$W167)*$Y167,2)+ROUND($X167*9%,2))*'umowa o pracę'!$E$8,2),IF(AND($W167+$X167&gt;=2600,$X167&gt;=2600),ROUND((ROUND(2600*9%,2))*'umowa o pracę'!$E$8,2),IF(AND($W167+$X167&gt;=2600,$W167&gt;=2600,$X167&lt;2600),ROUND((ROUND($X167*9%,2)+ROUND(((2600-$X167)/$W167)*$Y167,2))*'umowa o pracę'!$E$8,2),0)))),0))))&gt;$J167,$J167,IF(IF(AND($V167=1,$I167&gt;0),ROUND(IF($W167+$X167&gt;=2600,2600*'umowa o pracę'!$E$8,($W167+$X167)*'umowa o pracę'!$E$8),2)+IF($X167=0,ROUND(IF($W167&gt;2600,ROUND($Z167/$W167*2600,2),$Z167)*'umowa o pracę'!$E$8,2),ROUND(IF($W167&gt;2600,ROUND($Z167/$W167*2600,2),$Z167)*'umowa o pracę'!$E$8,2)),ROUND(IF($W167+$X167&gt;=2600,2600*'umowa o pracę'!$E$8,($W167+$X167)*'umowa o pracę'!$E$8),2)-IF($X167=0,ROUND(ROUND(IF($W167&gt;2600,ROUND($Y167/$W167*2600,2),$Y167),2)*'umowa o pracę'!$E$8,2),IF($X167&gt;0,IF($W167+$X167&lt;2600,ROUND(ROUND($Y167+ROUND($X167*9%,2),2)*'umowa o pracę'!$E$8,2),IF(AND($W167+$X167&gt;=2600,$X167&lt;2600,$W167&lt;2600),ROUND((ROUND(((2600-$X167)/$W167)*$Y167,2)+ROUND($X167*9%,2))*'umowa o pracę'!$E$8,2),IF(AND($W167+$X167&gt;=2600,$X167&gt;=2600),ROUND((ROUND(2600*9%,2))*'umowa o pracę'!$E$8,2),IF(AND($W167+$X167&gt;=2600,$W167&gt;=2600,$X167&lt;2600),ROUND((ROUND($X167*9%,2)+ROUND(((2600-$X167)/$W167)*$Y167,2))*'umowa o pracę'!$E$8,2),0)))),0)))&gt;$J167,$J167,IF(AND($V167=1,$I167&gt;0),ROUND(IF($W167+$X167&gt;=2600,2600*'umowa o pracę'!$E$8,($W167+$X167)*'umowa o pracę'!$E$8),2)+IF($X167=0,ROUND(IF($W167&gt;2600,ROUND($Z167/$W167*2600,2),$Z167)*'umowa o pracę'!$E$8,2),ROUND(IF($W167&gt;2600,ROUND($Z167/$W167*2600,2),$Z167)*'umowa o pracę'!$E$8,2)),ROUND(IF($W167+$X167&gt;=2600,2600*'umowa o pracę'!$E$8,($W167+$X167)*'umowa o pracę'!$E$8),2)-IF(AND($X167=0,I167&gt;0),ROUND(ROUND(IF($W167&gt;2600,ROUND($Y167/$W167*2600,2),$Y167),2)*'umowa o pracę'!$E$8,2),IF($X167&gt;0,IF($W167+$X167&lt;2600,ROUND(ROUND($Y167+ROUND($X167*9%,2),2)*'umowa o pracę'!$E$8,2),IF(AND($W167+$X167&gt;=2600,$X167&lt;2600,$W167&lt;2600),ROUND((ROUND(((2600-$X167)/$W167)*$Y167,2)+ROUND($X167*9%,2))*'umowa o pracę'!$E$8,2),IF(AND($W167+$X167&gt;=2600,$X167&gt;=2600),ROUND((ROUND(2600*9%,2))*'umowa o pracę'!$E$8,2),IF(AND($W167+$X167&gt;=2600,$W167&gt;=2600,$X167&lt;2600),ROUND((ROUND($X167*9%,2)+ROUND(((2600-$X167)/$W167)*$Y167,2))*'umowa o pracę'!$E$8,2),0)))),0)))))</f>
        <v>0</v>
      </c>
      <c r="AC167" s="32">
        <f>IF(IF(IF(AND($V167=1,$I167&gt;0),ROUND(IF($W167+$X167&gt;=2800,2800*'umowa o pracę'!$E$8,($W167+$X167)*'umowa o pracę'!$E$8),2)+IF($X167=0,ROUND(IF($W167&gt;2800,ROUND($Z167/$W167*2800,2),$Z167)*'umowa o pracę'!$E$8,2),ROUND(IF($W167&gt;2800,ROUND($Z167/$W167*2800,2),$Z167)*'umowa o pracę'!$E$8,2)),ROUND(IF($W167+$X167&gt;=2800,2800*'umowa o pracę'!$E$8,($W167+$X167)*'umowa o pracę'!$E$8),2)-IF($X167=0,ROUND(ROUND(IF($W167&gt;2800,ROUND($Y167/$W167*2800,2),$Y167),2)*'umowa o pracę'!$E$8,2),IF($X167&gt;0,IF($W167+$X167&lt;2800,ROUND(ROUND($Y167+ROUND($X167*9%,2),2)*'umowa o pracę'!$E$8,2),IF(AND($W167+$X167&gt;=2800,$X167&lt;2800,$W167&lt;2800),ROUND((ROUND(((2800-$X167)/$W167)*$Y167,2)+ROUND($X167*9%,2))*'umowa o pracę'!$E$8,2),IF(AND($W167+$X167&gt;=2800,$X167&gt;=2800),ROUND((ROUND(2800*9%,2))*'umowa o pracę'!$E$8,2),IF(AND($W167+$X167&gt;=2800,$W167&gt;=2800,$X167&lt;2800),ROUND((ROUND($X167*9%,2)+ROUND(((2800-$X167)/$W167)*$Y167,2))*'umowa o pracę'!$E$8,2),0)))),0)))&gt;$J167,$J167,IF(AND($V167=1,$I167&gt;0),ROUND(IF($W167+$X167&gt;=2800,2800*'umowa o pracę'!$E$8,($W167+$X167)*'umowa o pracę'!$E$8),2)+IF($X167=0,ROUND(IF($W167&gt;2800,ROUND($Z167/$W167*2800,2),$Z167)*'umowa o pracę'!$E$8,2),ROUND(IF($W167&gt;2800,ROUND($Z167/$W167*2800,2),$Z167)*'umowa o pracę'!$E$8,2)),ROUND(IF($W167+$X167&gt;=2800,2800*'umowa o pracę'!$E$8,($W167+$X167)*'umowa o pracę'!$E$8),2)-IF($X167=0,ROUND(ROUND(IF($W167&gt;2800,ROUND($Y167/$W167*2800,2),$Y167),2)*'umowa o pracę'!$E$8,2),IF($X167&gt;0,IF($W167+$X167&lt;2800,ROUND(ROUND($Y167+ROUND($X167*9%,2),2)*'umowa o pracę'!$E$8,2),IF(AND($W167+$X167&gt;=2800,$X167&lt;2800,$W167&lt;2800),ROUND((ROUND(((2800-$X167)/$W167)*$Y167,2)+ROUND($X167*9%,2))*'umowa o pracę'!$E$8,2),IF(AND($W167+$X167&gt;=2800,$X167&gt;=2800),ROUND((ROUND(2800*9%,2))*'umowa o pracę'!$E$8,2),IF(AND($W167+$X167&gt;=2800,$W167&gt;=2800,$X167&lt;2800),ROUND((ROUND($X167*9%,2)+ROUND(((2800-$X167)/$W167)*$Y167,2))*'umowa o pracę'!$E$8,2),0)))),0))))&gt;$J167,$J167,IF(IF(AND($V167=1,$I167&gt;0),ROUND(IF($W167+$X167&gt;=2800,2800*'umowa o pracę'!$E$8,($W167+$X167)*'umowa o pracę'!$E$8),2)+IF($X167=0,ROUND(IF($W167&gt;2800,ROUND($Z167/$W167*2800,2),$Z167)*'umowa o pracę'!$E$8,2),ROUND(IF($W167&gt;2800,ROUND($Z167/$W167*2800,2),$Z167)*'umowa o pracę'!$E$8,2)),ROUND(IF($W167+$X167&gt;=2800,2800*'umowa o pracę'!$E$8,($W167+$X167)*'umowa o pracę'!$E$8),2)-IF($X167=0,ROUND(ROUND(IF($W167&gt;2800,ROUND($Y167/$W167*2800,2),$Y167),2)*'umowa o pracę'!$E$8,2),IF($X167&gt;0,IF($W167+$X167&lt;2800,ROUND(ROUND($Y167+ROUND($X167*9%,2),2)*'umowa o pracę'!$E$8,2),IF(AND($W167+$X167&gt;=2800,$X167&lt;2800,$W167&lt;2800),ROUND((ROUND(((2800-$X167)/$W167)*$Y167,2)+ROUND($X167*9%,2))*'umowa o pracę'!$E$8,2),IF(AND($W167+$X167&gt;=2800,$X167&gt;=2800),ROUND((ROUND(2800*9%,2))*'umowa o pracę'!$E$8,2),IF(AND($W167+$X167&gt;=2800,$W167&gt;=2800,$X167&lt;2800),ROUND((ROUND($X167*9%,2)+ROUND(((2800-$X167)/$W167)*$Y167,2))*'umowa o pracę'!$E$8,2),0)))),0)))&gt;$J167,$J167,IF(AND($V167=1,$I167&gt;0),ROUND(IF($W167+$X167&gt;=2800,2800*'umowa o pracę'!$E$8,($W167+$X167)*'umowa o pracę'!$E$8),2)+IF($X167=0,ROUND(IF($W167&gt;2800,ROUND($Z167/$W167*2800,2),$Z167)*'umowa o pracę'!$E$8,2),ROUND(IF($W167&gt;2800,ROUND($Z167/$W167*2800,2),$Z167)*'umowa o pracę'!$E$8,2)),ROUND(IF($W167+$X167&gt;=2800,2800*'umowa o pracę'!$E$8,($W167+$X167)*'umowa o pracę'!$E$8),2)-IF(AND($X167=0,I167&gt;0),ROUND(ROUND(IF($W167&gt;2800,ROUND($Y167/$W167*2800,2),$Y167),2)*'umowa o pracę'!$E$8,2),IF($X167&gt;0,IF($W167+$X167&lt;2800,ROUND(ROUND($Y167+ROUND($X167*9%,2),2)*'umowa o pracę'!$E$8,2),IF(AND($W167+$X167&gt;=2800,$X167&lt;2800,$W167&lt;2800),ROUND((ROUND(((2800-$X167)/$W167)*$Y167,2)+ROUND($X167*9%,2))*'umowa o pracę'!$E$8,2),IF(AND($W167+$X167&gt;=2800,$X167&gt;=2800),ROUND((ROUND(2800*9%,2))*'umowa o pracę'!$E$8,2),IF(AND($W167+$X167&gt;=2800,$W167&gt;=2800,$X167&lt;2800),ROUND((ROUND($X167*9%,2)+ROUND(((2800-$X167)/$W167)*$Y167,2))*'umowa o pracę'!$E$8,2),0)))),0)))))</f>
        <v>0</v>
      </c>
      <c r="AD167" s="32">
        <f>IF('umowa o pracę'!$E$7=2020,IF(IF($V167=1,IF($X167=0,ROUND(IF($W167&gt;2600,ROUND($Y167/$W167*2600,2),$Y167)*'umowa o pracę'!$E$8,2),IF($W167+$X167&lt;2600,ROUND(ROUND($Y167+ROUND($X167*9%,2),2)*'umowa o pracę'!$E$8,2),IF(AND($W167+$X167&gt;=2600,$W167&lt;2600),ROUND((ROUND($Y167+ROUND((2600-$W167)*9%,2),2))*'umowa o pracę'!$E$8,2),IF(AND($W167+$X167&gt;=2600,$W167&gt;=2600),ROUND(ROUND($Y167/$W167*2600,2)*'umowa o pracę'!$E$8,2),0)))),0)&gt;$H167,$H167,IF($V167=1,IF($X167=0,ROUND(IF($W167&gt;2600,ROUND($Y167/$W167*2600,2),$Y167)*'umowa o pracę'!$E$8,2),IF($W167+$X167&lt;2600,ROUND(ROUND($Y167+ROUND($X167*9%,2),2)*'umowa o pracę'!$E$8,2),IF(AND($W167+$X167&gt;=2600,$W167&lt;2600),ROUND((ROUND($Y167+ROUND((2600-$W167)*9%,2),2))*'umowa o pracę'!$E$8,2),IF(AND($W167+$X167&gt;=2600,$W167&gt;=2600),ROUND(ROUND($Y167/$W167*2600,2)*'umowa o pracę'!$E$8,2),0)))),0)),IF('umowa o pracę'!$E$7=2021,IF(IF($V167=1,IF($X167=0,ROUND(IF($W167&gt;2800,ROUND($Y167/$W167*2800,2),$Y167)*'umowa o pracę'!$E$8,2),IF($W167+$X167&lt;2800,ROUND(ROUND($Y167+ROUND($X167*9%,2),2)*'umowa o pracę'!$E$8,2),IF(AND($W167+$X167&gt;=2800,$W167&lt;2800),ROUND((ROUND($Y167+ROUND((2800-$W167)*9%,2),2))*'umowa o pracę'!$E$8,2),IF(AND($W167+$X167&gt;=2800,$W167&gt;=2800),ROUND(ROUND($Y167/$W167*2800,2)*'umowa o pracę'!$E$8,2),0)))),0)&gt;$H167,$H167,IF($V167=1,IF($X167=0,ROUND(IF($W167&gt;2800,ROUND($Y167/$W167*2800,2),$Y167)*'umowa o pracę'!$E$8,2),IF($W167+$X167&lt;2800,ROUND(ROUND($Y167+ROUND($X167*9%,2),2)*'umowa o pracę'!$E$8,2),IF(AND($W167+$X167&gt;=2800,$W167&lt;2800),ROUND((ROUND($Y167+ROUND((2800-$W167)*9%,2),2))*'umowa o pracę'!$E$8,2),IF(AND($W167+$X167&gt;=2800,$W167&gt;=2800),ROUND(ROUND($Y167/$W167*2800,2)*'umowa o pracę'!$E$8,2),0)))),0)),0))</f>
        <v>0</v>
      </c>
      <c r="AE167" s="32">
        <f>IF('umowa o pracę'!$E$7=2020,IF(IF($V167=1,IF($X167=0,ROUND(IF($W167&gt;2600,ROUND($Z167/$W167*2600,2),$Z167)*'umowa o pracę'!$E$8,2),ROUND(IF($W167&gt;2600,ROUND($Z167/$W167*2600,2),$Z167)*'umowa o pracę'!$E$8,2)),0)&gt;$I167,$I167,IF($V167=1,IF($X167=0,ROUND(IF($W167&gt;2600,ROUND($Z167/$W167*2600,2),$Z167)*'umowa o pracę'!$E$8,2),ROUND(IF($W167&gt;2600,ROUND($Z167/$W167*2600,2),$Z167)*'umowa o pracę'!$E$8,2)),0)),IF('umowa o pracę'!$E$7=2021,IF(IF($V167=1,IF($X167=0,ROUND(IF($W167&gt;2800,ROUND($Z167/$W167*2800,2),$Z167)*'umowa o pracę'!$E$8,2),ROUND(IF($W167&gt;2800,ROUND($Z167/$W167*2800,2),$Z167)*'umowa o pracę'!$E$8,2)),0)&gt;$I167,$I167,IF($V167=1,IF($X167=0,ROUND(IF($W167&gt;2800,ROUND($Z167/$W167*2800,2),$Z167)*'umowa o pracę'!$E$8,2),ROUND(IF($W167&gt;2800,ROUND($Z167/$W167*2800,2),$Z167)*'umowa o pracę'!$E$8,2)),0)),0))</f>
        <v>0</v>
      </c>
      <c r="AF167" s="56">
        <f>IF('umowa o pracę'!$E$7=2020,$AB167,IF('umowa o pracę'!$E$7=2021,$AC167,0))</f>
        <v>0</v>
      </c>
      <c r="AG167" s="53">
        <f t="shared" si="28"/>
        <v>1</v>
      </c>
      <c r="AH167" s="39">
        <f>IF('umowa o pracę'!$E$6&lt;3,0,$L167)</f>
        <v>0</v>
      </c>
      <c r="AI167" s="39">
        <f>IF('umowa o pracę'!$E$6&lt;3,0,$M167)</f>
        <v>0</v>
      </c>
      <c r="AJ167" s="55">
        <f>IF('umowa o pracę'!$E$6&lt;3,0,$N167)</f>
        <v>0</v>
      </c>
      <c r="AK167" s="55">
        <f>IF('umowa o pracę'!$E$6&lt;3,0,$O167)</f>
        <v>0</v>
      </c>
      <c r="AL167" s="32">
        <f>IF('umowa o pracę'!$E$7=2020,ROUND(IF($AH167&gt;=2600,2600*'umowa o pracę'!$E$8,$AH167*'umowa o pracę'!$E$8),2),IF('umowa o pracę'!$E$7=2021,ROUND(IF($AH167&gt;=2800,2800*'umowa o pracę'!$E$8,$AH167*'umowa o pracę'!$E$8),2),0))</f>
        <v>0</v>
      </c>
      <c r="AM167" s="32">
        <f>IF(IF(IF(AND($AG167=1,$I167&gt;0),ROUND(IF($AH167+$AI167&gt;=2600,2600*'umowa o pracę'!$E$8,($AH167+$AI167)*'umowa o pracę'!$E$8),2)+IF($AI167=0,ROUND(IF($AH167&gt;2600,ROUND($AK167/$AH167*2600,2),$AK167)*'umowa o pracę'!$E$8,2),ROUND(IF($AH167&gt;2600,ROUND($AK167/$AH167*2600,2),$AK167)*'umowa o pracę'!$E$8,2)),ROUND(IF($AH167+$AI167&gt;=2600,2600*'umowa o pracę'!$E$8,($AH167+$AI167)*'umowa o pracę'!$E$8),2)-IF($AI167=0,ROUND(ROUND(IF($AH167&gt;2600,ROUND($AJ167/$AH167*2600,2),$AJ167),2)*'umowa o pracę'!$E$8,2),IF($AI167&gt;0,IF($AH167+$AI167&lt;2600,ROUND(ROUND($AJ167+ROUND($AI167*9%,2),2)*'umowa o pracę'!$E$8,2),IF(AND($AH167+$AI167&gt;=2600,$AI167&lt;2600,$AH167&lt;2600),ROUND((ROUND(((2600-$AI167)/$AH167)*$AJ167,2)+ROUND($AI167*9%,2))*'umowa o pracę'!$E$8,2),IF(AND($AH167+$AI167&gt;=2600,$AI167&gt;=2600),ROUND((ROUND(2600*9%,2))*'umowa o pracę'!$E$8,2),IF(AND($AH167+$AI167&gt;=2600,$AH167&gt;=2600,$AI167&lt;2600),ROUND((ROUND($AI167*9%,2)+ROUND(((2600-$AI167)/$AH167)*$AJ167,2))*'umowa o pracę'!$E$8,2),0)))),0)))&gt;$J167,$J167,IF(AND($AG167=1,$I167&gt;0),ROUND(IF($AH167+$AI167&gt;=2600,2600*'umowa o pracę'!$E$8,($AH167+$AI167)*'umowa o pracę'!$E$8),2)+IF($AI167=0,ROUND(IF($AH167&gt;2600,ROUND($AK167/$AH167*2600,2),$AK167)*'umowa o pracę'!$E$8,2),ROUND(IF($AH167&gt;2600,ROUND($AK167/$AH167*2600,2),$AK167)*'umowa o pracę'!$E$8,2)),ROUND(IF($AH167+$AI167&gt;=2600,2600*'umowa o pracę'!$E$8,($AH167+$AI167)*'umowa o pracę'!$E$8),2)-IF($AI167=0,ROUND(ROUND(IF($AH167&gt;2600,ROUND($AJ167/$AH167*2600,2),$AJ167),2)*'umowa o pracę'!$E$8,2),IF($AI167&gt;0,IF($AH167+$AI167&lt;2600,ROUND(ROUND($AJ167+ROUND($AI167*9%,2),2)*'umowa o pracę'!$E$8,2),IF(AND($AH167+$AI167&gt;=2600,$AI167&lt;2600,$AH167&lt;2600),ROUND((ROUND(((2600-$AI167)/$AH167)*$AJ167,2)+ROUND($AI167*9%,2))*'umowa o pracę'!$E$8,2),IF(AND($AH167+$AI167&gt;=2600,$AI167&gt;=2600),ROUND((ROUND(2600*9%,2))*'umowa o pracę'!$E$8,2),IF(AND($AH167+$AI167&gt;=2600,$AH167&gt;=2600,$AI167&lt;2600),ROUND((ROUND($AI167*9%,2)+ROUND(((2600-$AI167)/$AH167)*$AJ167,2))*'umowa o pracę'!$E$8,2),0)))),0))))&gt;$J167,$J167,IF(IF(AND($AG167=1,$I167&gt;0),ROUND(IF($AH167+$AI167&gt;=2600,2600*'umowa o pracę'!$E$8,($AH167+$AI167)*'umowa o pracę'!$E$8),2)+IF($AI167=0,ROUND(IF($AH167&gt;2600,ROUND($AK167/$AH167*2600,2),$AK167)*'umowa o pracę'!$E$8,2),ROUND(IF($AH167&gt;2600,ROUND($AK167/$AH167*2600,2),$AK167)*'umowa o pracę'!$E$8,2)),ROUND(IF($AH167+$AI167&gt;=2600,2600*'umowa o pracę'!$E$8,($AH167+$AI167)*'umowa o pracę'!$E$8),2)-IF($AI167=0,ROUND(ROUND(IF($AH167&gt;2600,ROUND($AJ167/$AH167*2600,2),$AJ167),2)*'umowa o pracę'!$E$8,2),IF($AI167&gt;0,IF($AH167+$AI167&lt;2600,ROUND(ROUND($AJ167+ROUND($AI167*9%,2),2)*'umowa o pracę'!$E$8,2),IF(AND($AH167+$AI167&gt;=2600,$AI167&lt;2600,$AH167&lt;2600),ROUND((ROUND(((2600-$AI167)/$AH167)*$AJ167,2)+ROUND($AI167*9%,2))*'umowa o pracę'!$E$8,2),IF(AND($AH167+$AI167&gt;=2600,$AI167&gt;=2600),ROUND((ROUND(2600*9%,2))*'umowa o pracę'!$E$8,2),IF(AND($AH167+$AI167&gt;=2600,$AH167&gt;=2600,$AI167&lt;2600),ROUND((ROUND($AI167*9%,2)+ROUND(((2600-$AI167)/$AH167)*$AJ167,2))*'umowa o pracę'!$E$8,2),0)))),0)))&gt;$J167,$J167,IF(AND($AG167=1,$I167&gt;0),ROUND(IF($AH167+$AI167&gt;=2600,2600*'umowa o pracę'!$E$8,($AH167+$AI167)*'umowa o pracę'!$E$8),2)+IF($AI167=0,ROUND(IF($AH167&gt;2600,ROUND($AK167/$AH167*2600,2),$AK167)*'umowa o pracę'!$E$8,2),ROUND(IF($AH167&gt;2600,ROUND($AK167/$AH167*2600,2),$AK167)*'umowa o pracę'!$E$8,2)),ROUND(IF($AH167+$AI167&gt;=2600,2600*'umowa o pracę'!$E$8,($AH167+$AI167)*'umowa o pracę'!$E$8),2)-IF(AND($AI167=0,I167&gt;0),ROUND(ROUND(IF($AH167&gt;2600,ROUND($AJ167/$AH167*2600,2),$AJ167),2)*'umowa o pracę'!$E$8,2),IF($AI167&gt;0,IF($AH167+$AI167&lt;2600,ROUND(ROUND($AJ167+ROUND($AI167*9%,2),2)*'umowa o pracę'!$E$8,2),IF(AND($AH167+$AI167&gt;=2600,$AI167&lt;2600,$AH167&lt;2600),ROUND((ROUND(((2600-$AI167)/$AH167)*$AJ167,2)+ROUND($AI167*9%,2))*'umowa o pracę'!$E$8,2),IF(AND($AH167+$AI167&gt;=2600,$AI167&gt;=2600),ROUND((ROUND(2600*9%,2))*'umowa o pracę'!$E$8,2),IF(AND($AH167+$AI167&gt;=2600,$AH167&gt;=2600,$AI167&lt;2600),ROUND((ROUND($AI167*9%,2)+ROUND(((2600-$AI167)/$AH167)*$AJ167,2))*'umowa o pracę'!$E$8,2),0)))),0)))))</f>
        <v>0</v>
      </c>
      <c r="AN167" s="32">
        <f>IF(IF(IF(AND($AG167=1,$I167&gt;0),ROUND(IF($AH167+$AI167&gt;=2800,2800*'umowa o pracę'!$E$8,($AH167+$AI167)*'umowa o pracę'!$E$8),2)+IF($AI167=0,ROUND(IF($AH167&gt;2800,ROUND($AK167/$AH167*2800,2),$AK167)*'umowa o pracę'!$E$8,2),ROUND(IF($AH167&gt;2800,ROUND($AK167/$AH167*2800,2),$AK167)*'umowa o pracę'!$E$8,2)),ROUND(IF($AH167+$AI167&gt;=2800,2800*'umowa o pracę'!$E$8,($AH167+$AI167)*'umowa o pracę'!$E$8),2)-IF($AI167=0,ROUND(ROUND(IF($AH167&gt;2800,ROUND($AJ167/$AH167*2800,2),$AJ167),2)*'umowa o pracę'!$E$8,2),IF($AI167&gt;0,IF($AH167+$AI167&lt;2800,ROUND(ROUND($AJ167+ROUND($AI167*9%,2),2)*'umowa o pracę'!$E$8,2),IF(AND($AH167+$AI167&gt;=2800,$AI167&lt;2800,$AH167&lt;2800),ROUND((ROUND(((2800-$AI167)/$AH167)*$AJ167,2)+ROUND($AI167*9%,2))*'umowa o pracę'!$E$8,2),IF(AND($AH167+$AI167&gt;=2800,$AI167&gt;=2800),ROUND((ROUND(2800*9%,2))*'umowa o pracę'!$E$8,2),IF(AND($AH167+$AI167&gt;=2800,$AH167&gt;=2800,$AI167&lt;2800),ROUND((ROUND($AI167*9%,2)+ROUND(((2800-$AI167)/$AH167)*$AJ167,2))*'umowa o pracę'!$E$8,2),0)))),0)))&gt;$J167,$J167,IF(AND($AG167=1,$I167&gt;0),ROUND(IF($AH167+$AI167&gt;=2800,2800*'umowa o pracę'!$E$8,($AH167+$AI167)*'umowa o pracę'!$E$8),2)+IF($AI167=0,ROUND(IF($AH167&gt;2800,ROUND($AK167/$AH167*2800,2),$AK167)*'umowa o pracę'!$E$8,2),ROUND(IF($AH167&gt;2800,ROUND($AK167/$AH167*2800,2),$AK167)*'umowa o pracę'!$E$8,2)),ROUND(IF($AH167+$AI167&gt;=2800,2800*'umowa o pracę'!$E$8,($AH167+$AI167)*'umowa o pracę'!$E$8),2)-IF($AI167=0,ROUND(ROUND(IF($AH167&gt;2800,ROUND($AJ167/$AH167*2800,2),$AJ167),2)*'umowa o pracę'!$E$8,2),IF($AI167&gt;0,IF($AH167+$AI167&lt;2800,ROUND(ROUND($AJ167+ROUND($AI167*9%,2),2)*'umowa o pracę'!$E$8,2),IF(AND($AH167+$AI167&gt;=2800,$AI167&lt;2800,$AH167&lt;2800),ROUND((ROUND(((2800-$AI167)/$AH167)*$AJ167,2)+ROUND($AI167*9%,2))*'umowa o pracę'!$E$8,2),IF(AND($AH167+$AI167&gt;=2800,$AI167&gt;=2800),ROUND((ROUND(2800*9%,2))*'umowa o pracę'!$E$8,2),IF(AND($AH167+$AI167&gt;=2800,$AH167&gt;=2800,$AI167&lt;2800),ROUND((ROUND($AI167*9%,2)+ROUND(((2800-$AI167)/$AH167)*$AJ167,2))*'umowa o pracę'!$E$8,2),0)))),0))))&gt;$J167,$J167,IF(IF(AND($AG167=1,$I167&gt;0),ROUND(IF($AH167+$AI167&gt;=2800,2800*'umowa o pracę'!$E$8,($AH167+$AI167)*'umowa o pracę'!$E$8),2)+IF($AI167=0,ROUND(IF($AH167&gt;2800,ROUND($AK167/$AH167*2800,2),$AK167)*'umowa o pracę'!$E$8,2),ROUND(IF($AH167&gt;2800,ROUND($AK167/$AH167*2800,2),$AK167)*'umowa o pracę'!$E$8,2)),ROUND(IF($AH167+$AI167&gt;=2800,2800*'umowa o pracę'!$E$8,($AH167+$AI167)*'umowa o pracę'!$E$8),2)-IF($AI167=0,ROUND(ROUND(IF($AH167&gt;2800,ROUND($AJ167/$AH167*2800,2),$AJ167),2)*'umowa o pracę'!$E$8,2),IF($AI167&gt;0,IF($AH167+$AI167&lt;2800,ROUND(ROUND($AJ167+ROUND($AI167*9%,2),2)*'umowa o pracę'!$E$8,2),IF(AND($AH167+$AI167&gt;=2800,$AI167&lt;2800,$AH167&lt;2800),ROUND((ROUND(((2800-$AI167)/$AH167)*$AJ167,2)+ROUND($AI167*9%,2))*'umowa o pracę'!$E$8,2),IF(AND($AH167+$AI167&gt;=2800,$AI167&gt;=2800),ROUND((ROUND(2800*9%,2))*'umowa o pracę'!$E$8,2),IF(AND($AH167+$AI167&gt;=2800,$AH167&gt;=2800,$AI167&lt;2800),ROUND((ROUND($AI167*9%,2)+ROUND(((2800-$AI167)/$AH167)*$AJ167,2))*'umowa o pracę'!$E$8,2),0)))),0)))&gt;$J167,$J167,IF(AND($AG167=1,$I167&gt;0),ROUND(IF($AH167+$AI167&gt;=2800,2800*'umowa o pracę'!$E$8,($AH167+$AI167)*'umowa o pracę'!$E$8),2)+IF($AI167=0,ROUND(IF($AH167&gt;2800,ROUND($AK167/$AH167*2800,2),$AK167)*'umowa o pracę'!$E$8,2),ROUND(IF($AH167&gt;2800,ROUND($AK167/$AH167*2800,2),$AK167)*'umowa o pracę'!$E$8,2)),ROUND(IF($AH167+$AI167&gt;=2800,2800*'umowa o pracę'!$E$8,($AH167+$AI167)*'umowa o pracę'!$E$8),2)-IF(AND($AI167=0,I167&gt;0),ROUND(ROUND(IF($AH167&gt;2800,ROUND($AJ167/$AH167*2800,2),$AJ167),2)*'umowa o pracę'!$E$8,2),IF($AI167&gt;0,IF($AH167+$AI167&lt;2800,ROUND(ROUND($AJ167+ROUND($AI167*9%,2),2)*'umowa o pracę'!$E$8,2),IF(AND($AH167+$AI167&gt;=2800,$AI167&lt;2800,$AH167&lt;2800),ROUND((ROUND(((2800-$AI167)/$AH167)*$AJ167,2)+ROUND($AI167*9%,2))*'umowa o pracę'!$E$8,2),IF(AND($AH167+$AI167&gt;=2800,$AI167&gt;=2800),ROUND((ROUND(2800*9%,2))*'umowa o pracę'!$E$8,2),IF(AND($AH167+$AI167&gt;=2800,$AH167&gt;=2800,$AI167&lt;2800),ROUND((ROUND($AI167*9%,2)+ROUND(((2800-$AI167)/$AH167)*$AJ167,2))*'umowa o pracę'!$E$8,2),0)))),0)))))</f>
        <v>0</v>
      </c>
      <c r="AO167" s="32">
        <f>IF('umowa o pracę'!$E$7=2020,IF(IF($AG167=1,IF($AI167=0,ROUND(IF($AH167&gt;2600,ROUND($AJ167/$AH167*2600,2),$AJ167)*'umowa o pracę'!$E$8,2),IF($AH167+$AI167&lt;2600,ROUND(ROUND($AJ167+ROUND($AI167*9%,2),2)*'umowa o pracę'!$E$8,2),IF(AND($AH167+$AI167&gt;=2600,$AH167&lt;2600),ROUND((ROUND($AJ167+ROUND((2600-$AH167)*9%,2),2))*'umowa o pracę'!$E$8,2),IF(AND($AH167+$AI167&gt;=2600,$AH167&gt;=2600),ROUND(ROUND($AJ167/$AH167*2600,2)*'umowa o pracę'!$E$8,2),0)))),0)&gt;$H167,$H167,IF($AG167=1,IF($AI167=0,ROUND(IF($AH167&gt;2600,ROUND($AJ167/$AH167*2600,2),$AJ167)*'umowa o pracę'!$E$8,2),IF($AH167+$AI167&lt;2600,ROUND(ROUND($AJ167+ROUND($AI167*9%,2),2)*'umowa o pracę'!$E$8,2),IF(AND($AH167+$AI167&gt;=2600,$AH167&lt;2600),ROUND((ROUND($AJ167+ROUND((2600-$AH167)*9%,2),2))*'umowa o pracę'!$E$8,2),IF(AND($AH167+$AI167&gt;=2600,$AH167&gt;=2600),ROUND(ROUND($AJ167/$AH167*2600,2)*'umowa o pracę'!$E$8,2),0)))),0)),IF('umowa o pracę'!$E$7=2021,IF(IF($AG167=1,IF($AI167=0,ROUND(IF($AH167&gt;2800,ROUND($AJ167/$AH167*2800,2),$AJ167)*'umowa o pracę'!$E$8,2),IF($AH167+$AI167&lt;2800,ROUND(ROUND($AJ167+ROUND($AI167*9%,2),2)*'umowa o pracę'!$E$8,2),IF(AND($AH167+$AI167&gt;=2800,$AH167&lt;2800),ROUND((ROUND($AJ167+ROUND((2800-$AH167)*9%,2),2))*'umowa o pracę'!$E$8,2),IF(AND($AH167+$AI167&gt;=2800,$AH167&gt;=2800),ROUND(ROUND($AJ167/$AH167*2800,2)*'umowa o pracę'!$E$8,2),0)))),0)&gt;$H167,$H167,IF($AG167=1,IF($AI167=0,ROUND(IF($AH167&gt;2800,ROUND($AJ167/$AH167*2800,2),$AJ167)*'umowa o pracę'!$E$8,2),IF($AH167+$AI167&lt;2800,ROUND(ROUND($AJ167+ROUND($AI167*9%,2),2)*'umowa o pracę'!$E$8,2),IF(AND($AH167+$AI167&gt;=2800,$AH167&lt;2800),ROUND((ROUND($AJ167+ROUND((2800-$AH167)*9%,2),2))*'umowa o pracę'!$E$8,2),IF(AND($AH167+$AI167&gt;=2800,$AH167&gt;=2800),ROUND(ROUND($AJ167/$AH167*2800,2)*'umowa o pracę'!$E$8,2),0)))),0)),0))</f>
        <v>0</v>
      </c>
      <c r="AP167" s="32">
        <f>IF('umowa o pracę'!$E$7=2020,IF(IF($AG167=1,IF($AI167=0,ROUND(IF($AH167&gt;2600,ROUND($AK167/$AH167*2600,2),$AK167)*'umowa o pracę'!$E$8,2),ROUND(IF($AH167&gt;2600,ROUND($AK167/$AH167*2600,2),$AK167)*'umowa o pracę'!$E$8,2)),0)&gt;$I167,$I167,IF($AG167=1,IF($AI167=0,ROUND(IF($AH167&gt;2600,ROUND($AK167/$AH167*2600,2),$AK167)*'umowa o pracę'!$E$8,2),ROUND(IF($AH167&gt;2600,ROUND($AK167/$AH167*2600,2),$AK167)*'umowa o pracę'!$E$8,2)),0)),IF('umowa o pracę'!$E$7=2021,IF(IF($AG167=1,IF($AI167=0,ROUND(IF($AH167&gt;2800,ROUND($AK167/$AH167*2800,2),$AK167)*'umowa o pracę'!$E$8,2),ROUND(IF($AH167&gt;2800,ROUND($AK167/$AH167*2800,2),$AK167)*'umowa o pracę'!$E$8,2)),0)&gt;$I167,$I167,IF($AG167=1,IF($AI167=0,ROUND(IF($AH167&gt;2800,ROUND($AK167/$AH167*2800,2),$AK167)*'umowa o pracę'!$E$8,2),ROUND(IF($AH167&gt;2800,ROUND($AK167/$AH167*2800,2),$AK167)*'umowa o pracę'!$E$8,2)),0)),0))</f>
        <v>0</v>
      </c>
      <c r="AQ167" s="56">
        <f>IF('umowa o pracę'!$E$7=2020,$AM167,IF('umowa o pracę'!$E$7=2021,$AN167,0))</f>
        <v>0</v>
      </c>
      <c r="AR167" s="33">
        <f>IF('umowa o pracę'!$E$7=0,0,U167+AF167+AQ167)</f>
        <v>0</v>
      </c>
      <c r="AS167" s="19"/>
      <c r="AT167" s="19"/>
      <c r="AU167" s="19"/>
      <c r="AV167" s="6"/>
      <c r="AW167" s="6"/>
      <c r="AX167" s="6">
        <f t="shared" si="26"/>
        <v>10</v>
      </c>
      <c r="AY167" s="6"/>
      <c r="AZ167" s="234">
        <f t="shared" si="29"/>
        <v>0</v>
      </c>
      <c r="BA167" s="234">
        <f t="shared" si="30"/>
        <v>0</v>
      </c>
      <c r="BB167" s="234">
        <f t="shared" si="31"/>
        <v>0</v>
      </c>
      <c r="BC167" s="234">
        <f t="shared" si="32"/>
        <v>0</v>
      </c>
      <c r="BD167" s="234">
        <f t="shared" si="33"/>
        <v>0</v>
      </c>
      <c r="BE167" s="234">
        <f t="shared" si="34"/>
        <v>0</v>
      </c>
      <c r="BF167" s="234">
        <f t="shared" si="35"/>
        <v>0</v>
      </c>
      <c r="BG167" s="234">
        <f t="shared" si="36"/>
        <v>0</v>
      </c>
      <c r="BH167" s="234">
        <f t="shared" si="37"/>
        <v>0</v>
      </c>
      <c r="BI167" s="238">
        <f t="shared" si="38"/>
        <v>0</v>
      </c>
      <c r="BJ167" s="236"/>
      <c r="BK167" s="236"/>
      <c r="BL167" s="237"/>
    </row>
    <row r="168" spans="1:64" ht="15.75" customHeight="1" x14ac:dyDescent="0.25">
      <c r="A168" s="129">
        <v>157</v>
      </c>
      <c r="B168" s="57"/>
      <c r="C168" s="57"/>
      <c r="D168" s="36"/>
      <c r="E168" s="36"/>
      <c r="F168" s="242"/>
      <c r="G168" s="37">
        <v>1</v>
      </c>
      <c r="H168" s="58">
        <v>0</v>
      </c>
      <c r="I168" s="59">
        <v>0</v>
      </c>
      <c r="J168" s="60">
        <v>0</v>
      </c>
      <c r="K168" s="52">
        <v>1</v>
      </c>
      <c r="L168" s="39">
        <v>0</v>
      </c>
      <c r="M168" s="39">
        <v>0</v>
      </c>
      <c r="N168" s="39">
        <v>0</v>
      </c>
      <c r="O168" s="39">
        <v>0</v>
      </c>
      <c r="P168" s="35">
        <f>IF('umowa o pracę'!$E$7=2020,ROUND(IF($L168&gt;=2600,2600*'umowa o pracę'!$E$8,$L168*'umowa o pracę'!$E$8),2),IF('umowa o pracę'!$E$7=2021,ROUND(IF($L168&gt;=2800,2800*'umowa o pracę'!$E$8,$L168*'umowa o pracę'!$E$8),2),0))</f>
        <v>0</v>
      </c>
      <c r="Q168" s="252">
        <f>IF(IF(IF(AND($K168=1,$I168&gt;0),ROUND(IF($L168+$M168&gt;=2600,2600*'umowa o pracę'!$E$8,($L168+$M168)*'umowa o pracę'!$E$8),2)+IF($M168=0,ROUND(IF($L168&gt;2600,ROUND($O168/$L168*2600,2),$O168)*'umowa o pracę'!$E$8,2),ROUND(IF($L168&gt;2600,ROUND($O168/$L168*2600,2),$O168)*'umowa o pracę'!$E$8,2)),ROUND(IF($L168+$M168&gt;=2600,2600*'umowa o pracę'!$E$8,($L168+$M168)*'umowa o pracę'!$E$8),2)-IF($M168=0,ROUND(ROUND(IF($L168&gt;2600,ROUND($N168/$L168*2600,2),$N168),2)*'umowa o pracę'!$E$8,2),IF($M168&gt;0,IF($L168+$M168&lt;2600,ROUND(ROUND($N168+ROUND($M168*9%,2),2)*'umowa o pracę'!$E$8,2),IF(AND($L168+$M168&gt;=2600,$M168&lt;2600,$L168&lt;2600),ROUND((ROUND(((2600-$M168)/$L168)*$N168,2)+ROUND($M168*9%,2))*'umowa o pracę'!$E$8,2),IF(AND($L168+$M168&gt;=2600,$M168&gt;=2600),ROUND((ROUND(2600*9%,2))*'umowa o pracę'!$E$8,2),IF(AND($L168+$M168&gt;=2600,$L168&gt;=2600,$M168&lt;2600),ROUND((ROUND($M168*9%,2)+ROUND(((2600-$M168)/$L168)*$N168,2))*'umowa o pracę'!$E$8,2),0)))),0)))&gt;$J168,$J168,IF(AND($K168=1,$I168&gt;0),ROUND(IF($L168+$M168&gt;=2600,2600*'umowa o pracę'!$E$8,($L168+$M168)*'umowa o pracę'!$E$8),2)+IF($M168=0,ROUND(IF($L168&gt;2600,ROUND($O168/$L168*2600,2),$O168)*'umowa o pracę'!$E$8,2),ROUND(IF($L168&gt;2600,ROUND($O168/$L168*2600,2),$O168)*'umowa o pracę'!$E$8,2)),ROUND(IF($L168+$M168&gt;=2600,2600*'umowa o pracę'!$E$8,($L168+$M168)*'umowa o pracę'!$E$8),2)-IF($M168=0,ROUND(ROUND(IF($L168&gt;2600,ROUND($N168/$L168*2600,2),$N168),2)*'umowa o pracę'!$E$8,2),IF($M168&gt;0,IF($L168+$M168&lt;2600,ROUND(ROUND($N168+ROUND($M168*9%,2),2)*'umowa o pracę'!$E$8,2),IF(AND($L168+$M168&gt;=2600,$M168&lt;2600,$L168&lt;2600),ROUND((ROUND(((2600-$M168)/$L168)*$N168,2)+ROUND($M168*9%,2))*'umowa o pracę'!$E$8,2),IF(AND($L168+$M168&gt;=2600,$M168&gt;=2600),ROUND((ROUND(2600*9%,2))*'umowa o pracę'!$E$8,2),IF(AND($L168+$M168&gt;=2600,$L168&gt;=2600,$M168&lt;2600),ROUND((ROUND($M168*9%,2)+ROUND(((2600-$M168)/$L168)*$N168,2))*'umowa o pracę'!$E$8,2),0)))),0))))&gt;$J168,$J168,IF(IF(AND($K168=1,$I168&gt;0),ROUND(IF($L168+$M168&gt;=2600,2600*'umowa o pracę'!$E$8,($L168+$M168)*'umowa o pracę'!$E$8),2)+IF($M168=0,ROUND(IF($L168&gt;2600,ROUND($O168/$L168*2600,2),$O168)*'umowa o pracę'!$E$8,2),ROUND(IF($L168&gt;2600,ROUND($O168/$L168*2600,2),$O168)*'umowa o pracę'!$E$8,2)),ROUND(IF($L168+$M168&gt;=2600,2600*'umowa o pracę'!$E$8,($L168+$M168)*'umowa o pracę'!$E$8),2)-IF($M168=0,ROUND(ROUND(IF($L168&gt;2600,ROUND($N168/$L168*2600,2),$N168),2)*'umowa o pracę'!$E$8,2),IF($M168&gt;0,IF($L168+$M168&lt;2600,ROUND(ROUND($N168+ROUND($M168*9%,2),2)*'umowa o pracę'!$E$8,2),IF(AND($L168+$M168&gt;=2600,$M168&lt;2600,$L168&lt;2600),ROUND((ROUND(((2600-$M168)/$L168)*$N168,2)+ROUND($M168*9%,2))*'umowa o pracę'!$E$8,2),IF(AND($L168+$M168&gt;=2600,$M168&gt;=2600),ROUND((ROUND(2600*9%,2))*'umowa o pracę'!$E$8,2),IF(AND($L168+$M168&gt;=2600,$L168&gt;=2600,$M168&lt;2600),ROUND((ROUND($M168*9%,2)+ROUND(((2600-$M168)/$L168)*$N168,2))*'umowa o pracę'!$E$8,2),0)))),0)))&gt;$J168,$J168,IF(AND($K168=1,$I168&gt;0),ROUND(IF($L168+$M168&gt;=2600,2600*'umowa o pracę'!$E$8,($L168+$M168)*'umowa o pracę'!$E$8),2)+IF($M168=0,ROUND(IF($L168&gt;2600,ROUND($O168/$L168*2600,2),$O168)*'umowa o pracę'!$E$8,2),ROUND(IF($L168&gt;2600,ROUND($O168/$L168*2600,2),$O168)*'umowa o pracę'!$E$8,2)),ROUND(IF($L168+$M168&gt;=2600,2600*'umowa o pracę'!$E$8,($L168+$M168)*'umowa o pracę'!$E$8),2)-IF(AND($M168=0,I168&gt;0),ROUND(ROUND(IF($L168&gt;2600,ROUND($N168/$L168*2600,2),$N168),2)*'umowa o pracę'!$E$8,2),IF($M168&gt;0,IF($L168+$M168&lt;2600,ROUND(ROUND($N168+ROUND($M168*9%,2),2)*'umowa o pracę'!$E$8,2),IF(AND($L168+$M168&gt;=2600,$M168&lt;2600,$L168&lt;2600),ROUND((ROUND(((2600-$M168)/$L168)*$N168,2)+ROUND($M168*9%,2))*'umowa o pracę'!$E$8,2),IF(AND($L168+$M168&gt;=2600,$M168&gt;=2600),ROUND((ROUND(2600*9%,2))*'umowa o pracę'!$E$8,2),IF(AND($L168+$M168&gt;=2600,$L168&gt;=2600,$M168&lt;2600),ROUND((ROUND($M168*9%,2)+ROUND(((2600-$M168)/$L168)*$N168,2))*'umowa o pracę'!$E$8,2),0)))),0)))))</f>
        <v>0</v>
      </c>
      <c r="R168" s="252">
        <f>IF(IF(IF(AND($K168=1,$I168&gt;0),ROUND(IF($L168+$M168&gt;=2800,2800*'umowa o pracę'!$E$8,($L168+$M168)*'umowa o pracę'!$E$8),2)+IF($M168=0,ROUND(IF($L168&gt;2800,ROUND($O168/$L168*2800,2),$O168)*'umowa o pracę'!$E$8,2),ROUND(IF($L168&gt;2800,ROUND($O168/$L168*2800,2),$O168)*'umowa o pracę'!$E$8,2)),ROUND(IF($L168+$M168&gt;=2800,2800*'umowa o pracę'!$E$8,($L168+$M168)*'umowa o pracę'!$E$8),2)-IF($M168=0,ROUND(ROUND(IF($L168&gt;2800,ROUND($N168/$L168*2800,2),$N168),2)*'umowa o pracę'!$E$8,2),IF($M168&gt;0,IF($L168+$M168&lt;2800,ROUND(ROUND($N168+ROUND($M168*9%,2),2)*'umowa o pracę'!$E$8,2),IF(AND($L168+$M168&gt;=2800,$M168&lt;2800,$L168&lt;2800),ROUND((ROUND(((2800-$M168)/$L168)*$N168,2)+ROUND($M168*9%,2))*'umowa o pracę'!$E$8,2),IF(AND($L168+$M168&gt;=2800,$M168&gt;=2800),ROUND((ROUND(2800*9%,2))*'umowa o pracę'!$E$8,2),IF(AND($L168+$M168&gt;=2800,$L168&gt;=2800,$M168&lt;2800),ROUND((ROUND($M168*9%,2)+ROUND(((2800-$M168)/$L168)*$N168,2))*'umowa o pracę'!$E$8,2),0)))),0)))&gt;$J168,$J168,IF(AND($K168=1,$I168&gt;0),ROUND(IF($L168+$M168&gt;=2800,2800*'umowa o pracę'!$E$8,($L168+$M168)*'umowa o pracę'!$E$8),2)+IF($M168=0,ROUND(IF($L168&gt;2800,ROUND($O168/$L168*2800,2),$O168)*'umowa o pracę'!$E$8,2),ROUND(IF($L168&gt;2800,ROUND($O168/$L168*2800,2),$O168)*'umowa o pracę'!$E$8,2)),ROUND(IF($L168+$M168&gt;=2800,2800*'umowa o pracę'!$E$8,($L168+$M168)*'umowa o pracę'!$E$8),2)-IF($M168=0,ROUND(ROUND(IF($L168&gt;2800,ROUND($N168/$L168*2800,2),$N168),2)*'umowa o pracę'!$E$8,2),IF($M168&gt;0,IF($L168+$M168&lt;2800,ROUND(ROUND($N168+ROUND($M168*9%,2),2)*'umowa o pracę'!$E$8,2),IF(AND($L168+$M168&gt;=2800,$M168&lt;2800,$L168&lt;2800),ROUND((ROUND(((2800-$M168)/$L168)*$N168,2)+ROUND($M168*9%,2))*'umowa o pracę'!$E$8,2),IF(AND($L168+$M168&gt;=2800,$M168&gt;=2800),ROUND((ROUND(2800*9%,2))*'umowa o pracę'!$E$8,2),IF(AND($L168+$M168&gt;=2800,$L168&gt;=2800,$M168&lt;2800),ROUND((ROUND($M168*9%,2)+ROUND(((2800-$M168)/$L168)*$N168,2))*'umowa o pracę'!$E$8,2),0)))),0))))&gt;$J168,$J168,IF(IF(AND($K168=1,$I168&gt;0),ROUND(IF($L168+$M168&gt;=2800,2800*'umowa o pracę'!$E$8,($L168+$M168)*'umowa o pracę'!$E$8),2)+IF($M168=0,ROUND(IF($L168&gt;2800,ROUND($O168/$L168*2800,2),$O168)*'umowa o pracę'!$E$8,2),ROUND(IF($L168&gt;2800,ROUND($O168/$L168*2800,2),$O168)*'umowa o pracę'!$E$8,2)),ROUND(IF($L168+$M168&gt;=2800,2800*'umowa o pracę'!$E$8,($L168+$M168)*'umowa o pracę'!$E$8),2)-IF($M168=0,ROUND(ROUND(IF($L168&gt;2800,ROUND($N168/$L168*2800,2),$N168),2)*'umowa o pracę'!$E$8,2),IF($M168&gt;0,IF($L168+$M168&lt;2800,ROUND(ROUND($N168+ROUND($M168*9%,2),2)*'umowa o pracę'!$E$8,2),IF(AND($L168+$M168&gt;=2800,$M168&lt;2800,$L168&lt;2800),ROUND((ROUND(((2800-$M168)/$L168)*$N168,2)+ROUND($M168*9%,2))*'umowa o pracę'!$E$8,2),IF(AND($L168+$M168&gt;=2800,$M168&gt;=2800),ROUND((ROUND(2800*9%,2))*'umowa o pracę'!$E$8,2),IF(AND($L168+$M168&gt;=2800,$L168&gt;=2800,$M168&lt;2800),ROUND((ROUND($M168*9%,2)+ROUND(((2800-$M168)/$L168)*$N168,2))*'umowa o pracę'!$E$8,2),0)))),0)))&gt;$J168,$J168,IF(AND($K168=1,$I168&gt;0),ROUND(IF($L168+$M168&gt;=2800,2800*'umowa o pracę'!$E$8,($L168+$M168)*'umowa o pracę'!$E$8),2)+IF($M168=0,ROUND(IF($L168&gt;2800,ROUND($O168/$L168*2800,2),$O168)*'umowa o pracę'!$E$8,2),ROUND(IF($L168&gt;2800,ROUND($O168/$L168*2800,2),$O168)*'umowa o pracę'!$E$8,2)),ROUND(IF($L168+$M168&gt;=2800,2800*'umowa o pracę'!$E$8,($L168+$M168)*'umowa o pracę'!$E$8),2)-IF(AND($M168=0,I168&gt;0),ROUND(ROUND(IF($L168&gt;2800,ROUND($N168/$L168*2800,2),$N168),2)*'umowa o pracę'!$E$8,2),IF($M168&gt;0,IF($L168+$M168&lt;2800,ROUND(ROUND($N168+ROUND($M168*9%,2),2)*'umowa o pracę'!$E$8,2),IF(AND($L168+$M168&gt;=2800,$M168&lt;2800,$L168&lt;2800),ROUND((ROUND(((2800-$M168)/$L168)*$N168,2)+ROUND($M168*9%,2))*'umowa o pracę'!$E$8,2),IF(AND($L168+$M168&gt;=2800,$M168&gt;=2800),ROUND((ROUND(2800*9%,2))*'umowa o pracę'!$E$8,2),IF(AND($L168+$M168&gt;=2800,$L168&gt;=2800,$M168&lt;2800),ROUND((ROUND($M168*9%,2)+ROUND(((2800-$M168)/$L168)*$N168,2))*'umowa o pracę'!$E$8,2),0)))),0)))))</f>
        <v>0</v>
      </c>
      <c r="S168" s="32">
        <f>IF('umowa o pracę'!$E$7=2020,IF(IF($K168=1,IF($M168=0,ROUND(IF($L168&gt;2600,ROUND($N168/$L168*2600,2),$N168)*'umowa o pracę'!$E$8,2),IF($L168+$M168&lt;2600,ROUND(ROUND($N168+ROUND($M168*9%,2),2)*'umowa o pracę'!$E$8,2),IF(AND($L168+$M168&gt;=2600,$L168&lt;2600),ROUND((ROUND($N168+ROUND((2600-$L168)*9%,2),2))*'umowa o pracę'!$E$8,2),IF(AND($L168+$M168&gt;=2600,$L168&gt;=2600),ROUND(ROUND($N168/$L168*2600,2)*'umowa o pracę'!$E$8,2),0)))),0)&gt;$H168,$H168,IF($K168=1,IF($M168=0,ROUND(IF($L168&gt;2600,ROUND($N168/$L168*2600,2),$N168)*'umowa o pracę'!$E$8,2),IF($L168+$M168&lt;2600,ROUND(ROUND($N168+ROUND($M168*9%,2),2)*'umowa o pracę'!$E$8,2),IF(AND($L168+$M168&gt;=2600,$L168&lt;2600),ROUND((ROUND($N168+ROUND((2600-$L168)*9%,2),2))*'umowa o pracę'!$E$8,2),IF(AND($L168+$M168&gt;=2600,$L168&gt;=2600),ROUND(ROUND($N168/$L168*2600,2)*'umowa o pracę'!$E$8,2),0)))),0)),IF('umowa o pracę'!$E$7=2021,IF(IF($K168=1,IF($M168=0,ROUND(IF($L168&gt;2800,ROUND($N168/$L168*2800,2),$N168)*'umowa o pracę'!$E$8,2),IF($L168+$M168&lt;2800,ROUND(ROUND($N168+ROUND($M168*9%,2),2)*'umowa o pracę'!$E$8,2),IF(AND($L168+$M168&gt;=2800,$L168&lt;2800),ROUND((ROUND($N168+ROUND((2800-$L168)*9%,2),2))*'umowa o pracę'!$E$8,2),IF(AND($L168+$M168&gt;=2800,$L168&gt;=2800),ROUND(ROUND($N168/$L168*2800,2)*'umowa o pracę'!$E$8,2),0)))),0)&gt;$H168,$H168,IF($K168=1,IF($M168=0,ROUND(IF($L168&gt;2800,ROUND($N168/$L168*2800,2),$N168)*'umowa o pracę'!$E$8,2),IF($L168+$M168&lt;2800,ROUND(ROUND($N168+ROUND($M168*9%,2),2)*'umowa o pracę'!$E$8,2),IF(AND($L168+$M168&gt;=2800,$L168&lt;2800),ROUND((ROUND($N168+ROUND((2800-$L168)*9%,2),2))*'umowa o pracę'!$E$8,2),IF(AND($L168+$M168&gt;=2800,$L168&gt;=2800),ROUND(ROUND($N168/$L168*2800,2)*'umowa o pracę'!$E$8,2),0)))),0)),0))</f>
        <v>0</v>
      </c>
      <c r="T168" s="32">
        <f>IF('umowa o pracę'!$E$7=2020,IF(IF($K168=1,IF($M168=0,ROUND(IF($L168&gt;2600,ROUND($O168/$L168*2600,2),$O168)*'umowa o pracę'!$E$8,2),ROUND(IF($L168&gt;2600,ROUND($O168/$L168*2600,2),$O168)*'umowa o pracę'!$E$8,2)),0)&gt;$I168,$I168,IF($K168=1,IF($M168=0,ROUND(IF($L168&gt;2600,ROUND($O168/$L168*2600,2),$O168)*'umowa o pracę'!$E$8,2),ROUND(IF($L168&gt;2600,ROUND($O168/$L168*2600,2),$O168)*'umowa o pracę'!$E$8,2)),0)),IF('umowa o pracę'!$E$7=2021,IF(IF($K168=1,IF($M168=0,ROUND(IF($L168&gt;2800,ROUND($O168/$L168*2800,2),$O168)*'umowa o pracę'!$E$8,2),ROUND(IF($L168&gt;2800,ROUND($O168/$L168*2800,2),$O168)*'umowa o pracę'!$E$8,2)),0)&gt;$I168,$I168,IF($K168=1,IF($M168=0,ROUND(IF($L168&gt;2800,ROUND($O168/$L168*2800,2),$O168)*'umowa o pracę'!$E$8,2),ROUND(IF($L168&gt;2800,ROUND($O168/$L168*2800,2),$O168)*'umowa o pracę'!$E$8,2)),0)),0))</f>
        <v>0</v>
      </c>
      <c r="U168" s="51">
        <f>IF('umowa o pracę'!$E$7=2020,$Q168,IF('umowa o pracę'!$E$7=2021,$R168,0))</f>
        <v>0</v>
      </c>
      <c r="V168" s="53">
        <f t="shared" si="27"/>
        <v>1</v>
      </c>
      <c r="W168" s="54">
        <f>IF('umowa o pracę'!$E$6&lt;2,0,$L168)</f>
        <v>0</v>
      </c>
      <c r="X168" s="54">
        <f>IF('umowa o pracę'!$E$6&lt;2,0,$M168)</f>
        <v>0</v>
      </c>
      <c r="Y168" s="55">
        <f>IF('umowa o pracę'!$E$6&lt;2,0,$N168)</f>
        <v>0</v>
      </c>
      <c r="Z168" s="55">
        <f>IF('umowa o pracę'!$E$6&lt;2,0,$O168)</f>
        <v>0</v>
      </c>
      <c r="AA168" s="32">
        <f>IF('umowa o pracę'!$E$7=2020,ROUND(IF($W168&gt;=2600,2600*'umowa o pracę'!$E$8,$W168*'umowa o pracę'!$E$8),2),IF('umowa o pracę'!$E$7=2021,ROUND(IF($W168&gt;=2800,2800*'umowa o pracę'!$E$8,$W168*'umowa o pracę'!$E$8),2),0))</f>
        <v>0</v>
      </c>
      <c r="AB168" s="32">
        <f>IF(IF(IF(AND($V168=1,$I168&gt;0),ROUND(IF($W168+$X168&gt;=2600,2600*'umowa o pracę'!$E$8,($W168+$X168)*'umowa o pracę'!$E$8),2)+IF($X168=0,ROUND(IF($W168&gt;2600,ROUND($Z168/$W168*2600,2),$Z168)*'umowa o pracę'!$E$8,2),ROUND(IF($W168&gt;2600,ROUND($Z168/$W168*2600,2),$Z168)*'umowa o pracę'!$E$8,2)),ROUND(IF($W168+$X168&gt;=2600,2600*'umowa o pracę'!$E$8,($W168+$X168)*'umowa o pracę'!$E$8),2)-IF($X168=0,ROUND(ROUND(IF($W168&gt;2600,ROUND($Y168/$W168*2600,2),$Y168),2)*'umowa o pracę'!$E$8,2),IF($X168&gt;0,IF($W168+$X168&lt;2600,ROUND(ROUND($Y168+ROUND($X168*9%,2),2)*'umowa o pracę'!$E$8,2),IF(AND($W168+$X168&gt;=2600,$X168&lt;2600,$W168&lt;2600),ROUND((ROUND(((2600-$X168)/$W168)*$Y168,2)+ROUND($X168*9%,2))*'umowa o pracę'!$E$8,2),IF(AND($W168+$X168&gt;=2600,$X168&gt;=2600),ROUND((ROUND(2600*9%,2))*'umowa o pracę'!$E$8,2),IF(AND($W168+$X168&gt;=2600,$W168&gt;=2600,$X168&lt;2600),ROUND((ROUND($X168*9%,2)+ROUND(((2600-$X168)/$W168)*$Y168,2))*'umowa o pracę'!$E$8,2),0)))),0)))&gt;$J168,$J168,IF(AND($V168=1,$I168&gt;0),ROUND(IF($W168+$X168&gt;=2600,2600*'umowa o pracę'!$E$8,($W168+$X168)*'umowa o pracę'!$E$8),2)+IF($X168=0,ROUND(IF($W168&gt;2600,ROUND($Z168/$W168*2600,2),$Z168)*'umowa o pracę'!$E$8,2),ROUND(IF($W168&gt;2600,ROUND($Z168/$W168*2600,2),$Z168)*'umowa o pracę'!$E$8,2)),ROUND(IF($W168+$X168&gt;=2600,2600*'umowa o pracę'!$E$8,($W168+$X168)*'umowa o pracę'!$E$8),2)-IF($X168=0,ROUND(ROUND(IF($W168&gt;2600,ROUND($Y168/$W168*2600,2),$Y168),2)*'umowa o pracę'!$E$8,2),IF($X168&gt;0,IF($W168+$X168&lt;2600,ROUND(ROUND($Y168+ROUND($X168*9%,2),2)*'umowa o pracę'!$E$8,2),IF(AND($W168+$X168&gt;=2600,$X168&lt;2600,$W168&lt;2600),ROUND((ROUND(((2600-$X168)/$W168)*$Y168,2)+ROUND($X168*9%,2))*'umowa o pracę'!$E$8,2),IF(AND($W168+$X168&gt;=2600,$X168&gt;=2600),ROUND((ROUND(2600*9%,2))*'umowa o pracę'!$E$8,2),IF(AND($W168+$X168&gt;=2600,$W168&gt;=2600,$X168&lt;2600),ROUND((ROUND($X168*9%,2)+ROUND(((2600-$X168)/$W168)*$Y168,2))*'umowa o pracę'!$E$8,2),0)))),0))))&gt;$J168,$J168,IF(IF(AND($V168=1,$I168&gt;0),ROUND(IF($W168+$X168&gt;=2600,2600*'umowa o pracę'!$E$8,($W168+$X168)*'umowa o pracę'!$E$8),2)+IF($X168=0,ROUND(IF($W168&gt;2600,ROUND($Z168/$W168*2600,2),$Z168)*'umowa o pracę'!$E$8,2),ROUND(IF($W168&gt;2600,ROUND($Z168/$W168*2600,2),$Z168)*'umowa o pracę'!$E$8,2)),ROUND(IF($W168+$X168&gt;=2600,2600*'umowa o pracę'!$E$8,($W168+$X168)*'umowa o pracę'!$E$8),2)-IF($X168=0,ROUND(ROUND(IF($W168&gt;2600,ROUND($Y168/$W168*2600,2),$Y168),2)*'umowa o pracę'!$E$8,2),IF($X168&gt;0,IF($W168+$X168&lt;2600,ROUND(ROUND($Y168+ROUND($X168*9%,2),2)*'umowa o pracę'!$E$8,2),IF(AND($W168+$X168&gt;=2600,$X168&lt;2600,$W168&lt;2600),ROUND((ROUND(((2600-$X168)/$W168)*$Y168,2)+ROUND($X168*9%,2))*'umowa o pracę'!$E$8,2),IF(AND($W168+$X168&gt;=2600,$X168&gt;=2600),ROUND((ROUND(2600*9%,2))*'umowa o pracę'!$E$8,2),IF(AND($W168+$X168&gt;=2600,$W168&gt;=2600,$X168&lt;2600),ROUND((ROUND($X168*9%,2)+ROUND(((2600-$X168)/$W168)*$Y168,2))*'umowa o pracę'!$E$8,2),0)))),0)))&gt;$J168,$J168,IF(AND($V168=1,$I168&gt;0),ROUND(IF($W168+$X168&gt;=2600,2600*'umowa o pracę'!$E$8,($W168+$X168)*'umowa o pracę'!$E$8),2)+IF($X168=0,ROUND(IF($W168&gt;2600,ROUND($Z168/$W168*2600,2),$Z168)*'umowa o pracę'!$E$8,2),ROUND(IF($W168&gt;2600,ROUND($Z168/$W168*2600,2),$Z168)*'umowa o pracę'!$E$8,2)),ROUND(IF($W168+$X168&gt;=2600,2600*'umowa o pracę'!$E$8,($W168+$X168)*'umowa o pracę'!$E$8),2)-IF(AND($X168=0,I168&gt;0),ROUND(ROUND(IF($W168&gt;2600,ROUND($Y168/$W168*2600,2),$Y168),2)*'umowa o pracę'!$E$8,2),IF($X168&gt;0,IF($W168+$X168&lt;2600,ROUND(ROUND($Y168+ROUND($X168*9%,2),2)*'umowa o pracę'!$E$8,2),IF(AND($W168+$X168&gt;=2600,$X168&lt;2600,$W168&lt;2600),ROUND((ROUND(((2600-$X168)/$W168)*$Y168,2)+ROUND($X168*9%,2))*'umowa o pracę'!$E$8,2),IF(AND($W168+$X168&gt;=2600,$X168&gt;=2600),ROUND((ROUND(2600*9%,2))*'umowa o pracę'!$E$8,2),IF(AND($W168+$X168&gt;=2600,$W168&gt;=2600,$X168&lt;2600),ROUND((ROUND($X168*9%,2)+ROUND(((2600-$X168)/$W168)*$Y168,2))*'umowa o pracę'!$E$8,2),0)))),0)))))</f>
        <v>0</v>
      </c>
      <c r="AC168" s="32">
        <f>IF(IF(IF(AND($V168=1,$I168&gt;0),ROUND(IF($W168+$X168&gt;=2800,2800*'umowa o pracę'!$E$8,($W168+$X168)*'umowa o pracę'!$E$8),2)+IF($X168=0,ROUND(IF($W168&gt;2800,ROUND($Z168/$W168*2800,2),$Z168)*'umowa o pracę'!$E$8,2),ROUND(IF($W168&gt;2800,ROUND($Z168/$W168*2800,2),$Z168)*'umowa o pracę'!$E$8,2)),ROUND(IF($W168+$X168&gt;=2800,2800*'umowa o pracę'!$E$8,($W168+$X168)*'umowa o pracę'!$E$8),2)-IF($X168=0,ROUND(ROUND(IF($W168&gt;2800,ROUND($Y168/$W168*2800,2),$Y168),2)*'umowa o pracę'!$E$8,2),IF($X168&gt;0,IF($W168+$X168&lt;2800,ROUND(ROUND($Y168+ROUND($X168*9%,2),2)*'umowa o pracę'!$E$8,2),IF(AND($W168+$X168&gt;=2800,$X168&lt;2800,$W168&lt;2800),ROUND((ROUND(((2800-$X168)/$W168)*$Y168,2)+ROUND($X168*9%,2))*'umowa o pracę'!$E$8,2),IF(AND($W168+$X168&gt;=2800,$X168&gt;=2800),ROUND((ROUND(2800*9%,2))*'umowa o pracę'!$E$8,2),IF(AND($W168+$X168&gt;=2800,$W168&gt;=2800,$X168&lt;2800),ROUND((ROUND($X168*9%,2)+ROUND(((2800-$X168)/$W168)*$Y168,2))*'umowa o pracę'!$E$8,2),0)))),0)))&gt;$J168,$J168,IF(AND($V168=1,$I168&gt;0),ROUND(IF($W168+$X168&gt;=2800,2800*'umowa o pracę'!$E$8,($W168+$X168)*'umowa o pracę'!$E$8),2)+IF($X168=0,ROUND(IF($W168&gt;2800,ROUND($Z168/$W168*2800,2),$Z168)*'umowa o pracę'!$E$8,2),ROUND(IF($W168&gt;2800,ROUND($Z168/$W168*2800,2),$Z168)*'umowa o pracę'!$E$8,2)),ROUND(IF($W168+$X168&gt;=2800,2800*'umowa o pracę'!$E$8,($W168+$X168)*'umowa o pracę'!$E$8),2)-IF($X168=0,ROUND(ROUND(IF($W168&gt;2800,ROUND($Y168/$W168*2800,2),$Y168),2)*'umowa o pracę'!$E$8,2),IF($X168&gt;0,IF($W168+$X168&lt;2800,ROUND(ROUND($Y168+ROUND($X168*9%,2),2)*'umowa o pracę'!$E$8,2),IF(AND($W168+$X168&gt;=2800,$X168&lt;2800,$W168&lt;2800),ROUND((ROUND(((2800-$X168)/$W168)*$Y168,2)+ROUND($X168*9%,2))*'umowa o pracę'!$E$8,2),IF(AND($W168+$X168&gt;=2800,$X168&gt;=2800),ROUND((ROUND(2800*9%,2))*'umowa o pracę'!$E$8,2),IF(AND($W168+$X168&gt;=2800,$W168&gt;=2800,$X168&lt;2800),ROUND((ROUND($X168*9%,2)+ROUND(((2800-$X168)/$W168)*$Y168,2))*'umowa o pracę'!$E$8,2),0)))),0))))&gt;$J168,$J168,IF(IF(AND($V168=1,$I168&gt;0),ROUND(IF($W168+$X168&gt;=2800,2800*'umowa o pracę'!$E$8,($W168+$X168)*'umowa o pracę'!$E$8),2)+IF($X168=0,ROUND(IF($W168&gt;2800,ROUND($Z168/$W168*2800,2),$Z168)*'umowa o pracę'!$E$8,2),ROUND(IF($W168&gt;2800,ROUND($Z168/$W168*2800,2),$Z168)*'umowa o pracę'!$E$8,2)),ROUND(IF($W168+$X168&gt;=2800,2800*'umowa o pracę'!$E$8,($W168+$X168)*'umowa o pracę'!$E$8),2)-IF($X168=0,ROUND(ROUND(IF($W168&gt;2800,ROUND($Y168/$W168*2800,2),$Y168),2)*'umowa o pracę'!$E$8,2),IF($X168&gt;0,IF($W168+$X168&lt;2800,ROUND(ROUND($Y168+ROUND($X168*9%,2),2)*'umowa o pracę'!$E$8,2),IF(AND($W168+$X168&gt;=2800,$X168&lt;2800,$W168&lt;2800),ROUND((ROUND(((2800-$X168)/$W168)*$Y168,2)+ROUND($X168*9%,2))*'umowa o pracę'!$E$8,2),IF(AND($W168+$X168&gt;=2800,$X168&gt;=2800),ROUND((ROUND(2800*9%,2))*'umowa o pracę'!$E$8,2),IF(AND($W168+$X168&gt;=2800,$W168&gt;=2800,$X168&lt;2800),ROUND((ROUND($X168*9%,2)+ROUND(((2800-$X168)/$W168)*$Y168,2))*'umowa o pracę'!$E$8,2),0)))),0)))&gt;$J168,$J168,IF(AND($V168=1,$I168&gt;0),ROUND(IF($W168+$X168&gt;=2800,2800*'umowa o pracę'!$E$8,($W168+$X168)*'umowa o pracę'!$E$8),2)+IF($X168=0,ROUND(IF($W168&gt;2800,ROUND($Z168/$W168*2800,2),$Z168)*'umowa o pracę'!$E$8,2),ROUND(IF($W168&gt;2800,ROUND($Z168/$W168*2800,2),$Z168)*'umowa o pracę'!$E$8,2)),ROUND(IF($W168+$X168&gt;=2800,2800*'umowa o pracę'!$E$8,($W168+$X168)*'umowa o pracę'!$E$8),2)-IF(AND($X168=0,I168&gt;0),ROUND(ROUND(IF($W168&gt;2800,ROUND($Y168/$W168*2800,2),$Y168),2)*'umowa o pracę'!$E$8,2),IF($X168&gt;0,IF($W168+$X168&lt;2800,ROUND(ROUND($Y168+ROUND($X168*9%,2),2)*'umowa o pracę'!$E$8,2),IF(AND($W168+$X168&gt;=2800,$X168&lt;2800,$W168&lt;2800),ROUND((ROUND(((2800-$X168)/$W168)*$Y168,2)+ROUND($X168*9%,2))*'umowa o pracę'!$E$8,2),IF(AND($W168+$X168&gt;=2800,$X168&gt;=2800),ROUND((ROUND(2800*9%,2))*'umowa o pracę'!$E$8,2),IF(AND($W168+$X168&gt;=2800,$W168&gt;=2800,$X168&lt;2800),ROUND((ROUND($X168*9%,2)+ROUND(((2800-$X168)/$W168)*$Y168,2))*'umowa o pracę'!$E$8,2),0)))),0)))))</f>
        <v>0</v>
      </c>
      <c r="AD168" s="32">
        <f>IF('umowa o pracę'!$E$7=2020,IF(IF($V168=1,IF($X168=0,ROUND(IF($W168&gt;2600,ROUND($Y168/$W168*2600,2),$Y168)*'umowa o pracę'!$E$8,2),IF($W168+$X168&lt;2600,ROUND(ROUND($Y168+ROUND($X168*9%,2),2)*'umowa o pracę'!$E$8,2),IF(AND($W168+$X168&gt;=2600,$W168&lt;2600),ROUND((ROUND($Y168+ROUND((2600-$W168)*9%,2),2))*'umowa o pracę'!$E$8,2),IF(AND($W168+$X168&gt;=2600,$W168&gt;=2600),ROUND(ROUND($Y168/$W168*2600,2)*'umowa o pracę'!$E$8,2),0)))),0)&gt;$H168,$H168,IF($V168=1,IF($X168=0,ROUND(IF($W168&gt;2600,ROUND($Y168/$W168*2600,2),$Y168)*'umowa o pracę'!$E$8,2),IF($W168+$X168&lt;2600,ROUND(ROUND($Y168+ROUND($X168*9%,2),2)*'umowa o pracę'!$E$8,2),IF(AND($W168+$X168&gt;=2600,$W168&lt;2600),ROUND((ROUND($Y168+ROUND((2600-$W168)*9%,2),2))*'umowa o pracę'!$E$8,2),IF(AND($W168+$X168&gt;=2600,$W168&gt;=2600),ROUND(ROUND($Y168/$W168*2600,2)*'umowa o pracę'!$E$8,2),0)))),0)),IF('umowa o pracę'!$E$7=2021,IF(IF($V168=1,IF($X168=0,ROUND(IF($W168&gt;2800,ROUND($Y168/$W168*2800,2),$Y168)*'umowa o pracę'!$E$8,2),IF($W168+$X168&lt;2800,ROUND(ROUND($Y168+ROUND($X168*9%,2),2)*'umowa o pracę'!$E$8,2),IF(AND($W168+$X168&gt;=2800,$W168&lt;2800),ROUND((ROUND($Y168+ROUND((2800-$W168)*9%,2),2))*'umowa o pracę'!$E$8,2),IF(AND($W168+$X168&gt;=2800,$W168&gt;=2800),ROUND(ROUND($Y168/$W168*2800,2)*'umowa o pracę'!$E$8,2),0)))),0)&gt;$H168,$H168,IF($V168=1,IF($X168=0,ROUND(IF($W168&gt;2800,ROUND($Y168/$W168*2800,2),$Y168)*'umowa o pracę'!$E$8,2),IF($W168+$X168&lt;2800,ROUND(ROUND($Y168+ROUND($X168*9%,2),2)*'umowa o pracę'!$E$8,2),IF(AND($W168+$X168&gt;=2800,$W168&lt;2800),ROUND((ROUND($Y168+ROUND((2800-$W168)*9%,2),2))*'umowa o pracę'!$E$8,2),IF(AND($W168+$X168&gt;=2800,$W168&gt;=2800),ROUND(ROUND($Y168/$W168*2800,2)*'umowa o pracę'!$E$8,2),0)))),0)),0))</f>
        <v>0</v>
      </c>
      <c r="AE168" s="32">
        <f>IF('umowa o pracę'!$E$7=2020,IF(IF($V168=1,IF($X168=0,ROUND(IF($W168&gt;2600,ROUND($Z168/$W168*2600,2),$Z168)*'umowa o pracę'!$E$8,2),ROUND(IF($W168&gt;2600,ROUND($Z168/$W168*2600,2),$Z168)*'umowa o pracę'!$E$8,2)),0)&gt;$I168,$I168,IF($V168=1,IF($X168=0,ROUND(IF($W168&gt;2600,ROUND($Z168/$W168*2600,2),$Z168)*'umowa o pracę'!$E$8,2),ROUND(IF($W168&gt;2600,ROUND($Z168/$W168*2600,2),$Z168)*'umowa o pracę'!$E$8,2)),0)),IF('umowa o pracę'!$E$7=2021,IF(IF($V168=1,IF($X168=0,ROUND(IF($W168&gt;2800,ROUND($Z168/$W168*2800,2),$Z168)*'umowa o pracę'!$E$8,2),ROUND(IF($W168&gt;2800,ROUND($Z168/$W168*2800,2),$Z168)*'umowa o pracę'!$E$8,2)),0)&gt;$I168,$I168,IF($V168=1,IF($X168=0,ROUND(IF($W168&gt;2800,ROUND($Z168/$W168*2800,2),$Z168)*'umowa o pracę'!$E$8,2),ROUND(IF($W168&gt;2800,ROUND($Z168/$W168*2800,2),$Z168)*'umowa o pracę'!$E$8,2)),0)),0))</f>
        <v>0</v>
      </c>
      <c r="AF168" s="56">
        <f>IF('umowa o pracę'!$E$7=2020,$AB168,IF('umowa o pracę'!$E$7=2021,$AC168,0))</f>
        <v>0</v>
      </c>
      <c r="AG168" s="53">
        <f t="shared" si="28"/>
        <v>1</v>
      </c>
      <c r="AH168" s="39">
        <f>IF('umowa o pracę'!$E$6&lt;3,0,$L168)</f>
        <v>0</v>
      </c>
      <c r="AI168" s="39">
        <f>IF('umowa o pracę'!$E$6&lt;3,0,$M168)</f>
        <v>0</v>
      </c>
      <c r="AJ168" s="55">
        <f>IF('umowa o pracę'!$E$6&lt;3,0,$N168)</f>
        <v>0</v>
      </c>
      <c r="AK168" s="55">
        <f>IF('umowa o pracę'!$E$6&lt;3,0,$O168)</f>
        <v>0</v>
      </c>
      <c r="AL168" s="32">
        <f>IF('umowa o pracę'!$E$7=2020,ROUND(IF($AH168&gt;=2600,2600*'umowa o pracę'!$E$8,$AH168*'umowa o pracę'!$E$8),2),IF('umowa o pracę'!$E$7=2021,ROUND(IF($AH168&gt;=2800,2800*'umowa o pracę'!$E$8,$AH168*'umowa o pracę'!$E$8),2),0))</f>
        <v>0</v>
      </c>
      <c r="AM168" s="32">
        <f>IF(IF(IF(AND($AG168=1,$I168&gt;0),ROUND(IF($AH168+$AI168&gt;=2600,2600*'umowa o pracę'!$E$8,($AH168+$AI168)*'umowa o pracę'!$E$8),2)+IF($AI168=0,ROUND(IF($AH168&gt;2600,ROUND($AK168/$AH168*2600,2),$AK168)*'umowa o pracę'!$E$8,2),ROUND(IF($AH168&gt;2600,ROUND($AK168/$AH168*2600,2),$AK168)*'umowa o pracę'!$E$8,2)),ROUND(IF($AH168+$AI168&gt;=2600,2600*'umowa o pracę'!$E$8,($AH168+$AI168)*'umowa o pracę'!$E$8),2)-IF($AI168=0,ROUND(ROUND(IF($AH168&gt;2600,ROUND($AJ168/$AH168*2600,2),$AJ168),2)*'umowa o pracę'!$E$8,2),IF($AI168&gt;0,IF($AH168+$AI168&lt;2600,ROUND(ROUND($AJ168+ROUND($AI168*9%,2),2)*'umowa o pracę'!$E$8,2),IF(AND($AH168+$AI168&gt;=2600,$AI168&lt;2600,$AH168&lt;2600),ROUND((ROUND(((2600-$AI168)/$AH168)*$AJ168,2)+ROUND($AI168*9%,2))*'umowa o pracę'!$E$8,2),IF(AND($AH168+$AI168&gt;=2600,$AI168&gt;=2600),ROUND((ROUND(2600*9%,2))*'umowa o pracę'!$E$8,2),IF(AND($AH168+$AI168&gt;=2600,$AH168&gt;=2600,$AI168&lt;2600),ROUND((ROUND($AI168*9%,2)+ROUND(((2600-$AI168)/$AH168)*$AJ168,2))*'umowa o pracę'!$E$8,2),0)))),0)))&gt;$J168,$J168,IF(AND($AG168=1,$I168&gt;0),ROUND(IF($AH168+$AI168&gt;=2600,2600*'umowa o pracę'!$E$8,($AH168+$AI168)*'umowa o pracę'!$E$8),2)+IF($AI168=0,ROUND(IF($AH168&gt;2600,ROUND($AK168/$AH168*2600,2),$AK168)*'umowa o pracę'!$E$8,2),ROUND(IF($AH168&gt;2600,ROUND($AK168/$AH168*2600,2),$AK168)*'umowa o pracę'!$E$8,2)),ROUND(IF($AH168+$AI168&gt;=2600,2600*'umowa o pracę'!$E$8,($AH168+$AI168)*'umowa o pracę'!$E$8),2)-IF($AI168=0,ROUND(ROUND(IF($AH168&gt;2600,ROUND($AJ168/$AH168*2600,2),$AJ168),2)*'umowa o pracę'!$E$8,2),IF($AI168&gt;0,IF($AH168+$AI168&lt;2600,ROUND(ROUND($AJ168+ROUND($AI168*9%,2),2)*'umowa o pracę'!$E$8,2),IF(AND($AH168+$AI168&gt;=2600,$AI168&lt;2600,$AH168&lt;2600),ROUND((ROUND(((2600-$AI168)/$AH168)*$AJ168,2)+ROUND($AI168*9%,2))*'umowa o pracę'!$E$8,2),IF(AND($AH168+$AI168&gt;=2600,$AI168&gt;=2600),ROUND((ROUND(2600*9%,2))*'umowa o pracę'!$E$8,2),IF(AND($AH168+$AI168&gt;=2600,$AH168&gt;=2600,$AI168&lt;2600),ROUND((ROUND($AI168*9%,2)+ROUND(((2600-$AI168)/$AH168)*$AJ168,2))*'umowa o pracę'!$E$8,2),0)))),0))))&gt;$J168,$J168,IF(IF(AND($AG168=1,$I168&gt;0),ROUND(IF($AH168+$AI168&gt;=2600,2600*'umowa o pracę'!$E$8,($AH168+$AI168)*'umowa o pracę'!$E$8),2)+IF($AI168=0,ROUND(IF($AH168&gt;2600,ROUND($AK168/$AH168*2600,2),$AK168)*'umowa o pracę'!$E$8,2),ROUND(IF($AH168&gt;2600,ROUND($AK168/$AH168*2600,2),$AK168)*'umowa o pracę'!$E$8,2)),ROUND(IF($AH168+$AI168&gt;=2600,2600*'umowa o pracę'!$E$8,($AH168+$AI168)*'umowa o pracę'!$E$8),2)-IF($AI168=0,ROUND(ROUND(IF($AH168&gt;2600,ROUND($AJ168/$AH168*2600,2),$AJ168),2)*'umowa o pracę'!$E$8,2),IF($AI168&gt;0,IF($AH168+$AI168&lt;2600,ROUND(ROUND($AJ168+ROUND($AI168*9%,2),2)*'umowa o pracę'!$E$8,2),IF(AND($AH168+$AI168&gt;=2600,$AI168&lt;2600,$AH168&lt;2600),ROUND((ROUND(((2600-$AI168)/$AH168)*$AJ168,2)+ROUND($AI168*9%,2))*'umowa o pracę'!$E$8,2),IF(AND($AH168+$AI168&gt;=2600,$AI168&gt;=2600),ROUND((ROUND(2600*9%,2))*'umowa o pracę'!$E$8,2),IF(AND($AH168+$AI168&gt;=2600,$AH168&gt;=2600,$AI168&lt;2600),ROUND((ROUND($AI168*9%,2)+ROUND(((2600-$AI168)/$AH168)*$AJ168,2))*'umowa o pracę'!$E$8,2),0)))),0)))&gt;$J168,$J168,IF(AND($AG168=1,$I168&gt;0),ROUND(IF($AH168+$AI168&gt;=2600,2600*'umowa o pracę'!$E$8,($AH168+$AI168)*'umowa o pracę'!$E$8),2)+IF($AI168=0,ROUND(IF($AH168&gt;2600,ROUND($AK168/$AH168*2600,2),$AK168)*'umowa o pracę'!$E$8,2),ROUND(IF($AH168&gt;2600,ROUND($AK168/$AH168*2600,2),$AK168)*'umowa o pracę'!$E$8,2)),ROUND(IF($AH168+$AI168&gt;=2600,2600*'umowa o pracę'!$E$8,($AH168+$AI168)*'umowa o pracę'!$E$8),2)-IF(AND($AI168=0,I168&gt;0),ROUND(ROUND(IF($AH168&gt;2600,ROUND($AJ168/$AH168*2600,2),$AJ168),2)*'umowa o pracę'!$E$8,2),IF($AI168&gt;0,IF($AH168+$AI168&lt;2600,ROUND(ROUND($AJ168+ROUND($AI168*9%,2),2)*'umowa o pracę'!$E$8,2),IF(AND($AH168+$AI168&gt;=2600,$AI168&lt;2600,$AH168&lt;2600),ROUND((ROUND(((2600-$AI168)/$AH168)*$AJ168,2)+ROUND($AI168*9%,2))*'umowa o pracę'!$E$8,2),IF(AND($AH168+$AI168&gt;=2600,$AI168&gt;=2600),ROUND((ROUND(2600*9%,2))*'umowa o pracę'!$E$8,2),IF(AND($AH168+$AI168&gt;=2600,$AH168&gt;=2600,$AI168&lt;2600),ROUND((ROUND($AI168*9%,2)+ROUND(((2600-$AI168)/$AH168)*$AJ168,2))*'umowa o pracę'!$E$8,2),0)))),0)))))</f>
        <v>0</v>
      </c>
      <c r="AN168" s="32">
        <f>IF(IF(IF(AND($AG168=1,$I168&gt;0),ROUND(IF($AH168+$AI168&gt;=2800,2800*'umowa o pracę'!$E$8,($AH168+$AI168)*'umowa o pracę'!$E$8),2)+IF($AI168=0,ROUND(IF($AH168&gt;2800,ROUND($AK168/$AH168*2800,2),$AK168)*'umowa o pracę'!$E$8,2),ROUND(IF($AH168&gt;2800,ROUND($AK168/$AH168*2800,2),$AK168)*'umowa o pracę'!$E$8,2)),ROUND(IF($AH168+$AI168&gt;=2800,2800*'umowa o pracę'!$E$8,($AH168+$AI168)*'umowa o pracę'!$E$8),2)-IF($AI168=0,ROUND(ROUND(IF($AH168&gt;2800,ROUND($AJ168/$AH168*2800,2),$AJ168),2)*'umowa o pracę'!$E$8,2),IF($AI168&gt;0,IF($AH168+$AI168&lt;2800,ROUND(ROUND($AJ168+ROUND($AI168*9%,2),2)*'umowa o pracę'!$E$8,2),IF(AND($AH168+$AI168&gt;=2800,$AI168&lt;2800,$AH168&lt;2800),ROUND((ROUND(((2800-$AI168)/$AH168)*$AJ168,2)+ROUND($AI168*9%,2))*'umowa o pracę'!$E$8,2),IF(AND($AH168+$AI168&gt;=2800,$AI168&gt;=2800),ROUND((ROUND(2800*9%,2))*'umowa o pracę'!$E$8,2),IF(AND($AH168+$AI168&gt;=2800,$AH168&gt;=2800,$AI168&lt;2800),ROUND((ROUND($AI168*9%,2)+ROUND(((2800-$AI168)/$AH168)*$AJ168,2))*'umowa o pracę'!$E$8,2),0)))),0)))&gt;$J168,$J168,IF(AND($AG168=1,$I168&gt;0),ROUND(IF($AH168+$AI168&gt;=2800,2800*'umowa o pracę'!$E$8,($AH168+$AI168)*'umowa o pracę'!$E$8),2)+IF($AI168=0,ROUND(IF($AH168&gt;2800,ROUND($AK168/$AH168*2800,2),$AK168)*'umowa o pracę'!$E$8,2),ROUND(IF($AH168&gt;2800,ROUND($AK168/$AH168*2800,2),$AK168)*'umowa o pracę'!$E$8,2)),ROUND(IF($AH168+$AI168&gt;=2800,2800*'umowa o pracę'!$E$8,($AH168+$AI168)*'umowa o pracę'!$E$8),2)-IF($AI168=0,ROUND(ROUND(IF($AH168&gt;2800,ROUND($AJ168/$AH168*2800,2),$AJ168),2)*'umowa o pracę'!$E$8,2),IF($AI168&gt;0,IF($AH168+$AI168&lt;2800,ROUND(ROUND($AJ168+ROUND($AI168*9%,2),2)*'umowa o pracę'!$E$8,2),IF(AND($AH168+$AI168&gt;=2800,$AI168&lt;2800,$AH168&lt;2800),ROUND((ROUND(((2800-$AI168)/$AH168)*$AJ168,2)+ROUND($AI168*9%,2))*'umowa o pracę'!$E$8,2),IF(AND($AH168+$AI168&gt;=2800,$AI168&gt;=2800),ROUND((ROUND(2800*9%,2))*'umowa o pracę'!$E$8,2),IF(AND($AH168+$AI168&gt;=2800,$AH168&gt;=2800,$AI168&lt;2800),ROUND((ROUND($AI168*9%,2)+ROUND(((2800-$AI168)/$AH168)*$AJ168,2))*'umowa o pracę'!$E$8,2),0)))),0))))&gt;$J168,$J168,IF(IF(AND($AG168=1,$I168&gt;0),ROUND(IF($AH168+$AI168&gt;=2800,2800*'umowa o pracę'!$E$8,($AH168+$AI168)*'umowa o pracę'!$E$8),2)+IF($AI168=0,ROUND(IF($AH168&gt;2800,ROUND($AK168/$AH168*2800,2),$AK168)*'umowa o pracę'!$E$8,2),ROUND(IF($AH168&gt;2800,ROUND($AK168/$AH168*2800,2),$AK168)*'umowa o pracę'!$E$8,2)),ROUND(IF($AH168+$AI168&gt;=2800,2800*'umowa o pracę'!$E$8,($AH168+$AI168)*'umowa o pracę'!$E$8),2)-IF($AI168=0,ROUND(ROUND(IF($AH168&gt;2800,ROUND($AJ168/$AH168*2800,2),$AJ168),2)*'umowa o pracę'!$E$8,2),IF($AI168&gt;0,IF($AH168+$AI168&lt;2800,ROUND(ROUND($AJ168+ROUND($AI168*9%,2),2)*'umowa o pracę'!$E$8,2),IF(AND($AH168+$AI168&gt;=2800,$AI168&lt;2800,$AH168&lt;2800),ROUND((ROUND(((2800-$AI168)/$AH168)*$AJ168,2)+ROUND($AI168*9%,2))*'umowa o pracę'!$E$8,2),IF(AND($AH168+$AI168&gt;=2800,$AI168&gt;=2800),ROUND((ROUND(2800*9%,2))*'umowa o pracę'!$E$8,2),IF(AND($AH168+$AI168&gt;=2800,$AH168&gt;=2800,$AI168&lt;2800),ROUND((ROUND($AI168*9%,2)+ROUND(((2800-$AI168)/$AH168)*$AJ168,2))*'umowa o pracę'!$E$8,2),0)))),0)))&gt;$J168,$J168,IF(AND($AG168=1,$I168&gt;0),ROUND(IF($AH168+$AI168&gt;=2800,2800*'umowa o pracę'!$E$8,($AH168+$AI168)*'umowa o pracę'!$E$8),2)+IF($AI168=0,ROUND(IF($AH168&gt;2800,ROUND($AK168/$AH168*2800,2),$AK168)*'umowa o pracę'!$E$8,2),ROUND(IF($AH168&gt;2800,ROUND($AK168/$AH168*2800,2),$AK168)*'umowa o pracę'!$E$8,2)),ROUND(IF($AH168+$AI168&gt;=2800,2800*'umowa o pracę'!$E$8,($AH168+$AI168)*'umowa o pracę'!$E$8),2)-IF(AND($AI168=0,I168&gt;0),ROUND(ROUND(IF($AH168&gt;2800,ROUND($AJ168/$AH168*2800,2),$AJ168),2)*'umowa o pracę'!$E$8,2),IF($AI168&gt;0,IF($AH168+$AI168&lt;2800,ROUND(ROUND($AJ168+ROUND($AI168*9%,2),2)*'umowa o pracę'!$E$8,2),IF(AND($AH168+$AI168&gt;=2800,$AI168&lt;2800,$AH168&lt;2800),ROUND((ROUND(((2800-$AI168)/$AH168)*$AJ168,2)+ROUND($AI168*9%,2))*'umowa o pracę'!$E$8,2),IF(AND($AH168+$AI168&gt;=2800,$AI168&gt;=2800),ROUND((ROUND(2800*9%,2))*'umowa o pracę'!$E$8,2),IF(AND($AH168+$AI168&gt;=2800,$AH168&gt;=2800,$AI168&lt;2800),ROUND((ROUND($AI168*9%,2)+ROUND(((2800-$AI168)/$AH168)*$AJ168,2))*'umowa o pracę'!$E$8,2),0)))),0)))))</f>
        <v>0</v>
      </c>
      <c r="AO168" s="32">
        <f>IF('umowa o pracę'!$E$7=2020,IF(IF($AG168=1,IF($AI168=0,ROUND(IF($AH168&gt;2600,ROUND($AJ168/$AH168*2600,2),$AJ168)*'umowa o pracę'!$E$8,2),IF($AH168+$AI168&lt;2600,ROUND(ROUND($AJ168+ROUND($AI168*9%,2),2)*'umowa o pracę'!$E$8,2),IF(AND($AH168+$AI168&gt;=2600,$AH168&lt;2600),ROUND((ROUND($AJ168+ROUND((2600-$AH168)*9%,2),2))*'umowa o pracę'!$E$8,2),IF(AND($AH168+$AI168&gt;=2600,$AH168&gt;=2600),ROUND(ROUND($AJ168/$AH168*2600,2)*'umowa o pracę'!$E$8,2),0)))),0)&gt;$H168,$H168,IF($AG168=1,IF($AI168=0,ROUND(IF($AH168&gt;2600,ROUND($AJ168/$AH168*2600,2),$AJ168)*'umowa o pracę'!$E$8,2),IF($AH168+$AI168&lt;2600,ROUND(ROUND($AJ168+ROUND($AI168*9%,2),2)*'umowa o pracę'!$E$8,2),IF(AND($AH168+$AI168&gt;=2600,$AH168&lt;2600),ROUND((ROUND($AJ168+ROUND((2600-$AH168)*9%,2),2))*'umowa o pracę'!$E$8,2),IF(AND($AH168+$AI168&gt;=2600,$AH168&gt;=2600),ROUND(ROUND($AJ168/$AH168*2600,2)*'umowa o pracę'!$E$8,2),0)))),0)),IF('umowa o pracę'!$E$7=2021,IF(IF($AG168=1,IF($AI168=0,ROUND(IF($AH168&gt;2800,ROUND($AJ168/$AH168*2800,2),$AJ168)*'umowa o pracę'!$E$8,2),IF($AH168+$AI168&lt;2800,ROUND(ROUND($AJ168+ROUND($AI168*9%,2),2)*'umowa o pracę'!$E$8,2),IF(AND($AH168+$AI168&gt;=2800,$AH168&lt;2800),ROUND((ROUND($AJ168+ROUND((2800-$AH168)*9%,2),2))*'umowa o pracę'!$E$8,2),IF(AND($AH168+$AI168&gt;=2800,$AH168&gt;=2800),ROUND(ROUND($AJ168/$AH168*2800,2)*'umowa o pracę'!$E$8,2),0)))),0)&gt;$H168,$H168,IF($AG168=1,IF($AI168=0,ROUND(IF($AH168&gt;2800,ROUND($AJ168/$AH168*2800,2),$AJ168)*'umowa o pracę'!$E$8,2),IF($AH168+$AI168&lt;2800,ROUND(ROUND($AJ168+ROUND($AI168*9%,2),2)*'umowa o pracę'!$E$8,2),IF(AND($AH168+$AI168&gt;=2800,$AH168&lt;2800),ROUND((ROUND($AJ168+ROUND((2800-$AH168)*9%,2),2))*'umowa o pracę'!$E$8,2),IF(AND($AH168+$AI168&gt;=2800,$AH168&gt;=2800),ROUND(ROUND($AJ168/$AH168*2800,2)*'umowa o pracę'!$E$8,2),0)))),0)),0))</f>
        <v>0</v>
      </c>
      <c r="AP168" s="32">
        <f>IF('umowa o pracę'!$E$7=2020,IF(IF($AG168=1,IF($AI168=0,ROUND(IF($AH168&gt;2600,ROUND($AK168/$AH168*2600,2),$AK168)*'umowa o pracę'!$E$8,2),ROUND(IF($AH168&gt;2600,ROUND($AK168/$AH168*2600,2),$AK168)*'umowa o pracę'!$E$8,2)),0)&gt;$I168,$I168,IF($AG168=1,IF($AI168=0,ROUND(IF($AH168&gt;2600,ROUND($AK168/$AH168*2600,2),$AK168)*'umowa o pracę'!$E$8,2),ROUND(IF($AH168&gt;2600,ROUND($AK168/$AH168*2600,2),$AK168)*'umowa o pracę'!$E$8,2)),0)),IF('umowa o pracę'!$E$7=2021,IF(IF($AG168=1,IF($AI168=0,ROUND(IF($AH168&gt;2800,ROUND($AK168/$AH168*2800,2),$AK168)*'umowa o pracę'!$E$8,2),ROUND(IF($AH168&gt;2800,ROUND($AK168/$AH168*2800,2),$AK168)*'umowa o pracę'!$E$8,2)),0)&gt;$I168,$I168,IF($AG168=1,IF($AI168=0,ROUND(IF($AH168&gt;2800,ROUND($AK168/$AH168*2800,2),$AK168)*'umowa o pracę'!$E$8,2),ROUND(IF($AH168&gt;2800,ROUND($AK168/$AH168*2800,2),$AK168)*'umowa o pracę'!$E$8,2)),0)),0))</f>
        <v>0</v>
      </c>
      <c r="AQ168" s="56">
        <f>IF('umowa o pracę'!$E$7=2020,$AM168,IF('umowa o pracę'!$E$7=2021,$AN168,0))</f>
        <v>0</v>
      </c>
      <c r="AR168" s="33">
        <f>IF('umowa o pracę'!$E$7=0,0,U168+AF168+AQ168)</f>
        <v>0</v>
      </c>
      <c r="AS168" s="19"/>
      <c r="AT168" s="19"/>
      <c r="AU168" s="19"/>
      <c r="AV168" s="6"/>
      <c r="AW168" s="6"/>
      <c r="AX168" s="6">
        <f t="shared" si="26"/>
        <v>10</v>
      </c>
      <c r="AY168" s="6"/>
      <c r="AZ168" s="234">
        <f t="shared" si="29"/>
        <v>0</v>
      </c>
      <c r="BA168" s="234">
        <f t="shared" si="30"/>
        <v>0</v>
      </c>
      <c r="BB168" s="234">
        <f t="shared" si="31"/>
        <v>0</v>
      </c>
      <c r="BC168" s="234">
        <f t="shared" si="32"/>
        <v>0</v>
      </c>
      <c r="BD168" s="234">
        <f t="shared" si="33"/>
        <v>0</v>
      </c>
      <c r="BE168" s="234">
        <f t="shared" si="34"/>
        <v>0</v>
      </c>
      <c r="BF168" s="234">
        <f t="shared" si="35"/>
        <v>0</v>
      </c>
      <c r="BG168" s="234">
        <f t="shared" si="36"/>
        <v>0</v>
      </c>
      <c r="BH168" s="234">
        <f t="shared" si="37"/>
        <v>0</v>
      </c>
      <c r="BI168" s="238">
        <f t="shared" si="38"/>
        <v>0</v>
      </c>
      <c r="BJ168" s="236"/>
      <c r="BK168" s="236"/>
      <c r="BL168" s="237"/>
    </row>
    <row r="169" spans="1:64" ht="15.75" customHeight="1" x14ac:dyDescent="0.25">
      <c r="A169" s="129">
        <v>158</v>
      </c>
      <c r="B169" s="57"/>
      <c r="C169" s="57"/>
      <c r="D169" s="36"/>
      <c r="E169" s="36"/>
      <c r="F169" s="242"/>
      <c r="G169" s="37">
        <v>1</v>
      </c>
      <c r="H169" s="58">
        <v>0</v>
      </c>
      <c r="I169" s="59">
        <v>0</v>
      </c>
      <c r="J169" s="60">
        <v>0</v>
      </c>
      <c r="K169" s="52">
        <v>1</v>
      </c>
      <c r="L169" s="39">
        <v>0</v>
      </c>
      <c r="M169" s="39">
        <v>0</v>
      </c>
      <c r="N169" s="39">
        <v>0</v>
      </c>
      <c r="O169" s="39">
        <v>0</v>
      </c>
      <c r="P169" s="35">
        <f>IF('umowa o pracę'!$E$7=2020,ROUND(IF($L169&gt;=2600,2600*'umowa o pracę'!$E$8,$L169*'umowa o pracę'!$E$8),2),IF('umowa o pracę'!$E$7=2021,ROUND(IF($L169&gt;=2800,2800*'umowa o pracę'!$E$8,$L169*'umowa o pracę'!$E$8),2),0))</f>
        <v>0</v>
      </c>
      <c r="Q169" s="252">
        <f>IF(IF(IF(AND($K169=1,$I169&gt;0),ROUND(IF($L169+$M169&gt;=2600,2600*'umowa o pracę'!$E$8,($L169+$M169)*'umowa o pracę'!$E$8),2)+IF($M169=0,ROUND(IF($L169&gt;2600,ROUND($O169/$L169*2600,2),$O169)*'umowa o pracę'!$E$8,2),ROUND(IF($L169&gt;2600,ROUND($O169/$L169*2600,2),$O169)*'umowa o pracę'!$E$8,2)),ROUND(IF($L169+$M169&gt;=2600,2600*'umowa o pracę'!$E$8,($L169+$M169)*'umowa o pracę'!$E$8),2)-IF($M169=0,ROUND(ROUND(IF($L169&gt;2600,ROUND($N169/$L169*2600,2),$N169),2)*'umowa o pracę'!$E$8,2),IF($M169&gt;0,IF($L169+$M169&lt;2600,ROUND(ROUND($N169+ROUND($M169*9%,2),2)*'umowa o pracę'!$E$8,2),IF(AND($L169+$M169&gt;=2600,$M169&lt;2600,$L169&lt;2600),ROUND((ROUND(((2600-$M169)/$L169)*$N169,2)+ROUND($M169*9%,2))*'umowa o pracę'!$E$8,2),IF(AND($L169+$M169&gt;=2600,$M169&gt;=2600),ROUND((ROUND(2600*9%,2))*'umowa o pracę'!$E$8,2),IF(AND($L169+$M169&gt;=2600,$L169&gt;=2600,$M169&lt;2600),ROUND((ROUND($M169*9%,2)+ROUND(((2600-$M169)/$L169)*$N169,2))*'umowa o pracę'!$E$8,2),0)))),0)))&gt;$J169,$J169,IF(AND($K169=1,$I169&gt;0),ROUND(IF($L169+$M169&gt;=2600,2600*'umowa o pracę'!$E$8,($L169+$M169)*'umowa o pracę'!$E$8),2)+IF($M169=0,ROUND(IF($L169&gt;2600,ROUND($O169/$L169*2600,2),$O169)*'umowa o pracę'!$E$8,2),ROUND(IF($L169&gt;2600,ROUND($O169/$L169*2600,2),$O169)*'umowa o pracę'!$E$8,2)),ROUND(IF($L169+$M169&gt;=2600,2600*'umowa o pracę'!$E$8,($L169+$M169)*'umowa o pracę'!$E$8),2)-IF($M169=0,ROUND(ROUND(IF($L169&gt;2600,ROUND($N169/$L169*2600,2),$N169),2)*'umowa o pracę'!$E$8,2),IF($M169&gt;0,IF($L169+$M169&lt;2600,ROUND(ROUND($N169+ROUND($M169*9%,2),2)*'umowa o pracę'!$E$8,2),IF(AND($L169+$M169&gt;=2600,$M169&lt;2600,$L169&lt;2600),ROUND((ROUND(((2600-$M169)/$L169)*$N169,2)+ROUND($M169*9%,2))*'umowa o pracę'!$E$8,2),IF(AND($L169+$M169&gt;=2600,$M169&gt;=2600),ROUND((ROUND(2600*9%,2))*'umowa o pracę'!$E$8,2),IF(AND($L169+$M169&gt;=2600,$L169&gt;=2600,$M169&lt;2600),ROUND((ROUND($M169*9%,2)+ROUND(((2600-$M169)/$L169)*$N169,2))*'umowa o pracę'!$E$8,2),0)))),0))))&gt;$J169,$J169,IF(IF(AND($K169=1,$I169&gt;0),ROUND(IF($L169+$M169&gt;=2600,2600*'umowa o pracę'!$E$8,($L169+$M169)*'umowa o pracę'!$E$8),2)+IF($M169=0,ROUND(IF($L169&gt;2600,ROUND($O169/$L169*2600,2),$O169)*'umowa o pracę'!$E$8,2),ROUND(IF($L169&gt;2600,ROUND($O169/$L169*2600,2),$O169)*'umowa o pracę'!$E$8,2)),ROUND(IF($L169+$M169&gt;=2600,2600*'umowa o pracę'!$E$8,($L169+$M169)*'umowa o pracę'!$E$8),2)-IF($M169=0,ROUND(ROUND(IF($L169&gt;2600,ROUND($N169/$L169*2600,2),$N169),2)*'umowa o pracę'!$E$8,2),IF($M169&gt;0,IF($L169+$M169&lt;2600,ROUND(ROUND($N169+ROUND($M169*9%,2),2)*'umowa o pracę'!$E$8,2),IF(AND($L169+$M169&gt;=2600,$M169&lt;2600,$L169&lt;2600),ROUND((ROUND(((2600-$M169)/$L169)*$N169,2)+ROUND($M169*9%,2))*'umowa o pracę'!$E$8,2),IF(AND($L169+$M169&gt;=2600,$M169&gt;=2600),ROUND((ROUND(2600*9%,2))*'umowa o pracę'!$E$8,2),IF(AND($L169+$M169&gt;=2600,$L169&gt;=2600,$M169&lt;2600),ROUND((ROUND($M169*9%,2)+ROUND(((2600-$M169)/$L169)*$N169,2))*'umowa o pracę'!$E$8,2),0)))),0)))&gt;$J169,$J169,IF(AND($K169=1,$I169&gt;0),ROUND(IF($L169+$M169&gt;=2600,2600*'umowa o pracę'!$E$8,($L169+$M169)*'umowa o pracę'!$E$8),2)+IF($M169=0,ROUND(IF($L169&gt;2600,ROUND($O169/$L169*2600,2),$O169)*'umowa o pracę'!$E$8,2),ROUND(IF($L169&gt;2600,ROUND($O169/$L169*2600,2),$O169)*'umowa o pracę'!$E$8,2)),ROUND(IF($L169+$M169&gt;=2600,2600*'umowa o pracę'!$E$8,($L169+$M169)*'umowa o pracę'!$E$8),2)-IF(AND($M169=0,I169&gt;0),ROUND(ROUND(IF($L169&gt;2600,ROUND($N169/$L169*2600,2),$N169),2)*'umowa o pracę'!$E$8,2),IF($M169&gt;0,IF($L169+$M169&lt;2600,ROUND(ROUND($N169+ROUND($M169*9%,2),2)*'umowa o pracę'!$E$8,2),IF(AND($L169+$M169&gt;=2600,$M169&lt;2600,$L169&lt;2600),ROUND((ROUND(((2600-$M169)/$L169)*$N169,2)+ROUND($M169*9%,2))*'umowa o pracę'!$E$8,2),IF(AND($L169+$M169&gt;=2600,$M169&gt;=2600),ROUND((ROUND(2600*9%,2))*'umowa o pracę'!$E$8,2),IF(AND($L169+$M169&gt;=2600,$L169&gt;=2600,$M169&lt;2600),ROUND((ROUND($M169*9%,2)+ROUND(((2600-$M169)/$L169)*$N169,2))*'umowa o pracę'!$E$8,2),0)))),0)))))</f>
        <v>0</v>
      </c>
      <c r="R169" s="252">
        <f>IF(IF(IF(AND($K169=1,$I169&gt;0),ROUND(IF($L169+$M169&gt;=2800,2800*'umowa o pracę'!$E$8,($L169+$M169)*'umowa o pracę'!$E$8),2)+IF($M169=0,ROUND(IF($L169&gt;2800,ROUND($O169/$L169*2800,2),$O169)*'umowa o pracę'!$E$8,2),ROUND(IF($L169&gt;2800,ROUND($O169/$L169*2800,2),$O169)*'umowa o pracę'!$E$8,2)),ROUND(IF($L169+$M169&gt;=2800,2800*'umowa o pracę'!$E$8,($L169+$M169)*'umowa o pracę'!$E$8),2)-IF($M169=0,ROUND(ROUND(IF($L169&gt;2800,ROUND($N169/$L169*2800,2),$N169),2)*'umowa o pracę'!$E$8,2),IF($M169&gt;0,IF($L169+$M169&lt;2800,ROUND(ROUND($N169+ROUND($M169*9%,2),2)*'umowa o pracę'!$E$8,2),IF(AND($L169+$M169&gt;=2800,$M169&lt;2800,$L169&lt;2800),ROUND((ROUND(((2800-$M169)/$L169)*$N169,2)+ROUND($M169*9%,2))*'umowa o pracę'!$E$8,2),IF(AND($L169+$M169&gt;=2800,$M169&gt;=2800),ROUND((ROUND(2800*9%,2))*'umowa o pracę'!$E$8,2),IF(AND($L169+$M169&gt;=2800,$L169&gt;=2800,$M169&lt;2800),ROUND((ROUND($M169*9%,2)+ROUND(((2800-$M169)/$L169)*$N169,2))*'umowa o pracę'!$E$8,2),0)))),0)))&gt;$J169,$J169,IF(AND($K169=1,$I169&gt;0),ROUND(IF($L169+$M169&gt;=2800,2800*'umowa o pracę'!$E$8,($L169+$M169)*'umowa o pracę'!$E$8),2)+IF($M169=0,ROUND(IF($L169&gt;2800,ROUND($O169/$L169*2800,2),$O169)*'umowa o pracę'!$E$8,2),ROUND(IF($L169&gt;2800,ROUND($O169/$L169*2800,2),$O169)*'umowa o pracę'!$E$8,2)),ROUND(IF($L169+$M169&gt;=2800,2800*'umowa o pracę'!$E$8,($L169+$M169)*'umowa o pracę'!$E$8),2)-IF($M169=0,ROUND(ROUND(IF($L169&gt;2800,ROUND($N169/$L169*2800,2),$N169),2)*'umowa o pracę'!$E$8,2),IF($M169&gt;0,IF($L169+$M169&lt;2800,ROUND(ROUND($N169+ROUND($M169*9%,2),2)*'umowa o pracę'!$E$8,2),IF(AND($L169+$M169&gt;=2800,$M169&lt;2800,$L169&lt;2800),ROUND((ROUND(((2800-$M169)/$L169)*$N169,2)+ROUND($M169*9%,2))*'umowa o pracę'!$E$8,2),IF(AND($L169+$M169&gt;=2800,$M169&gt;=2800),ROUND((ROUND(2800*9%,2))*'umowa o pracę'!$E$8,2),IF(AND($L169+$M169&gt;=2800,$L169&gt;=2800,$M169&lt;2800),ROUND((ROUND($M169*9%,2)+ROUND(((2800-$M169)/$L169)*$N169,2))*'umowa o pracę'!$E$8,2),0)))),0))))&gt;$J169,$J169,IF(IF(AND($K169=1,$I169&gt;0),ROUND(IF($L169+$M169&gt;=2800,2800*'umowa o pracę'!$E$8,($L169+$M169)*'umowa o pracę'!$E$8),2)+IF($M169=0,ROUND(IF($L169&gt;2800,ROUND($O169/$L169*2800,2),$O169)*'umowa o pracę'!$E$8,2),ROUND(IF($L169&gt;2800,ROUND($O169/$L169*2800,2),$O169)*'umowa o pracę'!$E$8,2)),ROUND(IF($L169+$M169&gt;=2800,2800*'umowa o pracę'!$E$8,($L169+$M169)*'umowa o pracę'!$E$8),2)-IF($M169=0,ROUND(ROUND(IF($L169&gt;2800,ROUND($N169/$L169*2800,2),$N169),2)*'umowa o pracę'!$E$8,2),IF($M169&gt;0,IF($L169+$M169&lt;2800,ROUND(ROUND($N169+ROUND($M169*9%,2),2)*'umowa o pracę'!$E$8,2),IF(AND($L169+$M169&gt;=2800,$M169&lt;2800,$L169&lt;2800),ROUND((ROUND(((2800-$M169)/$L169)*$N169,2)+ROUND($M169*9%,2))*'umowa o pracę'!$E$8,2),IF(AND($L169+$M169&gt;=2800,$M169&gt;=2800),ROUND((ROUND(2800*9%,2))*'umowa o pracę'!$E$8,2),IF(AND($L169+$M169&gt;=2800,$L169&gt;=2800,$M169&lt;2800),ROUND((ROUND($M169*9%,2)+ROUND(((2800-$M169)/$L169)*$N169,2))*'umowa o pracę'!$E$8,2),0)))),0)))&gt;$J169,$J169,IF(AND($K169=1,$I169&gt;0),ROUND(IF($L169+$M169&gt;=2800,2800*'umowa o pracę'!$E$8,($L169+$M169)*'umowa o pracę'!$E$8),2)+IF($M169=0,ROUND(IF($L169&gt;2800,ROUND($O169/$L169*2800,2),$O169)*'umowa o pracę'!$E$8,2),ROUND(IF($L169&gt;2800,ROUND($O169/$L169*2800,2),$O169)*'umowa o pracę'!$E$8,2)),ROUND(IF($L169+$M169&gt;=2800,2800*'umowa o pracę'!$E$8,($L169+$M169)*'umowa o pracę'!$E$8),2)-IF(AND($M169=0,I169&gt;0),ROUND(ROUND(IF($L169&gt;2800,ROUND($N169/$L169*2800,2),$N169),2)*'umowa o pracę'!$E$8,2),IF($M169&gt;0,IF($L169+$M169&lt;2800,ROUND(ROUND($N169+ROUND($M169*9%,2),2)*'umowa o pracę'!$E$8,2),IF(AND($L169+$M169&gt;=2800,$M169&lt;2800,$L169&lt;2800),ROUND((ROUND(((2800-$M169)/$L169)*$N169,2)+ROUND($M169*9%,2))*'umowa o pracę'!$E$8,2),IF(AND($L169+$M169&gt;=2800,$M169&gt;=2800),ROUND((ROUND(2800*9%,2))*'umowa o pracę'!$E$8,2),IF(AND($L169+$M169&gt;=2800,$L169&gt;=2800,$M169&lt;2800),ROUND((ROUND($M169*9%,2)+ROUND(((2800-$M169)/$L169)*$N169,2))*'umowa o pracę'!$E$8,2),0)))),0)))))</f>
        <v>0</v>
      </c>
      <c r="S169" s="32">
        <f>IF('umowa o pracę'!$E$7=2020,IF(IF($K169=1,IF($M169=0,ROUND(IF($L169&gt;2600,ROUND($N169/$L169*2600,2),$N169)*'umowa o pracę'!$E$8,2),IF($L169+$M169&lt;2600,ROUND(ROUND($N169+ROUND($M169*9%,2),2)*'umowa o pracę'!$E$8,2),IF(AND($L169+$M169&gt;=2600,$L169&lt;2600),ROUND((ROUND($N169+ROUND((2600-$L169)*9%,2),2))*'umowa o pracę'!$E$8,2),IF(AND($L169+$M169&gt;=2600,$L169&gt;=2600),ROUND(ROUND($N169/$L169*2600,2)*'umowa o pracę'!$E$8,2),0)))),0)&gt;$H169,$H169,IF($K169=1,IF($M169=0,ROUND(IF($L169&gt;2600,ROUND($N169/$L169*2600,2),$N169)*'umowa o pracę'!$E$8,2),IF($L169+$M169&lt;2600,ROUND(ROUND($N169+ROUND($M169*9%,2),2)*'umowa o pracę'!$E$8,2),IF(AND($L169+$M169&gt;=2600,$L169&lt;2600),ROUND((ROUND($N169+ROUND((2600-$L169)*9%,2),2))*'umowa o pracę'!$E$8,2),IF(AND($L169+$M169&gt;=2600,$L169&gt;=2600),ROUND(ROUND($N169/$L169*2600,2)*'umowa o pracę'!$E$8,2),0)))),0)),IF('umowa o pracę'!$E$7=2021,IF(IF($K169=1,IF($M169=0,ROUND(IF($L169&gt;2800,ROUND($N169/$L169*2800,2),$N169)*'umowa o pracę'!$E$8,2),IF($L169+$M169&lt;2800,ROUND(ROUND($N169+ROUND($M169*9%,2),2)*'umowa o pracę'!$E$8,2),IF(AND($L169+$M169&gt;=2800,$L169&lt;2800),ROUND((ROUND($N169+ROUND((2800-$L169)*9%,2),2))*'umowa o pracę'!$E$8,2),IF(AND($L169+$M169&gt;=2800,$L169&gt;=2800),ROUND(ROUND($N169/$L169*2800,2)*'umowa o pracę'!$E$8,2),0)))),0)&gt;$H169,$H169,IF($K169=1,IF($M169=0,ROUND(IF($L169&gt;2800,ROUND($N169/$L169*2800,2),$N169)*'umowa o pracę'!$E$8,2),IF($L169+$M169&lt;2800,ROUND(ROUND($N169+ROUND($M169*9%,2),2)*'umowa o pracę'!$E$8,2),IF(AND($L169+$M169&gt;=2800,$L169&lt;2800),ROUND((ROUND($N169+ROUND((2800-$L169)*9%,2),2))*'umowa o pracę'!$E$8,2),IF(AND($L169+$M169&gt;=2800,$L169&gt;=2800),ROUND(ROUND($N169/$L169*2800,2)*'umowa o pracę'!$E$8,2),0)))),0)),0))</f>
        <v>0</v>
      </c>
      <c r="T169" s="32">
        <f>IF('umowa o pracę'!$E$7=2020,IF(IF($K169=1,IF($M169=0,ROUND(IF($L169&gt;2600,ROUND($O169/$L169*2600,2),$O169)*'umowa o pracę'!$E$8,2),ROUND(IF($L169&gt;2600,ROUND($O169/$L169*2600,2),$O169)*'umowa o pracę'!$E$8,2)),0)&gt;$I169,$I169,IF($K169=1,IF($M169=0,ROUND(IF($L169&gt;2600,ROUND($O169/$L169*2600,2),$O169)*'umowa o pracę'!$E$8,2),ROUND(IF($L169&gt;2600,ROUND($O169/$L169*2600,2),$O169)*'umowa o pracę'!$E$8,2)),0)),IF('umowa o pracę'!$E$7=2021,IF(IF($K169=1,IF($M169=0,ROUND(IF($L169&gt;2800,ROUND($O169/$L169*2800,2),$O169)*'umowa o pracę'!$E$8,2),ROUND(IF($L169&gt;2800,ROUND($O169/$L169*2800,2),$O169)*'umowa o pracę'!$E$8,2)),0)&gt;$I169,$I169,IF($K169=1,IF($M169=0,ROUND(IF($L169&gt;2800,ROUND($O169/$L169*2800,2),$O169)*'umowa o pracę'!$E$8,2),ROUND(IF($L169&gt;2800,ROUND($O169/$L169*2800,2),$O169)*'umowa o pracę'!$E$8,2)),0)),0))</f>
        <v>0</v>
      </c>
      <c r="U169" s="51">
        <f>IF('umowa o pracę'!$E$7=2020,$Q169,IF('umowa o pracę'!$E$7=2021,$R169,0))</f>
        <v>0</v>
      </c>
      <c r="V169" s="53">
        <f t="shared" si="27"/>
        <v>1</v>
      </c>
      <c r="W169" s="54">
        <f>IF('umowa o pracę'!$E$6&lt;2,0,$L169)</f>
        <v>0</v>
      </c>
      <c r="X169" s="54">
        <f>IF('umowa o pracę'!$E$6&lt;2,0,$M169)</f>
        <v>0</v>
      </c>
      <c r="Y169" s="55">
        <f>IF('umowa o pracę'!$E$6&lt;2,0,$N169)</f>
        <v>0</v>
      </c>
      <c r="Z169" s="55">
        <f>IF('umowa o pracę'!$E$6&lt;2,0,$O169)</f>
        <v>0</v>
      </c>
      <c r="AA169" s="32">
        <f>IF('umowa o pracę'!$E$7=2020,ROUND(IF($W169&gt;=2600,2600*'umowa o pracę'!$E$8,$W169*'umowa o pracę'!$E$8),2),IF('umowa o pracę'!$E$7=2021,ROUND(IF($W169&gt;=2800,2800*'umowa o pracę'!$E$8,$W169*'umowa o pracę'!$E$8),2),0))</f>
        <v>0</v>
      </c>
      <c r="AB169" s="32">
        <f>IF(IF(IF(AND($V169=1,$I169&gt;0),ROUND(IF($W169+$X169&gt;=2600,2600*'umowa o pracę'!$E$8,($W169+$X169)*'umowa o pracę'!$E$8),2)+IF($X169=0,ROUND(IF($W169&gt;2600,ROUND($Z169/$W169*2600,2),$Z169)*'umowa o pracę'!$E$8,2),ROUND(IF($W169&gt;2600,ROUND($Z169/$W169*2600,2),$Z169)*'umowa o pracę'!$E$8,2)),ROUND(IF($W169+$X169&gt;=2600,2600*'umowa o pracę'!$E$8,($W169+$X169)*'umowa o pracę'!$E$8),2)-IF($X169=0,ROUND(ROUND(IF($W169&gt;2600,ROUND($Y169/$W169*2600,2),$Y169),2)*'umowa o pracę'!$E$8,2),IF($X169&gt;0,IF($W169+$X169&lt;2600,ROUND(ROUND($Y169+ROUND($X169*9%,2),2)*'umowa o pracę'!$E$8,2),IF(AND($W169+$X169&gt;=2600,$X169&lt;2600,$W169&lt;2600),ROUND((ROUND(((2600-$X169)/$W169)*$Y169,2)+ROUND($X169*9%,2))*'umowa o pracę'!$E$8,2),IF(AND($W169+$X169&gt;=2600,$X169&gt;=2600),ROUND((ROUND(2600*9%,2))*'umowa o pracę'!$E$8,2),IF(AND($W169+$X169&gt;=2600,$W169&gt;=2600,$X169&lt;2600),ROUND((ROUND($X169*9%,2)+ROUND(((2600-$X169)/$W169)*$Y169,2))*'umowa o pracę'!$E$8,2),0)))),0)))&gt;$J169,$J169,IF(AND($V169=1,$I169&gt;0),ROUND(IF($W169+$X169&gt;=2600,2600*'umowa o pracę'!$E$8,($W169+$X169)*'umowa o pracę'!$E$8),2)+IF($X169=0,ROUND(IF($W169&gt;2600,ROUND($Z169/$W169*2600,2),$Z169)*'umowa o pracę'!$E$8,2),ROUND(IF($W169&gt;2600,ROUND($Z169/$W169*2600,2),$Z169)*'umowa o pracę'!$E$8,2)),ROUND(IF($W169+$X169&gt;=2600,2600*'umowa o pracę'!$E$8,($W169+$X169)*'umowa o pracę'!$E$8),2)-IF($X169=0,ROUND(ROUND(IF($W169&gt;2600,ROUND($Y169/$W169*2600,2),$Y169),2)*'umowa o pracę'!$E$8,2),IF($X169&gt;0,IF($W169+$X169&lt;2600,ROUND(ROUND($Y169+ROUND($X169*9%,2),2)*'umowa o pracę'!$E$8,2),IF(AND($W169+$X169&gt;=2600,$X169&lt;2600,$W169&lt;2600),ROUND((ROUND(((2600-$X169)/$W169)*$Y169,2)+ROUND($X169*9%,2))*'umowa o pracę'!$E$8,2),IF(AND($W169+$X169&gt;=2600,$X169&gt;=2600),ROUND((ROUND(2600*9%,2))*'umowa o pracę'!$E$8,2),IF(AND($W169+$X169&gt;=2600,$W169&gt;=2600,$X169&lt;2600),ROUND((ROUND($X169*9%,2)+ROUND(((2600-$X169)/$W169)*$Y169,2))*'umowa o pracę'!$E$8,2),0)))),0))))&gt;$J169,$J169,IF(IF(AND($V169=1,$I169&gt;0),ROUND(IF($W169+$X169&gt;=2600,2600*'umowa o pracę'!$E$8,($W169+$X169)*'umowa o pracę'!$E$8),2)+IF($X169=0,ROUND(IF($W169&gt;2600,ROUND($Z169/$W169*2600,2),$Z169)*'umowa o pracę'!$E$8,2),ROUND(IF($W169&gt;2600,ROUND($Z169/$W169*2600,2),$Z169)*'umowa o pracę'!$E$8,2)),ROUND(IF($W169+$X169&gt;=2600,2600*'umowa o pracę'!$E$8,($W169+$X169)*'umowa o pracę'!$E$8),2)-IF($X169=0,ROUND(ROUND(IF($W169&gt;2600,ROUND($Y169/$W169*2600,2),$Y169),2)*'umowa o pracę'!$E$8,2),IF($X169&gt;0,IF($W169+$X169&lt;2600,ROUND(ROUND($Y169+ROUND($X169*9%,2),2)*'umowa o pracę'!$E$8,2),IF(AND($W169+$X169&gt;=2600,$X169&lt;2600,$W169&lt;2600),ROUND((ROUND(((2600-$X169)/$W169)*$Y169,2)+ROUND($X169*9%,2))*'umowa o pracę'!$E$8,2),IF(AND($W169+$X169&gt;=2600,$X169&gt;=2600),ROUND((ROUND(2600*9%,2))*'umowa o pracę'!$E$8,2),IF(AND($W169+$X169&gt;=2600,$W169&gt;=2600,$X169&lt;2600),ROUND((ROUND($X169*9%,2)+ROUND(((2600-$X169)/$W169)*$Y169,2))*'umowa o pracę'!$E$8,2),0)))),0)))&gt;$J169,$J169,IF(AND($V169=1,$I169&gt;0),ROUND(IF($W169+$X169&gt;=2600,2600*'umowa o pracę'!$E$8,($W169+$X169)*'umowa o pracę'!$E$8),2)+IF($X169=0,ROUND(IF($W169&gt;2600,ROUND($Z169/$W169*2600,2),$Z169)*'umowa o pracę'!$E$8,2),ROUND(IF($W169&gt;2600,ROUND($Z169/$W169*2600,2),$Z169)*'umowa o pracę'!$E$8,2)),ROUND(IF($W169+$X169&gt;=2600,2600*'umowa o pracę'!$E$8,($W169+$X169)*'umowa o pracę'!$E$8),2)-IF(AND($X169=0,I169&gt;0),ROUND(ROUND(IF($W169&gt;2600,ROUND($Y169/$W169*2600,2),$Y169),2)*'umowa o pracę'!$E$8,2),IF($X169&gt;0,IF($W169+$X169&lt;2600,ROUND(ROUND($Y169+ROUND($X169*9%,2),2)*'umowa o pracę'!$E$8,2),IF(AND($W169+$X169&gt;=2600,$X169&lt;2600,$W169&lt;2600),ROUND((ROUND(((2600-$X169)/$W169)*$Y169,2)+ROUND($X169*9%,2))*'umowa o pracę'!$E$8,2),IF(AND($W169+$X169&gt;=2600,$X169&gt;=2600),ROUND((ROUND(2600*9%,2))*'umowa o pracę'!$E$8,2),IF(AND($W169+$X169&gt;=2600,$W169&gt;=2600,$X169&lt;2600),ROUND((ROUND($X169*9%,2)+ROUND(((2600-$X169)/$W169)*$Y169,2))*'umowa o pracę'!$E$8,2),0)))),0)))))</f>
        <v>0</v>
      </c>
      <c r="AC169" s="32">
        <f>IF(IF(IF(AND($V169=1,$I169&gt;0),ROUND(IF($W169+$X169&gt;=2800,2800*'umowa o pracę'!$E$8,($W169+$X169)*'umowa o pracę'!$E$8),2)+IF($X169=0,ROUND(IF($W169&gt;2800,ROUND($Z169/$W169*2800,2),$Z169)*'umowa o pracę'!$E$8,2),ROUND(IF($W169&gt;2800,ROUND($Z169/$W169*2800,2),$Z169)*'umowa o pracę'!$E$8,2)),ROUND(IF($W169+$X169&gt;=2800,2800*'umowa o pracę'!$E$8,($W169+$X169)*'umowa o pracę'!$E$8),2)-IF($X169=0,ROUND(ROUND(IF($W169&gt;2800,ROUND($Y169/$W169*2800,2),$Y169),2)*'umowa o pracę'!$E$8,2),IF($X169&gt;0,IF($W169+$X169&lt;2800,ROUND(ROUND($Y169+ROUND($X169*9%,2),2)*'umowa o pracę'!$E$8,2),IF(AND($W169+$X169&gt;=2800,$X169&lt;2800,$W169&lt;2800),ROUND((ROUND(((2800-$X169)/$W169)*$Y169,2)+ROUND($X169*9%,2))*'umowa o pracę'!$E$8,2),IF(AND($W169+$X169&gt;=2800,$X169&gt;=2800),ROUND((ROUND(2800*9%,2))*'umowa o pracę'!$E$8,2),IF(AND($W169+$X169&gt;=2800,$W169&gt;=2800,$X169&lt;2800),ROUND((ROUND($X169*9%,2)+ROUND(((2800-$X169)/$W169)*$Y169,2))*'umowa o pracę'!$E$8,2),0)))),0)))&gt;$J169,$J169,IF(AND($V169=1,$I169&gt;0),ROUND(IF($W169+$X169&gt;=2800,2800*'umowa o pracę'!$E$8,($W169+$X169)*'umowa o pracę'!$E$8),2)+IF($X169=0,ROUND(IF($W169&gt;2800,ROUND($Z169/$W169*2800,2),$Z169)*'umowa o pracę'!$E$8,2),ROUND(IF($W169&gt;2800,ROUND($Z169/$W169*2800,2),$Z169)*'umowa o pracę'!$E$8,2)),ROUND(IF($W169+$X169&gt;=2800,2800*'umowa o pracę'!$E$8,($W169+$X169)*'umowa o pracę'!$E$8),2)-IF($X169=0,ROUND(ROUND(IF($W169&gt;2800,ROUND($Y169/$W169*2800,2),$Y169),2)*'umowa o pracę'!$E$8,2),IF($X169&gt;0,IF($W169+$X169&lt;2800,ROUND(ROUND($Y169+ROUND($X169*9%,2),2)*'umowa o pracę'!$E$8,2),IF(AND($W169+$X169&gt;=2800,$X169&lt;2800,$W169&lt;2800),ROUND((ROUND(((2800-$X169)/$W169)*$Y169,2)+ROUND($X169*9%,2))*'umowa o pracę'!$E$8,2),IF(AND($W169+$X169&gt;=2800,$X169&gt;=2800),ROUND((ROUND(2800*9%,2))*'umowa o pracę'!$E$8,2),IF(AND($W169+$X169&gt;=2800,$W169&gt;=2800,$X169&lt;2800),ROUND((ROUND($X169*9%,2)+ROUND(((2800-$X169)/$W169)*$Y169,2))*'umowa o pracę'!$E$8,2),0)))),0))))&gt;$J169,$J169,IF(IF(AND($V169=1,$I169&gt;0),ROUND(IF($W169+$X169&gt;=2800,2800*'umowa o pracę'!$E$8,($W169+$X169)*'umowa o pracę'!$E$8),2)+IF($X169=0,ROUND(IF($W169&gt;2800,ROUND($Z169/$W169*2800,2),$Z169)*'umowa o pracę'!$E$8,2),ROUND(IF($W169&gt;2800,ROUND($Z169/$W169*2800,2),$Z169)*'umowa o pracę'!$E$8,2)),ROUND(IF($W169+$X169&gt;=2800,2800*'umowa o pracę'!$E$8,($W169+$X169)*'umowa o pracę'!$E$8),2)-IF($X169=0,ROUND(ROUND(IF($W169&gt;2800,ROUND($Y169/$W169*2800,2),$Y169),2)*'umowa o pracę'!$E$8,2),IF($X169&gt;0,IF($W169+$X169&lt;2800,ROUND(ROUND($Y169+ROUND($X169*9%,2),2)*'umowa o pracę'!$E$8,2),IF(AND($W169+$X169&gt;=2800,$X169&lt;2800,$W169&lt;2800),ROUND((ROUND(((2800-$X169)/$W169)*$Y169,2)+ROUND($X169*9%,2))*'umowa o pracę'!$E$8,2),IF(AND($W169+$X169&gt;=2800,$X169&gt;=2800),ROUND((ROUND(2800*9%,2))*'umowa o pracę'!$E$8,2),IF(AND($W169+$X169&gt;=2800,$W169&gt;=2800,$X169&lt;2800),ROUND((ROUND($X169*9%,2)+ROUND(((2800-$X169)/$W169)*$Y169,2))*'umowa o pracę'!$E$8,2),0)))),0)))&gt;$J169,$J169,IF(AND($V169=1,$I169&gt;0),ROUND(IF($W169+$X169&gt;=2800,2800*'umowa o pracę'!$E$8,($W169+$X169)*'umowa o pracę'!$E$8),2)+IF($X169=0,ROUND(IF($W169&gt;2800,ROUND($Z169/$W169*2800,2),$Z169)*'umowa o pracę'!$E$8,2),ROUND(IF($W169&gt;2800,ROUND($Z169/$W169*2800,2),$Z169)*'umowa o pracę'!$E$8,2)),ROUND(IF($W169+$X169&gt;=2800,2800*'umowa o pracę'!$E$8,($W169+$X169)*'umowa o pracę'!$E$8),2)-IF(AND($X169=0,I169&gt;0),ROUND(ROUND(IF($W169&gt;2800,ROUND($Y169/$W169*2800,2),$Y169),2)*'umowa o pracę'!$E$8,2),IF($X169&gt;0,IF($W169+$X169&lt;2800,ROUND(ROUND($Y169+ROUND($X169*9%,2),2)*'umowa o pracę'!$E$8,2),IF(AND($W169+$X169&gt;=2800,$X169&lt;2800,$W169&lt;2800),ROUND((ROUND(((2800-$X169)/$W169)*$Y169,2)+ROUND($X169*9%,2))*'umowa o pracę'!$E$8,2),IF(AND($W169+$X169&gt;=2800,$X169&gt;=2800),ROUND((ROUND(2800*9%,2))*'umowa o pracę'!$E$8,2),IF(AND($W169+$X169&gt;=2800,$W169&gt;=2800,$X169&lt;2800),ROUND((ROUND($X169*9%,2)+ROUND(((2800-$X169)/$W169)*$Y169,2))*'umowa o pracę'!$E$8,2),0)))),0)))))</f>
        <v>0</v>
      </c>
      <c r="AD169" s="32">
        <f>IF('umowa o pracę'!$E$7=2020,IF(IF($V169=1,IF($X169=0,ROUND(IF($W169&gt;2600,ROUND($Y169/$W169*2600,2),$Y169)*'umowa o pracę'!$E$8,2),IF($W169+$X169&lt;2600,ROUND(ROUND($Y169+ROUND($X169*9%,2),2)*'umowa o pracę'!$E$8,2),IF(AND($W169+$X169&gt;=2600,$W169&lt;2600),ROUND((ROUND($Y169+ROUND((2600-$W169)*9%,2),2))*'umowa o pracę'!$E$8,2),IF(AND($W169+$X169&gt;=2600,$W169&gt;=2600),ROUND(ROUND($Y169/$W169*2600,2)*'umowa o pracę'!$E$8,2),0)))),0)&gt;$H169,$H169,IF($V169=1,IF($X169=0,ROUND(IF($W169&gt;2600,ROUND($Y169/$W169*2600,2),$Y169)*'umowa o pracę'!$E$8,2),IF($W169+$X169&lt;2600,ROUND(ROUND($Y169+ROUND($X169*9%,2),2)*'umowa o pracę'!$E$8,2),IF(AND($W169+$X169&gt;=2600,$W169&lt;2600),ROUND((ROUND($Y169+ROUND((2600-$W169)*9%,2),2))*'umowa o pracę'!$E$8,2),IF(AND($W169+$X169&gt;=2600,$W169&gt;=2600),ROUND(ROUND($Y169/$W169*2600,2)*'umowa o pracę'!$E$8,2),0)))),0)),IF('umowa o pracę'!$E$7=2021,IF(IF($V169=1,IF($X169=0,ROUND(IF($W169&gt;2800,ROUND($Y169/$W169*2800,2),$Y169)*'umowa o pracę'!$E$8,2),IF($W169+$X169&lt;2800,ROUND(ROUND($Y169+ROUND($X169*9%,2),2)*'umowa o pracę'!$E$8,2),IF(AND($W169+$X169&gt;=2800,$W169&lt;2800),ROUND((ROUND($Y169+ROUND((2800-$W169)*9%,2),2))*'umowa o pracę'!$E$8,2),IF(AND($W169+$X169&gt;=2800,$W169&gt;=2800),ROUND(ROUND($Y169/$W169*2800,2)*'umowa o pracę'!$E$8,2),0)))),0)&gt;$H169,$H169,IF($V169=1,IF($X169=0,ROUND(IF($W169&gt;2800,ROUND($Y169/$W169*2800,2),$Y169)*'umowa o pracę'!$E$8,2),IF($W169+$X169&lt;2800,ROUND(ROUND($Y169+ROUND($X169*9%,2),2)*'umowa o pracę'!$E$8,2),IF(AND($W169+$X169&gt;=2800,$W169&lt;2800),ROUND((ROUND($Y169+ROUND((2800-$W169)*9%,2),2))*'umowa o pracę'!$E$8,2),IF(AND($W169+$X169&gt;=2800,$W169&gt;=2800),ROUND(ROUND($Y169/$W169*2800,2)*'umowa o pracę'!$E$8,2),0)))),0)),0))</f>
        <v>0</v>
      </c>
      <c r="AE169" s="32">
        <f>IF('umowa o pracę'!$E$7=2020,IF(IF($V169=1,IF($X169=0,ROUND(IF($W169&gt;2600,ROUND($Z169/$W169*2600,2),$Z169)*'umowa o pracę'!$E$8,2),ROUND(IF($W169&gt;2600,ROUND($Z169/$W169*2600,2),$Z169)*'umowa o pracę'!$E$8,2)),0)&gt;$I169,$I169,IF($V169=1,IF($X169=0,ROUND(IF($W169&gt;2600,ROUND($Z169/$W169*2600,2),$Z169)*'umowa o pracę'!$E$8,2),ROUND(IF($W169&gt;2600,ROUND($Z169/$W169*2600,2),$Z169)*'umowa o pracę'!$E$8,2)),0)),IF('umowa o pracę'!$E$7=2021,IF(IF($V169=1,IF($X169=0,ROUND(IF($W169&gt;2800,ROUND($Z169/$W169*2800,2),$Z169)*'umowa o pracę'!$E$8,2),ROUND(IF($W169&gt;2800,ROUND($Z169/$W169*2800,2),$Z169)*'umowa o pracę'!$E$8,2)),0)&gt;$I169,$I169,IF($V169=1,IF($X169=0,ROUND(IF($W169&gt;2800,ROUND($Z169/$W169*2800,2),$Z169)*'umowa o pracę'!$E$8,2),ROUND(IF($W169&gt;2800,ROUND($Z169/$W169*2800,2),$Z169)*'umowa o pracę'!$E$8,2)),0)),0))</f>
        <v>0</v>
      </c>
      <c r="AF169" s="56">
        <f>IF('umowa o pracę'!$E$7=2020,$AB169,IF('umowa o pracę'!$E$7=2021,$AC169,0))</f>
        <v>0</v>
      </c>
      <c r="AG169" s="53">
        <f t="shared" si="28"/>
        <v>1</v>
      </c>
      <c r="AH169" s="39">
        <f>IF('umowa o pracę'!$E$6&lt;3,0,$L169)</f>
        <v>0</v>
      </c>
      <c r="AI169" s="39">
        <f>IF('umowa o pracę'!$E$6&lt;3,0,$M169)</f>
        <v>0</v>
      </c>
      <c r="AJ169" s="55">
        <f>IF('umowa o pracę'!$E$6&lt;3,0,$N169)</f>
        <v>0</v>
      </c>
      <c r="AK169" s="55">
        <f>IF('umowa o pracę'!$E$6&lt;3,0,$O169)</f>
        <v>0</v>
      </c>
      <c r="AL169" s="32">
        <f>IF('umowa o pracę'!$E$7=2020,ROUND(IF($AH169&gt;=2600,2600*'umowa o pracę'!$E$8,$AH169*'umowa o pracę'!$E$8),2),IF('umowa o pracę'!$E$7=2021,ROUND(IF($AH169&gt;=2800,2800*'umowa o pracę'!$E$8,$AH169*'umowa o pracę'!$E$8),2),0))</f>
        <v>0</v>
      </c>
      <c r="AM169" s="32">
        <f>IF(IF(IF(AND($AG169=1,$I169&gt;0),ROUND(IF($AH169+$AI169&gt;=2600,2600*'umowa o pracę'!$E$8,($AH169+$AI169)*'umowa o pracę'!$E$8),2)+IF($AI169=0,ROUND(IF($AH169&gt;2600,ROUND($AK169/$AH169*2600,2),$AK169)*'umowa o pracę'!$E$8,2),ROUND(IF($AH169&gt;2600,ROUND($AK169/$AH169*2600,2),$AK169)*'umowa o pracę'!$E$8,2)),ROUND(IF($AH169+$AI169&gt;=2600,2600*'umowa o pracę'!$E$8,($AH169+$AI169)*'umowa o pracę'!$E$8),2)-IF($AI169=0,ROUND(ROUND(IF($AH169&gt;2600,ROUND($AJ169/$AH169*2600,2),$AJ169),2)*'umowa o pracę'!$E$8,2),IF($AI169&gt;0,IF($AH169+$AI169&lt;2600,ROUND(ROUND($AJ169+ROUND($AI169*9%,2),2)*'umowa o pracę'!$E$8,2),IF(AND($AH169+$AI169&gt;=2600,$AI169&lt;2600,$AH169&lt;2600),ROUND((ROUND(((2600-$AI169)/$AH169)*$AJ169,2)+ROUND($AI169*9%,2))*'umowa o pracę'!$E$8,2),IF(AND($AH169+$AI169&gt;=2600,$AI169&gt;=2600),ROUND((ROUND(2600*9%,2))*'umowa o pracę'!$E$8,2),IF(AND($AH169+$AI169&gt;=2600,$AH169&gt;=2600,$AI169&lt;2600),ROUND((ROUND($AI169*9%,2)+ROUND(((2600-$AI169)/$AH169)*$AJ169,2))*'umowa o pracę'!$E$8,2),0)))),0)))&gt;$J169,$J169,IF(AND($AG169=1,$I169&gt;0),ROUND(IF($AH169+$AI169&gt;=2600,2600*'umowa o pracę'!$E$8,($AH169+$AI169)*'umowa o pracę'!$E$8),2)+IF($AI169=0,ROUND(IF($AH169&gt;2600,ROUND($AK169/$AH169*2600,2),$AK169)*'umowa o pracę'!$E$8,2),ROUND(IF($AH169&gt;2600,ROUND($AK169/$AH169*2600,2),$AK169)*'umowa o pracę'!$E$8,2)),ROUND(IF($AH169+$AI169&gt;=2600,2600*'umowa o pracę'!$E$8,($AH169+$AI169)*'umowa o pracę'!$E$8),2)-IF($AI169=0,ROUND(ROUND(IF($AH169&gt;2600,ROUND($AJ169/$AH169*2600,2),$AJ169),2)*'umowa o pracę'!$E$8,2),IF($AI169&gt;0,IF($AH169+$AI169&lt;2600,ROUND(ROUND($AJ169+ROUND($AI169*9%,2),2)*'umowa o pracę'!$E$8,2),IF(AND($AH169+$AI169&gt;=2600,$AI169&lt;2600,$AH169&lt;2600),ROUND((ROUND(((2600-$AI169)/$AH169)*$AJ169,2)+ROUND($AI169*9%,2))*'umowa o pracę'!$E$8,2),IF(AND($AH169+$AI169&gt;=2600,$AI169&gt;=2600),ROUND((ROUND(2600*9%,2))*'umowa o pracę'!$E$8,2),IF(AND($AH169+$AI169&gt;=2600,$AH169&gt;=2600,$AI169&lt;2600),ROUND((ROUND($AI169*9%,2)+ROUND(((2600-$AI169)/$AH169)*$AJ169,2))*'umowa o pracę'!$E$8,2),0)))),0))))&gt;$J169,$J169,IF(IF(AND($AG169=1,$I169&gt;0),ROUND(IF($AH169+$AI169&gt;=2600,2600*'umowa o pracę'!$E$8,($AH169+$AI169)*'umowa o pracę'!$E$8),2)+IF($AI169=0,ROUND(IF($AH169&gt;2600,ROUND($AK169/$AH169*2600,2),$AK169)*'umowa o pracę'!$E$8,2),ROUND(IF($AH169&gt;2600,ROUND($AK169/$AH169*2600,2),$AK169)*'umowa o pracę'!$E$8,2)),ROUND(IF($AH169+$AI169&gt;=2600,2600*'umowa o pracę'!$E$8,($AH169+$AI169)*'umowa o pracę'!$E$8),2)-IF($AI169=0,ROUND(ROUND(IF($AH169&gt;2600,ROUND($AJ169/$AH169*2600,2),$AJ169),2)*'umowa o pracę'!$E$8,2),IF($AI169&gt;0,IF($AH169+$AI169&lt;2600,ROUND(ROUND($AJ169+ROUND($AI169*9%,2),2)*'umowa o pracę'!$E$8,2),IF(AND($AH169+$AI169&gt;=2600,$AI169&lt;2600,$AH169&lt;2600),ROUND((ROUND(((2600-$AI169)/$AH169)*$AJ169,2)+ROUND($AI169*9%,2))*'umowa o pracę'!$E$8,2),IF(AND($AH169+$AI169&gt;=2600,$AI169&gt;=2600),ROUND((ROUND(2600*9%,2))*'umowa o pracę'!$E$8,2),IF(AND($AH169+$AI169&gt;=2600,$AH169&gt;=2600,$AI169&lt;2600),ROUND((ROUND($AI169*9%,2)+ROUND(((2600-$AI169)/$AH169)*$AJ169,2))*'umowa o pracę'!$E$8,2),0)))),0)))&gt;$J169,$J169,IF(AND($AG169=1,$I169&gt;0),ROUND(IF($AH169+$AI169&gt;=2600,2600*'umowa o pracę'!$E$8,($AH169+$AI169)*'umowa o pracę'!$E$8),2)+IF($AI169=0,ROUND(IF($AH169&gt;2600,ROUND($AK169/$AH169*2600,2),$AK169)*'umowa o pracę'!$E$8,2),ROUND(IF($AH169&gt;2600,ROUND($AK169/$AH169*2600,2),$AK169)*'umowa o pracę'!$E$8,2)),ROUND(IF($AH169+$AI169&gt;=2600,2600*'umowa o pracę'!$E$8,($AH169+$AI169)*'umowa o pracę'!$E$8),2)-IF(AND($AI169=0,I169&gt;0),ROUND(ROUND(IF($AH169&gt;2600,ROUND($AJ169/$AH169*2600,2),$AJ169),2)*'umowa o pracę'!$E$8,2),IF($AI169&gt;0,IF($AH169+$AI169&lt;2600,ROUND(ROUND($AJ169+ROUND($AI169*9%,2),2)*'umowa o pracę'!$E$8,2),IF(AND($AH169+$AI169&gt;=2600,$AI169&lt;2600,$AH169&lt;2600),ROUND((ROUND(((2600-$AI169)/$AH169)*$AJ169,2)+ROUND($AI169*9%,2))*'umowa o pracę'!$E$8,2),IF(AND($AH169+$AI169&gt;=2600,$AI169&gt;=2600),ROUND((ROUND(2600*9%,2))*'umowa o pracę'!$E$8,2),IF(AND($AH169+$AI169&gt;=2600,$AH169&gt;=2600,$AI169&lt;2600),ROUND((ROUND($AI169*9%,2)+ROUND(((2600-$AI169)/$AH169)*$AJ169,2))*'umowa o pracę'!$E$8,2),0)))),0)))))</f>
        <v>0</v>
      </c>
      <c r="AN169" s="32">
        <f>IF(IF(IF(AND($AG169=1,$I169&gt;0),ROUND(IF($AH169+$AI169&gt;=2800,2800*'umowa o pracę'!$E$8,($AH169+$AI169)*'umowa o pracę'!$E$8),2)+IF($AI169=0,ROUND(IF($AH169&gt;2800,ROUND($AK169/$AH169*2800,2),$AK169)*'umowa o pracę'!$E$8,2),ROUND(IF($AH169&gt;2800,ROUND($AK169/$AH169*2800,2),$AK169)*'umowa o pracę'!$E$8,2)),ROUND(IF($AH169+$AI169&gt;=2800,2800*'umowa o pracę'!$E$8,($AH169+$AI169)*'umowa o pracę'!$E$8),2)-IF($AI169=0,ROUND(ROUND(IF($AH169&gt;2800,ROUND($AJ169/$AH169*2800,2),$AJ169),2)*'umowa o pracę'!$E$8,2),IF($AI169&gt;0,IF($AH169+$AI169&lt;2800,ROUND(ROUND($AJ169+ROUND($AI169*9%,2),2)*'umowa o pracę'!$E$8,2),IF(AND($AH169+$AI169&gt;=2800,$AI169&lt;2800,$AH169&lt;2800),ROUND((ROUND(((2800-$AI169)/$AH169)*$AJ169,2)+ROUND($AI169*9%,2))*'umowa o pracę'!$E$8,2),IF(AND($AH169+$AI169&gt;=2800,$AI169&gt;=2800),ROUND((ROUND(2800*9%,2))*'umowa o pracę'!$E$8,2),IF(AND($AH169+$AI169&gt;=2800,$AH169&gt;=2800,$AI169&lt;2800),ROUND((ROUND($AI169*9%,2)+ROUND(((2800-$AI169)/$AH169)*$AJ169,2))*'umowa o pracę'!$E$8,2),0)))),0)))&gt;$J169,$J169,IF(AND($AG169=1,$I169&gt;0),ROUND(IF($AH169+$AI169&gt;=2800,2800*'umowa o pracę'!$E$8,($AH169+$AI169)*'umowa o pracę'!$E$8),2)+IF($AI169=0,ROUND(IF($AH169&gt;2800,ROUND($AK169/$AH169*2800,2),$AK169)*'umowa o pracę'!$E$8,2),ROUND(IF($AH169&gt;2800,ROUND($AK169/$AH169*2800,2),$AK169)*'umowa o pracę'!$E$8,2)),ROUND(IF($AH169+$AI169&gt;=2800,2800*'umowa o pracę'!$E$8,($AH169+$AI169)*'umowa o pracę'!$E$8),2)-IF($AI169=0,ROUND(ROUND(IF($AH169&gt;2800,ROUND($AJ169/$AH169*2800,2),$AJ169),2)*'umowa o pracę'!$E$8,2),IF($AI169&gt;0,IF($AH169+$AI169&lt;2800,ROUND(ROUND($AJ169+ROUND($AI169*9%,2),2)*'umowa o pracę'!$E$8,2),IF(AND($AH169+$AI169&gt;=2800,$AI169&lt;2800,$AH169&lt;2800),ROUND((ROUND(((2800-$AI169)/$AH169)*$AJ169,2)+ROUND($AI169*9%,2))*'umowa o pracę'!$E$8,2),IF(AND($AH169+$AI169&gt;=2800,$AI169&gt;=2800),ROUND((ROUND(2800*9%,2))*'umowa o pracę'!$E$8,2),IF(AND($AH169+$AI169&gt;=2800,$AH169&gt;=2800,$AI169&lt;2800),ROUND((ROUND($AI169*9%,2)+ROUND(((2800-$AI169)/$AH169)*$AJ169,2))*'umowa o pracę'!$E$8,2),0)))),0))))&gt;$J169,$J169,IF(IF(AND($AG169=1,$I169&gt;0),ROUND(IF($AH169+$AI169&gt;=2800,2800*'umowa o pracę'!$E$8,($AH169+$AI169)*'umowa o pracę'!$E$8),2)+IF($AI169=0,ROUND(IF($AH169&gt;2800,ROUND($AK169/$AH169*2800,2),$AK169)*'umowa o pracę'!$E$8,2),ROUND(IF($AH169&gt;2800,ROUND($AK169/$AH169*2800,2),$AK169)*'umowa o pracę'!$E$8,2)),ROUND(IF($AH169+$AI169&gt;=2800,2800*'umowa o pracę'!$E$8,($AH169+$AI169)*'umowa o pracę'!$E$8),2)-IF($AI169=0,ROUND(ROUND(IF($AH169&gt;2800,ROUND($AJ169/$AH169*2800,2),$AJ169),2)*'umowa o pracę'!$E$8,2),IF($AI169&gt;0,IF($AH169+$AI169&lt;2800,ROUND(ROUND($AJ169+ROUND($AI169*9%,2),2)*'umowa o pracę'!$E$8,2),IF(AND($AH169+$AI169&gt;=2800,$AI169&lt;2800,$AH169&lt;2800),ROUND((ROUND(((2800-$AI169)/$AH169)*$AJ169,2)+ROUND($AI169*9%,2))*'umowa o pracę'!$E$8,2),IF(AND($AH169+$AI169&gt;=2800,$AI169&gt;=2800),ROUND((ROUND(2800*9%,2))*'umowa o pracę'!$E$8,2),IF(AND($AH169+$AI169&gt;=2800,$AH169&gt;=2800,$AI169&lt;2800),ROUND((ROUND($AI169*9%,2)+ROUND(((2800-$AI169)/$AH169)*$AJ169,2))*'umowa o pracę'!$E$8,2),0)))),0)))&gt;$J169,$J169,IF(AND($AG169=1,$I169&gt;0),ROUND(IF($AH169+$AI169&gt;=2800,2800*'umowa o pracę'!$E$8,($AH169+$AI169)*'umowa o pracę'!$E$8),2)+IF($AI169=0,ROUND(IF($AH169&gt;2800,ROUND($AK169/$AH169*2800,2),$AK169)*'umowa o pracę'!$E$8,2),ROUND(IF($AH169&gt;2800,ROUND($AK169/$AH169*2800,2),$AK169)*'umowa o pracę'!$E$8,2)),ROUND(IF($AH169+$AI169&gt;=2800,2800*'umowa o pracę'!$E$8,($AH169+$AI169)*'umowa o pracę'!$E$8),2)-IF(AND($AI169=0,I169&gt;0),ROUND(ROUND(IF($AH169&gt;2800,ROUND($AJ169/$AH169*2800,2),$AJ169),2)*'umowa o pracę'!$E$8,2),IF($AI169&gt;0,IF($AH169+$AI169&lt;2800,ROUND(ROUND($AJ169+ROUND($AI169*9%,2),2)*'umowa o pracę'!$E$8,2),IF(AND($AH169+$AI169&gt;=2800,$AI169&lt;2800,$AH169&lt;2800),ROUND((ROUND(((2800-$AI169)/$AH169)*$AJ169,2)+ROUND($AI169*9%,2))*'umowa o pracę'!$E$8,2),IF(AND($AH169+$AI169&gt;=2800,$AI169&gt;=2800),ROUND((ROUND(2800*9%,2))*'umowa o pracę'!$E$8,2),IF(AND($AH169+$AI169&gt;=2800,$AH169&gt;=2800,$AI169&lt;2800),ROUND((ROUND($AI169*9%,2)+ROUND(((2800-$AI169)/$AH169)*$AJ169,2))*'umowa o pracę'!$E$8,2),0)))),0)))))</f>
        <v>0</v>
      </c>
      <c r="AO169" s="32">
        <f>IF('umowa o pracę'!$E$7=2020,IF(IF($AG169=1,IF($AI169=0,ROUND(IF($AH169&gt;2600,ROUND($AJ169/$AH169*2600,2),$AJ169)*'umowa o pracę'!$E$8,2),IF($AH169+$AI169&lt;2600,ROUND(ROUND($AJ169+ROUND($AI169*9%,2),2)*'umowa o pracę'!$E$8,2),IF(AND($AH169+$AI169&gt;=2600,$AH169&lt;2600),ROUND((ROUND($AJ169+ROUND((2600-$AH169)*9%,2),2))*'umowa o pracę'!$E$8,2),IF(AND($AH169+$AI169&gt;=2600,$AH169&gt;=2600),ROUND(ROUND($AJ169/$AH169*2600,2)*'umowa o pracę'!$E$8,2),0)))),0)&gt;$H169,$H169,IF($AG169=1,IF($AI169=0,ROUND(IF($AH169&gt;2600,ROUND($AJ169/$AH169*2600,2),$AJ169)*'umowa o pracę'!$E$8,2),IF($AH169+$AI169&lt;2600,ROUND(ROUND($AJ169+ROUND($AI169*9%,2),2)*'umowa o pracę'!$E$8,2),IF(AND($AH169+$AI169&gt;=2600,$AH169&lt;2600),ROUND((ROUND($AJ169+ROUND((2600-$AH169)*9%,2),2))*'umowa o pracę'!$E$8,2),IF(AND($AH169+$AI169&gt;=2600,$AH169&gt;=2600),ROUND(ROUND($AJ169/$AH169*2600,2)*'umowa o pracę'!$E$8,2),0)))),0)),IF('umowa o pracę'!$E$7=2021,IF(IF($AG169=1,IF($AI169=0,ROUND(IF($AH169&gt;2800,ROUND($AJ169/$AH169*2800,2),$AJ169)*'umowa o pracę'!$E$8,2),IF($AH169+$AI169&lt;2800,ROUND(ROUND($AJ169+ROUND($AI169*9%,2),2)*'umowa o pracę'!$E$8,2),IF(AND($AH169+$AI169&gt;=2800,$AH169&lt;2800),ROUND((ROUND($AJ169+ROUND((2800-$AH169)*9%,2),2))*'umowa o pracę'!$E$8,2),IF(AND($AH169+$AI169&gt;=2800,$AH169&gt;=2800),ROUND(ROUND($AJ169/$AH169*2800,2)*'umowa o pracę'!$E$8,2),0)))),0)&gt;$H169,$H169,IF($AG169=1,IF($AI169=0,ROUND(IF($AH169&gt;2800,ROUND($AJ169/$AH169*2800,2),$AJ169)*'umowa o pracę'!$E$8,2),IF($AH169+$AI169&lt;2800,ROUND(ROUND($AJ169+ROUND($AI169*9%,2),2)*'umowa o pracę'!$E$8,2),IF(AND($AH169+$AI169&gt;=2800,$AH169&lt;2800),ROUND((ROUND($AJ169+ROUND((2800-$AH169)*9%,2),2))*'umowa o pracę'!$E$8,2),IF(AND($AH169+$AI169&gt;=2800,$AH169&gt;=2800),ROUND(ROUND($AJ169/$AH169*2800,2)*'umowa o pracę'!$E$8,2),0)))),0)),0))</f>
        <v>0</v>
      </c>
      <c r="AP169" s="32">
        <f>IF('umowa o pracę'!$E$7=2020,IF(IF($AG169=1,IF($AI169=0,ROUND(IF($AH169&gt;2600,ROUND($AK169/$AH169*2600,2),$AK169)*'umowa o pracę'!$E$8,2),ROUND(IF($AH169&gt;2600,ROUND($AK169/$AH169*2600,2),$AK169)*'umowa o pracę'!$E$8,2)),0)&gt;$I169,$I169,IF($AG169=1,IF($AI169=0,ROUND(IF($AH169&gt;2600,ROUND($AK169/$AH169*2600,2),$AK169)*'umowa o pracę'!$E$8,2),ROUND(IF($AH169&gt;2600,ROUND($AK169/$AH169*2600,2),$AK169)*'umowa o pracę'!$E$8,2)),0)),IF('umowa o pracę'!$E$7=2021,IF(IF($AG169=1,IF($AI169=0,ROUND(IF($AH169&gt;2800,ROUND($AK169/$AH169*2800,2),$AK169)*'umowa o pracę'!$E$8,2),ROUND(IF($AH169&gt;2800,ROUND($AK169/$AH169*2800,2),$AK169)*'umowa o pracę'!$E$8,2)),0)&gt;$I169,$I169,IF($AG169=1,IF($AI169=0,ROUND(IF($AH169&gt;2800,ROUND($AK169/$AH169*2800,2),$AK169)*'umowa o pracę'!$E$8,2),ROUND(IF($AH169&gt;2800,ROUND($AK169/$AH169*2800,2),$AK169)*'umowa o pracę'!$E$8,2)),0)),0))</f>
        <v>0</v>
      </c>
      <c r="AQ169" s="56">
        <f>IF('umowa o pracę'!$E$7=2020,$AM169,IF('umowa o pracę'!$E$7=2021,$AN169,0))</f>
        <v>0</v>
      </c>
      <c r="AR169" s="33">
        <f>IF('umowa o pracę'!$E$7=0,0,U169+AF169+AQ169)</f>
        <v>0</v>
      </c>
      <c r="AS169" s="19"/>
      <c r="AT169" s="19"/>
      <c r="AU169" s="19"/>
      <c r="AV169" s="6"/>
      <c r="AW169" s="6"/>
      <c r="AX169" s="6">
        <f t="shared" si="26"/>
        <v>10</v>
      </c>
      <c r="AY169" s="6"/>
      <c r="AZ169" s="234">
        <f t="shared" si="29"/>
        <v>0</v>
      </c>
      <c r="BA169" s="234">
        <f t="shared" si="30"/>
        <v>0</v>
      </c>
      <c r="BB169" s="234">
        <f t="shared" si="31"/>
        <v>0</v>
      </c>
      <c r="BC169" s="234">
        <f t="shared" si="32"/>
        <v>0</v>
      </c>
      <c r="BD169" s="234">
        <f t="shared" si="33"/>
        <v>0</v>
      </c>
      <c r="BE169" s="234">
        <f t="shared" si="34"/>
        <v>0</v>
      </c>
      <c r="BF169" s="234">
        <f t="shared" si="35"/>
        <v>0</v>
      </c>
      <c r="BG169" s="234">
        <f t="shared" si="36"/>
        <v>0</v>
      </c>
      <c r="BH169" s="234">
        <f t="shared" si="37"/>
        <v>0</v>
      </c>
      <c r="BI169" s="238">
        <f t="shared" si="38"/>
        <v>0</v>
      </c>
      <c r="BJ169" s="236"/>
      <c r="BK169" s="236"/>
      <c r="BL169" s="237"/>
    </row>
    <row r="170" spans="1:64" ht="15.75" customHeight="1" x14ac:dyDescent="0.25">
      <c r="A170" s="129">
        <v>159</v>
      </c>
      <c r="B170" s="57"/>
      <c r="C170" s="57"/>
      <c r="D170" s="36"/>
      <c r="E170" s="36"/>
      <c r="F170" s="242"/>
      <c r="G170" s="37">
        <v>1</v>
      </c>
      <c r="H170" s="58">
        <v>0</v>
      </c>
      <c r="I170" s="59">
        <v>0</v>
      </c>
      <c r="J170" s="60">
        <v>0</v>
      </c>
      <c r="K170" s="52">
        <v>1</v>
      </c>
      <c r="L170" s="39">
        <v>0</v>
      </c>
      <c r="M170" s="39">
        <v>0</v>
      </c>
      <c r="N170" s="39">
        <v>0</v>
      </c>
      <c r="O170" s="39">
        <v>0</v>
      </c>
      <c r="P170" s="35">
        <f>IF('umowa o pracę'!$E$7=2020,ROUND(IF($L170&gt;=2600,2600*'umowa o pracę'!$E$8,$L170*'umowa o pracę'!$E$8),2),IF('umowa o pracę'!$E$7=2021,ROUND(IF($L170&gt;=2800,2800*'umowa o pracę'!$E$8,$L170*'umowa o pracę'!$E$8),2),0))</f>
        <v>0</v>
      </c>
      <c r="Q170" s="252">
        <f>IF(IF(IF(AND($K170=1,$I170&gt;0),ROUND(IF($L170+$M170&gt;=2600,2600*'umowa o pracę'!$E$8,($L170+$M170)*'umowa o pracę'!$E$8),2)+IF($M170=0,ROUND(IF($L170&gt;2600,ROUND($O170/$L170*2600,2),$O170)*'umowa o pracę'!$E$8,2),ROUND(IF($L170&gt;2600,ROUND($O170/$L170*2600,2),$O170)*'umowa o pracę'!$E$8,2)),ROUND(IF($L170+$M170&gt;=2600,2600*'umowa o pracę'!$E$8,($L170+$M170)*'umowa o pracę'!$E$8),2)-IF($M170=0,ROUND(ROUND(IF($L170&gt;2600,ROUND($N170/$L170*2600,2),$N170),2)*'umowa o pracę'!$E$8,2),IF($M170&gt;0,IF($L170+$M170&lt;2600,ROUND(ROUND($N170+ROUND($M170*9%,2),2)*'umowa o pracę'!$E$8,2),IF(AND($L170+$M170&gt;=2600,$M170&lt;2600,$L170&lt;2600),ROUND((ROUND(((2600-$M170)/$L170)*$N170,2)+ROUND($M170*9%,2))*'umowa o pracę'!$E$8,2),IF(AND($L170+$M170&gt;=2600,$M170&gt;=2600),ROUND((ROUND(2600*9%,2))*'umowa o pracę'!$E$8,2),IF(AND($L170+$M170&gt;=2600,$L170&gt;=2600,$M170&lt;2600),ROUND((ROUND($M170*9%,2)+ROUND(((2600-$M170)/$L170)*$N170,2))*'umowa o pracę'!$E$8,2),0)))),0)))&gt;$J170,$J170,IF(AND($K170=1,$I170&gt;0),ROUND(IF($L170+$M170&gt;=2600,2600*'umowa o pracę'!$E$8,($L170+$M170)*'umowa o pracę'!$E$8),2)+IF($M170=0,ROUND(IF($L170&gt;2600,ROUND($O170/$L170*2600,2),$O170)*'umowa o pracę'!$E$8,2),ROUND(IF($L170&gt;2600,ROUND($O170/$L170*2600,2),$O170)*'umowa o pracę'!$E$8,2)),ROUND(IF($L170+$M170&gt;=2600,2600*'umowa o pracę'!$E$8,($L170+$M170)*'umowa o pracę'!$E$8),2)-IF($M170=0,ROUND(ROUND(IF($L170&gt;2600,ROUND($N170/$L170*2600,2),$N170),2)*'umowa o pracę'!$E$8,2),IF($M170&gt;0,IF($L170+$M170&lt;2600,ROUND(ROUND($N170+ROUND($M170*9%,2),2)*'umowa o pracę'!$E$8,2),IF(AND($L170+$M170&gt;=2600,$M170&lt;2600,$L170&lt;2600),ROUND((ROUND(((2600-$M170)/$L170)*$N170,2)+ROUND($M170*9%,2))*'umowa o pracę'!$E$8,2),IF(AND($L170+$M170&gt;=2600,$M170&gt;=2600),ROUND((ROUND(2600*9%,2))*'umowa o pracę'!$E$8,2),IF(AND($L170+$M170&gt;=2600,$L170&gt;=2600,$M170&lt;2600),ROUND((ROUND($M170*9%,2)+ROUND(((2600-$M170)/$L170)*$N170,2))*'umowa o pracę'!$E$8,2),0)))),0))))&gt;$J170,$J170,IF(IF(AND($K170=1,$I170&gt;0),ROUND(IF($L170+$M170&gt;=2600,2600*'umowa o pracę'!$E$8,($L170+$M170)*'umowa o pracę'!$E$8),2)+IF($M170=0,ROUND(IF($L170&gt;2600,ROUND($O170/$L170*2600,2),$O170)*'umowa o pracę'!$E$8,2),ROUND(IF($L170&gt;2600,ROUND($O170/$L170*2600,2),$O170)*'umowa o pracę'!$E$8,2)),ROUND(IF($L170+$M170&gt;=2600,2600*'umowa o pracę'!$E$8,($L170+$M170)*'umowa o pracę'!$E$8),2)-IF($M170=0,ROUND(ROUND(IF($L170&gt;2600,ROUND($N170/$L170*2600,2),$N170),2)*'umowa o pracę'!$E$8,2),IF($M170&gt;0,IF($L170+$M170&lt;2600,ROUND(ROUND($N170+ROUND($M170*9%,2),2)*'umowa o pracę'!$E$8,2),IF(AND($L170+$M170&gt;=2600,$M170&lt;2600,$L170&lt;2600),ROUND((ROUND(((2600-$M170)/$L170)*$N170,2)+ROUND($M170*9%,2))*'umowa o pracę'!$E$8,2),IF(AND($L170+$M170&gt;=2600,$M170&gt;=2600),ROUND((ROUND(2600*9%,2))*'umowa o pracę'!$E$8,2),IF(AND($L170+$M170&gt;=2600,$L170&gt;=2600,$M170&lt;2600),ROUND((ROUND($M170*9%,2)+ROUND(((2600-$M170)/$L170)*$N170,2))*'umowa o pracę'!$E$8,2),0)))),0)))&gt;$J170,$J170,IF(AND($K170=1,$I170&gt;0),ROUND(IF($L170+$M170&gt;=2600,2600*'umowa o pracę'!$E$8,($L170+$M170)*'umowa o pracę'!$E$8),2)+IF($M170=0,ROUND(IF($L170&gt;2600,ROUND($O170/$L170*2600,2),$O170)*'umowa o pracę'!$E$8,2),ROUND(IF($L170&gt;2600,ROUND($O170/$L170*2600,2),$O170)*'umowa o pracę'!$E$8,2)),ROUND(IF($L170+$M170&gt;=2600,2600*'umowa o pracę'!$E$8,($L170+$M170)*'umowa o pracę'!$E$8),2)-IF(AND($M170=0,I170&gt;0),ROUND(ROUND(IF($L170&gt;2600,ROUND($N170/$L170*2600,2),$N170),2)*'umowa o pracę'!$E$8,2),IF($M170&gt;0,IF($L170+$M170&lt;2600,ROUND(ROUND($N170+ROUND($M170*9%,2),2)*'umowa o pracę'!$E$8,2),IF(AND($L170+$M170&gt;=2600,$M170&lt;2600,$L170&lt;2600),ROUND((ROUND(((2600-$M170)/$L170)*$N170,2)+ROUND($M170*9%,2))*'umowa o pracę'!$E$8,2),IF(AND($L170+$M170&gt;=2600,$M170&gt;=2600),ROUND((ROUND(2600*9%,2))*'umowa o pracę'!$E$8,2),IF(AND($L170+$M170&gt;=2600,$L170&gt;=2600,$M170&lt;2600),ROUND((ROUND($M170*9%,2)+ROUND(((2600-$M170)/$L170)*$N170,2))*'umowa o pracę'!$E$8,2),0)))),0)))))</f>
        <v>0</v>
      </c>
      <c r="R170" s="252">
        <f>IF(IF(IF(AND($K170=1,$I170&gt;0),ROUND(IF($L170+$M170&gt;=2800,2800*'umowa o pracę'!$E$8,($L170+$M170)*'umowa o pracę'!$E$8),2)+IF($M170=0,ROUND(IF($L170&gt;2800,ROUND($O170/$L170*2800,2),$O170)*'umowa o pracę'!$E$8,2),ROUND(IF($L170&gt;2800,ROUND($O170/$L170*2800,2),$O170)*'umowa o pracę'!$E$8,2)),ROUND(IF($L170+$M170&gt;=2800,2800*'umowa o pracę'!$E$8,($L170+$M170)*'umowa o pracę'!$E$8),2)-IF($M170=0,ROUND(ROUND(IF($L170&gt;2800,ROUND($N170/$L170*2800,2),$N170),2)*'umowa o pracę'!$E$8,2),IF($M170&gt;0,IF($L170+$M170&lt;2800,ROUND(ROUND($N170+ROUND($M170*9%,2),2)*'umowa o pracę'!$E$8,2),IF(AND($L170+$M170&gt;=2800,$M170&lt;2800,$L170&lt;2800),ROUND((ROUND(((2800-$M170)/$L170)*$N170,2)+ROUND($M170*9%,2))*'umowa o pracę'!$E$8,2),IF(AND($L170+$M170&gt;=2800,$M170&gt;=2800),ROUND((ROUND(2800*9%,2))*'umowa o pracę'!$E$8,2),IF(AND($L170+$M170&gt;=2800,$L170&gt;=2800,$M170&lt;2800),ROUND((ROUND($M170*9%,2)+ROUND(((2800-$M170)/$L170)*$N170,2))*'umowa o pracę'!$E$8,2),0)))),0)))&gt;$J170,$J170,IF(AND($K170=1,$I170&gt;0),ROUND(IF($L170+$M170&gt;=2800,2800*'umowa o pracę'!$E$8,($L170+$M170)*'umowa o pracę'!$E$8),2)+IF($M170=0,ROUND(IF($L170&gt;2800,ROUND($O170/$L170*2800,2),$O170)*'umowa o pracę'!$E$8,2),ROUND(IF($L170&gt;2800,ROUND($O170/$L170*2800,2),$O170)*'umowa o pracę'!$E$8,2)),ROUND(IF($L170+$M170&gt;=2800,2800*'umowa o pracę'!$E$8,($L170+$M170)*'umowa o pracę'!$E$8),2)-IF($M170=0,ROUND(ROUND(IF($L170&gt;2800,ROUND($N170/$L170*2800,2),$N170),2)*'umowa o pracę'!$E$8,2),IF($M170&gt;0,IF($L170+$M170&lt;2800,ROUND(ROUND($N170+ROUND($M170*9%,2),2)*'umowa o pracę'!$E$8,2),IF(AND($L170+$M170&gt;=2800,$M170&lt;2800,$L170&lt;2800),ROUND((ROUND(((2800-$M170)/$L170)*$N170,2)+ROUND($M170*9%,2))*'umowa o pracę'!$E$8,2),IF(AND($L170+$M170&gt;=2800,$M170&gt;=2800),ROUND((ROUND(2800*9%,2))*'umowa o pracę'!$E$8,2),IF(AND($L170+$M170&gt;=2800,$L170&gt;=2800,$M170&lt;2800),ROUND((ROUND($M170*9%,2)+ROUND(((2800-$M170)/$L170)*$N170,2))*'umowa o pracę'!$E$8,2),0)))),0))))&gt;$J170,$J170,IF(IF(AND($K170=1,$I170&gt;0),ROUND(IF($L170+$M170&gt;=2800,2800*'umowa o pracę'!$E$8,($L170+$M170)*'umowa o pracę'!$E$8),2)+IF($M170=0,ROUND(IF($L170&gt;2800,ROUND($O170/$L170*2800,2),$O170)*'umowa o pracę'!$E$8,2),ROUND(IF($L170&gt;2800,ROUND($O170/$L170*2800,2),$O170)*'umowa o pracę'!$E$8,2)),ROUND(IF($L170+$M170&gt;=2800,2800*'umowa o pracę'!$E$8,($L170+$M170)*'umowa o pracę'!$E$8),2)-IF($M170=0,ROUND(ROUND(IF($L170&gt;2800,ROUND($N170/$L170*2800,2),$N170),2)*'umowa o pracę'!$E$8,2),IF($M170&gt;0,IF($L170+$M170&lt;2800,ROUND(ROUND($N170+ROUND($M170*9%,2),2)*'umowa o pracę'!$E$8,2),IF(AND($L170+$M170&gt;=2800,$M170&lt;2800,$L170&lt;2800),ROUND((ROUND(((2800-$M170)/$L170)*$N170,2)+ROUND($M170*9%,2))*'umowa o pracę'!$E$8,2),IF(AND($L170+$M170&gt;=2800,$M170&gt;=2800),ROUND((ROUND(2800*9%,2))*'umowa o pracę'!$E$8,2),IF(AND($L170+$M170&gt;=2800,$L170&gt;=2800,$M170&lt;2800),ROUND((ROUND($M170*9%,2)+ROUND(((2800-$M170)/$L170)*$N170,2))*'umowa o pracę'!$E$8,2),0)))),0)))&gt;$J170,$J170,IF(AND($K170=1,$I170&gt;0),ROUND(IF($L170+$M170&gt;=2800,2800*'umowa o pracę'!$E$8,($L170+$M170)*'umowa o pracę'!$E$8),2)+IF($M170=0,ROUND(IF($L170&gt;2800,ROUND($O170/$L170*2800,2),$O170)*'umowa o pracę'!$E$8,2),ROUND(IF($L170&gt;2800,ROUND($O170/$L170*2800,2),$O170)*'umowa o pracę'!$E$8,2)),ROUND(IF($L170+$M170&gt;=2800,2800*'umowa o pracę'!$E$8,($L170+$M170)*'umowa o pracę'!$E$8),2)-IF(AND($M170=0,I170&gt;0),ROUND(ROUND(IF($L170&gt;2800,ROUND($N170/$L170*2800,2),$N170),2)*'umowa o pracę'!$E$8,2),IF($M170&gt;0,IF($L170+$M170&lt;2800,ROUND(ROUND($N170+ROUND($M170*9%,2),2)*'umowa o pracę'!$E$8,2),IF(AND($L170+$M170&gt;=2800,$M170&lt;2800,$L170&lt;2800),ROUND((ROUND(((2800-$M170)/$L170)*$N170,2)+ROUND($M170*9%,2))*'umowa o pracę'!$E$8,2),IF(AND($L170+$M170&gt;=2800,$M170&gt;=2800),ROUND((ROUND(2800*9%,2))*'umowa o pracę'!$E$8,2),IF(AND($L170+$M170&gt;=2800,$L170&gt;=2800,$M170&lt;2800),ROUND((ROUND($M170*9%,2)+ROUND(((2800-$M170)/$L170)*$N170,2))*'umowa o pracę'!$E$8,2),0)))),0)))))</f>
        <v>0</v>
      </c>
      <c r="S170" s="32">
        <f>IF('umowa o pracę'!$E$7=2020,IF(IF($K170=1,IF($M170=0,ROUND(IF($L170&gt;2600,ROUND($N170/$L170*2600,2),$N170)*'umowa o pracę'!$E$8,2),IF($L170+$M170&lt;2600,ROUND(ROUND($N170+ROUND($M170*9%,2),2)*'umowa o pracę'!$E$8,2),IF(AND($L170+$M170&gt;=2600,$L170&lt;2600),ROUND((ROUND($N170+ROUND((2600-$L170)*9%,2),2))*'umowa o pracę'!$E$8,2),IF(AND($L170+$M170&gt;=2600,$L170&gt;=2600),ROUND(ROUND($N170/$L170*2600,2)*'umowa o pracę'!$E$8,2),0)))),0)&gt;$H170,$H170,IF($K170=1,IF($M170=0,ROUND(IF($L170&gt;2600,ROUND($N170/$L170*2600,2),$N170)*'umowa o pracę'!$E$8,2),IF($L170+$M170&lt;2600,ROUND(ROUND($N170+ROUND($M170*9%,2),2)*'umowa o pracę'!$E$8,2),IF(AND($L170+$M170&gt;=2600,$L170&lt;2600),ROUND((ROUND($N170+ROUND((2600-$L170)*9%,2),2))*'umowa o pracę'!$E$8,2),IF(AND($L170+$M170&gt;=2600,$L170&gt;=2600),ROUND(ROUND($N170/$L170*2600,2)*'umowa o pracę'!$E$8,2),0)))),0)),IF('umowa o pracę'!$E$7=2021,IF(IF($K170=1,IF($M170=0,ROUND(IF($L170&gt;2800,ROUND($N170/$L170*2800,2),$N170)*'umowa o pracę'!$E$8,2),IF($L170+$M170&lt;2800,ROUND(ROUND($N170+ROUND($M170*9%,2),2)*'umowa o pracę'!$E$8,2),IF(AND($L170+$M170&gt;=2800,$L170&lt;2800),ROUND((ROUND($N170+ROUND((2800-$L170)*9%,2),2))*'umowa o pracę'!$E$8,2),IF(AND($L170+$M170&gt;=2800,$L170&gt;=2800),ROUND(ROUND($N170/$L170*2800,2)*'umowa o pracę'!$E$8,2),0)))),0)&gt;$H170,$H170,IF($K170=1,IF($M170=0,ROUND(IF($L170&gt;2800,ROUND($N170/$L170*2800,2),$N170)*'umowa o pracę'!$E$8,2),IF($L170+$M170&lt;2800,ROUND(ROUND($N170+ROUND($M170*9%,2),2)*'umowa o pracę'!$E$8,2),IF(AND($L170+$M170&gt;=2800,$L170&lt;2800),ROUND((ROUND($N170+ROUND((2800-$L170)*9%,2),2))*'umowa o pracę'!$E$8,2),IF(AND($L170+$M170&gt;=2800,$L170&gt;=2800),ROUND(ROUND($N170/$L170*2800,2)*'umowa o pracę'!$E$8,2),0)))),0)),0))</f>
        <v>0</v>
      </c>
      <c r="T170" s="32">
        <f>IF('umowa o pracę'!$E$7=2020,IF(IF($K170=1,IF($M170=0,ROUND(IF($L170&gt;2600,ROUND($O170/$L170*2600,2),$O170)*'umowa o pracę'!$E$8,2),ROUND(IF($L170&gt;2600,ROUND($O170/$L170*2600,2),$O170)*'umowa o pracę'!$E$8,2)),0)&gt;$I170,$I170,IF($K170=1,IF($M170=0,ROUND(IF($L170&gt;2600,ROUND($O170/$L170*2600,2),$O170)*'umowa o pracę'!$E$8,2),ROUND(IF($L170&gt;2600,ROUND($O170/$L170*2600,2),$O170)*'umowa o pracę'!$E$8,2)),0)),IF('umowa o pracę'!$E$7=2021,IF(IF($K170=1,IF($M170=0,ROUND(IF($L170&gt;2800,ROUND($O170/$L170*2800,2),$O170)*'umowa o pracę'!$E$8,2),ROUND(IF($L170&gt;2800,ROUND($O170/$L170*2800,2),$O170)*'umowa o pracę'!$E$8,2)),0)&gt;$I170,$I170,IF($K170=1,IF($M170=0,ROUND(IF($L170&gt;2800,ROUND($O170/$L170*2800,2),$O170)*'umowa o pracę'!$E$8,2),ROUND(IF($L170&gt;2800,ROUND($O170/$L170*2800,2),$O170)*'umowa o pracę'!$E$8,2)),0)),0))</f>
        <v>0</v>
      </c>
      <c r="U170" s="51">
        <f>IF('umowa o pracę'!$E$7=2020,$Q170,IF('umowa o pracę'!$E$7=2021,$R170,0))</f>
        <v>0</v>
      </c>
      <c r="V170" s="53">
        <f t="shared" si="27"/>
        <v>1</v>
      </c>
      <c r="W170" s="54">
        <f>IF('umowa o pracę'!$E$6&lt;2,0,$L170)</f>
        <v>0</v>
      </c>
      <c r="X170" s="54">
        <f>IF('umowa o pracę'!$E$6&lt;2,0,$M170)</f>
        <v>0</v>
      </c>
      <c r="Y170" s="55">
        <f>IF('umowa o pracę'!$E$6&lt;2,0,$N170)</f>
        <v>0</v>
      </c>
      <c r="Z170" s="55">
        <f>IF('umowa o pracę'!$E$6&lt;2,0,$O170)</f>
        <v>0</v>
      </c>
      <c r="AA170" s="32">
        <f>IF('umowa o pracę'!$E$7=2020,ROUND(IF($W170&gt;=2600,2600*'umowa o pracę'!$E$8,$W170*'umowa o pracę'!$E$8),2),IF('umowa o pracę'!$E$7=2021,ROUND(IF($W170&gt;=2800,2800*'umowa o pracę'!$E$8,$W170*'umowa o pracę'!$E$8),2),0))</f>
        <v>0</v>
      </c>
      <c r="AB170" s="32">
        <f>IF(IF(IF(AND($V170=1,$I170&gt;0),ROUND(IF($W170+$X170&gt;=2600,2600*'umowa o pracę'!$E$8,($W170+$X170)*'umowa o pracę'!$E$8),2)+IF($X170=0,ROUND(IF($W170&gt;2600,ROUND($Z170/$W170*2600,2),$Z170)*'umowa o pracę'!$E$8,2),ROUND(IF($W170&gt;2600,ROUND($Z170/$W170*2600,2),$Z170)*'umowa o pracę'!$E$8,2)),ROUND(IF($W170+$X170&gt;=2600,2600*'umowa o pracę'!$E$8,($W170+$X170)*'umowa o pracę'!$E$8),2)-IF($X170=0,ROUND(ROUND(IF($W170&gt;2600,ROUND($Y170/$W170*2600,2),$Y170),2)*'umowa o pracę'!$E$8,2),IF($X170&gt;0,IF($W170+$X170&lt;2600,ROUND(ROUND($Y170+ROUND($X170*9%,2),2)*'umowa o pracę'!$E$8,2),IF(AND($W170+$X170&gt;=2600,$X170&lt;2600,$W170&lt;2600),ROUND((ROUND(((2600-$X170)/$W170)*$Y170,2)+ROUND($X170*9%,2))*'umowa o pracę'!$E$8,2),IF(AND($W170+$X170&gt;=2600,$X170&gt;=2600),ROUND((ROUND(2600*9%,2))*'umowa o pracę'!$E$8,2),IF(AND($W170+$X170&gt;=2600,$W170&gt;=2600,$X170&lt;2600),ROUND((ROUND($X170*9%,2)+ROUND(((2600-$X170)/$W170)*$Y170,2))*'umowa o pracę'!$E$8,2),0)))),0)))&gt;$J170,$J170,IF(AND($V170=1,$I170&gt;0),ROUND(IF($W170+$X170&gt;=2600,2600*'umowa o pracę'!$E$8,($W170+$X170)*'umowa o pracę'!$E$8),2)+IF($X170=0,ROUND(IF($W170&gt;2600,ROUND($Z170/$W170*2600,2),$Z170)*'umowa o pracę'!$E$8,2),ROUND(IF($W170&gt;2600,ROUND($Z170/$W170*2600,2),$Z170)*'umowa o pracę'!$E$8,2)),ROUND(IF($W170+$X170&gt;=2600,2600*'umowa o pracę'!$E$8,($W170+$X170)*'umowa o pracę'!$E$8),2)-IF($X170=0,ROUND(ROUND(IF($W170&gt;2600,ROUND($Y170/$W170*2600,2),$Y170),2)*'umowa o pracę'!$E$8,2),IF($X170&gt;0,IF($W170+$X170&lt;2600,ROUND(ROUND($Y170+ROUND($X170*9%,2),2)*'umowa o pracę'!$E$8,2),IF(AND($W170+$X170&gt;=2600,$X170&lt;2600,$W170&lt;2600),ROUND((ROUND(((2600-$X170)/$W170)*$Y170,2)+ROUND($X170*9%,2))*'umowa o pracę'!$E$8,2),IF(AND($W170+$X170&gt;=2600,$X170&gt;=2600),ROUND((ROUND(2600*9%,2))*'umowa o pracę'!$E$8,2),IF(AND($W170+$X170&gt;=2600,$W170&gt;=2600,$X170&lt;2600),ROUND((ROUND($X170*9%,2)+ROUND(((2600-$X170)/$W170)*$Y170,2))*'umowa o pracę'!$E$8,2),0)))),0))))&gt;$J170,$J170,IF(IF(AND($V170=1,$I170&gt;0),ROUND(IF($W170+$X170&gt;=2600,2600*'umowa o pracę'!$E$8,($W170+$X170)*'umowa o pracę'!$E$8),2)+IF($X170=0,ROUND(IF($W170&gt;2600,ROUND($Z170/$W170*2600,2),$Z170)*'umowa o pracę'!$E$8,2),ROUND(IF($W170&gt;2600,ROUND($Z170/$W170*2600,2),$Z170)*'umowa o pracę'!$E$8,2)),ROUND(IF($W170+$X170&gt;=2600,2600*'umowa o pracę'!$E$8,($W170+$X170)*'umowa o pracę'!$E$8),2)-IF($X170=0,ROUND(ROUND(IF($W170&gt;2600,ROUND($Y170/$W170*2600,2),$Y170),2)*'umowa o pracę'!$E$8,2),IF($X170&gt;0,IF($W170+$X170&lt;2600,ROUND(ROUND($Y170+ROUND($X170*9%,2),2)*'umowa o pracę'!$E$8,2),IF(AND($W170+$X170&gt;=2600,$X170&lt;2600,$W170&lt;2600),ROUND((ROUND(((2600-$X170)/$W170)*$Y170,2)+ROUND($X170*9%,2))*'umowa o pracę'!$E$8,2),IF(AND($W170+$X170&gt;=2600,$X170&gt;=2600),ROUND((ROUND(2600*9%,2))*'umowa o pracę'!$E$8,2),IF(AND($W170+$X170&gt;=2600,$W170&gt;=2600,$X170&lt;2600),ROUND((ROUND($X170*9%,2)+ROUND(((2600-$X170)/$W170)*$Y170,2))*'umowa o pracę'!$E$8,2),0)))),0)))&gt;$J170,$J170,IF(AND($V170=1,$I170&gt;0),ROUND(IF($W170+$X170&gt;=2600,2600*'umowa o pracę'!$E$8,($W170+$X170)*'umowa o pracę'!$E$8),2)+IF($X170=0,ROUND(IF($W170&gt;2600,ROUND($Z170/$W170*2600,2),$Z170)*'umowa o pracę'!$E$8,2),ROUND(IF($W170&gt;2600,ROUND($Z170/$W170*2600,2),$Z170)*'umowa o pracę'!$E$8,2)),ROUND(IF($W170+$X170&gt;=2600,2600*'umowa o pracę'!$E$8,($W170+$X170)*'umowa o pracę'!$E$8),2)-IF(AND($X170=0,I170&gt;0),ROUND(ROUND(IF($W170&gt;2600,ROUND($Y170/$W170*2600,2),$Y170),2)*'umowa o pracę'!$E$8,2),IF($X170&gt;0,IF($W170+$X170&lt;2600,ROUND(ROUND($Y170+ROUND($X170*9%,2),2)*'umowa o pracę'!$E$8,2),IF(AND($W170+$X170&gt;=2600,$X170&lt;2600,$W170&lt;2600),ROUND((ROUND(((2600-$X170)/$W170)*$Y170,2)+ROUND($X170*9%,2))*'umowa o pracę'!$E$8,2),IF(AND($W170+$X170&gt;=2600,$X170&gt;=2600),ROUND((ROUND(2600*9%,2))*'umowa o pracę'!$E$8,2),IF(AND($W170+$X170&gt;=2600,$W170&gt;=2600,$X170&lt;2600),ROUND((ROUND($X170*9%,2)+ROUND(((2600-$X170)/$W170)*$Y170,2))*'umowa o pracę'!$E$8,2),0)))),0)))))</f>
        <v>0</v>
      </c>
      <c r="AC170" s="32">
        <f>IF(IF(IF(AND($V170=1,$I170&gt;0),ROUND(IF($W170+$X170&gt;=2800,2800*'umowa o pracę'!$E$8,($W170+$X170)*'umowa o pracę'!$E$8),2)+IF($X170=0,ROUND(IF($W170&gt;2800,ROUND($Z170/$W170*2800,2),$Z170)*'umowa o pracę'!$E$8,2),ROUND(IF($W170&gt;2800,ROUND($Z170/$W170*2800,2),$Z170)*'umowa o pracę'!$E$8,2)),ROUND(IF($W170+$X170&gt;=2800,2800*'umowa o pracę'!$E$8,($W170+$X170)*'umowa o pracę'!$E$8),2)-IF($X170=0,ROUND(ROUND(IF($W170&gt;2800,ROUND($Y170/$W170*2800,2),$Y170),2)*'umowa o pracę'!$E$8,2),IF($X170&gt;0,IF($W170+$X170&lt;2800,ROUND(ROUND($Y170+ROUND($X170*9%,2),2)*'umowa o pracę'!$E$8,2),IF(AND($W170+$X170&gt;=2800,$X170&lt;2800,$W170&lt;2800),ROUND((ROUND(((2800-$X170)/$W170)*$Y170,2)+ROUND($X170*9%,2))*'umowa o pracę'!$E$8,2),IF(AND($W170+$X170&gt;=2800,$X170&gt;=2800),ROUND((ROUND(2800*9%,2))*'umowa o pracę'!$E$8,2),IF(AND($W170+$X170&gt;=2800,$W170&gt;=2800,$X170&lt;2800),ROUND((ROUND($X170*9%,2)+ROUND(((2800-$X170)/$W170)*$Y170,2))*'umowa o pracę'!$E$8,2),0)))),0)))&gt;$J170,$J170,IF(AND($V170=1,$I170&gt;0),ROUND(IF($W170+$X170&gt;=2800,2800*'umowa o pracę'!$E$8,($W170+$X170)*'umowa o pracę'!$E$8),2)+IF($X170=0,ROUND(IF($W170&gt;2800,ROUND($Z170/$W170*2800,2),$Z170)*'umowa o pracę'!$E$8,2),ROUND(IF($W170&gt;2800,ROUND($Z170/$W170*2800,2),$Z170)*'umowa o pracę'!$E$8,2)),ROUND(IF($W170+$X170&gt;=2800,2800*'umowa o pracę'!$E$8,($W170+$X170)*'umowa o pracę'!$E$8),2)-IF($X170=0,ROUND(ROUND(IF($W170&gt;2800,ROUND($Y170/$W170*2800,2),$Y170),2)*'umowa o pracę'!$E$8,2),IF($X170&gt;0,IF($W170+$X170&lt;2800,ROUND(ROUND($Y170+ROUND($X170*9%,2),2)*'umowa o pracę'!$E$8,2),IF(AND($W170+$X170&gt;=2800,$X170&lt;2800,$W170&lt;2800),ROUND((ROUND(((2800-$X170)/$W170)*$Y170,2)+ROUND($X170*9%,2))*'umowa o pracę'!$E$8,2),IF(AND($W170+$X170&gt;=2800,$X170&gt;=2800),ROUND((ROUND(2800*9%,2))*'umowa o pracę'!$E$8,2),IF(AND($W170+$X170&gt;=2800,$W170&gt;=2800,$X170&lt;2800),ROUND((ROUND($X170*9%,2)+ROUND(((2800-$X170)/$W170)*$Y170,2))*'umowa o pracę'!$E$8,2),0)))),0))))&gt;$J170,$J170,IF(IF(AND($V170=1,$I170&gt;0),ROUND(IF($W170+$X170&gt;=2800,2800*'umowa o pracę'!$E$8,($W170+$X170)*'umowa o pracę'!$E$8),2)+IF($X170=0,ROUND(IF($W170&gt;2800,ROUND($Z170/$W170*2800,2),$Z170)*'umowa o pracę'!$E$8,2),ROUND(IF($W170&gt;2800,ROUND($Z170/$W170*2800,2),$Z170)*'umowa o pracę'!$E$8,2)),ROUND(IF($W170+$X170&gt;=2800,2800*'umowa o pracę'!$E$8,($W170+$X170)*'umowa o pracę'!$E$8),2)-IF($X170=0,ROUND(ROUND(IF($W170&gt;2800,ROUND($Y170/$W170*2800,2),$Y170),2)*'umowa o pracę'!$E$8,2),IF($X170&gt;0,IF($W170+$X170&lt;2800,ROUND(ROUND($Y170+ROUND($X170*9%,2),2)*'umowa o pracę'!$E$8,2),IF(AND($W170+$X170&gt;=2800,$X170&lt;2800,$W170&lt;2800),ROUND((ROUND(((2800-$X170)/$W170)*$Y170,2)+ROUND($X170*9%,2))*'umowa o pracę'!$E$8,2),IF(AND($W170+$X170&gt;=2800,$X170&gt;=2800),ROUND((ROUND(2800*9%,2))*'umowa o pracę'!$E$8,2),IF(AND($W170+$X170&gt;=2800,$W170&gt;=2800,$X170&lt;2800),ROUND((ROUND($X170*9%,2)+ROUND(((2800-$X170)/$W170)*$Y170,2))*'umowa o pracę'!$E$8,2),0)))),0)))&gt;$J170,$J170,IF(AND($V170=1,$I170&gt;0),ROUND(IF($W170+$X170&gt;=2800,2800*'umowa o pracę'!$E$8,($W170+$X170)*'umowa o pracę'!$E$8),2)+IF($X170=0,ROUND(IF($W170&gt;2800,ROUND($Z170/$W170*2800,2),$Z170)*'umowa o pracę'!$E$8,2),ROUND(IF($W170&gt;2800,ROUND($Z170/$W170*2800,2),$Z170)*'umowa o pracę'!$E$8,2)),ROUND(IF($W170+$X170&gt;=2800,2800*'umowa o pracę'!$E$8,($W170+$X170)*'umowa o pracę'!$E$8),2)-IF(AND($X170=0,I170&gt;0),ROUND(ROUND(IF($W170&gt;2800,ROUND($Y170/$W170*2800,2),$Y170),2)*'umowa o pracę'!$E$8,2),IF($X170&gt;0,IF($W170+$X170&lt;2800,ROUND(ROUND($Y170+ROUND($X170*9%,2),2)*'umowa o pracę'!$E$8,2),IF(AND($W170+$X170&gt;=2800,$X170&lt;2800,$W170&lt;2800),ROUND((ROUND(((2800-$X170)/$W170)*$Y170,2)+ROUND($X170*9%,2))*'umowa o pracę'!$E$8,2),IF(AND($W170+$X170&gt;=2800,$X170&gt;=2800),ROUND((ROUND(2800*9%,2))*'umowa o pracę'!$E$8,2),IF(AND($W170+$X170&gt;=2800,$W170&gt;=2800,$X170&lt;2800),ROUND((ROUND($X170*9%,2)+ROUND(((2800-$X170)/$W170)*$Y170,2))*'umowa o pracę'!$E$8,2),0)))),0)))))</f>
        <v>0</v>
      </c>
      <c r="AD170" s="32">
        <f>IF('umowa o pracę'!$E$7=2020,IF(IF($V170=1,IF($X170=0,ROUND(IF($W170&gt;2600,ROUND($Y170/$W170*2600,2),$Y170)*'umowa o pracę'!$E$8,2),IF($W170+$X170&lt;2600,ROUND(ROUND($Y170+ROUND($X170*9%,2),2)*'umowa o pracę'!$E$8,2),IF(AND($W170+$X170&gt;=2600,$W170&lt;2600),ROUND((ROUND($Y170+ROUND((2600-$W170)*9%,2),2))*'umowa o pracę'!$E$8,2),IF(AND($W170+$X170&gt;=2600,$W170&gt;=2600),ROUND(ROUND($Y170/$W170*2600,2)*'umowa o pracę'!$E$8,2),0)))),0)&gt;$H170,$H170,IF($V170=1,IF($X170=0,ROUND(IF($W170&gt;2600,ROUND($Y170/$W170*2600,2),$Y170)*'umowa o pracę'!$E$8,2),IF($W170+$X170&lt;2600,ROUND(ROUND($Y170+ROUND($X170*9%,2),2)*'umowa o pracę'!$E$8,2),IF(AND($W170+$X170&gt;=2600,$W170&lt;2600),ROUND((ROUND($Y170+ROUND((2600-$W170)*9%,2),2))*'umowa o pracę'!$E$8,2),IF(AND($W170+$X170&gt;=2600,$W170&gt;=2600),ROUND(ROUND($Y170/$W170*2600,2)*'umowa o pracę'!$E$8,2),0)))),0)),IF('umowa o pracę'!$E$7=2021,IF(IF($V170=1,IF($X170=0,ROUND(IF($W170&gt;2800,ROUND($Y170/$W170*2800,2),$Y170)*'umowa o pracę'!$E$8,2),IF($W170+$X170&lt;2800,ROUND(ROUND($Y170+ROUND($X170*9%,2),2)*'umowa o pracę'!$E$8,2),IF(AND($W170+$X170&gt;=2800,$W170&lt;2800),ROUND((ROUND($Y170+ROUND((2800-$W170)*9%,2),2))*'umowa o pracę'!$E$8,2),IF(AND($W170+$X170&gt;=2800,$W170&gt;=2800),ROUND(ROUND($Y170/$W170*2800,2)*'umowa o pracę'!$E$8,2),0)))),0)&gt;$H170,$H170,IF($V170=1,IF($X170=0,ROUND(IF($W170&gt;2800,ROUND($Y170/$W170*2800,2),$Y170)*'umowa o pracę'!$E$8,2),IF($W170+$X170&lt;2800,ROUND(ROUND($Y170+ROUND($X170*9%,2),2)*'umowa o pracę'!$E$8,2),IF(AND($W170+$X170&gt;=2800,$W170&lt;2800),ROUND((ROUND($Y170+ROUND((2800-$W170)*9%,2),2))*'umowa o pracę'!$E$8,2),IF(AND($W170+$X170&gt;=2800,$W170&gt;=2800),ROUND(ROUND($Y170/$W170*2800,2)*'umowa o pracę'!$E$8,2),0)))),0)),0))</f>
        <v>0</v>
      </c>
      <c r="AE170" s="32">
        <f>IF('umowa o pracę'!$E$7=2020,IF(IF($V170=1,IF($X170=0,ROUND(IF($W170&gt;2600,ROUND($Z170/$W170*2600,2),$Z170)*'umowa o pracę'!$E$8,2),ROUND(IF($W170&gt;2600,ROUND($Z170/$W170*2600,2),$Z170)*'umowa o pracę'!$E$8,2)),0)&gt;$I170,$I170,IF($V170=1,IF($X170=0,ROUND(IF($W170&gt;2600,ROUND($Z170/$W170*2600,2),$Z170)*'umowa o pracę'!$E$8,2),ROUND(IF($W170&gt;2600,ROUND($Z170/$W170*2600,2),$Z170)*'umowa o pracę'!$E$8,2)),0)),IF('umowa o pracę'!$E$7=2021,IF(IF($V170=1,IF($X170=0,ROUND(IF($W170&gt;2800,ROUND($Z170/$W170*2800,2),$Z170)*'umowa o pracę'!$E$8,2),ROUND(IF($W170&gt;2800,ROUND($Z170/$W170*2800,2),$Z170)*'umowa o pracę'!$E$8,2)),0)&gt;$I170,$I170,IF($V170=1,IF($X170=0,ROUND(IF($W170&gt;2800,ROUND($Z170/$W170*2800,2),$Z170)*'umowa o pracę'!$E$8,2),ROUND(IF($W170&gt;2800,ROUND($Z170/$W170*2800,2),$Z170)*'umowa o pracę'!$E$8,2)),0)),0))</f>
        <v>0</v>
      </c>
      <c r="AF170" s="56">
        <f>IF('umowa o pracę'!$E$7=2020,$AB170,IF('umowa o pracę'!$E$7=2021,$AC170,0))</f>
        <v>0</v>
      </c>
      <c r="AG170" s="53">
        <f t="shared" si="28"/>
        <v>1</v>
      </c>
      <c r="AH170" s="39">
        <f>IF('umowa o pracę'!$E$6&lt;3,0,$L170)</f>
        <v>0</v>
      </c>
      <c r="AI170" s="39">
        <f>IF('umowa o pracę'!$E$6&lt;3,0,$M170)</f>
        <v>0</v>
      </c>
      <c r="AJ170" s="55">
        <f>IF('umowa o pracę'!$E$6&lt;3,0,$N170)</f>
        <v>0</v>
      </c>
      <c r="AK170" s="55">
        <f>IF('umowa o pracę'!$E$6&lt;3,0,$O170)</f>
        <v>0</v>
      </c>
      <c r="AL170" s="32">
        <f>IF('umowa o pracę'!$E$7=2020,ROUND(IF($AH170&gt;=2600,2600*'umowa o pracę'!$E$8,$AH170*'umowa o pracę'!$E$8),2),IF('umowa o pracę'!$E$7=2021,ROUND(IF($AH170&gt;=2800,2800*'umowa o pracę'!$E$8,$AH170*'umowa o pracę'!$E$8),2),0))</f>
        <v>0</v>
      </c>
      <c r="AM170" s="32">
        <f>IF(IF(IF(AND($AG170=1,$I170&gt;0),ROUND(IF($AH170+$AI170&gt;=2600,2600*'umowa o pracę'!$E$8,($AH170+$AI170)*'umowa o pracę'!$E$8),2)+IF($AI170=0,ROUND(IF($AH170&gt;2600,ROUND($AK170/$AH170*2600,2),$AK170)*'umowa o pracę'!$E$8,2),ROUND(IF($AH170&gt;2600,ROUND($AK170/$AH170*2600,2),$AK170)*'umowa o pracę'!$E$8,2)),ROUND(IF($AH170+$AI170&gt;=2600,2600*'umowa o pracę'!$E$8,($AH170+$AI170)*'umowa o pracę'!$E$8),2)-IF($AI170=0,ROUND(ROUND(IF($AH170&gt;2600,ROUND($AJ170/$AH170*2600,2),$AJ170),2)*'umowa o pracę'!$E$8,2),IF($AI170&gt;0,IF($AH170+$AI170&lt;2600,ROUND(ROUND($AJ170+ROUND($AI170*9%,2),2)*'umowa o pracę'!$E$8,2),IF(AND($AH170+$AI170&gt;=2600,$AI170&lt;2600,$AH170&lt;2600),ROUND((ROUND(((2600-$AI170)/$AH170)*$AJ170,2)+ROUND($AI170*9%,2))*'umowa o pracę'!$E$8,2),IF(AND($AH170+$AI170&gt;=2600,$AI170&gt;=2600),ROUND((ROUND(2600*9%,2))*'umowa o pracę'!$E$8,2),IF(AND($AH170+$AI170&gt;=2600,$AH170&gt;=2600,$AI170&lt;2600),ROUND((ROUND($AI170*9%,2)+ROUND(((2600-$AI170)/$AH170)*$AJ170,2))*'umowa o pracę'!$E$8,2),0)))),0)))&gt;$J170,$J170,IF(AND($AG170=1,$I170&gt;0),ROUND(IF($AH170+$AI170&gt;=2600,2600*'umowa o pracę'!$E$8,($AH170+$AI170)*'umowa o pracę'!$E$8),2)+IF($AI170=0,ROUND(IF($AH170&gt;2600,ROUND($AK170/$AH170*2600,2),$AK170)*'umowa o pracę'!$E$8,2),ROUND(IF($AH170&gt;2600,ROUND($AK170/$AH170*2600,2),$AK170)*'umowa o pracę'!$E$8,2)),ROUND(IF($AH170+$AI170&gt;=2600,2600*'umowa o pracę'!$E$8,($AH170+$AI170)*'umowa o pracę'!$E$8),2)-IF($AI170=0,ROUND(ROUND(IF($AH170&gt;2600,ROUND($AJ170/$AH170*2600,2),$AJ170),2)*'umowa o pracę'!$E$8,2),IF($AI170&gt;0,IF($AH170+$AI170&lt;2600,ROUND(ROUND($AJ170+ROUND($AI170*9%,2),2)*'umowa o pracę'!$E$8,2),IF(AND($AH170+$AI170&gt;=2600,$AI170&lt;2600,$AH170&lt;2600),ROUND((ROUND(((2600-$AI170)/$AH170)*$AJ170,2)+ROUND($AI170*9%,2))*'umowa o pracę'!$E$8,2),IF(AND($AH170+$AI170&gt;=2600,$AI170&gt;=2600),ROUND((ROUND(2600*9%,2))*'umowa o pracę'!$E$8,2),IF(AND($AH170+$AI170&gt;=2600,$AH170&gt;=2600,$AI170&lt;2600),ROUND((ROUND($AI170*9%,2)+ROUND(((2600-$AI170)/$AH170)*$AJ170,2))*'umowa o pracę'!$E$8,2),0)))),0))))&gt;$J170,$J170,IF(IF(AND($AG170=1,$I170&gt;0),ROUND(IF($AH170+$AI170&gt;=2600,2600*'umowa o pracę'!$E$8,($AH170+$AI170)*'umowa o pracę'!$E$8),2)+IF($AI170=0,ROUND(IF($AH170&gt;2600,ROUND($AK170/$AH170*2600,2),$AK170)*'umowa o pracę'!$E$8,2),ROUND(IF($AH170&gt;2600,ROUND($AK170/$AH170*2600,2),$AK170)*'umowa o pracę'!$E$8,2)),ROUND(IF($AH170+$AI170&gt;=2600,2600*'umowa o pracę'!$E$8,($AH170+$AI170)*'umowa o pracę'!$E$8),2)-IF($AI170=0,ROUND(ROUND(IF($AH170&gt;2600,ROUND($AJ170/$AH170*2600,2),$AJ170),2)*'umowa o pracę'!$E$8,2),IF($AI170&gt;0,IF($AH170+$AI170&lt;2600,ROUND(ROUND($AJ170+ROUND($AI170*9%,2),2)*'umowa o pracę'!$E$8,2),IF(AND($AH170+$AI170&gt;=2600,$AI170&lt;2600,$AH170&lt;2600),ROUND((ROUND(((2600-$AI170)/$AH170)*$AJ170,2)+ROUND($AI170*9%,2))*'umowa o pracę'!$E$8,2),IF(AND($AH170+$AI170&gt;=2600,$AI170&gt;=2600),ROUND((ROUND(2600*9%,2))*'umowa o pracę'!$E$8,2),IF(AND($AH170+$AI170&gt;=2600,$AH170&gt;=2600,$AI170&lt;2600),ROUND((ROUND($AI170*9%,2)+ROUND(((2600-$AI170)/$AH170)*$AJ170,2))*'umowa o pracę'!$E$8,2),0)))),0)))&gt;$J170,$J170,IF(AND($AG170=1,$I170&gt;0),ROUND(IF($AH170+$AI170&gt;=2600,2600*'umowa o pracę'!$E$8,($AH170+$AI170)*'umowa o pracę'!$E$8),2)+IF($AI170=0,ROUND(IF($AH170&gt;2600,ROUND($AK170/$AH170*2600,2),$AK170)*'umowa o pracę'!$E$8,2),ROUND(IF($AH170&gt;2600,ROUND($AK170/$AH170*2600,2),$AK170)*'umowa o pracę'!$E$8,2)),ROUND(IF($AH170+$AI170&gt;=2600,2600*'umowa o pracę'!$E$8,($AH170+$AI170)*'umowa o pracę'!$E$8),2)-IF(AND($AI170=0,I170&gt;0),ROUND(ROUND(IF($AH170&gt;2600,ROUND($AJ170/$AH170*2600,2),$AJ170),2)*'umowa o pracę'!$E$8,2),IF($AI170&gt;0,IF($AH170+$AI170&lt;2600,ROUND(ROUND($AJ170+ROUND($AI170*9%,2),2)*'umowa o pracę'!$E$8,2),IF(AND($AH170+$AI170&gt;=2600,$AI170&lt;2600,$AH170&lt;2600),ROUND((ROUND(((2600-$AI170)/$AH170)*$AJ170,2)+ROUND($AI170*9%,2))*'umowa o pracę'!$E$8,2),IF(AND($AH170+$AI170&gt;=2600,$AI170&gt;=2600),ROUND((ROUND(2600*9%,2))*'umowa o pracę'!$E$8,2),IF(AND($AH170+$AI170&gt;=2600,$AH170&gt;=2600,$AI170&lt;2600),ROUND((ROUND($AI170*9%,2)+ROUND(((2600-$AI170)/$AH170)*$AJ170,2))*'umowa o pracę'!$E$8,2),0)))),0)))))</f>
        <v>0</v>
      </c>
      <c r="AN170" s="32">
        <f>IF(IF(IF(AND($AG170=1,$I170&gt;0),ROUND(IF($AH170+$AI170&gt;=2800,2800*'umowa o pracę'!$E$8,($AH170+$AI170)*'umowa o pracę'!$E$8),2)+IF($AI170=0,ROUND(IF($AH170&gt;2800,ROUND($AK170/$AH170*2800,2),$AK170)*'umowa o pracę'!$E$8,2),ROUND(IF($AH170&gt;2800,ROUND($AK170/$AH170*2800,2),$AK170)*'umowa o pracę'!$E$8,2)),ROUND(IF($AH170+$AI170&gt;=2800,2800*'umowa o pracę'!$E$8,($AH170+$AI170)*'umowa o pracę'!$E$8),2)-IF($AI170=0,ROUND(ROUND(IF($AH170&gt;2800,ROUND($AJ170/$AH170*2800,2),$AJ170),2)*'umowa o pracę'!$E$8,2),IF($AI170&gt;0,IF($AH170+$AI170&lt;2800,ROUND(ROUND($AJ170+ROUND($AI170*9%,2),2)*'umowa o pracę'!$E$8,2),IF(AND($AH170+$AI170&gt;=2800,$AI170&lt;2800,$AH170&lt;2800),ROUND((ROUND(((2800-$AI170)/$AH170)*$AJ170,2)+ROUND($AI170*9%,2))*'umowa o pracę'!$E$8,2),IF(AND($AH170+$AI170&gt;=2800,$AI170&gt;=2800),ROUND((ROUND(2800*9%,2))*'umowa o pracę'!$E$8,2),IF(AND($AH170+$AI170&gt;=2800,$AH170&gt;=2800,$AI170&lt;2800),ROUND((ROUND($AI170*9%,2)+ROUND(((2800-$AI170)/$AH170)*$AJ170,2))*'umowa o pracę'!$E$8,2),0)))),0)))&gt;$J170,$J170,IF(AND($AG170=1,$I170&gt;0),ROUND(IF($AH170+$AI170&gt;=2800,2800*'umowa o pracę'!$E$8,($AH170+$AI170)*'umowa o pracę'!$E$8),2)+IF($AI170=0,ROUND(IF($AH170&gt;2800,ROUND($AK170/$AH170*2800,2),$AK170)*'umowa o pracę'!$E$8,2),ROUND(IF($AH170&gt;2800,ROUND($AK170/$AH170*2800,2),$AK170)*'umowa o pracę'!$E$8,2)),ROUND(IF($AH170+$AI170&gt;=2800,2800*'umowa o pracę'!$E$8,($AH170+$AI170)*'umowa o pracę'!$E$8),2)-IF($AI170=0,ROUND(ROUND(IF($AH170&gt;2800,ROUND($AJ170/$AH170*2800,2),$AJ170),2)*'umowa o pracę'!$E$8,2),IF($AI170&gt;0,IF($AH170+$AI170&lt;2800,ROUND(ROUND($AJ170+ROUND($AI170*9%,2),2)*'umowa o pracę'!$E$8,2),IF(AND($AH170+$AI170&gt;=2800,$AI170&lt;2800,$AH170&lt;2800),ROUND((ROUND(((2800-$AI170)/$AH170)*$AJ170,2)+ROUND($AI170*9%,2))*'umowa o pracę'!$E$8,2),IF(AND($AH170+$AI170&gt;=2800,$AI170&gt;=2800),ROUND((ROUND(2800*9%,2))*'umowa o pracę'!$E$8,2),IF(AND($AH170+$AI170&gt;=2800,$AH170&gt;=2800,$AI170&lt;2800),ROUND((ROUND($AI170*9%,2)+ROUND(((2800-$AI170)/$AH170)*$AJ170,2))*'umowa o pracę'!$E$8,2),0)))),0))))&gt;$J170,$J170,IF(IF(AND($AG170=1,$I170&gt;0),ROUND(IF($AH170+$AI170&gt;=2800,2800*'umowa o pracę'!$E$8,($AH170+$AI170)*'umowa o pracę'!$E$8),2)+IF($AI170=0,ROUND(IF($AH170&gt;2800,ROUND($AK170/$AH170*2800,2),$AK170)*'umowa o pracę'!$E$8,2),ROUND(IF($AH170&gt;2800,ROUND($AK170/$AH170*2800,2),$AK170)*'umowa o pracę'!$E$8,2)),ROUND(IF($AH170+$AI170&gt;=2800,2800*'umowa o pracę'!$E$8,($AH170+$AI170)*'umowa o pracę'!$E$8),2)-IF($AI170=0,ROUND(ROUND(IF($AH170&gt;2800,ROUND($AJ170/$AH170*2800,2),$AJ170),2)*'umowa o pracę'!$E$8,2),IF($AI170&gt;0,IF($AH170+$AI170&lt;2800,ROUND(ROUND($AJ170+ROUND($AI170*9%,2),2)*'umowa o pracę'!$E$8,2),IF(AND($AH170+$AI170&gt;=2800,$AI170&lt;2800,$AH170&lt;2800),ROUND((ROUND(((2800-$AI170)/$AH170)*$AJ170,2)+ROUND($AI170*9%,2))*'umowa o pracę'!$E$8,2),IF(AND($AH170+$AI170&gt;=2800,$AI170&gt;=2800),ROUND((ROUND(2800*9%,2))*'umowa o pracę'!$E$8,2),IF(AND($AH170+$AI170&gt;=2800,$AH170&gt;=2800,$AI170&lt;2800),ROUND((ROUND($AI170*9%,2)+ROUND(((2800-$AI170)/$AH170)*$AJ170,2))*'umowa o pracę'!$E$8,2),0)))),0)))&gt;$J170,$J170,IF(AND($AG170=1,$I170&gt;0),ROUND(IF($AH170+$AI170&gt;=2800,2800*'umowa o pracę'!$E$8,($AH170+$AI170)*'umowa o pracę'!$E$8),2)+IF($AI170=0,ROUND(IF($AH170&gt;2800,ROUND($AK170/$AH170*2800,2),$AK170)*'umowa o pracę'!$E$8,2),ROUND(IF($AH170&gt;2800,ROUND($AK170/$AH170*2800,2),$AK170)*'umowa o pracę'!$E$8,2)),ROUND(IF($AH170+$AI170&gt;=2800,2800*'umowa o pracę'!$E$8,($AH170+$AI170)*'umowa o pracę'!$E$8),2)-IF(AND($AI170=0,I170&gt;0),ROUND(ROUND(IF($AH170&gt;2800,ROUND($AJ170/$AH170*2800,2),$AJ170),2)*'umowa o pracę'!$E$8,2),IF($AI170&gt;0,IF($AH170+$AI170&lt;2800,ROUND(ROUND($AJ170+ROUND($AI170*9%,2),2)*'umowa o pracę'!$E$8,2),IF(AND($AH170+$AI170&gt;=2800,$AI170&lt;2800,$AH170&lt;2800),ROUND((ROUND(((2800-$AI170)/$AH170)*$AJ170,2)+ROUND($AI170*9%,2))*'umowa o pracę'!$E$8,2),IF(AND($AH170+$AI170&gt;=2800,$AI170&gt;=2800),ROUND((ROUND(2800*9%,2))*'umowa o pracę'!$E$8,2),IF(AND($AH170+$AI170&gt;=2800,$AH170&gt;=2800,$AI170&lt;2800),ROUND((ROUND($AI170*9%,2)+ROUND(((2800-$AI170)/$AH170)*$AJ170,2))*'umowa o pracę'!$E$8,2),0)))),0)))))</f>
        <v>0</v>
      </c>
      <c r="AO170" s="32">
        <f>IF('umowa o pracę'!$E$7=2020,IF(IF($AG170=1,IF($AI170=0,ROUND(IF($AH170&gt;2600,ROUND($AJ170/$AH170*2600,2),$AJ170)*'umowa o pracę'!$E$8,2),IF($AH170+$AI170&lt;2600,ROUND(ROUND($AJ170+ROUND($AI170*9%,2),2)*'umowa o pracę'!$E$8,2),IF(AND($AH170+$AI170&gt;=2600,$AH170&lt;2600),ROUND((ROUND($AJ170+ROUND((2600-$AH170)*9%,2),2))*'umowa o pracę'!$E$8,2),IF(AND($AH170+$AI170&gt;=2600,$AH170&gt;=2600),ROUND(ROUND($AJ170/$AH170*2600,2)*'umowa o pracę'!$E$8,2),0)))),0)&gt;$H170,$H170,IF($AG170=1,IF($AI170=0,ROUND(IF($AH170&gt;2600,ROUND($AJ170/$AH170*2600,2),$AJ170)*'umowa o pracę'!$E$8,2),IF($AH170+$AI170&lt;2600,ROUND(ROUND($AJ170+ROUND($AI170*9%,2),2)*'umowa o pracę'!$E$8,2),IF(AND($AH170+$AI170&gt;=2600,$AH170&lt;2600),ROUND((ROUND($AJ170+ROUND((2600-$AH170)*9%,2),2))*'umowa o pracę'!$E$8,2),IF(AND($AH170+$AI170&gt;=2600,$AH170&gt;=2600),ROUND(ROUND($AJ170/$AH170*2600,2)*'umowa o pracę'!$E$8,2),0)))),0)),IF('umowa o pracę'!$E$7=2021,IF(IF($AG170=1,IF($AI170=0,ROUND(IF($AH170&gt;2800,ROUND($AJ170/$AH170*2800,2),$AJ170)*'umowa o pracę'!$E$8,2),IF($AH170+$AI170&lt;2800,ROUND(ROUND($AJ170+ROUND($AI170*9%,2),2)*'umowa o pracę'!$E$8,2),IF(AND($AH170+$AI170&gt;=2800,$AH170&lt;2800),ROUND((ROUND($AJ170+ROUND((2800-$AH170)*9%,2),2))*'umowa o pracę'!$E$8,2),IF(AND($AH170+$AI170&gt;=2800,$AH170&gt;=2800),ROUND(ROUND($AJ170/$AH170*2800,2)*'umowa o pracę'!$E$8,2),0)))),0)&gt;$H170,$H170,IF($AG170=1,IF($AI170=0,ROUND(IF($AH170&gt;2800,ROUND($AJ170/$AH170*2800,2),$AJ170)*'umowa o pracę'!$E$8,2),IF($AH170+$AI170&lt;2800,ROUND(ROUND($AJ170+ROUND($AI170*9%,2),2)*'umowa o pracę'!$E$8,2),IF(AND($AH170+$AI170&gt;=2800,$AH170&lt;2800),ROUND((ROUND($AJ170+ROUND((2800-$AH170)*9%,2),2))*'umowa o pracę'!$E$8,2),IF(AND($AH170+$AI170&gt;=2800,$AH170&gt;=2800),ROUND(ROUND($AJ170/$AH170*2800,2)*'umowa o pracę'!$E$8,2),0)))),0)),0))</f>
        <v>0</v>
      </c>
      <c r="AP170" s="32">
        <f>IF('umowa o pracę'!$E$7=2020,IF(IF($AG170=1,IF($AI170=0,ROUND(IF($AH170&gt;2600,ROUND($AK170/$AH170*2600,2),$AK170)*'umowa o pracę'!$E$8,2),ROUND(IF($AH170&gt;2600,ROUND($AK170/$AH170*2600,2),$AK170)*'umowa o pracę'!$E$8,2)),0)&gt;$I170,$I170,IF($AG170=1,IF($AI170=0,ROUND(IF($AH170&gt;2600,ROUND($AK170/$AH170*2600,2),$AK170)*'umowa o pracę'!$E$8,2),ROUND(IF($AH170&gt;2600,ROUND($AK170/$AH170*2600,2),$AK170)*'umowa o pracę'!$E$8,2)),0)),IF('umowa o pracę'!$E$7=2021,IF(IF($AG170=1,IF($AI170=0,ROUND(IF($AH170&gt;2800,ROUND($AK170/$AH170*2800,2),$AK170)*'umowa o pracę'!$E$8,2),ROUND(IF($AH170&gt;2800,ROUND($AK170/$AH170*2800,2),$AK170)*'umowa o pracę'!$E$8,2)),0)&gt;$I170,$I170,IF($AG170=1,IF($AI170=0,ROUND(IF($AH170&gt;2800,ROUND($AK170/$AH170*2800,2),$AK170)*'umowa o pracę'!$E$8,2),ROUND(IF($AH170&gt;2800,ROUND($AK170/$AH170*2800,2),$AK170)*'umowa o pracę'!$E$8,2)),0)),0))</f>
        <v>0</v>
      </c>
      <c r="AQ170" s="56">
        <f>IF('umowa o pracę'!$E$7=2020,$AM170,IF('umowa o pracę'!$E$7=2021,$AN170,0))</f>
        <v>0</v>
      </c>
      <c r="AR170" s="33">
        <f>IF('umowa o pracę'!$E$7=0,0,U170+AF170+AQ170)</f>
        <v>0</v>
      </c>
      <c r="AS170" s="19"/>
      <c r="AT170" s="19"/>
      <c r="AU170" s="19"/>
      <c r="AV170" s="6"/>
      <c r="AW170" s="6"/>
      <c r="AX170" s="6">
        <f t="shared" si="26"/>
        <v>10</v>
      </c>
      <c r="AY170" s="6"/>
      <c r="AZ170" s="234">
        <f t="shared" si="29"/>
        <v>0</v>
      </c>
      <c r="BA170" s="234">
        <f t="shared" si="30"/>
        <v>0</v>
      </c>
      <c r="BB170" s="234">
        <f t="shared" si="31"/>
        <v>0</v>
      </c>
      <c r="BC170" s="234">
        <f t="shared" si="32"/>
        <v>0</v>
      </c>
      <c r="BD170" s="234">
        <f t="shared" si="33"/>
        <v>0</v>
      </c>
      <c r="BE170" s="234">
        <f t="shared" si="34"/>
        <v>0</v>
      </c>
      <c r="BF170" s="234">
        <f t="shared" si="35"/>
        <v>0</v>
      </c>
      <c r="BG170" s="234">
        <f t="shared" si="36"/>
        <v>0</v>
      </c>
      <c r="BH170" s="234">
        <f t="shared" si="37"/>
        <v>0</v>
      </c>
      <c r="BI170" s="238">
        <f t="shared" si="38"/>
        <v>0</v>
      </c>
      <c r="BJ170" s="236"/>
      <c r="BK170" s="236"/>
      <c r="BL170" s="237"/>
    </row>
    <row r="171" spans="1:64" ht="15.75" customHeight="1" x14ac:dyDescent="0.25">
      <c r="A171" s="129">
        <v>160</v>
      </c>
      <c r="B171" s="57"/>
      <c r="C171" s="57"/>
      <c r="D171" s="36"/>
      <c r="E171" s="36"/>
      <c r="F171" s="242"/>
      <c r="G171" s="37">
        <v>1</v>
      </c>
      <c r="H171" s="58">
        <v>0</v>
      </c>
      <c r="I171" s="59">
        <v>0</v>
      </c>
      <c r="J171" s="60">
        <v>0</v>
      </c>
      <c r="K171" s="52">
        <v>1</v>
      </c>
      <c r="L171" s="39">
        <v>0</v>
      </c>
      <c r="M171" s="39">
        <v>0</v>
      </c>
      <c r="N171" s="39">
        <v>0</v>
      </c>
      <c r="O171" s="39">
        <v>0</v>
      </c>
      <c r="P171" s="35">
        <f>IF('umowa o pracę'!$E$7=2020,ROUND(IF($L171&gt;=2600,2600*'umowa o pracę'!$E$8,$L171*'umowa o pracę'!$E$8),2),IF('umowa o pracę'!$E$7=2021,ROUND(IF($L171&gt;=2800,2800*'umowa o pracę'!$E$8,$L171*'umowa o pracę'!$E$8),2),0))</f>
        <v>0</v>
      </c>
      <c r="Q171" s="252">
        <f>IF(IF(IF(AND($K171=1,$I171&gt;0),ROUND(IF($L171+$M171&gt;=2600,2600*'umowa o pracę'!$E$8,($L171+$M171)*'umowa o pracę'!$E$8),2)+IF($M171=0,ROUND(IF($L171&gt;2600,ROUND($O171/$L171*2600,2),$O171)*'umowa o pracę'!$E$8,2),ROUND(IF($L171&gt;2600,ROUND($O171/$L171*2600,2),$O171)*'umowa o pracę'!$E$8,2)),ROUND(IF($L171+$M171&gt;=2600,2600*'umowa o pracę'!$E$8,($L171+$M171)*'umowa o pracę'!$E$8),2)-IF($M171=0,ROUND(ROUND(IF($L171&gt;2600,ROUND($N171/$L171*2600,2),$N171),2)*'umowa o pracę'!$E$8,2),IF($M171&gt;0,IF($L171+$M171&lt;2600,ROUND(ROUND($N171+ROUND($M171*9%,2),2)*'umowa o pracę'!$E$8,2),IF(AND($L171+$M171&gt;=2600,$M171&lt;2600,$L171&lt;2600),ROUND((ROUND(((2600-$M171)/$L171)*$N171,2)+ROUND($M171*9%,2))*'umowa o pracę'!$E$8,2),IF(AND($L171+$M171&gt;=2600,$M171&gt;=2600),ROUND((ROUND(2600*9%,2))*'umowa o pracę'!$E$8,2),IF(AND($L171+$M171&gt;=2600,$L171&gt;=2600,$M171&lt;2600),ROUND((ROUND($M171*9%,2)+ROUND(((2600-$M171)/$L171)*$N171,2))*'umowa o pracę'!$E$8,2),0)))),0)))&gt;$J171,$J171,IF(AND($K171=1,$I171&gt;0),ROUND(IF($L171+$M171&gt;=2600,2600*'umowa o pracę'!$E$8,($L171+$M171)*'umowa o pracę'!$E$8),2)+IF($M171=0,ROUND(IF($L171&gt;2600,ROUND($O171/$L171*2600,2),$O171)*'umowa o pracę'!$E$8,2),ROUND(IF($L171&gt;2600,ROUND($O171/$L171*2600,2),$O171)*'umowa o pracę'!$E$8,2)),ROUND(IF($L171+$M171&gt;=2600,2600*'umowa o pracę'!$E$8,($L171+$M171)*'umowa o pracę'!$E$8),2)-IF($M171=0,ROUND(ROUND(IF($L171&gt;2600,ROUND($N171/$L171*2600,2),$N171),2)*'umowa o pracę'!$E$8,2),IF($M171&gt;0,IF($L171+$M171&lt;2600,ROUND(ROUND($N171+ROUND($M171*9%,2),2)*'umowa o pracę'!$E$8,2),IF(AND($L171+$M171&gt;=2600,$M171&lt;2600,$L171&lt;2600),ROUND((ROUND(((2600-$M171)/$L171)*$N171,2)+ROUND($M171*9%,2))*'umowa o pracę'!$E$8,2),IF(AND($L171+$M171&gt;=2600,$M171&gt;=2600),ROUND((ROUND(2600*9%,2))*'umowa o pracę'!$E$8,2),IF(AND($L171+$M171&gt;=2600,$L171&gt;=2600,$M171&lt;2600),ROUND((ROUND($M171*9%,2)+ROUND(((2600-$M171)/$L171)*$N171,2))*'umowa o pracę'!$E$8,2),0)))),0))))&gt;$J171,$J171,IF(IF(AND($K171=1,$I171&gt;0),ROUND(IF($L171+$M171&gt;=2600,2600*'umowa o pracę'!$E$8,($L171+$M171)*'umowa o pracę'!$E$8),2)+IF($M171=0,ROUND(IF($L171&gt;2600,ROUND($O171/$L171*2600,2),$O171)*'umowa o pracę'!$E$8,2),ROUND(IF($L171&gt;2600,ROUND($O171/$L171*2600,2),$O171)*'umowa o pracę'!$E$8,2)),ROUND(IF($L171+$M171&gt;=2600,2600*'umowa o pracę'!$E$8,($L171+$M171)*'umowa o pracę'!$E$8),2)-IF($M171=0,ROUND(ROUND(IF($L171&gt;2600,ROUND($N171/$L171*2600,2),$N171),2)*'umowa o pracę'!$E$8,2),IF($M171&gt;0,IF($L171+$M171&lt;2600,ROUND(ROUND($N171+ROUND($M171*9%,2),2)*'umowa o pracę'!$E$8,2),IF(AND($L171+$M171&gt;=2600,$M171&lt;2600,$L171&lt;2600),ROUND((ROUND(((2600-$M171)/$L171)*$N171,2)+ROUND($M171*9%,2))*'umowa o pracę'!$E$8,2),IF(AND($L171+$M171&gt;=2600,$M171&gt;=2600),ROUND((ROUND(2600*9%,2))*'umowa o pracę'!$E$8,2),IF(AND($L171+$M171&gt;=2600,$L171&gt;=2600,$M171&lt;2600),ROUND((ROUND($M171*9%,2)+ROUND(((2600-$M171)/$L171)*$N171,2))*'umowa o pracę'!$E$8,2),0)))),0)))&gt;$J171,$J171,IF(AND($K171=1,$I171&gt;0),ROUND(IF($L171+$M171&gt;=2600,2600*'umowa o pracę'!$E$8,($L171+$M171)*'umowa o pracę'!$E$8),2)+IF($M171=0,ROUND(IF($L171&gt;2600,ROUND($O171/$L171*2600,2),$O171)*'umowa o pracę'!$E$8,2),ROUND(IF($L171&gt;2600,ROUND($O171/$L171*2600,2),$O171)*'umowa o pracę'!$E$8,2)),ROUND(IF($L171+$M171&gt;=2600,2600*'umowa o pracę'!$E$8,($L171+$M171)*'umowa o pracę'!$E$8),2)-IF(AND($M171=0,I171&gt;0),ROUND(ROUND(IF($L171&gt;2600,ROUND($N171/$L171*2600,2),$N171),2)*'umowa o pracę'!$E$8,2),IF($M171&gt;0,IF($L171+$M171&lt;2600,ROUND(ROUND($N171+ROUND($M171*9%,2),2)*'umowa o pracę'!$E$8,2),IF(AND($L171+$M171&gt;=2600,$M171&lt;2600,$L171&lt;2600),ROUND((ROUND(((2600-$M171)/$L171)*$N171,2)+ROUND($M171*9%,2))*'umowa o pracę'!$E$8,2),IF(AND($L171+$M171&gt;=2600,$M171&gt;=2600),ROUND((ROUND(2600*9%,2))*'umowa o pracę'!$E$8,2),IF(AND($L171+$M171&gt;=2600,$L171&gt;=2600,$M171&lt;2600),ROUND((ROUND($M171*9%,2)+ROUND(((2600-$M171)/$L171)*$N171,2))*'umowa o pracę'!$E$8,2),0)))),0)))))</f>
        <v>0</v>
      </c>
      <c r="R171" s="252">
        <f>IF(IF(IF(AND($K171=1,$I171&gt;0),ROUND(IF($L171+$M171&gt;=2800,2800*'umowa o pracę'!$E$8,($L171+$M171)*'umowa o pracę'!$E$8),2)+IF($M171=0,ROUND(IF($L171&gt;2800,ROUND($O171/$L171*2800,2),$O171)*'umowa o pracę'!$E$8,2),ROUND(IF($L171&gt;2800,ROUND($O171/$L171*2800,2),$O171)*'umowa o pracę'!$E$8,2)),ROUND(IF($L171+$M171&gt;=2800,2800*'umowa o pracę'!$E$8,($L171+$M171)*'umowa o pracę'!$E$8),2)-IF($M171=0,ROUND(ROUND(IF($L171&gt;2800,ROUND($N171/$L171*2800,2),$N171),2)*'umowa o pracę'!$E$8,2),IF($M171&gt;0,IF($L171+$M171&lt;2800,ROUND(ROUND($N171+ROUND($M171*9%,2),2)*'umowa o pracę'!$E$8,2),IF(AND($L171+$M171&gt;=2800,$M171&lt;2800,$L171&lt;2800),ROUND((ROUND(((2800-$M171)/$L171)*$N171,2)+ROUND($M171*9%,2))*'umowa o pracę'!$E$8,2),IF(AND($L171+$M171&gt;=2800,$M171&gt;=2800),ROUND((ROUND(2800*9%,2))*'umowa o pracę'!$E$8,2),IF(AND($L171+$M171&gt;=2800,$L171&gt;=2800,$M171&lt;2800),ROUND((ROUND($M171*9%,2)+ROUND(((2800-$M171)/$L171)*$N171,2))*'umowa o pracę'!$E$8,2),0)))),0)))&gt;$J171,$J171,IF(AND($K171=1,$I171&gt;0),ROUND(IF($L171+$M171&gt;=2800,2800*'umowa o pracę'!$E$8,($L171+$M171)*'umowa o pracę'!$E$8),2)+IF($M171=0,ROUND(IF($L171&gt;2800,ROUND($O171/$L171*2800,2),$O171)*'umowa o pracę'!$E$8,2),ROUND(IF($L171&gt;2800,ROUND($O171/$L171*2800,2),$O171)*'umowa o pracę'!$E$8,2)),ROUND(IF($L171+$M171&gt;=2800,2800*'umowa o pracę'!$E$8,($L171+$M171)*'umowa o pracę'!$E$8),2)-IF($M171=0,ROUND(ROUND(IF($L171&gt;2800,ROUND($N171/$L171*2800,2),$N171),2)*'umowa o pracę'!$E$8,2),IF($M171&gt;0,IF($L171+$M171&lt;2800,ROUND(ROUND($N171+ROUND($M171*9%,2),2)*'umowa o pracę'!$E$8,2),IF(AND($L171+$M171&gt;=2800,$M171&lt;2800,$L171&lt;2800),ROUND((ROUND(((2800-$M171)/$L171)*$N171,2)+ROUND($M171*9%,2))*'umowa o pracę'!$E$8,2),IF(AND($L171+$M171&gt;=2800,$M171&gt;=2800),ROUND((ROUND(2800*9%,2))*'umowa o pracę'!$E$8,2),IF(AND($L171+$M171&gt;=2800,$L171&gt;=2800,$M171&lt;2800),ROUND((ROUND($M171*9%,2)+ROUND(((2800-$M171)/$L171)*$N171,2))*'umowa o pracę'!$E$8,2),0)))),0))))&gt;$J171,$J171,IF(IF(AND($K171=1,$I171&gt;0),ROUND(IF($L171+$M171&gt;=2800,2800*'umowa o pracę'!$E$8,($L171+$M171)*'umowa o pracę'!$E$8),2)+IF($M171=0,ROUND(IF($L171&gt;2800,ROUND($O171/$L171*2800,2),$O171)*'umowa o pracę'!$E$8,2),ROUND(IF($L171&gt;2800,ROUND($O171/$L171*2800,2),$O171)*'umowa o pracę'!$E$8,2)),ROUND(IF($L171+$M171&gt;=2800,2800*'umowa o pracę'!$E$8,($L171+$M171)*'umowa o pracę'!$E$8),2)-IF($M171=0,ROUND(ROUND(IF($L171&gt;2800,ROUND($N171/$L171*2800,2),$N171),2)*'umowa o pracę'!$E$8,2),IF($M171&gt;0,IF($L171+$M171&lt;2800,ROUND(ROUND($N171+ROUND($M171*9%,2),2)*'umowa o pracę'!$E$8,2),IF(AND($L171+$M171&gt;=2800,$M171&lt;2800,$L171&lt;2800),ROUND((ROUND(((2800-$M171)/$L171)*$N171,2)+ROUND($M171*9%,2))*'umowa o pracę'!$E$8,2),IF(AND($L171+$M171&gt;=2800,$M171&gt;=2800),ROUND((ROUND(2800*9%,2))*'umowa o pracę'!$E$8,2),IF(AND($L171+$M171&gt;=2800,$L171&gt;=2800,$M171&lt;2800),ROUND((ROUND($M171*9%,2)+ROUND(((2800-$M171)/$L171)*$N171,2))*'umowa o pracę'!$E$8,2),0)))),0)))&gt;$J171,$J171,IF(AND($K171=1,$I171&gt;0),ROUND(IF($L171+$M171&gt;=2800,2800*'umowa o pracę'!$E$8,($L171+$M171)*'umowa o pracę'!$E$8),2)+IF($M171=0,ROUND(IF($L171&gt;2800,ROUND($O171/$L171*2800,2),$O171)*'umowa o pracę'!$E$8,2),ROUND(IF($L171&gt;2800,ROUND($O171/$L171*2800,2),$O171)*'umowa o pracę'!$E$8,2)),ROUND(IF($L171+$M171&gt;=2800,2800*'umowa o pracę'!$E$8,($L171+$M171)*'umowa o pracę'!$E$8),2)-IF(AND($M171=0,I171&gt;0),ROUND(ROUND(IF($L171&gt;2800,ROUND($N171/$L171*2800,2),$N171),2)*'umowa o pracę'!$E$8,2),IF($M171&gt;0,IF($L171+$M171&lt;2800,ROUND(ROUND($N171+ROUND($M171*9%,2),2)*'umowa o pracę'!$E$8,2),IF(AND($L171+$M171&gt;=2800,$M171&lt;2800,$L171&lt;2800),ROUND((ROUND(((2800-$M171)/$L171)*$N171,2)+ROUND($M171*9%,2))*'umowa o pracę'!$E$8,2),IF(AND($L171+$M171&gt;=2800,$M171&gt;=2800),ROUND((ROUND(2800*9%,2))*'umowa o pracę'!$E$8,2),IF(AND($L171+$M171&gt;=2800,$L171&gt;=2800,$M171&lt;2800),ROUND((ROUND($M171*9%,2)+ROUND(((2800-$M171)/$L171)*$N171,2))*'umowa o pracę'!$E$8,2),0)))),0)))))</f>
        <v>0</v>
      </c>
      <c r="S171" s="32">
        <f>IF('umowa o pracę'!$E$7=2020,IF(IF($K171=1,IF($M171=0,ROUND(IF($L171&gt;2600,ROUND($N171/$L171*2600,2),$N171)*'umowa o pracę'!$E$8,2),IF($L171+$M171&lt;2600,ROUND(ROUND($N171+ROUND($M171*9%,2),2)*'umowa o pracę'!$E$8,2),IF(AND($L171+$M171&gt;=2600,$L171&lt;2600),ROUND((ROUND($N171+ROUND((2600-$L171)*9%,2),2))*'umowa o pracę'!$E$8,2),IF(AND($L171+$M171&gt;=2600,$L171&gt;=2600),ROUND(ROUND($N171/$L171*2600,2)*'umowa o pracę'!$E$8,2),0)))),0)&gt;$H171,$H171,IF($K171=1,IF($M171=0,ROUND(IF($L171&gt;2600,ROUND($N171/$L171*2600,2),$N171)*'umowa o pracę'!$E$8,2),IF($L171+$M171&lt;2600,ROUND(ROUND($N171+ROUND($M171*9%,2),2)*'umowa o pracę'!$E$8,2),IF(AND($L171+$M171&gt;=2600,$L171&lt;2600),ROUND((ROUND($N171+ROUND((2600-$L171)*9%,2),2))*'umowa o pracę'!$E$8,2),IF(AND($L171+$M171&gt;=2600,$L171&gt;=2600),ROUND(ROUND($N171/$L171*2600,2)*'umowa o pracę'!$E$8,2),0)))),0)),IF('umowa o pracę'!$E$7=2021,IF(IF($K171=1,IF($M171=0,ROUND(IF($L171&gt;2800,ROUND($N171/$L171*2800,2),$N171)*'umowa o pracę'!$E$8,2),IF($L171+$M171&lt;2800,ROUND(ROUND($N171+ROUND($M171*9%,2),2)*'umowa o pracę'!$E$8,2),IF(AND($L171+$M171&gt;=2800,$L171&lt;2800),ROUND((ROUND($N171+ROUND((2800-$L171)*9%,2),2))*'umowa o pracę'!$E$8,2),IF(AND($L171+$M171&gt;=2800,$L171&gt;=2800),ROUND(ROUND($N171/$L171*2800,2)*'umowa o pracę'!$E$8,2),0)))),0)&gt;$H171,$H171,IF($K171=1,IF($M171=0,ROUND(IF($L171&gt;2800,ROUND($N171/$L171*2800,2),$N171)*'umowa o pracę'!$E$8,2),IF($L171+$M171&lt;2800,ROUND(ROUND($N171+ROUND($M171*9%,2),2)*'umowa o pracę'!$E$8,2),IF(AND($L171+$M171&gt;=2800,$L171&lt;2800),ROUND((ROUND($N171+ROUND((2800-$L171)*9%,2),2))*'umowa o pracę'!$E$8,2),IF(AND($L171+$M171&gt;=2800,$L171&gt;=2800),ROUND(ROUND($N171/$L171*2800,2)*'umowa o pracę'!$E$8,2),0)))),0)),0))</f>
        <v>0</v>
      </c>
      <c r="T171" s="32">
        <f>IF('umowa o pracę'!$E$7=2020,IF(IF($K171=1,IF($M171=0,ROUND(IF($L171&gt;2600,ROUND($O171/$L171*2600,2),$O171)*'umowa o pracę'!$E$8,2),ROUND(IF($L171&gt;2600,ROUND($O171/$L171*2600,2),$O171)*'umowa o pracę'!$E$8,2)),0)&gt;$I171,$I171,IF($K171=1,IF($M171=0,ROUND(IF($L171&gt;2600,ROUND($O171/$L171*2600,2),$O171)*'umowa o pracę'!$E$8,2),ROUND(IF($L171&gt;2600,ROUND($O171/$L171*2600,2),$O171)*'umowa o pracę'!$E$8,2)),0)),IF('umowa o pracę'!$E$7=2021,IF(IF($K171=1,IF($M171=0,ROUND(IF($L171&gt;2800,ROUND($O171/$L171*2800,2),$O171)*'umowa o pracę'!$E$8,2),ROUND(IF($L171&gt;2800,ROUND($O171/$L171*2800,2),$O171)*'umowa o pracę'!$E$8,2)),0)&gt;$I171,$I171,IF($K171=1,IF($M171=0,ROUND(IF($L171&gt;2800,ROUND($O171/$L171*2800,2),$O171)*'umowa o pracę'!$E$8,2),ROUND(IF($L171&gt;2800,ROUND($O171/$L171*2800,2),$O171)*'umowa o pracę'!$E$8,2)),0)),0))</f>
        <v>0</v>
      </c>
      <c r="U171" s="51">
        <f>IF('umowa o pracę'!$E$7=2020,$Q171,IF('umowa o pracę'!$E$7=2021,$R171,0))</f>
        <v>0</v>
      </c>
      <c r="V171" s="53">
        <f t="shared" si="27"/>
        <v>1</v>
      </c>
      <c r="W171" s="54">
        <f>IF('umowa o pracę'!$E$6&lt;2,0,$L171)</f>
        <v>0</v>
      </c>
      <c r="X171" s="54">
        <f>IF('umowa o pracę'!$E$6&lt;2,0,$M171)</f>
        <v>0</v>
      </c>
      <c r="Y171" s="55">
        <f>IF('umowa o pracę'!$E$6&lt;2,0,$N171)</f>
        <v>0</v>
      </c>
      <c r="Z171" s="55">
        <f>IF('umowa o pracę'!$E$6&lt;2,0,$O171)</f>
        <v>0</v>
      </c>
      <c r="AA171" s="32">
        <f>IF('umowa o pracę'!$E$7=2020,ROUND(IF($W171&gt;=2600,2600*'umowa o pracę'!$E$8,$W171*'umowa o pracę'!$E$8),2),IF('umowa o pracę'!$E$7=2021,ROUND(IF($W171&gt;=2800,2800*'umowa o pracę'!$E$8,$W171*'umowa o pracę'!$E$8),2),0))</f>
        <v>0</v>
      </c>
      <c r="AB171" s="32">
        <f>IF(IF(IF(AND($V171=1,$I171&gt;0),ROUND(IF($W171+$X171&gt;=2600,2600*'umowa o pracę'!$E$8,($W171+$X171)*'umowa o pracę'!$E$8),2)+IF($X171=0,ROUND(IF($W171&gt;2600,ROUND($Z171/$W171*2600,2),$Z171)*'umowa o pracę'!$E$8,2),ROUND(IF($W171&gt;2600,ROUND($Z171/$W171*2600,2),$Z171)*'umowa o pracę'!$E$8,2)),ROUND(IF($W171+$X171&gt;=2600,2600*'umowa o pracę'!$E$8,($W171+$X171)*'umowa o pracę'!$E$8),2)-IF($X171=0,ROUND(ROUND(IF($W171&gt;2600,ROUND($Y171/$W171*2600,2),$Y171),2)*'umowa o pracę'!$E$8,2),IF($X171&gt;0,IF($W171+$X171&lt;2600,ROUND(ROUND($Y171+ROUND($X171*9%,2),2)*'umowa o pracę'!$E$8,2),IF(AND($W171+$X171&gt;=2600,$X171&lt;2600,$W171&lt;2600),ROUND((ROUND(((2600-$X171)/$W171)*$Y171,2)+ROUND($X171*9%,2))*'umowa o pracę'!$E$8,2),IF(AND($W171+$X171&gt;=2600,$X171&gt;=2600),ROUND((ROUND(2600*9%,2))*'umowa o pracę'!$E$8,2),IF(AND($W171+$X171&gt;=2600,$W171&gt;=2600,$X171&lt;2600),ROUND((ROUND($X171*9%,2)+ROUND(((2600-$X171)/$W171)*$Y171,2))*'umowa o pracę'!$E$8,2),0)))),0)))&gt;$J171,$J171,IF(AND($V171=1,$I171&gt;0),ROUND(IF($W171+$X171&gt;=2600,2600*'umowa o pracę'!$E$8,($W171+$X171)*'umowa o pracę'!$E$8),2)+IF($X171=0,ROUND(IF($W171&gt;2600,ROUND($Z171/$W171*2600,2),$Z171)*'umowa o pracę'!$E$8,2),ROUND(IF($W171&gt;2600,ROUND($Z171/$W171*2600,2),$Z171)*'umowa o pracę'!$E$8,2)),ROUND(IF($W171+$X171&gt;=2600,2600*'umowa o pracę'!$E$8,($W171+$X171)*'umowa o pracę'!$E$8),2)-IF($X171=0,ROUND(ROUND(IF($W171&gt;2600,ROUND($Y171/$W171*2600,2),$Y171),2)*'umowa o pracę'!$E$8,2),IF($X171&gt;0,IF($W171+$X171&lt;2600,ROUND(ROUND($Y171+ROUND($X171*9%,2),2)*'umowa o pracę'!$E$8,2),IF(AND($W171+$X171&gt;=2600,$X171&lt;2600,$W171&lt;2600),ROUND((ROUND(((2600-$X171)/$W171)*$Y171,2)+ROUND($X171*9%,2))*'umowa o pracę'!$E$8,2),IF(AND($W171+$X171&gt;=2600,$X171&gt;=2600),ROUND((ROUND(2600*9%,2))*'umowa o pracę'!$E$8,2),IF(AND($W171+$X171&gt;=2600,$W171&gt;=2600,$X171&lt;2600),ROUND((ROUND($X171*9%,2)+ROUND(((2600-$X171)/$W171)*$Y171,2))*'umowa o pracę'!$E$8,2),0)))),0))))&gt;$J171,$J171,IF(IF(AND($V171=1,$I171&gt;0),ROUND(IF($W171+$X171&gt;=2600,2600*'umowa o pracę'!$E$8,($W171+$X171)*'umowa o pracę'!$E$8),2)+IF($X171=0,ROUND(IF($W171&gt;2600,ROUND($Z171/$W171*2600,2),$Z171)*'umowa o pracę'!$E$8,2),ROUND(IF($W171&gt;2600,ROUND($Z171/$W171*2600,2),$Z171)*'umowa o pracę'!$E$8,2)),ROUND(IF($W171+$X171&gt;=2600,2600*'umowa o pracę'!$E$8,($W171+$X171)*'umowa o pracę'!$E$8),2)-IF($X171=0,ROUND(ROUND(IF($W171&gt;2600,ROUND($Y171/$W171*2600,2),$Y171),2)*'umowa o pracę'!$E$8,2),IF($X171&gt;0,IF($W171+$X171&lt;2600,ROUND(ROUND($Y171+ROUND($X171*9%,2),2)*'umowa o pracę'!$E$8,2),IF(AND($W171+$X171&gt;=2600,$X171&lt;2600,$W171&lt;2600),ROUND((ROUND(((2600-$X171)/$W171)*$Y171,2)+ROUND($X171*9%,2))*'umowa o pracę'!$E$8,2),IF(AND($W171+$X171&gt;=2600,$X171&gt;=2600),ROUND((ROUND(2600*9%,2))*'umowa o pracę'!$E$8,2),IF(AND($W171+$X171&gt;=2600,$W171&gt;=2600,$X171&lt;2600),ROUND((ROUND($X171*9%,2)+ROUND(((2600-$X171)/$W171)*$Y171,2))*'umowa o pracę'!$E$8,2),0)))),0)))&gt;$J171,$J171,IF(AND($V171=1,$I171&gt;0),ROUND(IF($W171+$X171&gt;=2600,2600*'umowa o pracę'!$E$8,($W171+$X171)*'umowa o pracę'!$E$8),2)+IF($X171=0,ROUND(IF($W171&gt;2600,ROUND($Z171/$W171*2600,2),$Z171)*'umowa o pracę'!$E$8,2),ROUND(IF($W171&gt;2600,ROUND($Z171/$W171*2600,2),$Z171)*'umowa o pracę'!$E$8,2)),ROUND(IF($W171+$X171&gt;=2600,2600*'umowa o pracę'!$E$8,($W171+$X171)*'umowa o pracę'!$E$8),2)-IF(AND($X171=0,I171&gt;0),ROUND(ROUND(IF($W171&gt;2600,ROUND($Y171/$W171*2600,2),$Y171),2)*'umowa o pracę'!$E$8,2),IF($X171&gt;0,IF($W171+$X171&lt;2600,ROUND(ROUND($Y171+ROUND($X171*9%,2),2)*'umowa o pracę'!$E$8,2),IF(AND($W171+$X171&gt;=2600,$X171&lt;2600,$W171&lt;2600),ROUND((ROUND(((2600-$X171)/$W171)*$Y171,2)+ROUND($X171*9%,2))*'umowa o pracę'!$E$8,2),IF(AND($W171+$X171&gt;=2600,$X171&gt;=2600),ROUND((ROUND(2600*9%,2))*'umowa o pracę'!$E$8,2),IF(AND($W171+$X171&gt;=2600,$W171&gt;=2600,$X171&lt;2600),ROUND((ROUND($X171*9%,2)+ROUND(((2600-$X171)/$W171)*$Y171,2))*'umowa o pracę'!$E$8,2),0)))),0)))))</f>
        <v>0</v>
      </c>
      <c r="AC171" s="32">
        <f>IF(IF(IF(AND($V171=1,$I171&gt;0),ROUND(IF($W171+$X171&gt;=2800,2800*'umowa o pracę'!$E$8,($W171+$X171)*'umowa o pracę'!$E$8),2)+IF($X171=0,ROUND(IF($W171&gt;2800,ROUND($Z171/$W171*2800,2),$Z171)*'umowa o pracę'!$E$8,2),ROUND(IF($W171&gt;2800,ROUND($Z171/$W171*2800,2),$Z171)*'umowa o pracę'!$E$8,2)),ROUND(IF($W171+$X171&gt;=2800,2800*'umowa o pracę'!$E$8,($W171+$X171)*'umowa o pracę'!$E$8),2)-IF($X171=0,ROUND(ROUND(IF($W171&gt;2800,ROUND($Y171/$W171*2800,2),$Y171),2)*'umowa o pracę'!$E$8,2),IF($X171&gt;0,IF($W171+$X171&lt;2800,ROUND(ROUND($Y171+ROUND($X171*9%,2),2)*'umowa o pracę'!$E$8,2),IF(AND($W171+$X171&gt;=2800,$X171&lt;2800,$W171&lt;2800),ROUND((ROUND(((2800-$X171)/$W171)*$Y171,2)+ROUND($X171*9%,2))*'umowa o pracę'!$E$8,2),IF(AND($W171+$X171&gt;=2800,$X171&gt;=2800),ROUND((ROUND(2800*9%,2))*'umowa o pracę'!$E$8,2),IF(AND($W171+$X171&gt;=2800,$W171&gt;=2800,$X171&lt;2800),ROUND((ROUND($X171*9%,2)+ROUND(((2800-$X171)/$W171)*$Y171,2))*'umowa o pracę'!$E$8,2),0)))),0)))&gt;$J171,$J171,IF(AND($V171=1,$I171&gt;0),ROUND(IF($W171+$X171&gt;=2800,2800*'umowa o pracę'!$E$8,($W171+$X171)*'umowa o pracę'!$E$8),2)+IF($X171=0,ROUND(IF($W171&gt;2800,ROUND($Z171/$W171*2800,2),$Z171)*'umowa o pracę'!$E$8,2),ROUND(IF($W171&gt;2800,ROUND($Z171/$W171*2800,2),$Z171)*'umowa o pracę'!$E$8,2)),ROUND(IF($W171+$X171&gt;=2800,2800*'umowa o pracę'!$E$8,($W171+$X171)*'umowa o pracę'!$E$8),2)-IF($X171=0,ROUND(ROUND(IF($W171&gt;2800,ROUND($Y171/$W171*2800,2),$Y171),2)*'umowa o pracę'!$E$8,2),IF($X171&gt;0,IF($W171+$X171&lt;2800,ROUND(ROUND($Y171+ROUND($X171*9%,2),2)*'umowa o pracę'!$E$8,2),IF(AND($W171+$X171&gt;=2800,$X171&lt;2800,$W171&lt;2800),ROUND((ROUND(((2800-$X171)/$W171)*$Y171,2)+ROUND($X171*9%,2))*'umowa o pracę'!$E$8,2),IF(AND($W171+$X171&gt;=2800,$X171&gt;=2800),ROUND((ROUND(2800*9%,2))*'umowa o pracę'!$E$8,2),IF(AND($W171+$X171&gt;=2800,$W171&gt;=2800,$X171&lt;2800),ROUND((ROUND($X171*9%,2)+ROUND(((2800-$X171)/$W171)*$Y171,2))*'umowa o pracę'!$E$8,2),0)))),0))))&gt;$J171,$J171,IF(IF(AND($V171=1,$I171&gt;0),ROUND(IF($W171+$X171&gt;=2800,2800*'umowa o pracę'!$E$8,($W171+$X171)*'umowa o pracę'!$E$8),2)+IF($X171=0,ROUND(IF($W171&gt;2800,ROUND($Z171/$W171*2800,2),$Z171)*'umowa o pracę'!$E$8,2),ROUND(IF($W171&gt;2800,ROUND($Z171/$W171*2800,2),$Z171)*'umowa o pracę'!$E$8,2)),ROUND(IF($W171+$X171&gt;=2800,2800*'umowa o pracę'!$E$8,($W171+$X171)*'umowa o pracę'!$E$8),2)-IF($X171=0,ROUND(ROUND(IF($W171&gt;2800,ROUND($Y171/$W171*2800,2),$Y171),2)*'umowa o pracę'!$E$8,2),IF($X171&gt;0,IF($W171+$X171&lt;2800,ROUND(ROUND($Y171+ROUND($X171*9%,2),2)*'umowa o pracę'!$E$8,2),IF(AND($W171+$X171&gt;=2800,$X171&lt;2800,$W171&lt;2800),ROUND((ROUND(((2800-$X171)/$W171)*$Y171,2)+ROUND($X171*9%,2))*'umowa o pracę'!$E$8,2),IF(AND($W171+$X171&gt;=2800,$X171&gt;=2800),ROUND((ROUND(2800*9%,2))*'umowa o pracę'!$E$8,2),IF(AND($W171+$X171&gt;=2800,$W171&gt;=2800,$X171&lt;2800),ROUND((ROUND($X171*9%,2)+ROUND(((2800-$X171)/$W171)*$Y171,2))*'umowa o pracę'!$E$8,2),0)))),0)))&gt;$J171,$J171,IF(AND($V171=1,$I171&gt;0),ROUND(IF($W171+$X171&gt;=2800,2800*'umowa o pracę'!$E$8,($W171+$X171)*'umowa o pracę'!$E$8),2)+IF($X171=0,ROUND(IF($W171&gt;2800,ROUND($Z171/$W171*2800,2),$Z171)*'umowa o pracę'!$E$8,2),ROUND(IF($W171&gt;2800,ROUND($Z171/$W171*2800,2),$Z171)*'umowa o pracę'!$E$8,2)),ROUND(IF($W171+$X171&gt;=2800,2800*'umowa o pracę'!$E$8,($W171+$X171)*'umowa o pracę'!$E$8),2)-IF(AND($X171=0,I171&gt;0),ROUND(ROUND(IF($W171&gt;2800,ROUND($Y171/$W171*2800,2),$Y171),2)*'umowa o pracę'!$E$8,2),IF($X171&gt;0,IF($W171+$X171&lt;2800,ROUND(ROUND($Y171+ROUND($X171*9%,2),2)*'umowa o pracę'!$E$8,2),IF(AND($W171+$X171&gt;=2800,$X171&lt;2800,$W171&lt;2800),ROUND((ROUND(((2800-$X171)/$W171)*$Y171,2)+ROUND($X171*9%,2))*'umowa o pracę'!$E$8,2),IF(AND($W171+$X171&gt;=2800,$X171&gt;=2800),ROUND((ROUND(2800*9%,2))*'umowa o pracę'!$E$8,2),IF(AND($W171+$X171&gt;=2800,$W171&gt;=2800,$X171&lt;2800),ROUND((ROUND($X171*9%,2)+ROUND(((2800-$X171)/$W171)*$Y171,2))*'umowa o pracę'!$E$8,2),0)))),0)))))</f>
        <v>0</v>
      </c>
      <c r="AD171" s="32">
        <f>IF('umowa o pracę'!$E$7=2020,IF(IF($V171=1,IF($X171=0,ROUND(IF($W171&gt;2600,ROUND($Y171/$W171*2600,2),$Y171)*'umowa o pracę'!$E$8,2),IF($W171+$X171&lt;2600,ROUND(ROUND($Y171+ROUND($X171*9%,2),2)*'umowa o pracę'!$E$8,2),IF(AND($W171+$X171&gt;=2600,$W171&lt;2600),ROUND((ROUND($Y171+ROUND((2600-$W171)*9%,2),2))*'umowa o pracę'!$E$8,2),IF(AND($W171+$X171&gt;=2600,$W171&gt;=2600),ROUND(ROUND($Y171/$W171*2600,2)*'umowa o pracę'!$E$8,2),0)))),0)&gt;$H171,$H171,IF($V171=1,IF($X171=0,ROUND(IF($W171&gt;2600,ROUND($Y171/$W171*2600,2),$Y171)*'umowa o pracę'!$E$8,2),IF($W171+$X171&lt;2600,ROUND(ROUND($Y171+ROUND($X171*9%,2),2)*'umowa o pracę'!$E$8,2),IF(AND($W171+$X171&gt;=2600,$W171&lt;2600),ROUND((ROUND($Y171+ROUND((2600-$W171)*9%,2),2))*'umowa o pracę'!$E$8,2),IF(AND($W171+$X171&gt;=2600,$W171&gt;=2600),ROUND(ROUND($Y171/$W171*2600,2)*'umowa o pracę'!$E$8,2),0)))),0)),IF('umowa o pracę'!$E$7=2021,IF(IF($V171=1,IF($X171=0,ROUND(IF($W171&gt;2800,ROUND($Y171/$W171*2800,2),$Y171)*'umowa o pracę'!$E$8,2),IF($W171+$X171&lt;2800,ROUND(ROUND($Y171+ROUND($X171*9%,2),2)*'umowa o pracę'!$E$8,2),IF(AND($W171+$X171&gt;=2800,$W171&lt;2800),ROUND((ROUND($Y171+ROUND((2800-$W171)*9%,2),2))*'umowa o pracę'!$E$8,2),IF(AND($W171+$X171&gt;=2800,$W171&gt;=2800),ROUND(ROUND($Y171/$W171*2800,2)*'umowa o pracę'!$E$8,2),0)))),0)&gt;$H171,$H171,IF($V171=1,IF($X171=0,ROUND(IF($W171&gt;2800,ROUND($Y171/$W171*2800,2),$Y171)*'umowa o pracę'!$E$8,2),IF($W171+$X171&lt;2800,ROUND(ROUND($Y171+ROUND($X171*9%,2),2)*'umowa o pracę'!$E$8,2),IF(AND($W171+$X171&gt;=2800,$W171&lt;2800),ROUND((ROUND($Y171+ROUND((2800-$W171)*9%,2),2))*'umowa o pracę'!$E$8,2),IF(AND($W171+$X171&gt;=2800,$W171&gt;=2800),ROUND(ROUND($Y171/$W171*2800,2)*'umowa o pracę'!$E$8,2),0)))),0)),0))</f>
        <v>0</v>
      </c>
      <c r="AE171" s="32">
        <f>IF('umowa o pracę'!$E$7=2020,IF(IF($V171=1,IF($X171=0,ROUND(IF($W171&gt;2600,ROUND($Z171/$W171*2600,2),$Z171)*'umowa o pracę'!$E$8,2),ROUND(IF($W171&gt;2600,ROUND($Z171/$W171*2600,2),$Z171)*'umowa o pracę'!$E$8,2)),0)&gt;$I171,$I171,IF($V171=1,IF($X171=0,ROUND(IF($W171&gt;2600,ROUND($Z171/$W171*2600,2),$Z171)*'umowa o pracę'!$E$8,2),ROUND(IF($W171&gt;2600,ROUND($Z171/$W171*2600,2),$Z171)*'umowa o pracę'!$E$8,2)),0)),IF('umowa o pracę'!$E$7=2021,IF(IF($V171=1,IF($X171=0,ROUND(IF($W171&gt;2800,ROUND($Z171/$W171*2800,2),$Z171)*'umowa o pracę'!$E$8,2),ROUND(IF($W171&gt;2800,ROUND($Z171/$W171*2800,2),$Z171)*'umowa o pracę'!$E$8,2)),0)&gt;$I171,$I171,IF($V171=1,IF($X171=0,ROUND(IF($W171&gt;2800,ROUND($Z171/$W171*2800,2),$Z171)*'umowa o pracę'!$E$8,2),ROUND(IF($W171&gt;2800,ROUND($Z171/$W171*2800,2),$Z171)*'umowa o pracę'!$E$8,2)),0)),0))</f>
        <v>0</v>
      </c>
      <c r="AF171" s="56">
        <f>IF('umowa o pracę'!$E$7=2020,$AB171,IF('umowa o pracę'!$E$7=2021,$AC171,0))</f>
        <v>0</v>
      </c>
      <c r="AG171" s="53">
        <f t="shared" si="28"/>
        <v>1</v>
      </c>
      <c r="AH171" s="39">
        <f>IF('umowa o pracę'!$E$6&lt;3,0,$L171)</f>
        <v>0</v>
      </c>
      <c r="AI171" s="39">
        <f>IF('umowa o pracę'!$E$6&lt;3,0,$M171)</f>
        <v>0</v>
      </c>
      <c r="AJ171" s="55">
        <f>IF('umowa o pracę'!$E$6&lt;3,0,$N171)</f>
        <v>0</v>
      </c>
      <c r="AK171" s="55">
        <f>IF('umowa o pracę'!$E$6&lt;3,0,$O171)</f>
        <v>0</v>
      </c>
      <c r="AL171" s="32">
        <f>IF('umowa o pracę'!$E$7=2020,ROUND(IF($AH171&gt;=2600,2600*'umowa o pracę'!$E$8,$AH171*'umowa o pracę'!$E$8),2),IF('umowa o pracę'!$E$7=2021,ROUND(IF($AH171&gt;=2800,2800*'umowa o pracę'!$E$8,$AH171*'umowa o pracę'!$E$8),2),0))</f>
        <v>0</v>
      </c>
      <c r="AM171" s="32">
        <f>IF(IF(IF(AND($AG171=1,$I171&gt;0),ROUND(IF($AH171+$AI171&gt;=2600,2600*'umowa o pracę'!$E$8,($AH171+$AI171)*'umowa o pracę'!$E$8),2)+IF($AI171=0,ROUND(IF($AH171&gt;2600,ROUND($AK171/$AH171*2600,2),$AK171)*'umowa o pracę'!$E$8,2),ROUND(IF($AH171&gt;2600,ROUND($AK171/$AH171*2600,2),$AK171)*'umowa o pracę'!$E$8,2)),ROUND(IF($AH171+$AI171&gt;=2600,2600*'umowa o pracę'!$E$8,($AH171+$AI171)*'umowa o pracę'!$E$8),2)-IF($AI171=0,ROUND(ROUND(IF($AH171&gt;2600,ROUND($AJ171/$AH171*2600,2),$AJ171),2)*'umowa o pracę'!$E$8,2),IF($AI171&gt;0,IF($AH171+$AI171&lt;2600,ROUND(ROUND($AJ171+ROUND($AI171*9%,2),2)*'umowa o pracę'!$E$8,2),IF(AND($AH171+$AI171&gt;=2600,$AI171&lt;2600,$AH171&lt;2600),ROUND((ROUND(((2600-$AI171)/$AH171)*$AJ171,2)+ROUND($AI171*9%,2))*'umowa o pracę'!$E$8,2),IF(AND($AH171+$AI171&gt;=2600,$AI171&gt;=2600),ROUND((ROUND(2600*9%,2))*'umowa o pracę'!$E$8,2),IF(AND($AH171+$AI171&gt;=2600,$AH171&gt;=2600,$AI171&lt;2600),ROUND((ROUND($AI171*9%,2)+ROUND(((2600-$AI171)/$AH171)*$AJ171,2))*'umowa o pracę'!$E$8,2),0)))),0)))&gt;$J171,$J171,IF(AND($AG171=1,$I171&gt;0),ROUND(IF($AH171+$AI171&gt;=2600,2600*'umowa o pracę'!$E$8,($AH171+$AI171)*'umowa o pracę'!$E$8),2)+IF($AI171=0,ROUND(IF($AH171&gt;2600,ROUND($AK171/$AH171*2600,2),$AK171)*'umowa o pracę'!$E$8,2),ROUND(IF($AH171&gt;2600,ROUND($AK171/$AH171*2600,2),$AK171)*'umowa o pracę'!$E$8,2)),ROUND(IF($AH171+$AI171&gt;=2600,2600*'umowa o pracę'!$E$8,($AH171+$AI171)*'umowa o pracę'!$E$8),2)-IF($AI171=0,ROUND(ROUND(IF($AH171&gt;2600,ROUND($AJ171/$AH171*2600,2),$AJ171),2)*'umowa o pracę'!$E$8,2),IF($AI171&gt;0,IF($AH171+$AI171&lt;2600,ROUND(ROUND($AJ171+ROUND($AI171*9%,2),2)*'umowa o pracę'!$E$8,2),IF(AND($AH171+$AI171&gt;=2600,$AI171&lt;2600,$AH171&lt;2600),ROUND((ROUND(((2600-$AI171)/$AH171)*$AJ171,2)+ROUND($AI171*9%,2))*'umowa o pracę'!$E$8,2),IF(AND($AH171+$AI171&gt;=2600,$AI171&gt;=2600),ROUND((ROUND(2600*9%,2))*'umowa o pracę'!$E$8,2),IF(AND($AH171+$AI171&gt;=2600,$AH171&gt;=2600,$AI171&lt;2600),ROUND((ROUND($AI171*9%,2)+ROUND(((2600-$AI171)/$AH171)*$AJ171,2))*'umowa o pracę'!$E$8,2),0)))),0))))&gt;$J171,$J171,IF(IF(AND($AG171=1,$I171&gt;0),ROUND(IF($AH171+$AI171&gt;=2600,2600*'umowa o pracę'!$E$8,($AH171+$AI171)*'umowa o pracę'!$E$8),2)+IF($AI171=0,ROUND(IF($AH171&gt;2600,ROUND($AK171/$AH171*2600,2),$AK171)*'umowa o pracę'!$E$8,2),ROUND(IF($AH171&gt;2600,ROUND($AK171/$AH171*2600,2),$AK171)*'umowa o pracę'!$E$8,2)),ROUND(IF($AH171+$AI171&gt;=2600,2600*'umowa o pracę'!$E$8,($AH171+$AI171)*'umowa o pracę'!$E$8),2)-IF($AI171=0,ROUND(ROUND(IF($AH171&gt;2600,ROUND($AJ171/$AH171*2600,2),$AJ171),2)*'umowa o pracę'!$E$8,2),IF($AI171&gt;0,IF($AH171+$AI171&lt;2600,ROUND(ROUND($AJ171+ROUND($AI171*9%,2),2)*'umowa o pracę'!$E$8,2),IF(AND($AH171+$AI171&gt;=2600,$AI171&lt;2600,$AH171&lt;2600),ROUND((ROUND(((2600-$AI171)/$AH171)*$AJ171,2)+ROUND($AI171*9%,2))*'umowa o pracę'!$E$8,2),IF(AND($AH171+$AI171&gt;=2600,$AI171&gt;=2600),ROUND((ROUND(2600*9%,2))*'umowa o pracę'!$E$8,2),IF(AND($AH171+$AI171&gt;=2600,$AH171&gt;=2600,$AI171&lt;2600),ROUND((ROUND($AI171*9%,2)+ROUND(((2600-$AI171)/$AH171)*$AJ171,2))*'umowa o pracę'!$E$8,2),0)))),0)))&gt;$J171,$J171,IF(AND($AG171=1,$I171&gt;0),ROUND(IF($AH171+$AI171&gt;=2600,2600*'umowa o pracę'!$E$8,($AH171+$AI171)*'umowa o pracę'!$E$8),2)+IF($AI171=0,ROUND(IF($AH171&gt;2600,ROUND($AK171/$AH171*2600,2),$AK171)*'umowa o pracę'!$E$8,2),ROUND(IF($AH171&gt;2600,ROUND($AK171/$AH171*2600,2),$AK171)*'umowa o pracę'!$E$8,2)),ROUND(IF($AH171+$AI171&gt;=2600,2600*'umowa o pracę'!$E$8,($AH171+$AI171)*'umowa o pracę'!$E$8),2)-IF(AND($AI171=0,I171&gt;0),ROUND(ROUND(IF($AH171&gt;2600,ROUND($AJ171/$AH171*2600,2),$AJ171),2)*'umowa o pracę'!$E$8,2),IF($AI171&gt;0,IF($AH171+$AI171&lt;2600,ROUND(ROUND($AJ171+ROUND($AI171*9%,2),2)*'umowa o pracę'!$E$8,2),IF(AND($AH171+$AI171&gt;=2600,$AI171&lt;2600,$AH171&lt;2600),ROUND((ROUND(((2600-$AI171)/$AH171)*$AJ171,2)+ROUND($AI171*9%,2))*'umowa o pracę'!$E$8,2),IF(AND($AH171+$AI171&gt;=2600,$AI171&gt;=2600),ROUND((ROUND(2600*9%,2))*'umowa o pracę'!$E$8,2),IF(AND($AH171+$AI171&gt;=2600,$AH171&gt;=2600,$AI171&lt;2600),ROUND((ROUND($AI171*9%,2)+ROUND(((2600-$AI171)/$AH171)*$AJ171,2))*'umowa o pracę'!$E$8,2),0)))),0)))))</f>
        <v>0</v>
      </c>
      <c r="AN171" s="32">
        <f>IF(IF(IF(AND($AG171=1,$I171&gt;0),ROUND(IF($AH171+$AI171&gt;=2800,2800*'umowa o pracę'!$E$8,($AH171+$AI171)*'umowa o pracę'!$E$8),2)+IF($AI171=0,ROUND(IF($AH171&gt;2800,ROUND($AK171/$AH171*2800,2),$AK171)*'umowa o pracę'!$E$8,2),ROUND(IF($AH171&gt;2800,ROUND($AK171/$AH171*2800,2),$AK171)*'umowa o pracę'!$E$8,2)),ROUND(IF($AH171+$AI171&gt;=2800,2800*'umowa o pracę'!$E$8,($AH171+$AI171)*'umowa o pracę'!$E$8),2)-IF($AI171=0,ROUND(ROUND(IF($AH171&gt;2800,ROUND($AJ171/$AH171*2800,2),$AJ171),2)*'umowa o pracę'!$E$8,2),IF($AI171&gt;0,IF($AH171+$AI171&lt;2800,ROUND(ROUND($AJ171+ROUND($AI171*9%,2),2)*'umowa o pracę'!$E$8,2),IF(AND($AH171+$AI171&gt;=2800,$AI171&lt;2800,$AH171&lt;2800),ROUND((ROUND(((2800-$AI171)/$AH171)*$AJ171,2)+ROUND($AI171*9%,2))*'umowa o pracę'!$E$8,2),IF(AND($AH171+$AI171&gt;=2800,$AI171&gt;=2800),ROUND((ROUND(2800*9%,2))*'umowa o pracę'!$E$8,2),IF(AND($AH171+$AI171&gt;=2800,$AH171&gt;=2800,$AI171&lt;2800),ROUND((ROUND($AI171*9%,2)+ROUND(((2800-$AI171)/$AH171)*$AJ171,2))*'umowa o pracę'!$E$8,2),0)))),0)))&gt;$J171,$J171,IF(AND($AG171=1,$I171&gt;0),ROUND(IF($AH171+$AI171&gt;=2800,2800*'umowa o pracę'!$E$8,($AH171+$AI171)*'umowa o pracę'!$E$8),2)+IF($AI171=0,ROUND(IF($AH171&gt;2800,ROUND($AK171/$AH171*2800,2),$AK171)*'umowa o pracę'!$E$8,2),ROUND(IF($AH171&gt;2800,ROUND($AK171/$AH171*2800,2),$AK171)*'umowa o pracę'!$E$8,2)),ROUND(IF($AH171+$AI171&gt;=2800,2800*'umowa o pracę'!$E$8,($AH171+$AI171)*'umowa o pracę'!$E$8),2)-IF($AI171=0,ROUND(ROUND(IF($AH171&gt;2800,ROUND($AJ171/$AH171*2800,2),$AJ171),2)*'umowa o pracę'!$E$8,2),IF($AI171&gt;0,IF($AH171+$AI171&lt;2800,ROUND(ROUND($AJ171+ROUND($AI171*9%,2),2)*'umowa o pracę'!$E$8,2),IF(AND($AH171+$AI171&gt;=2800,$AI171&lt;2800,$AH171&lt;2800),ROUND((ROUND(((2800-$AI171)/$AH171)*$AJ171,2)+ROUND($AI171*9%,2))*'umowa o pracę'!$E$8,2),IF(AND($AH171+$AI171&gt;=2800,$AI171&gt;=2800),ROUND((ROUND(2800*9%,2))*'umowa o pracę'!$E$8,2),IF(AND($AH171+$AI171&gt;=2800,$AH171&gt;=2800,$AI171&lt;2800),ROUND((ROUND($AI171*9%,2)+ROUND(((2800-$AI171)/$AH171)*$AJ171,2))*'umowa o pracę'!$E$8,2),0)))),0))))&gt;$J171,$J171,IF(IF(AND($AG171=1,$I171&gt;0),ROUND(IF($AH171+$AI171&gt;=2800,2800*'umowa o pracę'!$E$8,($AH171+$AI171)*'umowa o pracę'!$E$8),2)+IF($AI171=0,ROUND(IF($AH171&gt;2800,ROUND($AK171/$AH171*2800,2),$AK171)*'umowa o pracę'!$E$8,2),ROUND(IF($AH171&gt;2800,ROUND($AK171/$AH171*2800,2),$AK171)*'umowa o pracę'!$E$8,2)),ROUND(IF($AH171+$AI171&gt;=2800,2800*'umowa o pracę'!$E$8,($AH171+$AI171)*'umowa o pracę'!$E$8),2)-IF($AI171=0,ROUND(ROUND(IF($AH171&gt;2800,ROUND($AJ171/$AH171*2800,2),$AJ171),2)*'umowa o pracę'!$E$8,2),IF($AI171&gt;0,IF($AH171+$AI171&lt;2800,ROUND(ROUND($AJ171+ROUND($AI171*9%,2),2)*'umowa o pracę'!$E$8,2),IF(AND($AH171+$AI171&gt;=2800,$AI171&lt;2800,$AH171&lt;2800),ROUND((ROUND(((2800-$AI171)/$AH171)*$AJ171,2)+ROUND($AI171*9%,2))*'umowa o pracę'!$E$8,2),IF(AND($AH171+$AI171&gt;=2800,$AI171&gt;=2800),ROUND((ROUND(2800*9%,2))*'umowa o pracę'!$E$8,2),IF(AND($AH171+$AI171&gt;=2800,$AH171&gt;=2800,$AI171&lt;2800),ROUND((ROUND($AI171*9%,2)+ROUND(((2800-$AI171)/$AH171)*$AJ171,2))*'umowa o pracę'!$E$8,2),0)))),0)))&gt;$J171,$J171,IF(AND($AG171=1,$I171&gt;0),ROUND(IF($AH171+$AI171&gt;=2800,2800*'umowa o pracę'!$E$8,($AH171+$AI171)*'umowa o pracę'!$E$8),2)+IF($AI171=0,ROUND(IF($AH171&gt;2800,ROUND($AK171/$AH171*2800,2),$AK171)*'umowa o pracę'!$E$8,2),ROUND(IF($AH171&gt;2800,ROUND($AK171/$AH171*2800,2),$AK171)*'umowa o pracę'!$E$8,2)),ROUND(IF($AH171+$AI171&gt;=2800,2800*'umowa o pracę'!$E$8,($AH171+$AI171)*'umowa o pracę'!$E$8),2)-IF(AND($AI171=0,I171&gt;0),ROUND(ROUND(IF($AH171&gt;2800,ROUND($AJ171/$AH171*2800,2),$AJ171),2)*'umowa o pracę'!$E$8,2),IF($AI171&gt;0,IF($AH171+$AI171&lt;2800,ROUND(ROUND($AJ171+ROUND($AI171*9%,2),2)*'umowa o pracę'!$E$8,2),IF(AND($AH171+$AI171&gt;=2800,$AI171&lt;2800,$AH171&lt;2800),ROUND((ROUND(((2800-$AI171)/$AH171)*$AJ171,2)+ROUND($AI171*9%,2))*'umowa o pracę'!$E$8,2),IF(AND($AH171+$AI171&gt;=2800,$AI171&gt;=2800),ROUND((ROUND(2800*9%,2))*'umowa o pracę'!$E$8,2),IF(AND($AH171+$AI171&gt;=2800,$AH171&gt;=2800,$AI171&lt;2800),ROUND((ROUND($AI171*9%,2)+ROUND(((2800-$AI171)/$AH171)*$AJ171,2))*'umowa o pracę'!$E$8,2),0)))),0)))))</f>
        <v>0</v>
      </c>
      <c r="AO171" s="32">
        <f>IF('umowa o pracę'!$E$7=2020,IF(IF($AG171=1,IF($AI171=0,ROUND(IF($AH171&gt;2600,ROUND($AJ171/$AH171*2600,2),$AJ171)*'umowa o pracę'!$E$8,2),IF($AH171+$AI171&lt;2600,ROUND(ROUND($AJ171+ROUND($AI171*9%,2),2)*'umowa o pracę'!$E$8,2),IF(AND($AH171+$AI171&gt;=2600,$AH171&lt;2600),ROUND((ROUND($AJ171+ROUND((2600-$AH171)*9%,2),2))*'umowa o pracę'!$E$8,2),IF(AND($AH171+$AI171&gt;=2600,$AH171&gt;=2600),ROUND(ROUND($AJ171/$AH171*2600,2)*'umowa o pracę'!$E$8,2),0)))),0)&gt;$H171,$H171,IF($AG171=1,IF($AI171=0,ROUND(IF($AH171&gt;2600,ROUND($AJ171/$AH171*2600,2),$AJ171)*'umowa o pracę'!$E$8,2),IF($AH171+$AI171&lt;2600,ROUND(ROUND($AJ171+ROUND($AI171*9%,2),2)*'umowa o pracę'!$E$8,2),IF(AND($AH171+$AI171&gt;=2600,$AH171&lt;2600),ROUND((ROUND($AJ171+ROUND((2600-$AH171)*9%,2),2))*'umowa o pracę'!$E$8,2),IF(AND($AH171+$AI171&gt;=2600,$AH171&gt;=2600),ROUND(ROUND($AJ171/$AH171*2600,2)*'umowa o pracę'!$E$8,2),0)))),0)),IF('umowa o pracę'!$E$7=2021,IF(IF($AG171=1,IF($AI171=0,ROUND(IF($AH171&gt;2800,ROUND($AJ171/$AH171*2800,2),$AJ171)*'umowa o pracę'!$E$8,2),IF($AH171+$AI171&lt;2800,ROUND(ROUND($AJ171+ROUND($AI171*9%,2),2)*'umowa o pracę'!$E$8,2),IF(AND($AH171+$AI171&gt;=2800,$AH171&lt;2800),ROUND((ROUND($AJ171+ROUND((2800-$AH171)*9%,2),2))*'umowa o pracę'!$E$8,2),IF(AND($AH171+$AI171&gt;=2800,$AH171&gt;=2800),ROUND(ROUND($AJ171/$AH171*2800,2)*'umowa o pracę'!$E$8,2),0)))),0)&gt;$H171,$H171,IF($AG171=1,IF($AI171=0,ROUND(IF($AH171&gt;2800,ROUND($AJ171/$AH171*2800,2),$AJ171)*'umowa o pracę'!$E$8,2),IF($AH171+$AI171&lt;2800,ROUND(ROUND($AJ171+ROUND($AI171*9%,2),2)*'umowa o pracę'!$E$8,2),IF(AND($AH171+$AI171&gt;=2800,$AH171&lt;2800),ROUND((ROUND($AJ171+ROUND((2800-$AH171)*9%,2),2))*'umowa o pracę'!$E$8,2),IF(AND($AH171+$AI171&gt;=2800,$AH171&gt;=2800),ROUND(ROUND($AJ171/$AH171*2800,2)*'umowa o pracę'!$E$8,2),0)))),0)),0))</f>
        <v>0</v>
      </c>
      <c r="AP171" s="32">
        <f>IF('umowa o pracę'!$E$7=2020,IF(IF($AG171=1,IF($AI171=0,ROUND(IF($AH171&gt;2600,ROUND($AK171/$AH171*2600,2),$AK171)*'umowa o pracę'!$E$8,2),ROUND(IF($AH171&gt;2600,ROUND($AK171/$AH171*2600,2),$AK171)*'umowa o pracę'!$E$8,2)),0)&gt;$I171,$I171,IF($AG171=1,IF($AI171=0,ROUND(IF($AH171&gt;2600,ROUND($AK171/$AH171*2600,2),$AK171)*'umowa o pracę'!$E$8,2),ROUND(IF($AH171&gt;2600,ROUND($AK171/$AH171*2600,2),$AK171)*'umowa o pracę'!$E$8,2)),0)),IF('umowa o pracę'!$E$7=2021,IF(IF($AG171=1,IF($AI171=0,ROUND(IF($AH171&gt;2800,ROUND($AK171/$AH171*2800,2),$AK171)*'umowa o pracę'!$E$8,2),ROUND(IF($AH171&gt;2800,ROUND($AK171/$AH171*2800,2),$AK171)*'umowa o pracę'!$E$8,2)),0)&gt;$I171,$I171,IF($AG171=1,IF($AI171=0,ROUND(IF($AH171&gt;2800,ROUND($AK171/$AH171*2800,2),$AK171)*'umowa o pracę'!$E$8,2),ROUND(IF($AH171&gt;2800,ROUND($AK171/$AH171*2800,2),$AK171)*'umowa o pracę'!$E$8,2)),0)),0))</f>
        <v>0</v>
      </c>
      <c r="AQ171" s="56">
        <f>IF('umowa o pracę'!$E$7=2020,$AM171,IF('umowa o pracę'!$E$7=2021,$AN171,0))</f>
        <v>0</v>
      </c>
      <c r="AR171" s="33">
        <f>IF('umowa o pracę'!$E$7=0,0,U171+AF171+AQ171)</f>
        <v>0</v>
      </c>
      <c r="AS171" s="19"/>
      <c r="AT171" s="19"/>
      <c r="AU171" s="19"/>
      <c r="AV171" s="6"/>
      <c r="AW171" s="6"/>
      <c r="AX171" s="6">
        <f t="shared" si="26"/>
        <v>10</v>
      </c>
      <c r="AY171" s="6"/>
      <c r="AZ171" s="234">
        <f t="shared" si="29"/>
        <v>0</v>
      </c>
      <c r="BA171" s="234">
        <f t="shared" si="30"/>
        <v>0</v>
      </c>
      <c r="BB171" s="234">
        <f t="shared" si="31"/>
        <v>0</v>
      </c>
      <c r="BC171" s="234">
        <f t="shared" si="32"/>
        <v>0</v>
      </c>
      <c r="BD171" s="234">
        <f t="shared" si="33"/>
        <v>0</v>
      </c>
      <c r="BE171" s="234">
        <f t="shared" si="34"/>
        <v>0</v>
      </c>
      <c r="BF171" s="234">
        <f t="shared" si="35"/>
        <v>0</v>
      </c>
      <c r="BG171" s="234">
        <f t="shared" si="36"/>
        <v>0</v>
      </c>
      <c r="BH171" s="234">
        <f t="shared" si="37"/>
        <v>0</v>
      </c>
      <c r="BI171" s="238">
        <f t="shared" si="38"/>
        <v>0</v>
      </c>
      <c r="BJ171" s="236"/>
      <c r="BK171" s="236"/>
      <c r="BL171" s="237"/>
    </row>
    <row r="172" spans="1:64" ht="15.75" customHeight="1" x14ac:dyDescent="0.25">
      <c r="A172" s="129">
        <v>161</v>
      </c>
      <c r="B172" s="57"/>
      <c r="C172" s="57"/>
      <c r="D172" s="36"/>
      <c r="E172" s="36"/>
      <c r="F172" s="242"/>
      <c r="G172" s="37">
        <v>1</v>
      </c>
      <c r="H172" s="58">
        <v>0</v>
      </c>
      <c r="I172" s="59">
        <v>0</v>
      </c>
      <c r="J172" s="60">
        <v>0</v>
      </c>
      <c r="K172" s="52">
        <v>1</v>
      </c>
      <c r="L172" s="39">
        <v>0</v>
      </c>
      <c r="M172" s="39">
        <v>0</v>
      </c>
      <c r="N172" s="39">
        <v>0</v>
      </c>
      <c r="O172" s="39">
        <v>0</v>
      </c>
      <c r="P172" s="35">
        <f>IF('umowa o pracę'!$E$7=2020,ROUND(IF($L172&gt;=2600,2600*'umowa o pracę'!$E$8,$L172*'umowa o pracę'!$E$8),2),IF('umowa o pracę'!$E$7=2021,ROUND(IF($L172&gt;=2800,2800*'umowa o pracę'!$E$8,$L172*'umowa o pracę'!$E$8),2),0))</f>
        <v>0</v>
      </c>
      <c r="Q172" s="252">
        <f>IF(IF(IF(AND($K172=1,$I172&gt;0),ROUND(IF($L172+$M172&gt;=2600,2600*'umowa o pracę'!$E$8,($L172+$M172)*'umowa o pracę'!$E$8),2)+IF($M172=0,ROUND(IF($L172&gt;2600,ROUND($O172/$L172*2600,2),$O172)*'umowa o pracę'!$E$8,2),ROUND(IF($L172&gt;2600,ROUND($O172/$L172*2600,2),$O172)*'umowa o pracę'!$E$8,2)),ROUND(IF($L172+$M172&gt;=2600,2600*'umowa o pracę'!$E$8,($L172+$M172)*'umowa o pracę'!$E$8),2)-IF($M172=0,ROUND(ROUND(IF($L172&gt;2600,ROUND($N172/$L172*2600,2),$N172),2)*'umowa o pracę'!$E$8,2),IF($M172&gt;0,IF($L172+$M172&lt;2600,ROUND(ROUND($N172+ROUND($M172*9%,2),2)*'umowa o pracę'!$E$8,2),IF(AND($L172+$M172&gt;=2600,$M172&lt;2600,$L172&lt;2600),ROUND((ROUND(((2600-$M172)/$L172)*$N172,2)+ROUND($M172*9%,2))*'umowa o pracę'!$E$8,2),IF(AND($L172+$M172&gt;=2600,$M172&gt;=2600),ROUND((ROUND(2600*9%,2))*'umowa o pracę'!$E$8,2),IF(AND($L172+$M172&gt;=2600,$L172&gt;=2600,$M172&lt;2600),ROUND((ROUND($M172*9%,2)+ROUND(((2600-$M172)/$L172)*$N172,2))*'umowa o pracę'!$E$8,2),0)))),0)))&gt;$J172,$J172,IF(AND($K172=1,$I172&gt;0),ROUND(IF($L172+$M172&gt;=2600,2600*'umowa o pracę'!$E$8,($L172+$M172)*'umowa o pracę'!$E$8),2)+IF($M172=0,ROUND(IF($L172&gt;2600,ROUND($O172/$L172*2600,2),$O172)*'umowa o pracę'!$E$8,2),ROUND(IF($L172&gt;2600,ROUND($O172/$L172*2600,2),$O172)*'umowa o pracę'!$E$8,2)),ROUND(IF($L172+$M172&gt;=2600,2600*'umowa o pracę'!$E$8,($L172+$M172)*'umowa o pracę'!$E$8),2)-IF($M172=0,ROUND(ROUND(IF($L172&gt;2600,ROUND($N172/$L172*2600,2),$N172),2)*'umowa o pracę'!$E$8,2),IF($M172&gt;0,IF($L172+$M172&lt;2600,ROUND(ROUND($N172+ROUND($M172*9%,2),2)*'umowa o pracę'!$E$8,2),IF(AND($L172+$M172&gt;=2600,$M172&lt;2600,$L172&lt;2600),ROUND((ROUND(((2600-$M172)/$L172)*$N172,2)+ROUND($M172*9%,2))*'umowa o pracę'!$E$8,2),IF(AND($L172+$M172&gt;=2600,$M172&gt;=2600),ROUND((ROUND(2600*9%,2))*'umowa o pracę'!$E$8,2),IF(AND($L172+$M172&gt;=2600,$L172&gt;=2600,$M172&lt;2600),ROUND((ROUND($M172*9%,2)+ROUND(((2600-$M172)/$L172)*$N172,2))*'umowa o pracę'!$E$8,2),0)))),0))))&gt;$J172,$J172,IF(IF(AND($K172=1,$I172&gt;0),ROUND(IF($L172+$M172&gt;=2600,2600*'umowa o pracę'!$E$8,($L172+$M172)*'umowa o pracę'!$E$8),2)+IF($M172=0,ROUND(IF($L172&gt;2600,ROUND($O172/$L172*2600,2),$O172)*'umowa o pracę'!$E$8,2),ROUND(IF($L172&gt;2600,ROUND($O172/$L172*2600,2),$O172)*'umowa o pracę'!$E$8,2)),ROUND(IF($L172+$M172&gt;=2600,2600*'umowa o pracę'!$E$8,($L172+$M172)*'umowa o pracę'!$E$8),2)-IF($M172=0,ROUND(ROUND(IF($L172&gt;2600,ROUND($N172/$L172*2600,2),$N172),2)*'umowa o pracę'!$E$8,2),IF($M172&gt;0,IF($L172+$M172&lt;2600,ROUND(ROUND($N172+ROUND($M172*9%,2),2)*'umowa o pracę'!$E$8,2),IF(AND($L172+$M172&gt;=2600,$M172&lt;2600,$L172&lt;2600),ROUND((ROUND(((2600-$M172)/$L172)*$N172,2)+ROUND($M172*9%,2))*'umowa o pracę'!$E$8,2),IF(AND($L172+$M172&gt;=2600,$M172&gt;=2600),ROUND((ROUND(2600*9%,2))*'umowa o pracę'!$E$8,2),IF(AND($L172+$M172&gt;=2600,$L172&gt;=2600,$M172&lt;2600),ROUND((ROUND($M172*9%,2)+ROUND(((2600-$M172)/$L172)*$N172,2))*'umowa o pracę'!$E$8,2),0)))),0)))&gt;$J172,$J172,IF(AND($K172=1,$I172&gt;0),ROUND(IF($L172+$M172&gt;=2600,2600*'umowa o pracę'!$E$8,($L172+$M172)*'umowa o pracę'!$E$8),2)+IF($M172=0,ROUND(IF($L172&gt;2600,ROUND($O172/$L172*2600,2),$O172)*'umowa o pracę'!$E$8,2),ROUND(IF($L172&gt;2600,ROUND($O172/$L172*2600,2),$O172)*'umowa o pracę'!$E$8,2)),ROUND(IF($L172+$M172&gt;=2600,2600*'umowa o pracę'!$E$8,($L172+$M172)*'umowa o pracę'!$E$8),2)-IF(AND($M172=0,I172&gt;0),ROUND(ROUND(IF($L172&gt;2600,ROUND($N172/$L172*2600,2),$N172),2)*'umowa o pracę'!$E$8,2),IF($M172&gt;0,IF($L172+$M172&lt;2600,ROUND(ROUND($N172+ROUND($M172*9%,2),2)*'umowa o pracę'!$E$8,2),IF(AND($L172+$M172&gt;=2600,$M172&lt;2600,$L172&lt;2600),ROUND((ROUND(((2600-$M172)/$L172)*$N172,2)+ROUND($M172*9%,2))*'umowa o pracę'!$E$8,2),IF(AND($L172+$M172&gt;=2600,$M172&gt;=2600),ROUND((ROUND(2600*9%,2))*'umowa o pracę'!$E$8,2),IF(AND($L172+$M172&gt;=2600,$L172&gt;=2600,$M172&lt;2600),ROUND((ROUND($M172*9%,2)+ROUND(((2600-$M172)/$L172)*$N172,2))*'umowa o pracę'!$E$8,2),0)))),0)))))</f>
        <v>0</v>
      </c>
      <c r="R172" s="252">
        <f>IF(IF(IF(AND($K172=1,$I172&gt;0),ROUND(IF($L172+$M172&gt;=2800,2800*'umowa o pracę'!$E$8,($L172+$M172)*'umowa o pracę'!$E$8),2)+IF($M172=0,ROUND(IF($L172&gt;2800,ROUND($O172/$L172*2800,2),$O172)*'umowa o pracę'!$E$8,2),ROUND(IF($L172&gt;2800,ROUND($O172/$L172*2800,2),$O172)*'umowa o pracę'!$E$8,2)),ROUND(IF($L172+$M172&gt;=2800,2800*'umowa o pracę'!$E$8,($L172+$M172)*'umowa o pracę'!$E$8),2)-IF($M172=0,ROUND(ROUND(IF($L172&gt;2800,ROUND($N172/$L172*2800,2),$N172),2)*'umowa o pracę'!$E$8,2),IF($M172&gt;0,IF($L172+$M172&lt;2800,ROUND(ROUND($N172+ROUND($M172*9%,2),2)*'umowa o pracę'!$E$8,2),IF(AND($L172+$M172&gt;=2800,$M172&lt;2800,$L172&lt;2800),ROUND((ROUND(((2800-$M172)/$L172)*$N172,2)+ROUND($M172*9%,2))*'umowa o pracę'!$E$8,2),IF(AND($L172+$M172&gt;=2800,$M172&gt;=2800),ROUND((ROUND(2800*9%,2))*'umowa o pracę'!$E$8,2),IF(AND($L172+$M172&gt;=2800,$L172&gt;=2800,$M172&lt;2800),ROUND((ROUND($M172*9%,2)+ROUND(((2800-$M172)/$L172)*$N172,2))*'umowa o pracę'!$E$8,2),0)))),0)))&gt;$J172,$J172,IF(AND($K172=1,$I172&gt;0),ROUND(IF($L172+$M172&gt;=2800,2800*'umowa o pracę'!$E$8,($L172+$M172)*'umowa o pracę'!$E$8),2)+IF($M172=0,ROUND(IF($L172&gt;2800,ROUND($O172/$L172*2800,2),$O172)*'umowa o pracę'!$E$8,2),ROUND(IF($L172&gt;2800,ROUND($O172/$L172*2800,2),$O172)*'umowa o pracę'!$E$8,2)),ROUND(IF($L172+$M172&gt;=2800,2800*'umowa o pracę'!$E$8,($L172+$M172)*'umowa o pracę'!$E$8),2)-IF($M172=0,ROUND(ROUND(IF($L172&gt;2800,ROUND($N172/$L172*2800,2),$N172),2)*'umowa o pracę'!$E$8,2),IF($M172&gt;0,IF($L172+$M172&lt;2800,ROUND(ROUND($N172+ROUND($M172*9%,2),2)*'umowa o pracę'!$E$8,2),IF(AND($L172+$M172&gt;=2800,$M172&lt;2800,$L172&lt;2800),ROUND((ROUND(((2800-$M172)/$L172)*$N172,2)+ROUND($M172*9%,2))*'umowa o pracę'!$E$8,2),IF(AND($L172+$M172&gt;=2800,$M172&gt;=2800),ROUND((ROUND(2800*9%,2))*'umowa o pracę'!$E$8,2),IF(AND($L172+$M172&gt;=2800,$L172&gt;=2800,$M172&lt;2800),ROUND((ROUND($M172*9%,2)+ROUND(((2800-$M172)/$L172)*$N172,2))*'umowa o pracę'!$E$8,2),0)))),0))))&gt;$J172,$J172,IF(IF(AND($K172=1,$I172&gt;0),ROUND(IF($L172+$M172&gt;=2800,2800*'umowa o pracę'!$E$8,($L172+$M172)*'umowa o pracę'!$E$8),2)+IF($M172=0,ROUND(IF($L172&gt;2800,ROUND($O172/$L172*2800,2),$O172)*'umowa o pracę'!$E$8,2),ROUND(IF($L172&gt;2800,ROUND($O172/$L172*2800,2),$O172)*'umowa o pracę'!$E$8,2)),ROUND(IF($L172+$M172&gt;=2800,2800*'umowa o pracę'!$E$8,($L172+$M172)*'umowa o pracę'!$E$8),2)-IF($M172=0,ROUND(ROUND(IF($L172&gt;2800,ROUND($N172/$L172*2800,2),$N172),2)*'umowa o pracę'!$E$8,2),IF($M172&gt;0,IF($L172+$M172&lt;2800,ROUND(ROUND($N172+ROUND($M172*9%,2),2)*'umowa o pracę'!$E$8,2),IF(AND($L172+$M172&gt;=2800,$M172&lt;2800,$L172&lt;2800),ROUND((ROUND(((2800-$M172)/$L172)*$N172,2)+ROUND($M172*9%,2))*'umowa o pracę'!$E$8,2),IF(AND($L172+$M172&gt;=2800,$M172&gt;=2800),ROUND((ROUND(2800*9%,2))*'umowa o pracę'!$E$8,2),IF(AND($L172+$M172&gt;=2800,$L172&gt;=2800,$M172&lt;2800),ROUND((ROUND($M172*9%,2)+ROUND(((2800-$M172)/$L172)*$N172,2))*'umowa o pracę'!$E$8,2),0)))),0)))&gt;$J172,$J172,IF(AND($K172=1,$I172&gt;0),ROUND(IF($L172+$M172&gt;=2800,2800*'umowa o pracę'!$E$8,($L172+$M172)*'umowa o pracę'!$E$8),2)+IF($M172=0,ROUND(IF($L172&gt;2800,ROUND($O172/$L172*2800,2),$O172)*'umowa o pracę'!$E$8,2),ROUND(IF($L172&gt;2800,ROUND($O172/$L172*2800,2),$O172)*'umowa o pracę'!$E$8,2)),ROUND(IF($L172+$M172&gt;=2800,2800*'umowa o pracę'!$E$8,($L172+$M172)*'umowa o pracę'!$E$8),2)-IF(AND($M172=0,I172&gt;0),ROUND(ROUND(IF($L172&gt;2800,ROUND($N172/$L172*2800,2),$N172),2)*'umowa o pracę'!$E$8,2),IF($M172&gt;0,IF($L172+$M172&lt;2800,ROUND(ROUND($N172+ROUND($M172*9%,2),2)*'umowa o pracę'!$E$8,2),IF(AND($L172+$M172&gt;=2800,$M172&lt;2800,$L172&lt;2800),ROUND((ROUND(((2800-$M172)/$L172)*$N172,2)+ROUND($M172*9%,2))*'umowa o pracę'!$E$8,2),IF(AND($L172+$M172&gt;=2800,$M172&gt;=2800),ROUND((ROUND(2800*9%,2))*'umowa o pracę'!$E$8,2),IF(AND($L172+$M172&gt;=2800,$L172&gt;=2800,$M172&lt;2800),ROUND((ROUND($M172*9%,2)+ROUND(((2800-$M172)/$L172)*$N172,2))*'umowa o pracę'!$E$8,2),0)))),0)))))</f>
        <v>0</v>
      </c>
      <c r="S172" s="32">
        <f>IF('umowa o pracę'!$E$7=2020,IF(IF($K172=1,IF($M172=0,ROUND(IF($L172&gt;2600,ROUND($N172/$L172*2600,2),$N172)*'umowa o pracę'!$E$8,2),IF($L172+$M172&lt;2600,ROUND(ROUND($N172+ROUND($M172*9%,2),2)*'umowa o pracę'!$E$8,2),IF(AND($L172+$M172&gt;=2600,$L172&lt;2600),ROUND((ROUND($N172+ROUND((2600-$L172)*9%,2),2))*'umowa o pracę'!$E$8,2),IF(AND($L172+$M172&gt;=2600,$L172&gt;=2600),ROUND(ROUND($N172/$L172*2600,2)*'umowa o pracę'!$E$8,2),0)))),0)&gt;$H172,$H172,IF($K172=1,IF($M172=0,ROUND(IF($L172&gt;2600,ROUND($N172/$L172*2600,2),$N172)*'umowa o pracę'!$E$8,2),IF($L172+$M172&lt;2600,ROUND(ROUND($N172+ROUND($M172*9%,2),2)*'umowa o pracę'!$E$8,2),IF(AND($L172+$M172&gt;=2600,$L172&lt;2600),ROUND((ROUND($N172+ROUND((2600-$L172)*9%,2),2))*'umowa o pracę'!$E$8,2),IF(AND($L172+$M172&gt;=2600,$L172&gt;=2600),ROUND(ROUND($N172/$L172*2600,2)*'umowa o pracę'!$E$8,2),0)))),0)),IF('umowa o pracę'!$E$7=2021,IF(IF($K172=1,IF($M172=0,ROUND(IF($L172&gt;2800,ROUND($N172/$L172*2800,2),$N172)*'umowa o pracę'!$E$8,2),IF($L172+$M172&lt;2800,ROUND(ROUND($N172+ROUND($M172*9%,2),2)*'umowa o pracę'!$E$8,2),IF(AND($L172+$M172&gt;=2800,$L172&lt;2800),ROUND((ROUND($N172+ROUND((2800-$L172)*9%,2),2))*'umowa o pracę'!$E$8,2),IF(AND($L172+$M172&gt;=2800,$L172&gt;=2800),ROUND(ROUND($N172/$L172*2800,2)*'umowa o pracę'!$E$8,2),0)))),0)&gt;$H172,$H172,IF($K172=1,IF($M172=0,ROUND(IF($L172&gt;2800,ROUND($N172/$L172*2800,2),$N172)*'umowa o pracę'!$E$8,2),IF($L172+$M172&lt;2800,ROUND(ROUND($N172+ROUND($M172*9%,2),2)*'umowa o pracę'!$E$8,2),IF(AND($L172+$M172&gt;=2800,$L172&lt;2800),ROUND((ROUND($N172+ROUND((2800-$L172)*9%,2),2))*'umowa o pracę'!$E$8,2),IF(AND($L172+$M172&gt;=2800,$L172&gt;=2800),ROUND(ROUND($N172/$L172*2800,2)*'umowa o pracę'!$E$8,2),0)))),0)),0))</f>
        <v>0</v>
      </c>
      <c r="T172" s="32">
        <f>IF('umowa o pracę'!$E$7=2020,IF(IF($K172=1,IF($M172=0,ROUND(IF($L172&gt;2600,ROUND($O172/$L172*2600,2),$O172)*'umowa o pracę'!$E$8,2),ROUND(IF($L172&gt;2600,ROUND($O172/$L172*2600,2),$O172)*'umowa o pracę'!$E$8,2)),0)&gt;$I172,$I172,IF($K172=1,IF($M172=0,ROUND(IF($L172&gt;2600,ROUND($O172/$L172*2600,2),$O172)*'umowa o pracę'!$E$8,2),ROUND(IF($L172&gt;2600,ROUND($O172/$L172*2600,2),$O172)*'umowa o pracę'!$E$8,2)),0)),IF('umowa o pracę'!$E$7=2021,IF(IF($K172=1,IF($M172=0,ROUND(IF($L172&gt;2800,ROUND($O172/$L172*2800,2),$O172)*'umowa o pracę'!$E$8,2),ROUND(IF($L172&gt;2800,ROUND($O172/$L172*2800,2),$O172)*'umowa o pracę'!$E$8,2)),0)&gt;$I172,$I172,IF($K172=1,IF($M172=0,ROUND(IF($L172&gt;2800,ROUND($O172/$L172*2800,2),$O172)*'umowa o pracę'!$E$8,2),ROUND(IF($L172&gt;2800,ROUND($O172/$L172*2800,2),$O172)*'umowa o pracę'!$E$8,2)),0)),0))</f>
        <v>0</v>
      </c>
      <c r="U172" s="51">
        <f>IF('umowa o pracę'!$E$7=2020,$Q172,IF('umowa o pracę'!$E$7=2021,$R172,0))</f>
        <v>0</v>
      </c>
      <c r="V172" s="53">
        <f t="shared" si="27"/>
        <v>1</v>
      </c>
      <c r="W172" s="54">
        <f>IF('umowa o pracę'!$E$6&lt;2,0,$L172)</f>
        <v>0</v>
      </c>
      <c r="X172" s="54">
        <f>IF('umowa o pracę'!$E$6&lt;2,0,$M172)</f>
        <v>0</v>
      </c>
      <c r="Y172" s="55">
        <f>IF('umowa o pracę'!$E$6&lt;2,0,$N172)</f>
        <v>0</v>
      </c>
      <c r="Z172" s="55">
        <f>IF('umowa o pracę'!$E$6&lt;2,0,$O172)</f>
        <v>0</v>
      </c>
      <c r="AA172" s="32">
        <f>IF('umowa o pracę'!$E$7=2020,ROUND(IF($W172&gt;=2600,2600*'umowa o pracę'!$E$8,$W172*'umowa o pracę'!$E$8),2),IF('umowa o pracę'!$E$7=2021,ROUND(IF($W172&gt;=2800,2800*'umowa o pracę'!$E$8,$W172*'umowa o pracę'!$E$8),2),0))</f>
        <v>0</v>
      </c>
      <c r="AB172" s="32">
        <f>IF(IF(IF(AND($V172=1,$I172&gt;0),ROUND(IF($W172+$X172&gt;=2600,2600*'umowa o pracę'!$E$8,($W172+$X172)*'umowa o pracę'!$E$8),2)+IF($X172=0,ROUND(IF($W172&gt;2600,ROUND($Z172/$W172*2600,2),$Z172)*'umowa o pracę'!$E$8,2),ROUND(IF($W172&gt;2600,ROUND($Z172/$W172*2600,2),$Z172)*'umowa o pracę'!$E$8,2)),ROUND(IF($W172+$X172&gt;=2600,2600*'umowa o pracę'!$E$8,($W172+$X172)*'umowa o pracę'!$E$8),2)-IF($X172=0,ROUND(ROUND(IF($W172&gt;2600,ROUND($Y172/$W172*2600,2),$Y172),2)*'umowa o pracę'!$E$8,2),IF($X172&gt;0,IF($W172+$X172&lt;2600,ROUND(ROUND($Y172+ROUND($X172*9%,2),2)*'umowa o pracę'!$E$8,2),IF(AND($W172+$X172&gt;=2600,$X172&lt;2600,$W172&lt;2600),ROUND((ROUND(((2600-$X172)/$W172)*$Y172,2)+ROUND($X172*9%,2))*'umowa o pracę'!$E$8,2),IF(AND($W172+$X172&gt;=2600,$X172&gt;=2600),ROUND((ROUND(2600*9%,2))*'umowa o pracę'!$E$8,2),IF(AND($W172+$X172&gt;=2600,$W172&gt;=2600,$X172&lt;2600),ROUND((ROUND($X172*9%,2)+ROUND(((2600-$X172)/$W172)*$Y172,2))*'umowa o pracę'!$E$8,2),0)))),0)))&gt;$J172,$J172,IF(AND($V172=1,$I172&gt;0),ROUND(IF($W172+$X172&gt;=2600,2600*'umowa o pracę'!$E$8,($W172+$X172)*'umowa o pracę'!$E$8),2)+IF($X172=0,ROUND(IF($W172&gt;2600,ROUND($Z172/$W172*2600,2),$Z172)*'umowa o pracę'!$E$8,2),ROUND(IF($W172&gt;2600,ROUND($Z172/$W172*2600,2),$Z172)*'umowa o pracę'!$E$8,2)),ROUND(IF($W172+$X172&gt;=2600,2600*'umowa o pracę'!$E$8,($W172+$X172)*'umowa o pracę'!$E$8),2)-IF($X172=0,ROUND(ROUND(IF($W172&gt;2600,ROUND($Y172/$W172*2600,2),$Y172),2)*'umowa o pracę'!$E$8,2),IF($X172&gt;0,IF($W172+$X172&lt;2600,ROUND(ROUND($Y172+ROUND($X172*9%,2),2)*'umowa o pracę'!$E$8,2),IF(AND($W172+$X172&gt;=2600,$X172&lt;2600,$W172&lt;2600),ROUND((ROUND(((2600-$X172)/$W172)*$Y172,2)+ROUND($X172*9%,2))*'umowa o pracę'!$E$8,2),IF(AND($W172+$X172&gt;=2600,$X172&gt;=2600),ROUND((ROUND(2600*9%,2))*'umowa o pracę'!$E$8,2),IF(AND($W172+$X172&gt;=2600,$W172&gt;=2600,$X172&lt;2600),ROUND((ROUND($X172*9%,2)+ROUND(((2600-$X172)/$W172)*$Y172,2))*'umowa o pracę'!$E$8,2),0)))),0))))&gt;$J172,$J172,IF(IF(AND($V172=1,$I172&gt;0),ROUND(IF($W172+$X172&gt;=2600,2600*'umowa o pracę'!$E$8,($W172+$X172)*'umowa o pracę'!$E$8),2)+IF($X172=0,ROUND(IF($W172&gt;2600,ROUND($Z172/$W172*2600,2),$Z172)*'umowa o pracę'!$E$8,2),ROUND(IF($W172&gt;2600,ROUND($Z172/$W172*2600,2),$Z172)*'umowa o pracę'!$E$8,2)),ROUND(IF($W172+$X172&gt;=2600,2600*'umowa o pracę'!$E$8,($W172+$X172)*'umowa o pracę'!$E$8),2)-IF($X172=0,ROUND(ROUND(IF($W172&gt;2600,ROUND($Y172/$W172*2600,2),$Y172),2)*'umowa o pracę'!$E$8,2),IF($X172&gt;0,IF($W172+$X172&lt;2600,ROUND(ROUND($Y172+ROUND($X172*9%,2),2)*'umowa o pracę'!$E$8,2),IF(AND($W172+$X172&gt;=2600,$X172&lt;2600,$W172&lt;2600),ROUND((ROUND(((2600-$X172)/$W172)*$Y172,2)+ROUND($X172*9%,2))*'umowa o pracę'!$E$8,2),IF(AND($W172+$X172&gt;=2600,$X172&gt;=2600),ROUND((ROUND(2600*9%,2))*'umowa o pracę'!$E$8,2),IF(AND($W172+$X172&gt;=2600,$W172&gt;=2600,$X172&lt;2600),ROUND((ROUND($X172*9%,2)+ROUND(((2600-$X172)/$W172)*$Y172,2))*'umowa o pracę'!$E$8,2),0)))),0)))&gt;$J172,$J172,IF(AND($V172=1,$I172&gt;0),ROUND(IF($W172+$X172&gt;=2600,2600*'umowa o pracę'!$E$8,($W172+$X172)*'umowa o pracę'!$E$8),2)+IF($X172=0,ROUND(IF($W172&gt;2600,ROUND($Z172/$W172*2600,2),$Z172)*'umowa o pracę'!$E$8,2),ROUND(IF($W172&gt;2600,ROUND($Z172/$W172*2600,2),$Z172)*'umowa o pracę'!$E$8,2)),ROUND(IF($W172+$X172&gt;=2600,2600*'umowa o pracę'!$E$8,($W172+$X172)*'umowa o pracę'!$E$8),2)-IF(AND($X172=0,I172&gt;0),ROUND(ROUND(IF($W172&gt;2600,ROUND($Y172/$W172*2600,2),$Y172),2)*'umowa o pracę'!$E$8,2),IF($X172&gt;0,IF($W172+$X172&lt;2600,ROUND(ROUND($Y172+ROUND($X172*9%,2),2)*'umowa o pracę'!$E$8,2),IF(AND($W172+$X172&gt;=2600,$X172&lt;2600,$W172&lt;2600),ROUND((ROUND(((2600-$X172)/$W172)*$Y172,2)+ROUND($X172*9%,2))*'umowa o pracę'!$E$8,2),IF(AND($W172+$X172&gt;=2600,$X172&gt;=2600),ROUND((ROUND(2600*9%,2))*'umowa o pracę'!$E$8,2),IF(AND($W172+$X172&gt;=2600,$W172&gt;=2600,$X172&lt;2600),ROUND((ROUND($X172*9%,2)+ROUND(((2600-$X172)/$W172)*$Y172,2))*'umowa o pracę'!$E$8,2),0)))),0)))))</f>
        <v>0</v>
      </c>
      <c r="AC172" s="32">
        <f>IF(IF(IF(AND($V172=1,$I172&gt;0),ROUND(IF($W172+$X172&gt;=2800,2800*'umowa o pracę'!$E$8,($W172+$X172)*'umowa o pracę'!$E$8),2)+IF($X172=0,ROUND(IF($W172&gt;2800,ROUND($Z172/$W172*2800,2),$Z172)*'umowa o pracę'!$E$8,2),ROUND(IF($W172&gt;2800,ROUND($Z172/$W172*2800,2),$Z172)*'umowa o pracę'!$E$8,2)),ROUND(IF($W172+$X172&gt;=2800,2800*'umowa o pracę'!$E$8,($W172+$X172)*'umowa o pracę'!$E$8),2)-IF($X172=0,ROUND(ROUND(IF($W172&gt;2800,ROUND($Y172/$W172*2800,2),$Y172),2)*'umowa o pracę'!$E$8,2),IF($X172&gt;0,IF($W172+$X172&lt;2800,ROUND(ROUND($Y172+ROUND($X172*9%,2),2)*'umowa o pracę'!$E$8,2),IF(AND($W172+$X172&gt;=2800,$X172&lt;2800,$W172&lt;2800),ROUND((ROUND(((2800-$X172)/$W172)*$Y172,2)+ROUND($X172*9%,2))*'umowa o pracę'!$E$8,2),IF(AND($W172+$X172&gt;=2800,$X172&gt;=2800),ROUND((ROUND(2800*9%,2))*'umowa o pracę'!$E$8,2),IF(AND($W172+$X172&gt;=2800,$W172&gt;=2800,$X172&lt;2800),ROUND((ROUND($X172*9%,2)+ROUND(((2800-$X172)/$W172)*$Y172,2))*'umowa o pracę'!$E$8,2),0)))),0)))&gt;$J172,$J172,IF(AND($V172=1,$I172&gt;0),ROUND(IF($W172+$X172&gt;=2800,2800*'umowa o pracę'!$E$8,($W172+$X172)*'umowa o pracę'!$E$8),2)+IF($X172=0,ROUND(IF($W172&gt;2800,ROUND($Z172/$W172*2800,2),$Z172)*'umowa o pracę'!$E$8,2),ROUND(IF($W172&gt;2800,ROUND($Z172/$W172*2800,2),$Z172)*'umowa o pracę'!$E$8,2)),ROUND(IF($W172+$X172&gt;=2800,2800*'umowa o pracę'!$E$8,($W172+$X172)*'umowa o pracę'!$E$8),2)-IF($X172=0,ROUND(ROUND(IF($W172&gt;2800,ROUND($Y172/$W172*2800,2),$Y172),2)*'umowa o pracę'!$E$8,2),IF($X172&gt;0,IF($W172+$X172&lt;2800,ROUND(ROUND($Y172+ROUND($X172*9%,2),2)*'umowa o pracę'!$E$8,2),IF(AND($W172+$X172&gt;=2800,$X172&lt;2800,$W172&lt;2800),ROUND((ROUND(((2800-$X172)/$W172)*$Y172,2)+ROUND($X172*9%,2))*'umowa o pracę'!$E$8,2),IF(AND($W172+$X172&gt;=2800,$X172&gt;=2800),ROUND((ROUND(2800*9%,2))*'umowa o pracę'!$E$8,2),IF(AND($W172+$X172&gt;=2800,$W172&gt;=2800,$X172&lt;2800),ROUND((ROUND($X172*9%,2)+ROUND(((2800-$X172)/$W172)*$Y172,2))*'umowa o pracę'!$E$8,2),0)))),0))))&gt;$J172,$J172,IF(IF(AND($V172=1,$I172&gt;0),ROUND(IF($W172+$X172&gt;=2800,2800*'umowa o pracę'!$E$8,($W172+$X172)*'umowa o pracę'!$E$8),2)+IF($X172=0,ROUND(IF($W172&gt;2800,ROUND($Z172/$W172*2800,2),$Z172)*'umowa o pracę'!$E$8,2),ROUND(IF($W172&gt;2800,ROUND($Z172/$W172*2800,2),$Z172)*'umowa o pracę'!$E$8,2)),ROUND(IF($W172+$X172&gt;=2800,2800*'umowa o pracę'!$E$8,($W172+$X172)*'umowa o pracę'!$E$8),2)-IF($X172=0,ROUND(ROUND(IF($W172&gt;2800,ROUND($Y172/$W172*2800,2),$Y172),2)*'umowa o pracę'!$E$8,2),IF($X172&gt;0,IF($W172+$X172&lt;2800,ROUND(ROUND($Y172+ROUND($X172*9%,2),2)*'umowa o pracę'!$E$8,2),IF(AND($W172+$X172&gt;=2800,$X172&lt;2800,$W172&lt;2800),ROUND((ROUND(((2800-$X172)/$W172)*$Y172,2)+ROUND($X172*9%,2))*'umowa o pracę'!$E$8,2),IF(AND($W172+$X172&gt;=2800,$X172&gt;=2800),ROUND((ROUND(2800*9%,2))*'umowa o pracę'!$E$8,2),IF(AND($W172+$X172&gt;=2800,$W172&gt;=2800,$X172&lt;2800),ROUND((ROUND($X172*9%,2)+ROUND(((2800-$X172)/$W172)*$Y172,2))*'umowa o pracę'!$E$8,2),0)))),0)))&gt;$J172,$J172,IF(AND($V172=1,$I172&gt;0),ROUND(IF($W172+$X172&gt;=2800,2800*'umowa o pracę'!$E$8,($W172+$X172)*'umowa o pracę'!$E$8),2)+IF($X172=0,ROUND(IF($W172&gt;2800,ROUND($Z172/$W172*2800,2),$Z172)*'umowa o pracę'!$E$8,2),ROUND(IF($W172&gt;2800,ROUND($Z172/$W172*2800,2),$Z172)*'umowa o pracę'!$E$8,2)),ROUND(IF($W172+$X172&gt;=2800,2800*'umowa o pracę'!$E$8,($W172+$X172)*'umowa o pracę'!$E$8),2)-IF(AND($X172=0,I172&gt;0),ROUND(ROUND(IF($W172&gt;2800,ROUND($Y172/$W172*2800,2),$Y172),2)*'umowa o pracę'!$E$8,2),IF($X172&gt;0,IF($W172+$X172&lt;2800,ROUND(ROUND($Y172+ROUND($X172*9%,2),2)*'umowa o pracę'!$E$8,2),IF(AND($W172+$X172&gt;=2800,$X172&lt;2800,$W172&lt;2800),ROUND((ROUND(((2800-$X172)/$W172)*$Y172,2)+ROUND($X172*9%,2))*'umowa o pracę'!$E$8,2),IF(AND($W172+$X172&gt;=2800,$X172&gt;=2800),ROUND((ROUND(2800*9%,2))*'umowa o pracę'!$E$8,2),IF(AND($W172+$X172&gt;=2800,$W172&gt;=2800,$X172&lt;2800),ROUND((ROUND($X172*9%,2)+ROUND(((2800-$X172)/$W172)*$Y172,2))*'umowa o pracę'!$E$8,2),0)))),0)))))</f>
        <v>0</v>
      </c>
      <c r="AD172" s="32">
        <f>IF('umowa o pracę'!$E$7=2020,IF(IF($V172=1,IF($X172=0,ROUND(IF($W172&gt;2600,ROUND($Y172/$W172*2600,2),$Y172)*'umowa o pracę'!$E$8,2),IF($W172+$X172&lt;2600,ROUND(ROUND($Y172+ROUND($X172*9%,2),2)*'umowa o pracę'!$E$8,2),IF(AND($W172+$X172&gt;=2600,$W172&lt;2600),ROUND((ROUND($Y172+ROUND((2600-$W172)*9%,2),2))*'umowa o pracę'!$E$8,2),IF(AND($W172+$X172&gt;=2600,$W172&gt;=2600),ROUND(ROUND($Y172/$W172*2600,2)*'umowa o pracę'!$E$8,2),0)))),0)&gt;$H172,$H172,IF($V172=1,IF($X172=0,ROUND(IF($W172&gt;2600,ROUND($Y172/$W172*2600,2),$Y172)*'umowa o pracę'!$E$8,2),IF($W172+$X172&lt;2600,ROUND(ROUND($Y172+ROUND($X172*9%,2),2)*'umowa o pracę'!$E$8,2),IF(AND($W172+$X172&gt;=2600,$W172&lt;2600),ROUND((ROUND($Y172+ROUND((2600-$W172)*9%,2),2))*'umowa o pracę'!$E$8,2),IF(AND($W172+$X172&gt;=2600,$W172&gt;=2600),ROUND(ROUND($Y172/$W172*2600,2)*'umowa o pracę'!$E$8,2),0)))),0)),IF('umowa o pracę'!$E$7=2021,IF(IF($V172=1,IF($X172=0,ROUND(IF($W172&gt;2800,ROUND($Y172/$W172*2800,2),$Y172)*'umowa o pracę'!$E$8,2),IF($W172+$X172&lt;2800,ROUND(ROUND($Y172+ROUND($X172*9%,2),2)*'umowa o pracę'!$E$8,2),IF(AND($W172+$X172&gt;=2800,$W172&lt;2800),ROUND((ROUND($Y172+ROUND((2800-$W172)*9%,2),2))*'umowa o pracę'!$E$8,2),IF(AND($W172+$X172&gt;=2800,$W172&gt;=2800),ROUND(ROUND($Y172/$W172*2800,2)*'umowa o pracę'!$E$8,2),0)))),0)&gt;$H172,$H172,IF($V172=1,IF($X172=0,ROUND(IF($W172&gt;2800,ROUND($Y172/$W172*2800,2),$Y172)*'umowa o pracę'!$E$8,2),IF($W172+$X172&lt;2800,ROUND(ROUND($Y172+ROUND($X172*9%,2),2)*'umowa o pracę'!$E$8,2),IF(AND($W172+$X172&gt;=2800,$W172&lt;2800),ROUND((ROUND($Y172+ROUND((2800-$W172)*9%,2),2))*'umowa o pracę'!$E$8,2),IF(AND($W172+$X172&gt;=2800,$W172&gt;=2800),ROUND(ROUND($Y172/$W172*2800,2)*'umowa o pracę'!$E$8,2),0)))),0)),0))</f>
        <v>0</v>
      </c>
      <c r="AE172" s="32">
        <f>IF('umowa o pracę'!$E$7=2020,IF(IF($V172=1,IF($X172=0,ROUND(IF($W172&gt;2600,ROUND($Z172/$W172*2600,2),$Z172)*'umowa o pracę'!$E$8,2),ROUND(IF($W172&gt;2600,ROUND($Z172/$W172*2600,2),$Z172)*'umowa o pracę'!$E$8,2)),0)&gt;$I172,$I172,IF($V172=1,IF($X172=0,ROUND(IF($W172&gt;2600,ROUND($Z172/$W172*2600,2),$Z172)*'umowa o pracę'!$E$8,2),ROUND(IF($W172&gt;2600,ROUND($Z172/$W172*2600,2),$Z172)*'umowa o pracę'!$E$8,2)),0)),IF('umowa o pracę'!$E$7=2021,IF(IF($V172=1,IF($X172=0,ROUND(IF($W172&gt;2800,ROUND($Z172/$W172*2800,2),$Z172)*'umowa o pracę'!$E$8,2),ROUND(IF($W172&gt;2800,ROUND($Z172/$W172*2800,2),$Z172)*'umowa o pracę'!$E$8,2)),0)&gt;$I172,$I172,IF($V172=1,IF($X172=0,ROUND(IF($W172&gt;2800,ROUND($Z172/$W172*2800,2),$Z172)*'umowa o pracę'!$E$8,2),ROUND(IF($W172&gt;2800,ROUND($Z172/$W172*2800,2),$Z172)*'umowa o pracę'!$E$8,2)),0)),0))</f>
        <v>0</v>
      </c>
      <c r="AF172" s="56">
        <f>IF('umowa o pracę'!$E$7=2020,$AB172,IF('umowa o pracę'!$E$7=2021,$AC172,0))</f>
        <v>0</v>
      </c>
      <c r="AG172" s="53">
        <f t="shared" si="28"/>
        <v>1</v>
      </c>
      <c r="AH172" s="39">
        <f>IF('umowa o pracę'!$E$6&lt;3,0,$L172)</f>
        <v>0</v>
      </c>
      <c r="AI172" s="39">
        <f>IF('umowa o pracę'!$E$6&lt;3,0,$M172)</f>
        <v>0</v>
      </c>
      <c r="AJ172" s="55">
        <f>IF('umowa o pracę'!$E$6&lt;3,0,$N172)</f>
        <v>0</v>
      </c>
      <c r="AK172" s="55">
        <f>IF('umowa o pracę'!$E$6&lt;3,0,$O172)</f>
        <v>0</v>
      </c>
      <c r="AL172" s="32">
        <f>IF('umowa o pracę'!$E$7=2020,ROUND(IF($AH172&gt;=2600,2600*'umowa o pracę'!$E$8,$AH172*'umowa o pracę'!$E$8),2),IF('umowa o pracę'!$E$7=2021,ROUND(IF($AH172&gt;=2800,2800*'umowa o pracę'!$E$8,$AH172*'umowa o pracę'!$E$8),2),0))</f>
        <v>0</v>
      </c>
      <c r="AM172" s="32">
        <f>IF(IF(IF(AND($AG172=1,$I172&gt;0),ROUND(IF($AH172+$AI172&gt;=2600,2600*'umowa o pracę'!$E$8,($AH172+$AI172)*'umowa o pracę'!$E$8),2)+IF($AI172=0,ROUND(IF($AH172&gt;2600,ROUND($AK172/$AH172*2600,2),$AK172)*'umowa o pracę'!$E$8,2),ROUND(IF($AH172&gt;2600,ROUND($AK172/$AH172*2600,2),$AK172)*'umowa o pracę'!$E$8,2)),ROUND(IF($AH172+$AI172&gt;=2600,2600*'umowa o pracę'!$E$8,($AH172+$AI172)*'umowa o pracę'!$E$8),2)-IF($AI172=0,ROUND(ROUND(IF($AH172&gt;2600,ROUND($AJ172/$AH172*2600,2),$AJ172),2)*'umowa o pracę'!$E$8,2),IF($AI172&gt;0,IF($AH172+$AI172&lt;2600,ROUND(ROUND($AJ172+ROUND($AI172*9%,2),2)*'umowa o pracę'!$E$8,2),IF(AND($AH172+$AI172&gt;=2600,$AI172&lt;2600,$AH172&lt;2600),ROUND((ROUND(((2600-$AI172)/$AH172)*$AJ172,2)+ROUND($AI172*9%,2))*'umowa o pracę'!$E$8,2),IF(AND($AH172+$AI172&gt;=2600,$AI172&gt;=2600),ROUND((ROUND(2600*9%,2))*'umowa o pracę'!$E$8,2),IF(AND($AH172+$AI172&gt;=2600,$AH172&gt;=2600,$AI172&lt;2600),ROUND((ROUND($AI172*9%,2)+ROUND(((2600-$AI172)/$AH172)*$AJ172,2))*'umowa o pracę'!$E$8,2),0)))),0)))&gt;$J172,$J172,IF(AND($AG172=1,$I172&gt;0),ROUND(IF($AH172+$AI172&gt;=2600,2600*'umowa o pracę'!$E$8,($AH172+$AI172)*'umowa o pracę'!$E$8),2)+IF($AI172=0,ROUND(IF($AH172&gt;2600,ROUND($AK172/$AH172*2600,2),$AK172)*'umowa o pracę'!$E$8,2),ROUND(IF($AH172&gt;2600,ROUND($AK172/$AH172*2600,2),$AK172)*'umowa o pracę'!$E$8,2)),ROUND(IF($AH172+$AI172&gt;=2600,2600*'umowa o pracę'!$E$8,($AH172+$AI172)*'umowa o pracę'!$E$8),2)-IF($AI172=0,ROUND(ROUND(IF($AH172&gt;2600,ROUND($AJ172/$AH172*2600,2),$AJ172),2)*'umowa o pracę'!$E$8,2),IF($AI172&gt;0,IF($AH172+$AI172&lt;2600,ROUND(ROUND($AJ172+ROUND($AI172*9%,2),2)*'umowa o pracę'!$E$8,2),IF(AND($AH172+$AI172&gt;=2600,$AI172&lt;2600,$AH172&lt;2600),ROUND((ROUND(((2600-$AI172)/$AH172)*$AJ172,2)+ROUND($AI172*9%,2))*'umowa o pracę'!$E$8,2),IF(AND($AH172+$AI172&gt;=2600,$AI172&gt;=2600),ROUND((ROUND(2600*9%,2))*'umowa o pracę'!$E$8,2),IF(AND($AH172+$AI172&gt;=2600,$AH172&gt;=2600,$AI172&lt;2600),ROUND((ROUND($AI172*9%,2)+ROUND(((2600-$AI172)/$AH172)*$AJ172,2))*'umowa o pracę'!$E$8,2),0)))),0))))&gt;$J172,$J172,IF(IF(AND($AG172=1,$I172&gt;0),ROUND(IF($AH172+$AI172&gt;=2600,2600*'umowa o pracę'!$E$8,($AH172+$AI172)*'umowa o pracę'!$E$8),2)+IF($AI172=0,ROUND(IF($AH172&gt;2600,ROUND($AK172/$AH172*2600,2),$AK172)*'umowa o pracę'!$E$8,2),ROUND(IF($AH172&gt;2600,ROUND($AK172/$AH172*2600,2),$AK172)*'umowa o pracę'!$E$8,2)),ROUND(IF($AH172+$AI172&gt;=2600,2600*'umowa o pracę'!$E$8,($AH172+$AI172)*'umowa o pracę'!$E$8),2)-IF($AI172=0,ROUND(ROUND(IF($AH172&gt;2600,ROUND($AJ172/$AH172*2600,2),$AJ172),2)*'umowa o pracę'!$E$8,2),IF($AI172&gt;0,IF($AH172+$AI172&lt;2600,ROUND(ROUND($AJ172+ROUND($AI172*9%,2),2)*'umowa o pracę'!$E$8,2),IF(AND($AH172+$AI172&gt;=2600,$AI172&lt;2600,$AH172&lt;2600),ROUND((ROUND(((2600-$AI172)/$AH172)*$AJ172,2)+ROUND($AI172*9%,2))*'umowa o pracę'!$E$8,2),IF(AND($AH172+$AI172&gt;=2600,$AI172&gt;=2600),ROUND((ROUND(2600*9%,2))*'umowa o pracę'!$E$8,2),IF(AND($AH172+$AI172&gt;=2600,$AH172&gt;=2600,$AI172&lt;2600),ROUND((ROUND($AI172*9%,2)+ROUND(((2600-$AI172)/$AH172)*$AJ172,2))*'umowa o pracę'!$E$8,2),0)))),0)))&gt;$J172,$J172,IF(AND($AG172=1,$I172&gt;0),ROUND(IF($AH172+$AI172&gt;=2600,2600*'umowa o pracę'!$E$8,($AH172+$AI172)*'umowa o pracę'!$E$8),2)+IF($AI172=0,ROUND(IF($AH172&gt;2600,ROUND($AK172/$AH172*2600,2),$AK172)*'umowa o pracę'!$E$8,2),ROUND(IF($AH172&gt;2600,ROUND($AK172/$AH172*2600,2),$AK172)*'umowa o pracę'!$E$8,2)),ROUND(IF($AH172+$AI172&gt;=2600,2600*'umowa o pracę'!$E$8,($AH172+$AI172)*'umowa o pracę'!$E$8),2)-IF(AND($AI172=0,I172&gt;0),ROUND(ROUND(IF($AH172&gt;2600,ROUND($AJ172/$AH172*2600,2),$AJ172),2)*'umowa o pracę'!$E$8,2),IF($AI172&gt;0,IF($AH172+$AI172&lt;2600,ROUND(ROUND($AJ172+ROUND($AI172*9%,2),2)*'umowa o pracę'!$E$8,2),IF(AND($AH172+$AI172&gt;=2600,$AI172&lt;2600,$AH172&lt;2600),ROUND((ROUND(((2600-$AI172)/$AH172)*$AJ172,2)+ROUND($AI172*9%,2))*'umowa o pracę'!$E$8,2),IF(AND($AH172+$AI172&gt;=2600,$AI172&gt;=2600),ROUND((ROUND(2600*9%,2))*'umowa o pracę'!$E$8,2),IF(AND($AH172+$AI172&gt;=2600,$AH172&gt;=2600,$AI172&lt;2600),ROUND((ROUND($AI172*9%,2)+ROUND(((2600-$AI172)/$AH172)*$AJ172,2))*'umowa o pracę'!$E$8,2),0)))),0)))))</f>
        <v>0</v>
      </c>
      <c r="AN172" s="32">
        <f>IF(IF(IF(AND($AG172=1,$I172&gt;0),ROUND(IF($AH172+$AI172&gt;=2800,2800*'umowa o pracę'!$E$8,($AH172+$AI172)*'umowa o pracę'!$E$8),2)+IF($AI172=0,ROUND(IF($AH172&gt;2800,ROUND($AK172/$AH172*2800,2),$AK172)*'umowa o pracę'!$E$8,2),ROUND(IF($AH172&gt;2800,ROUND($AK172/$AH172*2800,2),$AK172)*'umowa o pracę'!$E$8,2)),ROUND(IF($AH172+$AI172&gt;=2800,2800*'umowa o pracę'!$E$8,($AH172+$AI172)*'umowa o pracę'!$E$8),2)-IF($AI172=0,ROUND(ROUND(IF($AH172&gt;2800,ROUND($AJ172/$AH172*2800,2),$AJ172),2)*'umowa o pracę'!$E$8,2),IF($AI172&gt;0,IF($AH172+$AI172&lt;2800,ROUND(ROUND($AJ172+ROUND($AI172*9%,2),2)*'umowa o pracę'!$E$8,2),IF(AND($AH172+$AI172&gt;=2800,$AI172&lt;2800,$AH172&lt;2800),ROUND((ROUND(((2800-$AI172)/$AH172)*$AJ172,2)+ROUND($AI172*9%,2))*'umowa o pracę'!$E$8,2),IF(AND($AH172+$AI172&gt;=2800,$AI172&gt;=2800),ROUND((ROUND(2800*9%,2))*'umowa o pracę'!$E$8,2),IF(AND($AH172+$AI172&gt;=2800,$AH172&gt;=2800,$AI172&lt;2800),ROUND((ROUND($AI172*9%,2)+ROUND(((2800-$AI172)/$AH172)*$AJ172,2))*'umowa o pracę'!$E$8,2),0)))),0)))&gt;$J172,$J172,IF(AND($AG172=1,$I172&gt;0),ROUND(IF($AH172+$AI172&gt;=2800,2800*'umowa o pracę'!$E$8,($AH172+$AI172)*'umowa o pracę'!$E$8),2)+IF($AI172=0,ROUND(IF($AH172&gt;2800,ROUND($AK172/$AH172*2800,2),$AK172)*'umowa o pracę'!$E$8,2),ROUND(IF($AH172&gt;2800,ROUND($AK172/$AH172*2800,2),$AK172)*'umowa o pracę'!$E$8,2)),ROUND(IF($AH172+$AI172&gt;=2800,2800*'umowa o pracę'!$E$8,($AH172+$AI172)*'umowa o pracę'!$E$8),2)-IF($AI172=0,ROUND(ROUND(IF($AH172&gt;2800,ROUND($AJ172/$AH172*2800,2),$AJ172),2)*'umowa o pracę'!$E$8,2),IF($AI172&gt;0,IF($AH172+$AI172&lt;2800,ROUND(ROUND($AJ172+ROUND($AI172*9%,2),2)*'umowa o pracę'!$E$8,2),IF(AND($AH172+$AI172&gt;=2800,$AI172&lt;2800,$AH172&lt;2800),ROUND((ROUND(((2800-$AI172)/$AH172)*$AJ172,2)+ROUND($AI172*9%,2))*'umowa o pracę'!$E$8,2),IF(AND($AH172+$AI172&gt;=2800,$AI172&gt;=2800),ROUND((ROUND(2800*9%,2))*'umowa o pracę'!$E$8,2),IF(AND($AH172+$AI172&gt;=2800,$AH172&gt;=2800,$AI172&lt;2800),ROUND((ROUND($AI172*9%,2)+ROUND(((2800-$AI172)/$AH172)*$AJ172,2))*'umowa o pracę'!$E$8,2),0)))),0))))&gt;$J172,$J172,IF(IF(AND($AG172=1,$I172&gt;0),ROUND(IF($AH172+$AI172&gt;=2800,2800*'umowa o pracę'!$E$8,($AH172+$AI172)*'umowa o pracę'!$E$8),2)+IF($AI172=0,ROUND(IF($AH172&gt;2800,ROUND($AK172/$AH172*2800,2),$AK172)*'umowa o pracę'!$E$8,2),ROUND(IF($AH172&gt;2800,ROUND($AK172/$AH172*2800,2),$AK172)*'umowa o pracę'!$E$8,2)),ROUND(IF($AH172+$AI172&gt;=2800,2800*'umowa o pracę'!$E$8,($AH172+$AI172)*'umowa o pracę'!$E$8),2)-IF($AI172=0,ROUND(ROUND(IF($AH172&gt;2800,ROUND($AJ172/$AH172*2800,2),$AJ172),2)*'umowa o pracę'!$E$8,2),IF($AI172&gt;0,IF($AH172+$AI172&lt;2800,ROUND(ROUND($AJ172+ROUND($AI172*9%,2),2)*'umowa o pracę'!$E$8,2),IF(AND($AH172+$AI172&gt;=2800,$AI172&lt;2800,$AH172&lt;2800),ROUND((ROUND(((2800-$AI172)/$AH172)*$AJ172,2)+ROUND($AI172*9%,2))*'umowa o pracę'!$E$8,2),IF(AND($AH172+$AI172&gt;=2800,$AI172&gt;=2800),ROUND((ROUND(2800*9%,2))*'umowa o pracę'!$E$8,2),IF(AND($AH172+$AI172&gt;=2800,$AH172&gt;=2800,$AI172&lt;2800),ROUND((ROUND($AI172*9%,2)+ROUND(((2800-$AI172)/$AH172)*$AJ172,2))*'umowa o pracę'!$E$8,2),0)))),0)))&gt;$J172,$J172,IF(AND($AG172=1,$I172&gt;0),ROUND(IF($AH172+$AI172&gt;=2800,2800*'umowa o pracę'!$E$8,($AH172+$AI172)*'umowa o pracę'!$E$8),2)+IF($AI172=0,ROUND(IF($AH172&gt;2800,ROUND($AK172/$AH172*2800,2),$AK172)*'umowa o pracę'!$E$8,2),ROUND(IF($AH172&gt;2800,ROUND($AK172/$AH172*2800,2),$AK172)*'umowa o pracę'!$E$8,2)),ROUND(IF($AH172+$AI172&gt;=2800,2800*'umowa o pracę'!$E$8,($AH172+$AI172)*'umowa o pracę'!$E$8),2)-IF(AND($AI172=0,I172&gt;0),ROUND(ROUND(IF($AH172&gt;2800,ROUND($AJ172/$AH172*2800,2),$AJ172),2)*'umowa o pracę'!$E$8,2),IF($AI172&gt;0,IF($AH172+$AI172&lt;2800,ROUND(ROUND($AJ172+ROUND($AI172*9%,2),2)*'umowa o pracę'!$E$8,2),IF(AND($AH172+$AI172&gt;=2800,$AI172&lt;2800,$AH172&lt;2800),ROUND((ROUND(((2800-$AI172)/$AH172)*$AJ172,2)+ROUND($AI172*9%,2))*'umowa o pracę'!$E$8,2),IF(AND($AH172+$AI172&gt;=2800,$AI172&gt;=2800),ROUND((ROUND(2800*9%,2))*'umowa o pracę'!$E$8,2),IF(AND($AH172+$AI172&gt;=2800,$AH172&gt;=2800,$AI172&lt;2800),ROUND((ROUND($AI172*9%,2)+ROUND(((2800-$AI172)/$AH172)*$AJ172,2))*'umowa o pracę'!$E$8,2),0)))),0)))))</f>
        <v>0</v>
      </c>
      <c r="AO172" s="32">
        <f>IF('umowa o pracę'!$E$7=2020,IF(IF($AG172=1,IF($AI172=0,ROUND(IF($AH172&gt;2600,ROUND($AJ172/$AH172*2600,2),$AJ172)*'umowa o pracę'!$E$8,2),IF($AH172+$AI172&lt;2600,ROUND(ROUND($AJ172+ROUND($AI172*9%,2),2)*'umowa o pracę'!$E$8,2),IF(AND($AH172+$AI172&gt;=2600,$AH172&lt;2600),ROUND((ROUND($AJ172+ROUND((2600-$AH172)*9%,2),2))*'umowa o pracę'!$E$8,2),IF(AND($AH172+$AI172&gt;=2600,$AH172&gt;=2600),ROUND(ROUND($AJ172/$AH172*2600,2)*'umowa o pracę'!$E$8,2),0)))),0)&gt;$H172,$H172,IF($AG172=1,IF($AI172=0,ROUND(IF($AH172&gt;2600,ROUND($AJ172/$AH172*2600,2),$AJ172)*'umowa o pracę'!$E$8,2),IF($AH172+$AI172&lt;2600,ROUND(ROUND($AJ172+ROUND($AI172*9%,2),2)*'umowa o pracę'!$E$8,2),IF(AND($AH172+$AI172&gt;=2600,$AH172&lt;2600),ROUND((ROUND($AJ172+ROUND((2600-$AH172)*9%,2),2))*'umowa o pracę'!$E$8,2),IF(AND($AH172+$AI172&gt;=2600,$AH172&gt;=2600),ROUND(ROUND($AJ172/$AH172*2600,2)*'umowa o pracę'!$E$8,2),0)))),0)),IF('umowa o pracę'!$E$7=2021,IF(IF($AG172=1,IF($AI172=0,ROUND(IF($AH172&gt;2800,ROUND($AJ172/$AH172*2800,2),$AJ172)*'umowa o pracę'!$E$8,2),IF($AH172+$AI172&lt;2800,ROUND(ROUND($AJ172+ROUND($AI172*9%,2),2)*'umowa o pracę'!$E$8,2),IF(AND($AH172+$AI172&gt;=2800,$AH172&lt;2800),ROUND((ROUND($AJ172+ROUND((2800-$AH172)*9%,2),2))*'umowa o pracę'!$E$8,2),IF(AND($AH172+$AI172&gt;=2800,$AH172&gt;=2800),ROUND(ROUND($AJ172/$AH172*2800,2)*'umowa o pracę'!$E$8,2),0)))),0)&gt;$H172,$H172,IF($AG172=1,IF($AI172=0,ROUND(IF($AH172&gt;2800,ROUND($AJ172/$AH172*2800,2),$AJ172)*'umowa o pracę'!$E$8,2),IF($AH172+$AI172&lt;2800,ROUND(ROUND($AJ172+ROUND($AI172*9%,2),2)*'umowa o pracę'!$E$8,2),IF(AND($AH172+$AI172&gt;=2800,$AH172&lt;2800),ROUND((ROUND($AJ172+ROUND((2800-$AH172)*9%,2),2))*'umowa o pracę'!$E$8,2),IF(AND($AH172+$AI172&gt;=2800,$AH172&gt;=2800),ROUND(ROUND($AJ172/$AH172*2800,2)*'umowa o pracę'!$E$8,2),0)))),0)),0))</f>
        <v>0</v>
      </c>
      <c r="AP172" s="32">
        <f>IF('umowa o pracę'!$E$7=2020,IF(IF($AG172=1,IF($AI172=0,ROUND(IF($AH172&gt;2600,ROUND($AK172/$AH172*2600,2),$AK172)*'umowa o pracę'!$E$8,2),ROUND(IF($AH172&gt;2600,ROUND($AK172/$AH172*2600,2),$AK172)*'umowa o pracę'!$E$8,2)),0)&gt;$I172,$I172,IF($AG172=1,IF($AI172=0,ROUND(IF($AH172&gt;2600,ROUND($AK172/$AH172*2600,2),$AK172)*'umowa o pracę'!$E$8,2),ROUND(IF($AH172&gt;2600,ROUND($AK172/$AH172*2600,2),$AK172)*'umowa o pracę'!$E$8,2)),0)),IF('umowa o pracę'!$E$7=2021,IF(IF($AG172=1,IF($AI172=0,ROUND(IF($AH172&gt;2800,ROUND($AK172/$AH172*2800,2),$AK172)*'umowa o pracę'!$E$8,2),ROUND(IF($AH172&gt;2800,ROUND($AK172/$AH172*2800,2),$AK172)*'umowa o pracę'!$E$8,2)),0)&gt;$I172,$I172,IF($AG172=1,IF($AI172=0,ROUND(IF($AH172&gt;2800,ROUND($AK172/$AH172*2800,2),$AK172)*'umowa o pracę'!$E$8,2),ROUND(IF($AH172&gt;2800,ROUND($AK172/$AH172*2800,2),$AK172)*'umowa o pracę'!$E$8,2)),0)),0))</f>
        <v>0</v>
      </c>
      <c r="AQ172" s="56">
        <f>IF('umowa o pracę'!$E$7=2020,$AM172,IF('umowa o pracę'!$E$7=2021,$AN172,0))</f>
        <v>0</v>
      </c>
      <c r="AR172" s="33">
        <f>IF('umowa o pracę'!$E$7=0,0,U172+AF172+AQ172)</f>
        <v>0</v>
      </c>
      <c r="AS172" s="19"/>
      <c r="AT172" s="19"/>
      <c r="AU172" s="19"/>
      <c r="AV172" s="6"/>
      <c r="AW172" s="6"/>
      <c r="AX172" s="6">
        <f t="shared" si="26"/>
        <v>10</v>
      </c>
      <c r="AY172" s="6"/>
      <c r="AZ172" s="234">
        <f t="shared" si="29"/>
        <v>0</v>
      </c>
      <c r="BA172" s="234">
        <f t="shared" si="30"/>
        <v>0</v>
      </c>
      <c r="BB172" s="234">
        <f t="shared" si="31"/>
        <v>0</v>
      </c>
      <c r="BC172" s="234">
        <f t="shared" si="32"/>
        <v>0</v>
      </c>
      <c r="BD172" s="234">
        <f t="shared" si="33"/>
        <v>0</v>
      </c>
      <c r="BE172" s="234">
        <f t="shared" si="34"/>
        <v>0</v>
      </c>
      <c r="BF172" s="234">
        <f t="shared" si="35"/>
        <v>0</v>
      </c>
      <c r="BG172" s="234">
        <f t="shared" si="36"/>
        <v>0</v>
      </c>
      <c r="BH172" s="234">
        <f t="shared" si="37"/>
        <v>0</v>
      </c>
      <c r="BI172" s="238">
        <f t="shared" si="38"/>
        <v>0</v>
      </c>
      <c r="BJ172" s="236"/>
      <c r="BK172" s="236"/>
      <c r="BL172" s="237"/>
    </row>
    <row r="173" spans="1:64" ht="15.75" customHeight="1" x14ac:dyDescent="0.25">
      <c r="A173" s="129">
        <v>162</v>
      </c>
      <c r="B173" s="57"/>
      <c r="C173" s="57"/>
      <c r="D173" s="36"/>
      <c r="E173" s="36"/>
      <c r="F173" s="242"/>
      <c r="G173" s="37">
        <v>1</v>
      </c>
      <c r="H173" s="58">
        <v>0</v>
      </c>
      <c r="I173" s="59">
        <v>0</v>
      </c>
      <c r="J173" s="60">
        <v>0</v>
      </c>
      <c r="K173" s="52">
        <v>1</v>
      </c>
      <c r="L173" s="39">
        <v>0</v>
      </c>
      <c r="M173" s="39">
        <v>0</v>
      </c>
      <c r="N173" s="39">
        <v>0</v>
      </c>
      <c r="O173" s="39">
        <v>0</v>
      </c>
      <c r="P173" s="35">
        <f>IF('umowa o pracę'!$E$7=2020,ROUND(IF($L173&gt;=2600,2600*'umowa o pracę'!$E$8,$L173*'umowa o pracę'!$E$8),2),IF('umowa o pracę'!$E$7=2021,ROUND(IF($L173&gt;=2800,2800*'umowa o pracę'!$E$8,$L173*'umowa o pracę'!$E$8),2),0))</f>
        <v>0</v>
      </c>
      <c r="Q173" s="252">
        <f>IF(IF(IF(AND($K173=1,$I173&gt;0),ROUND(IF($L173+$M173&gt;=2600,2600*'umowa o pracę'!$E$8,($L173+$M173)*'umowa o pracę'!$E$8),2)+IF($M173=0,ROUND(IF($L173&gt;2600,ROUND($O173/$L173*2600,2),$O173)*'umowa o pracę'!$E$8,2),ROUND(IF($L173&gt;2600,ROUND($O173/$L173*2600,2),$O173)*'umowa o pracę'!$E$8,2)),ROUND(IF($L173+$M173&gt;=2600,2600*'umowa o pracę'!$E$8,($L173+$M173)*'umowa o pracę'!$E$8),2)-IF($M173=0,ROUND(ROUND(IF($L173&gt;2600,ROUND($N173/$L173*2600,2),$N173),2)*'umowa o pracę'!$E$8,2),IF($M173&gt;0,IF($L173+$M173&lt;2600,ROUND(ROUND($N173+ROUND($M173*9%,2),2)*'umowa o pracę'!$E$8,2),IF(AND($L173+$M173&gt;=2600,$M173&lt;2600,$L173&lt;2600),ROUND((ROUND(((2600-$M173)/$L173)*$N173,2)+ROUND($M173*9%,2))*'umowa o pracę'!$E$8,2),IF(AND($L173+$M173&gt;=2600,$M173&gt;=2600),ROUND((ROUND(2600*9%,2))*'umowa o pracę'!$E$8,2),IF(AND($L173+$M173&gt;=2600,$L173&gt;=2600,$M173&lt;2600),ROUND((ROUND($M173*9%,2)+ROUND(((2600-$M173)/$L173)*$N173,2))*'umowa o pracę'!$E$8,2),0)))),0)))&gt;$J173,$J173,IF(AND($K173=1,$I173&gt;0),ROUND(IF($L173+$M173&gt;=2600,2600*'umowa o pracę'!$E$8,($L173+$M173)*'umowa o pracę'!$E$8),2)+IF($M173=0,ROUND(IF($L173&gt;2600,ROUND($O173/$L173*2600,2),$O173)*'umowa o pracę'!$E$8,2),ROUND(IF($L173&gt;2600,ROUND($O173/$L173*2600,2),$O173)*'umowa o pracę'!$E$8,2)),ROUND(IF($L173+$M173&gt;=2600,2600*'umowa o pracę'!$E$8,($L173+$M173)*'umowa o pracę'!$E$8),2)-IF($M173=0,ROUND(ROUND(IF($L173&gt;2600,ROUND($N173/$L173*2600,2),$N173),2)*'umowa o pracę'!$E$8,2),IF($M173&gt;0,IF($L173+$M173&lt;2600,ROUND(ROUND($N173+ROUND($M173*9%,2),2)*'umowa o pracę'!$E$8,2),IF(AND($L173+$M173&gt;=2600,$M173&lt;2600,$L173&lt;2600),ROUND((ROUND(((2600-$M173)/$L173)*$N173,2)+ROUND($M173*9%,2))*'umowa o pracę'!$E$8,2),IF(AND($L173+$M173&gt;=2600,$M173&gt;=2600),ROUND((ROUND(2600*9%,2))*'umowa o pracę'!$E$8,2),IF(AND($L173+$M173&gt;=2600,$L173&gt;=2600,$M173&lt;2600),ROUND((ROUND($M173*9%,2)+ROUND(((2600-$M173)/$L173)*$N173,2))*'umowa o pracę'!$E$8,2),0)))),0))))&gt;$J173,$J173,IF(IF(AND($K173=1,$I173&gt;0),ROUND(IF($L173+$M173&gt;=2600,2600*'umowa o pracę'!$E$8,($L173+$M173)*'umowa o pracę'!$E$8),2)+IF($M173=0,ROUND(IF($L173&gt;2600,ROUND($O173/$L173*2600,2),$O173)*'umowa o pracę'!$E$8,2),ROUND(IF($L173&gt;2600,ROUND($O173/$L173*2600,2),$O173)*'umowa o pracę'!$E$8,2)),ROUND(IF($L173+$M173&gt;=2600,2600*'umowa o pracę'!$E$8,($L173+$M173)*'umowa o pracę'!$E$8),2)-IF($M173=0,ROUND(ROUND(IF($L173&gt;2600,ROUND($N173/$L173*2600,2),$N173),2)*'umowa o pracę'!$E$8,2),IF($M173&gt;0,IF($L173+$M173&lt;2600,ROUND(ROUND($N173+ROUND($M173*9%,2),2)*'umowa o pracę'!$E$8,2),IF(AND($L173+$M173&gt;=2600,$M173&lt;2600,$L173&lt;2600),ROUND((ROUND(((2600-$M173)/$L173)*$N173,2)+ROUND($M173*9%,2))*'umowa o pracę'!$E$8,2),IF(AND($L173+$M173&gt;=2600,$M173&gt;=2600),ROUND((ROUND(2600*9%,2))*'umowa o pracę'!$E$8,2),IF(AND($L173+$M173&gt;=2600,$L173&gt;=2600,$M173&lt;2600),ROUND((ROUND($M173*9%,2)+ROUND(((2600-$M173)/$L173)*$N173,2))*'umowa o pracę'!$E$8,2),0)))),0)))&gt;$J173,$J173,IF(AND($K173=1,$I173&gt;0),ROUND(IF($L173+$M173&gt;=2600,2600*'umowa o pracę'!$E$8,($L173+$M173)*'umowa o pracę'!$E$8),2)+IF($M173=0,ROUND(IF($L173&gt;2600,ROUND($O173/$L173*2600,2),$O173)*'umowa o pracę'!$E$8,2),ROUND(IF($L173&gt;2600,ROUND($O173/$L173*2600,2),$O173)*'umowa o pracę'!$E$8,2)),ROUND(IF($L173+$M173&gt;=2600,2600*'umowa o pracę'!$E$8,($L173+$M173)*'umowa o pracę'!$E$8),2)-IF(AND($M173=0,I173&gt;0),ROUND(ROUND(IF($L173&gt;2600,ROUND($N173/$L173*2600,2),$N173),2)*'umowa o pracę'!$E$8,2),IF($M173&gt;0,IF($L173+$M173&lt;2600,ROUND(ROUND($N173+ROUND($M173*9%,2),2)*'umowa o pracę'!$E$8,2),IF(AND($L173+$M173&gt;=2600,$M173&lt;2600,$L173&lt;2600),ROUND((ROUND(((2600-$M173)/$L173)*$N173,2)+ROUND($M173*9%,2))*'umowa o pracę'!$E$8,2),IF(AND($L173+$M173&gt;=2600,$M173&gt;=2600),ROUND((ROUND(2600*9%,2))*'umowa o pracę'!$E$8,2),IF(AND($L173+$M173&gt;=2600,$L173&gt;=2600,$M173&lt;2600),ROUND((ROUND($M173*9%,2)+ROUND(((2600-$M173)/$L173)*$N173,2))*'umowa o pracę'!$E$8,2),0)))),0)))))</f>
        <v>0</v>
      </c>
      <c r="R173" s="252">
        <f>IF(IF(IF(AND($K173=1,$I173&gt;0),ROUND(IF($L173+$M173&gt;=2800,2800*'umowa o pracę'!$E$8,($L173+$M173)*'umowa o pracę'!$E$8),2)+IF($M173=0,ROUND(IF($L173&gt;2800,ROUND($O173/$L173*2800,2),$O173)*'umowa o pracę'!$E$8,2),ROUND(IF($L173&gt;2800,ROUND($O173/$L173*2800,2),$O173)*'umowa o pracę'!$E$8,2)),ROUND(IF($L173+$M173&gt;=2800,2800*'umowa o pracę'!$E$8,($L173+$M173)*'umowa o pracę'!$E$8),2)-IF($M173=0,ROUND(ROUND(IF($L173&gt;2800,ROUND($N173/$L173*2800,2),$N173),2)*'umowa o pracę'!$E$8,2),IF($M173&gt;0,IF($L173+$M173&lt;2800,ROUND(ROUND($N173+ROUND($M173*9%,2),2)*'umowa o pracę'!$E$8,2),IF(AND($L173+$M173&gt;=2800,$M173&lt;2800,$L173&lt;2800),ROUND((ROUND(((2800-$M173)/$L173)*$N173,2)+ROUND($M173*9%,2))*'umowa o pracę'!$E$8,2),IF(AND($L173+$M173&gt;=2800,$M173&gt;=2800),ROUND((ROUND(2800*9%,2))*'umowa o pracę'!$E$8,2),IF(AND($L173+$M173&gt;=2800,$L173&gt;=2800,$M173&lt;2800),ROUND((ROUND($M173*9%,2)+ROUND(((2800-$M173)/$L173)*$N173,2))*'umowa o pracę'!$E$8,2),0)))),0)))&gt;$J173,$J173,IF(AND($K173=1,$I173&gt;0),ROUND(IF($L173+$M173&gt;=2800,2800*'umowa o pracę'!$E$8,($L173+$M173)*'umowa o pracę'!$E$8),2)+IF($M173=0,ROUND(IF($L173&gt;2800,ROUND($O173/$L173*2800,2),$O173)*'umowa o pracę'!$E$8,2),ROUND(IF($L173&gt;2800,ROUND($O173/$L173*2800,2),$O173)*'umowa o pracę'!$E$8,2)),ROUND(IF($L173+$M173&gt;=2800,2800*'umowa o pracę'!$E$8,($L173+$M173)*'umowa o pracę'!$E$8),2)-IF($M173=0,ROUND(ROUND(IF($L173&gt;2800,ROUND($N173/$L173*2800,2),$N173),2)*'umowa o pracę'!$E$8,2),IF($M173&gt;0,IF($L173+$M173&lt;2800,ROUND(ROUND($N173+ROUND($M173*9%,2),2)*'umowa o pracę'!$E$8,2),IF(AND($L173+$M173&gt;=2800,$M173&lt;2800,$L173&lt;2800),ROUND((ROUND(((2800-$M173)/$L173)*$N173,2)+ROUND($M173*9%,2))*'umowa o pracę'!$E$8,2),IF(AND($L173+$M173&gt;=2800,$M173&gt;=2800),ROUND((ROUND(2800*9%,2))*'umowa o pracę'!$E$8,2),IF(AND($L173+$M173&gt;=2800,$L173&gt;=2800,$M173&lt;2800),ROUND((ROUND($M173*9%,2)+ROUND(((2800-$M173)/$L173)*$N173,2))*'umowa o pracę'!$E$8,2),0)))),0))))&gt;$J173,$J173,IF(IF(AND($K173=1,$I173&gt;0),ROUND(IF($L173+$M173&gt;=2800,2800*'umowa o pracę'!$E$8,($L173+$M173)*'umowa o pracę'!$E$8),2)+IF($M173=0,ROUND(IF($L173&gt;2800,ROUND($O173/$L173*2800,2),$O173)*'umowa o pracę'!$E$8,2),ROUND(IF($L173&gt;2800,ROUND($O173/$L173*2800,2),$O173)*'umowa o pracę'!$E$8,2)),ROUND(IF($L173+$M173&gt;=2800,2800*'umowa o pracę'!$E$8,($L173+$M173)*'umowa o pracę'!$E$8),2)-IF($M173=0,ROUND(ROUND(IF($L173&gt;2800,ROUND($N173/$L173*2800,2),$N173),2)*'umowa o pracę'!$E$8,2),IF($M173&gt;0,IF($L173+$M173&lt;2800,ROUND(ROUND($N173+ROUND($M173*9%,2),2)*'umowa o pracę'!$E$8,2),IF(AND($L173+$M173&gt;=2800,$M173&lt;2800,$L173&lt;2800),ROUND((ROUND(((2800-$M173)/$L173)*$N173,2)+ROUND($M173*9%,2))*'umowa o pracę'!$E$8,2),IF(AND($L173+$M173&gt;=2800,$M173&gt;=2800),ROUND((ROUND(2800*9%,2))*'umowa o pracę'!$E$8,2),IF(AND($L173+$M173&gt;=2800,$L173&gt;=2800,$M173&lt;2800),ROUND((ROUND($M173*9%,2)+ROUND(((2800-$M173)/$L173)*$N173,2))*'umowa o pracę'!$E$8,2),0)))),0)))&gt;$J173,$J173,IF(AND($K173=1,$I173&gt;0),ROUND(IF($L173+$M173&gt;=2800,2800*'umowa o pracę'!$E$8,($L173+$M173)*'umowa o pracę'!$E$8),2)+IF($M173=0,ROUND(IF($L173&gt;2800,ROUND($O173/$L173*2800,2),$O173)*'umowa o pracę'!$E$8,2),ROUND(IF($L173&gt;2800,ROUND($O173/$L173*2800,2),$O173)*'umowa o pracę'!$E$8,2)),ROUND(IF($L173+$M173&gt;=2800,2800*'umowa o pracę'!$E$8,($L173+$M173)*'umowa o pracę'!$E$8),2)-IF(AND($M173=0,I173&gt;0),ROUND(ROUND(IF($L173&gt;2800,ROUND($N173/$L173*2800,2),$N173),2)*'umowa o pracę'!$E$8,2),IF($M173&gt;0,IF($L173+$M173&lt;2800,ROUND(ROUND($N173+ROUND($M173*9%,2),2)*'umowa o pracę'!$E$8,2),IF(AND($L173+$M173&gt;=2800,$M173&lt;2800,$L173&lt;2800),ROUND((ROUND(((2800-$M173)/$L173)*$N173,2)+ROUND($M173*9%,2))*'umowa o pracę'!$E$8,2),IF(AND($L173+$M173&gt;=2800,$M173&gt;=2800),ROUND((ROUND(2800*9%,2))*'umowa o pracę'!$E$8,2),IF(AND($L173+$M173&gt;=2800,$L173&gt;=2800,$M173&lt;2800),ROUND((ROUND($M173*9%,2)+ROUND(((2800-$M173)/$L173)*$N173,2))*'umowa o pracę'!$E$8,2),0)))),0)))))</f>
        <v>0</v>
      </c>
      <c r="S173" s="32">
        <f>IF('umowa o pracę'!$E$7=2020,IF(IF($K173=1,IF($M173=0,ROUND(IF($L173&gt;2600,ROUND($N173/$L173*2600,2),$N173)*'umowa o pracę'!$E$8,2),IF($L173+$M173&lt;2600,ROUND(ROUND($N173+ROUND($M173*9%,2),2)*'umowa o pracę'!$E$8,2),IF(AND($L173+$M173&gt;=2600,$L173&lt;2600),ROUND((ROUND($N173+ROUND((2600-$L173)*9%,2),2))*'umowa o pracę'!$E$8,2),IF(AND($L173+$M173&gt;=2600,$L173&gt;=2600),ROUND(ROUND($N173/$L173*2600,2)*'umowa o pracę'!$E$8,2),0)))),0)&gt;$H173,$H173,IF($K173=1,IF($M173=0,ROUND(IF($L173&gt;2600,ROUND($N173/$L173*2600,2),$N173)*'umowa o pracę'!$E$8,2),IF($L173+$M173&lt;2600,ROUND(ROUND($N173+ROUND($M173*9%,2),2)*'umowa o pracę'!$E$8,2),IF(AND($L173+$M173&gt;=2600,$L173&lt;2600),ROUND((ROUND($N173+ROUND((2600-$L173)*9%,2),2))*'umowa o pracę'!$E$8,2),IF(AND($L173+$M173&gt;=2600,$L173&gt;=2600),ROUND(ROUND($N173/$L173*2600,2)*'umowa o pracę'!$E$8,2),0)))),0)),IF('umowa o pracę'!$E$7=2021,IF(IF($K173=1,IF($M173=0,ROUND(IF($L173&gt;2800,ROUND($N173/$L173*2800,2),$N173)*'umowa o pracę'!$E$8,2),IF($L173+$M173&lt;2800,ROUND(ROUND($N173+ROUND($M173*9%,2),2)*'umowa o pracę'!$E$8,2),IF(AND($L173+$M173&gt;=2800,$L173&lt;2800),ROUND((ROUND($N173+ROUND((2800-$L173)*9%,2),2))*'umowa o pracę'!$E$8,2),IF(AND($L173+$M173&gt;=2800,$L173&gt;=2800),ROUND(ROUND($N173/$L173*2800,2)*'umowa o pracę'!$E$8,2),0)))),0)&gt;$H173,$H173,IF($K173=1,IF($M173=0,ROUND(IF($L173&gt;2800,ROUND($N173/$L173*2800,2),$N173)*'umowa o pracę'!$E$8,2),IF($L173+$M173&lt;2800,ROUND(ROUND($N173+ROUND($M173*9%,2),2)*'umowa o pracę'!$E$8,2),IF(AND($L173+$M173&gt;=2800,$L173&lt;2800),ROUND((ROUND($N173+ROUND((2800-$L173)*9%,2),2))*'umowa o pracę'!$E$8,2),IF(AND($L173+$M173&gt;=2800,$L173&gt;=2800),ROUND(ROUND($N173/$L173*2800,2)*'umowa o pracę'!$E$8,2),0)))),0)),0))</f>
        <v>0</v>
      </c>
      <c r="T173" s="32">
        <f>IF('umowa o pracę'!$E$7=2020,IF(IF($K173=1,IF($M173=0,ROUND(IF($L173&gt;2600,ROUND($O173/$L173*2600,2),$O173)*'umowa o pracę'!$E$8,2),ROUND(IF($L173&gt;2600,ROUND($O173/$L173*2600,2),$O173)*'umowa o pracę'!$E$8,2)),0)&gt;$I173,$I173,IF($K173=1,IF($M173=0,ROUND(IF($L173&gt;2600,ROUND($O173/$L173*2600,2),$O173)*'umowa o pracę'!$E$8,2),ROUND(IF($L173&gt;2600,ROUND($O173/$L173*2600,2),$O173)*'umowa o pracę'!$E$8,2)),0)),IF('umowa o pracę'!$E$7=2021,IF(IF($K173=1,IF($M173=0,ROUND(IF($L173&gt;2800,ROUND($O173/$L173*2800,2),$O173)*'umowa o pracę'!$E$8,2),ROUND(IF($L173&gt;2800,ROUND($O173/$L173*2800,2),$O173)*'umowa o pracę'!$E$8,2)),0)&gt;$I173,$I173,IF($K173=1,IF($M173=0,ROUND(IF($L173&gt;2800,ROUND($O173/$L173*2800,2),$O173)*'umowa o pracę'!$E$8,2),ROUND(IF($L173&gt;2800,ROUND($O173/$L173*2800,2),$O173)*'umowa o pracę'!$E$8,2)),0)),0))</f>
        <v>0</v>
      </c>
      <c r="U173" s="51">
        <f>IF('umowa o pracę'!$E$7=2020,$Q173,IF('umowa o pracę'!$E$7=2021,$R173,0))</f>
        <v>0</v>
      </c>
      <c r="V173" s="53">
        <f t="shared" si="27"/>
        <v>1</v>
      </c>
      <c r="W173" s="54">
        <f>IF('umowa o pracę'!$E$6&lt;2,0,$L173)</f>
        <v>0</v>
      </c>
      <c r="X173" s="54">
        <f>IF('umowa o pracę'!$E$6&lt;2,0,$M173)</f>
        <v>0</v>
      </c>
      <c r="Y173" s="55">
        <f>IF('umowa o pracę'!$E$6&lt;2,0,$N173)</f>
        <v>0</v>
      </c>
      <c r="Z173" s="55">
        <f>IF('umowa o pracę'!$E$6&lt;2,0,$O173)</f>
        <v>0</v>
      </c>
      <c r="AA173" s="32">
        <f>IF('umowa o pracę'!$E$7=2020,ROUND(IF($W173&gt;=2600,2600*'umowa o pracę'!$E$8,$W173*'umowa o pracę'!$E$8),2),IF('umowa o pracę'!$E$7=2021,ROUND(IF($W173&gt;=2800,2800*'umowa o pracę'!$E$8,$W173*'umowa o pracę'!$E$8),2),0))</f>
        <v>0</v>
      </c>
      <c r="AB173" s="32">
        <f>IF(IF(IF(AND($V173=1,$I173&gt;0),ROUND(IF($W173+$X173&gt;=2600,2600*'umowa o pracę'!$E$8,($W173+$X173)*'umowa o pracę'!$E$8),2)+IF($X173=0,ROUND(IF($W173&gt;2600,ROUND($Z173/$W173*2600,2),$Z173)*'umowa o pracę'!$E$8,2),ROUND(IF($W173&gt;2600,ROUND($Z173/$W173*2600,2),$Z173)*'umowa o pracę'!$E$8,2)),ROUND(IF($W173+$X173&gt;=2600,2600*'umowa o pracę'!$E$8,($W173+$X173)*'umowa o pracę'!$E$8),2)-IF($X173=0,ROUND(ROUND(IF($W173&gt;2600,ROUND($Y173/$W173*2600,2),$Y173),2)*'umowa o pracę'!$E$8,2),IF($X173&gt;0,IF($W173+$X173&lt;2600,ROUND(ROUND($Y173+ROUND($X173*9%,2),2)*'umowa o pracę'!$E$8,2),IF(AND($W173+$X173&gt;=2600,$X173&lt;2600,$W173&lt;2600),ROUND((ROUND(((2600-$X173)/$W173)*$Y173,2)+ROUND($X173*9%,2))*'umowa o pracę'!$E$8,2),IF(AND($W173+$X173&gt;=2600,$X173&gt;=2600),ROUND((ROUND(2600*9%,2))*'umowa o pracę'!$E$8,2),IF(AND($W173+$X173&gt;=2600,$W173&gt;=2600,$X173&lt;2600),ROUND((ROUND($X173*9%,2)+ROUND(((2600-$X173)/$W173)*$Y173,2))*'umowa o pracę'!$E$8,2),0)))),0)))&gt;$J173,$J173,IF(AND($V173=1,$I173&gt;0),ROUND(IF($W173+$X173&gt;=2600,2600*'umowa o pracę'!$E$8,($W173+$X173)*'umowa o pracę'!$E$8),2)+IF($X173=0,ROUND(IF($W173&gt;2600,ROUND($Z173/$W173*2600,2),$Z173)*'umowa o pracę'!$E$8,2),ROUND(IF($W173&gt;2600,ROUND($Z173/$W173*2600,2),$Z173)*'umowa o pracę'!$E$8,2)),ROUND(IF($W173+$X173&gt;=2600,2600*'umowa o pracę'!$E$8,($W173+$X173)*'umowa o pracę'!$E$8),2)-IF($X173=0,ROUND(ROUND(IF($W173&gt;2600,ROUND($Y173/$W173*2600,2),$Y173),2)*'umowa o pracę'!$E$8,2),IF($X173&gt;0,IF($W173+$X173&lt;2600,ROUND(ROUND($Y173+ROUND($X173*9%,2),2)*'umowa o pracę'!$E$8,2),IF(AND($W173+$X173&gt;=2600,$X173&lt;2600,$W173&lt;2600),ROUND((ROUND(((2600-$X173)/$W173)*$Y173,2)+ROUND($X173*9%,2))*'umowa o pracę'!$E$8,2),IF(AND($W173+$X173&gt;=2600,$X173&gt;=2600),ROUND((ROUND(2600*9%,2))*'umowa o pracę'!$E$8,2),IF(AND($W173+$X173&gt;=2600,$W173&gt;=2600,$X173&lt;2600),ROUND((ROUND($X173*9%,2)+ROUND(((2600-$X173)/$W173)*$Y173,2))*'umowa o pracę'!$E$8,2),0)))),0))))&gt;$J173,$J173,IF(IF(AND($V173=1,$I173&gt;0),ROUND(IF($W173+$X173&gt;=2600,2600*'umowa o pracę'!$E$8,($W173+$X173)*'umowa o pracę'!$E$8),2)+IF($X173=0,ROUND(IF($W173&gt;2600,ROUND($Z173/$W173*2600,2),$Z173)*'umowa o pracę'!$E$8,2),ROUND(IF($W173&gt;2600,ROUND($Z173/$W173*2600,2),$Z173)*'umowa o pracę'!$E$8,2)),ROUND(IF($W173+$X173&gt;=2600,2600*'umowa o pracę'!$E$8,($W173+$X173)*'umowa o pracę'!$E$8),2)-IF($X173=0,ROUND(ROUND(IF($W173&gt;2600,ROUND($Y173/$W173*2600,2),$Y173),2)*'umowa o pracę'!$E$8,2),IF($X173&gt;0,IF($W173+$X173&lt;2600,ROUND(ROUND($Y173+ROUND($X173*9%,2),2)*'umowa o pracę'!$E$8,2),IF(AND($W173+$X173&gt;=2600,$X173&lt;2600,$W173&lt;2600),ROUND((ROUND(((2600-$X173)/$W173)*$Y173,2)+ROUND($X173*9%,2))*'umowa o pracę'!$E$8,2),IF(AND($W173+$X173&gt;=2600,$X173&gt;=2600),ROUND((ROUND(2600*9%,2))*'umowa o pracę'!$E$8,2),IF(AND($W173+$X173&gt;=2600,$W173&gt;=2600,$X173&lt;2600),ROUND((ROUND($X173*9%,2)+ROUND(((2600-$X173)/$W173)*$Y173,2))*'umowa o pracę'!$E$8,2),0)))),0)))&gt;$J173,$J173,IF(AND($V173=1,$I173&gt;0),ROUND(IF($W173+$X173&gt;=2600,2600*'umowa o pracę'!$E$8,($W173+$X173)*'umowa o pracę'!$E$8),2)+IF($X173=0,ROUND(IF($W173&gt;2600,ROUND($Z173/$W173*2600,2),$Z173)*'umowa o pracę'!$E$8,2),ROUND(IF($W173&gt;2600,ROUND($Z173/$W173*2600,2),$Z173)*'umowa o pracę'!$E$8,2)),ROUND(IF($W173+$X173&gt;=2600,2600*'umowa o pracę'!$E$8,($W173+$X173)*'umowa o pracę'!$E$8),2)-IF(AND($X173=0,I173&gt;0),ROUND(ROUND(IF($W173&gt;2600,ROUND($Y173/$W173*2600,2),$Y173),2)*'umowa o pracę'!$E$8,2),IF($X173&gt;0,IF($W173+$X173&lt;2600,ROUND(ROUND($Y173+ROUND($X173*9%,2),2)*'umowa o pracę'!$E$8,2),IF(AND($W173+$X173&gt;=2600,$X173&lt;2600,$W173&lt;2600),ROUND((ROUND(((2600-$X173)/$W173)*$Y173,2)+ROUND($X173*9%,2))*'umowa o pracę'!$E$8,2),IF(AND($W173+$X173&gt;=2600,$X173&gt;=2600),ROUND((ROUND(2600*9%,2))*'umowa o pracę'!$E$8,2),IF(AND($W173+$X173&gt;=2600,$W173&gt;=2600,$X173&lt;2600),ROUND((ROUND($X173*9%,2)+ROUND(((2600-$X173)/$W173)*$Y173,2))*'umowa o pracę'!$E$8,2),0)))),0)))))</f>
        <v>0</v>
      </c>
      <c r="AC173" s="32">
        <f>IF(IF(IF(AND($V173=1,$I173&gt;0),ROUND(IF($W173+$X173&gt;=2800,2800*'umowa o pracę'!$E$8,($W173+$X173)*'umowa o pracę'!$E$8),2)+IF($X173=0,ROUND(IF($W173&gt;2800,ROUND($Z173/$W173*2800,2),$Z173)*'umowa o pracę'!$E$8,2),ROUND(IF($W173&gt;2800,ROUND($Z173/$W173*2800,2),$Z173)*'umowa o pracę'!$E$8,2)),ROUND(IF($W173+$X173&gt;=2800,2800*'umowa o pracę'!$E$8,($W173+$X173)*'umowa o pracę'!$E$8),2)-IF($X173=0,ROUND(ROUND(IF($W173&gt;2800,ROUND($Y173/$W173*2800,2),$Y173),2)*'umowa o pracę'!$E$8,2),IF($X173&gt;0,IF($W173+$X173&lt;2800,ROUND(ROUND($Y173+ROUND($X173*9%,2),2)*'umowa o pracę'!$E$8,2),IF(AND($W173+$X173&gt;=2800,$X173&lt;2800,$W173&lt;2800),ROUND((ROUND(((2800-$X173)/$W173)*$Y173,2)+ROUND($X173*9%,2))*'umowa o pracę'!$E$8,2),IF(AND($W173+$X173&gt;=2800,$X173&gt;=2800),ROUND((ROUND(2800*9%,2))*'umowa o pracę'!$E$8,2),IF(AND($W173+$X173&gt;=2800,$W173&gt;=2800,$X173&lt;2800),ROUND((ROUND($X173*9%,2)+ROUND(((2800-$X173)/$W173)*$Y173,2))*'umowa o pracę'!$E$8,2),0)))),0)))&gt;$J173,$J173,IF(AND($V173=1,$I173&gt;0),ROUND(IF($W173+$X173&gt;=2800,2800*'umowa o pracę'!$E$8,($W173+$X173)*'umowa o pracę'!$E$8),2)+IF($X173=0,ROUND(IF($W173&gt;2800,ROUND($Z173/$W173*2800,2),$Z173)*'umowa o pracę'!$E$8,2),ROUND(IF($W173&gt;2800,ROUND($Z173/$W173*2800,2),$Z173)*'umowa o pracę'!$E$8,2)),ROUND(IF($W173+$X173&gt;=2800,2800*'umowa o pracę'!$E$8,($W173+$X173)*'umowa o pracę'!$E$8),2)-IF($X173=0,ROUND(ROUND(IF($W173&gt;2800,ROUND($Y173/$W173*2800,2),$Y173),2)*'umowa o pracę'!$E$8,2),IF($X173&gt;0,IF($W173+$X173&lt;2800,ROUND(ROUND($Y173+ROUND($X173*9%,2),2)*'umowa o pracę'!$E$8,2),IF(AND($W173+$X173&gt;=2800,$X173&lt;2800,$W173&lt;2800),ROUND((ROUND(((2800-$X173)/$W173)*$Y173,2)+ROUND($X173*9%,2))*'umowa o pracę'!$E$8,2),IF(AND($W173+$X173&gt;=2800,$X173&gt;=2800),ROUND((ROUND(2800*9%,2))*'umowa o pracę'!$E$8,2),IF(AND($W173+$X173&gt;=2800,$W173&gt;=2800,$X173&lt;2800),ROUND((ROUND($X173*9%,2)+ROUND(((2800-$X173)/$W173)*$Y173,2))*'umowa o pracę'!$E$8,2),0)))),0))))&gt;$J173,$J173,IF(IF(AND($V173=1,$I173&gt;0),ROUND(IF($W173+$X173&gt;=2800,2800*'umowa o pracę'!$E$8,($W173+$X173)*'umowa o pracę'!$E$8),2)+IF($X173=0,ROUND(IF($W173&gt;2800,ROUND($Z173/$W173*2800,2),$Z173)*'umowa o pracę'!$E$8,2),ROUND(IF($W173&gt;2800,ROUND($Z173/$W173*2800,2),$Z173)*'umowa o pracę'!$E$8,2)),ROUND(IF($W173+$X173&gt;=2800,2800*'umowa o pracę'!$E$8,($W173+$X173)*'umowa o pracę'!$E$8),2)-IF($X173=0,ROUND(ROUND(IF($W173&gt;2800,ROUND($Y173/$W173*2800,2),$Y173),2)*'umowa o pracę'!$E$8,2),IF($X173&gt;0,IF($W173+$X173&lt;2800,ROUND(ROUND($Y173+ROUND($X173*9%,2),2)*'umowa o pracę'!$E$8,2),IF(AND($W173+$X173&gt;=2800,$X173&lt;2800,$W173&lt;2800),ROUND((ROUND(((2800-$X173)/$W173)*$Y173,2)+ROUND($X173*9%,2))*'umowa o pracę'!$E$8,2),IF(AND($W173+$X173&gt;=2800,$X173&gt;=2800),ROUND((ROUND(2800*9%,2))*'umowa o pracę'!$E$8,2),IF(AND($W173+$X173&gt;=2800,$W173&gt;=2800,$X173&lt;2800),ROUND((ROUND($X173*9%,2)+ROUND(((2800-$X173)/$W173)*$Y173,2))*'umowa o pracę'!$E$8,2),0)))),0)))&gt;$J173,$J173,IF(AND($V173=1,$I173&gt;0),ROUND(IF($W173+$X173&gt;=2800,2800*'umowa o pracę'!$E$8,($W173+$X173)*'umowa o pracę'!$E$8),2)+IF($X173=0,ROUND(IF($W173&gt;2800,ROUND($Z173/$W173*2800,2),$Z173)*'umowa o pracę'!$E$8,2),ROUND(IF($W173&gt;2800,ROUND($Z173/$W173*2800,2),$Z173)*'umowa o pracę'!$E$8,2)),ROUND(IF($W173+$X173&gt;=2800,2800*'umowa o pracę'!$E$8,($W173+$X173)*'umowa o pracę'!$E$8),2)-IF(AND($X173=0,I173&gt;0),ROUND(ROUND(IF($W173&gt;2800,ROUND($Y173/$W173*2800,2),$Y173),2)*'umowa o pracę'!$E$8,2),IF($X173&gt;0,IF($W173+$X173&lt;2800,ROUND(ROUND($Y173+ROUND($X173*9%,2),2)*'umowa o pracę'!$E$8,2),IF(AND($W173+$X173&gt;=2800,$X173&lt;2800,$W173&lt;2800),ROUND((ROUND(((2800-$X173)/$W173)*$Y173,2)+ROUND($X173*9%,2))*'umowa o pracę'!$E$8,2),IF(AND($W173+$X173&gt;=2800,$X173&gt;=2800),ROUND((ROUND(2800*9%,2))*'umowa o pracę'!$E$8,2),IF(AND($W173+$X173&gt;=2800,$W173&gt;=2800,$X173&lt;2800),ROUND((ROUND($X173*9%,2)+ROUND(((2800-$X173)/$W173)*$Y173,2))*'umowa o pracę'!$E$8,2),0)))),0)))))</f>
        <v>0</v>
      </c>
      <c r="AD173" s="32">
        <f>IF('umowa o pracę'!$E$7=2020,IF(IF($V173=1,IF($X173=0,ROUND(IF($W173&gt;2600,ROUND($Y173/$W173*2600,2),$Y173)*'umowa o pracę'!$E$8,2),IF($W173+$X173&lt;2600,ROUND(ROUND($Y173+ROUND($X173*9%,2),2)*'umowa o pracę'!$E$8,2),IF(AND($W173+$X173&gt;=2600,$W173&lt;2600),ROUND((ROUND($Y173+ROUND((2600-$W173)*9%,2),2))*'umowa o pracę'!$E$8,2),IF(AND($W173+$X173&gt;=2600,$W173&gt;=2600),ROUND(ROUND($Y173/$W173*2600,2)*'umowa o pracę'!$E$8,2),0)))),0)&gt;$H173,$H173,IF($V173=1,IF($X173=0,ROUND(IF($W173&gt;2600,ROUND($Y173/$W173*2600,2),$Y173)*'umowa o pracę'!$E$8,2),IF($W173+$X173&lt;2600,ROUND(ROUND($Y173+ROUND($X173*9%,2),2)*'umowa o pracę'!$E$8,2),IF(AND($W173+$X173&gt;=2600,$W173&lt;2600),ROUND((ROUND($Y173+ROUND((2600-$W173)*9%,2),2))*'umowa o pracę'!$E$8,2),IF(AND($W173+$X173&gt;=2600,$W173&gt;=2600),ROUND(ROUND($Y173/$W173*2600,2)*'umowa o pracę'!$E$8,2),0)))),0)),IF('umowa o pracę'!$E$7=2021,IF(IF($V173=1,IF($X173=0,ROUND(IF($W173&gt;2800,ROUND($Y173/$W173*2800,2),$Y173)*'umowa o pracę'!$E$8,2),IF($W173+$X173&lt;2800,ROUND(ROUND($Y173+ROUND($X173*9%,2),2)*'umowa o pracę'!$E$8,2),IF(AND($W173+$X173&gt;=2800,$W173&lt;2800),ROUND((ROUND($Y173+ROUND((2800-$W173)*9%,2),2))*'umowa o pracę'!$E$8,2),IF(AND($W173+$X173&gt;=2800,$W173&gt;=2800),ROUND(ROUND($Y173/$W173*2800,2)*'umowa o pracę'!$E$8,2),0)))),0)&gt;$H173,$H173,IF($V173=1,IF($X173=0,ROUND(IF($W173&gt;2800,ROUND($Y173/$W173*2800,2),$Y173)*'umowa o pracę'!$E$8,2),IF($W173+$X173&lt;2800,ROUND(ROUND($Y173+ROUND($X173*9%,2),2)*'umowa o pracę'!$E$8,2),IF(AND($W173+$X173&gt;=2800,$W173&lt;2800),ROUND((ROUND($Y173+ROUND((2800-$W173)*9%,2),2))*'umowa o pracę'!$E$8,2),IF(AND($W173+$X173&gt;=2800,$W173&gt;=2800),ROUND(ROUND($Y173/$W173*2800,2)*'umowa o pracę'!$E$8,2),0)))),0)),0))</f>
        <v>0</v>
      </c>
      <c r="AE173" s="32">
        <f>IF('umowa o pracę'!$E$7=2020,IF(IF($V173=1,IF($X173=0,ROUND(IF($W173&gt;2600,ROUND($Z173/$W173*2600,2),$Z173)*'umowa o pracę'!$E$8,2),ROUND(IF($W173&gt;2600,ROUND($Z173/$W173*2600,2),$Z173)*'umowa o pracę'!$E$8,2)),0)&gt;$I173,$I173,IF($V173=1,IF($X173=0,ROUND(IF($W173&gt;2600,ROUND($Z173/$W173*2600,2),$Z173)*'umowa o pracę'!$E$8,2),ROUND(IF($W173&gt;2600,ROUND($Z173/$W173*2600,2),$Z173)*'umowa o pracę'!$E$8,2)),0)),IF('umowa o pracę'!$E$7=2021,IF(IF($V173=1,IF($X173=0,ROUND(IF($W173&gt;2800,ROUND($Z173/$W173*2800,2),$Z173)*'umowa o pracę'!$E$8,2),ROUND(IF($W173&gt;2800,ROUND($Z173/$W173*2800,2),$Z173)*'umowa o pracę'!$E$8,2)),0)&gt;$I173,$I173,IF($V173=1,IF($X173=0,ROUND(IF($W173&gt;2800,ROUND($Z173/$W173*2800,2),$Z173)*'umowa o pracę'!$E$8,2),ROUND(IF($W173&gt;2800,ROUND($Z173/$W173*2800,2),$Z173)*'umowa o pracę'!$E$8,2)),0)),0))</f>
        <v>0</v>
      </c>
      <c r="AF173" s="56">
        <f>IF('umowa o pracę'!$E$7=2020,$AB173,IF('umowa o pracę'!$E$7=2021,$AC173,0))</f>
        <v>0</v>
      </c>
      <c r="AG173" s="53">
        <f t="shared" si="28"/>
        <v>1</v>
      </c>
      <c r="AH173" s="39">
        <f>IF('umowa o pracę'!$E$6&lt;3,0,$L173)</f>
        <v>0</v>
      </c>
      <c r="AI173" s="39">
        <f>IF('umowa o pracę'!$E$6&lt;3,0,$M173)</f>
        <v>0</v>
      </c>
      <c r="AJ173" s="55">
        <f>IF('umowa o pracę'!$E$6&lt;3,0,$N173)</f>
        <v>0</v>
      </c>
      <c r="AK173" s="55">
        <f>IF('umowa o pracę'!$E$6&lt;3,0,$O173)</f>
        <v>0</v>
      </c>
      <c r="AL173" s="32">
        <f>IF('umowa o pracę'!$E$7=2020,ROUND(IF($AH173&gt;=2600,2600*'umowa o pracę'!$E$8,$AH173*'umowa o pracę'!$E$8),2),IF('umowa o pracę'!$E$7=2021,ROUND(IF($AH173&gt;=2800,2800*'umowa o pracę'!$E$8,$AH173*'umowa o pracę'!$E$8),2),0))</f>
        <v>0</v>
      </c>
      <c r="AM173" s="32">
        <f>IF(IF(IF(AND($AG173=1,$I173&gt;0),ROUND(IF($AH173+$AI173&gt;=2600,2600*'umowa o pracę'!$E$8,($AH173+$AI173)*'umowa o pracę'!$E$8),2)+IF($AI173=0,ROUND(IF($AH173&gt;2600,ROUND($AK173/$AH173*2600,2),$AK173)*'umowa o pracę'!$E$8,2),ROUND(IF($AH173&gt;2600,ROUND($AK173/$AH173*2600,2),$AK173)*'umowa o pracę'!$E$8,2)),ROUND(IF($AH173+$AI173&gt;=2600,2600*'umowa o pracę'!$E$8,($AH173+$AI173)*'umowa o pracę'!$E$8),2)-IF($AI173=0,ROUND(ROUND(IF($AH173&gt;2600,ROUND($AJ173/$AH173*2600,2),$AJ173),2)*'umowa o pracę'!$E$8,2),IF($AI173&gt;0,IF($AH173+$AI173&lt;2600,ROUND(ROUND($AJ173+ROUND($AI173*9%,2),2)*'umowa o pracę'!$E$8,2),IF(AND($AH173+$AI173&gt;=2600,$AI173&lt;2600,$AH173&lt;2600),ROUND((ROUND(((2600-$AI173)/$AH173)*$AJ173,2)+ROUND($AI173*9%,2))*'umowa o pracę'!$E$8,2),IF(AND($AH173+$AI173&gt;=2600,$AI173&gt;=2600),ROUND((ROUND(2600*9%,2))*'umowa o pracę'!$E$8,2),IF(AND($AH173+$AI173&gt;=2600,$AH173&gt;=2600,$AI173&lt;2600),ROUND((ROUND($AI173*9%,2)+ROUND(((2600-$AI173)/$AH173)*$AJ173,2))*'umowa o pracę'!$E$8,2),0)))),0)))&gt;$J173,$J173,IF(AND($AG173=1,$I173&gt;0),ROUND(IF($AH173+$AI173&gt;=2600,2600*'umowa o pracę'!$E$8,($AH173+$AI173)*'umowa o pracę'!$E$8),2)+IF($AI173=0,ROUND(IF($AH173&gt;2600,ROUND($AK173/$AH173*2600,2),$AK173)*'umowa o pracę'!$E$8,2),ROUND(IF($AH173&gt;2600,ROUND($AK173/$AH173*2600,2),$AK173)*'umowa o pracę'!$E$8,2)),ROUND(IF($AH173+$AI173&gt;=2600,2600*'umowa o pracę'!$E$8,($AH173+$AI173)*'umowa o pracę'!$E$8),2)-IF($AI173=0,ROUND(ROUND(IF($AH173&gt;2600,ROUND($AJ173/$AH173*2600,2),$AJ173),2)*'umowa o pracę'!$E$8,2),IF($AI173&gt;0,IF($AH173+$AI173&lt;2600,ROUND(ROUND($AJ173+ROUND($AI173*9%,2),2)*'umowa o pracę'!$E$8,2),IF(AND($AH173+$AI173&gt;=2600,$AI173&lt;2600,$AH173&lt;2600),ROUND((ROUND(((2600-$AI173)/$AH173)*$AJ173,2)+ROUND($AI173*9%,2))*'umowa o pracę'!$E$8,2),IF(AND($AH173+$AI173&gt;=2600,$AI173&gt;=2600),ROUND((ROUND(2600*9%,2))*'umowa o pracę'!$E$8,2),IF(AND($AH173+$AI173&gt;=2600,$AH173&gt;=2600,$AI173&lt;2600),ROUND((ROUND($AI173*9%,2)+ROUND(((2600-$AI173)/$AH173)*$AJ173,2))*'umowa o pracę'!$E$8,2),0)))),0))))&gt;$J173,$J173,IF(IF(AND($AG173=1,$I173&gt;0),ROUND(IF($AH173+$AI173&gt;=2600,2600*'umowa o pracę'!$E$8,($AH173+$AI173)*'umowa o pracę'!$E$8),2)+IF($AI173=0,ROUND(IF($AH173&gt;2600,ROUND($AK173/$AH173*2600,2),$AK173)*'umowa o pracę'!$E$8,2),ROUND(IF($AH173&gt;2600,ROUND($AK173/$AH173*2600,2),$AK173)*'umowa o pracę'!$E$8,2)),ROUND(IF($AH173+$AI173&gt;=2600,2600*'umowa o pracę'!$E$8,($AH173+$AI173)*'umowa o pracę'!$E$8),2)-IF($AI173=0,ROUND(ROUND(IF($AH173&gt;2600,ROUND($AJ173/$AH173*2600,2),$AJ173),2)*'umowa o pracę'!$E$8,2),IF($AI173&gt;0,IF($AH173+$AI173&lt;2600,ROUND(ROUND($AJ173+ROUND($AI173*9%,2),2)*'umowa o pracę'!$E$8,2),IF(AND($AH173+$AI173&gt;=2600,$AI173&lt;2600,$AH173&lt;2600),ROUND((ROUND(((2600-$AI173)/$AH173)*$AJ173,2)+ROUND($AI173*9%,2))*'umowa o pracę'!$E$8,2),IF(AND($AH173+$AI173&gt;=2600,$AI173&gt;=2600),ROUND((ROUND(2600*9%,2))*'umowa o pracę'!$E$8,2),IF(AND($AH173+$AI173&gt;=2600,$AH173&gt;=2600,$AI173&lt;2600),ROUND((ROUND($AI173*9%,2)+ROUND(((2600-$AI173)/$AH173)*$AJ173,2))*'umowa o pracę'!$E$8,2),0)))),0)))&gt;$J173,$J173,IF(AND($AG173=1,$I173&gt;0),ROUND(IF($AH173+$AI173&gt;=2600,2600*'umowa o pracę'!$E$8,($AH173+$AI173)*'umowa o pracę'!$E$8),2)+IF($AI173=0,ROUND(IF($AH173&gt;2600,ROUND($AK173/$AH173*2600,2),$AK173)*'umowa o pracę'!$E$8,2),ROUND(IF($AH173&gt;2600,ROUND($AK173/$AH173*2600,2),$AK173)*'umowa o pracę'!$E$8,2)),ROUND(IF($AH173+$AI173&gt;=2600,2600*'umowa o pracę'!$E$8,($AH173+$AI173)*'umowa o pracę'!$E$8),2)-IF(AND($AI173=0,I173&gt;0),ROUND(ROUND(IF($AH173&gt;2600,ROUND($AJ173/$AH173*2600,2),$AJ173),2)*'umowa o pracę'!$E$8,2),IF($AI173&gt;0,IF($AH173+$AI173&lt;2600,ROUND(ROUND($AJ173+ROUND($AI173*9%,2),2)*'umowa o pracę'!$E$8,2),IF(AND($AH173+$AI173&gt;=2600,$AI173&lt;2600,$AH173&lt;2600),ROUND((ROUND(((2600-$AI173)/$AH173)*$AJ173,2)+ROUND($AI173*9%,2))*'umowa o pracę'!$E$8,2),IF(AND($AH173+$AI173&gt;=2600,$AI173&gt;=2600),ROUND((ROUND(2600*9%,2))*'umowa o pracę'!$E$8,2),IF(AND($AH173+$AI173&gt;=2600,$AH173&gt;=2600,$AI173&lt;2600),ROUND((ROUND($AI173*9%,2)+ROUND(((2600-$AI173)/$AH173)*$AJ173,2))*'umowa o pracę'!$E$8,2),0)))),0)))))</f>
        <v>0</v>
      </c>
      <c r="AN173" s="32">
        <f>IF(IF(IF(AND($AG173=1,$I173&gt;0),ROUND(IF($AH173+$AI173&gt;=2800,2800*'umowa o pracę'!$E$8,($AH173+$AI173)*'umowa o pracę'!$E$8),2)+IF($AI173=0,ROUND(IF($AH173&gt;2800,ROUND($AK173/$AH173*2800,2),$AK173)*'umowa o pracę'!$E$8,2),ROUND(IF($AH173&gt;2800,ROUND($AK173/$AH173*2800,2),$AK173)*'umowa o pracę'!$E$8,2)),ROUND(IF($AH173+$AI173&gt;=2800,2800*'umowa o pracę'!$E$8,($AH173+$AI173)*'umowa o pracę'!$E$8),2)-IF($AI173=0,ROUND(ROUND(IF($AH173&gt;2800,ROUND($AJ173/$AH173*2800,2),$AJ173),2)*'umowa o pracę'!$E$8,2),IF($AI173&gt;0,IF($AH173+$AI173&lt;2800,ROUND(ROUND($AJ173+ROUND($AI173*9%,2),2)*'umowa o pracę'!$E$8,2),IF(AND($AH173+$AI173&gt;=2800,$AI173&lt;2800,$AH173&lt;2800),ROUND((ROUND(((2800-$AI173)/$AH173)*$AJ173,2)+ROUND($AI173*9%,2))*'umowa o pracę'!$E$8,2),IF(AND($AH173+$AI173&gt;=2800,$AI173&gt;=2800),ROUND((ROUND(2800*9%,2))*'umowa o pracę'!$E$8,2),IF(AND($AH173+$AI173&gt;=2800,$AH173&gt;=2800,$AI173&lt;2800),ROUND((ROUND($AI173*9%,2)+ROUND(((2800-$AI173)/$AH173)*$AJ173,2))*'umowa o pracę'!$E$8,2),0)))),0)))&gt;$J173,$J173,IF(AND($AG173=1,$I173&gt;0),ROUND(IF($AH173+$AI173&gt;=2800,2800*'umowa o pracę'!$E$8,($AH173+$AI173)*'umowa o pracę'!$E$8),2)+IF($AI173=0,ROUND(IF($AH173&gt;2800,ROUND($AK173/$AH173*2800,2),$AK173)*'umowa o pracę'!$E$8,2),ROUND(IF($AH173&gt;2800,ROUND($AK173/$AH173*2800,2),$AK173)*'umowa o pracę'!$E$8,2)),ROUND(IF($AH173+$AI173&gt;=2800,2800*'umowa o pracę'!$E$8,($AH173+$AI173)*'umowa o pracę'!$E$8),2)-IF($AI173=0,ROUND(ROUND(IF($AH173&gt;2800,ROUND($AJ173/$AH173*2800,2),$AJ173),2)*'umowa o pracę'!$E$8,2),IF($AI173&gt;0,IF($AH173+$AI173&lt;2800,ROUND(ROUND($AJ173+ROUND($AI173*9%,2),2)*'umowa o pracę'!$E$8,2),IF(AND($AH173+$AI173&gt;=2800,$AI173&lt;2800,$AH173&lt;2800),ROUND((ROUND(((2800-$AI173)/$AH173)*$AJ173,2)+ROUND($AI173*9%,2))*'umowa o pracę'!$E$8,2),IF(AND($AH173+$AI173&gt;=2800,$AI173&gt;=2800),ROUND((ROUND(2800*9%,2))*'umowa o pracę'!$E$8,2),IF(AND($AH173+$AI173&gt;=2800,$AH173&gt;=2800,$AI173&lt;2800),ROUND((ROUND($AI173*9%,2)+ROUND(((2800-$AI173)/$AH173)*$AJ173,2))*'umowa o pracę'!$E$8,2),0)))),0))))&gt;$J173,$J173,IF(IF(AND($AG173=1,$I173&gt;0),ROUND(IF($AH173+$AI173&gt;=2800,2800*'umowa o pracę'!$E$8,($AH173+$AI173)*'umowa o pracę'!$E$8),2)+IF($AI173=0,ROUND(IF($AH173&gt;2800,ROUND($AK173/$AH173*2800,2),$AK173)*'umowa o pracę'!$E$8,2),ROUND(IF($AH173&gt;2800,ROUND($AK173/$AH173*2800,2),$AK173)*'umowa o pracę'!$E$8,2)),ROUND(IF($AH173+$AI173&gt;=2800,2800*'umowa o pracę'!$E$8,($AH173+$AI173)*'umowa o pracę'!$E$8),2)-IF($AI173=0,ROUND(ROUND(IF($AH173&gt;2800,ROUND($AJ173/$AH173*2800,2),$AJ173),2)*'umowa o pracę'!$E$8,2),IF($AI173&gt;0,IF($AH173+$AI173&lt;2800,ROUND(ROUND($AJ173+ROUND($AI173*9%,2),2)*'umowa o pracę'!$E$8,2),IF(AND($AH173+$AI173&gt;=2800,$AI173&lt;2800,$AH173&lt;2800),ROUND((ROUND(((2800-$AI173)/$AH173)*$AJ173,2)+ROUND($AI173*9%,2))*'umowa o pracę'!$E$8,2),IF(AND($AH173+$AI173&gt;=2800,$AI173&gt;=2800),ROUND((ROUND(2800*9%,2))*'umowa o pracę'!$E$8,2),IF(AND($AH173+$AI173&gt;=2800,$AH173&gt;=2800,$AI173&lt;2800),ROUND((ROUND($AI173*9%,2)+ROUND(((2800-$AI173)/$AH173)*$AJ173,2))*'umowa o pracę'!$E$8,2),0)))),0)))&gt;$J173,$J173,IF(AND($AG173=1,$I173&gt;0),ROUND(IF($AH173+$AI173&gt;=2800,2800*'umowa o pracę'!$E$8,($AH173+$AI173)*'umowa o pracę'!$E$8),2)+IF($AI173=0,ROUND(IF($AH173&gt;2800,ROUND($AK173/$AH173*2800,2),$AK173)*'umowa o pracę'!$E$8,2),ROUND(IF($AH173&gt;2800,ROUND($AK173/$AH173*2800,2),$AK173)*'umowa o pracę'!$E$8,2)),ROUND(IF($AH173+$AI173&gt;=2800,2800*'umowa o pracę'!$E$8,($AH173+$AI173)*'umowa o pracę'!$E$8),2)-IF(AND($AI173=0,I173&gt;0),ROUND(ROUND(IF($AH173&gt;2800,ROUND($AJ173/$AH173*2800,2),$AJ173),2)*'umowa o pracę'!$E$8,2),IF($AI173&gt;0,IF($AH173+$AI173&lt;2800,ROUND(ROUND($AJ173+ROUND($AI173*9%,2),2)*'umowa o pracę'!$E$8,2),IF(AND($AH173+$AI173&gt;=2800,$AI173&lt;2800,$AH173&lt;2800),ROUND((ROUND(((2800-$AI173)/$AH173)*$AJ173,2)+ROUND($AI173*9%,2))*'umowa o pracę'!$E$8,2),IF(AND($AH173+$AI173&gt;=2800,$AI173&gt;=2800),ROUND((ROUND(2800*9%,2))*'umowa o pracę'!$E$8,2),IF(AND($AH173+$AI173&gt;=2800,$AH173&gt;=2800,$AI173&lt;2800),ROUND((ROUND($AI173*9%,2)+ROUND(((2800-$AI173)/$AH173)*$AJ173,2))*'umowa o pracę'!$E$8,2),0)))),0)))))</f>
        <v>0</v>
      </c>
      <c r="AO173" s="32">
        <f>IF('umowa o pracę'!$E$7=2020,IF(IF($AG173=1,IF($AI173=0,ROUND(IF($AH173&gt;2600,ROUND($AJ173/$AH173*2600,2),$AJ173)*'umowa o pracę'!$E$8,2),IF($AH173+$AI173&lt;2600,ROUND(ROUND($AJ173+ROUND($AI173*9%,2),2)*'umowa o pracę'!$E$8,2),IF(AND($AH173+$AI173&gt;=2600,$AH173&lt;2600),ROUND((ROUND($AJ173+ROUND((2600-$AH173)*9%,2),2))*'umowa o pracę'!$E$8,2),IF(AND($AH173+$AI173&gt;=2600,$AH173&gt;=2600),ROUND(ROUND($AJ173/$AH173*2600,2)*'umowa o pracę'!$E$8,2),0)))),0)&gt;$H173,$H173,IF($AG173=1,IF($AI173=0,ROUND(IF($AH173&gt;2600,ROUND($AJ173/$AH173*2600,2),$AJ173)*'umowa o pracę'!$E$8,2),IF($AH173+$AI173&lt;2600,ROUND(ROUND($AJ173+ROUND($AI173*9%,2),2)*'umowa o pracę'!$E$8,2),IF(AND($AH173+$AI173&gt;=2600,$AH173&lt;2600),ROUND((ROUND($AJ173+ROUND((2600-$AH173)*9%,2),2))*'umowa o pracę'!$E$8,2),IF(AND($AH173+$AI173&gt;=2600,$AH173&gt;=2600),ROUND(ROUND($AJ173/$AH173*2600,2)*'umowa o pracę'!$E$8,2),0)))),0)),IF('umowa o pracę'!$E$7=2021,IF(IF($AG173=1,IF($AI173=0,ROUND(IF($AH173&gt;2800,ROUND($AJ173/$AH173*2800,2),$AJ173)*'umowa o pracę'!$E$8,2),IF($AH173+$AI173&lt;2800,ROUND(ROUND($AJ173+ROUND($AI173*9%,2),2)*'umowa o pracę'!$E$8,2),IF(AND($AH173+$AI173&gt;=2800,$AH173&lt;2800),ROUND((ROUND($AJ173+ROUND((2800-$AH173)*9%,2),2))*'umowa o pracę'!$E$8,2),IF(AND($AH173+$AI173&gt;=2800,$AH173&gt;=2800),ROUND(ROUND($AJ173/$AH173*2800,2)*'umowa o pracę'!$E$8,2),0)))),0)&gt;$H173,$H173,IF($AG173=1,IF($AI173=0,ROUND(IF($AH173&gt;2800,ROUND($AJ173/$AH173*2800,2),$AJ173)*'umowa o pracę'!$E$8,2),IF($AH173+$AI173&lt;2800,ROUND(ROUND($AJ173+ROUND($AI173*9%,2),2)*'umowa o pracę'!$E$8,2),IF(AND($AH173+$AI173&gt;=2800,$AH173&lt;2800),ROUND((ROUND($AJ173+ROUND((2800-$AH173)*9%,2),2))*'umowa o pracę'!$E$8,2),IF(AND($AH173+$AI173&gt;=2800,$AH173&gt;=2800),ROUND(ROUND($AJ173/$AH173*2800,2)*'umowa o pracę'!$E$8,2),0)))),0)),0))</f>
        <v>0</v>
      </c>
      <c r="AP173" s="32">
        <f>IF('umowa o pracę'!$E$7=2020,IF(IF($AG173=1,IF($AI173=0,ROUND(IF($AH173&gt;2600,ROUND($AK173/$AH173*2600,2),$AK173)*'umowa o pracę'!$E$8,2),ROUND(IF($AH173&gt;2600,ROUND($AK173/$AH173*2600,2),$AK173)*'umowa o pracę'!$E$8,2)),0)&gt;$I173,$I173,IF($AG173=1,IF($AI173=0,ROUND(IF($AH173&gt;2600,ROUND($AK173/$AH173*2600,2),$AK173)*'umowa o pracę'!$E$8,2),ROUND(IF($AH173&gt;2600,ROUND($AK173/$AH173*2600,2),$AK173)*'umowa o pracę'!$E$8,2)),0)),IF('umowa o pracę'!$E$7=2021,IF(IF($AG173=1,IF($AI173=0,ROUND(IF($AH173&gt;2800,ROUND($AK173/$AH173*2800,2),$AK173)*'umowa o pracę'!$E$8,2),ROUND(IF($AH173&gt;2800,ROUND($AK173/$AH173*2800,2),$AK173)*'umowa o pracę'!$E$8,2)),0)&gt;$I173,$I173,IF($AG173=1,IF($AI173=0,ROUND(IF($AH173&gt;2800,ROUND($AK173/$AH173*2800,2),$AK173)*'umowa o pracę'!$E$8,2),ROUND(IF($AH173&gt;2800,ROUND($AK173/$AH173*2800,2),$AK173)*'umowa o pracę'!$E$8,2)),0)),0))</f>
        <v>0</v>
      </c>
      <c r="AQ173" s="56">
        <f>IF('umowa o pracę'!$E$7=2020,$AM173,IF('umowa o pracę'!$E$7=2021,$AN173,0))</f>
        <v>0</v>
      </c>
      <c r="AR173" s="33">
        <f>IF('umowa o pracę'!$E$7=0,0,U173+AF173+AQ173)</f>
        <v>0</v>
      </c>
      <c r="AS173" s="19"/>
      <c r="AT173" s="19"/>
      <c r="AU173" s="19"/>
      <c r="AV173" s="6"/>
      <c r="AW173" s="6"/>
      <c r="AX173" s="6">
        <f t="shared" si="26"/>
        <v>10</v>
      </c>
      <c r="AY173" s="6"/>
      <c r="AZ173" s="234">
        <f t="shared" si="29"/>
        <v>0</v>
      </c>
      <c r="BA173" s="234">
        <f t="shared" si="30"/>
        <v>0</v>
      </c>
      <c r="BB173" s="234">
        <f t="shared" si="31"/>
        <v>0</v>
      </c>
      <c r="BC173" s="234">
        <f t="shared" si="32"/>
        <v>0</v>
      </c>
      <c r="BD173" s="234">
        <f t="shared" si="33"/>
        <v>0</v>
      </c>
      <c r="BE173" s="234">
        <f t="shared" si="34"/>
        <v>0</v>
      </c>
      <c r="BF173" s="234">
        <f t="shared" si="35"/>
        <v>0</v>
      </c>
      <c r="BG173" s="234">
        <f t="shared" si="36"/>
        <v>0</v>
      </c>
      <c r="BH173" s="234">
        <f t="shared" si="37"/>
        <v>0</v>
      </c>
      <c r="BI173" s="238">
        <f t="shared" si="38"/>
        <v>0</v>
      </c>
      <c r="BJ173" s="236"/>
      <c r="BK173" s="236"/>
      <c r="BL173" s="237"/>
    </row>
    <row r="174" spans="1:64" ht="15.75" customHeight="1" x14ac:dyDescent="0.25">
      <c r="A174" s="129">
        <v>163</v>
      </c>
      <c r="B174" s="57"/>
      <c r="C174" s="57"/>
      <c r="D174" s="36"/>
      <c r="E174" s="36"/>
      <c r="F174" s="242"/>
      <c r="G174" s="37">
        <v>1</v>
      </c>
      <c r="H174" s="58">
        <v>0</v>
      </c>
      <c r="I174" s="59">
        <v>0</v>
      </c>
      <c r="J174" s="60">
        <v>0</v>
      </c>
      <c r="K174" s="52">
        <v>1</v>
      </c>
      <c r="L174" s="39">
        <v>0</v>
      </c>
      <c r="M174" s="39">
        <v>0</v>
      </c>
      <c r="N174" s="39">
        <v>0</v>
      </c>
      <c r="O174" s="39">
        <v>0</v>
      </c>
      <c r="P174" s="35">
        <f>IF('umowa o pracę'!$E$7=2020,ROUND(IF($L174&gt;=2600,2600*'umowa o pracę'!$E$8,$L174*'umowa o pracę'!$E$8),2),IF('umowa o pracę'!$E$7=2021,ROUND(IF($L174&gt;=2800,2800*'umowa o pracę'!$E$8,$L174*'umowa o pracę'!$E$8),2),0))</f>
        <v>0</v>
      </c>
      <c r="Q174" s="252">
        <f>IF(IF(IF(AND($K174=1,$I174&gt;0),ROUND(IF($L174+$M174&gt;=2600,2600*'umowa o pracę'!$E$8,($L174+$M174)*'umowa o pracę'!$E$8),2)+IF($M174=0,ROUND(IF($L174&gt;2600,ROUND($O174/$L174*2600,2),$O174)*'umowa o pracę'!$E$8,2),ROUND(IF($L174&gt;2600,ROUND($O174/$L174*2600,2),$O174)*'umowa o pracę'!$E$8,2)),ROUND(IF($L174+$M174&gt;=2600,2600*'umowa o pracę'!$E$8,($L174+$M174)*'umowa o pracę'!$E$8),2)-IF($M174=0,ROUND(ROUND(IF($L174&gt;2600,ROUND($N174/$L174*2600,2),$N174),2)*'umowa o pracę'!$E$8,2),IF($M174&gt;0,IF($L174+$M174&lt;2600,ROUND(ROUND($N174+ROUND($M174*9%,2),2)*'umowa o pracę'!$E$8,2),IF(AND($L174+$M174&gt;=2600,$M174&lt;2600,$L174&lt;2600),ROUND((ROUND(((2600-$M174)/$L174)*$N174,2)+ROUND($M174*9%,2))*'umowa o pracę'!$E$8,2),IF(AND($L174+$M174&gt;=2600,$M174&gt;=2600),ROUND((ROUND(2600*9%,2))*'umowa o pracę'!$E$8,2),IF(AND($L174+$M174&gt;=2600,$L174&gt;=2600,$M174&lt;2600),ROUND((ROUND($M174*9%,2)+ROUND(((2600-$M174)/$L174)*$N174,2))*'umowa o pracę'!$E$8,2),0)))),0)))&gt;$J174,$J174,IF(AND($K174=1,$I174&gt;0),ROUND(IF($L174+$M174&gt;=2600,2600*'umowa o pracę'!$E$8,($L174+$M174)*'umowa o pracę'!$E$8),2)+IF($M174=0,ROUND(IF($L174&gt;2600,ROUND($O174/$L174*2600,2),$O174)*'umowa o pracę'!$E$8,2),ROUND(IF($L174&gt;2600,ROUND($O174/$L174*2600,2),$O174)*'umowa o pracę'!$E$8,2)),ROUND(IF($L174+$M174&gt;=2600,2600*'umowa o pracę'!$E$8,($L174+$M174)*'umowa o pracę'!$E$8),2)-IF($M174=0,ROUND(ROUND(IF($L174&gt;2600,ROUND($N174/$L174*2600,2),$N174),2)*'umowa o pracę'!$E$8,2),IF($M174&gt;0,IF($L174+$M174&lt;2600,ROUND(ROUND($N174+ROUND($M174*9%,2),2)*'umowa o pracę'!$E$8,2),IF(AND($L174+$M174&gt;=2600,$M174&lt;2600,$L174&lt;2600),ROUND((ROUND(((2600-$M174)/$L174)*$N174,2)+ROUND($M174*9%,2))*'umowa o pracę'!$E$8,2),IF(AND($L174+$M174&gt;=2600,$M174&gt;=2600),ROUND((ROUND(2600*9%,2))*'umowa o pracę'!$E$8,2),IF(AND($L174+$M174&gt;=2600,$L174&gt;=2600,$M174&lt;2600),ROUND((ROUND($M174*9%,2)+ROUND(((2600-$M174)/$L174)*$N174,2))*'umowa o pracę'!$E$8,2),0)))),0))))&gt;$J174,$J174,IF(IF(AND($K174=1,$I174&gt;0),ROUND(IF($L174+$M174&gt;=2600,2600*'umowa o pracę'!$E$8,($L174+$M174)*'umowa o pracę'!$E$8),2)+IF($M174=0,ROUND(IF($L174&gt;2600,ROUND($O174/$L174*2600,2),$O174)*'umowa o pracę'!$E$8,2),ROUND(IF($L174&gt;2600,ROUND($O174/$L174*2600,2),$O174)*'umowa o pracę'!$E$8,2)),ROUND(IF($L174+$M174&gt;=2600,2600*'umowa o pracę'!$E$8,($L174+$M174)*'umowa o pracę'!$E$8),2)-IF($M174=0,ROUND(ROUND(IF($L174&gt;2600,ROUND($N174/$L174*2600,2),$N174),2)*'umowa o pracę'!$E$8,2),IF($M174&gt;0,IF($L174+$M174&lt;2600,ROUND(ROUND($N174+ROUND($M174*9%,2),2)*'umowa o pracę'!$E$8,2),IF(AND($L174+$M174&gt;=2600,$M174&lt;2600,$L174&lt;2600),ROUND((ROUND(((2600-$M174)/$L174)*$N174,2)+ROUND($M174*9%,2))*'umowa o pracę'!$E$8,2),IF(AND($L174+$M174&gt;=2600,$M174&gt;=2600),ROUND((ROUND(2600*9%,2))*'umowa o pracę'!$E$8,2),IF(AND($L174+$M174&gt;=2600,$L174&gt;=2600,$M174&lt;2600),ROUND((ROUND($M174*9%,2)+ROUND(((2600-$M174)/$L174)*$N174,2))*'umowa o pracę'!$E$8,2),0)))),0)))&gt;$J174,$J174,IF(AND($K174=1,$I174&gt;0),ROUND(IF($L174+$M174&gt;=2600,2600*'umowa o pracę'!$E$8,($L174+$M174)*'umowa o pracę'!$E$8),2)+IF($M174=0,ROUND(IF($L174&gt;2600,ROUND($O174/$L174*2600,2),$O174)*'umowa o pracę'!$E$8,2),ROUND(IF($L174&gt;2600,ROUND($O174/$L174*2600,2),$O174)*'umowa o pracę'!$E$8,2)),ROUND(IF($L174+$M174&gt;=2600,2600*'umowa o pracę'!$E$8,($L174+$M174)*'umowa o pracę'!$E$8),2)-IF(AND($M174=0,I174&gt;0),ROUND(ROUND(IF($L174&gt;2600,ROUND($N174/$L174*2600,2),$N174),2)*'umowa o pracę'!$E$8,2),IF($M174&gt;0,IF($L174+$M174&lt;2600,ROUND(ROUND($N174+ROUND($M174*9%,2),2)*'umowa o pracę'!$E$8,2),IF(AND($L174+$M174&gt;=2600,$M174&lt;2600,$L174&lt;2600),ROUND((ROUND(((2600-$M174)/$L174)*$N174,2)+ROUND($M174*9%,2))*'umowa o pracę'!$E$8,2),IF(AND($L174+$M174&gt;=2600,$M174&gt;=2600),ROUND((ROUND(2600*9%,2))*'umowa o pracę'!$E$8,2),IF(AND($L174+$M174&gt;=2600,$L174&gt;=2600,$M174&lt;2600),ROUND((ROUND($M174*9%,2)+ROUND(((2600-$M174)/$L174)*$N174,2))*'umowa o pracę'!$E$8,2),0)))),0)))))</f>
        <v>0</v>
      </c>
      <c r="R174" s="252">
        <f>IF(IF(IF(AND($K174=1,$I174&gt;0),ROUND(IF($L174+$M174&gt;=2800,2800*'umowa o pracę'!$E$8,($L174+$M174)*'umowa o pracę'!$E$8),2)+IF($M174=0,ROUND(IF($L174&gt;2800,ROUND($O174/$L174*2800,2),$O174)*'umowa o pracę'!$E$8,2),ROUND(IF($L174&gt;2800,ROUND($O174/$L174*2800,2),$O174)*'umowa o pracę'!$E$8,2)),ROUND(IF($L174+$M174&gt;=2800,2800*'umowa o pracę'!$E$8,($L174+$M174)*'umowa o pracę'!$E$8),2)-IF($M174=0,ROUND(ROUND(IF($L174&gt;2800,ROUND($N174/$L174*2800,2),$N174),2)*'umowa o pracę'!$E$8,2),IF($M174&gt;0,IF($L174+$M174&lt;2800,ROUND(ROUND($N174+ROUND($M174*9%,2),2)*'umowa o pracę'!$E$8,2),IF(AND($L174+$M174&gt;=2800,$M174&lt;2800,$L174&lt;2800),ROUND((ROUND(((2800-$M174)/$L174)*$N174,2)+ROUND($M174*9%,2))*'umowa o pracę'!$E$8,2),IF(AND($L174+$M174&gt;=2800,$M174&gt;=2800),ROUND((ROUND(2800*9%,2))*'umowa o pracę'!$E$8,2),IF(AND($L174+$M174&gt;=2800,$L174&gt;=2800,$M174&lt;2800),ROUND((ROUND($M174*9%,2)+ROUND(((2800-$M174)/$L174)*$N174,2))*'umowa o pracę'!$E$8,2),0)))),0)))&gt;$J174,$J174,IF(AND($K174=1,$I174&gt;0),ROUND(IF($L174+$M174&gt;=2800,2800*'umowa o pracę'!$E$8,($L174+$M174)*'umowa o pracę'!$E$8),2)+IF($M174=0,ROUND(IF($L174&gt;2800,ROUND($O174/$L174*2800,2),$O174)*'umowa o pracę'!$E$8,2),ROUND(IF($L174&gt;2800,ROUND($O174/$L174*2800,2),$O174)*'umowa o pracę'!$E$8,2)),ROUND(IF($L174+$M174&gt;=2800,2800*'umowa o pracę'!$E$8,($L174+$M174)*'umowa o pracę'!$E$8),2)-IF($M174=0,ROUND(ROUND(IF($L174&gt;2800,ROUND($N174/$L174*2800,2),$N174),2)*'umowa o pracę'!$E$8,2),IF($M174&gt;0,IF($L174+$M174&lt;2800,ROUND(ROUND($N174+ROUND($M174*9%,2),2)*'umowa o pracę'!$E$8,2),IF(AND($L174+$M174&gt;=2800,$M174&lt;2800,$L174&lt;2800),ROUND((ROUND(((2800-$M174)/$L174)*$N174,2)+ROUND($M174*9%,2))*'umowa o pracę'!$E$8,2),IF(AND($L174+$M174&gt;=2800,$M174&gt;=2800),ROUND((ROUND(2800*9%,2))*'umowa o pracę'!$E$8,2),IF(AND($L174+$M174&gt;=2800,$L174&gt;=2800,$M174&lt;2800),ROUND((ROUND($M174*9%,2)+ROUND(((2800-$M174)/$L174)*$N174,2))*'umowa o pracę'!$E$8,2),0)))),0))))&gt;$J174,$J174,IF(IF(AND($K174=1,$I174&gt;0),ROUND(IF($L174+$M174&gt;=2800,2800*'umowa o pracę'!$E$8,($L174+$M174)*'umowa o pracę'!$E$8),2)+IF($M174=0,ROUND(IF($L174&gt;2800,ROUND($O174/$L174*2800,2),$O174)*'umowa o pracę'!$E$8,2),ROUND(IF($L174&gt;2800,ROUND($O174/$L174*2800,2),$O174)*'umowa o pracę'!$E$8,2)),ROUND(IF($L174+$M174&gt;=2800,2800*'umowa o pracę'!$E$8,($L174+$M174)*'umowa o pracę'!$E$8),2)-IF($M174=0,ROUND(ROUND(IF($L174&gt;2800,ROUND($N174/$L174*2800,2),$N174),2)*'umowa o pracę'!$E$8,2),IF($M174&gt;0,IF($L174+$M174&lt;2800,ROUND(ROUND($N174+ROUND($M174*9%,2),2)*'umowa o pracę'!$E$8,2),IF(AND($L174+$M174&gt;=2800,$M174&lt;2800,$L174&lt;2800),ROUND((ROUND(((2800-$M174)/$L174)*$N174,2)+ROUND($M174*9%,2))*'umowa o pracę'!$E$8,2),IF(AND($L174+$M174&gt;=2800,$M174&gt;=2800),ROUND((ROUND(2800*9%,2))*'umowa o pracę'!$E$8,2),IF(AND($L174+$M174&gt;=2800,$L174&gt;=2800,$M174&lt;2800),ROUND((ROUND($M174*9%,2)+ROUND(((2800-$M174)/$L174)*$N174,2))*'umowa o pracę'!$E$8,2),0)))),0)))&gt;$J174,$J174,IF(AND($K174=1,$I174&gt;0),ROUND(IF($L174+$M174&gt;=2800,2800*'umowa o pracę'!$E$8,($L174+$M174)*'umowa o pracę'!$E$8),2)+IF($M174=0,ROUND(IF($L174&gt;2800,ROUND($O174/$L174*2800,2),$O174)*'umowa o pracę'!$E$8,2),ROUND(IF($L174&gt;2800,ROUND($O174/$L174*2800,2),$O174)*'umowa o pracę'!$E$8,2)),ROUND(IF($L174+$M174&gt;=2800,2800*'umowa o pracę'!$E$8,($L174+$M174)*'umowa o pracę'!$E$8),2)-IF(AND($M174=0,I174&gt;0),ROUND(ROUND(IF($L174&gt;2800,ROUND($N174/$L174*2800,2),$N174),2)*'umowa o pracę'!$E$8,2),IF($M174&gt;0,IF($L174+$M174&lt;2800,ROUND(ROUND($N174+ROUND($M174*9%,2),2)*'umowa o pracę'!$E$8,2),IF(AND($L174+$M174&gt;=2800,$M174&lt;2800,$L174&lt;2800),ROUND((ROUND(((2800-$M174)/$L174)*$N174,2)+ROUND($M174*9%,2))*'umowa o pracę'!$E$8,2),IF(AND($L174+$M174&gt;=2800,$M174&gt;=2800),ROUND((ROUND(2800*9%,2))*'umowa o pracę'!$E$8,2),IF(AND($L174+$M174&gt;=2800,$L174&gt;=2800,$M174&lt;2800),ROUND((ROUND($M174*9%,2)+ROUND(((2800-$M174)/$L174)*$N174,2))*'umowa o pracę'!$E$8,2),0)))),0)))))</f>
        <v>0</v>
      </c>
      <c r="S174" s="32">
        <f>IF('umowa o pracę'!$E$7=2020,IF(IF($K174=1,IF($M174=0,ROUND(IF($L174&gt;2600,ROUND($N174/$L174*2600,2),$N174)*'umowa o pracę'!$E$8,2),IF($L174+$M174&lt;2600,ROUND(ROUND($N174+ROUND($M174*9%,2),2)*'umowa o pracę'!$E$8,2),IF(AND($L174+$M174&gt;=2600,$L174&lt;2600),ROUND((ROUND($N174+ROUND((2600-$L174)*9%,2),2))*'umowa o pracę'!$E$8,2),IF(AND($L174+$M174&gt;=2600,$L174&gt;=2600),ROUND(ROUND($N174/$L174*2600,2)*'umowa o pracę'!$E$8,2),0)))),0)&gt;$H174,$H174,IF($K174=1,IF($M174=0,ROUND(IF($L174&gt;2600,ROUND($N174/$L174*2600,2),$N174)*'umowa o pracę'!$E$8,2),IF($L174+$M174&lt;2600,ROUND(ROUND($N174+ROUND($M174*9%,2),2)*'umowa o pracę'!$E$8,2),IF(AND($L174+$M174&gt;=2600,$L174&lt;2600),ROUND((ROUND($N174+ROUND((2600-$L174)*9%,2),2))*'umowa o pracę'!$E$8,2),IF(AND($L174+$M174&gt;=2600,$L174&gt;=2600),ROUND(ROUND($N174/$L174*2600,2)*'umowa o pracę'!$E$8,2),0)))),0)),IF('umowa o pracę'!$E$7=2021,IF(IF($K174=1,IF($M174=0,ROUND(IF($L174&gt;2800,ROUND($N174/$L174*2800,2),$N174)*'umowa o pracę'!$E$8,2),IF($L174+$M174&lt;2800,ROUND(ROUND($N174+ROUND($M174*9%,2),2)*'umowa o pracę'!$E$8,2),IF(AND($L174+$M174&gt;=2800,$L174&lt;2800),ROUND((ROUND($N174+ROUND((2800-$L174)*9%,2),2))*'umowa o pracę'!$E$8,2),IF(AND($L174+$M174&gt;=2800,$L174&gt;=2800),ROUND(ROUND($N174/$L174*2800,2)*'umowa o pracę'!$E$8,2),0)))),0)&gt;$H174,$H174,IF($K174=1,IF($M174=0,ROUND(IF($L174&gt;2800,ROUND($N174/$L174*2800,2),$N174)*'umowa o pracę'!$E$8,2),IF($L174+$M174&lt;2800,ROUND(ROUND($N174+ROUND($M174*9%,2),2)*'umowa o pracę'!$E$8,2),IF(AND($L174+$M174&gt;=2800,$L174&lt;2800),ROUND((ROUND($N174+ROUND((2800-$L174)*9%,2),2))*'umowa o pracę'!$E$8,2),IF(AND($L174+$M174&gt;=2800,$L174&gt;=2800),ROUND(ROUND($N174/$L174*2800,2)*'umowa o pracę'!$E$8,2),0)))),0)),0))</f>
        <v>0</v>
      </c>
      <c r="T174" s="32">
        <f>IF('umowa o pracę'!$E$7=2020,IF(IF($K174=1,IF($M174=0,ROUND(IF($L174&gt;2600,ROUND($O174/$L174*2600,2),$O174)*'umowa o pracę'!$E$8,2),ROUND(IF($L174&gt;2600,ROUND($O174/$L174*2600,2),$O174)*'umowa o pracę'!$E$8,2)),0)&gt;$I174,$I174,IF($K174=1,IF($M174=0,ROUND(IF($L174&gt;2600,ROUND($O174/$L174*2600,2),$O174)*'umowa o pracę'!$E$8,2),ROUND(IF($L174&gt;2600,ROUND($O174/$L174*2600,2),$O174)*'umowa o pracę'!$E$8,2)),0)),IF('umowa o pracę'!$E$7=2021,IF(IF($K174=1,IF($M174=0,ROUND(IF($L174&gt;2800,ROUND($O174/$L174*2800,2),$O174)*'umowa o pracę'!$E$8,2),ROUND(IF($L174&gt;2800,ROUND($O174/$L174*2800,2),$O174)*'umowa o pracę'!$E$8,2)),0)&gt;$I174,$I174,IF($K174=1,IF($M174=0,ROUND(IF($L174&gt;2800,ROUND($O174/$L174*2800,2),$O174)*'umowa o pracę'!$E$8,2),ROUND(IF($L174&gt;2800,ROUND($O174/$L174*2800,2),$O174)*'umowa o pracę'!$E$8,2)),0)),0))</f>
        <v>0</v>
      </c>
      <c r="U174" s="51">
        <f>IF('umowa o pracę'!$E$7=2020,$Q174,IF('umowa o pracę'!$E$7=2021,$R174,0))</f>
        <v>0</v>
      </c>
      <c r="V174" s="53">
        <f t="shared" si="27"/>
        <v>1</v>
      </c>
      <c r="W174" s="54">
        <f>IF('umowa o pracę'!$E$6&lt;2,0,$L174)</f>
        <v>0</v>
      </c>
      <c r="X174" s="54">
        <f>IF('umowa o pracę'!$E$6&lt;2,0,$M174)</f>
        <v>0</v>
      </c>
      <c r="Y174" s="55">
        <f>IF('umowa o pracę'!$E$6&lt;2,0,$N174)</f>
        <v>0</v>
      </c>
      <c r="Z174" s="55">
        <f>IF('umowa o pracę'!$E$6&lt;2,0,$O174)</f>
        <v>0</v>
      </c>
      <c r="AA174" s="32">
        <f>IF('umowa o pracę'!$E$7=2020,ROUND(IF($W174&gt;=2600,2600*'umowa o pracę'!$E$8,$W174*'umowa o pracę'!$E$8),2),IF('umowa o pracę'!$E$7=2021,ROUND(IF($W174&gt;=2800,2800*'umowa o pracę'!$E$8,$W174*'umowa o pracę'!$E$8),2),0))</f>
        <v>0</v>
      </c>
      <c r="AB174" s="32">
        <f>IF(IF(IF(AND($V174=1,$I174&gt;0),ROUND(IF($W174+$X174&gt;=2600,2600*'umowa o pracę'!$E$8,($W174+$X174)*'umowa o pracę'!$E$8),2)+IF($X174=0,ROUND(IF($W174&gt;2600,ROUND($Z174/$W174*2600,2),$Z174)*'umowa o pracę'!$E$8,2),ROUND(IF($W174&gt;2600,ROUND($Z174/$W174*2600,2),$Z174)*'umowa o pracę'!$E$8,2)),ROUND(IF($W174+$X174&gt;=2600,2600*'umowa o pracę'!$E$8,($W174+$X174)*'umowa o pracę'!$E$8),2)-IF($X174=0,ROUND(ROUND(IF($W174&gt;2600,ROUND($Y174/$W174*2600,2),$Y174),2)*'umowa o pracę'!$E$8,2),IF($X174&gt;0,IF($W174+$X174&lt;2600,ROUND(ROUND($Y174+ROUND($X174*9%,2),2)*'umowa o pracę'!$E$8,2),IF(AND($W174+$X174&gt;=2600,$X174&lt;2600,$W174&lt;2600),ROUND((ROUND(((2600-$X174)/$W174)*$Y174,2)+ROUND($X174*9%,2))*'umowa o pracę'!$E$8,2),IF(AND($W174+$X174&gt;=2600,$X174&gt;=2600),ROUND((ROUND(2600*9%,2))*'umowa o pracę'!$E$8,2),IF(AND($W174+$X174&gt;=2600,$W174&gt;=2600,$X174&lt;2600),ROUND((ROUND($X174*9%,2)+ROUND(((2600-$X174)/$W174)*$Y174,2))*'umowa o pracę'!$E$8,2),0)))),0)))&gt;$J174,$J174,IF(AND($V174=1,$I174&gt;0),ROUND(IF($W174+$X174&gt;=2600,2600*'umowa o pracę'!$E$8,($W174+$X174)*'umowa o pracę'!$E$8),2)+IF($X174=0,ROUND(IF($W174&gt;2600,ROUND($Z174/$W174*2600,2),$Z174)*'umowa o pracę'!$E$8,2),ROUND(IF($W174&gt;2600,ROUND($Z174/$W174*2600,2),$Z174)*'umowa o pracę'!$E$8,2)),ROUND(IF($W174+$X174&gt;=2600,2600*'umowa o pracę'!$E$8,($W174+$X174)*'umowa o pracę'!$E$8),2)-IF($X174=0,ROUND(ROUND(IF($W174&gt;2600,ROUND($Y174/$W174*2600,2),$Y174),2)*'umowa o pracę'!$E$8,2),IF($X174&gt;0,IF($W174+$X174&lt;2600,ROUND(ROUND($Y174+ROUND($X174*9%,2),2)*'umowa o pracę'!$E$8,2),IF(AND($W174+$X174&gt;=2600,$X174&lt;2600,$W174&lt;2600),ROUND((ROUND(((2600-$X174)/$W174)*$Y174,2)+ROUND($X174*9%,2))*'umowa o pracę'!$E$8,2),IF(AND($W174+$X174&gt;=2600,$X174&gt;=2600),ROUND((ROUND(2600*9%,2))*'umowa o pracę'!$E$8,2),IF(AND($W174+$X174&gt;=2600,$W174&gt;=2600,$X174&lt;2600),ROUND((ROUND($X174*9%,2)+ROUND(((2600-$X174)/$W174)*$Y174,2))*'umowa o pracę'!$E$8,2),0)))),0))))&gt;$J174,$J174,IF(IF(AND($V174=1,$I174&gt;0),ROUND(IF($W174+$X174&gt;=2600,2600*'umowa o pracę'!$E$8,($W174+$X174)*'umowa o pracę'!$E$8),2)+IF($X174=0,ROUND(IF($W174&gt;2600,ROUND($Z174/$W174*2600,2),$Z174)*'umowa o pracę'!$E$8,2),ROUND(IF($W174&gt;2600,ROUND($Z174/$W174*2600,2),$Z174)*'umowa o pracę'!$E$8,2)),ROUND(IF($W174+$X174&gt;=2600,2600*'umowa o pracę'!$E$8,($W174+$X174)*'umowa o pracę'!$E$8),2)-IF($X174=0,ROUND(ROUND(IF($W174&gt;2600,ROUND($Y174/$W174*2600,2),$Y174),2)*'umowa o pracę'!$E$8,2),IF($X174&gt;0,IF($W174+$X174&lt;2600,ROUND(ROUND($Y174+ROUND($X174*9%,2),2)*'umowa o pracę'!$E$8,2),IF(AND($W174+$X174&gt;=2600,$X174&lt;2600,$W174&lt;2600),ROUND((ROUND(((2600-$X174)/$W174)*$Y174,2)+ROUND($X174*9%,2))*'umowa o pracę'!$E$8,2),IF(AND($W174+$X174&gt;=2600,$X174&gt;=2600),ROUND((ROUND(2600*9%,2))*'umowa o pracę'!$E$8,2),IF(AND($W174+$X174&gt;=2600,$W174&gt;=2600,$X174&lt;2600),ROUND((ROUND($X174*9%,2)+ROUND(((2600-$X174)/$W174)*$Y174,2))*'umowa o pracę'!$E$8,2),0)))),0)))&gt;$J174,$J174,IF(AND($V174=1,$I174&gt;0),ROUND(IF($W174+$X174&gt;=2600,2600*'umowa o pracę'!$E$8,($W174+$X174)*'umowa o pracę'!$E$8),2)+IF($X174=0,ROUND(IF($W174&gt;2600,ROUND($Z174/$W174*2600,2),$Z174)*'umowa o pracę'!$E$8,2),ROUND(IF($W174&gt;2600,ROUND($Z174/$W174*2600,2),$Z174)*'umowa o pracę'!$E$8,2)),ROUND(IF($W174+$X174&gt;=2600,2600*'umowa o pracę'!$E$8,($W174+$X174)*'umowa o pracę'!$E$8),2)-IF(AND($X174=0,I174&gt;0),ROUND(ROUND(IF($W174&gt;2600,ROUND($Y174/$W174*2600,2),$Y174),2)*'umowa o pracę'!$E$8,2),IF($X174&gt;0,IF($W174+$X174&lt;2600,ROUND(ROUND($Y174+ROUND($X174*9%,2),2)*'umowa o pracę'!$E$8,2),IF(AND($W174+$X174&gt;=2600,$X174&lt;2600,$W174&lt;2600),ROUND((ROUND(((2600-$X174)/$W174)*$Y174,2)+ROUND($X174*9%,2))*'umowa o pracę'!$E$8,2),IF(AND($W174+$X174&gt;=2600,$X174&gt;=2600),ROUND((ROUND(2600*9%,2))*'umowa o pracę'!$E$8,2),IF(AND($W174+$X174&gt;=2600,$W174&gt;=2600,$X174&lt;2600),ROUND((ROUND($X174*9%,2)+ROUND(((2600-$X174)/$W174)*$Y174,2))*'umowa o pracę'!$E$8,2),0)))),0)))))</f>
        <v>0</v>
      </c>
      <c r="AC174" s="32">
        <f>IF(IF(IF(AND($V174=1,$I174&gt;0),ROUND(IF($W174+$X174&gt;=2800,2800*'umowa o pracę'!$E$8,($W174+$X174)*'umowa o pracę'!$E$8),2)+IF($X174=0,ROUND(IF($W174&gt;2800,ROUND($Z174/$W174*2800,2),$Z174)*'umowa o pracę'!$E$8,2),ROUND(IF($W174&gt;2800,ROUND($Z174/$W174*2800,2),$Z174)*'umowa o pracę'!$E$8,2)),ROUND(IF($W174+$X174&gt;=2800,2800*'umowa o pracę'!$E$8,($W174+$X174)*'umowa o pracę'!$E$8),2)-IF($X174=0,ROUND(ROUND(IF($W174&gt;2800,ROUND($Y174/$W174*2800,2),$Y174),2)*'umowa o pracę'!$E$8,2),IF($X174&gt;0,IF($W174+$X174&lt;2800,ROUND(ROUND($Y174+ROUND($X174*9%,2),2)*'umowa o pracę'!$E$8,2),IF(AND($W174+$X174&gt;=2800,$X174&lt;2800,$W174&lt;2800),ROUND((ROUND(((2800-$X174)/$W174)*$Y174,2)+ROUND($X174*9%,2))*'umowa o pracę'!$E$8,2),IF(AND($W174+$X174&gt;=2800,$X174&gt;=2800),ROUND((ROUND(2800*9%,2))*'umowa o pracę'!$E$8,2),IF(AND($W174+$X174&gt;=2800,$W174&gt;=2800,$X174&lt;2800),ROUND((ROUND($X174*9%,2)+ROUND(((2800-$X174)/$W174)*$Y174,2))*'umowa o pracę'!$E$8,2),0)))),0)))&gt;$J174,$J174,IF(AND($V174=1,$I174&gt;0),ROUND(IF($W174+$X174&gt;=2800,2800*'umowa o pracę'!$E$8,($W174+$X174)*'umowa o pracę'!$E$8),2)+IF($X174=0,ROUND(IF($W174&gt;2800,ROUND($Z174/$W174*2800,2),$Z174)*'umowa o pracę'!$E$8,2),ROUND(IF($W174&gt;2800,ROUND($Z174/$W174*2800,2),$Z174)*'umowa o pracę'!$E$8,2)),ROUND(IF($W174+$X174&gt;=2800,2800*'umowa o pracę'!$E$8,($W174+$X174)*'umowa o pracę'!$E$8),2)-IF($X174=0,ROUND(ROUND(IF($W174&gt;2800,ROUND($Y174/$W174*2800,2),$Y174),2)*'umowa o pracę'!$E$8,2),IF($X174&gt;0,IF($W174+$X174&lt;2800,ROUND(ROUND($Y174+ROUND($X174*9%,2),2)*'umowa o pracę'!$E$8,2),IF(AND($W174+$X174&gt;=2800,$X174&lt;2800,$W174&lt;2800),ROUND((ROUND(((2800-$X174)/$W174)*$Y174,2)+ROUND($X174*9%,2))*'umowa o pracę'!$E$8,2),IF(AND($W174+$X174&gt;=2800,$X174&gt;=2800),ROUND((ROUND(2800*9%,2))*'umowa o pracę'!$E$8,2),IF(AND($W174+$X174&gt;=2800,$W174&gt;=2800,$X174&lt;2800),ROUND((ROUND($X174*9%,2)+ROUND(((2800-$X174)/$W174)*$Y174,2))*'umowa o pracę'!$E$8,2),0)))),0))))&gt;$J174,$J174,IF(IF(AND($V174=1,$I174&gt;0),ROUND(IF($W174+$X174&gt;=2800,2800*'umowa o pracę'!$E$8,($W174+$X174)*'umowa o pracę'!$E$8),2)+IF($X174=0,ROUND(IF($W174&gt;2800,ROUND($Z174/$W174*2800,2),$Z174)*'umowa o pracę'!$E$8,2),ROUND(IF($W174&gt;2800,ROUND($Z174/$W174*2800,2),$Z174)*'umowa o pracę'!$E$8,2)),ROUND(IF($W174+$X174&gt;=2800,2800*'umowa o pracę'!$E$8,($W174+$X174)*'umowa o pracę'!$E$8),2)-IF($X174=0,ROUND(ROUND(IF($W174&gt;2800,ROUND($Y174/$W174*2800,2),$Y174),2)*'umowa o pracę'!$E$8,2),IF($X174&gt;0,IF($W174+$X174&lt;2800,ROUND(ROUND($Y174+ROUND($X174*9%,2),2)*'umowa o pracę'!$E$8,2),IF(AND($W174+$X174&gt;=2800,$X174&lt;2800,$W174&lt;2800),ROUND((ROUND(((2800-$X174)/$W174)*$Y174,2)+ROUND($X174*9%,2))*'umowa o pracę'!$E$8,2),IF(AND($W174+$X174&gt;=2800,$X174&gt;=2800),ROUND((ROUND(2800*9%,2))*'umowa o pracę'!$E$8,2),IF(AND($W174+$X174&gt;=2800,$W174&gt;=2800,$X174&lt;2800),ROUND((ROUND($X174*9%,2)+ROUND(((2800-$X174)/$W174)*$Y174,2))*'umowa o pracę'!$E$8,2),0)))),0)))&gt;$J174,$J174,IF(AND($V174=1,$I174&gt;0),ROUND(IF($W174+$X174&gt;=2800,2800*'umowa o pracę'!$E$8,($W174+$X174)*'umowa o pracę'!$E$8),2)+IF($X174=0,ROUND(IF($W174&gt;2800,ROUND($Z174/$W174*2800,2),$Z174)*'umowa o pracę'!$E$8,2),ROUND(IF($W174&gt;2800,ROUND($Z174/$W174*2800,2),$Z174)*'umowa o pracę'!$E$8,2)),ROUND(IF($W174+$X174&gt;=2800,2800*'umowa o pracę'!$E$8,($W174+$X174)*'umowa o pracę'!$E$8),2)-IF(AND($X174=0,I174&gt;0),ROUND(ROUND(IF($W174&gt;2800,ROUND($Y174/$W174*2800,2),$Y174),2)*'umowa o pracę'!$E$8,2),IF($X174&gt;0,IF($W174+$X174&lt;2800,ROUND(ROUND($Y174+ROUND($X174*9%,2),2)*'umowa o pracę'!$E$8,2),IF(AND($W174+$X174&gt;=2800,$X174&lt;2800,$W174&lt;2800),ROUND((ROUND(((2800-$X174)/$W174)*$Y174,2)+ROUND($X174*9%,2))*'umowa o pracę'!$E$8,2),IF(AND($W174+$X174&gt;=2800,$X174&gt;=2800),ROUND((ROUND(2800*9%,2))*'umowa o pracę'!$E$8,2),IF(AND($W174+$X174&gt;=2800,$W174&gt;=2800,$X174&lt;2800),ROUND((ROUND($X174*9%,2)+ROUND(((2800-$X174)/$W174)*$Y174,2))*'umowa o pracę'!$E$8,2),0)))),0)))))</f>
        <v>0</v>
      </c>
      <c r="AD174" s="32">
        <f>IF('umowa o pracę'!$E$7=2020,IF(IF($V174=1,IF($X174=0,ROUND(IF($W174&gt;2600,ROUND($Y174/$W174*2600,2),$Y174)*'umowa o pracę'!$E$8,2),IF($W174+$X174&lt;2600,ROUND(ROUND($Y174+ROUND($X174*9%,2),2)*'umowa o pracę'!$E$8,2),IF(AND($W174+$X174&gt;=2600,$W174&lt;2600),ROUND((ROUND($Y174+ROUND((2600-$W174)*9%,2),2))*'umowa o pracę'!$E$8,2),IF(AND($W174+$X174&gt;=2600,$W174&gt;=2600),ROUND(ROUND($Y174/$W174*2600,2)*'umowa o pracę'!$E$8,2),0)))),0)&gt;$H174,$H174,IF($V174=1,IF($X174=0,ROUND(IF($W174&gt;2600,ROUND($Y174/$W174*2600,2),$Y174)*'umowa o pracę'!$E$8,2),IF($W174+$X174&lt;2600,ROUND(ROUND($Y174+ROUND($X174*9%,2),2)*'umowa o pracę'!$E$8,2),IF(AND($W174+$X174&gt;=2600,$W174&lt;2600),ROUND((ROUND($Y174+ROUND((2600-$W174)*9%,2),2))*'umowa o pracę'!$E$8,2),IF(AND($W174+$X174&gt;=2600,$W174&gt;=2600),ROUND(ROUND($Y174/$W174*2600,2)*'umowa o pracę'!$E$8,2),0)))),0)),IF('umowa o pracę'!$E$7=2021,IF(IF($V174=1,IF($X174=0,ROUND(IF($W174&gt;2800,ROUND($Y174/$W174*2800,2),$Y174)*'umowa o pracę'!$E$8,2),IF($W174+$X174&lt;2800,ROUND(ROUND($Y174+ROUND($X174*9%,2),2)*'umowa o pracę'!$E$8,2),IF(AND($W174+$X174&gt;=2800,$W174&lt;2800),ROUND((ROUND($Y174+ROUND((2800-$W174)*9%,2),2))*'umowa o pracę'!$E$8,2),IF(AND($W174+$X174&gt;=2800,$W174&gt;=2800),ROUND(ROUND($Y174/$W174*2800,2)*'umowa o pracę'!$E$8,2),0)))),0)&gt;$H174,$H174,IF($V174=1,IF($X174=0,ROUND(IF($W174&gt;2800,ROUND($Y174/$W174*2800,2),$Y174)*'umowa o pracę'!$E$8,2),IF($W174+$X174&lt;2800,ROUND(ROUND($Y174+ROUND($X174*9%,2),2)*'umowa o pracę'!$E$8,2),IF(AND($W174+$X174&gt;=2800,$W174&lt;2800),ROUND((ROUND($Y174+ROUND((2800-$W174)*9%,2),2))*'umowa o pracę'!$E$8,2),IF(AND($W174+$X174&gt;=2800,$W174&gt;=2800),ROUND(ROUND($Y174/$W174*2800,2)*'umowa o pracę'!$E$8,2),0)))),0)),0))</f>
        <v>0</v>
      </c>
      <c r="AE174" s="32">
        <f>IF('umowa o pracę'!$E$7=2020,IF(IF($V174=1,IF($X174=0,ROUND(IF($W174&gt;2600,ROUND($Z174/$W174*2600,2),$Z174)*'umowa o pracę'!$E$8,2),ROUND(IF($W174&gt;2600,ROUND($Z174/$W174*2600,2),$Z174)*'umowa o pracę'!$E$8,2)),0)&gt;$I174,$I174,IF($V174=1,IF($X174=0,ROUND(IF($W174&gt;2600,ROUND($Z174/$W174*2600,2),$Z174)*'umowa o pracę'!$E$8,2),ROUND(IF($W174&gt;2600,ROUND($Z174/$W174*2600,2),$Z174)*'umowa o pracę'!$E$8,2)),0)),IF('umowa o pracę'!$E$7=2021,IF(IF($V174=1,IF($X174=0,ROUND(IF($W174&gt;2800,ROUND($Z174/$W174*2800,2),$Z174)*'umowa o pracę'!$E$8,2),ROUND(IF($W174&gt;2800,ROUND($Z174/$W174*2800,2),$Z174)*'umowa o pracę'!$E$8,2)),0)&gt;$I174,$I174,IF($V174=1,IF($X174=0,ROUND(IF($W174&gt;2800,ROUND($Z174/$W174*2800,2),$Z174)*'umowa o pracę'!$E$8,2),ROUND(IF($W174&gt;2800,ROUND($Z174/$W174*2800,2),$Z174)*'umowa o pracę'!$E$8,2)),0)),0))</f>
        <v>0</v>
      </c>
      <c r="AF174" s="56">
        <f>IF('umowa o pracę'!$E$7=2020,$AB174,IF('umowa o pracę'!$E$7=2021,$AC174,0))</f>
        <v>0</v>
      </c>
      <c r="AG174" s="53">
        <f t="shared" si="28"/>
        <v>1</v>
      </c>
      <c r="AH174" s="39">
        <f>IF('umowa o pracę'!$E$6&lt;3,0,$L174)</f>
        <v>0</v>
      </c>
      <c r="AI174" s="39">
        <f>IF('umowa o pracę'!$E$6&lt;3,0,$M174)</f>
        <v>0</v>
      </c>
      <c r="AJ174" s="55">
        <f>IF('umowa o pracę'!$E$6&lt;3,0,$N174)</f>
        <v>0</v>
      </c>
      <c r="AK174" s="55">
        <f>IF('umowa o pracę'!$E$6&lt;3,0,$O174)</f>
        <v>0</v>
      </c>
      <c r="AL174" s="32">
        <f>IF('umowa o pracę'!$E$7=2020,ROUND(IF($AH174&gt;=2600,2600*'umowa o pracę'!$E$8,$AH174*'umowa o pracę'!$E$8),2),IF('umowa o pracę'!$E$7=2021,ROUND(IF($AH174&gt;=2800,2800*'umowa o pracę'!$E$8,$AH174*'umowa o pracę'!$E$8),2),0))</f>
        <v>0</v>
      </c>
      <c r="AM174" s="32">
        <f>IF(IF(IF(AND($AG174=1,$I174&gt;0),ROUND(IF($AH174+$AI174&gt;=2600,2600*'umowa o pracę'!$E$8,($AH174+$AI174)*'umowa o pracę'!$E$8),2)+IF($AI174=0,ROUND(IF($AH174&gt;2600,ROUND($AK174/$AH174*2600,2),$AK174)*'umowa o pracę'!$E$8,2),ROUND(IF($AH174&gt;2600,ROUND($AK174/$AH174*2600,2),$AK174)*'umowa o pracę'!$E$8,2)),ROUND(IF($AH174+$AI174&gt;=2600,2600*'umowa o pracę'!$E$8,($AH174+$AI174)*'umowa o pracę'!$E$8),2)-IF($AI174=0,ROUND(ROUND(IF($AH174&gt;2600,ROUND($AJ174/$AH174*2600,2),$AJ174),2)*'umowa o pracę'!$E$8,2),IF($AI174&gt;0,IF($AH174+$AI174&lt;2600,ROUND(ROUND($AJ174+ROUND($AI174*9%,2),2)*'umowa o pracę'!$E$8,2),IF(AND($AH174+$AI174&gt;=2600,$AI174&lt;2600,$AH174&lt;2600),ROUND((ROUND(((2600-$AI174)/$AH174)*$AJ174,2)+ROUND($AI174*9%,2))*'umowa o pracę'!$E$8,2),IF(AND($AH174+$AI174&gt;=2600,$AI174&gt;=2600),ROUND((ROUND(2600*9%,2))*'umowa o pracę'!$E$8,2),IF(AND($AH174+$AI174&gt;=2600,$AH174&gt;=2600,$AI174&lt;2600),ROUND((ROUND($AI174*9%,2)+ROUND(((2600-$AI174)/$AH174)*$AJ174,2))*'umowa o pracę'!$E$8,2),0)))),0)))&gt;$J174,$J174,IF(AND($AG174=1,$I174&gt;0),ROUND(IF($AH174+$AI174&gt;=2600,2600*'umowa o pracę'!$E$8,($AH174+$AI174)*'umowa o pracę'!$E$8),2)+IF($AI174=0,ROUND(IF($AH174&gt;2600,ROUND($AK174/$AH174*2600,2),$AK174)*'umowa o pracę'!$E$8,2),ROUND(IF($AH174&gt;2600,ROUND($AK174/$AH174*2600,2),$AK174)*'umowa o pracę'!$E$8,2)),ROUND(IF($AH174+$AI174&gt;=2600,2600*'umowa o pracę'!$E$8,($AH174+$AI174)*'umowa o pracę'!$E$8),2)-IF($AI174=0,ROUND(ROUND(IF($AH174&gt;2600,ROUND($AJ174/$AH174*2600,2),$AJ174),2)*'umowa o pracę'!$E$8,2),IF($AI174&gt;0,IF($AH174+$AI174&lt;2600,ROUND(ROUND($AJ174+ROUND($AI174*9%,2),2)*'umowa o pracę'!$E$8,2),IF(AND($AH174+$AI174&gt;=2600,$AI174&lt;2600,$AH174&lt;2600),ROUND((ROUND(((2600-$AI174)/$AH174)*$AJ174,2)+ROUND($AI174*9%,2))*'umowa o pracę'!$E$8,2),IF(AND($AH174+$AI174&gt;=2600,$AI174&gt;=2600),ROUND((ROUND(2600*9%,2))*'umowa o pracę'!$E$8,2),IF(AND($AH174+$AI174&gt;=2600,$AH174&gt;=2600,$AI174&lt;2600),ROUND((ROUND($AI174*9%,2)+ROUND(((2600-$AI174)/$AH174)*$AJ174,2))*'umowa o pracę'!$E$8,2),0)))),0))))&gt;$J174,$J174,IF(IF(AND($AG174=1,$I174&gt;0),ROUND(IF($AH174+$AI174&gt;=2600,2600*'umowa o pracę'!$E$8,($AH174+$AI174)*'umowa o pracę'!$E$8),2)+IF($AI174=0,ROUND(IF($AH174&gt;2600,ROUND($AK174/$AH174*2600,2),$AK174)*'umowa o pracę'!$E$8,2),ROUND(IF($AH174&gt;2600,ROUND($AK174/$AH174*2600,2),$AK174)*'umowa o pracę'!$E$8,2)),ROUND(IF($AH174+$AI174&gt;=2600,2600*'umowa o pracę'!$E$8,($AH174+$AI174)*'umowa o pracę'!$E$8),2)-IF($AI174=0,ROUND(ROUND(IF($AH174&gt;2600,ROUND($AJ174/$AH174*2600,2),$AJ174),2)*'umowa o pracę'!$E$8,2),IF($AI174&gt;0,IF($AH174+$AI174&lt;2600,ROUND(ROUND($AJ174+ROUND($AI174*9%,2),2)*'umowa o pracę'!$E$8,2),IF(AND($AH174+$AI174&gt;=2600,$AI174&lt;2600,$AH174&lt;2600),ROUND((ROUND(((2600-$AI174)/$AH174)*$AJ174,2)+ROUND($AI174*9%,2))*'umowa o pracę'!$E$8,2),IF(AND($AH174+$AI174&gt;=2600,$AI174&gt;=2600),ROUND((ROUND(2600*9%,2))*'umowa o pracę'!$E$8,2),IF(AND($AH174+$AI174&gt;=2600,$AH174&gt;=2600,$AI174&lt;2600),ROUND((ROUND($AI174*9%,2)+ROUND(((2600-$AI174)/$AH174)*$AJ174,2))*'umowa o pracę'!$E$8,2),0)))),0)))&gt;$J174,$J174,IF(AND($AG174=1,$I174&gt;0),ROUND(IF($AH174+$AI174&gt;=2600,2600*'umowa o pracę'!$E$8,($AH174+$AI174)*'umowa o pracę'!$E$8),2)+IF($AI174=0,ROUND(IF($AH174&gt;2600,ROUND($AK174/$AH174*2600,2),$AK174)*'umowa o pracę'!$E$8,2),ROUND(IF($AH174&gt;2600,ROUND($AK174/$AH174*2600,2),$AK174)*'umowa o pracę'!$E$8,2)),ROUND(IF($AH174+$AI174&gt;=2600,2600*'umowa o pracę'!$E$8,($AH174+$AI174)*'umowa o pracę'!$E$8),2)-IF(AND($AI174=0,I174&gt;0),ROUND(ROUND(IF($AH174&gt;2600,ROUND($AJ174/$AH174*2600,2),$AJ174),2)*'umowa o pracę'!$E$8,2),IF($AI174&gt;0,IF($AH174+$AI174&lt;2600,ROUND(ROUND($AJ174+ROUND($AI174*9%,2),2)*'umowa o pracę'!$E$8,2),IF(AND($AH174+$AI174&gt;=2600,$AI174&lt;2600,$AH174&lt;2600),ROUND((ROUND(((2600-$AI174)/$AH174)*$AJ174,2)+ROUND($AI174*9%,2))*'umowa o pracę'!$E$8,2),IF(AND($AH174+$AI174&gt;=2600,$AI174&gt;=2600),ROUND((ROUND(2600*9%,2))*'umowa o pracę'!$E$8,2),IF(AND($AH174+$AI174&gt;=2600,$AH174&gt;=2600,$AI174&lt;2600),ROUND((ROUND($AI174*9%,2)+ROUND(((2600-$AI174)/$AH174)*$AJ174,2))*'umowa o pracę'!$E$8,2),0)))),0)))))</f>
        <v>0</v>
      </c>
      <c r="AN174" s="32">
        <f>IF(IF(IF(AND($AG174=1,$I174&gt;0),ROUND(IF($AH174+$AI174&gt;=2800,2800*'umowa o pracę'!$E$8,($AH174+$AI174)*'umowa o pracę'!$E$8),2)+IF($AI174=0,ROUND(IF($AH174&gt;2800,ROUND($AK174/$AH174*2800,2),$AK174)*'umowa o pracę'!$E$8,2),ROUND(IF($AH174&gt;2800,ROUND($AK174/$AH174*2800,2),$AK174)*'umowa o pracę'!$E$8,2)),ROUND(IF($AH174+$AI174&gt;=2800,2800*'umowa o pracę'!$E$8,($AH174+$AI174)*'umowa o pracę'!$E$8),2)-IF($AI174=0,ROUND(ROUND(IF($AH174&gt;2800,ROUND($AJ174/$AH174*2800,2),$AJ174),2)*'umowa o pracę'!$E$8,2),IF($AI174&gt;0,IF($AH174+$AI174&lt;2800,ROUND(ROUND($AJ174+ROUND($AI174*9%,2),2)*'umowa o pracę'!$E$8,2),IF(AND($AH174+$AI174&gt;=2800,$AI174&lt;2800,$AH174&lt;2800),ROUND((ROUND(((2800-$AI174)/$AH174)*$AJ174,2)+ROUND($AI174*9%,2))*'umowa o pracę'!$E$8,2),IF(AND($AH174+$AI174&gt;=2800,$AI174&gt;=2800),ROUND((ROUND(2800*9%,2))*'umowa o pracę'!$E$8,2),IF(AND($AH174+$AI174&gt;=2800,$AH174&gt;=2800,$AI174&lt;2800),ROUND((ROUND($AI174*9%,2)+ROUND(((2800-$AI174)/$AH174)*$AJ174,2))*'umowa o pracę'!$E$8,2),0)))),0)))&gt;$J174,$J174,IF(AND($AG174=1,$I174&gt;0),ROUND(IF($AH174+$AI174&gt;=2800,2800*'umowa o pracę'!$E$8,($AH174+$AI174)*'umowa o pracę'!$E$8),2)+IF($AI174=0,ROUND(IF($AH174&gt;2800,ROUND($AK174/$AH174*2800,2),$AK174)*'umowa o pracę'!$E$8,2),ROUND(IF($AH174&gt;2800,ROUND($AK174/$AH174*2800,2),$AK174)*'umowa o pracę'!$E$8,2)),ROUND(IF($AH174+$AI174&gt;=2800,2800*'umowa o pracę'!$E$8,($AH174+$AI174)*'umowa o pracę'!$E$8),2)-IF($AI174=0,ROUND(ROUND(IF($AH174&gt;2800,ROUND($AJ174/$AH174*2800,2),$AJ174),2)*'umowa o pracę'!$E$8,2),IF($AI174&gt;0,IF($AH174+$AI174&lt;2800,ROUND(ROUND($AJ174+ROUND($AI174*9%,2),2)*'umowa o pracę'!$E$8,2),IF(AND($AH174+$AI174&gt;=2800,$AI174&lt;2800,$AH174&lt;2800),ROUND((ROUND(((2800-$AI174)/$AH174)*$AJ174,2)+ROUND($AI174*9%,2))*'umowa o pracę'!$E$8,2),IF(AND($AH174+$AI174&gt;=2800,$AI174&gt;=2800),ROUND((ROUND(2800*9%,2))*'umowa o pracę'!$E$8,2),IF(AND($AH174+$AI174&gt;=2800,$AH174&gt;=2800,$AI174&lt;2800),ROUND((ROUND($AI174*9%,2)+ROUND(((2800-$AI174)/$AH174)*$AJ174,2))*'umowa o pracę'!$E$8,2),0)))),0))))&gt;$J174,$J174,IF(IF(AND($AG174=1,$I174&gt;0),ROUND(IF($AH174+$AI174&gt;=2800,2800*'umowa o pracę'!$E$8,($AH174+$AI174)*'umowa o pracę'!$E$8),2)+IF($AI174=0,ROUND(IF($AH174&gt;2800,ROUND($AK174/$AH174*2800,2),$AK174)*'umowa o pracę'!$E$8,2),ROUND(IF($AH174&gt;2800,ROUND($AK174/$AH174*2800,2),$AK174)*'umowa o pracę'!$E$8,2)),ROUND(IF($AH174+$AI174&gt;=2800,2800*'umowa o pracę'!$E$8,($AH174+$AI174)*'umowa o pracę'!$E$8),2)-IF($AI174=0,ROUND(ROUND(IF($AH174&gt;2800,ROUND($AJ174/$AH174*2800,2),$AJ174),2)*'umowa o pracę'!$E$8,2),IF($AI174&gt;0,IF($AH174+$AI174&lt;2800,ROUND(ROUND($AJ174+ROUND($AI174*9%,2),2)*'umowa o pracę'!$E$8,2),IF(AND($AH174+$AI174&gt;=2800,$AI174&lt;2800,$AH174&lt;2800),ROUND((ROUND(((2800-$AI174)/$AH174)*$AJ174,2)+ROUND($AI174*9%,2))*'umowa o pracę'!$E$8,2),IF(AND($AH174+$AI174&gt;=2800,$AI174&gt;=2800),ROUND((ROUND(2800*9%,2))*'umowa o pracę'!$E$8,2),IF(AND($AH174+$AI174&gt;=2800,$AH174&gt;=2800,$AI174&lt;2800),ROUND((ROUND($AI174*9%,2)+ROUND(((2800-$AI174)/$AH174)*$AJ174,2))*'umowa o pracę'!$E$8,2),0)))),0)))&gt;$J174,$J174,IF(AND($AG174=1,$I174&gt;0),ROUND(IF($AH174+$AI174&gt;=2800,2800*'umowa o pracę'!$E$8,($AH174+$AI174)*'umowa o pracę'!$E$8),2)+IF($AI174=0,ROUND(IF($AH174&gt;2800,ROUND($AK174/$AH174*2800,2),$AK174)*'umowa o pracę'!$E$8,2),ROUND(IF($AH174&gt;2800,ROUND($AK174/$AH174*2800,2),$AK174)*'umowa o pracę'!$E$8,2)),ROUND(IF($AH174+$AI174&gt;=2800,2800*'umowa o pracę'!$E$8,($AH174+$AI174)*'umowa o pracę'!$E$8),2)-IF(AND($AI174=0,I174&gt;0),ROUND(ROUND(IF($AH174&gt;2800,ROUND($AJ174/$AH174*2800,2),$AJ174),2)*'umowa o pracę'!$E$8,2),IF($AI174&gt;0,IF($AH174+$AI174&lt;2800,ROUND(ROUND($AJ174+ROUND($AI174*9%,2),2)*'umowa o pracę'!$E$8,2),IF(AND($AH174+$AI174&gt;=2800,$AI174&lt;2800,$AH174&lt;2800),ROUND((ROUND(((2800-$AI174)/$AH174)*$AJ174,2)+ROUND($AI174*9%,2))*'umowa o pracę'!$E$8,2),IF(AND($AH174+$AI174&gt;=2800,$AI174&gt;=2800),ROUND((ROUND(2800*9%,2))*'umowa o pracę'!$E$8,2),IF(AND($AH174+$AI174&gt;=2800,$AH174&gt;=2800,$AI174&lt;2800),ROUND((ROUND($AI174*9%,2)+ROUND(((2800-$AI174)/$AH174)*$AJ174,2))*'umowa o pracę'!$E$8,2),0)))),0)))))</f>
        <v>0</v>
      </c>
      <c r="AO174" s="32">
        <f>IF('umowa o pracę'!$E$7=2020,IF(IF($AG174=1,IF($AI174=0,ROUND(IF($AH174&gt;2600,ROUND($AJ174/$AH174*2600,2),$AJ174)*'umowa o pracę'!$E$8,2),IF($AH174+$AI174&lt;2600,ROUND(ROUND($AJ174+ROUND($AI174*9%,2),2)*'umowa o pracę'!$E$8,2),IF(AND($AH174+$AI174&gt;=2600,$AH174&lt;2600),ROUND((ROUND($AJ174+ROUND((2600-$AH174)*9%,2),2))*'umowa o pracę'!$E$8,2),IF(AND($AH174+$AI174&gt;=2600,$AH174&gt;=2600),ROUND(ROUND($AJ174/$AH174*2600,2)*'umowa o pracę'!$E$8,2),0)))),0)&gt;$H174,$H174,IF($AG174=1,IF($AI174=0,ROUND(IF($AH174&gt;2600,ROUND($AJ174/$AH174*2600,2),$AJ174)*'umowa o pracę'!$E$8,2),IF($AH174+$AI174&lt;2600,ROUND(ROUND($AJ174+ROUND($AI174*9%,2),2)*'umowa o pracę'!$E$8,2),IF(AND($AH174+$AI174&gt;=2600,$AH174&lt;2600),ROUND((ROUND($AJ174+ROUND((2600-$AH174)*9%,2),2))*'umowa o pracę'!$E$8,2),IF(AND($AH174+$AI174&gt;=2600,$AH174&gt;=2600),ROUND(ROUND($AJ174/$AH174*2600,2)*'umowa o pracę'!$E$8,2),0)))),0)),IF('umowa o pracę'!$E$7=2021,IF(IF($AG174=1,IF($AI174=0,ROUND(IF($AH174&gt;2800,ROUND($AJ174/$AH174*2800,2),$AJ174)*'umowa o pracę'!$E$8,2),IF($AH174+$AI174&lt;2800,ROUND(ROUND($AJ174+ROUND($AI174*9%,2),2)*'umowa o pracę'!$E$8,2),IF(AND($AH174+$AI174&gt;=2800,$AH174&lt;2800),ROUND((ROUND($AJ174+ROUND((2800-$AH174)*9%,2),2))*'umowa o pracę'!$E$8,2),IF(AND($AH174+$AI174&gt;=2800,$AH174&gt;=2800),ROUND(ROUND($AJ174/$AH174*2800,2)*'umowa o pracę'!$E$8,2),0)))),0)&gt;$H174,$H174,IF($AG174=1,IF($AI174=0,ROUND(IF($AH174&gt;2800,ROUND($AJ174/$AH174*2800,2),$AJ174)*'umowa o pracę'!$E$8,2),IF($AH174+$AI174&lt;2800,ROUND(ROUND($AJ174+ROUND($AI174*9%,2),2)*'umowa o pracę'!$E$8,2),IF(AND($AH174+$AI174&gt;=2800,$AH174&lt;2800),ROUND((ROUND($AJ174+ROUND((2800-$AH174)*9%,2),2))*'umowa o pracę'!$E$8,2),IF(AND($AH174+$AI174&gt;=2800,$AH174&gt;=2800),ROUND(ROUND($AJ174/$AH174*2800,2)*'umowa o pracę'!$E$8,2),0)))),0)),0))</f>
        <v>0</v>
      </c>
      <c r="AP174" s="32">
        <f>IF('umowa o pracę'!$E$7=2020,IF(IF($AG174=1,IF($AI174=0,ROUND(IF($AH174&gt;2600,ROUND($AK174/$AH174*2600,2),$AK174)*'umowa o pracę'!$E$8,2),ROUND(IF($AH174&gt;2600,ROUND($AK174/$AH174*2600,2),$AK174)*'umowa o pracę'!$E$8,2)),0)&gt;$I174,$I174,IF($AG174=1,IF($AI174=0,ROUND(IF($AH174&gt;2600,ROUND($AK174/$AH174*2600,2),$AK174)*'umowa o pracę'!$E$8,2),ROUND(IF($AH174&gt;2600,ROUND($AK174/$AH174*2600,2),$AK174)*'umowa o pracę'!$E$8,2)),0)),IF('umowa o pracę'!$E$7=2021,IF(IF($AG174=1,IF($AI174=0,ROUND(IF($AH174&gt;2800,ROUND($AK174/$AH174*2800,2),$AK174)*'umowa o pracę'!$E$8,2),ROUND(IF($AH174&gt;2800,ROUND($AK174/$AH174*2800,2),$AK174)*'umowa o pracę'!$E$8,2)),0)&gt;$I174,$I174,IF($AG174=1,IF($AI174=0,ROUND(IF($AH174&gt;2800,ROUND($AK174/$AH174*2800,2),$AK174)*'umowa o pracę'!$E$8,2),ROUND(IF($AH174&gt;2800,ROUND($AK174/$AH174*2800,2),$AK174)*'umowa o pracę'!$E$8,2)),0)),0))</f>
        <v>0</v>
      </c>
      <c r="AQ174" s="56">
        <f>IF('umowa o pracę'!$E$7=2020,$AM174,IF('umowa o pracę'!$E$7=2021,$AN174,0))</f>
        <v>0</v>
      </c>
      <c r="AR174" s="33">
        <f>IF('umowa o pracę'!$E$7=0,0,U174+AF174+AQ174)</f>
        <v>0</v>
      </c>
      <c r="AS174" s="19"/>
      <c r="AT174" s="19"/>
      <c r="AU174" s="19"/>
      <c r="AV174" s="6"/>
      <c r="AW174" s="6"/>
      <c r="AX174" s="6">
        <f t="shared" si="26"/>
        <v>10</v>
      </c>
      <c r="AY174" s="6"/>
      <c r="AZ174" s="234">
        <f t="shared" si="29"/>
        <v>0</v>
      </c>
      <c r="BA174" s="234">
        <f t="shared" si="30"/>
        <v>0</v>
      </c>
      <c r="BB174" s="234">
        <f t="shared" si="31"/>
        <v>0</v>
      </c>
      <c r="BC174" s="234">
        <f t="shared" si="32"/>
        <v>0</v>
      </c>
      <c r="BD174" s="234">
        <f t="shared" si="33"/>
        <v>0</v>
      </c>
      <c r="BE174" s="234">
        <f t="shared" si="34"/>
        <v>0</v>
      </c>
      <c r="BF174" s="234">
        <f t="shared" si="35"/>
        <v>0</v>
      </c>
      <c r="BG174" s="234">
        <f t="shared" si="36"/>
        <v>0</v>
      </c>
      <c r="BH174" s="234">
        <f t="shared" si="37"/>
        <v>0</v>
      </c>
      <c r="BI174" s="238">
        <f t="shared" si="38"/>
        <v>0</v>
      </c>
      <c r="BJ174" s="236"/>
      <c r="BK174" s="236"/>
      <c r="BL174" s="237"/>
    </row>
    <row r="175" spans="1:64" ht="15.75" customHeight="1" x14ac:dyDescent="0.25">
      <c r="A175" s="129">
        <v>164</v>
      </c>
      <c r="B175" s="57"/>
      <c r="C175" s="57"/>
      <c r="D175" s="36"/>
      <c r="E175" s="36"/>
      <c r="F175" s="242"/>
      <c r="G175" s="37">
        <v>1</v>
      </c>
      <c r="H175" s="58">
        <v>0</v>
      </c>
      <c r="I175" s="59">
        <v>0</v>
      </c>
      <c r="J175" s="60">
        <v>0</v>
      </c>
      <c r="K175" s="52">
        <v>1</v>
      </c>
      <c r="L175" s="39">
        <v>0</v>
      </c>
      <c r="M175" s="39">
        <v>0</v>
      </c>
      <c r="N175" s="39">
        <v>0</v>
      </c>
      <c r="O175" s="39">
        <v>0</v>
      </c>
      <c r="P175" s="35">
        <f>IF('umowa o pracę'!$E$7=2020,ROUND(IF($L175&gt;=2600,2600*'umowa o pracę'!$E$8,$L175*'umowa o pracę'!$E$8),2),IF('umowa o pracę'!$E$7=2021,ROUND(IF($L175&gt;=2800,2800*'umowa o pracę'!$E$8,$L175*'umowa o pracę'!$E$8),2),0))</f>
        <v>0</v>
      </c>
      <c r="Q175" s="252">
        <f>IF(IF(IF(AND($K175=1,$I175&gt;0),ROUND(IF($L175+$M175&gt;=2600,2600*'umowa o pracę'!$E$8,($L175+$M175)*'umowa o pracę'!$E$8),2)+IF($M175=0,ROUND(IF($L175&gt;2600,ROUND($O175/$L175*2600,2),$O175)*'umowa o pracę'!$E$8,2),ROUND(IF($L175&gt;2600,ROUND($O175/$L175*2600,2),$O175)*'umowa o pracę'!$E$8,2)),ROUND(IF($L175+$M175&gt;=2600,2600*'umowa o pracę'!$E$8,($L175+$M175)*'umowa o pracę'!$E$8),2)-IF($M175=0,ROUND(ROUND(IF($L175&gt;2600,ROUND($N175/$L175*2600,2),$N175),2)*'umowa o pracę'!$E$8,2),IF($M175&gt;0,IF($L175+$M175&lt;2600,ROUND(ROUND($N175+ROUND($M175*9%,2),2)*'umowa o pracę'!$E$8,2),IF(AND($L175+$M175&gt;=2600,$M175&lt;2600,$L175&lt;2600),ROUND((ROUND(((2600-$M175)/$L175)*$N175,2)+ROUND($M175*9%,2))*'umowa o pracę'!$E$8,2),IF(AND($L175+$M175&gt;=2600,$M175&gt;=2600),ROUND((ROUND(2600*9%,2))*'umowa o pracę'!$E$8,2),IF(AND($L175+$M175&gt;=2600,$L175&gt;=2600,$M175&lt;2600),ROUND((ROUND($M175*9%,2)+ROUND(((2600-$M175)/$L175)*$N175,2))*'umowa o pracę'!$E$8,2),0)))),0)))&gt;$J175,$J175,IF(AND($K175=1,$I175&gt;0),ROUND(IF($L175+$M175&gt;=2600,2600*'umowa o pracę'!$E$8,($L175+$M175)*'umowa o pracę'!$E$8),2)+IF($M175=0,ROUND(IF($L175&gt;2600,ROUND($O175/$L175*2600,2),$O175)*'umowa o pracę'!$E$8,2),ROUND(IF($L175&gt;2600,ROUND($O175/$L175*2600,2),$O175)*'umowa o pracę'!$E$8,2)),ROUND(IF($L175+$M175&gt;=2600,2600*'umowa o pracę'!$E$8,($L175+$M175)*'umowa o pracę'!$E$8),2)-IF($M175=0,ROUND(ROUND(IF($L175&gt;2600,ROUND($N175/$L175*2600,2),$N175),2)*'umowa o pracę'!$E$8,2),IF($M175&gt;0,IF($L175+$M175&lt;2600,ROUND(ROUND($N175+ROUND($M175*9%,2),2)*'umowa o pracę'!$E$8,2),IF(AND($L175+$M175&gt;=2600,$M175&lt;2600,$L175&lt;2600),ROUND((ROUND(((2600-$M175)/$L175)*$N175,2)+ROUND($M175*9%,2))*'umowa o pracę'!$E$8,2),IF(AND($L175+$M175&gt;=2600,$M175&gt;=2600),ROUND((ROUND(2600*9%,2))*'umowa o pracę'!$E$8,2),IF(AND($L175+$M175&gt;=2600,$L175&gt;=2600,$M175&lt;2600),ROUND((ROUND($M175*9%,2)+ROUND(((2600-$M175)/$L175)*$N175,2))*'umowa o pracę'!$E$8,2),0)))),0))))&gt;$J175,$J175,IF(IF(AND($K175=1,$I175&gt;0),ROUND(IF($L175+$M175&gt;=2600,2600*'umowa o pracę'!$E$8,($L175+$M175)*'umowa o pracę'!$E$8),2)+IF($M175=0,ROUND(IF($L175&gt;2600,ROUND($O175/$L175*2600,2),$O175)*'umowa o pracę'!$E$8,2),ROUND(IF($L175&gt;2600,ROUND($O175/$L175*2600,2),$O175)*'umowa o pracę'!$E$8,2)),ROUND(IF($L175+$M175&gt;=2600,2600*'umowa o pracę'!$E$8,($L175+$M175)*'umowa o pracę'!$E$8),2)-IF($M175=0,ROUND(ROUND(IF($L175&gt;2600,ROUND($N175/$L175*2600,2),$N175),2)*'umowa o pracę'!$E$8,2),IF($M175&gt;0,IF($L175+$M175&lt;2600,ROUND(ROUND($N175+ROUND($M175*9%,2),2)*'umowa o pracę'!$E$8,2),IF(AND($L175+$M175&gt;=2600,$M175&lt;2600,$L175&lt;2600),ROUND((ROUND(((2600-$M175)/$L175)*$N175,2)+ROUND($M175*9%,2))*'umowa o pracę'!$E$8,2),IF(AND($L175+$M175&gt;=2600,$M175&gt;=2600),ROUND((ROUND(2600*9%,2))*'umowa o pracę'!$E$8,2),IF(AND($L175+$M175&gt;=2600,$L175&gt;=2600,$M175&lt;2600),ROUND((ROUND($M175*9%,2)+ROUND(((2600-$M175)/$L175)*$N175,2))*'umowa o pracę'!$E$8,2),0)))),0)))&gt;$J175,$J175,IF(AND($K175=1,$I175&gt;0),ROUND(IF($L175+$M175&gt;=2600,2600*'umowa o pracę'!$E$8,($L175+$M175)*'umowa o pracę'!$E$8),2)+IF($M175=0,ROUND(IF($L175&gt;2600,ROUND($O175/$L175*2600,2),$O175)*'umowa o pracę'!$E$8,2),ROUND(IF($L175&gt;2600,ROUND($O175/$L175*2600,2),$O175)*'umowa o pracę'!$E$8,2)),ROUND(IF($L175+$M175&gt;=2600,2600*'umowa o pracę'!$E$8,($L175+$M175)*'umowa o pracę'!$E$8),2)-IF(AND($M175=0,I175&gt;0),ROUND(ROUND(IF($L175&gt;2600,ROUND($N175/$L175*2600,2),$N175),2)*'umowa o pracę'!$E$8,2),IF($M175&gt;0,IF($L175+$M175&lt;2600,ROUND(ROUND($N175+ROUND($M175*9%,2),2)*'umowa o pracę'!$E$8,2),IF(AND($L175+$M175&gt;=2600,$M175&lt;2600,$L175&lt;2600),ROUND((ROUND(((2600-$M175)/$L175)*$N175,2)+ROUND($M175*9%,2))*'umowa o pracę'!$E$8,2),IF(AND($L175+$M175&gt;=2600,$M175&gt;=2600),ROUND((ROUND(2600*9%,2))*'umowa o pracę'!$E$8,2),IF(AND($L175+$M175&gt;=2600,$L175&gt;=2600,$M175&lt;2600),ROUND((ROUND($M175*9%,2)+ROUND(((2600-$M175)/$L175)*$N175,2))*'umowa o pracę'!$E$8,2),0)))),0)))))</f>
        <v>0</v>
      </c>
      <c r="R175" s="252">
        <f>IF(IF(IF(AND($K175=1,$I175&gt;0),ROUND(IF($L175+$M175&gt;=2800,2800*'umowa o pracę'!$E$8,($L175+$M175)*'umowa o pracę'!$E$8),2)+IF($M175=0,ROUND(IF($L175&gt;2800,ROUND($O175/$L175*2800,2),$O175)*'umowa o pracę'!$E$8,2),ROUND(IF($L175&gt;2800,ROUND($O175/$L175*2800,2),$O175)*'umowa o pracę'!$E$8,2)),ROUND(IF($L175+$M175&gt;=2800,2800*'umowa o pracę'!$E$8,($L175+$M175)*'umowa o pracę'!$E$8),2)-IF($M175=0,ROUND(ROUND(IF($L175&gt;2800,ROUND($N175/$L175*2800,2),$N175),2)*'umowa o pracę'!$E$8,2),IF($M175&gt;0,IF($L175+$M175&lt;2800,ROUND(ROUND($N175+ROUND($M175*9%,2),2)*'umowa o pracę'!$E$8,2),IF(AND($L175+$M175&gt;=2800,$M175&lt;2800,$L175&lt;2800),ROUND((ROUND(((2800-$M175)/$L175)*$N175,2)+ROUND($M175*9%,2))*'umowa o pracę'!$E$8,2),IF(AND($L175+$M175&gt;=2800,$M175&gt;=2800),ROUND((ROUND(2800*9%,2))*'umowa o pracę'!$E$8,2),IF(AND($L175+$M175&gt;=2800,$L175&gt;=2800,$M175&lt;2800),ROUND((ROUND($M175*9%,2)+ROUND(((2800-$M175)/$L175)*$N175,2))*'umowa o pracę'!$E$8,2),0)))),0)))&gt;$J175,$J175,IF(AND($K175=1,$I175&gt;0),ROUND(IF($L175+$M175&gt;=2800,2800*'umowa o pracę'!$E$8,($L175+$M175)*'umowa o pracę'!$E$8),2)+IF($M175=0,ROUND(IF($L175&gt;2800,ROUND($O175/$L175*2800,2),$O175)*'umowa o pracę'!$E$8,2),ROUND(IF($L175&gt;2800,ROUND($O175/$L175*2800,2),$O175)*'umowa o pracę'!$E$8,2)),ROUND(IF($L175+$M175&gt;=2800,2800*'umowa o pracę'!$E$8,($L175+$M175)*'umowa o pracę'!$E$8),2)-IF($M175=0,ROUND(ROUND(IF($L175&gt;2800,ROUND($N175/$L175*2800,2),$N175),2)*'umowa o pracę'!$E$8,2),IF($M175&gt;0,IF($L175+$M175&lt;2800,ROUND(ROUND($N175+ROUND($M175*9%,2),2)*'umowa o pracę'!$E$8,2),IF(AND($L175+$M175&gt;=2800,$M175&lt;2800,$L175&lt;2800),ROUND((ROUND(((2800-$M175)/$L175)*$N175,2)+ROUND($M175*9%,2))*'umowa o pracę'!$E$8,2),IF(AND($L175+$M175&gt;=2800,$M175&gt;=2800),ROUND((ROUND(2800*9%,2))*'umowa o pracę'!$E$8,2),IF(AND($L175+$M175&gt;=2800,$L175&gt;=2800,$M175&lt;2800),ROUND((ROUND($M175*9%,2)+ROUND(((2800-$M175)/$L175)*$N175,2))*'umowa o pracę'!$E$8,2),0)))),0))))&gt;$J175,$J175,IF(IF(AND($K175=1,$I175&gt;0),ROUND(IF($L175+$M175&gt;=2800,2800*'umowa o pracę'!$E$8,($L175+$M175)*'umowa o pracę'!$E$8),2)+IF($M175=0,ROUND(IF($L175&gt;2800,ROUND($O175/$L175*2800,2),$O175)*'umowa o pracę'!$E$8,2),ROUND(IF($L175&gt;2800,ROUND($O175/$L175*2800,2),$O175)*'umowa o pracę'!$E$8,2)),ROUND(IF($L175+$M175&gt;=2800,2800*'umowa o pracę'!$E$8,($L175+$M175)*'umowa o pracę'!$E$8),2)-IF($M175=0,ROUND(ROUND(IF($L175&gt;2800,ROUND($N175/$L175*2800,2),$N175),2)*'umowa o pracę'!$E$8,2),IF($M175&gt;0,IF($L175+$M175&lt;2800,ROUND(ROUND($N175+ROUND($M175*9%,2),2)*'umowa o pracę'!$E$8,2),IF(AND($L175+$M175&gt;=2800,$M175&lt;2800,$L175&lt;2800),ROUND((ROUND(((2800-$M175)/$L175)*$N175,2)+ROUND($M175*9%,2))*'umowa o pracę'!$E$8,2),IF(AND($L175+$M175&gt;=2800,$M175&gt;=2800),ROUND((ROUND(2800*9%,2))*'umowa o pracę'!$E$8,2),IF(AND($L175+$M175&gt;=2800,$L175&gt;=2800,$M175&lt;2800),ROUND((ROUND($M175*9%,2)+ROUND(((2800-$M175)/$L175)*$N175,2))*'umowa o pracę'!$E$8,2),0)))),0)))&gt;$J175,$J175,IF(AND($K175=1,$I175&gt;0),ROUND(IF($L175+$M175&gt;=2800,2800*'umowa o pracę'!$E$8,($L175+$M175)*'umowa o pracę'!$E$8),2)+IF($M175=0,ROUND(IF($L175&gt;2800,ROUND($O175/$L175*2800,2),$O175)*'umowa o pracę'!$E$8,2),ROUND(IF($L175&gt;2800,ROUND($O175/$L175*2800,2),$O175)*'umowa o pracę'!$E$8,2)),ROUND(IF($L175+$M175&gt;=2800,2800*'umowa o pracę'!$E$8,($L175+$M175)*'umowa o pracę'!$E$8),2)-IF(AND($M175=0,I175&gt;0),ROUND(ROUND(IF($L175&gt;2800,ROUND($N175/$L175*2800,2),$N175),2)*'umowa o pracę'!$E$8,2),IF($M175&gt;0,IF($L175+$M175&lt;2800,ROUND(ROUND($N175+ROUND($M175*9%,2),2)*'umowa o pracę'!$E$8,2),IF(AND($L175+$M175&gt;=2800,$M175&lt;2800,$L175&lt;2800),ROUND((ROUND(((2800-$M175)/$L175)*$N175,2)+ROUND($M175*9%,2))*'umowa o pracę'!$E$8,2),IF(AND($L175+$M175&gt;=2800,$M175&gt;=2800),ROUND((ROUND(2800*9%,2))*'umowa o pracę'!$E$8,2),IF(AND($L175+$M175&gt;=2800,$L175&gt;=2800,$M175&lt;2800),ROUND((ROUND($M175*9%,2)+ROUND(((2800-$M175)/$L175)*$N175,2))*'umowa o pracę'!$E$8,2),0)))),0)))))</f>
        <v>0</v>
      </c>
      <c r="S175" s="32">
        <f>IF('umowa o pracę'!$E$7=2020,IF(IF($K175=1,IF($M175=0,ROUND(IF($L175&gt;2600,ROUND($N175/$L175*2600,2),$N175)*'umowa o pracę'!$E$8,2),IF($L175+$M175&lt;2600,ROUND(ROUND($N175+ROUND($M175*9%,2),2)*'umowa o pracę'!$E$8,2),IF(AND($L175+$M175&gt;=2600,$L175&lt;2600),ROUND((ROUND($N175+ROUND((2600-$L175)*9%,2),2))*'umowa o pracę'!$E$8,2),IF(AND($L175+$M175&gt;=2600,$L175&gt;=2600),ROUND(ROUND($N175/$L175*2600,2)*'umowa o pracę'!$E$8,2),0)))),0)&gt;$H175,$H175,IF($K175=1,IF($M175=0,ROUND(IF($L175&gt;2600,ROUND($N175/$L175*2600,2),$N175)*'umowa o pracę'!$E$8,2),IF($L175+$M175&lt;2600,ROUND(ROUND($N175+ROUND($M175*9%,2),2)*'umowa o pracę'!$E$8,2),IF(AND($L175+$M175&gt;=2600,$L175&lt;2600),ROUND((ROUND($N175+ROUND((2600-$L175)*9%,2),2))*'umowa o pracę'!$E$8,2),IF(AND($L175+$M175&gt;=2600,$L175&gt;=2600),ROUND(ROUND($N175/$L175*2600,2)*'umowa o pracę'!$E$8,2),0)))),0)),IF('umowa o pracę'!$E$7=2021,IF(IF($K175=1,IF($M175=0,ROUND(IF($L175&gt;2800,ROUND($N175/$L175*2800,2),$N175)*'umowa o pracę'!$E$8,2),IF($L175+$M175&lt;2800,ROUND(ROUND($N175+ROUND($M175*9%,2),2)*'umowa o pracę'!$E$8,2),IF(AND($L175+$M175&gt;=2800,$L175&lt;2800),ROUND((ROUND($N175+ROUND((2800-$L175)*9%,2),2))*'umowa o pracę'!$E$8,2),IF(AND($L175+$M175&gt;=2800,$L175&gt;=2800),ROUND(ROUND($N175/$L175*2800,2)*'umowa o pracę'!$E$8,2),0)))),0)&gt;$H175,$H175,IF($K175=1,IF($M175=0,ROUND(IF($L175&gt;2800,ROUND($N175/$L175*2800,2),$N175)*'umowa o pracę'!$E$8,2),IF($L175+$M175&lt;2800,ROUND(ROUND($N175+ROUND($M175*9%,2),2)*'umowa o pracę'!$E$8,2),IF(AND($L175+$M175&gt;=2800,$L175&lt;2800),ROUND((ROUND($N175+ROUND((2800-$L175)*9%,2),2))*'umowa o pracę'!$E$8,2),IF(AND($L175+$M175&gt;=2800,$L175&gt;=2800),ROUND(ROUND($N175/$L175*2800,2)*'umowa o pracę'!$E$8,2),0)))),0)),0))</f>
        <v>0</v>
      </c>
      <c r="T175" s="32">
        <f>IF('umowa o pracę'!$E$7=2020,IF(IF($K175=1,IF($M175=0,ROUND(IF($L175&gt;2600,ROUND($O175/$L175*2600,2),$O175)*'umowa o pracę'!$E$8,2),ROUND(IF($L175&gt;2600,ROUND($O175/$L175*2600,2),$O175)*'umowa o pracę'!$E$8,2)),0)&gt;$I175,$I175,IF($K175=1,IF($M175=0,ROUND(IF($L175&gt;2600,ROUND($O175/$L175*2600,2),$O175)*'umowa o pracę'!$E$8,2),ROUND(IF($L175&gt;2600,ROUND($O175/$L175*2600,2),$O175)*'umowa o pracę'!$E$8,2)),0)),IF('umowa o pracę'!$E$7=2021,IF(IF($K175=1,IF($M175=0,ROUND(IF($L175&gt;2800,ROUND($O175/$L175*2800,2),$O175)*'umowa o pracę'!$E$8,2),ROUND(IF($L175&gt;2800,ROUND($O175/$L175*2800,2),$O175)*'umowa o pracę'!$E$8,2)),0)&gt;$I175,$I175,IF($K175=1,IF($M175=0,ROUND(IF($L175&gt;2800,ROUND($O175/$L175*2800,2),$O175)*'umowa o pracę'!$E$8,2),ROUND(IF($L175&gt;2800,ROUND($O175/$L175*2800,2),$O175)*'umowa o pracę'!$E$8,2)),0)),0))</f>
        <v>0</v>
      </c>
      <c r="U175" s="51">
        <f>IF('umowa o pracę'!$E$7=2020,$Q175,IF('umowa o pracę'!$E$7=2021,$R175,0))</f>
        <v>0</v>
      </c>
      <c r="V175" s="53">
        <f t="shared" si="27"/>
        <v>1</v>
      </c>
      <c r="W175" s="54">
        <f>IF('umowa o pracę'!$E$6&lt;2,0,$L175)</f>
        <v>0</v>
      </c>
      <c r="X175" s="54">
        <f>IF('umowa o pracę'!$E$6&lt;2,0,$M175)</f>
        <v>0</v>
      </c>
      <c r="Y175" s="55">
        <f>IF('umowa o pracę'!$E$6&lt;2,0,$N175)</f>
        <v>0</v>
      </c>
      <c r="Z175" s="55">
        <f>IF('umowa o pracę'!$E$6&lt;2,0,$O175)</f>
        <v>0</v>
      </c>
      <c r="AA175" s="32">
        <f>IF('umowa o pracę'!$E$7=2020,ROUND(IF($W175&gt;=2600,2600*'umowa o pracę'!$E$8,$W175*'umowa o pracę'!$E$8),2),IF('umowa o pracę'!$E$7=2021,ROUND(IF($W175&gt;=2800,2800*'umowa o pracę'!$E$8,$W175*'umowa o pracę'!$E$8),2),0))</f>
        <v>0</v>
      </c>
      <c r="AB175" s="32">
        <f>IF(IF(IF(AND($V175=1,$I175&gt;0),ROUND(IF($W175+$X175&gt;=2600,2600*'umowa o pracę'!$E$8,($W175+$X175)*'umowa o pracę'!$E$8),2)+IF($X175=0,ROUND(IF($W175&gt;2600,ROUND($Z175/$W175*2600,2),$Z175)*'umowa o pracę'!$E$8,2),ROUND(IF($W175&gt;2600,ROUND($Z175/$W175*2600,2),$Z175)*'umowa o pracę'!$E$8,2)),ROUND(IF($W175+$X175&gt;=2600,2600*'umowa o pracę'!$E$8,($W175+$X175)*'umowa o pracę'!$E$8),2)-IF($X175=0,ROUND(ROUND(IF($W175&gt;2600,ROUND($Y175/$W175*2600,2),$Y175),2)*'umowa o pracę'!$E$8,2),IF($X175&gt;0,IF($W175+$X175&lt;2600,ROUND(ROUND($Y175+ROUND($X175*9%,2),2)*'umowa o pracę'!$E$8,2),IF(AND($W175+$X175&gt;=2600,$X175&lt;2600,$W175&lt;2600),ROUND((ROUND(((2600-$X175)/$W175)*$Y175,2)+ROUND($X175*9%,2))*'umowa o pracę'!$E$8,2),IF(AND($W175+$X175&gt;=2600,$X175&gt;=2600),ROUND((ROUND(2600*9%,2))*'umowa o pracę'!$E$8,2),IF(AND($W175+$X175&gt;=2600,$W175&gt;=2600,$X175&lt;2600),ROUND((ROUND($X175*9%,2)+ROUND(((2600-$X175)/$W175)*$Y175,2))*'umowa o pracę'!$E$8,2),0)))),0)))&gt;$J175,$J175,IF(AND($V175=1,$I175&gt;0),ROUND(IF($W175+$X175&gt;=2600,2600*'umowa o pracę'!$E$8,($W175+$X175)*'umowa o pracę'!$E$8),2)+IF($X175=0,ROUND(IF($W175&gt;2600,ROUND($Z175/$W175*2600,2),$Z175)*'umowa o pracę'!$E$8,2),ROUND(IF($W175&gt;2600,ROUND($Z175/$W175*2600,2),$Z175)*'umowa o pracę'!$E$8,2)),ROUND(IF($W175+$X175&gt;=2600,2600*'umowa o pracę'!$E$8,($W175+$X175)*'umowa o pracę'!$E$8),2)-IF($X175=0,ROUND(ROUND(IF($W175&gt;2600,ROUND($Y175/$W175*2600,2),$Y175),2)*'umowa o pracę'!$E$8,2),IF($X175&gt;0,IF($W175+$X175&lt;2600,ROUND(ROUND($Y175+ROUND($X175*9%,2),2)*'umowa o pracę'!$E$8,2),IF(AND($W175+$X175&gt;=2600,$X175&lt;2600,$W175&lt;2600),ROUND((ROUND(((2600-$X175)/$W175)*$Y175,2)+ROUND($X175*9%,2))*'umowa o pracę'!$E$8,2),IF(AND($W175+$X175&gt;=2600,$X175&gt;=2600),ROUND((ROUND(2600*9%,2))*'umowa o pracę'!$E$8,2),IF(AND($W175+$X175&gt;=2600,$W175&gt;=2600,$X175&lt;2600),ROUND((ROUND($X175*9%,2)+ROUND(((2600-$X175)/$W175)*$Y175,2))*'umowa o pracę'!$E$8,2),0)))),0))))&gt;$J175,$J175,IF(IF(AND($V175=1,$I175&gt;0),ROUND(IF($W175+$X175&gt;=2600,2600*'umowa o pracę'!$E$8,($W175+$X175)*'umowa o pracę'!$E$8),2)+IF($X175=0,ROUND(IF($W175&gt;2600,ROUND($Z175/$W175*2600,2),$Z175)*'umowa o pracę'!$E$8,2),ROUND(IF($W175&gt;2600,ROUND($Z175/$W175*2600,2),$Z175)*'umowa o pracę'!$E$8,2)),ROUND(IF($W175+$X175&gt;=2600,2600*'umowa o pracę'!$E$8,($W175+$X175)*'umowa o pracę'!$E$8),2)-IF($X175=0,ROUND(ROUND(IF($W175&gt;2600,ROUND($Y175/$W175*2600,2),$Y175),2)*'umowa o pracę'!$E$8,2),IF($X175&gt;0,IF($W175+$X175&lt;2600,ROUND(ROUND($Y175+ROUND($X175*9%,2),2)*'umowa o pracę'!$E$8,2),IF(AND($W175+$X175&gt;=2600,$X175&lt;2600,$W175&lt;2600),ROUND((ROUND(((2600-$X175)/$W175)*$Y175,2)+ROUND($X175*9%,2))*'umowa o pracę'!$E$8,2),IF(AND($W175+$X175&gt;=2600,$X175&gt;=2600),ROUND((ROUND(2600*9%,2))*'umowa o pracę'!$E$8,2),IF(AND($W175+$X175&gt;=2600,$W175&gt;=2600,$X175&lt;2600),ROUND((ROUND($X175*9%,2)+ROUND(((2600-$X175)/$W175)*$Y175,2))*'umowa o pracę'!$E$8,2),0)))),0)))&gt;$J175,$J175,IF(AND($V175=1,$I175&gt;0),ROUND(IF($W175+$X175&gt;=2600,2600*'umowa o pracę'!$E$8,($W175+$X175)*'umowa o pracę'!$E$8),2)+IF($X175=0,ROUND(IF($W175&gt;2600,ROUND($Z175/$W175*2600,2),$Z175)*'umowa o pracę'!$E$8,2),ROUND(IF($W175&gt;2600,ROUND($Z175/$W175*2600,2),$Z175)*'umowa o pracę'!$E$8,2)),ROUND(IF($W175+$X175&gt;=2600,2600*'umowa o pracę'!$E$8,($W175+$X175)*'umowa o pracę'!$E$8),2)-IF(AND($X175=0,I175&gt;0),ROUND(ROUND(IF($W175&gt;2600,ROUND($Y175/$W175*2600,2),$Y175),2)*'umowa o pracę'!$E$8,2),IF($X175&gt;0,IF($W175+$X175&lt;2600,ROUND(ROUND($Y175+ROUND($X175*9%,2),2)*'umowa o pracę'!$E$8,2),IF(AND($W175+$X175&gt;=2600,$X175&lt;2600,$W175&lt;2600),ROUND((ROUND(((2600-$X175)/$W175)*$Y175,2)+ROUND($X175*9%,2))*'umowa o pracę'!$E$8,2),IF(AND($W175+$X175&gt;=2600,$X175&gt;=2600),ROUND((ROUND(2600*9%,2))*'umowa o pracę'!$E$8,2),IF(AND($W175+$X175&gt;=2600,$W175&gt;=2600,$X175&lt;2600),ROUND((ROUND($X175*9%,2)+ROUND(((2600-$X175)/$W175)*$Y175,2))*'umowa o pracę'!$E$8,2),0)))),0)))))</f>
        <v>0</v>
      </c>
      <c r="AC175" s="32">
        <f>IF(IF(IF(AND($V175=1,$I175&gt;0),ROUND(IF($W175+$X175&gt;=2800,2800*'umowa o pracę'!$E$8,($W175+$X175)*'umowa o pracę'!$E$8),2)+IF($X175=0,ROUND(IF($W175&gt;2800,ROUND($Z175/$W175*2800,2),$Z175)*'umowa o pracę'!$E$8,2),ROUND(IF($W175&gt;2800,ROUND($Z175/$W175*2800,2),$Z175)*'umowa o pracę'!$E$8,2)),ROUND(IF($W175+$X175&gt;=2800,2800*'umowa o pracę'!$E$8,($W175+$X175)*'umowa o pracę'!$E$8),2)-IF($X175=0,ROUND(ROUND(IF($W175&gt;2800,ROUND($Y175/$W175*2800,2),$Y175),2)*'umowa o pracę'!$E$8,2),IF($X175&gt;0,IF($W175+$X175&lt;2800,ROUND(ROUND($Y175+ROUND($X175*9%,2),2)*'umowa o pracę'!$E$8,2),IF(AND($W175+$X175&gt;=2800,$X175&lt;2800,$W175&lt;2800),ROUND((ROUND(((2800-$X175)/$W175)*$Y175,2)+ROUND($X175*9%,2))*'umowa o pracę'!$E$8,2),IF(AND($W175+$X175&gt;=2800,$X175&gt;=2800),ROUND((ROUND(2800*9%,2))*'umowa o pracę'!$E$8,2),IF(AND($W175+$X175&gt;=2800,$W175&gt;=2800,$X175&lt;2800),ROUND((ROUND($X175*9%,2)+ROUND(((2800-$X175)/$W175)*$Y175,2))*'umowa o pracę'!$E$8,2),0)))),0)))&gt;$J175,$J175,IF(AND($V175=1,$I175&gt;0),ROUND(IF($W175+$X175&gt;=2800,2800*'umowa o pracę'!$E$8,($W175+$X175)*'umowa o pracę'!$E$8),2)+IF($X175=0,ROUND(IF($W175&gt;2800,ROUND($Z175/$W175*2800,2),$Z175)*'umowa o pracę'!$E$8,2),ROUND(IF($W175&gt;2800,ROUND($Z175/$W175*2800,2),$Z175)*'umowa o pracę'!$E$8,2)),ROUND(IF($W175+$X175&gt;=2800,2800*'umowa o pracę'!$E$8,($W175+$X175)*'umowa o pracę'!$E$8),2)-IF($X175=0,ROUND(ROUND(IF($W175&gt;2800,ROUND($Y175/$W175*2800,2),$Y175),2)*'umowa o pracę'!$E$8,2),IF($X175&gt;0,IF($W175+$X175&lt;2800,ROUND(ROUND($Y175+ROUND($X175*9%,2),2)*'umowa o pracę'!$E$8,2),IF(AND($W175+$X175&gt;=2800,$X175&lt;2800,$W175&lt;2800),ROUND((ROUND(((2800-$X175)/$W175)*$Y175,2)+ROUND($X175*9%,2))*'umowa o pracę'!$E$8,2),IF(AND($W175+$X175&gt;=2800,$X175&gt;=2800),ROUND((ROUND(2800*9%,2))*'umowa o pracę'!$E$8,2),IF(AND($W175+$X175&gt;=2800,$W175&gt;=2800,$X175&lt;2800),ROUND((ROUND($X175*9%,2)+ROUND(((2800-$X175)/$W175)*$Y175,2))*'umowa o pracę'!$E$8,2),0)))),0))))&gt;$J175,$J175,IF(IF(AND($V175=1,$I175&gt;0),ROUND(IF($W175+$X175&gt;=2800,2800*'umowa o pracę'!$E$8,($W175+$X175)*'umowa o pracę'!$E$8),2)+IF($X175=0,ROUND(IF($W175&gt;2800,ROUND($Z175/$W175*2800,2),$Z175)*'umowa o pracę'!$E$8,2),ROUND(IF($W175&gt;2800,ROUND($Z175/$W175*2800,2),$Z175)*'umowa o pracę'!$E$8,2)),ROUND(IF($W175+$X175&gt;=2800,2800*'umowa o pracę'!$E$8,($W175+$X175)*'umowa o pracę'!$E$8),2)-IF($X175=0,ROUND(ROUND(IF($W175&gt;2800,ROUND($Y175/$W175*2800,2),$Y175),2)*'umowa o pracę'!$E$8,2),IF($X175&gt;0,IF($W175+$X175&lt;2800,ROUND(ROUND($Y175+ROUND($X175*9%,2),2)*'umowa o pracę'!$E$8,2),IF(AND($W175+$X175&gt;=2800,$X175&lt;2800,$W175&lt;2800),ROUND((ROUND(((2800-$X175)/$W175)*$Y175,2)+ROUND($X175*9%,2))*'umowa o pracę'!$E$8,2),IF(AND($W175+$X175&gt;=2800,$X175&gt;=2800),ROUND((ROUND(2800*9%,2))*'umowa o pracę'!$E$8,2),IF(AND($W175+$X175&gt;=2800,$W175&gt;=2800,$X175&lt;2800),ROUND((ROUND($X175*9%,2)+ROUND(((2800-$X175)/$W175)*$Y175,2))*'umowa o pracę'!$E$8,2),0)))),0)))&gt;$J175,$J175,IF(AND($V175=1,$I175&gt;0),ROUND(IF($W175+$X175&gt;=2800,2800*'umowa o pracę'!$E$8,($W175+$X175)*'umowa o pracę'!$E$8),2)+IF($X175=0,ROUND(IF($W175&gt;2800,ROUND($Z175/$W175*2800,2),$Z175)*'umowa o pracę'!$E$8,2),ROUND(IF($W175&gt;2800,ROUND($Z175/$W175*2800,2),$Z175)*'umowa o pracę'!$E$8,2)),ROUND(IF($W175+$X175&gt;=2800,2800*'umowa o pracę'!$E$8,($W175+$X175)*'umowa o pracę'!$E$8),2)-IF(AND($X175=0,I175&gt;0),ROUND(ROUND(IF($W175&gt;2800,ROUND($Y175/$W175*2800,2),$Y175),2)*'umowa o pracę'!$E$8,2),IF($X175&gt;0,IF($W175+$X175&lt;2800,ROUND(ROUND($Y175+ROUND($X175*9%,2),2)*'umowa o pracę'!$E$8,2),IF(AND($W175+$X175&gt;=2800,$X175&lt;2800,$W175&lt;2800),ROUND((ROUND(((2800-$X175)/$W175)*$Y175,2)+ROUND($X175*9%,2))*'umowa o pracę'!$E$8,2),IF(AND($W175+$X175&gt;=2800,$X175&gt;=2800),ROUND((ROUND(2800*9%,2))*'umowa o pracę'!$E$8,2),IF(AND($W175+$X175&gt;=2800,$W175&gt;=2800,$X175&lt;2800),ROUND((ROUND($X175*9%,2)+ROUND(((2800-$X175)/$W175)*$Y175,2))*'umowa o pracę'!$E$8,2),0)))),0)))))</f>
        <v>0</v>
      </c>
      <c r="AD175" s="32">
        <f>IF('umowa o pracę'!$E$7=2020,IF(IF($V175=1,IF($X175=0,ROUND(IF($W175&gt;2600,ROUND($Y175/$W175*2600,2),$Y175)*'umowa o pracę'!$E$8,2),IF($W175+$X175&lt;2600,ROUND(ROUND($Y175+ROUND($X175*9%,2),2)*'umowa o pracę'!$E$8,2),IF(AND($W175+$X175&gt;=2600,$W175&lt;2600),ROUND((ROUND($Y175+ROUND((2600-$W175)*9%,2),2))*'umowa o pracę'!$E$8,2),IF(AND($W175+$X175&gt;=2600,$W175&gt;=2600),ROUND(ROUND($Y175/$W175*2600,2)*'umowa o pracę'!$E$8,2),0)))),0)&gt;$H175,$H175,IF($V175=1,IF($X175=0,ROUND(IF($W175&gt;2600,ROUND($Y175/$W175*2600,2),$Y175)*'umowa o pracę'!$E$8,2),IF($W175+$X175&lt;2600,ROUND(ROUND($Y175+ROUND($X175*9%,2),2)*'umowa o pracę'!$E$8,2),IF(AND($W175+$X175&gt;=2600,$W175&lt;2600),ROUND((ROUND($Y175+ROUND((2600-$W175)*9%,2),2))*'umowa o pracę'!$E$8,2),IF(AND($W175+$X175&gt;=2600,$W175&gt;=2600),ROUND(ROUND($Y175/$W175*2600,2)*'umowa o pracę'!$E$8,2),0)))),0)),IF('umowa o pracę'!$E$7=2021,IF(IF($V175=1,IF($X175=0,ROUND(IF($W175&gt;2800,ROUND($Y175/$W175*2800,2),$Y175)*'umowa o pracę'!$E$8,2),IF($W175+$X175&lt;2800,ROUND(ROUND($Y175+ROUND($X175*9%,2),2)*'umowa o pracę'!$E$8,2),IF(AND($W175+$X175&gt;=2800,$W175&lt;2800),ROUND((ROUND($Y175+ROUND((2800-$W175)*9%,2),2))*'umowa o pracę'!$E$8,2),IF(AND($W175+$X175&gt;=2800,$W175&gt;=2800),ROUND(ROUND($Y175/$W175*2800,2)*'umowa o pracę'!$E$8,2),0)))),0)&gt;$H175,$H175,IF($V175=1,IF($X175=0,ROUND(IF($W175&gt;2800,ROUND($Y175/$W175*2800,2),$Y175)*'umowa o pracę'!$E$8,2),IF($W175+$X175&lt;2800,ROUND(ROUND($Y175+ROUND($X175*9%,2),2)*'umowa o pracę'!$E$8,2),IF(AND($W175+$X175&gt;=2800,$W175&lt;2800),ROUND((ROUND($Y175+ROUND((2800-$W175)*9%,2),2))*'umowa o pracę'!$E$8,2),IF(AND($W175+$X175&gt;=2800,$W175&gt;=2800),ROUND(ROUND($Y175/$W175*2800,2)*'umowa o pracę'!$E$8,2),0)))),0)),0))</f>
        <v>0</v>
      </c>
      <c r="AE175" s="32">
        <f>IF('umowa o pracę'!$E$7=2020,IF(IF($V175=1,IF($X175=0,ROUND(IF($W175&gt;2600,ROUND($Z175/$W175*2600,2),$Z175)*'umowa o pracę'!$E$8,2),ROUND(IF($W175&gt;2600,ROUND($Z175/$W175*2600,2),$Z175)*'umowa o pracę'!$E$8,2)),0)&gt;$I175,$I175,IF($V175=1,IF($X175=0,ROUND(IF($W175&gt;2600,ROUND($Z175/$W175*2600,2),$Z175)*'umowa o pracę'!$E$8,2),ROUND(IF($W175&gt;2600,ROUND($Z175/$W175*2600,2),$Z175)*'umowa o pracę'!$E$8,2)),0)),IF('umowa o pracę'!$E$7=2021,IF(IF($V175=1,IF($X175=0,ROUND(IF($W175&gt;2800,ROUND($Z175/$W175*2800,2),$Z175)*'umowa o pracę'!$E$8,2),ROUND(IF($W175&gt;2800,ROUND($Z175/$W175*2800,2),$Z175)*'umowa o pracę'!$E$8,2)),0)&gt;$I175,$I175,IF($V175=1,IF($X175=0,ROUND(IF($W175&gt;2800,ROUND($Z175/$W175*2800,2),$Z175)*'umowa o pracę'!$E$8,2),ROUND(IF($W175&gt;2800,ROUND($Z175/$W175*2800,2),$Z175)*'umowa o pracę'!$E$8,2)),0)),0))</f>
        <v>0</v>
      </c>
      <c r="AF175" s="56">
        <f>IF('umowa o pracę'!$E$7=2020,$AB175,IF('umowa o pracę'!$E$7=2021,$AC175,0))</f>
        <v>0</v>
      </c>
      <c r="AG175" s="53">
        <f t="shared" si="28"/>
        <v>1</v>
      </c>
      <c r="AH175" s="39">
        <f>IF('umowa o pracę'!$E$6&lt;3,0,$L175)</f>
        <v>0</v>
      </c>
      <c r="AI175" s="39">
        <f>IF('umowa o pracę'!$E$6&lt;3,0,$M175)</f>
        <v>0</v>
      </c>
      <c r="AJ175" s="55">
        <f>IF('umowa o pracę'!$E$6&lt;3,0,$N175)</f>
        <v>0</v>
      </c>
      <c r="AK175" s="55">
        <f>IF('umowa o pracę'!$E$6&lt;3,0,$O175)</f>
        <v>0</v>
      </c>
      <c r="AL175" s="32">
        <f>IF('umowa o pracę'!$E$7=2020,ROUND(IF($AH175&gt;=2600,2600*'umowa o pracę'!$E$8,$AH175*'umowa o pracę'!$E$8),2),IF('umowa o pracę'!$E$7=2021,ROUND(IF($AH175&gt;=2800,2800*'umowa o pracę'!$E$8,$AH175*'umowa o pracę'!$E$8),2),0))</f>
        <v>0</v>
      </c>
      <c r="AM175" s="32">
        <f>IF(IF(IF(AND($AG175=1,$I175&gt;0),ROUND(IF($AH175+$AI175&gt;=2600,2600*'umowa o pracę'!$E$8,($AH175+$AI175)*'umowa o pracę'!$E$8),2)+IF($AI175=0,ROUND(IF($AH175&gt;2600,ROUND($AK175/$AH175*2600,2),$AK175)*'umowa o pracę'!$E$8,2),ROUND(IF($AH175&gt;2600,ROUND($AK175/$AH175*2600,2),$AK175)*'umowa o pracę'!$E$8,2)),ROUND(IF($AH175+$AI175&gt;=2600,2600*'umowa o pracę'!$E$8,($AH175+$AI175)*'umowa o pracę'!$E$8),2)-IF($AI175=0,ROUND(ROUND(IF($AH175&gt;2600,ROUND($AJ175/$AH175*2600,2),$AJ175),2)*'umowa o pracę'!$E$8,2),IF($AI175&gt;0,IF($AH175+$AI175&lt;2600,ROUND(ROUND($AJ175+ROUND($AI175*9%,2),2)*'umowa o pracę'!$E$8,2),IF(AND($AH175+$AI175&gt;=2600,$AI175&lt;2600,$AH175&lt;2600),ROUND((ROUND(((2600-$AI175)/$AH175)*$AJ175,2)+ROUND($AI175*9%,2))*'umowa o pracę'!$E$8,2),IF(AND($AH175+$AI175&gt;=2600,$AI175&gt;=2600),ROUND((ROUND(2600*9%,2))*'umowa o pracę'!$E$8,2),IF(AND($AH175+$AI175&gt;=2600,$AH175&gt;=2600,$AI175&lt;2600),ROUND((ROUND($AI175*9%,2)+ROUND(((2600-$AI175)/$AH175)*$AJ175,2))*'umowa o pracę'!$E$8,2),0)))),0)))&gt;$J175,$J175,IF(AND($AG175=1,$I175&gt;0),ROUND(IF($AH175+$AI175&gt;=2600,2600*'umowa o pracę'!$E$8,($AH175+$AI175)*'umowa o pracę'!$E$8),2)+IF($AI175=0,ROUND(IF($AH175&gt;2600,ROUND($AK175/$AH175*2600,2),$AK175)*'umowa o pracę'!$E$8,2),ROUND(IF($AH175&gt;2600,ROUND($AK175/$AH175*2600,2),$AK175)*'umowa o pracę'!$E$8,2)),ROUND(IF($AH175+$AI175&gt;=2600,2600*'umowa o pracę'!$E$8,($AH175+$AI175)*'umowa o pracę'!$E$8),2)-IF($AI175=0,ROUND(ROUND(IF($AH175&gt;2600,ROUND($AJ175/$AH175*2600,2),$AJ175),2)*'umowa o pracę'!$E$8,2),IF($AI175&gt;0,IF($AH175+$AI175&lt;2600,ROUND(ROUND($AJ175+ROUND($AI175*9%,2),2)*'umowa o pracę'!$E$8,2),IF(AND($AH175+$AI175&gt;=2600,$AI175&lt;2600,$AH175&lt;2600),ROUND((ROUND(((2600-$AI175)/$AH175)*$AJ175,2)+ROUND($AI175*9%,2))*'umowa o pracę'!$E$8,2),IF(AND($AH175+$AI175&gt;=2600,$AI175&gt;=2600),ROUND((ROUND(2600*9%,2))*'umowa o pracę'!$E$8,2),IF(AND($AH175+$AI175&gt;=2600,$AH175&gt;=2600,$AI175&lt;2600),ROUND((ROUND($AI175*9%,2)+ROUND(((2600-$AI175)/$AH175)*$AJ175,2))*'umowa o pracę'!$E$8,2),0)))),0))))&gt;$J175,$J175,IF(IF(AND($AG175=1,$I175&gt;0),ROUND(IF($AH175+$AI175&gt;=2600,2600*'umowa o pracę'!$E$8,($AH175+$AI175)*'umowa o pracę'!$E$8),2)+IF($AI175=0,ROUND(IF($AH175&gt;2600,ROUND($AK175/$AH175*2600,2),$AK175)*'umowa o pracę'!$E$8,2),ROUND(IF($AH175&gt;2600,ROUND($AK175/$AH175*2600,2),$AK175)*'umowa o pracę'!$E$8,2)),ROUND(IF($AH175+$AI175&gt;=2600,2600*'umowa o pracę'!$E$8,($AH175+$AI175)*'umowa o pracę'!$E$8),2)-IF($AI175=0,ROUND(ROUND(IF($AH175&gt;2600,ROUND($AJ175/$AH175*2600,2),$AJ175),2)*'umowa o pracę'!$E$8,2),IF($AI175&gt;0,IF($AH175+$AI175&lt;2600,ROUND(ROUND($AJ175+ROUND($AI175*9%,2),2)*'umowa o pracę'!$E$8,2),IF(AND($AH175+$AI175&gt;=2600,$AI175&lt;2600,$AH175&lt;2600),ROUND((ROUND(((2600-$AI175)/$AH175)*$AJ175,2)+ROUND($AI175*9%,2))*'umowa o pracę'!$E$8,2),IF(AND($AH175+$AI175&gt;=2600,$AI175&gt;=2600),ROUND((ROUND(2600*9%,2))*'umowa o pracę'!$E$8,2),IF(AND($AH175+$AI175&gt;=2600,$AH175&gt;=2600,$AI175&lt;2600),ROUND((ROUND($AI175*9%,2)+ROUND(((2600-$AI175)/$AH175)*$AJ175,2))*'umowa o pracę'!$E$8,2),0)))),0)))&gt;$J175,$J175,IF(AND($AG175=1,$I175&gt;0),ROUND(IF($AH175+$AI175&gt;=2600,2600*'umowa o pracę'!$E$8,($AH175+$AI175)*'umowa o pracę'!$E$8),2)+IF($AI175=0,ROUND(IF($AH175&gt;2600,ROUND($AK175/$AH175*2600,2),$AK175)*'umowa o pracę'!$E$8,2),ROUND(IF($AH175&gt;2600,ROUND($AK175/$AH175*2600,2),$AK175)*'umowa o pracę'!$E$8,2)),ROUND(IF($AH175+$AI175&gt;=2600,2600*'umowa o pracę'!$E$8,($AH175+$AI175)*'umowa o pracę'!$E$8),2)-IF(AND($AI175=0,I175&gt;0),ROUND(ROUND(IF($AH175&gt;2600,ROUND($AJ175/$AH175*2600,2),$AJ175),2)*'umowa o pracę'!$E$8,2),IF($AI175&gt;0,IF($AH175+$AI175&lt;2600,ROUND(ROUND($AJ175+ROUND($AI175*9%,2),2)*'umowa o pracę'!$E$8,2),IF(AND($AH175+$AI175&gt;=2600,$AI175&lt;2600,$AH175&lt;2600),ROUND((ROUND(((2600-$AI175)/$AH175)*$AJ175,2)+ROUND($AI175*9%,2))*'umowa o pracę'!$E$8,2),IF(AND($AH175+$AI175&gt;=2600,$AI175&gt;=2600),ROUND((ROUND(2600*9%,2))*'umowa o pracę'!$E$8,2),IF(AND($AH175+$AI175&gt;=2600,$AH175&gt;=2600,$AI175&lt;2600),ROUND((ROUND($AI175*9%,2)+ROUND(((2600-$AI175)/$AH175)*$AJ175,2))*'umowa o pracę'!$E$8,2),0)))),0)))))</f>
        <v>0</v>
      </c>
      <c r="AN175" s="32">
        <f>IF(IF(IF(AND($AG175=1,$I175&gt;0),ROUND(IF($AH175+$AI175&gt;=2800,2800*'umowa o pracę'!$E$8,($AH175+$AI175)*'umowa o pracę'!$E$8),2)+IF($AI175=0,ROUND(IF($AH175&gt;2800,ROUND($AK175/$AH175*2800,2),$AK175)*'umowa o pracę'!$E$8,2),ROUND(IF($AH175&gt;2800,ROUND($AK175/$AH175*2800,2),$AK175)*'umowa o pracę'!$E$8,2)),ROUND(IF($AH175+$AI175&gt;=2800,2800*'umowa o pracę'!$E$8,($AH175+$AI175)*'umowa o pracę'!$E$8),2)-IF($AI175=0,ROUND(ROUND(IF($AH175&gt;2800,ROUND($AJ175/$AH175*2800,2),$AJ175),2)*'umowa o pracę'!$E$8,2),IF($AI175&gt;0,IF($AH175+$AI175&lt;2800,ROUND(ROUND($AJ175+ROUND($AI175*9%,2),2)*'umowa o pracę'!$E$8,2),IF(AND($AH175+$AI175&gt;=2800,$AI175&lt;2800,$AH175&lt;2800),ROUND((ROUND(((2800-$AI175)/$AH175)*$AJ175,2)+ROUND($AI175*9%,2))*'umowa o pracę'!$E$8,2),IF(AND($AH175+$AI175&gt;=2800,$AI175&gt;=2800),ROUND((ROUND(2800*9%,2))*'umowa o pracę'!$E$8,2),IF(AND($AH175+$AI175&gt;=2800,$AH175&gt;=2800,$AI175&lt;2800),ROUND((ROUND($AI175*9%,2)+ROUND(((2800-$AI175)/$AH175)*$AJ175,2))*'umowa o pracę'!$E$8,2),0)))),0)))&gt;$J175,$J175,IF(AND($AG175=1,$I175&gt;0),ROUND(IF($AH175+$AI175&gt;=2800,2800*'umowa o pracę'!$E$8,($AH175+$AI175)*'umowa o pracę'!$E$8),2)+IF($AI175=0,ROUND(IF($AH175&gt;2800,ROUND($AK175/$AH175*2800,2),$AK175)*'umowa o pracę'!$E$8,2),ROUND(IF($AH175&gt;2800,ROUND($AK175/$AH175*2800,2),$AK175)*'umowa o pracę'!$E$8,2)),ROUND(IF($AH175+$AI175&gt;=2800,2800*'umowa o pracę'!$E$8,($AH175+$AI175)*'umowa o pracę'!$E$8),2)-IF($AI175=0,ROUND(ROUND(IF($AH175&gt;2800,ROUND($AJ175/$AH175*2800,2),$AJ175),2)*'umowa o pracę'!$E$8,2),IF($AI175&gt;0,IF($AH175+$AI175&lt;2800,ROUND(ROUND($AJ175+ROUND($AI175*9%,2),2)*'umowa o pracę'!$E$8,2),IF(AND($AH175+$AI175&gt;=2800,$AI175&lt;2800,$AH175&lt;2800),ROUND((ROUND(((2800-$AI175)/$AH175)*$AJ175,2)+ROUND($AI175*9%,2))*'umowa o pracę'!$E$8,2),IF(AND($AH175+$AI175&gt;=2800,$AI175&gt;=2800),ROUND((ROUND(2800*9%,2))*'umowa o pracę'!$E$8,2),IF(AND($AH175+$AI175&gt;=2800,$AH175&gt;=2800,$AI175&lt;2800),ROUND((ROUND($AI175*9%,2)+ROUND(((2800-$AI175)/$AH175)*$AJ175,2))*'umowa o pracę'!$E$8,2),0)))),0))))&gt;$J175,$J175,IF(IF(AND($AG175=1,$I175&gt;0),ROUND(IF($AH175+$AI175&gt;=2800,2800*'umowa o pracę'!$E$8,($AH175+$AI175)*'umowa o pracę'!$E$8),2)+IF($AI175=0,ROUND(IF($AH175&gt;2800,ROUND($AK175/$AH175*2800,2),$AK175)*'umowa o pracę'!$E$8,2),ROUND(IF($AH175&gt;2800,ROUND($AK175/$AH175*2800,2),$AK175)*'umowa o pracę'!$E$8,2)),ROUND(IF($AH175+$AI175&gt;=2800,2800*'umowa o pracę'!$E$8,($AH175+$AI175)*'umowa o pracę'!$E$8),2)-IF($AI175=0,ROUND(ROUND(IF($AH175&gt;2800,ROUND($AJ175/$AH175*2800,2),$AJ175),2)*'umowa o pracę'!$E$8,2),IF($AI175&gt;0,IF($AH175+$AI175&lt;2800,ROUND(ROUND($AJ175+ROUND($AI175*9%,2),2)*'umowa o pracę'!$E$8,2),IF(AND($AH175+$AI175&gt;=2800,$AI175&lt;2800,$AH175&lt;2800),ROUND((ROUND(((2800-$AI175)/$AH175)*$AJ175,2)+ROUND($AI175*9%,2))*'umowa o pracę'!$E$8,2),IF(AND($AH175+$AI175&gt;=2800,$AI175&gt;=2800),ROUND((ROUND(2800*9%,2))*'umowa o pracę'!$E$8,2),IF(AND($AH175+$AI175&gt;=2800,$AH175&gt;=2800,$AI175&lt;2800),ROUND((ROUND($AI175*9%,2)+ROUND(((2800-$AI175)/$AH175)*$AJ175,2))*'umowa o pracę'!$E$8,2),0)))),0)))&gt;$J175,$J175,IF(AND($AG175=1,$I175&gt;0),ROUND(IF($AH175+$AI175&gt;=2800,2800*'umowa o pracę'!$E$8,($AH175+$AI175)*'umowa o pracę'!$E$8),2)+IF($AI175=0,ROUND(IF($AH175&gt;2800,ROUND($AK175/$AH175*2800,2),$AK175)*'umowa o pracę'!$E$8,2),ROUND(IF($AH175&gt;2800,ROUND($AK175/$AH175*2800,2),$AK175)*'umowa o pracę'!$E$8,2)),ROUND(IF($AH175+$AI175&gt;=2800,2800*'umowa o pracę'!$E$8,($AH175+$AI175)*'umowa o pracę'!$E$8),2)-IF(AND($AI175=0,I175&gt;0),ROUND(ROUND(IF($AH175&gt;2800,ROUND($AJ175/$AH175*2800,2),$AJ175),2)*'umowa o pracę'!$E$8,2),IF($AI175&gt;0,IF($AH175+$AI175&lt;2800,ROUND(ROUND($AJ175+ROUND($AI175*9%,2),2)*'umowa o pracę'!$E$8,2),IF(AND($AH175+$AI175&gt;=2800,$AI175&lt;2800,$AH175&lt;2800),ROUND((ROUND(((2800-$AI175)/$AH175)*$AJ175,2)+ROUND($AI175*9%,2))*'umowa o pracę'!$E$8,2),IF(AND($AH175+$AI175&gt;=2800,$AI175&gt;=2800),ROUND((ROUND(2800*9%,2))*'umowa o pracę'!$E$8,2),IF(AND($AH175+$AI175&gt;=2800,$AH175&gt;=2800,$AI175&lt;2800),ROUND((ROUND($AI175*9%,2)+ROUND(((2800-$AI175)/$AH175)*$AJ175,2))*'umowa o pracę'!$E$8,2),0)))),0)))))</f>
        <v>0</v>
      </c>
      <c r="AO175" s="32">
        <f>IF('umowa o pracę'!$E$7=2020,IF(IF($AG175=1,IF($AI175=0,ROUND(IF($AH175&gt;2600,ROUND($AJ175/$AH175*2600,2),$AJ175)*'umowa o pracę'!$E$8,2),IF($AH175+$AI175&lt;2600,ROUND(ROUND($AJ175+ROUND($AI175*9%,2),2)*'umowa o pracę'!$E$8,2),IF(AND($AH175+$AI175&gt;=2600,$AH175&lt;2600),ROUND((ROUND($AJ175+ROUND((2600-$AH175)*9%,2),2))*'umowa o pracę'!$E$8,2),IF(AND($AH175+$AI175&gt;=2600,$AH175&gt;=2600),ROUND(ROUND($AJ175/$AH175*2600,2)*'umowa o pracę'!$E$8,2),0)))),0)&gt;$H175,$H175,IF($AG175=1,IF($AI175=0,ROUND(IF($AH175&gt;2600,ROUND($AJ175/$AH175*2600,2),$AJ175)*'umowa o pracę'!$E$8,2),IF($AH175+$AI175&lt;2600,ROUND(ROUND($AJ175+ROUND($AI175*9%,2),2)*'umowa o pracę'!$E$8,2),IF(AND($AH175+$AI175&gt;=2600,$AH175&lt;2600),ROUND((ROUND($AJ175+ROUND((2600-$AH175)*9%,2),2))*'umowa o pracę'!$E$8,2),IF(AND($AH175+$AI175&gt;=2600,$AH175&gt;=2600),ROUND(ROUND($AJ175/$AH175*2600,2)*'umowa o pracę'!$E$8,2),0)))),0)),IF('umowa o pracę'!$E$7=2021,IF(IF($AG175=1,IF($AI175=0,ROUND(IF($AH175&gt;2800,ROUND($AJ175/$AH175*2800,2),$AJ175)*'umowa o pracę'!$E$8,2),IF($AH175+$AI175&lt;2800,ROUND(ROUND($AJ175+ROUND($AI175*9%,2),2)*'umowa o pracę'!$E$8,2),IF(AND($AH175+$AI175&gt;=2800,$AH175&lt;2800),ROUND((ROUND($AJ175+ROUND((2800-$AH175)*9%,2),2))*'umowa o pracę'!$E$8,2),IF(AND($AH175+$AI175&gt;=2800,$AH175&gt;=2800),ROUND(ROUND($AJ175/$AH175*2800,2)*'umowa o pracę'!$E$8,2),0)))),0)&gt;$H175,$H175,IF($AG175=1,IF($AI175=0,ROUND(IF($AH175&gt;2800,ROUND($AJ175/$AH175*2800,2),$AJ175)*'umowa o pracę'!$E$8,2),IF($AH175+$AI175&lt;2800,ROUND(ROUND($AJ175+ROUND($AI175*9%,2),2)*'umowa o pracę'!$E$8,2),IF(AND($AH175+$AI175&gt;=2800,$AH175&lt;2800),ROUND((ROUND($AJ175+ROUND((2800-$AH175)*9%,2),2))*'umowa o pracę'!$E$8,2),IF(AND($AH175+$AI175&gt;=2800,$AH175&gt;=2800),ROUND(ROUND($AJ175/$AH175*2800,2)*'umowa o pracę'!$E$8,2),0)))),0)),0))</f>
        <v>0</v>
      </c>
      <c r="AP175" s="32">
        <f>IF('umowa o pracę'!$E$7=2020,IF(IF($AG175=1,IF($AI175=0,ROUND(IF($AH175&gt;2600,ROUND($AK175/$AH175*2600,2),$AK175)*'umowa o pracę'!$E$8,2),ROUND(IF($AH175&gt;2600,ROUND($AK175/$AH175*2600,2),$AK175)*'umowa o pracę'!$E$8,2)),0)&gt;$I175,$I175,IF($AG175=1,IF($AI175=0,ROUND(IF($AH175&gt;2600,ROUND($AK175/$AH175*2600,2),$AK175)*'umowa o pracę'!$E$8,2),ROUND(IF($AH175&gt;2600,ROUND($AK175/$AH175*2600,2),$AK175)*'umowa o pracę'!$E$8,2)),0)),IF('umowa o pracę'!$E$7=2021,IF(IF($AG175=1,IF($AI175=0,ROUND(IF($AH175&gt;2800,ROUND($AK175/$AH175*2800,2),$AK175)*'umowa o pracę'!$E$8,2),ROUND(IF($AH175&gt;2800,ROUND($AK175/$AH175*2800,2),$AK175)*'umowa o pracę'!$E$8,2)),0)&gt;$I175,$I175,IF($AG175=1,IF($AI175=0,ROUND(IF($AH175&gt;2800,ROUND($AK175/$AH175*2800,2),$AK175)*'umowa o pracę'!$E$8,2),ROUND(IF($AH175&gt;2800,ROUND($AK175/$AH175*2800,2),$AK175)*'umowa o pracę'!$E$8,2)),0)),0))</f>
        <v>0</v>
      </c>
      <c r="AQ175" s="56">
        <f>IF('umowa o pracę'!$E$7=2020,$AM175,IF('umowa o pracę'!$E$7=2021,$AN175,0))</f>
        <v>0</v>
      </c>
      <c r="AR175" s="33">
        <f>IF('umowa o pracę'!$E$7=0,0,U175+AF175+AQ175)</f>
        <v>0</v>
      </c>
      <c r="AS175" s="19"/>
      <c r="AT175" s="19"/>
      <c r="AU175" s="19"/>
      <c r="AV175" s="6"/>
      <c r="AW175" s="6"/>
      <c r="AX175" s="6">
        <f t="shared" si="26"/>
        <v>10</v>
      </c>
      <c r="AY175" s="6"/>
      <c r="AZ175" s="234">
        <f t="shared" si="29"/>
        <v>0</v>
      </c>
      <c r="BA175" s="234">
        <f t="shared" si="30"/>
        <v>0</v>
      </c>
      <c r="BB175" s="234">
        <f t="shared" si="31"/>
        <v>0</v>
      </c>
      <c r="BC175" s="234">
        <f t="shared" si="32"/>
        <v>0</v>
      </c>
      <c r="BD175" s="234">
        <f t="shared" si="33"/>
        <v>0</v>
      </c>
      <c r="BE175" s="234">
        <f t="shared" si="34"/>
        <v>0</v>
      </c>
      <c r="BF175" s="234">
        <f t="shared" si="35"/>
        <v>0</v>
      </c>
      <c r="BG175" s="234">
        <f t="shared" si="36"/>
        <v>0</v>
      </c>
      <c r="BH175" s="234">
        <f t="shared" si="37"/>
        <v>0</v>
      </c>
      <c r="BI175" s="238">
        <f t="shared" si="38"/>
        <v>0</v>
      </c>
      <c r="BJ175" s="236"/>
      <c r="BK175" s="236"/>
      <c r="BL175" s="237"/>
    </row>
    <row r="176" spans="1:64" ht="15.75" customHeight="1" x14ac:dyDescent="0.25">
      <c r="A176" s="129">
        <v>165</v>
      </c>
      <c r="B176" s="57"/>
      <c r="C176" s="57"/>
      <c r="D176" s="36"/>
      <c r="E176" s="36"/>
      <c r="F176" s="242"/>
      <c r="G176" s="37">
        <v>1</v>
      </c>
      <c r="H176" s="58">
        <v>0</v>
      </c>
      <c r="I176" s="59">
        <v>0</v>
      </c>
      <c r="J176" s="60">
        <v>0</v>
      </c>
      <c r="K176" s="52">
        <v>1</v>
      </c>
      <c r="L176" s="39">
        <v>0</v>
      </c>
      <c r="M176" s="39">
        <v>0</v>
      </c>
      <c r="N176" s="39">
        <v>0</v>
      </c>
      <c r="O176" s="39">
        <v>0</v>
      </c>
      <c r="P176" s="35">
        <f>IF('umowa o pracę'!$E$7=2020,ROUND(IF($L176&gt;=2600,2600*'umowa o pracę'!$E$8,$L176*'umowa o pracę'!$E$8),2),IF('umowa o pracę'!$E$7=2021,ROUND(IF($L176&gt;=2800,2800*'umowa o pracę'!$E$8,$L176*'umowa o pracę'!$E$8),2),0))</f>
        <v>0</v>
      </c>
      <c r="Q176" s="252">
        <f>IF(IF(IF(AND($K176=1,$I176&gt;0),ROUND(IF($L176+$M176&gt;=2600,2600*'umowa o pracę'!$E$8,($L176+$M176)*'umowa o pracę'!$E$8),2)+IF($M176=0,ROUND(IF($L176&gt;2600,ROUND($O176/$L176*2600,2),$O176)*'umowa o pracę'!$E$8,2),ROUND(IF($L176&gt;2600,ROUND($O176/$L176*2600,2),$O176)*'umowa o pracę'!$E$8,2)),ROUND(IF($L176+$M176&gt;=2600,2600*'umowa o pracę'!$E$8,($L176+$M176)*'umowa o pracę'!$E$8),2)-IF($M176=0,ROUND(ROUND(IF($L176&gt;2600,ROUND($N176/$L176*2600,2),$N176),2)*'umowa o pracę'!$E$8,2),IF($M176&gt;0,IF($L176+$M176&lt;2600,ROUND(ROUND($N176+ROUND($M176*9%,2),2)*'umowa o pracę'!$E$8,2),IF(AND($L176+$M176&gt;=2600,$M176&lt;2600,$L176&lt;2600),ROUND((ROUND(((2600-$M176)/$L176)*$N176,2)+ROUND($M176*9%,2))*'umowa o pracę'!$E$8,2),IF(AND($L176+$M176&gt;=2600,$M176&gt;=2600),ROUND((ROUND(2600*9%,2))*'umowa o pracę'!$E$8,2),IF(AND($L176+$M176&gt;=2600,$L176&gt;=2600,$M176&lt;2600),ROUND((ROUND($M176*9%,2)+ROUND(((2600-$M176)/$L176)*$N176,2))*'umowa o pracę'!$E$8,2),0)))),0)))&gt;$J176,$J176,IF(AND($K176=1,$I176&gt;0),ROUND(IF($L176+$M176&gt;=2600,2600*'umowa o pracę'!$E$8,($L176+$M176)*'umowa o pracę'!$E$8),2)+IF($M176=0,ROUND(IF($L176&gt;2600,ROUND($O176/$L176*2600,2),$O176)*'umowa o pracę'!$E$8,2),ROUND(IF($L176&gt;2600,ROUND($O176/$L176*2600,2),$O176)*'umowa o pracę'!$E$8,2)),ROUND(IF($L176+$M176&gt;=2600,2600*'umowa o pracę'!$E$8,($L176+$M176)*'umowa o pracę'!$E$8),2)-IF($M176=0,ROUND(ROUND(IF($L176&gt;2600,ROUND($N176/$L176*2600,2),$N176),2)*'umowa o pracę'!$E$8,2),IF($M176&gt;0,IF($L176+$M176&lt;2600,ROUND(ROUND($N176+ROUND($M176*9%,2),2)*'umowa o pracę'!$E$8,2),IF(AND($L176+$M176&gt;=2600,$M176&lt;2600,$L176&lt;2600),ROUND((ROUND(((2600-$M176)/$L176)*$N176,2)+ROUND($M176*9%,2))*'umowa o pracę'!$E$8,2),IF(AND($L176+$M176&gt;=2600,$M176&gt;=2600),ROUND((ROUND(2600*9%,2))*'umowa o pracę'!$E$8,2),IF(AND($L176+$M176&gt;=2600,$L176&gt;=2600,$M176&lt;2600),ROUND((ROUND($M176*9%,2)+ROUND(((2600-$M176)/$L176)*$N176,2))*'umowa o pracę'!$E$8,2),0)))),0))))&gt;$J176,$J176,IF(IF(AND($K176=1,$I176&gt;0),ROUND(IF($L176+$M176&gt;=2600,2600*'umowa o pracę'!$E$8,($L176+$M176)*'umowa o pracę'!$E$8),2)+IF($M176=0,ROUND(IF($L176&gt;2600,ROUND($O176/$L176*2600,2),$O176)*'umowa o pracę'!$E$8,2),ROUND(IF($L176&gt;2600,ROUND($O176/$L176*2600,2),$O176)*'umowa o pracę'!$E$8,2)),ROUND(IF($L176+$M176&gt;=2600,2600*'umowa o pracę'!$E$8,($L176+$M176)*'umowa o pracę'!$E$8),2)-IF($M176=0,ROUND(ROUND(IF($L176&gt;2600,ROUND($N176/$L176*2600,2),$N176),2)*'umowa o pracę'!$E$8,2),IF($M176&gt;0,IF($L176+$M176&lt;2600,ROUND(ROUND($N176+ROUND($M176*9%,2),2)*'umowa o pracę'!$E$8,2),IF(AND($L176+$M176&gt;=2600,$M176&lt;2600,$L176&lt;2600),ROUND((ROUND(((2600-$M176)/$L176)*$N176,2)+ROUND($M176*9%,2))*'umowa o pracę'!$E$8,2),IF(AND($L176+$M176&gt;=2600,$M176&gt;=2600),ROUND((ROUND(2600*9%,2))*'umowa o pracę'!$E$8,2),IF(AND($L176+$M176&gt;=2600,$L176&gt;=2600,$M176&lt;2600),ROUND((ROUND($M176*9%,2)+ROUND(((2600-$M176)/$L176)*$N176,2))*'umowa o pracę'!$E$8,2),0)))),0)))&gt;$J176,$J176,IF(AND($K176=1,$I176&gt;0),ROUND(IF($L176+$M176&gt;=2600,2600*'umowa o pracę'!$E$8,($L176+$M176)*'umowa o pracę'!$E$8),2)+IF($M176=0,ROUND(IF($L176&gt;2600,ROUND($O176/$L176*2600,2),$O176)*'umowa o pracę'!$E$8,2),ROUND(IF($L176&gt;2600,ROUND($O176/$L176*2600,2),$O176)*'umowa o pracę'!$E$8,2)),ROUND(IF($L176+$M176&gt;=2600,2600*'umowa o pracę'!$E$8,($L176+$M176)*'umowa o pracę'!$E$8),2)-IF(AND($M176=0,I176&gt;0),ROUND(ROUND(IF($L176&gt;2600,ROUND($N176/$L176*2600,2),$N176),2)*'umowa o pracę'!$E$8,2),IF($M176&gt;0,IF($L176+$M176&lt;2600,ROUND(ROUND($N176+ROUND($M176*9%,2),2)*'umowa o pracę'!$E$8,2),IF(AND($L176+$M176&gt;=2600,$M176&lt;2600,$L176&lt;2600),ROUND((ROUND(((2600-$M176)/$L176)*$N176,2)+ROUND($M176*9%,2))*'umowa o pracę'!$E$8,2),IF(AND($L176+$M176&gt;=2600,$M176&gt;=2600),ROUND((ROUND(2600*9%,2))*'umowa o pracę'!$E$8,2),IF(AND($L176+$M176&gt;=2600,$L176&gt;=2600,$M176&lt;2600),ROUND((ROUND($M176*9%,2)+ROUND(((2600-$M176)/$L176)*$N176,2))*'umowa o pracę'!$E$8,2),0)))),0)))))</f>
        <v>0</v>
      </c>
      <c r="R176" s="252">
        <f>IF(IF(IF(AND($K176=1,$I176&gt;0),ROUND(IF($L176+$M176&gt;=2800,2800*'umowa o pracę'!$E$8,($L176+$M176)*'umowa o pracę'!$E$8),2)+IF($M176=0,ROUND(IF($L176&gt;2800,ROUND($O176/$L176*2800,2),$O176)*'umowa o pracę'!$E$8,2),ROUND(IF($L176&gt;2800,ROUND($O176/$L176*2800,2),$O176)*'umowa o pracę'!$E$8,2)),ROUND(IF($L176+$M176&gt;=2800,2800*'umowa o pracę'!$E$8,($L176+$M176)*'umowa o pracę'!$E$8),2)-IF($M176=0,ROUND(ROUND(IF($L176&gt;2800,ROUND($N176/$L176*2800,2),$N176),2)*'umowa o pracę'!$E$8,2),IF($M176&gt;0,IF($L176+$M176&lt;2800,ROUND(ROUND($N176+ROUND($M176*9%,2),2)*'umowa o pracę'!$E$8,2),IF(AND($L176+$M176&gt;=2800,$M176&lt;2800,$L176&lt;2800),ROUND((ROUND(((2800-$M176)/$L176)*$N176,2)+ROUND($M176*9%,2))*'umowa o pracę'!$E$8,2),IF(AND($L176+$M176&gt;=2800,$M176&gt;=2800),ROUND((ROUND(2800*9%,2))*'umowa o pracę'!$E$8,2),IF(AND($L176+$M176&gt;=2800,$L176&gt;=2800,$M176&lt;2800),ROUND((ROUND($M176*9%,2)+ROUND(((2800-$M176)/$L176)*$N176,2))*'umowa o pracę'!$E$8,2),0)))),0)))&gt;$J176,$J176,IF(AND($K176=1,$I176&gt;0),ROUND(IF($L176+$M176&gt;=2800,2800*'umowa o pracę'!$E$8,($L176+$M176)*'umowa o pracę'!$E$8),2)+IF($M176=0,ROUND(IF($L176&gt;2800,ROUND($O176/$L176*2800,2),$O176)*'umowa o pracę'!$E$8,2),ROUND(IF($L176&gt;2800,ROUND($O176/$L176*2800,2),$O176)*'umowa o pracę'!$E$8,2)),ROUND(IF($L176+$M176&gt;=2800,2800*'umowa o pracę'!$E$8,($L176+$M176)*'umowa o pracę'!$E$8),2)-IF($M176=0,ROUND(ROUND(IF($L176&gt;2800,ROUND($N176/$L176*2800,2),$N176),2)*'umowa o pracę'!$E$8,2),IF($M176&gt;0,IF($L176+$M176&lt;2800,ROUND(ROUND($N176+ROUND($M176*9%,2),2)*'umowa o pracę'!$E$8,2),IF(AND($L176+$M176&gt;=2800,$M176&lt;2800,$L176&lt;2800),ROUND((ROUND(((2800-$M176)/$L176)*$N176,2)+ROUND($M176*9%,2))*'umowa o pracę'!$E$8,2),IF(AND($L176+$M176&gt;=2800,$M176&gt;=2800),ROUND((ROUND(2800*9%,2))*'umowa o pracę'!$E$8,2),IF(AND($L176+$M176&gt;=2800,$L176&gt;=2800,$M176&lt;2800),ROUND((ROUND($M176*9%,2)+ROUND(((2800-$M176)/$L176)*$N176,2))*'umowa o pracę'!$E$8,2),0)))),0))))&gt;$J176,$J176,IF(IF(AND($K176=1,$I176&gt;0),ROUND(IF($L176+$M176&gt;=2800,2800*'umowa o pracę'!$E$8,($L176+$M176)*'umowa o pracę'!$E$8),2)+IF($M176=0,ROUND(IF($L176&gt;2800,ROUND($O176/$L176*2800,2),$O176)*'umowa o pracę'!$E$8,2),ROUND(IF($L176&gt;2800,ROUND($O176/$L176*2800,2),$O176)*'umowa o pracę'!$E$8,2)),ROUND(IF($L176+$M176&gt;=2800,2800*'umowa o pracę'!$E$8,($L176+$M176)*'umowa o pracę'!$E$8),2)-IF($M176=0,ROUND(ROUND(IF($L176&gt;2800,ROUND($N176/$L176*2800,2),$N176),2)*'umowa o pracę'!$E$8,2),IF($M176&gt;0,IF($L176+$M176&lt;2800,ROUND(ROUND($N176+ROUND($M176*9%,2),2)*'umowa o pracę'!$E$8,2),IF(AND($L176+$M176&gt;=2800,$M176&lt;2800,$L176&lt;2800),ROUND((ROUND(((2800-$M176)/$L176)*$N176,2)+ROUND($M176*9%,2))*'umowa o pracę'!$E$8,2),IF(AND($L176+$M176&gt;=2800,$M176&gt;=2800),ROUND((ROUND(2800*9%,2))*'umowa o pracę'!$E$8,2),IF(AND($L176+$M176&gt;=2800,$L176&gt;=2800,$M176&lt;2800),ROUND((ROUND($M176*9%,2)+ROUND(((2800-$M176)/$L176)*$N176,2))*'umowa o pracę'!$E$8,2),0)))),0)))&gt;$J176,$J176,IF(AND($K176=1,$I176&gt;0),ROUND(IF($L176+$M176&gt;=2800,2800*'umowa o pracę'!$E$8,($L176+$M176)*'umowa o pracę'!$E$8),2)+IF($M176=0,ROUND(IF($L176&gt;2800,ROUND($O176/$L176*2800,2),$O176)*'umowa o pracę'!$E$8,2),ROUND(IF($L176&gt;2800,ROUND($O176/$L176*2800,2),$O176)*'umowa o pracę'!$E$8,2)),ROUND(IF($L176+$M176&gt;=2800,2800*'umowa o pracę'!$E$8,($L176+$M176)*'umowa o pracę'!$E$8),2)-IF(AND($M176=0,I176&gt;0),ROUND(ROUND(IF($L176&gt;2800,ROUND($N176/$L176*2800,2),$N176),2)*'umowa o pracę'!$E$8,2),IF($M176&gt;0,IF($L176+$M176&lt;2800,ROUND(ROUND($N176+ROUND($M176*9%,2),2)*'umowa o pracę'!$E$8,2),IF(AND($L176+$M176&gt;=2800,$M176&lt;2800,$L176&lt;2800),ROUND((ROUND(((2800-$M176)/$L176)*$N176,2)+ROUND($M176*9%,2))*'umowa o pracę'!$E$8,2),IF(AND($L176+$M176&gt;=2800,$M176&gt;=2800),ROUND((ROUND(2800*9%,2))*'umowa o pracę'!$E$8,2),IF(AND($L176+$M176&gt;=2800,$L176&gt;=2800,$M176&lt;2800),ROUND((ROUND($M176*9%,2)+ROUND(((2800-$M176)/$L176)*$N176,2))*'umowa o pracę'!$E$8,2),0)))),0)))))</f>
        <v>0</v>
      </c>
      <c r="S176" s="32">
        <f>IF('umowa o pracę'!$E$7=2020,IF(IF($K176=1,IF($M176=0,ROUND(IF($L176&gt;2600,ROUND($N176/$L176*2600,2),$N176)*'umowa o pracę'!$E$8,2),IF($L176+$M176&lt;2600,ROUND(ROUND($N176+ROUND($M176*9%,2),2)*'umowa o pracę'!$E$8,2),IF(AND($L176+$M176&gt;=2600,$L176&lt;2600),ROUND((ROUND($N176+ROUND((2600-$L176)*9%,2),2))*'umowa o pracę'!$E$8,2),IF(AND($L176+$M176&gt;=2600,$L176&gt;=2600),ROUND(ROUND($N176/$L176*2600,2)*'umowa o pracę'!$E$8,2),0)))),0)&gt;$H176,$H176,IF($K176=1,IF($M176=0,ROUND(IF($L176&gt;2600,ROUND($N176/$L176*2600,2),$N176)*'umowa o pracę'!$E$8,2),IF($L176+$M176&lt;2600,ROUND(ROUND($N176+ROUND($M176*9%,2),2)*'umowa o pracę'!$E$8,2),IF(AND($L176+$M176&gt;=2600,$L176&lt;2600),ROUND((ROUND($N176+ROUND((2600-$L176)*9%,2),2))*'umowa o pracę'!$E$8,2),IF(AND($L176+$M176&gt;=2600,$L176&gt;=2600),ROUND(ROUND($N176/$L176*2600,2)*'umowa o pracę'!$E$8,2),0)))),0)),IF('umowa o pracę'!$E$7=2021,IF(IF($K176=1,IF($M176=0,ROUND(IF($L176&gt;2800,ROUND($N176/$L176*2800,2),$N176)*'umowa o pracę'!$E$8,2),IF($L176+$M176&lt;2800,ROUND(ROUND($N176+ROUND($M176*9%,2),2)*'umowa o pracę'!$E$8,2),IF(AND($L176+$M176&gt;=2800,$L176&lt;2800),ROUND((ROUND($N176+ROUND((2800-$L176)*9%,2),2))*'umowa o pracę'!$E$8,2),IF(AND($L176+$M176&gt;=2800,$L176&gt;=2800),ROUND(ROUND($N176/$L176*2800,2)*'umowa o pracę'!$E$8,2),0)))),0)&gt;$H176,$H176,IF($K176=1,IF($M176=0,ROUND(IF($L176&gt;2800,ROUND($N176/$L176*2800,2),$N176)*'umowa o pracę'!$E$8,2),IF($L176+$M176&lt;2800,ROUND(ROUND($N176+ROUND($M176*9%,2),2)*'umowa o pracę'!$E$8,2),IF(AND($L176+$M176&gt;=2800,$L176&lt;2800),ROUND((ROUND($N176+ROUND((2800-$L176)*9%,2),2))*'umowa o pracę'!$E$8,2),IF(AND($L176+$M176&gt;=2800,$L176&gt;=2800),ROUND(ROUND($N176/$L176*2800,2)*'umowa o pracę'!$E$8,2),0)))),0)),0))</f>
        <v>0</v>
      </c>
      <c r="T176" s="32">
        <f>IF('umowa o pracę'!$E$7=2020,IF(IF($K176=1,IF($M176=0,ROUND(IF($L176&gt;2600,ROUND($O176/$L176*2600,2),$O176)*'umowa o pracę'!$E$8,2),ROUND(IF($L176&gt;2600,ROUND($O176/$L176*2600,2),$O176)*'umowa o pracę'!$E$8,2)),0)&gt;$I176,$I176,IF($K176=1,IF($M176=0,ROUND(IF($L176&gt;2600,ROUND($O176/$L176*2600,2),$O176)*'umowa o pracę'!$E$8,2),ROUND(IF($L176&gt;2600,ROUND($O176/$L176*2600,2),$O176)*'umowa o pracę'!$E$8,2)),0)),IF('umowa o pracę'!$E$7=2021,IF(IF($K176=1,IF($M176=0,ROUND(IF($L176&gt;2800,ROUND($O176/$L176*2800,2),$O176)*'umowa o pracę'!$E$8,2),ROUND(IF($L176&gt;2800,ROUND($O176/$L176*2800,2),$O176)*'umowa o pracę'!$E$8,2)),0)&gt;$I176,$I176,IF($K176=1,IF($M176=0,ROUND(IF($L176&gt;2800,ROUND($O176/$L176*2800,2),$O176)*'umowa o pracę'!$E$8,2),ROUND(IF($L176&gt;2800,ROUND($O176/$L176*2800,2),$O176)*'umowa o pracę'!$E$8,2)),0)),0))</f>
        <v>0</v>
      </c>
      <c r="U176" s="51">
        <f>IF('umowa o pracę'!$E$7=2020,$Q176,IF('umowa o pracę'!$E$7=2021,$R176,0))</f>
        <v>0</v>
      </c>
      <c r="V176" s="53">
        <f t="shared" si="27"/>
        <v>1</v>
      </c>
      <c r="W176" s="54">
        <f>IF('umowa o pracę'!$E$6&lt;2,0,$L176)</f>
        <v>0</v>
      </c>
      <c r="X176" s="54">
        <f>IF('umowa o pracę'!$E$6&lt;2,0,$M176)</f>
        <v>0</v>
      </c>
      <c r="Y176" s="55">
        <f>IF('umowa o pracę'!$E$6&lt;2,0,$N176)</f>
        <v>0</v>
      </c>
      <c r="Z176" s="55">
        <f>IF('umowa o pracę'!$E$6&lt;2,0,$O176)</f>
        <v>0</v>
      </c>
      <c r="AA176" s="32">
        <f>IF('umowa o pracę'!$E$7=2020,ROUND(IF($W176&gt;=2600,2600*'umowa o pracę'!$E$8,$W176*'umowa o pracę'!$E$8),2),IF('umowa o pracę'!$E$7=2021,ROUND(IF($W176&gt;=2800,2800*'umowa o pracę'!$E$8,$W176*'umowa o pracę'!$E$8),2),0))</f>
        <v>0</v>
      </c>
      <c r="AB176" s="32">
        <f>IF(IF(IF(AND($V176=1,$I176&gt;0),ROUND(IF($W176+$X176&gt;=2600,2600*'umowa o pracę'!$E$8,($W176+$X176)*'umowa o pracę'!$E$8),2)+IF($X176=0,ROUND(IF($W176&gt;2600,ROUND($Z176/$W176*2600,2),$Z176)*'umowa o pracę'!$E$8,2),ROUND(IF($W176&gt;2600,ROUND($Z176/$W176*2600,2),$Z176)*'umowa o pracę'!$E$8,2)),ROUND(IF($W176+$X176&gt;=2600,2600*'umowa o pracę'!$E$8,($W176+$X176)*'umowa o pracę'!$E$8),2)-IF($X176=0,ROUND(ROUND(IF($W176&gt;2600,ROUND($Y176/$W176*2600,2),$Y176),2)*'umowa o pracę'!$E$8,2),IF($X176&gt;0,IF($W176+$X176&lt;2600,ROUND(ROUND($Y176+ROUND($X176*9%,2),2)*'umowa o pracę'!$E$8,2),IF(AND($W176+$X176&gt;=2600,$X176&lt;2600,$W176&lt;2600),ROUND((ROUND(((2600-$X176)/$W176)*$Y176,2)+ROUND($X176*9%,2))*'umowa o pracę'!$E$8,2),IF(AND($W176+$X176&gt;=2600,$X176&gt;=2600),ROUND((ROUND(2600*9%,2))*'umowa o pracę'!$E$8,2),IF(AND($W176+$X176&gt;=2600,$W176&gt;=2600,$X176&lt;2600),ROUND((ROUND($X176*9%,2)+ROUND(((2600-$X176)/$W176)*$Y176,2))*'umowa o pracę'!$E$8,2),0)))),0)))&gt;$J176,$J176,IF(AND($V176=1,$I176&gt;0),ROUND(IF($W176+$X176&gt;=2600,2600*'umowa o pracę'!$E$8,($W176+$X176)*'umowa o pracę'!$E$8),2)+IF($X176=0,ROUND(IF($W176&gt;2600,ROUND($Z176/$W176*2600,2),$Z176)*'umowa o pracę'!$E$8,2),ROUND(IF($W176&gt;2600,ROUND($Z176/$W176*2600,2),$Z176)*'umowa o pracę'!$E$8,2)),ROUND(IF($W176+$X176&gt;=2600,2600*'umowa o pracę'!$E$8,($W176+$X176)*'umowa o pracę'!$E$8),2)-IF($X176=0,ROUND(ROUND(IF($W176&gt;2600,ROUND($Y176/$W176*2600,2),$Y176),2)*'umowa o pracę'!$E$8,2),IF($X176&gt;0,IF($W176+$X176&lt;2600,ROUND(ROUND($Y176+ROUND($X176*9%,2),2)*'umowa o pracę'!$E$8,2),IF(AND($W176+$X176&gt;=2600,$X176&lt;2600,$W176&lt;2600),ROUND((ROUND(((2600-$X176)/$W176)*$Y176,2)+ROUND($X176*9%,2))*'umowa o pracę'!$E$8,2),IF(AND($W176+$X176&gt;=2600,$X176&gt;=2600),ROUND((ROUND(2600*9%,2))*'umowa o pracę'!$E$8,2),IF(AND($W176+$X176&gt;=2600,$W176&gt;=2600,$X176&lt;2600),ROUND((ROUND($X176*9%,2)+ROUND(((2600-$X176)/$W176)*$Y176,2))*'umowa o pracę'!$E$8,2),0)))),0))))&gt;$J176,$J176,IF(IF(AND($V176=1,$I176&gt;0),ROUND(IF($W176+$X176&gt;=2600,2600*'umowa o pracę'!$E$8,($W176+$X176)*'umowa o pracę'!$E$8),2)+IF($X176=0,ROUND(IF($W176&gt;2600,ROUND($Z176/$W176*2600,2),$Z176)*'umowa o pracę'!$E$8,2),ROUND(IF($W176&gt;2600,ROUND($Z176/$W176*2600,2),$Z176)*'umowa o pracę'!$E$8,2)),ROUND(IF($W176+$X176&gt;=2600,2600*'umowa o pracę'!$E$8,($W176+$X176)*'umowa o pracę'!$E$8),2)-IF($X176=0,ROUND(ROUND(IF($W176&gt;2600,ROUND($Y176/$W176*2600,2),$Y176),2)*'umowa o pracę'!$E$8,2),IF($X176&gt;0,IF($W176+$X176&lt;2600,ROUND(ROUND($Y176+ROUND($X176*9%,2),2)*'umowa o pracę'!$E$8,2),IF(AND($W176+$X176&gt;=2600,$X176&lt;2600,$W176&lt;2600),ROUND((ROUND(((2600-$X176)/$W176)*$Y176,2)+ROUND($X176*9%,2))*'umowa o pracę'!$E$8,2),IF(AND($W176+$X176&gt;=2600,$X176&gt;=2600),ROUND((ROUND(2600*9%,2))*'umowa o pracę'!$E$8,2),IF(AND($W176+$X176&gt;=2600,$W176&gt;=2600,$X176&lt;2600),ROUND((ROUND($X176*9%,2)+ROUND(((2600-$X176)/$W176)*$Y176,2))*'umowa o pracę'!$E$8,2),0)))),0)))&gt;$J176,$J176,IF(AND($V176=1,$I176&gt;0),ROUND(IF($W176+$X176&gt;=2600,2600*'umowa o pracę'!$E$8,($W176+$X176)*'umowa o pracę'!$E$8),2)+IF($X176=0,ROUND(IF($W176&gt;2600,ROUND($Z176/$W176*2600,2),$Z176)*'umowa o pracę'!$E$8,2),ROUND(IF($W176&gt;2600,ROUND($Z176/$W176*2600,2),$Z176)*'umowa o pracę'!$E$8,2)),ROUND(IF($W176+$X176&gt;=2600,2600*'umowa o pracę'!$E$8,($W176+$X176)*'umowa o pracę'!$E$8),2)-IF(AND($X176=0,I176&gt;0),ROUND(ROUND(IF($W176&gt;2600,ROUND($Y176/$W176*2600,2),$Y176),2)*'umowa o pracę'!$E$8,2),IF($X176&gt;0,IF($W176+$X176&lt;2600,ROUND(ROUND($Y176+ROUND($X176*9%,2),2)*'umowa o pracę'!$E$8,2),IF(AND($W176+$X176&gt;=2600,$X176&lt;2600,$W176&lt;2600),ROUND((ROUND(((2600-$X176)/$W176)*$Y176,2)+ROUND($X176*9%,2))*'umowa o pracę'!$E$8,2),IF(AND($W176+$X176&gt;=2600,$X176&gt;=2600),ROUND((ROUND(2600*9%,2))*'umowa o pracę'!$E$8,2),IF(AND($W176+$X176&gt;=2600,$W176&gt;=2600,$X176&lt;2600),ROUND((ROUND($X176*9%,2)+ROUND(((2600-$X176)/$W176)*$Y176,2))*'umowa o pracę'!$E$8,2),0)))),0)))))</f>
        <v>0</v>
      </c>
      <c r="AC176" s="32">
        <f>IF(IF(IF(AND($V176=1,$I176&gt;0),ROUND(IF($W176+$X176&gt;=2800,2800*'umowa o pracę'!$E$8,($W176+$X176)*'umowa o pracę'!$E$8),2)+IF($X176=0,ROUND(IF($W176&gt;2800,ROUND($Z176/$W176*2800,2),$Z176)*'umowa o pracę'!$E$8,2),ROUND(IF($W176&gt;2800,ROUND($Z176/$W176*2800,2),$Z176)*'umowa o pracę'!$E$8,2)),ROUND(IF($W176+$X176&gt;=2800,2800*'umowa o pracę'!$E$8,($W176+$X176)*'umowa o pracę'!$E$8),2)-IF($X176=0,ROUND(ROUND(IF($W176&gt;2800,ROUND($Y176/$W176*2800,2),$Y176),2)*'umowa o pracę'!$E$8,2),IF($X176&gt;0,IF($W176+$X176&lt;2800,ROUND(ROUND($Y176+ROUND($X176*9%,2),2)*'umowa o pracę'!$E$8,2),IF(AND($W176+$X176&gt;=2800,$X176&lt;2800,$W176&lt;2800),ROUND((ROUND(((2800-$X176)/$W176)*$Y176,2)+ROUND($X176*9%,2))*'umowa o pracę'!$E$8,2),IF(AND($W176+$X176&gt;=2800,$X176&gt;=2800),ROUND((ROUND(2800*9%,2))*'umowa o pracę'!$E$8,2),IF(AND($W176+$X176&gt;=2800,$W176&gt;=2800,$X176&lt;2800),ROUND((ROUND($X176*9%,2)+ROUND(((2800-$X176)/$W176)*$Y176,2))*'umowa o pracę'!$E$8,2),0)))),0)))&gt;$J176,$J176,IF(AND($V176=1,$I176&gt;0),ROUND(IF($W176+$X176&gt;=2800,2800*'umowa o pracę'!$E$8,($W176+$X176)*'umowa o pracę'!$E$8),2)+IF($X176=0,ROUND(IF($W176&gt;2800,ROUND($Z176/$W176*2800,2),$Z176)*'umowa o pracę'!$E$8,2),ROUND(IF($W176&gt;2800,ROUND($Z176/$W176*2800,2),$Z176)*'umowa o pracę'!$E$8,2)),ROUND(IF($W176+$X176&gt;=2800,2800*'umowa o pracę'!$E$8,($W176+$X176)*'umowa o pracę'!$E$8),2)-IF($X176=0,ROUND(ROUND(IF($W176&gt;2800,ROUND($Y176/$W176*2800,2),$Y176),2)*'umowa o pracę'!$E$8,2),IF($X176&gt;0,IF($W176+$X176&lt;2800,ROUND(ROUND($Y176+ROUND($X176*9%,2),2)*'umowa o pracę'!$E$8,2),IF(AND($W176+$X176&gt;=2800,$X176&lt;2800,$W176&lt;2800),ROUND((ROUND(((2800-$X176)/$W176)*$Y176,2)+ROUND($X176*9%,2))*'umowa o pracę'!$E$8,2),IF(AND($W176+$X176&gt;=2800,$X176&gt;=2800),ROUND((ROUND(2800*9%,2))*'umowa o pracę'!$E$8,2),IF(AND($W176+$X176&gt;=2800,$W176&gt;=2800,$X176&lt;2800),ROUND((ROUND($X176*9%,2)+ROUND(((2800-$X176)/$W176)*$Y176,2))*'umowa o pracę'!$E$8,2),0)))),0))))&gt;$J176,$J176,IF(IF(AND($V176=1,$I176&gt;0),ROUND(IF($W176+$X176&gt;=2800,2800*'umowa o pracę'!$E$8,($W176+$X176)*'umowa o pracę'!$E$8),2)+IF($X176=0,ROUND(IF($W176&gt;2800,ROUND($Z176/$W176*2800,2),$Z176)*'umowa o pracę'!$E$8,2),ROUND(IF($W176&gt;2800,ROUND($Z176/$W176*2800,2),$Z176)*'umowa o pracę'!$E$8,2)),ROUND(IF($W176+$X176&gt;=2800,2800*'umowa o pracę'!$E$8,($W176+$X176)*'umowa o pracę'!$E$8),2)-IF($X176=0,ROUND(ROUND(IF($W176&gt;2800,ROUND($Y176/$W176*2800,2),$Y176),2)*'umowa o pracę'!$E$8,2),IF($X176&gt;0,IF($W176+$X176&lt;2800,ROUND(ROUND($Y176+ROUND($X176*9%,2),2)*'umowa o pracę'!$E$8,2),IF(AND($W176+$X176&gt;=2800,$X176&lt;2800,$W176&lt;2800),ROUND((ROUND(((2800-$X176)/$W176)*$Y176,2)+ROUND($X176*9%,2))*'umowa o pracę'!$E$8,2),IF(AND($W176+$X176&gt;=2800,$X176&gt;=2800),ROUND((ROUND(2800*9%,2))*'umowa o pracę'!$E$8,2),IF(AND($W176+$X176&gt;=2800,$W176&gt;=2800,$X176&lt;2800),ROUND((ROUND($X176*9%,2)+ROUND(((2800-$X176)/$W176)*$Y176,2))*'umowa o pracę'!$E$8,2),0)))),0)))&gt;$J176,$J176,IF(AND($V176=1,$I176&gt;0),ROUND(IF($W176+$X176&gt;=2800,2800*'umowa o pracę'!$E$8,($W176+$X176)*'umowa o pracę'!$E$8),2)+IF($X176=0,ROUND(IF($W176&gt;2800,ROUND($Z176/$W176*2800,2),$Z176)*'umowa o pracę'!$E$8,2),ROUND(IF($W176&gt;2800,ROUND($Z176/$W176*2800,2),$Z176)*'umowa o pracę'!$E$8,2)),ROUND(IF($W176+$X176&gt;=2800,2800*'umowa o pracę'!$E$8,($W176+$X176)*'umowa o pracę'!$E$8),2)-IF(AND($X176=0,I176&gt;0),ROUND(ROUND(IF($W176&gt;2800,ROUND($Y176/$W176*2800,2),$Y176),2)*'umowa o pracę'!$E$8,2),IF($X176&gt;0,IF($W176+$X176&lt;2800,ROUND(ROUND($Y176+ROUND($X176*9%,2),2)*'umowa o pracę'!$E$8,2),IF(AND($W176+$X176&gt;=2800,$X176&lt;2800,$W176&lt;2800),ROUND((ROUND(((2800-$X176)/$W176)*$Y176,2)+ROUND($X176*9%,2))*'umowa o pracę'!$E$8,2),IF(AND($W176+$X176&gt;=2800,$X176&gt;=2800),ROUND((ROUND(2800*9%,2))*'umowa o pracę'!$E$8,2),IF(AND($W176+$X176&gt;=2800,$W176&gt;=2800,$X176&lt;2800),ROUND((ROUND($X176*9%,2)+ROUND(((2800-$X176)/$W176)*$Y176,2))*'umowa o pracę'!$E$8,2),0)))),0)))))</f>
        <v>0</v>
      </c>
      <c r="AD176" s="32">
        <f>IF('umowa o pracę'!$E$7=2020,IF(IF($V176=1,IF($X176=0,ROUND(IF($W176&gt;2600,ROUND($Y176/$W176*2600,2),$Y176)*'umowa o pracę'!$E$8,2),IF($W176+$X176&lt;2600,ROUND(ROUND($Y176+ROUND($X176*9%,2),2)*'umowa o pracę'!$E$8,2),IF(AND($W176+$X176&gt;=2600,$W176&lt;2600),ROUND((ROUND($Y176+ROUND((2600-$W176)*9%,2),2))*'umowa o pracę'!$E$8,2),IF(AND($W176+$X176&gt;=2600,$W176&gt;=2600),ROUND(ROUND($Y176/$W176*2600,2)*'umowa o pracę'!$E$8,2),0)))),0)&gt;$H176,$H176,IF($V176=1,IF($X176=0,ROUND(IF($W176&gt;2600,ROUND($Y176/$W176*2600,2),$Y176)*'umowa o pracę'!$E$8,2),IF($W176+$X176&lt;2600,ROUND(ROUND($Y176+ROUND($X176*9%,2),2)*'umowa o pracę'!$E$8,2),IF(AND($W176+$X176&gt;=2600,$W176&lt;2600),ROUND((ROUND($Y176+ROUND((2600-$W176)*9%,2),2))*'umowa o pracę'!$E$8,2),IF(AND($W176+$X176&gt;=2600,$W176&gt;=2600),ROUND(ROUND($Y176/$W176*2600,2)*'umowa o pracę'!$E$8,2),0)))),0)),IF('umowa o pracę'!$E$7=2021,IF(IF($V176=1,IF($X176=0,ROUND(IF($W176&gt;2800,ROUND($Y176/$W176*2800,2),$Y176)*'umowa o pracę'!$E$8,2),IF($W176+$X176&lt;2800,ROUND(ROUND($Y176+ROUND($X176*9%,2),2)*'umowa o pracę'!$E$8,2),IF(AND($W176+$X176&gt;=2800,$W176&lt;2800),ROUND((ROUND($Y176+ROUND((2800-$W176)*9%,2),2))*'umowa o pracę'!$E$8,2),IF(AND($W176+$X176&gt;=2800,$W176&gt;=2800),ROUND(ROUND($Y176/$W176*2800,2)*'umowa o pracę'!$E$8,2),0)))),0)&gt;$H176,$H176,IF($V176=1,IF($X176=0,ROUND(IF($W176&gt;2800,ROUND($Y176/$W176*2800,2),$Y176)*'umowa o pracę'!$E$8,2),IF($W176+$X176&lt;2800,ROUND(ROUND($Y176+ROUND($X176*9%,2),2)*'umowa o pracę'!$E$8,2),IF(AND($W176+$X176&gt;=2800,$W176&lt;2800),ROUND((ROUND($Y176+ROUND((2800-$W176)*9%,2),2))*'umowa o pracę'!$E$8,2),IF(AND($W176+$X176&gt;=2800,$W176&gt;=2800),ROUND(ROUND($Y176/$W176*2800,2)*'umowa o pracę'!$E$8,2),0)))),0)),0))</f>
        <v>0</v>
      </c>
      <c r="AE176" s="32">
        <f>IF('umowa o pracę'!$E$7=2020,IF(IF($V176=1,IF($X176=0,ROUND(IF($W176&gt;2600,ROUND($Z176/$W176*2600,2),$Z176)*'umowa o pracę'!$E$8,2),ROUND(IF($W176&gt;2600,ROUND($Z176/$W176*2600,2),$Z176)*'umowa o pracę'!$E$8,2)),0)&gt;$I176,$I176,IF($V176=1,IF($X176=0,ROUND(IF($W176&gt;2600,ROUND($Z176/$W176*2600,2),$Z176)*'umowa o pracę'!$E$8,2),ROUND(IF($W176&gt;2600,ROUND($Z176/$W176*2600,2),$Z176)*'umowa o pracę'!$E$8,2)),0)),IF('umowa o pracę'!$E$7=2021,IF(IF($V176=1,IF($X176=0,ROUND(IF($W176&gt;2800,ROUND($Z176/$W176*2800,2),$Z176)*'umowa o pracę'!$E$8,2),ROUND(IF($W176&gt;2800,ROUND($Z176/$W176*2800,2),$Z176)*'umowa o pracę'!$E$8,2)),0)&gt;$I176,$I176,IF($V176=1,IF($X176=0,ROUND(IF($W176&gt;2800,ROUND($Z176/$W176*2800,2),$Z176)*'umowa o pracę'!$E$8,2),ROUND(IF($W176&gt;2800,ROUND($Z176/$W176*2800,2),$Z176)*'umowa o pracę'!$E$8,2)),0)),0))</f>
        <v>0</v>
      </c>
      <c r="AF176" s="56">
        <f>IF('umowa o pracę'!$E$7=2020,$AB176,IF('umowa o pracę'!$E$7=2021,$AC176,0))</f>
        <v>0</v>
      </c>
      <c r="AG176" s="53">
        <f t="shared" si="28"/>
        <v>1</v>
      </c>
      <c r="AH176" s="39">
        <f>IF('umowa o pracę'!$E$6&lt;3,0,$L176)</f>
        <v>0</v>
      </c>
      <c r="AI176" s="39">
        <f>IF('umowa o pracę'!$E$6&lt;3,0,$M176)</f>
        <v>0</v>
      </c>
      <c r="AJ176" s="55">
        <f>IF('umowa o pracę'!$E$6&lt;3,0,$N176)</f>
        <v>0</v>
      </c>
      <c r="AK176" s="55">
        <f>IF('umowa o pracę'!$E$6&lt;3,0,$O176)</f>
        <v>0</v>
      </c>
      <c r="AL176" s="32">
        <f>IF('umowa o pracę'!$E$7=2020,ROUND(IF($AH176&gt;=2600,2600*'umowa o pracę'!$E$8,$AH176*'umowa o pracę'!$E$8),2),IF('umowa o pracę'!$E$7=2021,ROUND(IF($AH176&gt;=2800,2800*'umowa o pracę'!$E$8,$AH176*'umowa o pracę'!$E$8),2),0))</f>
        <v>0</v>
      </c>
      <c r="AM176" s="32">
        <f>IF(IF(IF(AND($AG176=1,$I176&gt;0),ROUND(IF($AH176+$AI176&gt;=2600,2600*'umowa o pracę'!$E$8,($AH176+$AI176)*'umowa o pracę'!$E$8),2)+IF($AI176=0,ROUND(IF($AH176&gt;2600,ROUND($AK176/$AH176*2600,2),$AK176)*'umowa o pracę'!$E$8,2),ROUND(IF($AH176&gt;2600,ROUND($AK176/$AH176*2600,2),$AK176)*'umowa o pracę'!$E$8,2)),ROUND(IF($AH176+$AI176&gt;=2600,2600*'umowa o pracę'!$E$8,($AH176+$AI176)*'umowa o pracę'!$E$8),2)-IF($AI176=0,ROUND(ROUND(IF($AH176&gt;2600,ROUND($AJ176/$AH176*2600,2),$AJ176),2)*'umowa o pracę'!$E$8,2),IF($AI176&gt;0,IF($AH176+$AI176&lt;2600,ROUND(ROUND($AJ176+ROUND($AI176*9%,2),2)*'umowa o pracę'!$E$8,2),IF(AND($AH176+$AI176&gt;=2600,$AI176&lt;2600,$AH176&lt;2600),ROUND((ROUND(((2600-$AI176)/$AH176)*$AJ176,2)+ROUND($AI176*9%,2))*'umowa o pracę'!$E$8,2),IF(AND($AH176+$AI176&gt;=2600,$AI176&gt;=2600),ROUND((ROUND(2600*9%,2))*'umowa o pracę'!$E$8,2),IF(AND($AH176+$AI176&gt;=2600,$AH176&gt;=2600,$AI176&lt;2600),ROUND((ROUND($AI176*9%,2)+ROUND(((2600-$AI176)/$AH176)*$AJ176,2))*'umowa o pracę'!$E$8,2),0)))),0)))&gt;$J176,$J176,IF(AND($AG176=1,$I176&gt;0),ROUND(IF($AH176+$AI176&gt;=2600,2600*'umowa o pracę'!$E$8,($AH176+$AI176)*'umowa o pracę'!$E$8),2)+IF($AI176=0,ROUND(IF($AH176&gt;2600,ROUND($AK176/$AH176*2600,2),$AK176)*'umowa o pracę'!$E$8,2),ROUND(IF($AH176&gt;2600,ROUND($AK176/$AH176*2600,2),$AK176)*'umowa o pracę'!$E$8,2)),ROUND(IF($AH176+$AI176&gt;=2600,2600*'umowa o pracę'!$E$8,($AH176+$AI176)*'umowa o pracę'!$E$8),2)-IF($AI176=0,ROUND(ROUND(IF($AH176&gt;2600,ROUND($AJ176/$AH176*2600,2),$AJ176),2)*'umowa o pracę'!$E$8,2),IF($AI176&gt;0,IF($AH176+$AI176&lt;2600,ROUND(ROUND($AJ176+ROUND($AI176*9%,2),2)*'umowa o pracę'!$E$8,2),IF(AND($AH176+$AI176&gt;=2600,$AI176&lt;2600,$AH176&lt;2600),ROUND((ROUND(((2600-$AI176)/$AH176)*$AJ176,2)+ROUND($AI176*9%,2))*'umowa o pracę'!$E$8,2),IF(AND($AH176+$AI176&gt;=2600,$AI176&gt;=2600),ROUND((ROUND(2600*9%,2))*'umowa o pracę'!$E$8,2),IF(AND($AH176+$AI176&gt;=2600,$AH176&gt;=2600,$AI176&lt;2600),ROUND((ROUND($AI176*9%,2)+ROUND(((2600-$AI176)/$AH176)*$AJ176,2))*'umowa o pracę'!$E$8,2),0)))),0))))&gt;$J176,$J176,IF(IF(AND($AG176=1,$I176&gt;0),ROUND(IF($AH176+$AI176&gt;=2600,2600*'umowa o pracę'!$E$8,($AH176+$AI176)*'umowa o pracę'!$E$8),2)+IF($AI176=0,ROUND(IF($AH176&gt;2600,ROUND($AK176/$AH176*2600,2),$AK176)*'umowa o pracę'!$E$8,2),ROUND(IF($AH176&gt;2600,ROUND($AK176/$AH176*2600,2),$AK176)*'umowa o pracę'!$E$8,2)),ROUND(IF($AH176+$AI176&gt;=2600,2600*'umowa o pracę'!$E$8,($AH176+$AI176)*'umowa o pracę'!$E$8),2)-IF($AI176=0,ROUND(ROUND(IF($AH176&gt;2600,ROUND($AJ176/$AH176*2600,2),$AJ176),2)*'umowa o pracę'!$E$8,2),IF($AI176&gt;0,IF($AH176+$AI176&lt;2600,ROUND(ROUND($AJ176+ROUND($AI176*9%,2),2)*'umowa o pracę'!$E$8,2),IF(AND($AH176+$AI176&gt;=2600,$AI176&lt;2600,$AH176&lt;2600),ROUND((ROUND(((2600-$AI176)/$AH176)*$AJ176,2)+ROUND($AI176*9%,2))*'umowa o pracę'!$E$8,2),IF(AND($AH176+$AI176&gt;=2600,$AI176&gt;=2600),ROUND((ROUND(2600*9%,2))*'umowa o pracę'!$E$8,2),IF(AND($AH176+$AI176&gt;=2600,$AH176&gt;=2600,$AI176&lt;2600),ROUND((ROUND($AI176*9%,2)+ROUND(((2600-$AI176)/$AH176)*$AJ176,2))*'umowa o pracę'!$E$8,2),0)))),0)))&gt;$J176,$J176,IF(AND($AG176=1,$I176&gt;0),ROUND(IF($AH176+$AI176&gt;=2600,2600*'umowa o pracę'!$E$8,($AH176+$AI176)*'umowa o pracę'!$E$8),2)+IF($AI176=0,ROUND(IF($AH176&gt;2600,ROUND($AK176/$AH176*2600,2),$AK176)*'umowa o pracę'!$E$8,2),ROUND(IF($AH176&gt;2600,ROUND($AK176/$AH176*2600,2),$AK176)*'umowa o pracę'!$E$8,2)),ROUND(IF($AH176+$AI176&gt;=2600,2600*'umowa o pracę'!$E$8,($AH176+$AI176)*'umowa o pracę'!$E$8),2)-IF(AND($AI176=0,I176&gt;0),ROUND(ROUND(IF($AH176&gt;2600,ROUND($AJ176/$AH176*2600,2),$AJ176),2)*'umowa o pracę'!$E$8,2),IF($AI176&gt;0,IF($AH176+$AI176&lt;2600,ROUND(ROUND($AJ176+ROUND($AI176*9%,2),2)*'umowa o pracę'!$E$8,2),IF(AND($AH176+$AI176&gt;=2600,$AI176&lt;2600,$AH176&lt;2600),ROUND((ROUND(((2600-$AI176)/$AH176)*$AJ176,2)+ROUND($AI176*9%,2))*'umowa o pracę'!$E$8,2),IF(AND($AH176+$AI176&gt;=2600,$AI176&gt;=2600),ROUND((ROUND(2600*9%,2))*'umowa o pracę'!$E$8,2),IF(AND($AH176+$AI176&gt;=2600,$AH176&gt;=2600,$AI176&lt;2600),ROUND((ROUND($AI176*9%,2)+ROUND(((2600-$AI176)/$AH176)*$AJ176,2))*'umowa o pracę'!$E$8,2),0)))),0)))))</f>
        <v>0</v>
      </c>
      <c r="AN176" s="32">
        <f>IF(IF(IF(AND($AG176=1,$I176&gt;0),ROUND(IF($AH176+$AI176&gt;=2800,2800*'umowa o pracę'!$E$8,($AH176+$AI176)*'umowa o pracę'!$E$8),2)+IF($AI176=0,ROUND(IF($AH176&gt;2800,ROUND($AK176/$AH176*2800,2),$AK176)*'umowa o pracę'!$E$8,2),ROUND(IF($AH176&gt;2800,ROUND($AK176/$AH176*2800,2),$AK176)*'umowa o pracę'!$E$8,2)),ROUND(IF($AH176+$AI176&gt;=2800,2800*'umowa o pracę'!$E$8,($AH176+$AI176)*'umowa o pracę'!$E$8),2)-IF($AI176=0,ROUND(ROUND(IF($AH176&gt;2800,ROUND($AJ176/$AH176*2800,2),$AJ176),2)*'umowa o pracę'!$E$8,2),IF($AI176&gt;0,IF($AH176+$AI176&lt;2800,ROUND(ROUND($AJ176+ROUND($AI176*9%,2),2)*'umowa o pracę'!$E$8,2),IF(AND($AH176+$AI176&gt;=2800,$AI176&lt;2800,$AH176&lt;2800),ROUND((ROUND(((2800-$AI176)/$AH176)*$AJ176,2)+ROUND($AI176*9%,2))*'umowa o pracę'!$E$8,2),IF(AND($AH176+$AI176&gt;=2800,$AI176&gt;=2800),ROUND((ROUND(2800*9%,2))*'umowa o pracę'!$E$8,2),IF(AND($AH176+$AI176&gt;=2800,$AH176&gt;=2800,$AI176&lt;2800),ROUND((ROUND($AI176*9%,2)+ROUND(((2800-$AI176)/$AH176)*$AJ176,2))*'umowa o pracę'!$E$8,2),0)))),0)))&gt;$J176,$J176,IF(AND($AG176=1,$I176&gt;0),ROUND(IF($AH176+$AI176&gt;=2800,2800*'umowa o pracę'!$E$8,($AH176+$AI176)*'umowa o pracę'!$E$8),2)+IF($AI176=0,ROUND(IF($AH176&gt;2800,ROUND($AK176/$AH176*2800,2),$AK176)*'umowa o pracę'!$E$8,2),ROUND(IF($AH176&gt;2800,ROUND($AK176/$AH176*2800,2),$AK176)*'umowa o pracę'!$E$8,2)),ROUND(IF($AH176+$AI176&gt;=2800,2800*'umowa o pracę'!$E$8,($AH176+$AI176)*'umowa o pracę'!$E$8),2)-IF($AI176=0,ROUND(ROUND(IF($AH176&gt;2800,ROUND($AJ176/$AH176*2800,2),$AJ176),2)*'umowa o pracę'!$E$8,2),IF($AI176&gt;0,IF($AH176+$AI176&lt;2800,ROUND(ROUND($AJ176+ROUND($AI176*9%,2),2)*'umowa o pracę'!$E$8,2),IF(AND($AH176+$AI176&gt;=2800,$AI176&lt;2800,$AH176&lt;2800),ROUND((ROUND(((2800-$AI176)/$AH176)*$AJ176,2)+ROUND($AI176*9%,2))*'umowa o pracę'!$E$8,2),IF(AND($AH176+$AI176&gt;=2800,$AI176&gt;=2800),ROUND((ROUND(2800*9%,2))*'umowa o pracę'!$E$8,2),IF(AND($AH176+$AI176&gt;=2800,$AH176&gt;=2800,$AI176&lt;2800),ROUND((ROUND($AI176*9%,2)+ROUND(((2800-$AI176)/$AH176)*$AJ176,2))*'umowa o pracę'!$E$8,2),0)))),0))))&gt;$J176,$J176,IF(IF(AND($AG176=1,$I176&gt;0),ROUND(IF($AH176+$AI176&gt;=2800,2800*'umowa o pracę'!$E$8,($AH176+$AI176)*'umowa o pracę'!$E$8),2)+IF($AI176=0,ROUND(IF($AH176&gt;2800,ROUND($AK176/$AH176*2800,2),$AK176)*'umowa o pracę'!$E$8,2),ROUND(IF($AH176&gt;2800,ROUND($AK176/$AH176*2800,2),$AK176)*'umowa o pracę'!$E$8,2)),ROUND(IF($AH176+$AI176&gt;=2800,2800*'umowa o pracę'!$E$8,($AH176+$AI176)*'umowa o pracę'!$E$8),2)-IF($AI176=0,ROUND(ROUND(IF($AH176&gt;2800,ROUND($AJ176/$AH176*2800,2),$AJ176),2)*'umowa o pracę'!$E$8,2),IF($AI176&gt;0,IF($AH176+$AI176&lt;2800,ROUND(ROUND($AJ176+ROUND($AI176*9%,2),2)*'umowa o pracę'!$E$8,2),IF(AND($AH176+$AI176&gt;=2800,$AI176&lt;2800,$AH176&lt;2800),ROUND((ROUND(((2800-$AI176)/$AH176)*$AJ176,2)+ROUND($AI176*9%,2))*'umowa o pracę'!$E$8,2),IF(AND($AH176+$AI176&gt;=2800,$AI176&gt;=2800),ROUND((ROUND(2800*9%,2))*'umowa o pracę'!$E$8,2),IF(AND($AH176+$AI176&gt;=2800,$AH176&gt;=2800,$AI176&lt;2800),ROUND((ROUND($AI176*9%,2)+ROUND(((2800-$AI176)/$AH176)*$AJ176,2))*'umowa o pracę'!$E$8,2),0)))),0)))&gt;$J176,$J176,IF(AND($AG176=1,$I176&gt;0),ROUND(IF($AH176+$AI176&gt;=2800,2800*'umowa o pracę'!$E$8,($AH176+$AI176)*'umowa o pracę'!$E$8),2)+IF($AI176=0,ROUND(IF($AH176&gt;2800,ROUND($AK176/$AH176*2800,2),$AK176)*'umowa o pracę'!$E$8,2),ROUND(IF($AH176&gt;2800,ROUND($AK176/$AH176*2800,2),$AK176)*'umowa o pracę'!$E$8,2)),ROUND(IF($AH176+$AI176&gt;=2800,2800*'umowa o pracę'!$E$8,($AH176+$AI176)*'umowa o pracę'!$E$8),2)-IF(AND($AI176=0,I176&gt;0),ROUND(ROUND(IF($AH176&gt;2800,ROUND($AJ176/$AH176*2800,2),$AJ176),2)*'umowa o pracę'!$E$8,2),IF($AI176&gt;0,IF($AH176+$AI176&lt;2800,ROUND(ROUND($AJ176+ROUND($AI176*9%,2),2)*'umowa o pracę'!$E$8,2),IF(AND($AH176+$AI176&gt;=2800,$AI176&lt;2800,$AH176&lt;2800),ROUND((ROUND(((2800-$AI176)/$AH176)*$AJ176,2)+ROUND($AI176*9%,2))*'umowa o pracę'!$E$8,2),IF(AND($AH176+$AI176&gt;=2800,$AI176&gt;=2800),ROUND((ROUND(2800*9%,2))*'umowa o pracę'!$E$8,2),IF(AND($AH176+$AI176&gt;=2800,$AH176&gt;=2800,$AI176&lt;2800),ROUND((ROUND($AI176*9%,2)+ROUND(((2800-$AI176)/$AH176)*$AJ176,2))*'umowa o pracę'!$E$8,2),0)))),0)))))</f>
        <v>0</v>
      </c>
      <c r="AO176" s="32">
        <f>IF('umowa o pracę'!$E$7=2020,IF(IF($AG176=1,IF($AI176=0,ROUND(IF($AH176&gt;2600,ROUND($AJ176/$AH176*2600,2),$AJ176)*'umowa o pracę'!$E$8,2),IF($AH176+$AI176&lt;2600,ROUND(ROUND($AJ176+ROUND($AI176*9%,2),2)*'umowa o pracę'!$E$8,2),IF(AND($AH176+$AI176&gt;=2600,$AH176&lt;2600),ROUND((ROUND($AJ176+ROUND((2600-$AH176)*9%,2),2))*'umowa o pracę'!$E$8,2),IF(AND($AH176+$AI176&gt;=2600,$AH176&gt;=2600),ROUND(ROUND($AJ176/$AH176*2600,2)*'umowa o pracę'!$E$8,2),0)))),0)&gt;$H176,$H176,IF($AG176=1,IF($AI176=0,ROUND(IF($AH176&gt;2600,ROUND($AJ176/$AH176*2600,2),$AJ176)*'umowa o pracę'!$E$8,2),IF($AH176+$AI176&lt;2600,ROUND(ROUND($AJ176+ROUND($AI176*9%,2),2)*'umowa o pracę'!$E$8,2),IF(AND($AH176+$AI176&gt;=2600,$AH176&lt;2600),ROUND((ROUND($AJ176+ROUND((2600-$AH176)*9%,2),2))*'umowa o pracę'!$E$8,2),IF(AND($AH176+$AI176&gt;=2600,$AH176&gt;=2600),ROUND(ROUND($AJ176/$AH176*2600,2)*'umowa o pracę'!$E$8,2),0)))),0)),IF('umowa o pracę'!$E$7=2021,IF(IF($AG176=1,IF($AI176=0,ROUND(IF($AH176&gt;2800,ROUND($AJ176/$AH176*2800,2),$AJ176)*'umowa o pracę'!$E$8,2),IF($AH176+$AI176&lt;2800,ROUND(ROUND($AJ176+ROUND($AI176*9%,2),2)*'umowa o pracę'!$E$8,2),IF(AND($AH176+$AI176&gt;=2800,$AH176&lt;2800),ROUND((ROUND($AJ176+ROUND((2800-$AH176)*9%,2),2))*'umowa o pracę'!$E$8,2),IF(AND($AH176+$AI176&gt;=2800,$AH176&gt;=2800),ROUND(ROUND($AJ176/$AH176*2800,2)*'umowa o pracę'!$E$8,2),0)))),0)&gt;$H176,$H176,IF($AG176=1,IF($AI176=0,ROUND(IF($AH176&gt;2800,ROUND($AJ176/$AH176*2800,2),$AJ176)*'umowa o pracę'!$E$8,2),IF($AH176+$AI176&lt;2800,ROUND(ROUND($AJ176+ROUND($AI176*9%,2),2)*'umowa o pracę'!$E$8,2),IF(AND($AH176+$AI176&gt;=2800,$AH176&lt;2800),ROUND((ROUND($AJ176+ROUND((2800-$AH176)*9%,2),2))*'umowa o pracę'!$E$8,2),IF(AND($AH176+$AI176&gt;=2800,$AH176&gt;=2800),ROUND(ROUND($AJ176/$AH176*2800,2)*'umowa o pracę'!$E$8,2),0)))),0)),0))</f>
        <v>0</v>
      </c>
      <c r="AP176" s="32">
        <f>IF('umowa o pracę'!$E$7=2020,IF(IF($AG176=1,IF($AI176=0,ROUND(IF($AH176&gt;2600,ROUND($AK176/$AH176*2600,2),$AK176)*'umowa o pracę'!$E$8,2),ROUND(IF($AH176&gt;2600,ROUND($AK176/$AH176*2600,2),$AK176)*'umowa o pracę'!$E$8,2)),0)&gt;$I176,$I176,IF($AG176=1,IF($AI176=0,ROUND(IF($AH176&gt;2600,ROUND($AK176/$AH176*2600,2),$AK176)*'umowa o pracę'!$E$8,2),ROUND(IF($AH176&gt;2600,ROUND($AK176/$AH176*2600,2),$AK176)*'umowa o pracę'!$E$8,2)),0)),IF('umowa o pracę'!$E$7=2021,IF(IF($AG176=1,IF($AI176=0,ROUND(IF($AH176&gt;2800,ROUND($AK176/$AH176*2800,2),$AK176)*'umowa o pracę'!$E$8,2),ROUND(IF($AH176&gt;2800,ROUND($AK176/$AH176*2800,2),$AK176)*'umowa o pracę'!$E$8,2)),0)&gt;$I176,$I176,IF($AG176=1,IF($AI176=0,ROUND(IF($AH176&gt;2800,ROUND($AK176/$AH176*2800,2),$AK176)*'umowa o pracę'!$E$8,2),ROUND(IF($AH176&gt;2800,ROUND($AK176/$AH176*2800,2),$AK176)*'umowa o pracę'!$E$8,2)),0)),0))</f>
        <v>0</v>
      </c>
      <c r="AQ176" s="56">
        <f>IF('umowa o pracę'!$E$7=2020,$AM176,IF('umowa o pracę'!$E$7=2021,$AN176,0))</f>
        <v>0</v>
      </c>
      <c r="AR176" s="33">
        <f>IF('umowa o pracę'!$E$7=0,0,U176+AF176+AQ176)</f>
        <v>0</v>
      </c>
      <c r="AS176" s="19"/>
      <c r="AT176" s="19"/>
      <c r="AU176" s="19"/>
      <c r="AV176" s="6"/>
      <c r="AW176" s="6"/>
      <c r="AX176" s="6">
        <f t="shared" si="26"/>
        <v>10</v>
      </c>
      <c r="AY176" s="6"/>
      <c r="AZ176" s="234">
        <f t="shared" si="29"/>
        <v>0</v>
      </c>
      <c r="BA176" s="234">
        <f t="shared" si="30"/>
        <v>0</v>
      </c>
      <c r="BB176" s="234">
        <f t="shared" si="31"/>
        <v>0</v>
      </c>
      <c r="BC176" s="234">
        <f t="shared" si="32"/>
        <v>0</v>
      </c>
      <c r="BD176" s="234">
        <f t="shared" si="33"/>
        <v>0</v>
      </c>
      <c r="BE176" s="234">
        <f t="shared" si="34"/>
        <v>0</v>
      </c>
      <c r="BF176" s="234">
        <f t="shared" si="35"/>
        <v>0</v>
      </c>
      <c r="BG176" s="234">
        <f t="shared" si="36"/>
        <v>0</v>
      </c>
      <c r="BH176" s="234">
        <f t="shared" si="37"/>
        <v>0</v>
      </c>
      <c r="BI176" s="238">
        <f t="shared" si="38"/>
        <v>0</v>
      </c>
      <c r="BJ176" s="236"/>
      <c r="BK176" s="236"/>
      <c r="BL176" s="237"/>
    </row>
    <row r="177" spans="1:64" ht="15.75" customHeight="1" x14ac:dyDescent="0.25">
      <c r="A177" s="129">
        <v>166</v>
      </c>
      <c r="B177" s="57"/>
      <c r="C177" s="57"/>
      <c r="D177" s="36"/>
      <c r="E177" s="36"/>
      <c r="F177" s="242"/>
      <c r="G177" s="37">
        <v>1</v>
      </c>
      <c r="H177" s="58">
        <v>0</v>
      </c>
      <c r="I177" s="59">
        <v>0</v>
      </c>
      <c r="J177" s="60">
        <v>0</v>
      </c>
      <c r="K177" s="52">
        <v>1</v>
      </c>
      <c r="L177" s="39">
        <v>0</v>
      </c>
      <c r="M177" s="39">
        <v>0</v>
      </c>
      <c r="N177" s="39">
        <v>0</v>
      </c>
      <c r="O177" s="39">
        <v>0</v>
      </c>
      <c r="P177" s="35">
        <f>IF('umowa o pracę'!$E$7=2020,ROUND(IF($L177&gt;=2600,2600*'umowa o pracę'!$E$8,$L177*'umowa o pracę'!$E$8),2),IF('umowa o pracę'!$E$7=2021,ROUND(IF($L177&gt;=2800,2800*'umowa o pracę'!$E$8,$L177*'umowa o pracę'!$E$8),2),0))</f>
        <v>0</v>
      </c>
      <c r="Q177" s="252">
        <f>IF(IF(IF(AND($K177=1,$I177&gt;0),ROUND(IF($L177+$M177&gt;=2600,2600*'umowa o pracę'!$E$8,($L177+$M177)*'umowa o pracę'!$E$8),2)+IF($M177=0,ROUND(IF($L177&gt;2600,ROUND($O177/$L177*2600,2),$O177)*'umowa o pracę'!$E$8,2),ROUND(IF($L177&gt;2600,ROUND($O177/$L177*2600,2),$O177)*'umowa o pracę'!$E$8,2)),ROUND(IF($L177+$M177&gt;=2600,2600*'umowa o pracę'!$E$8,($L177+$M177)*'umowa o pracę'!$E$8),2)-IF($M177=0,ROUND(ROUND(IF($L177&gt;2600,ROUND($N177/$L177*2600,2),$N177),2)*'umowa o pracę'!$E$8,2),IF($M177&gt;0,IF($L177+$M177&lt;2600,ROUND(ROUND($N177+ROUND($M177*9%,2),2)*'umowa o pracę'!$E$8,2),IF(AND($L177+$M177&gt;=2600,$M177&lt;2600,$L177&lt;2600),ROUND((ROUND(((2600-$M177)/$L177)*$N177,2)+ROUND($M177*9%,2))*'umowa o pracę'!$E$8,2),IF(AND($L177+$M177&gt;=2600,$M177&gt;=2600),ROUND((ROUND(2600*9%,2))*'umowa o pracę'!$E$8,2),IF(AND($L177+$M177&gt;=2600,$L177&gt;=2600,$M177&lt;2600),ROUND((ROUND($M177*9%,2)+ROUND(((2600-$M177)/$L177)*$N177,2))*'umowa o pracę'!$E$8,2),0)))),0)))&gt;$J177,$J177,IF(AND($K177=1,$I177&gt;0),ROUND(IF($L177+$M177&gt;=2600,2600*'umowa o pracę'!$E$8,($L177+$M177)*'umowa o pracę'!$E$8),2)+IF($M177=0,ROUND(IF($L177&gt;2600,ROUND($O177/$L177*2600,2),$O177)*'umowa o pracę'!$E$8,2),ROUND(IF($L177&gt;2600,ROUND($O177/$L177*2600,2),$O177)*'umowa o pracę'!$E$8,2)),ROUND(IF($L177+$M177&gt;=2600,2600*'umowa o pracę'!$E$8,($L177+$M177)*'umowa o pracę'!$E$8),2)-IF($M177=0,ROUND(ROUND(IF($L177&gt;2600,ROUND($N177/$L177*2600,2),$N177),2)*'umowa o pracę'!$E$8,2),IF($M177&gt;0,IF($L177+$M177&lt;2600,ROUND(ROUND($N177+ROUND($M177*9%,2),2)*'umowa o pracę'!$E$8,2),IF(AND($L177+$M177&gt;=2600,$M177&lt;2600,$L177&lt;2600),ROUND((ROUND(((2600-$M177)/$L177)*$N177,2)+ROUND($M177*9%,2))*'umowa o pracę'!$E$8,2),IF(AND($L177+$M177&gt;=2600,$M177&gt;=2600),ROUND((ROUND(2600*9%,2))*'umowa o pracę'!$E$8,2),IF(AND($L177+$M177&gt;=2600,$L177&gt;=2600,$M177&lt;2600),ROUND((ROUND($M177*9%,2)+ROUND(((2600-$M177)/$L177)*$N177,2))*'umowa o pracę'!$E$8,2),0)))),0))))&gt;$J177,$J177,IF(IF(AND($K177=1,$I177&gt;0),ROUND(IF($L177+$M177&gt;=2600,2600*'umowa o pracę'!$E$8,($L177+$M177)*'umowa o pracę'!$E$8),2)+IF($M177=0,ROUND(IF($L177&gt;2600,ROUND($O177/$L177*2600,2),$O177)*'umowa o pracę'!$E$8,2),ROUND(IF($L177&gt;2600,ROUND($O177/$L177*2600,2),$O177)*'umowa o pracę'!$E$8,2)),ROUND(IF($L177+$M177&gt;=2600,2600*'umowa o pracę'!$E$8,($L177+$M177)*'umowa o pracę'!$E$8),2)-IF($M177=0,ROUND(ROUND(IF($L177&gt;2600,ROUND($N177/$L177*2600,2),$N177),2)*'umowa o pracę'!$E$8,2),IF($M177&gt;0,IF($L177+$M177&lt;2600,ROUND(ROUND($N177+ROUND($M177*9%,2),2)*'umowa o pracę'!$E$8,2),IF(AND($L177+$M177&gt;=2600,$M177&lt;2600,$L177&lt;2600),ROUND((ROUND(((2600-$M177)/$L177)*$N177,2)+ROUND($M177*9%,2))*'umowa o pracę'!$E$8,2),IF(AND($L177+$M177&gt;=2600,$M177&gt;=2600),ROUND((ROUND(2600*9%,2))*'umowa o pracę'!$E$8,2),IF(AND($L177+$M177&gt;=2600,$L177&gt;=2600,$M177&lt;2600),ROUND((ROUND($M177*9%,2)+ROUND(((2600-$M177)/$L177)*$N177,2))*'umowa o pracę'!$E$8,2),0)))),0)))&gt;$J177,$J177,IF(AND($K177=1,$I177&gt;0),ROUND(IF($L177+$M177&gt;=2600,2600*'umowa o pracę'!$E$8,($L177+$M177)*'umowa o pracę'!$E$8),2)+IF($M177=0,ROUND(IF($L177&gt;2600,ROUND($O177/$L177*2600,2),$O177)*'umowa o pracę'!$E$8,2),ROUND(IF($L177&gt;2600,ROUND($O177/$L177*2600,2),$O177)*'umowa o pracę'!$E$8,2)),ROUND(IF($L177+$M177&gt;=2600,2600*'umowa o pracę'!$E$8,($L177+$M177)*'umowa o pracę'!$E$8),2)-IF(AND($M177=0,I177&gt;0),ROUND(ROUND(IF($L177&gt;2600,ROUND($N177/$L177*2600,2),$N177),2)*'umowa o pracę'!$E$8,2),IF($M177&gt;0,IF($L177+$M177&lt;2600,ROUND(ROUND($N177+ROUND($M177*9%,2),2)*'umowa o pracę'!$E$8,2),IF(AND($L177+$M177&gt;=2600,$M177&lt;2600,$L177&lt;2600),ROUND((ROUND(((2600-$M177)/$L177)*$N177,2)+ROUND($M177*9%,2))*'umowa o pracę'!$E$8,2),IF(AND($L177+$M177&gt;=2600,$M177&gt;=2600),ROUND((ROUND(2600*9%,2))*'umowa o pracę'!$E$8,2),IF(AND($L177+$M177&gt;=2600,$L177&gt;=2600,$M177&lt;2600),ROUND((ROUND($M177*9%,2)+ROUND(((2600-$M177)/$L177)*$N177,2))*'umowa o pracę'!$E$8,2),0)))),0)))))</f>
        <v>0</v>
      </c>
      <c r="R177" s="252">
        <f>IF(IF(IF(AND($K177=1,$I177&gt;0),ROUND(IF($L177+$M177&gt;=2800,2800*'umowa o pracę'!$E$8,($L177+$M177)*'umowa o pracę'!$E$8),2)+IF($M177=0,ROUND(IF($L177&gt;2800,ROUND($O177/$L177*2800,2),$O177)*'umowa o pracę'!$E$8,2),ROUND(IF($L177&gt;2800,ROUND($O177/$L177*2800,2),$O177)*'umowa o pracę'!$E$8,2)),ROUND(IF($L177+$M177&gt;=2800,2800*'umowa o pracę'!$E$8,($L177+$M177)*'umowa o pracę'!$E$8),2)-IF($M177=0,ROUND(ROUND(IF($L177&gt;2800,ROUND($N177/$L177*2800,2),$N177),2)*'umowa o pracę'!$E$8,2),IF($M177&gt;0,IF($L177+$M177&lt;2800,ROUND(ROUND($N177+ROUND($M177*9%,2),2)*'umowa o pracę'!$E$8,2),IF(AND($L177+$M177&gt;=2800,$M177&lt;2800,$L177&lt;2800),ROUND((ROUND(((2800-$M177)/$L177)*$N177,2)+ROUND($M177*9%,2))*'umowa o pracę'!$E$8,2),IF(AND($L177+$M177&gt;=2800,$M177&gt;=2800),ROUND((ROUND(2800*9%,2))*'umowa o pracę'!$E$8,2),IF(AND($L177+$M177&gt;=2800,$L177&gt;=2800,$M177&lt;2800),ROUND((ROUND($M177*9%,2)+ROUND(((2800-$M177)/$L177)*$N177,2))*'umowa o pracę'!$E$8,2),0)))),0)))&gt;$J177,$J177,IF(AND($K177=1,$I177&gt;0),ROUND(IF($L177+$M177&gt;=2800,2800*'umowa o pracę'!$E$8,($L177+$M177)*'umowa o pracę'!$E$8),2)+IF($M177=0,ROUND(IF($L177&gt;2800,ROUND($O177/$L177*2800,2),$O177)*'umowa o pracę'!$E$8,2),ROUND(IF($L177&gt;2800,ROUND($O177/$L177*2800,2),$O177)*'umowa o pracę'!$E$8,2)),ROUND(IF($L177+$M177&gt;=2800,2800*'umowa o pracę'!$E$8,($L177+$M177)*'umowa o pracę'!$E$8),2)-IF($M177=0,ROUND(ROUND(IF($L177&gt;2800,ROUND($N177/$L177*2800,2),$N177),2)*'umowa o pracę'!$E$8,2),IF($M177&gt;0,IF($L177+$M177&lt;2800,ROUND(ROUND($N177+ROUND($M177*9%,2),2)*'umowa o pracę'!$E$8,2),IF(AND($L177+$M177&gt;=2800,$M177&lt;2800,$L177&lt;2800),ROUND((ROUND(((2800-$M177)/$L177)*$N177,2)+ROUND($M177*9%,2))*'umowa o pracę'!$E$8,2),IF(AND($L177+$M177&gt;=2800,$M177&gt;=2800),ROUND((ROUND(2800*9%,2))*'umowa o pracę'!$E$8,2),IF(AND($L177+$M177&gt;=2800,$L177&gt;=2800,$M177&lt;2800),ROUND((ROUND($M177*9%,2)+ROUND(((2800-$M177)/$L177)*$N177,2))*'umowa o pracę'!$E$8,2),0)))),0))))&gt;$J177,$J177,IF(IF(AND($K177=1,$I177&gt;0),ROUND(IF($L177+$M177&gt;=2800,2800*'umowa o pracę'!$E$8,($L177+$M177)*'umowa o pracę'!$E$8),2)+IF($M177=0,ROUND(IF($L177&gt;2800,ROUND($O177/$L177*2800,2),$O177)*'umowa o pracę'!$E$8,2),ROUND(IF($L177&gt;2800,ROUND($O177/$L177*2800,2),$O177)*'umowa o pracę'!$E$8,2)),ROUND(IF($L177+$M177&gt;=2800,2800*'umowa o pracę'!$E$8,($L177+$M177)*'umowa o pracę'!$E$8),2)-IF($M177=0,ROUND(ROUND(IF($L177&gt;2800,ROUND($N177/$L177*2800,2),$N177),2)*'umowa o pracę'!$E$8,2),IF($M177&gt;0,IF($L177+$M177&lt;2800,ROUND(ROUND($N177+ROUND($M177*9%,2),2)*'umowa o pracę'!$E$8,2),IF(AND($L177+$M177&gt;=2800,$M177&lt;2800,$L177&lt;2800),ROUND((ROUND(((2800-$M177)/$L177)*$N177,2)+ROUND($M177*9%,2))*'umowa o pracę'!$E$8,2),IF(AND($L177+$M177&gt;=2800,$M177&gt;=2800),ROUND((ROUND(2800*9%,2))*'umowa o pracę'!$E$8,2),IF(AND($L177+$M177&gt;=2800,$L177&gt;=2800,$M177&lt;2800),ROUND((ROUND($M177*9%,2)+ROUND(((2800-$M177)/$L177)*$N177,2))*'umowa o pracę'!$E$8,2),0)))),0)))&gt;$J177,$J177,IF(AND($K177=1,$I177&gt;0),ROUND(IF($L177+$M177&gt;=2800,2800*'umowa o pracę'!$E$8,($L177+$M177)*'umowa o pracę'!$E$8),2)+IF($M177=0,ROUND(IF($L177&gt;2800,ROUND($O177/$L177*2800,2),$O177)*'umowa o pracę'!$E$8,2),ROUND(IF($L177&gt;2800,ROUND($O177/$L177*2800,2),$O177)*'umowa o pracę'!$E$8,2)),ROUND(IF($L177+$M177&gt;=2800,2800*'umowa o pracę'!$E$8,($L177+$M177)*'umowa o pracę'!$E$8),2)-IF(AND($M177=0,I177&gt;0),ROUND(ROUND(IF($L177&gt;2800,ROUND($N177/$L177*2800,2),$N177),2)*'umowa o pracę'!$E$8,2),IF($M177&gt;0,IF($L177+$M177&lt;2800,ROUND(ROUND($N177+ROUND($M177*9%,2),2)*'umowa o pracę'!$E$8,2),IF(AND($L177+$M177&gt;=2800,$M177&lt;2800,$L177&lt;2800),ROUND((ROUND(((2800-$M177)/$L177)*$N177,2)+ROUND($M177*9%,2))*'umowa o pracę'!$E$8,2),IF(AND($L177+$M177&gt;=2800,$M177&gt;=2800),ROUND((ROUND(2800*9%,2))*'umowa o pracę'!$E$8,2),IF(AND($L177+$M177&gt;=2800,$L177&gt;=2800,$M177&lt;2800),ROUND((ROUND($M177*9%,2)+ROUND(((2800-$M177)/$L177)*$N177,2))*'umowa o pracę'!$E$8,2),0)))),0)))))</f>
        <v>0</v>
      </c>
      <c r="S177" s="32">
        <f>IF('umowa o pracę'!$E$7=2020,IF(IF($K177=1,IF($M177=0,ROUND(IF($L177&gt;2600,ROUND($N177/$L177*2600,2),$N177)*'umowa o pracę'!$E$8,2),IF($L177+$M177&lt;2600,ROUND(ROUND($N177+ROUND($M177*9%,2),2)*'umowa o pracę'!$E$8,2),IF(AND($L177+$M177&gt;=2600,$L177&lt;2600),ROUND((ROUND($N177+ROUND((2600-$L177)*9%,2),2))*'umowa o pracę'!$E$8,2),IF(AND($L177+$M177&gt;=2600,$L177&gt;=2600),ROUND(ROUND($N177/$L177*2600,2)*'umowa o pracę'!$E$8,2),0)))),0)&gt;$H177,$H177,IF($K177=1,IF($M177=0,ROUND(IF($L177&gt;2600,ROUND($N177/$L177*2600,2),$N177)*'umowa o pracę'!$E$8,2),IF($L177+$M177&lt;2600,ROUND(ROUND($N177+ROUND($M177*9%,2),2)*'umowa o pracę'!$E$8,2),IF(AND($L177+$M177&gt;=2600,$L177&lt;2600),ROUND((ROUND($N177+ROUND((2600-$L177)*9%,2),2))*'umowa o pracę'!$E$8,2),IF(AND($L177+$M177&gt;=2600,$L177&gt;=2600),ROUND(ROUND($N177/$L177*2600,2)*'umowa o pracę'!$E$8,2),0)))),0)),IF('umowa o pracę'!$E$7=2021,IF(IF($K177=1,IF($M177=0,ROUND(IF($L177&gt;2800,ROUND($N177/$L177*2800,2),$N177)*'umowa o pracę'!$E$8,2),IF($L177+$M177&lt;2800,ROUND(ROUND($N177+ROUND($M177*9%,2),2)*'umowa o pracę'!$E$8,2),IF(AND($L177+$M177&gt;=2800,$L177&lt;2800),ROUND((ROUND($N177+ROUND((2800-$L177)*9%,2),2))*'umowa o pracę'!$E$8,2),IF(AND($L177+$M177&gt;=2800,$L177&gt;=2800),ROUND(ROUND($N177/$L177*2800,2)*'umowa o pracę'!$E$8,2),0)))),0)&gt;$H177,$H177,IF($K177=1,IF($M177=0,ROUND(IF($L177&gt;2800,ROUND($N177/$L177*2800,2),$N177)*'umowa o pracę'!$E$8,2),IF($L177+$M177&lt;2800,ROUND(ROUND($N177+ROUND($M177*9%,2),2)*'umowa o pracę'!$E$8,2),IF(AND($L177+$M177&gt;=2800,$L177&lt;2800),ROUND((ROUND($N177+ROUND((2800-$L177)*9%,2),2))*'umowa o pracę'!$E$8,2),IF(AND($L177+$M177&gt;=2800,$L177&gt;=2800),ROUND(ROUND($N177/$L177*2800,2)*'umowa o pracę'!$E$8,2),0)))),0)),0))</f>
        <v>0</v>
      </c>
      <c r="T177" s="32">
        <f>IF('umowa o pracę'!$E$7=2020,IF(IF($K177=1,IF($M177=0,ROUND(IF($L177&gt;2600,ROUND($O177/$L177*2600,2),$O177)*'umowa o pracę'!$E$8,2),ROUND(IF($L177&gt;2600,ROUND($O177/$L177*2600,2),$O177)*'umowa o pracę'!$E$8,2)),0)&gt;$I177,$I177,IF($K177=1,IF($M177=0,ROUND(IF($L177&gt;2600,ROUND($O177/$L177*2600,2),$O177)*'umowa o pracę'!$E$8,2),ROUND(IF($L177&gt;2600,ROUND($O177/$L177*2600,2),$O177)*'umowa o pracę'!$E$8,2)),0)),IF('umowa o pracę'!$E$7=2021,IF(IF($K177=1,IF($M177=0,ROUND(IF($L177&gt;2800,ROUND($O177/$L177*2800,2),$O177)*'umowa o pracę'!$E$8,2),ROUND(IF($L177&gt;2800,ROUND($O177/$L177*2800,2),$O177)*'umowa o pracę'!$E$8,2)),0)&gt;$I177,$I177,IF($K177=1,IF($M177=0,ROUND(IF($L177&gt;2800,ROUND($O177/$L177*2800,2),$O177)*'umowa o pracę'!$E$8,2),ROUND(IF($L177&gt;2800,ROUND($O177/$L177*2800,2),$O177)*'umowa o pracę'!$E$8,2)),0)),0))</f>
        <v>0</v>
      </c>
      <c r="U177" s="51">
        <f>IF('umowa o pracę'!$E$7=2020,$Q177,IF('umowa o pracę'!$E$7=2021,$R177,0))</f>
        <v>0</v>
      </c>
      <c r="V177" s="53">
        <f t="shared" si="27"/>
        <v>1</v>
      </c>
      <c r="W177" s="54">
        <f>IF('umowa o pracę'!$E$6&lt;2,0,$L177)</f>
        <v>0</v>
      </c>
      <c r="X177" s="54">
        <f>IF('umowa o pracę'!$E$6&lt;2,0,$M177)</f>
        <v>0</v>
      </c>
      <c r="Y177" s="55">
        <f>IF('umowa o pracę'!$E$6&lt;2,0,$N177)</f>
        <v>0</v>
      </c>
      <c r="Z177" s="55">
        <f>IF('umowa o pracę'!$E$6&lt;2,0,$O177)</f>
        <v>0</v>
      </c>
      <c r="AA177" s="32">
        <f>IF('umowa o pracę'!$E$7=2020,ROUND(IF($W177&gt;=2600,2600*'umowa o pracę'!$E$8,$W177*'umowa o pracę'!$E$8),2),IF('umowa o pracę'!$E$7=2021,ROUND(IF($W177&gt;=2800,2800*'umowa o pracę'!$E$8,$W177*'umowa o pracę'!$E$8),2),0))</f>
        <v>0</v>
      </c>
      <c r="AB177" s="32">
        <f>IF(IF(IF(AND($V177=1,$I177&gt;0),ROUND(IF($W177+$X177&gt;=2600,2600*'umowa o pracę'!$E$8,($W177+$X177)*'umowa o pracę'!$E$8),2)+IF($X177=0,ROUND(IF($W177&gt;2600,ROUND($Z177/$W177*2600,2),$Z177)*'umowa o pracę'!$E$8,2),ROUND(IF($W177&gt;2600,ROUND($Z177/$W177*2600,2),$Z177)*'umowa o pracę'!$E$8,2)),ROUND(IF($W177+$X177&gt;=2600,2600*'umowa o pracę'!$E$8,($W177+$X177)*'umowa o pracę'!$E$8),2)-IF($X177=0,ROUND(ROUND(IF($W177&gt;2600,ROUND($Y177/$W177*2600,2),$Y177),2)*'umowa o pracę'!$E$8,2),IF($X177&gt;0,IF($W177+$X177&lt;2600,ROUND(ROUND($Y177+ROUND($X177*9%,2),2)*'umowa o pracę'!$E$8,2),IF(AND($W177+$X177&gt;=2600,$X177&lt;2600,$W177&lt;2600),ROUND((ROUND(((2600-$X177)/$W177)*$Y177,2)+ROUND($X177*9%,2))*'umowa o pracę'!$E$8,2),IF(AND($W177+$X177&gt;=2600,$X177&gt;=2600),ROUND((ROUND(2600*9%,2))*'umowa o pracę'!$E$8,2),IF(AND($W177+$X177&gt;=2600,$W177&gt;=2600,$X177&lt;2600),ROUND((ROUND($X177*9%,2)+ROUND(((2600-$X177)/$W177)*$Y177,2))*'umowa o pracę'!$E$8,2),0)))),0)))&gt;$J177,$J177,IF(AND($V177=1,$I177&gt;0),ROUND(IF($W177+$X177&gt;=2600,2600*'umowa o pracę'!$E$8,($W177+$X177)*'umowa o pracę'!$E$8),2)+IF($X177=0,ROUND(IF($W177&gt;2600,ROUND($Z177/$W177*2600,2),$Z177)*'umowa o pracę'!$E$8,2),ROUND(IF($W177&gt;2600,ROUND($Z177/$W177*2600,2),$Z177)*'umowa o pracę'!$E$8,2)),ROUND(IF($W177+$X177&gt;=2600,2600*'umowa o pracę'!$E$8,($W177+$X177)*'umowa o pracę'!$E$8),2)-IF($X177=0,ROUND(ROUND(IF($W177&gt;2600,ROUND($Y177/$W177*2600,2),$Y177),2)*'umowa o pracę'!$E$8,2),IF($X177&gt;0,IF($W177+$X177&lt;2600,ROUND(ROUND($Y177+ROUND($X177*9%,2),2)*'umowa o pracę'!$E$8,2),IF(AND($W177+$X177&gt;=2600,$X177&lt;2600,$W177&lt;2600),ROUND((ROUND(((2600-$X177)/$W177)*$Y177,2)+ROUND($X177*9%,2))*'umowa o pracę'!$E$8,2),IF(AND($W177+$X177&gt;=2600,$X177&gt;=2600),ROUND((ROUND(2600*9%,2))*'umowa o pracę'!$E$8,2),IF(AND($W177+$X177&gt;=2600,$W177&gt;=2600,$X177&lt;2600),ROUND((ROUND($X177*9%,2)+ROUND(((2600-$X177)/$W177)*$Y177,2))*'umowa o pracę'!$E$8,2),0)))),0))))&gt;$J177,$J177,IF(IF(AND($V177=1,$I177&gt;0),ROUND(IF($W177+$X177&gt;=2600,2600*'umowa o pracę'!$E$8,($W177+$X177)*'umowa o pracę'!$E$8),2)+IF($X177=0,ROUND(IF($W177&gt;2600,ROUND($Z177/$W177*2600,2),$Z177)*'umowa o pracę'!$E$8,2),ROUND(IF($W177&gt;2600,ROUND($Z177/$W177*2600,2),$Z177)*'umowa o pracę'!$E$8,2)),ROUND(IF($W177+$X177&gt;=2600,2600*'umowa o pracę'!$E$8,($W177+$X177)*'umowa o pracę'!$E$8),2)-IF($X177=0,ROUND(ROUND(IF($W177&gt;2600,ROUND($Y177/$W177*2600,2),$Y177),2)*'umowa o pracę'!$E$8,2),IF($X177&gt;0,IF($W177+$X177&lt;2600,ROUND(ROUND($Y177+ROUND($X177*9%,2),2)*'umowa o pracę'!$E$8,2),IF(AND($W177+$X177&gt;=2600,$X177&lt;2600,$W177&lt;2600),ROUND((ROUND(((2600-$X177)/$W177)*$Y177,2)+ROUND($X177*9%,2))*'umowa o pracę'!$E$8,2),IF(AND($W177+$X177&gt;=2600,$X177&gt;=2600),ROUND((ROUND(2600*9%,2))*'umowa o pracę'!$E$8,2),IF(AND($W177+$X177&gt;=2600,$W177&gt;=2600,$X177&lt;2600),ROUND((ROUND($X177*9%,2)+ROUND(((2600-$X177)/$W177)*$Y177,2))*'umowa o pracę'!$E$8,2),0)))),0)))&gt;$J177,$J177,IF(AND($V177=1,$I177&gt;0),ROUND(IF($W177+$X177&gt;=2600,2600*'umowa o pracę'!$E$8,($W177+$X177)*'umowa o pracę'!$E$8),2)+IF($X177=0,ROUND(IF($W177&gt;2600,ROUND($Z177/$W177*2600,2),$Z177)*'umowa o pracę'!$E$8,2),ROUND(IF($W177&gt;2600,ROUND($Z177/$W177*2600,2),$Z177)*'umowa o pracę'!$E$8,2)),ROUND(IF($W177+$X177&gt;=2600,2600*'umowa o pracę'!$E$8,($W177+$X177)*'umowa o pracę'!$E$8),2)-IF(AND($X177=0,I177&gt;0),ROUND(ROUND(IF($W177&gt;2600,ROUND($Y177/$W177*2600,2),$Y177),2)*'umowa o pracę'!$E$8,2),IF($X177&gt;0,IF($W177+$X177&lt;2600,ROUND(ROUND($Y177+ROUND($X177*9%,2),2)*'umowa o pracę'!$E$8,2),IF(AND($W177+$X177&gt;=2600,$X177&lt;2600,$W177&lt;2600),ROUND((ROUND(((2600-$X177)/$W177)*$Y177,2)+ROUND($X177*9%,2))*'umowa o pracę'!$E$8,2),IF(AND($W177+$X177&gt;=2600,$X177&gt;=2600),ROUND((ROUND(2600*9%,2))*'umowa o pracę'!$E$8,2),IF(AND($W177+$X177&gt;=2600,$W177&gt;=2600,$X177&lt;2600),ROUND((ROUND($X177*9%,2)+ROUND(((2600-$X177)/$W177)*$Y177,2))*'umowa o pracę'!$E$8,2),0)))),0)))))</f>
        <v>0</v>
      </c>
      <c r="AC177" s="32">
        <f>IF(IF(IF(AND($V177=1,$I177&gt;0),ROUND(IF($W177+$X177&gt;=2800,2800*'umowa o pracę'!$E$8,($W177+$X177)*'umowa o pracę'!$E$8),2)+IF($X177=0,ROUND(IF($W177&gt;2800,ROUND($Z177/$W177*2800,2),$Z177)*'umowa o pracę'!$E$8,2),ROUND(IF($W177&gt;2800,ROUND($Z177/$W177*2800,2),$Z177)*'umowa o pracę'!$E$8,2)),ROUND(IF($W177+$X177&gt;=2800,2800*'umowa o pracę'!$E$8,($W177+$X177)*'umowa o pracę'!$E$8),2)-IF($X177=0,ROUND(ROUND(IF($W177&gt;2800,ROUND($Y177/$W177*2800,2),$Y177),2)*'umowa o pracę'!$E$8,2),IF($X177&gt;0,IF($W177+$X177&lt;2800,ROUND(ROUND($Y177+ROUND($X177*9%,2),2)*'umowa o pracę'!$E$8,2),IF(AND($W177+$X177&gt;=2800,$X177&lt;2800,$W177&lt;2800),ROUND((ROUND(((2800-$X177)/$W177)*$Y177,2)+ROUND($X177*9%,2))*'umowa o pracę'!$E$8,2),IF(AND($W177+$X177&gt;=2800,$X177&gt;=2800),ROUND((ROUND(2800*9%,2))*'umowa o pracę'!$E$8,2),IF(AND($W177+$X177&gt;=2800,$W177&gt;=2800,$X177&lt;2800),ROUND((ROUND($X177*9%,2)+ROUND(((2800-$X177)/$W177)*$Y177,2))*'umowa o pracę'!$E$8,2),0)))),0)))&gt;$J177,$J177,IF(AND($V177=1,$I177&gt;0),ROUND(IF($W177+$X177&gt;=2800,2800*'umowa o pracę'!$E$8,($W177+$X177)*'umowa o pracę'!$E$8),2)+IF($X177=0,ROUND(IF($W177&gt;2800,ROUND($Z177/$W177*2800,2),$Z177)*'umowa o pracę'!$E$8,2),ROUND(IF($W177&gt;2800,ROUND($Z177/$W177*2800,2),$Z177)*'umowa o pracę'!$E$8,2)),ROUND(IF($W177+$X177&gt;=2800,2800*'umowa o pracę'!$E$8,($W177+$X177)*'umowa o pracę'!$E$8),2)-IF($X177=0,ROUND(ROUND(IF($W177&gt;2800,ROUND($Y177/$W177*2800,2),$Y177),2)*'umowa o pracę'!$E$8,2),IF($X177&gt;0,IF($W177+$X177&lt;2800,ROUND(ROUND($Y177+ROUND($X177*9%,2),2)*'umowa o pracę'!$E$8,2),IF(AND($W177+$X177&gt;=2800,$X177&lt;2800,$W177&lt;2800),ROUND((ROUND(((2800-$X177)/$W177)*$Y177,2)+ROUND($X177*9%,2))*'umowa o pracę'!$E$8,2),IF(AND($W177+$X177&gt;=2800,$X177&gt;=2800),ROUND((ROUND(2800*9%,2))*'umowa o pracę'!$E$8,2),IF(AND($W177+$X177&gt;=2800,$W177&gt;=2800,$X177&lt;2800),ROUND((ROUND($X177*9%,2)+ROUND(((2800-$X177)/$W177)*$Y177,2))*'umowa o pracę'!$E$8,2),0)))),0))))&gt;$J177,$J177,IF(IF(AND($V177=1,$I177&gt;0),ROUND(IF($W177+$X177&gt;=2800,2800*'umowa o pracę'!$E$8,($W177+$X177)*'umowa o pracę'!$E$8),2)+IF($X177=0,ROUND(IF($W177&gt;2800,ROUND($Z177/$W177*2800,2),$Z177)*'umowa o pracę'!$E$8,2),ROUND(IF($W177&gt;2800,ROUND($Z177/$W177*2800,2),$Z177)*'umowa o pracę'!$E$8,2)),ROUND(IF($W177+$X177&gt;=2800,2800*'umowa o pracę'!$E$8,($W177+$X177)*'umowa o pracę'!$E$8),2)-IF($X177=0,ROUND(ROUND(IF($W177&gt;2800,ROUND($Y177/$W177*2800,2),$Y177),2)*'umowa o pracę'!$E$8,2),IF($X177&gt;0,IF($W177+$X177&lt;2800,ROUND(ROUND($Y177+ROUND($X177*9%,2),2)*'umowa o pracę'!$E$8,2),IF(AND($W177+$X177&gt;=2800,$X177&lt;2800,$W177&lt;2800),ROUND((ROUND(((2800-$X177)/$W177)*$Y177,2)+ROUND($X177*9%,2))*'umowa o pracę'!$E$8,2),IF(AND($W177+$X177&gt;=2800,$X177&gt;=2800),ROUND((ROUND(2800*9%,2))*'umowa o pracę'!$E$8,2),IF(AND($W177+$X177&gt;=2800,$W177&gt;=2800,$X177&lt;2800),ROUND((ROUND($X177*9%,2)+ROUND(((2800-$X177)/$W177)*$Y177,2))*'umowa o pracę'!$E$8,2),0)))),0)))&gt;$J177,$J177,IF(AND($V177=1,$I177&gt;0),ROUND(IF($W177+$X177&gt;=2800,2800*'umowa o pracę'!$E$8,($W177+$X177)*'umowa o pracę'!$E$8),2)+IF($X177=0,ROUND(IF($W177&gt;2800,ROUND($Z177/$W177*2800,2),$Z177)*'umowa o pracę'!$E$8,2),ROUND(IF($W177&gt;2800,ROUND($Z177/$W177*2800,2),$Z177)*'umowa o pracę'!$E$8,2)),ROUND(IF($W177+$X177&gt;=2800,2800*'umowa o pracę'!$E$8,($W177+$X177)*'umowa o pracę'!$E$8),2)-IF(AND($X177=0,I177&gt;0),ROUND(ROUND(IF($W177&gt;2800,ROUND($Y177/$W177*2800,2),$Y177),2)*'umowa o pracę'!$E$8,2),IF($X177&gt;0,IF($W177+$X177&lt;2800,ROUND(ROUND($Y177+ROUND($X177*9%,2),2)*'umowa o pracę'!$E$8,2),IF(AND($W177+$X177&gt;=2800,$X177&lt;2800,$W177&lt;2800),ROUND((ROUND(((2800-$X177)/$W177)*$Y177,2)+ROUND($X177*9%,2))*'umowa o pracę'!$E$8,2),IF(AND($W177+$X177&gt;=2800,$X177&gt;=2800),ROUND((ROUND(2800*9%,2))*'umowa o pracę'!$E$8,2),IF(AND($W177+$X177&gt;=2800,$W177&gt;=2800,$X177&lt;2800),ROUND((ROUND($X177*9%,2)+ROUND(((2800-$X177)/$W177)*$Y177,2))*'umowa o pracę'!$E$8,2),0)))),0)))))</f>
        <v>0</v>
      </c>
      <c r="AD177" s="32">
        <f>IF('umowa o pracę'!$E$7=2020,IF(IF($V177=1,IF($X177=0,ROUND(IF($W177&gt;2600,ROUND($Y177/$W177*2600,2),$Y177)*'umowa o pracę'!$E$8,2),IF($W177+$X177&lt;2600,ROUND(ROUND($Y177+ROUND($X177*9%,2),2)*'umowa o pracę'!$E$8,2),IF(AND($W177+$X177&gt;=2600,$W177&lt;2600),ROUND((ROUND($Y177+ROUND((2600-$W177)*9%,2),2))*'umowa o pracę'!$E$8,2),IF(AND($W177+$X177&gt;=2600,$W177&gt;=2600),ROUND(ROUND($Y177/$W177*2600,2)*'umowa o pracę'!$E$8,2),0)))),0)&gt;$H177,$H177,IF($V177=1,IF($X177=0,ROUND(IF($W177&gt;2600,ROUND($Y177/$W177*2600,2),$Y177)*'umowa o pracę'!$E$8,2),IF($W177+$X177&lt;2600,ROUND(ROUND($Y177+ROUND($X177*9%,2),2)*'umowa o pracę'!$E$8,2),IF(AND($W177+$X177&gt;=2600,$W177&lt;2600),ROUND((ROUND($Y177+ROUND((2600-$W177)*9%,2),2))*'umowa o pracę'!$E$8,2),IF(AND($W177+$X177&gt;=2600,$W177&gt;=2600),ROUND(ROUND($Y177/$W177*2600,2)*'umowa o pracę'!$E$8,2),0)))),0)),IF('umowa o pracę'!$E$7=2021,IF(IF($V177=1,IF($X177=0,ROUND(IF($W177&gt;2800,ROUND($Y177/$W177*2800,2),$Y177)*'umowa o pracę'!$E$8,2),IF($W177+$X177&lt;2800,ROUND(ROUND($Y177+ROUND($X177*9%,2),2)*'umowa o pracę'!$E$8,2),IF(AND($W177+$X177&gt;=2800,$W177&lt;2800),ROUND((ROUND($Y177+ROUND((2800-$W177)*9%,2),2))*'umowa o pracę'!$E$8,2),IF(AND($W177+$X177&gt;=2800,$W177&gt;=2800),ROUND(ROUND($Y177/$W177*2800,2)*'umowa o pracę'!$E$8,2),0)))),0)&gt;$H177,$H177,IF($V177=1,IF($X177=0,ROUND(IF($W177&gt;2800,ROUND($Y177/$W177*2800,2),$Y177)*'umowa o pracę'!$E$8,2),IF($W177+$X177&lt;2800,ROUND(ROUND($Y177+ROUND($X177*9%,2),2)*'umowa o pracę'!$E$8,2),IF(AND($W177+$X177&gt;=2800,$W177&lt;2800),ROUND((ROUND($Y177+ROUND((2800-$W177)*9%,2),2))*'umowa o pracę'!$E$8,2),IF(AND($W177+$X177&gt;=2800,$W177&gt;=2800),ROUND(ROUND($Y177/$W177*2800,2)*'umowa o pracę'!$E$8,2),0)))),0)),0))</f>
        <v>0</v>
      </c>
      <c r="AE177" s="32">
        <f>IF('umowa o pracę'!$E$7=2020,IF(IF($V177=1,IF($X177=0,ROUND(IF($W177&gt;2600,ROUND($Z177/$W177*2600,2),$Z177)*'umowa o pracę'!$E$8,2),ROUND(IF($W177&gt;2600,ROUND($Z177/$W177*2600,2),$Z177)*'umowa o pracę'!$E$8,2)),0)&gt;$I177,$I177,IF($V177=1,IF($X177=0,ROUND(IF($W177&gt;2600,ROUND($Z177/$W177*2600,2),$Z177)*'umowa o pracę'!$E$8,2),ROUND(IF($W177&gt;2600,ROUND($Z177/$W177*2600,2),$Z177)*'umowa o pracę'!$E$8,2)),0)),IF('umowa o pracę'!$E$7=2021,IF(IF($V177=1,IF($X177=0,ROUND(IF($W177&gt;2800,ROUND($Z177/$W177*2800,2),$Z177)*'umowa o pracę'!$E$8,2),ROUND(IF($W177&gt;2800,ROUND($Z177/$W177*2800,2),$Z177)*'umowa o pracę'!$E$8,2)),0)&gt;$I177,$I177,IF($V177=1,IF($X177=0,ROUND(IF($W177&gt;2800,ROUND($Z177/$W177*2800,2),$Z177)*'umowa o pracę'!$E$8,2),ROUND(IF($W177&gt;2800,ROUND($Z177/$W177*2800,2),$Z177)*'umowa o pracę'!$E$8,2)),0)),0))</f>
        <v>0</v>
      </c>
      <c r="AF177" s="56">
        <f>IF('umowa o pracę'!$E$7=2020,$AB177,IF('umowa o pracę'!$E$7=2021,$AC177,0))</f>
        <v>0</v>
      </c>
      <c r="AG177" s="53">
        <f t="shared" si="28"/>
        <v>1</v>
      </c>
      <c r="AH177" s="39">
        <f>IF('umowa o pracę'!$E$6&lt;3,0,$L177)</f>
        <v>0</v>
      </c>
      <c r="AI177" s="39">
        <f>IF('umowa o pracę'!$E$6&lt;3,0,$M177)</f>
        <v>0</v>
      </c>
      <c r="AJ177" s="55">
        <f>IF('umowa o pracę'!$E$6&lt;3,0,$N177)</f>
        <v>0</v>
      </c>
      <c r="AK177" s="55">
        <f>IF('umowa o pracę'!$E$6&lt;3,0,$O177)</f>
        <v>0</v>
      </c>
      <c r="AL177" s="32">
        <f>IF('umowa o pracę'!$E$7=2020,ROUND(IF($AH177&gt;=2600,2600*'umowa o pracę'!$E$8,$AH177*'umowa o pracę'!$E$8),2),IF('umowa o pracę'!$E$7=2021,ROUND(IF($AH177&gt;=2800,2800*'umowa o pracę'!$E$8,$AH177*'umowa o pracę'!$E$8),2),0))</f>
        <v>0</v>
      </c>
      <c r="AM177" s="32">
        <f>IF(IF(IF(AND($AG177=1,$I177&gt;0),ROUND(IF($AH177+$AI177&gt;=2600,2600*'umowa o pracę'!$E$8,($AH177+$AI177)*'umowa o pracę'!$E$8),2)+IF($AI177=0,ROUND(IF($AH177&gt;2600,ROUND($AK177/$AH177*2600,2),$AK177)*'umowa o pracę'!$E$8,2),ROUND(IF($AH177&gt;2600,ROUND($AK177/$AH177*2600,2),$AK177)*'umowa o pracę'!$E$8,2)),ROUND(IF($AH177+$AI177&gt;=2600,2600*'umowa o pracę'!$E$8,($AH177+$AI177)*'umowa o pracę'!$E$8),2)-IF($AI177=0,ROUND(ROUND(IF($AH177&gt;2600,ROUND($AJ177/$AH177*2600,2),$AJ177),2)*'umowa o pracę'!$E$8,2),IF($AI177&gt;0,IF($AH177+$AI177&lt;2600,ROUND(ROUND($AJ177+ROUND($AI177*9%,2),2)*'umowa o pracę'!$E$8,2),IF(AND($AH177+$AI177&gt;=2600,$AI177&lt;2600,$AH177&lt;2600),ROUND((ROUND(((2600-$AI177)/$AH177)*$AJ177,2)+ROUND($AI177*9%,2))*'umowa o pracę'!$E$8,2),IF(AND($AH177+$AI177&gt;=2600,$AI177&gt;=2600),ROUND((ROUND(2600*9%,2))*'umowa o pracę'!$E$8,2),IF(AND($AH177+$AI177&gt;=2600,$AH177&gt;=2600,$AI177&lt;2600),ROUND((ROUND($AI177*9%,2)+ROUND(((2600-$AI177)/$AH177)*$AJ177,2))*'umowa o pracę'!$E$8,2),0)))),0)))&gt;$J177,$J177,IF(AND($AG177=1,$I177&gt;0),ROUND(IF($AH177+$AI177&gt;=2600,2600*'umowa o pracę'!$E$8,($AH177+$AI177)*'umowa o pracę'!$E$8),2)+IF($AI177=0,ROUND(IF($AH177&gt;2600,ROUND($AK177/$AH177*2600,2),$AK177)*'umowa o pracę'!$E$8,2),ROUND(IF($AH177&gt;2600,ROUND($AK177/$AH177*2600,2),$AK177)*'umowa o pracę'!$E$8,2)),ROUND(IF($AH177+$AI177&gt;=2600,2600*'umowa o pracę'!$E$8,($AH177+$AI177)*'umowa o pracę'!$E$8),2)-IF($AI177=0,ROUND(ROUND(IF($AH177&gt;2600,ROUND($AJ177/$AH177*2600,2),$AJ177),2)*'umowa o pracę'!$E$8,2),IF($AI177&gt;0,IF($AH177+$AI177&lt;2600,ROUND(ROUND($AJ177+ROUND($AI177*9%,2),2)*'umowa o pracę'!$E$8,2),IF(AND($AH177+$AI177&gt;=2600,$AI177&lt;2600,$AH177&lt;2600),ROUND((ROUND(((2600-$AI177)/$AH177)*$AJ177,2)+ROUND($AI177*9%,2))*'umowa o pracę'!$E$8,2),IF(AND($AH177+$AI177&gt;=2600,$AI177&gt;=2600),ROUND((ROUND(2600*9%,2))*'umowa o pracę'!$E$8,2),IF(AND($AH177+$AI177&gt;=2600,$AH177&gt;=2600,$AI177&lt;2600),ROUND((ROUND($AI177*9%,2)+ROUND(((2600-$AI177)/$AH177)*$AJ177,2))*'umowa o pracę'!$E$8,2),0)))),0))))&gt;$J177,$J177,IF(IF(AND($AG177=1,$I177&gt;0),ROUND(IF($AH177+$AI177&gt;=2600,2600*'umowa o pracę'!$E$8,($AH177+$AI177)*'umowa o pracę'!$E$8),2)+IF($AI177=0,ROUND(IF($AH177&gt;2600,ROUND($AK177/$AH177*2600,2),$AK177)*'umowa o pracę'!$E$8,2),ROUND(IF($AH177&gt;2600,ROUND($AK177/$AH177*2600,2),$AK177)*'umowa o pracę'!$E$8,2)),ROUND(IF($AH177+$AI177&gt;=2600,2600*'umowa o pracę'!$E$8,($AH177+$AI177)*'umowa o pracę'!$E$8),2)-IF($AI177=0,ROUND(ROUND(IF($AH177&gt;2600,ROUND($AJ177/$AH177*2600,2),$AJ177),2)*'umowa o pracę'!$E$8,2),IF($AI177&gt;0,IF($AH177+$AI177&lt;2600,ROUND(ROUND($AJ177+ROUND($AI177*9%,2),2)*'umowa o pracę'!$E$8,2),IF(AND($AH177+$AI177&gt;=2600,$AI177&lt;2600,$AH177&lt;2600),ROUND((ROUND(((2600-$AI177)/$AH177)*$AJ177,2)+ROUND($AI177*9%,2))*'umowa o pracę'!$E$8,2),IF(AND($AH177+$AI177&gt;=2600,$AI177&gt;=2600),ROUND((ROUND(2600*9%,2))*'umowa o pracę'!$E$8,2),IF(AND($AH177+$AI177&gt;=2600,$AH177&gt;=2600,$AI177&lt;2600),ROUND((ROUND($AI177*9%,2)+ROUND(((2600-$AI177)/$AH177)*$AJ177,2))*'umowa o pracę'!$E$8,2),0)))),0)))&gt;$J177,$J177,IF(AND($AG177=1,$I177&gt;0),ROUND(IF($AH177+$AI177&gt;=2600,2600*'umowa o pracę'!$E$8,($AH177+$AI177)*'umowa o pracę'!$E$8),2)+IF($AI177=0,ROUND(IF($AH177&gt;2600,ROUND($AK177/$AH177*2600,2),$AK177)*'umowa o pracę'!$E$8,2),ROUND(IF($AH177&gt;2600,ROUND($AK177/$AH177*2600,2),$AK177)*'umowa o pracę'!$E$8,2)),ROUND(IF($AH177+$AI177&gt;=2600,2600*'umowa o pracę'!$E$8,($AH177+$AI177)*'umowa o pracę'!$E$8),2)-IF(AND($AI177=0,I177&gt;0),ROUND(ROUND(IF($AH177&gt;2600,ROUND($AJ177/$AH177*2600,2),$AJ177),2)*'umowa o pracę'!$E$8,2),IF($AI177&gt;0,IF($AH177+$AI177&lt;2600,ROUND(ROUND($AJ177+ROUND($AI177*9%,2),2)*'umowa o pracę'!$E$8,2),IF(AND($AH177+$AI177&gt;=2600,$AI177&lt;2600,$AH177&lt;2600),ROUND((ROUND(((2600-$AI177)/$AH177)*$AJ177,2)+ROUND($AI177*9%,2))*'umowa o pracę'!$E$8,2),IF(AND($AH177+$AI177&gt;=2600,$AI177&gt;=2600),ROUND((ROUND(2600*9%,2))*'umowa o pracę'!$E$8,2),IF(AND($AH177+$AI177&gt;=2600,$AH177&gt;=2600,$AI177&lt;2600),ROUND((ROUND($AI177*9%,2)+ROUND(((2600-$AI177)/$AH177)*$AJ177,2))*'umowa o pracę'!$E$8,2),0)))),0)))))</f>
        <v>0</v>
      </c>
      <c r="AN177" s="32">
        <f>IF(IF(IF(AND($AG177=1,$I177&gt;0),ROUND(IF($AH177+$AI177&gt;=2800,2800*'umowa o pracę'!$E$8,($AH177+$AI177)*'umowa o pracę'!$E$8),2)+IF($AI177=0,ROUND(IF($AH177&gt;2800,ROUND($AK177/$AH177*2800,2),$AK177)*'umowa o pracę'!$E$8,2),ROUND(IF($AH177&gt;2800,ROUND($AK177/$AH177*2800,2),$AK177)*'umowa o pracę'!$E$8,2)),ROUND(IF($AH177+$AI177&gt;=2800,2800*'umowa o pracę'!$E$8,($AH177+$AI177)*'umowa o pracę'!$E$8),2)-IF($AI177=0,ROUND(ROUND(IF($AH177&gt;2800,ROUND($AJ177/$AH177*2800,2),$AJ177),2)*'umowa o pracę'!$E$8,2),IF($AI177&gt;0,IF($AH177+$AI177&lt;2800,ROUND(ROUND($AJ177+ROUND($AI177*9%,2),2)*'umowa o pracę'!$E$8,2),IF(AND($AH177+$AI177&gt;=2800,$AI177&lt;2800,$AH177&lt;2800),ROUND((ROUND(((2800-$AI177)/$AH177)*$AJ177,2)+ROUND($AI177*9%,2))*'umowa o pracę'!$E$8,2),IF(AND($AH177+$AI177&gt;=2800,$AI177&gt;=2800),ROUND((ROUND(2800*9%,2))*'umowa o pracę'!$E$8,2),IF(AND($AH177+$AI177&gt;=2800,$AH177&gt;=2800,$AI177&lt;2800),ROUND((ROUND($AI177*9%,2)+ROUND(((2800-$AI177)/$AH177)*$AJ177,2))*'umowa o pracę'!$E$8,2),0)))),0)))&gt;$J177,$J177,IF(AND($AG177=1,$I177&gt;0),ROUND(IF($AH177+$AI177&gt;=2800,2800*'umowa o pracę'!$E$8,($AH177+$AI177)*'umowa o pracę'!$E$8),2)+IF($AI177=0,ROUND(IF($AH177&gt;2800,ROUND($AK177/$AH177*2800,2),$AK177)*'umowa o pracę'!$E$8,2),ROUND(IF($AH177&gt;2800,ROUND($AK177/$AH177*2800,2),$AK177)*'umowa o pracę'!$E$8,2)),ROUND(IF($AH177+$AI177&gt;=2800,2800*'umowa o pracę'!$E$8,($AH177+$AI177)*'umowa o pracę'!$E$8),2)-IF($AI177=0,ROUND(ROUND(IF($AH177&gt;2800,ROUND($AJ177/$AH177*2800,2),$AJ177),2)*'umowa o pracę'!$E$8,2),IF($AI177&gt;0,IF($AH177+$AI177&lt;2800,ROUND(ROUND($AJ177+ROUND($AI177*9%,2),2)*'umowa o pracę'!$E$8,2),IF(AND($AH177+$AI177&gt;=2800,$AI177&lt;2800,$AH177&lt;2800),ROUND((ROUND(((2800-$AI177)/$AH177)*$AJ177,2)+ROUND($AI177*9%,2))*'umowa o pracę'!$E$8,2),IF(AND($AH177+$AI177&gt;=2800,$AI177&gt;=2800),ROUND((ROUND(2800*9%,2))*'umowa o pracę'!$E$8,2),IF(AND($AH177+$AI177&gt;=2800,$AH177&gt;=2800,$AI177&lt;2800),ROUND((ROUND($AI177*9%,2)+ROUND(((2800-$AI177)/$AH177)*$AJ177,2))*'umowa o pracę'!$E$8,2),0)))),0))))&gt;$J177,$J177,IF(IF(AND($AG177=1,$I177&gt;0),ROUND(IF($AH177+$AI177&gt;=2800,2800*'umowa o pracę'!$E$8,($AH177+$AI177)*'umowa o pracę'!$E$8),2)+IF($AI177=0,ROUND(IF($AH177&gt;2800,ROUND($AK177/$AH177*2800,2),$AK177)*'umowa o pracę'!$E$8,2),ROUND(IF($AH177&gt;2800,ROUND($AK177/$AH177*2800,2),$AK177)*'umowa o pracę'!$E$8,2)),ROUND(IF($AH177+$AI177&gt;=2800,2800*'umowa o pracę'!$E$8,($AH177+$AI177)*'umowa o pracę'!$E$8),2)-IF($AI177=0,ROUND(ROUND(IF($AH177&gt;2800,ROUND($AJ177/$AH177*2800,2),$AJ177),2)*'umowa o pracę'!$E$8,2),IF($AI177&gt;0,IF($AH177+$AI177&lt;2800,ROUND(ROUND($AJ177+ROUND($AI177*9%,2),2)*'umowa o pracę'!$E$8,2),IF(AND($AH177+$AI177&gt;=2800,$AI177&lt;2800,$AH177&lt;2800),ROUND((ROUND(((2800-$AI177)/$AH177)*$AJ177,2)+ROUND($AI177*9%,2))*'umowa o pracę'!$E$8,2),IF(AND($AH177+$AI177&gt;=2800,$AI177&gt;=2800),ROUND((ROUND(2800*9%,2))*'umowa o pracę'!$E$8,2),IF(AND($AH177+$AI177&gt;=2800,$AH177&gt;=2800,$AI177&lt;2800),ROUND((ROUND($AI177*9%,2)+ROUND(((2800-$AI177)/$AH177)*$AJ177,2))*'umowa o pracę'!$E$8,2),0)))),0)))&gt;$J177,$J177,IF(AND($AG177=1,$I177&gt;0),ROUND(IF($AH177+$AI177&gt;=2800,2800*'umowa o pracę'!$E$8,($AH177+$AI177)*'umowa o pracę'!$E$8),2)+IF($AI177=0,ROUND(IF($AH177&gt;2800,ROUND($AK177/$AH177*2800,2),$AK177)*'umowa o pracę'!$E$8,2),ROUND(IF($AH177&gt;2800,ROUND($AK177/$AH177*2800,2),$AK177)*'umowa o pracę'!$E$8,2)),ROUND(IF($AH177+$AI177&gt;=2800,2800*'umowa o pracę'!$E$8,($AH177+$AI177)*'umowa o pracę'!$E$8),2)-IF(AND($AI177=0,I177&gt;0),ROUND(ROUND(IF($AH177&gt;2800,ROUND($AJ177/$AH177*2800,2),$AJ177),2)*'umowa o pracę'!$E$8,2),IF($AI177&gt;0,IF($AH177+$AI177&lt;2800,ROUND(ROUND($AJ177+ROUND($AI177*9%,2),2)*'umowa o pracę'!$E$8,2),IF(AND($AH177+$AI177&gt;=2800,$AI177&lt;2800,$AH177&lt;2800),ROUND((ROUND(((2800-$AI177)/$AH177)*$AJ177,2)+ROUND($AI177*9%,2))*'umowa o pracę'!$E$8,2),IF(AND($AH177+$AI177&gt;=2800,$AI177&gt;=2800),ROUND((ROUND(2800*9%,2))*'umowa o pracę'!$E$8,2),IF(AND($AH177+$AI177&gt;=2800,$AH177&gt;=2800,$AI177&lt;2800),ROUND((ROUND($AI177*9%,2)+ROUND(((2800-$AI177)/$AH177)*$AJ177,2))*'umowa o pracę'!$E$8,2),0)))),0)))))</f>
        <v>0</v>
      </c>
      <c r="AO177" s="32">
        <f>IF('umowa o pracę'!$E$7=2020,IF(IF($AG177=1,IF($AI177=0,ROUND(IF($AH177&gt;2600,ROUND($AJ177/$AH177*2600,2),$AJ177)*'umowa o pracę'!$E$8,2),IF($AH177+$AI177&lt;2600,ROUND(ROUND($AJ177+ROUND($AI177*9%,2),2)*'umowa o pracę'!$E$8,2),IF(AND($AH177+$AI177&gt;=2600,$AH177&lt;2600),ROUND((ROUND($AJ177+ROUND((2600-$AH177)*9%,2),2))*'umowa o pracę'!$E$8,2),IF(AND($AH177+$AI177&gt;=2600,$AH177&gt;=2600),ROUND(ROUND($AJ177/$AH177*2600,2)*'umowa o pracę'!$E$8,2),0)))),0)&gt;$H177,$H177,IF($AG177=1,IF($AI177=0,ROUND(IF($AH177&gt;2600,ROUND($AJ177/$AH177*2600,2),$AJ177)*'umowa o pracę'!$E$8,2),IF($AH177+$AI177&lt;2600,ROUND(ROUND($AJ177+ROUND($AI177*9%,2),2)*'umowa o pracę'!$E$8,2),IF(AND($AH177+$AI177&gt;=2600,$AH177&lt;2600),ROUND((ROUND($AJ177+ROUND((2600-$AH177)*9%,2),2))*'umowa o pracę'!$E$8,2),IF(AND($AH177+$AI177&gt;=2600,$AH177&gt;=2600),ROUND(ROUND($AJ177/$AH177*2600,2)*'umowa o pracę'!$E$8,2),0)))),0)),IF('umowa o pracę'!$E$7=2021,IF(IF($AG177=1,IF($AI177=0,ROUND(IF($AH177&gt;2800,ROUND($AJ177/$AH177*2800,2),$AJ177)*'umowa o pracę'!$E$8,2),IF($AH177+$AI177&lt;2800,ROUND(ROUND($AJ177+ROUND($AI177*9%,2),2)*'umowa o pracę'!$E$8,2),IF(AND($AH177+$AI177&gt;=2800,$AH177&lt;2800),ROUND((ROUND($AJ177+ROUND((2800-$AH177)*9%,2),2))*'umowa o pracę'!$E$8,2),IF(AND($AH177+$AI177&gt;=2800,$AH177&gt;=2800),ROUND(ROUND($AJ177/$AH177*2800,2)*'umowa o pracę'!$E$8,2),0)))),0)&gt;$H177,$H177,IF($AG177=1,IF($AI177=0,ROUND(IF($AH177&gt;2800,ROUND($AJ177/$AH177*2800,2),$AJ177)*'umowa o pracę'!$E$8,2),IF($AH177+$AI177&lt;2800,ROUND(ROUND($AJ177+ROUND($AI177*9%,2),2)*'umowa o pracę'!$E$8,2),IF(AND($AH177+$AI177&gt;=2800,$AH177&lt;2800),ROUND((ROUND($AJ177+ROUND((2800-$AH177)*9%,2),2))*'umowa o pracę'!$E$8,2),IF(AND($AH177+$AI177&gt;=2800,$AH177&gt;=2800),ROUND(ROUND($AJ177/$AH177*2800,2)*'umowa o pracę'!$E$8,2),0)))),0)),0))</f>
        <v>0</v>
      </c>
      <c r="AP177" s="32">
        <f>IF('umowa o pracę'!$E$7=2020,IF(IF($AG177=1,IF($AI177=0,ROUND(IF($AH177&gt;2600,ROUND($AK177/$AH177*2600,2),$AK177)*'umowa o pracę'!$E$8,2),ROUND(IF($AH177&gt;2600,ROUND($AK177/$AH177*2600,2),$AK177)*'umowa o pracę'!$E$8,2)),0)&gt;$I177,$I177,IF($AG177=1,IF($AI177=0,ROUND(IF($AH177&gt;2600,ROUND($AK177/$AH177*2600,2),$AK177)*'umowa o pracę'!$E$8,2),ROUND(IF($AH177&gt;2600,ROUND($AK177/$AH177*2600,2),$AK177)*'umowa o pracę'!$E$8,2)),0)),IF('umowa o pracę'!$E$7=2021,IF(IF($AG177=1,IF($AI177=0,ROUND(IF($AH177&gt;2800,ROUND($AK177/$AH177*2800,2),$AK177)*'umowa o pracę'!$E$8,2),ROUND(IF($AH177&gt;2800,ROUND($AK177/$AH177*2800,2),$AK177)*'umowa o pracę'!$E$8,2)),0)&gt;$I177,$I177,IF($AG177=1,IF($AI177=0,ROUND(IF($AH177&gt;2800,ROUND($AK177/$AH177*2800,2),$AK177)*'umowa o pracę'!$E$8,2),ROUND(IF($AH177&gt;2800,ROUND($AK177/$AH177*2800,2),$AK177)*'umowa o pracę'!$E$8,2)),0)),0))</f>
        <v>0</v>
      </c>
      <c r="AQ177" s="56">
        <f>IF('umowa o pracę'!$E$7=2020,$AM177,IF('umowa o pracę'!$E$7=2021,$AN177,0))</f>
        <v>0</v>
      </c>
      <c r="AR177" s="33">
        <f>IF('umowa o pracę'!$E$7=0,0,U177+AF177+AQ177)</f>
        <v>0</v>
      </c>
      <c r="AS177" s="19"/>
      <c r="AT177" s="19"/>
      <c r="AU177" s="19"/>
      <c r="AV177" s="6"/>
      <c r="AW177" s="6"/>
      <c r="AX177" s="6">
        <f t="shared" si="26"/>
        <v>10</v>
      </c>
      <c r="AY177" s="6"/>
      <c r="AZ177" s="234">
        <f t="shared" si="29"/>
        <v>0</v>
      </c>
      <c r="BA177" s="234">
        <f t="shared" si="30"/>
        <v>0</v>
      </c>
      <c r="BB177" s="234">
        <f t="shared" si="31"/>
        <v>0</v>
      </c>
      <c r="BC177" s="234">
        <f t="shared" si="32"/>
        <v>0</v>
      </c>
      <c r="BD177" s="234">
        <f t="shared" si="33"/>
        <v>0</v>
      </c>
      <c r="BE177" s="234">
        <f t="shared" si="34"/>
        <v>0</v>
      </c>
      <c r="BF177" s="234">
        <f t="shared" si="35"/>
        <v>0</v>
      </c>
      <c r="BG177" s="234">
        <f t="shared" si="36"/>
        <v>0</v>
      </c>
      <c r="BH177" s="234">
        <f t="shared" si="37"/>
        <v>0</v>
      </c>
      <c r="BI177" s="238">
        <f t="shared" si="38"/>
        <v>0</v>
      </c>
      <c r="BJ177" s="236"/>
      <c r="BK177" s="236"/>
      <c r="BL177" s="237"/>
    </row>
    <row r="178" spans="1:64" ht="15.75" customHeight="1" x14ac:dyDescent="0.25">
      <c r="A178" s="129">
        <v>167</v>
      </c>
      <c r="B178" s="57"/>
      <c r="C178" s="57"/>
      <c r="D178" s="36"/>
      <c r="E178" s="36"/>
      <c r="F178" s="242"/>
      <c r="G178" s="37">
        <v>1</v>
      </c>
      <c r="H178" s="58">
        <v>0</v>
      </c>
      <c r="I178" s="59">
        <v>0</v>
      </c>
      <c r="J178" s="60">
        <v>0</v>
      </c>
      <c r="K178" s="52">
        <v>1</v>
      </c>
      <c r="L178" s="39">
        <v>0</v>
      </c>
      <c r="M178" s="39">
        <v>0</v>
      </c>
      <c r="N178" s="39">
        <v>0</v>
      </c>
      <c r="O178" s="39">
        <v>0</v>
      </c>
      <c r="P178" s="35">
        <f>IF('umowa o pracę'!$E$7=2020,ROUND(IF($L178&gt;=2600,2600*'umowa o pracę'!$E$8,$L178*'umowa o pracę'!$E$8),2),IF('umowa o pracę'!$E$7=2021,ROUND(IF($L178&gt;=2800,2800*'umowa o pracę'!$E$8,$L178*'umowa o pracę'!$E$8),2),0))</f>
        <v>0</v>
      </c>
      <c r="Q178" s="252">
        <f>IF(IF(IF(AND($K178=1,$I178&gt;0),ROUND(IF($L178+$M178&gt;=2600,2600*'umowa o pracę'!$E$8,($L178+$M178)*'umowa o pracę'!$E$8),2)+IF($M178=0,ROUND(IF($L178&gt;2600,ROUND($O178/$L178*2600,2),$O178)*'umowa o pracę'!$E$8,2),ROUND(IF($L178&gt;2600,ROUND($O178/$L178*2600,2),$O178)*'umowa o pracę'!$E$8,2)),ROUND(IF($L178+$M178&gt;=2600,2600*'umowa o pracę'!$E$8,($L178+$M178)*'umowa o pracę'!$E$8),2)-IF($M178=0,ROUND(ROUND(IF($L178&gt;2600,ROUND($N178/$L178*2600,2),$N178),2)*'umowa o pracę'!$E$8,2),IF($M178&gt;0,IF($L178+$M178&lt;2600,ROUND(ROUND($N178+ROUND($M178*9%,2),2)*'umowa o pracę'!$E$8,2),IF(AND($L178+$M178&gt;=2600,$M178&lt;2600,$L178&lt;2600),ROUND((ROUND(((2600-$M178)/$L178)*$N178,2)+ROUND($M178*9%,2))*'umowa o pracę'!$E$8,2),IF(AND($L178+$M178&gt;=2600,$M178&gt;=2600),ROUND((ROUND(2600*9%,2))*'umowa o pracę'!$E$8,2),IF(AND($L178+$M178&gt;=2600,$L178&gt;=2600,$M178&lt;2600),ROUND((ROUND($M178*9%,2)+ROUND(((2600-$M178)/$L178)*$N178,2))*'umowa o pracę'!$E$8,2),0)))),0)))&gt;$J178,$J178,IF(AND($K178=1,$I178&gt;0),ROUND(IF($L178+$M178&gt;=2600,2600*'umowa o pracę'!$E$8,($L178+$M178)*'umowa o pracę'!$E$8),2)+IF($M178=0,ROUND(IF($L178&gt;2600,ROUND($O178/$L178*2600,2),$O178)*'umowa o pracę'!$E$8,2),ROUND(IF($L178&gt;2600,ROUND($O178/$L178*2600,2),$O178)*'umowa o pracę'!$E$8,2)),ROUND(IF($L178+$M178&gt;=2600,2600*'umowa o pracę'!$E$8,($L178+$M178)*'umowa o pracę'!$E$8),2)-IF($M178=0,ROUND(ROUND(IF($L178&gt;2600,ROUND($N178/$L178*2600,2),$N178),2)*'umowa o pracę'!$E$8,2),IF($M178&gt;0,IF($L178+$M178&lt;2600,ROUND(ROUND($N178+ROUND($M178*9%,2),2)*'umowa o pracę'!$E$8,2),IF(AND($L178+$M178&gt;=2600,$M178&lt;2600,$L178&lt;2600),ROUND((ROUND(((2600-$M178)/$L178)*$N178,2)+ROUND($M178*9%,2))*'umowa o pracę'!$E$8,2),IF(AND($L178+$M178&gt;=2600,$M178&gt;=2600),ROUND((ROUND(2600*9%,2))*'umowa o pracę'!$E$8,2),IF(AND($L178+$M178&gt;=2600,$L178&gt;=2600,$M178&lt;2600),ROUND((ROUND($M178*9%,2)+ROUND(((2600-$M178)/$L178)*$N178,2))*'umowa o pracę'!$E$8,2),0)))),0))))&gt;$J178,$J178,IF(IF(AND($K178=1,$I178&gt;0),ROUND(IF($L178+$M178&gt;=2600,2600*'umowa o pracę'!$E$8,($L178+$M178)*'umowa o pracę'!$E$8),2)+IF($M178=0,ROUND(IF($L178&gt;2600,ROUND($O178/$L178*2600,2),$O178)*'umowa o pracę'!$E$8,2),ROUND(IF($L178&gt;2600,ROUND($O178/$L178*2600,2),$O178)*'umowa o pracę'!$E$8,2)),ROUND(IF($L178+$M178&gt;=2600,2600*'umowa o pracę'!$E$8,($L178+$M178)*'umowa o pracę'!$E$8),2)-IF($M178=0,ROUND(ROUND(IF($L178&gt;2600,ROUND($N178/$L178*2600,2),$N178),2)*'umowa o pracę'!$E$8,2),IF($M178&gt;0,IF($L178+$M178&lt;2600,ROUND(ROUND($N178+ROUND($M178*9%,2),2)*'umowa o pracę'!$E$8,2),IF(AND($L178+$M178&gt;=2600,$M178&lt;2600,$L178&lt;2600),ROUND((ROUND(((2600-$M178)/$L178)*$N178,2)+ROUND($M178*9%,2))*'umowa o pracę'!$E$8,2),IF(AND($L178+$M178&gt;=2600,$M178&gt;=2600),ROUND((ROUND(2600*9%,2))*'umowa o pracę'!$E$8,2),IF(AND($L178+$M178&gt;=2600,$L178&gt;=2600,$M178&lt;2600),ROUND((ROUND($M178*9%,2)+ROUND(((2600-$M178)/$L178)*$N178,2))*'umowa o pracę'!$E$8,2),0)))),0)))&gt;$J178,$J178,IF(AND($K178=1,$I178&gt;0),ROUND(IF($L178+$M178&gt;=2600,2600*'umowa o pracę'!$E$8,($L178+$M178)*'umowa o pracę'!$E$8),2)+IF($M178=0,ROUND(IF($L178&gt;2600,ROUND($O178/$L178*2600,2),$O178)*'umowa o pracę'!$E$8,2),ROUND(IF($L178&gt;2600,ROUND($O178/$L178*2600,2),$O178)*'umowa o pracę'!$E$8,2)),ROUND(IF($L178+$M178&gt;=2600,2600*'umowa o pracę'!$E$8,($L178+$M178)*'umowa o pracę'!$E$8),2)-IF(AND($M178=0,I178&gt;0),ROUND(ROUND(IF($L178&gt;2600,ROUND($N178/$L178*2600,2),$N178),2)*'umowa o pracę'!$E$8,2),IF($M178&gt;0,IF($L178+$M178&lt;2600,ROUND(ROUND($N178+ROUND($M178*9%,2),2)*'umowa o pracę'!$E$8,2),IF(AND($L178+$M178&gt;=2600,$M178&lt;2600,$L178&lt;2600),ROUND((ROUND(((2600-$M178)/$L178)*$N178,2)+ROUND($M178*9%,2))*'umowa o pracę'!$E$8,2),IF(AND($L178+$M178&gt;=2600,$M178&gt;=2600),ROUND((ROUND(2600*9%,2))*'umowa o pracę'!$E$8,2),IF(AND($L178+$M178&gt;=2600,$L178&gt;=2600,$M178&lt;2600),ROUND((ROUND($M178*9%,2)+ROUND(((2600-$M178)/$L178)*$N178,2))*'umowa o pracę'!$E$8,2),0)))),0)))))</f>
        <v>0</v>
      </c>
      <c r="R178" s="252">
        <f>IF(IF(IF(AND($K178=1,$I178&gt;0),ROUND(IF($L178+$M178&gt;=2800,2800*'umowa o pracę'!$E$8,($L178+$M178)*'umowa o pracę'!$E$8),2)+IF($M178=0,ROUND(IF($L178&gt;2800,ROUND($O178/$L178*2800,2),$O178)*'umowa o pracę'!$E$8,2),ROUND(IF($L178&gt;2800,ROUND($O178/$L178*2800,2),$O178)*'umowa o pracę'!$E$8,2)),ROUND(IF($L178+$M178&gt;=2800,2800*'umowa o pracę'!$E$8,($L178+$M178)*'umowa o pracę'!$E$8),2)-IF($M178=0,ROUND(ROUND(IF($L178&gt;2800,ROUND($N178/$L178*2800,2),$N178),2)*'umowa o pracę'!$E$8,2),IF($M178&gt;0,IF($L178+$M178&lt;2800,ROUND(ROUND($N178+ROUND($M178*9%,2),2)*'umowa o pracę'!$E$8,2),IF(AND($L178+$M178&gt;=2800,$M178&lt;2800,$L178&lt;2800),ROUND((ROUND(((2800-$M178)/$L178)*$N178,2)+ROUND($M178*9%,2))*'umowa o pracę'!$E$8,2),IF(AND($L178+$M178&gt;=2800,$M178&gt;=2800),ROUND((ROUND(2800*9%,2))*'umowa o pracę'!$E$8,2),IF(AND($L178+$M178&gt;=2800,$L178&gt;=2800,$M178&lt;2800),ROUND((ROUND($M178*9%,2)+ROUND(((2800-$M178)/$L178)*$N178,2))*'umowa o pracę'!$E$8,2),0)))),0)))&gt;$J178,$J178,IF(AND($K178=1,$I178&gt;0),ROUND(IF($L178+$M178&gt;=2800,2800*'umowa o pracę'!$E$8,($L178+$M178)*'umowa o pracę'!$E$8),2)+IF($M178=0,ROUND(IF($L178&gt;2800,ROUND($O178/$L178*2800,2),$O178)*'umowa o pracę'!$E$8,2),ROUND(IF($L178&gt;2800,ROUND($O178/$L178*2800,2),$O178)*'umowa o pracę'!$E$8,2)),ROUND(IF($L178+$M178&gt;=2800,2800*'umowa o pracę'!$E$8,($L178+$M178)*'umowa o pracę'!$E$8),2)-IF($M178=0,ROUND(ROUND(IF($L178&gt;2800,ROUND($N178/$L178*2800,2),$N178),2)*'umowa o pracę'!$E$8,2),IF($M178&gt;0,IF($L178+$M178&lt;2800,ROUND(ROUND($N178+ROUND($M178*9%,2),2)*'umowa o pracę'!$E$8,2),IF(AND($L178+$M178&gt;=2800,$M178&lt;2800,$L178&lt;2800),ROUND((ROUND(((2800-$M178)/$L178)*$N178,2)+ROUND($M178*9%,2))*'umowa o pracę'!$E$8,2),IF(AND($L178+$M178&gt;=2800,$M178&gt;=2800),ROUND((ROUND(2800*9%,2))*'umowa o pracę'!$E$8,2),IF(AND($L178+$M178&gt;=2800,$L178&gt;=2800,$M178&lt;2800),ROUND((ROUND($M178*9%,2)+ROUND(((2800-$M178)/$L178)*$N178,2))*'umowa o pracę'!$E$8,2),0)))),0))))&gt;$J178,$J178,IF(IF(AND($K178=1,$I178&gt;0),ROUND(IF($L178+$M178&gt;=2800,2800*'umowa o pracę'!$E$8,($L178+$M178)*'umowa o pracę'!$E$8),2)+IF($M178=0,ROUND(IF($L178&gt;2800,ROUND($O178/$L178*2800,2),$O178)*'umowa o pracę'!$E$8,2),ROUND(IF($L178&gt;2800,ROUND($O178/$L178*2800,2),$O178)*'umowa o pracę'!$E$8,2)),ROUND(IF($L178+$M178&gt;=2800,2800*'umowa o pracę'!$E$8,($L178+$M178)*'umowa o pracę'!$E$8),2)-IF($M178=0,ROUND(ROUND(IF($L178&gt;2800,ROUND($N178/$L178*2800,2),$N178),2)*'umowa o pracę'!$E$8,2),IF($M178&gt;0,IF($L178+$M178&lt;2800,ROUND(ROUND($N178+ROUND($M178*9%,2),2)*'umowa o pracę'!$E$8,2),IF(AND($L178+$M178&gt;=2800,$M178&lt;2800,$L178&lt;2800),ROUND((ROUND(((2800-$M178)/$L178)*$N178,2)+ROUND($M178*9%,2))*'umowa o pracę'!$E$8,2),IF(AND($L178+$M178&gt;=2800,$M178&gt;=2800),ROUND((ROUND(2800*9%,2))*'umowa o pracę'!$E$8,2),IF(AND($L178+$M178&gt;=2800,$L178&gt;=2800,$M178&lt;2800),ROUND((ROUND($M178*9%,2)+ROUND(((2800-$M178)/$L178)*$N178,2))*'umowa o pracę'!$E$8,2),0)))),0)))&gt;$J178,$J178,IF(AND($K178=1,$I178&gt;0),ROUND(IF($L178+$M178&gt;=2800,2800*'umowa o pracę'!$E$8,($L178+$M178)*'umowa o pracę'!$E$8),2)+IF($M178=0,ROUND(IF($L178&gt;2800,ROUND($O178/$L178*2800,2),$O178)*'umowa o pracę'!$E$8,2),ROUND(IF($L178&gt;2800,ROUND($O178/$L178*2800,2),$O178)*'umowa o pracę'!$E$8,2)),ROUND(IF($L178+$M178&gt;=2800,2800*'umowa o pracę'!$E$8,($L178+$M178)*'umowa o pracę'!$E$8),2)-IF(AND($M178=0,I178&gt;0),ROUND(ROUND(IF($L178&gt;2800,ROUND($N178/$L178*2800,2),$N178),2)*'umowa o pracę'!$E$8,2),IF($M178&gt;0,IF($L178+$M178&lt;2800,ROUND(ROUND($N178+ROUND($M178*9%,2),2)*'umowa o pracę'!$E$8,2),IF(AND($L178+$M178&gt;=2800,$M178&lt;2800,$L178&lt;2800),ROUND((ROUND(((2800-$M178)/$L178)*$N178,2)+ROUND($M178*9%,2))*'umowa o pracę'!$E$8,2),IF(AND($L178+$M178&gt;=2800,$M178&gt;=2800),ROUND((ROUND(2800*9%,2))*'umowa o pracę'!$E$8,2),IF(AND($L178+$M178&gt;=2800,$L178&gt;=2800,$M178&lt;2800),ROUND((ROUND($M178*9%,2)+ROUND(((2800-$M178)/$L178)*$N178,2))*'umowa o pracę'!$E$8,2),0)))),0)))))</f>
        <v>0</v>
      </c>
      <c r="S178" s="32">
        <f>IF('umowa o pracę'!$E$7=2020,IF(IF($K178=1,IF($M178=0,ROUND(IF($L178&gt;2600,ROUND($N178/$L178*2600,2),$N178)*'umowa o pracę'!$E$8,2),IF($L178+$M178&lt;2600,ROUND(ROUND($N178+ROUND($M178*9%,2),2)*'umowa o pracę'!$E$8,2),IF(AND($L178+$M178&gt;=2600,$L178&lt;2600),ROUND((ROUND($N178+ROUND((2600-$L178)*9%,2),2))*'umowa o pracę'!$E$8,2),IF(AND($L178+$M178&gt;=2600,$L178&gt;=2600),ROUND(ROUND($N178/$L178*2600,2)*'umowa o pracę'!$E$8,2),0)))),0)&gt;$H178,$H178,IF($K178=1,IF($M178=0,ROUND(IF($L178&gt;2600,ROUND($N178/$L178*2600,2),$N178)*'umowa o pracę'!$E$8,2),IF($L178+$M178&lt;2600,ROUND(ROUND($N178+ROUND($M178*9%,2),2)*'umowa o pracę'!$E$8,2),IF(AND($L178+$M178&gt;=2600,$L178&lt;2600),ROUND((ROUND($N178+ROUND((2600-$L178)*9%,2),2))*'umowa o pracę'!$E$8,2),IF(AND($L178+$M178&gt;=2600,$L178&gt;=2600),ROUND(ROUND($N178/$L178*2600,2)*'umowa o pracę'!$E$8,2),0)))),0)),IF('umowa o pracę'!$E$7=2021,IF(IF($K178=1,IF($M178=0,ROUND(IF($L178&gt;2800,ROUND($N178/$L178*2800,2),$N178)*'umowa o pracę'!$E$8,2),IF($L178+$M178&lt;2800,ROUND(ROUND($N178+ROUND($M178*9%,2),2)*'umowa o pracę'!$E$8,2),IF(AND($L178+$M178&gt;=2800,$L178&lt;2800),ROUND((ROUND($N178+ROUND((2800-$L178)*9%,2),2))*'umowa o pracę'!$E$8,2),IF(AND($L178+$M178&gt;=2800,$L178&gt;=2800),ROUND(ROUND($N178/$L178*2800,2)*'umowa o pracę'!$E$8,2),0)))),0)&gt;$H178,$H178,IF($K178=1,IF($M178=0,ROUND(IF($L178&gt;2800,ROUND($N178/$L178*2800,2),$N178)*'umowa o pracę'!$E$8,2),IF($L178+$M178&lt;2800,ROUND(ROUND($N178+ROUND($M178*9%,2),2)*'umowa o pracę'!$E$8,2),IF(AND($L178+$M178&gt;=2800,$L178&lt;2800),ROUND((ROUND($N178+ROUND((2800-$L178)*9%,2),2))*'umowa o pracę'!$E$8,2),IF(AND($L178+$M178&gt;=2800,$L178&gt;=2800),ROUND(ROUND($N178/$L178*2800,2)*'umowa o pracę'!$E$8,2),0)))),0)),0))</f>
        <v>0</v>
      </c>
      <c r="T178" s="32">
        <f>IF('umowa o pracę'!$E$7=2020,IF(IF($K178=1,IF($M178=0,ROUND(IF($L178&gt;2600,ROUND($O178/$L178*2600,2),$O178)*'umowa o pracę'!$E$8,2),ROUND(IF($L178&gt;2600,ROUND($O178/$L178*2600,2),$O178)*'umowa o pracę'!$E$8,2)),0)&gt;$I178,$I178,IF($K178=1,IF($M178=0,ROUND(IF($L178&gt;2600,ROUND($O178/$L178*2600,2),$O178)*'umowa o pracę'!$E$8,2),ROUND(IF($L178&gt;2600,ROUND($O178/$L178*2600,2),$O178)*'umowa o pracę'!$E$8,2)),0)),IF('umowa o pracę'!$E$7=2021,IF(IF($K178=1,IF($M178=0,ROUND(IF($L178&gt;2800,ROUND($O178/$L178*2800,2),$O178)*'umowa o pracę'!$E$8,2),ROUND(IF($L178&gt;2800,ROUND($O178/$L178*2800,2),$O178)*'umowa o pracę'!$E$8,2)),0)&gt;$I178,$I178,IF($K178=1,IF($M178=0,ROUND(IF($L178&gt;2800,ROUND($O178/$L178*2800,2),$O178)*'umowa o pracę'!$E$8,2),ROUND(IF($L178&gt;2800,ROUND($O178/$L178*2800,2),$O178)*'umowa o pracę'!$E$8,2)),0)),0))</f>
        <v>0</v>
      </c>
      <c r="U178" s="51">
        <f>IF('umowa o pracę'!$E$7=2020,$Q178,IF('umowa o pracę'!$E$7=2021,$R178,0))</f>
        <v>0</v>
      </c>
      <c r="V178" s="53">
        <f t="shared" si="27"/>
        <v>1</v>
      </c>
      <c r="W178" s="54">
        <f>IF('umowa o pracę'!$E$6&lt;2,0,$L178)</f>
        <v>0</v>
      </c>
      <c r="X178" s="54">
        <f>IF('umowa o pracę'!$E$6&lt;2,0,$M178)</f>
        <v>0</v>
      </c>
      <c r="Y178" s="55">
        <f>IF('umowa o pracę'!$E$6&lt;2,0,$N178)</f>
        <v>0</v>
      </c>
      <c r="Z178" s="55">
        <f>IF('umowa o pracę'!$E$6&lt;2,0,$O178)</f>
        <v>0</v>
      </c>
      <c r="AA178" s="32">
        <f>IF('umowa o pracę'!$E$7=2020,ROUND(IF($W178&gt;=2600,2600*'umowa o pracę'!$E$8,$W178*'umowa o pracę'!$E$8),2),IF('umowa o pracę'!$E$7=2021,ROUND(IF($W178&gt;=2800,2800*'umowa o pracę'!$E$8,$W178*'umowa o pracę'!$E$8),2),0))</f>
        <v>0</v>
      </c>
      <c r="AB178" s="32">
        <f>IF(IF(IF(AND($V178=1,$I178&gt;0),ROUND(IF($W178+$X178&gt;=2600,2600*'umowa o pracę'!$E$8,($W178+$X178)*'umowa o pracę'!$E$8),2)+IF($X178=0,ROUND(IF($W178&gt;2600,ROUND($Z178/$W178*2600,2),$Z178)*'umowa o pracę'!$E$8,2),ROUND(IF($W178&gt;2600,ROUND($Z178/$W178*2600,2),$Z178)*'umowa o pracę'!$E$8,2)),ROUND(IF($W178+$X178&gt;=2600,2600*'umowa o pracę'!$E$8,($W178+$X178)*'umowa o pracę'!$E$8),2)-IF($X178=0,ROUND(ROUND(IF($W178&gt;2600,ROUND($Y178/$W178*2600,2),$Y178),2)*'umowa o pracę'!$E$8,2),IF($X178&gt;0,IF($W178+$X178&lt;2600,ROUND(ROUND($Y178+ROUND($X178*9%,2),2)*'umowa o pracę'!$E$8,2),IF(AND($W178+$X178&gt;=2600,$X178&lt;2600,$W178&lt;2600),ROUND((ROUND(((2600-$X178)/$W178)*$Y178,2)+ROUND($X178*9%,2))*'umowa o pracę'!$E$8,2),IF(AND($W178+$X178&gt;=2600,$X178&gt;=2600),ROUND((ROUND(2600*9%,2))*'umowa o pracę'!$E$8,2),IF(AND($W178+$X178&gt;=2600,$W178&gt;=2600,$X178&lt;2600),ROUND((ROUND($X178*9%,2)+ROUND(((2600-$X178)/$W178)*$Y178,2))*'umowa o pracę'!$E$8,2),0)))),0)))&gt;$J178,$J178,IF(AND($V178=1,$I178&gt;0),ROUND(IF($W178+$X178&gt;=2600,2600*'umowa o pracę'!$E$8,($W178+$X178)*'umowa o pracę'!$E$8),2)+IF($X178=0,ROUND(IF($W178&gt;2600,ROUND($Z178/$W178*2600,2),$Z178)*'umowa o pracę'!$E$8,2),ROUND(IF($W178&gt;2600,ROUND($Z178/$W178*2600,2),$Z178)*'umowa o pracę'!$E$8,2)),ROUND(IF($W178+$X178&gt;=2600,2600*'umowa o pracę'!$E$8,($W178+$X178)*'umowa o pracę'!$E$8),2)-IF($X178=0,ROUND(ROUND(IF($W178&gt;2600,ROUND($Y178/$W178*2600,2),$Y178),2)*'umowa o pracę'!$E$8,2),IF($X178&gt;0,IF($W178+$X178&lt;2600,ROUND(ROUND($Y178+ROUND($X178*9%,2),2)*'umowa o pracę'!$E$8,2),IF(AND($W178+$X178&gt;=2600,$X178&lt;2600,$W178&lt;2600),ROUND((ROUND(((2600-$X178)/$W178)*$Y178,2)+ROUND($X178*9%,2))*'umowa o pracę'!$E$8,2),IF(AND($W178+$X178&gt;=2600,$X178&gt;=2600),ROUND((ROUND(2600*9%,2))*'umowa o pracę'!$E$8,2),IF(AND($W178+$X178&gt;=2600,$W178&gt;=2600,$X178&lt;2600),ROUND((ROUND($X178*9%,2)+ROUND(((2600-$X178)/$W178)*$Y178,2))*'umowa o pracę'!$E$8,2),0)))),0))))&gt;$J178,$J178,IF(IF(AND($V178=1,$I178&gt;0),ROUND(IF($W178+$X178&gt;=2600,2600*'umowa o pracę'!$E$8,($W178+$X178)*'umowa o pracę'!$E$8),2)+IF($X178=0,ROUND(IF($W178&gt;2600,ROUND($Z178/$W178*2600,2),$Z178)*'umowa o pracę'!$E$8,2),ROUND(IF($W178&gt;2600,ROUND($Z178/$W178*2600,2),$Z178)*'umowa o pracę'!$E$8,2)),ROUND(IF($W178+$X178&gt;=2600,2600*'umowa o pracę'!$E$8,($W178+$X178)*'umowa o pracę'!$E$8),2)-IF($X178=0,ROUND(ROUND(IF($W178&gt;2600,ROUND($Y178/$W178*2600,2),$Y178),2)*'umowa o pracę'!$E$8,2),IF($X178&gt;0,IF($W178+$X178&lt;2600,ROUND(ROUND($Y178+ROUND($X178*9%,2),2)*'umowa o pracę'!$E$8,2),IF(AND($W178+$X178&gt;=2600,$X178&lt;2600,$W178&lt;2600),ROUND((ROUND(((2600-$X178)/$W178)*$Y178,2)+ROUND($X178*9%,2))*'umowa o pracę'!$E$8,2),IF(AND($W178+$X178&gt;=2600,$X178&gt;=2600),ROUND((ROUND(2600*9%,2))*'umowa o pracę'!$E$8,2),IF(AND($W178+$X178&gt;=2600,$W178&gt;=2600,$X178&lt;2600),ROUND((ROUND($X178*9%,2)+ROUND(((2600-$X178)/$W178)*$Y178,2))*'umowa o pracę'!$E$8,2),0)))),0)))&gt;$J178,$J178,IF(AND($V178=1,$I178&gt;0),ROUND(IF($W178+$X178&gt;=2600,2600*'umowa o pracę'!$E$8,($W178+$X178)*'umowa o pracę'!$E$8),2)+IF($X178=0,ROUND(IF($W178&gt;2600,ROUND($Z178/$W178*2600,2),$Z178)*'umowa o pracę'!$E$8,2),ROUND(IF($W178&gt;2600,ROUND($Z178/$W178*2600,2),$Z178)*'umowa o pracę'!$E$8,2)),ROUND(IF($W178+$X178&gt;=2600,2600*'umowa o pracę'!$E$8,($W178+$X178)*'umowa o pracę'!$E$8),2)-IF(AND($X178=0,I178&gt;0),ROUND(ROUND(IF($W178&gt;2600,ROUND($Y178/$W178*2600,2),$Y178),2)*'umowa o pracę'!$E$8,2),IF($X178&gt;0,IF($W178+$X178&lt;2600,ROUND(ROUND($Y178+ROUND($X178*9%,2),2)*'umowa o pracę'!$E$8,2),IF(AND($W178+$X178&gt;=2600,$X178&lt;2600,$W178&lt;2600),ROUND((ROUND(((2600-$X178)/$W178)*$Y178,2)+ROUND($X178*9%,2))*'umowa o pracę'!$E$8,2),IF(AND($W178+$X178&gt;=2600,$X178&gt;=2600),ROUND((ROUND(2600*9%,2))*'umowa o pracę'!$E$8,2),IF(AND($W178+$X178&gt;=2600,$W178&gt;=2600,$X178&lt;2600),ROUND((ROUND($X178*9%,2)+ROUND(((2600-$X178)/$W178)*$Y178,2))*'umowa o pracę'!$E$8,2),0)))),0)))))</f>
        <v>0</v>
      </c>
      <c r="AC178" s="32">
        <f>IF(IF(IF(AND($V178=1,$I178&gt;0),ROUND(IF($W178+$X178&gt;=2800,2800*'umowa o pracę'!$E$8,($W178+$X178)*'umowa o pracę'!$E$8),2)+IF($X178=0,ROUND(IF($W178&gt;2800,ROUND($Z178/$W178*2800,2),$Z178)*'umowa o pracę'!$E$8,2),ROUND(IF($W178&gt;2800,ROUND($Z178/$W178*2800,2),$Z178)*'umowa o pracę'!$E$8,2)),ROUND(IF($W178+$X178&gt;=2800,2800*'umowa o pracę'!$E$8,($W178+$X178)*'umowa o pracę'!$E$8),2)-IF($X178=0,ROUND(ROUND(IF($W178&gt;2800,ROUND($Y178/$W178*2800,2),$Y178),2)*'umowa o pracę'!$E$8,2),IF($X178&gt;0,IF($W178+$X178&lt;2800,ROUND(ROUND($Y178+ROUND($X178*9%,2),2)*'umowa o pracę'!$E$8,2),IF(AND($W178+$X178&gt;=2800,$X178&lt;2800,$W178&lt;2800),ROUND((ROUND(((2800-$X178)/$W178)*$Y178,2)+ROUND($X178*9%,2))*'umowa o pracę'!$E$8,2),IF(AND($W178+$X178&gt;=2800,$X178&gt;=2800),ROUND((ROUND(2800*9%,2))*'umowa o pracę'!$E$8,2),IF(AND($W178+$X178&gt;=2800,$W178&gt;=2800,$X178&lt;2800),ROUND((ROUND($X178*9%,2)+ROUND(((2800-$X178)/$W178)*$Y178,2))*'umowa o pracę'!$E$8,2),0)))),0)))&gt;$J178,$J178,IF(AND($V178=1,$I178&gt;0),ROUND(IF($W178+$X178&gt;=2800,2800*'umowa o pracę'!$E$8,($W178+$X178)*'umowa o pracę'!$E$8),2)+IF($X178=0,ROUND(IF($W178&gt;2800,ROUND($Z178/$W178*2800,2),$Z178)*'umowa o pracę'!$E$8,2),ROUND(IF($W178&gt;2800,ROUND($Z178/$W178*2800,2),$Z178)*'umowa o pracę'!$E$8,2)),ROUND(IF($W178+$X178&gt;=2800,2800*'umowa o pracę'!$E$8,($W178+$X178)*'umowa o pracę'!$E$8),2)-IF($X178=0,ROUND(ROUND(IF($W178&gt;2800,ROUND($Y178/$W178*2800,2),$Y178),2)*'umowa o pracę'!$E$8,2),IF($X178&gt;0,IF($W178+$X178&lt;2800,ROUND(ROUND($Y178+ROUND($X178*9%,2),2)*'umowa o pracę'!$E$8,2),IF(AND($W178+$X178&gt;=2800,$X178&lt;2800,$W178&lt;2800),ROUND((ROUND(((2800-$X178)/$W178)*$Y178,2)+ROUND($X178*9%,2))*'umowa o pracę'!$E$8,2),IF(AND($W178+$X178&gt;=2800,$X178&gt;=2800),ROUND((ROUND(2800*9%,2))*'umowa o pracę'!$E$8,2),IF(AND($W178+$X178&gt;=2800,$W178&gt;=2800,$X178&lt;2800),ROUND((ROUND($X178*9%,2)+ROUND(((2800-$X178)/$W178)*$Y178,2))*'umowa o pracę'!$E$8,2),0)))),0))))&gt;$J178,$J178,IF(IF(AND($V178=1,$I178&gt;0),ROUND(IF($W178+$X178&gt;=2800,2800*'umowa o pracę'!$E$8,($W178+$X178)*'umowa o pracę'!$E$8),2)+IF($X178=0,ROUND(IF($W178&gt;2800,ROUND($Z178/$W178*2800,2),$Z178)*'umowa o pracę'!$E$8,2),ROUND(IF($W178&gt;2800,ROUND($Z178/$W178*2800,2),$Z178)*'umowa o pracę'!$E$8,2)),ROUND(IF($W178+$X178&gt;=2800,2800*'umowa o pracę'!$E$8,($W178+$X178)*'umowa o pracę'!$E$8),2)-IF($X178=0,ROUND(ROUND(IF($W178&gt;2800,ROUND($Y178/$W178*2800,2),$Y178),2)*'umowa o pracę'!$E$8,2),IF($X178&gt;0,IF($W178+$X178&lt;2800,ROUND(ROUND($Y178+ROUND($X178*9%,2),2)*'umowa o pracę'!$E$8,2),IF(AND($W178+$X178&gt;=2800,$X178&lt;2800,$W178&lt;2800),ROUND((ROUND(((2800-$X178)/$W178)*$Y178,2)+ROUND($X178*9%,2))*'umowa o pracę'!$E$8,2),IF(AND($W178+$X178&gt;=2800,$X178&gt;=2800),ROUND((ROUND(2800*9%,2))*'umowa o pracę'!$E$8,2),IF(AND($W178+$X178&gt;=2800,$W178&gt;=2800,$X178&lt;2800),ROUND((ROUND($X178*9%,2)+ROUND(((2800-$X178)/$W178)*$Y178,2))*'umowa o pracę'!$E$8,2),0)))),0)))&gt;$J178,$J178,IF(AND($V178=1,$I178&gt;0),ROUND(IF($W178+$X178&gt;=2800,2800*'umowa o pracę'!$E$8,($W178+$X178)*'umowa o pracę'!$E$8),2)+IF($X178=0,ROUND(IF($W178&gt;2800,ROUND($Z178/$W178*2800,2),$Z178)*'umowa o pracę'!$E$8,2),ROUND(IF($W178&gt;2800,ROUND($Z178/$W178*2800,2),$Z178)*'umowa o pracę'!$E$8,2)),ROUND(IF($W178+$X178&gt;=2800,2800*'umowa o pracę'!$E$8,($W178+$X178)*'umowa o pracę'!$E$8),2)-IF(AND($X178=0,I178&gt;0),ROUND(ROUND(IF($W178&gt;2800,ROUND($Y178/$W178*2800,2),$Y178),2)*'umowa o pracę'!$E$8,2),IF($X178&gt;0,IF($W178+$X178&lt;2800,ROUND(ROUND($Y178+ROUND($X178*9%,2),2)*'umowa o pracę'!$E$8,2),IF(AND($W178+$X178&gt;=2800,$X178&lt;2800,$W178&lt;2800),ROUND((ROUND(((2800-$X178)/$W178)*$Y178,2)+ROUND($X178*9%,2))*'umowa o pracę'!$E$8,2),IF(AND($W178+$X178&gt;=2800,$X178&gt;=2800),ROUND((ROUND(2800*9%,2))*'umowa o pracę'!$E$8,2),IF(AND($W178+$X178&gt;=2800,$W178&gt;=2800,$X178&lt;2800),ROUND((ROUND($X178*9%,2)+ROUND(((2800-$X178)/$W178)*$Y178,2))*'umowa o pracę'!$E$8,2),0)))),0)))))</f>
        <v>0</v>
      </c>
      <c r="AD178" s="32">
        <f>IF('umowa o pracę'!$E$7=2020,IF(IF($V178=1,IF($X178=0,ROUND(IF($W178&gt;2600,ROUND($Y178/$W178*2600,2),$Y178)*'umowa o pracę'!$E$8,2),IF($W178+$X178&lt;2600,ROUND(ROUND($Y178+ROUND($X178*9%,2),2)*'umowa o pracę'!$E$8,2),IF(AND($W178+$X178&gt;=2600,$W178&lt;2600),ROUND((ROUND($Y178+ROUND((2600-$W178)*9%,2),2))*'umowa o pracę'!$E$8,2),IF(AND($W178+$X178&gt;=2600,$W178&gt;=2600),ROUND(ROUND($Y178/$W178*2600,2)*'umowa o pracę'!$E$8,2),0)))),0)&gt;$H178,$H178,IF($V178=1,IF($X178=0,ROUND(IF($W178&gt;2600,ROUND($Y178/$W178*2600,2),$Y178)*'umowa o pracę'!$E$8,2),IF($W178+$X178&lt;2600,ROUND(ROUND($Y178+ROUND($X178*9%,2),2)*'umowa o pracę'!$E$8,2),IF(AND($W178+$X178&gt;=2600,$W178&lt;2600),ROUND((ROUND($Y178+ROUND((2600-$W178)*9%,2),2))*'umowa o pracę'!$E$8,2),IF(AND($W178+$X178&gt;=2600,$W178&gt;=2600),ROUND(ROUND($Y178/$W178*2600,2)*'umowa o pracę'!$E$8,2),0)))),0)),IF('umowa o pracę'!$E$7=2021,IF(IF($V178=1,IF($X178=0,ROUND(IF($W178&gt;2800,ROUND($Y178/$W178*2800,2),$Y178)*'umowa o pracę'!$E$8,2),IF($W178+$X178&lt;2800,ROUND(ROUND($Y178+ROUND($X178*9%,2),2)*'umowa o pracę'!$E$8,2),IF(AND($W178+$X178&gt;=2800,$W178&lt;2800),ROUND((ROUND($Y178+ROUND((2800-$W178)*9%,2),2))*'umowa o pracę'!$E$8,2),IF(AND($W178+$X178&gt;=2800,$W178&gt;=2800),ROUND(ROUND($Y178/$W178*2800,2)*'umowa o pracę'!$E$8,2),0)))),0)&gt;$H178,$H178,IF($V178=1,IF($X178=0,ROUND(IF($W178&gt;2800,ROUND($Y178/$W178*2800,2),$Y178)*'umowa o pracę'!$E$8,2),IF($W178+$X178&lt;2800,ROUND(ROUND($Y178+ROUND($X178*9%,2),2)*'umowa o pracę'!$E$8,2),IF(AND($W178+$X178&gt;=2800,$W178&lt;2800),ROUND((ROUND($Y178+ROUND((2800-$W178)*9%,2),2))*'umowa o pracę'!$E$8,2),IF(AND($W178+$X178&gt;=2800,$W178&gt;=2800),ROUND(ROUND($Y178/$W178*2800,2)*'umowa o pracę'!$E$8,2),0)))),0)),0))</f>
        <v>0</v>
      </c>
      <c r="AE178" s="32">
        <f>IF('umowa o pracę'!$E$7=2020,IF(IF($V178=1,IF($X178=0,ROUND(IF($W178&gt;2600,ROUND($Z178/$W178*2600,2),$Z178)*'umowa o pracę'!$E$8,2),ROUND(IF($W178&gt;2600,ROUND($Z178/$W178*2600,2),$Z178)*'umowa o pracę'!$E$8,2)),0)&gt;$I178,$I178,IF($V178=1,IF($X178=0,ROUND(IF($W178&gt;2600,ROUND($Z178/$W178*2600,2),$Z178)*'umowa o pracę'!$E$8,2),ROUND(IF($W178&gt;2600,ROUND($Z178/$W178*2600,2),$Z178)*'umowa o pracę'!$E$8,2)),0)),IF('umowa o pracę'!$E$7=2021,IF(IF($V178=1,IF($X178=0,ROUND(IF($W178&gt;2800,ROUND($Z178/$W178*2800,2),$Z178)*'umowa o pracę'!$E$8,2),ROUND(IF($W178&gt;2800,ROUND($Z178/$W178*2800,2),$Z178)*'umowa o pracę'!$E$8,2)),0)&gt;$I178,$I178,IF($V178=1,IF($X178=0,ROUND(IF($W178&gt;2800,ROUND($Z178/$W178*2800,2),$Z178)*'umowa o pracę'!$E$8,2),ROUND(IF($W178&gt;2800,ROUND($Z178/$W178*2800,2),$Z178)*'umowa o pracę'!$E$8,2)),0)),0))</f>
        <v>0</v>
      </c>
      <c r="AF178" s="56">
        <f>IF('umowa o pracę'!$E$7=2020,$AB178,IF('umowa o pracę'!$E$7=2021,$AC178,0))</f>
        <v>0</v>
      </c>
      <c r="AG178" s="53">
        <f t="shared" si="28"/>
        <v>1</v>
      </c>
      <c r="AH178" s="39">
        <f>IF('umowa o pracę'!$E$6&lt;3,0,$L178)</f>
        <v>0</v>
      </c>
      <c r="AI178" s="39">
        <f>IF('umowa o pracę'!$E$6&lt;3,0,$M178)</f>
        <v>0</v>
      </c>
      <c r="AJ178" s="55">
        <f>IF('umowa o pracę'!$E$6&lt;3,0,$N178)</f>
        <v>0</v>
      </c>
      <c r="AK178" s="55">
        <f>IF('umowa o pracę'!$E$6&lt;3,0,$O178)</f>
        <v>0</v>
      </c>
      <c r="AL178" s="32">
        <f>IF('umowa o pracę'!$E$7=2020,ROUND(IF($AH178&gt;=2600,2600*'umowa o pracę'!$E$8,$AH178*'umowa o pracę'!$E$8),2),IF('umowa o pracę'!$E$7=2021,ROUND(IF($AH178&gt;=2800,2800*'umowa o pracę'!$E$8,$AH178*'umowa o pracę'!$E$8),2),0))</f>
        <v>0</v>
      </c>
      <c r="AM178" s="32">
        <f>IF(IF(IF(AND($AG178=1,$I178&gt;0),ROUND(IF($AH178+$AI178&gt;=2600,2600*'umowa o pracę'!$E$8,($AH178+$AI178)*'umowa o pracę'!$E$8),2)+IF($AI178=0,ROUND(IF($AH178&gt;2600,ROUND($AK178/$AH178*2600,2),$AK178)*'umowa o pracę'!$E$8,2),ROUND(IF($AH178&gt;2600,ROUND($AK178/$AH178*2600,2),$AK178)*'umowa o pracę'!$E$8,2)),ROUND(IF($AH178+$AI178&gt;=2600,2600*'umowa o pracę'!$E$8,($AH178+$AI178)*'umowa o pracę'!$E$8),2)-IF($AI178=0,ROUND(ROUND(IF($AH178&gt;2600,ROUND($AJ178/$AH178*2600,2),$AJ178),2)*'umowa o pracę'!$E$8,2),IF($AI178&gt;0,IF($AH178+$AI178&lt;2600,ROUND(ROUND($AJ178+ROUND($AI178*9%,2),2)*'umowa o pracę'!$E$8,2),IF(AND($AH178+$AI178&gt;=2600,$AI178&lt;2600,$AH178&lt;2600),ROUND((ROUND(((2600-$AI178)/$AH178)*$AJ178,2)+ROUND($AI178*9%,2))*'umowa o pracę'!$E$8,2),IF(AND($AH178+$AI178&gt;=2600,$AI178&gt;=2600),ROUND((ROUND(2600*9%,2))*'umowa o pracę'!$E$8,2),IF(AND($AH178+$AI178&gt;=2600,$AH178&gt;=2600,$AI178&lt;2600),ROUND((ROUND($AI178*9%,2)+ROUND(((2600-$AI178)/$AH178)*$AJ178,2))*'umowa o pracę'!$E$8,2),0)))),0)))&gt;$J178,$J178,IF(AND($AG178=1,$I178&gt;0),ROUND(IF($AH178+$AI178&gt;=2600,2600*'umowa o pracę'!$E$8,($AH178+$AI178)*'umowa o pracę'!$E$8),2)+IF($AI178=0,ROUND(IF($AH178&gt;2600,ROUND($AK178/$AH178*2600,2),$AK178)*'umowa o pracę'!$E$8,2),ROUND(IF($AH178&gt;2600,ROUND($AK178/$AH178*2600,2),$AK178)*'umowa o pracę'!$E$8,2)),ROUND(IF($AH178+$AI178&gt;=2600,2600*'umowa o pracę'!$E$8,($AH178+$AI178)*'umowa o pracę'!$E$8),2)-IF($AI178=0,ROUND(ROUND(IF($AH178&gt;2600,ROUND($AJ178/$AH178*2600,2),$AJ178),2)*'umowa o pracę'!$E$8,2),IF($AI178&gt;0,IF($AH178+$AI178&lt;2600,ROUND(ROUND($AJ178+ROUND($AI178*9%,2),2)*'umowa o pracę'!$E$8,2),IF(AND($AH178+$AI178&gt;=2600,$AI178&lt;2600,$AH178&lt;2600),ROUND((ROUND(((2600-$AI178)/$AH178)*$AJ178,2)+ROUND($AI178*9%,2))*'umowa o pracę'!$E$8,2),IF(AND($AH178+$AI178&gt;=2600,$AI178&gt;=2600),ROUND((ROUND(2600*9%,2))*'umowa o pracę'!$E$8,2),IF(AND($AH178+$AI178&gt;=2600,$AH178&gt;=2600,$AI178&lt;2600),ROUND((ROUND($AI178*9%,2)+ROUND(((2600-$AI178)/$AH178)*$AJ178,2))*'umowa o pracę'!$E$8,2),0)))),0))))&gt;$J178,$J178,IF(IF(AND($AG178=1,$I178&gt;0),ROUND(IF($AH178+$AI178&gt;=2600,2600*'umowa o pracę'!$E$8,($AH178+$AI178)*'umowa o pracę'!$E$8),2)+IF($AI178=0,ROUND(IF($AH178&gt;2600,ROUND($AK178/$AH178*2600,2),$AK178)*'umowa o pracę'!$E$8,2),ROUND(IF($AH178&gt;2600,ROUND($AK178/$AH178*2600,2),$AK178)*'umowa o pracę'!$E$8,2)),ROUND(IF($AH178+$AI178&gt;=2600,2600*'umowa o pracę'!$E$8,($AH178+$AI178)*'umowa o pracę'!$E$8),2)-IF($AI178=0,ROUND(ROUND(IF($AH178&gt;2600,ROUND($AJ178/$AH178*2600,2),$AJ178),2)*'umowa o pracę'!$E$8,2),IF($AI178&gt;0,IF($AH178+$AI178&lt;2600,ROUND(ROUND($AJ178+ROUND($AI178*9%,2),2)*'umowa o pracę'!$E$8,2),IF(AND($AH178+$AI178&gt;=2600,$AI178&lt;2600,$AH178&lt;2600),ROUND((ROUND(((2600-$AI178)/$AH178)*$AJ178,2)+ROUND($AI178*9%,2))*'umowa o pracę'!$E$8,2),IF(AND($AH178+$AI178&gt;=2600,$AI178&gt;=2600),ROUND((ROUND(2600*9%,2))*'umowa o pracę'!$E$8,2),IF(AND($AH178+$AI178&gt;=2600,$AH178&gt;=2600,$AI178&lt;2600),ROUND((ROUND($AI178*9%,2)+ROUND(((2600-$AI178)/$AH178)*$AJ178,2))*'umowa o pracę'!$E$8,2),0)))),0)))&gt;$J178,$J178,IF(AND($AG178=1,$I178&gt;0),ROUND(IF($AH178+$AI178&gt;=2600,2600*'umowa o pracę'!$E$8,($AH178+$AI178)*'umowa o pracę'!$E$8),2)+IF($AI178=0,ROUND(IF($AH178&gt;2600,ROUND($AK178/$AH178*2600,2),$AK178)*'umowa o pracę'!$E$8,2),ROUND(IF($AH178&gt;2600,ROUND($AK178/$AH178*2600,2),$AK178)*'umowa o pracę'!$E$8,2)),ROUND(IF($AH178+$AI178&gt;=2600,2600*'umowa o pracę'!$E$8,($AH178+$AI178)*'umowa o pracę'!$E$8),2)-IF(AND($AI178=0,I178&gt;0),ROUND(ROUND(IF($AH178&gt;2600,ROUND($AJ178/$AH178*2600,2),$AJ178),2)*'umowa o pracę'!$E$8,2),IF($AI178&gt;0,IF($AH178+$AI178&lt;2600,ROUND(ROUND($AJ178+ROUND($AI178*9%,2),2)*'umowa o pracę'!$E$8,2),IF(AND($AH178+$AI178&gt;=2600,$AI178&lt;2600,$AH178&lt;2600),ROUND((ROUND(((2600-$AI178)/$AH178)*$AJ178,2)+ROUND($AI178*9%,2))*'umowa o pracę'!$E$8,2),IF(AND($AH178+$AI178&gt;=2600,$AI178&gt;=2600),ROUND((ROUND(2600*9%,2))*'umowa o pracę'!$E$8,2),IF(AND($AH178+$AI178&gt;=2600,$AH178&gt;=2600,$AI178&lt;2600),ROUND((ROUND($AI178*9%,2)+ROUND(((2600-$AI178)/$AH178)*$AJ178,2))*'umowa o pracę'!$E$8,2),0)))),0)))))</f>
        <v>0</v>
      </c>
      <c r="AN178" s="32">
        <f>IF(IF(IF(AND($AG178=1,$I178&gt;0),ROUND(IF($AH178+$AI178&gt;=2800,2800*'umowa o pracę'!$E$8,($AH178+$AI178)*'umowa o pracę'!$E$8),2)+IF($AI178=0,ROUND(IF($AH178&gt;2800,ROUND($AK178/$AH178*2800,2),$AK178)*'umowa o pracę'!$E$8,2),ROUND(IF($AH178&gt;2800,ROUND($AK178/$AH178*2800,2),$AK178)*'umowa o pracę'!$E$8,2)),ROUND(IF($AH178+$AI178&gt;=2800,2800*'umowa o pracę'!$E$8,($AH178+$AI178)*'umowa o pracę'!$E$8),2)-IF($AI178=0,ROUND(ROUND(IF($AH178&gt;2800,ROUND($AJ178/$AH178*2800,2),$AJ178),2)*'umowa o pracę'!$E$8,2),IF($AI178&gt;0,IF($AH178+$AI178&lt;2800,ROUND(ROUND($AJ178+ROUND($AI178*9%,2),2)*'umowa o pracę'!$E$8,2),IF(AND($AH178+$AI178&gt;=2800,$AI178&lt;2800,$AH178&lt;2800),ROUND((ROUND(((2800-$AI178)/$AH178)*$AJ178,2)+ROUND($AI178*9%,2))*'umowa o pracę'!$E$8,2),IF(AND($AH178+$AI178&gt;=2800,$AI178&gt;=2800),ROUND((ROUND(2800*9%,2))*'umowa o pracę'!$E$8,2),IF(AND($AH178+$AI178&gt;=2800,$AH178&gt;=2800,$AI178&lt;2800),ROUND((ROUND($AI178*9%,2)+ROUND(((2800-$AI178)/$AH178)*$AJ178,2))*'umowa o pracę'!$E$8,2),0)))),0)))&gt;$J178,$J178,IF(AND($AG178=1,$I178&gt;0),ROUND(IF($AH178+$AI178&gt;=2800,2800*'umowa o pracę'!$E$8,($AH178+$AI178)*'umowa o pracę'!$E$8),2)+IF($AI178=0,ROUND(IF($AH178&gt;2800,ROUND($AK178/$AH178*2800,2),$AK178)*'umowa o pracę'!$E$8,2),ROUND(IF($AH178&gt;2800,ROUND($AK178/$AH178*2800,2),$AK178)*'umowa o pracę'!$E$8,2)),ROUND(IF($AH178+$AI178&gt;=2800,2800*'umowa o pracę'!$E$8,($AH178+$AI178)*'umowa o pracę'!$E$8),2)-IF($AI178=0,ROUND(ROUND(IF($AH178&gt;2800,ROUND($AJ178/$AH178*2800,2),$AJ178),2)*'umowa o pracę'!$E$8,2),IF($AI178&gt;0,IF($AH178+$AI178&lt;2800,ROUND(ROUND($AJ178+ROUND($AI178*9%,2),2)*'umowa o pracę'!$E$8,2),IF(AND($AH178+$AI178&gt;=2800,$AI178&lt;2800,$AH178&lt;2800),ROUND((ROUND(((2800-$AI178)/$AH178)*$AJ178,2)+ROUND($AI178*9%,2))*'umowa o pracę'!$E$8,2),IF(AND($AH178+$AI178&gt;=2800,$AI178&gt;=2800),ROUND((ROUND(2800*9%,2))*'umowa o pracę'!$E$8,2),IF(AND($AH178+$AI178&gt;=2800,$AH178&gt;=2800,$AI178&lt;2800),ROUND((ROUND($AI178*9%,2)+ROUND(((2800-$AI178)/$AH178)*$AJ178,2))*'umowa o pracę'!$E$8,2),0)))),0))))&gt;$J178,$J178,IF(IF(AND($AG178=1,$I178&gt;0),ROUND(IF($AH178+$AI178&gt;=2800,2800*'umowa o pracę'!$E$8,($AH178+$AI178)*'umowa o pracę'!$E$8),2)+IF($AI178=0,ROUND(IF($AH178&gt;2800,ROUND($AK178/$AH178*2800,2),$AK178)*'umowa o pracę'!$E$8,2),ROUND(IF($AH178&gt;2800,ROUND($AK178/$AH178*2800,2),$AK178)*'umowa o pracę'!$E$8,2)),ROUND(IF($AH178+$AI178&gt;=2800,2800*'umowa o pracę'!$E$8,($AH178+$AI178)*'umowa o pracę'!$E$8),2)-IF($AI178=0,ROUND(ROUND(IF($AH178&gt;2800,ROUND($AJ178/$AH178*2800,2),$AJ178),2)*'umowa o pracę'!$E$8,2),IF($AI178&gt;0,IF($AH178+$AI178&lt;2800,ROUND(ROUND($AJ178+ROUND($AI178*9%,2),2)*'umowa o pracę'!$E$8,2),IF(AND($AH178+$AI178&gt;=2800,$AI178&lt;2800,$AH178&lt;2800),ROUND((ROUND(((2800-$AI178)/$AH178)*$AJ178,2)+ROUND($AI178*9%,2))*'umowa o pracę'!$E$8,2),IF(AND($AH178+$AI178&gt;=2800,$AI178&gt;=2800),ROUND((ROUND(2800*9%,2))*'umowa o pracę'!$E$8,2),IF(AND($AH178+$AI178&gt;=2800,$AH178&gt;=2800,$AI178&lt;2800),ROUND((ROUND($AI178*9%,2)+ROUND(((2800-$AI178)/$AH178)*$AJ178,2))*'umowa o pracę'!$E$8,2),0)))),0)))&gt;$J178,$J178,IF(AND($AG178=1,$I178&gt;0),ROUND(IF($AH178+$AI178&gt;=2800,2800*'umowa o pracę'!$E$8,($AH178+$AI178)*'umowa o pracę'!$E$8),2)+IF($AI178=0,ROUND(IF($AH178&gt;2800,ROUND($AK178/$AH178*2800,2),$AK178)*'umowa o pracę'!$E$8,2),ROUND(IF($AH178&gt;2800,ROUND($AK178/$AH178*2800,2),$AK178)*'umowa o pracę'!$E$8,2)),ROUND(IF($AH178+$AI178&gt;=2800,2800*'umowa o pracę'!$E$8,($AH178+$AI178)*'umowa o pracę'!$E$8),2)-IF(AND($AI178=0,I178&gt;0),ROUND(ROUND(IF($AH178&gt;2800,ROUND($AJ178/$AH178*2800,2),$AJ178),2)*'umowa o pracę'!$E$8,2),IF($AI178&gt;0,IF($AH178+$AI178&lt;2800,ROUND(ROUND($AJ178+ROUND($AI178*9%,2),2)*'umowa o pracę'!$E$8,2),IF(AND($AH178+$AI178&gt;=2800,$AI178&lt;2800,$AH178&lt;2800),ROUND((ROUND(((2800-$AI178)/$AH178)*$AJ178,2)+ROUND($AI178*9%,2))*'umowa o pracę'!$E$8,2),IF(AND($AH178+$AI178&gt;=2800,$AI178&gt;=2800),ROUND((ROUND(2800*9%,2))*'umowa o pracę'!$E$8,2),IF(AND($AH178+$AI178&gt;=2800,$AH178&gt;=2800,$AI178&lt;2800),ROUND((ROUND($AI178*9%,2)+ROUND(((2800-$AI178)/$AH178)*$AJ178,2))*'umowa o pracę'!$E$8,2),0)))),0)))))</f>
        <v>0</v>
      </c>
      <c r="AO178" s="32">
        <f>IF('umowa o pracę'!$E$7=2020,IF(IF($AG178=1,IF($AI178=0,ROUND(IF($AH178&gt;2600,ROUND($AJ178/$AH178*2600,2),$AJ178)*'umowa o pracę'!$E$8,2),IF($AH178+$AI178&lt;2600,ROUND(ROUND($AJ178+ROUND($AI178*9%,2),2)*'umowa o pracę'!$E$8,2),IF(AND($AH178+$AI178&gt;=2600,$AH178&lt;2600),ROUND((ROUND($AJ178+ROUND((2600-$AH178)*9%,2),2))*'umowa o pracę'!$E$8,2),IF(AND($AH178+$AI178&gt;=2600,$AH178&gt;=2600),ROUND(ROUND($AJ178/$AH178*2600,2)*'umowa o pracę'!$E$8,2),0)))),0)&gt;$H178,$H178,IF($AG178=1,IF($AI178=0,ROUND(IF($AH178&gt;2600,ROUND($AJ178/$AH178*2600,2),$AJ178)*'umowa o pracę'!$E$8,2),IF($AH178+$AI178&lt;2600,ROUND(ROUND($AJ178+ROUND($AI178*9%,2),2)*'umowa o pracę'!$E$8,2),IF(AND($AH178+$AI178&gt;=2600,$AH178&lt;2600),ROUND((ROUND($AJ178+ROUND((2600-$AH178)*9%,2),2))*'umowa o pracę'!$E$8,2),IF(AND($AH178+$AI178&gt;=2600,$AH178&gt;=2600),ROUND(ROUND($AJ178/$AH178*2600,2)*'umowa o pracę'!$E$8,2),0)))),0)),IF('umowa o pracę'!$E$7=2021,IF(IF($AG178=1,IF($AI178=0,ROUND(IF($AH178&gt;2800,ROUND($AJ178/$AH178*2800,2),$AJ178)*'umowa o pracę'!$E$8,2),IF($AH178+$AI178&lt;2800,ROUND(ROUND($AJ178+ROUND($AI178*9%,2),2)*'umowa o pracę'!$E$8,2),IF(AND($AH178+$AI178&gt;=2800,$AH178&lt;2800),ROUND((ROUND($AJ178+ROUND((2800-$AH178)*9%,2),2))*'umowa o pracę'!$E$8,2),IF(AND($AH178+$AI178&gt;=2800,$AH178&gt;=2800),ROUND(ROUND($AJ178/$AH178*2800,2)*'umowa o pracę'!$E$8,2),0)))),0)&gt;$H178,$H178,IF($AG178=1,IF($AI178=0,ROUND(IF($AH178&gt;2800,ROUND($AJ178/$AH178*2800,2),$AJ178)*'umowa o pracę'!$E$8,2),IF($AH178+$AI178&lt;2800,ROUND(ROUND($AJ178+ROUND($AI178*9%,2),2)*'umowa o pracę'!$E$8,2),IF(AND($AH178+$AI178&gt;=2800,$AH178&lt;2800),ROUND((ROUND($AJ178+ROUND((2800-$AH178)*9%,2),2))*'umowa o pracę'!$E$8,2),IF(AND($AH178+$AI178&gt;=2800,$AH178&gt;=2800),ROUND(ROUND($AJ178/$AH178*2800,2)*'umowa o pracę'!$E$8,2),0)))),0)),0))</f>
        <v>0</v>
      </c>
      <c r="AP178" s="32">
        <f>IF('umowa o pracę'!$E$7=2020,IF(IF($AG178=1,IF($AI178=0,ROUND(IF($AH178&gt;2600,ROUND($AK178/$AH178*2600,2),$AK178)*'umowa o pracę'!$E$8,2),ROUND(IF($AH178&gt;2600,ROUND($AK178/$AH178*2600,2),$AK178)*'umowa o pracę'!$E$8,2)),0)&gt;$I178,$I178,IF($AG178=1,IF($AI178=0,ROUND(IF($AH178&gt;2600,ROUND($AK178/$AH178*2600,2),$AK178)*'umowa o pracę'!$E$8,2),ROUND(IF($AH178&gt;2600,ROUND($AK178/$AH178*2600,2),$AK178)*'umowa o pracę'!$E$8,2)),0)),IF('umowa o pracę'!$E$7=2021,IF(IF($AG178=1,IF($AI178=0,ROUND(IF($AH178&gt;2800,ROUND($AK178/$AH178*2800,2),$AK178)*'umowa o pracę'!$E$8,2),ROUND(IF($AH178&gt;2800,ROUND($AK178/$AH178*2800,2),$AK178)*'umowa o pracę'!$E$8,2)),0)&gt;$I178,$I178,IF($AG178=1,IF($AI178=0,ROUND(IF($AH178&gt;2800,ROUND($AK178/$AH178*2800,2),$AK178)*'umowa o pracę'!$E$8,2),ROUND(IF($AH178&gt;2800,ROUND($AK178/$AH178*2800,2),$AK178)*'umowa o pracę'!$E$8,2)),0)),0))</f>
        <v>0</v>
      </c>
      <c r="AQ178" s="56">
        <f>IF('umowa o pracę'!$E$7=2020,$AM178,IF('umowa o pracę'!$E$7=2021,$AN178,0))</f>
        <v>0</v>
      </c>
      <c r="AR178" s="33">
        <f>IF('umowa o pracę'!$E$7=0,0,U178+AF178+AQ178)</f>
        <v>0</v>
      </c>
      <c r="AS178" s="19"/>
      <c r="AT178" s="19"/>
      <c r="AU178" s="19"/>
      <c r="AV178" s="6"/>
      <c r="AW178" s="6"/>
      <c r="AX178" s="6">
        <f t="shared" si="26"/>
        <v>10</v>
      </c>
      <c r="AY178" s="6"/>
      <c r="AZ178" s="234">
        <f t="shared" si="29"/>
        <v>0</v>
      </c>
      <c r="BA178" s="234">
        <f t="shared" si="30"/>
        <v>0</v>
      </c>
      <c r="BB178" s="234">
        <f t="shared" si="31"/>
        <v>0</v>
      </c>
      <c r="BC178" s="234">
        <f t="shared" si="32"/>
        <v>0</v>
      </c>
      <c r="BD178" s="234">
        <f t="shared" si="33"/>
        <v>0</v>
      </c>
      <c r="BE178" s="234">
        <f t="shared" si="34"/>
        <v>0</v>
      </c>
      <c r="BF178" s="234">
        <f t="shared" si="35"/>
        <v>0</v>
      </c>
      <c r="BG178" s="234">
        <f t="shared" si="36"/>
        <v>0</v>
      </c>
      <c r="BH178" s="234">
        <f t="shared" si="37"/>
        <v>0</v>
      </c>
      <c r="BI178" s="238">
        <f t="shared" si="38"/>
        <v>0</v>
      </c>
      <c r="BJ178" s="236"/>
      <c r="BK178" s="236"/>
      <c r="BL178" s="237"/>
    </row>
    <row r="179" spans="1:64" ht="15.75" customHeight="1" x14ac:dyDescent="0.25">
      <c r="A179" s="129">
        <v>168</v>
      </c>
      <c r="B179" s="57"/>
      <c r="C179" s="57"/>
      <c r="D179" s="36"/>
      <c r="E179" s="36"/>
      <c r="F179" s="242"/>
      <c r="G179" s="37">
        <v>1</v>
      </c>
      <c r="H179" s="58">
        <v>0</v>
      </c>
      <c r="I179" s="59">
        <v>0</v>
      </c>
      <c r="J179" s="60">
        <v>0</v>
      </c>
      <c r="K179" s="52">
        <v>1</v>
      </c>
      <c r="L179" s="39">
        <v>0</v>
      </c>
      <c r="M179" s="39">
        <v>0</v>
      </c>
      <c r="N179" s="39">
        <v>0</v>
      </c>
      <c r="O179" s="39">
        <v>0</v>
      </c>
      <c r="P179" s="35">
        <f>IF('umowa o pracę'!$E$7=2020,ROUND(IF($L179&gt;=2600,2600*'umowa o pracę'!$E$8,$L179*'umowa o pracę'!$E$8),2),IF('umowa o pracę'!$E$7=2021,ROUND(IF($L179&gt;=2800,2800*'umowa o pracę'!$E$8,$L179*'umowa o pracę'!$E$8),2),0))</f>
        <v>0</v>
      </c>
      <c r="Q179" s="252">
        <f>IF(IF(IF(AND($K179=1,$I179&gt;0),ROUND(IF($L179+$M179&gt;=2600,2600*'umowa o pracę'!$E$8,($L179+$M179)*'umowa o pracę'!$E$8),2)+IF($M179=0,ROUND(IF($L179&gt;2600,ROUND($O179/$L179*2600,2),$O179)*'umowa o pracę'!$E$8,2),ROUND(IF($L179&gt;2600,ROUND($O179/$L179*2600,2),$O179)*'umowa o pracę'!$E$8,2)),ROUND(IF($L179+$M179&gt;=2600,2600*'umowa o pracę'!$E$8,($L179+$M179)*'umowa o pracę'!$E$8),2)-IF($M179=0,ROUND(ROUND(IF($L179&gt;2600,ROUND($N179/$L179*2600,2),$N179),2)*'umowa o pracę'!$E$8,2),IF($M179&gt;0,IF($L179+$M179&lt;2600,ROUND(ROUND($N179+ROUND($M179*9%,2),2)*'umowa o pracę'!$E$8,2),IF(AND($L179+$M179&gt;=2600,$M179&lt;2600,$L179&lt;2600),ROUND((ROUND(((2600-$M179)/$L179)*$N179,2)+ROUND($M179*9%,2))*'umowa o pracę'!$E$8,2),IF(AND($L179+$M179&gt;=2600,$M179&gt;=2600),ROUND((ROUND(2600*9%,2))*'umowa o pracę'!$E$8,2),IF(AND($L179+$M179&gt;=2600,$L179&gt;=2600,$M179&lt;2600),ROUND((ROUND($M179*9%,2)+ROUND(((2600-$M179)/$L179)*$N179,2))*'umowa o pracę'!$E$8,2),0)))),0)))&gt;$J179,$J179,IF(AND($K179=1,$I179&gt;0),ROUND(IF($L179+$M179&gt;=2600,2600*'umowa o pracę'!$E$8,($L179+$M179)*'umowa o pracę'!$E$8),2)+IF($M179=0,ROUND(IF($L179&gt;2600,ROUND($O179/$L179*2600,2),$O179)*'umowa o pracę'!$E$8,2),ROUND(IF($L179&gt;2600,ROUND($O179/$L179*2600,2),$O179)*'umowa o pracę'!$E$8,2)),ROUND(IF($L179+$M179&gt;=2600,2600*'umowa o pracę'!$E$8,($L179+$M179)*'umowa o pracę'!$E$8),2)-IF($M179=0,ROUND(ROUND(IF($L179&gt;2600,ROUND($N179/$L179*2600,2),$N179),2)*'umowa o pracę'!$E$8,2),IF($M179&gt;0,IF($L179+$M179&lt;2600,ROUND(ROUND($N179+ROUND($M179*9%,2),2)*'umowa o pracę'!$E$8,2),IF(AND($L179+$M179&gt;=2600,$M179&lt;2600,$L179&lt;2600),ROUND((ROUND(((2600-$M179)/$L179)*$N179,2)+ROUND($M179*9%,2))*'umowa o pracę'!$E$8,2),IF(AND($L179+$M179&gt;=2600,$M179&gt;=2600),ROUND((ROUND(2600*9%,2))*'umowa o pracę'!$E$8,2),IF(AND($L179+$M179&gt;=2600,$L179&gt;=2600,$M179&lt;2600),ROUND((ROUND($M179*9%,2)+ROUND(((2600-$M179)/$L179)*$N179,2))*'umowa o pracę'!$E$8,2),0)))),0))))&gt;$J179,$J179,IF(IF(AND($K179=1,$I179&gt;0),ROUND(IF($L179+$M179&gt;=2600,2600*'umowa o pracę'!$E$8,($L179+$M179)*'umowa o pracę'!$E$8),2)+IF($M179=0,ROUND(IF($L179&gt;2600,ROUND($O179/$L179*2600,2),$O179)*'umowa o pracę'!$E$8,2),ROUND(IF($L179&gt;2600,ROUND($O179/$L179*2600,2),$O179)*'umowa o pracę'!$E$8,2)),ROUND(IF($L179+$M179&gt;=2600,2600*'umowa o pracę'!$E$8,($L179+$M179)*'umowa o pracę'!$E$8),2)-IF($M179=0,ROUND(ROUND(IF($L179&gt;2600,ROUND($N179/$L179*2600,2),$N179),2)*'umowa o pracę'!$E$8,2),IF($M179&gt;0,IF($L179+$M179&lt;2600,ROUND(ROUND($N179+ROUND($M179*9%,2),2)*'umowa o pracę'!$E$8,2),IF(AND($L179+$M179&gt;=2600,$M179&lt;2600,$L179&lt;2600),ROUND((ROUND(((2600-$M179)/$L179)*$N179,2)+ROUND($M179*9%,2))*'umowa o pracę'!$E$8,2),IF(AND($L179+$M179&gt;=2600,$M179&gt;=2600),ROUND((ROUND(2600*9%,2))*'umowa o pracę'!$E$8,2),IF(AND($L179+$M179&gt;=2600,$L179&gt;=2600,$M179&lt;2600),ROUND((ROUND($M179*9%,2)+ROUND(((2600-$M179)/$L179)*$N179,2))*'umowa o pracę'!$E$8,2),0)))),0)))&gt;$J179,$J179,IF(AND($K179=1,$I179&gt;0),ROUND(IF($L179+$M179&gt;=2600,2600*'umowa o pracę'!$E$8,($L179+$M179)*'umowa o pracę'!$E$8),2)+IF($M179=0,ROUND(IF($L179&gt;2600,ROUND($O179/$L179*2600,2),$O179)*'umowa o pracę'!$E$8,2),ROUND(IF($L179&gt;2600,ROUND($O179/$L179*2600,2),$O179)*'umowa o pracę'!$E$8,2)),ROUND(IF($L179+$M179&gt;=2600,2600*'umowa o pracę'!$E$8,($L179+$M179)*'umowa o pracę'!$E$8),2)-IF(AND($M179=0,I179&gt;0),ROUND(ROUND(IF($L179&gt;2600,ROUND($N179/$L179*2600,2),$N179),2)*'umowa o pracę'!$E$8,2),IF($M179&gt;0,IF($L179+$M179&lt;2600,ROUND(ROUND($N179+ROUND($M179*9%,2),2)*'umowa o pracę'!$E$8,2),IF(AND($L179+$M179&gt;=2600,$M179&lt;2600,$L179&lt;2600),ROUND((ROUND(((2600-$M179)/$L179)*$N179,2)+ROUND($M179*9%,2))*'umowa o pracę'!$E$8,2),IF(AND($L179+$M179&gt;=2600,$M179&gt;=2600),ROUND((ROUND(2600*9%,2))*'umowa o pracę'!$E$8,2),IF(AND($L179+$M179&gt;=2600,$L179&gt;=2600,$M179&lt;2600),ROUND((ROUND($M179*9%,2)+ROUND(((2600-$M179)/$L179)*$N179,2))*'umowa o pracę'!$E$8,2),0)))),0)))))</f>
        <v>0</v>
      </c>
      <c r="R179" s="252">
        <f>IF(IF(IF(AND($K179=1,$I179&gt;0),ROUND(IF($L179+$M179&gt;=2800,2800*'umowa o pracę'!$E$8,($L179+$M179)*'umowa o pracę'!$E$8),2)+IF($M179=0,ROUND(IF($L179&gt;2800,ROUND($O179/$L179*2800,2),$O179)*'umowa o pracę'!$E$8,2),ROUND(IF($L179&gt;2800,ROUND($O179/$L179*2800,2),$O179)*'umowa o pracę'!$E$8,2)),ROUND(IF($L179+$M179&gt;=2800,2800*'umowa o pracę'!$E$8,($L179+$M179)*'umowa o pracę'!$E$8),2)-IF($M179=0,ROUND(ROUND(IF($L179&gt;2800,ROUND($N179/$L179*2800,2),$N179),2)*'umowa o pracę'!$E$8,2),IF($M179&gt;0,IF($L179+$M179&lt;2800,ROUND(ROUND($N179+ROUND($M179*9%,2),2)*'umowa o pracę'!$E$8,2),IF(AND($L179+$M179&gt;=2800,$M179&lt;2800,$L179&lt;2800),ROUND((ROUND(((2800-$M179)/$L179)*$N179,2)+ROUND($M179*9%,2))*'umowa o pracę'!$E$8,2),IF(AND($L179+$M179&gt;=2800,$M179&gt;=2800),ROUND((ROUND(2800*9%,2))*'umowa o pracę'!$E$8,2),IF(AND($L179+$M179&gt;=2800,$L179&gt;=2800,$M179&lt;2800),ROUND((ROUND($M179*9%,2)+ROUND(((2800-$M179)/$L179)*$N179,2))*'umowa o pracę'!$E$8,2),0)))),0)))&gt;$J179,$J179,IF(AND($K179=1,$I179&gt;0),ROUND(IF($L179+$M179&gt;=2800,2800*'umowa o pracę'!$E$8,($L179+$M179)*'umowa o pracę'!$E$8),2)+IF($M179=0,ROUND(IF($L179&gt;2800,ROUND($O179/$L179*2800,2),$O179)*'umowa o pracę'!$E$8,2),ROUND(IF($L179&gt;2800,ROUND($O179/$L179*2800,2),$O179)*'umowa o pracę'!$E$8,2)),ROUND(IF($L179+$M179&gt;=2800,2800*'umowa o pracę'!$E$8,($L179+$M179)*'umowa o pracę'!$E$8),2)-IF($M179=0,ROUND(ROUND(IF($L179&gt;2800,ROUND($N179/$L179*2800,2),$N179),2)*'umowa o pracę'!$E$8,2),IF($M179&gt;0,IF($L179+$M179&lt;2800,ROUND(ROUND($N179+ROUND($M179*9%,2),2)*'umowa o pracę'!$E$8,2),IF(AND($L179+$M179&gt;=2800,$M179&lt;2800,$L179&lt;2800),ROUND((ROUND(((2800-$M179)/$L179)*$N179,2)+ROUND($M179*9%,2))*'umowa o pracę'!$E$8,2),IF(AND($L179+$M179&gt;=2800,$M179&gt;=2800),ROUND((ROUND(2800*9%,2))*'umowa o pracę'!$E$8,2),IF(AND($L179+$M179&gt;=2800,$L179&gt;=2800,$M179&lt;2800),ROUND((ROUND($M179*9%,2)+ROUND(((2800-$M179)/$L179)*$N179,2))*'umowa o pracę'!$E$8,2),0)))),0))))&gt;$J179,$J179,IF(IF(AND($K179=1,$I179&gt;0),ROUND(IF($L179+$M179&gt;=2800,2800*'umowa o pracę'!$E$8,($L179+$M179)*'umowa o pracę'!$E$8),2)+IF($M179=0,ROUND(IF($L179&gt;2800,ROUND($O179/$L179*2800,2),$O179)*'umowa o pracę'!$E$8,2),ROUND(IF($L179&gt;2800,ROUND($O179/$L179*2800,2),$O179)*'umowa o pracę'!$E$8,2)),ROUND(IF($L179+$M179&gt;=2800,2800*'umowa o pracę'!$E$8,($L179+$M179)*'umowa o pracę'!$E$8),2)-IF($M179=0,ROUND(ROUND(IF($L179&gt;2800,ROUND($N179/$L179*2800,2),$N179),2)*'umowa o pracę'!$E$8,2),IF($M179&gt;0,IF($L179+$M179&lt;2800,ROUND(ROUND($N179+ROUND($M179*9%,2),2)*'umowa o pracę'!$E$8,2),IF(AND($L179+$M179&gt;=2800,$M179&lt;2800,$L179&lt;2800),ROUND((ROUND(((2800-$M179)/$L179)*$N179,2)+ROUND($M179*9%,2))*'umowa o pracę'!$E$8,2),IF(AND($L179+$M179&gt;=2800,$M179&gt;=2800),ROUND((ROUND(2800*9%,2))*'umowa o pracę'!$E$8,2),IF(AND($L179+$M179&gt;=2800,$L179&gt;=2800,$M179&lt;2800),ROUND((ROUND($M179*9%,2)+ROUND(((2800-$M179)/$L179)*$N179,2))*'umowa o pracę'!$E$8,2),0)))),0)))&gt;$J179,$J179,IF(AND($K179=1,$I179&gt;0),ROUND(IF($L179+$M179&gt;=2800,2800*'umowa o pracę'!$E$8,($L179+$M179)*'umowa o pracę'!$E$8),2)+IF($M179=0,ROUND(IF($L179&gt;2800,ROUND($O179/$L179*2800,2),$O179)*'umowa o pracę'!$E$8,2),ROUND(IF($L179&gt;2800,ROUND($O179/$L179*2800,2),$O179)*'umowa o pracę'!$E$8,2)),ROUND(IF($L179+$M179&gt;=2800,2800*'umowa o pracę'!$E$8,($L179+$M179)*'umowa o pracę'!$E$8),2)-IF(AND($M179=0,I179&gt;0),ROUND(ROUND(IF($L179&gt;2800,ROUND($N179/$L179*2800,2),$N179),2)*'umowa o pracę'!$E$8,2),IF($M179&gt;0,IF($L179+$M179&lt;2800,ROUND(ROUND($N179+ROUND($M179*9%,2),2)*'umowa o pracę'!$E$8,2),IF(AND($L179+$M179&gt;=2800,$M179&lt;2800,$L179&lt;2800),ROUND((ROUND(((2800-$M179)/$L179)*$N179,2)+ROUND($M179*9%,2))*'umowa o pracę'!$E$8,2),IF(AND($L179+$M179&gt;=2800,$M179&gt;=2800),ROUND((ROUND(2800*9%,2))*'umowa o pracę'!$E$8,2),IF(AND($L179+$M179&gt;=2800,$L179&gt;=2800,$M179&lt;2800),ROUND((ROUND($M179*9%,2)+ROUND(((2800-$M179)/$L179)*$N179,2))*'umowa o pracę'!$E$8,2),0)))),0)))))</f>
        <v>0</v>
      </c>
      <c r="S179" s="32">
        <f>IF('umowa o pracę'!$E$7=2020,IF(IF($K179=1,IF($M179=0,ROUND(IF($L179&gt;2600,ROUND($N179/$L179*2600,2),$N179)*'umowa o pracę'!$E$8,2),IF($L179+$M179&lt;2600,ROUND(ROUND($N179+ROUND($M179*9%,2),2)*'umowa o pracę'!$E$8,2),IF(AND($L179+$M179&gt;=2600,$L179&lt;2600),ROUND((ROUND($N179+ROUND((2600-$L179)*9%,2),2))*'umowa o pracę'!$E$8,2),IF(AND($L179+$M179&gt;=2600,$L179&gt;=2600),ROUND(ROUND($N179/$L179*2600,2)*'umowa o pracę'!$E$8,2),0)))),0)&gt;$H179,$H179,IF($K179=1,IF($M179=0,ROUND(IF($L179&gt;2600,ROUND($N179/$L179*2600,2),$N179)*'umowa o pracę'!$E$8,2),IF($L179+$M179&lt;2600,ROUND(ROUND($N179+ROUND($M179*9%,2),2)*'umowa o pracę'!$E$8,2),IF(AND($L179+$M179&gt;=2600,$L179&lt;2600),ROUND((ROUND($N179+ROUND((2600-$L179)*9%,2),2))*'umowa o pracę'!$E$8,2),IF(AND($L179+$M179&gt;=2600,$L179&gt;=2600),ROUND(ROUND($N179/$L179*2600,2)*'umowa o pracę'!$E$8,2),0)))),0)),IF('umowa o pracę'!$E$7=2021,IF(IF($K179=1,IF($M179=0,ROUND(IF($L179&gt;2800,ROUND($N179/$L179*2800,2),$N179)*'umowa o pracę'!$E$8,2),IF($L179+$M179&lt;2800,ROUND(ROUND($N179+ROUND($M179*9%,2),2)*'umowa o pracę'!$E$8,2),IF(AND($L179+$M179&gt;=2800,$L179&lt;2800),ROUND((ROUND($N179+ROUND((2800-$L179)*9%,2),2))*'umowa o pracę'!$E$8,2),IF(AND($L179+$M179&gt;=2800,$L179&gt;=2800),ROUND(ROUND($N179/$L179*2800,2)*'umowa o pracę'!$E$8,2),0)))),0)&gt;$H179,$H179,IF($K179=1,IF($M179=0,ROUND(IF($L179&gt;2800,ROUND($N179/$L179*2800,2),$N179)*'umowa o pracę'!$E$8,2),IF($L179+$M179&lt;2800,ROUND(ROUND($N179+ROUND($M179*9%,2),2)*'umowa o pracę'!$E$8,2),IF(AND($L179+$M179&gt;=2800,$L179&lt;2800),ROUND((ROUND($N179+ROUND((2800-$L179)*9%,2),2))*'umowa o pracę'!$E$8,2),IF(AND($L179+$M179&gt;=2800,$L179&gt;=2800),ROUND(ROUND($N179/$L179*2800,2)*'umowa o pracę'!$E$8,2),0)))),0)),0))</f>
        <v>0</v>
      </c>
      <c r="T179" s="32">
        <f>IF('umowa o pracę'!$E$7=2020,IF(IF($K179=1,IF($M179=0,ROUND(IF($L179&gt;2600,ROUND($O179/$L179*2600,2),$O179)*'umowa o pracę'!$E$8,2),ROUND(IF($L179&gt;2600,ROUND($O179/$L179*2600,2),$O179)*'umowa o pracę'!$E$8,2)),0)&gt;$I179,$I179,IF($K179=1,IF($M179=0,ROUND(IF($L179&gt;2600,ROUND($O179/$L179*2600,2),$O179)*'umowa o pracę'!$E$8,2),ROUND(IF($L179&gt;2600,ROUND($O179/$L179*2600,2),$O179)*'umowa o pracę'!$E$8,2)),0)),IF('umowa o pracę'!$E$7=2021,IF(IF($K179=1,IF($M179=0,ROUND(IF($L179&gt;2800,ROUND($O179/$L179*2800,2),$O179)*'umowa o pracę'!$E$8,2),ROUND(IF($L179&gt;2800,ROUND($O179/$L179*2800,2),$O179)*'umowa o pracę'!$E$8,2)),0)&gt;$I179,$I179,IF($K179=1,IF($M179=0,ROUND(IF($L179&gt;2800,ROUND($O179/$L179*2800,2),$O179)*'umowa o pracę'!$E$8,2),ROUND(IF($L179&gt;2800,ROUND($O179/$L179*2800,2),$O179)*'umowa o pracę'!$E$8,2)),0)),0))</f>
        <v>0</v>
      </c>
      <c r="U179" s="51">
        <f>IF('umowa o pracę'!$E$7=2020,$Q179,IF('umowa o pracę'!$E$7=2021,$R179,0))</f>
        <v>0</v>
      </c>
      <c r="V179" s="53">
        <f t="shared" si="27"/>
        <v>1</v>
      </c>
      <c r="W179" s="54">
        <f>IF('umowa o pracę'!$E$6&lt;2,0,$L179)</f>
        <v>0</v>
      </c>
      <c r="X179" s="54">
        <f>IF('umowa o pracę'!$E$6&lt;2,0,$M179)</f>
        <v>0</v>
      </c>
      <c r="Y179" s="55">
        <f>IF('umowa o pracę'!$E$6&lt;2,0,$N179)</f>
        <v>0</v>
      </c>
      <c r="Z179" s="55">
        <f>IF('umowa o pracę'!$E$6&lt;2,0,$O179)</f>
        <v>0</v>
      </c>
      <c r="AA179" s="32">
        <f>IF('umowa o pracę'!$E$7=2020,ROUND(IF($W179&gt;=2600,2600*'umowa o pracę'!$E$8,$W179*'umowa o pracę'!$E$8),2),IF('umowa o pracę'!$E$7=2021,ROUND(IF($W179&gt;=2800,2800*'umowa o pracę'!$E$8,$W179*'umowa o pracę'!$E$8),2),0))</f>
        <v>0</v>
      </c>
      <c r="AB179" s="32">
        <f>IF(IF(IF(AND($V179=1,$I179&gt;0),ROUND(IF($W179+$X179&gt;=2600,2600*'umowa o pracę'!$E$8,($W179+$X179)*'umowa o pracę'!$E$8),2)+IF($X179=0,ROUND(IF($W179&gt;2600,ROUND($Z179/$W179*2600,2),$Z179)*'umowa o pracę'!$E$8,2),ROUND(IF($W179&gt;2600,ROUND($Z179/$W179*2600,2),$Z179)*'umowa o pracę'!$E$8,2)),ROUND(IF($W179+$X179&gt;=2600,2600*'umowa o pracę'!$E$8,($W179+$X179)*'umowa o pracę'!$E$8),2)-IF($X179=0,ROUND(ROUND(IF($W179&gt;2600,ROUND($Y179/$W179*2600,2),$Y179),2)*'umowa o pracę'!$E$8,2),IF($X179&gt;0,IF($W179+$X179&lt;2600,ROUND(ROUND($Y179+ROUND($X179*9%,2),2)*'umowa o pracę'!$E$8,2),IF(AND($W179+$X179&gt;=2600,$X179&lt;2600,$W179&lt;2600),ROUND((ROUND(((2600-$X179)/$W179)*$Y179,2)+ROUND($X179*9%,2))*'umowa o pracę'!$E$8,2),IF(AND($W179+$X179&gt;=2600,$X179&gt;=2600),ROUND((ROUND(2600*9%,2))*'umowa o pracę'!$E$8,2),IF(AND($W179+$X179&gt;=2600,$W179&gt;=2600,$X179&lt;2600),ROUND((ROUND($X179*9%,2)+ROUND(((2600-$X179)/$W179)*$Y179,2))*'umowa o pracę'!$E$8,2),0)))),0)))&gt;$J179,$J179,IF(AND($V179=1,$I179&gt;0),ROUND(IF($W179+$X179&gt;=2600,2600*'umowa o pracę'!$E$8,($W179+$X179)*'umowa o pracę'!$E$8),2)+IF($X179=0,ROUND(IF($W179&gt;2600,ROUND($Z179/$W179*2600,2),$Z179)*'umowa o pracę'!$E$8,2),ROUND(IF($W179&gt;2600,ROUND($Z179/$W179*2600,2),$Z179)*'umowa o pracę'!$E$8,2)),ROUND(IF($W179+$X179&gt;=2600,2600*'umowa o pracę'!$E$8,($W179+$X179)*'umowa o pracę'!$E$8),2)-IF($X179=0,ROUND(ROUND(IF($W179&gt;2600,ROUND($Y179/$W179*2600,2),$Y179),2)*'umowa o pracę'!$E$8,2),IF($X179&gt;0,IF($W179+$X179&lt;2600,ROUND(ROUND($Y179+ROUND($X179*9%,2),2)*'umowa o pracę'!$E$8,2),IF(AND($W179+$X179&gt;=2600,$X179&lt;2600,$W179&lt;2600),ROUND((ROUND(((2600-$X179)/$W179)*$Y179,2)+ROUND($X179*9%,2))*'umowa o pracę'!$E$8,2),IF(AND($W179+$X179&gt;=2600,$X179&gt;=2600),ROUND((ROUND(2600*9%,2))*'umowa o pracę'!$E$8,2),IF(AND($W179+$X179&gt;=2600,$W179&gt;=2600,$X179&lt;2600),ROUND((ROUND($X179*9%,2)+ROUND(((2600-$X179)/$W179)*$Y179,2))*'umowa o pracę'!$E$8,2),0)))),0))))&gt;$J179,$J179,IF(IF(AND($V179=1,$I179&gt;0),ROUND(IF($W179+$X179&gt;=2600,2600*'umowa o pracę'!$E$8,($W179+$X179)*'umowa o pracę'!$E$8),2)+IF($X179=0,ROUND(IF($W179&gt;2600,ROUND($Z179/$W179*2600,2),$Z179)*'umowa o pracę'!$E$8,2),ROUND(IF($W179&gt;2600,ROUND($Z179/$W179*2600,2),$Z179)*'umowa o pracę'!$E$8,2)),ROUND(IF($W179+$X179&gt;=2600,2600*'umowa o pracę'!$E$8,($W179+$X179)*'umowa o pracę'!$E$8),2)-IF($X179=0,ROUND(ROUND(IF($W179&gt;2600,ROUND($Y179/$W179*2600,2),$Y179),2)*'umowa o pracę'!$E$8,2),IF($X179&gt;0,IF($W179+$X179&lt;2600,ROUND(ROUND($Y179+ROUND($X179*9%,2),2)*'umowa o pracę'!$E$8,2),IF(AND($W179+$X179&gt;=2600,$X179&lt;2600,$W179&lt;2600),ROUND((ROUND(((2600-$X179)/$W179)*$Y179,2)+ROUND($X179*9%,2))*'umowa o pracę'!$E$8,2),IF(AND($W179+$X179&gt;=2600,$X179&gt;=2600),ROUND((ROUND(2600*9%,2))*'umowa o pracę'!$E$8,2),IF(AND($W179+$X179&gt;=2600,$W179&gt;=2600,$X179&lt;2600),ROUND((ROUND($X179*9%,2)+ROUND(((2600-$X179)/$W179)*$Y179,2))*'umowa o pracę'!$E$8,2),0)))),0)))&gt;$J179,$J179,IF(AND($V179=1,$I179&gt;0),ROUND(IF($W179+$X179&gt;=2600,2600*'umowa o pracę'!$E$8,($W179+$X179)*'umowa o pracę'!$E$8),2)+IF($X179=0,ROUND(IF($W179&gt;2600,ROUND($Z179/$W179*2600,2),$Z179)*'umowa o pracę'!$E$8,2),ROUND(IF($W179&gt;2600,ROUND($Z179/$W179*2600,2),$Z179)*'umowa o pracę'!$E$8,2)),ROUND(IF($W179+$X179&gt;=2600,2600*'umowa o pracę'!$E$8,($W179+$X179)*'umowa o pracę'!$E$8),2)-IF(AND($X179=0,I179&gt;0),ROUND(ROUND(IF($W179&gt;2600,ROUND($Y179/$W179*2600,2),$Y179),2)*'umowa o pracę'!$E$8,2),IF($X179&gt;0,IF($W179+$X179&lt;2600,ROUND(ROUND($Y179+ROUND($X179*9%,2),2)*'umowa o pracę'!$E$8,2),IF(AND($W179+$X179&gt;=2600,$X179&lt;2600,$W179&lt;2600),ROUND((ROUND(((2600-$X179)/$W179)*$Y179,2)+ROUND($X179*9%,2))*'umowa o pracę'!$E$8,2),IF(AND($W179+$X179&gt;=2600,$X179&gt;=2600),ROUND((ROUND(2600*9%,2))*'umowa o pracę'!$E$8,2),IF(AND($W179+$X179&gt;=2600,$W179&gt;=2600,$X179&lt;2600),ROUND((ROUND($X179*9%,2)+ROUND(((2600-$X179)/$W179)*$Y179,2))*'umowa o pracę'!$E$8,2),0)))),0)))))</f>
        <v>0</v>
      </c>
      <c r="AC179" s="32">
        <f>IF(IF(IF(AND($V179=1,$I179&gt;0),ROUND(IF($W179+$X179&gt;=2800,2800*'umowa o pracę'!$E$8,($W179+$X179)*'umowa o pracę'!$E$8),2)+IF($X179=0,ROUND(IF($W179&gt;2800,ROUND($Z179/$W179*2800,2),$Z179)*'umowa o pracę'!$E$8,2),ROUND(IF($W179&gt;2800,ROUND($Z179/$W179*2800,2),$Z179)*'umowa o pracę'!$E$8,2)),ROUND(IF($W179+$X179&gt;=2800,2800*'umowa o pracę'!$E$8,($W179+$X179)*'umowa o pracę'!$E$8),2)-IF($X179=0,ROUND(ROUND(IF($W179&gt;2800,ROUND($Y179/$W179*2800,2),$Y179),2)*'umowa o pracę'!$E$8,2),IF($X179&gt;0,IF($W179+$X179&lt;2800,ROUND(ROUND($Y179+ROUND($X179*9%,2),2)*'umowa o pracę'!$E$8,2),IF(AND($W179+$X179&gt;=2800,$X179&lt;2800,$W179&lt;2800),ROUND((ROUND(((2800-$X179)/$W179)*$Y179,2)+ROUND($X179*9%,2))*'umowa o pracę'!$E$8,2),IF(AND($W179+$X179&gt;=2800,$X179&gt;=2800),ROUND((ROUND(2800*9%,2))*'umowa o pracę'!$E$8,2),IF(AND($W179+$X179&gt;=2800,$W179&gt;=2800,$X179&lt;2800),ROUND((ROUND($X179*9%,2)+ROUND(((2800-$X179)/$W179)*$Y179,2))*'umowa o pracę'!$E$8,2),0)))),0)))&gt;$J179,$J179,IF(AND($V179=1,$I179&gt;0),ROUND(IF($W179+$X179&gt;=2800,2800*'umowa o pracę'!$E$8,($W179+$X179)*'umowa o pracę'!$E$8),2)+IF($X179=0,ROUND(IF($W179&gt;2800,ROUND($Z179/$W179*2800,2),$Z179)*'umowa o pracę'!$E$8,2),ROUND(IF($W179&gt;2800,ROUND($Z179/$W179*2800,2),$Z179)*'umowa o pracę'!$E$8,2)),ROUND(IF($W179+$X179&gt;=2800,2800*'umowa o pracę'!$E$8,($W179+$X179)*'umowa o pracę'!$E$8),2)-IF($X179=0,ROUND(ROUND(IF($W179&gt;2800,ROUND($Y179/$W179*2800,2),$Y179),2)*'umowa o pracę'!$E$8,2),IF($X179&gt;0,IF($W179+$X179&lt;2800,ROUND(ROUND($Y179+ROUND($X179*9%,2),2)*'umowa o pracę'!$E$8,2),IF(AND($W179+$X179&gt;=2800,$X179&lt;2800,$W179&lt;2800),ROUND((ROUND(((2800-$X179)/$W179)*$Y179,2)+ROUND($X179*9%,2))*'umowa o pracę'!$E$8,2),IF(AND($W179+$X179&gt;=2800,$X179&gt;=2800),ROUND((ROUND(2800*9%,2))*'umowa o pracę'!$E$8,2),IF(AND($W179+$X179&gt;=2800,$W179&gt;=2800,$X179&lt;2800),ROUND((ROUND($X179*9%,2)+ROUND(((2800-$X179)/$W179)*$Y179,2))*'umowa o pracę'!$E$8,2),0)))),0))))&gt;$J179,$J179,IF(IF(AND($V179=1,$I179&gt;0),ROUND(IF($W179+$X179&gt;=2800,2800*'umowa o pracę'!$E$8,($W179+$X179)*'umowa o pracę'!$E$8),2)+IF($X179=0,ROUND(IF($W179&gt;2800,ROUND($Z179/$W179*2800,2),$Z179)*'umowa o pracę'!$E$8,2),ROUND(IF($W179&gt;2800,ROUND($Z179/$W179*2800,2),$Z179)*'umowa o pracę'!$E$8,2)),ROUND(IF($W179+$X179&gt;=2800,2800*'umowa o pracę'!$E$8,($W179+$X179)*'umowa o pracę'!$E$8),2)-IF($X179=0,ROUND(ROUND(IF($W179&gt;2800,ROUND($Y179/$W179*2800,2),$Y179),2)*'umowa o pracę'!$E$8,2),IF($X179&gt;0,IF($W179+$X179&lt;2800,ROUND(ROUND($Y179+ROUND($X179*9%,2),2)*'umowa o pracę'!$E$8,2),IF(AND($W179+$X179&gt;=2800,$X179&lt;2800,$W179&lt;2800),ROUND((ROUND(((2800-$X179)/$W179)*$Y179,2)+ROUND($X179*9%,2))*'umowa o pracę'!$E$8,2),IF(AND($W179+$X179&gt;=2800,$X179&gt;=2800),ROUND((ROUND(2800*9%,2))*'umowa o pracę'!$E$8,2),IF(AND($W179+$X179&gt;=2800,$W179&gt;=2800,$X179&lt;2800),ROUND((ROUND($X179*9%,2)+ROUND(((2800-$X179)/$W179)*$Y179,2))*'umowa o pracę'!$E$8,2),0)))),0)))&gt;$J179,$J179,IF(AND($V179=1,$I179&gt;0),ROUND(IF($W179+$X179&gt;=2800,2800*'umowa o pracę'!$E$8,($W179+$X179)*'umowa o pracę'!$E$8),2)+IF($X179=0,ROUND(IF($W179&gt;2800,ROUND($Z179/$W179*2800,2),$Z179)*'umowa o pracę'!$E$8,2),ROUND(IF($W179&gt;2800,ROUND($Z179/$W179*2800,2),$Z179)*'umowa o pracę'!$E$8,2)),ROUND(IF($W179+$X179&gt;=2800,2800*'umowa o pracę'!$E$8,($W179+$X179)*'umowa o pracę'!$E$8),2)-IF(AND($X179=0,I179&gt;0),ROUND(ROUND(IF($W179&gt;2800,ROUND($Y179/$W179*2800,2),$Y179),2)*'umowa o pracę'!$E$8,2),IF($X179&gt;0,IF($W179+$X179&lt;2800,ROUND(ROUND($Y179+ROUND($X179*9%,2),2)*'umowa o pracę'!$E$8,2),IF(AND($W179+$X179&gt;=2800,$X179&lt;2800,$W179&lt;2800),ROUND((ROUND(((2800-$X179)/$W179)*$Y179,2)+ROUND($X179*9%,2))*'umowa o pracę'!$E$8,2),IF(AND($W179+$X179&gt;=2800,$X179&gt;=2800),ROUND((ROUND(2800*9%,2))*'umowa o pracę'!$E$8,2),IF(AND($W179+$X179&gt;=2800,$W179&gt;=2800,$X179&lt;2800),ROUND((ROUND($X179*9%,2)+ROUND(((2800-$X179)/$W179)*$Y179,2))*'umowa o pracę'!$E$8,2),0)))),0)))))</f>
        <v>0</v>
      </c>
      <c r="AD179" s="32">
        <f>IF('umowa o pracę'!$E$7=2020,IF(IF($V179=1,IF($X179=0,ROUND(IF($W179&gt;2600,ROUND($Y179/$W179*2600,2),$Y179)*'umowa o pracę'!$E$8,2),IF($W179+$X179&lt;2600,ROUND(ROUND($Y179+ROUND($X179*9%,2),2)*'umowa o pracę'!$E$8,2),IF(AND($W179+$X179&gt;=2600,$W179&lt;2600),ROUND((ROUND($Y179+ROUND((2600-$W179)*9%,2),2))*'umowa o pracę'!$E$8,2),IF(AND($W179+$X179&gt;=2600,$W179&gt;=2600),ROUND(ROUND($Y179/$W179*2600,2)*'umowa o pracę'!$E$8,2),0)))),0)&gt;$H179,$H179,IF($V179=1,IF($X179=0,ROUND(IF($W179&gt;2600,ROUND($Y179/$W179*2600,2),$Y179)*'umowa o pracę'!$E$8,2),IF($W179+$X179&lt;2600,ROUND(ROUND($Y179+ROUND($X179*9%,2),2)*'umowa o pracę'!$E$8,2),IF(AND($W179+$X179&gt;=2600,$W179&lt;2600),ROUND((ROUND($Y179+ROUND((2600-$W179)*9%,2),2))*'umowa o pracę'!$E$8,2),IF(AND($W179+$X179&gt;=2600,$W179&gt;=2600),ROUND(ROUND($Y179/$W179*2600,2)*'umowa o pracę'!$E$8,2),0)))),0)),IF('umowa o pracę'!$E$7=2021,IF(IF($V179=1,IF($X179=0,ROUND(IF($W179&gt;2800,ROUND($Y179/$W179*2800,2),$Y179)*'umowa o pracę'!$E$8,2),IF($W179+$X179&lt;2800,ROUND(ROUND($Y179+ROUND($X179*9%,2),2)*'umowa o pracę'!$E$8,2),IF(AND($W179+$X179&gt;=2800,$W179&lt;2800),ROUND((ROUND($Y179+ROUND((2800-$W179)*9%,2),2))*'umowa o pracę'!$E$8,2),IF(AND($W179+$X179&gt;=2800,$W179&gt;=2800),ROUND(ROUND($Y179/$W179*2800,2)*'umowa o pracę'!$E$8,2),0)))),0)&gt;$H179,$H179,IF($V179=1,IF($X179=0,ROUND(IF($W179&gt;2800,ROUND($Y179/$W179*2800,2),$Y179)*'umowa o pracę'!$E$8,2),IF($W179+$X179&lt;2800,ROUND(ROUND($Y179+ROUND($X179*9%,2),2)*'umowa o pracę'!$E$8,2),IF(AND($W179+$X179&gt;=2800,$W179&lt;2800),ROUND((ROUND($Y179+ROUND((2800-$W179)*9%,2),2))*'umowa o pracę'!$E$8,2),IF(AND($W179+$X179&gt;=2800,$W179&gt;=2800),ROUND(ROUND($Y179/$W179*2800,2)*'umowa o pracę'!$E$8,2),0)))),0)),0))</f>
        <v>0</v>
      </c>
      <c r="AE179" s="32">
        <f>IF('umowa o pracę'!$E$7=2020,IF(IF($V179=1,IF($X179=0,ROUND(IF($W179&gt;2600,ROUND($Z179/$W179*2600,2),$Z179)*'umowa o pracę'!$E$8,2),ROUND(IF($W179&gt;2600,ROUND($Z179/$W179*2600,2),$Z179)*'umowa o pracę'!$E$8,2)),0)&gt;$I179,$I179,IF($V179=1,IF($X179=0,ROUND(IF($W179&gt;2600,ROUND($Z179/$W179*2600,2),$Z179)*'umowa o pracę'!$E$8,2),ROUND(IF($W179&gt;2600,ROUND($Z179/$W179*2600,2),$Z179)*'umowa o pracę'!$E$8,2)),0)),IF('umowa o pracę'!$E$7=2021,IF(IF($V179=1,IF($X179=0,ROUND(IF($W179&gt;2800,ROUND($Z179/$W179*2800,2),$Z179)*'umowa o pracę'!$E$8,2),ROUND(IF($W179&gt;2800,ROUND($Z179/$W179*2800,2),$Z179)*'umowa o pracę'!$E$8,2)),0)&gt;$I179,$I179,IF($V179=1,IF($X179=0,ROUND(IF($W179&gt;2800,ROUND($Z179/$W179*2800,2),$Z179)*'umowa o pracę'!$E$8,2),ROUND(IF($W179&gt;2800,ROUND($Z179/$W179*2800,2),$Z179)*'umowa o pracę'!$E$8,2)),0)),0))</f>
        <v>0</v>
      </c>
      <c r="AF179" s="56">
        <f>IF('umowa o pracę'!$E$7=2020,$AB179,IF('umowa o pracę'!$E$7=2021,$AC179,0))</f>
        <v>0</v>
      </c>
      <c r="AG179" s="53">
        <f t="shared" si="28"/>
        <v>1</v>
      </c>
      <c r="AH179" s="39">
        <f>IF('umowa o pracę'!$E$6&lt;3,0,$L179)</f>
        <v>0</v>
      </c>
      <c r="AI179" s="39">
        <f>IF('umowa o pracę'!$E$6&lt;3,0,$M179)</f>
        <v>0</v>
      </c>
      <c r="AJ179" s="55">
        <f>IF('umowa o pracę'!$E$6&lt;3,0,$N179)</f>
        <v>0</v>
      </c>
      <c r="AK179" s="55">
        <f>IF('umowa o pracę'!$E$6&lt;3,0,$O179)</f>
        <v>0</v>
      </c>
      <c r="AL179" s="32">
        <f>IF('umowa o pracę'!$E$7=2020,ROUND(IF($AH179&gt;=2600,2600*'umowa o pracę'!$E$8,$AH179*'umowa o pracę'!$E$8),2),IF('umowa o pracę'!$E$7=2021,ROUND(IF($AH179&gt;=2800,2800*'umowa o pracę'!$E$8,$AH179*'umowa o pracę'!$E$8),2),0))</f>
        <v>0</v>
      </c>
      <c r="AM179" s="32">
        <f>IF(IF(IF(AND($AG179=1,$I179&gt;0),ROUND(IF($AH179+$AI179&gt;=2600,2600*'umowa o pracę'!$E$8,($AH179+$AI179)*'umowa o pracę'!$E$8),2)+IF($AI179=0,ROUND(IF($AH179&gt;2600,ROUND($AK179/$AH179*2600,2),$AK179)*'umowa o pracę'!$E$8,2),ROUND(IF($AH179&gt;2600,ROUND($AK179/$AH179*2600,2),$AK179)*'umowa o pracę'!$E$8,2)),ROUND(IF($AH179+$AI179&gt;=2600,2600*'umowa o pracę'!$E$8,($AH179+$AI179)*'umowa o pracę'!$E$8),2)-IF($AI179=0,ROUND(ROUND(IF($AH179&gt;2600,ROUND($AJ179/$AH179*2600,2),$AJ179),2)*'umowa o pracę'!$E$8,2),IF($AI179&gt;0,IF($AH179+$AI179&lt;2600,ROUND(ROUND($AJ179+ROUND($AI179*9%,2),2)*'umowa o pracę'!$E$8,2),IF(AND($AH179+$AI179&gt;=2600,$AI179&lt;2600,$AH179&lt;2600),ROUND((ROUND(((2600-$AI179)/$AH179)*$AJ179,2)+ROUND($AI179*9%,2))*'umowa o pracę'!$E$8,2),IF(AND($AH179+$AI179&gt;=2600,$AI179&gt;=2600),ROUND((ROUND(2600*9%,2))*'umowa o pracę'!$E$8,2),IF(AND($AH179+$AI179&gt;=2600,$AH179&gt;=2600,$AI179&lt;2600),ROUND((ROUND($AI179*9%,2)+ROUND(((2600-$AI179)/$AH179)*$AJ179,2))*'umowa o pracę'!$E$8,2),0)))),0)))&gt;$J179,$J179,IF(AND($AG179=1,$I179&gt;0),ROUND(IF($AH179+$AI179&gt;=2600,2600*'umowa o pracę'!$E$8,($AH179+$AI179)*'umowa o pracę'!$E$8),2)+IF($AI179=0,ROUND(IF($AH179&gt;2600,ROUND($AK179/$AH179*2600,2),$AK179)*'umowa o pracę'!$E$8,2),ROUND(IF($AH179&gt;2600,ROUND($AK179/$AH179*2600,2),$AK179)*'umowa o pracę'!$E$8,2)),ROUND(IF($AH179+$AI179&gt;=2600,2600*'umowa o pracę'!$E$8,($AH179+$AI179)*'umowa o pracę'!$E$8),2)-IF($AI179=0,ROUND(ROUND(IF($AH179&gt;2600,ROUND($AJ179/$AH179*2600,2),$AJ179),2)*'umowa o pracę'!$E$8,2),IF($AI179&gt;0,IF($AH179+$AI179&lt;2600,ROUND(ROUND($AJ179+ROUND($AI179*9%,2),2)*'umowa o pracę'!$E$8,2),IF(AND($AH179+$AI179&gt;=2600,$AI179&lt;2600,$AH179&lt;2600),ROUND((ROUND(((2600-$AI179)/$AH179)*$AJ179,2)+ROUND($AI179*9%,2))*'umowa o pracę'!$E$8,2),IF(AND($AH179+$AI179&gt;=2600,$AI179&gt;=2600),ROUND((ROUND(2600*9%,2))*'umowa o pracę'!$E$8,2),IF(AND($AH179+$AI179&gt;=2600,$AH179&gt;=2600,$AI179&lt;2600),ROUND((ROUND($AI179*9%,2)+ROUND(((2600-$AI179)/$AH179)*$AJ179,2))*'umowa o pracę'!$E$8,2),0)))),0))))&gt;$J179,$J179,IF(IF(AND($AG179=1,$I179&gt;0),ROUND(IF($AH179+$AI179&gt;=2600,2600*'umowa o pracę'!$E$8,($AH179+$AI179)*'umowa o pracę'!$E$8),2)+IF($AI179=0,ROUND(IF($AH179&gt;2600,ROUND($AK179/$AH179*2600,2),$AK179)*'umowa o pracę'!$E$8,2),ROUND(IF($AH179&gt;2600,ROUND($AK179/$AH179*2600,2),$AK179)*'umowa o pracę'!$E$8,2)),ROUND(IF($AH179+$AI179&gt;=2600,2600*'umowa o pracę'!$E$8,($AH179+$AI179)*'umowa o pracę'!$E$8),2)-IF($AI179=0,ROUND(ROUND(IF($AH179&gt;2600,ROUND($AJ179/$AH179*2600,2),$AJ179),2)*'umowa o pracę'!$E$8,2),IF($AI179&gt;0,IF($AH179+$AI179&lt;2600,ROUND(ROUND($AJ179+ROUND($AI179*9%,2),2)*'umowa o pracę'!$E$8,2),IF(AND($AH179+$AI179&gt;=2600,$AI179&lt;2600,$AH179&lt;2600),ROUND((ROUND(((2600-$AI179)/$AH179)*$AJ179,2)+ROUND($AI179*9%,2))*'umowa o pracę'!$E$8,2),IF(AND($AH179+$AI179&gt;=2600,$AI179&gt;=2600),ROUND((ROUND(2600*9%,2))*'umowa o pracę'!$E$8,2),IF(AND($AH179+$AI179&gt;=2600,$AH179&gt;=2600,$AI179&lt;2600),ROUND((ROUND($AI179*9%,2)+ROUND(((2600-$AI179)/$AH179)*$AJ179,2))*'umowa o pracę'!$E$8,2),0)))),0)))&gt;$J179,$J179,IF(AND($AG179=1,$I179&gt;0),ROUND(IF($AH179+$AI179&gt;=2600,2600*'umowa o pracę'!$E$8,($AH179+$AI179)*'umowa o pracę'!$E$8),2)+IF($AI179=0,ROUND(IF($AH179&gt;2600,ROUND($AK179/$AH179*2600,2),$AK179)*'umowa o pracę'!$E$8,2),ROUND(IF($AH179&gt;2600,ROUND($AK179/$AH179*2600,2),$AK179)*'umowa o pracę'!$E$8,2)),ROUND(IF($AH179+$AI179&gt;=2600,2600*'umowa o pracę'!$E$8,($AH179+$AI179)*'umowa o pracę'!$E$8),2)-IF(AND($AI179=0,I179&gt;0),ROUND(ROUND(IF($AH179&gt;2600,ROUND($AJ179/$AH179*2600,2),$AJ179),2)*'umowa o pracę'!$E$8,2),IF($AI179&gt;0,IF($AH179+$AI179&lt;2600,ROUND(ROUND($AJ179+ROUND($AI179*9%,2),2)*'umowa o pracę'!$E$8,2),IF(AND($AH179+$AI179&gt;=2600,$AI179&lt;2600,$AH179&lt;2600),ROUND((ROUND(((2600-$AI179)/$AH179)*$AJ179,2)+ROUND($AI179*9%,2))*'umowa o pracę'!$E$8,2),IF(AND($AH179+$AI179&gt;=2600,$AI179&gt;=2600),ROUND((ROUND(2600*9%,2))*'umowa o pracę'!$E$8,2),IF(AND($AH179+$AI179&gt;=2600,$AH179&gt;=2600,$AI179&lt;2600),ROUND((ROUND($AI179*9%,2)+ROUND(((2600-$AI179)/$AH179)*$AJ179,2))*'umowa o pracę'!$E$8,2),0)))),0)))))</f>
        <v>0</v>
      </c>
      <c r="AN179" s="32">
        <f>IF(IF(IF(AND($AG179=1,$I179&gt;0),ROUND(IF($AH179+$AI179&gt;=2800,2800*'umowa o pracę'!$E$8,($AH179+$AI179)*'umowa o pracę'!$E$8),2)+IF($AI179=0,ROUND(IF($AH179&gt;2800,ROUND($AK179/$AH179*2800,2),$AK179)*'umowa o pracę'!$E$8,2),ROUND(IF($AH179&gt;2800,ROUND($AK179/$AH179*2800,2),$AK179)*'umowa o pracę'!$E$8,2)),ROUND(IF($AH179+$AI179&gt;=2800,2800*'umowa o pracę'!$E$8,($AH179+$AI179)*'umowa o pracę'!$E$8),2)-IF($AI179=0,ROUND(ROUND(IF($AH179&gt;2800,ROUND($AJ179/$AH179*2800,2),$AJ179),2)*'umowa o pracę'!$E$8,2),IF($AI179&gt;0,IF($AH179+$AI179&lt;2800,ROUND(ROUND($AJ179+ROUND($AI179*9%,2),2)*'umowa o pracę'!$E$8,2),IF(AND($AH179+$AI179&gt;=2800,$AI179&lt;2800,$AH179&lt;2800),ROUND((ROUND(((2800-$AI179)/$AH179)*$AJ179,2)+ROUND($AI179*9%,2))*'umowa o pracę'!$E$8,2),IF(AND($AH179+$AI179&gt;=2800,$AI179&gt;=2800),ROUND((ROUND(2800*9%,2))*'umowa o pracę'!$E$8,2),IF(AND($AH179+$AI179&gt;=2800,$AH179&gt;=2800,$AI179&lt;2800),ROUND((ROUND($AI179*9%,2)+ROUND(((2800-$AI179)/$AH179)*$AJ179,2))*'umowa o pracę'!$E$8,2),0)))),0)))&gt;$J179,$J179,IF(AND($AG179=1,$I179&gt;0),ROUND(IF($AH179+$AI179&gt;=2800,2800*'umowa o pracę'!$E$8,($AH179+$AI179)*'umowa o pracę'!$E$8),2)+IF($AI179=0,ROUND(IF($AH179&gt;2800,ROUND($AK179/$AH179*2800,2),$AK179)*'umowa o pracę'!$E$8,2),ROUND(IF($AH179&gt;2800,ROUND($AK179/$AH179*2800,2),$AK179)*'umowa o pracę'!$E$8,2)),ROUND(IF($AH179+$AI179&gt;=2800,2800*'umowa o pracę'!$E$8,($AH179+$AI179)*'umowa o pracę'!$E$8),2)-IF($AI179=0,ROUND(ROUND(IF($AH179&gt;2800,ROUND($AJ179/$AH179*2800,2),$AJ179),2)*'umowa o pracę'!$E$8,2),IF($AI179&gt;0,IF($AH179+$AI179&lt;2800,ROUND(ROUND($AJ179+ROUND($AI179*9%,2),2)*'umowa o pracę'!$E$8,2),IF(AND($AH179+$AI179&gt;=2800,$AI179&lt;2800,$AH179&lt;2800),ROUND((ROUND(((2800-$AI179)/$AH179)*$AJ179,2)+ROUND($AI179*9%,2))*'umowa o pracę'!$E$8,2),IF(AND($AH179+$AI179&gt;=2800,$AI179&gt;=2800),ROUND((ROUND(2800*9%,2))*'umowa o pracę'!$E$8,2),IF(AND($AH179+$AI179&gt;=2800,$AH179&gt;=2800,$AI179&lt;2800),ROUND((ROUND($AI179*9%,2)+ROUND(((2800-$AI179)/$AH179)*$AJ179,2))*'umowa o pracę'!$E$8,2),0)))),0))))&gt;$J179,$J179,IF(IF(AND($AG179=1,$I179&gt;0),ROUND(IF($AH179+$AI179&gt;=2800,2800*'umowa o pracę'!$E$8,($AH179+$AI179)*'umowa o pracę'!$E$8),2)+IF($AI179=0,ROUND(IF($AH179&gt;2800,ROUND($AK179/$AH179*2800,2),$AK179)*'umowa o pracę'!$E$8,2),ROUND(IF($AH179&gt;2800,ROUND($AK179/$AH179*2800,2),$AK179)*'umowa o pracę'!$E$8,2)),ROUND(IF($AH179+$AI179&gt;=2800,2800*'umowa o pracę'!$E$8,($AH179+$AI179)*'umowa o pracę'!$E$8),2)-IF($AI179=0,ROUND(ROUND(IF($AH179&gt;2800,ROUND($AJ179/$AH179*2800,2),$AJ179),2)*'umowa o pracę'!$E$8,2),IF($AI179&gt;0,IF($AH179+$AI179&lt;2800,ROUND(ROUND($AJ179+ROUND($AI179*9%,2),2)*'umowa o pracę'!$E$8,2),IF(AND($AH179+$AI179&gt;=2800,$AI179&lt;2800,$AH179&lt;2800),ROUND((ROUND(((2800-$AI179)/$AH179)*$AJ179,2)+ROUND($AI179*9%,2))*'umowa o pracę'!$E$8,2),IF(AND($AH179+$AI179&gt;=2800,$AI179&gt;=2800),ROUND((ROUND(2800*9%,2))*'umowa o pracę'!$E$8,2),IF(AND($AH179+$AI179&gt;=2800,$AH179&gt;=2800,$AI179&lt;2800),ROUND((ROUND($AI179*9%,2)+ROUND(((2800-$AI179)/$AH179)*$AJ179,2))*'umowa o pracę'!$E$8,2),0)))),0)))&gt;$J179,$J179,IF(AND($AG179=1,$I179&gt;0),ROUND(IF($AH179+$AI179&gt;=2800,2800*'umowa o pracę'!$E$8,($AH179+$AI179)*'umowa o pracę'!$E$8),2)+IF($AI179=0,ROUND(IF($AH179&gt;2800,ROUND($AK179/$AH179*2800,2),$AK179)*'umowa o pracę'!$E$8,2),ROUND(IF($AH179&gt;2800,ROUND($AK179/$AH179*2800,2),$AK179)*'umowa o pracę'!$E$8,2)),ROUND(IF($AH179+$AI179&gt;=2800,2800*'umowa o pracę'!$E$8,($AH179+$AI179)*'umowa o pracę'!$E$8),2)-IF(AND($AI179=0,I179&gt;0),ROUND(ROUND(IF($AH179&gt;2800,ROUND($AJ179/$AH179*2800,2),$AJ179),2)*'umowa o pracę'!$E$8,2),IF($AI179&gt;0,IF($AH179+$AI179&lt;2800,ROUND(ROUND($AJ179+ROUND($AI179*9%,2),2)*'umowa o pracę'!$E$8,2),IF(AND($AH179+$AI179&gt;=2800,$AI179&lt;2800,$AH179&lt;2800),ROUND((ROUND(((2800-$AI179)/$AH179)*$AJ179,2)+ROUND($AI179*9%,2))*'umowa o pracę'!$E$8,2),IF(AND($AH179+$AI179&gt;=2800,$AI179&gt;=2800),ROUND((ROUND(2800*9%,2))*'umowa o pracę'!$E$8,2),IF(AND($AH179+$AI179&gt;=2800,$AH179&gt;=2800,$AI179&lt;2800),ROUND((ROUND($AI179*9%,2)+ROUND(((2800-$AI179)/$AH179)*$AJ179,2))*'umowa o pracę'!$E$8,2),0)))),0)))))</f>
        <v>0</v>
      </c>
      <c r="AO179" s="32">
        <f>IF('umowa o pracę'!$E$7=2020,IF(IF($AG179=1,IF($AI179=0,ROUND(IF($AH179&gt;2600,ROUND($AJ179/$AH179*2600,2),$AJ179)*'umowa o pracę'!$E$8,2),IF($AH179+$AI179&lt;2600,ROUND(ROUND($AJ179+ROUND($AI179*9%,2),2)*'umowa o pracę'!$E$8,2),IF(AND($AH179+$AI179&gt;=2600,$AH179&lt;2600),ROUND((ROUND($AJ179+ROUND((2600-$AH179)*9%,2),2))*'umowa o pracę'!$E$8,2),IF(AND($AH179+$AI179&gt;=2600,$AH179&gt;=2600),ROUND(ROUND($AJ179/$AH179*2600,2)*'umowa o pracę'!$E$8,2),0)))),0)&gt;$H179,$H179,IF($AG179=1,IF($AI179=0,ROUND(IF($AH179&gt;2600,ROUND($AJ179/$AH179*2600,2),$AJ179)*'umowa o pracę'!$E$8,2),IF($AH179+$AI179&lt;2600,ROUND(ROUND($AJ179+ROUND($AI179*9%,2),2)*'umowa o pracę'!$E$8,2),IF(AND($AH179+$AI179&gt;=2600,$AH179&lt;2600),ROUND((ROUND($AJ179+ROUND((2600-$AH179)*9%,2),2))*'umowa o pracę'!$E$8,2),IF(AND($AH179+$AI179&gt;=2600,$AH179&gt;=2600),ROUND(ROUND($AJ179/$AH179*2600,2)*'umowa o pracę'!$E$8,2),0)))),0)),IF('umowa o pracę'!$E$7=2021,IF(IF($AG179=1,IF($AI179=0,ROUND(IF($AH179&gt;2800,ROUND($AJ179/$AH179*2800,2),$AJ179)*'umowa o pracę'!$E$8,2),IF($AH179+$AI179&lt;2800,ROUND(ROUND($AJ179+ROUND($AI179*9%,2),2)*'umowa o pracę'!$E$8,2),IF(AND($AH179+$AI179&gt;=2800,$AH179&lt;2800),ROUND((ROUND($AJ179+ROUND((2800-$AH179)*9%,2),2))*'umowa o pracę'!$E$8,2),IF(AND($AH179+$AI179&gt;=2800,$AH179&gt;=2800),ROUND(ROUND($AJ179/$AH179*2800,2)*'umowa o pracę'!$E$8,2),0)))),0)&gt;$H179,$H179,IF($AG179=1,IF($AI179=0,ROUND(IF($AH179&gt;2800,ROUND($AJ179/$AH179*2800,2),$AJ179)*'umowa o pracę'!$E$8,2),IF($AH179+$AI179&lt;2800,ROUND(ROUND($AJ179+ROUND($AI179*9%,2),2)*'umowa o pracę'!$E$8,2),IF(AND($AH179+$AI179&gt;=2800,$AH179&lt;2800),ROUND((ROUND($AJ179+ROUND((2800-$AH179)*9%,2),2))*'umowa o pracę'!$E$8,2),IF(AND($AH179+$AI179&gt;=2800,$AH179&gt;=2800),ROUND(ROUND($AJ179/$AH179*2800,2)*'umowa o pracę'!$E$8,2),0)))),0)),0))</f>
        <v>0</v>
      </c>
      <c r="AP179" s="32">
        <f>IF('umowa o pracę'!$E$7=2020,IF(IF($AG179=1,IF($AI179=0,ROUND(IF($AH179&gt;2600,ROUND($AK179/$AH179*2600,2),$AK179)*'umowa o pracę'!$E$8,2),ROUND(IF($AH179&gt;2600,ROUND($AK179/$AH179*2600,2),$AK179)*'umowa o pracę'!$E$8,2)),0)&gt;$I179,$I179,IF($AG179=1,IF($AI179=0,ROUND(IF($AH179&gt;2600,ROUND($AK179/$AH179*2600,2),$AK179)*'umowa o pracę'!$E$8,2),ROUND(IF($AH179&gt;2600,ROUND($AK179/$AH179*2600,2),$AK179)*'umowa o pracę'!$E$8,2)),0)),IF('umowa o pracę'!$E$7=2021,IF(IF($AG179=1,IF($AI179=0,ROUND(IF($AH179&gt;2800,ROUND($AK179/$AH179*2800,2),$AK179)*'umowa o pracę'!$E$8,2),ROUND(IF($AH179&gt;2800,ROUND($AK179/$AH179*2800,2),$AK179)*'umowa o pracę'!$E$8,2)),0)&gt;$I179,$I179,IF($AG179=1,IF($AI179=0,ROUND(IF($AH179&gt;2800,ROUND($AK179/$AH179*2800,2),$AK179)*'umowa o pracę'!$E$8,2),ROUND(IF($AH179&gt;2800,ROUND($AK179/$AH179*2800,2),$AK179)*'umowa o pracę'!$E$8,2)),0)),0))</f>
        <v>0</v>
      </c>
      <c r="AQ179" s="56">
        <f>IF('umowa o pracę'!$E$7=2020,$AM179,IF('umowa o pracę'!$E$7=2021,$AN179,0))</f>
        <v>0</v>
      </c>
      <c r="AR179" s="33">
        <f>IF('umowa o pracę'!$E$7=0,0,U179+AF179+AQ179)</f>
        <v>0</v>
      </c>
      <c r="AS179" s="19"/>
      <c r="AT179" s="19"/>
      <c r="AU179" s="19"/>
      <c r="AV179" s="6"/>
      <c r="AW179" s="6"/>
      <c r="AX179" s="6">
        <f t="shared" si="26"/>
        <v>10</v>
      </c>
      <c r="AY179" s="6"/>
      <c r="AZ179" s="234">
        <f t="shared" si="29"/>
        <v>0</v>
      </c>
      <c r="BA179" s="234">
        <f t="shared" si="30"/>
        <v>0</v>
      </c>
      <c r="BB179" s="234">
        <f t="shared" si="31"/>
        <v>0</v>
      </c>
      <c r="BC179" s="234">
        <f t="shared" si="32"/>
        <v>0</v>
      </c>
      <c r="BD179" s="234">
        <f t="shared" si="33"/>
        <v>0</v>
      </c>
      <c r="BE179" s="234">
        <f t="shared" si="34"/>
        <v>0</v>
      </c>
      <c r="BF179" s="234">
        <f t="shared" si="35"/>
        <v>0</v>
      </c>
      <c r="BG179" s="234">
        <f t="shared" si="36"/>
        <v>0</v>
      </c>
      <c r="BH179" s="234">
        <f t="shared" si="37"/>
        <v>0</v>
      </c>
      <c r="BI179" s="238">
        <f t="shared" si="38"/>
        <v>0</v>
      </c>
      <c r="BJ179" s="236"/>
      <c r="BK179" s="236"/>
      <c r="BL179" s="237"/>
    </row>
    <row r="180" spans="1:64" ht="15.75" customHeight="1" x14ac:dyDescent="0.25">
      <c r="A180" s="129">
        <v>169</v>
      </c>
      <c r="B180" s="57"/>
      <c r="C180" s="57"/>
      <c r="D180" s="36"/>
      <c r="E180" s="36"/>
      <c r="F180" s="242"/>
      <c r="G180" s="37">
        <v>1</v>
      </c>
      <c r="H180" s="58">
        <v>0</v>
      </c>
      <c r="I180" s="59">
        <v>0</v>
      </c>
      <c r="J180" s="60">
        <v>0</v>
      </c>
      <c r="K180" s="52">
        <v>1</v>
      </c>
      <c r="L180" s="39">
        <v>0</v>
      </c>
      <c r="M180" s="39">
        <v>0</v>
      </c>
      <c r="N180" s="39">
        <v>0</v>
      </c>
      <c r="O180" s="39">
        <v>0</v>
      </c>
      <c r="P180" s="35">
        <f>IF('umowa o pracę'!$E$7=2020,ROUND(IF($L180&gt;=2600,2600*'umowa o pracę'!$E$8,$L180*'umowa o pracę'!$E$8),2),IF('umowa o pracę'!$E$7=2021,ROUND(IF($L180&gt;=2800,2800*'umowa o pracę'!$E$8,$L180*'umowa o pracę'!$E$8),2),0))</f>
        <v>0</v>
      </c>
      <c r="Q180" s="252">
        <f>IF(IF(IF(AND($K180=1,$I180&gt;0),ROUND(IF($L180+$M180&gt;=2600,2600*'umowa o pracę'!$E$8,($L180+$M180)*'umowa o pracę'!$E$8),2)+IF($M180=0,ROUND(IF($L180&gt;2600,ROUND($O180/$L180*2600,2),$O180)*'umowa o pracę'!$E$8,2),ROUND(IF($L180&gt;2600,ROUND($O180/$L180*2600,2),$O180)*'umowa o pracę'!$E$8,2)),ROUND(IF($L180+$M180&gt;=2600,2600*'umowa o pracę'!$E$8,($L180+$M180)*'umowa o pracę'!$E$8),2)-IF($M180=0,ROUND(ROUND(IF($L180&gt;2600,ROUND($N180/$L180*2600,2),$N180),2)*'umowa o pracę'!$E$8,2),IF($M180&gt;0,IF($L180+$M180&lt;2600,ROUND(ROUND($N180+ROUND($M180*9%,2),2)*'umowa o pracę'!$E$8,2),IF(AND($L180+$M180&gt;=2600,$M180&lt;2600,$L180&lt;2600),ROUND((ROUND(((2600-$M180)/$L180)*$N180,2)+ROUND($M180*9%,2))*'umowa o pracę'!$E$8,2),IF(AND($L180+$M180&gt;=2600,$M180&gt;=2600),ROUND((ROUND(2600*9%,2))*'umowa o pracę'!$E$8,2),IF(AND($L180+$M180&gt;=2600,$L180&gt;=2600,$M180&lt;2600),ROUND((ROUND($M180*9%,2)+ROUND(((2600-$M180)/$L180)*$N180,2))*'umowa o pracę'!$E$8,2),0)))),0)))&gt;$J180,$J180,IF(AND($K180=1,$I180&gt;0),ROUND(IF($L180+$M180&gt;=2600,2600*'umowa o pracę'!$E$8,($L180+$M180)*'umowa o pracę'!$E$8),2)+IF($M180=0,ROUND(IF($L180&gt;2600,ROUND($O180/$L180*2600,2),$O180)*'umowa o pracę'!$E$8,2),ROUND(IF($L180&gt;2600,ROUND($O180/$L180*2600,2),$O180)*'umowa o pracę'!$E$8,2)),ROUND(IF($L180+$M180&gt;=2600,2600*'umowa o pracę'!$E$8,($L180+$M180)*'umowa o pracę'!$E$8),2)-IF($M180=0,ROUND(ROUND(IF($L180&gt;2600,ROUND($N180/$L180*2600,2),$N180),2)*'umowa o pracę'!$E$8,2),IF($M180&gt;0,IF($L180+$M180&lt;2600,ROUND(ROUND($N180+ROUND($M180*9%,2),2)*'umowa o pracę'!$E$8,2),IF(AND($L180+$M180&gt;=2600,$M180&lt;2600,$L180&lt;2600),ROUND((ROUND(((2600-$M180)/$L180)*$N180,2)+ROUND($M180*9%,2))*'umowa o pracę'!$E$8,2),IF(AND($L180+$M180&gt;=2600,$M180&gt;=2600),ROUND((ROUND(2600*9%,2))*'umowa o pracę'!$E$8,2),IF(AND($L180+$M180&gt;=2600,$L180&gt;=2600,$M180&lt;2600),ROUND((ROUND($M180*9%,2)+ROUND(((2600-$M180)/$L180)*$N180,2))*'umowa o pracę'!$E$8,2),0)))),0))))&gt;$J180,$J180,IF(IF(AND($K180=1,$I180&gt;0),ROUND(IF($L180+$M180&gt;=2600,2600*'umowa o pracę'!$E$8,($L180+$M180)*'umowa o pracę'!$E$8),2)+IF($M180=0,ROUND(IF($L180&gt;2600,ROUND($O180/$L180*2600,2),$O180)*'umowa o pracę'!$E$8,2),ROUND(IF($L180&gt;2600,ROUND($O180/$L180*2600,2),$O180)*'umowa o pracę'!$E$8,2)),ROUND(IF($L180+$M180&gt;=2600,2600*'umowa o pracę'!$E$8,($L180+$M180)*'umowa o pracę'!$E$8),2)-IF($M180=0,ROUND(ROUND(IF($L180&gt;2600,ROUND($N180/$L180*2600,2),$N180),2)*'umowa o pracę'!$E$8,2),IF($M180&gt;0,IF($L180+$M180&lt;2600,ROUND(ROUND($N180+ROUND($M180*9%,2),2)*'umowa o pracę'!$E$8,2),IF(AND($L180+$M180&gt;=2600,$M180&lt;2600,$L180&lt;2600),ROUND((ROUND(((2600-$M180)/$L180)*$N180,2)+ROUND($M180*9%,2))*'umowa o pracę'!$E$8,2),IF(AND($L180+$M180&gt;=2600,$M180&gt;=2600),ROUND((ROUND(2600*9%,2))*'umowa o pracę'!$E$8,2),IF(AND($L180+$M180&gt;=2600,$L180&gt;=2600,$M180&lt;2600),ROUND((ROUND($M180*9%,2)+ROUND(((2600-$M180)/$L180)*$N180,2))*'umowa o pracę'!$E$8,2),0)))),0)))&gt;$J180,$J180,IF(AND($K180=1,$I180&gt;0),ROUND(IF($L180+$M180&gt;=2600,2600*'umowa o pracę'!$E$8,($L180+$M180)*'umowa o pracę'!$E$8),2)+IF($M180=0,ROUND(IF($L180&gt;2600,ROUND($O180/$L180*2600,2),$O180)*'umowa o pracę'!$E$8,2),ROUND(IF($L180&gt;2600,ROUND($O180/$L180*2600,2),$O180)*'umowa o pracę'!$E$8,2)),ROUND(IF($L180+$M180&gt;=2600,2600*'umowa o pracę'!$E$8,($L180+$M180)*'umowa o pracę'!$E$8),2)-IF(AND($M180=0,I180&gt;0),ROUND(ROUND(IF($L180&gt;2600,ROUND($N180/$L180*2600,2),$N180),2)*'umowa o pracę'!$E$8,2),IF($M180&gt;0,IF($L180+$M180&lt;2600,ROUND(ROUND($N180+ROUND($M180*9%,2),2)*'umowa o pracę'!$E$8,2),IF(AND($L180+$M180&gt;=2600,$M180&lt;2600,$L180&lt;2600),ROUND((ROUND(((2600-$M180)/$L180)*$N180,2)+ROUND($M180*9%,2))*'umowa o pracę'!$E$8,2),IF(AND($L180+$M180&gt;=2600,$M180&gt;=2600),ROUND((ROUND(2600*9%,2))*'umowa o pracę'!$E$8,2),IF(AND($L180+$M180&gt;=2600,$L180&gt;=2600,$M180&lt;2600),ROUND((ROUND($M180*9%,2)+ROUND(((2600-$M180)/$L180)*$N180,2))*'umowa o pracę'!$E$8,2),0)))),0)))))</f>
        <v>0</v>
      </c>
      <c r="R180" s="252">
        <f>IF(IF(IF(AND($K180=1,$I180&gt;0),ROUND(IF($L180+$M180&gt;=2800,2800*'umowa o pracę'!$E$8,($L180+$M180)*'umowa o pracę'!$E$8),2)+IF($M180=0,ROUND(IF($L180&gt;2800,ROUND($O180/$L180*2800,2),$O180)*'umowa o pracę'!$E$8,2),ROUND(IF($L180&gt;2800,ROUND($O180/$L180*2800,2),$O180)*'umowa o pracę'!$E$8,2)),ROUND(IF($L180+$M180&gt;=2800,2800*'umowa o pracę'!$E$8,($L180+$M180)*'umowa o pracę'!$E$8),2)-IF($M180=0,ROUND(ROUND(IF($L180&gt;2800,ROUND($N180/$L180*2800,2),$N180),2)*'umowa o pracę'!$E$8,2),IF($M180&gt;0,IF($L180+$M180&lt;2800,ROUND(ROUND($N180+ROUND($M180*9%,2),2)*'umowa o pracę'!$E$8,2),IF(AND($L180+$M180&gt;=2800,$M180&lt;2800,$L180&lt;2800),ROUND((ROUND(((2800-$M180)/$L180)*$N180,2)+ROUND($M180*9%,2))*'umowa o pracę'!$E$8,2),IF(AND($L180+$M180&gt;=2800,$M180&gt;=2800),ROUND((ROUND(2800*9%,2))*'umowa o pracę'!$E$8,2),IF(AND($L180+$M180&gt;=2800,$L180&gt;=2800,$M180&lt;2800),ROUND((ROUND($M180*9%,2)+ROUND(((2800-$M180)/$L180)*$N180,2))*'umowa o pracę'!$E$8,2),0)))),0)))&gt;$J180,$J180,IF(AND($K180=1,$I180&gt;0),ROUND(IF($L180+$M180&gt;=2800,2800*'umowa o pracę'!$E$8,($L180+$M180)*'umowa o pracę'!$E$8),2)+IF($M180=0,ROUND(IF($L180&gt;2800,ROUND($O180/$L180*2800,2),$O180)*'umowa o pracę'!$E$8,2),ROUND(IF($L180&gt;2800,ROUND($O180/$L180*2800,2),$O180)*'umowa o pracę'!$E$8,2)),ROUND(IF($L180+$M180&gt;=2800,2800*'umowa o pracę'!$E$8,($L180+$M180)*'umowa o pracę'!$E$8),2)-IF($M180=0,ROUND(ROUND(IF($L180&gt;2800,ROUND($N180/$L180*2800,2),$N180),2)*'umowa o pracę'!$E$8,2),IF($M180&gt;0,IF($L180+$M180&lt;2800,ROUND(ROUND($N180+ROUND($M180*9%,2),2)*'umowa o pracę'!$E$8,2),IF(AND($L180+$M180&gt;=2800,$M180&lt;2800,$L180&lt;2800),ROUND((ROUND(((2800-$M180)/$L180)*$N180,2)+ROUND($M180*9%,2))*'umowa o pracę'!$E$8,2),IF(AND($L180+$M180&gt;=2800,$M180&gt;=2800),ROUND((ROUND(2800*9%,2))*'umowa o pracę'!$E$8,2),IF(AND($L180+$M180&gt;=2800,$L180&gt;=2800,$M180&lt;2800),ROUND((ROUND($M180*9%,2)+ROUND(((2800-$M180)/$L180)*$N180,2))*'umowa o pracę'!$E$8,2),0)))),0))))&gt;$J180,$J180,IF(IF(AND($K180=1,$I180&gt;0),ROUND(IF($L180+$M180&gt;=2800,2800*'umowa o pracę'!$E$8,($L180+$M180)*'umowa o pracę'!$E$8),2)+IF($M180=0,ROUND(IF($L180&gt;2800,ROUND($O180/$L180*2800,2),$O180)*'umowa o pracę'!$E$8,2),ROUND(IF($L180&gt;2800,ROUND($O180/$L180*2800,2),$O180)*'umowa o pracę'!$E$8,2)),ROUND(IF($L180+$M180&gt;=2800,2800*'umowa o pracę'!$E$8,($L180+$M180)*'umowa o pracę'!$E$8),2)-IF($M180=0,ROUND(ROUND(IF($L180&gt;2800,ROUND($N180/$L180*2800,2),$N180),2)*'umowa o pracę'!$E$8,2),IF($M180&gt;0,IF($L180+$M180&lt;2800,ROUND(ROUND($N180+ROUND($M180*9%,2),2)*'umowa o pracę'!$E$8,2),IF(AND($L180+$M180&gt;=2800,$M180&lt;2800,$L180&lt;2800),ROUND((ROUND(((2800-$M180)/$L180)*$N180,2)+ROUND($M180*9%,2))*'umowa o pracę'!$E$8,2),IF(AND($L180+$M180&gt;=2800,$M180&gt;=2800),ROUND((ROUND(2800*9%,2))*'umowa o pracę'!$E$8,2),IF(AND($L180+$M180&gt;=2800,$L180&gt;=2800,$M180&lt;2800),ROUND((ROUND($M180*9%,2)+ROUND(((2800-$M180)/$L180)*$N180,2))*'umowa o pracę'!$E$8,2),0)))),0)))&gt;$J180,$J180,IF(AND($K180=1,$I180&gt;0),ROUND(IF($L180+$M180&gt;=2800,2800*'umowa o pracę'!$E$8,($L180+$M180)*'umowa o pracę'!$E$8),2)+IF($M180=0,ROUND(IF($L180&gt;2800,ROUND($O180/$L180*2800,2),$O180)*'umowa o pracę'!$E$8,2),ROUND(IF($L180&gt;2800,ROUND($O180/$L180*2800,2),$O180)*'umowa o pracę'!$E$8,2)),ROUND(IF($L180+$M180&gt;=2800,2800*'umowa o pracę'!$E$8,($L180+$M180)*'umowa o pracę'!$E$8),2)-IF(AND($M180=0,I180&gt;0),ROUND(ROUND(IF($L180&gt;2800,ROUND($N180/$L180*2800,2),$N180),2)*'umowa o pracę'!$E$8,2),IF($M180&gt;0,IF($L180+$M180&lt;2800,ROUND(ROUND($N180+ROUND($M180*9%,2),2)*'umowa o pracę'!$E$8,2),IF(AND($L180+$M180&gt;=2800,$M180&lt;2800,$L180&lt;2800),ROUND((ROUND(((2800-$M180)/$L180)*$N180,2)+ROUND($M180*9%,2))*'umowa o pracę'!$E$8,2),IF(AND($L180+$M180&gt;=2800,$M180&gt;=2800),ROUND((ROUND(2800*9%,2))*'umowa o pracę'!$E$8,2),IF(AND($L180+$M180&gt;=2800,$L180&gt;=2800,$M180&lt;2800),ROUND((ROUND($M180*9%,2)+ROUND(((2800-$M180)/$L180)*$N180,2))*'umowa o pracę'!$E$8,2),0)))),0)))))</f>
        <v>0</v>
      </c>
      <c r="S180" s="32">
        <f>IF('umowa o pracę'!$E$7=2020,IF(IF($K180=1,IF($M180=0,ROUND(IF($L180&gt;2600,ROUND($N180/$L180*2600,2),$N180)*'umowa o pracę'!$E$8,2),IF($L180+$M180&lt;2600,ROUND(ROUND($N180+ROUND($M180*9%,2),2)*'umowa o pracę'!$E$8,2),IF(AND($L180+$M180&gt;=2600,$L180&lt;2600),ROUND((ROUND($N180+ROUND((2600-$L180)*9%,2),2))*'umowa o pracę'!$E$8,2),IF(AND($L180+$M180&gt;=2600,$L180&gt;=2600),ROUND(ROUND($N180/$L180*2600,2)*'umowa o pracę'!$E$8,2),0)))),0)&gt;$H180,$H180,IF($K180=1,IF($M180=0,ROUND(IF($L180&gt;2600,ROUND($N180/$L180*2600,2),$N180)*'umowa o pracę'!$E$8,2),IF($L180+$M180&lt;2600,ROUND(ROUND($N180+ROUND($M180*9%,2),2)*'umowa o pracę'!$E$8,2),IF(AND($L180+$M180&gt;=2600,$L180&lt;2600),ROUND((ROUND($N180+ROUND((2600-$L180)*9%,2),2))*'umowa o pracę'!$E$8,2),IF(AND($L180+$M180&gt;=2600,$L180&gt;=2600),ROUND(ROUND($N180/$L180*2600,2)*'umowa o pracę'!$E$8,2),0)))),0)),IF('umowa o pracę'!$E$7=2021,IF(IF($K180=1,IF($M180=0,ROUND(IF($L180&gt;2800,ROUND($N180/$L180*2800,2),$N180)*'umowa o pracę'!$E$8,2),IF($L180+$M180&lt;2800,ROUND(ROUND($N180+ROUND($M180*9%,2),2)*'umowa o pracę'!$E$8,2),IF(AND($L180+$M180&gt;=2800,$L180&lt;2800),ROUND((ROUND($N180+ROUND((2800-$L180)*9%,2),2))*'umowa o pracę'!$E$8,2),IF(AND($L180+$M180&gt;=2800,$L180&gt;=2800),ROUND(ROUND($N180/$L180*2800,2)*'umowa o pracę'!$E$8,2),0)))),0)&gt;$H180,$H180,IF($K180=1,IF($M180=0,ROUND(IF($L180&gt;2800,ROUND($N180/$L180*2800,2),$N180)*'umowa o pracę'!$E$8,2),IF($L180+$M180&lt;2800,ROUND(ROUND($N180+ROUND($M180*9%,2),2)*'umowa o pracę'!$E$8,2),IF(AND($L180+$M180&gt;=2800,$L180&lt;2800),ROUND((ROUND($N180+ROUND((2800-$L180)*9%,2),2))*'umowa o pracę'!$E$8,2),IF(AND($L180+$M180&gt;=2800,$L180&gt;=2800),ROUND(ROUND($N180/$L180*2800,2)*'umowa o pracę'!$E$8,2),0)))),0)),0))</f>
        <v>0</v>
      </c>
      <c r="T180" s="32">
        <f>IF('umowa o pracę'!$E$7=2020,IF(IF($K180=1,IF($M180=0,ROUND(IF($L180&gt;2600,ROUND($O180/$L180*2600,2),$O180)*'umowa o pracę'!$E$8,2),ROUND(IF($L180&gt;2600,ROUND($O180/$L180*2600,2),$O180)*'umowa o pracę'!$E$8,2)),0)&gt;$I180,$I180,IF($K180=1,IF($M180=0,ROUND(IF($L180&gt;2600,ROUND($O180/$L180*2600,2),$O180)*'umowa o pracę'!$E$8,2),ROUND(IF($L180&gt;2600,ROUND($O180/$L180*2600,2),$O180)*'umowa o pracę'!$E$8,2)),0)),IF('umowa o pracę'!$E$7=2021,IF(IF($K180=1,IF($M180=0,ROUND(IF($L180&gt;2800,ROUND($O180/$L180*2800,2),$O180)*'umowa o pracę'!$E$8,2),ROUND(IF($L180&gt;2800,ROUND($O180/$L180*2800,2),$O180)*'umowa o pracę'!$E$8,2)),0)&gt;$I180,$I180,IF($K180=1,IF($M180=0,ROUND(IF($L180&gt;2800,ROUND($O180/$L180*2800,2),$O180)*'umowa o pracę'!$E$8,2),ROUND(IF($L180&gt;2800,ROUND($O180/$L180*2800,2),$O180)*'umowa o pracę'!$E$8,2)),0)),0))</f>
        <v>0</v>
      </c>
      <c r="U180" s="51">
        <f>IF('umowa o pracę'!$E$7=2020,$Q180,IF('umowa o pracę'!$E$7=2021,$R180,0))</f>
        <v>0</v>
      </c>
      <c r="V180" s="53">
        <f t="shared" si="27"/>
        <v>1</v>
      </c>
      <c r="W180" s="54">
        <f>IF('umowa o pracę'!$E$6&lt;2,0,$L180)</f>
        <v>0</v>
      </c>
      <c r="X180" s="54">
        <f>IF('umowa o pracę'!$E$6&lt;2,0,$M180)</f>
        <v>0</v>
      </c>
      <c r="Y180" s="55">
        <f>IF('umowa o pracę'!$E$6&lt;2,0,$N180)</f>
        <v>0</v>
      </c>
      <c r="Z180" s="55">
        <f>IF('umowa o pracę'!$E$6&lt;2,0,$O180)</f>
        <v>0</v>
      </c>
      <c r="AA180" s="32">
        <f>IF('umowa o pracę'!$E$7=2020,ROUND(IF($W180&gt;=2600,2600*'umowa o pracę'!$E$8,$W180*'umowa o pracę'!$E$8),2),IF('umowa o pracę'!$E$7=2021,ROUND(IF($W180&gt;=2800,2800*'umowa o pracę'!$E$8,$W180*'umowa o pracę'!$E$8),2),0))</f>
        <v>0</v>
      </c>
      <c r="AB180" s="32">
        <f>IF(IF(IF(AND($V180=1,$I180&gt;0),ROUND(IF($W180+$X180&gt;=2600,2600*'umowa o pracę'!$E$8,($W180+$X180)*'umowa o pracę'!$E$8),2)+IF($X180=0,ROUND(IF($W180&gt;2600,ROUND($Z180/$W180*2600,2),$Z180)*'umowa o pracę'!$E$8,2),ROUND(IF($W180&gt;2600,ROUND($Z180/$W180*2600,2),$Z180)*'umowa o pracę'!$E$8,2)),ROUND(IF($W180+$X180&gt;=2600,2600*'umowa o pracę'!$E$8,($W180+$X180)*'umowa o pracę'!$E$8),2)-IF($X180=0,ROUND(ROUND(IF($W180&gt;2600,ROUND($Y180/$W180*2600,2),$Y180),2)*'umowa o pracę'!$E$8,2),IF($X180&gt;0,IF($W180+$X180&lt;2600,ROUND(ROUND($Y180+ROUND($X180*9%,2),2)*'umowa o pracę'!$E$8,2),IF(AND($W180+$X180&gt;=2600,$X180&lt;2600,$W180&lt;2600),ROUND((ROUND(((2600-$X180)/$W180)*$Y180,2)+ROUND($X180*9%,2))*'umowa o pracę'!$E$8,2),IF(AND($W180+$X180&gt;=2600,$X180&gt;=2600),ROUND((ROUND(2600*9%,2))*'umowa o pracę'!$E$8,2),IF(AND($W180+$X180&gt;=2600,$W180&gt;=2600,$X180&lt;2600),ROUND((ROUND($X180*9%,2)+ROUND(((2600-$X180)/$W180)*$Y180,2))*'umowa o pracę'!$E$8,2),0)))),0)))&gt;$J180,$J180,IF(AND($V180=1,$I180&gt;0),ROUND(IF($W180+$X180&gt;=2600,2600*'umowa o pracę'!$E$8,($W180+$X180)*'umowa o pracę'!$E$8),2)+IF($X180=0,ROUND(IF($W180&gt;2600,ROUND($Z180/$W180*2600,2),$Z180)*'umowa o pracę'!$E$8,2),ROUND(IF($W180&gt;2600,ROUND($Z180/$W180*2600,2),$Z180)*'umowa o pracę'!$E$8,2)),ROUND(IF($W180+$X180&gt;=2600,2600*'umowa o pracę'!$E$8,($W180+$X180)*'umowa o pracę'!$E$8),2)-IF($X180=0,ROUND(ROUND(IF($W180&gt;2600,ROUND($Y180/$W180*2600,2),$Y180),2)*'umowa o pracę'!$E$8,2),IF($X180&gt;0,IF($W180+$X180&lt;2600,ROUND(ROUND($Y180+ROUND($X180*9%,2),2)*'umowa o pracę'!$E$8,2),IF(AND($W180+$X180&gt;=2600,$X180&lt;2600,$W180&lt;2600),ROUND((ROUND(((2600-$X180)/$W180)*$Y180,2)+ROUND($X180*9%,2))*'umowa o pracę'!$E$8,2),IF(AND($W180+$X180&gt;=2600,$X180&gt;=2600),ROUND((ROUND(2600*9%,2))*'umowa o pracę'!$E$8,2),IF(AND($W180+$X180&gt;=2600,$W180&gt;=2600,$X180&lt;2600),ROUND((ROUND($X180*9%,2)+ROUND(((2600-$X180)/$W180)*$Y180,2))*'umowa o pracę'!$E$8,2),0)))),0))))&gt;$J180,$J180,IF(IF(AND($V180=1,$I180&gt;0),ROUND(IF($W180+$X180&gt;=2600,2600*'umowa o pracę'!$E$8,($W180+$X180)*'umowa o pracę'!$E$8),2)+IF($X180=0,ROUND(IF($W180&gt;2600,ROUND($Z180/$W180*2600,2),$Z180)*'umowa o pracę'!$E$8,2),ROUND(IF($W180&gt;2600,ROUND($Z180/$W180*2600,2),$Z180)*'umowa o pracę'!$E$8,2)),ROUND(IF($W180+$X180&gt;=2600,2600*'umowa o pracę'!$E$8,($W180+$X180)*'umowa o pracę'!$E$8),2)-IF($X180=0,ROUND(ROUND(IF($W180&gt;2600,ROUND($Y180/$W180*2600,2),$Y180),2)*'umowa o pracę'!$E$8,2),IF($X180&gt;0,IF($W180+$X180&lt;2600,ROUND(ROUND($Y180+ROUND($X180*9%,2),2)*'umowa o pracę'!$E$8,2),IF(AND($W180+$X180&gt;=2600,$X180&lt;2600,$W180&lt;2600),ROUND((ROUND(((2600-$X180)/$W180)*$Y180,2)+ROUND($X180*9%,2))*'umowa o pracę'!$E$8,2),IF(AND($W180+$X180&gt;=2600,$X180&gt;=2600),ROUND((ROUND(2600*9%,2))*'umowa o pracę'!$E$8,2),IF(AND($W180+$X180&gt;=2600,$W180&gt;=2600,$X180&lt;2600),ROUND((ROUND($X180*9%,2)+ROUND(((2600-$X180)/$W180)*$Y180,2))*'umowa o pracę'!$E$8,2),0)))),0)))&gt;$J180,$J180,IF(AND($V180=1,$I180&gt;0),ROUND(IF($W180+$X180&gt;=2600,2600*'umowa o pracę'!$E$8,($W180+$X180)*'umowa o pracę'!$E$8),2)+IF($X180=0,ROUND(IF($W180&gt;2600,ROUND($Z180/$W180*2600,2),$Z180)*'umowa o pracę'!$E$8,2),ROUND(IF($W180&gt;2600,ROUND($Z180/$W180*2600,2),$Z180)*'umowa o pracę'!$E$8,2)),ROUND(IF($W180+$X180&gt;=2600,2600*'umowa o pracę'!$E$8,($W180+$X180)*'umowa o pracę'!$E$8),2)-IF(AND($X180=0,I180&gt;0),ROUND(ROUND(IF($W180&gt;2600,ROUND($Y180/$W180*2600,2),$Y180),2)*'umowa o pracę'!$E$8,2),IF($X180&gt;0,IF($W180+$X180&lt;2600,ROUND(ROUND($Y180+ROUND($X180*9%,2),2)*'umowa o pracę'!$E$8,2),IF(AND($W180+$X180&gt;=2600,$X180&lt;2600,$W180&lt;2600),ROUND((ROUND(((2600-$X180)/$W180)*$Y180,2)+ROUND($X180*9%,2))*'umowa o pracę'!$E$8,2),IF(AND($W180+$X180&gt;=2600,$X180&gt;=2600),ROUND((ROUND(2600*9%,2))*'umowa o pracę'!$E$8,2),IF(AND($W180+$X180&gt;=2600,$W180&gt;=2600,$X180&lt;2600),ROUND((ROUND($X180*9%,2)+ROUND(((2600-$X180)/$W180)*$Y180,2))*'umowa o pracę'!$E$8,2),0)))),0)))))</f>
        <v>0</v>
      </c>
      <c r="AC180" s="32">
        <f>IF(IF(IF(AND($V180=1,$I180&gt;0),ROUND(IF($W180+$X180&gt;=2800,2800*'umowa o pracę'!$E$8,($W180+$X180)*'umowa o pracę'!$E$8),2)+IF($X180=0,ROUND(IF($W180&gt;2800,ROUND($Z180/$W180*2800,2),$Z180)*'umowa o pracę'!$E$8,2),ROUND(IF($W180&gt;2800,ROUND($Z180/$W180*2800,2),$Z180)*'umowa o pracę'!$E$8,2)),ROUND(IF($W180+$X180&gt;=2800,2800*'umowa o pracę'!$E$8,($W180+$X180)*'umowa o pracę'!$E$8),2)-IF($X180=0,ROUND(ROUND(IF($W180&gt;2800,ROUND($Y180/$W180*2800,2),$Y180),2)*'umowa o pracę'!$E$8,2),IF($X180&gt;0,IF($W180+$X180&lt;2800,ROUND(ROUND($Y180+ROUND($X180*9%,2),2)*'umowa o pracę'!$E$8,2),IF(AND($W180+$X180&gt;=2800,$X180&lt;2800,$W180&lt;2800),ROUND((ROUND(((2800-$X180)/$W180)*$Y180,2)+ROUND($X180*9%,2))*'umowa o pracę'!$E$8,2),IF(AND($W180+$X180&gt;=2800,$X180&gt;=2800),ROUND((ROUND(2800*9%,2))*'umowa o pracę'!$E$8,2),IF(AND($W180+$X180&gt;=2800,$W180&gt;=2800,$X180&lt;2800),ROUND((ROUND($X180*9%,2)+ROUND(((2800-$X180)/$W180)*$Y180,2))*'umowa o pracę'!$E$8,2),0)))),0)))&gt;$J180,$J180,IF(AND($V180=1,$I180&gt;0),ROUND(IF($W180+$X180&gt;=2800,2800*'umowa o pracę'!$E$8,($W180+$X180)*'umowa o pracę'!$E$8),2)+IF($X180=0,ROUND(IF($W180&gt;2800,ROUND($Z180/$W180*2800,2),$Z180)*'umowa o pracę'!$E$8,2),ROUND(IF($W180&gt;2800,ROUND($Z180/$W180*2800,2),$Z180)*'umowa o pracę'!$E$8,2)),ROUND(IF($W180+$X180&gt;=2800,2800*'umowa o pracę'!$E$8,($W180+$X180)*'umowa o pracę'!$E$8),2)-IF($X180=0,ROUND(ROUND(IF($W180&gt;2800,ROUND($Y180/$W180*2800,2),$Y180),2)*'umowa o pracę'!$E$8,2),IF($X180&gt;0,IF($W180+$X180&lt;2800,ROUND(ROUND($Y180+ROUND($X180*9%,2),2)*'umowa o pracę'!$E$8,2),IF(AND($W180+$X180&gt;=2800,$X180&lt;2800,$W180&lt;2800),ROUND((ROUND(((2800-$X180)/$W180)*$Y180,2)+ROUND($X180*9%,2))*'umowa o pracę'!$E$8,2),IF(AND($W180+$X180&gt;=2800,$X180&gt;=2800),ROUND((ROUND(2800*9%,2))*'umowa o pracę'!$E$8,2),IF(AND($W180+$X180&gt;=2800,$W180&gt;=2800,$X180&lt;2800),ROUND((ROUND($X180*9%,2)+ROUND(((2800-$X180)/$W180)*$Y180,2))*'umowa o pracę'!$E$8,2),0)))),0))))&gt;$J180,$J180,IF(IF(AND($V180=1,$I180&gt;0),ROUND(IF($W180+$X180&gt;=2800,2800*'umowa o pracę'!$E$8,($W180+$X180)*'umowa o pracę'!$E$8),2)+IF($X180=0,ROUND(IF($W180&gt;2800,ROUND($Z180/$W180*2800,2),$Z180)*'umowa o pracę'!$E$8,2),ROUND(IF($W180&gt;2800,ROUND($Z180/$W180*2800,2),$Z180)*'umowa o pracę'!$E$8,2)),ROUND(IF($W180+$X180&gt;=2800,2800*'umowa o pracę'!$E$8,($W180+$X180)*'umowa o pracę'!$E$8),2)-IF($X180=0,ROUND(ROUND(IF($W180&gt;2800,ROUND($Y180/$W180*2800,2),$Y180),2)*'umowa o pracę'!$E$8,2),IF($X180&gt;0,IF($W180+$X180&lt;2800,ROUND(ROUND($Y180+ROUND($X180*9%,2),2)*'umowa o pracę'!$E$8,2),IF(AND($W180+$X180&gt;=2800,$X180&lt;2800,$W180&lt;2800),ROUND((ROUND(((2800-$X180)/$W180)*$Y180,2)+ROUND($X180*9%,2))*'umowa o pracę'!$E$8,2),IF(AND($W180+$X180&gt;=2800,$X180&gt;=2800),ROUND((ROUND(2800*9%,2))*'umowa o pracę'!$E$8,2),IF(AND($W180+$X180&gt;=2800,$W180&gt;=2800,$X180&lt;2800),ROUND((ROUND($X180*9%,2)+ROUND(((2800-$X180)/$W180)*$Y180,2))*'umowa o pracę'!$E$8,2),0)))),0)))&gt;$J180,$J180,IF(AND($V180=1,$I180&gt;0),ROUND(IF($W180+$X180&gt;=2800,2800*'umowa o pracę'!$E$8,($W180+$X180)*'umowa o pracę'!$E$8),2)+IF($X180=0,ROUND(IF($W180&gt;2800,ROUND($Z180/$W180*2800,2),$Z180)*'umowa o pracę'!$E$8,2),ROUND(IF($W180&gt;2800,ROUND($Z180/$W180*2800,2),$Z180)*'umowa o pracę'!$E$8,2)),ROUND(IF($W180+$X180&gt;=2800,2800*'umowa o pracę'!$E$8,($W180+$X180)*'umowa o pracę'!$E$8),2)-IF(AND($X180=0,I180&gt;0),ROUND(ROUND(IF($W180&gt;2800,ROUND($Y180/$W180*2800,2),$Y180),2)*'umowa o pracę'!$E$8,2),IF($X180&gt;0,IF($W180+$X180&lt;2800,ROUND(ROUND($Y180+ROUND($X180*9%,2),2)*'umowa o pracę'!$E$8,2),IF(AND($W180+$X180&gt;=2800,$X180&lt;2800,$W180&lt;2800),ROUND((ROUND(((2800-$X180)/$W180)*$Y180,2)+ROUND($X180*9%,2))*'umowa o pracę'!$E$8,2),IF(AND($W180+$X180&gt;=2800,$X180&gt;=2800),ROUND((ROUND(2800*9%,2))*'umowa o pracę'!$E$8,2),IF(AND($W180+$X180&gt;=2800,$W180&gt;=2800,$X180&lt;2800),ROUND((ROUND($X180*9%,2)+ROUND(((2800-$X180)/$W180)*$Y180,2))*'umowa o pracę'!$E$8,2),0)))),0)))))</f>
        <v>0</v>
      </c>
      <c r="AD180" s="32">
        <f>IF('umowa o pracę'!$E$7=2020,IF(IF($V180=1,IF($X180=0,ROUND(IF($W180&gt;2600,ROUND($Y180/$W180*2600,2),$Y180)*'umowa o pracę'!$E$8,2),IF($W180+$X180&lt;2600,ROUND(ROUND($Y180+ROUND($X180*9%,2),2)*'umowa o pracę'!$E$8,2),IF(AND($W180+$X180&gt;=2600,$W180&lt;2600),ROUND((ROUND($Y180+ROUND((2600-$W180)*9%,2),2))*'umowa o pracę'!$E$8,2),IF(AND($W180+$X180&gt;=2600,$W180&gt;=2600),ROUND(ROUND($Y180/$W180*2600,2)*'umowa o pracę'!$E$8,2),0)))),0)&gt;$H180,$H180,IF($V180=1,IF($X180=0,ROUND(IF($W180&gt;2600,ROUND($Y180/$W180*2600,2),$Y180)*'umowa o pracę'!$E$8,2),IF($W180+$X180&lt;2600,ROUND(ROUND($Y180+ROUND($X180*9%,2),2)*'umowa o pracę'!$E$8,2),IF(AND($W180+$X180&gt;=2600,$W180&lt;2600),ROUND((ROUND($Y180+ROUND((2600-$W180)*9%,2),2))*'umowa o pracę'!$E$8,2),IF(AND($W180+$X180&gt;=2600,$W180&gt;=2600),ROUND(ROUND($Y180/$W180*2600,2)*'umowa o pracę'!$E$8,2),0)))),0)),IF('umowa o pracę'!$E$7=2021,IF(IF($V180=1,IF($X180=0,ROUND(IF($W180&gt;2800,ROUND($Y180/$W180*2800,2),$Y180)*'umowa o pracę'!$E$8,2),IF($W180+$X180&lt;2800,ROUND(ROUND($Y180+ROUND($X180*9%,2),2)*'umowa o pracę'!$E$8,2),IF(AND($W180+$X180&gt;=2800,$W180&lt;2800),ROUND((ROUND($Y180+ROUND((2800-$W180)*9%,2),2))*'umowa o pracę'!$E$8,2),IF(AND($W180+$X180&gt;=2800,$W180&gt;=2800),ROUND(ROUND($Y180/$W180*2800,2)*'umowa o pracę'!$E$8,2),0)))),0)&gt;$H180,$H180,IF($V180=1,IF($X180=0,ROUND(IF($W180&gt;2800,ROUND($Y180/$W180*2800,2),$Y180)*'umowa o pracę'!$E$8,2),IF($W180+$X180&lt;2800,ROUND(ROUND($Y180+ROUND($X180*9%,2),2)*'umowa o pracę'!$E$8,2),IF(AND($W180+$X180&gt;=2800,$W180&lt;2800),ROUND((ROUND($Y180+ROUND((2800-$W180)*9%,2),2))*'umowa o pracę'!$E$8,2),IF(AND($W180+$X180&gt;=2800,$W180&gt;=2800),ROUND(ROUND($Y180/$W180*2800,2)*'umowa o pracę'!$E$8,2),0)))),0)),0))</f>
        <v>0</v>
      </c>
      <c r="AE180" s="32">
        <f>IF('umowa o pracę'!$E$7=2020,IF(IF($V180=1,IF($X180=0,ROUND(IF($W180&gt;2600,ROUND($Z180/$W180*2600,2),$Z180)*'umowa o pracę'!$E$8,2),ROUND(IF($W180&gt;2600,ROUND($Z180/$W180*2600,2),$Z180)*'umowa o pracę'!$E$8,2)),0)&gt;$I180,$I180,IF($V180=1,IF($X180=0,ROUND(IF($W180&gt;2600,ROUND($Z180/$W180*2600,2),$Z180)*'umowa o pracę'!$E$8,2),ROUND(IF($W180&gt;2600,ROUND($Z180/$W180*2600,2),$Z180)*'umowa o pracę'!$E$8,2)),0)),IF('umowa o pracę'!$E$7=2021,IF(IF($V180=1,IF($X180=0,ROUND(IF($W180&gt;2800,ROUND($Z180/$W180*2800,2),$Z180)*'umowa o pracę'!$E$8,2),ROUND(IF($W180&gt;2800,ROUND($Z180/$W180*2800,2),$Z180)*'umowa o pracę'!$E$8,2)),0)&gt;$I180,$I180,IF($V180=1,IF($X180=0,ROUND(IF($W180&gt;2800,ROUND($Z180/$W180*2800,2),$Z180)*'umowa o pracę'!$E$8,2),ROUND(IF($W180&gt;2800,ROUND($Z180/$W180*2800,2),$Z180)*'umowa o pracę'!$E$8,2)),0)),0))</f>
        <v>0</v>
      </c>
      <c r="AF180" s="56">
        <f>IF('umowa o pracę'!$E$7=2020,$AB180,IF('umowa o pracę'!$E$7=2021,$AC180,0))</f>
        <v>0</v>
      </c>
      <c r="AG180" s="53">
        <f t="shared" si="28"/>
        <v>1</v>
      </c>
      <c r="AH180" s="39">
        <f>IF('umowa o pracę'!$E$6&lt;3,0,$L180)</f>
        <v>0</v>
      </c>
      <c r="AI180" s="39">
        <f>IF('umowa o pracę'!$E$6&lt;3,0,$M180)</f>
        <v>0</v>
      </c>
      <c r="AJ180" s="55">
        <f>IF('umowa o pracę'!$E$6&lt;3,0,$N180)</f>
        <v>0</v>
      </c>
      <c r="AK180" s="55">
        <f>IF('umowa o pracę'!$E$6&lt;3,0,$O180)</f>
        <v>0</v>
      </c>
      <c r="AL180" s="32">
        <f>IF('umowa o pracę'!$E$7=2020,ROUND(IF($AH180&gt;=2600,2600*'umowa o pracę'!$E$8,$AH180*'umowa o pracę'!$E$8),2),IF('umowa o pracę'!$E$7=2021,ROUND(IF($AH180&gt;=2800,2800*'umowa o pracę'!$E$8,$AH180*'umowa o pracę'!$E$8),2),0))</f>
        <v>0</v>
      </c>
      <c r="AM180" s="32">
        <f>IF(IF(IF(AND($AG180=1,$I180&gt;0),ROUND(IF($AH180+$AI180&gt;=2600,2600*'umowa o pracę'!$E$8,($AH180+$AI180)*'umowa o pracę'!$E$8),2)+IF($AI180=0,ROUND(IF($AH180&gt;2600,ROUND($AK180/$AH180*2600,2),$AK180)*'umowa o pracę'!$E$8,2),ROUND(IF($AH180&gt;2600,ROUND($AK180/$AH180*2600,2),$AK180)*'umowa o pracę'!$E$8,2)),ROUND(IF($AH180+$AI180&gt;=2600,2600*'umowa o pracę'!$E$8,($AH180+$AI180)*'umowa o pracę'!$E$8),2)-IF($AI180=0,ROUND(ROUND(IF($AH180&gt;2600,ROUND($AJ180/$AH180*2600,2),$AJ180),2)*'umowa o pracę'!$E$8,2),IF($AI180&gt;0,IF($AH180+$AI180&lt;2600,ROUND(ROUND($AJ180+ROUND($AI180*9%,2),2)*'umowa o pracę'!$E$8,2),IF(AND($AH180+$AI180&gt;=2600,$AI180&lt;2600,$AH180&lt;2600),ROUND((ROUND(((2600-$AI180)/$AH180)*$AJ180,2)+ROUND($AI180*9%,2))*'umowa o pracę'!$E$8,2),IF(AND($AH180+$AI180&gt;=2600,$AI180&gt;=2600),ROUND((ROUND(2600*9%,2))*'umowa o pracę'!$E$8,2),IF(AND($AH180+$AI180&gt;=2600,$AH180&gt;=2600,$AI180&lt;2600),ROUND((ROUND($AI180*9%,2)+ROUND(((2600-$AI180)/$AH180)*$AJ180,2))*'umowa o pracę'!$E$8,2),0)))),0)))&gt;$J180,$J180,IF(AND($AG180=1,$I180&gt;0),ROUND(IF($AH180+$AI180&gt;=2600,2600*'umowa o pracę'!$E$8,($AH180+$AI180)*'umowa o pracę'!$E$8),2)+IF($AI180=0,ROUND(IF($AH180&gt;2600,ROUND($AK180/$AH180*2600,2),$AK180)*'umowa o pracę'!$E$8,2),ROUND(IF($AH180&gt;2600,ROUND($AK180/$AH180*2600,2),$AK180)*'umowa o pracę'!$E$8,2)),ROUND(IF($AH180+$AI180&gt;=2600,2600*'umowa o pracę'!$E$8,($AH180+$AI180)*'umowa o pracę'!$E$8),2)-IF($AI180=0,ROUND(ROUND(IF($AH180&gt;2600,ROUND($AJ180/$AH180*2600,2),$AJ180),2)*'umowa o pracę'!$E$8,2),IF($AI180&gt;0,IF($AH180+$AI180&lt;2600,ROUND(ROUND($AJ180+ROUND($AI180*9%,2),2)*'umowa o pracę'!$E$8,2),IF(AND($AH180+$AI180&gt;=2600,$AI180&lt;2600,$AH180&lt;2600),ROUND((ROUND(((2600-$AI180)/$AH180)*$AJ180,2)+ROUND($AI180*9%,2))*'umowa o pracę'!$E$8,2),IF(AND($AH180+$AI180&gt;=2600,$AI180&gt;=2600),ROUND((ROUND(2600*9%,2))*'umowa o pracę'!$E$8,2),IF(AND($AH180+$AI180&gt;=2600,$AH180&gt;=2600,$AI180&lt;2600),ROUND((ROUND($AI180*9%,2)+ROUND(((2600-$AI180)/$AH180)*$AJ180,2))*'umowa o pracę'!$E$8,2),0)))),0))))&gt;$J180,$J180,IF(IF(AND($AG180=1,$I180&gt;0),ROUND(IF($AH180+$AI180&gt;=2600,2600*'umowa o pracę'!$E$8,($AH180+$AI180)*'umowa o pracę'!$E$8),2)+IF($AI180=0,ROUND(IF($AH180&gt;2600,ROUND($AK180/$AH180*2600,2),$AK180)*'umowa o pracę'!$E$8,2),ROUND(IF($AH180&gt;2600,ROUND($AK180/$AH180*2600,2),$AK180)*'umowa o pracę'!$E$8,2)),ROUND(IF($AH180+$AI180&gt;=2600,2600*'umowa o pracę'!$E$8,($AH180+$AI180)*'umowa o pracę'!$E$8),2)-IF($AI180=0,ROUND(ROUND(IF($AH180&gt;2600,ROUND($AJ180/$AH180*2600,2),$AJ180),2)*'umowa o pracę'!$E$8,2),IF($AI180&gt;0,IF($AH180+$AI180&lt;2600,ROUND(ROUND($AJ180+ROUND($AI180*9%,2),2)*'umowa o pracę'!$E$8,2),IF(AND($AH180+$AI180&gt;=2600,$AI180&lt;2600,$AH180&lt;2600),ROUND((ROUND(((2600-$AI180)/$AH180)*$AJ180,2)+ROUND($AI180*9%,2))*'umowa o pracę'!$E$8,2),IF(AND($AH180+$AI180&gt;=2600,$AI180&gt;=2600),ROUND((ROUND(2600*9%,2))*'umowa o pracę'!$E$8,2),IF(AND($AH180+$AI180&gt;=2600,$AH180&gt;=2600,$AI180&lt;2600),ROUND((ROUND($AI180*9%,2)+ROUND(((2600-$AI180)/$AH180)*$AJ180,2))*'umowa o pracę'!$E$8,2),0)))),0)))&gt;$J180,$J180,IF(AND($AG180=1,$I180&gt;0),ROUND(IF($AH180+$AI180&gt;=2600,2600*'umowa o pracę'!$E$8,($AH180+$AI180)*'umowa o pracę'!$E$8),2)+IF($AI180=0,ROUND(IF($AH180&gt;2600,ROUND($AK180/$AH180*2600,2),$AK180)*'umowa o pracę'!$E$8,2),ROUND(IF($AH180&gt;2600,ROUND($AK180/$AH180*2600,2),$AK180)*'umowa o pracę'!$E$8,2)),ROUND(IF($AH180+$AI180&gt;=2600,2600*'umowa o pracę'!$E$8,($AH180+$AI180)*'umowa o pracę'!$E$8),2)-IF(AND($AI180=0,I180&gt;0),ROUND(ROUND(IF($AH180&gt;2600,ROUND($AJ180/$AH180*2600,2),$AJ180),2)*'umowa o pracę'!$E$8,2),IF($AI180&gt;0,IF($AH180+$AI180&lt;2600,ROUND(ROUND($AJ180+ROUND($AI180*9%,2),2)*'umowa o pracę'!$E$8,2),IF(AND($AH180+$AI180&gt;=2600,$AI180&lt;2600,$AH180&lt;2600),ROUND((ROUND(((2600-$AI180)/$AH180)*$AJ180,2)+ROUND($AI180*9%,2))*'umowa o pracę'!$E$8,2),IF(AND($AH180+$AI180&gt;=2600,$AI180&gt;=2600),ROUND((ROUND(2600*9%,2))*'umowa o pracę'!$E$8,2),IF(AND($AH180+$AI180&gt;=2600,$AH180&gt;=2600,$AI180&lt;2600),ROUND((ROUND($AI180*9%,2)+ROUND(((2600-$AI180)/$AH180)*$AJ180,2))*'umowa o pracę'!$E$8,2),0)))),0)))))</f>
        <v>0</v>
      </c>
      <c r="AN180" s="32">
        <f>IF(IF(IF(AND($AG180=1,$I180&gt;0),ROUND(IF($AH180+$AI180&gt;=2800,2800*'umowa o pracę'!$E$8,($AH180+$AI180)*'umowa o pracę'!$E$8),2)+IF($AI180=0,ROUND(IF($AH180&gt;2800,ROUND($AK180/$AH180*2800,2),$AK180)*'umowa o pracę'!$E$8,2),ROUND(IF($AH180&gt;2800,ROUND($AK180/$AH180*2800,2),$AK180)*'umowa o pracę'!$E$8,2)),ROUND(IF($AH180+$AI180&gt;=2800,2800*'umowa o pracę'!$E$8,($AH180+$AI180)*'umowa o pracę'!$E$8),2)-IF($AI180=0,ROUND(ROUND(IF($AH180&gt;2800,ROUND($AJ180/$AH180*2800,2),$AJ180),2)*'umowa o pracę'!$E$8,2),IF($AI180&gt;0,IF($AH180+$AI180&lt;2800,ROUND(ROUND($AJ180+ROUND($AI180*9%,2),2)*'umowa o pracę'!$E$8,2),IF(AND($AH180+$AI180&gt;=2800,$AI180&lt;2800,$AH180&lt;2800),ROUND((ROUND(((2800-$AI180)/$AH180)*$AJ180,2)+ROUND($AI180*9%,2))*'umowa o pracę'!$E$8,2),IF(AND($AH180+$AI180&gt;=2800,$AI180&gt;=2800),ROUND((ROUND(2800*9%,2))*'umowa o pracę'!$E$8,2),IF(AND($AH180+$AI180&gt;=2800,$AH180&gt;=2800,$AI180&lt;2800),ROUND((ROUND($AI180*9%,2)+ROUND(((2800-$AI180)/$AH180)*$AJ180,2))*'umowa o pracę'!$E$8,2),0)))),0)))&gt;$J180,$J180,IF(AND($AG180=1,$I180&gt;0),ROUND(IF($AH180+$AI180&gt;=2800,2800*'umowa o pracę'!$E$8,($AH180+$AI180)*'umowa o pracę'!$E$8),2)+IF($AI180=0,ROUND(IF($AH180&gt;2800,ROUND($AK180/$AH180*2800,2),$AK180)*'umowa o pracę'!$E$8,2),ROUND(IF($AH180&gt;2800,ROUND($AK180/$AH180*2800,2),$AK180)*'umowa o pracę'!$E$8,2)),ROUND(IF($AH180+$AI180&gt;=2800,2800*'umowa o pracę'!$E$8,($AH180+$AI180)*'umowa o pracę'!$E$8),2)-IF($AI180=0,ROUND(ROUND(IF($AH180&gt;2800,ROUND($AJ180/$AH180*2800,2),$AJ180),2)*'umowa o pracę'!$E$8,2),IF($AI180&gt;0,IF($AH180+$AI180&lt;2800,ROUND(ROUND($AJ180+ROUND($AI180*9%,2),2)*'umowa o pracę'!$E$8,2),IF(AND($AH180+$AI180&gt;=2800,$AI180&lt;2800,$AH180&lt;2800),ROUND((ROUND(((2800-$AI180)/$AH180)*$AJ180,2)+ROUND($AI180*9%,2))*'umowa o pracę'!$E$8,2),IF(AND($AH180+$AI180&gt;=2800,$AI180&gt;=2800),ROUND((ROUND(2800*9%,2))*'umowa o pracę'!$E$8,2),IF(AND($AH180+$AI180&gt;=2800,$AH180&gt;=2800,$AI180&lt;2800),ROUND((ROUND($AI180*9%,2)+ROUND(((2800-$AI180)/$AH180)*$AJ180,2))*'umowa o pracę'!$E$8,2),0)))),0))))&gt;$J180,$J180,IF(IF(AND($AG180=1,$I180&gt;0),ROUND(IF($AH180+$AI180&gt;=2800,2800*'umowa o pracę'!$E$8,($AH180+$AI180)*'umowa o pracę'!$E$8),2)+IF($AI180=0,ROUND(IF($AH180&gt;2800,ROUND($AK180/$AH180*2800,2),$AK180)*'umowa o pracę'!$E$8,2),ROUND(IF($AH180&gt;2800,ROUND($AK180/$AH180*2800,2),$AK180)*'umowa o pracę'!$E$8,2)),ROUND(IF($AH180+$AI180&gt;=2800,2800*'umowa o pracę'!$E$8,($AH180+$AI180)*'umowa o pracę'!$E$8),2)-IF($AI180=0,ROUND(ROUND(IF($AH180&gt;2800,ROUND($AJ180/$AH180*2800,2),$AJ180),2)*'umowa o pracę'!$E$8,2),IF($AI180&gt;0,IF($AH180+$AI180&lt;2800,ROUND(ROUND($AJ180+ROUND($AI180*9%,2),2)*'umowa o pracę'!$E$8,2),IF(AND($AH180+$AI180&gt;=2800,$AI180&lt;2800,$AH180&lt;2800),ROUND((ROUND(((2800-$AI180)/$AH180)*$AJ180,2)+ROUND($AI180*9%,2))*'umowa o pracę'!$E$8,2),IF(AND($AH180+$AI180&gt;=2800,$AI180&gt;=2800),ROUND((ROUND(2800*9%,2))*'umowa o pracę'!$E$8,2),IF(AND($AH180+$AI180&gt;=2800,$AH180&gt;=2800,$AI180&lt;2800),ROUND((ROUND($AI180*9%,2)+ROUND(((2800-$AI180)/$AH180)*$AJ180,2))*'umowa o pracę'!$E$8,2),0)))),0)))&gt;$J180,$J180,IF(AND($AG180=1,$I180&gt;0),ROUND(IF($AH180+$AI180&gt;=2800,2800*'umowa o pracę'!$E$8,($AH180+$AI180)*'umowa o pracę'!$E$8),2)+IF($AI180=0,ROUND(IF($AH180&gt;2800,ROUND($AK180/$AH180*2800,2),$AK180)*'umowa o pracę'!$E$8,2),ROUND(IF($AH180&gt;2800,ROUND($AK180/$AH180*2800,2),$AK180)*'umowa o pracę'!$E$8,2)),ROUND(IF($AH180+$AI180&gt;=2800,2800*'umowa o pracę'!$E$8,($AH180+$AI180)*'umowa o pracę'!$E$8),2)-IF(AND($AI180=0,I180&gt;0),ROUND(ROUND(IF($AH180&gt;2800,ROUND($AJ180/$AH180*2800,2),$AJ180),2)*'umowa o pracę'!$E$8,2),IF($AI180&gt;0,IF($AH180+$AI180&lt;2800,ROUND(ROUND($AJ180+ROUND($AI180*9%,2),2)*'umowa o pracę'!$E$8,2),IF(AND($AH180+$AI180&gt;=2800,$AI180&lt;2800,$AH180&lt;2800),ROUND((ROUND(((2800-$AI180)/$AH180)*$AJ180,2)+ROUND($AI180*9%,2))*'umowa o pracę'!$E$8,2),IF(AND($AH180+$AI180&gt;=2800,$AI180&gt;=2800),ROUND((ROUND(2800*9%,2))*'umowa o pracę'!$E$8,2),IF(AND($AH180+$AI180&gt;=2800,$AH180&gt;=2800,$AI180&lt;2800),ROUND((ROUND($AI180*9%,2)+ROUND(((2800-$AI180)/$AH180)*$AJ180,2))*'umowa o pracę'!$E$8,2),0)))),0)))))</f>
        <v>0</v>
      </c>
      <c r="AO180" s="32">
        <f>IF('umowa o pracę'!$E$7=2020,IF(IF($AG180=1,IF($AI180=0,ROUND(IF($AH180&gt;2600,ROUND($AJ180/$AH180*2600,2),$AJ180)*'umowa o pracę'!$E$8,2),IF($AH180+$AI180&lt;2600,ROUND(ROUND($AJ180+ROUND($AI180*9%,2),2)*'umowa o pracę'!$E$8,2),IF(AND($AH180+$AI180&gt;=2600,$AH180&lt;2600),ROUND((ROUND($AJ180+ROUND((2600-$AH180)*9%,2),2))*'umowa o pracę'!$E$8,2),IF(AND($AH180+$AI180&gt;=2600,$AH180&gt;=2600),ROUND(ROUND($AJ180/$AH180*2600,2)*'umowa o pracę'!$E$8,2),0)))),0)&gt;$H180,$H180,IF($AG180=1,IF($AI180=0,ROUND(IF($AH180&gt;2600,ROUND($AJ180/$AH180*2600,2),$AJ180)*'umowa o pracę'!$E$8,2),IF($AH180+$AI180&lt;2600,ROUND(ROUND($AJ180+ROUND($AI180*9%,2),2)*'umowa o pracę'!$E$8,2),IF(AND($AH180+$AI180&gt;=2600,$AH180&lt;2600),ROUND((ROUND($AJ180+ROUND((2600-$AH180)*9%,2),2))*'umowa o pracę'!$E$8,2),IF(AND($AH180+$AI180&gt;=2600,$AH180&gt;=2600),ROUND(ROUND($AJ180/$AH180*2600,2)*'umowa o pracę'!$E$8,2),0)))),0)),IF('umowa o pracę'!$E$7=2021,IF(IF($AG180=1,IF($AI180=0,ROUND(IF($AH180&gt;2800,ROUND($AJ180/$AH180*2800,2),$AJ180)*'umowa o pracę'!$E$8,2),IF($AH180+$AI180&lt;2800,ROUND(ROUND($AJ180+ROUND($AI180*9%,2),2)*'umowa o pracę'!$E$8,2),IF(AND($AH180+$AI180&gt;=2800,$AH180&lt;2800),ROUND((ROUND($AJ180+ROUND((2800-$AH180)*9%,2),2))*'umowa o pracę'!$E$8,2),IF(AND($AH180+$AI180&gt;=2800,$AH180&gt;=2800),ROUND(ROUND($AJ180/$AH180*2800,2)*'umowa o pracę'!$E$8,2),0)))),0)&gt;$H180,$H180,IF($AG180=1,IF($AI180=0,ROUND(IF($AH180&gt;2800,ROUND($AJ180/$AH180*2800,2),$AJ180)*'umowa o pracę'!$E$8,2),IF($AH180+$AI180&lt;2800,ROUND(ROUND($AJ180+ROUND($AI180*9%,2),2)*'umowa o pracę'!$E$8,2),IF(AND($AH180+$AI180&gt;=2800,$AH180&lt;2800),ROUND((ROUND($AJ180+ROUND((2800-$AH180)*9%,2),2))*'umowa o pracę'!$E$8,2),IF(AND($AH180+$AI180&gt;=2800,$AH180&gt;=2800),ROUND(ROUND($AJ180/$AH180*2800,2)*'umowa o pracę'!$E$8,2),0)))),0)),0))</f>
        <v>0</v>
      </c>
      <c r="AP180" s="32">
        <f>IF('umowa o pracę'!$E$7=2020,IF(IF($AG180=1,IF($AI180=0,ROUND(IF($AH180&gt;2600,ROUND($AK180/$AH180*2600,2),$AK180)*'umowa o pracę'!$E$8,2),ROUND(IF($AH180&gt;2600,ROUND($AK180/$AH180*2600,2),$AK180)*'umowa o pracę'!$E$8,2)),0)&gt;$I180,$I180,IF($AG180=1,IF($AI180=0,ROUND(IF($AH180&gt;2600,ROUND($AK180/$AH180*2600,2),$AK180)*'umowa o pracę'!$E$8,2),ROUND(IF($AH180&gt;2600,ROUND($AK180/$AH180*2600,2),$AK180)*'umowa o pracę'!$E$8,2)),0)),IF('umowa o pracę'!$E$7=2021,IF(IF($AG180=1,IF($AI180=0,ROUND(IF($AH180&gt;2800,ROUND($AK180/$AH180*2800,2),$AK180)*'umowa o pracę'!$E$8,2),ROUND(IF($AH180&gt;2800,ROUND($AK180/$AH180*2800,2),$AK180)*'umowa o pracę'!$E$8,2)),0)&gt;$I180,$I180,IF($AG180=1,IF($AI180=0,ROUND(IF($AH180&gt;2800,ROUND($AK180/$AH180*2800,2),$AK180)*'umowa o pracę'!$E$8,2),ROUND(IF($AH180&gt;2800,ROUND($AK180/$AH180*2800,2),$AK180)*'umowa o pracę'!$E$8,2)),0)),0))</f>
        <v>0</v>
      </c>
      <c r="AQ180" s="56">
        <f>IF('umowa o pracę'!$E$7=2020,$AM180,IF('umowa o pracę'!$E$7=2021,$AN180,0))</f>
        <v>0</v>
      </c>
      <c r="AR180" s="33">
        <f>IF('umowa o pracę'!$E$7=0,0,U180+AF180+AQ180)</f>
        <v>0</v>
      </c>
      <c r="AS180" s="19"/>
      <c r="AT180" s="19"/>
      <c r="AU180" s="19"/>
      <c r="AV180" s="6"/>
      <c r="AW180" s="6"/>
      <c r="AX180" s="6">
        <f t="shared" si="26"/>
        <v>10</v>
      </c>
      <c r="AY180" s="6"/>
      <c r="AZ180" s="234">
        <f t="shared" si="29"/>
        <v>0</v>
      </c>
      <c r="BA180" s="234">
        <f t="shared" si="30"/>
        <v>0</v>
      </c>
      <c r="BB180" s="234">
        <f t="shared" si="31"/>
        <v>0</v>
      </c>
      <c r="BC180" s="234">
        <f t="shared" si="32"/>
        <v>0</v>
      </c>
      <c r="BD180" s="234">
        <f t="shared" si="33"/>
        <v>0</v>
      </c>
      <c r="BE180" s="234">
        <f t="shared" si="34"/>
        <v>0</v>
      </c>
      <c r="BF180" s="234">
        <f t="shared" si="35"/>
        <v>0</v>
      </c>
      <c r="BG180" s="234">
        <f t="shared" si="36"/>
        <v>0</v>
      </c>
      <c r="BH180" s="234">
        <f t="shared" si="37"/>
        <v>0</v>
      </c>
      <c r="BI180" s="238">
        <f t="shared" si="38"/>
        <v>0</v>
      </c>
      <c r="BJ180" s="236"/>
      <c r="BK180" s="236"/>
      <c r="BL180" s="237"/>
    </row>
    <row r="181" spans="1:64" ht="15.75" customHeight="1" x14ac:dyDescent="0.25">
      <c r="A181" s="129">
        <v>170</v>
      </c>
      <c r="B181" s="57"/>
      <c r="C181" s="57"/>
      <c r="D181" s="36"/>
      <c r="E181" s="36"/>
      <c r="F181" s="242"/>
      <c r="G181" s="37">
        <v>1</v>
      </c>
      <c r="H181" s="58">
        <v>0</v>
      </c>
      <c r="I181" s="59">
        <v>0</v>
      </c>
      <c r="J181" s="60">
        <v>0</v>
      </c>
      <c r="K181" s="52">
        <v>1</v>
      </c>
      <c r="L181" s="39">
        <v>0</v>
      </c>
      <c r="M181" s="39">
        <v>0</v>
      </c>
      <c r="N181" s="39">
        <v>0</v>
      </c>
      <c r="O181" s="39">
        <v>0</v>
      </c>
      <c r="P181" s="35">
        <f>IF('umowa o pracę'!$E$7=2020,ROUND(IF($L181&gt;=2600,2600*'umowa o pracę'!$E$8,$L181*'umowa o pracę'!$E$8),2),IF('umowa o pracę'!$E$7=2021,ROUND(IF($L181&gt;=2800,2800*'umowa o pracę'!$E$8,$L181*'umowa o pracę'!$E$8),2),0))</f>
        <v>0</v>
      </c>
      <c r="Q181" s="252">
        <f>IF(IF(IF(AND($K181=1,$I181&gt;0),ROUND(IF($L181+$M181&gt;=2600,2600*'umowa o pracę'!$E$8,($L181+$M181)*'umowa o pracę'!$E$8),2)+IF($M181=0,ROUND(IF($L181&gt;2600,ROUND($O181/$L181*2600,2),$O181)*'umowa o pracę'!$E$8,2),ROUND(IF($L181&gt;2600,ROUND($O181/$L181*2600,2),$O181)*'umowa o pracę'!$E$8,2)),ROUND(IF($L181+$M181&gt;=2600,2600*'umowa o pracę'!$E$8,($L181+$M181)*'umowa o pracę'!$E$8),2)-IF($M181=0,ROUND(ROUND(IF($L181&gt;2600,ROUND($N181/$L181*2600,2),$N181),2)*'umowa o pracę'!$E$8,2),IF($M181&gt;0,IF($L181+$M181&lt;2600,ROUND(ROUND($N181+ROUND($M181*9%,2),2)*'umowa o pracę'!$E$8,2),IF(AND($L181+$M181&gt;=2600,$M181&lt;2600,$L181&lt;2600),ROUND((ROUND(((2600-$M181)/$L181)*$N181,2)+ROUND($M181*9%,2))*'umowa o pracę'!$E$8,2),IF(AND($L181+$M181&gt;=2600,$M181&gt;=2600),ROUND((ROUND(2600*9%,2))*'umowa o pracę'!$E$8,2),IF(AND($L181+$M181&gt;=2600,$L181&gt;=2600,$M181&lt;2600),ROUND((ROUND($M181*9%,2)+ROUND(((2600-$M181)/$L181)*$N181,2))*'umowa o pracę'!$E$8,2),0)))),0)))&gt;$J181,$J181,IF(AND($K181=1,$I181&gt;0),ROUND(IF($L181+$M181&gt;=2600,2600*'umowa o pracę'!$E$8,($L181+$M181)*'umowa o pracę'!$E$8),2)+IF($M181=0,ROUND(IF($L181&gt;2600,ROUND($O181/$L181*2600,2),$O181)*'umowa o pracę'!$E$8,2),ROUND(IF($L181&gt;2600,ROUND($O181/$L181*2600,2),$O181)*'umowa o pracę'!$E$8,2)),ROUND(IF($L181+$M181&gt;=2600,2600*'umowa o pracę'!$E$8,($L181+$M181)*'umowa o pracę'!$E$8),2)-IF($M181=0,ROUND(ROUND(IF($L181&gt;2600,ROUND($N181/$L181*2600,2),$N181),2)*'umowa o pracę'!$E$8,2),IF($M181&gt;0,IF($L181+$M181&lt;2600,ROUND(ROUND($N181+ROUND($M181*9%,2),2)*'umowa o pracę'!$E$8,2),IF(AND($L181+$M181&gt;=2600,$M181&lt;2600,$L181&lt;2600),ROUND((ROUND(((2600-$M181)/$L181)*$N181,2)+ROUND($M181*9%,2))*'umowa o pracę'!$E$8,2),IF(AND($L181+$M181&gt;=2600,$M181&gt;=2600),ROUND((ROUND(2600*9%,2))*'umowa o pracę'!$E$8,2),IF(AND($L181+$M181&gt;=2600,$L181&gt;=2600,$M181&lt;2600),ROUND((ROUND($M181*9%,2)+ROUND(((2600-$M181)/$L181)*$N181,2))*'umowa o pracę'!$E$8,2),0)))),0))))&gt;$J181,$J181,IF(IF(AND($K181=1,$I181&gt;0),ROUND(IF($L181+$M181&gt;=2600,2600*'umowa o pracę'!$E$8,($L181+$M181)*'umowa o pracę'!$E$8),2)+IF($M181=0,ROUND(IF($L181&gt;2600,ROUND($O181/$L181*2600,2),$O181)*'umowa o pracę'!$E$8,2),ROUND(IF($L181&gt;2600,ROUND($O181/$L181*2600,2),$O181)*'umowa o pracę'!$E$8,2)),ROUND(IF($L181+$M181&gt;=2600,2600*'umowa o pracę'!$E$8,($L181+$M181)*'umowa o pracę'!$E$8),2)-IF($M181=0,ROUND(ROUND(IF($L181&gt;2600,ROUND($N181/$L181*2600,2),$N181),2)*'umowa o pracę'!$E$8,2),IF($M181&gt;0,IF($L181+$M181&lt;2600,ROUND(ROUND($N181+ROUND($M181*9%,2),2)*'umowa o pracę'!$E$8,2),IF(AND($L181+$M181&gt;=2600,$M181&lt;2600,$L181&lt;2600),ROUND((ROUND(((2600-$M181)/$L181)*$N181,2)+ROUND($M181*9%,2))*'umowa o pracę'!$E$8,2),IF(AND($L181+$M181&gt;=2600,$M181&gt;=2600),ROUND((ROUND(2600*9%,2))*'umowa o pracę'!$E$8,2),IF(AND($L181+$M181&gt;=2600,$L181&gt;=2600,$M181&lt;2600),ROUND((ROUND($M181*9%,2)+ROUND(((2600-$M181)/$L181)*$N181,2))*'umowa o pracę'!$E$8,2),0)))),0)))&gt;$J181,$J181,IF(AND($K181=1,$I181&gt;0),ROUND(IF($L181+$M181&gt;=2600,2600*'umowa o pracę'!$E$8,($L181+$M181)*'umowa o pracę'!$E$8),2)+IF($M181=0,ROUND(IF($L181&gt;2600,ROUND($O181/$L181*2600,2),$O181)*'umowa o pracę'!$E$8,2),ROUND(IF($L181&gt;2600,ROUND($O181/$L181*2600,2),$O181)*'umowa o pracę'!$E$8,2)),ROUND(IF($L181+$M181&gt;=2600,2600*'umowa o pracę'!$E$8,($L181+$M181)*'umowa o pracę'!$E$8),2)-IF(AND($M181=0,I181&gt;0),ROUND(ROUND(IF($L181&gt;2600,ROUND($N181/$L181*2600,2),$N181),2)*'umowa o pracę'!$E$8,2),IF($M181&gt;0,IF($L181+$M181&lt;2600,ROUND(ROUND($N181+ROUND($M181*9%,2),2)*'umowa o pracę'!$E$8,2),IF(AND($L181+$M181&gt;=2600,$M181&lt;2600,$L181&lt;2600),ROUND((ROUND(((2600-$M181)/$L181)*$N181,2)+ROUND($M181*9%,2))*'umowa o pracę'!$E$8,2),IF(AND($L181+$M181&gt;=2600,$M181&gt;=2600),ROUND((ROUND(2600*9%,2))*'umowa o pracę'!$E$8,2),IF(AND($L181+$M181&gt;=2600,$L181&gt;=2600,$M181&lt;2600),ROUND((ROUND($M181*9%,2)+ROUND(((2600-$M181)/$L181)*$N181,2))*'umowa o pracę'!$E$8,2),0)))),0)))))</f>
        <v>0</v>
      </c>
      <c r="R181" s="252">
        <f>IF(IF(IF(AND($K181=1,$I181&gt;0),ROUND(IF($L181+$M181&gt;=2800,2800*'umowa o pracę'!$E$8,($L181+$M181)*'umowa o pracę'!$E$8),2)+IF($M181=0,ROUND(IF($L181&gt;2800,ROUND($O181/$L181*2800,2),$O181)*'umowa o pracę'!$E$8,2),ROUND(IF($L181&gt;2800,ROUND($O181/$L181*2800,2),$O181)*'umowa o pracę'!$E$8,2)),ROUND(IF($L181+$M181&gt;=2800,2800*'umowa o pracę'!$E$8,($L181+$M181)*'umowa o pracę'!$E$8),2)-IF($M181=0,ROUND(ROUND(IF($L181&gt;2800,ROUND($N181/$L181*2800,2),$N181),2)*'umowa o pracę'!$E$8,2),IF($M181&gt;0,IF($L181+$M181&lt;2800,ROUND(ROUND($N181+ROUND($M181*9%,2),2)*'umowa o pracę'!$E$8,2),IF(AND($L181+$M181&gt;=2800,$M181&lt;2800,$L181&lt;2800),ROUND((ROUND(((2800-$M181)/$L181)*$N181,2)+ROUND($M181*9%,2))*'umowa o pracę'!$E$8,2),IF(AND($L181+$M181&gt;=2800,$M181&gt;=2800),ROUND((ROUND(2800*9%,2))*'umowa o pracę'!$E$8,2),IF(AND($L181+$M181&gt;=2800,$L181&gt;=2800,$M181&lt;2800),ROUND((ROUND($M181*9%,2)+ROUND(((2800-$M181)/$L181)*$N181,2))*'umowa o pracę'!$E$8,2),0)))),0)))&gt;$J181,$J181,IF(AND($K181=1,$I181&gt;0),ROUND(IF($L181+$M181&gt;=2800,2800*'umowa o pracę'!$E$8,($L181+$M181)*'umowa o pracę'!$E$8),2)+IF($M181=0,ROUND(IF($L181&gt;2800,ROUND($O181/$L181*2800,2),$O181)*'umowa o pracę'!$E$8,2),ROUND(IF($L181&gt;2800,ROUND($O181/$L181*2800,2),$O181)*'umowa o pracę'!$E$8,2)),ROUND(IF($L181+$M181&gt;=2800,2800*'umowa o pracę'!$E$8,($L181+$M181)*'umowa o pracę'!$E$8),2)-IF($M181=0,ROUND(ROUND(IF($L181&gt;2800,ROUND($N181/$L181*2800,2),$N181),2)*'umowa o pracę'!$E$8,2),IF($M181&gt;0,IF($L181+$M181&lt;2800,ROUND(ROUND($N181+ROUND($M181*9%,2),2)*'umowa o pracę'!$E$8,2),IF(AND($L181+$M181&gt;=2800,$M181&lt;2800,$L181&lt;2800),ROUND((ROUND(((2800-$M181)/$L181)*$N181,2)+ROUND($M181*9%,2))*'umowa o pracę'!$E$8,2),IF(AND($L181+$M181&gt;=2800,$M181&gt;=2800),ROUND((ROUND(2800*9%,2))*'umowa o pracę'!$E$8,2),IF(AND($L181+$M181&gt;=2800,$L181&gt;=2800,$M181&lt;2800),ROUND((ROUND($M181*9%,2)+ROUND(((2800-$M181)/$L181)*$N181,2))*'umowa o pracę'!$E$8,2),0)))),0))))&gt;$J181,$J181,IF(IF(AND($K181=1,$I181&gt;0),ROUND(IF($L181+$M181&gt;=2800,2800*'umowa o pracę'!$E$8,($L181+$M181)*'umowa o pracę'!$E$8),2)+IF($M181=0,ROUND(IF($L181&gt;2800,ROUND($O181/$L181*2800,2),$O181)*'umowa o pracę'!$E$8,2),ROUND(IF($L181&gt;2800,ROUND($O181/$L181*2800,2),$O181)*'umowa o pracę'!$E$8,2)),ROUND(IF($L181+$M181&gt;=2800,2800*'umowa o pracę'!$E$8,($L181+$M181)*'umowa o pracę'!$E$8),2)-IF($M181=0,ROUND(ROUND(IF($L181&gt;2800,ROUND($N181/$L181*2800,2),$N181),2)*'umowa o pracę'!$E$8,2),IF($M181&gt;0,IF($L181+$M181&lt;2800,ROUND(ROUND($N181+ROUND($M181*9%,2),2)*'umowa o pracę'!$E$8,2),IF(AND($L181+$M181&gt;=2800,$M181&lt;2800,$L181&lt;2800),ROUND((ROUND(((2800-$M181)/$L181)*$N181,2)+ROUND($M181*9%,2))*'umowa o pracę'!$E$8,2),IF(AND($L181+$M181&gt;=2800,$M181&gt;=2800),ROUND((ROUND(2800*9%,2))*'umowa o pracę'!$E$8,2),IF(AND($L181+$M181&gt;=2800,$L181&gt;=2800,$M181&lt;2800),ROUND((ROUND($M181*9%,2)+ROUND(((2800-$M181)/$L181)*$N181,2))*'umowa o pracę'!$E$8,2),0)))),0)))&gt;$J181,$J181,IF(AND($K181=1,$I181&gt;0),ROUND(IF($L181+$M181&gt;=2800,2800*'umowa o pracę'!$E$8,($L181+$M181)*'umowa o pracę'!$E$8),2)+IF($M181=0,ROUND(IF($L181&gt;2800,ROUND($O181/$L181*2800,2),$O181)*'umowa o pracę'!$E$8,2),ROUND(IF($L181&gt;2800,ROUND($O181/$L181*2800,2),$O181)*'umowa o pracę'!$E$8,2)),ROUND(IF($L181+$M181&gt;=2800,2800*'umowa o pracę'!$E$8,($L181+$M181)*'umowa o pracę'!$E$8),2)-IF(AND($M181=0,I181&gt;0),ROUND(ROUND(IF($L181&gt;2800,ROUND($N181/$L181*2800,2),$N181),2)*'umowa o pracę'!$E$8,2),IF($M181&gt;0,IF($L181+$M181&lt;2800,ROUND(ROUND($N181+ROUND($M181*9%,2),2)*'umowa o pracę'!$E$8,2),IF(AND($L181+$M181&gt;=2800,$M181&lt;2800,$L181&lt;2800),ROUND((ROUND(((2800-$M181)/$L181)*$N181,2)+ROUND($M181*9%,2))*'umowa o pracę'!$E$8,2),IF(AND($L181+$M181&gt;=2800,$M181&gt;=2800),ROUND((ROUND(2800*9%,2))*'umowa o pracę'!$E$8,2),IF(AND($L181+$M181&gt;=2800,$L181&gt;=2800,$M181&lt;2800),ROUND((ROUND($M181*9%,2)+ROUND(((2800-$M181)/$L181)*$N181,2))*'umowa o pracę'!$E$8,2),0)))),0)))))</f>
        <v>0</v>
      </c>
      <c r="S181" s="32">
        <f>IF('umowa o pracę'!$E$7=2020,IF(IF($K181=1,IF($M181=0,ROUND(IF($L181&gt;2600,ROUND($N181/$L181*2600,2),$N181)*'umowa o pracę'!$E$8,2),IF($L181+$M181&lt;2600,ROUND(ROUND($N181+ROUND($M181*9%,2),2)*'umowa o pracę'!$E$8,2),IF(AND($L181+$M181&gt;=2600,$L181&lt;2600),ROUND((ROUND($N181+ROUND((2600-$L181)*9%,2),2))*'umowa o pracę'!$E$8,2),IF(AND($L181+$M181&gt;=2600,$L181&gt;=2600),ROUND(ROUND($N181/$L181*2600,2)*'umowa o pracę'!$E$8,2),0)))),0)&gt;$H181,$H181,IF($K181=1,IF($M181=0,ROUND(IF($L181&gt;2600,ROUND($N181/$L181*2600,2),$N181)*'umowa o pracę'!$E$8,2),IF($L181+$M181&lt;2600,ROUND(ROUND($N181+ROUND($M181*9%,2),2)*'umowa o pracę'!$E$8,2),IF(AND($L181+$M181&gt;=2600,$L181&lt;2600),ROUND((ROUND($N181+ROUND((2600-$L181)*9%,2),2))*'umowa o pracę'!$E$8,2),IF(AND($L181+$M181&gt;=2600,$L181&gt;=2600),ROUND(ROUND($N181/$L181*2600,2)*'umowa o pracę'!$E$8,2),0)))),0)),IF('umowa o pracę'!$E$7=2021,IF(IF($K181=1,IF($M181=0,ROUND(IF($L181&gt;2800,ROUND($N181/$L181*2800,2),$N181)*'umowa o pracę'!$E$8,2),IF($L181+$M181&lt;2800,ROUND(ROUND($N181+ROUND($M181*9%,2),2)*'umowa o pracę'!$E$8,2),IF(AND($L181+$M181&gt;=2800,$L181&lt;2800),ROUND((ROUND($N181+ROUND((2800-$L181)*9%,2),2))*'umowa o pracę'!$E$8,2),IF(AND($L181+$M181&gt;=2800,$L181&gt;=2800),ROUND(ROUND($N181/$L181*2800,2)*'umowa o pracę'!$E$8,2),0)))),0)&gt;$H181,$H181,IF($K181=1,IF($M181=0,ROUND(IF($L181&gt;2800,ROUND($N181/$L181*2800,2),$N181)*'umowa o pracę'!$E$8,2),IF($L181+$M181&lt;2800,ROUND(ROUND($N181+ROUND($M181*9%,2),2)*'umowa o pracę'!$E$8,2),IF(AND($L181+$M181&gt;=2800,$L181&lt;2800),ROUND((ROUND($N181+ROUND((2800-$L181)*9%,2),2))*'umowa o pracę'!$E$8,2),IF(AND($L181+$M181&gt;=2800,$L181&gt;=2800),ROUND(ROUND($N181/$L181*2800,2)*'umowa o pracę'!$E$8,2),0)))),0)),0))</f>
        <v>0</v>
      </c>
      <c r="T181" s="32">
        <f>IF('umowa o pracę'!$E$7=2020,IF(IF($K181=1,IF($M181=0,ROUND(IF($L181&gt;2600,ROUND($O181/$L181*2600,2),$O181)*'umowa o pracę'!$E$8,2),ROUND(IF($L181&gt;2600,ROUND($O181/$L181*2600,2),$O181)*'umowa o pracę'!$E$8,2)),0)&gt;$I181,$I181,IF($K181=1,IF($M181=0,ROUND(IF($L181&gt;2600,ROUND($O181/$L181*2600,2),$O181)*'umowa o pracę'!$E$8,2),ROUND(IF($L181&gt;2600,ROUND($O181/$L181*2600,2),$O181)*'umowa o pracę'!$E$8,2)),0)),IF('umowa o pracę'!$E$7=2021,IF(IF($K181=1,IF($M181=0,ROUND(IF($L181&gt;2800,ROUND($O181/$L181*2800,2),$O181)*'umowa o pracę'!$E$8,2),ROUND(IF($L181&gt;2800,ROUND($O181/$L181*2800,2),$O181)*'umowa o pracę'!$E$8,2)),0)&gt;$I181,$I181,IF($K181=1,IF($M181=0,ROUND(IF($L181&gt;2800,ROUND($O181/$L181*2800,2),$O181)*'umowa o pracę'!$E$8,2),ROUND(IF($L181&gt;2800,ROUND($O181/$L181*2800,2),$O181)*'umowa o pracę'!$E$8,2)),0)),0))</f>
        <v>0</v>
      </c>
      <c r="U181" s="51">
        <f>IF('umowa o pracę'!$E$7=2020,$Q181,IF('umowa o pracę'!$E$7=2021,$R181,0))</f>
        <v>0</v>
      </c>
      <c r="V181" s="53">
        <f t="shared" si="27"/>
        <v>1</v>
      </c>
      <c r="W181" s="54">
        <f>IF('umowa o pracę'!$E$6&lt;2,0,$L181)</f>
        <v>0</v>
      </c>
      <c r="X181" s="54">
        <f>IF('umowa o pracę'!$E$6&lt;2,0,$M181)</f>
        <v>0</v>
      </c>
      <c r="Y181" s="55">
        <f>IF('umowa o pracę'!$E$6&lt;2,0,$N181)</f>
        <v>0</v>
      </c>
      <c r="Z181" s="55">
        <f>IF('umowa o pracę'!$E$6&lt;2,0,$O181)</f>
        <v>0</v>
      </c>
      <c r="AA181" s="32">
        <f>IF('umowa o pracę'!$E$7=2020,ROUND(IF($W181&gt;=2600,2600*'umowa o pracę'!$E$8,$W181*'umowa o pracę'!$E$8),2),IF('umowa o pracę'!$E$7=2021,ROUND(IF($W181&gt;=2800,2800*'umowa o pracę'!$E$8,$W181*'umowa o pracę'!$E$8),2),0))</f>
        <v>0</v>
      </c>
      <c r="AB181" s="32">
        <f>IF(IF(IF(AND($V181=1,$I181&gt;0),ROUND(IF($W181+$X181&gt;=2600,2600*'umowa o pracę'!$E$8,($W181+$X181)*'umowa o pracę'!$E$8),2)+IF($X181=0,ROUND(IF($W181&gt;2600,ROUND($Z181/$W181*2600,2),$Z181)*'umowa o pracę'!$E$8,2),ROUND(IF($W181&gt;2600,ROUND($Z181/$W181*2600,2),$Z181)*'umowa o pracę'!$E$8,2)),ROUND(IF($W181+$X181&gt;=2600,2600*'umowa o pracę'!$E$8,($W181+$X181)*'umowa o pracę'!$E$8),2)-IF($X181=0,ROUND(ROUND(IF($W181&gt;2600,ROUND($Y181/$W181*2600,2),$Y181),2)*'umowa o pracę'!$E$8,2),IF($X181&gt;0,IF($W181+$X181&lt;2600,ROUND(ROUND($Y181+ROUND($X181*9%,2),2)*'umowa o pracę'!$E$8,2),IF(AND($W181+$X181&gt;=2600,$X181&lt;2600,$W181&lt;2600),ROUND((ROUND(((2600-$X181)/$W181)*$Y181,2)+ROUND($X181*9%,2))*'umowa o pracę'!$E$8,2),IF(AND($W181+$X181&gt;=2600,$X181&gt;=2600),ROUND((ROUND(2600*9%,2))*'umowa o pracę'!$E$8,2),IF(AND($W181+$X181&gt;=2600,$W181&gt;=2600,$X181&lt;2600),ROUND((ROUND($X181*9%,2)+ROUND(((2600-$X181)/$W181)*$Y181,2))*'umowa o pracę'!$E$8,2),0)))),0)))&gt;$J181,$J181,IF(AND($V181=1,$I181&gt;0),ROUND(IF($W181+$X181&gt;=2600,2600*'umowa o pracę'!$E$8,($W181+$X181)*'umowa o pracę'!$E$8),2)+IF($X181=0,ROUND(IF($W181&gt;2600,ROUND($Z181/$W181*2600,2),$Z181)*'umowa o pracę'!$E$8,2),ROUND(IF($W181&gt;2600,ROUND($Z181/$W181*2600,2),$Z181)*'umowa o pracę'!$E$8,2)),ROUND(IF($W181+$X181&gt;=2600,2600*'umowa o pracę'!$E$8,($W181+$X181)*'umowa o pracę'!$E$8),2)-IF($X181=0,ROUND(ROUND(IF($W181&gt;2600,ROUND($Y181/$W181*2600,2),$Y181),2)*'umowa o pracę'!$E$8,2),IF($X181&gt;0,IF($W181+$X181&lt;2600,ROUND(ROUND($Y181+ROUND($X181*9%,2),2)*'umowa o pracę'!$E$8,2),IF(AND($W181+$X181&gt;=2600,$X181&lt;2600,$W181&lt;2600),ROUND((ROUND(((2600-$X181)/$W181)*$Y181,2)+ROUND($X181*9%,2))*'umowa o pracę'!$E$8,2),IF(AND($W181+$X181&gt;=2600,$X181&gt;=2600),ROUND((ROUND(2600*9%,2))*'umowa o pracę'!$E$8,2),IF(AND($W181+$X181&gt;=2600,$W181&gt;=2600,$X181&lt;2600),ROUND((ROUND($X181*9%,2)+ROUND(((2600-$X181)/$W181)*$Y181,2))*'umowa o pracę'!$E$8,2),0)))),0))))&gt;$J181,$J181,IF(IF(AND($V181=1,$I181&gt;0),ROUND(IF($W181+$X181&gt;=2600,2600*'umowa o pracę'!$E$8,($W181+$X181)*'umowa o pracę'!$E$8),2)+IF($X181=0,ROUND(IF($W181&gt;2600,ROUND($Z181/$W181*2600,2),$Z181)*'umowa o pracę'!$E$8,2),ROUND(IF($W181&gt;2600,ROUND($Z181/$W181*2600,2),$Z181)*'umowa o pracę'!$E$8,2)),ROUND(IF($W181+$X181&gt;=2600,2600*'umowa o pracę'!$E$8,($W181+$X181)*'umowa o pracę'!$E$8),2)-IF($X181=0,ROUND(ROUND(IF($W181&gt;2600,ROUND($Y181/$W181*2600,2),$Y181),2)*'umowa o pracę'!$E$8,2),IF($X181&gt;0,IF($W181+$X181&lt;2600,ROUND(ROUND($Y181+ROUND($X181*9%,2),2)*'umowa o pracę'!$E$8,2),IF(AND($W181+$X181&gt;=2600,$X181&lt;2600,$W181&lt;2600),ROUND((ROUND(((2600-$X181)/$W181)*$Y181,2)+ROUND($X181*9%,2))*'umowa o pracę'!$E$8,2),IF(AND($W181+$X181&gt;=2600,$X181&gt;=2600),ROUND((ROUND(2600*9%,2))*'umowa o pracę'!$E$8,2),IF(AND($W181+$X181&gt;=2600,$W181&gt;=2600,$X181&lt;2600),ROUND((ROUND($X181*9%,2)+ROUND(((2600-$X181)/$W181)*$Y181,2))*'umowa o pracę'!$E$8,2),0)))),0)))&gt;$J181,$J181,IF(AND($V181=1,$I181&gt;0),ROUND(IF($W181+$X181&gt;=2600,2600*'umowa o pracę'!$E$8,($W181+$X181)*'umowa o pracę'!$E$8),2)+IF($X181=0,ROUND(IF($W181&gt;2600,ROUND($Z181/$W181*2600,2),$Z181)*'umowa o pracę'!$E$8,2),ROUND(IF($W181&gt;2600,ROUND($Z181/$W181*2600,2),$Z181)*'umowa o pracę'!$E$8,2)),ROUND(IF($W181+$X181&gt;=2600,2600*'umowa o pracę'!$E$8,($W181+$X181)*'umowa o pracę'!$E$8),2)-IF(AND($X181=0,I181&gt;0),ROUND(ROUND(IF($W181&gt;2600,ROUND($Y181/$W181*2600,2),$Y181),2)*'umowa o pracę'!$E$8,2),IF($X181&gt;0,IF($W181+$X181&lt;2600,ROUND(ROUND($Y181+ROUND($X181*9%,2),2)*'umowa o pracę'!$E$8,2),IF(AND($W181+$X181&gt;=2600,$X181&lt;2600,$W181&lt;2600),ROUND((ROUND(((2600-$X181)/$W181)*$Y181,2)+ROUND($X181*9%,2))*'umowa o pracę'!$E$8,2),IF(AND($W181+$X181&gt;=2600,$X181&gt;=2600),ROUND((ROUND(2600*9%,2))*'umowa o pracę'!$E$8,2),IF(AND($W181+$X181&gt;=2600,$W181&gt;=2600,$X181&lt;2600),ROUND((ROUND($X181*9%,2)+ROUND(((2600-$X181)/$W181)*$Y181,2))*'umowa o pracę'!$E$8,2),0)))),0)))))</f>
        <v>0</v>
      </c>
      <c r="AC181" s="32">
        <f>IF(IF(IF(AND($V181=1,$I181&gt;0),ROUND(IF($W181+$X181&gt;=2800,2800*'umowa o pracę'!$E$8,($W181+$X181)*'umowa o pracę'!$E$8),2)+IF($X181=0,ROUND(IF($W181&gt;2800,ROUND($Z181/$W181*2800,2),$Z181)*'umowa o pracę'!$E$8,2),ROUND(IF($W181&gt;2800,ROUND($Z181/$W181*2800,2),$Z181)*'umowa o pracę'!$E$8,2)),ROUND(IF($W181+$X181&gt;=2800,2800*'umowa o pracę'!$E$8,($W181+$X181)*'umowa o pracę'!$E$8),2)-IF($X181=0,ROUND(ROUND(IF($W181&gt;2800,ROUND($Y181/$W181*2800,2),$Y181),2)*'umowa o pracę'!$E$8,2),IF($X181&gt;0,IF($W181+$X181&lt;2800,ROUND(ROUND($Y181+ROUND($X181*9%,2),2)*'umowa o pracę'!$E$8,2),IF(AND($W181+$X181&gt;=2800,$X181&lt;2800,$W181&lt;2800),ROUND((ROUND(((2800-$X181)/$W181)*$Y181,2)+ROUND($X181*9%,2))*'umowa o pracę'!$E$8,2),IF(AND($W181+$X181&gt;=2800,$X181&gt;=2800),ROUND((ROUND(2800*9%,2))*'umowa o pracę'!$E$8,2),IF(AND($W181+$X181&gt;=2800,$W181&gt;=2800,$X181&lt;2800),ROUND((ROUND($X181*9%,2)+ROUND(((2800-$X181)/$W181)*$Y181,2))*'umowa o pracę'!$E$8,2),0)))),0)))&gt;$J181,$J181,IF(AND($V181=1,$I181&gt;0),ROUND(IF($W181+$X181&gt;=2800,2800*'umowa o pracę'!$E$8,($W181+$X181)*'umowa o pracę'!$E$8),2)+IF($X181=0,ROUND(IF($W181&gt;2800,ROUND($Z181/$W181*2800,2),$Z181)*'umowa o pracę'!$E$8,2),ROUND(IF($W181&gt;2800,ROUND($Z181/$W181*2800,2),$Z181)*'umowa o pracę'!$E$8,2)),ROUND(IF($W181+$X181&gt;=2800,2800*'umowa o pracę'!$E$8,($W181+$X181)*'umowa o pracę'!$E$8),2)-IF($X181=0,ROUND(ROUND(IF($W181&gt;2800,ROUND($Y181/$W181*2800,2),$Y181),2)*'umowa o pracę'!$E$8,2),IF($X181&gt;0,IF($W181+$X181&lt;2800,ROUND(ROUND($Y181+ROUND($X181*9%,2),2)*'umowa o pracę'!$E$8,2),IF(AND($W181+$X181&gt;=2800,$X181&lt;2800,$W181&lt;2800),ROUND((ROUND(((2800-$X181)/$W181)*$Y181,2)+ROUND($X181*9%,2))*'umowa o pracę'!$E$8,2),IF(AND($W181+$X181&gt;=2800,$X181&gt;=2800),ROUND((ROUND(2800*9%,2))*'umowa o pracę'!$E$8,2),IF(AND($W181+$X181&gt;=2800,$W181&gt;=2800,$X181&lt;2800),ROUND((ROUND($X181*9%,2)+ROUND(((2800-$X181)/$W181)*$Y181,2))*'umowa o pracę'!$E$8,2),0)))),0))))&gt;$J181,$J181,IF(IF(AND($V181=1,$I181&gt;0),ROUND(IF($W181+$X181&gt;=2800,2800*'umowa o pracę'!$E$8,($W181+$X181)*'umowa o pracę'!$E$8),2)+IF($X181=0,ROUND(IF($W181&gt;2800,ROUND($Z181/$W181*2800,2),$Z181)*'umowa o pracę'!$E$8,2),ROUND(IF($W181&gt;2800,ROUND($Z181/$W181*2800,2),$Z181)*'umowa o pracę'!$E$8,2)),ROUND(IF($W181+$X181&gt;=2800,2800*'umowa o pracę'!$E$8,($W181+$X181)*'umowa o pracę'!$E$8),2)-IF($X181=0,ROUND(ROUND(IF($W181&gt;2800,ROUND($Y181/$W181*2800,2),$Y181),2)*'umowa o pracę'!$E$8,2),IF($X181&gt;0,IF($W181+$X181&lt;2800,ROUND(ROUND($Y181+ROUND($X181*9%,2),2)*'umowa o pracę'!$E$8,2),IF(AND($W181+$X181&gt;=2800,$X181&lt;2800,$W181&lt;2800),ROUND((ROUND(((2800-$X181)/$W181)*$Y181,2)+ROUND($X181*9%,2))*'umowa o pracę'!$E$8,2),IF(AND($W181+$X181&gt;=2800,$X181&gt;=2800),ROUND((ROUND(2800*9%,2))*'umowa o pracę'!$E$8,2),IF(AND($W181+$X181&gt;=2800,$W181&gt;=2800,$X181&lt;2800),ROUND((ROUND($X181*9%,2)+ROUND(((2800-$X181)/$W181)*$Y181,2))*'umowa o pracę'!$E$8,2),0)))),0)))&gt;$J181,$J181,IF(AND($V181=1,$I181&gt;0),ROUND(IF($W181+$X181&gt;=2800,2800*'umowa o pracę'!$E$8,($W181+$X181)*'umowa o pracę'!$E$8),2)+IF($X181=0,ROUND(IF($W181&gt;2800,ROUND($Z181/$W181*2800,2),$Z181)*'umowa o pracę'!$E$8,2),ROUND(IF($W181&gt;2800,ROUND($Z181/$W181*2800,2),$Z181)*'umowa o pracę'!$E$8,2)),ROUND(IF($W181+$X181&gt;=2800,2800*'umowa o pracę'!$E$8,($W181+$X181)*'umowa o pracę'!$E$8),2)-IF(AND($X181=0,I181&gt;0),ROUND(ROUND(IF($W181&gt;2800,ROUND($Y181/$W181*2800,2),$Y181),2)*'umowa o pracę'!$E$8,2),IF($X181&gt;0,IF($W181+$X181&lt;2800,ROUND(ROUND($Y181+ROUND($X181*9%,2),2)*'umowa o pracę'!$E$8,2),IF(AND($W181+$X181&gt;=2800,$X181&lt;2800,$W181&lt;2800),ROUND((ROUND(((2800-$X181)/$W181)*$Y181,2)+ROUND($X181*9%,2))*'umowa o pracę'!$E$8,2),IF(AND($W181+$X181&gt;=2800,$X181&gt;=2800),ROUND((ROUND(2800*9%,2))*'umowa o pracę'!$E$8,2),IF(AND($W181+$X181&gt;=2800,$W181&gt;=2800,$X181&lt;2800),ROUND((ROUND($X181*9%,2)+ROUND(((2800-$X181)/$W181)*$Y181,2))*'umowa o pracę'!$E$8,2),0)))),0)))))</f>
        <v>0</v>
      </c>
      <c r="AD181" s="32">
        <f>IF('umowa o pracę'!$E$7=2020,IF(IF($V181=1,IF($X181=0,ROUND(IF($W181&gt;2600,ROUND($Y181/$W181*2600,2),$Y181)*'umowa o pracę'!$E$8,2),IF($W181+$X181&lt;2600,ROUND(ROUND($Y181+ROUND($X181*9%,2),2)*'umowa o pracę'!$E$8,2),IF(AND($W181+$X181&gt;=2600,$W181&lt;2600),ROUND((ROUND($Y181+ROUND((2600-$W181)*9%,2),2))*'umowa o pracę'!$E$8,2),IF(AND($W181+$X181&gt;=2600,$W181&gt;=2600),ROUND(ROUND($Y181/$W181*2600,2)*'umowa o pracę'!$E$8,2),0)))),0)&gt;$H181,$H181,IF($V181=1,IF($X181=0,ROUND(IF($W181&gt;2600,ROUND($Y181/$W181*2600,2),$Y181)*'umowa o pracę'!$E$8,2),IF($W181+$X181&lt;2600,ROUND(ROUND($Y181+ROUND($X181*9%,2),2)*'umowa o pracę'!$E$8,2),IF(AND($W181+$X181&gt;=2600,$W181&lt;2600),ROUND((ROUND($Y181+ROUND((2600-$W181)*9%,2),2))*'umowa o pracę'!$E$8,2),IF(AND($W181+$X181&gt;=2600,$W181&gt;=2600),ROUND(ROUND($Y181/$W181*2600,2)*'umowa o pracę'!$E$8,2),0)))),0)),IF('umowa o pracę'!$E$7=2021,IF(IF($V181=1,IF($X181=0,ROUND(IF($W181&gt;2800,ROUND($Y181/$W181*2800,2),$Y181)*'umowa o pracę'!$E$8,2),IF($W181+$X181&lt;2800,ROUND(ROUND($Y181+ROUND($X181*9%,2),2)*'umowa o pracę'!$E$8,2),IF(AND($W181+$X181&gt;=2800,$W181&lt;2800),ROUND((ROUND($Y181+ROUND((2800-$W181)*9%,2),2))*'umowa o pracę'!$E$8,2),IF(AND($W181+$X181&gt;=2800,$W181&gt;=2800),ROUND(ROUND($Y181/$W181*2800,2)*'umowa o pracę'!$E$8,2),0)))),0)&gt;$H181,$H181,IF($V181=1,IF($X181=0,ROUND(IF($W181&gt;2800,ROUND($Y181/$W181*2800,2),$Y181)*'umowa o pracę'!$E$8,2),IF($W181+$X181&lt;2800,ROUND(ROUND($Y181+ROUND($X181*9%,2),2)*'umowa o pracę'!$E$8,2),IF(AND($W181+$X181&gt;=2800,$W181&lt;2800),ROUND((ROUND($Y181+ROUND((2800-$W181)*9%,2),2))*'umowa o pracę'!$E$8,2),IF(AND($W181+$X181&gt;=2800,$W181&gt;=2800),ROUND(ROUND($Y181/$W181*2800,2)*'umowa o pracę'!$E$8,2),0)))),0)),0))</f>
        <v>0</v>
      </c>
      <c r="AE181" s="32">
        <f>IF('umowa o pracę'!$E$7=2020,IF(IF($V181=1,IF($X181=0,ROUND(IF($W181&gt;2600,ROUND($Z181/$W181*2600,2),$Z181)*'umowa o pracę'!$E$8,2),ROUND(IF($W181&gt;2600,ROUND($Z181/$W181*2600,2),$Z181)*'umowa o pracę'!$E$8,2)),0)&gt;$I181,$I181,IF($V181=1,IF($X181=0,ROUND(IF($W181&gt;2600,ROUND($Z181/$W181*2600,2),$Z181)*'umowa o pracę'!$E$8,2),ROUND(IF($W181&gt;2600,ROUND($Z181/$W181*2600,2),$Z181)*'umowa o pracę'!$E$8,2)),0)),IF('umowa o pracę'!$E$7=2021,IF(IF($V181=1,IF($X181=0,ROUND(IF($W181&gt;2800,ROUND($Z181/$W181*2800,2),$Z181)*'umowa o pracę'!$E$8,2),ROUND(IF($W181&gt;2800,ROUND($Z181/$W181*2800,2),$Z181)*'umowa o pracę'!$E$8,2)),0)&gt;$I181,$I181,IF($V181=1,IF($X181=0,ROUND(IF($W181&gt;2800,ROUND($Z181/$W181*2800,2),$Z181)*'umowa o pracę'!$E$8,2),ROUND(IF($W181&gt;2800,ROUND($Z181/$W181*2800,2),$Z181)*'umowa o pracę'!$E$8,2)),0)),0))</f>
        <v>0</v>
      </c>
      <c r="AF181" s="56">
        <f>IF('umowa o pracę'!$E$7=2020,$AB181,IF('umowa o pracę'!$E$7=2021,$AC181,0))</f>
        <v>0</v>
      </c>
      <c r="AG181" s="53">
        <f t="shared" si="28"/>
        <v>1</v>
      </c>
      <c r="AH181" s="39">
        <f>IF('umowa o pracę'!$E$6&lt;3,0,$L181)</f>
        <v>0</v>
      </c>
      <c r="AI181" s="39">
        <f>IF('umowa o pracę'!$E$6&lt;3,0,$M181)</f>
        <v>0</v>
      </c>
      <c r="AJ181" s="55">
        <f>IF('umowa o pracę'!$E$6&lt;3,0,$N181)</f>
        <v>0</v>
      </c>
      <c r="AK181" s="55">
        <f>IF('umowa o pracę'!$E$6&lt;3,0,$O181)</f>
        <v>0</v>
      </c>
      <c r="AL181" s="32">
        <f>IF('umowa o pracę'!$E$7=2020,ROUND(IF($AH181&gt;=2600,2600*'umowa o pracę'!$E$8,$AH181*'umowa o pracę'!$E$8),2),IF('umowa o pracę'!$E$7=2021,ROUND(IF($AH181&gt;=2800,2800*'umowa o pracę'!$E$8,$AH181*'umowa o pracę'!$E$8),2),0))</f>
        <v>0</v>
      </c>
      <c r="AM181" s="32">
        <f>IF(IF(IF(AND($AG181=1,$I181&gt;0),ROUND(IF($AH181+$AI181&gt;=2600,2600*'umowa o pracę'!$E$8,($AH181+$AI181)*'umowa o pracę'!$E$8),2)+IF($AI181=0,ROUND(IF($AH181&gt;2600,ROUND($AK181/$AH181*2600,2),$AK181)*'umowa o pracę'!$E$8,2),ROUND(IF($AH181&gt;2600,ROUND($AK181/$AH181*2600,2),$AK181)*'umowa o pracę'!$E$8,2)),ROUND(IF($AH181+$AI181&gt;=2600,2600*'umowa o pracę'!$E$8,($AH181+$AI181)*'umowa o pracę'!$E$8),2)-IF($AI181=0,ROUND(ROUND(IF($AH181&gt;2600,ROUND($AJ181/$AH181*2600,2),$AJ181),2)*'umowa o pracę'!$E$8,2),IF($AI181&gt;0,IF($AH181+$AI181&lt;2600,ROUND(ROUND($AJ181+ROUND($AI181*9%,2),2)*'umowa o pracę'!$E$8,2),IF(AND($AH181+$AI181&gt;=2600,$AI181&lt;2600,$AH181&lt;2600),ROUND((ROUND(((2600-$AI181)/$AH181)*$AJ181,2)+ROUND($AI181*9%,2))*'umowa o pracę'!$E$8,2),IF(AND($AH181+$AI181&gt;=2600,$AI181&gt;=2600),ROUND((ROUND(2600*9%,2))*'umowa o pracę'!$E$8,2),IF(AND($AH181+$AI181&gt;=2600,$AH181&gt;=2600,$AI181&lt;2600),ROUND((ROUND($AI181*9%,2)+ROUND(((2600-$AI181)/$AH181)*$AJ181,2))*'umowa o pracę'!$E$8,2),0)))),0)))&gt;$J181,$J181,IF(AND($AG181=1,$I181&gt;0),ROUND(IF($AH181+$AI181&gt;=2600,2600*'umowa o pracę'!$E$8,($AH181+$AI181)*'umowa o pracę'!$E$8),2)+IF($AI181=0,ROUND(IF($AH181&gt;2600,ROUND($AK181/$AH181*2600,2),$AK181)*'umowa o pracę'!$E$8,2),ROUND(IF($AH181&gt;2600,ROUND($AK181/$AH181*2600,2),$AK181)*'umowa o pracę'!$E$8,2)),ROUND(IF($AH181+$AI181&gt;=2600,2600*'umowa o pracę'!$E$8,($AH181+$AI181)*'umowa o pracę'!$E$8),2)-IF($AI181=0,ROUND(ROUND(IF($AH181&gt;2600,ROUND($AJ181/$AH181*2600,2),$AJ181),2)*'umowa o pracę'!$E$8,2),IF($AI181&gt;0,IF($AH181+$AI181&lt;2600,ROUND(ROUND($AJ181+ROUND($AI181*9%,2),2)*'umowa o pracę'!$E$8,2),IF(AND($AH181+$AI181&gt;=2600,$AI181&lt;2600,$AH181&lt;2600),ROUND((ROUND(((2600-$AI181)/$AH181)*$AJ181,2)+ROUND($AI181*9%,2))*'umowa o pracę'!$E$8,2),IF(AND($AH181+$AI181&gt;=2600,$AI181&gt;=2600),ROUND((ROUND(2600*9%,2))*'umowa o pracę'!$E$8,2),IF(AND($AH181+$AI181&gt;=2600,$AH181&gt;=2600,$AI181&lt;2600),ROUND((ROUND($AI181*9%,2)+ROUND(((2600-$AI181)/$AH181)*$AJ181,2))*'umowa o pracę'!$E$8,2),0)))),0))))&gt;$J181,$J181,IF(IF(AND($AG181=1,$I181&gt;0),ROUND(IF($AH181+$AI181&gt;=2600,2600*'umowa o pracę'!$E$8,($AH181+$AI181)*'umowa o pracę'!$E$8),2)+IF($AI181=0,ROUND(IF($AH181&gt;2600,ROUND($AK181/$AH181*2600,2),$AK181)*'umowa o pracę'!$E$8,2),ROUND(IF($AH181&gt;2600,ROUND($AK181/$AH181*2600,2),$AK181)*'umowa o pracę'!$E$8,2)),ROUND(IF($AH181+$AI181&gt;=2600,2600*'umowa o pracę'!$E$8,($AH181+$AI181)*'umowa o pracę'!$E$8),2)-IF($AI181=0,ROUND(ROUND(IF($AH181&gt;2600,ROUND($AJ181/$AH181*2600,2),$AJ181),2)*'umowa o pracę'!$E$8,2),IF($AI181&gt;0,IF($AH181+$AI181&lt;2600,ROUND(ROUND($AJ181+ROUND($AI181*9%,2),2)*'umowa o pracę'!$E$8,2),IF(AND($AH181+$AI181&gt;=2600,$AI181&lt;2600,$AH181&lt;2600),ROUND((ROUND(((2600-$AI181)/$AH181)*$AJ181,2)+ROUND($AI181*9%,2))*'umowa o pracę'!$E$8,2),IF(AND($AH181+$AI181&gt;=2600,$AI181&gt;=2600),ROUND((ROUND(2600*9%,2))*'umowa o pracę'!$E$8,2),IF(AND($AH181+$AI181&gt;=2600,$AH181&gt;=2600,$AI181&lt;2600),ROUND((ROUND($AI181*9%,2)+ROUND(((2600-$AI181)/$AH181)*$AJ181,2))*'umowa o pracę'!$E$8,2),0)))),0)))&gt;$J181,$J181,IF(AND($AG181=1,$I181&gt;0),ROUND(IF($AH181+$AI181&gt;=2600,2600*'umowa o pracę'!$E$8,($AH181+$AI181)*'umowa o pracę'!$E$8),2)+IF($AI181=0,ROUND(IF($AH181&gt;2600,ROUND($AK181/$AH181*2600,2),$AK181)*'umowa o pracę'!$E$8,2),ROUND(IF($AH181&gt;2600,ROUND($AK181/$AH181*2600,2),$AK181)*'umowa o pracę'!$E$8,2)),ROUND(IF($AH181+$AI181&gt;=2600,2600*'umowa o pracę'!$E$8,($AH181+$AI181)*'umowa o pracę'!$E$8),2)-IF(AND($AI181=0,I181&gt;0),ROUND(ROUND(IF($AH181&gt;2600,ROUND($AJ181/$AH181*2600,2),$AJ181),2)*'umowa o pracę'!$E$8,2),IF($AI181&gt;0,IF($AH181+$AI181&lt;2600,ROUND(ROUND($AJ181+ROUND($AI181*9%,2),2)*'umowa o pracę'!$E$8,2),IF(AND($AH181+$AI181&gt;=2600,$AI181&lt;2600,$AH181&lt;2600),ROUND((ROUND(((2600-$AI181)/$AH181)*$AJ181,2)+ROUND($AI181*9%,2))*'umowa o pracę'!$E$8,2),IF(AND($AH181+$AI181&gt;=2600,$AI181&gt;=2600),ROUND((ROUND(2600*9%,2))*'umowa o pracę'!$E$8,2),IF(AND($AH181+$AI181&gt;=2600,$AH181&gt;=2600,$AI181&lt;2600),ROUND((ROUND($AI181*9%,2)+ROUND(((2600-$AI181)/$AH181)*$AJ181,2))*'umowa o pracę'!$E$8,2),0)))),0)))))</f>
        <v>0</v>
      </c>
      <c r="AN181" s="32">
        <f>IF(IF(IF(AND($AG181=1,$I181&gt;0),ROUND(IF($AH181+$AI181&gt;=2800,2800*'umowa o pracę'!$E$8,($AH181+$AI181)*'umowa o pracę'!$E$8),2)+IF($AI181=0,ROUND(IF($AH181&gt;2800,ROUND($AK181/$AH181*2800,2),$AK181)*'umowa o pracę'!$E$8,2),ROUND(IF($AH181&gt;2800,ROUND($AK181/$AH181*2800,2),$AK181)*'umowa o pracę'!$E$8,2)),ROUND(IF($AH181+$AI181&gt;=2800,2800*'umowa o pracę'!$E$8,($AH181+$AI181)*'umowa o pracę'!$E$8),2)-IF($AI181=0,ROUND(ROUND(IF($AH181&gt;2800,ROUND($AJ181/$AH181*2800,2),$AJ181),2)*'umowa o pracę'!$E$8,2),IF($AI181&gt;0,IF($AH181+$AI181&lt;2800,ROUND(ROUND($AJ181+ROUND($AI181*9%,2),2)*'umowa o pracę'!$E$8,2),IF(AND($AH181+$AI181&gt;=2800,$AI181&lt;2800,$AH181&lt;2800),ROUND((ROUND(((2800-$AI181)/$AH181)*$AJ181,2)+ROUND($AI181*9%,2))*'umowa o pracę'!$E$8,2),IF(AND($AH181+$AI181&gt;=2800,$AI181&gt;=2800),ROUND((ROUND(2800*9%,2))*'umowa o pracę'!$E$8,2),IF(AND($AH181+$AI181&gt;=2800,$AH181&gt;=2800,$AI181&lt;2800),ROUND((ROUND($AI181*9%,2)+ROUND(((2800-$AI181)/$AH181)*$AJ181,2))*'umowa o pracę'!$E$8,2),0)))),0)))&gt;$J181,$J181,IF(AND($AG181=1,$I181&gt;0),ROUND(IF($AH181+$AI181&gt;=2800,2800*'umowa o pracę'!$E$8,($AH181+$AI181)*'umowa o pracę'!$E$8),2)+IF($AI181=0,ROUND(IF($AH181&gt;2800,ROUND($AK181/$AH181*2800,2),$AK181)*'umowa o pracę'!$E$8,2),ROUND(IF($AH181&gt;2800,ROUND($AK181/$AH181*2800,2),$AK181)*'umowa o pracę'!$E$8,2)),ROUND(IF($AH181+$AI181&gt;=2800,2800*'umowa o pracę'!$E$8,($AH181+$AI181)*'umowa o pracę'!$E$8),2)-IF($AI181=0,ROUND(ROUND(IF($AH181&gt;2800,ROUND($AJ181/$AH181*2800,2),$AJ181),2)*'umowa o pracę'!$E$8,2),IF($AI181&gt;0,IF($AH181+$AI181&lt;2800,ROUND(ROUND($AJ181+ROUND($AI181*9%,2),2)*'umowa o pracę'!$E$8,2),IF(AND($AH181+$AI181&gt;=2800,$AI181&lt;2800,$AH181&lt;2800),ROUND((ROUND(((2800-$AI181)/$AH181)*$AJ181,2)+ROUND($AI181*9%,2))*'umowa o pracę'!$E$8,2),IF(AND($AH181+$AI181&gt;=2800,$AI181&gt;=2800),ROUND((ROUND(2800*9%,2))*'umowa o pracę'!$E$8,2),IF(AND($AH181+$AI181&gt;=2800,$AH181&gt;=2800,$AI181&lt;2800),ROUND((ROUND($AI181*9%,2)+ROUND(((2800-$AI181)/$AH181)*$AJ181,2))*'umowa o pracę'!$E$8,2),0)))),0))))&gt;$J181,$J181,IF(IF(AND($AG181=1,$I181&gt;0),ROUND(IF($AH181+$AI181&gt;=2800,2800*'umowa o pracę'!$E$8,($AH181+$AI181)*'umowa o pracę'!$E$8),2)+IF($AI181=0,ROUND(IF($AH181&gt;2800,ROUND($AK181/$AH181*2800,2),$AK181)*'umowa o pracę'!$E$8,2),ROUND(IF($AH181&gt;2800,ROUND($AK181/$AH181*2800,2),$AK181)*'umowa o pracę'!$E$8,2)),ROUND(IF($AH181+$AI181&gt;=2800,2800*'umowa o pracę'!$E$8,($AH181+$AI181)*'umowa o pracę'!$E$8),2)-IF($AI181=0,ROUND(ROUND(IF($AH181&gt;2800,ROUND($AJ181/$AH181*2800,2),$AJ181),2)*'umowa o pracę'!$E$8,2),IF($AI181&gt;0,IF($AH181+$AI181&lt;2800,ROUND(ROUND($AJ181+ROUND($AI181*9%,2),2)*'umowa o pracę'!$E$8,2),IF(AND($AH181+$AI181&gt;=2800,$AI181&lt;2800,$AH181&lt;2800),ROUND((ROUND(((2800-$AI181)/$AH181)*$AJ181,2)+ROUND($AI181*9%,2))*'umowa o pracę'!$E$8,2),IF(AND($AH181+$AI181&gt;=2800,$AI181&gt;=2800),ROUND((ROUND(2800*9%,2))*'umowa o pracę'!$E$8,2),IF(AND($AH181+$AI181&gt;=2800,$AH181&gt;=2800,$AI181&lt;2800),ROUND((ROUND($AI181*9%,2)+ROUND(((2800-$AI181)/$AH181)*$AJ181,2))*'umowa o pracę'!$E$8,2),0)))),0)))&gt;$J181,$J181,IF(AND($AG181=1,$I181&gt;0),ROUND(IF($AH181+$AI181&gt;=2800,2800*'umowa o pracę'!$E$8,($AH181+$AI181)*'umowa o pracę'!$E$8),2)+IF($AI181=0,ROUND(IF($AH181&gt;2800,ROUND($AK181/$AH181*2800,2),$AK181)*'umowa o pracę'!$E$8,2),ROUND(IF($AH181&gt;2800,ROUND($AK181/$AH181*2800,2),$AK181)*'umowa o pracę'!$E$8,2)),ROUND(IF($AH181+$AI181&gt;=2800,2800*'umowa o pracę'!$E$8,($AH181+$AI181)*'umowa o pracę'!$E$8),2)-IF(AND($AI181=0,I181&gt;0),ROUND(ROUND(IF($AH181&gt;2800,ROUND($AJ181/$AH181*2800,2),$AJ181),2)*'umowa o pracę'!$E$8,2),IF($AI181&gt;0,IF($AH181+$AI181&lt;2800,ROUND(ROUND($AJ181+ROUND($AI181*9%,2),2)*'umowa o pracę'!$E$8,2),IF(AND($AH181+$AI181&gt;=2800,$AI181&lt;2800,$AH181&lt;2800),ROUND((ROUND(((2800-$AI181)/$AH181)*$AJ181,2)+ROUND($AI181*9%,2))*'umowa o pracę'!$E$8,2),IF(AND($AH181+$AI181&gt;=2800,$AI181&gt;=2800),ROUND((ROUND(2800*9%,2))*'umowa o pracę'!$E$8,2),IF(AND($AH181+$AI181&gt;=2800,$AH181&gt;=2800,$AI181&lt;2800),ROUND((ROUND($AI181*9%,2)+ROUND(((2800-$AI181)/$AH181)*$AJ181,2))*'umowa o pracę'!$E$8,2),0)))),0)))))</f>
        <v>0</v>
      </c>
      <c r="AO181" s="32">
        <f>IF('umowa o pracę'!$E$7=2020,IF(IF($AG181=1,IF($AI181=0,ROUND(IF($AH181&gt;2600,ROUND($AJ181/$AH181*2600,2),$AJ181)*'umowa o pracę'!$E$8,2),IF($AH181+$AI181&lt;2600,ROUND(ROUND($AJ181+ROUND($AI181*9%,2),2)*'umowa o pracę'!$E$8,2),IF(AND($AH181+$AI181&gt;=2600,$AH181&lt;2600),ROUND((ROUND($AJ181+ROUND((2600-$AH181)*9%,2),2))*'umowa o pracę'!$E$8,2),IF(AND($AH181+$AI181&gt;=2600,$AH181&gt;=2600),ROUND(ROUND($AJ181/$AH181*2600,2)*'umowa o pracę'!$E$8,2),0)))),0)&gt;$H181,$H181,IF($AG181=1,IF($AI181=0,ROUND(IF($AH181&gt;2600,ROUND($AJ181/$AH181*2600,2),$AJ181)*'umowa o pracę'!$E$8,2),IF($AH181+$AI181&lt;2600,ROUND(ROUND($AJ181+ROUND($AI181*9%,2),2)*'umowa o pracę'!$E$8,2),IF(AND($AH181+$AI181&gt;=2600,$AH181&lt;2600),ROUND((ROUND($AJ181+ROUND((2600-$AH181)*9%,2),2))*'umowa o pracę'!$E$8,2),IF(AND($AH181+$AI181&gt;=2600,$AH181&gt;=2600),ROUND(ROUND($AJ181/$AH181*2600,2)*'umowa o pracę'!$E$8,2),0)))),0)),IF('umowa o pracę'!$E$7=2021,IF(IF($AG181=1,IF($AI181=0,ROUND(IF($AH181&gt;2800,ROUND($AJ181/$AH181*2800,2),$AJ181)*'umowa o pracę'!$E$8,2),IF($AH181+$AI181&lt;2800,ROUND(ROUND($AJ181+ROUND($AI181*9%,2),2)*'umowa o pracę'!$E$8,2),IF(AND($AH181+$AI181&gt;=2800,$AH181&lt;2800),ROUND((ROUND($AJ181+ROUND((2800-$AH181)*9%,2),2))*'umowa o pracę'!$E$8,2),IF(AND($AH181+$AI181&gt;=2800,$AH181&gt;=2800),ROUND(ROUND($AJ181/$AH181*2800,2)*'umowa o pracę'!$E$8,2),0)))),0)&gt;$H181,$H181,IF($AG181=1,IF($AI181=0,ROUND(IF($AH181&gt;2800,ROUND($AJ181/$AH181*2800,2),$AJ181)*'umowa o pracę'!$E$8,2),IF($AH181+$AI181&lt;2800,ROUND(ROUND($AJ181+ROUND($AI181*9%,2),2)*'umowa o pracę'!$E$8,2),IF(AND($AH181+$AI181&gt;=2800,$AH181&lt;2800),ROUND((ROUND($AJ181+ROUND((2800-$AH181)*9%,2),2))*'umowa o pracę'!$E$8,2),IF(AND($AH181+$AI181&gt;=2800,$AH181&gt;=2800),ROUND(ROUND($AJ181/$AH181*2800,2)*'umowa o pracę'!$E$8,2),0)))),0)),0))</f>
        <v>0</v>
      </c>
      <c r="AP181" s="32">
        <f>IF('umowa o pracę'!$E$7=2020,IF(IF($AG181=1,IF($AI181=0,ROUND(IF($AH181&gt;2600,ROUND($AK181/$AH181*2600,2),$AK181)*'umowa o pracę'!$E$8,2),ROUND(IF($AH181&gt;2600,ROUND($AK181/$AH181*2600,2),$AK181)*'umowa o pracę'!$E$8,2)),0)&gt;$I181,$I181,IF($AG181=1,IF($AI181=0,ROUND(IF($AH181&gt;2600,ROUND($AK181/$AH181*2600,2),$AK181)*'umowa o pracę'!$E$8,2),ROUND(IF($AH181&gt;2600,ROUND($AK181/$AH181*2600,2),$AK181)*'umowa o pracę'!$E$8,2)),0)),IF('umowa o pracę'!$E$7=2021,IF(IF($AG181=1,IF($AI181=0,ROUND(IF($AH181&gt;2800,ROUND($AK181/$AH181*2800,2),$AK181)*'umowa o pracę'!$E$8,2),ROUND(IF($AH181&gt;2800,ROUND($AK181/$AH181*2800,2),$AK181)*'umowa o pracę'!$E$8,2)),0)&gt;$I181,$I181,IF($AG181=1,IF($AI181=0,ROUND(IF($AH181&gt;2800,ROUND($AK181/$AH181*2800,2),$AK181)*'umowa o pracę'!$E$8,2),ROUND(IF($AH181&gt;2800,ROUND($AK181/$AH181*2800,2),$AK181)*'umowa o pracę'!$E$8,2)),0)),0))</f>
        <v>0</v>
      </c>
      <c r="AQ181" s="56">
        <f>IF('umowa o pracę'!$E$7=2020,$AM181,IF('umowa o pracę'!$E$7=2021,$AN181,0))</f>
        <v>0</v>
      </c>
      <c r="AR181" s="33">
        <f>IF('umowa o pracę'!$E$7=0,0,U181+AF181+AQ181)</f>
        <v>0</v>
      </c>
      <c r="AS181" s="19"/>
      <c r="AT181" s="19"/>
      <c r="AU181" s="19"/>
      <c r="AV181" s="6"/>
      <c r="AW181" s="6"/>
      <c r="AX181" s="6">
        <f t="shared" si="26"/>
        <v>10</v>
      </c>
      <c r="AY181" s="6"/>
      <c r="AZ181" s="234">
        <f t="shared" si="29"/>
        <v>0</v>
      </c>
      <c r="BA181" s="234">
        <f t="shared" si="30"/>
        <v>0</v>
      </c>
      <c r="BB181" s="234">
        <f t="shared" si="31"/>
        <v>0</v>
      </c>
      <c r="BC181" s="234">
        <f t="shared" si="32"/>
        <v>0</v>
      </c>
      <c r="BD181" s="234">
        <f t="shared" si="33"/>
        <v>0</v>
      </c>
      <c r="BE181" s="234">
        <f t="shared" si="34"/>
        <v>0</v>
      </c>
      <c r="BF181" s="234">
        <f t="shared" si="35"/>
        <v>0</v>
      </c>
      <c r="BG181" s="234">
        <f t="shared" si="36"/>
        <v>0</v>
      </c>
      <c r="BH181" s="234">
        <f t="shared" si="37"/>
        <v>0</v>
      </c>
      <c r="BI181" s="238">
        <f t="shared" si="38"/>
        <v>0</v>
      </c>
      <c r="BJ181" s="236"/>
      <c r="BK181" s="236"/>
      <c r="BL181" s="237"/>
    </row>
    <row r="182" spans="1:64" ht="15.75" customHeight="1" x14ac:dyDescent="0.25">
      <c r="A182" s="129">
        <v>171</v>
      </c>
      <c r="B182" s="57"/>
      <c r="C182" s="57"/>
      <c r="D182" s="36"/>
      <c r="E182" s="36"/>
      <c r="F182" s="242"/>
      <c r="G182" s="37">
        <v>1</v>
      </c>
      <c r="H182" s="58">
        <v>0</v>
      </c>
      <c r="I182" s="59">
        <v>0</v>
      </c>
      <c r="J182" s="60">
        <v>0</v>
      </c>
      <c r="K182" s="52">
        <v>1</v>
      </c>
      <c r="L182" s="39">
        <v>0</v>
      </c>
      <c r="M182" s="39">
        <v>0</v>
      </c>
      <c r="N182" s="39">
        <v>0</v>
      </c>
      <c r="O182" s="39">
        <v>0</v>
      </c>
      <c r="P182" s="35">
        <f>IF('umowa o pracę'!$E$7=2020,ROUND(IF($L182&gt;=2600,2600*'umowa o pracę'!$E$8,$L182*'umowa o pracę'!$E$8),2),IF('umowa o pracę'!$E$7=2021,ROUND(IF($L182&gt;=2800,2800*'umowa o pracę'!$E$8,$L182*'umowa o pracę'!$E$8),2),0))</f>
        <v>0</v>
      </c>
      <c r="Q182" s="252">
        <f>IF(IF(IF(AND($K182=1,$I182&gt;0),ROUND(IF($L182+$M182&gt;=2600,2600*'umowa o pracę'!$E$8,($L182+$M182)*'umowa o pracę'!$E$8),2)+IF($M182=0,ROUND(IF($L182&gt;2600,ROUND($O182/$L182*2600,2),$O182)*'umowa o pracę'!$E$8,2),ROUND(IF($L182&gt;2600,ROUND($O182/$L182*2600,2),$O182)*'umowa o pracę'!$E$8,2)),ROUND(IF($L182+$M182&gt;=2600,2600*'umowa o pracę'!$E$8,($L182+$M182)*'umowa o pracę'!$E$8),2)-IF($M182=0,ROUND(ROUND(IF($L182&gt;2600,ROUND($N182/$L182*2600,2),$N182),2)*'umowa o pracę'!$E$8,2),IF($M182&gt;0,IF($L182+$M182&lt;2600,ROUND(ROUND($N182+ROUND($M182*9%,2),2)*'umowa o pracę'!$E$8,2),IF(AND($L182+$M182&gt;=2600,$M182&lt;2600,$L182&lt;2600),ROUND((ROUND(((2600-$M182)/$L182)*$N182,2)+ROUND($M182*9%,2))*'umowa o pracę'!$E$8,2),IF(AND($L182+$M182&gt;=2600,$M182&gt;=2600),ROUND((ROUND(2600*9%,2))*'umowa o pracę'!$E$8,2),IF(AND($L182+$M182&gt;=2600,$L182&gt;=2600,$M182&lt;2600),ROUND((ROUND($M182*9%,2)+ROUND(((2600-$M182)/$L182)*$N182,2))*'umowa o pracę'!$E$8,2),0)))),0)))&gt;$J182,$J182,IF(AND($K182=1,$I182&gt;0),ROUND(IF($L182+$M182&gt;=2600,2600*'umowa o pracę'!$E$8,($L182+$M182)*'umowa o pracę'!$E$8),2)+IF($M182=0,ROUND(IF($L182&gt;2600,ROUND($O182/$L182*2600,2),$O182)*'umowa o pracę'!$E$8,2),ROUND(IF($L182&gt;2600,ROUND($O182/$L182*2600,2),$O182)*'umowa o pracę'!$E$8,2)),ROUND(IF($L182+$M182&gt;=2600,2600*'umowa o pracę'!$E$8,($L182+$M182)*'umowa o pracę'!$E$8),2)-IF($M182=0,ROUND(ROUND(IF($L182&gt;2600,ROUND($N182/$L182*2600,2),$N182),2)*'umowa o pracę'!$E$8,2),IF($M182&gt;0,IF($L182+$M182&lt;2600,ROUND(ROUND($N182+ROUND($M182*9%,2),2)*'umowa o pracę'!$E$8,2),IF(AND($L182+$M182&gt;=2600,$M182&lt;2600,$L182&lt;2600),ROUND((ROUND(((2600-$M182)/$L182)*$N182,2)+ROUND($M182*9%,2))*'umowa o pracę'!$E$8,2),IF(AND($L182+$M182&gt;=2600,$M182&gt;=2600),ROUND((ROUND(2600*9%,2))*'umowa o pracę'!$E$8,2),IF(AND($L182+$M182&gt;=2600,$L182&gt;=2600,$M182&lt;2600),ROUND((ROUND($M182*9%,2)+ROUND(((2600-$M182)/$L182)*$N182,2))*'umowa o pracę'!$E$8,2),0)))),0))))&gt;$J182,$J182,IF(IF(AND($K182=1,$I182&gt;0),ROUND(IF($L182+$M182&gt;=2600,2600*'umowa o pracę'!$E$8,($L182+$M182)*'umowa o pracę'!$E$8),2)+IF($M182=0,ROUND(IF($L182&gt;2600,ROUND($O182/$L182*2600,2),$O182)*'umowa o pracę'!$E$8,2),ROUND(IF($L182&gt;2600,ROUND($O182/$L182*2600,2),$O182)*'umowa o pracę'!$E$8,2)),ROUND(IF($L182+$M182&gt;=2600,2600*'umowa o pracę'!$E$8,($L182+$M182)*'umowa o pracę'!$E$8),2)-IF($M182=0,ROUND(ROUND(IF($L182&gt;2600,ROUND($N182/$L182*2600,2),$N182),2)*'umowa o pracę'!$E$8,2),IF($M182&gt;0,IF($L182+$M182&lt;2600,ROUND(ROUND($N182+ROUND($M182*9%,2),2)*'umowa o pracę'!$E$8,2),IF(AND($L182+$M182&gt;=2600,$M182&lt;2600,$L182&lt;2600),ROUND((ROUND(((2600-$M182)/$L182)*$N182,2)+ROUND($M182*9%,2))*'umowa o pracę'!$E$8,2),IF(AND($L182+$M182&gt;=2600,$M182&gt;=2600),ROUND((ROUND(2600*9%,2))*'umowa o pracę'!$E$8,2),IF(AND($L182+$M182&gt;=2600,$L182&gt;=2600,$M182&lt;2600),ROUND((ROUND($M182*9%,2)+ROUND(((2600-$M182)/$L182)*$N182,2))*'umowa o pracę'!$E$8,2),0)))),0)))&gt;$J182,$J182,IF(AND($K182=1,$I182&gt;0),ROUND(IF($L182+$M182&gt;=2600,2600*'umowa o pracę'!$E$8,($L182+$M182)*'umowa o pracę'!$E$8),2)+IF($M182=0,ROUND(IF($L182&gt;2600,ROUND($O182/$L182*2600,2),$O182)*'umowa o pracę'!$E$8,2),ROUND(IF($L182&gt;2600,ROUND($O182/$L182*2600,2),$O182)*'umowa o pracę'!$E$8,2)),ROUND(IF($L182+$M182&gt;=2600,2600*'umowa o pracę'!$E$8,($L182+$M182)*'umowa o pracę'!$E$8),2)-IF(AND($M182=0,I182&gt;0),ROUND(ROUND(IF($L182&gt;2600,ROUND($N182/$L182*2600,2),$N182),2)*'umowa o pracę'!$E$8,2),IF($M182&gt;0,IF($L182+$M182&lt;2600,ROUND(ROUND($N182+ROUND($M182*9%,2),2)*'umowa o pracę'!$E$8,2),IF(AND($L182+$M182&gt;=2600,$M182&lt;2600,$L182&lt;2600),ROUND((ROUND(((2600-$M182)/$L182)*$N182,2)+ROUND($M182*9%,2))*'umowa o pracę'!$E$8,2),IF(AND($L182+$M182&gt;=2600,$M182&gt;=2600),ROUND((ROUND(2600*9%,2))*'umowa o pracę'!$E$8,2),IF(AND($L182+$M182&gt;=2600,$L182&gt;=2600,$M182&lt;2600),ROUND((ROUND($M182*9%,2)+ROUND(((2600-$M182)/$L182)*$N182,2))*'umowa o pracę'!$E$8,2),0)))),0)))))</f>
        <v>0</v>
      </c>
      <c r="R182" s="252">
        <f>IF(IF(IF(AND($K182=1,$I182&gt;0),ROUND(IF($L182+$M182&gt;=2800,2800*'umowa o pracę'!$E$8,($L182+$M182)*'umowa o pracę'!$E$8),2)+IF($M182=0,ROUND(IF($L182&gt;2800,ROUND($O182/$L182*2800,2),$O182)*'umowa o pracę'!$E$8,2),ROUND(IF($L182&gt;2800,ROUND($O182/$L182*2800,2),$O182)*'umowa o pracę'!$E$8,2)),ROUND(IF($L182+$M182&gt;=2800,2800*'umowa o pracę'!$E$8,($L182+$M182)*'umowa o pracę'!$E$8),2)-IF($M182=0,ROUND(ROUND(IF($L182&gt;2800,ROUND($N182/$L182*2800,2),$N182),2)*'umowa o pracę'!$E$8,2),IF($M182&gt;0,IF($L182+$M182&lt;2800,ROUND(ROUND($N182+ROUND($M182*9%,2),2)*'umowa o pracę'!$E$8,2),IF(AND($L182+$M182&gt;=2800,$M182&lt;2800,$L182&lt;2800),ROUND((ROUND(((2800-$M182)/$L182)*$N182,2)+ROUND($M182*9%,2))*'umowa o pracę'!$E$8,2),IF(AND($L182+$M182&gt;=2800,$M182&gt;=2800),ROUND((ROUND(2800*9%,2))*'umowa o pracę'!$E$8,2),IF(AND($L182+$M182&gt;=2800,$L182&gt;=2800,$M182&lt;2800),ROUND((ROUND($M182*9%,2)+ROUND(((2800-$M182)/$L182)*$N182,2))*'umowa o pracę'!$E$8,2),0)))),0)))&gt;$J182,$J182,IF(AND($K182=1,$I182&gt;0),ROUND(IF($L182+$M182&gt;=2800,2800*'umowa o pracę'!$E$8,($L182+$M182)*'umowa o pracę'!$E$8),2)+IF($M182=0,ROUND(IF($L182&gt;2800,ROUND($O182/$L182*2800,2),$O182)*'umowa o pracę'!$E$8,2),ROUND(IF($L182&gt;2800,ROUND($O182/$L182*2800,2),$O182)*'umowa o pracę'!$E$8,2)),ROUND(IF($L182+$M182&gt;=2800,2800*'umowa o pracę'!$E$8,($L182+$M182)*'umowa o pracę'!$E$8),2)-IF($M182=0,ROUND(ROUND(IF($L182&gt;2800,ROUND($N182/$L182*2800,2),$N182),2)*'umowa o pracę'!$E$8,2),IF($M182&gt;0,IF($L182+$M182&lt;2800,ROUND(ROUND($N182+ROUND($M182*9%,2),2)*'umowa o pracę'!$E$8,2),IF(AND($L182+$M182&gt;=2800,$M182&lt;2800,$L182&lt;2800),ROUND((ROUND(((2800-$M182)/$L182)*$N182,2)+ROUND($M182*9%,2))*'umowa o pracę'!$E$8,2),IF(AND($L182+$M182&gt;=2800,$M182&gt;=2800),ROUND((ROUND(2800*9%,2))*'umowa o pracę'!$E$8,2),IF(AND($L182+$M182&gt;=2800,$L182&gt;=2800,$M182&lt;2800),ROUND((ROUND($M182*9%,2)+ROUND(((2800-$M182)/$L182)*$N182,2))*'umowa o pracę'!$E$8,2),0)))),0))))&gt;$J182,$J182,IF(IF(AND($K182=1,$I182&gt;0),ROUND(IF($L182+$M182&gt;=2800,2800*'umowa o pracę'!$E$8,($L182+$M182)*'umowa o pracę'!$E$8),2)+IF($M182=0,ROUND(IF($L182&gt;2800,ROUND($O182/$L182*2800,2),$O182)*'umowa o pracę'!$E$8,2),ROUND(IF($L182&gt;2800,ROUND($O182/$L182*2800,2),$O182)*'umowa o pracę'!$E$8,2)),ROUND(IF($L182+$M182&gt;=2800,2800*'umowa o pracę'!$E$8,($L182+$M182)*'umowa o pracę'!$E$8),2)-IF($M182=0,ROUND(ROUND(IF($L182&gt;2800,ROUND($N182/$L182*2800,2),$N182),2)*'umowa o pracę'!$E$8,2),IF($M182&gt;0,IF($L182+$M182&lt;2800,ROUND(ROUND($N182+ROUND($M182*9%,2),2)*'umowa o pracę'!$E$8,2),IF(AND($L182+$M182&gt;=2800,$M182&lt;2800,$L182&lt;2800),ROUND((ROUND(((2800-$M182)/$L182)*$N182,2)+ROUND($M182*9%,2))*'umowa o pracę'!$E$8,2),IF(AND($L182+$M182&gt;=2800,$M182&gt;=2800),ROUND((ROUND(2800*9%,2))*'umowa o pracę'!$E$8,2),IF(AND($L182+$M182&gt;=2800,$L182&gt;=2800,$M182&lt;2800),ROUND((ROUND($M182*9%,2)+ROUND(((2800-$M182)/$L182)*$N182,2))*'umowa o pracę'!$E$8,2),0)))),0)))&gt;$J182,$J182,IF(AND($K182=1,$I182&gt;0),ROUND(IF($L182+$M182&gt;=2800,2800*'umowa o pracę'!$E$8,($L182+$M182)*'umowa o pracę'!$E$8),2)+IF($M182=0,ROUND(IF($L182&gt;2800,ROUND($O182/$L182*2800,2),$O182)*'umowa o pracę'!$E$8,2),ROUND(IF($L182&gt;2800,ROUND($O182/$L182*2800,2),$O182)*'umowa o pracę'!$E$8,2)),ROUND(IF($L182+$M182&gt;=2800,2800*'umowa o pracę'!$E$8,($L182+$M182)*'umowa o pracę'!$E$8),2)-IF(AND($M182=0,I182&gt;0),ROUND(ROUND(IF($L182&gt;2800,ROUND($N182/$L182*2800,2),$N182),2)*'umowa o pracę'!$E$8,2),IF($M182&gt;0,IF($L182+$M182&lt;2800,ROUND(ROUND($N182+ROUND($M182*9%,2),2)*'umowa o pracę'!$E$8,2),IF(AND($L182+$M182&gt;=2800,$M182&lt;2800,$L182&lt;2800),ROUND((ROUND(((2800-$M182)/$L182)*$N182,2)+ROUND($M182*9%,2))*'umowa o pracę'!$E$8,2),IF(AND($L182+$M182&gt;=2800,$M182&gt;=2800),ROUND((ROUND(2800*9%,2))*'umowa o pracę'!$E$8,2),IF(AND($L182+$M182&gt;=2800,$L182&gt;=2800,$M182&lt;2800),ROUND((ROUND($M182*9%,2)+ROUND(((2800-$M182)/$L182)*$N182,2))*'umowa o pracę'!$E$8,2),0)))),0)))))</f>
        <v>0</v>
      </c>
      <c r="S182" s="32">
        <f>IF('umowa o pracę'!$E$7=2020,IF(IF($K182=1,IF($M182=0,ROUND(IF($L182&gt;2600,ROUND($N182/$L182*2600,2),$N182)*'umowa o pracę'!$E$8,2),IF($L182+$M182&lt;2600,ROUND(ROUND($N182+ROUND($M182*9%,2),2)*'umowa o pracę'!$E$8,2),IF(AND($L182+$M182&gt;=2600,$L182&lt;2600),ROUND((ROUND($N182+ROUND((2600-$L182)*9%,2),2))*'umowa o pracę'!$E$8,2),IF(AND($L182+$M182&gt;=2600,$L182&gt;=2600),ROUND(ROUND($N182/$L182*2600,2)*'umowa o pracę'!$E$8,2),0)))),0)&gt;$H182,$H182,IF($K182=1,IF($M182=0,ROUND(IF($L182&gt;2600,ROUND($N182/$L182*2600,2),$N182)*'umowa o pracę'!$E$8,2),IF($L182+$M182&lt;2600,ROUND(ROUND($N182+ROUND($M182*9%,2),2)*'umowa o pracę'!$E$8,2),IF(AND($L182+$M182&gt;=2600,$L182&lt;2600),ROUND((ROUND($N182+ROUND((2600-$L182)*9%,2),2))*'umowa o pracę'!$E$8,2),IF(AND($L182+$M182&gt;=2600,$L182&gt;=2600),ROUND(ROUND($N182/$L182*2600,2)*'umowa o pracę'!$E$8,2),0)))),0)),IF('umowa o pracę'!$E$7=2021,IF(IF($K182=1,IF($M182=0,ROUND(IF($L182&gt;2800,ROUND($N182/$L182*2800,2),$N182)*'umowa o pracę'!$E$8,2),IF($L182+$M182&lt;2800,ROUND(ROUND($N182+ROUND($M182*9%,2),2)*'umowa o pracę'!$E$8,2),IF(AND($L182+$M182&gt;=2800,$L182&lt;2800),ROUND((ROUND($N182+ROUND((2800-$L182)*9%,2),2))*'umowa o pracę'!$E$8,2),IF(AND($L182+$M182&gt;=2800,$L182&gt;=2800),ROUND(ROUND($N182/$L182*2800,2)*'umowa o pracę'!$E$8,2),0)))),0)&gt;$H182,$H182,IF($K182=1,IF($M182=0,ROUND(IF($L182&gt;2800,ROUND($N182/$L182*2800,2),$N182)*'umowa o pracę'!$E$8,2),IF($L182+$M182&lt;2800,ROUND(ROUND($N182+ROUND($M182*9%,2),2)*'umowa o pracę'!$E$8,2),IF(AND($L182+$M182&gt;=2800,$L182&lt;2800),ROUND((ROUND($N182+ROUND((2800-$L182)*9%,2),2))*'umowa o pracę'!$E$8,2),IF(AND($L182+$M182&gt;=2800,$L182&gt;=2800),ROUND(ROUND($N182/$L182*2800,2)*'umowa o pracę'!$E$8,2),0)))),0)),0))</f>
        <v>0</v>
      </c>
      <c r="T182" s="32">
        <f>IF('umowa o pracę'!$E$7=2020,IF(IF($K182=1,IF($M182=0,ROUND(IF($L182&gt;2600,ROUND($O182/$L182*2600,2),$O182)*'umowa o pracę'!$E$8,2),ROUND(IF($L182&gt;2600,ROUND($O182/$L182*2600,2),$O182)*'umowa o pracę'!$E$8,2)),0)&gt;$I182,$I182,IF($K182=1,IF($M182=0,ROUND(IF($L182&gt;2600,ROUND($O182/$L182*2600,2),$O182)*'umowa o pracę'!$E$8,2),ROUND(IF($L182&gt;2600,ROUND($O182/$L182*2600,2),$O182)*'umowa o pracę'!$E$8,2)),0)),IF('umowa o pracę'!$E$7=2021,IF(IF($K182=1,IF($M182=0,ROUND(IF($L182&gt;2800,ROUND($O182/$L182*2800,2),$O182)*'umowa o pracę'!$E$8,2),ROUND(IF($L182&gt;2800,ROUND($O182/$L182*2800,2),$O182)*'umowa o pracę'!$E$8,2)),0)&gt;$I182,$I182,IF($K182=1,IF($M182=0,ROUND(IF($L182&gt;2800,ROUND($O182/$L182*2800,2),$O182)*'umowa o pracę'!$E$8,2),ROUND(IF($L182&gt;2800,ROUND($O182/$L182*2800,2),$O182)*'umowa o pracę'!$E$8,2)),0)),0))</f>
        <v>0</v>
      </c>
      <c r="U182" s="51">
        <f>IF('umowa o pracę'!$E$7=2020,$Q182,IF('umowa o pracę'!$E$7=2021,$R182,0))</f>
        <v>0</v>
      </c>
      <c r="V182" s="53">
        <f t="shared" si="27"/>
        <v>1</v>
      </c>
      <c r="W182" s="54">
        <f>IF('umowa o pracę'!$E$6&lt;2,0,$L182)</f>
        <v>0</v>
      </c>
      <c r="X182" s="54">
        <f>IF('umowa o pracę'!$E$6&lt;2,0,$M182)</f>
        <v>0</v>
      </c>
      <c r="Y182" s="55">
        <f>IF('umowa o pracę'!$E$6&lt;2,0,$N182)</f>
        <v>0</v>
      </c>
      <c r="Z182" s="55">
        <f>IF('umowa o pracę'!$E$6&lt;2,0,$O182)</f>
        <v>0</v>
      </c>
      <c r="AA182" s="32">
        <f>IF('umowa o pracę'!$E$7=2020,ROUND(IF($W182&gt;=2600,2600*'umowa o pracę'!$E$8,$W182*'umowa o pracę'!$E$8),2),IF('umowa o pracę'!$E$7=2021,ROUND(IF($W182&gt;=2800,2800*'umowa o pracę'!$E$8,$W182*'umowa o pracę'!$E$8),2),0))</f>
        <v>0</v>
      </c>
      <c r="AB182" s="32">
        <f>IF(IF(IF(AND($V182=1,$I182&gt;0),ROUND(IF($W182+$X182&gt;=2600,2600*'umowa o pracę'!$E$8,($W182+$X182)*'umowa o pracę'!$E$8),2)+IF($X182=0,ROUND(IF($W182&gt;2600,ROUND($Z182/$W182*2600,2),$Z182)*'umowa o pracę'!$E$8,2),ROUND(IF($W182&gt;2600,ROUND($Z182/$W182*2600,2),$Z182)*'umowa o pracę'!$E$8,2)),ROUND(IF($W182+$X182&gt;=2600,2600*'umowa o pracę'!$E$8,($W182+$X182)*'umowa o pracę'!$E$8),2)-IF($X182=0,ROUND(ROUND(IF($W182&gt;2600,ROUND($Y182/$W182*2600,2),$Y182),2)*'umowa o pracę'!$E$8,2),IF($X182&gt;0,IF($W182+$X182&lt;2600,ROUND(ROUND($Y182+ROUND($X182*9%,2),2)*'umowa o pracę'!$E$8,2),IF(AND($W182+$X182&gt;=2600,$X182&lt;2600,$W182&lt;2600),ROUND((ROUND(((2600-$X182)/$W182)*$Y182,2)+ROUND($X182*9%,2))*'umowa o pracę'!$E$8,2),IF(AND($W182+$X182&gt;=2600,$X182&gt;=2600),ROUND((ROUND(2600*9%,2))*'umowa o pracę'!$E$8,2),IF(AND($W182+$X182&gt;=2600,$W182&gt;=2600,$X182&lt;2600),ROUND((ROUND($X182*9%,2)+ROUND(((2600-$X182)/$W182)*$Y182,2))*'umowa o pracę'!$E$8,2),0)))),0)))&gt;$J182,$J182,IF(AND($V182=1,$I182&gt;0),ROUND(IF($W182+$X182&gt;=2600,2600*'umowa o pracę'!$E$8,($W182+$X182)*'umowa o pracę'!$E$8),2)+IF($X182=0,ROUND(IF($W182&gt;2600,ROUND($Z182/$W182*2600,2),$Z182)*'umowa o pracę'!$E$8,2),ROUND(IF($W182&gt;2600,ROUND($Z182/$W182*2600,2),$Z182)*'umowa o pracę'!$E$8,2)),ROUND(IF($W182+$X182&gt;=2600,2600*'umowa o pracę'!$E$8,($W182+$X182)*'umowa o pracę'!$E$8),2)-IF($X182=0,ROUND(ROUND(IF($W182&gt;2600,ROUND($Y182/$W182*2600,2),$Y182),2)*'umowa o pracę'!$E$8,2),IF($X182&gt;0,IF($W182+$X182&lt;2600,ROUND(ROUND($Y182+ROUND($X182*9%,2),2)*'umowa o pracę'!$E$8,2),IF(AND($W182+$X182&gt;=2600,$X182&lt;2600,$W182&lt;2600),ROUND((ROUND(((2600-$X182)/$W182)*$Y182,2)+ROUND($X182*9%,2))*'umowa o pracę'!$E$8,2),IF(AND($W182+$X182&gt;=2600,$X182&gt;=2600),ROUND((ROUND(2600*9%,2))*'umowa o pracę'!$E$8,2),IF(AND($W182+$X182&gt;=2600,$W182&gt;=2600,$X182&lt;2600),ROUND((ROUND($X182*9%,2)+ROUND(((2600-$X182)/$W182)*$Y182,2))*'umowa o pracę'!$E$8,2),0)))),0))))&gt;$J182,$J182,IF(IF(AND($V182=1,$I182&gt;0),ROUND(IF($W182+$X182&gt;=2600,2600*'umowa o pracę'!$E$8,($W182+$X182)*'umowa o pracę'!$E$8),2)+IF($X182=0,ROUND(IF($W182&gt;2600,ROUND($Z182/$W182*2600,2),$Z182)*'umowa o pracę'!$E$8,2),ROUND(IF($W182&gt;2600,ROUND($Z182/$W182*2600,2),$Z182)*'umowa o pracę'!$E$8,2)),ROUND(IF($W182+$X182&gt;=2600,2600*'umowa o pracę'!$E$8,($W182+$X182)*'umowa o pracę'!$E$8),2)-IF($X182=0,ROUND(ROUND(IF($W182&gt;2600,ROUND($Y182/$W182*2600,2),$Y182),2)*'umowa o pracę'!$E$8,2),IF($X182&gt;0,IF($W182+$X182&lt;2600,ROUND(ROUND($Y182+ROUND($X182*9%,2),2)*'umowa o pracę'!$E$8,2),IF(AND($W182+$X182&gt;=2600,$X182&lt;2600,$W182&lt;2600),ROUND((ROUND(((2600-$X182)/$W182)*$Y182,2)+ROUND($X182*9%,2))*'umowa o pracę'!$E$8,2),IF(AND($W182+$X182&gt;=2600,$X182&gt;=2600),ROUND((ROUND(2600*9%,2))*'umowa o pracę'!$E$8,2),IF(AND($W182+$X182&gt;=2600,$W182&gt;=2600,$X182&lt;2600),ROUND((ROUND($X182*9%,2)+ROUND(((2600-$X182)/$W182)*$Y182,2))*'umowa o pracę'!$E$8,2),0)))),0)))&gt;$J182,$J182,IF(AND($V182=1,$I182&gt;0),ROUND(IF($W182+$X182&gt;=2600,2600*'umowa o pracę'!$E$8,($W182+$X182)*'umowa o pracę'!$E$8),2)+IF($X182=0,ROUND(IF($W182&gt;2600,ROUND($Z182/$W182*2600,2),$Z182)*'umowa o pracę'!$E$8,2),ROUND(IF($W182&gt;2600,ROUND($Z182/$W182*2600,2),$Z182)*'umowa o pracę'!$E$8,2)),ROUND(IF($W182+$X182&gt;=2600,2600*'umowa o pracę'!$E$8,($W182+$X182)*'umowa o pracę'!$E$8),2)-IF(AND($X182=0,I182&gt;0),ROUND(ROUND(IF($W182&gt;2600,ROUND($Y182/$W182*2600,2),$Y182),2)*'umowa o pracę'!$E$8,2),IF($X182&gt;0,IF($W182+$X182&lt;2600,ROUND(ROUND($Y182+ROUND($X182*9%,2),2)*'umowa o pracę'!$E$8,2),IF(AND($W182+$X182&gt;=2600,$X182&lt;2600,$W182&lt;2600),ROUND((ROUND(((2600-$X182)/$W182)*$Y182,2)+ROUND($X182*9%,2))*'umowa o pracę'!$E$8,2),IF(AND($W182+$X182&gt;=2600,$X182&gt;=2600),ROUND((ROUND(2600*9%,2))*'umowa o pracę'!$E$8,2),IF(AND($W182+$X182&gt;=2600,$W182&gt;=2600,$X182&lt;2600),ROUND((ROUND($X182*9%,2)+ROUND(((2600-$X182)/$W182)*$Y182,2))*'umowa o pracę'!$E$8,2),0)))),0)))))</f>
        <v>0</v>
      </c>
      <c r="AC182" s="32">
        <f>IF(IF(IF(AND($V182=1,$I182&gt;0),ROUND(IF($W182+$X182&gt;=2800,2800*'umowa o pracę'!$E$8,($W182+$X182)*'umowa o pracę'!$E$8),2)+IF($X182=0,ROUND(IF($W182&gt;2800,ROUND($Z182/$W182*2800,2),$Z182)*'umowa o pracę'!$E$8,2),ROUND(IF($W182&gt;2800,ROUND($Z182/$W182*2800,2),$Z182)*'umowa o pracę'!$E$8,2)),ROUND(IF($W182+$X182&gt;=2800,2800*'umowa o pracę'!$E$8,($W182+$X182)*'umowa o pracę'!$E$8),2)-IF($X182=0,ROUND(ROUND(IF($W182&gt;2800,ROUND($Y182/$W182*2800,2),$Y182),2)*'umowa o pracę'!$E$8,2),IF($X182&gt;0,IF($W182+$X182&lt;2800,ROUND(ROUND($Y182+ROUND($X182*9%,2),2)*'umowa o pracę'!$E$8,2),IF(AND($W182+$X182&gt;=2800,$X182&lt;2800,$W182&lt;2800),ROUND((ROUND(((2800-$X182)/$W182)*$Y182,2)+ROUND($X182*9%,2))*'umowa o pracę'!$E$8,2),IF(AND($W182+$X182&gt;=2800,$X182&gt;=2800),ROUND((ROUND(2800*9%,2))*'umowa o pracę'!$E$8,2),IF(AND($W182+$X182&gt;=2800,$W182&gt;=2800,$X182&lt;2800),ROUND((ROUND($X182*9%,2)+ROUND(((2800-$X182)/$W182)*$Y182,2))*'umowa o pracę'!$E$8,2),0)))),0)))&gt;$J182,$J182,IF(AND($V182=1,$I182&gt;0),ROUND(IF($W182+$X182&gt;=2800,2800*'umowa o pracę'!$E$8,($W182+$X182)*'umowa o pracę'!$E$8),2)+IF($X182=0,ROUND(IF($W182&gt;2800,ROUND($Z182/$W182*2800,2),$Z182)*'umowa o pracę'!$E$8,2),ROUND(IF($W182&gt;2800,ROUND($Z182/$W182*2800,2),$Z182)*'umowa o pracę'!$E$8,2)),ROUND(IF($W182+$X182&gt;=2800,2800*'umowa o pracę'!$E$8,($W182+$X182)*'umowa o pracę'!$E$8),2)-IF($X182=0,ROUND(ROUND(IF($W182&gt;2800,ROUND($Y182/$W182*2800,2),$Y182),2)*'umowa o pracę'!$E$8,2),IF($X182&gt;0,IF($W182+$X182&lt;2800,ROUND(ROUND($Y182+ROUND($X182*9%,2),2)*'umowa o pracę'!$E$8,2),IF(AND($W182+$X182&gt;=2800,$X182&lt;2800,$W182&lt;2800),ROUND((ROUND(((2800-$X182)/$W182)*$Y182,2)+ROUND($X182*9%,2))*'umowa o pracę'!$E$8,2),IF(AND($W182+$X182&gt;=2800,$X182&gt;=2800),ROUND((ROUND(2800*9%,2))*'umowa o pracę'!$E$8,2),IF(AND($W182+$X182&gt;=2800,$W182&gt;=2800,$X182&lt;2800),ROUND((ROUND($X182*9%,2)+ROUND(((2800-$X182)/$W182)*$Y182,2))*'umowa o pracę'!$E$8,2),0)))),0))))&gt;$J182,$J182,IF(IF(AND($V182=1,$I182&gt;0),ROUND(IF($W182+$X182&gt;=2800,2800*'umowa o pracę'!$E$8,($W182+$X182)*'umowa o pracę'!$E$8),2)+IF($X182=0,ROUND(IF($W182&gt;2800,ROUND($Z182/$W182*2800,2),$Z182)*'umowa o pracę'!$E$8,2),ROUND(IF($W182&gt;2800,ROUND($Z182/$W182*2800,2),$Z182)*'umowa o pracę'!$E$8,2)),ROUND(IF($W182+$X182&gt;=2800,2800*'umowa o pracę'!$E$8,($W182+$X182)*'umowa o pracę'!$E$8),2)-IF($X182=0,ROUND(ROUND(IF($W182&gt;2800,ROUND($Y182/$W182*2800,2),$Y182),2)*'umowa o pracę'!$E$8,2),IF($X182&gt;0,IF($W182+$X182&lt;2800,ROUND(ROUND($Y182+ROUND($X182*9%,2),2)*'umowa o pracę'!$E$8,2),IF(AND($W182+$X182&gt;=2800,$X182&lt;2800,$W182&lt;2800),ROUND((ROUND(((2800-$X182)/$W182)*$Y182,2)+ROUND($X182*9%,2))*'umowa o pracę'!$E$8,2),IF(AND($W182+$X182&gt;=2800,$X182&gt;=2800),ROUND((ROUND(2800*9%,2))*'umowa o pracę'!$E$8,2),IF(AND($W182+$X182&gt;=2800,$W182&gt;=2800,$X182&lt;2800),ROUND((ROUND($X182*9%,2)+ROUND(((2800-$X182)/$W182)*$Y182,2))*'umowa o pracę'!$E$8,2),0)))),0)))&gt;$J182,$J182,IF(AND($V182=1,$I182&gt;0),ROUND(IF($W182+$X182&gt;=2800,2800*'umowa o pracę'!$E$8,($W182+$X182)*'umowa o pracę'!$E$8),2)+IF($X182=0,ROUND(IF($W182&gt;2800,ROUND($Z182/$W182*2800,2),$Z182)*'umowa o pracę'!$E$8,2),ROUND(IF($W182&gt;2800,ROUND($Z182/$W182*2800,2),$Z182)*'umowa o pracę'!$E$8,2)),ROUND(IF($W182+$X182&gt;=2800,2800*'umowa o pracę'!$E$8,($W182+$X182)*'umowa o pracę'!$E$8),2)-IF(AND($X182=0,I182&gt;0),ROUND(ROUND(IF($W182&gt;2800,ROUND($Y182/$W182*2800,2),$Y182),2)*'umowa o pracę'!$E$8,2),IF($X182&gt;0,IF($W182+$X182&lt;2800,ROUND(ROUND($Y182+ROUND($X182*9%,2),2)*'umowa o pracę'!$E$8,2),IF(AND($W182+$X182&gt;=2800,$X182&lt;2800,$W182&lt;2800),ROUND((ROUND(((2800-$X182)/$W182)*$Y182,2)+ROUND($X182*9%,2))*'umowa o pracę'!$E$8,2),IF(AND($W182+$X182&gt;=2800,$X182&gt;=2800),ROUND((ROUND(2800*9%,2))*'umowa o pracę'!$E$8,2),IF(AND($W182+$X182&gt;=2800,$W182&gt;=2800,$X182&lt;2800),ROUND((ROUND($X182*9%,2)+ROUND(((2800-$X182)/$W182)*$Y182,2))*'umowa o pracę'!$E$8,2),0)))),0)))))</f>
        <v>0</v>
      </c>
      <c r="AD182" s="32">
        <f>IF('umowa o pracę'!$E$7=2020,IF(IF($V182=1,IF($X182=0,ROUND(IF($W182&gt;2600,ROUND($Y182/$W182*2600,2),$Y182)*'umowa o pracę'!$E$8,2),IF($W182+$X182&lt;2600,ROUND(ROUND($Y182+ROUND($X182*9%,2),2)*'umowa o pracę'!$E$8,2),IF(AND($W182+$X182&gt;=2600,$W182&lt;2600),ROUND((ROUND($Y182+ROUND((2600-$W182)*9%,2),2))*'umowa o pracę'!$E$8,2),IF(AND($W182+$X182&gt;=2600,$W182&gt;=2600),ROUND(ROUND($Y182/$W182*2600,2)*'umowa o pracę'!$E$8,2),0)))),0)&gt;$H182,$H182,IF($V182=1,IF($X182=0,ROUND(IF($W182&gt;2600,ROUND($Y182/$W182*2600,2),$Y182)*'umowa o pracę'!$E$8,2),IF($W182+$X182&lt;2600,ROUND(ROUND($Y182+ROUND($X182*9%,2),2)*'umowa o pracę'!$E$8,2),IF(AND($W182+$X182&gt;=2600,$W182&lt;2600),ROUND((ROUND($Y182+ROUND((2600-$W182)*9%,2),2))*'umowa o pracę'!$E$8,2),IF(AND($W182+$X182&gt;=2600,$W182&gt;=2600),ROUND(ROUND($Y182/$W182*2600,2)*'umowa o pracę'!$E$8,2),0)))),0)),IF('umowa o pracę'!$E$7=2021,IF(IF($V182=1,IF($X182=0,ROUND(IF($W182&gt;2800,ROUND($Y182/$W182*2800,2),$Y182)*'umowa o pracę'!$E$8,2),IF($W182+$X182&lt;2800,ROUND(ROUND($Y182+ROUND($X182*9%,2),2)*'umowa o pracę'!$E$8,2),IF(AND($W182+$X182&gt;=2800,$W182&lt;2800),ROUND((ROUND($Y182+ROUND((2800-$W182)*9%,2),2))*'umowa o pracę'!$E$8,2),IF(AND($W182+$X182&gt;=2800,$W182&gt;=2800),ROUND(ROUND($Y182/$W182*2800,2)*'umowa o pracę'!$E$8,2),0)))),0)&gt;$H182,$H182,IF($V182=1,IF($X182=0,ROUND(IF($W182&gt;2800,ROUND($Y182/$W182*2800,2),$Y182)*'umowa o pracę'!$E$8,2),IF($W182+$X182&lt;2800,ROUND(ROUND($Y182+ROUND($X182*9%,2),2)*'umowa o pracę'!$E$8,2),IF(AND($W182+$X182&gt;=2800,$W182&lt;2800),ROUND((ROUND($Y182+ROUND((2800-$W182)*9%,2),2))*'umowa o pracę'!$E$8,2),IF(AND($W182+$X182&gt;=2800,$W182&gt;=2800),ROUND(ROUND($Y182/$W182*2800,2)*'umowa o pracę'!$E$8,2),0)))),0)),0))</f>
        <v>0</v>
      </c>
      <c r="AE182" s="32">
        <f>IF('umowa o pracę'!$E$7=2020,IF(IF($V182=1,IF($X182=0,ROUND(IF($W182&gt;2600,ROUND($Z182/$W182*2600,2),$Z182)*'umowa o pracę'!$E$8,2),ROUND(IF($W182&gt;2600,ROUND($Z182/$W182*2600,2),$Z182)*'umowa o pracę'!$E$8,2)),0)&gt;$I182,$I182,IF($V182=1,IF($X182=0,ROUND(IF($W182&gt;2600,ROUND($Z182/$W182*2600,2),$Z182)*'umowa o pracę'!$E$8,2),ROUND(IF($W182&gt;2600,ROUND($Z182/$W182*2600,2),$Z182)*'umowa o pracę'!$E$8,2)),0)),IF('umowa o pracę'!$E$7=2021,IF(IF($V182=1,IF($X182=0,ROUND(IF($W182&gt;2800,ROUND($Z182/$W182*2800,2),$Z182)*'umowa o pracę'!$E$8,2),ROUND(IF($W182&gt;2800,ROUND($Z182/$W182*2800,2),$Z182)*'umowa o pracę'!$E$8,2)),0)&gt;$I182,$I182,IF($V182=1,IF($X182=0,ROUND(IF($W182&gt;2800,ROUND($Z182/$W182*2800,2),$Z182)*'umowa o pracę'!$E$8,2),ROUND(IF($W182&gt;2800,ROUND($Z182/$W182*2800,2),$Z182)*'umowa o pracę'!$E$8,2)),0)),0))</f>
        <v>0</v>
      </c>
      <c r="AF182" s="56">
        <f>IF('umowa o pracę'!$E$7=2020,$AB182,IF('umowa o pracę'!$E$7=2021,$AC182,0))</f>
        <v>0</v>
      </c>
      <c r="AG182" s="53">
        <f t="shared" si="28"/>
        <v>1</v>
      </c>
      <c r="AH182" s="39">
        <f>IF('umowa o pracę'!$E$6&lt;3,0,$L182)</f>
        <v>0</v>
      </c>
      <c r="AI182" s="39">
        <f>IF('umowa o pracę'!$E$6&lt;3,0,$M182)</f>
        <v>0</v>
      </c>
      <c r="AJ182" s="55">
        <f>IF('umowa o pracę'!$E$6&lt;3,0,$N182)</f>
        <v>0</v>
      </c>
      <c r="AK182" s="55">
        <f>IF('umowa o pracę'!$E$6&lt;3,0,$O182)</f>
        <v>0</v>
      </c>
      <c r="AL182" s="32">
        <f>IF('umowa o pracę'!$E$7=2020,ROUND(IF($AH182&gt;=2600,2600*'umowa o pracę'!$E$8,$AH182*'umowa o pracę'!$E$8),2),IF('umowa o pracę'!$E$7=2021,ROUND(IF($AH182&gt;=2800,2800*'umowa o pracę'!$E$8,$AH182*'umowa o pracę'!$E$8),2),0))</f>
        <v>0</v>
      </c>
      <c r="AM182" s="32">
        <f>IF(IF(IF(AND($AG182=1,$I182&gt;0),ROUND(IF($AH182+$AI182&gt;=2600,2600*'umowa o pracę'!$E$8,($AH182+$AI182)*'umowa o pracę'!$E$8),2)+IF($AI182=0,ROUND(IF($AH182&gt;2600,ROUND($AK182/$AH182*2600,2),$AK182)*'umowa o pracę'!$E$8,2),ROUND(IF($AH182&gt;2600,ROUND($AK182/$AH182*2600,2),$AK182)*'umowa o pracę'!$E$8,2)),ROUND(IF($AH182+$AI182&gt;=2600,2600*'umowa o pracę'!$E$8,($AH182+$AI182)*'umowa o pracę'!$E$8),2)-IF($AI182=0,ROUND(ROUND(IF($AH182&gt;2600,ROUND($AJ182/$AH182*2600,2),$AJ182),2)*'umowa o pracę'!$E$8,2),IF($AI182&gt;0,IF($AH182+$AI182&lt;2600,ROUND(ROUND($AJ182+ROUND($AI182*9%,2),2)*'umowa o pracę'!$E$8,2),IF(AND($AH182+$AI182&gt;=2600,$AI182&lt;2600,$AH182&lt;2600),ROUND((ROUND(((2600-$AI182)/$AH182)*$AJ182,2)+ROUND($AI182*9%,2))*'umowa o pracę'!$E$8,2),IF(AND($AH182+$AI182&gt;=2600,$AI182&gt;=2600),ROUND((ROUND(2600*9%,2))*'umowa o pracę'!$E$8,2),IF(AND($AH182+$AI182&gt;=2600,$AH182&gt;=2600,$AI182&lt;2600),ROUND((ROUND($AI182*9%,2)+ROUND(((2600-$AI182)/$AH182)*$AJ182,2))*'umowa o pracę'!$E$8,2),0)))),0)))&gt;$J182,$J182,IF(AND($AG182=1,$I182&gt;0),ROUND(IF($AH182+$AI182&gt;=2600,2600*'umowa o pracę'!$E$8,($AH182+$AI182)*'umowa o pracę'!$E$8),2)+IF($AI182=0,ROUND(IF($AH182&gt;2600,ROUND($AK182/$AH182*2600,2),$AK182)*'umowa o pracę'!$E$8,2),ROUND(IF($AH182&gt;2600,ROUND($AK182/$AH182*2600,2),$AK182)*'umowa o pracę'!$E$8,2)),ROUND(IF($AH182+$AI182&gt;=2600,2600*'umowa o pracę'!$E$8,($AH182+$AI182)*'umowa o pracę'!$E$8),2)-IF($AI182=0,ROUND(ROUND(IF($AH182&gt;2600,ROUND($AJ182/$AH182*2600,2),$AJ182),2)*'umowa o pracę'!$E$8,2),IF($AI182&gt;0,IF($AH182+$AI182&lt;2600,ROUND(ROUND($AJ182+ROUND($AI182*9%,2),2)*'umowa o pracę'!$E$8,2),IF(AND($AH182+$AI182&gt;=2600,$AI182&lt;2600,$AH182&lt;2600),ROUND((ROUND(((2600-$AI182)/$AH182)*$AJ182,2)+ROUND($AI182*9%,2))*'umowa o pracę'!$E$8,2),IF(AND($AH182+$AI182&gt;=2600,$AI182&gt;=2600),ROUND((ROUND(2600*9%,2))*'umowa o pracę'!$E$8,2),IF(AND($AH182+$AI182&gt;=2600,$AH182&gt;=2600,$AI182&lt;2600),ROUND((ROUND($AI182*9%,2)+ROUND(((2600-$AI182)/$AH182)*$AJ182,2))*'umowa o pracę'!$E$8,2),0)))),0))))&gt;$J182,$J182,IF(IF(AND($AG182=1,$I182&gt;0),ROUND(IF($AH182+$AI182&gt;=2600,2600*'umowa o pracę'!$E$8,($AH182+$AI182)*'umowa o pracę'!$E$8),2)+IF($AI182=0,ROUND(IF($AH182&gt;2600,ROUND($AK182/$AH182*2600,2),$AK182)*'umowa o pracę'!$E$8,2),ROUND(IF($AH182&gt;2600,ROUND($AK182/$AH182*2600,2),$AK182)*'umowa o pracę'!$E$8,2)),ROUND(IF($AH182+$AI182&gt;=2600,2600*'umowa o pracę'!$E$8,($AH182+$AI182)*'umowa o pracę'!$E$8),2)-IF($AI182=0,ROUND(ROUND(IF($AH182&gt;2600,ROUND($AJ182/$AH182*2600,2),$AJ182),2)*'umowa o pracę'!$E$8,2),IF($AI182&gt;0,IF($AH182+$AI182&lt;2600,ROUND(ROUND($AJ182+ROUND($AI182*9%,2),2)*'umowa o pracę'!$E$8,2),IF(AND($AH182+$AI182&gt;=2600,$AI182&lt;2600,$AH182&lt;2600),ROUND((ROUND(((2600-$AI182)/$AH182)*$AJ182,2)+ROUND($AI182*9%,2))*'umowa o pracę'!$E$8,2),IF(AND($AH182+$AI182&gt;=2600,$AI182&gt;=2600),ROUND((ROUND(2600*9%,2))*'umowa o pracę'!$E$8,2),IF(AND($AH182+$AI182&gt;=2600,$AH182&gt;=2600,$AI182&lt;2600),ROUND((ROUND($AI182*9%,2)+ROUND(((2600-$AI182)/$AH182)*$AJ182,2))*'umowa o pracę'!$E$8,2),0)))),0)))&gt;$J182,$J182,IF(AND($AG182=1,$I182&gt;0),ROUND(IF($AH182+$AI182&gt;=2600,2600*'umowa o pracę'!$E$8,($AH182+$AI182)*'umowa o pracę'!$E$8),2)+IF($AI182=0,ROUND(IF($AH182&gt;2600,ROUND($AK182/$AH182*2600,2),$AK182)*'umowa o pracę'!$E$8,2),ROUND(IF($AH182&gt;2600,ROUND($AK182/$AH182*2600,2),$AK182)*'umowa o pracę'!$E$8,2)),ROUND(IF($AH182+$AI182&gt;=2600,2600*'umowa o pracę'!$E$8,($AH182+$AI182)*'umowa o pracę'!$E$8),2)-IF(AND($AI182=0,I182&gt;0),ROUND(ROUND(IF($AH182&gt;2600,ROUND($AJ182/$AH182*2600,2),$AJ182),2)*'umowa o pracę'!$E$8,2),IF($AI182&gt;0,IF($AH182+$AI182&lt;2600,ROUND(ROUND($AJ182+ROUND($AI182*9%,2),2)*'umowa o pracę'!$E$8,2),IF(AND($AH182+$AI182&gt;=2600,$AI182&lt;2600,$AH182&lt;2600),ROUND((ROUND(((2600-$AI182)/$AH182)*$AJ182,2)+ROUND($AI182*9%,2))*'umowa o pracę'!$E$8,2),IF(AND($AH182+$AI182&gt;=2600,$AI182&gt;=2600),ROUND((ROUND(2600*9%,2))*'umowa o pracę'!$E$8,2),IF(AND($AH182+$AI182&gt;=2600,$AH182&gt;=2600,$AI182&lt;2600),ROUND((ROUND($AI182*9%,2)+ROUND(((2600-$AI182)/$AH182)*$AJ182,2))*'umowa o pracę'!$E$8,2),0)))),0)))))</f>
        <v>0</v>
      </c>
      <c r="AN182" s="32">
        <f>IF(IF(IF(AND($AG182=1,$I182&gt;0),ROUND(IF($AH182+$AI182&gt;=2800,2800*'umowa o pracę'!$E$8,($AH182+$AI182)*'umowa o pracę'!$E$8),2)+IF($AI182=0,ROUND(IF($AH182&gt;2800,ROUND($AK182/$AH182*2800,2),$AK182)*'umowa o pracę'!$E$8,2),ROUND(IF($AH182&gt;2800,ROUND($AK182/$AH182*2800,2),$AK182)*'umowa o pracę'!$E$8,2)),ROUND(IF($AH182+$AI182&gt;=2800,2800*'umowa o pracę'!$E$8,($AH182+$AI182)*'umowa o pracę'!$E$8),2)-IF($AI182=0,ROUND(ROUND(IF($AH182&gt;2800,ROUND($AJ182/$AH182*2800,2),$AJ182),2)*'umowa o pracę'!$E$8,2),IF($AI182&gt;0,IF($AH182+$AI182&lt;2800,ROUND(ROUND($AJ182+ROUND($AI182*9%,2),2)*'umowa o pracę'!$E$8,2),IF(AND($AH182+$AI182&gt;=2800,$AI182&lt;2800,$AH182&lt;2800),ROUND((ROUND(((2800-$AI182)/$AH182)*$AJ182,2)+ROUND($AI182*9%,2))*'umowa o pracę'!$E$8,2),IF(AND($AH182+$AI182&gt;=2800,$AI182&gt;=2800),ROUND((ROUND(2800*9%,2))*'umowa o pracę'!$E$8,2),IF(AND($AH182+$AI182&gt;=2800,$AH182&gt;=2800,$AI182&lt;2800),ROUND((ROUND($AI182*9%,2)+ROUND(((2800-$AI182)/$AH182)*$AJ182,2))*'umowa o pracę'!$E$8,2),0)))),0)))&gt;$J182,$J182,IF(AND($AG182=1,$I182&gt;0),ROUND(IF($AH182+$AI182&gt;=2800,2800*'umowa o pracę'!$E$8,($AH182+$AI182)*'umowa o pracę'!$E$8),2)+IF($AI182=0,ROUND(IF($AH182&gt;2800,ROUND($AK182/$AH182*2800,2),$AK182)*'umowa o pracę'!$E$8,2),ROUND(IF($AH182&gt;2800,ROUND($AK182/$AH182*2800,2),$AK182)*'umowa o pracę'!$E$8,2)),ROUND(IF($AH182+$AI182&gt;=2800,2800*'umowa o pracę'!$E$8,($AH182+$AI182)*'umowa o pracę'!$E$8),2)-IF($AI182=0,ROUND(ROUND(IF($AH182&gt;2800,ROUND($AJ182/$AH182*2800,2),$AJ182),2)*'umowa o pracę'!$E$8,2),IF($AI182&gt;0,IF($AH182+$AI182&lt;2800,ROUND(ROUND($AJ182+ROUND($AI182*9%,2),2)*'umowa o pracę'!$E$8,2),IF(AND($AH182+$AI182&gt;=2800,$AI182&lt;2800,$AH182&lt;2800),ROUND((ROUND(((2800-$AI182)/$AH182)*$AJ182,2)+ROUND($AI182*9%,2))*'umowa o pracę'!$E$8,2),IF(AND($AH182+$AI182&gt;=2800,$AI182&gt;=2800),ROUND((ROUND(2800*9%,2))*'umowa o pracę'!$E$8,2),IF(AND($AH182+$AI182&gt;=2800,$AH182&gt;=2800,$AI182&lt;2800),ROUND((ROUND($AI182*9%,2)+ROUND(((2800-$AI182)/$AH182)*$AJ182,2))*'umowa o pracę'!$E$8,2),0)))),0))))&gt;$J182,$J182,IF(IF(AND($AG182=1,$I182&gt;0),ROUND(IF($AH182+$AI182&gt;=2800,2800*'umowa o pracę'!$E$8,($AH182+$AI182)*'umowa o pracę'!$E$8),2)+IF($AI182=0,ROUND(IF($AH182&gt;2800,ROUND($AK182/$AH182*2800,2),$AK182)*'umowa o pracę'!$E$8,2),ROUND(IF($AH182&gt;2800,ROUND($AK182/$AH182*2800,2),$AK182)*'umowa o pracę'!$E$8,2)),ROUND(IF($AH182+$AI182&gt;=2800,2800*'umowa o pracę'!$E$8,($AH182+$AI182)*'umowa o pracę'!$E$8),2)-IF($AI182=0,ROUND(ROUND(IF($AH182&gt;2800,ROUND($AJ182/$AH182*2800,2),$AJ182),2)*'umowa o pracę'!$E$8,2),IF($AI182&gt;0,IF($AH182+$AI182&lt;2800,ROUND(ROUND($AJ182+ROUND($AI182*9%,2),2)*'umowa o pracę'!$E$8,2),IF(AND($AH182+$AI182&gt;=2800,$AI182&lt;2800,$AH182&lt;2800),ROUND((ROUND(((2800-$AI182)/$AH182)*$AJ182,2)+ROUND($AI182*9%,2))*'umowa o pracę'!$E$8,2),IF(AND($AH182+$AI182&gt;=2800,$AI182&gt;=2800),ROUND((ROUND(2800*9%,2))*'umowa o pracę'!$E$8,2),IF(AND($AH182+$AI182&gt;=2800,$AH182&gt;=2800,$AI182&lt;2800),ROUND((ROUND($AI182*9%,2)+ROUND(((2800-$AI182)/$AH182)*$AJ182,2))*'umowa o pracę'!$E$8,2),0)))),0)))&gt;$J182,$J182,IF(AND($AG182=1,$I182&gt;0),ROUND(IF($AH182+$AI182&gt;=2800,2800*'umowa o pracę'!$E$8,($AH182+$AI182)*'umowa o pracę'!$E$8),2)+IF($AI182=0,ROUND(IF($AH182&gt;2800,ROUND($AK182/$AH182*2800,2),$AK182)*'umowa o pracę'!$E$8,2),ROUND(IF($AH182&gt;2800,ROUND($AK182/$AH182*2800,2),$AK182)*'umowa o pracę'!$E$8,2)),ROUND(IF($AH182+$AI182&gt;=2800,2800*'umowa o pracę'!$E$8,($AH182+$AI182)*'umowa o pracę'!$E$8),2)-IF(AND($AI182=0,I182&gt;0),ROUND(ROUND(IF($AH182&gt;2800,ROUND($AJ182/$AH182*2800,2),$AJ182),2)*'umowa o pracę'!$E$8,2),IF($AI182&gt;0,IF($AH182+$AI182&lt;2800,ROUND(ROUND($AJ182+ROUND($AI182*9%,2),2)*'umowa o pracę'!$E$8,2),IF(AND($AH182+$AI182&gt;=2800,$AI182&lt;2800,$AH182&lt;2800),ROUND((ROUND(((2800-$AI182)/$AH182)*$AJ182,2)+ROUND($AI182*9%,2))*'umowa o pracę'!$E$8,2),IF(AND($AH182+$AI182&gt;=2800,$AI182&gt;=2800),ROUND((ROUND(2800*9%,2))*'umowa o pracę'!$E$8,2),IF(AND($AH182+$AI182&gt;=2800,$AH182&gt;=2800,$AI182&lt;2800),ROUND((ROUND($AI182*9%,2)+ROUND(((2800-$AI182)/$AH182)*$AJ182,2))*'umowa o pracę'!$E$8,2),0)))),0)))))</f>
        <v>0</v>
      </c>
      <c r="AO182" s="32">
        <f>IF('umowa o pracę'!$E$7=2020,IF(IF($AG182=1,IF($AI182=0,ROUND(IF($AH182&gt;2600,ROUND($AJ182/$AH182*2600,2),$AJ182)*'umowa o pracę'!$E$8,2),IF($AH182+$AI182&lt;2600,ROUND(ROUND($AJ182+ROUND($AI182*9%,2),2)*'umowa o pracę'!$E$8,2),IF(AND($AH182+$AI182&gt;=2600,$AH182&lt;2600),ROUND((ROUND($AJ182+ROUND((2600-$AH182)*9%,2),2))*'umowa o pracę'!$E$8,2),IF(AND($AH182+$AI182&gt;=2600,$AH182&gt;=2600),ROUND(ROUND($AJ182/$AH182*2600,2)*'umowa o pracę'!$E$8,2),0)))),0)&gt;$H182,$H182,IF($AG182=1,IF($AI182=0,ROUND(IF($AH182&gt;2600,ROUND($AJ182/$AH182*2600,2),$AJ182)*'umowa o pracę'!$E$8,2),IF($AH182+$AI182&lt;2600,ROUND(ROUND($AJ182+ROUND($AI182*9%,2),2)*'umowa o pracę'!$E$8,2),IF(AND($AH182+$AI182&gt;=2600,$AH182&lt;2600),ROUND((ROUND($AJ182+ROUND((2600-$AH182)*9%,2),2))*'umowa o pracę'!$E$8,2),IF(AND($AH182+$AI182&gt;=2600,$AH182&gt;=2600),ROUND(ROUND($AJ182/$AH182*2600,2)*'umowa o pracę'!$E$8,2),0)))),0)),IF('umowa o pracę'!$E$7=2021,IF(IF($AG182=1,IF($AI182=0,ROUND(IF($AH182&gt;2800,ROUND($AJ182/$AH182*2800,2),$AJ182)*'umowa o pracę'!$E$8,2),IF($AH182+$AI182&lt;2800,ROUND(ROUND($AJ182+ROUND($AI182*9%,2),2)*'umowa o pracę'!$E$8,2),IF(AND($AH182+$AI182&gt;=2800,$AH182&lt;2800),ROUND((ROUND($AJ182+ROUND((2800-$AH182)*9%,2),2))*'umowa o pracę'!$E$8,2),IF(AND($AH182+$AI182&gt;=2800,$AH182&gt;=2800),ROUND(ROUND($AJ182/$AH182*2800,2)*'umowa o pracę'!$E$8,2),0)))),0)&gt;$H182,$H182,IF($AG182=1,IF($AI182=0,ROUND(IF($AH182&gt;2800,ROUND($AJ182/$AH182*2800,2),$AJ182)*'umowa o pracę'!$E$8,2),IF($AH182+$AI182&lt;2800,ROUND(ROUND($AJ182+ROUND($AI182*9%,2),2)*'umowa o pracę'!$E$8,2),IF(AND($AH182+$AI182&gt;=2800,$AH182&lt;2800),ROUND((ROUND($AJ182+ROUND((2800-$AH182)*9%,2),2))*'umowa o pracę'!$E$8,2),IF(AND($AH182+$AI182&gt;=2800,$AH182&gt;=2800),ROUND(ROUND($AJ182/$AH182*2800,2)*'umowa o pracę'!$E$8,2),0)))),0)),0))</f>
        <v>0</v>
      </c>
      <c r="AP182" s="32">
        <f>IF('umowa o pracę'!$E$7=2020,IF(IF($AG182=1,IF($AI182=0,ROUND(IF($AH182&gt;2600,ROUND($AK182/$AH182*2600,2),$AK182)*'umowa o pracę'!$E$8,2),ROUND(IF($AH182&gt;2600,ROUND($AK182/$AH182*2600,2),$AK182)*'umowa o pracę'!$E$8,2)),0)&gt;$I182,$I182,IF($AG182=1,IF($AI182=0,ROUND(IF($AH182&gt;2600,ROUND($AK182/$AH182*2600,2),$AK182)*'umowa o pracę'!$E$8,2),ROUND(IF($AH182&gt;2600,ROUND($AK182/$AH182*2600,2),$AK182)*'umowa o pracę'!$E$8,2)),0)),IF('umowa o pracę'!$E$7=2021,IF(IF($AG182=1,IF($AI182=0,ROUND(IF($AH182&gt;2800,ROUND($AK182/$AH182*2800,2),$AK182)*'umowa o pracę'!$E$8,2),ROUND(IF($AH182&gt;2800,ROUND($AK182/$AH182*2800,2),$AK182)*'umowa o pracę'!$E$8,2)),0)&gt;$I182,$I182,IF($AG182=1,IF($AI182=0,ROUND(IF($AH182&gt;2800,ROUND($AK182/$AH182*2800,2),$AK182)*'umowa o pracę'!$E$8,2),ROUND(IF($AH182&gt;2800,ROUND($AK182/$AH182*2800,2),$AK182)*'umowa o pracę'!$E$8,2)),0)),0))</f>
        <v>0</v>
      </c>
      <c r="AQ182" s="56">
        <f>IF('umowa o pracę'!$E$7=2020,$AM182,IF('umowa o pracę'!$E$7=2021,$AN182,0))</f>
        <v>0</v>
      </c>
      <c r="AR182" s="33">
        <f>IF('umowa o pracę'!$E$7=0,0,U182+AF182+AQ182)</f>
        <v>0</v>
      </c>
      <c r="AS182" s="19"/>
      <c r="AT182" s="19"/>
      <c r="AU182" s="19"/>
      <c r="AV182" s="6"/>
      <c r="AW182" s="6"/>
      <c r="AX182" s="6">
        <f t="shared" si="26"/>
        <v>10</v>
      </c>
      <c r="AY182" s="6"/>
      <c r="AZ182" s="234">
        <f t="shared" si="29"/>
        <v>0</v>
      </c>
      <c r="BA182" s="234">
        <f t="shared" si="30"/>
        <v>0</v>
      </c>
      <c r="BB182" s="234">
        <f t="shared" si="31"/>
        <v>0</v>
      </c>
      <c r="BC182" s="234">
        <f t="shared" si="32"/>
        <v>0</v>
      </c>
      <c r="BD182" s="234">
        <f t="shared" si="33"/>
        <v>0</v>
      </c>
      <c r="BE182" s="234">
        <f t="shared" si="34"/>
        <v>0</v>
      </c>
      <c r="BF182" s="234">
        <f t="shared" si="35"/>
        <v>0</v>
      </c>
      <c r="BG182" s="234">
        <f t="shared" si="36"/>
        <v>0</v>
      </c>
      <c r="BH182" s="234">
        <f t="shared" si="37"/>
        <v>0</v>
      </c>
      <c r="BI182" s="238">
        <f t="shared" si="38"/>
        <v>0</v>
      </c>
      <c r="BJ182" s="236"/>
      <c r="BK182" s="236"/>
      <c r="BL182" s="237"/>
    </row>
    <row r="183" spans="1:64" ht="15.75" customHeight="1" x14ac:dyDescent="0.25">
      <c r="A183" s="129">
        <v>172</v>
      </c>
      <c r="B183" s="57"/>
      <c r="C183" s="57"/>
      <c r="D183" s="36"/>
      <c r="E183" s="36"/>
      <c r="F183" s="242"/>
      <c r="G183" s="37">
        <v>1</v>
      </c>
      <c r="H183" s="58">
        <v>0</v>
      </c>
      <c r="I183" s="59">
        <v>0</v>
      </c>
      <c r="J183" s="60">
        <v>0</v>
      </c>
      <c r="K183" s="52">
        <v>1</v>
      </c>
      <c r="L183" s="39">
        <v>0</v>
      </c>
      <c r="M183" s="39">
        <v>0</v>
      </c>
      <c r="N183" s="39">
        <v>0</v>
      </c>
      <c r="O183" s="39">
        <v>0</v>
      </c>
      <c r="P183" s="35">
        <f>IF('umowa o pracę'!$E$7=2020,ROUND(IF($L183&gt;=2600,2600*'umowa o pracę'!$E$8,$L183*'umowa o pracę'!$E$8),2),IF('umowa o pracę'!$E$7=2021,ROUND(IF($L183&gt;=2800,2800*'umowa o pracę'!$E$8,$L183*'umowa o pracę'!$E$8),2),0))</f>
        <v>0</v>
      </c>
      <c r="Q183" s="252">
        <f>IF(IF(IF(AND($K183=1,$I183&gt;0),ROUND(IF($L183+$M183&gt;=2600,2600*'umowa o pracę'!$E$8,($L183+$M183)*'umowa o pracę'!$E$8),2)+IF($M183=0,ROUND(IF($L183&gt;2600,ROUND($O183/$L183*2600,2),$O183)*'umowa o pracę'!$E$8,2),ROUND(IF($L183&gt;2600,ROUND($O183/$L183*2600,2),$O183)*'umowa o pracę'!$E$8,2)),ROUND(IF($L183+$M183&gt;=2600,2600*'umowa o pracę'!$E$8,($L183+$M183)*'umowa o pracę'!$E$8),2)-IF($M183=0,ROUND(ROUND(IF($L183&gt;2600,ROUND($N183/$L183*2600,2),$N183),2)*'umowa o pracę'!$E$8,2),IF($M183&gt;0,IF($L183+$M183&lt;2600,ROUND(ROUND($N183+ROUND($M183*9%,2),2)*'umowa o pracę'!$E$8,2),IF(AND($L183+$M183&gt;=2600,$M183&lt;2600,$L183&lt;2600),ROUND((ROUND(((2600-$M183)/$L183)*$N183,2)+ROUND($M183*9%,2))*'umowa o pracę'!$E$8,2),IF(AND($L183+$M183&gt;=2600,$M183&gt;=2600),ROUND((ROUND(2600*9%,2))*'umowa o pracę'!$E$8,2),IF(AND($L183+$M183&gt;=2600,$L183&gt;=2600,$M183&lt;2600),ROUND((ROUND($M183*9%,2)+ROUND(((2600-$M183)/$L183)*$N183,2))*'umowa o pracę'!$E$8,2),0)))),0)))&gt;$J183,$J183,IF(AND($K183=1,$I183&gt;0),ROUND(IF($L183+$M183&gt;=2600,2600*'umowa o pracę'!$E$8,($L183+$M183)*'umowa o pracę'!$E$8),2)+IF($M183=0,ROUND(IF($L183&gt;2600,ROUND($O183/$L183*2600,2),$O183)*'umowa o pracę'!$E$8,2),ROUND(IF($L183&gt;2600,ROUND($O183/$L183*2600,2),$O183)*'umowa o pracę'!$E$8,2)),ROUND(IF($L183+$M183&gt;=2600,2600*'umowa o pracę'!$E$8,($L183+$M183)*'umowa o pracę'!$E$8),2)-IF($M183=0,ROUND(ROUND(IF($L183&gt;2600,ROUND($N183/$L183*2600,2),$N183),2)*'umowa o pracę'!$E$8,2),IF($M183&gt;0,IF($L183+$M183&lt;2600,ROUND(ROUND($N183+ROUND($M183*9%,2),2)*'umowa o pracę'!$E$8,2),IF(AND($L183+$M183&gt;=2600,$M183&lt;2600,$L183&lt;2600),ROUND((ROUND(((2600-$M183)/$L183)*$N183,2)+ROUND($M183*9%,2))*'umowa o pracę'!$E$8,2),IF(AND($L183+$M183&gt;=2600,$M183&gt;=2600),ROUND((ROUND(2600*9%,2))*'umowa o pracę'!$E$8,2),IF(AND($L183+$M183&gt;=2600,$L183&gt;=2600,$M183&lt;2600),ROUND((ROUND($M183*9%,2)+ROUND(((2600-$M183)/$L183)*$N183,2))*'umowa o pracę'!$E$8,2),0)))),0))))&gt;$J183,$J183,IF(IF(AND($K183=1,$I183&gt;0),ROUND(IF($L183+$M183&gt;=2600,2600*'umowa o pracę'!$E$8,($L183+$M183)*'umowa o pracę'!$E$8),2)+IF($M183=0,ROUND(IF($L183&gt;2600,ROUND($O183/$L183*2600,2),$O183)*'umowa o pracę'!$E$8,2),ROUND(IF($L183&gt;2600,ROUND($O183/$L183*2600,2),$O183)*'umowa o pracę'!$E$8,2)),ROUND(IF($L183+$M183&gt;=2600,2600*'umowa o pracę'!$E$8,($L183+$M183)*'umowa o pracę'!$E$8),2)-IF($M183=0,ROUND(ROUND(IF($L183&gt;2600,ROUND($N183/$L183*2600,2),$N183),2)*'umowa o pracę'!$E$8,2),IF($M183&gt;0,IF($L183+$M183&lt;2600,ROUND(ROUND($N183+ROUND($M183*9%,2),2)*'umowa o pracę'!$E$8,2),IF(AND($L183+$M183&gt;=2600,$M183&lt;2600,$L183&lt;2600),ROUND((ROUND(((2600-$M183)/$L183)*$N183,2)+ROUND($M183*9%,2))*'umowa o pracę'!$E$8,2),IF(AND($L183+$M183&gt;=2600,$M183&gt;=2600),ROUND((ROUND(2600*9%,2))*'umowa o pracę'!$E$8,2),IF(AND($L183+$M183&gt;=2600,$L183&gt;=2600,$M183&lt;2600),ROUND((ROUND($M183*9%,2)+ROUND(((2600-$M183)/$L183)*$N183,2))*'umowa o pracę'!$E$8,2),0)))),0)))&gt;$J183,$J183,IF(AND($K183=1,$I183&gt;0),ROUND(IF($L183+$M183&gt;=2600,2600*'umowa o pracę'!$E$8,($L183+$M183)*'umowa o pracę'!$E$8),2)+IF($M183=0,ROUND(IF($L183&gt;2600,ROUND($O183/$L183*2600,2),$O183)*'umowa o pracę'!$E$8,2),ROUND(IF($L183&gt;2600,ROUND($O183/$L183*2600,2),$O183)*'umowa o pracę'!$E$8,2)),ROUND(IF($L183+$M183&gt;=2600,2600*'umowa o pracę'!$E$8,($L183+$M183)*'umowa o pracę'!$E$8),2)-IF(AND($M183=0,I183&gt;0),ROUND(ROUND(IF($L183&gt;2600,ROUND($N183/$L183*2600,2),$N183),2)*'umowa o pracę'!$E$8,2),IF($M183&gt;0,IF($L183+$M183&lt;2600,ROUND(ROUND($N183+ROUND($M183*9%,2),2)*'umowa o pracę'!$E$8,2),IF(AND($L183+$M183&gt;=2600,$M183&lt;2600,$L183&lt;2600),ROUND((ROUND(((2600-$M183)/$L183)*$N183,2)+ROUND($M183*9%,2))*'umowa o pracę'!$E$8,2),IF(AND($L183+$M183&gt;=2600,$M183&gt;=2600),ROUND((ROUND(2600*9%,2))*'umowa o pracę'!$E$8,2),IF(AND($L183+$M183&gt;=2600,$L183&gt;=2600,$M183&lt;2600),ROUND((ROUND($M183*9%,2)+ROUND(((2600-$M183)/$L183)*$N183,2))*'umowa o pracę'!$E$8,2),0)))),0)))))</f>
        <v>0</v>
      </c>
      <c r="R183" s="252">
        <f>IF(IF(IF(AND($K183=1,$I183&gt;0),ROUND(IF($L183+$M183&gt;=2800,2800*'umowa o pracę'!$E$8,($L183+$M183)*'umowa o pracę'!$E$8),2)+IF($M183=0,ROUND(IF($L183&gt;2800,ROUND($O183/$L183*2800,2),$O183)*'umowa o pracę'!$E$8,2),ROUND(IF($L183&gt;2800,ROUND($O183/$L183*2800,2),$O183)*'umowa o pracę'!$E$8,2)),ROUND(IF($L183+$M183&gt;=2800,2800*'umowa o pracę'!$E$8,($L183+$M183)*'umowa o pracę'!$E$8),2)-IF($M183=0,ROUND(ROUND(IF($L183&gt;2800,ROUND($N183/$L183*2800,2),$N183),2)*'umowa o pracę'!$E$8,2),IF($M183&gt;0,IF($L183+$M183&lt;2800,ROUND(ROUND($N183+ROUND($M183*9%,2),2)*'umowa o pracę'!$E$8,2),IF(AND($L183+$M183&gt;=2800,$M183&lt;2800,$L183&lt;2800),ROUND((ROUND(((2800-$M183)/$L183)*$N183,2)+ROUND($M183*9%,2))*'umowa o pracę'!$E$8,2),IF(AND($L183+$M183&gt;=2800,$M183&gt;=2800),ROUND((ROUND(2800*9%,2))*'umowa o pracę'!$E$8,2),IF(AND($L183+$M183&gt;=2800,$L183&gt;=2800,$M183&lt;2800),ROUND((ROUND($M183*9%,2)+ROUND(((2800-$M183)/$L183)*$N183,2))*'umowa o pracę'!$E$8,2),0)))),0)))&gt;$J183,$J183,IF(AND($K183=1,$I183&gt;0),ROUND(IF($L183+$M183&gt;=2800,2800*'umowa o pracę'!$E$8,($L183+$M183)*'umowa o pracę'!$E$8),2)+IF($M183=0,ROUND(IF($L183&gt;2800,ROUND($O183/$L183*2800,2),$O183)*'umowa o pracę'!$E$8,2),ROUND(IF($L183&gt;2800,ROUND($O183/$L183*2800,2),$O183)*'umowa o pracę'!$E$8,2)),ROUND(IF($L183+$M183&gt;=2800,2800*'umowa o pracę'!$E$8,($L183+$M183)*'umowa o pracę'!$E$8),2)-IF($M183=0,ROUND(ROUND(IF($L183&gt;2800,ROUND($N183/$L183*2800,2),$N183),2)*'umowa o pracę'!$E$8,2),IF($M183&gt;0,IF($L183+$M183&lt;2800,ROUND(ROUND($N183+ROUND($M183*9%,2),2)*'umowa o pracę'!$E$8,2),IF(AND($L183+$M183&gt;=2800,$M183&lt;2800,$L183&lt;2800),ROUND((ROUND(((2800-$M183)/$L183)*$N183,2)+ROUND($M183*9%,2))*'umowa o pracę'!$E$8,2),IF(AND($L183+$M183&gt;=2800,$M183&gt;=2800),ROUND((ROUND(2800*9%,2))*'umowa o pracę'!$E$8,2),IF(AND($L183+$M183&gt;=2800,$L183&gt;=2800,$M183&lt;2800),ROUND((ROUND($M183*9%,2)+ROUND(((2800-$M183)/$L183)*$N183,2))*'umowa o pracę'!$E$8,2),0)))),0))))&gt;$J183,$J183,IF(IF(AND($K183=1,$I183&gt;0),ROUND(IF($L183+$M183&gt;=2800,2800*'umowa o pracę'!$E$8,($L183+$M183)*'umowa o pracę'!$E$8),2)+IF($M183=0,ROUND(IF($L183&gt;2800,ROUND($O183/$L183*2800,2),$O183)*'umowa o pracę'!$E$8,2),ROUND(IF($L183&gt;2800,ROUND($O183/$L183*2800,2),$O183)*'umowa o pracę'!$E$8,2)),ROUND(IF($L183+$M183&gt;=2800,2800*'umowa o pracę'!$E$8,($L183+$M183)*'umowa o pracę'!$E$8),2)-IF($M183=0,ROUND(ROUND(IF($L183&gt;2800,ROUND($N183/$L183*2800,2),$N183),2)*'umowa o pracę'!$E$8,2),IF($M183&gt;0,IF($L183+$M183&lt;2800,ROUND(ROUND($N183+ROUND($M183*9%,2),2)*'umowa o pracę'!$E$8,2),IF(AND($L183+$M183&gt;=2800,$M183&lt;2800,$L183&lt;2800),ROUND((ROUND(((2800-$M183)/$L183)*$N183,2)+ROUND($M183*9%,2))*'umowa o pracę'!$E$8,2),IF(AND($L183+$M183&gt;=2800,$M183&gt;=2800),ROUND((ROUND(2800*9%,2))*'umowa o pracę'!$E$8,2),IF(AND($L183+$M183&gt;=2800,$L183&gt;=2800,$M183&lt;2800),ROUND((ROUND($M183*9%,2)+ROUND(((2800-$M183)/$L183)*$N183,2))*'umowa o pracę'!$E$8,2),0)))),0)))&gt;$J183,$J183,IF(AND($K183=1,$I183&gt;0),ROUND(IF($L183+$M183&gt;=2800,2800*'umowa o pracę'!$E$8,($L183+$M183)*'umowa o pracę'!$E$8),2)+IF($M183=0,ROUND(IF($L183&gt;2800,ROUND($O183/$L183*2800,2),$O183)*'umowa o pracę'!$E$8,2),ROUND(IF($L183&gt;2800,ROUND($O183/$L183*2800,2),$O183)*'umowa o pracę'!$E$8,2)),ROUND(IF($L183+$M183&gt;=2800,2800*'umowa o pracę'!$E$8,($L183+$M183)*'umowa o pracę'!$E$8),2)-IF(AND($M183=0,I183&gt;0),ROUND(ROUND(IF($L183&gt;2800,ROUND($N183/$L183*2800,2),$N183),2)*'umowa o pracę'!$E$8,2),IF($M183&gt;0,IF($L183+$M183&lt;2800,ROUND(ROUND($N183+ROUND($M183*9%,2),2)*'umowa o pracę'!$E$8,2),IF(AND($L183+$M183&gt;=2800,$M183&lt;2800,$L183&lt;2800),ROUND((ROUND(((2800-$M183)/$L183)*$N183,2)+ROUND($M183*9%,2))*'umowa o pracę'!$E$8,2),IF(AND($L183+$M183&gt;=2800,$M183&gt;=2800),ROUND((ROUND(2800*9%,2))*'umowa o pracę'!$E$8,2),IF(AND($L183+$M183&gt;=2800,$L183&gt;=2800,$M183&lt;2800),ROUND((ROUND($M183*9%,2)+ROUND(((2800-$M183)/$L183)*$N183,2))*'umowa o pracę'!$E$8,2),0)))),0)))))</f>
        <v>0</v>
      </c>
      <c r="S183" s="32">
        <f>IF('umowa o pracę'!$E$7=2020,IF(IF($K183=1,IF($M183=0,ROUND(IF($L183&gt;2600,ROUND($N183/$L183*2600,2),$N183)*'umowa o pracę'!$E$8,2),IF($L183+$M183&lt;2600,ROUND(ROUND($N183+ROUND($M183*9%,2),2)*'umowa o pracę'!$E$8,2),IF(AND($L183+$M183&gt;=2600,$L183&lt;2600),ROUND((ROUND($N183+ROUND((2600-$L183)*9%,2),2))*'umowa o pracę'!$E$8,2),IF(AND($L183+$M183&gt;=2600,$L183&gt;=2600),ROUND(ROUND($N183/$L183*2600,2)*'umowa o pracę'!$E$8,2),0)))),0)&gt;$H183,$H183,IF($K183=1,IF($M183=0,ROUND(IF($L183&gt;2600,ROUND($N183/$L183*2600,2),$N183)*'umowa o pracę'!$E$8,2),IF($L183+$M183&lt;2600,ROUND(ROUND($N183+ROUND($M183*9%,2),2)*'umowa o pracę'!$E$8,2),IF(AND($L183+$M183&gt;=2600,$L183&lt;2600),ROUND((ROUND($N183+ROUND((2600-$L183)*9%,2),2))*'umowa o pracę'!$E$8,2),IF(AND($L183+$M183&gt;=2600,$L183&gt;=2600),ROUND(ROUND($N183/$L183*2600,2)*'umowa o pracę'!$E$8,2),0)))),0)),IF('umowa o pracę'!$E$7=2021,IF(IF($K183=1,IF($M183=0,ROUND(IF($L183&gt;2800,ROUND($N183/$L183*2800,2),$N183)*'umowa o pracę'!$E$8,2),IF($L183+$M183&lt;2800,ROUND(ROUND($N183+ROUND($M183*9%,2),2)*'umowa o pracę'!$E$8,2),IF(AND($L183+$M183&gt;=2800,$L183&lt;2800),ROUND((ROUND($N183+ROUND((2800-$L183)*9%,2),2))*'umowa o pracę'!$E$8,2),IF(AND($L183+$M183&gt;=2800,$L183&gt;=2800),ROUND(ROUND($N183/$L183*2800,2)*'umowa o pracę'!$E$8,2),0)))),0)&gt;$H183,$H183,IF($K183=1,IF($M183=0,ROUND(IF($L183&gt;2800,ROUND($N183/$L183*2800,2),$N183)*'umowa o pracę'!$E$8,2),IF($L183+$M183&lt;2800,ROUND(ROUND($N183+ROUND($M183*9%,2),2)*'umowa o pracę'!$E$8,2),IF(AND($L183+$M183&gt;=2800,$L183&lt;2800),ROUND((ROUND($N183+ROUND((2800-$L183)*9%,2),2))*'umowa o pracę'!$E$8,2),IF(AND($L183+$M183&gt;=2800,$L183&gt;=2800),ROUND(ROUND($N183/$L183*2800,2)*'umowa o pracę'!$E$8,2),0)))),0)),0))</f>
        <v>0</v>
      </c>
      <c r="T183" s="32">
        <f>IF('umowa o pracę'!$E$7=2020,IF(IF($K183=1,IF($M183=0,ROUND(IF($L183&gt;2600,ROUND($O183/$L183*2600,2),$O183)*'umowa o pracę'!$E$8,2),ROUND(IF($L183&gt;2600,ROUND($O183/$L183*2600,2),$O183)*'umowa o pracę'!$E$8,2)),0)&gt;$I183,$I183,IF($K183=1,IF($M183=0,ROUND(IF($L183&gt;2600,ROUND($O183/$L183*2600,2),$O183)*'umowa o pracę'!$E$8,2),ROUND(IF($L183&gt;2600,ROUND($O183/$L183*2600,2),$O183)*'umowa o pracę'!$E$8,2)),0)),IF('umowa o pracę'!$E$7=2021,IF(IF($K183=1,IF($M183=0,ROUND(IF($L183&gt;2800,ROUND($O183/$L183*2800,2),$O183)*'umowa o pracę'!$E$8,2),ROUND(IF($L183&gt;2800,ROUND($O183/$L183*2800,2),$O183)*'umowa o pracę'!$E$8,2)),0)&gt;$I183,$I183,IF($K183=1,IF($M183=0,ROUND(IF($L183&gt;2800,ROUND($O183/$L183*2800,2),$O183)*'umowa o pracę'!$E$8,2),ROUND(IF($L183&gt;2800,ROUND($O183/$L183*2800,2),$O183)*'umowa o pracę'!$E$8,2)),0)),0))</f>
        <v>0</v>
      </c>
      <c r="U183" s="51">
        <f>IF('umowa o pracę'!$E$7=2020,$Q183,IF('umowa o pracę'!$E$7=2021,$R183,0))</f>
        <v>0</v>
      </c>
      <c r="V183" s="53">
        <f t="shared" si="27"/>
        <v>1</v>
      </c>
      <c r="W183" s="54">
        <f>IF('umowa o pracę'!$E$6&lt;2,0,$L183)</f>
        <v>0</v>
      </c>
      <c r="X183" s="54">
        <f>IF('umowa o pracę'!$E$6&lt;2,0,$M183)</f>
        <v>0</v>
      </c>
      <c r="Y183" s="55">
        <f>IF('umowa o pracę'!$E$6&lt;2,0,$N183)</f>
        <v>0</v>
      </c>
      <c r="Z183" s="55">
        <f>IF('umowa o pracę'!$E$6&lt;2,0,$O183)</f>
        <v>0</v>
      </c>
      <c r="AA183" s="32">
        <f>IF('umowa o pracę'!$E$7=2020,ROUND(IF($W183&gt;=2600,2600*'umowa o pracę'!$E$8,$W183*'umowa o pracę'!$E$8),2),IF('umowa o pracę'!$E$7=2021,ROUND(IF($W183&gt;=2800,2800*'umowa o pracę'!$E$8,$W183*'umowa o pracę'!$E$8),2),0))</f>
        <v>0</v>
      </c>
      <c r="AB183" s="32">
        <f>IF(IF(IF(AND($V183=1,$I183&gt;0),ROUND(IF($W183+$X183&gt;=2600,2600*'umowa o pracę'!$E$8,($W183+$X183)*'umowa o pracę'!$E$8),2)+IF($X183=0,ROUND(IF($W183&gt;2600,ROUND($Z183/$W183*2600,2),$Z183)*'umowa o pracę'!$E$8,2),ROUND(IF($W183&gt;2600,ROUND($Z183/$W183*2600,2),$Z183)*'umowa o pracę'!$E$8,2)),ROUND(IF($W183+$X183&gt;=2600,2600*'umowa o pracę'!$E$8,($W183+$X183)*'umowa o pracę'!$E$8),2)-IF($X183=0,ROUND(ROUND(IF($W183&gt;2600,ROUND($Y183/$W183*2600,2),$Y183),2)*'umowa o pracę'!$E$8,2),IF($X183&gt;0,IF($W183+$X183&lt;2600,ROUND(ROUND($Y183+ROUND($X183*9%,2),2)*'umowa o pracę'!$E$8,2),IF(AND($W183+$X183&gt;=2600,$X183&lt;2600,$W183&lt;2600),ROUND((ROUND(((2600-$X183)/$W183)*$Y183,2)+ROUND($X183*9%,2))*'umowa o pracę'!$E$8,2),IF(AND($W183+$X183&gt;=2600,$X183&gt;=2600),ROUND((ROUND(2600*9%,2))*'umowa o pracę'!$E$8,2),IF(AND($W183+$X183&gt;=2600,$W183&gt;=2600,$X183&lt;2600),ROUND((ROUND($X183*9%,2)+ROUND(((2600-$X183)/$W183)*$Y183,2))*'umowa o pracę'!$E$8,2),0)))),0)))&gt;$J183,$J183,IF(AND($V183=1,$I183&gt;0),ROUND(IF($W183+$X183&gt;=2600,2600*'umowa o pracę'!$E$8,($W183+$X183)*'umowa o pracę'!$E$8),2)+IF($X183=0,ROUND(IF($W183&gt;2600,ROUND($Z183/$W183*2600,2),$Z183)*'umowa o pracę'!$E$8,2),ROUND(IF($W183&gt;2600,ROUND($Z183/$W183*2600,2),$Z183)*'umowa o pracę'!$E$8,2)),ROUND(IF($W183+$X183&gt;=2600,2600*'umowa o pracę'!$E$8,($W183+$X183)*'umowa o pracę'!$E$8),2)-IF($X183=0,ROUND(ROUND(IF($W183&gt;2600,ROUND($Y183/$W183*2600,2),$Y183),2)*'umowa o pracę'!$E$8,2),IF($X183&gt;0,IF($W183+$X183&lt;2600,ROUND(ROUND($Y183+ROUND($X183*9%,2),2)*'umowa o pracę'!$E$8,2),IF(AND($W183+$X183&gt;=2600,$X183&lt;2600,$W183&lt;2600),ROUND((ROUND(((2600-$X183)/$W183)*$Y183,2)+ROUND($X183*9%,2))*'umowa o pracę'!$E$8,2),IF(AND($W183+$X183&gt;=2600,$X183&gt;=2600),ROUND((ROUND(2600*9%,2))*'umowa o pracę'!$E$8,2),IF(AND($W183+$X183&gt;=2600,$W183&gt;=2600,$X183&lt;2600),ROUND((ROUND($X183*9%,2)+ROUND(((2600-$X183)/$W183)*$Y183,2))*'umowa o pracę'!$E$8,2),0)))),0))))&gt;$J183,$J183,IF(IF(AND($V183=1,$I183&gt;0),ROUND(IF($W183+$X183&gt;=2600,2600*'umowa o pracę'!$E$8,($W183+$X183)*'umowa o pracę'!$E$8),2)+IF($X183=0,ROUND(IF($W183&gt;2600,ROUND($Z183/$W183*2600,2),$Z183)*'umowa o pracę'!$E$8,2),ROUND(IF($W183&gt;2600,ROUND($Z183/$W183*2600,2),$Z183)*'umowa o pracę'!$E$8,2)),ROUND(IF($W183+$X183&gt;=2600,2600*'umowa o pracę'!$E$8,($W183+$X183)*'umowa o pracę'!$E$8),2)-IF($X183=0,ROUND(ROUND(IF($W183&gt;2600,ROUND($Y183/$W183*2600,2),$Y183),2)*'umowa o pracę'!$E$8,2),IF($X183&gt;0,IF($W183+$X183&lt;2600,ROUND(ROUND($Y183+ROUND($X183*9%,2),2)*'umowa o pracę'!$E$8,2),IF(AND($W183+$X183&gt;=2600,$X183&lt;2600,$W183&lt;2600),ROUND((ROUND(((2600-$X183)/$W183)*$Y183,2)+ROUND($X183*9%,2))*'umowa o pracę'!$E$8,2),IF(AND($W183+$X183&gt;=2600,$X183&gt;=2600),ROUND((ROUND(2600*9%,2))*'umowa o pracę'!$E$8,2),IF(AND($W183+$X183&gt;=2600,$W183&gt;=2600,$X183&lt;2600),ROUND((ROUND($X183*9%,2)+ROUND(((2600-$X183)/$W183)*$Y183,2))*'umowa o pracę'!$E$8,2),0)))),0)))&gt;$J183,$J183,IF(AND($V183=1,$I183&gt;0),ROUND(IF($W183+$X183&gt;=2600,2600*'umowa o pracę'!$E$8,($W183+$X183)*'umowa o pracę'!$E$8),2)+IF($X183=0,ROUND(IF($W183&gt;2600,ROUND($Z183/$W183*2600,2),$Z183)*'umowa o pracę'!$E$8,2),ROUND(IF($W183&gt;2600,ROUND($Z183/$W183*2600,2),$Z183)*'umowa o pracę'!$E$8,2)),ROUND(IF($W183+$X183&gt;=2600,2600*'umowa o pracę'!$E$8,($W183+$X183)*'umowa o pracę'!$E$8),2)-IF(AND($X183=0,I183&gt;0),ROUND(ROUND(IF($W183&gt;2600,ROUND($Y183/$W183*2600,2),$Y183),2)*'umowa o pracę'!$E$8,2),IF($X183&gt;0,IF($W183+$X183&lt;2600,ROUND(ROUND($Y183+ROUND($X183*9%,2),2)*'umowa o pracę'!$E$8,2),IF(AND($W183+$X183&gt;=2600,$X183&lt;2600,$W183&lt;2600),ROUND((ROUND(((2600-$X183)/$W183)*$Y183,2)+ROUND($X183*9%,2))*'umowa o pracę'!$E$8,2),IF(AND($W183+$X183&gt;=2600,$X183&gt;=2600),ROUND((ROUND(2600*9%,2))*'umowa o pracę'!$E$8,2),IF(AND($W183+$X183&gt;=2600,$W183&gt;=2600,$X183&lt;2600),ROUND((ROUND($X183*9%,2)+ROUND(((2600-$X183)/$W183)*$Y183,2))*'umowa o pracę'!$E$8,2),0)))),0)))))</f>
        <v>0</v>
      </c>
      <c r="AC183" s="32">
        <f>IF(IF(IF(AND($V183=1,$I183&gt;0),ROUND(IF($W183+$X183&gt;=2800,2800*'umowa o pracę'!$E$8,($W183+$X183)*'umowa o pracę'!$E$8),2)+IF($X183=0,ROUND(IF($W183&gt;2800,ROUND($Z183/$W183*2800,2),$Z183)*'umowa o pracę'!$E$8,2),ROUND(IF($W183&gt;2800,ROUND($Z183/$W183*2800,2),$Z183)*'umowa o pracę'!$E$8,2)),ROUND(IF($W183+$X183&gt;=2800,2800*'umowa o pracę'!$E$8,($W183+$X183)*'umowa o pracę'!$E$8),2)-IF($X183=0,ROUND(ROUND(IF($W183&gt;2800,ROUND($Y183/$W183*2800,2),$Y183),2)*'umowa o pracę'!$E$8,2),IF($X183&gt;0,IF($W183+$X183&lt;2800,ROUND(ROUND($Y183+ROUND($X183*9%,2),2)*'umowa o pracę'!$E$8,2),IF(AND($W183+$X183&gt;=2800,$X183&lt;2800,$W183&lt;2800),ROUND((ROUND(((2800-$X183)/$W183)*$Y183,2)+ROUND($X183*9%,2))*'umowa o pracę'!$E$8,2),IF(AND($W183+$X183&gt;=2800,$X183&gt;=2800),ROUND((ROUND(2800*9%,2))*'umowa o pracę'!$E$8,2),IF(AND($W183+$X183&gt;=2800,$W183&gt;=2800,$X183&lt;2800),ROUND((ROUND($X183*9%,2)+ROUND(((2800-$X183)/$W183)*$Y183,2))*'umowa o pracę'!$E$8,2),0)))),0)))&gt;$J183,$J183,IF(AND($V183=1,$I183&gt;0),ROUND(IF($W183+$X183&gt;=2800,2800*'umowa o pracę'!$E$8,($W183+$X183)*'umowa o pracę'!$E$8),2)+IF($X183=0,ROUND(IF($W183&gt;2800,ROUND($Z183/$W183*2800,2),$Z183)*'umowa o pracę'!$E$8,2),ROUND(IF($W183&gt;2800,ROUND($Z183/$W183*2800,2),$Z183)*'umowa o pracę'!$E$8,2)),ROUND(IF($W183+$X183&gt;=2800,2800*'umowa o pracę'!$E$8,($W183+$X183)*'umowa o pracę'!$E$8),2)-IF($X183=0,ROUND(ROUND(IF($W183&gt;2800,ROUND($Y183/$W183*2800,2),$Y183),2)*'umowa o pracę'!$E$8,2),IF($X183&gt;0,IF($W183+$X183&lt;2800,ROUND(ROUND($Y183+ROUND($X183*9%,2),2)*'umowa o pracę'!$E$8,2),IF(AND($W183+$X183&gt;=2800,$X183&lt;2800,$W183&lt;2800),ROUND((ROUND(((2800-$X183)/$W183)*$Y183,2)+ROUND($X183*9%,2))*'umowa o pracę'!$E$8,2),IF(AND($W183+$X183&gt;=2800,$X183&gt;=2800),ROUND((ROUND(2800*9%,2))*'umowa o pracę'!$E$8,2),IF(AND($W183+$X183&gt;=2800,$W183&gt;=2800,$X183&lt;2800),ROUND((ROUND($X183*9%,2)+ROUND(((2800-$X183)/$W183)*$Y183,2))*'umowa o pracę'!$E$8,2),0)))),0))))&gt;$J183,$J183,IF(IF(AND($V183=1,$I183&gt;0),ROUND(IF($W183+$X183&gt;=2800,2800*'umowa o pracę'!$E$8,($W183+$X183)*'umowa o pracę'!$E$8),2)+IF($X183=0,ROUND(IF($W183&gt;2800,ROUND($Z183/$W183*2800,2),$Z183)*'umowa o pracę'!$E$8,2),ROUND(IF($W183&gt;2800,ROUND($Z183/$W183*2800,2),$Z183)*'umowa o pracę'!$E$8,2)),ROUND(IF($W183+$X183&gt;=2800,2800*'umowa o pracę'!$E$8,($W183+$X183)*'umowa o pracę'!$E$8),2)-IF($X183=0,ROUND(ROUND(IF($W183&gt;2800,ROUND($Y183/$W183*2800,2),$Y183),2)*'umowa o pracę'!$E$8,2),IF($X183&gt;0,IF($W183+$X183&lt;2800,ROUND(ROUND($Y183+ROUND($X183*9%,2),2)*'umowa o pracę'!$E$8,2),IF(AND($W183+$X183&gt;=2800,$X183&lt;2800,$W183&lt;2800),ROUND((ROUND(((2800-$X183)/$W183)*$Y183,2)+ROUND($X183*9%,2))*'umowa o pracę'!$E$8,2),IF(AND($W183+$X183&gt;=2800,$X183&gt;=2800),ROUND((ROUND(2800*9%,2))*'umowa o pracę'!$E$8,2),IF(AND($W183+$X183&gt;=2800,$W183&gt;=2800,$X183&lt;2800),ROUND((ROUND($X183*9%,2)+ROUND(((2800-$X183)/$W183)*$Y183,2))*'umowa o pracę'!$E$8,2),0)))),0)))&gt;$J183,$J183,IF(AND($V183=1,$I183&gt;0),ROUND(IF($W183+$X183&gt;=2800,2800*'umowa o pracę'!$E$8,($W183+$X183)*'umowa o pracę'!$E$8),2)+IF($X183=0,ROUND(IF($W183&gt;2800,ROUND($Z183/$W183*2800,2),$Z183)*'umowa o pracę'!$E$8,2),ROUND(IF($W183&gt;2800,ROUND($Z183/$W183*2800,2),$Z183)*'umowa o pracę'!$E$8,2)),ROUND(IF($W183+$X183&gt;=2800,2800*'umowa o pracę'!$E$8,($W183+$X183)*'umowa o pracę'!$E$8),2)-IF(AND($X183=0,I183&gt;0),ROUND(ROUND(IF($W183&gt;2800,ROUND($Y183/$W183*2800,2),$Y183),2)*'umowa o pracę'!$E$8,2),IF($X183&gt;0,IF($W183+$X183&lt;2800,ROUND(ROUND($Y183+ROUND($X183*9%,2),2)*'umowa o pracę'!$E$8,2),IF(AND($W183+$X183&gt;=2800,$X183&lt;2800,$W183&lt;2800),ROUND((ROUND(((2800-$X183)/$W183)*$Y183,2)+ROUND($X183*9%,2))*'umowa o pracę'!$E$8,2),IF(AND($W183+$X183&gt;=2800,$X183&gt;=2800),ROUND((ROUND(2800*9%,2))*'umowa o pracę'!$E$8,2),IF(AND($W183+$X183&gt;=2800,$W183&gt;=2800,$X183&lt;2800),ROUND((ROUND($X183*9%,2)+ROUND(((2800-$X183)/$W183)*$Y183,2))*'umowa o pracę'!$E$8,2),0)))),0)))))</f>
        <v>0</v>
      </c>
      <c r="AD183" s="32">
        <f>IF('umowa o pracę'!$E$7=2020,IF(IF($V183=1,IF($X183=0,ROUND(IF($W183&gt;2600,ROUND($Y183/$W183*2600,2),$Y183)*'umowa o pracę'!$E$8,2),IF($W183+$X183&lt;2600,ROUND(ROUND($Y183+ROUND($X183*9%,2),2)*'umowa o pracę'!$E$8,2),IF(AND($W183+$X183&gt;=2600,$W183&lt;2600),ROUND((ROUND($Y183+ROUND((2600-$W183)*9%,2),2))*'umowa o pracę'!$E$8,2),IF(AND($W183+$X183&gt;=2600,$W183&gt;=2600),ROUND(ROUND($Y183/$W183*2600,2)*'umowa o pracę'!$E$8,2),0)))),0)&gt;$H183,$H183,IF($V183=1,IF($X183=0,ROUND(IF($W183&gt;2600,ROUND($Y183/$W183*2600,2),$Y183)*'umowa o pracę'!$E$8,2),IF($W183+$X183&lt;2600,ROUND(ROUND($Y183+ROUND($X183*9%,2),2)*'umowa o pracę'!$E$8,2),IF(AND($W183+$X183&gt;=2600,$W183&lt;2600),ROUND((ROUND($Y183+ROUND((2600-$W183)*9%,2),2))*'umowa o pracę'!$E$8,2),IF(AND($W183+$X183&gt;=2600,$W183&gt;=2600),ROUND(ROUND($Y183/$W183*2600,2)*'umowa o pracę'!$E$8,2),0)))),0)),IF('umowa o pracę'!$E$7=2021,IF(IF($V183=1,IF($X183=0,ROUND(IF($W183&gt;2800,ROUND($Y183/$W183*2800,2),$Y183)*'umowa o pracę'!$E$8,2),IF($W183+$X183&lt;2800,ROUND(ROUND($Y183+ROUND($X183*9%,2),2)*'umowa o pracę'!$E$8,2),IF(AND($W183+$X183&gt;=2800,$W183&lt;2800),ROUND((ROUND($Y183+ROUND((2800-$W183)*9%,2),2))*'umowa o pracę'!$E$8,2),IF(AND($W183+$X183&gt;=2800,$W183&gt;=2800),ROUND(ROUND($Y183/$W183*2800,2)*'umowa o pracę'!$E$8,2),0)))),0)&gt;$H183,$H183,IF($V183=1,IF($X183=0,ROUND(IF($W183&gt;2800,ROUND($Y183/$W183*2800,2),$Y183)*'umowa o pracę'!$E$8,2),IF($W183+$X183&lt;2800,ROUND(ROUND($Y183+ROUND($X183*9%,2),2)*'umowa o pracę'!$E$8,2),IF(AND($W183+$X183&gt;=2800,$W183&lt;2800),ROUND((ROUND($Y183+ROUND((2800-$W183)*9%,2),2))*'umowa o pracę'!$E$8,2),IF(AND($W183+$X183&gt;=2800,$W183&gt;=2800),ROUND(ROUND($Y183/$W183*2800,2)*'umowa o pracę'!$E$8,2),0)))),0)),0))</f>
        <v>0</v>
      </c>
      <c r="AE183" s="32">
        <f>IF('umowa o pracę'!$E$7=2020,IF(IF($V183=1,IF($X183=0,ROUND(IF($W183&gt;2600,ROUND($Z183/$W183*2600,2),$Z183)*'umowa o pracę'!$E$8,2),ROUND(IF($W183&gt;2600,ROUND($Z183/$W183*2600,2),$Z183)*'umowa o pracę'!$E$8,2)),0)&gt;$I183,$I183,IF($V183=1,IF($X183=0,ROUND(IF($W183&gt;2600,ROUND($Z183/$W183*2600,2),$Z183)*'umowa o pracę'!$E$8,2),ROUND(IF($W183&gt;2600,ROUND($Z183/$W183*2600,2),$Z183)*'umowa o pracę'!$E$8,2)),0)),IF('umowa o pracę'!$E$7=2021,IF(IF($V183=1,IF($X183=0,ROUND(IF($W183&gt;2800,ROUND($Z183/$W183*2800,2),$Z183)*'umowa o pracę'!$E$8,2),ROUND(IF($W183&gt;2800,ROUND($Z183/$W183*2800,2),$Z183)*'umowa o pracę'!$E$8,2)),0)&gt;$I183,$I183,IF($V183=1,IF($X183=0,ROUND(IF($W183&gt;2800,ROUND($Z183/$W183*2800,2),$Z183)*'umowa o pracę'!$E$8,2),ROUND(IF($W183&gt;2800,ROUND($Z183/$W183*2800,2),$Z183)*'umowa o pracę'!$E$8,2)),0)),0))</f>
        <v>0</v>
      </c>
      <c r="AF183" s="56">
        <f>IF('umowa o pracę'!$E$7=2020,$AB183,IF('umowa o pracę'!$E$7=2021,$AC183,0))</f>
        <v>0</v>
      </c>
      <c r="AG183" s="53">
        <f t="shared" si="28"/>
        <v>1</v>
      </c>
      <c r="AH183" s="39">
        <f>IF('umowa o pracę'!$E$6&lt;3,0,$L183)</f>
        <v>0</v>
      </c>
      <c r="AI183" s="39">
        <f>IF('umowa o pracę'!$E$6&lt;3,0,$M183)</f>
        <v>0</v>
      </c>
      <c r="AJ183" s="55">
        <f>IF('umowa o pracę'!$E$6&lt;3,0,$N183)</f>
        <v>0</v>
      </c>
      <c r="AK183" s="55">
        <f>IF('umowa o pracę'!$E$6&lt;3,0,$O183)</f>
        <v>0</v>
      </c>
      <c r="AL183" s="32">
        <f>IF('umowa o pracę'!$E$7=2020,ROUND(IF($AH183&gt;=2600,2600*'umowa o pracę'!$E$8,$AH183*'umowa o pracę'!$E$8),2),IF('umowa o pracę'!$E$7=2021,ROUND(IF($AH183&gt;=2800,2800*'umowa o pracę'!$E$8,$AH183*'umowa o pracę'!$E$8),2),0))</f>
        <v>0</v>
      </c>
      <c r="AM183" s="32">
        <f>IF(IF(IF(AND($AG183=1,$I183&gt;0),ROUND(IF($AH183+$AI183&gt;=2600,2600*'umowa o pracę'!$E$8,($AH183+$AI183)*'umowa o pracę'!$E$8),2)+IF($AI183=0,ROUND(IF($AH183&gt;2600,ROUND($AK183/$AH183*2600,2),$AK183)*'umowa o pracę'!$E$8,2),ROUND(IF($AH183&gt;2600,ROUND($AK183/$AH183*2600,2),$AK183)*'umowa o pracę'!$E$8,2)),ROUND(IF($AH183+$AI183&gt;=2600,2600*'umowa o pracę'!$E$8,($AH183+$AI183)*'umowa o pracę'!$E$8),2)-IF($AI183=0,ROUND(ROUND(IF($AH183&gt;2600,ROUND($AJ183/$AH183*2600,2),$AJ183),2)*'umowa o pracę'!$E$8,2),IF($AI183&gt;0,IF($AH183+$AI183&lt;2600,ROUND(ROUND($AJ183+ROUND($AI183*9%,2),2)*'umowa o pracę'!$E$8,2),IF(AND($AH183+$AI183&gt;=2600,$AI183&lt;2600,$AH183&lt;2600),ROUND((ROUND(((2600-$AI183)/$AH183)*$AJ183,2)+ROUND($AI183*9%,2))*'umowa o pracę'!$E$8,2),IF(AND($AH183+$AI183&gt;=2600,$AI183&gt;=2600),ROUND((ROUND(2600*9%,2))*'umowa o pracę'!$E$8,2),IF(AND($AH183+$AI183&gt;=2600,$AH183&gt;=2600,$AI183&lt;2600),ROUND((ROUND($AI183*9%,2)+ROUND(((2600-$AI183)/$AH183)*$AJ183,2))*'umowa o pracę'!$E$8,2),0)))),0)))&gt;$J183,$J183,IF(AND($AG183=1,$I183&gt;0),ROUND(IF($AH183+$AI183&gt;=2600,2600*'umowa o pracę'!$E$8,($AH183+$AI183)*'umowa o pracę'!$E$8),2)+IF($AI183=0,ROUND(IF($AH183&gt;2600,ROUND($AK183/$AH183*2600,2),$AK183)*'umowa o pracę'!$E$8,2),ROUND(IF($AH183&gt;2600,ROUND($AK183/$AH183*2600,2),$AK183)*'umowa o pracę'!$E$8,2)),ROUND(IF($AH183+$AI183&gt;=2600,2600*'umowa o pracę'!$E$8,($AH183+$AI183)*'umowa o pracę'!$E$8),2)-IF($AI183=0,ROUND(ROUND(IF($AH183&gt;2600,ROUND($AJ183/$AH183*2600,2),$AJ183),2)*'umowa o pracę'!$E$8,2),IF($AI183&gt;0,IF($AH183+$AI183&lt;2600,ROUND(ROUND($AJ183+ROUND($AI183*9%,2),2)*'umowa o pracę'!$E$8,2),IF(AND($AH183+$AI183&gt;=2600,$AI183&lt;2600,$AH183&lt;2600),ROUND((ROUND(((2600-$AI183)/$AH183)*$AJ183,2)+ROUND($AI183*9%,2))*'umowa o pracę'!$E$8,2),IF(AND($AH183+$AI183&gt;=2600,$AI183&gt;=2600),ROUND((ROUND(2600*9%,2))*'umowa o pracę'!$E$8,2),IF(AND($AH183+$AI183&gt;=2600,$AH183&gt;=2600,$AI183&lt;2600),ROUND((ROUND($AI183*9%,2)+ROUND(((2600-$AI183)/$AH183)*$AJ183,2))*'umowa o pracę'!$E$8,2),0)))),0))))&gt;$J183,$J183,IF(IF(AND($AG183=1,$I183&gt;0),ROUND(IF($AH183+$AI183&gt;=2600,2600*'umowa o pracę'!$E$8,($AH183+$AI183)*'umowa o pracę'!$E$8),2)+IF($AI183=0,ROUND(IF($AH183&gt;2600,ROUND($AK183/$AH183*2600,2),$AK183)*'umowa o pracę'!$E$8,2),ROUND(IF($AH183&gt;2600,ROUND($AK183/$AH183*2600,2),$AK183)*'umowa o pracę'!$E$8,2)),ROUND(IF($AH183+$AI183&gt;=2600,2600*'umowa o pracę'!$E$8,($AH183+$AI183)*'umowa o pracę'!$E$8),2)-IF($AI183=0,ROUND(ROUND(IF($AH183&gt;2600,ROUND($AJ183/$AH183*2600,2),$AJ183),2)*'umowa o pracę'!$E$8,2),IF($AI183&gt;0,IF($AH183+$AI183&lt;2600,ROUND(ROUND($AJ183+ROUND($AI183*9%,2),2)*'umowa o pracę'!$E$8,2),IF(AND($AH183+$AI183&gt;=2600,$AI183&lt;2600,$AH183&lt;2600),ROUND((ROUND(((2600-$AI183)/$AH183)*$AJ183,2)+ROUND($AI183*9%,2))*'umowa o pracę'!$E$8,2),IF(AND($AH183+$AI183&gt;=2600,$AI183&gt;=2600),ROUND((ROUND(2600*9%,2))*'umowa o pracę'!$E$8,2),IF(AND($AH183+$AI183&gt;=2600,$AH183&gt;=2600,$AI183&lt;2600),ROUND((ROUND($AI183*9%,2)+ROUND(((2600-$AI183)/$AH183)*$AJ183,2))*'umowa o pracę'!$E$8,2),0)))),0)))&gt;$J183,$J183,IF(AND($AG183=1,$I183&gt;0),ROUND(IF($AH183+$AI183&gt;=2600,2600*'umowa o pracę'!$E$8,($AH183+$AI183)*'umowa o pracę'!$E$8),2)+IF($AI183=0,ROUND(IF($AH183&gt;2600,ROUND($AK183/$AH183*2600,2),$AK183)*'umowa o pracę'!$E$8,2),ROUND(IF($AH183&gt;2600,ROUND($AK183/$AH183*2600,2),$AK183)*'umowa o pracę'!$E$8,2)),ROUND(IF($AH183+$AI183&gt;=2600,2600*'umowa o pracę'!$E$8,($AH183+$AI183)*'umowa o pracę'!$E$8),2)-IF(AND($AI183=0,I183&gt;0),ROUND(ROUND(IF($AH183&gt;2600,ROUND($AJ183/$AH183*2600,2),$AJ183),2)*'umowa o pracę'!$E$8,2),IF($AI183&gt;0,IF($AH183+$AI183&lt;2600,ROUND(ROUND($AJ183+ROUND($AI183*9%,2),2)*'umowa o pracę'!$E$8,2),IF(AND($AH183+$AI183&gt;=2600,$AI183&lt;2600,$AH183&lt;2600),ROUND((ROUND(((2600-$AI183)/$AH183)*$AJ183,2)+ROUND($AI183*9%,2))*'umowa o pracę'!$E$8,2),IF(AND($AH183+$AI183&gt;=2600,$AI183&gt;=2600),ROUND((ROUND(2600*9%,2))*'umowa o pracę'!$E$8,2),IF(AND($AH183+$AI183&gt;=2600,$AH183&gt;=2600,$AI183&lt;2600),ROUND((ROUND($AI183*9%,2)+ROUND(((2600-$AI183)/$AH183)*$AJ183,2))*'umowa o pracę'!$E$8,2),0)))),0)))))</f>
        <v>0</v>
      </c>
      <c r="AN183" s="32">
        <f>IF(IF(IF(AND($AG183=1,$I183&gt;0),ROUND(IF($AH183+$AI183&gt;=2800,2800*'umowa o pracę'!$E$8,($AH183+$AI183)*'umowa o pracę'!$E$8),2)+IF($AI183=0,ROUND(IF($AH183&gt;2800,ROUND($AK183/$AH183*2800,2),$AK183)*'umowa o pracę'!$E$8,2),ROUND(IF($AH183&gt;2800,ROUND($AK183/$AH183*2800,2),$AK183)*'umowa o pracę'!$E$8,2)),ROUND(IF($AH183+$AI183&gt;=2800,2800*'umowa o pracę'!$E$8,($AH183+$AI183)*'umowa o pracę'!$E$8),2)-IF($AI183=0,ROUND(ROUND(IF($AH183&gt;2800,ROUND($AJ183/$AH183*2800,2),$AJ183),2)*'umowa o pracę'!$E$8,2),IF($AI183&gt;0,IF($AH183+$AI183&lt;2800,ROUND(ROUND($AJ183+ROUND($AI183*9%,2),2)*'umowa o pracę'!$E$8,2),IF(AND($AH183+$AI183&gt;=2800,$AI183&lt;2800,$AH183&lt;2800),ROUND((ROUND(((2800-$AI183)/$AH183)*$AJ183,2)+ROUND($AI183*9%,2))*'umowa o pracę'!$E$8,2),IF(AND($AH183+$AI183&gt;=2800,$AI183&gt;=2800),ROUND((ROUND(2800*9%,2))*'umowa o pracę'!$E$8,2),IF(AND($AH183+$AI183&gt;=2800,$AH183&gt;=2800,$AI183&lt;2800),ROUND((ROUND($AI183*9%,2)+ROUND(((2800-$AI183)/$AH183)*$AJ183,2))*'umowa o pracę'!$E$8,2),0)))),0)))&gt;$J183,$J183,IF(AND($AG183=1,$I183&gt;0),ROUND(IF($AH183+$AI183&gt;=2800,2800*'umowa o pracę'!$E$8,($AH183+$AI183)*'umowa o pracę'!$E$8),2)+IF($AI183=0,ROUND(IF($AH183&gt;2800,ROUND($AK183/$AH183*2800,2),$AK183)*'umowa o pracę'!$E$8,2),ROUND(IF($AH183&gt;2800,ROUND($AK183/$AH183*2800,2),$AK183)*'umowa o pracę'!$E$8,2)),ROUND(IF($AH183+$AI183&gt;=2800,2800*'umowa o pracę'!$E$8,($AH183+$AI183)*'umowa o pracę'!$E$8),2)-IF($AI183=0,ROUND(ROUND(IF($AH183&gt;2800,ROUND($AJ183/$AH183*2800,2),$AJ183),2)*'umowa o pracę'!$E$8,2),IF($AI183&gt;0,IF($AH183+$AI183&lt;2800,ROUND(ROUND($AJ183+ROUND($AI183*9%,2),2)*'umowa o pracę'!$E$8,2),IF(AND($AH183+$AI183&gt;=2800,$AI183&lt;2800,$AH183&lt;2800),ROUND((ROUND(((2800-$AI183)/$AH183)*$AJ183,2)+ROUND($AI183*9%,2))*'umowa o pracę'!$E$8,2),IF(AND($AH183+$AI183&gt;=2800,$AI183&gt;=2800),ROUND((ROUND(2800*9%,2))*'umowa o pracę'!$E$8,2),IF(AND($AH183+$AI183&gt;=2800,$AH183&gt;=2800,$AI183&lt;2800),ROUND((ROUND($AI183*9%,2)+ROUND(((2800-$AI183)/$AH183)*$AJ183,2))*'umowa o pracę'!$E$8,2),0)))),0))))&gt;$J183,$J183,IF(IF(AND($AG183=1,$I183&gt;0),ROUND(IF($AH183+$AI183&gt;=2800,2800*'umowa o pracę'!$E$8,($AH183+$AI183)*'umowa o pracę'!$E$8),2)+IF($AI183=0,ROUND(IF($AH183&gt;2800,ROUND($AK183/$AH183*2800,2),$AK183)*'umowa o pracę'!$E$8,2),ROUND(IF($AH183&gt;2800,ROUND($AK183/$AH183*2800,2),$AK183)*'umowa o pracę'!$E$8,2)),ROUND(IF($AH183+$AI183&gt;=2800,2800*'umowa o pracę'!$E$8,($AH183+$AI183)*'umowa o pracę'!$E$8),2)-IF($AI183=0,ROUND(ROUND(IF($AH183&gt;2800,ROUND($AJ183/$AH183*2800,2),$AJ183),2)*'umowa o pracę'!$E$8,2),IF($AI183&gt;0,IF($AH183+$AI183&lt;2800,ROUND(ROUND($AJ183+ROUND($AI183*9%,2),2)*'umowa o pracę'!$E$8,2),IF(AND($AH183+$AI183&gt;=2800,$AI183&lt;2800,$AH183&lt;2800),ROUND((ROUND(((2800-$AI183)/$AH183)*$AJ183,2)+ROUND($AI183*9%,2))*'umowa o pracę'!$E$8,2),IF(AND($AH183+$AI183&gt;=2800,$AI183&gt;=2800),ROUND((ROUND(2800*9%,2))*'umowa o pracę'!$E$8,2),IF(AND($AH183+$AI183&gt;=2800,$AH183&gt;=2800,$AI183&lt;2800),ROUND((ROUND($AI183*9%,2)+ROUND(((2800-$AI183)/$AH183)*$AJ183,2))*'umowa o pracę'!$E$8,2),0)))),0)))&gt;$J183,$J183,IF(AND($AG183=1,$I183&gt;0),ROUND(IF($AH183+$AI183&gt;=2800,2800*'umowa o pracę'!$E$8,($AH183+$AI183)*'umowa o pracę'!$E$8),2)+IF($AI183=0,ROUND(IF($AH183&gt;2800,ROUND($AK183/$AH183*2800,2),$AK183)*'umowa o pracę'!$E$8,2),ROUND(IF($AH183&gt;2800,ROUND($AK183/$AH183*2800,2),$AK183)*'umowa o pracę'!$E$8,2)),ROUND(IF($AH183+$AI183&gt;=2800,2800*'umowa o pracę'!$E$8,($AH183+$AI183)*'umowa o pracę'!$E$8),2)-IF(AND($AI183=0,I183&gt;0),ROUND(ROUND(IF($AH183&gt;2800,ROUND($AJ183/$AH183*2800,2),$AJ183),2)*'umowa o pracę'!$E$8,2),IF($AI183&gt;0,IF($AH183+$AI183&lt;2800,ROUND(ROUND($AJ183+ROUND($AI183*9%,2),2)*'umowa o pracę'!$E$8,2),IF(AND($AH183+$AI183&gt;=2800,$AI183&lt;2800,$AH183&lt;2800),ROUND((ROUND(((2800-$AI183)/$AH183)*$AJ183,2)+ROUND($AI183*9%,2))*'umowa o pracę'!$E$8,2),IF(AND($AH183+$AI183&gt;=2800,$AI183&gt;=2800),ROUND((ROUND(2800*9%,2))*'umowa o pracę'!$E$8,2),IF(AND($AH183+$AI183&gt;=2800,$AH183&gt;=2800,$AI183&lt;2800),ROUND((ROUND($AI183*9%,2)+ROUND(((2800-$AI183)/$AH183)*$AJ183,2))*'umowa o pracę'!$E$8,2),0)))),0)))))</f>
        <v>0</v>
      </c>
      <c r="AO183" s="32">
        <f>IF('umowa o pracę'!$E$7=2020,IF(IF($AG183=1,IF($AI183=0,ROUND(IF($AH183&gt;2600,ROUND($AJ183/$AH183*2600,2),$AJ183)*'umowa o pracę'!$E$8,2),IF($AH183+$AI183&lt;2600,ROUND(ROUND($AJ183+ROUND($AI183*9%,2),2)*'umowa o pracę'!$E$8,2),IF(AND($AH183+$AI183&gt;=2600,$AH183&lt;2600),ROUND((ROUND($AJ183+ROUND((2600-$AH183)*9%,2),2))*'umowa o pracę'!$E$8,2),IF(AND($AH183+$AI183&gt;=2600,$AH183&gt;=2600),ROUND(ROUND($AJ183/$AH183*2600,2)*'umowa o pracę'!$E$8,2),0)))),0)&gt;$H183,$H183,IF($AG183=1,IF($AI183=0,ROUND(IF($AH183&gt;2600,ROUND($AJ183/$AH183*2600,2),$AJ183)*'umowa o pracę'!$E$8,2),IF($AH183+$AI183&lt;2600,ROUND(ROUND($AJ183+ROUND($AI183*9%,2),2)*'umowa o pracę'!$E$8,2),IF(AND($AH183+$AI183&gt;=2600,$AH183&lt;2600),ROUND((ROUND($AJ183+ROUND((2600-$AH183)*9%,2),2))*'umowa o pracę'!$E$8,2),IF(AND($AH183+$AI183&gt;=2600,$AH183&gt;=2600),ROUND(ROUND($AJ183/$AH183*2600,2)*'umowa o pracę'!$E$8,2),0)))),0)),IF('umowa o pracę'!$E$7=2021,IF(IF($AG183=1,IF($AI183=0,ROUND(IF($AH183&gt;2800,ROUND($AJ183/$AH183*2800,2),$AJ183)*'umowa o pracę'!$E$8,2),IF($AH183+$AI183&lt;2800,ROUND(ROUND($AJ183+ROUND($AI183*9%,2),2)*'umowa o pracę'!$E$8,2),IF(AND($AH183+$AI183&gt;=2800,$AH183&lt;2800),ROUND((ROUND($AJ183+ROUND((2800-$AH183)*9%,2),2))*'umowa o pracę'!$E$8,2),IF(AND($AH183+$AI183&gt;=2800,$AH183&gt;=2800),ROUND(ROUND($AJ183/$AH183*2800,2)*'umowa o pracę'!$E$8,2),0)))),0)&gt;$H183,$H183,IF($AG183=1,IF($AI183=0,ROUND(IF($AH183&gt;2800,ROUND($AJ183/$AH183*2800,2),$AJ183)*'umowa o pracę'!$E$8,2),IF($AH183+$AI183&lt;2800,ROUND(ROUND($AJ183+ROUND($AI183*9%,2),2)*'umowa o pracę'!$E$8,2),IF(AND($AH183+$AI183&gt;=2800,$AH183&lt;2800),ROUND((ROUND($AJ183+ROUND((2800-$AH183)*9%,2),2))*'umowa o pracę'!$E$8,2),IF(AND($AH183+$AI183&gt;=2800,$AH183&gt;=2800),ROUND(ROUND($AJ183/$AH183*2800,2)*'umowa o pracę'!$E$8,2),0)))),0)),0))</f>
        <v>0</v>
      </c>
      <c r="AP183" s="32">
        <f>IF('umowa o pracę'!$E$7=2020,IF(IF($AG183=1,IF($AI183=0,ROUND(IF($AH183&gt;2600,ROUND($AK183/$AH183*2600,2),$AK183)*'umowa o pracę'!$E$8,2),ROUND(IF($AH183&gt;2600,ROUND($AK183/$AH183*2600,2),$AK183)*'umowa o pracę'!$E$8,2)),0)&gt;$I183,$I183,IF($AG183=1,IF($AI183=0,ROUND(IF($AH183&gt;2600,ROUND($AK183/$AH183*2600,2),$AK183)*'umowa o pracę'!$E$8,2),ROUND(IF($AH183&gt;2600,ROUND($AK183/$AH183*2600,2),$AK183)*'umowa o pracę'!$E$8,2)),0)),IF('umowa o pracę'!$E$7=2021,IF(IF($AG183=1,IF($AI183=0,ROUND(IF($AH183&gt;2800,ROUND($AK183/$AH183*2800,2),$AK183)*'umowa o pracę'!$E$8,2),ROUND(IF($AH183&gt;2800,ROUND($AK183/$AH183*2800,2),$AK183)*'umowa o pracę'!$E$8,2)),0)&gt;$I183,$I183,IF($AG183=1,IF($AI183=0,ROUND(IF($AH183&gt;2800,ROUND($AK183/$AH183*2800,2),$AK183)*'umowa o pracę'!$E$8,2),ROUND(IF($AH183&gt;2800,ROUND($AK183/$AH183*2800,2),$AK183)*'umowa o pracę'!$E$8,2)),0)),0))</f>
        <v>0</v>
      </c>
      <c r="AQ183" s="56">
        <f>IF('umowa o pracę'!$E$7=2020,$AM183,IF('umowa o pracę'!$E$7=2021,$AN183,0))</f>
        <v>0</v>
      </c>
      <c r="AR183" s="33">
        <f>IF('umowa o pracę'!$E$7=0,0,U183+AF183+AQ183)</f>
        <v>0</v>
      </c>
      <c r="AS183" s="19"/>
      <c r="AT183" s="19"/>
      <c r="AU183" s="19"/>
      <c r="AV183" s="6"/>
      <c r="AW183" s="6"/>
      <c r="AX183" s="6">
        <f t="shared" si="26"/>
        <v>10</v>
      </c>
      <c r="AY183" s="6"/>
      <c r="AZ183" s="234">
        <f t="shared" si="29"/>
        <v>0</v>
      </c>
      <c r="BA183" s="234">
        <f t="shared" si="30"/>
        <v>0</v>
      </c>
      <c r="BB183" s="234">
        <f t="shared" si="31"/>
        <v>0</v>
      </c>
      <c r="BC183" s="234">
        <f t="shared" si="32"/>
        <v>0</v>
      </c>
      <c r="BD183" s="234">
        <f t="shared" si="33"/>
        <v>0</v>
      </c>
      <c r="BE183" s="234">
        <f t="shared" si="34"/>
        <v>0</v>
      </c>
      <c r="BF183" s="234">
        <f t="shared" si="35"/>
        <v>0</v>
      </c>
      <c r="BG183" s="234">
        <f t="shared" si="36"/>
        <v>0</v>
      </c>
      <c r="BH183" s="234">
        <f t="shared" si="37"/>
        <v>0</v>
      </c>
      <c r="BI183" s="238">
        <f t="shared" si="38"/>
        <v>0</v>
      </c>
      <c r="BJ183" s="236"/>
      <c r="BK183" s="236"/>
      <c r="BL183" s="237"/>
    </row>
    <row r="184" spans="1:64" ht="15.75" customHeight="1" x14ac:dyDescent="0.25">
      <c r="A184" s="129">
        <v>173</v>
      </c>
      <c r="B184" s="57"/>
      <c r="C184" s="57"/>
      <c r="D184" s="36"/>
      <c r="E184" s="36"/>
      <c r="F184" s="242"/>
      <c r="G184" s="37">
        <v>1</v>
      </c>
      <c r="H184" s="58">
        <v>0</v>
      </c>
      <c r="I184" s="59">
        <v>0</v>
      </c>
      <c r="J184" s="60">
        <v>0</v>
      </c>
      <c r="K184" s="52">
        <v>1</v>
      </c>
      <c r="L184" s="39">
        <v>0</v>
      </c>
      <c r="M184" s="39">
        <v>0</v>
      </c>
      <c r="N184" s="39">
        <v>0</v>
      </c>
      <c r="O184" s="39">
        <v>0</v>
      </c>
      <c r="P184" s="35">
        <f>IF('umowa o pracę'!$E$7=2020,ROUND(IF($L184&gt;=2600,2600*'umowa o pracę'!$E$8,$L184*'umowa o pracę'!$E$8),2),IF('umowa o pracę'!$E$7=2021,ROUND(IF($L184&gt;=2800,2800*'umowa o pracę'!$E$8,$L184*'umowa o pracę'!$E$8),2),0))</f>
        <v>0</v>
      </c>
      <c r="Q184" s="252">
        <f>IF(IF(IF(AND($K184=1,$I184&gt;0),ROUND(IF($L184+$M184&gt;=2600,2600*'umowa o pracę'!$E$8,($L184+$M184)*'umowa o pracę'!$E$8),2)+IF($M184=0,ROUND(IF($L184&gt;2600,ROUND($O184/$L184*2600,2),$O184)*'umowa o pracę'!$E$8,2),ROUND(IF($L184&gt;2600,ROUND($O184/$L184*2600,2),$O184)*'umowa o pracę'!$E$8,2)),ROUND(IF($L184+$M184&gt;=2600,2600*'umowa o pracę'!$E$8,($L184+$M184)*'umowa o pracę'!$E$8),2)-IF($M184=0,ROUND(ROUND(IF($L184&gt;2600,ROUND($N184/$L184*2600,2),$N184),2)*'umowa o pracę'!$E$8,2),IF($M184&gt;0,IF($L184+$M184&lt;2600,ROUND(ROUND($N184+ROUND($M184*9%,2),2)*'umowa o pracę'!$E$8,2),IF(AND($L184+$M184&gt;=2600,$M184&lt;2600,$L184&lt;2600),ROUND((ROUND(((2600-$M184)/$L184)*$N184,2)+ROUND($M184*9%,2))*'umowa o pracę'!$E$8,2),IF(AND($L184+$M184&gt;=2600,$M184&gt;=2600),ROUND((ROUND(2600*9%,2))*'umowa o pracę'!$E$8,2),IF(AND($L184+$M184&gt;=2600,$L184&gt;=2600,$M184&lt;2600),ROUND((ROUND($M184*9%,2)+ROUND(((2600-$M184)/$L184)*$N184,2))*'umowa o pracę'!$E$8,2),0)))),0)))&gt;$J184,$J184,IF(AND($K184=1,$I184&gt;0),ROUND(IF($L184+$M184&gt;=2600,2600*'umowa o pracę'!$E$8,($L184+$M184)*'umowa o pracę'!$E$8),2)+IF($M184=0,ROUND(IF($L184&gt;2600,ROUND($O184/$L184*2600,2),$O184)*'umowa o pracę'!$E$8,2),ROUND(IF($L184&gt;2600,ROUND($O184/$L184*2600,2),$O184)*'umowa o pracę'!$E$8,2)),ROUND(IF($L184+$M184&gt;=2600,2600*'umowa o pracę'!$E$8,($L184+$M184)*'umowa o pracę'!$E$8),2)-IF($M184=0,ROUND(ROUND(IF($L184&gt;2600,ROUND($N184/$L184*2600,2),$N184),2)*'umowa o pracę'!$E$8,2),IF($M184&gt;0,IF($L184+$M184&lt;2600,ROUND(ROUND($N184+ROUND($M184*9%,2),2)*'umowa o pracę'!$E$8,2),IF(AND($L184+$M184&gt;=2600,$M184&lt;2600,$L184&lt;2600),ROUND((ROUND(((2600-$M184)/$L184)*$N184,2)+ROUND($M184*9%,2))*'umowa o pracę'!$E$8,2),IF(AND($L184+$M184&gt;=2600,$M184&gt;=2600),ROUND((ROUND(2600*9%,2))*'umowa o pracę'!$E$8,2),IF(AND($L184+$M184&gt;=2600,$L184&gt;=2600,$M184&lt;2600),ROUND((ROUND($M184*9%,2)+ROUND(((2600-$M184)/$L184)*$N184,2))*'umowa o pracę'!$E$8,2),0)))),0))))&gt;$J184,$J184,IF(IF(AND($K184=1,$I184&gt;0),ROUND(IF($L184+$M184&gt;=2600,2600*'umowa o pracę'!$E$8,($L184+$M184)*'umowa o pracę'!$E$8),2)+IF($M184=0,ROUND(IF($L184&gt;2600,ROUND($O184/$L184*2600,2),$O184)*'umowa o pracę'!$E$8,2),ROUND(IF($L184&gt;2600,ROUND($O184/$L184*2600,2),$O184)*'umowa o pracę'!$E$8,2)),ROUND(IF($L184+$M184&gt;=2600,2600*'umowa o pracę'!$E$8,($L184+$M184)*'umowa o pracę'!$E$8),2)-IF($M184=0,ROUND(ROUND(IF($L184&gt;2600,ROUND($N184/$L184*2600,2),$N184),2)*'umowa o pracę'!$E$8,2),IF($M184&gt;0,IF($L184+$M184&lt;2600,ROUND(ROUND($N184+ROUND($M184*9%,2),2)*'umowa o pracę'!$E$8,2),IF(AND($L184+$M184&gt;=2600,$M184&lt;2600,$L184&lt;2600),ROUND((ROUND(((2600-$M184)/$L184)*$N184,2)+ROUND($M184*9%,2))*'umowa o pracę'!$E$8,2),IF(AND($L184+$M184&gt;=2600,$M184&gt;=2600),ROUND((ROUND(2600*9%,2))*'umowa o pracę'!$E$8,2),IF(AND($L184+$M184&gt;=2600,$L184&gt;=2600,$M184&lt;2600),ROUND((ROUND($M184*9%,2)+ROUND(((2600-$M184)/$L184)*$N184,2))*'umowa o pracę'!$E$8,2),0)))),0)))&gt;$J184,$J184,IF(AND($K184=1,$I184&gt;0),ROUND(IF($L184+$M184&gt;=2600,2600*'umowa o pracę'!$E$8,($L184+$M184)*'umowa o pracę'!$E$8),2)+IF($M184=0,ROUND(IF($L184&gt;2600,ROUND($O184/$L184*2600,2),$O184)*'umowa o pracę'!$E$8,2),ROUND(IF($L184&gt;2600,ROUND($O184/$L184*2600,2),$O184)*'umowa o pracę'!$E$8,2)),ROUND(IF($L184+$M184&gt;=2600,2600*'umowa o pracę'!$E$8,($L184+$M184)*'umowa o pracę'!$E$8),2)-IF(AND($M184=0,I184&gt;0),ROUND(ROUND(IF($L184&gt;2600,ROUND($N184/$L184*2600,2),$N184),2)*'umowa o pracę'!$E$8,2),IF($M184&gt;0,IF($L184+$M184&lt;2600,ROUND(ROUND($N184+ROUND($M184*9%,2),2)*'umowa o pracę'!$E$8,2),IF(AND($L184+$M184&gt;=2600,$M184&lt;2600,$L184&lt;2600),ROUND((ROUND(((2600-$M184)/$L184)*$N184,2)+ROUND($M184*9%,2))*'umowa o pracę'!$E$8,2),IF(AND($L184+$M184&gt;=2600,$M184&gt;=2600),ROUND((ROUND(2600*9%,2))*'umowa o pracę'!$E$8,2),IF(AND($L184+$M184&gt;=2600,$L184&gt;=2600,$M184&lt;2600),ROUND((ROUND($M184*9%,2)+ROUND(((2600-$M184)/$L184)*$N184,2))*'umowa o pracę'!$E$8,2),0)))),0)))))</f>
        <v>0</v>
      </c>
      <c r="R184" s="252">
        <f>IF(IF(IF(AND($K184=1,$I184&gt;0),ROUND(IF($L184+$M184&gt;=2800,2800*'umowa o pracę'!$E$8,($L184+$M184)*'umowa o pracę'!$E$8),2)+IF($M184=0,ROUND(IF($L184&gt;2800,ROUND($O184/$L184*2800,2),$O184)*'umowa o pracę'!$E$8,2),ROUND(IF($L184&gt;2800,ROUND($O184/$L184*2800,2),$O184)*'umowa o pracę'!$E$8,2)),ROUND(IF($L184+$M184&gt;=2800,2800*'umowa o pracę'!$E$8,($L184+$M184)*'umowa o pracę'!$E$8),2)-IF($M184=0,ROUND(ROUND(IF($L184&gt;2800,ROUND($N184/$L184*2800,2),$N184),2)*'umowa o pracę'!$E$8,2),IF($M184&gt;0,IF($L184+$M184&lt;2800,ROUND(ROUND($N184+ROUND($M184*9%,2),2)*'umowa o pracę'!$E$8,2),IF(AND($L184+$M184&gt;=2800,$M184&lt;2800,$L184&lt;2800),ROUND((ROUND(((2800-$M184)/$L184)*$N184,2)+ROUND($M184*9%,2))*'umowa o pracę'!$E$8,2),IF(AND($L184+$M184&gt;=2800,$M184&gt;=2800),ROUND((ROUND(2800*9%,2))*'umowa o pracę'!$E$8,2),IF(AND($L184+$M184&gt;=2800,$L184&gt;=2800,$M184&lt;2800),ROUND((ROUND($M184*9%,2)+ROUND(((2800-$M184)/$L184)*$N184,2))*'umowa o pracę'!$E$8,2),0)))),0)))&gt;$J184,$J184,IF(AND($K184=1,$I184&gt;0),ROUND(IF($L184+$M184&gt;=2800,2800*'umowa o pracę'!$E$8,($L184+$M184)*'umowa o pracę'!$E$8),2)+IF($M184=0,ROUND(IF($L184&gt;2800,ROUND($O184/$L184*2800,2),$O184)*'umowa o pracę'!$E$8,2),ROUND(IF($L184&gt;2800,ROUND($O184/$L184*2800,2),$O184)*'umowa o pracę'!$E$8,2)),ROUND(IF($L184+$M184&gt;=2800,2800*'umowa o pracę'!$E$8,($L184+$M184)*'umowa o pracę'!$E$8),2)-IF($M184=0,ROUND(ROUND(IF($L184&gt;2800,ROUND($N184/$L184*2800,2),$N184),2)*'umowa o pracę'!$E$8,2),IF($M184&gt;0,IF($L184+$M184&lt;2800,ROUND(ROUND($N184+ROUND($M184*9%,2),2)*'umowa o pracę'!$E$8,2),IF(AND($L184+$M184&gt;=2800,$M184&lt;2800,$L184&lt;2800),ROUND((ROUND(((2800-$M184)/$L184)*$N184,2)+ROUND($M184*9%,2))*'umowa o pracę'!$E$8,2),IF(AND($L184+$M184&gt;=2800,$M184&gt;=2800),ROUND((ROUND(2800*9%,2))*'umowa o pracę'!$E$8,2),IF(AND($L184+$M184&gt;=2800,$L184&gt;=2800,$M184&lt;2800),ROUND((ROUND($M184*9%,2)+ROUND(((2800-$M184)/$L184)*$N184,2))*'umowa o pracę'!$E$8,2),0)))),0))))&gt;$J184,$J184,IF(IF(AND($K184=1,$I184&gt;0),ROUND(IF($L184+$M184&gt;=2800,2800*'umowa o pracę'!$E$8,($L184+$M184)*'umowa o pracę'!$E$8),2)+IF($M184=0,ROUND(IF($L184&gt;2800,ROUND($O184/$L184*2800,2),$O184)*'umowa o pracę'!$E$8,2),ROUND(IF($L184&gt;2800,ROUND($O184/$L184*2800,2),$O184)*'umowa o pracę'!$E$8,2)),ROUND(IF($L184+$M184&gt;=2800,2800*'umowa o pracę'!$E$8,($L184+$M184)*'umowa o pracę'!$E$8),2)-IF($M184=0,ROUND(ROUND(IF($L184&gt;2800,ROUND($N184/$L184*2800,2),$N184),2)*'umowa o pracę'!$E$8,2),IF($M184&gt;0,IF($L184+$M184&lt;2800,ROUND(ROUND($N184+ROUND($M184*9%,2),2)*'umowa o pracę'!$E$8,2),IF(AND($L184+$M184&gt;=2800,$M184&lt;2800,$L184&lt;2800),ROUND((ROUND(((2800-$M184)/$L184)*$N184,2)+ROUND($M184*9%,2))*'umowa o pracę'!$E$8,2),IF(AND($L184+$M184&gt;=2800,$M184&gt;=2800),ROUND((ROUND(2800*9%,2))*'umowa o pracę'!$E$8,2),IF(AND($L184+$M184&gt;=2800,$L184&gt;=2800,$M184&lt;2800),ROUND((ROUND($M184*9%,2)+ROUND(((2800-$M184)/$L184)*$N184,2))*'umowa o pracę'!$E$8,2),0)))),0)))&gt;$J184,$J184,IF(AND($K184=1,$I184&gt;0),ROUND(IF($L184+$M184&gt;=2800,2800*'umowa o pracę'!$E$8,($L184+$M184)*'umowa o pracę'!$E$8),2)+IF($M184=0,ROUND(IF($L184&gt;2800,ROUND($O184/$L184*2800,2),$O184)*'umowa o pracę'!$E$8,2),ROUND(IF($L184&gt;2800,ROUND($O184/$L184*2800,2),$O184)*'umowa o pracę'!$E$8,2)),ROUND(IF($L184+$M184&gt;=2800,2800*'umowa o pracę'!$E$8,($L184+$M184)*'umowa o pracę'!$E$8),2)-IF(AND($M184=0,I184&gt;0),ROUND(ROUND(IF($L184&gt;2800,ROUND($N184/$L184*2800,2),$N184),2)*'umowa o pracę'!$E$8,2),IF($M184&gt;0,IF($L184+$M184&lt;2800,ROUND(ROUND($N184+ROUND($M184*9%,2),2)*'umowa o pracę'!$E$8,2),IF(AND($L184+$M184&gt;=2800,$M184&lt;2800,$L184&lt;2800),ROUND((ROUND(((2800-$M184)/$L184)*$N184,2)+ROUND($M184*9%,2))*'umowa o pracę'!$E$8,2),IF(AND($L184+$M184&gt;=2800,$M184&gt;=2800),ROUND((ROUND(2800*9%,2))*'umowa o pracę'!$E$8,2),IF(AND($L184+$M184&gt;=2800,$L184&gt;=2800,$M184&lt;2800),ROUND((ROUND($M184*9%,2)+ROUND(((2800-$M184)/$L184)*$N184,2))*'umowa o pracę'!$E$8,2),0)))),0)))))</f>
        <v>0</v>
      </c>
      <c r="S184" s="32">
        <f>IF('umowa o pracę'!$E$7=2020,IF(IF($K184=1,IF($M184=0,ROUND(IF($L184&gt;2600,ROUND($N184/$L184*2600,2),$N184)*'umowa o pracę'!$E$8,2),IF($L184+$M184&lt;2600,ROUND(ROUND($N184+ROUND($M184*9%,2),2)*'umowa o pracę'!$E$8,2),IF(AND($L184+$M184&gt;=2600,$L184&lt;2600),ROUND((ROUND($N184+ROUND((2600-$L184)*9%,2),2))*'umowa o pracę'!$E$8,2),IF(AND($L184+$M184&gt;=2600,$L184&gt;=2600),ROUND(ROUND($N184/$L184*2600,2)*'umowa o pracę'!$E$8,2),0)))),0)&gt;$H184,$H184,IF($K184=1,IF($M184=0,ROUND(IF($L184&gt;2600,ROUND($N184/$L184*2600,2),$N184)*'umowa o pracę'!$E$8,2),IF($L184+$M184&lt;2600,ROUND(ROUND($N184+ROUND($M184*9%,2),2)*'umowa o pracę'!$E$8,2),IF(AND($L184+$M184&gt;=2600,$L184&lt;2600),ROUND((ROUND($N184+ROUND((2600-$L184)*9%,2),2))*'umowa o pracę'!$E$8,2),IF(AND($L184+$M184&gt;=2600,$L184&gt;=2600),ROUND(ROUND($N184/$L184*2600,2)*'umowa o pracę'!$E$8,2),0)))),0)),IF('umowa o pracę'!$E$7=2021,IF(IF($K184=1,IF($M184=0,ROUND(IF($L184&gt;2800,ROUND($N184/$L184*2800,2),$N184)*'umowa o pracę'!$E$8,2),IF($L184+$M184&lt;2800,ROUND(ROUND($N184+ROUND($M184*9%,2),2)*'umowa o pracę'!$E$8,2),IF(AND($L184+$M184&gt;=2800,$L184&lt;2800),ROUND((ROUND($N184+ROUND((2800-$L184)*9%,2),2))*'umowa o pracę'!$E$8,2),IF(AND($L184+$M184&gt;=2800,$L184&gt;=2800),ROUND(ROUND($N184/$L184*2800,2)*'umowa o pracę'!$E$8,2),0)))),0)&gt;$H184,$H184,IF($K184=1,IF($M184=0,ROUND(IF($L184&gt;2800,ROUND($N184/$L184*2800,2),$N184)*'umowa o pracę'!$E$8,2),IF($L184+$M184&lt;2800,ROUND(ROUND($N184+ROUND($M184*9%,2),2)*'umowa o pracę'!$E$8,2),IF(AND($L184+$M184&gt;=2800,$L184&lt;2800),ROUND((ROUND($N184+ROUND((2800-$L184)*9%,2),2))*'umowa o pracę'!$E$8,2),IF(AND($L184+$M184&gt;=2800,$L184&gt;=2800),ROUND(ROUND($N184/$L184*2800,2)*'umowa o pracę'!$E$8,2),0)))),0)),0))</f>
        <v>0</v>
      </c>
      <c r="T184" s="32">
        <f>IF('umowa o pracę'!$E$7=2020,IF(IF($K184=1,IF($M184=0,ROUND(IF($L184&gt;2600,ROUND($O184/$L184*2600,2),$O184)*'umowa o pracę'!$E$8,2),ROUND(IF($L184&gt;2600,ROUND($O184/$L184*2600,2),$O184)*'umowa o pracę'!$E$8,2)),0)&gt;$I184,$I184,IF($K184=1,IF($M184=0,ROUND(IF($L184&gt;2600,ROUND($O184/$L184*2600,2),$O184)*'umowa o pracę'!$E$8,2),ROUND(IF($L184&gt;2600,ROUND($O184/$L184*2600,2),$O184)*'umowa o pracę'!$E$8,2)),0)),IF('umowa o pracę'!$E$7=2021,IF(IF($K184=1,IF($M184=0,ROUND(IF($L184&gt;2800,ROUND($O184/$L184*2800,2),$O184)*'umowa o pracę'!$E$8,2),ROUND(IF($L184&gt;2800,ROUND($O184/$L184*2800,2),$O184)*'umowa o pracę'!$E$8,2)),0)&gt;$I184,$I184,IF($K184=1,IF($M184=0,ROUND(IF($L184&gt;2800,ROUND($O184/$L184*2800,2),$O184)*'umowa o pracę'!$E$8,2),ROUND(IF($L184&gt;2800,ROUND($O184/$L184*2800,2),$O184)*'umowa o pracę'!$E$8,2)),0)),0))</f>
        <v>0</v>
      </c>
      <c r="U184" s="51">
        <f>IF('umowa o pracę'!$E$7=2020,$Q184,IF('umowa o pracę'!$E$7=2021,$R184,0))</f>
        <v>0</v>
      </c>
      <c r="V184" s="53">
        <f t="shared" si="27"/>
        <v>1</v>
      </c>
      <c r="W184" s="54">
        <f>IF('umowa o pracę'!$E$6&lt;2,0,$L184)</f>
        <v>0</v>
      </c>
      <c r="X184" s="54">
        <f>IF('umowa o pracę'!$E$6&lt;2,0,$M184)</f>
        <v>0</v>
      </c>
      <c r="Y184" s="55">
        <f>IF('umowa o pracę'!$E$6&lt;2,0,$N184)</f>
        <v>0</v>
      </c>
      <c r="Z184" s="55">
        <f>IF('umowa o pracę'!$E$6&lt;2,0,$O184)</f>
        <v>0</v>
      </c>
      <c r="AA184" s="32">
        <f>IF('umowa o pracę'!$E$7=2020,ROUND(IF($W184&gt;=2600,2600*'umowa o pracę'!$E$8,$W184*'umowa o pracę'!$E$8),2),IF('umowa o pracę'!$E$7=2021,ROUND(IF($W184&gt;=2800,2800*'umowa o pracę'!$E$8,$W184*'umowa o pracę'!$E$8),2),0))</f>
        <v>0</v>
      </c>
      <c r="AB184" s="32">
        <f>IF(IF(IF(AND($V184=1,$I184&gt;0),ROUND(IF($W184+$X184&gt;=2600,2600*'umowa o pracę'!$E$8,($W184+$X184)*'umowa o pracę'!$E$8),2)+IF($X184=0,ROUND(IF($W184&gt;2600,ROUND($Z184/$W184*2600,2),$Z184)*'umowa o pracę'!$E$8,2),ROUND(IF($W184&gt;2600,ROUND($Z184/$W184*2600,2),$Z184)*'umowa o pracę'!$E$8,2)),ROUND(IF($W184+$X184&gt;=2600,2600*'umowa o pracę'!$E$8,($W184+$X184)*'umowa o pracę'!$E$8),2)-IF($X184=0,ROUND(ROUND(IF($W184&gt;2600,ROUND($Y184/$W184*2600,2),$Y184),2)*'umowa o pracę'!$E$8,2),IF($X184&gt;0,IF($W184+$X184&lt;2600,ROUND(ROUND($Y184+ROUND($X184*9%,2),2)*'umowa o pracę'!$E$8,2),IF(AND($W184+$X184&gt;=2600,$X184&lt;2600,$W184&lt;2600),ROUND((ROUND(((2600-$X184)/$W184)*$Y184,2)+ROUND($X184*9%,2))*'umowa o pracę'!$E$8,2),IF(AND($W184+$X184&gt;=2600,$X184&gt;=2600),ROUND((ROUND(2600*9%,2))*'umowa o pracę'!$E$8,2),IF(AND($W184+$X184&gt;=2600,$W184&gt;=2600,$X184&lt;2600),ROUND((ROUND($X184*9%,2)+ROUND(((2600-$X184)/$W184)*$Y184,2))*'umowa o pracę'!$E$8,2),0)))),0)))&gt;$J184,$J184,IF(AND($V184=1,$I184&gt;0),ROUND(IF($W184+$X184&gt;=2600,2600*'umowa o pracę'!$E$8,($W184+$X184)*'umowa o pracę'!$E$8),2)+IF($X184=0,ROUND(IF($W184&gt;2600,ROUND($Z184/$W184*2600,2),$Z184)*'umowa o pracę'!$E$8,2),ROUND(IF($W184&gt;2600,ROUND($Z184/$W184*2600,2),$Z184)*'umowa o pracę'!$E$8,2)),ROUND(IF($W184+$X184&gt;=2600,2600*'umowa o pracę'!$E$8,($W184+$X184)*'umowa o pracę'!$E$8),2)-IF($X184=0,ROUND(ROUND(IF($W184&gt;2600,ROUND($Y184/$W184*2600,2),$Y184),2)*'umowa o pracę'!$E$8,2),IF($X184&gt;0,IF($W184+$X184&lt;2600,ROUND(ROUND($Y184+ROUND($X184*9%,2),2)*'umowa o pracę'!$E$8,2),IF(AND($W184+$X184&gt;=2600,$X184&lt;2600,$W184&lt;2600),ROUND((ROUND(((2600-$X184)/$W184)*$Y184,2)+ROUND($X184*9%,2))*'umowa o pracę'!$E$8,2),IF(AND($W184+$X184&gt;=2600,$X184&gt;=2600),ROUND((ROUND(2600*9%,2))*'umowa o pracę'!$E$8,2),IF(AND($W184+$X184&gt;=2600,$W184&gt;=2600,$X184&lt;2600),ROUND((ROUND($X184*9%,2)+ROUND(((2600-$X184)/$W184)*$Y184,2))*'umowa o pracę'!$E$8,2),0)))),0))))&gt;$J184,$J184,IF(IF(AND($V184=1,$I184&gt;0),ROUND(IF($W184+$X184&gt;=2600,2600*'umowa o pracę'!$E$8,($W184+$X184)*'umowa o pracę'!$E$8),2)+IF($X184=0,ROUND(IF($W184&gt;2600,ROUND($Z184/$W184*2600,2),$Z184)*'umowa o pracę'!$E$8,2),ROUND(IF($W184&gt;2600,ROUND($Z184/$W184*2600,2),$Z184)*'umowa o pracę'!$E$8,2)),ROUND(IF($W184+$X184&gt;=2600,2600*'umowa o pracę'!$E$8,($W184+$X184)*'umowa o pracę'!$E$8),2)-IF($X184=0,ROUND(ROUND(IF($W184&gt;2600,ROUND($Y184/$W184*2600,2),$Y184),2)*'umowa o pracę'!$E$8,2),IF($X184&gt;0,IF($W184+$X184&lt;2600,ROUND(ROUND($Y184+ROUND($X184*9%,2),2)*'umowa o pracę'!$E$8,2),IF(AND($W184+$X184&gt;=2600,$X184&lt;2600,$W184&lt;2600),ROUND((ROUND(((2600-$X184)/$W184)*$Y184,2)+ROUND($X184*9%,2))*'umowa o pracę'!$E$8,2),IF(AND($W184+$X184&gt;=2600,$X184&gt;=2600),ROUND((ROUND(2600*9%,2))*'umowa o pracę'!$E$8,2),IF(AND($W184+$X184&gt;=2600,$W184&gt;=2600,$X184&lt;2600),ROUND((ROUND($X184*9%,2)+ROUND(((2600-$X184)/$W184)*$Y184,2))*'umowa o pracę'!$E$8,2),0)))),0)))&gt;$J184,$J184,IF(AND($V184=1,$I184&gt;0),ROUND(IF($W184+$X184&gt;=2600,2600*'umowa o pracę'!$E$8,($W184+$X184)*'umowa o pracę'!$E$8),2)+IF($X184=0,ROUND(IF($W184&gt;2600,ROUND($Z184/$W184*2600,2),$Z184)*'umowa o pracę'!$E$8,2),ROUND(IF($W184&gt;2600,ROUND($Z184/$W184*2600,2),$Z184)*'umowa o pracę'!$E$8,2)),ROUND(IF($W184+$X184&gt;=2600,2600*'umowa o pracę'!$E$8,($W184+$X184)*'umowa o pracę'!$E$8),2)-IF(AND($X184=0,I184&gt;0),ROUND(ROUND(IF($W184&gt;2600,ROUND($Y184/$W184*2600,2),$Y184),2)*'umowa o pracę'!$E$8,2),IF($X184&gt;0,IF($W184+$X184&lt;2600,ROUND(ROUND($Y184+ROUND($X184*9%,2),2)*'umowa o pracę'!$E$8,2),IF(AND($W184+$X184&gt;=2600,$X184&lt;2600,$W184&lt;2600),ROUND((ROUND(((2600-$X184)/$W184)*$Y184,2)+ROUND($X184*9%,2))*'umowa o pracę'!$E$8,2),IF(AND($W184+$X184&gt;=2600,$X184&gt;=2600),ROUND((ROUND(2600*9%,2))*'umowa o pracę'!$E$8,2),IF(AND($W184+$X184&gt;=2600,$W184&gt;=2600,$X184&lt;2600),ROUND((ROUND($X184*9%,2)+ROUND(((2600-$X184)/$W184)*$Y184,2))*'umowa o pracę'!$E$8,2),0)))),0)))))</f>
        <v>0</v>
      </c>
      <c r="AC184" s="32">
        <f>IF(IF(IF(AND($V184=1,$I184&gt;0),ROUND(IF($W184+$X184&gt;=2800,2800*'umowa o pracę'!$E$8,($W184+$X184)*'umowa o pracę'!$E$8),2)+IF($X184=0,ROUND(IF($W184&gt;2800,ROUND($Z184/$W184*2800,2),$Z184)*'umowa o pracę'!$E$8,2),ROUND(IF($W184&gt;2800,ROUND($Z184/$W184*2800,2),$Z184)*'umowa o pracę'!$E$8,2)),ROUND(IF($W184+$X184&gt;=2800,2800*'umowa o pracę'!$E$8,($W184+$X184)*'umowa o pracę'!$E$8),2)-IF($X184=0,ROUND(ROUND(IF($W184&gt;2800,ROUND($Y184/$W184*2800,2),$Y184),2)*'umowa o pracę'!$E$8,2),IF($X184&gt;0,IF($W184+$X184&lt;2800,ROUND(ROUND($Y184+ROUND($X184*9%,2),2)*'umowa o pracę'!$E$8,2),IF(AND($W184+$X184&gt;=2800,$X184&lt;2800,$W184&lt;2800),ROUND((ROUND(((2800-$X184)/$W184)*$Y184,2)+ROUND($X184*9%,2))*'umowa o pracę'!$E$8,2),IF(AND($W184+$X184&gt;=2800,$X184&gt;=2800),ROUND((ROUND(2800*9%,2))*'umowa o pracę'!$E$8,2),IF(AND($W184+$X184&gt;=2800,$W184&gt;=2800,$X184&lt;2800),ROUND((ROUND($X184*9%,2)+ROUND(((2800-$X184)/$W184)*$Y184,2))*'umowa o pracę'!$E$8,2),0)))),0)))&gt;$J184,$J184,IF(AND($V184=1,$I184&gt;0),ROUND(IF($W184+$X184&gt;=2800,2800*'umowa o pracę'!$E$8,($W184+$X184)*'umowa o pracę'!$E$8),2)+IF($X184=0,ROUND(IF($W184&gt;2800,ROUND($Z184/$W184*2800,2),$Z184)*'umowa o pracę'!$E$8,2),ROUND(IF($W184&gt;2800,ROUND($Z184/$W184*2800,2),$Z184)*'umowa o pracę'!$E$8,2)),ROUND(IF($W184+$X184&gt;=2800,2800*'umowa o pracę'!$E$8,($W184+$X184)*'umowa o pracę'!$E$8),2)-IF($X184=0,ROUND(ROUND(IF($W184&gt;2800,ROUND($Y184/$W184*2800,2),$Y184),2)*'umowa o pracę'!$E$8,2),IF($X184&gt;0,IF($W184+$X184&lt;2800,ROUND(ROUND($Y184+ROUND($X184*9%,2),2)*'umowa o pracę'!$E$8,2),IF(AND($W184+$X184&gt;=2800,$X184&lt;2800,$W184&lt;2800),ROUND((ROUND(((2800-$X184)/$W184)*$Y184,2)+ROUND($X184*9%,2))*'umowa o pracę'!$E$8,2),IF(AND($W184+$X184&gt;=2800,$X184&gt;=2800),ROUND((ROUND(2800*9%,2))*'umowa o pracę'!$E$8,2),IF(AND($W184+$X184&gt;=2800,$W184&gt;=2800,$X184&lt;2800),ROUND((ROUND($X184*9%,2)+ROUND(((2800-$X184)/$W184)*$Y184,2))*'umowa o pracę'!$E$8,2),0)))),0))))&gt;$J184,$J184,IF(IF(AND($V184=1,$I184&gt;0),ROUND(IF($W184+$X184&gt;=2800,2800*'umowa o pracę'!$E$8,($W184+$X184)*'umowa o pracę'!$E$8),2)+IF($X184=0,ROUND(IF($W184&gt;2800,ROUND($Z184/$W184*2800,2),$Z184)*'umowa o pracę'!$E$8,2),ROUND(IF($W184&gt;2800,ROUND($Z184/$W184*2800,2),$Z184)*'umowa o pracę'!$E$8,2)),ROUND(IF($W184+$X184&gt;=2800,2800*'umowa o pracę'!$E$8,($W184+$X184)*'umowa o pracę'!$E$8),2)-IF($X184=0,ROUND(ROUND(IF($W184&gt;2800,ROUND($Y184/$W184*2800,2),$Y184),2)*'umowa o pracę'!$E$8,2),IF($X184&gt;0,IF($W184+$X184&lt;2800,ROUND(ROUND($Y184+ROUND($X184*9%,2),2)*'umowa o pracę'!$E$8,2),IF(AND($W184+$X184&gt;=2800,$X184&lt;2800,$W184&lt;2800),ROUND((ROUND(((2800-$X184)/$W184)*$Y184,2)+ROUND($X184*9%,2))*'umowa o pracę'!$E$8,2),IF(AND($W184+$X184&gt;=2800,$X184&gt;=2800),ROUND((ROUND(2800*9%,2))*'umowa o pracę'!$E$8,2),IF(AND($W184+$X184&gt;=2800,$W184&gt;=2800,$X184&lt;2800),ROUND((ROUND($X184*9%,2)+ROUND(((2800-$X184)/$W184)*$Y184,2))*'umowa o pracę'!$E$8,2),0)))),0)))&gt;$J184,$J184,IF(AND($V184=1,$I184&gt;0),ROUND(IF($W184+$X184&gt;=2800,2800*'umowa o pracę'!$E$8,($W184+$X184)*'umowa o pracę'!$E$8),2)+IF($X184=0,ROUND(IF($W184&gt;2800,ROUND($Z184/$W184*2800,2),$Z184)*'umowa o pracę'!$E$8,2),ROUND(IF($W184&gt;2800,ROUND($Z184/$W184*2800,2),$Z184)*'umowa o pracę'!$E$8,2)),ROUND(IF($W184+$X184&gt;=2800,2800*'umowa o pracę'!$E$8,($W184+$X184)*'umowa o pracę'!$E$8),2)-IF(AND($X184=0,I184&gt;0),ROUND(ROUND(IF($W184&gt;2800,ROUND($Y184/$W184*2800,2),$Y184),2)*'umowa o pracę'!$E$8,2),IF($X184&gt;0,IF($W184+$X184&lt;2800,ROUND(ROUND($Y184+ROUND($X184*9%,2),2)*'umowa o pracę'!$E$8,2),IF(AND($W184+$X184&gt;=2800,$X184&lt;2800,$W184&lt;2800),ROUND((ROUND(((2800-$X184)/$W184)*$Y184,2)+ROUND($X184*9%,2))*'umowa o pracę'!$E$8,2),IF(AND($W184+$X184&gt;=2800,$X184&gt;=2800),ROUND((ROUND(2800*9%,2))*'umowa o pracę'!$E$8,2),IF(AND($W184+$X184&gt;=2800,$W184&gt;=2800,$X184&lt;2800),ROUND((ROUND($X184*9%,2)+ROUND(((2800-$X184)/$W184)*$Y184,2))*'umowa o pracę'!$E$8,2),0)))),0)))))</f>
        <v>0</v>
      </c>
      <c r="AD184" s="32">
        <f>IF('umowa o pracę'!$E$7=2020,IF(IF($V184=1,IF($X184=0,ROUND(IF($W184&gt;2600,ROUND($Y184/$W184*2600,2),$Y184)*'umowa o pracę'!$E$8,2),IF($W184+$X184&lt;2600,ROUND(ROUND($Y184+ROUND($X184*9%,2),2)*'umowa o pracę'!$E$8,2),IF(AND($W184+$X184&gt;=2600,$W184&lt;2600),ROUND((ROUND($Y184+ROUND((2600-$W184)*9%,2),2))*'umowa o pracę'!$E$8,2),IF(AND($W184+$X184&gt;=2600,$W184&gt;=2600),ROUND(ROUND($Y184/$W184*2600,2)*'umowa o pracę'!$E$8,2),0)))),0)&gt;$H184,$H184,IF($V184=1,IF($X184=0,ROUND(IF($W184&gt;2600,ROUND($Y184/$W184*2600,2),$Y184)*'umowa o pracę'!$E$8,2),IF($W184+$X184&lt;2600,ROUND(ROUND($Y184+ROUND($X184*9%,2),2)*'umowa o pracę'!$E$8,2),IF(AND($W184+$X184&gt;=2600,$W184&lt;2600),ROUND((ROUND($Y184+ROUND((2600-$W184)*9%,2),2))*'umowa o pracę'!$E$8,2),IF(AND($W184+$X184&gt;=2600,$W184&gt;=2600),ROUND(ROUND($Y184/$W184*2600,2)*'umowa o pracę'!$E$8,2),0)))),0)),IF('umowa o pracę'!$E$7=2021,IF(IF($V184=1,IF($X184=0,ROUND(IF($W184&gt;2800,ROUND($Y184/$W184*2800,2),$Y184)*'umowa o pracę'!$E$8,2),IF($W184+$X184&lt;2800,ROUND(ROUND($Y184+ROUND($X184*9%,2),2)*'umowa o pracę'!$E$8,2),IF(AND($W184+$X184&gt;=2800,$W184&lt;2800),ROUND((ROUND($Y184+ROUND((2800-$W184)*9%,2),2))*'umowa o pracę'!$E$8,2),IF(AND($W184+$X184&gt;=2800,$W184&gt;=2800),ROUND(ROUND($Y184/$W184*2800,2)*'umowa o pracę'!$E$8,2),0)))),0)&gt;$H184,$H184,IF($V184=1,IF($X184=0,ROUND(IF($W184&gt;2800,ROUND($Y184/$W184*2800,2),$Y184)*'umowa o pracę'!$E$8,2),IF($W184+$X184&lt;2800,ROUND(ROUND($Y184+ROUND($X184*9%,2),2)*'umowa o pracę'!$E$8,2),IF(AND($W184+$X184&gt;=2800,$W184&lt;2800),ROUND((ROUND($Y184+ROUND((2800-$W184)*9%,2),2))*'umowa o pracę'!$E$8,2),IF(AND($W184+$X184&gt;=2800,$W184&gt;=2800),ROUND(ROUND($Y184/$W184*2800,2)*'umowa o pracę'!$E$8,2),0)))),0)),0))</f>
        <v>0</v>
      </c>
      <c r="AE184" s="32">
        <f>IF('umowa o pracę'!$E$7=2020,IF(IF($V184=1,IF($X184=0,ROUND(IF($W184&gt;2600,ROUND($Z184/$W184*2600,2),$Z184)*'umowa o pracę'!$E$8,2),ROUND(IF($W184&gt;2600,ROUND($Z184/$W184*2600,2),$Z184)*'umowa o pracę'!$E$8,2)),0)&gt;$I184,$I184,IF($V184=1,IF($X184=0,ROUND(IF($W184&gt;2600,ROUND($Z184/$W184*2600,2),$Z184)*'umowa o pracę'!$E$8,2),ROUND(IF($W184&gt;2600,ROUND($Z184/$W184*2600,2),$Z184)*'umowa o pracę'!$E$8,2)),0)),IF('umowa o pracę'!$E$7=2021,IF(IF($V184=1,IF($X184=0,ROUND(IF($W184&gt;2800,ROUND($Z184/$W184*2800,2),$Z184)*'umowa o pracę'!$E$8,2),ROUND(IF($W184&gt;2800,ROUND($Z184/$W184*2800,2),$Z184)*'umowa o pracę'!$E$8,2)),0)&gt;$I184,$I184,IF($V184=1,IF($X184=0,ROUND(IF($W184&gt;2800,ROUND($Z184/$W184*2800,2),$Z184)*'umowa o pracę'!$E$8,2),ROUND(IF($W184&gt;2800,ROUND($Z184/$W184*2800,2),$Z184)*'umowa o pracę'!$E$8,2)),0)),0))</f>
        <v>0</v>
      </c>
      <c r="AF184" s="56">
        <f>IF('umowa o pracę'!$E$7=2020,$AB184,IF('umowa o pracę'!$E$7=2021,$AC184,0))</f>
        <v>0</v>
      </c>
      <c r="AG184" s="53">
        <f t="shared" si="28"/>
        <v>1</v>
      </c>
      <c r="AH184" s="39">
        <f>IF('umowa o pracę'!$E$6&lt;3,0,$L184)</f>
        <v>0</v>
      </c>
      <c r="AI184" s="39">
        <f>IF('umowa o pracę'!$E$6&lt;3,0,$M184)</f>
        <v>0</v>
      </c>
      <c r="AJ184" s="55">
        <f>IF('umowa o pracę'!$E$6&lt;3,0,$N184)</f>
        <v>0</v>
      </c>
      <c r="AK184" s="55">
        <f>IF('umowa o pracę'!$E$6&lt;3,0,$O184)</f>
        <v>0</v>
      </c>
      <c r="AL184" s="32">
        <f>IF('umowa o pracę'!$E$7=2020,ROUND(IF($AH184&gt;=2600,2600*'umowa o pracę'!$E$8,$AH184*'umowa o pracę'!$E$8),2),IF('umowa o pracę'!$E$7=2021,ROUND(IF($AH184&gt;=2800,2800*'umowa o pracę'!$E$8,$AH184*'umowa o pracę'!$E$8),2),0))</f>
        <v>0</v>
      </c>
      <c r="AM184" s="32">
        <f>IF(IF(IF(AND($AG184=1,$I184&gt;0),ROUND(IF($AH184+$AI184&gt;=2600,2600*'umowa o pracę'!$E$8,($AH184+$AI184)*'umowa o pracę'!$E$8),2)+IF($AI184=0,ROUND(IF($AH184&gt;2600,ROUND($AK184/$AH184*2600,2),$AK184)*'umowa o pracę'!$E$8,2),ROUND(IF($AH184&gt;2600,ROUND($AK184/$AH184*2600,2),$AK184)*'umowa o pracę'!$E$8,2)),ROUND(IF($AH184+$AI184&gt;=2600,2600*'umowa o pracę'!$E$8,($AH184+$AI184)*'umowa o pracę'!$E$8),2)-IF($AI184=0,ROUND(ROUND(IF($AH184&gt;2600,ROUND($AJ184/$AH184*2600,2),$AJ184),2)*'umowa o pracę'!$E$8,2),IF($AI184&gt;0,IF($AH184+$AI184&lt;2600,ROUND(ROUND($AJ184+ROUND($AI184*9%,2),2)*'umowa o pracę'!$E$8,2),IF(AND($AH184+$AI184&gt;=2600,$AI184&lt;2600,$AH184&lt;2600),ROUND((ROUND(((2600-$AI184)/$AH184)*$AJ184,2)+ROUND($AI184*9%,2))*'umowa o pracę'!$E$8,2),IF(AND($AH184+$AI184&gt;=2600,$AI184&gt;=2600),ROUND((ROUND(2600*9%,2))*'umowa o pracę'!$E$8,2),IF(AND($AH184+$AI184&gt;=2600,$AH184&gt;=2600,$AI184&lt;2600),ROUND((ROUND($AI184*9%,2)+ROUND(((2600-$AI184)/$AH184)*$AJ184,2))*'umowa o pracę'!$E$8,2),0)))),0)))&gt;$J184,$J184,IF(AND($AG184=1,$I184&gt;0),ROUND(IF($AH184+$AI184&gt;=2600,2600*'umowa o pracę'!$E$8,($AH184+$AI184)*'umowa o pracę'!$E$8),2)+IF($AI184=0,ROUND(IF($AH184&gt;2600,ROUND($AK184/$AH184*2600,2),$AK184)*'umowa o pracę'!$E$8,2),ROUND(IF($AH184&gt;2600,ROUND($AK184/$AH184*2600,2),$AK184)*'umowa o pracę'!$E$8,2)),ROUND(IF($AH184+$AI184&gt;=2600,2600*'umowa o pracę'!$E$8,($AH184+$AI184)*'umowa o pracę'!$E$8),2)-IF($AI184=0,ROUND(ROUND(IF($AH184&gt;2600,ROUND($AJ184/$AH184*2600,2),$AJ184),2)*'umowa o pracę'!$E$8,2),IF($AI184&gt;0,IF($AH184+$AI184&lt;2600,ROUND(ROUND($AJ184+ROUND($AI184*9%,2),2)*'umowa o pracę'!$E$8,2),IF(AND($AH184+$AI184&gt;=2600,$AI184&lt;2600,$AH184&lt;2600),ROUND((ROUND(((2600-$AI184)/$AH184)*$AJ184,2)+ROUND($AI184*9%,2))*'umowa o pracę'!$E$8,2),IF(AND($AH184+$AI184&gt;=2600,$AI184&gt;=2600),ROUND((ROUND(2600*9%,2))*'umowa o pracę'!$E$8,2),IF(AND($AH184+$AI184&gt;=2600,$AH184&gt;=2600,$AI184&lt;2600),ROUND((ROUND($AI184*9%,2)+ROUND(((2600-$AI184)/$AH184)*$AJ184,2))*'umowa o pracę'!$E$8,2),0)))),0))))&gt;$J184,$J184,IF(IF(AND($AG184=1,$I184&gt;0),ROUND(IF($AH184+$AI184&gt;=2600,2600*'umowa o pracę'!$E$8,($AH184+$AI184)*'umowa o pracę'!$E$8),2)+IF($AI184=0,ROUND(IF($AH184&gt;2600,ROUND($AK184/$AH184*2600,2),$AK184)*'umowa o pracę'!$E$8,2),ROUND(IF($AH184&gt;2600,ROUND($AK184/$AH184*2600,2),$AK184)*'umowa o pracę'!$E$8,2)),ROUND(IF($AH184+$AI184&gt;=2600,2600*'umowa o pracę'!$E$8,($AH184+$AI184)*'umowa o pracę'!$E$8),2)-IF($AI184=0,ROUND(ROUND(IF($AH184&gt;2600,ROUND($AJ184/$AH184*2600,2),$AJ184),2)*'umowa o pracę'!$E$8,2),IF($AI184&gt;0,IF($AH184+$AI184&lt;2600,ROUND(ROUND($AJ184+ROUND($AI184*9%,2),2)*'umowa o pracę'!$E$8,2),IF(AND($AH184+$AI184&gt;=2600,$AI184&lt;2600,$AH184&lt;2600),ROUND((ROUND(((2600-$AI184)/$AH184)*$AJ184,2)+ROUND($AI184*9%,2))*'umowa o pracę'!$E$8,2),IF(AND($AH184+$AI184&gt;=2600,$AI184&gt;=2600),ROUND((ROUND(2600*9%,2))*'umowa o pracę'!$E$8,2),IF(AND($AH184+$AI184&gt;=2600,$AH184&gt;=2600,$AI184&lt;2600),ROUND((ROUND($AI184*9%,2)+ROUND(((2600-$AI184)/$AH184)*$AJ184,2))*'umowa o pracę'!$E$8,2),0)))),0)))&gt;$J184,$J184,IF(AND($AG184=1,$I184&gt;0),ROUND(IF($AH184+$AI184&gt;=2600,2600*'umowa o pracę'!$E$8,($AH184+$AI184)*'umowa o pracę'!$E$8),2)+IF($AI184=0,ROUND(IF($AH184&gt;2600,ROUND($AK184/$AH184*2600,2),$AK184)*'umowa o pracę'!$E$8,2),ROUND(IF($AH184&gt;2600,ROUND($AK184/$AH184*2600,2),$AK184)*'umowa o pracę'!$E$8,2)),ROUND(IF($AH184+$AI184&gt;=2600,2600*'umowa o pracę'!$E$8,($AH184+$AI184)*'umowa o pracę'!$E$8),2)-IF(AND($AI184=0,I184&gt;0),ROUND(ROUND(IF($AH184&gt;2600,ROUND($AJ184/$AH184*2600,2),$AJ184),2)*'umowa o pracę'!$E$8,2),IF($AI184&gt;0,IF($AH184+$AI184&lt;2600,ROUND(ROUND($AJ184+ROUND($AI184*9%,2),2)*'umowa o pracę'!$E$8,2),IF(AND($AH184+$AI184&gt;=2600,$AI184&lt;2600,$AH184&lt;2600),ROUND((ROUND(((2600-$AI184)/$AH184)*$AJ184,2)+ROUND($AI184*9%,2))*'umowa o pracę'!$E$8,2),IF(AND($AH184+$AI184&gt;=2600,$AI184&gt;=2600),ROUND((ROUND(2600*9%,2))*'umowa o pracę'!$E$8,2),IF(AND($AH184+$AI184&gt;=2600,$AH184&gt;=2600,$AI184&lt;2600),ROUND((ROUND($AI184*9%,2)+ROUND(((2600-$AI184)/$AH184)*$AJ184,2))*'umowa o pracę'!$E$8,2),0)))),0)))))</f>
        <v>0</v>
      </c>
      <c r="AN184" s="32">
        <f>IF(IF(IF(AND($AG184=1,$I184&gt;0),ROUND(IF($AH184+$AI184&gt;=2800,2800*'umowa o pracę'!$E$8,($AH184+$AI184)*'umowa o pracę'!$E$8),2)+IF($AI184=0,ROUND(IF($AH184&gt;2800,ROUND($AK184/$AH184*2800,2),$AK184)*'umowa o pracę'!$E$8,2),ROUND(IF($AH184&gt;2800,ROUND($AK184/$AH184*2800,2),$AK184)*'umowa o pracę'!$E$8,2)),ROUND(IF($AH184+$AI184&gt;=2800,2800*'umowa o pracę'!$E$8,($AH184+$AI184)*'umowa o pracę'!$E$8),2)-IF($AI184=0,ROUND(ROUND(IF($AH184&gt;2800,ROUND($AJ184/$AH184*2800,2),$AJ184),2)*'umowa o pracę'!$E$8,2),IF($AI184&gt;0,IF($AH184+$AI184&lt;2800,ROUND(ROUND($AJ184+ROUND($AI184*9%,2),2)*'umowa o pracę'!$E$8,2),IF(AND($AH184+$AI184&gt;=2800,$AI184&lt;2800,$AH184&lt;2800),ROUND((ROUND(((2800-$AI184)/$AH184)*$AJ184,2)+ROUND($AI184*9%,2))*'umowa o pracę'!$E$8,2),IF(AND($AH184+$AI184&gt;=2800,$AI184&gt;=2800),ROUND((ROUND(2800*9%,2))*'umowa o pracę'!$E$8,2),IF(AND($AH184+$AI184&gt;=2800,$AH184&gt;=2800,$AI184&lt;2800),ROUND((ROUND($AI184*9%,2)+ROUND(((2800-$AI184)/$AH184)*$AJ184,2))*'umowa o pracę'!$E$8,2),0)))),0)))&gt;$J184,$J184,IF(AND($AG184=1,$I184&gt;0),ROUND(IF($AH184+$AI184&gt;=2800,2800*'umowa o pracę'!$E$8,($AH184+$AI184)*'umowa o pracę'!$E$8),2)+IF($AI184=0,ROUND(IF($AH184&gt;2800,ROUND($AK184/$AH184*2800,2),$AK184)*'umowa o pracę'!$E$8,2),ROUND(IF($AH184&gt;2800,ROUND($AK184/$AH184*2800,2),$AK184)*'umowa o pracę'!$E$8,2)),ROUND(IF($AH184+$AI184&gt;=2800,2800*'umowa o pracę'!$E$8,($AH184+$AI184)*'umowa o pracę'!$E$8),2)-IF($AI184=0,ROUND(ROUND(IF($AH184&gt;2800,ROUND($AJ184/$AH184*2800,2),$AJ184),2)*'umowa o pracę'!$E$8,2),IF($AI184&gt;0,IF($AH184+$AI184&lt;2800,ROUND(ROUND($AJ184+ROUND($AI184*9%,2),2)*'umowa o pracę'!$E$8,2),IF(AND($AH184+$AI184&gt;=2800,$AI184&lt;2800,$AH184&lt;2800),ROUND((ROUND(((2800-$AI184)/$AH184)*$AJ184,2)+ROUND($AI184*9%,2))*'umowa o pracę'!$E$8,2),IF(AND($AH184+$AI184&gt;=2800,$AI184&gt;=2800),ROUND((ROUND(2800*9%,2))*'umowa o pracę'!$E$8,2),IF(AND($AH184+$AI184&gt;=2800,$AH184&gt;=2800,$AI184&lt;2800),ROUND((ROUND($AI184*9%,2)+ROUND(((2800-$AI184)/$AH184)*$AJ184,2))*'umowa o pracę'!$E$8,2),0)))),0))))&gt;$J184,$J184,IF(IF(AND($AG184=1,$I184&gt;0),ROUND(IF($AH184+$AI184&gt;=2800,2800*'umowa o pracę'!$E$8,($AH184+$AI184)*'umowa o pracę'!$E$8),2)+IF($AI184=0,ROUND(IF($AH184&gt;2800,ROUND($AK184/$AH184*2800,2),$AK184)*'umowa o pracę'!$E$8,2),ROUND(IF($AH184&gt;2800,ROUND($AK184/$AH184*2800,2),$AK184)*'umowa o pracę'!$E$8,2)),ROUND(IF($AH184+$AI184&gt;=2800,2800*'umowa o pracę'!$E$8,($AH184+$AI184)*'umowa o pracę'!$E$8),2)-IF($AI184=0,ROUND(ROUND(IF($AH184&gt;2800,ROUND($AJ184/$AH184*2800,2),$AJ184),2)*'umowa o pracę'!$E$8,2),IF($AI184&gt;0,IF($AH184+$AI184&lt;2800,ROUND(ROUND($AJ184+ROUND($AI184*9%,2),2)*'umowa o pracę'!$E$8,2),IF(AND($AH184+$AI184&gt;=2800,$AI184&lt;2800,$AH184&lt;2800),ROUND((ROUND(((2800-$AI184)/$AH184)*$AJ184,2)+ROUND($AI184*9%,2))*'umowa o pracę'!$E$8,2),IF(AND($AH184+$AI184&gt;=2800,$AI184&gt;=2800),ROUND((ROUND(2800*9%,2))*'umowa o pracę'!$E$8,2),IF(AND($AH184+$AI184&gt;=2800,$AH184&gt;=2800,$AI184&lt;2800),ROUND((ROUND($AI184*9%,2)+ROUND(((2800-$AI184)/$AH184)*$AJ184,2))*'umowa o pracę'!$E$8,2),0)))),0)))&gt;$J184,$J184,IF(AND($AG184=1,$I184&gt;0),ROUND(IF($AH184+$AI184&gt;=2800,2800*'umowa o pracę'!$E$8,($AH184+$AI184)*'umowa o pracę'!$E$8),2)+IF($AI184=0,ROUND(IF($AH184&gt;2800,ROUND($AK184/$AH184*2800,2),$AK184)*'umowa o pracę'!$E$8,2),ROUND(IF($AH184&gt;2800,ROUND($AK184/$AH184*2800,2),$AK184)*'umowa o pracę'!$E$8,2)),ROUND(IF($AH184+$AI184&gt;=2800,2800*'umowa o pracę'!$E$8,($AH184+$AI184)*'umowa o pracę'!$E$8),2)-IF(AND($AI184=0,I184&gt;0),ROUND(ROUND(IF($AH184&gt;2800,ROUND($AJ184/$AH184*2800,2),$AJ184),2)*'umowa o pracę'!$E$8,2),IF($AI184&gt;0,IF($AH184+$AI184&lt;2800,ROUND(ROUND($AJ184+ROUND($AI184*9%,2),2)*'umowa o pracę'!$E$8,2),IF(AND($AH184+$AI184&gt;=2800,$AI184&lt;2800,$AH184&lt;2800),ROUND((ROUND(((2800-$AI184)/$AH184)*$AJ184,2)+ROUND($AI184*9%,2))*'umowa o pracę'!$E$8,2),IF(AND($AH184+$AI184&gt;=2800,$AI184&gt;=2800),ROUND((ROUND(2800*9%,2))*'umowa o pracę'!$E$8,2),IF(AND($AH184+$AI184&gt;=2800,$AH184&gt;=2800,$AI184&lt;2800),ROUND((ROUND($AI184*9%,2)+ROUND(((2800-$AI184)/$AH184)*$AJ184,2))*'umowa o pracę'!$E$8,2),0)))),0)))))</f>
        <v>0</v>
      </c>
      <c r="AO184" s="32">
        <f>IF('umowa o pracę'!$E$7=2020,IF(IF($AG184=1,IF($AI184=0,ROUND(IF($AH184&gt;2600,ROUND($AJ184/$AH184*2600,2),$AJ184)*'umowa o pracę'!$E$8,2),IF($AH184+$AI184&lt;2600,ROUND(ROUND($AJ184+ROUND($AI184*9%,2),2)*'umowa o pracę'!$E$8,2),IF(AND($AH184+$AI184&gt;=2600,$AH184&lt;2600),ROUND((ROUND($AJ184+ROUND((2600-$AH184)*9%,2),2))*'umowa o pracę'!$E$8,2),IF(AND($AH184+$AI184&gt;=2600,$AH184&gt;=2600),ROUND(ROUND($AJ184/$AH184*2600,2)*'umowa o pracę'!$E$8,2),0)))),0)&gt;$H184,$H184,IF($AG184=1,IF($AI184=0,ROUND(IF($AH184&gt;2600,ROUND($AJ184/$AH184*2600,2),$AJ184)*'umowa o pracę'!$E$8,2),IF($AH184+$AI184&lt;2600,ROUND(ROUND($AJ184+ROUND($AI184*9%,2),2)*'umowa o pracę'!$E$8,2),IF(AND($AH184+$AI184&gt;=2600,$AH184&lt;2600),ROUND((ROUND($AJ184+ROUND((2600-$AH184)*9%,2),2))*'umowa o pracę'!$E$8,2),IF(AND($AH184+$AI184&gt;=2600,$AH184&gt;=2600),ROUND(ROUND($AJ184/$AH184*2600,2)*'umowa o pracę'!$E$8,2),0)))),0)),IF('umowa o pracę'!$E$7=2021,IF(IF($AG184=1,IF($AI184=0,ROUND(IF($AH184&gt;2800,ROUND($AJ184/$AH184*2800,2),$AJ184)*'umowa o pracę'!$E$8,2),IF($AH184+$AI184&lt;2800,ROUND(ROUND($AJ184+ROUND($AI184*9%,2),2)*'umowa o pracę'!$E$8,2),IF(AND($AH184+$AI184&gt;=2800,$AH184&lt;2800),ROUND((ROUND($AJ184+ROUND((2800-$AH184)*9%,2),2))*'umowa o pracę'!$E$8,2),IF(AND($AH184+$AI184&gt;=2800,$AH184&gt;=2800),ROUND(ROUND($AJ184/$AH184*2800,2)*'umowa o pracę'!$E$8,2),0)))),0)&gt;$H184,$H184,IF($AG184=1,IF($AI184=0,ROUND(IF($AH184&gt;2800,ROUND($AJ184/$AH184*2800,2),$AJ184)*'umowa o pracę'!$E$8,2),IF($AH184+$AI184&lt;2800,ROUND(ROUND($AJ184+ROUND($AI184*9%,2),2)*'umowa o pracę'!$E$8,2),IF(AND($AH184+$AI184&gt;=2800,$AH184&lt;2800),ROUND((ROUND($AJ184+ROUND((2800-$AH184)*9%,2),2))*'umowa o pracę'!$E$8,2),IF(AND($AH184+$AI184&gt;=2800,$AH184&gt;=2800),ROUND(ROUND($AJ184/$AH184*2800,2)*'umowa o pracę'!$E$8,2),0)))),0)),0))</f>
        <v>0</v>
      </c>
      <c r="AP184" s="32">
        <f>IF('umowa o pracę'!$E$7=2020,IF(IF($AG184=1,IF($AI184=0,ROUND(IF($AH184&gt;2600,ROUND($AK184/$AH184*2600,2),$AK184)*'umowa o pracę'!$E$8,2),ROUND(IF($AH184&gt;2600,ROUND($AK184/$AH184*2600,2),$AK184)*'umowa o pracę'!$E$8,2)),0)&gt;$I184,$I184,IF($AG184=1,IF($AI184=0,ROUND(IF($AH184&gt;2600,ROUND($AK184/$AH184*2600,2),$AK184)*'umowa o pracę'!$E$8,2),ROUND(IF($AH184&gt;2600,ROUND($AK184/$AH184*2600,2),$AK184)*'umowa o pracę'!$E$8,2)),0)),IF('umowa o pracę'!$E$7=2021,IF(IF($AG184=1,IF($AI184=0,ROUND(IF($AH184&gt;2800,ROUND($AK184/$AH184*2800,2),$AK184)*'umowa o pracę'!$E$8,2),ROUND(IF($AH184&gt;2800,ROUND($AK184/$AH184*2800,2),$AK184)*'umowa o pracę'!$E$8,2)),0)&gt;$I184,$I184,IF($AG184=1,IF($AI184=0,ROUND(IF($AH184&gt;2800,ROUND($AK184/$AH184*2800,2),$AK184)*'umowa o pracę'!$E$8,2),ROUND(IF($AH184&gt;2800,ROUND($AK184/$AH184*2800,2),$AK184)*'umowa o pracę'!$E$8,2)),0)),0))</f>
        <v>0</v>
      </c>
      <c r="AQ184" s="56">
        <f>IF('umowa o pracę'!$E$7=2020,$AM184,IF('umowa o pracę'!$E$7=2021,$AN184,0))</f>
        <v>0</v>
      </c>
      <c r="AR184" s="33">
        <f>IF('umowa o pracę'!$E$7=0,0,U184+AF184+AQ184)</f>
        <v>0</v>
      </c>
      <c r="AS184" s="19"/>
      <c r="AT184" s="19"/>
      <c r="AU184" s="19"/>
      <c r="AV184" s="6"/>
      <c r="AW184" s="6"/>
      <c r="AX184" s="6">
        <f t="shared" si="26"/>
        <v>10</v>
      </c>
      <c r="AY184" s="6"/>
      <c r="AZ184" s="234">
        <f t="shared" si="29"/>
        <v>0</v>
      </c>
      <c r="BA184" s="234">
        <f t="shared" si="30"/>
        <v>0</v>
      </c>
      <c r="BB184" s="234">
        <f t="shared" si="31"/>
        <v>0</v>
      </c>
      <c r="BC184" s="234">
        <f t="shared" si="32"/>
        <v>0</v>
      </c>
      <c r="BD184" s="234">
        <f t="shared" si="33"/>
        <v>0</v>
      </c>
      <c r="BE184" s="234">
        <f t="shared" si="34"/>
        <v>0</v>
      </c>
      <c r="BF184" s="234">
        <f t="shared" si="35"/>
        <v>0</v>
      </c>
      <c r="BG184" s="234">
        <f t="shared" si="36"/>
        <v>0</v>
      </c>
      <c r="BH184" s="234">
        <f t="shared" si="37"/>
        <v>0</v>
      </c>
      <c r="BI184" s="238">
        <f t="shared" si="38"/>
        <v>0</v>
      </c>
      <c r="BJ184" s="236"/>
      <c r="BK184" s="236"/>
      <c r="BL184" s="237"/>
    </row>
    <row r="185" spans="1:64" ht="15.75" customHeight="1" x14ac:dyDescent="0.25">
      <c r="A185" s="129">
        <v>174</v>
      </c>
      <c r="B185" s="57"/>
      <c r="C185" s="57"/>
      <c r="D185" s="36"/>
      <c r="E185" s="36"/>
      <c r="F185" s="242"/>
      <c r="G185" s="37">
        <v>1</v>
      </c>
      <c r="H185" s="58">
        <v>0</v>
      </c>
      <c r="I185" s="59">
        <v>0</v>
      </c>
      <c r="J185" s="60">
        <v>0</v>
      </c>
      <c r="K185" s="52">
        <v>1</v>
      </c>
      <c r="L185" s="39">
        <v>0</v>
      </c>
      <c r="M185" s="39">
        <v>0</v>
      </c>
      <c r="N185" s="39">
        <v>0</v>
      </c>
      <c r="O185" s="39">
        <v>0</v>
      </c>
      <c r="P185" s="35">
        <f>IF('umowa o pracę'!$E$7=2020,ROUND(IF($L185&gt;=2600,2600*'umowa o pracę'!$E$8,$L185*'umowa o pracę'!$E$8),2),IF('umowa o pracę'!$E$7=2021,ROUND(IF($L185&gt;=2800,2800*'umowa o pracę'!$E$8,$L185*'umowa o pracę'!$E$8),2),0))</f>
        <v>0</v>
      </c>
      <c r="Q185" s="252">
        <f>IF(IF(IF(AND($K185=1,$I185&gt;0),ROUND(IF($L185+$M185&gt;=2600,2600*'umowa o pracę'!$E$8,($L185+$M185)*'umowa o pracę'!$E$8),2)+IF($M185=0,ROUND(IF($L185&gt;2600,ROUND($O185/$L185*2600,2),$O185)*'umowa o pracę'!$E$8,2),ROUND(IF($L185&gt;2600,ROUND($O185/$L185*2600,2),$O185)*'umowa o pracę'!$E$8,2)),ROUND(IF($L185+$M185&gt;=2600,2600*'umowa o pracę'!$E$8,($L185+$M185)*'umowa o pracę'!$E$8),2)-IF($M185=0,ROUND(ROUND(IF($L185&gt;2600,ROUND($N185/$L185*2600,2),$N185),2)*'umowa o pracę'!$E$8,2),IF($M185&gt;0,IF($L185+$M185&lt;2600,ROUND(ROUND($N185+ROUND($M185*9%,2),2)*'umowa o pracę'!$E$8,2),IF(AND($L185+$M185&gt;=2600,$M185&lt;2600,$L185&lt;2600),ROUND((ROUND(((2600-$M185)/$L185)*$N185,2)+ROUND($M185*9%,2))*'umowa o pracę'!$E$8,2),IF(AND($L185+$M185&gt;=2600,$M185&gt;=2600),ROUND((ROUND(2600*9%,2))*'umowa o pracę'!$E$8,2),IF(AND($L185+$M185&gt;=2600,$L185&gt;=2600,$M185&lt;2600),ROUND((ROUND($M185*9%,2)+ROUND(((2600-$M185)/$L185)*$N185,2))*'umowa o pracę'!$E$8,2),0)))),0)))&gt;$J185,$J185,IF(AND($K185=1,$I185&gt;0),ROUND(IF($L185+$M185&gt;=2600,2600*'umowa o pracę'!$E$8,($L185+$M185)*'umowa o pracę'!$E$8),2)+IF($M185=0,ROUND(IF($L185&gt;2600,ROUND($O185/$L185*2600,2),$O185)*'umowa o pracę'!$E$8,2),ROUND(IF($L185&gt;2600,ROUND($O185/$L185*2600,2),$O185)*'umowa o pracę'!$E$8,2)),ROUND(IF($L185+$M185&gt;=2600,2600*'umowa o pracę'!$E$8,($L185+$M185)*'umowa o pracę'!$E$8),2)-IF($M185=0,ROUND(ROUND(IF($L185&gt;2600,ROUND($N185/$L185*2600,2),$N185),2)*'umowa o pracę'!$E$8,2),IF($M185&gt;0,IF($L185+$M185&lt;2600,ROUND(ROUND($N185+ROUND($M185*9%,2),2)*'umowa o pracę'!$E$8,2),IF(AND($L185+$M185&gt;=2600,$M185&lt;2600,$L185&lt;2600),ROUND((ROUND(((2600-$M185)/$L185)*$N185,2)+ROUND($M185*9%,2))*'umowa o pracę'!$E$8,2),IF(AND($L185+$M185&gt;=2600,$M185&gt;=2600),ROUND((ROUND(2600*9%,2))*'umowa o pracę'!$E$8,2),IF(AND($L185+$M185&gt;=2600,$L185&gt;=2600,$M185&lt;2600),ROUND((ROUND($M185*9%,2)+ROUND(((2600-$M185)/$L185)*$N185,2))*'umowa o pracę'!$E$8,2),0)))),0))))&gt;$J185,$J185,IF(IF(AND($K185=1,$I185&gt;0),ROUND(IF($L185+$M185&gt;=2600,2600*'umowa o pracę'!$E$8,($L185+$M185)*'umowa o pracę'!$E$8),2)+IF($M185=0,ROUND(IF($L185&gt;2600,ROUND($O185/$L185*2600,2),$O185)*'umowa o pracę'!$E$8,2),ROUND(IF($L185&gt;2600,ROUND($O185/$L185*2600,2),$O185)*'umowa o pracę'!$E$8,2)),ROUND(IF($L185+$M185&gt;=2600,2600*'umowa o pracę'!$E$8,($L185+$M185)*'umowa o pracę'!$E$8),2)-IF($M185=0,ROUND(ROUND(IF($L185&gt;2600,ROUND($N185/$L185*2600,2),$N185),2)*'umowa o pracę'!$E$8,2),IF($M185&gt;0,IF($L185+$M185&lt;2600,ROUND(ROUND($N185+ROUND($M185*9%,2),2)*'umowa o pracę'!$E$8,2),IF(AND($L185+$M185&gt;=2600,$M185&lt;2600,$L185&lt;2600),ROUND((ROUND(((2600-$M185)/$L185)*$N185,2)+ROUND($M185*9%,2))*'umowa o pracę'!$E$8,2),IF(AND($L185+$M185&gt;=2600,$M185&gt;=2600),ROUND((ROUND(2600*9%,2))*'umowa o pracę'!$E$8,2),IF(AND($L185+$M185&gt;=2600,$L185&gt;=2600,$M185&lt;2600),ROUND((ROUND($M185*9%,2)+ROUND(((2600-$M185)/$L185)*$N185,2))*'umowa o pracę'!$E$8,2),0)))),0)))&gt;$J185,$J185,IF(AND($K185=1,$I185&gt;0),ROUND(IF($L185+$M185&gt;=2600,2600*'umowa o pracę'!$E$8,($L185+$M185)*'umowa o pracę'!$E$8),2)+IF($M185=0,ROUND(IF($L185&gt;2600,ROUND($O185/$L185*2600,2),$O185)*'umowa o pracę'!$E$8,2),ROUND(IF($L185&gt;2600,ROUND($O185/$L185*2600,2),$O185)*'umowa o pracę'!$E$8,2)),ROUND(IF($L185+$M185&gt;=2600,2600*'umowa o pracę'!$E$8,($L185+$M185)*'umowa o pracę'!$E$8),2)-IF(AND($M185=0,I185&gt;0),ROUND(ROUND(IF($L185&gt;2600,ROUND($N185/$L185*2600,2),$N185),2)*'umowa o pracę'!$E$8,2),IF($M185&gt;0,IF($L185+$M185&lt;2600,ROUND(ROUND($N185+ROUND($M185*9%,2),2)*'umowa o pracę'!$E$8,2),IF(AND($L185+$M185&gt;=2600,$M185&lt;2600,$L185&lt;2600),ROUND((ROUND(((2600-$M185)/$L185)*$N185,2)+ROUND($M185*9%,2))*'umowa o pracę'!$E$8,2),IF(AND($L185+$M185&gt;=2600,$M185&gt;=2600),ROUND((ROUND(2600*9%,2))*'umowa o pracę'!$E$8,2),IF(AND($L185+$M185&gt;=2600,$L185&gt;=2600,$M185&lt;2600),ROUND((ROUND($M185*9%,2)+ROUND(((2600-$M185)/$L185)*$N185,2))*'umowa o pracę'!$E$8,2),0)))),0)))))</f>
        <v>0</v>
      </c>
      <c r="R185" s="252">
        <f>IF(IF(IF(AND($K185=1,$I185&gt;0),ROUND(IF($L185+$M185&gt;=2800,2800*'umowa o pracę'!$E$8,($L185+$M185)*'umowa o pracę'!$E$8),2)+IF($M185=0,ROUND(IF($L185&gt;2800,ROUND($O185/$L185*2800,2),$O185)*'umowa o pracę'!$E$8,2),ROUND(IF($L185&gt;2800,ROUND($O185/$L185*2800,2),$O185)*'umowa o pracę'!$E$8,2)),ROUND(IF($L185+$M185&gt;=2800,2800*'umowa o pracę'!$E$8,($L185+$M185)*'umowa o pracę'!$E$8),2)-IF($M185=0,ROUND(ROUND(IF($L185&gt;2800,ROUND($N185/$L185*2800,2),$N185),2)*'umowa o pracę'!$E$8,2),IF($M185&gt;0,IF($L185+$M185&lt;2800,ROUND(ROUND($N185+ROUND($M185*9%,2),2)*'umowa o pracę'!$E$8,2),IF(AND($L185+$M185&gt;=2800,$M185&lt;2800,$L185&lt;2800),ROUND((ROUND(((2800-$M185)/$L185)*$N185,2)+ROUND($M185*9%,2))*'umowa o pracę'!$E$8,2),IF(AND($L185+$M185&gt;=2800,$M185&gt;=2800),ROUND((ROUND(2800*9%,2))*'umowa o pracę'!$E$8,2),IF(AND($L185+$M185&gt;=2800,$L185&gt;=2800,$M185&lt;2800),ROUND((ROUND($M185*9%,2)+ROUND(((2800-$M185)/$L185)*$N185,2))*'umowa o pracę'!$E$8,2),0)))),0)))&gt;$J185,$J185,IF(AND($K185=1,$I185&gt;0),ROUND(IF($L185+$M185&gt;=2800,2800*'umowa o pracę'!$E$8,($L185+$M185)*'umowa o pracę'!$E$8),2)+IF($M185=0,ROUND(IF($L185&gt;2800,ROUND($O185/$L185*2800,2),$O185)*'umowa o pracę'!$E$8,2),ROUND(IF($L185&gt;2800,ROUND($O185/$L185*2800,2),$O185)*'umowa o pracę'!$E$8,2)),ROUND(IF($L185+$M185&gt;=2800,2800*'umowa o pracę'!$E$8,($L185+$M185)*'umowa o pracę'!$E$8),2)-IF($M185=0,ROUND(ROUND(IF($L185&gt;2800,ROUND($N185/$L185*2800,2),$N185),2)*'umowa o pracę'!$E$8,2),IF($M185&gt;0,IF($L185+$M185&lt;2800,ROUND(ROUND($N185+ROUND($M185*9%,2),2)*'umowa o pracę'!$E$8,2),IF(AND($L185+$M185&gt;=2800,$M185&lt;2800,$L185&lt;2800),ROUND((ROUND(((2800-$M185)/$L185)*$N185,2)+ROUND($M185*9%,2))*'umowa o pracę'!$E$8,2),IF(AND($L185+$M185&gt;=2800,$M185&gt;=2800),ROUND((ROUND(2800*9%,2))*'umowa o pracę'!$E$8,2),IF(AND($L185+$M185&gt;=2800,$L185&gt;=2800,$M185&lt;2800),ROUND((ROUND($M185*9%,2)+ROUND(((2800-$M185)/$L185)*$N185,2))*'umowa o pracę'!$E$8,2),0)))),0))))&gt;$J185,$J185,IF(IF(AND($K185=1,$I185&gt;0),ROUND(IF($L185+$M185&gt;=2800,2800*'umowa o pracę'!$E$8,($L185+$M185)*'umowa o pracę'!$E$8),2)+IF($M185=0,ROUND(IF($L185&gt;2800,ROUND($O185/$L185*2800,2),$O185)*'umowa o pracę'!$E$8,2),ROUND(IF($L185&gt;2800,ROUND($O185/$L185*2800,2),$O185)*'umowa o pracę'!$E$8,2)),ROUND(IF($L185+$M185&gt;=2800,2800*'umowa o pracę'!$E$8,($L185+$M185)*'umowa o pracę'!$E$8),2)-IF($M185=0,ROUND(ROUND(IF($L185&gt;2800,ROUND($N185/$L185*2800,2),$N185),2)*'umowa o pracę'!$E$8,2),IF($M185&gt;0,IF($L185+$M185&lt;2800,ROUND(ROUND($N185+ROUND($M185*9%,2),2)*'umowa o pracę'!$E$8,2),IF(AND($L185+$M185&gt;=2800,$M185&lt;2800,$L185&lt;2800),ROUND((ROUND(((2800-$M185)/$L185)*$N185,2)+ROUND($M185*9%,2))*'umowa o pracę'!$E$8,2),IF(AND($L185+$M185&gt;=2800,$M185&gt;=2800),ROUND((ROUND(2800*9%,2))*'umowa o pracę'!$E$8,2),IF(AND($L185+$M185&gt;=2800,$L185&gt;=2800,$M185&lt;2800),ROUND((ROUND($M185*9%,2)+ROUND(((2800-$M185)/$L185)*$N185,2))*'umowa o pracę'!$E$8,2),0)))),0)))&gt;$J185,$J185,IF(AND($K185=1,$I185&gt;0),ROUND(IF($L185+$M185&gt;=2800,2800*'umowa o pracę'!$E$8,($L185+$M185)*'umowa o pracę'!$E$8),2)+IF($M185=0,ROUND(IF($L185&gt;2800,ROUND($O185/$L185*2800,2),$O185)*'umowa o pracę'!$E$8,2),ROUND(IF($L185&gt;2800,ROUND($O185/$L185*2800,2),$O185)*'umowa o pracę'!$E$8,2)),ROUND(IF($L185+$M185&gt;=2800,2800*'umowa o pracę'!$E$8,($L185+$M185)*'umowa o pracę'!$E$8),2)-IF(AND($M185=0,I185&gt;0),ROUND(ROUND(IF($L185&gt;2800,ROUND($N185/$L185*2800,2),$N185),2)*'umowa o pracę'!$E$8,2),IF($M185&gt;0,IF($L185+$M185&lt;2800,ROUND(ROUND($N185+ROUND($M185*9%,2),2)*'umowa o pracę'!$E$8,2),IF(AND($L185+$M185&gt;=2800,$M185&lt;2800,$L185&lt;2800),ROUND((ROUND(((2800-$M185)/$L185)*$N185,2)+ROUND($M185*9%,2))*'umowa o pracę'!$E$8,2),IF(AND($L185+$M185&gt;=2800,$M185&gt;=2800),ROUND((ROUND(2800*9%,2))*'umowa o pracę'!$E$8,2),IF(AND($L185+$M185&gt;=2800,$L185&gt;=2800,$M185&lt;2800),ROUND((ROUND($M185*9%,2)+ROUND(((2800-$M185)/$L185)*$N185,2))*'umowa o pracę'!$E$8,2),0)))),0)))))</f>
        <v>0</v>
      </c>
      <c r="S185" s="32">
        <f>IF('umowa o pracę'!$E$7=2020,IF(IF($K185=1,IF($M185=0,ROUND(IF($L185&gt;2600,ROUND($N185/$L185*2600,2),$N185)*'umowa o pracę'!$E$8,2),IF($L185+$M185&lt;2600,ROUND(ROUND($N185+ROUND($M185*9%,2),2)*'umowa o pracę'!$E$8,2),IF(AND($L185+$M185&gt;=2600,$L185&lt;2600),ROUND((ROUND($N185+ROUND((2600-$L185)*9%,2),2))*'umowa o pracę'!$E$8,2),IF(AND($L185+$M185&gt;=2600,$L185&gt;=2600),ROUND(ROUND($N185/$L185*2600,2)*'umowa o pracę'!$E$8,2),0)))),0)&gt;$H185,$H185,IF($K185=1,IF($M185=0,ROUND(IF($L185&gt;2600,ROUND($N185/$L185*2600,2),$N185)*'umowa o pracę'!$E$8,2),IF($L185+$M185&lt;2600,ROUND(ROUND($N185+ROUND($M185*9%,2),2)*'umowa o pracę'!$E$8,2),IF(AND($L185+$M185&gt;=2600,$L185&lt;2600),ROUND((ROUND($N185+ROUND((2600-$L185)*9%,2),2))*'umowa o pracę'!$E$8,2),IF(AND($L185+$M185&gt;=2600,$L185&gt;=2600),ROUND(ROUND($N185/$L185*2600,2)*'umowa o pracę'!$E$8,2),0)))),0)),IF('umowa o pracę'!$E$7=2021,IF(IF($K185=1,IF($M185=0,ROUND(IF($L185&gt;2800,ROUND($N185/$L185*2800,2),$N185)*'umowa o pracę'!$E$8,2),IF($L185+$M185&lt;2800,ROUND(ROUND($N185+ROUND($M185*9%,2),2)*'umowa o pracę'!$E$8,2),IF(AND($L185+$M185&gt;=2800,$L185&lt;2800),ROUND((ROUND($N185+ROUND((2800-$L185)*9%,2),2))*'umowa o pracę'!$E$8,2),IF(AND($L185+$M185&gt;=2800,$L185&gt;=2800),ROUND(ROUND($N185/$L185*2800,2)*'umowa o pracę'!$E$8,2),0)))),0)&gt;$H185,$H185,IF($K185=1,IF($M185=0,ROUND(IF($L185&gt;2800,ROUND($N185/$L185*2800,2),$N185)*'umowa o pracę'!$E$8,2),IF($L185+$M185&lt;2800,ROUND(ROUND($N185+ROUND($M185*9%,2),2)*'umowa o pracę'!$E$8,2),IF(AND($L185+$M185&gt;=2800,$L185&lt;2800),ROUND((ROUND($N185+ROUND((2800-$L185)*9%,2),2))*'umowa o pracę'!$E$8,2),IF(AND($L185+$M185&gt;=2800,$L185&gt;=2800),ROUND(ROUND($N185/$L185*2800,2)*'umowa o pracę'!$E$8,2),0)))),0)),0))</f>
        <v>0</v>
      </c>
      <c r="T185" s="32">
        <f>IF('umowa o pracę'!$E$7=2020,IF(IF($K185=1,IF($M185=0,ROUND(IF($L185&gt;2600,ROUND($O185/$L185*2600,2),$O185)*'umowa o pracę'!$E$8,2),ROUND(IF($L185&gt;2600,ROUND($O185/$L185*2600,2),$O185)*'umowa o pracę'!$E$8,2)),0)&gt;$I185,$I185,IF($K185=1,IF($M185=0,ROUND(IF($L185&gt;2600,ROUND($O185/$L185*2600,2),$O185)*'umowa o pracę'!$E$8,2),ROUND(IF($L185&gt;2600,ROUND($O185/$L185*2600,2),$O185)*'umowa o pracę'!$E$8,2)),0)),IF('umowa o pracę'!$E$7=2021,IF(IF($K185=1,IF($M185=0,ROUND(IF($L185&gt;2800,ROUND($O185/$L185*2800,2),$O185)*'umowa o pracę'!$E$8,2),ROUND(IF($L185&gt;2800,ROUND($O185/$L185*2800,2),$O185)*'umowa o pracę'!$E$8,2)),0)&gt;$I185,$I185,IF($K185=1,IF($M185=0,ROUND(IF($L185&gt;2800,ROUND($O185/$L185*2800,2),$O185)*'umowa o pracę'!$E$8,2),ROUND(IF($L185&gt;2800,ROUND($O185/$L185*2800,2),$O185)*'umowa o pracę'!$E$8,2)),0)),0))</f>
        <v>0</v>
      </c>
      <c r="U185" s="51">
        <f>IF('umowa o pracę'!$E$7=2020,$Q185,IF('umowa o pracę'!$E$7=2021,$R185,0))</f>
        <v>0</v>
      </c>
      <c r="V185" s="53">
        <f t="shared" si="27"/>
        <v>1</v>
      </c>
      <c r="W185" s="54">
        <f>IF('umowa o pracę'!$E$6&lt;2,0,$L185)</f>
        <v>0</v>
      </c>
      <c r="X185" s="54">
        <f>IF('umowa o pracę'!$E$6&lt;2,0,$M185)</f>
        <v>0</v>
      </c>
      <c r="Y185" s="55">
        <f>IF('umowa o pracę'!$E$6&lt;2,0,$N185)</f>
        <v>0</v>
      </c>
      <c r="Z185" s="55">
        <f>IF('umowa o pracę'!$E$6&lt;2,0,$O185)</f>
        <v>0</v>
      </c>
      <c r="AA185" s="32">
        <f>IF('umowa o pracę'!$E$7=2020,ROUND(IF($W185&gt;=2600,2600*'umowa o pracę'!$E$8,$W185*'umowa o pracę'!$E$8),2),IF('umowa o pracę'!$E$7=2021,ROUND(IF($W185&gt;=2800,2800*'umowa o pracę'!$E$8,$W185*'umowa o pracę'!$E$8),2),0))</f>
        <v>0</v>
      </c>
      <c r="AB185" s="32">
        <f>IF(IF(IF(AND($V185=1,$I185&gt;0),ROUND(IF($W185+$X185&gt;=2600,2600*'umowa o pracę'!$E$8,($W185+$X185)*'umowa o pracę'!$E$8),2)+IF($X185=0,ROUND(IF($W185&gt;2600,ROUND($Z185/$W185*2600,2),$Z185)*'umowa o pracę'!$E$8,2),ROUND(IF($W185&gt;2600,ROUND($Z185/$W185*2600,2),$Z185)*'umowa o pracę'!$E$8,2)),ROUND(IF($W185+$X185&gt;=2600,2600*'umowa o pracę'!$E$8,($W185+$X185)*'umowa o pracę'!$E$8),2)-IF($X185=0,ROUND(ROUND(IF($W185&gt;2600,ROUND($Y185/$W185*2600,2),$Y185),2)*'umowa o pracę'!$E$8,2),IF($X185&gt;0,IF($W185+$X185&lt;2600,ROUND(ROUND($Y185+ROUND($X185*9%,2),2)*'umowa o pracę'!$E$8,2),IF(AND($W185+$X185&gt;=2600,$X185&lt;2600,$W185&lt;2600),ROUND((ROUND(((2600-$X185)/$W185)*$Y185,2)+ROUND($X185*9%,2))*'umowa o pracę'!$E$8,2),IF(AND($W185+$X185&gt;=2600,$X185&gt;=2600),ROUND((ROUND(2600*9%,2))*'umowa o pracę'!$E$8,2),IF(AND($W185+$X185&gt;=2600,$W185&gt;=2600,$X185&lt;2600),ROUND((ROUND($X185*9%,2)+ROUND(((2600-$X185)/$W185)*$Y185,2))*'umowa o pracę'!$E$8,2),0)))),0)))&gt;$J185,$J185,IF(AND($V185=1,$I185&gt;0),ROUND(IF($W185+$X185&gt;=2600,2600*'umowa o pracę'!$E$8,($W185+$X185)*'umowa o pracę'!$E$8),2)+IF($X185=0,ROUND(IF($W185&gt;2600,ROUND($Z185/$W185*2600,2),$Z185)*'umowa o pracę'!$E$8,2),ROUND(IF($W185&gt;2600,ROUND($Z185/$W185*2600,2),$Z185)*'umowa o pracę'!$E$8,2)),ROUND(IF($W185+$X185&gt;=2600,2600*'umowa o pracę'!$E$8,($W185+$X185)*'umowa o pracę'!$E$8),2)-IF($X185=0,ROUND(ROUND(IF($W185&gt;2600,ROUND($Y185/$W185*2600,2),$Y185),2)*'umowa o pracę'!$E$8,2),IF($X185&gt;0,IF($W185+$X185&lt;2600,ROUND(ROUND($Y185+ROUND($X185*9%,2),2)*'umowa o pracę'!$E$8,2),IF(AND($W185+$X185&gt;=2600,$X185&lt;2600,$W185&lt;2600),ROUND((ROUND(((2600-$X185)/$W185)*$Y185,2)+ROUND($X185*9%,2))*'umowa o pracę'!$E$8,2),IF(AND($W185+$X185&gt;=2600,$X185&gt;=2600),ROUND((ROUND(2600*9%,2))*'umowa o pracę'!$E$8,2),IF(AND($W185+$X185&gt;=2600,$W185&gt;=2600,$X185&lt;2600),ROUND((ROUND($X185*9%,2)+ROUND(((2600-$X185)/$W185)*$Y185,2))*'umowa o pracę'!$E$8,2),0)))),0))))&gt;$J185,$J185,IF(IF(AND($V185=1,$I185&gt;0),ROUND(IF($W185+$X185&gt;=2600,2600*'umowa o pracę'!$E$8,($W185+$X185)*'umowa o pracę'!$E$8),2)+IF($X185=0,ROUND(IF($W185&gt;2600,ROUND($Z185/$W185*2600,2),$Z185)*'umowa o pracę'!$E$8,2),ROUND(IF($W185&gt;2600,ROUND($Z185/$W185*2600,2),$Z185)*'umowa o pracę'!$E$8,2)),ROUND(IF($W185+$X185&gt;=2600,2600*'umowa o pracę'!$E$8,($W185+$X185)*'umowa o pracę'!$E$8),2)-IF($X185=0,ROUND(ROUND(IF($W185&gt;2600,ROUND($Y185/$W185*2600,2),$Y185),2)*'umowa o pracę'!$E$8,2),IF($X185&gt;0,IF($W185+$X185&lt;2600,ROUND(ROUND($Y185+ROUND($X185*9%,2),2)*'umowa o pracę'!$E$8,2),IF(AND($W185+$X185&gt;=2600,$X185&lt;2600,$W185&lt;2600),ROUND((ROUND(((2600-$X185)/$W185)*$Y185,2)+ROUND($X185*9%,2))*'umowa o pracę'!$E$8,2),IF(AND($W185+$X185&gt;=2600,$X185&gt;=2600),ROUND((ROUND(2600*9%,2))*'umowa o pracę'!$E$8,2),IF(AND($W185+$X185&gt;=2600,$W185&gt;=2600,$X185&lt;2600),ROUND((ROUND($X185*9%,2)+ROUND(((2600-$X185)/$W185)*$Y185,2))*'umowa o pracę'!$E$8,2),0)))),0)))&gt;$J185,$J185,IF(AND($V185=1,$I185&gt;0),ROUND(IF($W185+$X185&gt;=2600,2600*'umowa o pracę'!$E$8,($W185+$X185)*'umowa o pracę'!$E$8),2)+IF($X185=0,ROUND(IF($W185&gt;2600,ROUND($Z185/$W185*2600,2),$Z185)*'umowa o pracę'!$E$8,2),ROUND(IF($W185&gt;2600,ROUND($Z185/$W185*2600,2),$Z185)*'umowa o pracę'!$E$8,2)),ROUND(IF($W185+$X185&gt;=2600,2600*'umowa o pracę'!$E$8,($W185+$X185)*'umowa o pracę'!$E$8),2)-IF(AND($X185=0,I185&gt;0),ROUND(ROUND(IF($W185&gt;2600,ROUND($Y185/$W185*2600,2),$Y185),2)*'umowa o pracę'!$E$8,2),IF($X185&gt;0,IF($W185+$X185&lt;2600,ROUND(ROUND($Y185+ROUND($X185*9%,2),2)*'umowa o pracę'!$E$8,2),IF(AND($W185+$X185&gt;=2600,$X185&lt;2600,$W185&lt;2600),ROUND((ROUND(((2600-$X185)/$W185)*$Y185,2)+ROUND($X185*9%,2))*'umowa o pracę'!$E$8,2),IF(AND($W185+$X185&gt;=2600,$X185&gt;=2600),ROUND((ROUND(2600*9%,2))*'umowa o pracę'!$E$8,2),IF(AND($W185+$X185&gt;=2600,$W185&gt;=2600,$X185&lt;2600),ROUND((ROUND($X185*9%,2)+ROUND(((2600-$X185)/$W185)*$Y185,2))*'umowa o pracę'!$E$8,2),0)))),0)))))</f>
        <v>0</v>
      </c>
      <c r="AC185" s="32">
        <f>IF(IF(IF(AND($V185=1,$I185&gt;0),ROUND(IF($W185+$X185&gt;=2800,2800*'umowa o pracę'!$E$8,($W185+$X185)*'umowa o pracę'!$E$8),2)+IF($X185=0,ROUND(IF($W185&gt;2800,ROUND($Z185/$W185*2800,2),$Z185)*'umowa o pracę'!$E$8,2),ROUND(IF($W185&gt;2800,ROUND($Z185/$W185*2800,2),$Z185)*'umowa o pracę'!$E$8,2)),ROUND(IF($W185+$X185&gt;=2800,2800*'umowa o pracę'!$E$8,($W185+$X185)*'umowa o pracę'!$E$8),2)-IF($X185=0,ROUND(ROUND(IF($W185&gt;2800,ROUND($Y185/$W185*2800,2),$Y185),2)*'umowa o pracę'!$E$8,2),IF($X185&gt;0,IF($W185+$X185&lt;2800,ROUND(ROUND($Y185+ROUND($X185*9%,2),2)*'umowa o pracę'!$E$8,2),IF(AND($W185+$X185&gt;=2800,$X185&lt;2800,$W185&lt;2800),ROUND((ROUND(((2800-$X185)/$W185)*$Y185,2)+ROUND($X185*9%,2))*'umowa o pracę'!$E$8,2),IF(AND($W185+$X185&gt;=2800,$X185&gt;=2800),ROUND((ROUND(2800*9%,2))*'umowa o pracę'!$E$8,2),IF(AND($W185+$X185&gt;=2800,$W185&gt;=2800,$X185&lt;2800),ROUND((ROUND($X185*9%,2)+ROUND(((2800-$X185)/$W185)*$Y185,2))*'umowa o pracę'!$E$8,2),0)))),0)))&gt;$J185,$J185,IF(AND($V185=1,$I185&gt;0),ROUND(IF($W185+$X185&gt;=2800,2800*'umowa o pracę'!$E$8,($W185+$X185)*'umowa o pracę'!$E$8),2)+IF($X185=0,ROUND(IF($W185&gt;2800,ROUND($Z185/$W185*2800,2),$Z185)*'umowa o pracę'!$E$8,2),ROUND(IF($W185&gt;2800,ROUND($Z185/$W185*2800,2),$Z185)*'umowa o pracę'!$E$8,2)),ROUND(IF($W185+$X185&gt;=2800,2800*'umowa o pracę'!$E$8,($W185+$X185)*'umowa o pracę'!$E$8),2)-IF($X185=0,ROUND(ROUND(IF($W185&gt;2800,ROUND($Y185/$W185*2800,2),$Y185),2)*'umowa o pracę'!$E$8,2),IF($X185&gt;0,IF($W185+$X185&lt;2800,ROUND(ROUND($Y185+ROUND($X185*9%,2),2)*'umowa o pracę'!$E$8,2),IF(AND($W185+$X185&gt;=2800,$X185&lt;2800,$W185&lt;2800),ROUND((ROUND(((2800-$X185)/$W185)*$Y185,2)+ROUND($X185*9%,2))*'umowa o pracę'!$E$8,2),IF(AND($W185+$X185&gt;=2800,$X185&gt;=2800),ROUND((ROUND(2800*9%,2))*'umowa o pracę'!$E$8,2),IF(AND($W185+$X185&gt;=2800,$W185&gt;=2800,$X185&lt;2800),ROUND((ROUND($X185*9%,2)+ROUND(((2800-$X185)/$W185)*$Y185,2))*'umowa o pracę'!$E$8,2),0)))),0))))&gt;$J185,$J185,IF(IF(AND($V185=1,$I185&gt;0),ROUND(IF($W185+$X185&gt;=2800,2800*'umowa o pracę'!$E$8,($W185+$X185)*'umowa o pracę'!$E$8),2)+IF($X185=0,ROUND(IF($W185&gt;2800,ROUND($Z185/$W185*2800,2),$Z185)*'umowa o pracę'!$E$8,2),ROUND(IF($W185&gt;2800,ROUND($Z185/$W185*2800,2),$Z185)*'umowa o pracę'!$E$8,2)),ROUND(IF($W185+$X185&gt;=2800,2800*'umowa o pracę'!$E$8,($W185+$X185)*'umowa o pracę'!$E$8),2)-IF($X185=0,ROUND(ROUND(IF($W185&gt;2800,ROUND($Y185/$W185*2800,2),$Y185),2)*'umowa o pracę'!$E$8,2),IF($X185&gt;0,IF($W185+$X185&lt;2800,ROUND(ROUND($Y185+ROUND($X185*9%,2),2)*'umowa o pracę'!$E$8,2),IF(AND($W185+$X185&gt;=2800,$X185&lt;2800,$W185&lt;2800),ROUND((ROUND(((2800-$X185)/$W185)*$Y185,2)+ROUND($X185*9%,2))*'umowa o pracę'!$E$8,2),IF(AND($W185+$X185&gt;=2800,$X185&gt;=2800),ROUND((ROUND(2800*9%,2))*'umowa o pracę'!$E$8,2),IF(AND($W185+$X185&gt;=2800,$W185&gt;=2800,$X185&lt;2800),ROUND((ROUND($X185*9%,2)+ROUND(((2800-$X185)/$W185)*$Y185,2))*'umowa o pracę'!$E$8,2),0)))),0)))&gt;$J185,$J185,IF(AND($V185=1,$I185&gt;0),ROUND(IF($W185+$X185&gt;=2800,2800*'umowa o pracę'!$E$8,($W185+$X185)*'umowa o pracę'!$E$8),2)+IF($X185=0,ROUND(IF($W185&gt;2800,ROUND($Z185/$W185*2800,2),$Z185)*'umowa o pracę'!$E$8,2),ROUND(IF($W185&gt;2800,ROUND($Z185/$W185*2800,2),$Z185)*'umowa o pracę'!$E$8,2)),ROUND(IF($W185+$X185&gt;=2800,2800*'umowa o pracę'!$E$8,($W185+$X185)*'umowa o pracę'!$E$8),2)-IF(AND($X185=0,I185&gt;0),ROUND(ROUND(IF($W185&gt;2800,ROUND($Y185/$W185*2800,2),$Y185),2)*'umowa o pracę'!$E$8,2),IF($X185&gt;0,IF($W185+$X185&lt;2800,ROUND(ROUND($Y185+ROUND($X185*9%,2),2)*'umowa o pracę'!$E$8,2),IF(AND($W185+$X185&gt;=2800,$X185&lt;2800,$W185&lt;2800),ROUND((ROUND(((2800-$X185)/$W185)*$Y185,2)+ROUND($X185*9%,2))*'umowa o pracę'!$E$8,2),IF(AND($W185+$X185&gt;=2800,$X185&gt;=2800),ROUND((ROUND(2800*9%,2))*'umowa o pracę'!$E$8,2),IF(AND($W185+$X185&gt;=2800,$W185&gt;=2800,$X185&lt;2800),ROUND((ROUND($X185*9%,2)+ROUND(((2800-$X185)/$W185)*$Y185,2))*'umowa o pracę'!$E$8,2),0)))),0)))))</f>
        <v>0</v>
      </c>
      <c r="AD185" s="32">
        <f>IF('umowa o pracę'!$E$7=2020,IF(IF($V185=1,IF($X185=0,ROUND(IF($W185&gt;2600,ROUND($Y185/$W185*2600,2),$Y185)*'umowa o pracę'!$E$8,2),IF($W185+$X185&lt;2600,ROUND(ROUND($Y185+ROUND($X185*9%,2),2)*'umowa o pracę'!$E$8,2),IF(AND($W185+$X185&gt;=2600,$W185&lt;2600),ROUND((ROUND($Y185+ROUND((2600-$W185)*9%,2),2))*'umowa o pracę'!$E$8,2),IF(AND($W185+$X185&gt;=2600,$W185&gt;=2600),ROUND(ROUND($Y185/$W185*2600,2)*'umowa o pracę'!$E$8,2),0)))),0)&gt;$H185,$H185,IF($V185=1,IF($X185=0,ROUND(IF($W185&gt;2600,ROUND($Y185/$W185*2600,2),$Y185)*'umowa o pracę'!$E$8,2),IF($W185+$X185&lt;2600,ROUND(ROUND($Y185+ROUND($X185*9%,2),2)*'umowa o pracę'!$E$8,2),IF(AND($W185+$X185&gt;=2600,$W185&lt;2600),ROUND((ROUND($Y185+ROUND((2600-$W185)*9%,2),2))*'umowa o pracę'!$E$8,2),IF(AND($W185+$X185&gt;=2600,$W185&gt;=2600),ROUND(ROUND($Y185/$W185*2600,2)*'umowa o pracę'!$E$8,2),0)))),0)),IF('umowa o pracę'!$E$7=2021,IF(IF($V185=1,IF($X185=0,ROUND(IF($W185&gt;2800,ROUND($Y185/$W185*2800,2),$Y185)*'umowa o pracę'!$E$8,2),IF($W185+$X185&lt;2800,ROUND(ROUND($Y185+ROUND($X185*9%,2),2)*'umowa o pracę'!$E$8,2),IF(AND($W185+$X185&gt;=2800,$W185&lt;2800),ROUND((ROUND($Y185+ROUND((2800-$W185)*9%,2),2))*'umowa o pracę'!$E$8,2),IF(AND($W185+$X185&gt;=2800,$W185&gt;=2800),ROUND(ROUND($Y185/$W185*2800,2)*'umowa o pracę'!$E$8,2),0)))),0)&gt;$H185,$H185,IF($V185=1,IF($X185=0,ROUND(IF($W185&gt;2800,ROUND($Y185/$W185*2800,2),$Y185)*'umowa o pracę'!$E$8,2),IF($W185+$X185&lt;2800,ROUND(ROUND($Y185+ROUND($X185*9%,2),2)*'umowa o pracę'!$E$8,2),IF(AND($W185+$X185&gt;=2800,$W185&lt;2800),ROUND((ROUND($Y185+ROUND((2800-$W185)*9%,2),2))*'umowa o pracę'!$E$8,2),IF(AND($W185+$X185&gt;=2800,$W185&gt;=2800),ROUND(ROUND($Y185/$W185*2800,2)*'umowa o pracę'!$E$8,2),0)))),0)),0))</f>
        <v>0</v>
      </c>
      <c r="AE185" s="32">
        <f>IF('umowa o pracę'!$E$7=2020,IF(IF($V185=1,IF($X185=0,ROUND(IF($W185&gt;2600,ROUND($Z185/$W185*2600,2),$Z185)*'umowa o pracę'!$E$8,2),ROUND(IF($W185&gt;2600,ROUND($Z185/$W185*2600,2),$Z185)*'umowa o pracę'!$E$8,2)),0)&gt;$I185,$I185,IF($V185=1,IF($X185=0,ROUND(IF($W185&gt;2600,ROUND($Z185/$W185*2600,2),$Z185)*'umowa o pracę'!$E$8,2),ROUND(IF($W185&gt;2600,ROUND($Z185/$W185*2600,2),$Z185)*'umowa o pracę'!$E$8,2)),0)),IF('umowa o pracę'!$E$7=2021,IF(IF($V185=1,IF($X185=0,ROUND(IF($W185&gt;2800,ROUND($Z185/$W185*2800,2),$Z185)*'umowa o pracę'!$E$8,2),ROUND(IF($W185&gt;2800,ROUND($Z185/$W185*2800,2),$Z185)*'umowa o pracę'!$E$8,2)),0)&gt;$I185,$I185,IF($V185=1,IF($X185=0,ROUND(IF($W185&gt;2800,ROUND($Z185/$W185*2800,2),$Z185)*'umowa o pracę'!$E$8,2),ROUND(IF($W185&gt;2800,ROUND($Z185/$W185*2800,2),$Z185)*'umowa o pracę'!$E$8,2)),0)),0))</f>
        <v>0</v>
      </c>
      <c r="AF185" s="56">
        <f>IF('umowa o pracę'!$E$7=2020,$AB185,IF('umowa o pracę'!$E$7=2021,$AC185,0))</f>
        <v>0</v>
      </c>
      <c r="AG185" s="53">
        <f t="shared" si="28"/>
        <v>1</v>
      </c>
      <c r="AH185" s="39">
        <f>IF('umowa o pracę'!$E$6&lt;3,0,$L185)</f>
        <v>0</v>
      </c>
      <c r="AI185" s="39">
        <f>IF('umowa o pracę'!$E$6&lt;3,0,$M185)</f>
        <v>0</v>
      </c>
      <c r="AJ185" s="55">
        <f>IF('umowa o pracę'!$E$6&lt;3,0,$N185)</f>
        <v>0</v>
      </c>
      <c r="AK185" s="55">
        <f>IF('umowa o pracę'!$E$6&lt;3,0,$O185)</f>
        <v>0</v>
      </c>
      <c r="AL185" s="32">
        <f>IF('umowa o pracę'!$E$7=2020,ROUND(IF($AH185&gt;=2600,2600*'umowa o pracę'!$E$8,$AH185*'umowa o pracę'!$E$8),2),IF('umowa o pracę'!$E$7=2021,ROUND(IF($AH185&gt;=2800,2800*'umowa o pracę'!$E$8,$AH185*'umowa o pracę'!$E$8),2),0))</f>
        <v>0</v>
      </c>
      <c r="AM185" s="32">
        <f>IF(IF(IF(AND($AG185=1,$I185&gt;0),ROUND(IF($AH185+$AI185&gt;=2600,2600*'umowa o pracę'!$E$8,($AH185+$AI185)*'umowa o pracę'!$E$8),2)+IF($AI185=0,ROUND(IF($AH185&gt;2600,ROUND($AK185/$AH185*2600,2),$AK185)*'umowa o pracę'!$E$8,2),ROUND(IF($AH185&gt;2600,ROUND($AK185/$AH185*2600,2),$AK185)*'umowa o pracę'!$E$8,2)),ROUND(IF($AH185+$AI185&gt;=2600,2600*'umowa o pracę'!$E$8,($AH185+$AI185)*'umowa o pracę'!$E$8),2)-IF($AI185=0,ROUND(ROUND(IF($AH185&gt;2600,ROUND($AJ185/$AH185*2600,2),$AJ185),2)*'umowa o pracę'!$E$8,2),IF($AI185&gt;0,IF($AH185+$AI185&lt;2600,ROUND(ROUND($AJ185+ROUND($AI185*9%,2),2)*'umowa o pracę'!$E$8,2),IF(AND($AH185+$AI185&gt;=2600,$AI185&lt;2600,$AH185&lt;2600),ROUND((ROUND(((2600-$AI185)/$AH185)*$AJ185,2)+ROUND($AI185*9%,2))*'umowa o pracę'!$E$8,2),IF(AND($AH185+$AI185&gt;=2600,$AI185&gt;=2600),ROUND((ROUND(2600*9%,2))*'umowa o pracę'!$E$8,2),IF(AND($AH185+$AI185&gt;=2600,$AH185&gt;=2600,$AI185&lt;2600),ROUND((ROUND($AI185*9%,2)+ROUND(((2600-$AI185)/$AH185)*$AJ185,2))*'umowa o pracę'!$E$8,2),0)))),0)))&gt;$J185,$J185,IF(AND($AG185=1,$I185&gt;0),ROUND(IF($AH185+$AI185&gt;=2600,2600*'umowa o pracę'!$E$8,($AH185+$AI185)*'umowa o pracę'!$E$8),2)+IF($AI185=0,ROUND(IF($AH185&gt;2600,ROUND($AK185/$AH185*2600,2),$AK185)*'umowa o pracę'!$E$8,2),ROUND(IF($AH185&gt;2600,ROUND($AK185/$AH185*2600,2),$AK185)*'umowa o pracę'!$E$8,2)),ROUND(IF($AH185+$AI185&gt;=2600,2600*'umowa o pracę'!$E$8,($AH185+$AI185)*'umowa o pracę'!$E$8),2)-IF($AI185=0,ROUND(ROUND(IF($AH185&gt;2600,ROUND($AJ185/$AH185*2600,2),$AJ185),2)*'umowa o pracę'!$E$8,2),IF($AI185&gt;0,IF($AH185+$AI185&lt;2600,ROUND(ROUND($AJ185+ROUND($AI185*9%,2),2)*'umowa o pracę'!$E$8,2),IF(AND($AH185+$AI185&gt;=2600,$AI185&lt;2600,$AH185&lt;2600),ROUND((ROUND(((2600-$AI185)/$AH185)*$AJ185,2)+ROUND($AI185*9%,2))*'umowa o pracę'!$E$8,2),IF(AND($AH185+$AI185&gt;=2600,$AI185&gt;=2600),ROUND((ROUND(2600*9%,2))*'umowa o pracę'!$E$8,2),IF(AND($AH185+$AI185&gt;=2600,$AH185&gt;=2600,$AI185&lt;2600),ROUND((ROUND($AI185*9%,2)+ROUND(((2600-$AI185)/$AH185)*$AJ185,2))*'umowa o pracę'!$E$8,2),0)))),0))))&gt;$J185,$J185,IF(IF(AND($AG185=1,$I185&gt;0),ROUND(IF($AH185+$AI185&gt;=2600,2600*'umowa o pracę'!$E$8,($AH185+$AI185)*'umowa o pracę'!$E$8),2)+IF($AI185=0,ROUND(IF($AH185&gt;2600,ROUND($AK185/$AH185*2600,2),$AK185)*'umowa o pracę'!$E$8,2),ROUND(IF($AH185&gt;2600,ROUND($AK185/$AH185*2600,2),$AK185)*'umowa o pracę'!$E$8,2)),ROUND(IF($AH185+$AI185&gt;=2600,2600*'umowa o pracę'!$E$8,($AH185+$AI185)*'umowa o pracę'!$E$8),2)-IF($AI185=0,ROUND(ROUND(IF($AH185&gt;2600,ROUND($AJ185/$AH185*2600,2),$AJ185),2)*'umowa o pracę'!$E$8,2),IF($AI185&gt;0,IF($AH185+$AI185&lt;2600,ROUND(ROUND($AJ185+ROUND($AI185*9%,2),2)*'umowa o pracę'!$E$8,2),IF(AND($AH185+$AI185&gt;=2600,$AI185&lt;2600,$AH185&lt;2600),ROUND((ROUND(((2600-$AI185)/$AH185)*$AJ185,2)+ROUND($AI185*9%,2))*'umowa o pracę'!$E$8,2),IF(AND($AH185+$AI185&gt;=2600,$AI185&gt;=2600),ROUND((ROUND(2600*9%,2))*'umowa o pracę'!$E$8,2),IF(AND($AH185+$AI185&gt;=2600,$AH185&gt;=2600,$AI185&lt;2600),ROUND((ROUND($AI185*9%,2)+ROUND(((2600-$AI185)/$AH185)*$AJ185,2))*'umowa o pracę'!$E$8,2),0)))),0)))&gt;$J185,$J185,IF(AND($AG185=1,$I185&gt;0),ROUND(IF($AH185+$AI185&gt;=2600,2600*'umowa o pracę'!$E$8,($AH185+$AI185)*'umowa o pracę'!$E$8),2)+IF($AI185=0,ROUND(IF($AH185&gt;2600,ROUND($AK185/$AH185*2600,2),$AK185)*'umowa o pracę'!$E$8,2),ROUND(IF($AH185&gt;2600,ROUND($AK185/$AH185*2600,2),$AK185)*'umowa o pracę'!$E$8,2)),ROUND(IF($AH185+$AI185&gt;=2600,2600*'umowa o pracę'!$E$8,($AH185+$AI185)*'umowa o pracę'!$E$8),2)-IF(AND($AI185=0,I185&gt;0),ROUND(ROUND(IF($AH185&gt;2600,ROUND($AJ185/$AH185*2600,2),$AJ185),2)*'umowa o pracę'!$E$8,2),IF($AI185&gt;0,IF($AH185+$AI185&lt;2600,ROUND(ROUND($AJ185+ROUND($AI185*9%,2),2)*'umowa o pracę'!$E$8,2),IF(AND($AH185+$AI185&gt;=2600,$AI185&lt;2600,$AH185&lt;2600),ROUND((ROUND(((2600-$AI185)/$AH185)*$AJ185,2)+ROUND($AI185*9%,2))*'umowa o pracę'!$E$8,2),IF(AND($AH185+$AI185&gt;=2600,$AI185&gt;=2600),ROUND((ROUND(2600*9%,2))*'umowa o pracę'!$E$8,2),IF(AND($AH185+$AI185&gt;=2600,$AH185&gt;=2600,$AI185&lt;2600),ROUND((ROUND($AI185*9%,2)+ROUND(((2600-$AI185)/$AH185)*$AJ185,2))*'umowa o pracę'!$E$8,2),0)))),0)))))</f>
        <v>0</v>
      </c>
      <c r="AN185" s="32">
        <f>IF(IF(IF(AND($AG185=1,$I185&gt;0),ROUND(IF($AH185+$AI185&gt;=2800,2800*'umowa o pracę'!$E$8,($AH185+$AI185)*'umowa o pracę'!$E$8),2)+IF($AI185=0,ROUND(IF($AH185&gt;2800,ROUND($AK185/$AH185*2800,2),$AK185)*'umowa o pracę'!$E$8,2),ROUND(IF($AH185&gt;2800,ROUND($AK185/$AH185*2800,2),$AK185)*'umowa o pracę'!$E$8,2)),ROUND(IF($AH185+$AI185&gt;=2800,2800*'umowa o pracę'!$E$8,($AH185+$AI185)*'umowa o pracę'!$E$8),2)-IF($AI185=0,ROUND(ROUND(IF($AH185&gt;2800,ROUND($AJ185/$AH185*2800,2),$AJ185),2)*'umowa o pracę'!$E$8,2),IF($AI185&gt;0,IF($AH185+$AI185&lt;2800,ROUND(ROUND($AJ185+ROUND($AI185*9%,2),2)*'umowa o pracę'!$E$8,2),IF(AND($AH185+$AI185&gt;=2800,$AI185&lt;2800,$AH185&lt;2800),ROUND((ROUND(((2800-$AI185)/$AH185)*$AJ185,2)+ROUND($AI185*9%,2))*'umowa o pracę'!$E$8,2),IF(AND($AH185+$AI185&gt;=2800,$AI185&gt;=2800),ROUND((ROUND(2800*9%,2))*'umowa o pracę'!$E$8,2),IF(AND($AH185+$AI185&gt;=2800,$AH185&gt;=2800,$AI185&lt;2800),ROUND((ROUND($AI185*9%,2)+ROUND(((2800-$AI185)/$AH185)*$AJ185,2))*'umowa o pracę'!$E$8,2),0)))),0)))&gt;$J185,$J185,IF(AND($AG185=1,$I185&gt;0),ROUND(IF($AH185+$AI185&gt;=2800,2800*'umowa o pracę'!$E$8,($AH185+$AI185)*'umowa o pracę'!$E$8),2)+IF($AI185=0,ROUND(IF($AH185&gt;2800,ROUND($AK185/$AH185*2800,2),$AK185)*'umowa o pracę'!$E$8,2),ROUND(IF($AH185&gt;2800,ROUND($AK185/$AH185*2800,2),$AK185)*'umowa o pracę'!$E$8,2)),ROUND(IF($AH185+$AI185&gt;=2800,2800*'umowa o pracę'!$E$8,($AH185+$AI185)*'umowa o pracę'!$E$8),2)-IF($AI185=0,ROUND(ROUND(IF($AH185&gt;2800,ROUND($AJ185/$AH185*2800,2),$AJ185),2)*'umowa o pracę'!$E$8,2),IF($AI185&gt;0,IF($AH185+$AI185&lt;2800,ROUND(ROUND($AJ185+ROUND($AI185*9%,2),2)*'umowa o pracę'!$E$8,2),IF(AND($AH185+$AI185&gt;=2800,$AI185&lt;2800,$AH185&lt;2800),ROUND((ROUND(((2800-$AI185)/$AH185)*$AJ185,2)+ROUND($AI185*9%,2))*'umowa o pracę'!$E$8,2),IF(AND($AH185+$AI185&gt;=2800,$AI185&gt;=2800),ROUND((ROUND(2800*9%,2))*'umowa o pracę'!$E$8,2),IF(AND($AH185+$AI185&gt;=2800,$AH185&gt;=2800,$AI185&lt;2800),ROUND((ROUND($AI185*9%,2)+ROUND(((2800-$AI185)/$AH185)*$AJ185,2))*'umowa o pracę'!$E$8,2),0)))),0))))&gt;$J185,$J185,IF(IF(AND($AG185=1,$I185&gt;0),ROUND(IF($AH185+$AI185&gt;=2800,2800*'umowa o pracę'!$E$8,($AH185+$AI185)*'umowa o pracę'!$E$8),2)+IF($AI185=0,ROUND(IF($AH185&gt;2800,ROUND($AK185/$AH185*2800,2),$AK185)*'umowa o pracę'!$E$8,2),ROUND(IF($AH185&gt;2800,ROUND($AK185/$AH185*2800,2),$AK185)*'umowa o pracę'!$E$8,2)),ROUND(IF($AH185+$AI185&gt;=2800,2800*'umowa o pracę'!$E$8,($AH185+$AI185)*'umowa o pracę'!$E$8),2)-IF($AI185=0,ROUND(ROUND(IF($AH185&gt;2800,ROUND($AJ185/$AH185*2800,2),$AJ185),2)*'umowa o pracę'!$E$8,2),IF($AI185&gt;0,IF($AH185+$AI185&lt;2800,ROUND(ROUND($AJ185+ROUND($AI185*9%,2),2)*'umowa o pracę'!$E$8,2),IF(AND($AH185+$AI185&gt;=2800,$AI185&lt;2800,$AH185&lt;2800),ROUND((ROUND(((2800-$AI185)/$AH185)*$AJ185,2)+ROUND($AI185*9%,2))*'umowa o pracę'!$E$8,2),IF(AND($AH185+$AI185&gt;=2800,$AI185&gt;=2800),ROUND((ROUND(2800*9%,2))*'umowa o pracę'!$E$8,2),IF(AND($AH185+$AI185&gt;=2800,$AH185&gt;=2800,$AI185&lt;2800),ROUND((ROUND($AI185*9%,2)+ROUND(((2800-$AI185)/$AH185)*$AJ185,2))*'umowa o pracę'!$E$8,2),0)))),0)))&gt;$J185,$J185,IF(AND($AG185=1,$I185&gt;0),ROUND(IF($AH185+$AI185&gt;=2800,2800*'umowa o pracę'!$E$8,($AH185+$AI185)*'umowa o pracę'!$E$8),2)+IF($AI185=0,ROUND(IF($AH185&gt;2800,ROUND($AK185/$AH185*2800,2),$AK185)*'umowa o pracę'!$E$8,2),ROUND(IF($AH185&gt;2800,ROUND($AK185/$AH185*2800,2),$AK185)*'umowa o pracę'!$E$8,2)),ROUND(IF($AH185+$AI185&gt;=2800,2800*'umowa o pracę'!$E$8,($AH185+$AI185)*'umowa o pracę'!$E$8),2)-IF(AND($AI185=0,I185&gt;0),ROUND(ROUND(IF($AH185&gt;2800,ROUND($AJ185/$AH185*2800,2),$AJ185),2)*'umowa o pracę'!$E$8,2),IF($AI185&gt;0,IF($AH185+$AI185&lt;2800,ROUND(ROUND($AJ185+ROUND($AI185*9%,2),2)*'umowa o pracę'!$E$8,2),IF(AND($AH185+$AI185&gt;=2800,$AI185&lt;2800,$AH185&lt;2800),ROUND((ROUND(((2800-$AI185)/$AH185)*$AJ185,2)+ROUND($AI185*9%,2))*'umowa o pracę'!$E$8,2),IF(AND($AH185+$AI185&gt;=2800,$AI185&gt;=2800),ROUND((ROUND(2800*9%,2))*'umowa o pracę'!$E$8,2),IF(AND($AH185+$AI185&gt;=2800,$AH185&gt;=2800,$AI185&lt;2800),ROUND((ROUND($AI185*9%,2)+ROUND(((2800-$AI185)/$AH185)*$AJ185,2))*'umowa o pracę'!$E$8,2),0)))),0)))))</f>
        <v>0</v>
      </c>
      <c r="AO185" s="32">
        <f>IF('umowa o pracę'!$E$7=2020,IF(IF($AG185=1,IF($AI185=0,ROUND(IF($AH185&gt;2600,ROUND($AJ185/$AH185*2600,2),$AJ185)*'umowa o pracę'!$E$8,2),IF($AH185+$AI185&lt;2600,ROUND(ROUND($AJ185+ROUND($AI185*9%,2),2)*'umowa o pracę'!$E$8,2),IF(AND($AH185+$AI185&gt;=2600,$AH185&lt;2600),ROUND((ROUND($AJ185+ROUND((2600-$AH185)*9%,2),2))*'umowa o pracę'!$E$8,2),IF(AND($AH185+$AI185&gt;=2600,$AH185&gt;=2600),ROUND(ROUND($AJ185/$AH185*2600,2)*'umowa o pracę'!$E$8,2),0)))),0)&gt;$H185,$H185,IF($AG185=1,IF($AI185=0,ROUND(IF($AH185&gt;2600,ROUND($AJ185/$AH185*2600,2),$AJ185)*'umowa o pracę'!$E$8,2),IF($AH185+$AI185&lt;2600,ROUND(ROUND($AJ185+ROUND($AI185*9%,2),2)*'umowa o pracę'!$E$8,2),IF(AND($AH185+$AI185&gt;=2600,$AH185&lt;2600),ROUND((ROUND($AJ185+ROUND((2600-$AH185)*9%,2),2))*'umowa o pracę'!$E$8,2),IF(AND($AH185+$AI185&gt;=2600,$AH185&gt;=2600),ROUND(ROUND($AJ185/$AH185*2600,2)*'umowa o pracę'!$E$8,2),0)))),0)),IF('umowa o pracę'!$E$7=2021,IF(IF($AG185=1,IF($AI185=0,ROUND(IF($AH185&gt;2800,ROUND($AJ185/$AH185*2800,2),$AJ185)*'umowa o pracę'!$E$8,2),IF($AH185+$AI185&lt;2800,ROUND(ROUND($AJ185+ROUND($AI185*9%,2),2)*'umowa o pracę'!$E$8,2),IF(AND($AH185+$AI185&gt;=2800,$AH185&lt;2800),ROUND((ROUND($AJ185+ROUND((2800-$AH185)*9%,2),2))*'umowa o pracę'!$E$8,2),IF(AND($AH185+$AI185&gt;=2800,$AH185&gt;=2800),ROUND(ROUND($AJ185/$AH185*2800,2)*'umowa o pracę'!$E$8,2),0)))),0)&gt;$H185,$H185,IF($AG185=1,IF($AI185=0,ROUND(IF($AH185&gt;2800,ROUND($AJ185/$AH185*2800,2),$AJ185)*'umowa o pracę'!$E$8,2),IF($AH185+$AI185&lt;2800,ROUND(ROUND($AJ185+ROUND($AI185*9%,2),2)*'umowa o pracę'!$E$8,2),IF(AND($AH185+$AI185&gt;=2800,$AH185&lt;2800),ROUND((ROUND($AJ185+ROUND((2800-$AH185)*9%,2),2))*'umowa o pracę'!$E$8,2),IF(AND($AH185+$AI185&gt;=2800,$AH185&gt;=2800),ROUND(ROUND($AJ185/$AH185*2800,2)*'umowa o pracę'!$E$8,2),0)))),0)),0))</f>
        <v>0</v>
      </c>
      <c r="AP185" s="32">
        <f>IF('umowa o pracę'!$E$7=2020,IF(IF($AG185=1,IF($AI185=0,ROUND(IF($AH185&gt;2600,ROUND($AK185/$AH185*2600,2),$AK185)*'umowa o pracę'!$E$8,2),ROUND(IF($AH185&gt;2600,ROUND($AK185/$AH185*2600,2),$AK185)*'umowa o pracę'!$E$8,2)),0)&gt;$I185,$I185,IF($AG185=1,IF($AI185=0,ROUND(IF($AH185&gt;2600,ROUND($AK185/$AH185*2600,2),$AK185)*'umowa o pracę'!$E$8,2),ROUND(IF($AH185&gt;2600,ROUND($AK185/$AH185*2600,2),$AK185)*'umowa o pracę'!$E$8,2)),0)),IF('umowa o pracę'!$E$7=2021,IF(IF($AG185=1,IF($AI185=0,ROUND(IF($AH185&gt;2800,ROUND($AK185/$AH185*2800,2),$AK185)*'umowa o pracę'!$E$8,2),ROUND(IF($AH185&gt;2800,ROUND($AK185/$AH185*2800,2),$AK185)*'umowa o pracę'!$E$8,2)),0)&gt;$I185,$I185,IF($AG185=1,IF($AI185=0,ROUND(IF($AH185&gt;2800,ROUND($AK185/$AH185*2800,2),$AK185)*'umowa o pracę'!$E$8,2),ROUND(IF($AH185&gt;2800,ROUND($AK185/$AH185*2800,2),$AK185)*'umowa o pracę'!$E$8,2)),0)),0))</f>
        <v>0</v>
      </c>
      <c r="AQ185" s="56">
        <f>IF('umowa o pracę'!$E$7=2020,$AM185,IF('umowa o pracę'!$E$7=2021,$AN185,0))</f>
        <v>0</v>
      </c>
      <c r="AR185" s="33">
        <f>IF('umowa o pracę'!$E$7=0,0,U185+AF185+AQ185)</f>
        <v>0</v>
      </c>
      <c r="AS185" s="19"/>
      <c r="AT185" s="19"/>
      <c r="AU185" s="19"/>
      <c r="AV185" s="6"/>
      <c r="AW185" s="6"/>
      <c r="AX185" s="6">
        <f t="shared" si="26"/>
        <v>10</v>
      </c>
      <c r="AY185" s="6"/>
      <c r="AZ185" s="234">
        <f t="shared" si="29"/>
        <v>0</v>
      </c>
      <c r="BA185" s="234">
        <f t="shared" si="30"/>
        <v>0</v>
      </c>
      <c r="BB185" s="234">
        <f t="shared" si="31"/>
        <v>0</v>
      </c>
      <c r="BC185" s="234">
        <f t="shared" si="32"/>
        <v>0</v>
      </c>
      <c r="BD185" s="234">
        <f t="shared" si="33"/>
        <v>0</v>
      </c>
      <c r="BE185" s="234">
        <f t="shared" si="34"/>
        <v>0</v>
      </c>
      <c r="BF185" s="234">
        <f t="shared" si="35"/>
        <v>0</v>
      </c>
      <c r="BG185" s="234">
        <f t="shared" si="36"/>
        <v>0</v>
      </c>
      <c r="BH185" s="234">
        <f t="shared" si="37"/>
        <v>0</v>
      </c>
      <c r="BI185" s="238">
        <f t="shared" si="38"/>
        <v>0</v>
      </c>
      <c r="BJ185" s="236"/>
      <c r="BK185" s="236"/>
      <c r="BL185" s="237"/>
    </row>
    <row r="186" spans="1:64" ht="15.75" customHeight="1" x14ac:dyDescent="0.25">
      <c r="A186" s="129">
        <v>175</v>
      </c>
      <c r="B186" s="57"/>
      <c r="C186" s="57"/>
      <c r="D186" s="36"/>
      <c r="E186" s="36"/>
      <c r="F186" s="242"/>
      <c r="G186" s="37">
        <v>1</v>
      </c>
      <c r="H186" s="58">
        <v>0</v>
      </c>
      <c r="I186" s="59">
        <v>0</v>
      </c>
      <c r="J186" s="60">
        <v>0</v>
      </c>
      <c r="K186" s="52">
        <v>1</v>
      </c>
      <c r="L186" s="39">
        <v>0</v>
      </c>
      <c r="M186" s="39">
        <v>0</v>
      </c>
      <c r="N186" s="39">
        <v>0</v>
      </c>
      <c r="O186" s="39">
        <v>0</v>
      </c>
      <c r="P186" s="35">
        <f>IF('umowa o pracę'!$E$7=2020,ROUND(IF($L186&gt;=2600,2600*'umowa o pracę'!$E$8,$L186*'umowa o pracę'!$E$8),2),IF('umowa o pracę'!$E$7=2021,ROUND(IF($L186&gt;=2800,2800*'umowa o pracę'!$E$8,$L186*'umowa o pracę'!$E$8),2),0))</f>
        <v>0</v>
      </c>
      <c r="Q186" s="252">
        <f>IF(IF(IF(AND($K186=1,$I186&gt;0),ROUND(IF($L186+$M186&gt;=2600,2600*'umowa o pracę'!$E$8,($L186+$M186)*'umowa o pracę'!$E$8),2)+IF($M186=0,ROUND(IF($L186&gt;2600,ROUND($O186/$L186*2600,2),$O186)*'umowa o pracę'!$E$8,2),ROUND(IF($L186&gt;2600,ROUND($O186/$L186*2600,2),$O186)*'umowa o pracę'!$E$8,2)),ROUND(IF($L186+$M186&gt;=2600,2600*'umowa o pracę'!$E$8,($L186+$M186)*'umowa o pracę'!$E$8),2)-IF($M186=0,ROUND(ROUND(IF($L186&gt;2600,ROUND($N186/$L186*2600,2),$N186),2)*'umowa o pracę'!$E$8,2),IF($M186&gt;0,IF($L186+$M186&lt;2600,ROUND(ROUND($N186+ROUND($M186*9%,2),2)*'umowa o pracę'!$E$8,2),IF(AND($L186+$M186&gt;=2600,$M186&lt;2600,$L186&lt;2600),ROUND((ROUND(((2600-$M186)/$L186)*$N186,2)+ROUND($M186*9%,2))*'umowa o pracę'!$E$8,2),IF(AND($L186+$M186&gt;=2600,$M186&gt;=2600),ROUND((ROUND(2600*9%,2))*'umowa o pracę'!$E$8,2),IF(AND($L186+$M186&gt;=2600,$L186&gt;=2600,$M186&lt;2600),ROUND((ROUND($M186*9%,2)+ROUND(((2600-$M186)/$L186)*$N186,2))*'umowa o pracę'!$E$8,2),0)))),0)))&gt;$J186,$J186,IF(AND($K186=1,$I186&gt;0),ROUND(IF($L186+$M186&gt;=2600,2600*'umowa o pracę'!$E$8,($L186+$M186)*'umowa o pracę'!$E$8),2)+IF($M186=0,ROUND(IF($L186&gt;2600,ROUND($O186/$L186*2600,2),$O186)*'umowa o pracę'!$E$8,2),ROUND(IF($L186&gt;2600,ROUND($O186/$L186*2600,2),$O186)*'umowa o pracę'!$E$8,2)),ROUND(IF($L186+$M186&gt;=2600,2600*'umowa o pracę'!$E$8,($L186+$M186)*'umowa o pracę'!$E$8),2)-IF($M186=0,ROUND(ROUND(IF($L186&gt;2600,ROUND($N186/$L186*2600,2),$N186),2)*'umowa o pracę'!$E$8,2),IF($M186&gt;0,IF($L186+$M186&lt;2600,ROUND(ROUND($N186+ROUND($M186*9%,2),2)*'umowa o pracę'!$E$8,2),IF(AND($L186+$M186&gt;=2600,$M186&lt;2600,$L186&lt;2600),ROUND((ROUND(((2600-$M186)/$L186)*$N186,2)+ROUND($M186*9%,2))*'umowa o pracę'!$E$8,2),IF(AND($L186+$M186&gt;=2600,$M186&gt;=2600),ROUND((ROUND(2600*9%,2))*'umowa o pracę'!$E$8,2),IF(AND($L186+$M186&gt;=2600,$L186&gt;=2600,$M186&lt;2600),ROUND((ROUND($M186*9%,2)+ROUND(((2600-$M186)/$L186)*$N186,2))*'umowa o pracę'!$E$8,2),0)))),0))))&gt;$J186,$J186,IF(IF(AND($K186=1,$I186&gt;0),ROUND(IF($L186+$M186&gt;=2600,2600*'umowa o pracę'!$E$8,($L186+$M186)*'umowa o pracę'!$E$8),2)+IF($M186=0,ROUND(IF($L186&gt;2600,ROUND($O186/$L186*2600,2),$O186)*'umowa o pracę'!$E$8,2),ROUND(IF($L186&gt;2600,ROUND($O186/$L186*2600,2),$O186)*'umowa o pracę'!$E$8,2)),ROUND(IF($L186+$M186&gt;=2600,2600*'umowa o pracę'!$E$8,($L186+$M186)*'umowa o pracę'!$E$8),2)-IF($M186=0,ROUND(ROUND(IF($L186&gt;2600,ROUND($N186/$L186*2600,2),$N186),2)*'umowa o pracę'!$E$8,2),IF($M186&gt;0,IF($L186+$M186&lt;2600,ROUND(ROUND($N186+ROUND($M186*9%,2),2)*'umowa o pracę'!$E$8,2),IF(AND($L186+$M186&gt;=2600,$M186&lt;2600,$L186&lt;2600),ROUND((ROUND(((2600-$M186)/$L186)*$N186,2)+ROUND($M186*9%,2))*'umowa o pracę'!$E$8,2),IF(AND($L186+$M186&gt;=2600,$M186&gt;=2600),ROUND((ROUND(2600*9%,2))*'umowa o pracę'!$E$8,2),IF(AND($L186+$M186&gt;=2600,$L186&gt;=2600,$M186&lt;2600),ROUND((ROUND($M186*9%,2)+ROUND(((2600-$M186)/$L186)*$N186,2))*'umowa o pracę'!$E$8,2),0)))),0)))&gt;$J186,$J186,IF(AND($K186=1,$I186&gt;0),ROUND(IF($L186+$M186&gt;=2600,2600*'umowa o pracę'!$E$8,($L186+$M186)*'umowa o pracę'!$E$8),2)+IF($M186=0,ROUND(IF($L186&gt;2600,ROUND($O186/$L186*2600,2),$O186)*'umowa o pracę'!$E$8,2),ROUND(IF($L186&gt;2600,ROUND($O186/$L186*2600,2),$O186)*'umowa o pracę'!$E$8,2)),ROUND(IF($L186+$M186&gt;=2600,2600*'umowa o pracę'!$E$8,($L186+$M186)*'umowa o pracę'!$E$8),2)-IF(AND($M186=0,I186&gt;0),ROUND(ROUND(IF($L186&gt;2600,ROUND($N186/$L186*2600,2),$N186),2)*'umowa o pracę'!$E$8,2),IF($M186&gt;0,IF($L186+$M186&lt;2600,ROUND(ROUND($N186+ROUND($M186*9%,2),2)*'umowa o pracę'!$E$8,2),IF(AND($L186+$M186&gt;=2600,$M186&lt;2600,$L186&lt;2600),ROUND((ROUND(((2600-$M186)/$L186)*$N186,2)+ROUND($M186*9%,2))*'umowa o pracę'!$E$8,2),IF(AND($L186+$M186&gt;=2600,$M186&gt;=2600),ROUND((ROUND(2600*9%,2))*'umowa o pracę'!$E$8,2),IF(AND($L186+$M186&gt;=2600,$L186&gt;=2600,$M186&lt;2600),ROUND((ROUND($M186*9%,2)+ROUND(((2600-$M186)/$L186)*$N186,2))*'umowa o pracę'!$E$8,2),0)))),0)))))</f>
        <v>0</v>
      </c>
      <c r="R186" s="252">
        <f>IF(IF(IF(AND($K186=1,$I186&gt;0),ROUND(IF($L186+$M186&gt;=2800,2800*'umowa o pracę'!$E$8,($L186+$M186)*'umowa o pracę'!$E$8),2)+IF($M186=0,ROUND(IF($L186&gt;2800,ROUND($O186/$L186*2800,2),$O186)*'umowa o pracę'!$E$8,2),ROUND(IF($L186&gt;2800,ROUND($O186/$L186*2800,2),$O186)*'umowa o pracę'!$E$8,2)),ROUND(IF($L186+$M186&gt;=2800,2800*'umowa o pracę'!$E$8,($L186+$M186)*'umowa o pracę'!$E$8),2)-IF($M186=0,ROUND(ROUND(IF($L186&gt;2800,ROUND($N186/$L186*2800,2),$N186),2)*'umowa o pracę'!$E$8,2),IF($M186&gt;0,IF($L186+$M186&lt;2800,ROUND(ROUND($N186+ROUND($M186*9%,2),2)*'umowa o pracę'!$E$8,2),IF(AND($L186+$M186&gt;=2800,$M186&lt;2800,$L186&lt;2800),ROUND((ROUND(((2800-$M186)/$L186)*$N186,2)+ROUND($M186*9%,2))*'umowa o pracę'!$E$8,2),IF(AND($L186+$M186&gt;=2800,$M186&gt;=2800),ROUND((ROUND(2800*9%,2))*'umowa o pracę'!$E$8,2),IF(AND($L186+$M186&gt;=2800,$L186&gt;=2800,$M186&lt;2800),ROUND((ROUND($M186*9%,2)+ROUND(((2800-$M186)/$L186)*$N186,2))*'umowa o pracę'!$E$8,2),0)))),0)))&gt;$J186,$J186,IF(AND($K186=1,$I186&gt;0),ROUND(IF($L186+$M186&gt;=2800,2800*'umowa o pracę'!$E$8,($L186+$M186)*'umowa o pracę'!$E$8),2)+IF($M186=0,ROUND(IF($L186&gt;2800,ROUND($O186/$L186*2800,2),$O186)*'umowa o pracę'!$E$8,2),ROUND(IF($L186&gt;2800,ROUND($O186/$L186*2800,2),$O186)*'umowa o pracę'!$E$8,2)),ROUND(IF($L186+$M186&gt;=2800,2800*'umowa o pracę'!$E$8,($L186+$M186)*'umowa o pracę'!$E$8),2)-IF($M186=0,ROUND(ROUND(IF($L186&gt;2800,ROUND($N186/$L186*2800,2),$N186),2)*'umowa o pracę'!$E$8,2),IF($M186&gt;0,IF($L186+$M186&lt;2800,ROUND(ROUND($N186+ROUND($M186*9%,2),2)*'umowa o pracę'!$E$8,2),IF(AND($L186+$M186&gt;=2800,$M186&lt;2800,$L186&lt;2800),ROUND((ROUND(((2800-$M186)/$L186)*$N186,2)+ROUND($M186*9%,2))*'umowa o pracę'!$E$8,2),IF(AND($L186+$M186&gt;=2800,$M186&gt;=2800),ROUND((ROUND(2800*9%,2))*'umowa o pracę'!$E$8,2),IF(AND($L186+$M186&gt;=2800,$L186&gt;=2800,$M186&lt;2800),ROUND((ROUND($M186*9%,2)+ROUND(((2800-$M186)/$L186)*$N186,2))*'umowa o pracę'!$E$8,2),0)))),0))))&gt;$J186,$J186,IF(IF(AND($K186=1,$I186&gt;0),ROUND(IF($L186+$M186&gt;=2800,2800*'umowa o pracę'!$E$8,($L186+$M186)*'umowa o pracę'!$E$8),2)+IF($M186=0,ROUND(IF($L186&gt;2800,ROUND($O186/$L186*2800,2),$O186)*'umowa o pracę'!$E$8,2),ROUND(IF($L186&gt;2800,ROUND($O186/$L186*2800,2),$O186)*'umowa o pracę'!$E$8,2)),ROUND(IF($L186+$M186&gt;=2800,2800*'umowa o pracę'!$E$8,($L186+$M186)*'umowa o pracę'!$E$8),2)-IF($M186=0,ROUND(ROUND(IF($L186&gt;2800,ROUND($N186/$L186*2800,2),$N186),2)*'umowa o pracę'!$E$8,2),IF($M186&gt;0,IF($L186+$M186&lt;2800,ROUND(ROUND($N186+ROUND($M186*9%,2),2)*'umowa o pracę'!$E$8,2),IF(AND($L186+$M186&gt;=2800,$M186&lt;2800,$L186&lt;2800),ROUND((ROUND(((2800-$M186)/$L186)*$N186,2)+ROUND($M186*9%,2))*'umowa o pracę'!$E$8,2),IF(AND($L186+$M186&gt;=2800,$M186&gt;=2800),ROUND((ROUND(2800*9%,2))*'umowa o pracę'!$E$8,2),IF(AND($L186+$M186&gt;=2800,$L186&gt;=2800,$M186&lt;2800),ROUND((ROUND($M186*9%,2)+ROUND(((2800-$M186)/$L186)*$N186,2))*'umowa o pracę'!$E$8,2),0)))),0)))&gt;$J186,$J186,IF(AND($K186=1,$I186&gt;0),ROUND(IF($L186+$M186&gt;=2800,2800*'umowa o pracę'!$E$8,($L186+$M186)*'umowa o pracę'!$E$8),2)+IF($M186=0,ROUND(IF($L186&gt;2800,ROUND($O186/$L186*2800,2),$O186)*'umowa o pracę'!$E$8,2),ROUND(IF($L186&gt;2800,ROUND($O186/$L186*2800,2),$O186)*'umowa o pracę'!$E$8,2)),ROUND(IF($L186+$M186&gt;=2800,2800*'umowa o pracę'!$E$8,($L186+$M186)*'umowa o pracę'!$E$8),2)-IF(AND($M186=0,I186&gt;0),ROUND(ROUND(IF($L186&gt;2800,ROUND($N186/$L186*2800,2),$N186),2)*'umowa o pracę'!$E$8,2),IF($M186&gt;0,IF($L186+$M186&lt;2800,ROUND(ROUND($N186+ROUND($M186*9%,2),2)*'umowa o pracę'!$E$8,2),IF(AND($L186+$M186&gt;=2800,$M186&lt;2800,$L186&lt;2800),ROUND((ROUND(((2800-$M186)/$L186)*$N186,2)+ROUND($M186*9%,2))*'umowa o pracę'!$E$8,2),IF(AND($L186+$M186&gt;=2800,$M186&gt;=2800),ROUND((ROUND(2800*9%,2))*'umowa o pracę'!$E$8,2),IF(AND($L186+$M186&gt;=2800,$L186&gt;=2800,$M186&lt;2800),ROUND((ROUND($M186*9%,2)+ROUND(((2800-$M186)/$L186)*$N186,2))*'umowa o pracę'!$E$8,2),0)))),0)))))</f>
        <v>0</v>
      </c>
      <c r="S186" s="32">
        <f>IF('umowa o pracę'!$E$7=2020,IF(IF($K186=1,IF($M186=0,ROUND(IF($L186&gt;2600,ROUND($N186/$L186*2600,2),$N186)*'umowa o pracę'!$E$8,2),IF($L186+$M186&lt;2600,ROUND(ROUND($N186+ROUND($M186*9%,2),2)*'umowa o pracę'!$E$8,2),IF(AND($L186+$M186&gt;=2600,$L186&lt;2600),ROUND((ROUND($N186+ROUND((2600-$L186)*9%,2),2))*'umowa o pracę'!$E$8,2),IF(AND($L186+$M186&gt;=2600,$L186&gt;=2600),ROUND(ROUND($N186/$L186*2600,2)*'umowa o pracę'!$E$8,2),0)))),0)&gt;$H186,$H186,IF($K186=1,IF($M186=0,ROUND(IF($L186&gt;2600,ROUND($N186/$L186*2600,2),$N186)*'umowa o pracę'!$E$8,2),IF($L186+$M186&lt;2600,ROUND(ROUND($N186+ROUND($M186*9%,2),2)*'umowa o pracę'!$E$8,2),IF(AND($L186+$M186&gt;=2600,$L186&lt;2600),ROUND((ROUND($N186+ROUND((2600-$L186)*9%,2),2))*'umowa o pracę'!$E$8,2),IF(AND($L186+$M186&gt;=2600,$L186&gt;=2600),ROUND(ROUND($N186/$L186*2600,2)*'umowa o pracę'!$E$8,2),0)))),0)),IF('umowa o pracę'!$E$7=2021,IF(IF($K186=1,IF($M186=0,ROUND(IF($L186&gt;2800,ROUND($N186/$L186*2800,2),$N186)*'umowa o pracę'!$E$8,2),IF($L186+$M186&lt;2800,ROUND(ROUND($N186+ROUND($M186*9%,2),2)*'umowa o pracę'!$E$8,2),IF(AND($L186+$M186&gt;=2800,$L186&lt;2800),ROUND((ROUND($N186+ROUND((2800-$L186)*9%,2),2))*'umowa o pracę'!$E$8,2),IF(AND($L186+$M186&gt;=2800,$L186&gt;=2800),ROUND(ROUND($N186/$L186*2800,2)*'umowa o pracę'!$E$8,2),0)))),0)&gt;$H186,$H186,IF($K186=1,IF($M186=0,ROUND(IF($L186&gt;2800,ROUND($N186/$L186*2800,2),$N186)*'umowa o pracę'!$E$8,2),IF($L186+$M186&lt;2800,ROUND(ROUND($N186+ROUND($M186*9%,2),2)*'umowa o pracę'!$E$8,2),IF(AND($L186+$M186&gt;=2800,$L186&lt;2800),ROUND((ROUND($N186+ROUND((2800-$L186)*9%,2),2))*'umowa o pracę'!$E$8,2),IF(AND($L186+$M186&gt;=2800,$L186&gt;=2800),ROUND(ROUND($N186/$L186*2800,2)*'umowa o pracę'!$E$8,2),0)))),0)),0))</f>
        <v>0</v>
      </c>
      <c r="T186" s="32">
        <f>IF('umowa o pracę'!$E$7=2020,IF(IF($K186=1,IF($M186=0,ROUND(IF($L186&gt;2600,ROUND($O186/$L186*2600,2),$O186)*'umowa o pracę'!$E$8,2),ROUND(IF($L186&gt;2600,ROUND($O186/$L186*2600,2),$O186)*'umowa o pracę'!$E$8,2)),0)&gt;$I186,$I186,IF($K186=1,IF($M186=0,ROUND(IF($L186&gt;2600,ROUND($O186/$L186*2600,2),$O186)*'umowa o pracę'!$E$8,2),ROUND(IF($L186&gt;2600,ROUND($O186/$L186*2600,2),$O186)*'umowa o pracę'!$E$8,2)),0)),IF('umowa o pracę'!$E$7=2021,IF(IF($K186=1,IF($M186=0,ROUND(IF($L186&gt;2800,ROUND($O186/$L186*2800,2),$O186)*'umowa o pracę'!$E$8,2),ROUND(IF($L186&gt;2800,ROUND($O186/$L186*2800,2),$O186)*'umowa o pracę'!$E$8,2)),0)&gt;$I186,$I186,IF($K186=1,IF($M186=0,ROUND(IF($L186&gt;2800,ROUND($O186/$L186*2800,2),$O186)*'umowa o pracę'!$E$8,2),ROUND(IF($L186&gt;2800,ROUND($O186/$L186*2800,2),$O186)*'umowa o pracę'!$E$8,2)),0)),0))</f>
        <v>0</v>
      </c>
      <c r="U186" s="51">
        <f>IF('umowa o pracę'!$E$7=2020,$Q186,IF('umowa o pracę'!$E$7=2021,$R186,0))</f>
        <v>0</v>
      </c>
      <c r="V186" s="53">
        <f t="shared" si="27"/>
        <v>1</v>
      </c>
      <c r="W186" s="54">
        <f>IF('umowa o pracę'!$E$6&lt;2,0,$L186)</f>
        <v>0</v>
      </c>
      <c r="X186" s="54">
        <f>IF('umowa o pracę'!$E$6&lt;2,0,$M186)</f>
        <v>0</v>
      </c>
      <c r="Y186" s="55">
        <f>IF('umowa o pracę'!$E$6&lt;2,0,$N186)</f>
        <v>0</v>
      </c>
      <c r="Z186" s="55">
        <f>IF('umowa o pracę'!$E$6&lt;2,0,$O186)</f>
        <v>0</v>
      </c>
      <c r="AA186" s="32">
        <f>IF('umowa o pracę'!$E$7=2020,ROUND(IF($W186&gt;=2600,2600*'umowa o pracę'!$E$8,$W186*'umowa o pracę'!$E$8),2),IF('umowa o pracę'!$E$7=2021,ROUND(IF($W186&gt;=2800,2800*'umowa o pracę'!$E$8,$W186*'umowa o pracę'!$E$8),2),0))</f>
        <v>0</v>
      </c>
      <c r="AB186" s="32">
        <f>IF(IF(IF(AND($V186=1,$I186&gt;0),ROUND(IF($W186+$X186&gt;=2600,2600*'umowa o pracę'!$E$8,($W186+$X186)*'umowa o pracę'!$E$8),2)+IF($X186=0,ROUND(IF($W186&gt;2600,ROUND($Z186/$W186*2600,2),$Z186)*'umowa o pracę'!$E$8,2),ROUND(IF($W186&gt;2600,ROUND($Z186/$W186*2600,2),$Z186)*'umowa o pracę'!$E$8,2)),ROUND(IF($W186+$X186&gt;=2600,2600*'umowa o pracę'!$E$8,($W186+$X186)*'umowa o pracę'!$E$8),2)-IF($X186=0,ROUND(ROUND(IF($W186&gt;2600,ROUND($Y186/$W186*2600,2),$Y186),2)*'umowa o pracę'!$E$8,2),IF($X186&gt;0,IF($W186+$X186&lt;2600,ROUND(ROUND($Y186+ROUND($X186*9%,2),2)*'umowa o pracę'!$E$8,2),IF(AND($W186+$X186&gt;=2600,$X186&lt;2600,$W186&lt;2600),ROUND((ROUND(((2600-$X186)/$W186)*$Y186,2)+ROUND($X186*9%,2))*'umowa o pracę'!$E$8,2),IF(AND($W186+$X186&gt;=2600,$X186&gt;=2600),ROUND((ROUND(2600*9%,2))*'umowa o pracę'!$E$8,2),IF(AND($W186+$X186&gt;=2600,$W186&gt;=2600,$X186&lt;2600),ROUND((ROUND($X186*9%,2)+ROUND(((2600-$X186)/$W186)*$Y186,2))*'umowa o pracę'!$E$8,2),0)))),0)))&gt;$J186,$J186,IF(AND($V186=1,$I186&gt;0),ROUND(IF($W186+$X186&gt;=2600,2600*'umowa o pracę'!$E$8,($W186+$X186)*'umowa o pracę'!$E$8),2)+IF($X186=0,ROUND(IF($W186&gt;2600,ROUND($Z186/$W186*2600,2),$Z186)*'umowa o pracę'!$E$8,2),ROUND(IF($W186&gt;2600,ROUND($Z186/$W186*2600,2),$Z186)*'umowa o pracę'!$E$8,2)),ROUND(IF($W186+$X186&gt;=2600,2600*'umowa o pracę'!$E$8,($W186+$X186)*'umowa o pracę'!$E$8),2)-IF($X186=0,ROUND(ROUND(IF($W186&gt;2600,ROUND($Y186/$W186*2600,2),$Y186),2)*'umowa o pracę'!$E$8,2),IF($X186&gt;0,IF($W186+$X186&lt;2600,ROUND(ROUND($Y186+ROUND($X186*9%,2),2)*'umowa o pracę'!$E$8,2),IF(AND($W186+$X186&gt;=2600,$X186&lt;2600,$W186&lt;2600),ROUND((ROUND(((2600-$X186)/$W186)*$Y186,2)+ROUND($X186*9%,2))*'umowa o pracę'!$E$8,2),IF(AND($W186+$X186&gt;=2600,$X186&gt;=2600),ROUND((ROUND(2600*9%,2))*'umowa o pracę'!$E$8,2),IF(AND($W186+$X186&gt;=2600,$W186&gt;=2600,$X186&lt;2600),ROUND((ROUND($X186*9%,2)+ROUND(((2600-$X186)/$W186)*$Y186,2))*'umowa o pracę'!$E$8,2),0)))),0))))&gt;$J186,$J186,IF(IF(AND($V186=1,$I186&gt;0),ROUND(IF($W186+$X186&gt;=2600,2600*'umowa o pracę'!$E$8,($W186+$X186)*'umowa o pracę'!$E$8),2)+IF($X186=0,ROUND(IF($W186&gt;2600,ROUND($Z186/$W186*2600,2),$Z186)*'umowa o pracę'!$E$8,2),ROUND(IF($W186&gt;2600,ROUND($Z186/$W186*2600,2),$Z186)*'umowa o pracę'!$E$8,2)),ROUND(IF($W186+$X186&gt;=2600,2600*'umowa o pracę'!$E$8,($W186+$X186)*'umowa o pracę'!$E$8),2)-IF($X186=0,ROUND(ROUND(IF($W186&gt;2600,ROUND($Y186/$W186*2600,2),$Y186),2)*'umowa o pracę'!$E$8,2),IF($X186&gt;0,IF($W186+$X186&lt;2600,ROUND(ROUND($Y186+ROUND($X186*9%,2),2)*'umowa o pracę'!$E$8,2),IF(AND($W186+$X186&gt;=2600,$X186&lt;2600,$W186&lt;2600),ROUND((ROUND(((2600-$X186)/$W186)*$Y186,2)+ROUND($X186*9%,2))*'umowa o pracę'!$E$8,2),IF(AND($W186+$X186&gt;=2600,$X186&gt;=2600),ROUND((ROUND(2600*9%,2))*'umowa o pracę'!$E$8,2),IF(AND($W186+$X186&gt;=2600,$W186&gt;=2600,$X186&lt;2600),ROUND((ROUND($X186*9%,2)+ROUND(((2600-$X186)/$W186)*$Y186,2))*'umowa o pracę'!$E$8,2),0)))),0)))&gt;$J186,$J186,IF(AND($V186=1,$I186&gt;0),ROUND(IF($W186+$X186&gt;=2600,2600*'umowa o pracę'!$E$8,($W186+$X186)*'umowa o pracę'!$E$8),2)+IF($X186=0,ROUND(IF($W186&gt;2600,ROUND($Z186/$W186*2600,2),$Z186)*'umowa o pracę'!$E$8,2),ROUND(IF($W186&gt;2600,ROUND($Z186/$W186*2600,2),$Z186)*'umowa o pracę'!$E$8,2)),ROUND(IF($W186+$X186&gt;=2600,2600*'umowa o pracę'!$E$8,($W186+$X186)*'umowa o pracę'!$E$8),2)-IF(AND($X186=0,I186&gt;0),ROUND(ROUND(IF($W186&gt;2600,ROUND($Y186/$W186*2600,2),$Y186),2)*'umowa o pracę'!$E$8,2),IF($X186&gt;0,IF($W186+$X186&lt;2600,ROUND(ROUND($Y186+ROUND($X186*9%,2),2)*'umowa o pracę'!$E$8,2),IF(AND($W186+$X186&gt;=2600,$X186&lt;2600,$W186&lt;2600),ROUND((ROUND(((2600-$X186)/$W186)*$Y186,2)+ROUND($X186*9%,2))*'umowa o pracę'!$E$8,2),IF(AND($W186+$X186&gt;=2600,$X186&gt;=2600),ROUND((ROUND(2600*9%,2))*'umowa o pracę'!$E$8,2),IF(AND($W186+$X186&gt;=2600,$W186&gt;=2600,$X186&lt;2600),ROUND((ROUND($X186*9%,2)+ROUND(((2600-$X186)/$W186)*$Y186,2))*'umowa o pracę'!$E$8,2),0)))),0)))))</f>
        <v>0</v>
      </c>
      <c r="AC186" s="32">
        <f>IF(IF(IF(AND($V186=1,$I186&gt;0),ROUND(IF($W186+$X186&gt;=2800,2800*'umowa o pracę'!$E$8,($W186+$X186)*'umowa o pracę'!$E$8),2)+IF($X186=0,ROUND(IF($W186&gt;2800,ROUND($Z186/$W186*2800,2),$Z186)*'umowa o pracę'!$E$8,2),ROUND(IF($W186&gt;2800,ROUND($Z186/$W186*2800,2),$Z186)*'umowa o pracę'!$E$8,2)),ROUND(IF($W186+$X186&gt;=2800,2800*'umowa o pracę'!$E$8,($W186+$X186)*'umowa o pracę'!$E$8),2)-IF($X186=0,ROUND(ROUND(IF($W186&gt;2800,ROUND($Y186/$W186*2800,2),$Y186),2)*'umowa o pracę'!$E$8,2),IF($X186&gt;0,IF($W186+$X186&lt;2800,ROUND(ROUND($Y186+ROUND($X186*9%,2),2)*'umowa o pracę'!$E$8,2),IF(AND($W186+$X186&gt;=2800,$X186&lt;2800,$W186&lt;2800),ROUND((ROUND(((2800-$X186)/$W186)*$Y186,2)+ROUND($X186*9%,2))*'umowa o pracę'!$E$8,2),IF(AND($W186+$X186&gt;=2800,$X186&gt;=2800),ROUND((ROUND(2800*9%,2))*'umowa o pracę'!$E$8,2),IF(AND($W186+$X186&gt;=2800,$W186&gt;=2800,$X186&lt;2800),ROUND((ROUND($X186*9%,2)+ROUND(((2800-$X186)/$W186)*$Y186,2))*'umowa o pracę'!$E$8,2),0)))),0)))&gt;$J186,$J186,IF(AND($V186=1,$I186&gt;0),ROUND(IF($W186+$X186&gt;=2800,2800*'umowa o pracę'!$E$8,($W186+$X186)*'umowa o pracę'!$E$8),2)+IF($X186=0,ROUND(IF($W186&gt;2800,ROUND($Z186/$W186*2800,2),$Z186)*'umowa o pracę'!$E$8,2),ROUND(IF($W186&gt;2800,ROUND($Z186/$W186*2800,2),$Z186)*'umowa o pracę'!$E$8,2)),ROUND(IF($W186+$X186&gt;=2800,2800*'umowa o pracę'!$E$8,($W186+$X186)*'umowa o pracę'!$E$8),2)-IF($X186=0,ROUND(ROUND(IF($W186&gt;2800,ROUND($Y186/$W186*2800,2),$Y186),2)*'umowa o pracę'!$E$8,2),IF($X186&gt;0,IF($W186+$X186&lt;2800,ROUND(ROUND($Y186+ROUND($X186*9%,2),2)*'umowa o pracę'!$E$8,2),IF(AND($W186+$X186&gt;=2800,$X186&lt;2800,$W186&lt;2800),ROUND((ROUND(((2800-$X186)/$W186)*$Y186,2)+ROUND($X186*9%,2))*'umowa o pracę'!$E$8,2),IF(AND($W186+$X186&gt;=2800,$X186&gt;=2800),ROUND((ROUND(2800*9%,2))*'umowa o pracę'!$E$8,2),IF(AND($W186+$X186&gt;=2800,$W186&gt;=2800,$X186&lt;2800),ROUND((ROUND($X186*9%,2)+ROUND(((2800-$X186)/$W186)*$Y186,2))*'umowa o pracę'!$E$8,2),0)))),0))))&gt;$J186,$J186,IF(IF(AND($V186=1,$I186&gt;0),ROUND(IF($W186+$X186&gt;=2800,2800*'umowa o pracę'!$E$8,($W186+$X186)*'umowa o pracę'!$E$8),2)+IF($X186=0,ROUND(IF($W186&gt;2800,ROUND($Z186/$W186*2800,2),$Z186)*'umowa o pracę'!$E$8,2),ROUND(IF($W186&gt;2800,ROUND($Z186/$W186*2800,2),$Z186)*'umowa o pracę'!$E$8,2)),ROUND(IF($W186+$X186&gt;=2800,2800*'umowa o pracę'!$E$8,($W186+$X186)*'umowa o pracę'!$E$8),2)-IF($X186=0,ROUND(ROUND(IF($W186&gt;2800,ROUND($Y186/$W186*2800,2),$Y186),2)*'umowa o pracę'!$E$8,2),IF($X186&gt;0,IF($W186+$X186&lt;2800,ROUND(ROUND($Y186+ROUND($X186*9%,2),2)*'umowa o pracę'!$E$8,2),IF(AND($W186+$X186&gt;=2800,$X186&lt;2800,$W186&lt;2800),ROUND((ROUND(((2800-$X186)/$W186)*$Y186,2)+ROUND($X186*9%,2))*'umowa o pracę'!$E$8,2),IF(AND($W186+$X186&gt;=2800,$X186&gt;=2800),ROUND((ROUND(2800*9%,2))*'umowa o pracę'!$E$8,2),IF(AND($W186+$X186&gt;=2800,$W186&gt;=2800,$X186&lt;2800),ROUND((ROUND($X186*9%,2)+ROUND(((2800-$X186)/$W186)*$Y186,2))*'umowa o pracę'!$E$8,2),0)))),0)))&gt;$J186,$J186,IF(AND($V186=1,$I186&gt;0),ROUND(IF($W186+$X186&gt;=2800,2800*'umowa o pracę'!$E$8,($W186+$X186)*'umowa o pracę'!$E$8),2)+IF($X186=0,ROUND(IF($W186&gt;2800,ROUND($Z186/$W186*2800,2),$Z186)*'umowa o pracę'!$E$8,2),ROUND(IF($W186&gt;2800,ROUND($Z186/$W186*2800,2),$Z186)*'umowa o pracę'!$E$8,2)),ROUND(IF($W186+$X186&gt;=2800,2800*'umowa o pracę'!$E$8,($W186+$X186)*'umowa o pracę'!$E$8),2)-IF(AND($X186=0,I186&gt;0),ROUND(ROUND(IF($W186&gt;2800,ROUND($Y186/$W186*2800,2),$Y186),2)*'umowa o pracę'!$E$8,2),IF($X186&gt;0,IF($W186+$X186&lt;2800,ROUND(ROUND($Y186+ROUND($X186*9%,2),2)*'umowa o pracę'!$E$8,2),IF(AND($W186+$X186&gt;=2800,$X186&lt;2800,$W186&lt;2800),ROUND((ROUND(((2800-$X186)/$W186)*$Y186,2)+ROUND($X186*9%,2))*'umowa o pracę'!$E$8,2),IF(AND($W186+$X186&gt;=2800,$X186&gt;=2800),ROUND((ROUND(2800*9%,2))*'umowa o pracę'!$E$8,2),IF(AND($W186+$X186&gt;=2800,$W186&gt;=2800,$X186&lt;2800),ROUND((ROUND($X186*9%,2)+ROUND(((2800-$X186)/$W186)*$Y186,2))*'umowa o pracę'!$E$8,2),0)))),0)))))</f>
        <v>0</v>
      </c>
      <c r="AD186" s="32">
        <f>IF('umowa o pracę'!$E$7=2020,IF(IF($V186=1,IF($X186=0,ROUND(IF($W186&gt;2600,ROUND($Y186/$W186*2600,2),$Y186)*'umowa o pracę'!$E$8,2),IF($W186+$X186&lt;2600,ROUND(ROUND($Y186+ROUND($X186*9%,2),2)*'umowa o pracę'!$E$8,2),IF(AND($W186+$X186&gt;=2600,$W186&lt;2600),ROUND((ROUND($Y186+ROUND((2600-$W186)*9%,2),2))*'umowa o pracę'!$E$8,2),IF(AND($W186+$X186&gt;=2600,$W186&gt;=2600),ROUND(ROUND($Y186/$W186*2600,2)*'umowa o pracę'!$E$8,2),0)))),0)&gt;$H186,$H186,IF($V186=1,IF($X186=0,ROUND(IF($W186&gt;2600,ROUND($Y186/$W186*2600,2),$Y186)*'umowa o pracę'!$E$8,2),IF($W186+$X186&lt;2600,ROUND(ROUND($Y186+ROUND($X186*9%,2),2)*'umowa o pracę'!$E$8,2),IF(AND($W186+$X186&gt;=2600,$W186&lt;2600),ROUND((ROUND($Y186+ROUND((2600-$W186)*9%,2),2))*'umowa o pracę'!$E$8,2),IF(AND($W186+$X186&gt;=2600,$W186&gt;=2600),ROUND(ROUND($Y186/$W186*2600,2)*'umowa o pracę'!$E$8,2),0)))),0)),IF('umowa o pracę'!$E$7=2021,IF(IF($V186=1,IF($X186=0,ROUND(IF($W186&gt;2800,ROUND($Y186/$W186*2800,2),$Y186)*'umowa o pracę'!$E$8,2),IF($W186+$X186&lt;2800,ROUND(ROUND($Y186+ROUND($X186*9%,2),2)*'umowa o pracę'!$E$8,2),IF(AND($W186+$X186&gt;=2800,$W186&lt;2800),ROUND((ROUND($Y186+ROUND((2800-$W186)*9%,2),2))*'umowa o pracę'!$E$8,2),IF(AND($W186+$X186&gt;=2800,$W186&gt;=2800),ROUND(ROUND($Y186/$W186*2800,2)*'umowa o pracę'!$E$8,2),0)))),0)&gt;$H186,$H186,IF($V186=1,IF($X186=0,ROUND(IF($W186&gt;2800,ROUND($Y186/$W186*2800,2),$Y186)*'umowa o pracę'!$E$8,2),IF($W186+$X186&lt;2800,ROUND(ROUND($Y186+ROUND($X186*9%,2),2)*'umowa o pracę'!$E$8,2),IF(AND($W186+$X186&gt;=2800,$W186&lt;2800),ROUND((ROUND($Y186+ROUND((2800-$W186)*9%,2),2))*'umowa o pracę'!$E$8,2),IF(AND($W186+$X186&gt;=2800,$W186&gt;=2800),ROUND(ROUND($Y186/$W186*2800,2)*'umowa o pracę'!$E$8,2),0)))),0)),0))</f>
        <v>0</v>
      </c>
      <c r="AE186" s="32">
        <f>IF('umowa o pracę'!$E$7=2020,IF(IF($V186=1,IF($X186=0,ROUND(IF($W186&gt;2600,ROUND($Z186/$W186*2600,2),$Z186)*'umowa o pracę'!$E$8,2),ROUND(IF($W186&gt;2600,ROUND($Z186/$W186*2600,2),$Z186)*'umowa o pracę'!$E$8,2)),0)&gt;$I186,$I186,IF($V186=1,IF($X186=0,ROUND(IF($W186&gt;2600,ROUND($Z186/$W186*2600,2),$Z186)*'umowa o pracę'!$E$8,2),ROUND(IF($W186&gt;2600,ROUND($Z186/$W186*2600,2),$Z186)*'umowa o pracę'!$E$8,2)),0)),IF('umowa o pracę'!$E$7=2021,IF(IF($V186=1,IF($X186=0,ROUND(IF($W186&gt;2800,ROUND($Z186/$W186*2800,2),$Z186)*'umowa o pracę'!$E$8,2),ROUND(IF($W186&gt;2800,ROUND($Z186/$W186*2800,2),$Z186)*'umowa o pracę'!$E$8,2)),0)&gt;$I186,$I186,IF($V186=1,IF($X186=0,ROUND(IF($W186&gt;2800,ROUND($Z186/$W186*2800,2),$Z186)*'umowa o pracę'!$E$8,2),ROUND(IF($W186&gt;2800,ROUND($Z186/$W186*2800,2),$Z186)*'umowa o pracę'!$E$8,2)),0)),0))</f>
        <v>0</v>
      </c>
      <c r="AF186" s="56">
        <f>IF('umowa o pracę'!$E$7=2020,$AB186,IF('umowa o pracę'!$E$7=2021,$AC186,0))</f>
        <v>0</v>
      </c>
      <c r="AG186" s="53">
        <f t="shared" si="28"/>
        <v>1</v>
      </c>
      <c r="AH186" s="39">
        <f>IF('umowa o pracę'!$E$6&lt;3,0,$L186)</f>
        <v>0</v>
      </c>
      <c r="AI186" s="39">
        <f>IF('umowa o pracę'!$E$6&lt;3,0,$M186)</f>
        <v>0</v>
      </c>
      <c r="AJ186" s="55">
        <f>IF('umowa o pracę'!$E$6&lt;3,0,$N186)</f>
        <v>0</v>
      </c>
      <c r="AK186" s="55">
        <f>IF('umowa o pracę'!$E$6&lt;3,0,$O186)</f>
        <v>0</v>
      </c>
      <c r="AL186" s="32">
        <f>IF('umowa o pracę'!$E$7=2020,ROUND(IF($AH186&gt;=2600,2600*'umowa o pracę'!$E$8,$AH186*'umowa o pracę'!$E$8),2),IF('umowa o pracę'!$E$7=2021,ROUND(IF($AH186&gt;=2800,2800*'umowa o pracę'!$E$8,$AH186*'umowa o pracę'!$E$8),2),0))</f>
        <v>0</v>
      </c>
      <c r="AM186" s="32">
        <f>IF(IF(IF(AND($AG186=1,$I186&gt;0),ROUND(IF($AH186+$AI186&gt;=2600,2600*'umowa o pracę'!$E$8,($AH186+$AI186)*'umowa o pracę'!$E$8),2)+IF($AI186=0,ROUND(IF($AH186&gt;2600,ROUND($AK186/$AH186*2600,2),$AK186)*'umowa o pracę'!$E$8,2),ROUND(IF($AH186&gt;2600,ROUND($AK186/$AH186*2600,2),$AK186)*'umowa o pracę'!$E$8,2)),ROUND(IF($AH186+$AI186&gt;=2600,2600*'umowa o pracę'!$E$8,($AH186+$AI186)*'umowa o pracę'!$E$8),2)-IF($AI186=0,ROUND(ROUND(IF($AH186&gt;2600,ROUND($AJ186/$AH186*2600,2),$AJ186),2)*'umowa o pracę'!$E$8,2),IF($AI186&gt;0,IF($AH186+$AI186&lt;2600,ROUND(ROUND($AJ186+ROUND($AI186*9%,2),2)*'umowa o pracę'!$E$8,2),IF(AND($AH186+$AI186&gt;=2600,$AI186&lt;2600,$AH186&lt;2600),ROUND((ROUND(((2600-$AI186)/$AH186)*$AJ186,2)+ROUND($AI186*9%,2))*'umowa o pracę'!$E$8,2),IF(AND($AH186+$AI186&gt;=2600,$AI186&gt;=2600),ROUND((ROUND(2600*9%,2))*'umowa o pracę'!$E$8,2),IF(AND($AH186+$AI186&gt;=2600,$AH186&gt;=2600,$AI186&lt;2600),ROUND((ROUND($AI186*9%,2)+ROUND(((2600-$AI186)/$AH186)*$AJ186,2))*'umowa o pracę'!$E$8,2),0)))),0)))&gt;$J186,$J186,IF(AND($AG186=1,$I186&gt;0),ROUND(IF($AH186+$AI186&gt;=2600,2600*'umowa o pracę'!$E$8,($AH186+$AI186)*'umowa o pracę'!$E$8),2)+IF($AI186=0,ROUND(IF($AH186&gt;2600,ROUND($AK186/$AH186*2600,2),$AK186)*'umowa o pracę'!$E$8,2),ROUND(IF($AH186&gt;2600,ROUND($AK186/$AH186*2600,2),$AK186)*'umowa o pracę'!$E$8,2)),ROUND(IF($AH186+$AI186&gt;=2600,2600*'umowa o pracę'!$E$8,($AH186+$AI186)*'umowa o pracę'!$E$8),2)-IF($AI186=0,ROUND(ROUND(IF($AH186&gt;2600,ROUND($AJ186/$AH186*2600,2),$AJ186),2)*'umowa o pracę'!$E$8,2),IF($AI186&gt;0,IF($AH186+$AI186&lt;2600,ROUND(ROUND($AJ186+ROUND($AI186*9%,2),2)*'umowa o pracę'!$E$8,2),IF(AND($AH186+$AI186&gt;=2600,$AI186&lt;2600,$AH186&lt;2600),ROUND((ROUND(((2600-$AI186)/$AH186)*$AJ186,2)+ROUND($AI186*9%,2))*'umowa o pracę'!$E$8,2),IF(AND($AH186+$AI186&gt;=2600,$AI186&gt;=2600),ROUND((ROUND(2600*9%,2))*'umowa o pracę'!$E$8,2),IF(AND($AH186+$AI186&gt;=2600,$AH186&gt;=2600,$AI186&lt;2600),ROUND((ROUND($AI186*9%,2)+ROUND(((2600-$AI186)/$AH186)*$AJ186,2))*'umowa o pracę'!$E$8,2),0)))),0))))&gt;$J186,$J186,IF(IF(AND($AG186=1,$I186&gt;0),ROUND(IF($AH186+$AI186&gt;=2600,2600*'umowa o pracę'!$E$8,($AH186+$AI186)*'umowa o pracę'!$E$8),2)+IF($AI186=0,ROUND(IF($AH186&gt;2600,ROUND($AK186/$AH186*2600,2),$AK186)*'umowa o pracę'!$E$8,2),ROUND(IF($AH186&gt;2600,ROUND($AK186/$AH186*2600,2),$AK186)*'umowa o pracę'!$E$8,2)),ROUND(IF($AH186+$AI186&gt;=2600,2600*'umowa o pracę'!$E$8,($AH186+$AI186)*'umowa o pracę'!$E$8),2)-IF($AI186=0,ROUND(ROUND(IF($AH186&gt;2600,ROUND($AJ186/$AH186*2600,2),$AJ186),2)*'umowa o pracę'!$E$8,2),IF($AI186&gt;0,IF($AH186+$AI186&lt;2600,ROUND(ROUND($AJ186+ROUND($AI186*9%,2),2)*'umowa o pracę'!$E$8,2),IF(AND($AH186+$AI186&gt;=2600,$AI186&lt;2600,$AH186&lt;2600),ROUND((ROUND(((2600-$AI186)/$AH186)*$AJ186,2)+ROUND($AI186*9%,2))*'umowa o pracę'!$E$8,2),IF(AND($AH186+$AI186&gt;=2600,$AI186&gt;=2600),ROUND((ROUND(2600*9%,2))*'umowa o pracę'!$E$8,2),IF(AND($AH186+$AI186&gt;=2600,$AH186&gt;=2600,$AI186&lt;2600),ROUND((ROUND($AI186*9%,2)+ROUND(((2600-$AI186)/$AH186)*$AJ186,2))*'umowa o pracę'!$E$8,2),0)))),0)))&gt;$J186,$J186,IF(AND($AG186=1,$I186&gt;0),ROUND(IF($AH186+$AI186&gt;=2600,2600*'umowa o pracę'!$E$8,($AH186+$AI186)*'umowa o pracę'!$E$8),2)+IF($AI186=0,ROUND(IF($AH186&gt;2600,ROUND($AK186/$AH186*2600,2),$AK186)*'umowa o pracę'!$E$8,2),ROUND(IF($AH186&gt;2600,ROUND($AK186/$AH186*2600,2),$AK186)*'umowa o pracę'!$E$8,2)),ROUND(IF($AH186+$AI186&gt;=2600,2600*'umowa o pracę'!$E$8,($AH186+$AI186)*'umowa o pracę'!$E$8),2)-IF(AND($AI186=0,I186&gt;0),ROUND(ROUND(IF($AH186&gt;2600,ROUND($AJ186/$AH186*2600,2),$AJ186),2)*'umowa o pracę'!$E$8,2),IF($AI186&gt;0,IF($AH186+$AI186&lt;2600,ROUND(ROUND($AJ186+ROUND($AI186*9%,2),2)*'umowa o pracę'!$E$8,2),IF(AND($AH186+$AI186&gt;=2600,$AI186&lt;2600,$AH186&lt;2600),ROUND((ROUND(((2600-$AI186)/$AH186)*$AJ186,2)+ROUND($AI186*9%,2))*'umowa o pracę'!$E$8,2),IF(AND($AH186+$AI186&gt;=2600,$AI186&gt;=2600),ROUND((ROUND(2600*9%,2))*'umowa o pracę'!$E$8,2),IF(AND($AH186+$AI186&gt;=2600,$AH186&gt;=2600,$AI186&lt;2600),ROUND((ROUND($AI186*9%,2)+ROUND(((2600-$AI186)/$AH186)*$AJ186,2))*'umowa o pracę'!$E$8,2),0)))),0)))))</f>
        <v>0</v>
      </c>
      <c r="AN186" s="32">
        <f>IF(IF(IF(AND($AG186=1,$I186&gt;0),ROUND(IF($AH186+$AI186&gt;=2800,2800*'umowa o pracę'!$E$8,($AH186+$AI186)*'umowa o pracę'!$E$8),2)+IF($AI186=0,ROUND(IF($AH186&gt;2800,ROUND($AK186/$AH186*2800,2),$AK186)*'umowa o pracę'!$E$8,2),ROUND(IF($AH186&gt;2800,ROUND($AK186/$AH186*2800,2),$AK186)*'umowa o pracę'!$E$8,2)),ROUND(IF($AH186+$AI186&gt;=2800,2800*'umowa o pracę'!$E$8,($AH186+$AI186)*'umowa o pracę'!$E$8),2)-IF($AI186=0,ROUND(ROUND(IF($AH186&gt;2800,ROUND($AJ186/$AH186*2800,2),$AJ186),2)*'umowa o pracę'!$E$8,2),IF($AI186&gt;0,IF($AH186+$AI186&lt;2800,ROUND(ROUND($AJ186+ROUND($AI186*9%,2),2)*'umowa o pracę'!$E$8,2),IF(AND($AH186+$AI186&gt;=2800,$AI186&lt;2800,$AH186&lt;2800),ROUND((ROUND(((2800-$AI186)/$AH186)*$AJ186,2)+ROUND($AI186*9%,2))*'umowa o pracę'!$E$8,2),IF(AND($AH186+$AI186&gt;=2800,$AI186&gt;=2800),ROUND((ROUND(2800*9%,2))*'umowa o pracę'!$E$8,2),IF(AND($AH186+$AI186&gt;=2800,$AH186&gt;=2800,$AI186&lt;2800),ROUND((ROUND($AI186*9%,2)+ROUND(((2800-$AI186)/$AH186)*$AJ186,2))*'umowa o pracę'!$E$8,2),0)))),0)))&gt;$J186,$J186,IF(AND($AG186=1,$I186&gt;0),ROUND(IF($AH186+$AI186&gt;=2800,2800*'umowa o pracę'!$E$8,($AH186+$AI186)*'umowa o pracę'!$E$8),2)+IF($AI186=0,ROUND(IF($AH186&gt;2800,ROUND($AK186/$AH186*2800,2),$AK186)*'umowa o pracę'!$E$8,2),ROUND(IF($AH186&gt;2800,ROUND($AK186/$AH186*2800,2),$AK186)*'umowa o pracę'!$E$8,2)),ROUND(IF($AH186+$AI186&gt;=2800,2800*'umowa o pracę'!$E$8,($AH186+$AI186)*'umowa o pracę'!$E$8),2)-IF($AI186=0,ROUND(ROUND(IF($AH186&gt;2800,ROUND($AJ186/$AH186*2800,2),$AJ186),2)*'umowa o pracę'!$E$8,2),IF($AI186&gt;0,IF($AH186+$AI186&lt;2800,ROUND(ROUND($AJ186+ROUND($AI186*9%,2),2)*'umowa o pracę'!$E$8,2),IF(AND($AH186+$AI186&gt;=2800,$AI186&lt;2800,$AH186&lt;2800),ROUND((ROUND(((2800-$AI186)/$AH186)*$AJ186,2)+ROUND($AI186*9%,2))*'umowa o pracę'!$E$8,2),IF(AND($AH186+$AI186&gt;=2800,$AI186&gt;=2800),ROUND((ROUND(2800*9%,2))*'umowa o pracę'!$E$8,2),IF(AND($AH186+$AI186&gt;=2800,$AH186&gt;=2800,$AI186&lt;2800),ROUND((ROUND($AI186*9%,2)+ROUND(((2800-$AI186)/$AH186)*$AJ186,2))*'umowa o pracę'!$E$8,2),0)))),0))))&gt;$J186,$J186,IF(IF(AND($AG186=1,$I186&gt;0),ROUND(IF($AH186+$AI186&gt;=2800,2800*'umowa o pracę'!$E$8,($AH186+$AI186)*'umowa o pracę'!$E$8),2)+IF($AI186=0,ROUND(IF($AH186&gt;2800,ROUND($AK186/$AH186*2800,2),$AK186)*'umowa o pracę'!$E$8,2),ROUND(IF($AH186&gt;2800,ROUND($AK186/$AH186*2800,2),$AK186)*'umowa o pracę'!$E$8,2)),ROUND(IF($AH186+$AI186&gt;=2800,2800*'umowa o pracę'!$E$8,($AH186+$AI186)*'umowa o pracę'!$E$8),2)-IF($AI186=0,ROUND(ROUND(IF($AH186&gt;2800,ROUND($AJ186/$AH186*2800,2),$AJ186),2)*'umowa o pracę'!$E$8,2),IF($AI186&gt;0,IF($AH186+$AI186&lt;2800,ROUND(ROUND($AJ186+ROUND($AI186*9%,2),2)*'umowa o pracę'!$E$8,2),IF(AND($AH186+$AI186&gt;=2800,$AI186&lt;2800,$AH186&lt;2800),ROUND((ROUND(((2800-$AI186)/$AH186)*$AJ186,2)+ROUND($AI186*9%,2))*'umowa o pracę'!$E$8,2),IF(AND($AH186+$AI186&gt;=2800,$AI186&gt;=2800),ROUND((ROUND(2800*9%,2))*'umowa o pracę'!$E$8,2),IF(AND($AH186+$AI186&gt;=2800,$AH186&gt;=2800,$AI186&lt;2800),ROUND((ROUND($AI186*9%,2)+ROUND(((2800-$AI186)/$AH186)*$AJ186,2))*'umowa o pracę'!$E$8,2),0)))),0)))&gt;$J186,$J186,IF(AND($AG186=1,$I186&gt;0),ROUND(IF($AH186+$AI186&gt;=2800,2800*'umowa o pracę'!$E$8,($AH186+$AI186)*'umowa o pracę'!$E$8),2)+IF($AI186=0,ROUND(IF($AH186&gt;2800,ROUND($AK186/$AH186*2800,2),$AK186)*'umowa o pracę'!$E$8,2),ROUND(IF($AH186&gt;2800,ROUND($AK186/$AH186*2800,2),$AK186)*'umowa o pracę'!$E$8,2)),ROUND(IF($AH186+$AI186&gt;=2800,2800*'umowa o pracę'!$E$8,($AH186+$AI186)*'umowa o pracę'!$E$8),2)-IF(AND($AI186=0,I186&gt;0),ROUND(ROUND(IF($AH186&gt;2800,ROUND($AJ186/$AH186*2800,2),$AJ186),2)*'umowa o pracę'!$E$8,2),IF($AI186&gt;0,IF($AH186+$AI186&lt;2800,ROUND(ROUND($AJ186+ROUND($AI186*9%,2),2)*'umowa o pracę'!$E$8,2),IF(AND($AH186+$AI186&gt;=2800,$AI186&lt;2800,$AH186&lt;2800),ROUND((ROUND(((2800-$AI186)/$AH186)*$AJ186,2)+ROUND($AI186*9%,2))*'umowa o pracę'!$E$8,2),IF(AND($AH186+$AI186&gt;=2800,$AI186&gt;=2800),ROUND((ROUND(2800*9%,2))*'umowa o pracę'!$E$8,2),IF(AND($AH186+$AI186&gt;=2800,$AH186&gt;=2800,$AI186&lt;2800),ROUND((ROUND($AI186*9%,2)+ROUND(((2800-$AI186)/$AH186)*$AJ186,2))*'umowa o pracę'!$E$8,2),0)))),0)))))</f>
        <v>0</v>
      </c>
      <c r="AO186" s="32">
        <f>IF('umowa o pracę'!$E$7=2020,IF(IF($AG186=1,IF($AI186=0,ROUND(IF($AH186&gt;2600,ROUND($AJ186/$AH186*2600,2),$AJ186)*'umowa o pracę'!$E$8,2),IF($AH186+$AI186&lt;2600,ROUND(ROUND($AJ186+ROUND($AI186*9%,2),2)*'umowa o pracę'!$E$8,2),IF(AND($AH186+$AI186&gt;=2600,$AH186&lt;2600),ROUND((ROUND($AJ186+ROUND((2600-$AH186)*9%,2),2))*'umowa o pracę'!$E$8,2),IF(AND($AH186+$AI186&gt;=2600,$AH186&gt;=2600),ROUND(ROUND($AJ186/$AH186*2600,2)*'umowa o pracę'!$E$8,2),0)))),0)&gt;$H186,$H186,IF($AG186=1,IF($AI186=0,ROUND(IF($AH186&gt;2600,ROUND($AJ186/$AH186*2600,2),$AJ186)*'umowa o pracę'!$E$8,2),IF($AH186+$AI186&lt;2600,ROUND(ROUND($AJ186+ROUND($AI186*9%,2),2)*'umowa o pracę'!$E$8,2),IF(AND($AH186+$AI186&gt;=2600,$AH186&lt;2600),ROUND((ROUND($AJ186+ROUND((2600-$AH186)*9%,2),2))*'umowa o pracę'!$E$8,2),IF(AND($AH186+$AI186&gt;=2600,$AH186&gt;=2600),ROUND(ROUND($AJ186/$AH186*2600,2)*'umowa o pracę'!$E$8,2),0)))),0)),IF('umowa o pracę'!$E$7=2021,IF(IF($AG186=1,IF($AI186=0,ROUND(IF($AH186&gt;2800,ROUND($AJ186/$AH186*2800,2),$AJ186)*'umowa o pracę'!$E$8,2),IF($AH186+$AI186&lt;2800,ROUND(ROUND($AJ186+ROUND($AI186*9%,2),2)*'umowa o pracę'!$E$8,2),IF(AND($AH186+$AI186&gt;=2800,$AH186&lt;2800),ROUND((ROUND($AJ186+ROUND((2800-$AH186)*9%,2),2))*'umowa o pracę'!$E$8,2),IF(AND($AH186+$AI186&gt;=2800,$AH186&gt;=2800),ROUND(ROUND($AJ186/$AH186*2800,2)*'umowa o pracę'!$E$8,2),0)))),0)&gt;$H186,$H186,IF($AG186=1,IF($AI186=0,ROUND(IF($AH186&gt;2800,ROUND($AJ186/$AH186*2800,2),$AJ186)*'umowa o pracę'!$E$8,2),IF($AH186+$AI186&lt;2800,ROUND(ROUND($AJ186+ROUND($AI186*9%,2),2)*'umowa o pracę'!$E$8,2),IF(AND($AH186+$AI186&gt;=2800,$AH186&lt;2800),ROUND((ROUND($AJ186+ROUND((2800-$AH186)*9%,2),2))*'umowa o pracę'!$E$8,2),IF(AND($AH186+$AI186&gt;=2800,$AH186&gt;=2800),ROUND(ROUND($AJ186/$AH186*2800,2)*'umowa o pracę'!$E$8,2),0)))),0)),0))</f>
        <v>0</v>
      </c>
      <c r="AP186" s="32">
        <f>IF('umowa o pracę'!$E$7=2020,IF(IF($AG186=1,IF($AI186=0,ROUND(IF($AH186&gt;2600,ROUND($AK186/$AH186*2600,2),$AK186)*'umowa o pracę'!$E$8,2),ROUND(IF($AH186&gt;2600,ROUND($AK186/$AH186*2600,2),$AK186)*'umowa o pracę'!$E$8,2)),0)&gt;$I186,$I186,IF($AG186=1,IF($AI186=0,ROUND(IF($AH186&gt;2600,ROUND($AK186/$AH186*2600,2),$AK186)*'umowa o pracę'!$E$8,2),ROUND(IF($AH186&gt;2600,ROUND($AK186/$AH186*2600,2),$AK186)*'umowa o pracę'!$E$8,2)),0)),IF('umowa o pracę'!$E$7=2021,IF(IF($AG186=1,IF($AI186=0,ROUND(IF($AH186&gt;2800,ROUND($AK186/$AH186*2800,2),$AK186)*'umowa o pracę'!$E$8,2),ROUND(IF($AH186&gt;2800,ROUND($AK186/$AH186*2800,2),$AK186)*'umowa o pracę'!$E$8,2)),0)&gt;$I186,$I186,IF($AG186=1,IF($AI186=0,ROUND(IF($AH186&gt;2800,ROUND($AK186/$AH186*2800,2),$AK186)*'umowa o pracę'!$E$8,2),ROUND(IF($AH186&gt;2800,ROUND($AK186/$AH186*2800,2),$AK186)*'umowa o pracę'!$E$8,2)),0)),0))</f>
        <v>0</v>
      </c>
      <c r="AQ186" s="56">
        <f>IF('umowa o pracę'!$E$7=2020,$AM186,IF('umowa o pracę'!$E$7=2021,$AN186,0))</f>
        <v>0</v>
      </c>
      <c r="AR186" s="33">
        <f>IF('umowa o pracę'!$E$7=0,0,U186+AF186+AQ186)</f>
        <v>0</v>
      </c>
      <c r="AS186" s="19"/>
      <c r="AT186" s="19"/>
      <c r="AU186" s="19"/>
      <c r="AV186" s="6"/>
      <c r="AW186" s="6"/>
      <c r="AX186" s="6">
        <f t="shared" si="26"/>
        <v>10</v>
      </c>
      <c r="AY186" s="6"/>
      <c r="AZ186" s="234">
        <f t="shared" si="29"/>
        <v>0</v>
      </c>
      <c r="BA186" s="234">
        <f t="shared" si="30"/>
        <v>0</v>
      </c>
      <c r="BB186" s="234">
        <f t="shared" si="31"/>
        <v>0</v>
      </c>
      <c r="BC186" s="234">
        <f t="shared" si="32"/>
        <v>0</v>
      </c>
      <c r="BD186" s="234">
        <f t="shared" si="33"/>
        <v>0</v>
      </c>
      <c r="BE186" s="234">
        <f t="shared" si="34"/>
        <v>0</v>
      </c>
      <c r="BF186" s="234">
        <f t="shared" si="35"/>
        <v>0</v>
      </c>
      <c r="BG186" s="234">
        <f t="shared" si="36"/>
        <v>0</v>
      </c>
      <c r="BH186" s="234">
        <f t="shared" si="37"/>
        <v>0</v>
      </c>
      <c r="BI186" s="238">
        <f t="shared" si="38"/>
        <v>0</v>
      </c>
      <c r="BJ186" s="236"/>
      <c r="BK186" s="236"/>
      <c r="BL186" s="237"/>
    </row>
    <row r="187" spans="1:64" ht="15.75" customHeight="1" x14ac:dyDescent="0.25">
      <c r="A187" s="129">
        <v>176</v>
      </c>
      <c r="B187" s="57"/>
      <c r="C187" s="57"/>
      <c r="D187" s="36"/>
      <c r="E187" s="36"/>
      <c r="F187" s="242"/>
      <c r="G187" s="37">
        <v>1</v>
      </c>
      <c r="H187" s="58">
        <v>0</v>
      </c>
      <c r="I187" s="59">
        <v>0</v>
      </c>
      <c r="J187" s="60">
        <v>0</v>
      </c>
      <c r="K187" s="52">
        <v>1</v>
      </c>
      <c r="L187" s="39">
        <v>0</v>
      </c>
      <c r="M187" s="39">
        <v>0</v>
      </c>
      <c r="N187" s="39">
        <v>0</v>
      </c>
      <c r="O187" s="39">
        <v>0</v>
      </c>
      <c r="P187" s="35">
        <f>IF('umowa o pracę'!$E$7=2020,ROUND(IF($L187&gt;=2600,2600*'umowa o pracę'!$E$8,$L187*'umowa o pracę'!$E$8),2),IF('umowa o pracę'!$E$7=2021,ROUND(IF($L187&gt;=2800,2800*'umowa o pracę'!$E$8,$L187*'umowa o pracę'!$E$8),2),0))</f>
        <v>0</v>
      </c>
      <c r="Q187" s="252">
        <f>IF(IF(IF(AND($K187=1,$I187&gt;0),ROUND(IF($L187+$M187&gt;=2600,2600*'umowa o pracę'!$E$8,($L187+$M187)*'umowa o pracę'!$E$8),2)+IF($M187=0,ROUND(IF($L187&gt;2600,ROUND($O187/$L187*2600,2),$O187)*'umowa o pracę'!$E$8,2),ROUND(IF($L187&gt;2600,ROUND($O187/$L187*2600,2),$O187)*'umowa o pracę'!$E$8,2)),ROUND(IF($L187+$M187&gt;=2600,2600*'umowa o pracę'!$E$8,($L187+$M187)*'umowa o pracę'!$E$8),2)-IF($M187=0,ROUND(ROUND(IF($L187&gt;2600,ROUND($N187/$L187*2600,2),$N187),2)*'umowa o pracę'!$E$8,2),IF($M187&gt;0,IF($L187+$M187&lt;2600,ROUND(ROUND($N187+ROUND($M187*9%,2),2)*'umowa o pracę'!$E$8,2),IF(AND($L187+$M187&gt;=2600,$M187&lt;2600,$L187&lt;2600),ROUND((ROUND(((2600-$M187)/$L187)*$N187,2)+ROUND($M187*9%,2))*'umowa o pracę'!$E$8,2),IF(AND($L187+$M187&gt;=2600,$M187&gt;=2600),ROUND((ROUND(2600*9%,2))*'umowa o pracę'!$E$8,2),IF(AND($L187+$M187&gt;=2600,$L187&gt;=2600,$M187&lt;2600),ROUND((ROUND($M187*9%,2)+ROUND(((2600-$M187)/$L187)*$N187,2))*'umowa o pracę'!$E$8,2),0)))),0)))&gt;$J187,$J187,IF(AND($K187=1,$I187&gt;0),ROUND(IF($L187+$M187&gt;=2600,2600*'umowa o pracę'!$E$8,($L187+$M187)*'umowa o pracę'!$E$8),2)+IF($M187=0,ROUND(IF($L187&gt;2600,ROUND($O187/$L187*2600,2),$O187)*'umowa o pracę'!$E$8,2),ROUND(IF($L187&gt;2600,ROUND($O187/$L187*2600,2),$O187)*'umowa o pracę'!$E$8,2)),ROUND(IF($L187+$M187&gt;=2600,2600*'umowa o pracę'!$E$8,($L187+$M187)*'umowa o pracę'!$E$8),2)-IF($M187=0,ROUND(ROUND(IF($L187&gt;2600,ROUND($N187/$L187*2600,2),$N187),2)*'umowa o pracę'!$E$8,2),IF($M187&gt;0,IF($L187+$M187&lt;2600,ROUND(ROUND($N187+ROUND($M187*9%,2),2)*'umowa o pracę'!$E$8,2),IF(AND($L187+$M187&gt;=2600,$M187&lt;2600,$L187&lt;2600),ROUND((ROUND(((2600-$M187)/$L187)*$N187,2)+ROUND($M187*9%,2))*'umowa o pracę'!$E$8,2),IF(AND($L187+$M187&gt;=2600,$M187&gt;=2600),ROUND((ROUND(2600*9%,2))*'umowa o pracę'!$E$8,2),IF(AND($L187+$M187&gt;=2600,$L187&gt;=2600,$M187&lt;2600),ROUND((ROUND($M187*9%,2)+ROUND(((2600-$M187)/$L187)*$N187,2))*'umowa o pracę'!$E$8,2),0)))),0))))&gt;$J187,$J187,IF(IF(AND($K187=1,$I187&gt;0),ROUND(IF($L187+$M187&gt;=2600,2600*'umowa o pracę'!$E$8,($L187+$M187)*'umowa o pracę'!$E$8),2)+IF($M187=0,ROUND(IF($L187&gt;2600,ROUND($O187/$L187*2600,2),$O187)*'umowa o pracę'!$E$8,2),ROUND(IF($L187&gt;2600,ROUND($O187/$L187*2600,2),$O187)*'umowa o pracę'!$E$8,2)),ROUND(IF($L187+$M187&gt;=2600,2600*'umowa o pracę'!$E$8,($L187+$M187)*'umowa o pracę'!$E$8),2)-IF($M187=0,ROUND(ROUND(IF($L187&gt;2600,ROUND($N187/$L187*2600,2),$N187),2)*'umowa o pracę'!$E$8,2),IF($M187&gt;0,IF($L187+$M187&lt;2600,ROUND(ROUND($N187+ROUND($M187*9%,2),2)*'umowa o pracę'!$E$8,2),IF(AND($L187+$M187&gt;=2600,$M187&lt;2600,$L187&lt;2600),ROUND((ROUND(((2600-$M187)/$L187)*$N187,2)+ROUND($M187*9%,2))*'umowa o pracę'!$E$8,2),IF(AND($L187+$M187&gt;=2600,$M187&gt;=2600),ROUND((ROUND(2600*9%,2))*'umowa o pracę'!$E$8,2),IF(AND($L187+$M187&gt;=2600,$L187&gt;=2600,$M187&lt;2600),ROUND((ROUND($M187*9%,2)+ROUND(((2600-$M187)/$L187)*$N187,2))*'umowa o pracę'!$E$8,2),0)))),0)))&gt;$J187,$J187,IF(AND($K187=1,$I187&gt;0),ROUND(IF($L187+$M187&gt;=2600,2600*'umowa o pracę'!$E$8,($L187+$M187)*'umowa o pracę'!$E$8),2)+IF($M187=0,ROUND(IF($L187&gt;2600,ROUND($O187/$L187*2600,2),$O187)*'umowa o pracę'!$E$8,2),ROUND(IF($L187&gt;2600,ROUND($O187/$L187*2600,2),$O187)*'umowa o pracę'!$E$8,2)),ROUND(IF($L187+$M187&gt;=2600,2600*'umowa o pracę'!$E$8,($L187+$M187)*'umowa o pracę'!$E$8),2)-IF(AND($M187=0,I187&gt;0),ROUND(ROUND(IF($L187&gt;2600,ROUND($N187/$L187*2600,2),$N187),2)*'umowa o pracę'!$E$8,2),IF($M187&gt;0,IF($L187+$M187&lt;2600,ROUND(ROUND($N187+ROUND($M187*9%,2),2)*'umowa o pracę'!$E$8,2),IF(AND($L187+$M187&gt;=2600,$M187&lt;2600,$L187&lt;2600),ROUND((ROUND(((2600-$M187)/$L187)*$N187,2)+ROUND($M187*9%,2))*'umowa o pracę'!$E$8,2),IF(AND($L187+$M187&gt;=2600,$M187&gt;=2600),ROUND((ROUND(2600*9%,2))*'umowa o pracę'!$E$8,2),IF(AND($L187+$M187&gt;=2600,$L187&gt;=2600,$M187&lt;2600),ROUND((ROUND($M187*9%,2)+ROUND(((2600-$M187)/$L187)*$N187,2))*'umowa o pracę'!$E$8,2),0)))),0)))))</f>
        <v>0</v>
      </c>
      <c r="R187" s="252">
        <f>IF(IF(IF(AND($K187=1,$I187&gt;0),ROUND(IF($L187+$M187&gt;=2800,2800*'umowa o pracę'!$E$8,($L187+$M187)*'umowa o pracę'!$E$8),2)+IF($M187=0,ROUND(IF($L187&gt;2800,ROUND($O187/$L187*2800,2),$O187)*'umowa o pracę'!$E$8,2),ROUND(IF($L187&gt;2800,ROUND($O187/$L187*2800,2),$O187)*'umowa o pracę'!$E$8,2)),ROUND(IF($L187+$M187&gt;=2800,2800*'umowa o pracę'!$E$8,($L187+$M187)*'umowa o pracę'!$E$8),2)-IF($M187=0,ROUND(ROUND(IF($L187&gt;2800,ROUND($N187/$L187*2800,2),$N187),2)*'umowa o pracę'!$E$8,2),IF($M187&gt;0,IF($L187+$M187&lt;2800,ROUND(ROUND($N187+ROUND($M187*9%,2),2)*'umowa o pracę'!$E$8,2),IF(AND($L187+$M187&gt;=2800,$M187&lt;2800,$L187&lt;2800),ROUND((ROUND(((2800-$M187)/$L187)*$N187,2)+ROUND($M187*9%,2))*'umowa o pracę'!$E$8,2),IF(AND($L187+$M187&gt;=2800,$M187&gt;=2800),ROUND((ROUND(2800*9%,2))*'umowa o pracę'!$E$8,2),IF(AND($L187+$M187&gt;=2800,$L187&gt;=2800,$M187&lt;2800),ROUND((ROUND($M187*9%,2)+ROUND(((2800-$M187)/$L187)*$N187,2))*'umowa o pracę'!$E$8,2),0)))),0)))&gt;$J187,$J187,IF(AND($K187=1,$I187&gt;0),ROUND(IF($L187+$M187&gt;=2800,2800*'umowa o pracę'!$E$8,($L187+$M187)*'umowa o pracę'!$E$8),2)+IF($M187=0,ROUND(IF($L187&gt;2800,ROUND($O187/$L187*2800,2),$O187)*'umowa o pracę'!$E$8,2),ROUND(IF($L187&gt;2800,ROUND($O187/$L187*2800,2),$O187)*'umowa o pracę'!$E$8,2)),ROUND(IF($L187+$M187&gt;=2800,2800*'umowa o pracę'!$E$8,($L187+$M187)*'umowa o pracę'!$E$8),2)-IF($M187=0,ROUND(ROUND(IF($L187&gt;2800,ROUND($N187/$L187*2800,2),$N187),2)*'umowa o pracę'!$E$8,2),IF($M187&gt;0,IF($L187+$M187&lt;2800,ROUND(ROUND($N187+ROUND($M187*9%,2),2)*'umowa o pracę'!$E$8,2),IF(AND($L187+$M187&gt;=2800,$M187&lt;2800,$L187&lt;2800),ROUND((ROUND(((2800-$M187)/$L187)*$N187,2)+ROUND($M187*9%,2))*'umowa o pracę'!$E$8,2),IF(AND($L187+$M187&gt;=2800,$M187&gt;=2800),ROUND((ROUND(2800*9%,2))*'umowa o pracę'!$E$8,2),IF(AND($L187+$M187&gt;=2800,$L187&gt;=2800,$M187&lt;2800),ROUND((ROUND($M187*9%,2)+ROUND(((2800-$M187)/$L187)*$N187,2))*'umowa o pracę'!$E$8,2),0)))),0))))&gt;$J187,$J187,IF(IF(AND($K187=1,$I187&gt;0),ROUND(IF($L187+$M187&gt;=2800,2800*'umowa o pracę'!$E$8,($L187+$M187)*'umowa o pracę'!$E$8),2)+IF($M187=0,ROUND(IF($L187&gt;2800,ROUND($O187/$L187*2800,2),$O187)*'umowa o pracę'!$E$8,2),ROUND(IF($L187&gt;2800,ROUND($O187/$L187*2800,2),$O187)*'umowa o pracę'!$E$8,2)),ROUND(IF($L187+$M187&gt;=2800,2800*'umowa o pracę'!$E$8,($L187+$M187)*'umowa o pracę'!$E$8),2)-IF($M187=0,ROUND(ROUND(IF($L187&gt;2800,ROUND($N187/$L187*2800,2),$N187),2)*'umowa o pracę'!$E$8,2),IF($M187&gt;0,IF($L187+$M187&lt;2800,ROUND(ROUND($N187+ROUND($M187*9%,2),2)*'umowa o pracę'!$E$8,2),IF(AND($L187+$M187&gt;=2800,$M187&lt;2800,$L187&lt;2800),ROUND((ROUND(((2800-$M187)/$L187)*$N187,2)+ROUND($M187*9%,2))*'umowa o pracę'!$E$8,2),IF(AND($L187+$M187&gt;=2800,$M187&gt;=2800),ROUND((ROUND(2800*9%,2))*'umowa o pracę'!$E$8,2),IF(AND($L187+$M187&gt;=2800,$L187&gt;=2800,$M187&lt;2800),ROUND((ROUND($M187*9%,2)+ROUND(((2800-$M187)/$L187)*$N187,2))*'umowa o pracę'!$E$8,2),0)))),0)))&gt;$J187,$J187,IF(AND($K187=1,$I187&gt;0),ROUND(IF($L187+$M187&gt;=2800,2800*'umowa o pracę'!$E$8,($L187+$M187)*'umowa o pracę'!$E$8),2)+IF($M187=0,ROUND(IF($L187&gt;2800,ROUND($O187/$L187*2800,2),$O187)*'umowa o pracę'!$E$8,2),ROUND(IF($L187&gt;2800,ROUND($O187/$L187*2800,2),$O187)*'umowa o pracę'!$E$8,2)),ROUND(IF($L187+$M187&gt;=2800,2800*'umowa o pracę'!$E$8,($L187+$M187)*'umowa o pracę'!$E$8),2)-IF(AND($M187=0,I187&gt;0),ROUND(ROUND(IF($L187&gt;2800,ROUND($N187/$L187*2800,2),$N187),2)*'umowa o pracę'!$E$8,2),IF($M187&gt;0,IF($L187+$M187&lt;2800,ROUND(ROUND($N187+ROUND($M187*9%,2),2)*'umowa o pracę'!$E$8,2),IF(AND($L187+$M187&gt;=2800,$M187&lt;2800,$L187&lt;2800),ROUND((ROUND(((2800-$M187)/$L187)*$N187,2)+ROUND($M187*9%,2))*'umowa o pracę'!$E$8,2),IF(AND($L187+$M187&gt;=2800,$M187&gt;=2800),ROUND((ROUND(2800*9%,2))*'umowa o pracę'!$E$8,2),IF(AND($L187+$M187&gt;=2800,$L187&gt;=2800,$M187&lt;2800),ROUND((ROUND($M187*9%,2)+ROUND(((2800-$M187)/$L187)*$N187,2))*'umowa o pracę'!$E$8,2),0)))),0)))))</f>
        <v>0</v>
      </c>
      <c r="S187" s="32">
        <f>IF('umowa o pracę'!$E$7=2020,IF(IF($K187=1,IF($M187=0,ROUND(IF($L187&gt;2600,ROUND($N187/$L187*2600,2),$N187)*'umowa o pracę'!$E$8,2),IF($L187+$M187&lt;2600,ROUND(ROUND($N187+ROUND($M187*9%,2),2)*'umowa o pracę'!$E$8,2),IF(AND($L187+$M187&gt;=2600,$L187&lt;2600),ROUND((ROUND($N187+ROUND((2600-$L187)*9%,2),2))*'umowa o pracę'!$E$8,2),IF(AND($L187+$M187&gt;=2600,$L187&gt;=2600),ROUND(ROUND($N187/$L187*2600,2)*'umowa o pracę'!$E$8,2),0)))),0)&gt;$H187,$H187,IF($K187=1,IF($M187=0,ROUND(IF($L187&gt;2600,ROUND($N187/$L187*2600,2),$N187)*'umowa o pracę'!$E$8,2),IF($L187+$M187&lt;2600,ROUND(ROUND($N187+ROUND($M187*9%,2),2)*'umowa o pracę'!$E$8,2),IF(AND($L187+$M187&gt;=2600,$L187&lt;2600),ROUND((ROUND($N187+ROUND((2600-$L187)*9%,2),2))*'umowa o pracę'!$E$8,2),IF(AND($L187+$M187&gt;=2600,$L187&gt;=2600),ROUND(ROUND($N187/$L187*2600,2)*'umowa o pracę'!$E$8,2),0)))),0)),IF('umowa o pracę'!$E$7=2021,IF(IF($K187=1,IF($M187=0,ROUND(IF($L187&gt;2800,ROUND($N187/$L187*2800,2),$N187)*'umowa o pracę'!$E$8,2),IF($L187+$M187&lt;2800,ROUND(ROUND($N187+ROUND($M187*9%,2),2)*'umowa o pracę'!$E$8,2),IF(AND($L187+$M187&gt;=2800,$L187&lt;2800),ROUND((ROUND($N187+ROUND((2800-$L187)*9%,2),2))*'umowa o pracę'!$E$8,2),IF(AND($L187+$M187&gt;=2800,$L187&gt;=2800),ROUND(ROUND($N187/$L187*2800,2)*'umowa o pracę'!$E$8,2),0)))),0)&gt;$H187,$H187,IF($K187=1,IF($M187=0,ROUND(IF($L187&gt;2800,ROUND($N187/$L187*2800,2),$N187)*'umowa o pracę'!$E$8,2),IF($L187+$M187&lt;2800,ROUND(ROUND($N187+ROUND($M187*9%,2),2)*'umowa o pracę'!$E$8,2),IF(AND($L187+$M187&gt;=2800,$L187&lt;2800),ROUND((ROUND($N187+ROUND((2800-$L187)*9%,2),2))*'umowa o pracę'!$E$8,2),IF(AND($L187+$M187&gt;=2800,$L187&gt;=2800),ROUND(ROUND($N187/$L187*2800,2)*'umowa o pracę'!$E$8,2),0)))),0)),0))</f>
        <v>0</v>
      </c>
      <c r="T187" s="32">
        <f>IF('umowa o pracę'!$E$7=2020,IF(IF($K187=1,IF($M187=0,ROUND(IF($L187&gt;2600,ROUND($O187/$L187*2600,2),$O187)*'umowa o pracę'!$E$8,2),ROUND(IF($L187&gt;2600,ROUND($O187/$L187*2600,2),$O187)*'umowa o pracę'!$E$8,2)),0)&gt;$I187,$I187,IF($K187=1,IF($M187=0,ROUND(IF($L187&gt;2600,ROUND($O187/$L187*2600,2),$O187)*'umowa o pracę'!$E$8,2),ROUND(IF($L187&gt;2600,ROUND($O187/$L187*2600,2),$O187)*'umowa o pracę'!$E$8,2)),0)),IF('umowa o pracę'!$E$7=2021,IF(IF($K187=1,IF($M187=0,ROUND(IF($L187&gt;2800,ROUND($O187/$L187*2800,2),$O187)*'umowa o pracę'!$E$8,2),ROUND(IF($L187&gt;2800,ROUND($O187/$L187*2800,2),$O187)*'umowa o pracę'!$E$8,2)),0)&gt;$I187,$I187,IF($K187=1,IF($M187=0,ROUND(IF($L187&gt;2800,ROUND($O187/$L187*2800,2),$O187)*'umowa o pracę'!$E$8,2),ROUND(IF($L187&gt;2800,ROUND($O187/$L187*2800,2),$O187)*'umowa o pracę'!$E$8,2)),0)),0))</f>
        <v>0</v>
      </c>
      <c r="U187" s="51">
        <f>IF('umowa o pracę'!$E$7=2020,$Q187,IF('umowa o pracę'!$E$7=2021,$R187,0))</f>
        <v>0</v>
      </c>
      <c r="V187" s="53">
        <f t="shared" si="27"/>
        <v>1</v>
      </c>
      <c r="W187" s="54">
        <f>IF('umowa o pracę'!$E$6&lt;2,0,$L187)</f>
        <v>0</v>
      </c>
      <c r="X187" s="54">
        <f>IF('umowa o pracę'!$E$6&lt;2,0,$M187)</f>
        <v>0</v>
      </c>
      <c r="Y187" s="55">
        <f>IF('umowa o pracę'!$E$6&lt;2,0,$N187)</f>
        <v>0</v>
      </c>
      <c r="Z187" s="55">
        <f>IF('umowa o pracę'!$E$6&lt;2,0,$O187)</f>
        <v>0</v>
      </c>
      <c r="AA187" s="32">
        <f>IF('umowa o pracę'!$E$7=2020,ROUND(IF($W187&gt;=2600,2600*'umowa o pracę'!$E$8,$W187*'umowa o pracę'!$E$8),2),IF('umowa o pracę'!$E$7=2021,ROUND(IF($W187&gt;=2800,2800*'umowa o pracę'!$E$8,$W187*'umowa o pracę'!$E$8),2),0))</f>
        <v>0</v>
      </c>
      <c r="AB187" s="32">
        <f>IF(IF(IF(AND($V187=1,$I187&gt;0),ROUND(IF($W187+$X187&gt;=2600,2600*'umowa o pracę'!$E$8,($W187+$X187)*'umowa o pracę'!$E$8),2)+IF($X187=0,ROUND(IF($W187&gt;2600,ROUND($Z187/$W187*2600,2),$Z187)*'umowa o pracę'!$E$8,2),ROUND(IF($W187&gt;2600,ROUND($Z187/$W187*2600,2),$Z187)*'umowa o pracę'!$E$8,2)),ROUND(IF($W187+$X187&gt;=2600,2600*'umowa o pracę'!$E$8,($W187+$X187)*'umowa o pracę'!$E$8),2)-IF($X187=0,ROUND(ROUND(IF($W187&gt;2600,ROUND($Y187/$W187*2600,2),$Y187),2)*'umowa o pracę'!$E$8,2),IF($X187&gt;0,IF($W187+$X187&lt;2600,ROUND(ROUND($Y187+ROUND($X187*9%,2),2)*'umowa o pracę'!$E$8,2),IF(AND($W187+$X187&gt;=2600,$X187&lt;2600,$W187&lt;2600),ROUND((ROUND(((2600-$X187)/$W187)*$Y187,2)+ROUND($X187*9%,2))*'umowa o pracę'!$E$8,2),IF(AND($W187+$X187&gt;=2600,$X187&gt;=2600),ROUND((ROUND(2600*9%,2))*'umowa o pracę'!$E$8,2),IF(AND($W187+$X187&gt;=2600,$W187&gt;=2600,$X187&lt;2600),ROUND((ROUND($X187*9%,2)+ROUND(((2600-$X187)/$W187)*$Y187,2))*'umowa o pracę'!$E$8,2),0)))),0)))&gt;$J187,$J187,IF(AND($V187=1,$I187&gt;0),ROUND(IF($W187+$X187&gt;=2600,2600*'umowa o pracę'!$E$8,($W187+$X187)*'umowa o pracę'!$E$8),2)+IF($X187=0,ROUND(IF($W187&gt;2600,ROUND($Z187/$W187*2600,2),$Z187)*'umowa o pracę'!$E$8,2),ROUND(IF($W187&gt;2600,ROUND($Z187/$W187*2600,2),$Z187)*'umowa o pracę'!$E$8,2)),ROUND(IF($W187+$X187&gt;=2600,2600*'umowa o pracę'!$E$8,($W187+$X187)*'umowa o pracę'!$E$8),2)-IF($X187=0,ROUND(ROUND(IF($W187&gt;2600,ROUND($Y187/$W187*2600,2),$Y187),2)*'umowa o pracę'!$E$8,2),IF($X187&gt;0,IF($W187+$X187&lt;2600,ROUND(ROUND($Y187+ROUND($X187*9%,2),2)*'umowa o pracę'!$E$8,2),IF(AND($W187+$X187&gt;=2600,$X187&lt;2600,$W187&lt;2600),ROUND((ROUND(((2600-$X187)/$W187)*$Y187,2)+ROUND($X187*9%,2))*'umowa o pracę'!$E$8,2),IF(AND($W187+$X187&gt;=2600,$X187&gt;=2600),ROUND((ROUND(2600*9%,2))*'umowa o pracę'!$E$8,2),IF(AND($W187+$X187&gt;=2600,$W187&gt;=2600,$X187&lt;2600),ROUND((ROUND($X187*9%,2)+ROUND(((2600-$X187)/$W187)*$Y187,2))*'umowa o pracę'!$E$8,2),0)))),0))))&gt;$J187,$J187,IF(IF(AND($V187=1,$I187&gt;0),ROUND(IF($W187+$X187&gt;=2600,2600*'umowa o pracę'!$E$8,($W187+$X187)*'umowa o pracę'!$E$8),2)+IF($X187=0,ROUND(IF($W187&gt;2600,ROUND($Z187/$W187*2600,2),$Z187)*'umowa o pracę'!$E$8,2),ROUND(IF($W187&gt;2600,ROUND($Z187/$W187*2600,2),$Z187)*'umowa o pracę'!$E$8,2)),ROUND(IF($W187+$X187&gt;=2600,2600*'umowa o pracę'!$E$8,($W187+$X187)*'umowa o pracę'!$E$8),2)-IF($X187=0,ROUND(ROUND(IF($W187&gt;2600,ROUND($Y187/$W187*2600,2),$Y187),2)*'umowa o pracę'!$E$8,2),IF($X187&gt;0,IF($W187+$X187&lt;2600,ROUND(ROUND($Y187+ROUND($X187*9%,2),2)*'umowa o pracę'!$E$8,2),IF(AND($W187+$X187&gt;=2600,$X187&lt;2600,$W187&lt;2600),ROUND((ROUND(((2600-$X187)/$W187)*$Y187,2)+ROUND($X187*9%,2))*'umowa o pracę'!$E$8,2),IF(AND($W187+$X187&gt;=2600,$X187&gt;=2600),ROUND((ROUND(2600*9%,2))*'umowa o pracę'!$E$8,2),IF(AND($W187+$X187&gt;=2600,$W187&gt;=2600,$X187&lt;2600),ROUND((ROUND($X187*9%,2)+ROUND(((2600-$X187)/$W187)*$Y187,2))*'umowa o pracę'!$E$8,2),0)))),0)))&gt;$J187,$J187,IF(AND($V187=1,$I187&gt;0),ROUND(IF($W187+$X187&gt;=2600,2600*'umowa o pracę'!$E$8,($W187+$X187)*'umowa o pracę'!$E$8),2)+IF($X187=0,ROUND(IF($W187&gt;2600,ROUND($Z187/$W187*2600,2),$Z187)*'umowa o pracę'!$E$8,2),ROUND(IF($W187&gt;2600,ROUND($Z187/$W187*2600,2),$Z187)*'umowa o pracę'!$E$8,2)),ROUND(IF($W187+$X187&gt;=2600,2600*'umowa o pracę'!$E$8,($W187+$X187)*'umowa o pracę'!$E$8),2)-IF(AND($X187=0,I187&gt;0),ROUND(ROUND(IF($W187&gt;2600,ROUND($Y187/$W187*2600,2),$Y187),2)*'umowa o pracę'!$E$8,2),IF($X187&gt;0,IF($W187+$X187&lt;2600,ROUND(ROUND($Y187+ROUND($X187*9%,2),2)*'umowa o pracę'!$E$8,2),IF(AND($W187+$X187&gt;=2600,$X187&lt;2600,$W187&lt;2600),ROUND((ROUND(((2600-$X187)/$W187)*$Y187,2)+ROUND($X187*9%,2))*'umowa o pracę'!$E$8,2),IF(AND($W187+$X187&gt;=2600,$X187&gt;=2600),ROUND((ROUND(2600*9%,2))*'umowa o pracę'!$E$8,2),IF(AND($W187+$X187&gt;=2600,$W187&gt;=2600,$X187&lt;2600),ROUND((ROUND($X187*9%,2)+ROUND(((2600-$X187)/$W187)*$Y187,2))*'umowa o pracę'!$E$8,2),0)))),0)))))</f>
        <v>0</v>
      </c>
      <c r="AC187" s="32">
        <f>IF(IF(IF(AND($V187=1,$I187&gt;0),ROUND(IF($W187+$X187&gt;=2800,2800*'umowa o pracę'!$E$8,($W187+$X187)*'umowa o pracę'!$E$8),2)+IF($X187=0,ROUND(IF($W187&gt;2800,ROUND($Z187/$W187*2800,2),$Z187)*'umowa o pracę'!$E$8,2),ROUND(IF($W187&gt;2800,ROUND($Z187/$W187*2800,2),$Z187)*'umowa o pracę'!$E$8,2)),ROUND(IF($W187+$X187&gt;=2800,2800*'umowa o pracę'!$E$8,($W187+$X187)*'umowa o pracę'!$E$8),2)-IF($X187=0,ROUND(ROUND(IF($W187&gt;2800,ROUND($Y187/$W187*2800,2),$Y187),2)*'umowa o pracę'!$E$8,2),IF($X187&gt;0,IF($W187+$X187&lt;2800,ROUND(ROUND($Y187+ROUND($X187*9%,2),2)*'umowa o pracę'!$E$8,2),IF(AND($W187+$X187&gt;=2800,$X187&lt;2800,$W187&lt;2800),ROUND((ROUND(((2800-$X187)/$W187)*$Y187,2)+ROUND($X187*9%,2))*'umowa o pracę'!$E$8,2),IF(AND($W187+$X187&gt;=2800,$X187&gt;=2800),ROUND((ROUND(2800*9%,2))*'umowa o pracę'!$E$8,2),IF(AND($W187+$X187&gt;=2800,$W187&gt;=2800,$X187&lt;2800),ROUND((ROUND($X187*9%,2)+ROUND(((2800-$X187)/$W187)*$Y187,2))*'umowa o pracę'!$E$8,2),0)))),0)))&gt;$J187,$J187,IF(AND($V187=1,$I187&gt;0),ROUND(IF($W187+$X187&gt;=2800,2800*'umowa o pracę'!$E$8,($W187+$X187)*'umowa o pracę'!$E$8),2)+IF($X187=0,ROUND(IF($W187&gt;2800,ROUND($Z187/$W187*2800,2),$Z187)*'umowa o pracę'!$E$8,2),ROUND(IF($W187&gt;2800,ROUND($Z187/$W187*2800,2),$Z187)*'umowa o pracę'!$E$8,2)),ROUND(IF($W187+$X187&gt;=2800,2800*'umowa o pracę'!$E$8,($W187+$X187)*'umowa o pracę'!$E$8),2)-IF($X187=0,ROUND(ROUND(IF($W187&gt;2800,ROUND($Y187/$W187*2800,2),$Y187),2)*'umowa o pracę'!$E$8,2),IF($X187&gt;0,IF($W187+$X187&lt;2800,ROUND(ROUND($Y187+ROUND($X187*9%,2),2)*'umowa o pracę'!$E$8,2),IF(AND($W187+$X187&gt;=2800,$X187&lt;2800,$W187&lt;2800),ROUND((ROUND(((2800-$X187)/$W187)*$Y187,2)+ROUND($X187*9%,2))*'umowa o pracę'!$E$8,2),IF(AND($W187+$X187&gt;=2800,$X187&gt;=2800),ROUND((ROUND(2800*9%,2))*'umowa o pracę'!$E$8,2),IF(AND($W187+$X187&gt;=2800,$W187&gt;=2800,$X187&lt;2800),ROUND((ROUND($X187*9%,2)+ROUND(((2800-$X187)/$W187)*$Y187,2))*'umowa o pracę'!$E$8,2),0)))),0))))&gt;$J187,$J187,IF(IF(AND($V187=1,$I187&gt;0),ROUND(IF($W187+$X187&gt;=2800,2800*'umowa o pracę'!$E$8,($W187+$X187)*'umowa o pracę'!$E$8),2)+IF($X187=0,ROUND(IF($W187&gt;2800,ROUND($Z187/$W187*2800,2),$Z187)*'umowa o pracę'!$E$8,2),ROUND(IF($W187&gt;2800,ROUND($Z187/$W187*2800,2),$Z187)*'umowa o pracę'!$E$8,2)),ROUND(IF($W187+$X187&gt;=2800,2800*'umowa o pracę'!$E$8,($W187+$X187)*'umowa o pracę'!$E$8),2)-IF($X187=0,ROUND(ROUND(IF($W187&gt;2800,ROUND($Y187/$W187*2800,2),$Y187),2)*'umowa o pracę'!$E$8,2),IF($X187&gt;0,IF($W187+$X187&lt;2800,ROUND(ROUND($Y187+ROUND($X187*9%,2),2)*'umowa o pracę'!$E$8,2),IF(AND($W187+$X187&gt;=2800,$X187&lt;2800,$W187&lt;2800),ROUND((ROUND(((2800-$X187)/$W187)*$Y187,2)+ROUND($X187*9%,2))*'umowa o pracę'!$E$8,2),IF(AND($W187+$X187&gt;=2800,$X187&gt;=2800),ROUND((ROUND(2800*9%,2))*'umowa o pracę'!$E$8,2),IF(AND($W187+$X187&gt;=2800,$W187&gt;=2800,$X187&lt;2800),ROUND((ROUND($X187*9%,2)+ROUND(((2800-$X187)/$W187)*$Y187,2))*'umowa o pracę'!$E$8,2),0)))),0)))&gt;$J187,$J187,IF(AND($V187=1,$I187&gt;0),ROUND(IF($W187+$X187&gt;=2800,2800*'umowa o pracę'!$E$8,($W187+$X187)*'umowa o pracę'!$E$8),2)+IF($X187=0,ROUND(IF($W187&gt;2800,ROUND($Z187/$W187*2800,2),$Z187)*'umowa o pracę'!$E$8,2),ROUND(IF($W187&gt;2800,ROUND($Z187/$W187*2800,2),$Z187)*'umowa o pracę'!$E$8,2)),ROUND(IF($W187+$X187&gt;=2800,2800*'umowa o pracę'!$E$8,($W187+$X187)*'umowa o pracę'!$E$8),2)-IF(AND($X187=0,I187&gt;0),ROUND(ROUND(IF($W187&gt;2800,ROUND($Y187/$W187*2800,2),$Y187),2)*'umowa o pracę'!$E$8,2),IF($X187&gt;0,IF($W187+$X187&lt;2800,ROUND(ROUND($Y187+ROUND($X187*9%,2),2)*'umowa o pracę'!$E$8,2),IF(AND($W187+$X187&gt;=2800,$X187&lt;2800,$W187&lt;2800),ROUND((ROUND(((2800-$X187)/$W187)*$Y187,2)+ROUND($X187*9%,2))*'umowa o pracę'!$E$8,2),IF(AND($W187+$X187&gt;=2800,$X187&gt;=2800),ROUND((ROUND(2800*9%,2))*'umowa o pracę'!$E$8,2),IF(AND($W187+$X187&gt;=2800,$W187&gt;=2800,$X187&lt;2800),ROUND((ROUND($X187*9%,2)+ROUND(((2800-$X187)/$W187)*$Y187,2))*'umowa o pracę'!$E$8,2),0)))),0)))))</f>
        <v>0</v>
      </c>
      <c r="AD187" s="32">
        <f>IF('umowa o pracę'!$E$7=2020,IF(IF($V187=1,IF($X187=0,ROUND(IF($W187&gt;2600,ROUND($Y187/$W187*2600,2),$Y187)*'umowa o pracę'!$E$8,2),IF($W187+$X187&lt;2600,ROUND(ROUND($Y187+ROUND($X187*9%,2),2)*'umowa o pracę'!$E$8,2),IF(AND($W187+$X187&gt;=2600,$W187&lt;2600),ROUND((ROUND($Y187+ROUND((2600-$W187)*9%,2),2))*'umowa o pracę'!$E$8,2),IF(AND($W187+$X187&gt;=2600,$W187&gt;=2600),ROUND(ROUND($Y187/$W187*2600,2)*'umowa o pracę'!$E$8,2),0)))),0)&gt;$H187,$H187,IF($V187=1,IF($X187=0,ROUND(IF($W187&gt;2600,ROUND($Y187/$W187*2600,2),$Y187)*'umowa o pracę'!$E$8,2),IF($W187+$X187&lt;2600,ROUND(ROUND($Y187+ROUND($X187*9%,2),2)*'umowa o pracę'!$E$8,2),IF(AND($W187+$X187&gt;=2600,$W187&lt;2600),ROUND((ROUND($Y187+ROUND((2600-$W187)*9%,2),2))*'umowa o pracę'!$E$8,2),IF(AND($W187+$X187&gt;=2600,$W187&gt;=2600),ROUND(ROUND($Y187/$W187*2600,2)*'umowa o pracę'!$E$8,2),0)))),0)),IF('umowa o pracę'!$E$7=2021,IF(IF($V187=1,IF($X187=0,ROUND(IF($W187&gt;2800,ROUND($Y187/$W187*2800,2),$Y187)*'umowa o pracę'!$E$8,2),IF($W187+$X187&lt;2800,ROUND(ROUND($Y187+ROUND($X187*9%,2),2)*'umowa o pracę'!$E$8,2),IF(AND($W187+$X187&gt;=2800,$W187&lt;2800),ROUND((ROUND($Y187+ROUND((2800-$W187)*9%,2),2))*'umowa o pracę'!$E$8,2),IF(AND($W187+$X187&gt;=2800,$W187&gt;=2800),ROUND(ROUND($Y187/$W187*2800,2)*'umowa o pracę'!$E$8,2),0)))),0)&gt;$H187,$H187,IF($V187=1,IF($X187=0,ROUND(IF($W187&gt;2800,ROUND($Y187/$W187*2800,2),$Y187)*'umowa o pracę'!$E$8,2),IF($W187+$X187&lt;2800,ROUND(ROUND($Y187+ROUND($X187*9%,2),2)*'umowa o pracę'!$E$8,2),IF(AND($W187+$X187&gt;=2800,$W187&lt;2800),ROUND((ROUND($Y187+ROUND((2800-$W187)*9%,2),2))*'umowa o pracę'!$E$8,2),IF(AND($W187+$X187&gt;=2800,$W187&gt;=2800),ROUND(ROUND($Y187/$W187*2800,2)*'umowa o pracę'!$E$8,2),0)))),0)),0))</f>
        <v>0</v>
      </c>
      <c r="AE187" s="32">
        <f>IF('umowa o pracę'!$E$7=2020,IF(IF($V187=1,IF($X187=0,ROUND(IF($W187&gt;2600,ROUND($Z187/$W187*2600,2),$Z187)*'umowa o pracę'!$E$8,2),ROUND(IF($W187&gt;2600,ROUND($Z187/$W187*2600,2),$Z187)*'umowa o pracę'!$E$8,2)),0)&gt;$I187,$I187,IF($V187=1,IF($X187=0,ROUND(IF($W187&gt;2600,ROUND($Z187/$W187*2600,2),$Z187)*'umowa o pracę'!$E$8,2),ROUND(IF($W187&gt;2600,ROUND($Z187/$W187*2600,2),$Z187)*'umowa o pracę'!$E$8,2)),0)),IF('umowa o pracę'!$E$7=2021,IF(IF($V187=1,IF($X187=0,ROUND(IF($W187&gt;2800,ROUND($Z187/$W187*2800,2),$Z187)*'umowa o pracę'!$E$8,2),ROUND(IF($W187&gt;2800,ROUND($Z187/$W187*2800,2),$Z187)*'umowa o pracę'!$E$8,2)),0)&gt;$I187,$I187,IF($V187=1,IF($X187=0,ROUND(IF($W187&gt;2800,ROUND($Z187/$W187*2800,2),$Z187)*'umowa o pracę'!$E$8,2),ROUND(IF($W187&gt;2800,ROUND($Z187/$W187*2800,2),$Z187)*'umowa o pracę'!$E$8,2)),0)),0))</f>
        <v>0</v>
      </c>
      <c r="AF187" s="56">
        <f>IF('umowa o pracę'!$E$7=2020,$AB187,IF('umowa o pracę'!$E$7=2021,$AC187,0))</f>
        <v>0</v>
      </c>
      <c r="AG187" s="53">
        <f t="shared" si="28"/>
        <v>1</v>
      </c>
      <c r="AH187" s="39">
        <f>IF('umowa o pracę'!$E$6&lt;3,0,$L187)</f>
        <v>0</v>
      </c>
      <c r="AI187" s="39">
        <f>IF('umowa o pracę'!$E$6&lt;3,0,$M187)</f>
        <v>0</v>
      </c>
      <c r="AJ187" s="55">
        <f>IF('umowa o pracę'!$E$6&lt;3,0,$N187)</f>
        <v>0</v>
      </c>
      <c r="AK187" s="55">
        <f>IF('umowa o pracę'!$E$6&lt;3,0,$O187)</f>
        <v>0</v>
      </c>
      <c r="AL187" s="32">
        <f>IF('umowa o pracę'!$E$7=2020,ROUND(IF($AH187&gt;=2600,2600*'umowa o pracę'!$E$8,$AH187*'umowa o pracę'!$E$8),2),IF('umowa o pracę'!$E$7=2021,ROUND(IF($AH187&gt;=2800,2800*'umowa o pracę'!$E$8,$AH187*'umowa o pracę'!$E$8),2),0))</f>
        <v>0</v>
      </c>
      <c r="AM187" s="32">
        <f>IF(IF(IF(AND($AG187=1,$I187&gt;0),ROUND(IF($AH187+$AI187&gt;=2600,2600*'umowa o pracę'!$E$8,($AH187+$AI187)*'umowa o pracę'!$E$8),2)+IF($AI187=0,ROUND(IF($AH187&gt;2600,ROUND($AK187/$AH187*2600,2),$AK187)*'umowa o pracę'!$E$8,2),ROUND(IF($AH187&gt;2600,ROUND($AK187/$AH187*2600,2),$AK187)*'umowa o pracę'!$E$8,2)),ROUND(IF($AH187+$AI187&gt;=2600,2600*'umowa o pracę'!$E$8,($AH187+$AI187)*'umowa o pracę'!$E$8),2)-IF($AI187=0,ROUND(ROUND(IF($AH187&gt;2600,ROUND($AJ187/$AH187*2600,2),$AJ187),2)*'umowa o pracę'!$E$8,2),IF($AI187&gt;0,IF($AH187+$AI187&lt;2600,ROUND(ROUND($AJ187+ROUND($AI187*9%,2),2)*'umowa o pracę'!$E$8,2),IF(AND($AH187+$AI187&gt;=2600,$AI187&lt;2600,$AH187&lt;2600),ROUND((ROUND(((2600-$AI187)/$AH187)*$AJ187,2)+ROUND($AI187*9%,2))*'umowa o pracę'!$E$8,2),IF(AND($AH187+$AI187&gt;=2600,$AI187&gt;=2600),ROUND((ROUND(2600*9%,2))*'umowa o pracę'!$E$8,2),IF(AND($AH187+$AI187&gt;=2600,$AH187&gt;=2600,$AI187&lt;2600),ROUND((ROUND($AI187*9%,2)+ROUND(((2600-$AI187)/$AH187)*$AJ187,2))*'umowa o pracę'!$E$8,2),0)))),0)))&gt;$J187,$J187,IF(AND($AG187=1,$I187&gt;0),ROUND(IF($AH187+$AI187&gt;=2600,2600*'umowa o pracę'!$E$8,($AH187+$AI187)*'umowa o pracę'!$E$8),2)+IF($AI187=0,ROUND(IF($AH187&gt;2600,ROUND($AK187/$AH187*2600,2),$AK187)*'umowa o pracę'!$E$8,2),ROUND(IF($AH187&gt;2600,ROUND($AK187/$AH187*2600,2),$AK187)*'umowa o pracę'!$E$8,2)),ROUND(IF($AH187+$AI187&gt;=2600,2600*'umowa o pracę'!$E$8,($AH187+$AI187)*'umowa o pracę'!$E$8),2)-IF($AI187=0,ROUND(ROUND(IF($AH187&gt;2600,ROUND($AJ187/$AH187*2600,2),$AJ187),2)*'umowa o pracę'!$E$8,2),IF($AI187&gt;0,IF($AH187+$AI187&lt;2600,ROUND(ROUND($AJ187+ROUND($AI187*9%,2),2)*'umowa o pracę'!$E$8,2),IF(AND($AH187+$AI187&gt;=2600,$AI187&lt;2600,$AH187&lt;2600),ROUND((ROUND(((2600-$AI187)/$AH187)*$AJ187,2)+ROUND($AI187*9%,2))*'umowa o pracę'!$E$8,2),IF(AND($AH187+$AI187&gt;=2600,$AI187&gt;=2600),ROUND((ROUND(2600*9%,2))*'umowa o pracę'!$E$8,2),IF(AND($AH187+$AI187&gt;=2600,$AH187&gt;=2600,$AI187&lt;2600),ROUND((ROUND($AI187*9%,2)+ROUND(((2600-$AI187)/$AH187)*$AJ187,2))*'umowa o pracę'!$E$8,2),0)))),0))))&gt;$J187,$J187,IF(IF(AND($AG187=1,$I187&gt;0),ROUND(IF($AH187+$AI187&gt;=2600,2600*'umowa o pracę'!$E$8,($AH187+$AI187)*'umowa o pracę'!$E$8),2)+IF($AI187=0,ROUND(IF($AH187&gt;2600,ROUND($AK187/$AH187*2600,2),$AK187)*'umowa o pracę'!$E$8,2),ROUND(IF($AH187&gt;2600,ROUND($AK187/$AH187*2600,2),$AK187)*'umowa o pracę'!$E$8,2)),ROUND(IF($AH187+$AI187&gt;=2600,2600*'umowa o pracę'!$E$8,($AH187+$AI187)*'umowa o pracę'!$E$8),2)-IF($AI187=0,ROUND(ROUND(IF($AH187&gt;2600,ROUND($AJ187/$AH187*2600,2),$AJ187),2)*'umowa o pracę'!$E$8,2),IF($AI187&gt;0,IF($AH187+$AI187&lt;2600,ROUND(ROUND($AJ187+ROUND($AI187*9%,2),2)*'umowa o pracę'!$E$8,2),IF(AND($AH187+$AI187&gt;=2600,$AI187&lt;2600,$AH187&lt;2600),ROUND((ROUND(((2600-$AI187)/$AH187)*$AJ187,2)+ROUND($AI187*9%,2))*'umowa o pracę'!$E$8,2),IF(AND($AH187+$AI187&gt;=2600,$AI187&gt;=2600),ROUND((ROUND(2600*9%,2))*'umowa o pracę'!$E$8,2),IF(AND($AH187+$AI187&gt;=2600,$AH187&gt;=2600,$AI187&lt;2600),ROUND((ROUND($AI187*9%,2)+ROUND(((2600-$AI187)/$AH187)*$AJ187,2))*'umowa o pracę'!$E$8,2),0)))),0)))&gt;$J187,$J187,IF(AND($AG187=1,$I187&gt;0),ROUND(IF($AH187+$AI187&gt;=2600,2600*'umowa o pracę'!$E$8,($AH187+$AI187)*'umowa o pracę'!$E$8),2)+IF($AI187=0,ROUND(IF($AH187&gt;2600,ROUND($AK187/$AH187*2600,2),$AK187)*'umowa o pracę'!$E$8,2),ROUND(IF($AH187&gt;2600,ROUND($AK187/$AH187*2600,2),$AK187)*'umowa o pracę'!$E$8,2)),ROUND(IF($AH187+$AI187&gt;=2600,2600*'umowa o pracę'!$E$8,($AH187+$AI187)*'umowa o pracę'!$E$8),2)-IF(AND($AI187=0,I187&gt;0),ROUND(ROUND(IF($AH187&gt;2600,ROUND($AJ187/$AH187*2600,2),$AJ187),2)*'umowa o pracę'!$E$8,2),IF($AI187&gt;0,IF($AH187+$AI187&lt;2600,ROUND(ROUND($AJ187+ROUND($AI187*9%,2),2)*'umowa o pracę'!$E$8,2),IF(AND($AH187+$AI187&gt;=2600,$AI187&lt;2600,$AH187&lt;2600),ROUND((ROUND(((2600-$AI187)/$AH187)*$AJ187,2)+ROUND($AI187*9%,2))*'umowa o pracę'!$E$8,2),IF(AND($AH187+$AI187&gt;=2600,$AI187&gt;=2600),ROUND((ROUND(2600*9%,2))*'umowa o pracę'!$E$8,2),IF(AND($AH187+$AI187&gt;=2600,$AH187&gt;=2600,$AI187&lt;2600),ROUND((ROUND($AI187*9%,2)+ROUND(((2600-$AI187)/$AH187)*$AJ187,2))*'umowa o pracę'!$E$8,2),0)))),0)))))</f>
        <v>0</v>
      </c>
      <c r="AN187" s="32">
        <f>IF(IF(IF(AND($AG187=1,$I187&gt;0),ROUND(IF($AH187+$AI187&gt;=2800,2800*'umowa o pracę'!$E$8,($AH187+$AI187)*'umowa o pracę'!$E$8),2)+IF($AI187=0,ROUND(IF($AH187&gt;2800,ROUND($AK187/$AH187*2800,2),$AK187)*'umowa o pracę'!$E$8,2),ROUND(IF($AH187&gt;2800,ROUND($AK187/$AH187*2800,2),$AK187)*'umowa o pracę'!$E$8,2)),ROUND(IF($AH187+$AI187&gt;=2800,2800*'umowa o pracę'!$E$8,($AH187+$AI187)*'umowa o pracę'!$E$8),2)-IF($AI187=0,ROUND(ROUND(IF($AH187&gt;2800,ROUND($AJ187/$AH187*2800,2),$AJ187),2)*'umowa o pracę'!$E$8,2),IF($AI187&gt;0,IF($AH187+$AI187&lt;2800,ROUND(ROUND($AJ187+ROUND($AI187*9%,2),2)*'umowa o pracę'!$E$8,2),IF(AND($AH187+$AI187&gt;=2800,$AI187&lt;2800,$AH187&lt;2800),ROUND((ROUND(((2800-$AI187)/$AH187)*$AJ187,2)+ROUND($AI187*9%,2))*'umowa o pracę'!$E$8,2),IF(AND($AH187+$AI187&gt;=2800,$AI187&gt;=2800),ROUND((ROUND(2800*9%,2))*'umowa o pracę'!$E$8,2),IF(AND($AH187+$AI187&gt;=2800,$AH187&gt;=2800,$AI187&lt;2800),ROUND((ROUND($AI187*9%,2)+ROUND(((2800-$AI187)/$AH187)*$AJ187,2))*'umowa o pracę'!$E$8,2),0)))),0)))&gt;$J187,$J187,IF(AND($AG187=1,$I187&gt;0),ROUND(IF($AH187+$AI187&gt;=2800,2800*'umowa o pracę'!$E$8,($AH187+$AI187)*'umowa o pracę'!$E$8),2)+IF($AI187=0,ROUND(IF($AH187&gt;2800,ROUND($AK187/$AH187*2800,2),$AK187)*'umowa o pracę'!$E$8,2),ROUND(IF($AH187&gt;2800,ROUND($AK187/$AH187*2800,2),$AK187)*'umowa o pracę'!$E$8,2)),ROUND(IF($AH187+$AI187&gt;=2800,2800*'umowa o pracę'!$E$8,($AH187+$AI187)*'umowa o pracę'!$E$8),2)-IF($AI187=0,ROUND(ROUND(IF($AH187&gt;2800,ROUND($AJ187/$AH187*2800,2),$AJ187),2)*'umowa o pracę'!$E$8,2),IF($AI187&gt;0,IF($AH187+$AI187&lt;2800,ROUND(ROUND($AJ187+ROUND($AI187*9%,2),2)*'umowa o pracę'!$E$8,2),IF(AND($AH187+$AI187&gt;=2800,$AI187&lt;2800,$AH187&lt;2800),ROUND((ROUND(((2800-$AI187)/$AH187)*$AJ187,2)+ROUND($AI187*9%,2))*'umowa o pracę'!$E$8,2),IF(AND($AH187+$AI187&gt;=2800,$AI187&gt;=2800),ROUND((ROUND(2800*9%,2))*'umowa o pracę'!$E$8,2),IF(AND($AH187+$AI187&gt;=2800,$AH187&gt;=2800,$AI187&lt;2800),ROUND((ROUND($AI187*9%,2)+ROUND(((2800-$AI187)/$AH187)*$AJ187,2))*'umowa o pracę'!$E$8,2),0)))),0))))&gt;$J187,$J187,IF(IF(AND($AG187=1,$I187&gt;0),ROUND(IF($AH187+$AI187&gt;=2800,2800*'umowa o pracę'!$E$8,($AH187+$AI187)*'umowa o pracę'!$E$8),2)+IF($AI187=0,ROUND(IF($AH187&gt;2800,ROUND($AK187/$AH187*2800,2),$AK187)*'umowa o pracę'!$E$8,2),ROUND(IF($AH187&gt;2800,ROUND($AK187/$AH187*2800,2),$AK187)*'umowa o pracę'!$E$8,2)),ROUND(IF($AH187+$AI187&gt;=2800,2800*'umowa o pracę'!$E$8,($AH187+$AI187)*'umowa o pracę'!$E$8),2)-IF($AI187=0,ROUND(ROUND(IF($AH187&gt;2800,ROUND($AJ187/$AH187*2800,2),$AJ187),2)*'umowa o pracę'!$E$8,2),IF($AI187&gt;0,IF($AH187+$AI187&lt;2800,ROUND(ROUND($AJ187+ROUND($AI187*9%,2),2)*'umowa o pracę'!$E$8,2),IF(AND($AH187+$AI187&gt;=2800,$AI187&lt;2800,$AH187&lt;2800),ROUND((ROUND(((2800-$AI187)/$AH187)*$AJ187,2)+ROUND($AI187*9%,2))*'umowa o pracę'!$E$8,2),IF(AND($AH187+$AI187&gt;=2800,$AI187&gt;=2800),ROUND((ROUND(2800*9%,2))*'umowa o pracę'!$E$8,2),IF(AND($AH187+$AI187&gt;=2800,$AH187&gt;=2800,$AI187&lt;2800),ROUND((ROUND($AI187*9%,2)+ROUND(((2800-$AI187)/$AH187)*$AJ187,2))*'umowa o pracę'!$E$8,2),0)))),0)))&gt;$J187,$J187,IF(AND($AG187=1,$I187&gt;0),ROUND(IF($AH187+$AI187&gt;=2800,2800*'umowa o pracę'!$E$8,($AH187+$AI187)*'umowa o pracę'!$E$8),2)+IF($AI187=0,ROUND(IF($AH187&gt;2800,ROUND($AK187/$AH187*2800,2),$AK187)*'umowa o pracę'!$E$8,2),ROUND(IF($AH187&gt;2800,ROUND($AK187/$AH187*2800,2),$AK187)*'umowa o pracę'!$E$8,2)),ROUND(IF($AH187+$AI187&gt;=2800,2800*'umowa o pracę'!$E$8,($AH187+$AI187)*'umowa o pracę'!$E$8),2)-IF(AND($AI187=0,I187&gt;0),ROUND(ROUND(IF($AH187&gt;2800,ROUND($AJ187/$AH187*2800,2),$AJ187),2)*'umowa o pracę'!$E$8,2),IF($AI187&gt;0,IF($AH187+$AI187&lt;2800,ROUND(ROUND($AJ187+ROUND($AI187*9%,2),2)*'umowa o pracę'!$E$8,2),IF(AND($AH187+$AI187&gt;=2800,$AI187&lt;2800,$AH187&lt;2800),ROUND((ROUND(((2800-$AI187)/$AH187)*$AJ187,2)+ROUND($AI187*9%,2))*'umowa o pracę'!$E$8,2),IF(AND($AH187+$AI187&gt;=2800,$AI187&gt;=2800),ROUND((ROUND(2800*9%,2))*'umowa o pracę'!$E$8,2),IF(AND($AH187+$AI187&gt;=2800,$AH187&gt;=2800,$AI187&lt;2800),ROUND((ROUND($AI187*9%,2)+ROUND(((2800-$AI187)/$AH187)*$AJ187,2))*'umowa o pracę'!$E$8,2),0)))),0)))))</f>
        <v>0</v>
      </c>
      <c r="AO187" s="32">
        <f>IF('umowa o pracę'!$E$7=2020,IF(IF($AG187=1,IF($AI187=0,ROUND(IF($AH187&gt;2600,ROUND($AJ187/$AH187*2600,2),$AJ187)*'umowa o pracę'!$E$8,2),IF($AH187+$AI187&lt;2600,ROUND(ROUND($AJ187+ROUND($AI187*9%,2),2)*'umowa o pracę'!$E$8,2),IF(AND($AH187+$AI187&gt;=2600,$AH187&lt;2600),ROUND((ROUND($AJ187+ROUND((2600-$AH187)*9%,2),2))*'umowa o pracę'!$E$8,2),IF(AND($AH187+$AI187&gt;=2600,$AH187&gt;=2600),ROUND(ROUND($AJ187/$AH187*2600,2)*'umowa o pracę'!$E$8,2),0)))),0)&gt;$H187,$H187,IF($AG187=1,IF($AI187=0,ROUND(IF($AH187&gt;2600,ROUND($AJ187/$AH187*2600,2),$AJ187)*'umowa o pracę'!$E$8,2),IF($AH187+$AI187&lt;2600,ROUND(ROUND($AJ187+ROUND($AI187*9%,2),2)*'umowa o pracę'!$E$8,2),IF(AND($AH187+$AI187&gt;=2600,$AH187&lt;2600),ROUND((ROUND($AJ187+ROUND((2600-$AH187)*9%,2),2))*'umowa o pracę'!$E$8,2),IF(AND($AH187+$AI187&gt;=2600,$AH187&gt;=2600),ROUND(ROUND($AJ187/$AH187*2600,2)*'umowa o pracę'!$E$8,2),0)))),0)),IF('umowa o pracę'!$E$7=2021,IF(IF($AG187=1,IF($AI187=0,ROUND(IF($AH187&gt;2800,ROUND($AJ187/$AH187*2800,2),$AJ187)*'umowa o pracę'!$E$8,2),IF($AH187+$AI187&lt;2800,ROUND(ROUND($AJ187+ROUND($AI187*9%,2),2)*'umowa o pracę'!$E$8,2),IF(AND($AH187+$AI187&gt;=2800,$AH187&lt;2800),ROUND((ROUND($AJ187+ROUND((2800-$AH187)*9%,2),2))*'umowa o pracę'!$E$8,2),IF(AND($AH187+$AI187&gt;=2800,$AH187&gt;=2800),ROUND(ROUND($AJ187/$AH187*2800,2)*'umowa o pracę'!$E$8,2),0)))),0)&gt;$H187,$H187,IF($AG187=1,IF($AI187=0,ROUND(IF($AH187&gt;2800,ROUND($AJ187/$AH187*2800,2),$AJ187)*'umowa o pracę'!$E$8,2),IF($AH187+$AI187&lt;2800,ROUND(ROUND($AJ187+ROUND($AI187*9%,2),2)*'umowa o pracę'!$E$8,2),IF(AND($AH187+$AI187&gt;=2800,$AH187&lt;2800),ROUND((ROUND($AJ187+ROUND((2800-$AH187)*9%,2),2))*'umowa o pracę'!$E$8,2),IF(AND($AH187+$AI187&gt;=2800,$AH187&gt;=2800),ROUND(ROUND($AJ187/$AH187*2800,2)*'umowa o pracę'!$E$8,2),0)))),0)),0))</f>
        <v>0</v>
      </c>
      <c r="AP187" s="32">
        <f>IF('umowa o pracę'!$E$7=2020,IF(IF($AG187=1,IF($AI187=0,ROUND(IF($AH187&gt;2600,ROUND($AK187/$AH187*2600,2),$AK187)*'umowa o pracę'!$E$8,2),ROUND(IF($AH187&gt;2600,ROUND($AK187/$AH187*2600,2),$AK187)*'umowa o pracę'!$E$8,2)),0)&gt;$I187,$I187,IF($AG187=1,IF($AI187=0,ROUND(IF($AH187&gt;2600,ROUND($AK187/$AH187*2600,2),$AK187)*'umowa o pracę'!$E$8,2),ROUND(IF($AH187&gt;2600,ROUND($AK187/$AH187*2600,2),$AK187)*'umowa o pracę'!$E$8,2)),0)),IF('umowa o pracę'!$E$7=2021,IF(IF($AG187=1,IF($AI187=0,ROUND(IF($AH187&gt;2800,ROUND($AK187/$AH187*2800,2),$AK187)*'umowa o pracę'!$E$8,2),ROUND(IF($AH187&gt;2800,ROUND($AK187/$AH187*2800,2),$AK187)*'umowa o pracę'!$E$8,2)),0)&gt;$I187,$I187,IF($AG187=1,IF($AI187=0,ROUND(IF($AH187&gt;2800,ROUND($AK187/$AH187*2800,2),$AK187)*'umowa o pracę'!$E$8,2),ROUND(IF($AH187&gt;2800,ROUND($AK187/$AH187*2800,2),$AK187)*'umowa o pracę'!$E$8,2)),0)),0))</f>
        <v>0</v>
      </c>
      <c r="AQ187" s="56">
        <f>IF('umowa o pracę'!$E$7=2020,$AM187,IF('umowa o pracę'!$E$7=2021,$AN187,0))</f>
        <v>0</v>
      </c>
      <c r="AR187" s="33">
        <f>IF('umowa o pracę'!$E$7=0,0,U187+AF187+AQ187)</f>
        <v>0</v>
      </c>
      <c r="AS187" s="19"/>
      <c r="AT187" s="19"/>
      <c r="AU187" s="19"/>
      <c r="AV187" s="6"/>
      <c r="AW187" s="6"/>
      <c r="AX187" s="6">
        <f t="shared" si="26"/>
        <v>10</v>
      </c>
      <c r="AY187" s="6"/>
      <c r="AZ187" s="234">
        <f t="shared" si="29"/>
        <v>0</v>
      </c>
      <c r="BA187" s="234">
        <f t="shared" si="30"/>
        <v>0</v>
      </c>
      <c r="BB187" s="234">
        <f t="shared" si="31"/>
        <v>0</v>
      </c>
      <c r="BC187" s="234">
        <f t="shared" si="32"/>
        <v>0</v>
      </c>
      <c r="BD187" s="234">
        <f t="shared" si="33"/>
        <v>0</v>
      </c>
      <c r="BE187" s="234">
        <f t="shared" si="34"/>
        <v>0</v>
      </c>
      <c r="BF187" s="234">
        <f t="shared" si="35"/>
        <v>0</v>
      </c>
      <c r="BG187" s="234">
        <f t="shared" si="36"/>
        <v>0</v>
      </c>
      <c r="BH187" s="234">
        <f t="shared" si="37"/>
        <v>0</v>
      </c>
      <c r="BI187" s="238">
        <f t="shared" si="38"/>
        <v>0</v>
      </c>
      <c r="BJ187" s="236"/>
      <c r="BK187" s="236"/>
      <c r="BL187" s="237"/>
    </row>
    <row r="188" spans="1:64" ht="15.75" customHeight="1" x14ac:dyDescent="0.25">
      <c r="A188" s="129">
        <v>177</v>
      </c>
      <c r="B188" s="57"/>
      <c r="C188" s="57"/>
      <c r="D188" s="36"/>
      <c r="E188" s="36"/>
      <c r="F188" s="242"/>
      <c r="G188" s="37">
        <v>1</v>
      </c>
      <c r="H188" s="58">
        <v>0</v>
      </c>
      <c r="I188" s="59">
        <v>0</v>
      </c>
      <c r="J188" s="60">
        <v>0</v>
      </c>
      <c r="K188" s="52">
        <v>1</v>
      </c>
      <c r="L188" s="39">
        <v>0</v>
      </c>
      <c r="M188" s="39">
        <v>0</v>
      </c>
      <c r="N188" s="39">
        <v>0</v>
      </c>
      <c r="O188" s="39">
        <v>0</v>
      </c>
      <c r="P188" s="35">
        <f>IF('umowa o pracę'!$E$7=2020,ROUND(IF($L188&gt;=2600,2600*'umowa o pracę'!$E$8,$L188*'umowa o pracę'!$E$8),2),IF('umowa o pracę'!$E$7=2021,ROUND(IF($L188&gt;=2800,2800*'umowa o pracę'!$E$8,$L188*'umowa o pracę'!$E$8),2),0))</f>
        <v>0</v>
      </c>
      <c r="Q188" s="252">
        <f>IF(IF(IF(AND($K188=1,$I188&gt;0),ROUND(IF($L188+$M188&gt;=2600,2600*'umowa o pracę'!$E$8,($L188+$M188)*'umowa o pracę'!$E$8),2)+IF($M188=0,ROUND(IF($L188&gt;2600,ROUND($O188/$L188*2600,2),$O188)*'umowa o pracę'!$E$8,2),ROUND(IF($L188&gt;2600,ROUND($O188/$L188*2600,2),$O188)*'umowa o pracę'!$E$8,2)),ROUND(IF($L188+$M188&gt;=2600,2600*'umowa o pracę'!$E$8,($L188+$M188)*'umowa o pracę'!$E$8),2)-IF($M188=0,ROUND(ROUND(IF($L188&gt;2600,ROUND($N188/$L188*2600,2),$N188),2)*'umowa o pracę'!$E$8,2),IF($M188&gt;0,IF($L188+$M188&lt;2600,ROUND(ROUND($N188+ROUND($M188*9%,2),2)*'umowa o pracę'!$E$8,2),IF(AND($L188+$M188&gt;=2600,$M188&lt;2600,$L188&lt;2600),ROUND((ROUND(((2600-$M188)/$L188)*$N188,2)+ROUND($M188*9%,2))*'umowa o pracę'!$E$8,2),IF(AND($L188+$M188&gt;=2600,$M188&gt;=2600),ROUND((ROUND(2600*9%,2))*'umowa o pracę'!$E$8,2),IF(AND($L188+$M188&gt;=2600,$L188&gt;=2600,$M188&lt;2600),ROUND((ROUND($M188*9%,2)+ROUND(((2600-$M188)/$L188)*$N188,2))*'umowa o pracę'!$E$8,2),0)))),0)))&gt;$J188,$J188,IF(AND($K188=1,$I188&gt;0),ROUND(IF($L188+$M188&gt;=2600,2600*'umowa o pracę'!$E$8,($L188+$M188)*'umowa o pracę'!$E$8),2)+IF($M188=0,ROUND(IF($L188&gt;2600,ROUND($O188/$L188*2600,2),$O188)*'umowa o pracę'!$E$8,2),ROUND(IF($L188&gt;2600,ROUND($O188/$L188*2600,2),$O188)*'umowa o pracę'!$E$8,2)),ROUND(IF($L188+$M188&gt;=2600,2600*'umowa o pracę'!$E$8,($L188+$M188)*'umowa o pracę'!$E$8),2)-IF($M188=0,ROUND(ROUND(IF($L188&gt;2600,ROUND($N188/$L188*2600,2),$N188),2)*'umowa o pracę'!$E$8,2),IF($M188&gt;0,IF($L188+$M188&lt;2600,ROUND(ROUND($N188+ROUND($M188*9%,2),2)*'umowa o pracę'!$E$8,2),IF(AND($L188+$M188&gt;=2600,$M188&lt;2600,$L188&lt;2600),ROUND((ROUND(((2600-$M188)/$L188)*$N188,2)+ROUND($M188*9%,2))*'umowa o pracę'!$E$8,2),IF(AND($L188+$M188&gt;=2600,$M188&gt;=2600),ROUND((ROUND(2600*9%,2))*'umowa o pracę'!$E$8,2),IF(AND($L188+$M188&gt;=2600,$L188&gt;=2600,$M188&lt;2600),ROUND((ROUND($M188*9%,2)+ROUND(((2600-$M188)/$L188)*$N188,2))*'umowa o pracę'!$E$8,2),0)))),0))))&gt;$J188,$J188,IF(IF(AND($K188=1,$I188&gt;0),ROUND(IF($L188+$M188&gt;=2600,2600*'umowa o pracę'!$E$8,($L188+$M188)*'umowa o pracę'!$E$8),2)+IF($M188=0,ROUND(IF($L188&gt;2600,ROUND($O188/$L188*2600,2),$O188)*'umowa o pracę'!$E$8,2),ROUND(IF($L188&gt;2600,ROUND($O188/$L188*2600,2),$O188)*'umowa o pracę'!$E$8,2)),ROUND(IF($L188+$M188&gt;=2600,2600*'umowa o pracę'!$E$8,($L188+$M188)*'umowa o pracę'!$E$8),2)-IF($M188=0,ROUND(ROUND(IF($L188&gt;2600,ROUND($N188/$L188*2600,2),$N188),2)*'umowa o pracę'!$E$8,2),IF($M188&gt;0,IF($L188+$M188&lt;2600,ROUND(ROUND($N188+ROUND($M188*9%,2),2)*'umowa o pracę'!$E$8,2),IF(AND($L188+$M188&gt;=2600,$M188&lt;2600,$L188&lt;2600),ROUND((ROUND(((2600-$M188)/$L188)*$N188,2)+ROUND($M188*9%,2))*'umowa o pracę'!$E$8,2),IF(AND($L188+$M188&gt;=2600,$M188&gt;=2600),ROUND((ROUND(2600*9%,2))*'umowa o pracę'!$E$8,2),IF(AND($L188+$M188&gt;=2600,$L188&gt;=2600,$M188&lt;2600),ROUND((ROUND($M188*9%,2)+ROUND(((2600-$M188)/$L188)*$N188,2))*'umowa o pracę'!$E$8,2),0)))),0)))&gt;$J188,$J188,IF(AND($K188=1,$I188&gt;0),ROUND(IF($L188+$M188&gt;=2600,2600*'umowa o pracę'!$E$8,($L188+$M188)*'umowa o pracę'!$E$8),2)+IF($M188=0,ROUND(IF($L188&gt;2600,ROUND($O188/$L188*2600,2),$O188)*'umowa o pracę'!$E$8,2),ROUND(IF($L188&gt;2600,ROUND($O188/$L188*2600,2),$O188)*'umowa o pracę'!$E$8,2)),ROUND(IF($L188+$M188&gt;=2600,2600*'umowa o pracę'!$E$8,($L188+$M188)*'umowa o pracę'!$E$8),2)-IF(AND($M188=0,I188&gt;0),ROUND(ROUND(IF($L188&gt;2600,ROUND($N188/$L188*2600,2),$N188),2)*'umowa o pracę'!$E$8,2),IF($M188&gt;0,IF($L188+$M188&lt;2600,ROUND(ROUND($N188+ROUND($M188*9%,2),2)*'umowa o pracę'!$E$8,2),IF(AND($L188+$M188&gt;=2600,$M188&lt;2600,$L188&lt;2600),ROUND((ROUND(((2600-$M188)/$L188)*$N188,2)+ROUND($M188*9%,2))*'umowa o pracę'!$E$8,2),IF(AND($L188+$M188&gt;=2600,$M188&gt;=2600),ROUND((ROUND(2600*9%,2))*'umowa o pracę'!$E$8,2),IF(AND($L188+$M188&gt;=2600,$L188&gt;=2600,$M188&lt;2600),ROUND((ROUND($M188*9%,2)+ROUND(((2600-$M188)/$L188)*$N188,2))*'umowa o pracę'!$E$8,2),0)))),0)))))</f>
        <v>0</v>
      </c>
      <c r="R188" s="252">
        <f>IF(IF(IF(AND($K188=1,$I188&gt;0),ROUND(IF($L188+$M188&gt;=2800,2800*'umowa o pracę'!$E$8,($L188+$M188)*'umowa o pracę'!$E$8),2)+IF($M188=0,ROUND(IF($L188&gt;2800,ROUND($O188/$L188*2800,2),$O188)*'umowa o pracę'!$E$8,2),ROUND(IF($L188&gt;2800,ROUND($O188/$L188*2800,2),$O188)*'umowa o pracę'!$E$8,2)),ROUND(IF($L188+$M188&gt;=2800,2800*'umowa o pracę'!$E$8,($L188+$M188)*'umowa o pracę'!$E$8),2)-IF($M188=0,ROUND(ROUND(IF($L188&gt;2800,ROUND($N188/$L188*2800,2),$N188),2)*'umowa o pracę'!$E$8,2),IF($M188&gt;0,IF($L188+$M188&lt;2800,ROUND(ROUND($N188+ROUND($M188*9%,2),2)*'umowa o pracę'!$E$8,2),IF(AND($L188+$M188&gt;=2800,$M188&lt;2800,$L188&lt;2800),ROUND((ROUND(((2800-$M188)/$L188)*$N188,2)+ROUND($M188*9%,2))*'umowa o pracę'!$E$8,2),IF(AND($L188+$M188&gt;=2800,$M188&gt;=2800),ROUND((ROUND(2800*9%,2))*'umowa o pracę'!$E$8,2),IF(AND($L188+$M188&gt;=2800,$L188&gt;=2800,$M188&lt;2800),ROUND((ROUND($M188*9%,2)+ROUND(((2800-$M188)/$L188)*$N188,2))*'umowa o pracę'!$E$8,2),0)))),0)))&gt;$J188,$J188,IF(AND($K188=1,$I188&gt;0),ROUND(IF($L188+$M188&gt;=2800,2800*'umowa o pracę'!$E$8,($L188+$M188)*'umowa o pracę'!$E$8),2)+IF($M188=0,ROUND(IF($L188&gt;2800,ROUND($O188/$L188*2800,2),$O188)*'umowa o pracę'!$E$8,2),ROUND(IF($L188&gt;2800,ROUND($O188/$L188*2800,2),$O188)*'umowa o pracę'!$E$8,2)),ROUND(IF($L188+$M188&gt;=2800,2800*'umowa o pracę'!$E$8,($L188+$M188)*'umowa o pracę'!$E$8),2)-IF($M188=0,ROUND(ROUND(IF($L188&gt;2800,ROUND($N188/$L188*2800,2),$N188),2)*'umowa o pracę'!$E$8,2),IF($M188&gt;0,IF($L188+$M188&lt;2800,ROUND(ROUND($N188+ROUND($M188*9%,2),2)*'umowa o pracę'!$E$8,2),IF(AND($L188+$M188&gt;=2800,$M188&lt;2800,$L188&lt;2800),ROUND((ROUND(((2800-$M188)/$L188)*$N188,2)+ROUND($M188*9%,2))*'umowa o pracę'!$E$8,2),IF(AND($L188+$M188&gt;=2800,$M188&gt;=2800),ROUND((ROUND(2800*9%,2))*'umowa o pracę'!$E$8,2),IF(AND($L188+$M188&gt;=2800,$L188&gt;=2800,$M188&lt;2800),ROUND((ROUND($M188*9%,2)+ROUND(((2800-$M188)/$L188)*$N188,2))*'umowa o pracę'!$E$8,2),0)))),0))))&gt;$J188,$J188,IF(IF(AND($K188=1,$I188&gt;0),ROUND(IF($L188+$M188&gt;=2800,2800*'umowa o pracę'!$E$8,($L188+$M188)*'umowa o pracę'!$E$8),2)+IF($M188=0,ROUND(IF($L188&gt;2800,ROUND($O188/$L188*2800,2),$O188)*'umowa o pracę'!$E$8,2),ROUND(IF($L188&gt;2800,ROUND($O188/$L188*2800,2),$O188)*'umowa o pracę'!$E$8,2)),ROUND(IF($L188+$M188&gt;=2800,2800*'umowa o pracę'!$E$8,($L188+$M188)*'umowa o pracę'!$E$8),2)-IF($M188=0,ROUND(ROUND(IF($L188&gt;2800,ROUND($N188/$L188*2800,2),$N188),2)*'umowa o pracę'!$E$8,2),IF($M188&gt;0,IF($L188+$M188&lt;2800,ROUND(ROUND($N188+ROUND($M188*9%,2),2)*'umowa o pracę'!$E$8,2),IF(AND($L188+$M188&gt;=2800,$M188&lt;2800,$L188&lt;2800),ROUND((ROUND(((2800-$M188)/$L188)*$N188,2)+ROUND($M188*9%,2))*'umowa o pracę'!$E$8,2),IF(AND($L188+$M188&gt;=2800,$M188&gt;=2800),ROUND((ROUND(2800*9%,2))*'umowa o pracę'!$E$8,2),IF(AND($L188+$M188&gt;=2800,$L188&gt;=2800,$M188&lt;2800),ROUND((ROUND($M188*9%,2)+ROUND(((2800-$M188)/$L188)*$N188,2))*'umowa o pracę'!$E$8,2),0)))),0)))&gt;$J188,$J188,IF(AND($K188=1,$I188&gt;0),ROUND(IF($L188+$M188&gt;=2800,2800*'umowa o pracę'!$E$8,($L188+$M188)*'umowa o pracę'!$E$8),2)+IF($M188=0,ROUND(IF($L188&gt;2800,ROUND($O188/$L188*2800,2),$O188)*'umowa o pracę'!$E$8,2),ROUND(IF($L188&gt;2800,ROUND($O188/$L188*2800,2),$O188)*'umowa o pracę'!$E$8,2)),ROUND(IF($L188+$M188&gt;=2800,2800*'umowa o pracę'!$E$8,($L188+$M188)*'umowa o pracę'!$E$8),2)-IF(AND($M188=0,I188&gt;0),ROUND(ROUND(IF($L188&gt;2800,ROUND($N188/$L188*2800,2),$N188),2)*'umowa o pracę'!$E$8,2),IF($M188&gt;0,IF($L188+$M188&lt;2800,ROUND(ROUND($N188+ROUND($M188*9%,2),2)*'umowa o pracę'!$E$8,2),IF(AND($L188+$M188&gt;=2800,$M188&lt;2800,$L188&lt;2800),ROUND((ROUND(((2800-$M188)/$L188)*$N188,2)+ROUND($M188*9%,2))*'umowa o pracę'!$E$8,2),IF(AND($L188+$M188&gt;=2800,$M188&gt;=2800),ROUND((ROUND(2800*9%,2))*'umowa o pracę'!$E$8,2),IF(AND($L188+$M188&gt;=2800,$L188&gt;=2800,$M188&lt;2800),ROUND((ROUND($M188*9%,2)+ROUND(((2800-$M188)/$L188)*$N188,2))*'umowa o pracę'!$E$8,2),0)))),0)))))</f>
        <v>0</v>
      </c>
      <c r="S188" s="32">
        <f>IF('umowa o pracę'!$E$7=2020,IF(IF($K188=1,IF($M188=0,ROUND(IF($L188&gt;2600,ROUND($N188/$L188*2600,2),$N188)*'umowa o pracę'!$E$8,2),IF($L188+$M188&lt;2600,ROUND(ROUND($N188+ROUND($M188*9%,2),2)*'umowa o pracę'!$E$8,2),IF(AND($L188+$M188&gt;=2600,$L188&lt;2600),ROUND((ROUND($N188+ROUND((2600-$L188)*9%,2),2))*'umowa o pracę'!$E$8,2),IF(AND($L188+$M188&gt;=2600,$L188&gt;=2600),ROUND(ROUND($N188/$L188*2600,2)*'umowa o pracę'!$E$8,2),0)))),0)&gt;$H188,$H188,IF($K188=1,IF($M188=0,ROUND(IF($L188&gt;2600,ROUND($N188/$L188*2600,2),$N188)*'umowa o pracę'!$E$8,2),IF($L188+$M188&lt;2600,ROUND(ROUND($N188+ROUND($M188*9%,2),2)*'umowa o pracę'!$E$8,2),IF(AND($L188+$M188&gt;=2600,$L188&lt;2600),ROUND((ROUND($N188+ROUND((2600-$L188)*9%,2),2))*'umowa o pracę'!$E$8,2),IF(AND($L188+$M188&gt;=2600,$L188&gt;=2600),ROUND(ROUND($N188/$L188*2600,2)*'umowa o pracę'!$E$8,2),0)))),0)),IF('umowa o pracę'!$E$7=2021,IF(IF($K188=1,IF($M188=0,ROUND(IF($L188&gt;2800,ROUND($N188/$L188*2800,2),$N188)*'umowa o pracę'!$E$8,2),IF($L188+$M188&lt;2800,ROUND(ROUND($N188+ROUND($M188*9%,2),2)*'umowa o pracę'!$E$8,2),IF(AND($L188+$M188&gt;=2800,$L188&lt;2800),ROUND((ROUND($N188+ROUND((2800-$L188)*9%,2),2))*'umowa o pracę'!$E$8,2),IF(AND($L188+$M188&gt;=2800,$L188&gt;=2800),ROUND(ROUND($N188/$L188*2800,2)*'umowa o pracę'!$E$8,2),0)))),0)&gt;$H188,$H188,IF($K188=1,IF($M188=0,ROUND(IF($L188&gt;2800,ROUND($N188/$L188*2800,2),$N188)*'umowa o pracę'!$E$8,2),IF($L188+$M188&lt;2800,ROUND(ROUND($N188+ROUND($M188*9%,2),2)*'umowa o pracę'!$E$8,2),IF(AND($L188+$M188&gt;=2800,$L188&lt;2800),ROUND((ROUND($N188+ROUND((2800-$L188)*9%,2),2))*'umowa o pracę'!$E$8,2),IF(AND($L188+$M188&gt;=2800,$L188&gt;=2800),ROUND(ROUND($N188/$L188*2800,2)*'umowa o pracę'!$E$8,2),0)))),0)),0))</f>
        <v>0</v>
      </c>
      <c r="T188" s="32">
        <f>IF('umowa o pracę'!$E$7=2020,IF(IF($K188=1,IF($M188=0,ROUND(IF($L188&gt;2600,ROUND($O188/$L188*2600,2),$O188)*'umowa o pracę'!$E$8,2),ROUND(IF($L188&gt;2600,ROUND($O188/$L188*2600,2),$O188)*'umowa o pracę'!$E$8,2)),0)&gt;$I188,$I188,IF($K188=1,IF($M188=0,ROUND(IF($L188&gt;2600,ROUND($O188/$L188*2600,2),$O188)*'umowa o pracę'!$E$8,2),ROUND(IF($L188&gt;2600,ROUND($O188/$L188*2600,2),$O188)*'umowa o pracę'!$E$8,2)),0)),IF('umowa o pracę'!$E$7=2021,IF(IF($K188=1,IF($M188=0,ROUND(IF($L188&gt;2800,ROUND($O188/$L188*2800,2),$O188)*'umowa o pracę'!$E$8,2),ROUND(IF($L188&gt;2800,ROUND($O188/$L188*2800,2),$O188)*'umowa o pracę'!$E$8,2)),0)&gt;$I188,$I188,IF($K188=1,IF($M188=0,ROUND(IF($L188&gt;2800,ROUND($O188/$L188*2800,2),$O188)*'umowa o pracę'!$E$8,2),ROUND(IF($L188&gt;2800,ROUND($O188/$L188*2800,2),$O188)*'umowa o pracę'!$E$8,2)),0)),0))</f>
        <v>0</v>
      </c>
      <c r="U188" s="51">
        <f>IF('umowa o pracę'!$E$7=2020,$Q188,IF('umowa o pracę'!$E$7=2021,$R188,0))</f>
        <v>0</v>
      </c>
      <c r="V188" s="53">
        <f t="shared" si="27"/>
        <v>1</v>
      </c>
      <c r="W188" s="54">
        <f>IF('umowa o pracę'!$E$6&lt;2,0,$L188)</f>
        <v>0</v>
      </c>
      <c r="X188" s="54">
        <f>IF('umowa o pracę'!$E$6&lt;2,0,$M188)</f>
        <v>0</v>
      </c>
      <c r="Y188" s="55">
        <f>IF('umowa o pracę'!$E$6&lt;2,0,$N188)</f>
        <v>0</v>
      </c>
      <c r="Z188" s="55">
        <f>IF('umowa o pracę'!$E$6&lt;2,0,$O188)</f>
        <v>0</v>
      </c>
      <c r="AA188" s="32">
        <f>IF('umowa o pracę'!$E$7=2020,ROUND(IF($W188&gt;=2600,2600*'umowa o pracę'!$E$8,$W188*'umowa o pracę'!$E$8),2),IF('umowa o pracę'!$E$7=2021,ROUND(IF($W188&gt;=2800,2800*'umowa o pracę'!$E$8,$W188*'umowa o pracę'!$E$8),2),0))</f>
        <v>0</v>
      </c>
      <c r="AB188" s="32">
        <f>IF(IF(IF(AND($V188=1,$I188&gt;0),ROUND(IF($W188+$X188&gt;=2600,2600*'umowa o pracę'!$E$8,($W188+$X188)*'umowa o pracę'!$E$8),2)+IF($X188=0,ROUND(IF($W188&gt;2600,ROUND($Z188/$W188*2600,2),$Z188)*'umowa o pracę'!$E$8,2),ROUND(IF($W188&gt;2600,ROUND($Z188/$W188*2600,2),$Z188)*'umowa o pracę'!$E$8,2)),ROUND(IF($W188+$X188&gt;=2600,2600*'umowa o pracę'!$E$8,($W188+$X188)*'umowa o pracę'!$E$8),2)-IF($X188=0,ROUND(ROUND(IF($W188&gt;2600,ROUND($Y188/$W188*2600,2),$Y188),2)*'umowa o pracę'!$E$8,2),IF($X188&gt;0,IF($W188+$X188&lt;2600,ROUND(ROUND($Y188+ROUND($X188*9%,2),2)*'umowa o pracę'!$E$8,2),IF(AND($W188+$X188&gt;=2600,$X188&lt;2600,$W188&lt;2600),ROUND((ROUND(((2600-$X188)/$W188)*$Y188,2)+ROUND($X188*9%,2))*'umowa o pracę'!$E$8,2),IF(AND($W188+$X188&gt;=2600,$X188&gt;=2600),ROUND((ROUND(2600*9%,2))*'umowa o pracę'!$E$8,2),IF(AND($W188+$X188&gt;=2600,$W188&gt;=2600,$X188&lt;2600),ROUND((ROUND($X188*9%,2)+ROUND(((2600-$X188)/$W188)*$Y188,2))*'umowa o pracę'!$E$8,2),0)))),0)))&gt;$J188,$J188,IF(AND($V188=1,$I188&gt;0),ROUND(IF($W188+$X188&gt;=2600,2600*'umowa o pracę'!$E$8,($W188+$X188)*'umowa o pracę'!$E$8),2)+IF($X188=0,ROUND(IF($W188&gt;2600,ROUND($Z188/$W188*2600,2),$Z188)*'umowa o pracę'!$E$8,2),ROUND(IF($W188&gt;2600,ROUND($Z188/$W188*2600,2),$Z188)*'umowa o pracę'!$E$8,2)),ROUND(IF($W188+$X188&gt;=2600,2600*'umowa o pracę'!$E$8,($W188+$X188)*'umowa o pracę'!$E$8),2)-IF($X188=0,ROUND(ROUND(IF($W188&gt;2600,ROUND($Y188/$W188*2600,2),$Y188),2)*'umowa o pracę'!$E$8,2),IF($X188&gt;0,IF($W188+$X188&lt;2600,ROUND(ROUND($Y188+ROUND($X188*9%,2),2)*'umowa o pracę'!$E$8,2),IF(AND($W188+$X188&gt;=2600,$X188&lt;2600,$W188&lt;2600),ROUND((ROUND(((2600-$X188)/$W188)*$Y188,2)+ROUND($X188*9%,2))*'umowa o pracę'!$E$8,2),IF(AND($W188+$X188&gt;=2600,$X188&gt;=2600),ROUND((ROUND(2600*9%,2))*'umowa o pracę'!$E$8,2),IF(AND($W188+$X188&gt;=2600,$W188&gt;=2600,$X188&lt;2600),ROUND((ROUND($X188*9%,2)+ROUND(((2600-$X188)/$W188)*$Y188,2))*'umowa o pracę'!$E$8,2),0)))),0))))&gt;$J188,$J188,IF(IF(AND($V188=1,$I188&gt;0),ROUND(IF($W188+$X188&gt;=2600,2600*'umowa o pracę'!$E$8,($W188+$X188)*'umowa o pracę'!$E$8),2)+IF($X188=0,ROUND(IF($W188&gt;2600,ROUND($Z188/$W188*2600,2),$Z188)*'umowa o pracę'!$E$8,2),ROUND(IF($W188&gt;2600,ROUND($Z188/$W188*2600,2),$Z188)*'umowa o pracę'!$E$8,2)),ROUND(IF($W188+$X188&gt;=2600,2600*'umowa o pracę'!$E$8,($W188+$X188)*'umowa o pracę'!$E$8),2)-IF($X188=0,ROUND(ROUND(IF($W188&gt;2600,ROUND($Y188/$W188*2600,2),$Y188),2)*'umowa o pracę'!$E$8,2),IF($X188&gt;0,IF($W188+$X188&lt;2600,ROUND(ROUND($Y188+ROUND($X188*9%,2),2)*'umowa o pracę'!$E$8,2),IF(AND($W188+$X188&gt;=2600,$X188&lt;2600,$W188&lt;2600),ROUND((ROUND(((2600-$X188)/$W188)*$Y188,2)+ROUND($X188*9%,2))*'umowa o pracę'!$E$8,2),IF(AND($W188+$X188&gt;=2600,$X188&gt;=2600),ROUND((ROUND(2600*9%,2))*'umowa o pracę'!$E$8,2),IF(AND($W188+$X188&gt;=2600,$W188&gt;=2600,$X188&lt;2600),ROUND((ROUND($X188*9%,2)+ROUND(((2600-$X188)/$W188)*$Y188,2))*'umowa o pracę'!$E$8,2),0)))),0)))&gt;$J188,$J188,IF(AND($V188=1,$I188&gt;0),ROUND(IF($W188+$X188&gt;=2600,2600*'umowa o pracę'!$E$8,($W188+$X188)*'umowa o pracę'!$E$8),2)+IF($X188=0,ROUND(IF($W188&gt;2600,ROUND($Z188/$W188*2600,2),$Z188)*'umowa o pracę'!$E$8,2),ROUND(IF($W188&gt;2600,ROUND($Z188/$W188*2600,2),$Z188)*'umowa o pracę'!$E$8,2)),ROUND(IF($W188+$X188&gt;=2600,2600*'umowa o pracę'!$E$8,($W188+$X188)*'umowa o pracę'!$E$8),2)-IF(AND($X188=0,I188&gt;0),ROUND(ROUND(IF($W188&gt;2600,ROUND($Y188/$W188*2600,2),$Y188),2)*'umowa o pracę'!$E$8,2),IF($X188&gt;0,IF($W188+$X188&lt;2600,ROUND(ROUND($Y188+ROUND($X188*9%,2),2)*'umowa o pracę'!$E$8,2),IF(AND($W188+$X188&gt;=2600,$X188&lt;2600,$W188&lt;2600),ROUND((ROUND(((2600-$X188)/$W188)*$Y188,2)+ROUND($X188*9%,2))*'umowa o pracę'!$E$8,2),IF(AND($W188+$X188&gt;=2600,$X188&gt;=2600),ROUND((ROUND(2600*9%,2))*'umowa o pracę'!$E$8,2),IF(AND($W188+$X188&gt;=2600,$W188&gt;=2600,$X188&lt;2600),ROUND((ROUND($X188*9%,2)+ROUND(((2600-$X188)/$W188)*$Y188,2))*'umowa o pracę'!$E$8,2),0)))),0)))))</f>
        <v>0</v>
      </c>
      <c r="AC188" s="32">
        <f>IF(IF(IF(AND($V188=1,$I188&gt;0),ROUND(IF($W188+$X188&gt;=2800,2800*'umowa o pracę'!$E$8,($W188+$X188)*'umowa o pracę'!$E$8),2)+IF($X188=0,ROUND(IF($W188&gt;2800,ROUND($Z188/$W188*2800,2),$Z188)*'umowa o pracę'!$E$8,2),ROUND(IF($W188&gt;2800,ROUND($Z188/$W188*2800,2),$Z188)*'umowa o pracę'!$E$8,2)),ROUND(IF($W188+$X188&gt;=2800,2800*'umowa o pracę'!$E$8,($W188+$X188)*'umowa o pracę'!$E$8),2)-IF($X188=0,ROUND(ROUND(IF($W188&gt;2800,ROUND($Y188/$W188*2800,2),$Y188),2)*'umowa o pracę'!$E$8,2),IF($X188&gt;0,IF($W188+$X188&lt;2800,ROUND(ROUND($Y188+ROUND($X188*9%,2),2)*'umowa o pracę'!$E$8,2),IF(AND($W188+$X188&gt;=2800,$X188&lt;2800,$W188&lt;2800),ROUND((ROUND(((2800-$X188)/$W188)*$Y188,2)+ROUND($X188*9%,2))*'umowa o pracę'!$E$8,2),IF(AND($W188+$X188&gt;=2800,$X188&gt;=2800),ROUND((ROUND(2800*9%,2))*'umowa o pracę'!$E$8,2),IF(AND($W188+$X188&gt;=2800,$W188&gt;=2800,$X188&lt;2800),ROUND((ROUND($X188*9%,2)+ROUND(((2800-$X188)/$W188)*$Y188,2))*'umowa o pracę'!$E$8,2),0)))),0)))&gt;$J188,$J188,IF(AND($V188=1,$I188&gt;0),ROUND(IF($W188+$X188&gt;=2800,2800*'umowa o pracę'!$E$8,($W188+$X188)*'umowa o pracę'!$E$8),2)+IF($X188=0,ROUND(IF($W188&gt;2800,ROUND($Z188/$W188*2800,2),$Z188)*'umowa o pracę'!$E$8,2),ROUND(IF($W188&gt;2800,ROUND($Z188/$W188*2800,2),$Z188)*'umowa o pracę'!$E$8,2)),ROUND(IF($W188+$X188&gt;=2800,2800*'umowa o pracę'!$E$8,($W188+$X188)*'umowa o pracę'!$E$8),2)-IF($X188=0,ROUND(ROUND(IF($W188&gt;2800,ROUND($Y188/$W188*2800,2),$Y188),2)*'umowa o pracę'!$E$8,2),IF($X188&gt;0,IF($W188+$X188&lt;2800,ROUND(ROUND($Y188+ROUND($X188*9%,2),2)*'umowa o pracę'!$E$8,2),IF(AND($W188+$X188&gt;=2800,$X188&lt;2800,$W188&lt;2800),ROUND((ROUND(((2800-$X188)/$W188)*$Y188,2)+ROUND($X188*9%,2))*'umowa o pracę'!$E$8,2),IF(AND($W188+$X188&gt;=2800,$X188&gt;=2800),ROUND((ROUND(2800*9%,2))*'umowa o pracę'!$E$8,2),IF(AND($W188+$X188&gt;=2800,$W188&gt;=2800,$X188&lt;2800),ROUND((ROUND($X188*9%,2)+ROUND(((2800-$X188)/$W188)*$Y188,2))*'umowa o pracę'!$E$8,2),0)))),0))))&gt;$J188,$J188,IF(IF(AND($V188=1,$I188&gt;0),ROUND(IF($W188+$X188&gt;=2800,2800*'umowa o pracę'!$E$8,($W188+$X188)*'umowa o pracę'!$E$8),2)+IF($X188=0,ROUND(IF($W188&gt;2800,ROUND($Z188/$W188*2800,2),$Z188)*'umowa o pracę'!$E$8,2),ROUND(IF($W188&gt;2800,ROUND($Z188/$W188*2800,2),$Z188)*'umowa o pracę'!$E$8,2)),ROUND(IF($W188+$X188&gt;=2800,2800*'umowa o pracę'!$E$8,($W188+$X188)*'umowa o pracę'!$E$8),2)-IF($X188=0,ROUND(ROUND(IF($W188&gt;2800,ROUND($Y188/$W188*2800,2),$Y188),2)*'umowa o pracę'!$E$8,2),IF($X188&gt;0,IF($W188+$X188&lt;2800,ROUND(ROUND($Y188+ROUND($X188*9%,2),2)*'umowa o pracę'!$E$8,2),IF(AND($W188+$X188&gt;=2800,$X188&lt;2800,$W188&lt;2800),ROUND((ROUND(((2800-$X188)/$W188)*$Y188,2)+ROUND($X188*9%,2))*'umowa o pracę'!$E$8,2),IF(AND($W188+$X188&gt;=2800,$X188&gt;=2800),ROUND((ROUND(2800*9%,2))*'umowa o pracę'!$E$8,2),IF(AND($W188+$X188&gt;=2800,$W188&gt;=2800,$X188&lt;2800),ROUND((ROUND($X188*9%,2)+ROUND(((2800-$X188)/$W188)*$Y188,2))*'umowa o pracę'!$E$8,2),0)))),0)))&gt;$J188,$J188,IF(AND($V188=1,$I188&gt;0),ROUND(IF($W188+$X188&gt;=2800,2800*'umowa o pracę'!$E$8,($W188+$X188)*'umowa o pracę'!$E$8),2)+IF($X188=0,ROUND(IF($W188&gt;2800,ROUND($Z188/$W188*2800,2),$Z188)*'umowa o pracę'!$E$8,2),ROUND(IF($W188&gt;2800,ROUND($Z188/$W188*2800,2),$Z188)*'umowa o pracę'!$E$8,2)),ROUND(IF($W188+$X188&gt;=2800,2800*'umowa o pracę'!$E$8,($W188+$X188)*'umowa o pracę'!$E$8),2)-IF(AND($X188=0,I188&gt;0),ROUND(ROUND(IF($W188&gt;2800,ROUND($Y188/$W188*2800,2),$Y188),2)*'umowa o pracę'!$E$8,2),IF($X188&gt;0,IF($W188+$X188&lt;2800,ROUND(ROUND($Y188+ROUND($X188*9%,2),2)*'umowa o pracę'!$E$8,2),IF(AND($W188+$X188&gt;=2800,$X188&lt;2800,$W188&lt;2800),ROUND((ROUND(((2800-$X188)/$W188)*$Y188,2)+ROUND($X188*9%,2))*'umowa o pracę'!$E$8,2),IF(AND($W188+$X188&gt;=2800,$X188&gt;=2800),ROUND((ROUND(2800*9%,2))*'umowa o pracę'!$E$8,2),IF(AND($W188+$X188&gt;=2800,$W188&gt;=2800,$X188&lt;2800),ROUND((ROUND($X188*9%,2)+ROUND(((2800-$X188)/$W188)*$Y188,2))*'umowa o pracę'!$E$8,2),0)))),0)))))</f>
        <v>0</v>
      </c>
      <c r="AD188" s="32">
        <f>IF('umowa o pracę'!$E$7=2020,IF(IF($V188=1,IF($X188=0,ROUND(IF($W188&gt;2600,ROUND($Y188/$W188*2600,2),$Y188)*'umowa o pracę'!$E$8,2),IF($W188+$X188&lt;2600,ROUND(ROUND($Y188+ROUND($X188*9%,2),2)*'umowa o pracę'!$E$8,2),IF(AND($W188+$X188&gt;=2600,$W188&lt;2600),ROUND((ROUND($Y188+ROUND((2600-$W188)*9%,2),2))*'umowa o pracę'!$E$8,2),IF(AND($W188+$X188&gt;=2600,$W188&gt;=2600),ROUND(ROUND($Y188/$W188*2600,2)*'umowa o pracę'!$E$8,2),0)))),0)&gt;$H188,$H188,IF($V188=1,IF($X188=0,ROUND(IF($W188&gt;2600,ROUND($Y188/$W188*2600,2),$Y188)*'umowa o pracę'!$E$8,2),IF($W188+$X188&lt;2600,ROUND(ROUND($Y188+ROUND($X188*9%,2),2)*'umowa o pracę'!$E$8,2),IF(AND($W188+$X188&gt;=2600,$W188&lt;2600),ROUND((ROUND($Y188+ROUND((2600-$W188)*9%,2),2))*'umowa o pracę'!$E$8,2),IF(AND($W188+$X188&gt;=2600,$W188&gt;=2600),ROUND(ROUND($Y188/$W188*2600,2)*'umowa o pracę'!$E$8,2),0)))),0)),IF('umowa o pracę'!$E$7=2021,IF(IF($V188=1,IF($X188=0,ROUND(IF($W188&gt;2800,ROUND($Y188/$W188*2800,2),$Y188)*'umowa o pracę'!$E$8,2),IF($W188+$X188&lt;2800,ROUND(ROUND($Y188+ROUND($X188*9%,2),2)*'umowa o pracę'!$E$8,2),IF(AND($W188+$X188&gt;=2800,$W188&lt;2800),ROUND((ROUND($Y188+ROUND((2800-$W188)*9%,2),2))*'umowa o pracę'!$E$8,2),IF(AND($W188+$X188&gt;=2800,$W188&gt;=2800),ROUND(ROUND($Y188/$W188*2800,2)*'umowa o pracę'!$E$8,2),0)))),0)&gt;$H188,$H188,IF($V188=1,IF($X188=0,ROUND(IF($W188&gt;2800,ROUND($Y188/$W188*2800,2),$Y188)*'umowa o pracę'!$E$8,2),IF($W188+$X188&lt;2800,ROUND(ROUND($Y188+ROUND($X188*9%,2),2)*'umowa o pracę'!$E$8,2),IF(AND($W188+$X188&gt;=2800,$W188&lt;2800),ROUND((ROUND($Y188+ROUND((2800-$W188)*9%,2),2))*'umowa o pracę'!$E$8,2),IF(AND($W188+$X188&gt;=2800,$W188&gt;=2800),ROUND(ROUND($Y188/$W188*2800,2)*'umowa o pracę'!$E$8,2),0)))),0)),0))</f>
        <v>0</v>
      </c>
      <c r="AE188" s="32">
        <f>IF('umowa o pracę'!$E$7=2020,IF(IF($V188=1,IF($X188=0,ROUND(IF($W188&gt;2600,ROUND($Z188/$W188*2600,2),$Z188)*'umowa o pracę'!$E$8,2),ROUND(IF($W188&gt;2600,ROUND($Z188/$W188*2600,2),$Z188)*'umowa o pracę'!$E$8,2)),0)&gt;$I188,$I188,IF($V188=1,IF($X188=0,ROUND(IF($W188&gt;2600,ROUND($Z188/$W188*2600,2),$Z188)*'umowa o pracę'!$E$8,2),ROUND(IF($W188&gt;2600,ROUND($Z188/$W188*2600,2),$Z188)*'umowa o pracę'!$E$8,2)),0)),IF('umowa o pracę'!$E$7=2021,IF(IF($V188=1,IF($X188=0,ROUND(IF($W188&gt;2800,ROUND($Z188/$W188*2800,2),$Z188)*'umowa o pracę'!$E$8,2),ROUND(IF($W188&gt;2800,ROUND($Z188/$W188*2800,2),$Z188)*'umowa o pracę'!$E$8,2)),0)&gt;$I188,$I188,IF($V188=1,IF($X188=0,ROUND(IF($W188&gt;2800,ROUND($Z188/$W188*2800,2),$Z188)*'umowa o pracę'!$E$8,2),ROUND(IF($W188&gt;2800,ROUND($Z188/$W188*2800,2),$Z188)*'umowa o pracę'!$E$8,2)),0)),0))</f>
        <v>0</v>
      </c>
      <c r="AF188" s="56">
        <f>IF('umowa o pracę'!$E$7=2020,$AB188,IF('umowa o pracę'!$E$7=2021,$AC188,0))</f>
        <v>0</v>
      </c>
      <c r="AG188" s="53">
        <f t="shared" si="28"/>
        <v>1</v>
      </c>
      <c r="AH188" s="39">
        <f>IF('umowa o pracę'!$E$6&lt;3,0,$L188)</f>
        <v>0</v>
      </c>
      <c r="AI188" s="39">
        <f>IF('umowa o pracę'!$E$6&lt;3,0,$M188)</f>
        <v>0</v>
      </c>
      <c r="AJ188" s="55">
        <f>IF('umowa o pracę'!$E$6&lt;3,0,$N188)</f>
        <v>0</v>
      </c>
      <c r="AK188" s="55">
        <f>IF('umowa o pracę'!$E$6&lt;3,0,$O188)</f>
        <v>0</v>
      </c>
      <c r="AL188" s="32">
        <f>IF('umowa o pracę'!$E$7=2020,ROUND(IF($AH188&gt;=2600,2600*'umowa o pracę'!$E$8,$AH188*'umowa o pracę'!$E$8),2),IF('umowa o pracę'!$E$7=2021,ROUND(IF($AH188&gt;=2800,2800*'umowa o pracę'!$E$8,$AH188*'umowa o pracę'!$E$8),2),0))</f>
        <v>0</v>
      </c>
      <c r="AM188" s="32">
        <f>IF(IF(IF(AND($AG188=1,$I188&gt;0),ROUND(IF($AH188+$AI188&gt;=2600,2600*'umowa o pracę'!$E$8,($AH188+$AI188)*'umowa o pracę'!$E$8),2)+IF($AI188=0,ROUND(IF($AH188&gt;2600,ROUND($AK188/$AH188*2600,2),$AK188)*'umowa o pracę'!$E$8,2),ROUND(IF($AH188&gt;2600,ROUND($AK188/$AH188*2600,2),$AK188)*'umowa o pracę'!$E$8,2)),ROUND(IF($AH188+$AI188&gt;=2600,2600*'umowa o pracę'!$E$8,($AH188+$AI188)*'umowa o pracę'!$E$8),2)-IF($AI188=0,ROUND(ROUND(IF($AH188&gt;2600,ROUND($AJ188/$AH188*2600,2),$AJ188),2)*'umowa o pracę'!$E$8,2),IF($AI188&gt;0,IF($AH188+$AI188&lt;2600,ROUND(ROUND($AJ188+ROUND($AI188*9%,2),2)*'umowa o pracę'!$E$8,2),IF(AND($AH188+$AI188&gt;=2600,$AI188&lt;2600,$AH188&lt;2600),ROUND((ROUND(((2600-$AI188)/$AH188)*$AJ188,2)+ROUND($AI188*9%,2))*'umowa o pracę'!$E$8,2),IF(AND($AH188+$AI188&gt;=2600,$AI188&gt;=2600),ROUND((ROUND(2600*9%,2))*'umowa o pracę'!$E$8,2),IF(AND($AH188+$AI188&gt;=2600,$AH188&gt;=2600,$AI188&lt;2600),ROUND((ROUND($AI188*9%,2)+ROUND(((2600-$AI188)/$AH188)*$AJ188,2))*'umowa o pracę'!$E$8,2),0)))),0)))&gt;$J188,$J188,IF(AND($AG188=1,$I188&gt;0),ROUND(IF($AH188+$AI188&gt;=2600,2600*'umowa o pracę'!$E$8,($AH188+$AI188)*'umowa o pracę'!$E$8),2)+IF($AI188=0,ROUND(IF($AH188&gt;2600,ROUND($AK188/$AH188*2600,2),$AK188)*'umowa o pracę'!$E$8,2),ROUND(IF($AH188&gt;2600,ROUND($AK188/$AH188*2600,2),$AK188)*'umowa o pracę'!$E$8,2)),ROUND(IF($AH188+$AI188&gt;=2600,2600*'umowa o pracę'!$E$8,($AH188+$AI188)*'umowa o pracę'!$E$8),2)-IF($AI188=0,ROUND(ROUND(IF($AH188&gt;2600,ROUND($AJ188/$AH188*2600,2),$AJ188),2)*'umowa o pracę'!$E$8,2),IF($AI188&gt;0,IF($AH188+$AI188&lt;2600,ROUND(ROUND($AJ188+ROUND($AI188*9%,2),2)*'umowa o pracę'!$E$8,2),IF(AND($AH188+$AI188&gt;=2600,$AI188&lt;2600,$AH188&lt;2600),ROUND((ROUND(((2600-$AI188)/$AH188)*$AJ188,2)+ROUND($AI188*9%,2))*'umowa o pracę'!$E$8,2),IF(AND($AH188+$AI188&gt;=2600,$AI188&gt;=2600),ROUND((ROUND(2600*9%,2))*'umowa o pracę'!$E$8,2),IF(AND($AH188+$AI188&gt;=2600,$AH188&gt;=2600,$AI188&lt;2600),ROUND((ROUND($AI188*9%,2)+ROUND(((2600-$AI188)/$AH188)*$AJ188,2))*'umowa o pracę'!$E$8,2),0)))),0))))&gt;$J188,$J188,IF(IF(AND($AG188=1,$I188&gt;0),ROUND(IF($AH188+$AI188&gt;=2600,2600*'umowa o pracę'!$E$8,($AH188+$AI188)*'umowa o pracę'!$E$8),2)+IF($AI188=0,ROUND(IF($AH188&gt;2600,ROUND($AK188/$AH188*2600,2),$AK188)*'umowa o pracę'!$E$8,2),ROUND(IF($AH188&gt;2600,ROUND($AK188/$AH188*2600,2),$AK188)*'umowa o pracę'!$E$8,2)),ROUND(IF($AH188+$AI188&gt;=2600,2600*'umowa o pracę'!$E$8,($AH188+$AI188)*'umowa o pracę'!$E$8),2)-IF($AI188=0,ROUND(ROUND(IF($AH188&gt;2600,ROUND($AJ188/$AH188*2600,2),$AJ188),2)*'umowa o pracę'!$E$8,2),IF($AI188&gt;0,IF($AH188+$AI188&lt;2600,ROUND(ROUND($AJ188+ROUND($AI188*9%,2),2)*'umowa o pracę'!$E$8,2),IF(AND($AH188+$AI188&gt;=2600,$AI188&lt;2600,$AH188&lt;2600),ROUND((ROUND(((2600-$AI188)/$AH188)*$AJ188,2)+ROUND($AI188*9%,2))*'umowa o pracę'!$E$8,2),IF(AND($AH188+$AI188&gt;=2600,$AI188&gt;=2600),ROUND((ROUND(2600*9%,2))*'umowa o pracę'!$E$8,2),IF(AND($AH188+$AI188&gt;=2600,$AH188&gt;=2600,$AI188&lt;2600),ROUND((ROUND($AI188*9%,2)+ROUND(((2600-$AI188)/$AH188)*$AJ188,2))*'umowa o pracę'!$E$8,2),0)))),0)))&gt;$J188,$J188,IF(AND($AG188=1,$I188&gt;0),ROUND(IF($AH188+$AI188&gt;=2600,2600*'umowa o pracę'!$E$8,($AH188+$AI188)*'umowa o pracę'!$E$8),2)+IF($AI188=0,ROUND(IF($AH188&gt;2600,ROUND($AK188/$AH188*2600,2),$AK188)*'umowa o pracę'!$E$8,2),ROUND(IF($AH188&gt;2600,ROUND($AK188/$AH188*2600,2),$AK188)*'umowa o pracę'!$E$8,2)),ROUND(IF($AH188+$AI188&gt;=2600,2600*'umowa o pracę'!$E$8,($AH188+$AI188)*'umowa o pracę'!$E$8),2)-IF(AND($AI188=0,I188&gt;0),ROUND(ROUND(IF($AH188&gt;2600,ROUND($AJ188/$AH188*2600,2),$AJ188),2)*'umowa o pracę'!$E$8,2),IF($AI188&gt;0,IF($AH188+$AI188&lt;2600,ROUND(ROUND($AJ188+ROUND($AI188*9%,2),2)*'umowa o pracę'!$E$8,2),IF(AND($AH188+$AI188&gt;=2600,$AI188&lt;2600,$AH188&lt;2600),ROUND((ROUND(((2600-$AI188)/$AH188)*$AJ188,2)+ROUND($AI188*9%,2))*'umowa o pracę'!$E$8,2),IF(AND($AH188+$AI188&gt;=2600,$AI188&gt;=2600),ROUND((ROUND(2600*9%,2))*'umowa o pracę'!$E$8,2),IF(AND($AH188+$AI188&gt;=2600,$AH188&gt;=2600,$AI188&lt;2600),ROUND((ROUND($AI188*9%,2)+ROUND(((2600-$AI188)/$AH188)*$AJ188,2))*'umowa o pracę'!$E$8,2),0)))),0)))))</f>
        <v>0</v>
      </c>
      <c r="AN188" s="32">
        <f>IF(IF(IF(AND($AG188=1,$I188&gt;0),ROUND(IF($AH188+$AI188&gt;=2800,2800*'umowa o pracę'!$E$8,($AH188+$AI188)*'umowa o pracę'!$E$8),2)+IF($AI188=0,ROUND(IF($AH188&gt;2800,ROUND($AK188/$AH188*2800,2),$AK188)*'umowa o pracę'!$E$8,2),ROUND(IF($AH188&gt;2800,ROUND($AK188/$AH188*2800,2),$AK188)*'umowa o pracę'!$E$8,2)),ROUND(IF($AH188+$AI188&gt;=2800,2800*'umowa o pracę'!$E$8,($AH188+$AI188)*'umowa o pracę'!$E$8),2)-IF($AI188=0,ROUND(ROUND(IF($AH188&gt;2800,ROUND($AJ188/$AH188*2800,2),$AJ188),2)*'umowa o pracę'!$E$8,2),IF($AI188&gt;0,IF($AH188+$AI188&lt;2800,ROUND(ROUND($AJ188+ROUND($AI188*9%,2),2)*'umowa o pracę'!$E$8,2),IF(AND($AH188+$AI188&gt;=2800,$AI188&lt;2800,$AH188&lt;2800),ROUND((ROUND(((2800-$AI188)/$AH188)*$AJ188,2)+ROUND($AI188*9%,2))*'umowa o pracę'!$E$8,2),IF(AND($AH188+$AI188&gt;=2800,$AI188&gt;=2800),ROUND((ROUND(2800*9%,2))*'umowa o pracę'!$E$8,2),IF(AND($AH188+$AI188&gt;=2800,$AH188&gt;=2800,$AI188&lt;2800),ROUND((ROUND($AI188*9%,2)+ROUND(((2800-$AI188)/$AH188)*$AJ188,2))*'umowa o pracę'!$E$8,2),0)))),0)))&gt;$J188,$J188,IF(AND($AG188=1,$I188&gt;0),ROUND(IF($AH188+$AI188&gt;=2800,2800*'umowa o pracę'!$E$8,($AH188+$AI188)*'umowa o pracę'!$E$8),2)+IF($AI188=0,ROUND(IF($AH188&gt;2800,ROUND($AK188/$AH188*2800,2),$AK188)*'umowa o pracę'!$E$8,2),ROUND(IF($AH188&gt;2800,ROUND($AK188/$AH188*2800,2),$AK188)*'umowa o pracę'!$E$8,2)),ROUND(IF($AH188+$AI188&gt;=2800,2800*'umowa o pracę'!$E$8,($AH188+$AI188)*'umowa o pracę'!$E$8),2)-IF($AI188=0,ROUND(ROUND(IF($AH188&gt;2800,ROUND($AJ188/$AH188*2800,2),$AJ188),2)*'umowa o pracę'!$E$8,2),IF($AI188&gt;0,IF($AH188+$AI188&lt;2800,ROUND(ROUND($AJ188+ROUND($AI188*9%,2),2)*'umowa o pracę'!$E$8,2),IF(AND($AH188+$AI188&gt;=2800,$AI188&lt;2800,$AH188&lt;2800),ROUND((ROUND(((2800-$AI188)/$AH188)*$AJ188,2)+ROUND($AI188*9%,2))*'umowa o pracę'!$E$8,2),IF(AND($AH188+$AI188&gt;=2800,$AI188&gt;=2800),ROUND((ROUND(2800*9%,2))*'umowa o pracę'!$E$8,2),IF(AND($AH188+$AI188&gt;=2800,$AH188&gt;=2800,$AI188&lt;2800),ROUND((ROUND($AI188*9%,2)+ROUND(((2800-$AI188)/$AH188)*$AJ188,2))*'umowa o pracę'!$E$8,2),0)))),0))))&gt;$J188,$J188,IF(IF(AND($AG188=1,$I188&gt;0),ROUND(IF($AH188+$AI188&gt;=2800,2800*'umowa o pracę'!$E$8,($AH188+$AI188)*'umowa o pracę'!$E$8),2)+IF($AI188=0,ROUND(IF($AH188&gt;2800,ROUND($AK188/$AH188*2800,2),$AK188)*'umowa o pracę'!$E$8,2),ROUND(IF($AH188&gt;2800,ROUND($AK188/$AH188*2800,2),$AK188)*'umowa o pracę'!$E$8,2)),ROUND(IF($AH188+$AI188&gt;=2800,2800*'umowa o pracę'!$E$8,($AH188+$AI188)*'umowa o pracę'!$E$8),2)-IF($AI188=0,ROUND(ROUND(IF($AH188&gt;2800,ROUND($AJ188/$AH188*2800,2),$AJ188),2)*'umowa o pracę'!$E$8,2),IF($AI188&gt;0,IF($AH188+$AI188&lt;2800,ROUND(ROUND($AJ188+ROUND($AI188*9%,2),2)*'umowa o pracę'!$E$8,2),IF(AND($AH188+$AI188&gt;=2800,$AI188&lt;2800,$AH188&lt;2800),ROUND((ROUND(((2800-$AI188)/$AH188)*$AJ188,2)+ROUND($AI188*9%,2))*'umowa o pracę'!$E$8,2),IF(AND($AH188+$AI188&gt;=2800,$AI188&gt;=2800),ROUND((ROUND(2800*9%,2))*'umowa o pracę'!$E$8,2),IF(AND($AH188+$AI188&gt;=2800,$AH188&gt;=2800,$AI188&lt;2800),ROUND((ROUND($AI188*9%,2)+ROUND(((2800-$AI188)/$AH188)*$AJ188,2))*'umowa o pracę'!$E$8,2),0)))),0)))&gt;$J188,$J188,IF(AND($AG188=1,$I188&gt;0),ROUND(IF($AH188+$AI188&gt;=2800,2800*'umowa o pracę'!$E$8,($AH188+$AI188)*'umowa o pracę'!$E$8),2)+IF($AI188=0,ROUND(IF($AH188&gt;2800,ROUND($AK188/$AH188*2800,2),$AK188)*'umowa o pracę'!$E$8,2),ROUND(IF($AH188&gt;2800,ROUND($AK188/$AH188*2800,2),$AK188)*'umowa o pracę'!$E$8,2)),ROUND(IF($AH188+$AI188&gt;=2800,2800*'umowa o pracę'!$E$8,($AH188+$AI188)*'umowa o pracę'!$E$8),2)-IF(AND($AI188=0,I188&gt;0),ROUND(ROUND(IF($AH188&gt;2800,ROUND($AJ188/$AH188*2800,2),$AJ188),2)*'umowa o pracę'!$E$8,2),IF($AI188&gt;0,IF($AH188+$AI188&lt;2800,ROUND(ROUND($AJ188+ROUND($AI188*9%,2),2)*'umowa o pracę'!$E$8,2),IF(AND($AH188+$AI188&gt;=2800,$AI188&lt;2800,$AH188&lt;2800),ROUND((ROUND(((2800-$AI188)/$AH188)*$AJ188,2)+ROUND($AI188*9%,2))*'umowa o pracę'!$E$8,2),IF(AND($AH188+$AI188&gt;=2800,$AI188&gt;=2800),ROUND((ROUND(2800*9%,2))*'umowa o pracę'!$E$8,2),IF(AND($AH188+$AI188&gt;=2800,$AH188&gt;=2800,$AI188&lt;2800),ROUND((ROUND($AI188*9%,2)+ROUND(((2800-$AI188)/$AH188)*$AJ188,2))*'umowa o pracę'!$E$8,2),0)))),0)))))</f>
        <v>0</v>
      </c>
      <c r="AO188" s="32">
        <f>IF('umowa o pracę'!$E$7=2020,IF(IF($AG188=1,IF($AI188=0,ROUND(IF($AH188&gt;2600,ROUND($AJ188/$AH188*2600,2),$AJ188)*'umowa o pracę'!$E$8,2),IF($AH188+$AI188&lt;2600,ROUND(ROUND($AJ188+ROUND($AI188*9%,2),2)*'umowa o pracę'!$E$8,2),IF(AND($AH188+$AI188&gt;=2600,$AH188&lt;2600),ROUND((ROUND($AJ188+ROUND((2600-$AH188)*9%,2),2))*'umowa o pracę'!$E$8,2),IF(AND($AH188+$AI188&gt;=2600,$AH188&gt;=2600),ROUND(ROUND($AJ188/$AH188*2600,2)*'umowa o pracę'!$E$8,2),0)))),0)&gt;$H188,$H188,IF($AG188=1,IF($AI188=0,ROUND(IF($AH188&gt;2600,ROUND($AJ188/$AH188*2600,2),$AJ188)*'umowa o pracę'!$E$8,2),IF($AH188+$AI188&lt;2600,ROUND(ROUND($AJ188+ROUND($AI188*9%,2),2)*'umowa o pracę'!$E$8,2),IF(AND($AH188+$AI188&gt;=2600,$AH188&lt;2600),ROUND((ROUND($AJ188+ROUND((2600-$AH188)*9%,2),2))*'umowa o pracę'!$E$8,2),IF(AND($AH188+$AI188&gt;=2600,$AH188&gt;=2600),ROUND(ROUND($AJ188/$AH188*2600,2)*'umowa o pracę'!$E$8,2),0)))),0)),IF('umowa o pracę'!$E$7=2021,IF(IF($AG188=1,IF($AI188=0,ROUND(IF($AH188&gt;2800,ROUND($AJ188/$AH188*2800,2),$AJ188)*'umowa o pracę'!$E$8,2),IF($AH188+$AI188&lt;2800,ROUND(ROUND($AJ188+ROUND($AI188*9%,2),2)*'umowa o pracę'!$E$8,2),IF(AND($AH188+$AI188&gt;=2800,$AH188&lt;2800),ROUND((ROUND($AJ188+ROUND((2800-$AH188)*9%,2),2))*'umowa o pracę'!$E$8,2),IF(AND($AH188+$AI188&gt;=2800,$AH188&gt;=2800),ROUND(ROUND($AJ188/$AH188*2800,2)*'umowa o pracę'!$E$8,2),0)))),0)&gt;$H188,$H188,IF($AG188=1,IF($AI188=0,ROUND(IF($AH188&gt;2800,ROUND($AJ188/$AH188*2800,2),$AJ188)*'umowa o pracę'!$E$8,2),IF($AH188+$AI188&lt;2800,ROUND(ROUND($AJ188+ROUND($AI188*9%,2),2)*'umowa o pracę'!$E$8,2),IF(AND($AH188+$AI188&gt;=2800,$AH188&lt;2800),ROUND((ROUND($AJ188+ROUND((2800-$AH188)*9%,2),2))*'umowa o pracę'!$E$8,2),IF(AND($AH188+$AI188&gt;=2800,$AH188&gt;=2800),ROUND(ROUND($AJ188/$AH188*2800,2)*'umowa o pracę'!$E$8,2),0)))),0)),0))</f>
        <v>0</v>
      </c>
      <c r="AP188" s="32">
        <f>IF('umowa o pracę'!$E$7=2020,IF(IF($AG188=1,IF($AI188=0,ROUND(IF($AH188&gt;2600,ROUND($AK188/$AH188*2600,2),$AK188)*'umowa o pracę'!$E$8,2),ROUND(IF($AH188&gt;2600,ROUND($AK188/$AH188*2600,2),$AK188)*'umowa o pracę'!$E$8,2)),0)&gt;$I188,$I188,IF($AG188=1,IF($AI188=0,ROUND(IF($AH188&gt;2600,ROUND($AK188/$AH188*2600,2),$AK188)*'umowa o pracę'!$E$8,2),ROUND(IF($AH188&gt;2600,ROUND($AK188/$AH188*2600,2),$AK188)*'umowa o pracę'!$E$8,2)),0)),IF('umowa o pracę'!$E$7=2021,IF(IF($AG188=1,IF($AI188=0,ROUND(IF($AH188&gt;2800,ROUND($AK188/$AH188*2800,2),$AK188)*'umowa o pracę'!$E$8,2),ROUND(IF($AH188&gt;2800,ROUND($AK188/$AH188*2800,2),$AK188)*'umowa o pracę'!$E$8,2)),0)&gt;$I188,$I188,IF($AG188=1,IF($AI188=0,ROUND(IF($AH188&gt;2800,ROUND($AK188/$AH188*2800,2),$AK188)*'umowa o pracę'!$E$8,2),ROUND(IF($AH188&gt;2800,ROUND($AK188/$AH188*2800,2),$AK188)*'umowa o pracę'!$E$8,2)),0)),0))</f>
        <v>0</v>
      </c>
      <c r="AQ188" s="56">
        <f>IF('umowa o pracę'!$E$7=2020,$AM188,IF('umowa o pracę'!$E$7=2021,$AN188,0))</f>
        <v>0</v>
      </c>
      <c r="AR188" s="33">
        <f>IF('umowa o pracę'!$E$7=0,0,U188+AF188+AQ188)</f>
        <v>0</v>
      </c>
      <c r="AS188" s="19"/>
      <c r="AT188" s="19"/>
      <c r="AU188" s="19"/>
      <c r="AV188" s="6"/>
      <c r="AW188" s="6"/>
      <c r="AX188" s="6">
        <f t="shared" si="26"/>
        <v>10</v>
      </c>
      <c r="AY188" s="6"/>
      <c r="AZ188" s="234">
        <f t="shared" si="29"/>
        <v>0</v>
      </c>
      <c r="BA188" s="234">
        <f t="shared" si="30"/>
        <v>0</v>
      </c>
      <c r="BB188" s="234">
        <f t="shared" si="31"/>
        <v>0</v>
      </c>
      <c r="BC188" s="234">
        <f t="shared" si="32"/>
        <v>0</v>
      </c>
      <c r="BD188" s="234">
        <f t="shared" si="33"/>
        <v>0</v>
      </c>
      <c r="BE188" s="234">
        <f t="shared" si="34"/>
        <v>0</v>
      </c>
      <c r="BF188" s="234">
        <f t="shared" si="35"/>
        <v>0</v>
      </c>
      <c r="BG188" s="234">
        <f t="shared" si="36"/>
        <v>0</v>
      </c>
      <c r="BH188" s="234">
        <f t="shared" si="37"/>
        <v>0</v>
      </c>
      <c r="BI188" s="238">
        <f t="shared" si="38"/>
        <v>0</v>
      </c>
      <c r="BJ188" s="236"/>
      <c r="BK188" s="236"/>
      <c r="BL188" s="237"/>
    </row>
    <row r="189" spans="1:64" ht="15.75" customHeight="1" x14ac:dyDescent="0.25">
      <c r="A189" s="129">
        <v>178</v>
      </c>
      <c r="B189" s="57"/>
      <c r="C189" s="57"/>
      <c r="D189" s="36"/>
      <c r="E189" s="36"/>
      <c r="F189" s="242"/>
      <c r="G189" s="37">
        <v>1</v>
      </c>
      <c r="H189" s="58">
        <v>0</v>
      </c>
      <c r="I189" s="59">
        <v>0</v>
      </c>
      <c r="J189" s="60">
        <v>0</v>
      </c>
      <c r="K189" s="52">
        <v>1</v>
      </c>
      <c r="L189" s="39">
        <v>0</v>
      </c>
      <c r="M189" s="39">
        <v>0</v>
      </c>
      <c r="N189" s="39">
        <v>0</v>
      </c>
      <c r="O189" s="39">
        <v>0</v>
      </c>
      <c r="P189" s="35">
        <f>IF('umowa o pracę'!$E$7=2020,ROUND(IF($L189&gt;=2600,2600*'umowa o pracę'!$E$8,$L189*'umowa o pracę'!$E$8),2),IF('umowa o pracę'!$E$7=2021,ROUND(IF($L189&gt;=2800,2800*'umowa o pracę'!$E$8,$L189*'umowa o pracę'!$E$8),2),0))</f>
        <v>0</v>
      </c>
      <c r="Q189" s="252">
        <f>IF(IF(IF(AND($K189=1,$I189&gt;0),ROUND(IF($L189+$M189&gt;=2600,2600*'umowa o pracę'!$E$8,($L189+$M189)*'umowa o pracę'!$E$8),2)+IF($M189=0,ROUND(IF($L189&gt;2600,ROUND($O189/$L189*2600,2),$O189)*'umowa o pracę'!$E$8,2),ROUND(IF($L189&gt;2600,ROUND($O189/$L189*2600,2),$O189)*'umowa o pracę'!$E$8,2)),ROUND(IF($L189+$M189&gt;=2600,2600*'umowa o pracę'!$E$8,($L189+$M189)*'umowa o pracę'!$E$8),2)-IF($M189=0,ROUND(ROUND(IF($L189&gt;2600,ROUND($N189/$L189*2600,2),$N189),2)*'umowa o pracę'!$E$8,2),IF($M189&gt;0,IF($L189+$M189&lt;2600,ROUND(ROUND($N189+ROUND($M189*9%,2),2)*'umowa o pracę'!$E$8,2),IF(AND($L189+$M189&gt;=2600,$M189&lt;2600,$L189&lt;2600),ROUND((ROUND(((2600-$M189)/$L189)*$N189,2)+ROUND($M189*9%,2))*'umowa o pracę'!$E$8,2),IF(AND($L189+$M189&gt;=2600,$M189&gt;=2600),ROUND((ROUND(2600*9%,2))*'umowa o pracę'!$E$8,2),IF(AND($L189+$M189&gt;=2600,$L189&gt;=2600,$M189&lt;2600),ROUND((ROUND($M189*9%,2)+ROUND(((2600-$M189)/$L189)*$N189,2))*'umowa o pracę'!$E$8,2),0)))),0)))&gt;$J189,$J189,IF(AND($K189=1,$I189&gt;0),ROUND(IF($L189+$M189&gt;=2600,2600*'umowa o pracę'!$E$8,($L189+$M189)*'umowa o pracę'!$E$8),2)+IF($M189=0,ROUND(IF($L189&gt;2600,ROUND($O189/$L189*2600,2),$O189)*'umowa o pracę'!$E$8,2),ROUND(IF($L189&gt;2600,ROUND($O189/$L189*2600,2),$O189)*'umowa o pracę'!$E$8,2)),ROUND(IF($L189+$M189&gt;=2600,2600*'umowa o pracę'!$E$8,($L189+$M189)*'umowa o pracę'!$E$8),2)-IF($M189=0,ROUND(ROUND(IF($L189&gt;2600,ROUND($N189/$L189*2600,2),$N189),2)*'umowa o pracę'!$E$8,2),IF($M189&gt;0,IF($L189+$M189&lt;2600,ROUND(ROUND($N189+ROUND($M189*9%,2),2)*'umowa o pracę'!$E$8,2),IF(AND($L189+$M189&gt;=2600,$M189&lt;2600,$L189&lt;2600),ROUND((ROUND(((2600-$M189)/$L189)*$N189,2)+ROUND($M189*9%,2))*'umowa o pracę'!$E$8,2),IF(AND($L189+$M189&gt;=2600,$M189&gt;=2600),ROUND((ROUND(2600*9%,2))*'umowa o pracę'!$E$8,2),IF(AND($L189+$M189&gt;=2600,$L189&gt;=2600,$M189&lt;2600),ROUND((ROUND($M189*9%,2)+ROUND(((2600-$M189)/$L189)*$N189,2))*'umowa o pracę'!$E$8,2),0)))),0))))&gt;$J189,$J189,IF(IF(AND($K189=1,$I189&gt;0),ROUND(IF($L189+$M189&gt;=2600,2600*'umowa o pracę'!$E$8,($L189+$M189)*'umowa o pracę'!$E$8),2)+IF($M189=0,ROUND(IF($L189&gt;2600,ROUND($O189/$L189*2600,2),$O189)*'umowa o pracę'!$E$8,2),ROUND(IF($L189&gt;2600,ROUND($O189/$L189*2600,2),$O189)*'umowa o pracę'!$E$8,2)),ROUND(IF($L189+$M189&gt;=2600,2600*'umowa o pracę'!$E$8,($L189+$M189)*'umowa o pracę'!$E$8),2)-IF($M189=0,ROUND(ROUND(IF($L189&gt;2600,ROUND($N189/$L189*2600,2),$N189),2)*'umowa o pracę'!$E$8,2),IF($M189&gt;0,IF($L189+$M189&lt;2600,ROUND(ROUND($N189+ROUND($M189*9%,2),2)*'umowa o pracę'!$E$8,2),IF(AND($L189+$M189&gt;=2600,$M189&lt;2600,$L189&lt;2600),ROUND((ROUND(((2600-$M189)/$L189)*$N189,2)+ROUND($M189*9%,2))*'umowa o pracę'!$E$8,2),IF(AND($L189+$M189&gt;=2600,$M189&gt;=2600),ROUND((ROUND(2600*9%,2))*'umowa o pracę'!$E$8,2),IF(AND($L189+$M189&gt;=2600,$L189&gt;=2600,$M189&lt;2600),ROUND((ROUND($M189*9%,2)+ROUND(((2600-$M189)/$L189)*$N189,2))*'umowa o pracę'!$E$8,2),0)))),0)))&gt;$J189,$J189,IF(AND($K189=1,$I189&gt;0),ROUND(IF($L189+$M189&gt;=2600,2600*'umowa o pracę'!$E$8,($L189+$M189)*'umowa o pracę'!$E$8),2)+IF($M189=0,ROUND(IF($L189&gt;2600,ROUND($O189/$L189*2600,2),$O189)*'umowa o pracę'!$E$8,2),ROUND(IF($L189&gt;2600,ROUND($O189/$L189*2600,2),$O189)*'umowa o pracę'!$E$8,2)),ROUND(IF($L189+$M189&gt;=2600,2600*'umowa o pracę'!$E$8,($L189+$M189)*'umowa o pracę'!$E$8),2)-IF(AND($M189=0,I189&gt;0),ROUND(ROUND(IF($L189&gt;2600,ROUND($N189/$L189*2600,2),$N189),2)*'umowa o pracę'!$E$8,2),IF($M189&gt;0,IF($L189+$M189&lt;2600,ROUND(ROUND($N189+ROUND($M189*9%,2),2)*'umowa o pracę'!$E$8,2),IF(AND($L189+$M189&gt;=2600,$M189&lt;2600,$L189&lt;2600),ROUND((ROUND(((2600-$M189)/$L189)*$N189,2)+ROUND($M189*9%,2))*'umowa o pracę'!$E$8,2),IF(AND($L189+$M189&gt;=2600,$M189&gt;=2600),ROUND((ROUND(2600*9%,2))*'umowa o pracę'!$E$8,2),IF(AND($L189+$M189&gt;=2600,$L189&gt;=2600,$M189&lt;2600),ROUND((ROUND($M189*9%,2)+ROUND(((2600-$M189)/$L189)*$N189,2))*'umowa o pracę'!$E$8,2),0)))),0)))))</f>
        <v>0</v>
      </c>
      <c r="R189" s="252">
        <f>IF(IF(IF(AND($K189=1,$I189&gt;0),ROUND(IF($L189+$M189&gt;=2800,2800*'umowa o pracę'!$E$8,($L189+$M189)*'umowa o pracę'!$E$8),2)+IF($M189=0,ROUND(IF($L189&gt;2800,ROUND($O189/$L189*2800,2),$O189)*'umowa o pracę'!$E$8,2),ROUND(IF($L189&gt;2800,ROUND($O189/$L189*2800,2),$O189)*'umowa o pracę'!$E$8,2)),ROUND(IF($L189+$M189&gt;=2800,2800*'umowa o pracę'!$E$8,($L189+$M189)*'umowa o pracę'!$E$8),2)-IF($M189=0,ROUND(ROUND(IF($L189&gt;2800,ROUND($N189/$L189*2800,2),$N189),2)*'umowa o pracę'!$E$8,2),IF($M189&gt;0,IF($L189+$M189&lt;2800,ROUND(ROUND($N189+ROUND($M189*9%,2),2)*'umowa o pracę'!$E$8,2),IF(AND($L189+$M189&gt;=2800,$M189&lt;2800,$L189&lt;2800),ROUND((ROUND(((2800-$M189)/$L189)*$N189,2)+ROUND($M189*9%,2))*'umowa o pracę'!$E$8,2),IF(AND($L189+$M189&gt;=2800,$M189&gt;=2800),ROUND((ROUND(2800*9%,2))*'umowa o pracę'!$E$8,2),IF(AND($L189+$M189&gt;=2800,$L189&gt;=2800,$M189&lt;2800),ROUND((ROUND($M189*9%,2)+ROUND(((2800-$M189)/$L189)*$N189,2))*'umowa o pracę'!$E$8,2),0)))),0)))&gt;$J189,$J189,IF(AND($K189=1,$I189&gt;0),ROUND(IF($L189+$M189&gt;=2800,2800*'umowa o pracę'!$E$8,($L189+$M189)*'umowa o pracę'!$E$8),2)+IF($M189=0,ROUND(IF($L189&gt;2800,ROUND($O189/$L189*2800,2),$O189)*'umowa o pracę'!$E$8,2),ROUND(IF($L189&gt;2800,ROUND($O189/$L189*2800,2),$O189)*'umowa o pracę'!$E$8,2)),ROUND(IF($L189+$M189&gt;=2800,2800*'umowa o pracę'!$E$8,($L189+$M189)*'umowa o pracę'!$E$8),2)-IF($M189=0,ROUND(ROUND(IF($L189&gt;2800,ROUND($N189/$L189*2800,2),$N189),2)*'umowa o pracę'!$E$8,2),IF($M189&gt;0,IF($L189+$M189&lt;2800,ROUND(ROUND($N189+ROUND($M189*9%,2),2)*'umowa o pracę'!$E$8,2),IF(AND($L189+$M189&gt;=2800,$M189&lt;2800,$L189&lt;2800),ROUND((ROUND(((2800-$M189)/$L189)*$N189,2)+ROUND($M189*9%,2))*'umowa o pracę'!$E$8,2),IF(AND($L189+$M189&gt;=2800,$M189&gt;=2800),ROUND((ROUND(2800*9%,2))*'umowa o pracę'!$E$8,2),IF(AND($L189+$M189&gt;=2800,$L189&gt;=2800,$M189&lt;2800),ROUND((ROUND($M189*9%,2)+ROUND(((2800-$M189)/$L189)*$N189,2))*'umowa o pracę'!$E$8,2),0)))),0))))&gt;$J189,$J189,IF(IF(AND($K189=1,$I189&gt;0),ROUND(IF($L189+$M189&gt;=2800,2800*'umowa o pracę'!$E$8,($L189+$M189)*'umowa o pracę'!$E$8),2)+IF($M189=0,ROUND(IF($L189&gt;2800,ROUND($O189/$L189*2800,2),$O189)*'umowa o pracę'!$E$8,2),ROUND(IF($L189&gt;2800,ROUND($O189/$L189*2800,2),$O189)*'umowa o pracę'!$E$8,2)),ROUND(IF($L189+$M189&gt;=2800,2800*'umowa o pracę'!$E$8,($L189+$M189)*'umowa o pracę'!$E$8),2)-IF($M189=0,ROUND(ROUND(IF($L189&gt;2800,ROUND($N189/$L189*2800,2),$N189),2)*'umowa o pracę'!$E$8,2),IF($M189&gt;0,IF($L189+$M189&lt;2800,ROUND(ROUND($N189+ROUND($M189*9%,2),2)*'umowa o pracę'!$E$8,2),IF(AND($L189+$M189&gt;=2800,$M189&lt;2800,$L189&lt;2800),ROUND((ROUND(((2800-$M189)/$L189)*$N189,2)+ROUND($M189*9%,2))*'umowa o pracę'!$E$8,2),IF(AND($L189+$M189&gt;=2800,$M189&gt;=2800),ROUND((ROUND(2800*9%,2))*'umowa o pracę'!$E$8,2),IF(AND($L189+$M189&gt;=2800,$L189&gt;=2800,$M189&lt;2800),ROUND((ROUND($M189*9%,2)+ROUND(((2800-$M189)/$L189)*$N189,2))*'umowa o pracę'!$E$8,2),0)))),0)))&gt;$J189,$J189,IF(AND($K189=1,$I189&gt;0),ROUND(IF($L189+$M189&gt;=2800,2800*'umowa o pracę'!$E$8,($L189+$M189)*'umowa o pracę'!$E$8),2)+IF($M189=0,ROUND(IF($L189&gt;2800,ROUND($O189/$L189*2800,2),$O189)*'umowa o pracę'!$E$8,2),ROUND(IF($L189&gt;2800,ROUND($O189/$L189*2800,2),$O189)*'umowa o pracę'!$E$8,2)),ROUND(IF($L189+$M189&gt;=2800,2800*'umowa o pracę'!$E$8,($L189+$M189)*'umowa o pracę'!$E$8),2)-IF(AND($M189=0,I189&gt;0),ROUND(ROUND(IF($L189&gt;2800,ROUND($N189/$L189*2800,2),$N189),2)*'umowa o pracę'!$E$8,2),IF($M189&gt;0,IF($L189+$M189&lt;2800,ROUND(ROUND($N189+ROUND($M189*9%,2),2)*'umowa o pracę'!$E$8,2),IF(AND($L189+$M189&gt;=2800,$M189&lt;2800,$L189&lt;2800),ROUND((ROUND(((2800-$M189)/$L189)*$N189,2)+ROUND($M189*9%,2))*'umowa o pracę'!$E$8,2),IF(AND($L189+$M189&gt;=2800,$M189&gt;=2800),ROUND((ROUND(2800*9%,2))*'umowa o pracę'!$E$8,2),IF(AND($L189+$M189&gt;=2800,$L189&gt;=2800,$M189&lt;2800),ROUND((ROUND($M189*9%,2)+ROUND(((2800-$M189)/$L189)*$N189,2))*'umowa o pracę'!$E$8,2),0)))),0)))))</f>
        <v>0</v>
      </c>
      <c r="S189" s="32">
        <f>IF('umowa o pracę'!$E$7=2020,IF(IF($K189=1,IF($M189=0,ROUND(IF($L189&gt;2600,ROUND($N189/$L189*2600,2),$N189)*'umowa o pracę'!$E$8,2),IF($L189+$M189&lt;2600,ROUND(ROUND($N189+ROUND($M189*9%,2),2)*'umowa o pracę'!$E$8,2),IF(AND($L189+$M189&gt;=2600,$L189&lt;2600),ROUND((ROUND($N189+ROUND((2600-$L189)*9%,2),2))*'umowa o pracę'!$E$8,2),IF(AND($L189+$M189&gt;=2600,$L189&gt;=2600),ROUND(ROUND($N189/$L189*2600,2)*'umowa o pracę'!$E$8,2),0)))),0)&gt;$H189,$H189,IF($K189=1,IF($M189=0,ROUND(IF($L189&gt;2600,ROUND($N189/$L189*2600,2),$N189)*'umowa o pracę'!$E$8,2),IF($L189+$M189&lt;2600,ROUND(ROUND($N189+ROUND($M189*9%,2),2)*'umowa o pracę'!$E$8,2),IF(AND($L189+$M189&gt;=2600,$L189&lt;2600),ROUND((ROUND($N189+ROUND((2600-$L189)*9%,2),2))*'umowa o pracę'!$E$8,2),IF(AND($L189+$M189&gt;=2600,$L189&gt;=2600),ROUND(ROUND($N189/$L189*2600,2)*'umowa o pracę'!$E$8,2),0)))),0)),IF('umowa o pracę'!$E$7=2021,IF(IF($K189=1,IF($M189=0,ROUND(IF($L189&gt;2800,ROUND($N189/$L189*2800,2),$N189)*'umowa o pracę'!$E$8,2),IF($L189+$M189&lt;2800,ROUND(ROUND($N189+ROUND($M189*9%,2),2)*'umowa o pracę'!$E$8,2),IF(AND($L189+$M189&gt;=2800,$L189&lt;2800),ROUND((ROUND($N189+ROUND((2800-$L189)*9%,2),2))*'umowa o pracę'!$E$8,2),IF(AND($L189+$M189&gt;=2800,$L189&gt;=2800),ROUND(ROUND($N189/$L189*2800,2)*'umowa o pracę'!$E$8,2),0)))),0)&gt;$H189,$H189,IF($K189=1,IF($M189=0,ROUND(IF($L189&gt;2800,ROUND($N189/$L189*2800,2),$N189)*'umowa o pracę'!$E$8,2),IF($L189+$M189&lt;2800,ROUND(ROUND($N189+ROUND($M189*9%,2),2)*'umowa o pracę'!$E$8,2),IF(AND($L189+$M189&gt;=2800,$L189&lt;2800),ROUND((ROUND($N189+ROUND((2800-$L189)*9%,2),2))*'umowa o pracę'!$E$8,2),IF(AND($L189+$M189&gt;=2800,$L189&gt;=2800),ROUND(ROUND($N189/$L189*2800,2)*'umowa o pracę'!$E$8,2),0)))),0)),0))</f>
        <v>0</v>
      </c>
      <c r="T189" s="32">
        <f>IF('umowa o pracę'!$E$7=2020,IF(IF($K189=1,IF($M189=0,ROUND(IF($L189&gt;2600,ROUND($O189/$L189*2600,2),$O189)*'umowa o pracę'!$E$8,2),ROUND(IF($L189&gt;2600,ROUND($O189/$L189*2600,2),$O189)*'umowa o pracę'!$E$8,2)),0)&gt;$I189,$I189,IF($K189=1,IF($M189=0,ROUND(IF($L189&gt;2600,ROUND($O189/$L189*2600,2),$O189)*'umowa o pracę'!$E$8,2),ROUND(IF($L189&gt;2600,ROUND($O189/$L189*2600,2),$O189)*'umowa o pracę'!$E$8,2)),0)),IF('umowa o pracę'!$E$7=2021,IF(IF($K189=1,IF($M189=0,ROUND(IF($L189&gt;2800,ROUND($O189/$L189*2800,2),$O189)*'umowa o pracę'!$E$8,2),ROUND(IF($L189&gt;2800,ROUND($O189/$L189*2800,2),$O189)*'umowa o pracę'!$E$8,2)),0)&gt;$I189,$I189,IF($K189=1,IF($M189=0,ROUND(IF($L189&gt;2800,ROUND($O189/$L189*2800,2),$O189)*'umowa o pracę'!$E$8,2),ROUND(IF($L189&gt;2800,ROUND($O189/$L189*2800,2),$O189)*'umowa o pracę'!$E$8,2)),0)),0))</f>
        <v>0</v>
      </c>
      <c r="U189" s="51">
        <f>IF('umowa o pracę'!$E$7=2020,$Q189,IF('umowa o pracę'!$E$7=2021,$R189,0))</f>
        <v>0</v>
      </c>
      <c r="V189" s="53">
        <f t="shared" si="27"/>
        <v>1</v>
      </c>
      <c r="W189" s="54">
        <f>IF('umowa o pracę'!$E$6&lt;2,0,$L189)</f>
        <v>0</v>
      </c>
      <c r="X189" s="54">
        <f>IF('umowa o pracę'!$E$6&lt;2,0,$M189)</f>
        <v>0</v>
      </c>
      <c r="Y189" s="55">
        <f>IF('umowa o pracę'!$E$6&lt;2,0,$N189)</f>
        <v>0</v>
      </c>
      <c r="Z189" s="55">
        <f>IF('umowa o pracę'!$E$6&lt;2,0,$O189)</f>
        <v>0</v>
      </c>
      <c r="AA189" s="32">
        <f>IF('umowa o pracę'!$E$7=2020,ROUND(IF($W189&gt;=2600,2600*'umowa o pracę'!$E$8,$W189*'umowa o pracę'!$E$8),2),IF('umowa o pracę'!$E$7=2021,ROUND(IF($W189&gt;=2800,2800*'umowa o pracę'!$E$8,$W189*'umowa o pracę'!$E$8),2),0))</f>
        <v>0</v>
      </c>
      <c r="AB189" s="32">
        <f>IF(IF(IF(AND($V189=1,$I189&gt;0),ROUND(IF($W189+$X189&gt;=2600,2600*'umowa o pracę'!$E$8,($W189+$X189)*'umowa o pracę'!$E$8),2)+IF($X189=0,ROUND(IF($W189&gt;2600,ROUND($Z189/$W189*2600,2),$Z189)*'umowa o pracę'!$E$8,2),ROUND(IF($W189&gt;2600,ROUND($Z189/$W189*2600,2),$Z189)*'umowa o pracę'!$E$8,2)),ROUND(IF($W189+$X189&gt;=2600,2600*'umowa o pracę'!$E$8,($W189+$X189)*'umowa o pracę'!$E$8),2)-IF($X189=0,ROUND(ROUND(IF($W189&gt;2600,ROUND($Y189/$W189*2600,2),$Y189),2)*'umowa o pracę'!$E$8,2),IF($X189&gt;0,IF($W189+$X189&lt;2600,ROUND(ROUND($Y189+ROUND($X189*9%,2),2)*'umowa o pracę'!$E$8,2),IF(AND($W189+$X189&gt;=2600,$X189&lt;2600,$W189&lt;2600),ROUND((ROUND(((2600-$X189)/$W189)*$Y189,2)+ROUND($X189*9%,2))*'umowa o pracę'!$E$8,2),IF(AND($W189+$X189&gt;=2600,$X189&gt;=2600),ROUND((ROUND(2600*9%,2))*'umowa o pracę'!$E$8,2),IF(AND($W189+$X189&gt;=2600,$W189&gt;=2600,$X189&lt;2600),ROUND((ROUND($X189*9%,2)+ROUND(((2600-$X189)/$W189)*$Y189,2))*'umowa o pracę'!$E$8,2),0)))),0)))&gt;$J189,$J189,IF(AND($V189=1,$I189&gt;0),ROUND(IF($W189+$X189&gt;=2600,2600*'umowa o pracę'!$E$8,($W189+$X189)*'umowa o pracę'!$E$8),2)+IF($X189=0,ROUND(IF($W189&gt;2600,ROUND($Z189/$W189*2600,2),$Z189)*'umowa o pracę'!$E$8,2),ROUND(IF($W189&gt;2600,ROUND($Z189/$W189*2600,2),$Z189)*'umowa o pracę'!$E$8,2)),ROUND(IF($W189+$X189&gt;=2600,2600*'umowa o pracę'!$E$8,($W189+$X189)*'umowa o pracę'!$E$8),2)-IF($X189=0,ROUND(ROUND(IF($W189&gt;2600,ROUND($Y189/$W189*2600,2),$Y189),2)*'umowa o pracę'!$E$8,2),IF($X189&gt;0,IF($W189+$X189&lt;2600,ROUND(ROUND($Y189+ROUND($X189*9%,2),2)*'umowa o pracę'!$E$8,2),IF(AND($W189+$X189&gt;=2600,$X189&lt;2600,$W189&lt;2600),ROUND((ROUND(((2600-$X189)/$W189)*$Y189,2)+ROUND($X189*9%,2))*'umowa o pracę'!$E$8,2),IF(AND($W189+$X189&gt;=2600,$X189&gt;=2600),ROUND((ROUND(2600*9%,2))*'umowa o pracę'!$E$8,2),IF(AND($W189+$X189&gt;=2600,$W189&gt;=2600,$X189&lt;2600),ROUND((ROUND($X189*9%,2)+ROUND(((2600-$X189)/$W189)*$Y189,2))*'umowa o pracę'!$E$8,2),0)))),0))))&gt;$J189,$J189,IF(IF(AND($V189=1,$I189&gt;0),ROUND(IF($W189+$X189&gt;=2600,2600*'umowa o pracę'!$E$8,($W189+$X189)*'umowa o pracę'!$E$8),2)+IF($X189=0,ROUND(IF($W189&gt;2600,ROUND($Z189/$W189*2600,2),$Z189)*'umowa o pracę'!$E$8,2),ROUND(IF($W189&gt;2600,ROUND($Z189/$W189*2600,2),$Z189)*'umowa o pracę'!$E$8,2)),ROUND(IF($W189+$X189&gt;=2600,2600*'umowa o pracę'!$E$8,($W189+$X189)*'umowa o pracę'!$E$8),2)-IF($X189=0,ROUND(ROUND(IF($W189&gt;2600,ROUND($Y189/$W189*2600,2),$Y189),2)*'umowa o pracę'!$E$8,2),IF($X189&gt;0,IF($W189+$X189&lt;2600,ROUND(ROUND($Y189+ROUND($X189*9%,2),2)*'umowa o pracę'!$E$8,2),IF(AND($W189+$X189&gt;=2600,$X189&lt;2600,$W189&lt;2600),ROUND((ROUND(((2600-$X189)/$W189)*$Y189,2)+ROUND($X189*9%,2))*'umowa o pracę'!$E$8,2),IF(AND($W189+$X189&gt;=2600,$X189&gt;=2600),ROUND((ROUND(2600*9%,2))*'umowa o pracę'!$E$8,2),IF(AND($W189+$X189&gt;=2600,$W189&gt;=2600,$X189&lt;2600),ROUND((ROUND($X189*9%,2)+ROUND(((2600-$X189)/$W189)*$Y189,2))*'umowa o pracę'!$E$8,2),0)))),0)))&gt;$J189,$J189,IF(AND($V189=1,$I189&gt;0),ROUND(IF($W189+$X189&gt;=2600,2600*'umowa o pracę'!$E$8,($W189+$X189)*'umowa o pracę'!$E$8),2)+IF($X189=0,ROUND(IF($W189&gt;2600,ROUND($Z189/$W189*2600,2),$Z189)*'umowa o pracę'!$E$8,2),ROUND(IF($W189&gt;2600,ROUND($Z189/$W189*2600,2),$Z189)*'umowa o pracę'!$E$8,2)),ROUND(IF($W189+$X189&gt;=2600,2600*'umowa o pracę'!$E$8,($W189+$X189)*'umowa o pracę'!$E$8),2)-IF(AND($X189=0,I189&gt;0),ROUND(ROUND(IF($W189&gt;2600,ROUND($Y189/$W189*2600,2),$Y189),2)*'umowa o pracę'!$E$8,2),IF($X189&gt;0,IF($W189+$X189&lt;2600,ROUND(ROUND($Y189+ROUND($X189*9%,2),2)*'umowa o pracę'!$E$8,2),IF(AND($W189+$X189&gt;=2600,$X189&lt;2600,$W189&lt;2600),ROUND((ROUND(((2600-$X189)/$W189)*$Y189,2)+ROUND($X189*9%,2))*'umowa o pracę'!$E$8,2),IF(AND($W189+$X189&gt;=2600,$X189&gt;=2600),ROUND((ROUND(2600*9%,2))*'umowa o pracę'!$E$8,2),IF(AND($W189+$X189&gt;=2600,$W189&gt;=2600,$X189&lt;2600),ROUND((ROUND($X189*9%,2)+ROUND(((2600-$X189)/$W189)*$Y189,2))*'umowa o pracę'!$E$8,2),0)))),0)))))</f>
        <v>0</v>
      </c>
      <c r="AC189" s="32">
        <f>IF(IF(IF(AND($V189=1,$I189&gt;0),ROUND(IF($W189+$X189&gt;=2800,2800*'umowa o pracę'!$E$8,($W189+$X189)*'umowa o pracę'!$E$8),2)+IF($X189=0,ROUND(IF($W189&gt;2800,ROUND($Z189/$W189*2800,2),$Z189)*'umowa o pracę'!$E$8,2),ROUND(IF($W189&gt;2800,ROUND($Z189/$W189*2800,2),$Z189)*'umowa o pracę'!$E$8,2)),ROUND(IF($W189+$X189&gt;=2800,2800*'umowa o pracę'!$E$8,($W189+$X189)*'umowa o pracę'!$E$8),2)-IF($X189=0,ROUND(ROUND(IF($W189&gt;2800,ROUND($Y189/$W189*2800,2),$Y189),2)*'umowa o pracę'!$E$8,2),IF($X189&gt;0,IF($W189+$X189&lt;2800,ROUND(ROUND($Y189+ROUND($X189*9%,2),2)*'umowa o pracę'!$E$8,2),IF(AND($W189+$X189&gt;=2800,$X189&lt;2800,$W189&lt;2800),ROUND((ROUND(((2800-$X189)/$W189)*$Y189,2)+ROUND($X189*9%,2))*'umowa o pracę'!$E$8,2),IF(AND($W189+$X189&gt;=2800,$X189&gt;=2800),ROUND((ROUND(2800*9%,2))*'umowa o pracę'!$E$8,2),IF(AND($W189+$X189&gt;=2800,$W189&gt;=2800,$X189&lt;2800),ROUND((ROUND($X189*9%,2)+ROUND(((2800-$X189)/$W189)*$Y189,2))*'umowa o pracę'!$E$8,2),0)))),0)))&gt;$J189,$J189,IF(AND($V189=1,$I189&gt;0),ROUND(IF($W189+$X189&gt;=2800,2800*'umowa o pracę'!$E$8,($W189+$X189)*'umowa o pracę'!$E$8),2)+IF($X189=0,ROUND(IF($W189&gt;2800,ROUND($Z189/$W189*2800,2),$Z189)*'umowa o pracę'!$E$8,2),ROUND(IF($W189&gt;2800,ROUND($Z189/$W189*2800,2),$Z189)*'umowa o pracę'!$E$8,2)),ROUND(IF($W189+$X189&gt;=2800,2800*'umowa o pracę'!$E$8,($W189+$X189)*'umowa o pracę'!$E$8),2)-IF($X189=0,ROUND(ROUND(IF($W189&gt;2800,ROUND($Y189/$W189*2800,2),$Y189),2)*'umowa o pracę'!$E$8,2),IF($X189&gt;0,IF($W189+$X189&lt;2800,ROUND(ROUND($Y189+ROUND($X189*9%,2),2)*'umowa o pracę'!$E$8,2),IF(AND($W189+$X189&gt;=2800,$X189&lt;2800,$W189&lt;2800),ROUND((ROUND(((2800-$X189)/$W189)*$Y189,2)+ROUND($X189*9%,2))*'umowa o pracę'!$E$8,2),IF(AND($W189+$X189&gt;=2800,$X189&gt;=2800),ROUND((ROUND(2800*9%,2))*'umowa o pracę'!$E$8,2),IF(AND($W189+$X189&gt;=2800,$W189&gt;=2800,$X189&lt;2800),ROUND((ROUND($X189*9%,2)+ROUND(((2800-$X189)/$W189)*$Y189,2))*'umowa o pracę'!$E$8,2),0)))),0))))&gt;$J189,$J189,IF(IF(AND($V189=1,$I189&gt;0),ROUND(IF($W189+$X189&gt;=2800,2800*'umowa o pracę'!$E$8,($W189+$X189)*'umowa o pracę'!$E$8),2)+IF($X189=0,ROUND(IF($W189&gt;2800,ROUND($Z189/$W189*2800,2),$Z189)*'umowa o pracę'!$E$8,2),ROUND(IF($W189&gt;2800,ROUND($Z189/$W189*2800,2),$Z189)*'umowa o pracę'!$E$8,2)),ROUND(IF($W189+$X189&gt;=2800,2800*'umowa o pracę'!$E$8,($W189+$X189)*'umowa o pracę'!$E$8),2)-IF($X189=0,ROUND(ROUND(IF($W189&gt;2800,ROUND($Y189/$W189*2800,2),$Y189),2)*'umowa o pracę'!$E$8,2),IF($X189&gt;0,IF($W189+$X189&lt;2800,ROUND(ROUND($Y189+ROUND($X189*9%,2),2)*'umowa o pracę'!$E$8,2),IF(AND($W189+$X189&gt;=2800,$X189&lt;2800,$W189&lt;2800),ROUND((ROUND(((2800-$X189)/$W189)*$Y189,2)+ROUND($X189*9%,2))*'umowa o pracę'!$E$8,2),IF(AND($W189+$X189&gt;=2800,$X189&gt;=2800),ROUND((ROUND(2800*9%,2))*'umowa o pracę'!$E$8,2),IF(AND($W189+$X189&gt;=2800,$W189&gt;=2800,$X189&lt;2800),ROUND((ROUND($X189*9%,2)+ROUND(((2800-$X189)/$W189)*$Y189,2))*'umowa o pracę'!$E$8,2),0)))),0)))&gt;$J189,$J189,IF(AND($V189=1,$I189&gt;0),ROUND(IF($W189+$X189&gt;=2800,2800*'umowa o pracę'!$E$8,($W189+$X189)*'umowa o pracę'!$E$8),2)+IF($X189=0,ROUND(IF($W189&gt;2800,ROUND($Z189/$W189*2800,2),$Z189)*'umowa o pracę'!$E$8,2),ROUND(IF($W189&gt;2800,ROUND($Z189/$W189*2800,2),$Z189)*'umowa o pracę'!$E$8,2)),ROUND(IF($W189+$X189&gt;=2800,2800*'umowa o pracę'!$E$8,($W189+$X189)*'umowa o pracę'!$E$8),2)-IF(AND($X189=0,I189&gt;0),ROUND(ROUND(IF($W189&gt;2800,ROUND($Y189/$W189*2800,2),$Y189),2)*'umowa o pracę'!$E$8,2),IF($X189&gt;0,IF($W189+$X189&lt;2800,ROUND(ROUND($Y189+ROUND($X189*9%,2),2)*'umowa o pracę'!$E$8,2),IF(AND($W189+$X189&gt;=2800,$X189&lt;2800,$W189&lt;2800),ROUND((ROUND(((2800-$X189)/$W189)*$Y189,2)+ROUND($X189*9%,2))*'umowa o pracę'!$E$8,2),IF(AND($W189+$X189&gt;=2800,$X189&gt;=2800),ROUND((ROUND(2800*9%,2))*'umowa o pracę'!$E$8,2),IF(AND($W189+$X189&gt;=2800,$W189&gt;=2800,$X189&lt;2800),ROUND((ROUND($X189*9%,2)+ROUND(((2800-$X189)/$W189)*$Y189,2))*'umowa o pracę'!$E$8,2),0)))),0)))))</f>
        <v>0</v>
      </c>
      <c r="AD189" s="32">
        <f>IF('umowa o pracę'!$E$7=2020,IF(IF($V189=1,IF($X189=0,ROUND(IF($W189&gt;2600,ROUND($Y189/$W189*2600,2),$Y189)*'umowa o pracę'!$E$8,2),IF($W189+$X189&lt;2600,ROUND(ROUND($Y189+ROUND($X189*9%,2),2)*'umowa o pracę'!$E$8,2),IF(AND($W189+$X189&gt;=2600,$W189&lt;2600),ROUND((ROUND($Y189+ROUND((2600-$W189)*9%,2),2))*'umowa o pracę'!$E$8,2),IF(AND($W189+$X189&gt;=2600,$W189&gt;=2600),ROUND(ROUND($Y189/$W189*2600,2)*'umowa o pracę'!$E$8,2),0)))),0)&gt;$H189,$H189,IF($V189=1,IF($X189=0,ROUND(IF($W189&gt;2600,ROUND($Y189/$W189*2600,2),$Y189)*'umowa o pracę'!$E$8,2),IF($W189+$X189&lt;2600,ROUND(ROUND($Y189+ROUND($X189*9%,2),2)*'umowa o pracę'!$E$8,2),IF(AND($W189+$X189&gt;=2600,$W189&lt;2600),ROUND((ROUND($Y189+ROUND((2600-$W189)*9%,2),2))*'umowa o pracę'!$E$8,2),IF(AND($W189+$X189&gt;=2600,$W189&gt;=2600),ROUND(ROUND($Y189/$W189*2600,2)*'umowa o pracę'!$E$8,2),0)))),0)),IF('umowa o pracę'!$E$7=2021,IF(IF($V189=1,IF($X189=0,ROUND(IF($W189&gt;2800,ROUND($Y189/$W189*2800,2),$Y189)*'umowa o pracę'!$E$8,2),IF($W189+$X189&lt;2800,ROUND(ROUND($Y189+ROUND($X189*9%,2),2)*'umowa o pracę'!$E$8,2),IF(AND($W189+$X189&gt;=2800,$W189&lt;2800),ROUND((ROUND($Y189+ROUND((2800-$W189)*9%,2),2))*'umowa o pracę'!$E$8,2),IF(AND($W189+$X189&gt;=2800,$W189&gt;=2800),ROUND(ROUND($Y189/$W189*2800,2)*'umowa o pracę'!$E$8,2),0)))),0)&gt;$H189,$H189,IF($V189=1,IF($X189=0,ROUND(IF($W189&gt;2800,ROUND($Y189/$W189*2800,2),$Y189)*'umowa o pracę'!$E$8,2),IF($W189+$X189&lt;2800,ROUND(ROUND($Y189+ROUND($X189*9%,2),2)*'umowa o pracę'!$E$8,2),IF(AND($W189+$X189&gt;=2800,$W189&lt;2800),ROUND((ROUND($Y189+ROUND((2800-$W189)*9%,2),2))*'umowa o pracę'!$E$8,2),IF(AND($W189+$X189&gt;=2800,$W189&gt;=2800),ROUND(ROUND($Y189/$W189*2800,2)*'umowa o pracę'!$E$8,2),0)))),0)),0))</f>
        <v>0</v>
      </c>
      <c r="AE189" s="32">
        <f>IF('umowa o pracę'!$E$7=2020,IF(IF($V189=1,IF($X189=0,ROUND(IF($W189&gt;2600,ROUND($Z189/$W189*2600,2),$Z189)*'umowa o pracę'!$E$8,2),ROUND(IF($W189&gt;2600,ROUND($Z189/$W189*2600,2),$Z189)*'umowa o pracę'!$E$8,2)),0)&gt;$I189,$I189,IF($V189=1,IF($X189=0,ROUND(IF($W189&gt;2600,ROUND($Z189/$W189*2600,2),$Z189)*'umowa o pracę'!$E$8,2),ROUND(IF($W189&gt;2600,ROUND($Z189/$W189*2600,2),$Z189)*'umowa o pracę'!$E$8,2)),0)),IF('umowa o pracę'!$E$7=2021,IF(IF($V189=1,IF($X189=0,ROUND(IF($W189&gt;2800,ROUND($Z189/$W189*2800,2),$Z189)*'umowa o pracę'!$E$8,2),ROUND(IF($W189&gt;2800,ROUND($Z189/$W189*2800,2),$Z189)*'umowa o pracę'!$E$8,2)),0)&gt;$I189,$I189,IF($V189=1,IF($X189=0,ROUND(IF($W189&gt;2800,ROUND($Z189/$W189*2800,2),$Z189)*'umowa o pracę'!$E$8,2),ROUND(IF($W189&gt;2800,ROUND($Z189/$W189*2800,2),$Z189)*'umowa o pracę'!$E$8,2)),0)),0))</f>
        <v>0</v>
      </c>
      <c r="AF189" s="56">
        <f>IF('umowa o pracę'!$E$7=2020,$AB189,IF('umowa o pracę'!$E$7=2021,$AC189,0))</f>
        <v>0</v>
      </c>
      <c r="AG189" s="53">
        <f t="shared" si="28"/>
        <v>1</v>
      </c>
      <c r="AH189" s="39">
        <f>IF('umowa o pracę'!$E$6&lt;3,0,$L189)</f>
        <v>0</v>
      </c>
      <c r="AI189" s="39">
        <f>IF('umowa o pracę'!$E$6&lt;3,0,$M189)</f>
        <v>0</v>
      </c>
      <c r="AJ189" s="55">
        <f>IF('umowa o pracę'!$E$6&lt;3,0,$N189)</f>
        <v>0</v>
      </c>
      <c r="AK189" s="55">
        <f>IF('umowa o pracę'!$E$6&lt;3,0,$O189)</f>
        <v>0</v>
      </c>
      <c r="AL189" s="32">
        <f>IF('umowa o pracę'!$E$7=2020,ROUND(IF($AH189&gt;=2600,2600*'umowa o pracę'!$E$8,$AH189*'umowa o pracę'!$E$8),2),IF('umowa o pracę'!$E$7=2021,ROUND(IF($AH189&gt;=2800,2800*'umowa o pracę'!$E$8,$AH189*'umowa o pracę'!$E$8),2),0))</f>
        <v>0</v>
      </c>
      <c r="AM189" s="32">
        <f>IF(IF(IF(AND($AG189=1,$I189&gt;0),ROUND(IF($AH189+$AI189&gt;=2600,2600*'umowa o pracę'!$E$8,($AH189+$AI189)*'umowa o pracę'!$E$8),2)+IF($AI189=0,ROUND(IF($AH189&gt;2600,ROUND($AK189/$AH189*2600,2),$AK189)*'umowa o pracę'!$E$8,2),ROUND(IF($AH189&gt;2600,ROUND($AK189/$AH189*2600,2),$AK189)*'umowa o pracę'!$E$8,2)),ROUND(IF($AH189+$AI189&gt;=2600,2600*'umowa o pracę'!$E$8,($AH189+$AI189)*'umowa o pracę'!$E$8),2)-IF($AI189=0,ROUND(ROUND(IF($AH189&gt;2600,ROUND($AJ189/$AH189*2600,2),$AJ189),2)*'umowa o pracę'!$E$8,2),IF($AI189&gt;0,IF($AH189+$AI189&lt;2600,ROUND(ROUND($AJ189+ROUND($AI189*9%,2),2)*'umowa o pracę'!$E$8,2),IF(AND($AH189+$AI189&gt;=2600,$AI189&lt;2600,$AH189&lt;2600),ROUND((ROUND(((2600-$AI189)/$AH189)*$AJ189,2)+ROUND($AI189*9%,2))*'umowa o pracę'!$E$8,2),IF(AND($AH189+$AI189&gt;=2600,$AI189&gt;=2600),ROUND((ROUND(2600*9%,2))*'umowa o pracę'!$E$8,2),IF(AND($AH189+$AI189&gt;=2600,$AH189&gt;=2600,$AI189&lt;2600),ROUND((ROUND($AI189*9%,2)+ROUND(((2600-$AI189)/$AH189)*$AJ189,2))*'umowa o pracę'!$E$8,2),0)))),0)))&gt;$J189,$J189,IF(AND($AG189=1,$I189&gt;0),ROUND(IF($AH189+$AI189&gt;=2600,2600*'umowa o pracę'!$E$8,($AH189+$AI189)*'umowa o pracę'!$E$8),2)+IF($AI189=0,ROUND(IF($AH189&gt;2600,ROUND($AK189/$AH189*2600,2),$AK189)*'umowa o pracę'!$E$8,2),ROUND(IF($AH189&gt;2600,ROUND($AK189/$AH189*2600,2),$AK189)*'umowa o pracę'!$E$8,2)),ROUND(IF($AH189+$AI189&gt;=2600,2600*'umowa o pracę'!$E$8,($AH189+$AI189)*'umowa o pracę'!$E$8),2)-IF($AI189=0,ROUND(ROUND(IF($AH189&gt;2600,ROUND($AJ189/$AH189*2600,2),$AJ189),2)*'umowa o pracę'!$E$8,2),IF($AI189&gt;0,IF($AH189+$AI189&lt;2600,ROUND(ROUND($AJ189+ROUND($AI189*9%,2),2)*'umowa o pracę'!$E$8,2),IF(AND($AH189+$AI189&gt;=2600,$AI189&lt;2600,$AH189&lt;2600),ROUND((ROUND(((2600-$AI189)/$AH189)*$AJ189,2)+ROUND($AI189*9%,2))*'umowa o pracę'!$E$8,2),IF(AND($AH189+$AI189&gt;=2600,$AI189&gt;=2600),ROUND((ROUND(2600*9%,2))*'umowa o pracę'!$E$8,2),IF(AND($AH189+$AI189&gt;=2600,$AH189&gt;=2600,$AI189&lt;2600),ROUND((ROUND($AI189*9%,2)+ROUND(((2600-$AI189)/$AH189)*$AJ189,2))*'umowa o pracę'!$E$8,2),0)))),0))))&gt;$J189,$J189,IF(IF(AND($AG189=1,$I189&gt;0),ROUND(IF($AH189+$AI189&gt;=2600,2600*'umowa o pracę'!$E$8,($AH189+$AI189)*'umowa o pracę'!$E$8),2)+IF($AI189=0,ROUND(IF($AH189&gt;2600,ROUND($AK189/$AH189*2600,2),$AK189)*'umowa o pracę'!$E$8,2),ROUND(IF($AH189&gt;2600,ROUND($AK189/$AH189*2600,2),$AK189)*'umowa o pracę'!$E$8,2)),ROUND(IF($AH189+$AI189&gt;=2600,2600*'umowa o pracę'!$E$8,($AH189+$AI189)*'umowa o pracę'!$E$8),2)-IF($AI189=0,ROUND(ROUND(IF($AH189&gt;2600,ROUND($AJ189/$AH189*2600,2),$AJ189),2)*'umowa o pracę'!$E$8,2),IF($AI189&gt;0,IF($AH189+$AI189&lt;2600,ROUND(ROUND($AJ189+ROUND($AI189*9%,2),2)*'umowa o pracę'!$E$8,2),IF(AND($AH189+$AI189&gt;=2600,$AI189&lt;2600,$AH189&lt;2600),ROUND((ROUND(((2600-$AI189)/$AH189)*$AJ189,2)+ROUND($AI189*9%,2))*'umowa o pracę'!$E$8,2),IF(AND($AH189+$AI189&gt;=2600,$AI189&gt;=2600),ROUND((ROUND(2600*9%,2))*'umowa o pracę'!$E$8,2),IF(AND($AH189+$AI189&gt;=2600,$AH189&gt;=2600,$AI189&lt;2600),ROUND((ROUND($AI189*9%,2)+ROUND(((2600-$AI189)/$AH189)*$AJ189,2))*'umowa o pracę'!$E$8,2),0)))),0)))&gt;$J189,$J189,IF(AND($AG189=1,$I189&gt;0),ROUND(IF($AH189+$AI189&gt;=2600,2600*'umowa o pracę'!$E$8,($AH189+$AI189)*'umowa o pracę'!$E$8),2)+IF($AI189=0,ROUND(IF($AH189&gt;2600,ROUND($AK189/$AH189*2600,2),$AK189)*'umowa o pracę'!$E$8,2),ROUND(IF($AH189&gt;2600,ROUND($AK189/$AH189*2600,2),$AK189)*'umowa o pracę'!$E$8,2)),ROUND(IF($AH189+$AI189&gt;=2600,2600*'umowa o pracę'!$E$8,($AH189+$AI189)*'umowa o pracę'!$E$8),2)-IF(AND($AI189=0,I189&gt;0),ROUND(ROUND(IF($AH189&gt;2600,ROUND($AJ189/$AH189*2600,2),$AJ189),2)*'umowa o pracę'!$E$8,2),IF($AI189&gt;0,IF($AH189+$AI189&lt;2600,ROUND(ROUND($AJ189+ROUND($AI189*9%,2),2)*'umowa o pracę'!$E$8,2),IF(AND($AH189+$AI189&gt;=2600,$AI189&lt;2600,$AH189&lt;2600),ROUND((ROUND(((2600-$AI189)/$AH189)*$AJ189,2)+ROUND($AI189*9%,2))*'umowa o pracę'!$E$8,2),IF(AND($AH189+$AI189&gt;=2600,$AI189&gt;=2600),ROUND((ROUND(2600*9%,2))*'umowa o pracę'!$E$8,2),IF(AND($AH189+$AI189&gt;=2600,$AH189&gt;=2600,$AI189&lt;2600),ROUND((ROUND($AI189*9%,2)+ROUND(((2600-$AI189)/$AH189)*$AJ189,2))*'umowa o pracę'!$E$8,2),0)))),0)))))</f>
        <v>0</v>
      </c>
      <c r="AN189" s="32">
        <f>IF(IF(IF(AND($AG189=1,$I189&gt;0),ROUND(IF($AH189+$AI189&gt;=2800,2800*'umowa o pracę'!$E$8,($AH189+$AI189)*'umowa o pracę'!$E$8),2)+IF($AI189=0,ROUND(IF($AH189&gt;2800,ROUND($AK189/$AH189*2800,2),$AK189)*'umowa o pracę'!$E$8,2),ROUND(IF($AH189&gt;2800,ROUND($AK189/$AH189*2800,2),$AK189)*'umowa o pracę'!$E$8,2)),ROUND(IF($AH189+$AI189&gt;=2800,2800*'umowa o pracę'!$E$8,($AH189+$AI189)*'umowa o pracę'!$E$8),2)-IF($AI189=0,ROUND(ROUND(IF($AH189&gt;2800,ROUND($AJ189/$AH189*2800,2),$AJ189),2)*'umowa o pracę'!$E$8,2),IF($AI189&gt;0,IF($AH189+$AI189&lt;2800,ROUND(ROUND($AJ189+ROUND($AI189*9%,2),2)*'umowa o pracę'!$E$8,2),IF(AND($AH189+$AI189&gt;=2800,$AI189&lt;2800,$AH189&lt;2800),ROUND((ROUND(((2800-$AI189)/$AH189)*$AJ189,2)+ROUND($AI189*9%,2))*'umowa o pracę'!$E$8,2),IF(AND($AH189+$AI189&gt;=2800,$AI189&gt;=2800),ROUND((ROUND(2800*9%,2))*'umowa o pracę'!$E$8,2),IF(AND($AH189+$AI189&gt;=2800,$AH189&gt;=2800,$AI189&lt;2800),ROUND((ROUND($AI189*9%,2)+ROUND(((2800-$AI189)/$AH189)*$AJ189,2))*'umowa o pracę'!$E$8,2),0)))),0)))&gt;$J189,$J189,IF(AND($AG189=1,$I189&gt;0),ROUND(IF($AH189+$AI189&gt;=2800,2800*'umowa o pracę'!$E$8,($AH189+$AI189)*'umowa o pracę'!$E$8),2)+IF($AI189=0,ROUND(IF($AH189&gt;2800,ROUND($AK189/$AH189*2800,2),$AK189)*'umowa o pracę'!$E$8,2),ROUND(IF($AH189&gt;2800,ROUND($AK189/$AH189*2800,2),$AK189)*'umowa o pracę'!$E$8,2)),ROUND(IF($AH189+$AI189&gt;=2800,2800*'umowa o pracę'!$E$8,($AH189+$AI189)*'umowa o pracę'!$E$8),2)-IF($AI189=0,ROUND(ROUND(IF($AH189&gt;2800,ROUND($AJ189/$AH189*2800,2),$AJ189),2)*'umowa o pracę'!$E$8,2),IF($AI189&gt;0,IF($AH189+$AI189&lt;2800,ROUND(ROUND($AJ189+ROUND($AI189*9%,2),2)*'umowa o pracę'!$E$8,2),IF(AND($AH189+$AI189&gt;=2800,$AI189&lt;2800,$AH189&lt;2800),ROUND((ROUND(((2800-$AI189)/$AH189)*$AJ189,2)+ROUND($AI189*9%,2))*'umowa o pracę'!$E$8,2),IF(AND($AH189+$AI189&gt;=2800,$AI189&gt;=2800),ROUND((ROUND(2800*9%,2))*'umowa o pracę'!$E$8,2),IF(AND($AH189+$AI189&gt;=2800,$AH189&gt;=2800,$AI189&lt;2800),ROUND((ROUND($AI189*9%,2)+ROUND(((2800-$AI189)/$AH189)*$AJ189,2))*'umowa o pracę'!$E$8,2),0)))),0))))&gt;$J189,$J189,IF(IF(AND($AG189=1,$I189&gt;0),ROUND(IF($AH189+$AI189&gt;=2800,2800*'umowa o pracę'!$E$8,($AH189+$AI189)*'umowa o pracę'!$E$8),2)+IF($AI189=0,ROUND(IF($AH189&gt;2800,ROUND($AK189/$AH189*2800,2),$AK189)*'umowa o pracę'!$E$8,2),ROUND(IF($AH189&gt;2800,ROUND($AK189/$AH189*2800,2),$AK189)*'umowa o pracę'!$E$8,2)),ROUND(IF($AH189+$AI189&gt;=2800,2800*'umowa o pracę'!$E$8,($AH189+$AI189)*'umowa o pracę'!$E$8),2)-IF($AI189=0,ROUND(ROUND(IF($AH189&gt;2800,ROUND($AJ189/$AH189*2800,2),$AJ189),2)*'umowa o pracę'!$E$8,2),IF($AI189&gt;0,IF($AH189+$AI189&lt;2800,ROUND(ROUND($AJ189+ROUND($AI189*9%,2),2)*'umowa o pracę'!$E$8,2),IF(AND($AH189+$AI189&gt;=2800,$AI189&lt;2800,$AH189&lt;2800),ROUND((ROUND(((2800-$AI189)/$AH189)*$AJ189,2)+ROUND($AI189*9%,2))*'umowa o pracę'!$E$8,2),IF(AND($AH189+$AI189&gt;=2800,$AI189&gt;=2800),ROUND((ROUND(2800*9%,2))*'umowa o pracę'!$E$8,2),IF(AND($AH189+$AI189&gt;=2800,$AH189&gt;=2800,$AI189&lt;2800),ROUND((ROUND($AI189*9%,2)+ROUND(((2800-$AI189)/$AH189)*$AJ189,2))*'umowa o pracę'!$E$8,2),0)))),0)))&gt;$J189,$J189,IF(AND($AG189=1,$I189&gt;0),ROUND(IF($AH189+$AI189&gt;=2800,2800*'umowa o pracę'!$E$8,($AH189+$AI189)*'umowa o pracę'!$E$8),2)+IF($AI189=0,ROUND(IF($AH189&gt;2800,ROUND($AK189/$AH189*2800,2),$AK189)*'umowa o pracę'!$E$8,2),ROUND(IF($AH189&gt;2800,ROUND($AK189/$AH189*2800,2),$AK189)*'umowa o pracę'!$E$8,2)),ROUND(IF($AH189+$AI189&gt;=2800,2800*'umowa o pracę'!$E$8,($AH189+$AI189)*'umowa o pracę'!$E$8),2)-IF(AND($AI189=0,I189&gt;0),ROUND(ROUND(IF($AH189&gt;2800,ROUND($AJ189/$AH189*2800,2),$AJ189),2)*'umowa o pracę'!$E$8,2),IF($AI189&gt;0,IF($AH189+$AI189&lt;2800,ROUND(ROUND($AJ189+ROUND($AI189*9%,2),2)*'umowa o pracę'!$E$8,2),IF(AND($AH189+$AI189&gt;=2800,$AI189&lt;2800,$AH189&lt;2800),ROUND((ROUND(((2800-$AI189)/$AH189)*$AJ189,2)+ROUND($AI189*9%,2))*'umowa o pracę'!$E$8,2),IF(AND($AH189+$AI189&gt;=2800,$AI189&gt;=2800),ROUND((ROUND(2800*9%,2))*'umowa o pracę'!$E$8,2),IF(AND($AH189+$AI189&gt;=2800,$AH189&gt;=2800,$AI189&lt;2800),ROUND((ROUND($AI189*9%,2)+ROUND(((2800-$AI189)/$AH189)*$AJ189,2))*'umowa o pracę'!$E$8,2),0)))),0)))))</f>
        <v>0</v>
      </c>
      <c r="AO189" s="32">
        <f>IF('umowa o pracę'!$E$7=2020,IF(IF($AG189=1,IF($AI189=0,ROUND(IF($AH189&gt;2600,ROUND($AJ189/$AH189*2600,2),$AJ189)*'umowa o pracę'!$E$8,2),IF($AH189+$AI189&lt;2600,ROUND(ROUND($AJ189+ROUND($AI189*9%,2),2)*'umowa o pracę'!$E$8,2),IF(AND($AH189+$AI189&gt;=2600,$AH189&lt;2600),ROUND((ROUND($AJ189+ROUND((2600-$AH189)*9%,2),2))*'umowa o pracę'!$E$8,2),IF(AND($AH189+$AI189&gt;=2600,$AH189&gt;=2600),ROUND(ROUND($AJ189/$AH189*2600,2)*'umowa o pracę'!$E$8,2),0)))),0)&gt;$H189,$H189,IF($AG189=1,IF($AI189=0,ROUND(IF($AH189&gt;2600,ROUND($AJ189/$AH189*2600,2),$AJ189)*'umowa o pracę'!$E$8,2),IF($AH189+$AI189&lt;2600,ROUND(ROUND($AJ189+ROUND($AI189*9%,2),2)*'umowa o pracę'!$E$8,2),IF(AND($AH189+$AI189&gt;=2600,$AH189&lt;2600),ROUND((ROUND($AJ189+ROUND((2600-$AH189)*9%,2),2))*'umowa o pracę'!$E$8,2),IF(AND($AH189+$AI189&gt;=2600,$AH189&gt;=2600),ROUND(ROUND($AJ189/$AH189*2600,2)*'umowa o pracę'!$E$8,2),0)))),0)),IF('umowa o pracę'!$E$7=2021,IF(IF($AG189=1,IF($AI189=0,ROUND(IF($AH189&gt;2800,ROUND($AJ189/$AH189*2800,2),$AJ189)*'umowa o pracę'!$E$8,2),IF($AH189+$AI189&lt;2800,ROUND(ROUND($AJ189+ROUND($AI189*9%,2),2)*'umowa o pracę'!$E$8,2),IF(AND($AH189+$AI189&gt;=2800,$AH189&lt;2800),ROUND((ROUND($AJ189+ROUND((2800-$AH189)*9%,2),2))*'umowa o pracę'!$E$8,2),IF(AND($AH189+$AI189&gt;=2800,$AH189&gt;=2800),ROUND(ROUND($AJ189/$AH189*2800,2)*'umowa o pracę'!$E$8,2),0)))),0)&gt;$H189,$H189,IF($AG189=1,IF($AI189=0,ROUND(IF($AH189&gt;2800,ROUND($AJ189/$AH189*2800,2),$AJ189)*'umowa o pracę'!$E$8,2),IF($AH189+$AI189&lt;2800,ROUND(ROUND($AJ189+ROUND($AI189*9%,2),2)*'umowa o pracę'!$E$8,2),IF(AND($AH189+$AI189&gt;=2800,$AH189&lt;2800),ROUND((ROUND($AJ189+ROUND((2800-$AH189)*9%,2),2))*'umowa o pracę'!$E$8,2),IF(AND($AH189+$AI189&gt;=2800,$AH189&gt;=2800),ROUND(ROUND($AJ189/$AH189*2800,2)*'umowa o pracę'!$E$8,2),0)))),0)),0))</f>
        <v>0</v>
      </c>
      <c r="AP189" s="32">
        <f>IF('umowa o pracę'!$E$7=2020,IF(IF($AG189=1,IF($AI189=0,ROUND(IF($AH189&gt;2600,ROUND($AK189/$AH189*2600,2),$AK189)*'umowa o pracę'!$E$8,2),ROUND(IF($AH189&gt;2600,ROUND($AK189/$AH189*2600,2),$AK189)*'umowa o pracę'!$E$8,2)),0)&gt;$I189,$I189,IF($AG189=1,IF($AI189=0,ROUND(IF($AH189&gt;2600,ROUND($AK189/$AH189*2600,2),$AK189)*'umowa o pracę'!$E$8,2),ROUND(IF($AH189&gt;2600,ROUND($AK189/$AH189*2600,2),$AK189)*'umowa o pracę'!$E$8,2)),0)),IF('umowa o pracę'!$E$7=2021,IF(IF($AG189=1,IF($AI189=0,ROUND(IF($AH189&gt;2800,ROUND($AK189/$AH189*2800,2),$AK189)*'umowa o pracę'!$E$8,2),ROUND(IF($AH189&gt;2800,ROUND($AK189/$AH189*2800,2),$AK189)*'umowa o pracę'!$E$8,2)),0)&gt;$I189,$I189,IF($AG189=1,IF($AI189=0,ROUND(IF($AH189&gt;2800,ROUND($AK189/$AH189*2800,2),$AK189)*'umowa o pracę'!$E$8,2),ROUND(IF($AH189&gt;2800,ROUND($AK189/$AH189*2800,2),$AK189)*'umowa o pracę'!$E$8,2)),0)),0))</f>
        <v>0</v>
      </c>
      <c r="AQ189" s="56">
        <f>IF('umowa o pracę'!$E$7=2020,$AM189,IF('umowa o pracę'!$E$7=2021,$AN189,0))</f>
        <v>0</v>
      </c>
      <c r="AR189" s="33">
        <f>IF('umowa o pracę'!$E$7=0,0,U189+AF189+AQ189)</f>
        <v>0</v>
      </c>
      <c r="AS189" s="19"/>
      <c r="AT189" s="19"/>
      <c r="AU189" s="19"/>
      <c r="AV189" s="6"/>
      <c r="AW189" s="6"/>
      <c r="AX189" s="6">
        <f t="shared" si="26"/>
        <v>10</v>
      </c>
      <c r="AY189" s="6"/>
      <c r="AZ189" s="234">
        <f t="shared" si="29"/>
        <v>0</v>
      </c>
      <c r="BA189" s="234">
        <f t="shared" si="30"/>
        <v>0</v>
      </c>
      <c r="BB189" s="234">
        <f t="shared" si="31"/>
        <v>0</v>
      </c>
      <c r="BC189" s="234">
        <f t="shared" si="32"/>
        <v>0</v>
      </c>
      <c r="BD189" s="234">
        <f t="shared" si="33"/>
        <v>0</v>
      </c>
      <c r="BE189" s="234">
        <f t="shared" si="34"/>
        <v>0</v>
      </c>
      <c r="BF189" s="234">
        <f t="shared" si="35"/>
        <v>0</v>
      </c>
      <c r="BG189" s="234">
        <f t="shared" si="36"/>
        <v>0</v>
      </c>
      <c r="BH189" s="234">
        <f t="shared" si="37"/>
        <v>0</v>
      </c>
      <c r="BI189" s="238">
        <f t="shared" si="38"/>
        <v>0</v>
      </c>
      <c r="BJ189" s="236"/>
      <c r="BK189" s="236"/>
      <c r="BL189" s="237"/>
    </row>
    <row r="190" spans="1:64" ht="15.75" customHeight="1" x14ac:dyDescent="0.25">
      <c r="A190" s="129">
        <v>179</v>
      </c>
      <c r="B190" s="57"/>
      <c r="C190" s="57"/>
      <c r="D190" s="36"/>
      <c r="E190" s="36"/>
      <c r="F190" s="242"/>
      <c r="G190" s="37">
        <v>1</v>
      </c>
      <c r="H190" s="58">
        <v>0</v>
      </c>
      <c r="I190" s="59">
        <v>0</v>
      </c>
      <c r="J190" s="60">
        <v>0</v>
      </c>
      <c r="K190" s="52">
        <v>1</v>
      </c>
      <c r="L190" s="39">
        <v>0</v>
      </c>
      <c r="M190" s="39">
        <v>0</v>
      </c>
      <c r="N190" s="39">
        <v>0</v>
      </c>
      <c r="O190" s="39">
        <v>0</v>
      </c>
      <c r="P190" s="35">
        <f>IF('umowa o pracę'!$E$7=2020,ROUND(IF($L190&gt;=2600,2600*'umowa o pracę'!$E$8,$L190*'umowa o pracę'!$E$8),2),IF('umowa o pracę'!$E$7=2021,ROUND(IF($L190&gt;=2800,2800*'umowa o pracę'!$E$8,$L190*'umowa o pracę'!$E$8),2),0))</f>
        <v>0</v>
      </c>
      <c r="Q190" s="252">
        <f>IF(IF(IF(AND($K190=1,$I190&gt;0),ROUND(IF($L190+$M190&gt;=2600,2600*'umowa o pracę'!$E$8,($L190+$M190)*'umowa o pracę'!$E$8),2)+IF($M190=0,ROUND(IF($L190&gt;2600,ROUND($O190/$L190*2600,2),$O190)*'umowa o pracę'!$E$8,2),ROUND(IF($L190&gt;2600,ROUND($O190/$L190*2600,2),$O190)*'umowa o pracę'!$E$8,2)),ROUND(IF($L190+$M190&gt;=2600,2600*'umowa o pracę'!$E$8,($L190+$M190)*'umowa o pracę'!$E$8),2)-IF($M190=0,ROUND(ROUND(IF($L190&gt;2600,ROUND($N190/$L190*2600,2),$N190),2)*'umowa o pracę'!$E$8,2),IF($M190&gt;0,IF($L190+$M190&lt;2600,ROUND(ROUND($N190+ROUND($M190*9%,2),2)*'umowa o pracę'!$E$8,2),IF(AND($L190+$M190&gt;=2600,$M190&lt;2600,$L190&lt;2600),ROUND((ROUND(((2600-$M190)/$L190)*$N190,2)+ROUND($M190*9%,2))*'umowa o pracę'!$E$8,2),IF(AND($L190+$M190&gt;=2600,$M190&gt;=2600),ROUND((ROUND(2600*9%,2))*'umowa o pracę'!$E$8,2),IF(AND($L190+$M190&gt;=2600,$L190&gt;=2600,$M190&lt;2600),ROUND((ROUND($M190*9%,2)+ROUND(((2600-$M190)/$L190)*$N190,2))*'umowa o pracę'!$E$8,2),0)))),0)))&gt;$J190,$J190,IF(AND($K190=1,$I190&gt;0),ROUND(IF($L190+$M190&gt;=2600,2600*'umowa o pracę'!$E$8,($L190+$M190)*'umowa o pracę'!$E$8),2)+IF($M190=0,ROUND(IF($L190&gt;2600,ROUND($O190/$L190*2600,2),$O190)*'umowa o pracę'!$E$8,2),ROUND(IF($L190&gt;2600,ROUND($O190/$L190*2600,2),$O190)*'umowa o pracę'!$E$8,2)),ROUND(IF($L190+$M190&gt;=2600,2600*'umowa o pracę'!$E$8,($L190+$M190)*'umowa o pracę'!$E$8),2)-IF($M190=0,ROUND(ROUND(IF($L190&gt;2600,ROUND($N190/$L190*2600,2),$N190),2)*'umowa o pracę'!$E$8,2),IF($M190&gt;0,IF($L190+$M190&lt;2600,ROUND(ROUND($N190+ROUND($M190*9%,2),2)*'umowa o pracę'!$E$8,2),IF(AND($L190+$M190&gt;=2600,$M190&lt;2600,$L190&lt;2600),ROUND((ROUND(((2600-$M190)/$L190)*$N190,2)+ROUND($M190*9%,2))*'umowa o pracę'!$E$8,2),IF(AND($L190+$M190&gt;=2600,$M190&gt;=2600),ROUND((ROUND(2600*9%,2))*'umowa o pracę'!$E$8,2),IF(AND($L190+$M190&gt;=2600,$L190&gt;=2600,$M190&lt;2600),ROUND((ROUND($M190*9%,2)+ROUND(((2600-$M190)/$L190)*$N190,2))*'umowa o pracę'!$E$8,2),0)))),0))))&gt;$J190,$J190,IF(IF(AND($K190=1,$I190&gt;0),ROUND(IF($L190+$M190&gt;=2600,2600*'umowa o pracę'!$E$8,($L190+$M190)*'umowa o pracę'!$E$8),2)+IF($M190=0,ROUND(IF($L190&gt;2600,ROUND($O190/$L190*2600,2),$O190)*'umowa o pracę'!$E$8,2),ROUND(IF($L190&gt;2600,ROUND($O190/$L190*2600,2),$O190)*'umowa o pracę'!$E$8,2)),ROUND(IF($L190+$M190&gt;=2600,2600*'umowa o pracę'!$E$8,($L190+$M190)*'umowa o pracę'!$E$8),2)-IF($M190=0,ROUND(ROUND(IF($L190&gt;2600,ROUND($N190/$L190*2600,2),$N190),2)*'umowa o pracę'!$E$8,2),IF($M190&gt;0,IF($L190+$M190&lt;2600,ROUND(ROUND($N190+ROUND($M190*9%,2),2)*'umowa o pracę'!$E$8,2),IF(AND($L190+$M190&gt;=2600,$M190&lt;2600,$L190&lt;2600),ROUND((ROUND(((2600-$M190)/$L190)*$N190,2)+ROUND($M190*9%,2))*'umowa o pracę'!$E$8,2),IF(AND($L190+$M190&gt;=2600,$M190&gt;=2600),ROUND((ROUND(2600*9%,2))*'umowa o pracę'!$E$8,2),IF(AND($L190+$M190&gt;=2600,$L190&gt;=2600,$M190&lt;2600),ROUND((ROUND($M190*9%,2)+ROUND(((2600-$M190)/$L190)*$N190,2))*'umowa o pracę'!$E$8,2),0)))),0)))&gt;$J190,$J190,IF(AND($K190=1,$I190&gt;0),ROUND(IF($L190+$M190&gt;=2600,2600*'umowa o pracę'!$E$8,($L190+$M190)*'umowa o pracę'!$E$8),2)+IF($M190=0,ROUND(IF($L190&gt;2600,ROUND($O190/$L190*2600,2),$O190)*'umowa o pracę'!$E$8,2),ROUND(IF($L190&gt;2600,ROUND($O190/$L190*2600,2),$O190)*'umowa o pracę'!$E$8,2)),ROUND(IF($L190+$M190&gt;=2600,2600*'umowa o pracę'!$E$8,($L190+$M190)*'umowa o pracę'!$E$8),2)-IF(AND($M190=0,I190&gt;0),ROUND(ROUND(IF($L190&gt;2600,ROUND($N190/$L190*2600,2),$N190),2)*'umowa o pracę'!$E$8,2),IF($M190&gt;0,IF($L190+$M190&lt;2600,ROUND(ROUND($N190+ROUND($M190*9%,2),2)*'umowa o pracę'!$E$8,2),IF(AND($L190+$M190&gt;=2600,$M190&lt;2600,$L190&lt;2600),ROUND((ROUND(((2600-$M190)/$L190)*$N190,2)+ROUND($M190*9%,2))*'umowa o pracę'!$E$8,2),IF(AND($L190+$M190&gt;=2600,$M190&gt;=2600),ROUND((ROUND(2600*9%,2))*'umowa o pracę'!$E$8,2),IF(AND($L190+$M190&gt;=2600,$L190&gt;=2600,$M190&lt;2600),ROUND((ROUND($M190*9%,2)+ROUND(((2600-$M190)/$L190)*$N190,2))*'umowa o pracę'!$E$8,2),0)))),0)))))</f>
        <v>0</v>
      </c>
      <c r="R190" s="252">
        <f>IF(IF(IF(AND($K190=1,$I190&gt;0),ROUND(IF($L190+$M190&gt;=2800,2800*'umowa o pracę'!$E$8,($L190+$M190)*'umowa o pracę'!$E$8),2)+IF($M190=0,ROUND(IF($L190&gt;2800,ROUND($O190/$L190*2800,2),$O190)*'umowa o pracę'!$E$8,2),ROUND(IF($L190&gt;2800,ROUND($O190/$L190*2800,2),$O190)*'umowa o pracę'!$E$8,2)),ROUND(IF($L190+$M190&gt;=2800,2800*'umowa o pracę'!$E$8,($L190+$M190)*'umowa o pracę'!$E$8),2)-IF($M190=0,ROUND(ROUND(IF($L190&gt;2800,ROUND($N190/$L190*2800,2),$N190),2)*'umowa o pracę'!$E$8,2),IF($M190&gt;0,IF($L190+$M190&lt;2800,ROUND(ROUND($N190+ROUND($M190*9%,2),2)*'umowa o pracę'!$E$8,2),IF(AND($L190+$M190&gt;=2800,$M190&lt;2800,$L190&lt;2800),ROUND((ROUND(((2800-$M190)/$L190)*$N190,2)+ROUND($M190*9%,2))*'umowa o pracę'!$E$8,2),IF(AND($L190+$M190&gt;=2800,$M190&gt;=2800),ROUND((ROUND(2800*9%,2))*'umowa o pracę'!$E$8,2),IF(AND($L190+$M190&gt;=2800,$L190&gt;=2800,$M190&lt;2800),ROUND((ROUND($M190*9%,2)+ROUND(((2800-$M190)/$L190)*$N190,2))*'umowa o pracę'!$E$8,2),0)))),0)))&gt;$J190,$J190,IF(AND($K190=1,$I190&gt;0),ROUND(IF($L190+$M190&gt;=2800,2800*'umowa o pracę'!$E$8,($L190+$M190)*'umowa o pracę'!$E$8),2)+IF($M190=0,ROUND(IF($L190&gt;2800,ROUND($O190/$L190*2800,2),$O190)*'umowa o pracę'!$E$8,2),ROUND(IF($L190&gt;2800,ROUND($O190/$L190*2800,2),$O190)*'umowa o pracę'!$E$8,2)),ROUND(IF($L190+$M190&gt;=2800,2800*'umowa o pracę'!$E$8,($L190+$M190)*'umowa o pracę'!$E$8),2)-IF($M190=0,ROUND(ROUND(IF($L190&gt;2800,ROUND($N190/$L190*2800,2),$N190),2)*'umowa o pracę'!$E$8,2),IF($M190&gt;0,IF($L190+$M190&lt;2800,ROUND(ROUND($N190+ROUND($M190*9%,2),2)*'umowa o pracę'!$E$8,2),IF(AND($L190+$M190&gt;=2800,$M190&lt;2800,$L190&lt;2800),ROUND((ROUND(((2800-$M190)/$L190)*$N190,2)+ROUND($M190*9%,2))*'umowa o pracę'!$E$8,2),IF(AND($L190+$M190&gt;=2800,$M190&gt;=2800),ROUND((ROUND(2800*9%,2))*'umowa o pracę'!$E$8,2),IF(AND($L190+$M190&gt;=2800,$L190&gt;=2800,$M190&lt;2800),ROUND((ROUND($M190*9%,2)+ROUND(((2800-$M190)/$L190)*$N190,2))*'umowa o pracę'!$E$8,2),0)))),0))))&gt;$J190,$J190,IF(IF(AND($K190=1,$I190&gt;0),ROUND(IF($L190+$M190&gt;=2800,2800*'umowa o pracę'!$E$8,($L190+$M190)*'umowa o pracę'!$E$8),2)+IF($M190=0,ROUND(IF($L190&gt;2800,ROUND($O190/$L190*2800,2),$O190)*'umowa o pracę'!$E$8,2),ROUND(IF($L190&gt;2800,ROUND($O190/$L190*2800,2),$O190)*'umowa o pracę'!$E$8,2)),ROUND(IF($L190+$M190&gt;=2800,2800*'umowa o pracę'!$E$8,($L190+$M190)*'umowa o pracę'!$E$8),2)-IF($M190=0,ROUND(ROUND(IF($L190&gt;2800,ROUND($N190/$L190*2800,2),$N190),2)*'umowa o pracę'!$E$8,2),IF($M190&gt;0,IF($L190+$M190&lt;2800,ROUND(ROUND($N190+ROUND($M190*9%,2),2)*'umowa o pracę'!$E$8,2),IF(AND($L190+$M190&gt;=2800,$M190&lt;2800,$L190&lt;2800),ROUND((ROUND(((2800-$M190)/$L190)*$N190,2)+ROUND($M190*9%,2))*'umowa o pracę'!$E$8,2),IF(AND($L190+$M190&gt;=2800,$M190&gt;=2800),ROUND((ROUND(2800*9%,2))*'umowa o pracę'!$E$8,2),IF(AND($L190+$M190&gt;=2800,$L190&gt;=2800,$M190&lt;2800),ROUND((ROUND($M190*9%,2)+ROUND(((2800-$M190)/$L190)*$N190,2))*'umowa o pracę'!$E$8,2),0)))),0)))&gt;$J190,$J190,IF(AND($K190=1,$I190&gt;0),ROUND(IF($L190+$M190&gt;=2800,2800*'umowa o pracę'!$E$8,($L190+$M190)*'umowa o pracę'!$E$8),2)+IF($M190=0,ROUND(IF($L190&gt;2800,ROUND($O190/$L190*2800,2),$O190)*'umowa o pracę'!$E$8,2),ROUND(IF($L190&gt;2800,ROUND($O190/$L190*2800,2),$O190)*'umowa o pracę'!$E$8,2)),ROUND(IF($L190+$M190&gt;=2800,2800*'umowa o pracę'!$E$8,($L190+$M190)*'umowa o pracę'!$E$8),2)-IF(AND($M190=0,I190&gt;0),ROUND(ROUND(IF($L190&gt;2800,ROUND($N190/$L190*2800,2),$N190),2)*'umowa o pracę'!$E$8,2),IF($M190&gt;0,IF($L190+$M190&lt;2800,ROUND(ROUND($N190+ROUND($M190*9%,2),2)*'umowa o pracę'!$E$8,2),IF(AND($L190+$M190&gt;=2800,$M190&lt;2800,$L190&lt;2800),ROUND((ROUND(((2800-$M190)/$L190)*$N190,2)+ROUND($M190*9%,2))*'umowa o pracę'!$E$8,2),IF(AND($L190+$M190&gt;=2800,$M190&gt;=2800),ROUND((ROUND(2800*9%,2))*'umowa o pracę'!$E$8,2),IF(AND($L190+$M190&gt;=2800,$L190&gt;=2800,$M190&lt;2800),ROUND((ROUND($M190*9%,2)+ROUND(((2800-$M190)/$L190)*$N190,2))*'umowa o pracę'!$E$8,2),0)))),0)))))</f>
        <v>0</v>
      </c>
      <c r="S190" s="32">
        <f>IF('umowa o pracę'!$E$7=2020,IF(IF($K190=1,IF($M190=0,ROUND(IF($L190&gt;2600,ROUND($N190/$L190*2600,2),$N190)*'umowa o pracę'!$E$8,2),IF($L190+$M190&lt;2600,ROUND(ROUND($N190+ROUND($M190*9%,2),2)*'umowa o pracę'!$E$8,2),IF(AND($L190+$M190&gt;=2600,$L190&lt;2600),ROUND((ROUND($N190+ROUND((2600-$L190)*9%,2),2))*'umowa o pracę'!$E$8,2),IF(AND($L190+$M190&gt;=2600,$L190&gt;=2600),ROUND(ROUND($N190/$L190*2600,2)*'umowa o pracę'!$E$8,2),0)))),0)&gt;$H190,$H190,IF($K190=1,IF($M190=0,ROUND(IF($L190&gt;2600,ROUND($N190/$L190*2600,2),$N190)*'umowa o pracę'!$E$8,2),IF($L190+$M190&lt;2600,ROUND(ROUND($N190+ROUND($M190*9%,2),2)*'umowa o pracę'!$E$8,2),IF(AND($L190+$M190&gt;=2600,$L190&lt;2600),ROUND((ROUND($N190+ROUND((2600-$L190)*9%,2),2))*'umowa o pracę'!$E$8,2),IF(AND($L190+$M190&gt;=2600,$L190&gt;=2600),ROUND(ROUND($N190/$L190*2600,2)*'umowa o pracę'!$E$8,2),0)))),0)),IF('umowa o pracę'!$E$7=2021,IF(IF($K190=1,IF($M190=0,ROUND(IF($L190&gt;2800,ROUND($N190/$L190*2800,2),$N190)*'umowa o pracę'!$E$8,2),IF($L190+$M190&lt;2800,ROUND(ROUND($N190+ROUND($M190*9%,2),2)*'umowa o pracę'!$E$8,2),IF(AND($L190+$M190&gt;=2800,$L190&lt;2800),ROUND((ROUND($N190+ROUND((2800-$L190)*9%,2),2))*'umowa o pracę'!$E$8,2),IF(AND($L190+$M190&gt;=2800,$L190&gt;=2800),ROUND(ROUND($N190/$L190*2800,2)*'umowa o pracę'!$E$8,2),0)))),0)&gt;$H190,$H190,IF($K190=1,IF($M190=0,ROUND(IF($L190&gt;2800,ROUND($N190/$L190*2800,2),$N190)*'umowa o pracę'!$E$8,2),IF($L190+$M190&lt;2800,ROUND(ROUND($N190+ROUND($M190*9%,2),2)*'umowa o pracę'!$E$8,2),IF(AND($L190+$M190&gt;=2800,$L190&lt;2800),ROUND((ROUND($N190+ROUND((2800-$L190)*9%,2),2))*'umowa o pracę'!$E$8,2),IF(AND($L190+$M190&gt;=2800,$L190&gt;=2800),ROUND(ROUND($N190/$L190*2800,2)*'umowa o pracę'!$E$8,2),0)))),0)),0))</f>
        <v>0</v>
      </c>
      <c r="T190" s="32">
        <f>IF('umowa o pracę'!$E$7=2020,IF(IF($K190=1,IF($M190=0,ROUND(IF($L190&gt;2600,ROUND($O190/$L190*2600,2),$O190)*'umowa o pracę'!$E$8,2),ROUND(IF($L190&gt;2600,ROUND($O190/$L190*2600,2),$O190)*'umowa o pracę'!$E$8,2)),0)&gt;$I190,$I190,IF($K190=1,IF($M190=0,ROUND(IF($L190&gt;2600,ROUND($O190/$L190*2600,2),$O190)*'umowa o pracę'!$E$8,2),ROUND(IF($L190&gt;2600,ROUND($O190/$L190*2600,2),$O190)*'umowa o pracę'!$E$8,2)),0)),IF('umowa o pracę'!$E$7=2021,IF(IF($K190=1,IF($M190=0,ROUND(IF($L190&gt;2800,ROUND($O190/$L190*2800,2),$O190)*'umowa o pracę'!$E$8,2),ROUND(IF($L190&gt;2800,ROUND($O190/$L190*2800,2),$O190)*'umowa o pracę'!$E$8,2)),0)&gt;$I190,$I190,IF($K190=1,IF($M190=0,ROUND(IF($L190&gt;2800,ROUND($O190/$L190*2800,2),$O190)*'umowa o pracę'!$E$8,2),ROUND(IF($L190&gt;2800,ROUND($O190/$L190*2800,2),$O190)*'umowa o pracę'!$E$8,2)),0)),0))</f>
        <v>0</v>
      </c>
      <c r="U190" s="51">
        <f>IF('umowa o pracę'!$E$7=2020,$Q190,IF('umowa o pracę'!$E$7=2021,$R190,0))</f>
        <v>0</v>
      </c>
      <c r="V190" s="53">
        <f t="shared" si="27"/>
        <v>1</v>
      </c>
      <c r="W190" s="54">
        <f>IF('umowa o pracę'!$E$6&lt;2,0,$L190)</f>
        <v>0</v>
      </c>
      <c r="X190" s="54">
        <f>IF('umowa o pracę'!$E$6&lt;2,0,$M190)</f>
        <v>0</v>
      </c>
      <c r="Y190" s="55">
        <f>IF('umowa o pracę'!$E$6&lt;2,0,$N190)</f>
        <v>0</v>
      </c>
      <c r="Z190" s="55">
        <f>IF('umowa o pracę'!$E$6&lt;2,0,$O190)</f>
        <v>0</v>
      </c>
      <c r="AA190" s="32">
        <f>IF('umowa o pracę'!$E$7=2020,ROUND(IF($W190&gt;=2600,2600*'umowa o pracę'!$E$8,$W190*'umowa o pracę'!$E$8),2),IF('umowa o pracę'!$E$7=2021,ROUND(IF($W190&gt;=2800,2800*'umowa o pracę'!$E$8,$W190*'umowa o pracę'!$E$8),2),0))</f>
        <v>0</v>
      </c>
      <c r="AB190" s="32">
        <f>IF(IF(IF(AND($V190=1,$I190&gt;0),ROUND(IF($W190+$X190&gt;=2600,2600*'umowa o pracę'!$E$8,($W190+$X190)*'umowa o pracę'!$E$8),2)+IF($X190=0,ROUND(IF($W190&gt;2600,ROUND($Z190/$W190*2600,2),$Z190)*'umowa o pracę'!$E$8,2),ROUND(IF($W190&gt;2600,ROUND($Z190/$W190*2600,2),$Z190)*'umowa o pracę'!$E$8,2)),ROUND(IF($W190+$X190&gt;=2600,2600*'umowa o pracę'!$E$8,($W190+$X190)*'umowa o pracę'!$E$8),2)-IF($X190=0,ROUND(ROUND(IF($W190&gt;2600,ROUND($Y190/$W190*2600,2),$Y190),2)*'umowa o pracę'!$E$8,2),IF($X190&gt;0,IF($W190+$X190&lt;2600,ROUND(ROUND($Y190+ROUND($X190*9%,2),2)*'umowa o pracę'!$E$8,2),IF(AND($W190+$X190&gt;=2600,$X190&lt;2600,$W190&lt;2600),ROUND((ROUND(((2600-$X190)/$W190)*$Y190,2)+ROUND($X190*9%,2))*'umowa o pracę'!$E$8,2),IF(AND($W190+$X190&gt;=2600,$X190&gt;=2600),ROUND((ROUND(2600*9%,2))*'umowa o pracę'!$E$8,2),IF(AND($W190+$X190&gt;=2600,$W190&gt;=2600,$X190&lt;2600),ROUND((ROUND($X190*9%,2)+ROUND(((2600-$X190)/$W190)*$Y190,2))*'umowa o pracę'!$E$8,2),0)))),0)))&gt;$J190,$J190,IF(AND($V190=1,$I190&gt;0),ROUND(IF($W190+$X190&gt;=2600,2600*'umowa o pracę'!$E$8,($W190+$X190)*'umowa o pracę'!$E$8),2)+IF($X190=0,ROUND(IF($W190&gt;2600,ROUND($Z190/$W190*2600,2),$Z190)*'umowa o pracę'!$E$8,2),ROUND(IF($W190&gt;2600,ROUND($Z190/$W190*2600,2),$Z190)*'umowa o pracę'!$E$8,2)),ROUND(IF($W190+$X190&gt;=2600,2600*'umowa o pracę'!$E$8,($W190+$X190)*'umowa o pracę'!$E$8),2)-IF($X190=0,ROUND(ROUND(IF($W190&gt;2600,ROUND($Y190/$W190*2600,2),$Y190),2)*'umowa o pracę'!$E$8,2),IF($X190&gt;0,IF($W190+$X190&lt;2600,ROUND(ROUND($Y190+ROUND($X190*9%,2),2)*'umowa o pracę'!$E$8,2),IF(AND($W190+$X190&gt;=2600,$X190&lt;2600,$W190&lt;2600),ROUND((ROUND(((2600-$X190)/$W190)*$Y190,2)+ROUND($X190*9%,2))*'umowa o pracę'!$E$8,2),IF(AND($W190+$X190&gt;=2600,$X190&gt;=2600),ROUND((ROUND(2600*9%,2))*'umowa o pracę'!$E$8,2),IF(AND($W190+$X190&gt;=2600,$W190&gt;=2600,$X190&lt;2600),ROUND((ROUND($X190*9%,2)+ROUND(((2600-$X190)/$W190)*$Y190,2))*'umowa o pracę'!$E$8,2),0)))),0))))&gt;$J190,$J190,IF(IF(AND($V190=1,$I190&gt;0),ROUND(IF($W190+$X190&gt;=2600,2600*'umowa o pracę'!$E$8,($W190+$X190)*'umowa o pracę'!$E$8),2)+IF($X190=0,ROUND(IF($W190&gt;2600,ROUND($Z190/$W190*2600,2),$Z190)*'umowa o pracę'!$E$8,2),ROUND(IF($W190&gt;2600,ROUND($Z190/$W190*2600,2),$Z190)*'umowa o pracę'!$E$8,2)),ROUND(IF($W190+$X190&gt;=2600,2600*'umowa o pracę'!$E$8,($W190+$X190)*'umowa o pracę'!$E$8),2)-IF($X190=0,ROUND(ROUND(IF($W190&gt;2600,ROUND($Y190/$W190*2600,2),$Y190),2)*'umowa o pracę'!$E$8,2),IF($X190&gt;0,IF($W190+$X190&lt;2600,ROUND(ROUND($Y190+ROUND($X190*9%,2),2)*'umowa o pracę'!$E$8,2),IF(AND($W190+$X190&gt;=2600,$X190&lt;2600,$W190&lt;2600),ROUND((ROUND(((2600-$X190)/$W190)*$Y190,2)+ROUND($X190*9%,2))*'umowa o pracę'!$E$8,2),IF(AND($W190+$X190&gt;=2600,$X190&gt;=2600),ROUND((ROUND(2600*9%,2))*'umowa o pracę'!$E$8,2),IF(AND($W190+$X190&gt;=2600,$W190&gt;=2600,$X190&lt;2600),ROUND((ROUND($X190*9%,2)+ROUND(((2600-$X190)/$W190)*$Y190,2))*'umowa o pracę'!$E$8,2),0)))),0)))&gt;$J190,$J190,IF(AND($V190=1,$I190&gt;0),ROUND(IF($W190+$X190&gt;=2600,2600*'umowa o pracę'!$E$8,($W190+$X190)*'umowa o pracę'!$E$8),2)+IF($X190=0,ROUND(IF($W190&gt;2600,ROUND($Z190/$W190*2600,2),$Z190)*'umowa o pracę'!$E$8,2),ROUND(IF($W190&gt;2600,ROUND($Z190/$W190*2600,2),$Z190)*'umowa o pracę'!$E$8,2)),ROUND(IF($W190+$X190&gt;=2600,2600*'umowa o pracę'!$E$8,($W190+$X190)*'umowa o pracę'!$E$8),2)-IF(AND($X190=0,I190&gt;0),ROUND(ROUND(IF($W190&gt;2600,ROUND($Y190/$W190*2600,2),$Y190),2)*'umowa o pracę'!$E$8,2),IF($X190&gt;0,IF($W190+$X190&lt;2600,ROUND(ROUND($Y190+ROUND($X190*9%,2),2)*'umowa o pracę'!$E$8,2),IF(AND($W190+$X190&gt;=2600,$X190&lt;2600,$W190&lt;2600),ROUND((ROUND(((2600-$X190)/$W190)*$Y190,2)+ROUND($X190*9%,2))*'umowa o pracę'!$E$8,2),IF(AND($W190+$X190&gt;=2600,$X190&gt;=2600),ROUND((ROUND(2600*9%,2))*'umowa o pracę'!$E$8,2),IF(AND($W190+$X190&gt;=2600,$W190&gt;=2600,$X190&lt;2600),ROUND((ROUND($X190*9%,2)+ROUND(((2600-$X190)/$W190)*$Y190,2))*'umowa o pracę'!$E$8,2),0)))),0)))))</f>
        <v>0</v>
      </c>
      <c r="AC190" s="32">
        <f>IF(IF(IF(AND($V190=1,$I190&gt;0),ROUND(IF($W190+$X190&gt;=2800,2800*'umowa o pracę'!$E$8,($W190+$X190)*'umowa o pracę'!$E$8),2)+IF($X190=0,ROUND(IF($W190&gt;2800,ROUND($Z190/$W190*2800,2),$Z190)*'umowa o pracę'!$E$8,2),ROUND(IF($W190&gt;2800,ROUND($Z190/$W190*2800,2),$Z190)*'umowa o pracę'!$E$8,2)),ROUND(IF($W190+$X190&gt;=2800,2800*'umowa o pracę'!$E$8,($W190+$X190)*'umowa o pracę'!$E$8),2)-IF($X190=0,ROUND(ROUND(IF($W190&gt;2800,ROUND($Y190/$W190*2800,2),$Y190),2)*'umowa o pracę'!$E$8,2),IF($X190&gt;0,IF($W190+$X190&lt;2800,ROUND(ROUND($Y190+ROUND($X190*9%,2),2)*'umowa o pracę'!$E$8,2),IF(AND($W190+$X190&gt;=2800,$X190&lt;2800,$W190&lt;2800),ROUND((ROUND(((2800-$X190)/$W190)*$Y190,2)+ROUND($X190*9%,2))*'umowa o pracę'!$E$8,2),IF(AND($W190+$X190&gt;=2800,$X190&gt;=2800),ROUND((ROUND(2800*9%,2))*'umowa o pracę'!$E$8,2),IF(AND($W190+$X190&gt;=2800,$W190&gt;=2800,$X190&lt;2800),ROUND((ROUND($X190*9%,2)+ROUND(((2800-$X190)/$W190)*$Y190,2))*'umowa o pracę'!$E$8,2),0)))),0)))&gt;$J190,$J190,IF(AND($V190=1,$I190&gt;0),ROUND(IF($W190+$X190&gt;=2800,2800*'umowa o pracę'!$E$8,($W190+$X190)*'umowa o pracę'!$E$8),2)+IF($X190=0,ROUND(IF($W190&gt;2800,ROUND($Z190/$W190*2800,2),$Z190)*'umowa o pracę'!$E$8,2),ROUND(IF($W190&gt;2800,ROUND($Z190/$W190*2800,2),$Z190)*'umowa o pracę'!$E$8,2)),ROUND(IF($W190+$X190&gt;=2800,2800*'umowa o pracę'!$E$8,($W190+$X190)*'umowa o pracę'!$E$8),2)-IF($X190=0,ROUND(ROUND(IF($W190&gt;2800,ROUND($Y190/$W190*2800,2),$Y190),2)*'umowa o pracę'!$E$8,2),IF($X190&gt;0,IF($W190+$X190&lt;2800,ROUND(ROUND($Y190+ROUND($X190*9%,2),2)*'umowa o pracę'!$E$8,2),IF(AND($W190+$X190&gt;=2800,$X190&lt;2800,$W190&lt;2800),ROUND((ROUND(((2800-$X190)/$W190)*$Y190,2)+ROUND($X190*9%,2))*'umowa o pracę'!$E$8,2),IF(AND($W190+$X190&gt;=2800,$X190&gt;=2800),ROUND((ROUND(2800*9%,2))*'umowa o pracę'!$E$8,2),IF(AND($W190+$X190&gt;=2800,$W190&gt;=2800,$X190&lt;2800),ROUND((ROUND($X190*9%,2)+ROUND(((2800-$X190)/$W190)*$Y190,2))*'umowa o pracę'!$E$8,2),0)))),0))))&gt;$J190,$J190,IF(IF(AND($V190=1,$I190&gt;0),ROUND(IF($W190+$X190&gt;=2800,2800*'umowa o pracę'!$E$8,($W190+$X190)*'umowa o pracę'!$E$8),2)+IF($X190=0,ROUND(IF($W190&gt;2800,ROUND($Z190/$W190*2800,2),$Z190)*'umowa o pracę'!$E$8,2),ROUND(IF($W190&gt;2800,ROUND($Z190/$W190*2800,2),$Z190)*'umowa o pracę'!$E$8,2)),ROUND(IF($W190+$X190&gt;=2800,2800*'umowa o pracę'!$E$8,($W190+$X190)*'umowa o pracę'!$E$8),2)-IF($X190=0,ROUND(ROUND(IF($W190&gt;2800,ROUND($Y190/$W190*2800,2),$Y190),2)*'umowa o pracę'!$E$8,2),IF($X190&gt;0,IF($W190+$X190&lt;2800,ROUND(ROUND($Y190+ROUND($X190*9%,2),2)*'umowa o pracę'!$E$8,2),IF(AND($W190+$X190&gt;=2800,$X190&lt;2800,$W190&lt;2800),ROUND((ROUND(((2800-$X190)/$W190)*$Y190,2)+ROUND($X190*9%,2))*'umowa o pracę'!$E$8,2),IF(AND($W190+$X190&gt;=2800,$X190&gt;=2800),ROUND((ROUND(2800*9%,2))*'umowa o pracę'!$E$8,2),IF(AND($W190+$X190&gt;=2800,$W190&gt;=2800,$X190&lt;2800),ROUND((ROUND($X190*9%,2)+ROUND(((2800-$X190)/$W190)*$Y190,2))*'umowa o pracę'!$E$8,2),0)))),0)))&gt;$J190,$J190,IF(AND($V190=1,$I190&gt;0),ROUND(IF($W190+$X190&gt;=2800,2800*'umowa o pracę'!$E$8,($W190+$X190)*'umowa o pracę'!$E$8),2)+IF($X190=0,ROUND(IF($W190&gt;2800,ROUND($Z190/$W190*2800,2),$Z190)*'umowa o pracę'!$E$8,2),ROUND(IF($W190&gt;2800,ROUND($Z190/$W190*2800,2),$Z190)*'umowa o pracę'!$E$8,2)),ROUND(IF($W190+$X190&gt;=2800,2800*'umowa o pracę'!$E$8,($W190+$X190)*'umowa o pracę'!$E$8),2)-IF(AND($X190=0,I190&gt;0),ROUND(ROUND(IF($W190&gt;2800,ROUND($Y190/$W190*2800,2),$Y190),2)*'umowa o pracę'!$E$8,2),IF($X190&gt;0,IF($W190+$X190&lt;2800,ROUND(ROUND($Y190+ROUND($X190*9%,2),2)*'umowa o pracę'!$E$8,2),IF(AND($W190+$X190&gt;=2800,$X190&lt;2800,$W190&lt;2800),ROUND((ROUND(((2800-$X190)/$W190)*$Y190,2)+ROUND($X190*9%,2))*'umowa o pracę'!$E$8,2),IF(AND($W190+$X190&gt;=2800,$X190&gt;=2800),ROUND((ROUND(2800*9%,2))*'umowa o pracę'!$E$8,2),IF(AND($W190+$X190&gt;=2800,$W190&gt;=2800,$X190&lt;2800),ROUND((ROUND($X190*9%,2)+ROUND(((2800-$X190)/$W190)*$Y190,2))*'umowa o pracę'!$E$8,2),0)))),0)))))</f>
        <v>0</v>
      </c>
      <c r="AD190" s="32">
        <f>IF('umowa o pracę'!$E$7=2020,IF(IF($V190=1,IF($X190=0,ROUND(IF($W190&gt;2600,ROUND($Y190/$W190*2600,2),$Y190)*'umowa o pracę'!$E$8,2),IF($W190+$X190&lt;2600,ROUND(ROUND($Y190+ROUND($X190*9%,2),2)*'umowa o pracę'!$E$8,2),IF(AND($W190+$X190&gt;=2600,$W190&lt;2600),ROUND((ROUND($Y190+ROUND((2600-$W190)*9%,2),2))*'umowa o pracę'!$E$8,2),IF(AND($W190+$X190&gt;=2600,$W190&gt;=2600),ROUND(ROUND($Y190/$W190*2600,2)*'umowa o pracę'!$E$8,2),0)))),0)&gt;$H190,$H190,IF($V190=1,IF($X190=0,ROUND(IF($W190&gt;2600,ROUND($Y190/$W190*2600,2),$Y190)*'umowa o pracę'!$E$8,2),IF($W190+$X190&lt;2600,ROUND(ROUND($Y190+ROUND($X190*9%,2),2)*'umowa o pracę'!$E$8,2),IF(AND($W190+$X190&gt;=2600,$W190&lt;2600),ROUND((ROUND($Y190+ROUND((2600-$W190)*9%,2),2))*'umowa o pracę'!$E$8,2),IF(AND($W190+$X190&gt;=2600,$W190&gt;=2600),ROUND(ROUND($Y190/$W190*2600,2)*'umowa o pracę'!$E$8,2),0)))),0)),IF('umowa o pracę'!$E$7=2021,IF(IF($V190=1,IF($X190=0,ROUND(IF($W190&gt;2800,ROUND($Y190/$W190*2800,2),$Y190)*'umowa o pracę'!$E$8,2),IF($W190+$X190&lt;2800,ROUND(ROUND($Y190+ROUND($X190*9%,2),2)*'umowa o pracę'!$E$8,2),IF(AND($W190+$X190&gt;=2800,$W190&lt;2800),ROUND((ROUND($Y190+ROUND((2800-$W190)*9%,2),2))*'umowa o pracę'!$E$8,2),IF(AND($W190+$X190&gt;=2800,$W190&gt;=2800),ROUND(ROUND($Y190/$W190*2800,2)*'umowa o pracę'!$E$8,2),0)))),0)&gt;$H190,$H190,IF($V190=1,IF($X190=0,ROUND(IF($W190&gt;2800,ROUND($Y190/$W190*2800,2),$Y190)*'umowa o pracę'!$E$8,2),IF($W190+$X190&lt;2800,ROUND(ROUND($Y190+ROUND($X190*9%,2),2)*'umowa o pracę'!$E$8,2),IF(AND($W190+$X190&gt;=2800,$W190&lt;2800),ROUND((ROUND($Y190+ROUND((2800-$W190)*9%,2),2))*'umowa o pracę'!$E$8,2),IF(AND($W190+$X190&gt;=2800,$W190&gt;=2800),ROUND(ROUND($Y190/$W190*2800,2)*'umowa o pracę'!$E$8,2),0)))),0)),0))</f>
        <v>0</v>
      </c>
      <c r="AE190" s="32">
        <f>IF('umowa o pracę'!$E$7=2020,IF(IF($V190=1,IF($X190=0,ROUND(IF($W190&gt;2600,ROUND($Z190/$W190*2600,2),$Z190)*'umowa o pracę'!$E$8,2),ROUND(IF($W190&gt;2600,ROUND($Z190/$W190*2600,2),$Z190)*'umowa o pracę'!$E$8,2)),0)&gt;$I190,$I190,IF($V190=1,IF($X190=0,ROUND(IF($W190&gt;2600,ROUND($Z190/$W190*2600,2),$Z190)*'umowa o pracę'!$E$8,2),ROUND(IF($W190&gt;2600,ROUND($Z190/$W190*2600,2),$Z190)*'umowa o pracę'!$E$8,2)),0)),IF('umowa o pracę'!$E$7=2021,IF(IF($V190=1,IF($X190=0,ROUND(IF($W190&gt;2800,ROUND($Z190/$W190*2800,2),$Z190)*'umowa o pracę'!$E$8,2),ROUND(IF($W190&gt;2800,ROUND($Z190/$W190*2800,2),$Z190)*'umowa o pracę'!$E$8,2)),0)&gt;$I190,$I190,IF($V190=1,IF($X190=0,ROUND(IF($W190&gt;2800,ROUND($Z190/$W190*2800,2),$Z190)*'umowa o pracę'!$E$8,2),ROUND(IF($W190&gt;2800,ROUND($Z190/$W190*2800,2),$Z190)*'umowa o pracę'!$E$8,2)),0)),0))</f>
        <v>0</v>
      </c>
      <c r="AF190" s="56">
        <f>IF('umowa o pracę'!$E$7=2020,$AB190,IF('umowa o pracę'!$E$7=2021,$AC190,0))</f>
        <v>0</v>
      </c>
      <c r="AG190" s="53">
        <f t="shared" si="28"/>
        <v>1</v>
      </c>
      <c r="AH190" s="39">
        <f>IF('umowa o pracę'!$E$6&lt;3,0,$L190)</f>
        <v>0</v>
      </c>
      <c r="AI190" s="39">
        <f>IF('umowa o pracę'!$E$6&lt;3,0,$M190)</f>
        <v>0</v>
      </c>
      <c r="AJ190" s="55">
        <f>IF('umowa o pracę'!$E$6&lt;3,0,$N190)</f>
        <v>0</v>
      </c>
      <c r="AK190" s="55">
        <f>IF('umowa o pracę'!$E$6&lt;3,0,$O190)</f>
        <v>0</v>
      </c>
      <c r="AL190" s="32">
        <f>IF('umowa o pracę'!$E$7=2020,ROUND(IF($AH190&gt;=2600,2600*'umowa o pracę'!$E$8,$AH190*'umowa o pracę'!$E$8),2),IF('umowa o pracę'!$E$7=2021,ROUND(IF($AH190&gt;=2800,2800*'umowa o pracę'!$E$8,$AH190*'umowa o pracę'!$E$8),2),0))</f>
        <v>0</v>
      </c>
      <c r="AM190" s="32">
        <f>IF(IF(IF(AND($AG190=1,$I190&gt;0),ROUND(IF($AH190+$AI190&gt;=2600,2600*'umowa o pracę'!$E$8,($AH190+$AI190)*'umowa o pracę'!$E$8),2)+IF($AI190=0,ROUND(IF($AH190&gt;2600,ROUND($AK190/$AH190*2600,2),$AK190)*'umowa o pracę'!$E$8,2),ROUND(IF($AH190&gt;2600,ROUND($AK190/$AH190*2600,2),$AK190)*'umowa o pracę'!$E$8,2)),ROUND(IF($AH190+$AI190&gt;=2600,2600*'umowa o pracę'!$E$8,($AH190+$AI190)*'umowa o pracę'!$E$8),2)-IF($AI190=0,ROUND(ROUND(IF($AH190&gt;2600,ROUND($AJ190/$AH190*2600,2),$AJ190),2)*'umowa o pracę'!$E$8,2),IF($AI190&gt;0,IF($AH190+$AI190&lt;2600,ROUND(ROUND($AJ190+ROUND($AI190*9%,2),2)*'umowa o pracę'!$E$8,2),IF(AND($AH190+$AI190&gt;=2600,$AI190&lt;2600,$AH190&lt;2600),ROUND((ROUND(((2600-$AI190)/$AH190)*$AJ190,2)+ROUND($AI190*9%,2))*'umowa o pracę'!$E$8,2),IF(AND($AH190+$AI190&gt;=2600,$AI190&gt;=2600),ROUND((ROUND(2600*9%,2))*'umowa o pracę'!$E$8,2),IF(AND($AH190+$AI190&gt;=2600,$AH190&gt;=2600,$AI190&lt;2600),ROUND((ROUND($AI190*9%,2)+ROUND(((2600-$AI190)/$AH190)*$AJ190,2))*'umowa o pracę'!$E$8,2),0)))),0)))&gt;$J190,$J190,IF(AND($AG190=1,$I190&gt;0),ROUND(IF($AH190+$AI190&gt;=2600,2600*'umowa o pracę'!$E$8,($AH190+$AI190)*'umowa o pracę'!$E$8),2)+IF($AI190=0,ROUND(IF($AH190&gt;2600,ROUND($AK190/$AH190*2600,2),$AK190)*'umowa o pracę'!$E$8,2),ROUND(IF($AH190&gt;2600,ROUND($AK190/$AH190*2600,2),$AK190)*'umowa o pracę'!$E$8,2)),ROUND(IF($AH190+$AI190&gt;=2600,2600*'umowa o pracę'!$E$8,($AH190+$AI190)*'umowa o pracę'!$E$8),2)-IF($AI190=0,ROUND(ROUND(IF($AH190&gt;2600,ROUND($AJ190/$AH190*2600,2),$AJ190),2)*'umowa o pracę'!$E$8,2),IF($AI190&gt;0,IF($AH190+$AI190&lt;2600,ROUND(ROUND($AJ190+ROUND($AI190*9%,2),2)*'umowa o pracę'!$E$8,2),IF(AND($AH190+$AI190&gt;=2600,$AI190&lt;2600,$AH190&lt;2600),ROUND((ROUND(((2600-$AI190)/$AH190)*$AJ190,2)+ROUND($AI190*9%,2))*'umowa o pracę'!$E$8,2),IF(AND($AH190+$AI190&gt;=2600,$AI190&gt;=2600),ROUND((ROUND(2600*9%,2))*'umowa o pracę'!$E$8,2),IF(AND($AH190+$AI190&gt;=2600,$AH190&gt;=2600,$AI190&lt;2600),ROUND((ROUND($AI190*9%,2)+ROUND(((2600-$AI190)/$AH190)*$AJ190,2))*'umowa o pracę'!$E$8,2),0)))),0))))&gt;$J190,$J190,IF(IF(AND($AG190=1,$I190&gt;0),ROUND(IF($AH190+$AI190&gt;=2600,2600*'umowa o pracę'!$E$8,($AH190+$AI190)*'umowa o pracę'!$E$8),2)+IF($AI190=0,ROUND(IF($AH190&gt;2600,ROUND($AK190/$AH190*2600,2),$AK190)*'umowa o pracę'!$E$8,2),ROUND(IF($AH190&gt;2600,ROUND($AK190/$AH190*2600,2),$AK190)*'umowa o pracę'!$E$8,2)),ROUND(IF($AH190+$AI190&gt;=2600,2600*'umowa o pracę'!$E$8,($AH190+$AI190)*'umowa o pracę'!$E$8),2)-IF($AI190=0,ROUND(ROUND(IF($AH190&gt;2600,ROUND($AJ190/$AH190*2600,2),$AJ190),2)*'umowa o pracę'!$E$8,2),IF($AI190&gt;0,IF($AH190+$AI190&lt;2600,ROUND(ROUND($AJ190+ROUND($AI190*9%,2),2)*'umowa o pracę'!$E$8,2),IF(AND($AH190+$AI190&gt;=2600,$AI190&lt;2600,$AH190&lt;2600),ROUND((ROUND(((2600-$AI190)/$AH190)*$AJ190,2)+ROUND($AI190*9%,2))*'umowa o pracę'!$E$8,2),IF(AND($AH190+$AI190&gt;=2600,$AI190&gt;=2600),ROUND((ROUND(2600*9%,2))*'umowa o pracę'!$E$8,2),IF(AND($AH190+$AI190&gt;=2600,$AH190&gt;=2600,$AI190&lt;2600),ROUND((ROUND($AI190*9%,2)+ROUND(((2600-$AI190)/$AH190)*$AJ190,2))*'umowa o pracę'!$E$8,2),0)))),0)))&gt;$J190,$J190,IF(AND($AG190=1,$I190&gt;0),ROUND(IF($AH190+$AI190&gt;=2600,2600*'umowa o pracę'!$E$8,($AH190+$AI190)*'umowa o pracę'!$E$8),2)+IF($AI190=0,ROUND(IF($AH190&gt;2600,ROUND($AK190/$AH190*2600,2),$AK190)*'umowa o pracę'!$E$8,2),ROUND(IF($AH190&gt;2600,ROUND($AK190/$AH190*2600,2),$AK190)*'umowa o pracę'!$E$8,2)),ROUND(IF($AH190+$AI190&gt;=2600,2600*'umowa o pracę'!$E$8,($AH190+$AI190)*'umowa o pracę'!$E$8),2)-IF(AND($AI190=0,I190&gt;0),ROUND(ROUND(IF($AH190&gt;2600,ROUND($AJ190/$AH190*2600,2),$AJ190),2)*'umowa o pracę'!$E$8,2),IF($AI190&gt;0,IF($AH190+$AI190&lt;2600,ROUND(ROUND($AJ190+ROUND($AI190*9%,2),2)*'umowa o pracę'!$E$8,2),IF(AND($AH190+$AI190&gt;=2600,$AI190&lt;2600,$AH190&lt;2600),ROUND((ROUND(((2600-$AI190)/$AH190)*$AJ190,2)+ROUND($AI190*9%,2))*'umowa o pracę'!$E$8,2),IF(AND($AH190+$AI190&gt;=2600,$AI190&gt;=2600),ROUND((ROUND(2600*9%,2))*'umowa o pracę'!$E$8,2),IF(AND($AH190+$AI190&gt;=2600,$AH190&gt;=2600,$AI190&lt;2600),ROUND((ROUND($AI190*9%,2)+ROUND(((2600-$AI190)/$AH190)*$AJ190,2))*'umowa o pracę'!$E$8,2),0)))),0)))))</f>
        <v>0</v>
      </c>
      <c r="AN190" s="32">
        <f>IF(IF(IF(AND($AG190=1,$I190&gt;0),ROUND(IF($AH190+$AI190&gt;=2800,2800*'umowa o pracę'!$E$8,($AH190+$AI190)*'umowa o pracę'!$E$8),2)+IF($AI190=0,ROUND(IF($AH190&gt;2800,ROUND($AK190/$AH190*2800,2),$AK190)*'umowa o pracę'!$E$8,2),ROUND(IF($AH190&gt;2800,ROUND($AK190/$AH190*2800,2),$AK190)*'umowa o pracę'!$E$8,2)),ROUND(IF($AH190+$AI190&gt;=2800,2800*'umowa o pracę'!$E$8,($AH190+$AI190)*'umowa o pracę'!$E$8),2)-IF($AI190=0,ROUND(ROUND(IF($AH190&gt;2800,ROUND($AJ190/$AH190*2800,2),$AJ190),2)*'umowa o pracę'!$E$8,2),IF($AI190&gt;0,IF($AH190+$AI190&lt;2800,ROUND(ROUND($AJ190+ROUND($AI190*9%,2),2)*'umowa o pracę'!$E$8,2),IF(AND($AH190+$AI190&gt;=2800,$AI190&lt;2800,$AH190&lt;2800),ROUND((ROUND(((2800-$AI190)/$AH190)*$AJ190,2)+ROUND($AI190*9%,2))*'umowa o pracę'!$E$8,2),IF(AND($AH190+$AI190&gt;=2800,$AI190&gt;=2800),ROUND((ROUND(2800*9%,2))*'umowa o pracę'!$E$8,2),IF(AND($AH190+$AI190&gt;=2800,$AH190&gt;=2800,$AI190&lt;2800),ROUND((ROUND($AI190*9%,2)+ROUND(((2800-$AI190)/$AH190)*$AJ190,2))*'umowa o pracę'!$E$8,2),0)))),0)))&gt;$J190,$J190,IF(AND($AG190=1,$I190&gt;0),ROUND(IF($AH190+$AI190&gt;=2800,2800*'umowa o pracę'!$E$8,($AH190+$AI190)*'umowa o pracę'!$E$8),2)+IF($AI190=0,ROUND(IF($AH190&gt;2800,ROUND($AK190/$AH190*2800,2),$AK190)*'umowa o pracę'!$E$8,2),ROUND(IF($AH190&gt;2800,ROUND($AK190/$AH190*2800,2),$AK190)*'umowa o pracę'!$E$8,2)),ROUND(IF($AH190+$AI190&gt;=2800,2800*'umowa o pracę'!$E$8,($AH190+$AI190)*'umowa o pracę'!$E$8),2)-IF($AI190=0,ROUND(ROUND(IF($AH190&gt;2800,ROUND($AJ190/$AH190*2800,2),$AJ190),2)*'umowa o pracę'!$E$8,2),IF($AI190&gt;0,IF($AH190+$AI190&lt;2800,ROUND(ROUND($AJ190+ROUND($AI190*9%,2),2)*'umowa o pracę'!$E$8,2),IF(AND($AH190+$AI190&gt;=2800,$AI190&lt;2800,$AH190&lt;2800),ROUND((ROUND(((2800-$AI190)/$AH190)*$AJ190,2)+ROUND($AI190*9%,2))*'umowa o pracę'!$E$8,2),IF(AND($AH190+$AI190&gt;=2800,$AI190&gt;=2800),ROUND((ROUND(2800*9%,2))*'umowa o pracę'!$E$8,2),IF(AND($AH190+$AI190&gt;=2800,$AH190&gt;=2800,$AI190&lt;2800),ROUND((ROUND($AI190*9%,2)+ROUND(((2800-$AI190)/$AH190)*$AJ190,2))*'umowa o pracę'!$E$8,2),0)))),0))))&gt;$J190,$J190,IF(IF(AND($AG190=1,$I190&gt;0),ROUND(IF($AH190+$AI190&gt;=2800,2800*'umowa o pracę'!$E$8,($AH190+$AI190)*'umowa o pracę'!$E$8),2)+IF($AI190=0,ROUND(IF($AH190&gt;2800,ROUND($AK190/$AH190*2800,2),$AK190)*'umowa o pracę'!$E$8,2),ROUND(IF($AH190&gt;2800,ROUND($AK190/$AH190*2800,2),$AK190)*'umowa o pracę'!$E$8,2)),ROUND(IF($AH190+$AI190&gt;=2800,2800*'umowa o pracę'!$E$8,($AH190+$AI190)*'umowa o pracę'!$E$8),2)-IF($AI190=0,ROUND(ROUND(IF($AH190&gt;2800,ROUND($AJ190/$AH190*2800,2),$AJ190),2)*'umowa o pracę'!$E$8,2),IF($AI190&gt;0,IF($AH190+$AI190&lt;2800,ROUND(ROUND($AJ190+ROUND($AI190*9%,2),2)*'umowa o pracę'!$E$8,2),IF(AND($AH190+$AI190&gt;=2800,$AI190&lt;2800,$AH190&lt;2800),ROUND((ROUND(((2800-$AI190)/$AH190)*$AJ190,2)+ROUND($AI190*9%,2))*'umowa o pracę'!$E$8,2),IF(AND($AH190+$AI190&gt;=2800,$AI190&gt;=2800),ROUND((ROUND(2800*9%,2))*'umowa o pracę'!$E$8,2),IF(AND($AH190+$AI190&gt;=2800,$AH190&gt;=2800,$AI190&lt;2800),ROUND((ROUND($AI190*9%,2)+ROUND(((2800-$AI190)/$AH190)*$AJ190,2))*'umowa o pracę'!$E$8,2),0)))),0)))&gt;$J190,$J190,IF(AND($AG190=1,$I190&gt;0),ROUND(IF($AH190+$AI190&gt;=2800,2800*'umowa o pracę'!$E$8,($AH190+$AI190)*'umowa o pracę'!$E$8),2)+IF($AI190=0,ROUND(IF($AH190&gt;2800,ROUND($AK190/$AH190*2800,2),$AK190)*'umowa o pracę'!$E$8,2),ROUND(IF($AH190&gt;2800,ROUND($AK190/$AH190*2800,2),$AK190)*'umowa o pracę'!$E$8,2)),ROUND(IF($AH190+$AI190&gt;=2800,2800*'umowa o pracę'!$E$8,($AH190+$AI190)*'umowa o pracę'!$E$8),2)-IF(AND($AI190=0,I190&gt;0),ROUND(ROUND(IF($AH190&gt;2800,ROUND($AJ190/$AH190*2800,2),$AJ190),2)*'umowa o pracę'!$E$8,2),IF($AI190&gt;0,IF($AH190+$AI190&lt;2800,ROUND(ROUND($AJ190+ROUND($AI190*9%,2),2)*'umowa o pracę'!$E$8,2),IF(AND($AH190+$AI190&gt;=2800,$AI190&lt;2800,$AH190&lt;2800),ROUND((ROUND(((2800-$AI190)/$AH190)*$AJ190,2)+ROUND($AI190*9%,2))*'umowa o pracę'!$E$8,2),IF(AND($AH190+$AI190&gt;=2800,$AI190&gt;=2800),ROUND((ROUND(2800*9%,2))*'umowa o pracę'!$E$8,2),IF(AND($AH190+$AI190&gt;=2800,$AH190&gt;=2800,$AI190&lt;2800),ROUND((ROUND($AI190*9%,2)+ROUND(((2800-$AI190)/$AH190)*$AJ190,2))*'umowa o pracę'!$E$8,2),0)))),0)))))</f>
        <v>0</v>
      </c>
      <c r="AO190" s="32">
        <f>IF('umowa o pracę'!$E$7=2020,IF(IF($AG190=1,IF($AI190=0,ROUND(IF($AH190&gt;2600,ROUND($AJ190/$AH190*2600,2),$AJ190)*'umowa o pracę'!$E$8,2),IF($AH190+$AI190&lt;2600,ROUND(ROUND($AJ190+ROUND($AI190*9%,2),2)*'umowa o pracę'!$E$8,2),IF(AND($AH190+$AI190&gt;=2600,$AH190&lt;2600),ROUND((ROUND($AJ190+ROUND((2600-$AH190)*9%,2),2))*'umowa o pracę'!$E$8,2),IF(AND($AH190+$AI190&gt;=2600,$AH190&gt;=2600),ROUND(ROUND($AJ190/$AH190*2600,2)*'umowa o pracę'!$E$8,2),0)))),0)&gt;$H190,$H190,IF($AG190=1,IF($AI190=0,ROUND(IF($AH190&gt;2600,ROUND($AJ190/$AH190*2600,2),$AJ190)*'umowa o pracę'!$E$8,2),IF($AH190+$AI190&lt;2600,ROUND(ROUND($AJ190+ROUND($AI190*9%,2),2)*'umowa o pracę'!$E$8,2),IF(AND($AH190+$AI190&gt;=2600,$AH190&lt;2600),ROUND((ROUND($AJ190+ROUND((2600-$AH190)*9%,2),2))*'umowa o pracę'!$E$8,2),IF(AND($AH190+$AI190&gt;=2600,$AH190&gt;=2600),ROUND(ROUND($AJ190/$AH190*2600,2)*'umowa o pracę'!$E$8,2),0)))),0)),IF('umowa o pracę'!$E$7=2021,IF(IF($AG190=1,IF($AI190=0,ROUND(IF($AH190&gt;2800,ROUND($AJ190/$AH190*2800,2),$AJ190)*'umowa o pracę'!$E$8,2),IF($AH190+$AI190&lt;2800,ROUND(ROUND($AJ190+ROUND($AI190*9%,2),2)*'umowa o pracę'!$E$8,2),IF(AND($AH190+$AI190&gt;=2800,$AH190&lt;2800),ROUND((ROUND($AJ190+ROUND((2800-$AH190)*9%,2),2))*'umowa o pracę'!$E$8,2),IF(AND($AH190+$AI190&gt;=2800,$AH190&gt;=2800),ROUND(ROUND($AJ190/$AH190*2800,2)*'umowa o pracę'!$E$8,2),0)))),0)&gt;$H190,$H190,IF($AG190=1,IF($AI190=0,ROUND(IF($AH190&gt;2800,ROUND($AJ190/$AH190*2800,2),$AJ190)*'umowa o pracę'!$E$8,2),IF($AH190+$AI190&lt;2800,ROUND(ROUND($AJ190+ROUND($AI190*9%,2),2)*'umowa o pracę'!$E$8,2),IF(AND($AH190+$AI190&gt;=2800,$AH190&lt;2800),ROUND((ROUND($AJ190+ROUND((2800-$AH190)*9%,2),2))*'umowa o pracę'!$E$8,2),IF(AND($AH190+$AI190&gt;=2800,$AH190&gt;=2800),ROUND(ROUND($AJ190/$AH190*2800,2)*'umowa o pracę'!$E$8,2),0)))),0)),0))</f>
        <v>0</v>
      </c>
      <c r="AP190" s="32">
        <f>IF('umowa o pracę'!$E$7=2020,IF(IF($AG190=1,IF($AI190=0,ROUND(IF($AH190&gt;2600,ROUND($AK190/$AH190*2600,2),$AK190)*'umowa o pracę'!$E$8,2),ROUND(IF($AH190&gt;2600,ROUND($AK190/$AH190*2600,2),$AK190)*'umowa o pracę'!$E$8,2)),0)&gt;$I190,$I190,IF($AG190=1,IF($AI190=0,ROUND(IF($AH190&gt;2600,ROUND($AK190/$AH190*2600,2),$AK190)*'umowa o pracę'!$E$8,2),ROUND(IF($AH190&gt;2600,ROUND($AK190/$AH190*2600,2),$AK190)*'umowa o pracę'!$E$8,2)),0)),IF('umowa o pracę'!$E$7=2021,IF(IF($AG190=1,IF($AI190=0,ROUND(IF($AH190&gt;2800,ROUND($AK190/$AH190*2800,2),$AK190)*'umowa o pracę'!$E$8,2),ROUND(IF($AH190&gt;2800,ROUND($AK190/$AH190*2800,2),$AK190)*'umowa o pracę'!$E$8,2)),0)&gt;$I190,$I190,IF($AG190=1,IF($AI190=0,ROUND(IF($AH190&gt;2800,ROUND($AK190/$AH190*2800,2),$AK190)*'umowa o pracę'!$E$8,2),ROUND(IF($AH190&gt;2800,ROUND($AK190/$AH190*2800,2),$AK190)*'umowa o pracę'!$E$8,2)),0)),0))</f>
        <v>0</v>
      </c>
      <c r="AQ190" s="56">
        <f>IF('umowa o pracę'!$E$7=2020,$AM190,IF('umowa o pracę'!$E$7=2021,$AN190,0))</f>
        <v>0</v>
      </c>
      <c r="AR190" s="33">
        <f>IF('umowa o pracę'!$E$7=0,0,U190+AF190+AQ190)</f>
        <v>0</v>
      </c>
      <c r="AS190" s="19"/>
      <c r="AT190" s="19"/>
      <c r="AU190" s="19"/>
      <c r="AV190" s="6"/>
      <c r="AW190" s="6"/>
      <c r="AX190" s="6">
        <f t="shared" si="26"/>
        <v>10</v>
      </c>
      <c r="AY190" s="6"/>
      <c r="AZ190" s="234">
        <f t="shared" si="29"/>
        <v>0</v>
      </c>
      <c r="BA190" s="234">
        <f t="shared" si="30"/>
        <v>0</v>
      </c>
      <c r="BB190" s="234">
        <f t="shared" si="31"/>
        <v>0</v>
      </c>
      <c r="BC190" s="234">
        <f t="shared" si="32"/>
        <v>0</v>
      </c>
      <c r="BD190" s="234">
        <f t="shared" si="33"/>
        <v>0</v>
      </c>
      <c r="BE190" s="234">
        <f t="shared" si="34"/>
        <v>0</v>
      </c>
      <c r="BF190" s="234">
        <f t="shared" si="35"/>
        <v>0</v>
      </c>
      <c r="BG190" s="234">
        <f t="shared" si="36"/>
        <v>0</v>
      </c>
      <c r="BH190" s="234">
        <f t="shared" si="37"/>
        <v>0</v>
      </c>
      <c r="BI190" s="238">
        <f t="shared" si="38"/>
        <v>0</v>
      </c>
      <c r="BJ190" s="236"/>
      <c r="BK190" s="236"/>
      <c r="BL190" s="237"/>
    </row>
    <row r="191" spans="1:64" ht="15.75" customHeight="1" x14ac:dyDescent="0.25">
      <c r="A191" s="129">
        <v>180</v>
      </c>
      <c r="B191" s="57"/>
      <c r="C191" s="57"/>
      <c r="D191" s="36"/>
      <c r="E191" s="36"/>
      <c r="F191" s="242"/>
      <c r="G191" s="37">
        <v>1</v>
      </c>
      <c r="H191" s="58">
        <v>0</v>
      </c>
      <c r="I191" s="59">
        <v>0</v>
      </c>
      <c r="J191" s="60">
        <v>0</v>
      </c>
      <c r="K191" s="52">
        <v>1</v>
      </c>
      <c r="L191" s="39">
        <v>0</v>
      </c>
      <c r="M191" s="39">
        <v>0</v>
      </c>
      <c r="N191" s="39">
        <v>0</v>
      </c>
      <c r="O191" s="39">
        <v>0</v>
      </c>
      <c r="P191" s="35">
        <f>IF('umowa o pracę'!$E$7=2020,ROUND(IF($L191&gt;=2600,2600*'umowa o pracę'!$E$8,$L191*'umowa o pracę'!$E$8),2),IF('umowa o pracę'!$E$7=2021,ROUND(IF($L191&gt;=2800,2800*'umowa o pracę'!$E$8,$L191*'umowa o pracę'!$E$8),2),0))</f>
        <v>0</v>
      </c>
      <c r="Q191" s="252">
        <f>IF(IF(IF(AND($K191=1,$I191&gt;0),ROUND(IF($L191+$M191&gt;=2600,2600*'umowa o pracę'!$E$8,($L191+$M191)*'umowa o pracę'!$E$8),2)+IF($M191=0,ROUND(IF($L191&gt;2600,ROUND($O191/$L191*2600,2),$O191)*'umowa o pracę'!$E$8,2),ROUND(IF($L191&gt;2600,ROUND($O191/$L191*2600,2),$O191)*'umowa o pracę'!$E$8,2)),ROUND(IF($L191+$M191&gt;=2600,2600*'umowa o pracę'!$E$8,($L191+$M191)*'umowa o pracę'!$E$8),2)-IF($M191=0,ROUND(ROUND(IF($L191&gt;2600,ROUND($N191/$L191*2600,2),$N191),2)*'umowa o pracę'!$E$8,2),IF($M191&gt;0,IF($L191+$M191&lt;2600,ROUND(ROUND($N191+ROUND($M191*9%,2),2)*'umowa o pracę'!$E$8,2),IF(AND($L191+$M191&gt;=2600,$M191&lt;2600,$L191&lt;2600),ROUND((ROUND(((2600-$M191)/$L191)*$N191,2)+ROUND($M191*9%,2))*'umowa o pracę'!$E$8,2),IF(AND($L191+$M191&gt;=2600,$M191&gt;=2600),ROUND((ROUND(2600*9%,2))*'umowa o pracę'!$E$8,2),IF(AND($L191+$M191&gt;=2600,$L191&gt;=2600,$M191&lt;2600),ROUND((ROUND($M191*9%,2)+ROUND(((2600-$M191)/$L191)*$N191,2))*'umowa o pracę'!$E$8,2),0)))),0)))&gt;$J191,$J191,IF(AND($K191=1,$I191&gt;0),ROUND(IF($L191+$M191&gt;=2600,2600*'umowa o pracę'!$E$8,($L191+$M191)*'umowa o pracę'!$E$8),2)+IF($M191=0,ROUND(IF($L191&gt;2600,ROUND($O191/$L191*2600,2),$O191)*'umowa o pracę'!$E$8,2),ROUND(IF($L191&gt;2600,ROUND($O191/$L191*2600,2),$O191)*'umowa o pracę'!$E$8,2)),ROUND(IF($L191+$M191&gt;=2600,2600*'umowa o pracę'!$E$8,($L191+$M191)*'umowa o pracę'!$E$8),2)-IF($M191=0,ROUND(ROUND(IF($L191&gt;2600,ROUND($N191/$L191*2600,2),$N191),2)*'umowa o pracę'!$E$8,2),IF($M191&gt;0,IF($L191+$M191&lt;2600,ROUND(ROUND($N191+ROUND($M191*9%,2),2)*'umowa o pracę'!$E$8,2),IF(AND($L191+$M191&gt;=2600,$M191&lt;2600,$L191&lt;2600),ROUND((ROUND(((2600-$M191)/$L191)*$N191,2)+ROUND($M191*9%,2))*'umowa o pracę'!$E$8,2),IF(AND($L191+$M191&gt;=2600,$M191&gt;=2600),ROUND((ROUND(2600*9%,2))*'umowa o pracę'!$E$8,2),IF(AND($L191+$M191&gt;=2600,$L191&gt;=2600,$M191&lt;2600),ROUND((ROUND($M191*9%,2)+ROUND(((2600-$M191)/$L191)*$N191,2))*'umowa o pracę'!$E$8,2),0)))),0))))&gt;$J191,$J191,IF(IF(AND($K191=1,$I191&gt;0),ROUND(IF($L191+$M191&gt;=2600,2600*'umowa o pracę'!$E$8,($L191+$M191)*'umowa o pracę'!$E$8),2)+IF($M191=0,ROUND(IF($L191&gt;2600,ROUND($O191/$L191*2600,2),$O191)*'umowa o pracę'!$E$8,2),ROUND(IF($L191&gt;2600,ROUND($O191/$L191*2600,2),$O191)*'umowa o pracę'!$E$8,2)),ROUND(IF($L191+$M191&gt;=2600,2600*'umowa o pracę'!$E$8,($L191+$M191)*'umowa o pracę'!$E$8),2)-IF($M191=0,ROUND(ROUND(IF($L191&gt;2600,ROUND($N191/$L191*2600,2),$N191),2)*'umowa o pracę'!$E$8,2),IF($M191&gt;0,IF($L191+$M191&lt;2600,ROUND(ROUND($N191+ROUND($M191*9%,2),2)*'umowa o pracę'!$E$8,2),IF(AND($L191+$M191&gt;=2600,$M191&lt;2600,$L191&lt;2600),ROUND((ROUND(((2600-$M191)/$L191)*$N191,2)+ROUND($M191*9%,2))*'umowa o pracę'!$E$8,2),IF(AND($L191+$M191&gt;=2600,$M191&gt;=2600),ROUND((ROUND(2600*9%,2))*'umowa o pracę'!$E$8,2),IF(AND($L191+$M191&gt;=2600,$L191&gt;=2600,$M191&lt;2600),ROUND((ROUND($M191*9%,2)+ROUND(((2600-$M191)/$L191)*$N191,2))*'umowa o pracę'!$E$8,2),0)))),0)))&gt;$J191,$J191,IF(AND($K191=1,$I191&gt;0),ROUND(IF($L191+$M191&gt;=2600,2600*'umowa o pracę'!$E$8,($L191+$M191)*'umowa o pracę'!$E$8),2)+IF($M191=0,ROUND(IF($L191&gt;2600,ROUND($O191/$L191*2600,2),$O191)*'umowa o pracę'!$E$8,2),ROUND(IF($L191&gt;2600,ROUND($O191/$L191*2600,2),$O191)*'umowa o pracę'!$E$8,2)),ROUND(IF($L191+$M191&gt;=2600,2600*'umowa o pracę'!$E$8,($L191+$M191)*'umowa o pracę'!$E$8),2)-IF(AND($M191=0,I191&gt;0),ROUND(ROUND(IF($L191&gt;2600,ROUND($N191/$L191*2600,2),$N191),2)*'umowa o pracę'!$E$8,2),IF($M191&gt;0,IF($L191+$M191&lt;2600,ROUND(ROUND($N191+ROUND($M191*9%,2),2)*'umowa o pracę'!$E$8,2),IF(AND($L191+$M191&gt;=2600,$M191&lt;2600,$L191&lt;2600),ROUND((ROUND(((2600-$M191)/$L191)*$N191,2)+ROUND($M191*9%,2))*'umowa o pracę'!$E$8,2),IF(AND($L191+$M191&gt;=2600,$M191&gt;=2600),ROUND((ROUND(2600*9%,2))*'umowa o pracę'!$E$8,2),IF(AND($L191+$M191&gt;=2600,$L191&gt;=2600,$M191&lt;2600),ROUND((ROUND($M191*9%,2)+ROUND(((2600-$M191)/$L191)*$N191,2))*'umowa o pracę'!$E$8,2),0)))),0)))))</f>
        <v>0</v>
      </c>
      <c r="R191" s="252">
        <f>IF(IF(IF(AND($K191=1,$I191&gt;0),ROUND(IF($L191+$M191&gt;=2800,2800*'umowa o pracę'!$E$8,($L191+$M191)*'umowa o pracę'!$E$8),2)+IF($M191=0,ROUND(IF($L191&gt;2800,ROUND($O191/$L191*2800,2),$O191)*'umowa o pracę'!$E$8,2),ROUND(IF($L191&gt;2800,ROUND($O191/$L191*2800,2),$O191)*'umowa o pracę'!$E$8,2)),ROUND(IF($L191+$M191&gt;=2800,2800*'umowa o pracę'!$E$8,($L191+$M191)*'umowa o pracę'!$E$8),2)-IF($M191=0,ROUND(ROUND(IF($L191&gt;2800,ROUND($N191/$L191*2800,2),$N191),2)*'umowa o pracę'!$E$8,2),IF($M191&gt;0,IF($L191+$M191&lt;2800,ROUND(ROUND($N191+ROUND($M191*9%,2),2)*'umowa o pracę'!$E$8,2),IF(AND($L191+$M191&gt;=2800,$M191&lt;2800,$L191&lt;2800),ROUND((ROUND(((2800-$M191)/$L191)*$N191,2)+ROUND($M191*9%,2))*'umowa o pracę'!$E$8,2),IF(AND($L191+$M191&gt;=2800,$M191&gt;=2800),ROUND((ROUND(2800*9%,2))*'umowa o pracę'!$E$8,2),IF(AND($L191+$M191&gt;=2800,$L191&gt;=2800,$M191&lt;2800),ROUND((ROUND($M191*9%,2)+ROUND(((2800-$M191)/$L191)*$N191,2))*'umowa o pracę'!$E$8,2),0)))),0)))&gt;$J191,$J191,IF(AND($K191=1,$I191&gt;0),ROUND(IF($L191+$M191&gt;=2800,2800*'umowa o pracę'!$E$8,($L191+$M191)*'umowa o pracę'!$E$8),2)+IF($M191=0,ROUND(IF($L191&gt;2800,ROUND($O191/$L191*2800,2),$O191)*'umowa o pracę'!$E$8,2),ROUND(IF($L191&gt;2800,ROUND($O191/$L191*2800,2),$O191)*'umowa o pracę'!$E$8,2)),ROUND(IF($L191+$M191&gt;=2800,2800*'umowa o pracę'!$E$8,($L191+$M191)*'umowa o pracę'!$E$8),2)-IF($M191=0,ROUND(ROUND(IF($L191&gt;2800,ROUND($N191/$L191*2800,2),$N191),2)*'umowa o pracę'!$E$8,2),IF($M191&gt;0,IF($L191+$M191&lt;2800,ROUND(ROUND($N191+ROUND($M191*9%,2),2)*'umowa o pracę'!$E$8,2),IF(AND($L191+$M191&gt;=2800,$M191&lt;2800,$L191&lt;2800),ROUND((ROUND(((2800-$M191)/$L191)*$N191,2)+ROUND($M191*9%,2))*'umowa o pracę'!$E$8,2),IF(AND($L191+$M191&gt;=2800,$M191&gt;=2800),ROUND((ROUND(2800*9%,2))*'umowa o pracę'!$E$8,2),IF(AND($L191+$M191&gt;=2800,$L191&gt;=2800,$M191&lt;2800),ROUND((ROUND($M191*9%,2)+ROUND(((2800-$M191)/$L191)*$N191,2))*'umowa o pracę'!$E$8,2),0)))),0))))&gt;$J191,$J191,IF(IF(AND($K191=1,$I191&gt;0),ROUND(IF($L191+$M191&gt;=2800,2800*'umowa o pracę'!$E$8,($L191+$M191)*'umowa o pracę'!$E$8),2)+IF($M191=0,ROUND(IF($L191&gt;2800,ROUND($O191/$L191*2800,2),$O191)*'umowa o pracę'!$E$8,2),ROUND(IF($L191&gt;2800,ROUND($O191/$L191*2800,2),$O191)*'umowa o pracę'!$E$8,2)),ROUND(IF($L191+$M191&gt;=2800,2800*'umowa o pracę'!$E$8,($L191+$M191)*'umowa o pracę'!$E$8),2)-IF($M191=0,ROUND(ROUND(IF($L191&gt;2800,ROUND($N191/$L191*2800,2),$N191),2)*'umowa o pracę'!$E$8,2),IF($M191&gt;0,IF($L191+$M191&lt;2800,ROUND(ROUND($N191+ROUND($M191*9%,2),2)*'umowa o pracę'!$E$8,2),IF(AND($L191+$M191&gt;=2800,$M191&lt;2800,$L191&lt;2800),ROUND((ROUND(((2800-$M191)/$L191)*$N191,2)+ROUND($M191*9%,2))*'umowa o pracę'!$E$8,2),IF(AND($L191+$M191&gt;=2800,$M191&gt;=2800),ROUND((ROUND(2800*9%,2))*'umowa o pracę'!$E$8,2),IF(AND($L191+$M191&gt;=2800,$L191&gt;=2800,$M191&lt;2800),ROUND((ROUND($M191*9%,2)+ROUND(((2800-$M191)/$L191)*$N191,2))*'umowa o pracę'!$E$8,2),0)))),0)))&gt;$J191,$J191,IF(AND($K191=1,$I191&gt;0),ROUND(IF($L191+$M191&gt;=2800,2800*'umowa o pracę'!$E$8,($L191+$M191)*'umowa o pracę'!$E$8),2)+IF($M191=0,ROUND(IF($L191&gt;2800,ROUND($O191/$L191*2800,2),$O191)*'umowa o pracę'!$E$8,2),ROUND(IF($L191&gt;2800,ROUND($O191/$L191*2800,2),$O191)*'umowa o pracę'!$E$8,2)),ROUND(IF($L191+$M191&gt;=2800,2800*'umowa o pracę'!$E$8,($L191+$M191)*'umowa o pracę'!$E$8),2)-IF(AND($M191=0,I191&gt;0),ROUND(ROUND(IF($L191&gt;2800,ROUND($N191/$L191*2800,2),$N191),2)*'umowa o pracę'!$E$8,2),IF($M191&gt;0,IF($L191+$M191&lt;2800,ROUND(ROUND($N191+ROUND($M191*9%,2),2)*'umowa o pracę'!$E$8,2),IF(AND($L191+$M191&gt;=2800,$M191&lt;2800,$L191&lt;2800),ROUND((ROUND(((2800-$M191)/$L191)*$N191,2)+ROUND($M191*9%,2))*'umowa o pracę'!$E$8,2),IF(AND($L191+$M191&gt;=2800,$M191&gt;=2800),ROUND((ROUND(2800*9%,2))*'umowa o pracę'!$E$8,2),IF(AND($L191+$M191&gt;=2800,$L191&gt;=2800,$M191&lt;2800),ROUND((ROUND($M191*9%,2)+ROUND(((2800-$M191)/$L191)*$N191,2))*'umowa o pracę'!$E$8,2),0)))),0)))))</f>
        <v>0</v>
      </c>
      <c r="S191" s="32">
        <f>IF('umowa o pracę'!$E$7=2020,IF(IF($K191=1,IF($M191=0,ROUND(IF($L191&gt;2600,ROUND($N191/$L191*2600,2),$N191)*'umowa o pracę'!$E$8,2),IF($L191+$M191&lt;2600,ROUND(ROUND($N191+ROUND($M191*9%,2),2)*'umowa o pracę'!$E$8,2),IF(AND($L191+$M191&gt;=2600,$L191&lt;2600),ROUND((ROUND($N191+ROUND((2600-$L191)*9%,2),2))*'umowa o pracę'!$E$8,2),IF(AND($L191+$M191&gt;=2600,$L191&gt;=2600),ROUND(ROUND($N191/$L191*2600,2)*'umowa o pracę'!$E$8,2),0)))),0)&gt;$H191,$H191,IF($K191=1,IF($M191=0,ROUND(IF($L191&gt;2600,ROUND($N191/$L191*2600,2),$N191)*'umowa o pracę'!$E$8,2),IF($L191+$M191&lt;2600,ROUND(ROUND($N191+ROUND($M191*9%,2),2)*'umowa o pracę'!$E$8,2),IF(AND($L191+$M191&gt;=2600,$L191&lt;2600),ROUND((ROUND($N191+ROUND((2600-$L191)*9%,2),2))*'umowa o pracę'!$E$8,2),IF(AND($L191+$M191&gt;=2600,$L191&gt;=2600),ROUND(ROUND($N191/$L191*2600,2)*'umowa o pracę'!$E$8,2),0)))),0)),IF('umowa o pracę'!$E$7=2021,IF(IF($K191=1,IF($M191=0,ROUND(IF($L191&gt;2800,ROUND($N191/$L191*2800,2),$N191)*'umowa o pracę'!$E$8,2),IF($L191+$M191&lt;2800,ROUND(ROUND($N191+ROUND($M191*9%,2),2)*'umowa o pracę'!$E$8,2),IF(AND($L191+$M191&gt;=2800,$L191&lt;2800),ROUND((ROUND($N191+ROUND((2800-$L191)*9%,2),2))*'umowa o pracę'!$E$8,2),IF(AND($L191+$M191&gt;=2800,$L191&gt;=2800),ROUND(ROUND($N191/$L191*2800,2)*'umowa o pracę'!$E$8,2),0)))),0)&gt;$H191,$H191,IF($K191=1,IF($M191=0,ROUND(IF($L191&gt;2800,ROUND($N191/$L191*2800,2),$N191)*'umowa o pracę'!$E$8,2),IF($L191+$M191&lt;2800,ROUND(ROUND($N191+ROUND($M191*9%,2),2)*'umowa o pracę'!$E$8,2),IF(AND($L191+$M191&gt;=2800,$L191&lt;2800),ROUND((ROUND($N191+ROUND((2800-$L191)*9%,2),2))*'umowa o pracę'!$E$8,2),IF(AND($L191+$M191&gt;=2800,$L191&gt;=2800),ROUND(ROUND($N191/$L191*2800,2)*'umowa o pracę'!$E$8,2),0)))),0)),0))</f>
        <v>0</v>
      </c>
      <c r="T191" s="32">
        <f>IF('umowa o pracę'!$E$7=2020,IF(IF($K191=1,IF($M191=0,ROUND(IF($L191&gt;2600,ROUND($O191/$L191*2600,2),$O191)*'umowa o pracę'!$E$8,2),ROUND(IF($L191&gt;2600,ROUND($O191/$L191*2600,2),$O191)*'umowa o pracę'!$E$8,2)),0)&gt;$I191,$I191,IF($K191=1,IF($M191=0,ROUND(IF($L191&gt;2600,ROUND($O191/$L191*2600,2),$O191)*'umowa o pracę'!$E$8,2),ROUND(IF($L191&gt;2600,ROUND($O191/$L191*2600,2),$O191)*'umowa o pracę'!$E$8,2)),0)),IF('umowa o pracę'!$E$7=2021,IF(IF($K191=1,IF($M191=0,ROUND(IF($L191&gt;2800,ROUND($O191/$L191*2800,2),$O191)*'umowa o pracę'!$E$8,2),ROUND(IF($L191&gt;2800,ROUND($O191/$L191*2800,2),$O191)*'umowa o pracę'!$E$8,2)),0)&gt;$I191,$I191,IF($K191=1,IF($M191=0,ROUND(IF($L191&gt;2800,ROUND($O191/$L191*2800,2),$O191)*'umowa o pracę'!$E$8,2),ROUND(IF($L191&gt;2800,ROUND($O191/$L191*2800,2),$O191)*'umowa o pracę'!$E$8,2)),0)),0))</f>
        <v>0</v>
      </c>
      <c r="U191" s="51">
        <f>IF('umowa o pracę'!$E$7=2020,$Q191,IF('umowa o pracę'!$E$7=2021,$R191,0))</f>
        <v>0</v>
      </c>
      <c r="V191" s="53">
        <f t="shared" si="27"/>
        <v>1</v>
      </c>
      <c r="W191" s="54">
        <f>IF('umowa o pracę'!$E$6&lt;2,0,$L191)</f>
        <v>0</v>
      </c>
      <c r="X191" s="54">
        <f>IF('umowa o pracę'!$E$6&lt;2,0,$M191)</f>
        <v>0</v>
      </c>
      <c r="Y191" s="55">
        <f>IF('umowa o pracę'!$E$6&lt;2,0,$N191)</f>
        <v>0</v>
      </c>
      <c r="Z191" s="55">
        <f>IF('umowa o pracę'!$E$6&lt;2,0,$O191)</f>
        <v>0</v>
      </c>
      <c r="AA191" s="32">
        <f>IF('umowa o pracę'!$E$7=2020,ROUND(IF($W191&gt;=2600,2600*'umowa o pracę'!$E$8,$W191*'umowa o pracę'!$E$8),2),IF('umowa o pracę'!$E$7=2021,ROUND(IF($W191&gt;=2800,2800*'umowa o pracę'!$E$8,$W191*'umowa o pracę'!$E$8),2),0))</f>
        <v>0</v>
      </c>
      <c r="AB191" s="32">
        <f>IF(IF(IF(AND($V191=1,$I191&gt;0),ROUND(IF($W191+$X191&gt;=2600,2600*'umowa o pracę'!$E$8,($W191+$X191)*'umowa o pracę'!$E$8),2)+IF($X191=0,ROUND(IF($W191&gt;2600,ROUND($Z191/$W191*2600,2),$Z191)*'umowa o pracę'!$E$8,2),ROUND(IF($W191&gt;2600,ROUND($Z191/$W191*2600,2),$Z191)*'umowa o pracę'!$E$8,2)),ROUND(IF($W191+$X191&gt;=2600,2600*'umowa o pracę'!$E$8,($W191+$X191)*'umowa o pracę'!$E$8),2)-IF($X191=0,ROUND(ROUND(IF($W191&gt;2600,ROUND($Y191/$W191*2600,2),$Y191),2)*'umowa o pracę'!$E$8,2),IF($X191&gt;0,IF($W191+$X191&lt;2600,ROUND(ROUND($Y191+ROUND($X191*9%,2),2)*'umowa o pracę'!$E$8,2),IF(AND($W191+$X191&gt;=2600,$X191&lt;2600,$W191&lt;2600),ROUND((ROUND(((2600-$X191)/$W191)*$Y191,2)+ROUND($X191*9%,2))*'umowa o pracę'!$E$8,2),IF(AND($W191+$X191&gt;=2600,$X191&gt;=2600),ROUND((ROUND(2600*9%,2))*'umowa o pracę'!$E$8,2),IF(AND($W191+$X191&gt;=2600,$W191&gt;=2600,$X191&lt;2600),ROUND((ROUND($X191*9%,2)+ROUND(((2600-$X191)/$W191)*$Y191,2))*'umowa o pracę'!$E$8,2),0)))),0)))&gt;$J191,$J191,IF(AND($V191=1,$I191&gt;0),ROUND(IF($W191+$X191&gt;=2600,2600*'umowa o pracę'!$E$8,($W191+$X191)*'umowa o pracę'!$E$8),2)+IF($X191=0,ROUND(IF($W191&gt;2600,ROUND($Z191/$W191*2600,2),$Z191)*'umowa o pracę'!$E$8,2),ROUND(IF($W191&gt;2600,ROUND($Z191/$W191*2600,2),$Z191)*'umowa o pracę'!$E$8,2)),ROUND(IF($W191+$X191&gt;=2600,2600*'umowa o pracę'!$E$8,($W191+$X191)*'umowa o pracę'!$E$8),2)-IF($X191=0,ROUND(ROUND(IF($W191&gt;2600,ROUND($Y191/$W191*2600,2),$Y191),2)*'umowa o pracę'!$E$8,2),IF($X191&gt;0,IF($W191+$X191&lt;2600,ROUND(ROUND($Y191+ROUND($X191*9%,2),2)*'umowa o pracę'!$E$8,2),IF(AND($W191+$X191&gt;=2600,$X191&lt;2600,$W191&lt;2600),ROUND((ROUND(((2600-$X191)/$W191)*$Y191,2)+ROUND($X191*9%,2))*'umowa o pracę'!$E$8,2),IF(AND($W191+$X191&gt;=2600,$X191&gt;=2600),ROUND((ROUND(2600*9%,2))*'umowa o pracę'!$E$8,2),IF(AND($W191+$X191&gt;=2600,$W191&gt;=2600,$X191&lt;2600),ROUND((ROUND($X191*9%,2)+ROUND(((2600-$X191)/$W191)*$Y191,2))*'umowa o pracę'!$E$8,2),0)))),0))))&gt;$J191,$J191,IF(IF(AND($V191=1,$I191&gt;0),ROUND(IF($W191+$X191&gt;=2600,2600*'umowa o pracę'!$E$8,($W191+$X191)*'umowa o pracę'!$E$8),2)+IF($X191=0,ROUND(IF($W191&gt;2600,ROUND($Z191/$W191*2600,2),$Z191)*'umowa o pracę'!$E$8,2),ROUND(IF($W191&gt;2600,ROUND($Z191/$W191*2600,2),$Z191)*'umowa o pracę'!$E$8,2)),ROUND(IF($W191+$X191&gt;=2600,2600*'umowa o pracę'!$E$8,($W191+$X191)*'umowa o pracę'!$E$8),2)-IF($X191=0,ROUND(ROUND(IF($W191&gt;2600,ROUND($Y191/$W191*2600,2),$Y191),2)*'umowa o pracę'!$E$8,2),IF($X191&gt;0,IF($W191+$X191&lt;2600,ROUND(ROUND($Y191+ROUND($X191*9%,2),2)*'umowa o pracę'!$E$8,2),IF(AND($W191+$X191&gt;=2600,$X191&lt;2600,$W191&lt;2600),ROUND((ROUND(((2600-$X191)/$W191)*$Y191,2)+ROUND($X191*9%,2))*'umowa o pracę'!$E$8,2),IF(AND($W191+$X191&gt;=2600,$X191&gt;=2600),ROUND((ROUND(2600*9%,2))*'umowa o pracę'!$E$8,2),IF(AND($W191+$X191&gt;=2600,$W191&gt;=2600,$X191&lt;2600),ROUND((ROUND($X191*9%,2)+ROUND(((2600-$X191)/$W191)*$Y191,2))*'umowa o pracę'!$E$8,2),0)))),0)))&gt;$J191,$J191,IF(AND($V191=1,$I191&gt;0),ROUND(IF($W191+$X191&gt;=2600,2600*'umowa o pracę'!$E$8,($W191+$X191)*'umowa o pracę'!$E$8),2)+IF($X191=0,ROUND(IF($W191&gt;2600,ROUND($Z191/$W191*2600,2),$Z191)*'umowa o pracę'!$E$8,2),ROUND(IF($W191&gt;2600,ROUND($Z191/$W191*2600,2),$Z191)*'umowa o pracę'!$E$8,2)),ROUND(IF($W191+$X191&gt;=2600,2600*'umowa o pracę'!$E$8,($W191+$X191)*'umowa o pracę'!$E$8),2)-IF(AND($X191=0,I191&gt;0),ROUND(ROUND(IF($W191&gt;2600,ROUND($Y191/$W191*2600,2),$Y191),2)*'umowa o pracę'!$E$8,2),IF($X191&gt;0,IF($W191+$X191&lt;2600,ROUND(ROUND($Y191+ROUND($X191*9%,2),2)*'umowa o pracę'!$E$8,2),IF(AND($W191+$X191&gt;=2600,$X191&lt;2600,$W191&lt;2600),ROUND((ROUND(((2600-$X191)/$W191)*$Y191,2)+ROUND($X191*9%,2))*'umowa o pracę'!$E$8,2),IF(AND($W191+$X191&gt;=2600,$X191&gt;=2600),ROUND((ROUND(2600*9%,2))*'umowa o pracę'!$E$8,2),IF(AND($W191+$X191&gt;=2600,$W191&gt;=2600,$X191&lt;2600),ROUND((ROUND($X191*9%,2)+ROUND(((2600-$X191)/$W191)*$Y191,2))*'umowa o pracę'!$E$8,2),0)))),0)))))</f>
        <v>0</v>
      </c>
      <c r="AC191" s="32">
        <f>IF(IF(IF(AND($V191=1,$I191&gt;0),ROUND(IF($W191+$X191&gt;=2800,2800*'umowa o pracę'!$E$8,($W191+$X191)*'umowa o pracę'!$E$8),2)+IF($X191=0,ROUND(IF($W191&gt;2800,ROUND($Z191/$W191*2800,2),$Z191)*'umowa o pracę'!$E$8,2),ROUND(IF($W191&gt;2800,ROUND($Z191/$W191*2800,2),$Z191)*'umowa o pracę'!$E$8,2)),ROUND(IF($W191+$X191&gt;=2800,2800*'umowa o pracę'!$E$8,($W191+$X191)*'umowa o pracę'!$E$8),2)-IF($X191=0,ROUND(ROUND(IF($W191&gt;2800,ROUND($Y191/$W191*2800,2),$Y191),2)*'umowa o pracę'!$E$8,2),IF($X191&gt;0,IF($W191+$X191&lt;2800,ROUND(ROUND($Y191+ROUND($X191*9%,2),2)*'umowa o pracę'!$E$8,2),IF(AND($W191+$X191&gt;=2800,$X191&lt;2800,$W191&lt;2800),ROUND((ROUND(((2800-$X191)/$W191)*$Y191,2)+ROUND($X191*9%,2))*'umowa o pracę'!$E$8,2),IF(AND($W191+$X191&gt;=2800,$X191&gt;=2800),ROUND((ROUND(2800*9%,2))*'umowa o pracę'!$E$8,2),IF(AND($W191+$X191&gt;=2800,$W191&gt;=2800,$X191&lt;2800),ROUND((ROUND($X191*9%,2)+ROUND(((2800-$X191)/$W191)*$Y191,2))*'umowa o pracę'!$E$8,2),0)))),0)))&gt;$J191,$J191,IF(AND($V191=1,$I191&gt;0),ROUND(IF($W191+$X191&gt;=2800,2800*'umowa o pracę'!$E$8,($W191+$X191)*'umowa o pracę'!$E$8),2)+IF($X191=0,ROUND(IF($W191&gt;2800,ROUND($Z191/$W191*2800,2),$Z191)*'umowa o pracę'!$E$8,2),ROUND(IF($W191&gt;2800,ROUND($Z191/$W191*2800,2),$Z191)*'umowa o pracę'!$E$8,2)),ROUND(IF($W191+$X191&gt;=2800,2800*'umowa o pracę'!$E$8,($W191+$X191)*'umowa o pracę'!$E$8),2)-IF($X191=0,ROUND(ROUND(IF($W191&gt;2800,ROUND($Y191/$W191*2800,2),$Y191),2)*'umowa o pracę'!$E$8,2),IF($X191&gt;0,IF($W191+$X191&lt;2800,ROUND(ROUND($Y191+ROUND($X191*9%,2),2)*'umowa o pracę'!$E$8,2),IF(AND($W191+$X191&gt;=2800,$X191&lt;2800,$W191&lt;2800),ROUND((ROUND(((2800-$X191)/$W191)*$Y191,2)+ROUND($X191*9%,2))*'umowa o pracę'!$E$8,2),IF(AND($W191+$X191&gt;=2800,$X191&gt;=2800),ROUND((ROUND(2800*9%,2))*'umowa o pracę'!$E$8,2),IF(AND($W191+$X191&gt;=2800,$W191&gt;=2800,$X191&lt;2800),ROUND((ROUND($X191*9%,2)+ROUND(((2800-$X191)/$W191)*$Y191,2))*'umowa o pracę'!$E$8,2),0)))),0))))&gt;$J191,$J191,IF(IF(AND($V191=1,$I191&gt;0),ROUND(IF($W191+$X191&gt;=2800,2800*'umowa o pracę'!$E$8,($W191+$X191)*'umowa o pracę'!$E$8),2)+IF($X191=0,ROUND(IF($W191&gt;2800,ROUND($Z191/$W191*2800,2),$Z191)*'umowa o pracę'!$E$8,2),ROUND(IF($W191&gt;2800,ROUND($Z191/$W191*2800,2),$Z191)*'umowa o pracę'!$E$8,2)),ROUND(IF($W191+$X191&gt;=2800,2800*'umowa o pracę'!$E$8,($W191+$X191)*'umowa o pracę'!$E$8),2)-IF($X191=0,ROUND(ROUND(IF($W191&gt;2800,ROUND($Y191/$W191*2800,2),$Y191),2)*'umowa o pracę'!$E$8,2),IF($X191&gt;0,IF($W191+$X191&lt;2800,ROUND(ROUND($Y191+ROUND($X191*9%,2),2)*'umowa o pracę'!$E$8,2),IF(AND($W191+$X191&gt;=2800,$X191&lt;2800,$W191&lt;2800),ROUND((ROUND(((2800-$X191)/$W191)*$Y191,2)+ROUND($X191*9%,2))*'umowa o pracę'!$E$8,2),IF(AND($W191+$X191&gt;=2800,$X191&gt;=2800),ROUND((ROUND(2800*9%,2))*'umowa o pracę'!$E$8,2),IF(AND($W191+$X191&gt;=2800,$W191&gt;=2800,$X191&lt;2800),ROUND((ROUND($X191*9%,2)+ROUND(((2800-$X191)/$W191)*$Y191,2))*'umowa o pracę'!$E$8,2),0)))),0)))&gt;$J191,$J191,IF(AND($V191=1,$I191&gt;0),ROUND(IF($W191+$X191&gt;=2800,2800*'umowa o pracę'!$E$8,($W191+$X191)*'umowa o pracę'!$E$8),2)+IF($X191=0,ROUND(IF($W191&gt;2800,ROUND($Z191/$W191*2800,2),$Z191)*'umowa o pracę'!$E$8,2),ROUND(IF($W191&gt;2800,ROUND($Z191/$W191*2800,2),$Z191)*'umowa o pracę'!$E$8,2)),ROUND(IF($W191+$X191&gt;=2800,2800*'umowa o pracę'!$E$8,($W191+$X191)*'umowa o pracę'!$E$8),2)-IF(AND($X191=0,I191&gt;0),ROUND(ROUND(IF($W191&gt;2800,ROUND($Y191/$W191*2800,2),$Y191),2)*'umowa o pracę'!$E$8,2),IF($X191&gt;0,IF($W191+$X191&lt;2800,ROUND(ROUND($Y191+ROUND($X191*9%,2),2)*'umowa o pracę'!$E$8,2),IF(AND($W191+$X191&gt;=2800,$X191&lt;2800,$W191&lt;2800),ROUND((ROUND(((2800-$X191)/$W191)*$Y191,2)+ROUND($X191*9%,2))*'umowa o pracę'!$E$8,2),IF(AND($W191+$X191&gt;=2800,$X191&gt;=2800),ROUND((ROUND(2800*9%,2))*'umowa o pracę'!$E$8,2),IF(AND($W191+$X191&gt;=2800,$W191&gt;=2800,$X191&lt;2800),ROUND((ROUND($X191*9%,2)+ROUND(((2800-$X191)/$W191)*$Y191,2))*'umowa o pracę'!$E$8,2),0)))),0)))))</f>
        <v>0</v>
      </c>
      <c r="AD191" s="32">
        <f>IF('umowa o pracę'!$E$7=2020,IF(IF($V191=1,IF($X191=0,ROUND(IF($W191&gt;2600,ROUND($Y191/$W191*2600,2),$Y191)*'umowa o pracę'!$E$8,2),IF($W191+$X191&lt;2600,ROUND(ROUND($Y191+ROUND($X191*9%,2),2)*'umowa o pracę'!$E$8,2),IF(AND($W191+$X191&gt;=2600,$W191&lt;2600),ROUND((ROUND($Y191+ROUND((2600-$W191)*9%,2),2))*'umowa o pracę'!$E$8,2),IF(AND($W191+$X191&gt;=2600,$W191&gt;=2600),ROUND(ROUND($Y191/$W191*2600,2)*'umowa o pracę'!$E$8,2),0)))),0)&gt;$H191,$H191,IF($V191=1,IF($X191=0,ROUND(IF($W191&gt;2600,ROUND($Y191/$W191*2600,2),$Y191)*'umowa o pracę'!$E$8,2),IF($W191+$X191&lt;2600,ROUND(ROUND($Y191+ROUND($X191*9%,2),2)*'umowa o pracę'!$E$8,2),IF(AND($W191+$X191&gt;=2600,$W191&lt;2600),ROUND((ROUND($Y191+ROUND((2600-$W191)*9%,2),2))*'umowa o pracę'!$E$8,2),IF(AND($W191+$X191&gt;=2600,$W191&gt;=2600),ROUND(ROUND($Y191/$W191*2600,2)*'umowa o pracę'!$E$8,2),0)))),0)),IF('umowa o pracę'!$E$7=2021,IF(IF($V191=1,IF($X191=0,ROUND(IF($W191&gt;2800,ROUND($Y191/$W191*2800,2),$Y191)*'umowa o pracę'!$E$8,2),IF($W191+$X191&lt;2800,ROUND(ROUND($Y191+ROUND($X191*9%,2),2)*'umowa o pracę'!$E$8,2),IF(AND($W191+$X191&gt;=2800,$W191&lt;2800),ROUND((ROUND($Y191+ROUND((2800-$W191)*9%,2),2))*'umowa o pracę'!$E$8,2),IF(AND($W191+$X191&gt;=2800,$W191&gt;=2800),ROUND(ROUND($Y191/$W191*2800,2)*'umowa o pracę'!$E$8,2),0)))),0)&gt;$H191,$H191,IF($V191=1,IF($X191=0,ROUND(IF($W191&gt;2800,ROUND($Y191/$W191*2800,2),$Y191)*'umowa o pracę'!$E$8,2),IF($W191+$X191&lt;2800,ROUND(ROUND($Y191+ROUND($X191*9%,2),2)*'umowa o pracę'!$E$8,2),IF(AND($W191+$X191&gt;=2800,$W191&lt;2800),ROUND((ROUND($Y191+ROUND((2800-$W191)*9%,2),2))*'umowa o pracę'!$E$8,2),IF(AND($W191+$X191&gt;=2800,$W191&gt;=2800),ROUND(ROUND($Y191/$W191*2800,2)*'umowa o pracę'!$E$8,2),0)))),0)),0))</f>
        <v>0</v>
      </c>
      <c r="AE191" s="32">
        <f>IF('umowa o pracę'!$E$7=2020,IF(IF($V191=1,IF($X191=0,ROUND(IF($W191&gt;2600,ROUND($Z191/$W191*2600,2),$Z191)*'umowa o pracę'!$E$8,2),ROUND(IF($W191&gt;2600,ROUND($Z191/$W191*2600,2),$Z191)*'umowa o pracę'!$E$8,2)),0)&gt;$I191,$I191,IF($V191=1,IF($X191=0,ROUND(IF($W191&gt;2600,ROUND($Z191/$W191*2600,2),$Z191)*'umowa o pracę'!$E$8,2),ROUND(IF($W191&gt;2600,ROUND($Z191/$W191*2600,2),$Z191)*'umowa o pracę'!$E$8,2)),0)),IF('umowa o pracę'!$E$7=2021,IF(IF($V191=1,IF($X191=0,ROUND(IF($W191&gt;2800,ROUND($Z191/$W191*2800,2),$Z191)*'umowa o pracę'!$E$8,2),ROUND(IF($W191&gt;2800,ROUND($Z191/$W191*2800,2),$Z191)*'umowa o pracę'!$E$8,2)),0)&gt;$I191,$I191,IF($V191=1,IF($X191=0,ROUND(IF($W191&gt;2800,ROUND($Z191/$W191*2800,2),$Z191)*'umowa o pracę'!$E$8,2),ROUND(IF($W191&gt;2800,ROUND($Z191/$W191*2800,2),$Z191)*'umowa o pracę'!$E$8,2)),0)),0))</f>
        <v>0</v>
      </c>
      <c r="AF191" s="56">
        <f>IF('umowa o pracę'!$E$7=2020,$AB191,IF('umowa o pracę'!$E$7=2021,$AC191,0))</f>
        <v>0</v>
      </c>
      <c r="AG191" s="53">
        <f t="shared" si="28"/>
        <v>1</v>
      </c>
      <c r="AH191" s="39">
        <f>IF('umowa o pracę'!$E$6&lt;3,0,$L191)</f>
        <v>0</v>
      </c>
      <c r="AI191" s="39">
        <f>IF('umowa o pracę'!$E$6&lt;3,0,$M191)</f>
        <v>0</v>
      </c>
      <c r="AJ191" s="55">
        <f>IF('umowa o pracę'!$E$6&lt;3,0,$N191)</f>
        <v>0</v>
      </c>
      <c r="AK191" s="55">
        <f>IF('umowa o pracę'!$E$6&lt;3,0,$O191)</f>
        <v>0</v>
      </c>
      <c r="AL191" s="32">
        <f>IF('umowa o pracę'!$E$7=2020,ROUND(IF($AH191&gt;=2600,2600*'umowa o pracę'!$E$8,$AH191*'umowa o pracę'!$E$8),2),IF('umowa o pracę'!$E$7=2021,ROUND(IF($AH191&gt;=2800,2800*'umowa o pracę'!$E$8,$AH191*'umowa o pracę'!$E$8),2),0))</f>
        <v>0</v>
      </c>
      <c r="AM191" s="32">
        <f>IF(IF(IF(AND($AG191=1,$I191&gt;0),ROUND(IF($AH191+$AI191&gt;=2600,2600*'umowa o pracę'!$E$8,($AH191+$AI191)*'umowa o pracę'!$E$8),2)+IF($AI191=0,ROUND(IF($AH191&gt;2600,ROUND($AK191/$AH191*2600,2),$AK191)*'umowa o pracę'!$E$8,2),ROUND(IF($AH191&gt;2600,ROUND($AK191/$AH191*2600,2),$AK191)*'umowa o pracę'!$E$8,2)),ROUND(IF($AH191+$AI191&gt;=2600,2600*'umowa o pracę'!$E$8,($AH191+$AI191)*'umowa o pracę'!$E$8),2)-IF($AI191=0,ROUND(ROUND(IF($AH191&gt;2600,ROUND($AJ191/$AH191*2600,2),$AJ191),2)*'umowa o pracę'!$E$8,2),IF($AI191&gt;0,IF($AH191+$AI191&lt;2600,ROUND(ROUND($AJ191+ROUND($AI191*9%,2),2)*'umowa o pracę'!$E$8,2),IF(AND($AH191+$AI191&gt;=2600,$AI191&lt;2600,$AH191&lt;2600),ROUND((ROUND(((2600-$AI191)/$AH191)*$AJ191,2)+ROUND($AI191*9%,2))*'umowa o pracę'!$E$8,2),IF(AND($AH191+$AI191&gt;=2600,$AI191&gt;=2600),ROUND((ROUND(2600*9%,2))*'umowa o pracę'!$E$8,2),IF(AND($AH191+$AI191&gt;=2600,$AH191&gt;=2600,$AI191&lt;2600),ROUND((ROUND($AI191*9%,2)+ROUND(((2600-$AI191)/$AH191)*$AJ191,2))*'umowa o pracę'!$E$8,2),0)))),0)))&gt;$J191,$J191,IF(AND($AG191=1,$I191&gt;0),ROUND(IF($AH191+$AI191&gt;=2600,2600*'umowa o pracę'!$E$8,($AH191+$AI191)*'umowa o pracę'!$E$8),2)+IF($AI191=0,ROUND(IF($AH191&gt;2600,ROUND($AK191/$AH191*2600,2),$AK191)*'umowa o pracę'!$E$8,2),ROUND(IF($AH191&gt;2600,ROUND($AK191/$AH191*2600,2),$AK191)*'umowa o pracę'!$E$8,2)),ROUND(IF($AH191+$AI191&gt;=2600,2600*'umowa o pracę'!$E$8,($AH191+$AI191)*'umowa o pracę'!$E$8),2)-IF($AI191=0,ROUND(ROUND(IF($AH191&gt;2600,ROUND($AJ191/$AH191*2600,2),$AJ191),2)*'umowa o pracę'!$E$8,2),IF($AI191&gt;0,IF($AH191+$AI191&lt;2600,ROUND(ROUND($AJ191+ROUND($AI191*9%,2),2)*'umowa o pracę'!$E$8,2),IF(AND($AH191+$AI191&gt;=2600,$AI191&lt;2600,$AH191&lt;2600),ROUND((ROUND(((2600-$AI191)/$AH191)*$AJ191,2)+ROUND($AI191*9%,2))*'umowa o pracę'!$E$8,2),IF(AND($AH191+$AI191&gt;=2600,$AI191&gt;=2600),ROUND((ROUND(2600*9%,2))*'umowa o pracę'!$E$8,2),IF(AND($AH191+$AI191&gt;=2600,$AH191&gt;=2600,$AI191&lt;2600),ROUND((ROUND($AI191*9%,2)+ROUND(((2600-$AI191)/$AH191)*$AJ191,2))*'umowa o pracę'!$E$8,2),0)))),0))))&gt;$J191,$J191,IF(IF(AND($AG191=1,$I191&gt;0),ROUND(IF($AH191+$AI191&gt;=2600,2600*'umowa o pracę'!$E$8,($AH191+$AI191)*'umowa o pracę'!$E$8),2)+IF($AI191=0,ROUND(IF($AH191&gt;2600,ROUND($AK191/$AH191*2600,2),$AK191)*'umowa o pracę'!$E$8,2),ROUND(IF($AH191&gt;2600,ROUND($AK191/$AH191*2600,2),$AK191)*'umowa o pracę'!$E$8,2)),ROUND(IF($AH191+$AI191&gt;=2600,2600*'umowa o pracę'!$E$8,($AH191+$AI191)*'umowa o pracę'!$E$8),2)-IF($AI191=0,ROUND(ROUND(IF($AH191&gt;2600,ROUND($AJ191/$AH191*2600,2),$AJ191),2)*'umowa o pracę'!$E$8,2),IF($AI191&gt;0,IF($AH191+$AI191&lt;2600,ROUND(ROUND($AJ191+ROUND($AI191*9%,2),2)*'umowa o pracę'!$E$8,2),IF(AND($AH191+$AI191&gt;=2600,$AI191&lt;2600,$AH191&lt;2600),ROUND((ROUND(((2600-$AI191)/$AH191)*$AJ191,2)+ROUND($AI191*9%,2))*'umowa o pracę'!$E$8,2),IF(AND($AH191+$AI191&gt;=2600,$AI191&gt;=2600),ROUND((ROUND(2600*9%,2))*'umowa o pracę'!$E$8,2),IF(AND($AH191+$AI191&gt;=2600,$AH191&gt;=2600,$AI191&lt;2600),ROUND((ROUND($AI191*9%,2)+ROUND(((2600-$AI191)/$AH191)*$AJ191,2))*'umowa o pracę'!$E$8,2),0)))),0)))&gt;$J191,$J191,IF(AND($AG191=1,$I191&gt;0),ROUND(IF($AH191+$AI191&gt;=2600,2600*'umowa o pracę'!$E$8,($AH191+$AI191)*'umowa o pracę'!$E$8),2)+IF($AI191=0,ROUND(IF($AH191&gt;2600,ROUND($AK191/$AH191*2600,2),$AK191)*'umowa o pracę'!$E$8,2),ROUND(IF($AH191&gt;2600,ROUND($AK191/$AH191*2600,2),$AK191)*'umowa o pracę'!$E$8,2)),ROUND(IF($AH191+$AI191&gt;=2600,2600*'umowa o pracę'!$E$8,($AH191+$AI191)*'umowa o pracę'!$E$8),2)-IF(AND($AI191=0,I191&gt;0),ROUND(ROUND(IF($AH191&gt;2600,ROUND($AJ191/$AH191*2600,2),$AJ191),2)*'umowa o pracę'!$E$8,2),IF($AI191&gt;0,IF($AH191+$AI191&lt;2600,ROUND(ROUND($AJ191+ROUND($AI191*9%,2),2)*'umowa o pracę'!$E$8,2),IF(AND($AH191+$AI191&gt;=2600,$AI191&lt;2600,$AH191&lt;2600),ROUND((ROUND(((2600-$AI191)/$AH191)*$AJ191,2)+ROUND($AI191*9%,2))*'umowa o pracę'!$E$8,2),IF(AND($AH191+$AI191&gt;=2600,$AI191&gt;=2600),ROUND((ROUND(2600*9%,2))*'umowa o pracę'!$E$8,2),IF(AND($AH191+$AI191&gt;=2600,$AH191&gt;=2600,$AI191&lt;2600),ROUND((ROUND($AI191*9%,2)+ROUND(((2600-$AI191)/$AH191)*$AJ191,2))*'umowa o pracę'!$E$8,2),0)))),0)))))</f>
        <v>0</v>
      </c>
      <c r="AN191" s="32">
        <f>IF(IF(IF(AND($AG191=1,$I191&gt;0),ROUND(IF($AH191+$AI191&gt;=2800,2800*'umowa o pracę'!$E$8,($AH191+$AI191)*'umowa o pracę'!$E$8),2)+IF($AI191=0,ROUND(IF($AH191&gt;2800,ROUND($AK191/$AH191*2800,2),$AK191)*'umowa o pracę'!$E$8,2),ROUND(IF($AH191&gt;2800,ROUND($AK191/$AH191*2800,2),$AK191)*'umowa o pracę'!$E$8,2)),ROUND(IF($AH191+$AI191&gt;=2800,2800*'umowa o pracę'!$E$8,($AH191+$AI191)*'umowa o pracę'!$E$8),2)-IF($AI191=0,ROUND(ROUND(IF($AH191&gt;2800,ROUND($AJ191/$AH191*2800,2),$AJ191),2)*'umowa o pracę'!$E$8,2),IF($AI191&gt;0,IF($AH191+$AI191&lt;2800,ROUND(ROUND($AJ191+ROUND($AI191*9%,2),2)*'umowa o pracę'!$E$8,2),IF(AND($AH191+$AI191&gt;=2800,$AI191&lt;2800,$AH191&lt;2800),ROUND((ROUND(((2800-$AI191)/$AH191)*$AJ191,2)+ROUND($AI191*9%,2))*'umowa o pracę'!$E$8,2),IF(AND($AH191+$AI191&gt;=2800,$AI191&gt;=2800),ROUND((ROUND(2800*9%,2))*'umowa o pracę'!$E$8,2),IF(AND($AH191+$AI191&gt;=2800,$AH191&gt;=2800,$AI191&lt;2800),ROUND((ROUND($AI191*9%,2)+ROUND(((2800-$AI191)/$AH191)*$AJ191,2))*'umowa o pracę'!$E$8,2),0)))),0)))&gt;$J191,$J191,IF(AND($AG191=1,$I191&gt;0),ROUND(IF($AH191+$AI191&gt;=2800,2800*'umowa o pracę'!$E$8,($AH191+$AI191)*'umowa o pracę'!$E$8),2)+IF($AI191=0,ROUND(IF($AH191&gt;2800,ROUND($AK191/$AH191*2800,2),$AK191)*'umowa o pracę'!$E$8,2),ROUND(IF($AH191&gt;2800,ROUND($AK191/$AH191*2800,2),$AK191)*'umowa o pracę'!$E$8,2)),ROUND(IF($AH191+$AI191&gt;=2800,2800*'umowa o pracę'!$E$8,($AH191+$AI191)*'umowa o pracę'!$E$8),2)-IF($AI191=0,ROUND(ROUND(IF($AH191&gt;2800,ROUND($AJ191/$AH191*2800,2),$AJ191),2)*'umowa o pracę'!$E$8,2),IF($AI191&gt;0,IF($AH191+$AI191&lt;2800,ROUND(ROUND($AJ191+ROUND($AI191*9%,2),2)*'umowa o pracę'!$E$8,2),IF(AND($AH191+$AI191&gt;=2800,$AI191&lt;2800,$AH191&lt;2800),ROUND((ROUND(((2800-$AI191)/$AH191)*$AJ191,2)+ROUND($AI191*9%,2))*'umowa o pracę'!$E$8,2),IF(AND($AH191+$AI191&gt;=2800,$AI191&gt;=2800),ROUND((ROUND(2800*9%,2))*'umowa o pracę'!$E$8,2),IF(AND($AH191+$AI191&gt;=2800,$AH191&gt;=2800,$AI191&lt;2800),ROUND((ROUND($AI191*9%,2)+ROUND(((2800-$AI191)/$AH191)*$AJ191,2))*'umowa o pracę'!$E$8,2),0)))),0))))&gt;$J191,$J191,IF(IF(AND($AG191=1,$I191&gt;0),ROUND(IF($AH191+$AI191&gt;=2800,2800*'umowa o pracę'!$E$8,($AH191+$AI191)*'umowa o pracę'!$E$8),2)+IF($AI191=0,ROUND(IF($AH191&gt;2800,ROUND($AK191/$AH191*2800,2),$AK191)*'umowa o pracę'!$E$8,2),ROUND(IF($AH191&gt;2800,ROUND($AK191/$AH191*2800,2),$AK191)*'umowa o pracę'!$E$8,2)),ROUND(IF($AH191+$AI191&gt;=2800,2800*'umowa o pracę'!$E$8,($AH191+$AI191)*'umowa o pracę'!$E$8),2)-IF($AI191=0,ROUND(ROUND(IF($AH191&gt;2800,ROUND($AJ191/$AH191*2800,2),$AJ191),2)*'umowa o pracę'!$E$8,2),IF($AI191&gt;0,IF($AH191+$AI191&lt;2800,ROUND(ROUND($AJ191+ROUND($AI191*9%,2),2)*'umowa o pracę'!$E$8,2),IF(AND($AH191+$AI191&gt;=2800,$AI191&lt;2800,$AH191&lt;2800),ROUND((ROUND(((2800-$AI191)/$AH191)*$AJ191,2)+ROUND($AI191*9%,2))*'umowa o pracę'!$E$8,2),IF(AND($AH191+$AI191&gt;=2800,$AI191&gt;=2800),ROUND((ROUND(2800*9%,2))*'umowa o pracę'!$E$8,2),IF(AND($AH191+$AI191&gt;=2800,$AH191&gt;=2800,$AI191&lt;2800),ROUND((ROUND($AI191*9%,2)+ROUND(((2800-$AI191)/$AH191)*$AJ191,2))*'umowa o pracę'!$E$8,2),0)))),0)))&gt;$J191,$J191,IF(AND($AG191=1,$I191&gt;0),ROUND(IF($AH191+$AI191&gt;=2800,2800*'umowa o pracę'!$E$8,($AH191+$AI191)*'umowa o pracę'!$E$8),2)+IF($AI191=0,ROUND(IF($AH191&gt;2800,ROUND($AK191/$AH191*2800,2),$AK191)*'umowa o pracę'!$E$8,2),ROUND(IF($AH191&gt;2800,ROUND($AK191/$AH191*2800,2),$AK191)*'umowa o pracę'!$E$8,2)),ROUND(IF($AH191+$AI191&gt;=2800,2800*'umowa o pracę'!$E$8,($AH191+$AI191)*'umowa o pracę'!$E$8),2)-IF(AND($AI191=0,I191&gt;0),ROUND(ROUND(IF($AH191&gt;2800,ROUND($AJ191/$AH191*2800,2),$AJ191),2)*'umowa o pracę'!$E$8,2),IF($AI191&gt;0,IF($AH191+$AI191&lt;2800,ROUND(ROUND($AJ191+ROUND($AI191*9%,2),2)*'umowa o pracę'!$E$8,2),IF(AND($AH191+$AI191&gt;=2800,$AI191&lt;2800,$AH191&lt;2800),ROUND((ROUND(((2800-$AI191)/$AH191)*$AJ191,2)+ROUND($AI191*9%,2))*'umowa o pracę'!$E$8,2),IF(AND($AH191+$AI191&gt;=2800,$AI191&gt;=2800),ROUND((ROUND(2800*9%,2))*'umowa o pracę'!$E$8,2),IF(AND($AH191+$AI191&gt;=2800,$AH191&gt;=2800,$AI191&lt;2800),ROUND((ROUND($AI191*9%,2)+ROUND(((2800-$AI191)/$AH191)*$AJ191,2))*'umowa o pracę'!$E$8,2),0)))),0)))))</f>
        <v>0</v>
      </c>
      <c r="AO191" s="32">
        <f>IF('umowa o pracę'!$E$7=2020,IF(IF($AG191=1,IF($AI191=0,ROUND(IF($AH191&gt;2600,ROUND($AJ191/$AH191*2600,2),$AJ191)*'umowa o pracę'!$E$8,2),IF($AH191+$AI191&lt;2600,ROUND(ROUND($AJ191+ROUND($AI191*9%,2),2)*'umowa o pracę'!$E$8,2),IF(AND($AH191+$AI191&gt;=2600,$AH191&lt;2600),ROUND((ROUND($AJ191+ROUND((2600-$AH191)*9%,2),2))*'umowa o pracę'!$E$8,2),IF(AND($AH191+$AI191&gt;=2600,$AH191&gt;=2600),ROUND(ROUND($AJ191/$AH191*2600,2)*'umowa o pracę'!$E$8,2),0)))),0)&gt;$H191,$H191,IF($AG191=1,IF($AI191=0,ROUND(IF($AH191&gt;2600,ROUND($AJ191/$AH191*2600,2),$AJ191)*'umowa o pracę'!$E$8,2),IF($AH191+$AI191&lt;2600,ROUND(ROUND($AJ191+ROUND($AI191*9%,2),2)*'umowa o pracę'!$E$8,2),IF(AND($AH191+$AI191&gt;=2600,$AH191&lt;2600),ROUND((ROUND($AJ191+ROUND((2600-$AH191)*9%,2),2))*'umowa o pracę'!$E$8,2),IF(AND($AH191+$AI191&gt;=2600,$AH191&gt;=2600),ROUND(ROUND($AJ191/$AH191*2600,2)*'umowa o pracę'!$E$8,2),0)))),0)),IF('umowa o pracę'!$E$7=2021,IF(IF($AG191=1,IF($AI191=0,ROUND(IF($AH191&gt;2800,ROUND($AJ191/$AH191*2800,2),$AJ191)*'umowa o pracę'!$E$8,2),IF($AH191+$AI191&lt;2800,ROUND(ROUND($AJ191+ROUND($AI191*9%,2),2)*'umowa o pracę'!$E$8,2),IF(AND($AH191+$AI191&gt;=2800,$AH191&lt;2800),ROUND((ROUND($AJ191+ROUND((2800-$AH191)*9%,2),2))*'umowa o pracę'!$E$8,2),IF(AND($AH191+$AI191&gt;=2800,$AH191&gt;=2800),ROUND(ROUND($AJ191/$AH191*2800,2)*'umowa o pracę'!$E$8,2),0)))),0)&gt;$H191,$H191,IF($AG191=1,IF($AI191=0,ROUND(IF($AH191&gt;2800,ROUND($AJ191/$AH191*2800,2),$AJ191)*'umowa o pracę'!$E$8,2),IF($AH191+$AI191&lt;2800,ROUND(ROUND($AJ191+ROUND($AI191*9%,2),2)*'umowa o pracę'!$E$8,2),IF(AND($AH191+$AI191&gt;=2800,$AH191&lt;2800),ROUND((ROUND($AJ191+ROUND((2800-$AH191)*9%,2),2))*'umowa o pracę'!$E$8,2),IF(AND($AH191+$AI191&gt;=2800,$AH191&gt;=2800),ROUND(ROUND($AJ191/$AH191*2800,2)*'umowa o pracę'!$E$8,2),0)))),0)),0))</f>
        <v>0</v>
      </c>
      <c r="AP191" s="32">
        <f>IF('umowa o pracę'!$E$7=2020,IF(IF($AG191=1,IF($AI191=0,ROUND(IF($AH191&gt;2600,ROUND($AK191/$AH191*2600,2),$AK191)*'umowa o pracę'!$E$8,2),ROUND(IF($AH191&gt;2600,ROUND($AK191/$AH191*2600,2),$AK191)*'umowa o pracę'!$E$8,2)),0)&gt;$I191,$I191,IF($AG191=1,IF($AI191=0,ROUND(IF($AH191&gt;2600,ROUND($AK191/$AH191*2600,2),$AK191)*'umowa o pracę'!$E$8,2),ROUND(IF($AH191&gt;2600,ROUND($AK191/$AH191*2600,2),$AK191)*'umowa o pracę'!$E$8,2)),0)),IF('umowa o pracę'!$E$7=2021,IF(IF($AG191=1,IF($AI191=0,ROUND(IF($AH191&gt;2800,ROUND($AK191/$AH191*2800,2),$AK191)*'umowa o pracę'!$E$8,2),ROUND(IF($AH191&gt;2800,ROUND($AK191/$AH191*2800,2),$AK191)*'umowa o pracę'!$E$8,2)),0)&gt;$I191,$I191,IF($AG191=1,IF($AI191=0,ROUND(IF($AH191&gt;2800,ROUND($AK191/$AH191*2800,2),$AK191)*'umowa o pracę'!$E$8,2),ROUND(IF($AH191&gt;2800,ROUND($AK191/$AH191*2800,2),$AK191)*'umowa o pracę'!$E$8,2)),0)),0))</f>
        <v>0</v>
      </c>
      <c r="AQ191" s="56">
        <f>IF('umowa o pracę'!$E$7=2020,$AM191,IF('umowa o pracę'!$E$7=2021,$AN191,0))</f>
        <v>0</v>
      </c>
      <c r="AR191" s="33">
        <f>IF('umowa o pracę'!$E$7=0,0,U191+AF191+AQ191)</f>
        <v>0</v>
      </c>
      <c r="AS191" s="19"/>
      <c r="AT191" s="19"/>
      <c r="AU191" s="19"/>
      <c r="AV191" s="6"/>
      <c r="AW191" s="6"/>
      <c r="AX191" s="6">
        <f t="shared" si="26"/>
        <v>10</v>
      </c>
      <c r="AY191" s="6"/>
      <c r="AZ191" s="234">
        <f t="shared" si="29"/>
        <v>0</v>
      </c>
      <c r="BA191" s="234">
        <f t="shared" si="30"/>
        <v>0</v>
      </c>
      <c r="BB191" s="234">
        <f t="shared" si="31"/>
        <v>0</v>
      </c>
      <c r="BC191" s="234">
        <f t="shared" si="32"/>
        <v>0</v>
      </c>
      <c r="BD191" s="234">
        <f t="shared" si="33"/>
        <v>0</v>
      </c>
      <c r="BE191" s="234">
        <f t="shared" si="34"/>
        <v>0</v>
      </c>
      <c r="BF191" s="234">
        <f t="shared" si="35"/>
        <v>0</v>
      </c>
      <c r="BG191" s="234">
        <f t="shared" si="36"/>
        <v>0</v>
      </c>
      <c r="BH191" s="234">
        <f t="shared" si="37"/>
        <v>0</v>
      </c>
      <c r="BI191" s="238">
        <f t="shared" si="38"/>
        <v>0</v>
      </c>
      <c r="BJ191" s="236"/>
      <c r="BK191" s="236"/>
      <c r="BL191" s="237"/>
    </row>
    <row r="192" spans="1:64" ht="15.75" customHeight="1" x14ac:dyDescent="0.25">
      <c r="A192" s="129">
        <v>181</v>
      </c>
      <c r="B192" s="57"/>
      <c r="C192" s="57"/>
      <c r="D192" s="36"/>
      <c r="E192" s="36"/>
      <c r="F192" s="242"/>
      <c r="G192" s="37">
        <v>1</v>
      </c>
      <c r="H192" s="58">
        <v>0</v>
      </c>
      <c r="I192" s="59">
        <v>0</v>
      </c>
      <c r="J192" s="60">
        <v>0</v>
      </c>
      <c r="K192" s="52">
        <v>1</v>
      </c>
      <c r="L192" s="39">
        <v>0</v>
      </c>
      <c r="M192" s="39">
        <v>0</v>
      </c>
      <c r="N192" s="39">
        <v>0</v>
      </c>
      <c r="O192" s="39">
        <v>0</v>
      </c>
      <c r="P192" s="35">
        <f>IF('umowa o pracę'!$E$7=2020,ROUND(IF($L192&gt;=2600,2600*'umowa o pracę'!$E$8,$L192*'umowa o pracę'!$E$8),2),IF('umowa o pracę'!$E$7=2021,ROUND(IF($L192&gt;=2800,2800*'umowa o pracę'!$E$8,$L192*'umowa o pracę'!$E$8),2),0))</f>
        <v>0</v>
      </c>
      <c r="Q192" s="252">
        <f>IF(IF(IF(AND($K192=1,$I192&gt;0),ROUND(IF($L192+$M192&gt;=2600,2600*'umowa o pracę'!$E$8,($L192+$M192)*'umowa o pracę'!$E$8),2)+IF($M192=0,ROUND(IF($L192&gt;2600,ROUND($O192/$L192*2600,2),$O192)*'umowa o pracę'!$E$8,2),ROUND(IF($L192&gt;2600,ROUND($O192/$L192*2600,2),$O192)*'umowa o pracę'!$E$8,2)),ROUND(IF($L192+$M192&gt;=2600,2600*'umowa o pracę'!$E$8,($L192+$M192)*'umowa o pracę'!$E$8),2)-IF($M192=0,ROUND(ROUND(IF($L192&gt;2600,ROUND($N192/$L192*2600,2),$N192),2)*'umowa o pracę'!$E$8,2),IF($M192&gt;0,IF($L192+$M192&lt;2600,ROUND(ROUND($N192+ROUND($M192*9%,2),2)*'umowa o pracę'!$E$8,2),IF(AND($L192+$M192&gt;=2600,$M192&lt;2600,$L192&lt;2600),ROUND((ROUND(((2600-$M192)/$L192)*$N192,2)+ROUND($M192*9%,2))*'umowa o pracę'!$E$8,2),IF(AND($L192+$M192&gt;=2600,$M192&gt;=2600),ROUND((ROUND(2600*9%,2))*'umowa o pracę'!$E$8,2),IF(AND($L192+$M192&gt;=2600,$L192&gt;=2600,$M192&lt;2600),ROUND((ROUND($M192*9%,2)+ROUND(((2600-$M192)/$L192)*$N192,2))*'umowa o pracę'!$E$8,2),0)))),0)))&gt;$J192,$J192,IF(AND($K192=1,$I192&gt;0),ROUND(IF($L192+$M192&gt;=2600,2600*'umowa o pracę'!$E$8,($L192+$M192)*'umowa o pracę'!$E$8),2)+IF($M192=0,ROUND(IF($L192&gt;2600,ROUND($O192/$L192*2600,2),$O192)*'umowa o pracę'!$E$8,2),ROUND(IF($L192&gt;2600,ROUND($O192/$L192*2600,2),$O192)*'umowa o pracę'!$E$8,2)),ROUND(IF($L192+$M192&gt;=2600,2600*'umowa o pracę'!$E$8,($L192+$M192)*'umowa o pracę'!$E$8),2)-IF($M192=0,ROUND(ROUND(IF($L192&gt;2600,ROUND($N192/$L192*2600,2),$N192),2)*'umowa o pracę'!$E$8,2),IF($M192&gt;0,IF($L192+$M192&lt;2600,ROUND(ROUND($N192+ROUND($M192*9%,2),2)*'umowa o pracę'!$E$8,2),IF(AND($L192+$M192&gt;=2600,$M192&lt;2600,$L192&lt;2600),ROUND((ROUND(((2600-$M192)/$L192)*$N192,2)+ROUND($M192*9%,2))*'umowa o pracę'!$E$8,2),IF(AND($L192+$M192&gt;=2600,$M192&gt;=2600),ROUND((ROUND(2600*9%,2))*'umowa o pracę'!$E$8,2),IF(AND($L192+$M192&gt;=2600,$L192&gt;=2600,$M192&lt;2600),ROUND((ROUND($M192*9%,2)+ROUND(((2600-$M192)/$L192)*$N192,2))*'umowa o pracę'!$E$8,2),0)))),0))))&gt;$J192,$J192,IF(IF(AND($K192=1,$I192&gt;0),ROUND(IF($L192+$M192&gt;=2600,2600*'umowa o pracę'!$E$8,($L192+$M192)*'umowa o pracę'!$E$8),2)+IF($M192=0,ROUND(IF($L192&gt;2600,ROUND($O192/$L192*2600,2),$O192)*'umowa o pracę'!$E$8,2),ROUND(IF($L192&gt;2600,ROUND($O192/$L192*2600,2),$O192)*'umowa o pracę'!$E$8,2)),ROUND(IF($L192+$M192&gt;=2600,2600*'umowa o pracę'!$E$8,($L192+$M192)*'umowa o pracę'!$E$8),2)-IF($M192=0,ROUND(ROUND(IF($L192&gt;2600,ROUND($N192/$L192*2600,2),$N192),2)*'umowa o pracę'!$E$8,2),IF($M192&gt;0,IF($L192+$M192&lt;2600,ROUND(ROUND($N192+ROUND($M192*9%,2),2)*'umowa o pracę'!$E$8,2),IF(AND($L192+$M192&gt;=2600,$M192&lt;2600,$L192&lt;2600),ROUND((ROUND(((2600-$M192)/$L192)*$N192,2)+ROUND($M192*9%,2))*'umowa o pracę'!$E$8,2),IF(AND($L192+$M192&gt;=2600,$M192&gt;=2600),ROUND((ROUND(2600*9%,2))*'umowa o pracę'!$E$8,2),IF(AND($L192+$M192&gt;=2600,$L192&gt;=2600,$M192&lt;2600),ROUND((ROUND($M192*9%,2)+ROUND(((2600-$M192)/$L192)*$N192,2))*'umowa o pracę'!$E$8,2),0)))),0)))&gt;$J192,$J192,IF(AND($K192=1,$I192&gt;0),ROUND(IF($L192+$M192&gt;=2600,2600*'umowa o pracę'!$E$8,($L192+$M192)*'umowa o pracę'!$E$8),2)+IF($M192=0,ROUND(IF($L192&gt;2600,ROUND($O192/$L192*2600,2),$O192)*'umowa o pracę'!$E$8,2),ROUND(IF($L192&gt;2600,ROUND($O192/$L192*2600,2),$O192)*'umowa o pracę'!$E$8,2)),ROUND(IF($L192+$M192&gt;=2600,2600*'umowa o pracę'!$E$8,($L192+$M192)*'umowa o pracę'!$E$8),2)-IF(AND($M192=0,I192&gt;0),ROUND(ROUND(IF($L192&gt;2600,ROUND($N192/$L192*2600,2),$N192),2)*'umowa o pracę'!$E$8,2),IF($M192&gt;0,IF($L192+$M192&lt;2600,ROUND(ROUND($N192+ROUND($M192*9%,2),2)*'umowa o pracę'!$E$8,2),IF(AND($L192+$M192&gt;=2600,$M192&lt;2600,$L192&lt;2600),ROUND((ROUND(((2600-$M192)/$L192)*$N192,2)+ROUND($M192*9%,2))*'umowa o pracę'!$E$8,2),IF(AND($L192+$M192&gt;=2600,$M192&gt;=2600),ROUND((ROUND(2600*9%,2))*'umowa o pracę'!$E$8,2),IF(AND($L192+$M192&gt;=2600,$L192&gt;=2600,$M192&lt;2600),ROUND((ROUND($M192*9%,2)+ROUND(((2600-$M192)/$L192)*$N192,2))*'umowa o pracę'!$E$8,2),0)))),0)))))</f>
        <v>0</v>
      </c>
      <c r="R192" s="252">
        <f>IF(IF(IF(AND($K192=1,$I192&gt;0),ROUND(IF($L192+$M192&gt;=2800,2800*'umowa o pracę'!$E$8,($L192+$M192)*'umowa o pracę'!$E$8),2)+IF($M192=0,ROUND(IF($L192&gt;2800,ROUND($O192/$L192*2800,2),$O192)*'umowa o pracę'!$E$8,2),ROUND(IF($L192&gt;2800,ROUND($O192/$L192*2800,2),$O192)*'umowa o pracę'!$E$8,2)),ROUND(IF($L192+$M192&gt;=2800,2800*'umowa o pracę'!$E$8,($L192+$M192)*'umowa o pracę'!$E$8),2)-IF($M192=0,ROUND(ROUND(IF($L192&gt;2800,ROUND($N192/$L192*2800,2),$N192),2)*'umowa o pracę'!$E$8,2),IF($M192&gt;0,IF($L192+$M192&lt;2800,ROUND(ROUND($N192+ROUND($M192*9%,2),2)*'umowa o pracę'!$E$8,2),IF(AND($L192+$M192&gt;=2800,$M192&lt;2800,$L192&lt;2800),ROUND((ROUND(((2800-$M192)/$L192)*$N192,2)+ROUND($M192*9%,2))*'umowa o pracę'!$E$8,2),IF(AND($L192+$M192&gt;=2800,$M192&gt;=2800),ROUND((ROUND(2800*9%,2))*'umowa o pracę'!$E$8,2),IF(AND($L192+$M192&gt;=2800,$L192&gt;=2800,$M192&lt;2800),ROUND((ROUND($M192*9%,2)+ROUND(((2800-$M192)/$L192)*$N192,2))*'umowa o pracę'!$E$8,2),0)))),0)))&gt;$J192,$J192,IF(AND($K192=1,$I192&gt;0),ROUND(IF($L192+$M192&gt;=2800,2800*'umowa o pracę'!$E$8,($L192+$M192)*'umowa o pracę'!$E$8),2)+IF($M192=0,ROUND(IF($L192&gt;2800,ROUND($O192/$L192*2800,2),$O192)*'umowa o pracę'!$E$8,2),ROUND(IF($L192&gt;2800,ROUND($O192/$L192*2800,2),$O192)*'umowa o pracę'!$E$8,2)),ROUND(IF($L192+$M192&gt;=2800,2800*'umowa o pracę'!$E$8,($L192+$M192)*'umowa o pracę'!$E$8),2)-IF($M192=0,ROUND(ROUND(IF($L192&gt;2800,ROUND($N192/$L192*2800,2),$N192),2)*'umowa o pracę'!$E$8,2),IF($M192&gt;0,IF($L192+$M192&lt;2800,ROUND(ROUND($N192+ROUND($M192*9%,2),2)*'umowa o pracę'!$E$8,2),IF(AND($L192+$M192&gt;=2800,$M192&lt;2800,$L192&lt;2800),ROUND((ROUND(((2800-$M192)/$L192)*$N192,2)+ROUND($M192*9%,2))*'umowa o pracę'!$E$8,2),IF(AND($L192+$M192&gt;=2800,$M192&gt;=2800),ROUND((ROUND(2800*9%,2))*'umowa o pracę'!$E$8,2),IF(AND($L192+$M192&gt;=2800,$L192&gt;=2800,$M192&lt;2800),ROUND((ROUND($M192*9%,2)+ROUND(((2800-$M192)/$L192)*$N192,2))*'umowa o pracę'!$E$8,2),0)))),0))))&gt;$J192,$J192,IF(IF(AND($K192=1,$I192&gt;0),ROUND(IF($L192+$M192&gt;=2800,2800*'umowa o pracę'!$E$8,($L192+$M192)*'umowa o pracę'!$E$8),2)+IF($M192=0,ROUND(IF($L192&gt;2800,ROUND($O192/$L192*2800,2),$O192)*'umowa o pracę'!$E$8,2),ROUND(IF($L192&gt;2800,ROUND($O192/$L192*2800,2),$O192)*'umowa o pracę'!$E$8,2)),ROUND(IF($L192+$M192&gt;=2800,2800*'umowa o pracę'!$E$8,($L192+$M192)*'umowa o pracę'!$E$8),2)-IF($M192=0,ROUND(ROUND(IF($L192&gt;2800,ROUND($N192/$L192*2800,2),$N192),2)*'umowa o pracę'!$E$8,2),IF($M192&gt;0,IF($L192+$M192&lt;2800,ROUND(ROUND($N192+ROUND($M192*9%,2),2)*'umowa o pracę'!$E$8,2),IF(AND($L192+$M192&gt;=2800,$M192&lt;2800,$L192&lt;2800),ROUND((ROUND(((2800-$M192)/$L192)*$N192,2)+ROUND($M192*9%,2))*'umowa o pracę'!$E$8,2),IF(AND($L192+$M192&gt;=2800,$M192&gt;=2800),ROUND((ROUND(2800*9%,2))*'umowa o pracę'!$E$8,2),IF(AND($L192+$M192&gt;=2800,$L192&gt;=2800,$M192&lt;2800),ROUND((ROUND($M192*9%,2)+ROUND(((2800-$M192)/$L192)*$N192,2))*'umowa o pracę'!$E$8,2),0)))),0)))&gt;$J192,$J192,IF(AND($K192=1,$I192&gt;0),ROUND(IF($L192+$M192&gt;=2800,2800*'umowa o pracę'!$E$8,($L192+$M192)*'umowa o pracę'!$E$8),2)+IF($M192=0,ROUND(IF($L192&gt;2800,ROUND($O192/$L192*2800,2),$O192)*'umowa o pracę'!$E$8,2),ROUND(IF($L192&gt;2800,ROUND($O192/$L192*2800,2),$O192)*'umowa o pracę'!$E$8,2)),ROUND(IF($L192+$M192&gt;=2800,2800*'umowa o pracę'!$E$8,($L192+$M192)*'umowa o pracę'!$E$8),2)-IF(AND($M192=0,I192&gt;0),ROUND(ROUND(IF($L192&gt;2800,ROUND($N192/$L192*2800,2),$N192),2)*'umowa o pracę'!$E$8,2),IF($M192&gt;0,IF($L192+$M192&lt;2800,ROUND(ROUND($N192+ROUND($M192*9%,2),2)*'umowa o pracę'!$E$8,2),IF(AND($L192+$M192&gt;=2800,$M192&lt;2800,$L192&lt;2800),ROUND((ROUND(((2800-$M192)/$L192)*$N192,2)+ROUND($M192*9%,2))*'umowa o pracę'!$E$8,2),IF(AND($L192+$M192&gt;=2800,$M192&gt;=2800),ROUND((ROUND(2800*9%,2))*'umowa o pracę'!$E$8,2),IF(AND($L192+$M192&gt;=2800,$L192&gt;=2800,$M192&lt;2800),ROUND((ROUND($M192*9%,2)+ROUND(((2800-$M192)/$L192)*$N192,2))*'umowa o pracę'!$E$8,2),0)))),0)))))</f>
        <v>0</v>
      </c>
      <c r="S192" s="32">
        <f>IF('umowa o pracę'!$E$7=2020,IF(IF($K192=1,IF($M192=0,ROUND(IF($L192&gt;2600,ROUND($N192/$L192*2600,2),$N192)*'umowa o pracę'!$E$8,2),IF($L192+$M192&lt;2600,ROUND(ROUND($N192+ROUND($M192*9%,2),2)*'umowa o pracę'!$E$8,2),IF(AND($L192+$M192&gt;=2600,$L192&lt;2600),ROUND((ROUND($N192+ROUND((2600-$L192)*9%,2),2))*'umowa o pracę'!$E$8,2),IF(AND($L192+$M192&gt;=2600,$L192&gt;=2600),ROUND(ROUND($N192/$L192*2600,2)*'umowa o pracę'!$E$8,2),0)))),0)&gt;$H192,$H192,IF($K192=1,IF($M192=0,ROUND(IF($L192&gt;2600,ROUND($N192/$L192*2600,2),$N192)*'umowa o pracę'!$E$8,2),IF($L192+$M192&lt;2600,ROUND(ROUND($N192+ROUND($M192*9%,2),2)*'umowa o pracę'!$E$8,2),IF(AND($L192+$M192&gt;=2600,$L192&lt;2600),ROUND((ROUND($N192+ROUND((2600-$L192)*9%,2),2))*'umowa o pracę'!$E$8,2),IF(AND($L192+$M192&gt;=2600,$L192&gt;=2600),ROUND(ROUND($N192/$L192*2600,2)*'umowa o pracę'!$E$8,2),0)))),0)),IF('umowa o pracę'!$E$7=2021,IF(IF($K192=1,IF($M192=0,ROUND(IF($L192&gt;2800,ROUND($N192/$L192*2800,2),$N192)*'umowa o pracę'!$E$8,2),IF($L192+$M192&lt;2800,ROUND(ROUND($N192+ROUND($M192*9%,2),2)*'umowa o pracę'!$E$8,2),IF(AND($L192+$M192&gt;=2800,$L192&lt;2800),ROUND((ROUND($N192+ROUND((2800-$L192)*9%,2),2))*'umowa o pracę'!$E$8,2),IF(AND($L192+$M192&gt;=2800,$L192&gt;=2800),ROUND(ROUND($N192/$L192*2800,2)*'umowa o pracę'!$E$8,2),0)))),0)&gt;$H192,$H192,IF($K192=1,IF($M192=0,ROUND(IF($L192&gt;2800,ROUND($N192/$L192*2800,2),$N192)*'umowa o pracę'!$E$8,2),IF($L192+$M192&lt;2800,ROUND(ROUND($N192+ROUND($M192*9%,2),2)*'umowa o pracę'!$E$8,2),IF(AND($L192+$M192&gt;=2800,$L192&lt;2800),ROUND((ROUND($N192+ROUND((2800-$L192)*9%,2),2))*'umowa o pracę'!$E$8,2),IF(AND($L192+$M192&gt;=2800,$L192&gt;=2800),ROUND(ROUND($N192/$L192*2800,2)*'umowa o pracę'!$E$8,2),0)))),0)),0))</f>
        <v>0</v>
      </c>
      <c r="T192" s="32">
        <f>IF('umowa o pracę'!$E$7=2020,IF(IF($K192=1,IF($M192=0,ROUND(IF($L192&gt;2600,ROUND($O192/$L192*2600,2),$O192)*'umowa o pracę'!$E$8,2),ROUND(IF($L192&gt;2600,ROUND($O192/$L192*2600,2),$O192)*'umowa o pracę'!$E$8,2)),0)&gt;$I192,$I192,IF($K192=1,IF($M192=0,ROUND(IF($L192&gt;2600,ROUND($O192/$L192*2600,2),$O192)*'umowa o pracę'!$E$8,2),ROUND(IF($L192&gt;2600,ROUND($O192/$L192*2600,2),$O192)*'umowa o pracę'!$E$8,2)),0)),IF('umowa o pracę'!$E$7=2021,IF(IF($K192=1,IF($M192=0,ROUND(IF($L192&gt;2800,ROUND($O192/$L192*2800,2),$O192)*'umowa o pracę'!$E$8,2),ROUND(IF($L192&gt;2800,ROUND($O192/$L192*2800,2),$O192)*'umowa o pracę'!$E$8,2)),0)&gt;$I192,$I192,IF($K192=1,IF($M192=0,ROUND(IF($L192&gt;2800,ROUND($O192/$L192*2800,2),$O192)*'umowa o pracę'!$E$8,2),ROUND(IF($L192&gt;2800,ROUND($O192/$L192*2800,2),$O192)*'umowa o pracę'!$E$8,2)),0)),0))</f>
        <v>0</v>
      </c>
      <c r="U192" s="51">
        <f>IF('umowa o pracę'!$E$7=2020,$Q192,IF('umowa o pracę'!$E$7=2021,$R192,0))</f>
        <v>0</v>
      </c>
      <c r="V192" s="53">
        <f t="shared" si="27"/>
        <v>1</v>
      </c>
      <c r="W192" s="54">
        <f>IF('umowa o pracę'!$E$6&lt;2,0,$L192)</f>
        <v>0</v>
      </c>
      <c r="X192" s="54">
        <f>IF('umowa o pracę'!$E$6&lt;2,0,$M192)</f>
        <v>0</v>
      </c>
      <c r="Y192" s="55">
        <f>IF('umowa o pracę'!$E$6&lt;2,0,$N192)</f>
        <v>0</v>
      </c>
      <c r="Z192" s="55">
        <f>IF('umowa o pracę'!$E$6&lt;2,0,$O192)</f>
        <v>0</v>
      </c>
      <c r="AA192" s="32">
        <f>IF('umowa o pracę'!$E$7=2020,ROUND(IF($W192&gt;=2600,2600*'umowa o pracę'!$E$8,$W192*'umowa o pracę'!$E$8),2),IF('umowa o pracę'!$E$7=2021,ROUND(IF($W192&gt;=2800,2800*'umowa o pracę'!$E$8,$W192*'umowa o pracę'!$E$8),2),0))</f>
        <v>0</v>
      </c>
      <c r="AB192" s="32">
        <f>IF(IF(IF(AND($V192=1,$I192&gt;0),ROUND(IF($W192+$X192&gt;=2600,2600*'umowa o pracę'!$E$8,($W192+$X192)*'umowa o pracę'!$E$8),2)+IF($X192=0,ROUND(IF($W192&gt;2600,ROUND($Z192/$W192*2600,2),$Z192)*'umowa o pracę'!$E$8,2),ROUND(IF($W192&gt;2600,ROUND($Z192/$W192*2600,2),$Z192)*'umowa o pracę'!$E$8,2)),ROUND(IF($W192+$X192&gt;=2600,2600*'umowa o pracę'!$E$8,($W192+$X192)*'umowa o pracę'!$E$8),2)-IF($X192=0,ROUND(ROUND(IF($W192&gt;2600,ROUND($Y192/$W192*2600,2),$Y192),2)*'umowa o pracę'!$E$8,2),IF($X192&gt;0,IF($W192+$X192&lt;2600,ROUND(ROUND($Y192+ROUND($X192*9%,2),2)*'umowa o pracę'!$E$8,2),IF(AND($W192+$X192&gt;=2600,$X192&lt;2600,$W192&lt;2600),ROUND((ROUND(((2600-$X192)/$W192)*$Y192,2)+ROUND($X192*9%,2))*'umowa o pracę'!$E$8,2),IF(AND($W192+$X192&gt;=2600,$X192&gt;=2600),ROUND((ROUND(2600*9%,2))*'umowa o pracę'!$E$8,2),IF(AND($W192+$X192&gt;=2600,$W192&gt;=2600,$X192&lt;2600),ROUND((ROUND($X192*9%,2)+ROUND(((2600-$X192)/$W192)*$Y192,2))*'umowa o pracę'!$E$8,2),0)))),0)))&gt;$J192,$J192,IF(AND($V192=1,$I192&gt;0),ROUND(IF($W192+$X192&gt;=2600,2600*'umowa o pracę'!$E$8,($W192+$X192)*'umowa o pracę'!$E$8),2)+IF($X192=0,ROUND(IF($W192&gt;2600,ROUND($Z192/$W192*2600,2),$Z192)*'umowa o pracę'!$E$8,2),ROUND(IF($W192&gt;2600,ROUND($Z192/$W192*2600,2),$Z192)*'umowa o pracę'!$E$8,2)),ROUND(IF($W192+$X192&gt;=2600,2600*'umowa o pracę'!$E$8,($W192+$X192)*'umowa o pracę'!$E$8),2)-IF($X192=0,ROUND(ROUND(IF($W192&gt;2600,ROUND($Y192/$W192*2600,2),$Y192),2)*'umowa o pracę'!$E$8,2),IF($X192&gt;0,IF($W192+$X192&lt;2600,ROUND(ROUND($Y192+ROUND($X192*9%,2),2)*'umowa o pracę'!$E$8,2),IF(AND($W192+$X192&gt;=2600,$X192&lt;2600,$W192&lt;2600),ROUND((ROUND(((2600-$X192)/$W192)*$Y192,2)+ROUND($X192*9%,2))*'umowa o pracę'!$E$8,2),IF(AND($W192+$X192&gt;=2600,$X192&gt;=2600),ROUND((ROUND(2600*9%,2))*'umowa o pracę'!$E$8,2),IF(AND($W192+$X192&gt;=2600,$W192&gt;=2600,$X192&lt;2600),ROUND((ROUND($X192*9%,2)+ROUND(((2600-$X192)/$W192)*$Y192,2))*'umowa o pracę'!$E$8,2),0)))),0))))&gt;$J192,$J192,IF(IF(AND($V192=1,$I192&gt;0),ROUND(IF($W192+$X192&gt;=2600,2600*'umowa o pracę'!$E$8,($W192+$X192)*'umowa o pracę'!$E$8),2)+IF($X192=0,ROUND(IF($W192&gt;2600,ROUND($Z192/$W192*2600,2),$Z192)*'umowa o pracę'!$E$8,2),ROUND(IF($W192&gt;2600,ROUND($Z192/$W192*2600,2),$Z192)*'umowa o pracę'!$E$8,2)),ROUND(IF($W192+$X192&gt;=2600,2600*'umowa o pracę'!$E$8,($W192+$X192)*'umowa o pracę'!$E$8),2)-IF($X192=0,ROUND(ROUND(IF($W192&gt;2600,ROUND($Y192/$W192*2600,2),$Y192),2)*'umowa o pracę'!$E$8,2),IF($X192&gt;0,IF($W192+$X192&lt;2600,ROUND(ROUND($Y192+ROUND($X192*9%,2),2)*'umowa o pracę'!$E$8,2),IF(AND($W192+$X192&gt;=2600,$X192&lt;2600,$W192&lt;2600),ROUND((ROUND(((2600-$X192)/$W192)*$Y192,2)+ROUND($X192*9%,2))*'umowa o pracę'!$E$8,2),IF(AND($W192+$X192&gt;=2600,$X192&gt;=2600),ROUND((ROUND(2600*9%,2))*'umowa o pracę'!$E$8,2),IF(AND($W192+$X192&gt;=2600,$W192&gt;=2600,$X192&lt;2600),ROUND((ROUND($X192*9%,2)+ROUND(((2600-$X192)/$W192)*$Y192,2))*'umowa o pracę'!$E$8,2),0)))),0)))&gt;$J192,$J192,IF(AND($V192=1,$I192&gt;0),ROUND(IF($W192+$X192&gt;=2600,2600*'umowa o pracę'!$E$8,($W192+$X192)*'umowa o pracę'!$E$8),2)+IF($X192=0,ROUND(IF($W192&gt;2600,ROUND($Z192/$W192*2600,2),$Z192)*'umowa o pracę'!$E$8,2),ROUND(IF($W192&gt;2600,ROUND($Z192/$W192*2600,2),$Z192)*'umowa o pracę'!$E$8,2)),ROUND(IF($W192+$X192&gt;=2600,2600*'umowa o pracę'!$E$8,($W192+$X192)*'umowa o pracę'!$E$8),2)-IF(AND($X192=0,I192&gt;0),ROUND(ROUND(IF($W192&gt;2600,ROUND($Y192/$W192*2600,2),$Y192),2)*'umowa o pracę'!$E$8,2),IF($X192&gt;0,IF($W192+$X192&lt;2600,ROUND(ROUND($Y192+ROUND($X192*9%,2),2)*'umowa o pracę'!$E$8,2),IF(AND($W192+$X192&gt;=2600,$X192&lt;2600,$W192&lt;2600),ROUND((ROUND(((2600-$X192)/$W192)*$Y192,2)+ROUND($X192*9%,2))*'umowa o pracę'!$E$8,2),IF(AND($W192+$X192&gt;=2600,$X192&gt;=2600),ROUND((ROUND(2600*9%,2))*'umowa o pracę'!$E$8,2),IF(AND($W192+$X192&gt;=2600,$W192&gt;=2600,$X192&lt;2600),ROUND((ROUND($X192*9%,2)+ROUND(((2600-$X192)/$W192)*$Y192,2))*'umowa o pracę'!$E$8,2),0)))),0)))))</f>
        <v>0</v>
      </c>
      <c r="AC192" s="32">
        <f>IF(IF(IF(AND($V192=1,$I192&gt;0),ROUND(IF($W192+$X192&gt;=2800,2800*'umowa o pracę'!$E$8,($W192+$X192)*'umowa o pracę'!$E$8),2)+IF($X192=0,ROUND(IF($W192&gt;2800,ROUND($Z192/$W192*2800,2),$Z192)*'umowa o pracę'!$E$8,2),ROUND(IF($W192&gt;2800,ROUND($Z192/$W192*2800,2),$Z192)*'umowa o pracę'!$E$8,2)),ROUND(IF($W192+$X192&gt;=2800,2800*'umowa o pracę'!$E$8,($W192+$X192)*'umowa o pracę'!$E$8),2)-IF($X192=0,ROUND(ROUND(IF($W192&gt;2800,ROUND($Y192/$W192*2800,2),$Y192),2)*'umowa o pracę'!$E$8,2),IF($X192&gt;0,IF($W192+$X192&lt;2800,ROUND(ROUND($Y192+ROUND($X192*9%,2),2)*'umowa o pracę'!$E$8,2),IF(AND($W192+$X192&gt;=2800,$X192&lt;2800,$W192&lt;2800),ROUND((ROUND(((2800-$X192)/$W192)*$Y192,2)+ROUND($X192*9%,2))*'umowa o pracę'!$E$8,2),IF(AND($W192+$X192&gt;=2800,$X192&gt;=2800),ROUND((ROUND(2800*9%,2))*'umowa o pracę'!$E$8,2),IF(AND($W192+$X192&gt;=2800,$W192&gt;=2800,$X192&lt;2800),ROUND((ROUND($X192*9%,2)+ROUND(((2800-$X192)/$W192)*$Y192,2))*'umowa o pracę'!$E$8,2),0)))),0)))&gt;$J192,$J192,IF(AND($V192=1,$I192&gt;0),ROUND(IF($W192+$X192&gt;=2800,2800*'umowa o pracę'!$E$8,($W192+$X192)*'umowa o pracę'!$E$8),2)+IF($X192=0,ROUND(IF($W192&gt;2800,ROUND($Z192/$W192*2800,2),$Z192)*'umowa o pracę'!$E$8,2),ROUND(IF($W192&gt;2800,ROUND($Z192/$W192*2800,2),$Z192)*'umowa o pracę'!$E$8,2)),ROUND(IF($W192+$X192&gt;=2800,2800*'umowa o pracę'!$E$8,($W192+$X192)*'umowa o pracę'!$E$8),2)-IF($X192=0,ROUND(ROUND(IF($W192&gt;2800,ROUND($Y192/$W192*2800,2),$Y192),2)*'umowa o pracę'!$E$8,2),IF($X192&gt;0,IF($W192+$X192&lt;2800,ROUND(ROUND($Y192+ROUND($X192*9%,2),2)*'umowa o pracę'!$E$8,2),IF(AND($W192+$X192&gt;=2800,$X192&lt;2800,$W192&lt;2800),ROUND((ROUND(((2800-$X192)/$W192)*$Y192,2)+ROUND($X192*9%,2))*'umowa o pracę'!$E$8,2),IF(AND($W192+$X192&gt;=2800,$X192&gt;=2800),ROUND((ROUND(2800*9%,2))*'umowa o pracę'!$E$8,2),IF(AND($W192+$X192&gt;=2800,$W192&gt;=2800,$X192&lt;2800),ROUND((ROUND($X192*9%,2)+ROUND(((2800-$X192)/$W192)*$Y192,2))*'umowa o pracę'!$E$8,2),0)))),0))))&gt;$J192,$J192,IF(IF(AND($V192=1,$I192&gt;0),ROUND(IF($W192+$X192&gt;=2800,2800*'umowa o pracę'!$E$8,($W192+$X192)*'umowa o pracę'!$E$8),2)+IF($X192=0,ROUND(IF($W192&gt;2800,ROUND($Z192/$W192*2800,2),$Z192)*'umowa o pracę'!$E$8,2),ROUND(IF($W192&gt;2800,ROUND($Z192/$W192*2800,2),$Z192)*'umowa o pracę'!$E$8,2)),ROUND(IF($W192+$X192&gt;=2800,2800*'umowa o pracę'!$E$8,($W192+$X192)*'umowa o pracę'!$E$8),2)-IF($X192=0,ROUND(ROUND(IF($W192&gt;2800,ROUND($Y192/$W192*2800,2),$Y192),2)*'umowa o pracę'!$E$8,2),IF($X192&gt;0,IF($W192+$X192&lt;2800,ROUND(ROUND($Y192+ROUND($X192*9%,2),2)*'umowa o pracę'!$E$8,2),IF(AND($W192+$X192&gt;=2800,$X192&lt;2800,$W192&lt;2800),ROUND((ROUND(((2800-$X192)/$W192)*$Y192,2)+ROUND($X192*9%,2))*'umowa o pracę'!$E$8,2),IF(AND($W192+$X192&gt;=2800,$X192&gt;=2800),ROUND((ROUND(2800*9%,2))*'umowa o pracę'!$E$8,2),IF(AND($W192+$X192&gt;=2800,$W192&gt;=2800,$X192&lt;2800),ROUND((ROUND($X192*9%,2)+ROUND(((2800-$X192)/$W192)*$Y192,2))*'umowa o pracę'!$E$8,2),0)))),0)))&gt;$J192,$J192,IF(AND($V192=1,$I192&gt;0),ROUND(IF($W192+$X192&gt;=2800,2800*'umowa o pracę'!$E$8,($W192+$X192)*'umowa o pracę'!$E$8),2)+IF($X192=0,ROUND(IF($W192&gt;2800,ROUND($Z192/$W192*2800,2),$Z192)*'umowa o pracę'!$E$8,2),ROUND(IF($W192&gt;2800,ROUND($Z192/$W192*2800,2),$Z192)*'umowa o pracę'!$E$8,2)),ROUND(IF($W192+$X192&gt;=2800,2800*'umowa o pracę'!$E$8,($W192+$X192)*'umowa o pracę'!$E$8),2)-IF(AND($X192=0,I192&gt;0),ROUND(ROUND(IF($W192&gt;2800,ROUND($Y192/$W192*2800,2),$Y192),2)*'umowa o pracę'!$E$8,2),IF($X192&gt;0,IF($W192+$X192&lt;2800,ROUND(ROUND($Y192+ROUND($X192*9%,2),2)*'umowa o pracę'!$E$8,2),IF(AND($W192+$X192&gt;=2800,$X192&lt;2800,$W192&lt;2800),ROUND((ROUND(((2800-$X192)/$W192)*$Y192,2)+ROUND($X192*9%,2))*'umowa o pracę'!$E$8,2),IF(AND($W192+$X192&gt;=2800,$X192&gt;=2800),ROUND((ROUND(2800*9%,2))*'umowa o pracę'!$E$8,2),IF(AND($W192+$X192&gt;=2800,$W192&gt;=2800,$X192&lt;2800),ROUND((ROUND($X192*9%,2)+ROUND(((2800-$X192)/$W192)*$Y192,2))*'umowa o pracę'!$E$8,2),0)))),0)))))</f>
        <v>0</v>
      </c>
      <c r="AD192" s="32">
        <f>IF('umowa o pracę'!$E$7=2020,IF(IF($V192=1,IF($X192=0,ROUND(IF($W192&gt;2600,ROUND($Y192/$W192*2600,2),$Y192)*'umowa o pracę'!$E$8,2),IF($W192+$X192&lt;2600,ROUND(ROUND($Y192+ROUND($X192*9%,2),2)*'umowa o pracę'!$E$8,2),IF(AND($W192+$X192&gt;=2600,$W192&lt;2600),ROUND((ROUND($Y192+ROUND((2600-$W192)*9%,2),2))*'umowa o pracę'!$E$8,2),IF(AND($W192+$X192&gt;=2600,$W192&gt;=2600),ROUND(ROUND($Y192/$W192*2600,2)*'umowa o pracę'!$E$8,2),0)))),0)&gt;$H192,$H192,IF($V192=1,IF($X192=0,ROUND(IF($W192&gt;2600,ROUND($Y192/$W192*2600,2),$Y192)*'umowa o pracę'!$E$8,2),IF($W192+$X192&lt;2600,ROUND(ROUND($Y192+ROUND($X192*9%,2),2)*'umowa o pracę'!$E$8,2),IF(AND($W192+$X192&gt;=2600,$W192&lt;2600),ROUND((ROUND($Y192+ROUND((2600-$W192)*9%,2),2))*'umowa o pracę'!$E$8,2),IF(AND($W192+$X192&gt;=2600,$W192&gt;=2600),ROUND(ROUND($Y192/$W192*2600,2)*'umowa o pracę'!$E$8,2),0)))),0)),IF('umowa o pracę'!$E$7=2021,IF(IF($V192=1,IF($X192=0,ROUND(IF($W192&gt;2800,ROUND($Y192/$W192*2800,2),$Y192)*'umowa o pracę'!$E$8,2),IF($W192+$X192&lt;2800,ROUND(ROUND($Y192+ROUND($X192*9%,2),2)*'umowa o pracę'!$E$8,2),IF(AND($W192+$X192&gt;=2800,$W192&lt;2800),ROUND((ROUND($Y192+ROUND((2800-$W192)*9%,2),2))*'umowa o pracę'!$E$8,2),IF(AND($W192+$X192&gt;=2800,$W192&gt;=2800),ROUND(ROUND($Y192/$W192*2800,2)*'umowa o pracę'!$E$8,2),0)))),0)&gt;$H192,$H192,IF($V192=1,IF($X192=0,ROUND(IF($W192&gt;2800,ROUND($Y192/$W192*2800,2),$Y192)*'umowa o pracę'!$E$8,2),IF($W192+$X192&lt;2800,ROUND(ROUND($Y192+ROUND($X192*9%,2),2)*'umowa o pracę'!$E$8,2),IF(AND($W192+$X192&gt;=2800,$W192&lt;2800),ROUND((ROUND($Y192+ROUND((2800-$W192)*9%,2),2))*'umowa o pracę'!$E$8,2),IF(AND($W192+$X192&gt;=2800,$W192&gt;=2800),ROUND(ROUND($Y192/$W192*2800,2)*'umowa o pracę'!$E$8,2),0)))),0)),0))</f>
        <v>0</v>
      </c>
      <c r="AE192" s="32">
        <f>IF('umowa o pracę'!$E$7=2020,IF(IF($V192=1,IF($X192=0,ROUND(IF($W192&gt;2600,ROUND($Z192/$W192*2600,2),$Z192)*'umowa o pracę'!$E$8,2),ROUND(IF($W192&gt;2600,ROUND($Z192/$W192*2600,2),$Z192)*'umowa o pracę'!$E$8,2)),0)&gt;$I192,$I192,IF($V192=1,IF($X192=0,ROUND(IF($W192&gt;2600,ROUND($Z192/$W192*2600,2),$Z192)*'umowa o pracę'!$E$8,2),ROUND(IF($W192&gt;2600,ROUND($Z192/$W192*2600,2),$Z192)*'umowa o pracę'!$E$8,2)),0)),IF('umowa o pracę'!$E$7=2021,IF(IF($V192=1,IF($X192=0,ROUND(IF($W192&gt;2800,ROUND($Z192/$W192*2800,2),$Z192)*'umowa o pracę'!$E$8,2),ROUND(IF($W192&gt;2800,ROUND($Z192/$W192*2800,2),$Z192)*'umowa o pracę'!$E$8,2)),0)&gt;$I192,$I192,IF($V192=1,IF($X192=0,ROUND(IF($W192&gt;2800,ROUND($Z192/$W192*2800,2),$Z192)*'umowa o pracę'!$E$8,2),ROUND(IF($W192&gt;2800,ROUND($Z192/$W192*2800,2),$Z192)*'umowa o pracę'!$E$8,2)),0)),0))</f>
        <v>0</v>
      </c>
      <c r="AF192" s="56">
        <f>IF('umowa o pracę'!$E$7=2020,$AB192,IF('umowa o pracę'!$E$7=2021,$AC192,0))</f>
        <v>0</v>
      </c>
      <c r="AG192" s="53">
        <f t="shared" si="28"/>
        <v>1</v>
      </c>
      <c r="AH192" s="39">
        <f>IF('umowa o pracę'!$E$6&lt;3,0,$L192)</f>
        <v>0</v>
      </c>
      <c r="AI192" s="39">
        <f>IF('umowa o pracę'!$E$6&lt;3,0,$M192)</f>
        <v>0</v>
      </c>
      <c r="AJ192" s="55">
        <f>IF('umowa o pracę'!$E$6&lt;3,0,$N192)</f>
        <v>0</v>
      </c>
      <c r="AK192" s="55">
        <f>IF('umowa o pracę'!$E$6&lt;3,0,$O192)</f>
        <v>0</v>
      </c>
      <c r="AL192" s="32">
        <f>IF('umowa o pracę'!$E$7=2020,ROUND(IF($AH192&gt;=2600,2600*'umowa o pracę'!$E$8,$AH192*'umowa o pracę'!$E$8),2),IF('umowa o pracę'!$E$7=2021,ROUND(IF($AH192&gt;=2800,2800*'umowa o pracę'!$E$8,$AH192*'umowa o pracę'!$E$8),2),0))</f>
        <v>0</v>
      </c>
      <c r="AM192" s="32">
        <f>IF(IF(IF(AND($AG192=1,$I192&gt;0),ROUND(IF($AH192+$AI192&gt;=2600,2600*'umowa o pracę'!$E$8,($AH192+$AI192)*'umowa o pracę'!$E$8),2)+IF($AI192=0,ROUND(IF($AH192&gt;2600,ROUND($AK192/$AH192*2600,2),$AK192)*'umowa o pracę'!$E$8,2),ROUND(IF($AH192&gt;2600,ROUND($AK192/$AH192*2600,2),$AK192)*'umowa o pracę'!$E$8,2)),ROUND(IF($AH192+$AI192&gt;=2600,2600*'umowa o pracę'!$E$8,($AH192+$AI192)*'umowa o pracę'!$E$8),2)-IF($AI192=0,ROUND(ROUND(IF($AH192&gt;2600,ROUND($AJ192/$AH192*2600,2),$AJ192),2)*'umowa o pracę'!$E$8,2),IF($AI192&gt;0,IF($AH192+$AI192&lt;2600,ROUND(ROUND($AJ192+ROUND($AI192*9%,2),2)*'umowa o pracę'!$E$8,2),IF(AND($AH192+$AI192&gt;=2600,$AI192&lt;2600,$AH192&lt;2600),ROUND((ROUND(((2600-$AI192)/$AH192)*$AJ192,2)+ROUND($AI192*9%,2))*'umowa o pracę'!$E$8,2),IF(AND($AH192+$AI192&gt;=2600,$AI192&gt;=2600),ROUND((ROUND(2600*9%,2))*'umowa o pracę'!$E$8,2),IF(AND($AH192+$AI192&gt;=2600,$AH192&gt;=2600,$AI192&lt;2600),ROUND((ROUND($AI192*9%,2)+ROUND(((2600-$AI192)/$AH192)*$AJ192,2))*'umowa o pracę'!$E$8,2),0)))),0)))&gt;$J192,$J192,IF(AND($AG192=1,$I192&gt;0),ROUND(IF($AH192+$AI192&gt;=2600,2600*'umowa o pracę'!$E$8,($AH192+$AI192)*'umowa o pracę'!$E$8),2)+IF($AI192=0,ROUND(IF($AH192&gt;2600,ROUND($AK192/$AH192*2600,2),$AK192)*'umowa o pracę'!$E$8,2),ROUND(IF($AH192&gt;2600,ROUND($AK192/$AH192*2600,2),$AK192)*'umowa o pracę'!$E$8,2)),ROUND(IF($AH192+$AI192&gt;=2600,2600*'umowa o pracę'!$E$8,($AH192+$AI192)*'umowa o pracę'!$E$8),2)-IF($AI192=0,ROUND(ROUND(IF($AH192&gt;2600,ROUND($AJ192/$AH192*2600,2),$AJ192),2)*'umowa o pracę'!$E$8,2),IF($AI192&gt;0,IF($AH192+$AI192&lt;2600,ROUND(ROUND($AJ192+ROUND($AI192*9%,2),2)*'umowa o pracę'!$E$8,2),IF(AND($AH192+$AI192&gt;=2600,$AI192&lt;2600,$AH192&lt;2600),ROUND((ROUND(((2600-$AI192)/$AH192)*$AJ192,2)+ROUND($AI192*9%,2))*'umowa o pracę'!$E$8,2),IF(AND($AH192+$AI192&gt;=2600,$AI192&gt;=2600),ROUND((ROUND(2600*9%,2))*'umowa o pracę'!$E$8,2),IF(AND($AH192+$AI192&gt;=2600,$AH192&gt;=2600,$AI192&lt;2600),ROUND((ROUND($AI192*9%,2)+ROUND(((2600-$AI192)/$AH192)*$AJ192,2))*'umowa o pracę'!$E$8,2),0)))),0))))&gt;$J192,$J192,IF(IF(AND($AG192=1,$I192&gt;0),ROUND(IF($AH192+$AI192&gt;=2600,2600*'umowa o pracę'!$E$8,($AH192+$AI192)*'umowa o pracę'!$E$8),2)+IF($AI192=0,ROUND(IF($AH192&gt;2600,ROUND($AK192/$AH192*2600,2),$AK192)*'umowa o pracę'!$E$8,2),ROUND(IF($AH192&gt;2600,ROUND($AK192/$AH192*2600,2),$AK192)*'umowa o pracę'!$E$8,2)),ROUND(IF($AH192+$AI192&gt;=2600,2600*'umowa o pracę'!$E$8,($AH192+$AI192)*'umowa o pracę'!$E$8),2)-IF($AI192=0,ROUND(ROUND(IF($AH192&gt;2600,ROUND($AJ192/$AH192*2600,2),$AJ192),2)*'umowa o pracę'!$E$8,2),IF($AI192&gt;0,IF($AH192+$AI192&lt;2600,ROUND(ROUND($AJ192+ROUND($AI192*9%,2),2)*'umowa o pracę'!$E$8,2),IF(AND($AH192+$AI192&gt;=2600,$AI192&lt;2600,$AH192&lt;2600),ROUND((ROUND(((2600-$AI192)/$AH192)*$AJ192,2)+ROUND($AI192*9%,2))*'umowa o pracę'!$E$8,2),IF(AND($AH192+$AI192&gt;=2600,$AI192&gt;=2600),ROUND((ROUND(2600*9%,2))*'umowa o pracę'!$E$8,2),IF(AND($AH192+$AI192&gt;=2600,$AH192&gt;=2600,$AI192&lt;2600),ROUND((ROUND($AI192*9%,2)+ROUND(((2600-$AI192)/$AH192)*$AJ192,2))*'umowa o pracę'!$E$8,2),0)))),0)))&gt;$J192,$J192,IF(AND($AG192=1,$I192&gt;0),ROUND(IF($AH192+$AI192&gt;=2600,2600*'umowa o pracę'!$E$8,($AH192+$AI192)*'umowa o pracę'!$E$8),2)+IF($AI192=0,ROUND(IF($AH192&gt;2600,ROUND($AK192/$AH192*2600,2),$AK192)*'umowa o pracę'!$E$8,2),ROUND(IF($AH192&gt;2600,ROUND($AK192/$AH192*2600,2),$AK192)*'umowa o pracę'!$E$8,2)),ROUND(IF($AH192+$AI192&gt;=2600,2600*'umowa o pracę'!$E$8,($AH192+$AI192)*'umowa o pracę'!$E$8),2)-IF(AND($AI192=0,I192&gt;0),ROUND(ROUND(IF($AH192&gt;2600,ROUND($AJ192/$AH192*2600,2),$AJ192),2)*'umowa o pracę'!$E$8,2),IF($AI192&gt;0,IF($AH192+$AI192&lt;2600,ROUND(ROUND($AJ192+ROUND($AI192*9%,2),2)*'umowa o pracę'!$E$8,2),IF(AND($AH192+$AI192&gt;=2600,$AI192&lt;2600,$AH192&lt;2600),ROUND((ROUND(((2600-$AI192)/$AH192)*$AJ192,2)+ROUND($AI192*9%,2))*'umowa o pracę'!$E$8,2),IF(AND($AH192+$AI192&gt;=2600,$AI192&gt;=2600),ROUND((ROUND(2600*9%,2))*'umowa o pracę'!$E$8,2),IF(AND($AH192+$AI192&gt;=2600,$AH192&gt;=2600,$AI192&lt;2600),ROUND((ROUND($AI192*9%,2)+ROUND(((2600-$AI192)/$AH192)*$AJ192,2))*'umowa o pracę'!$E$8,2),0)))),0)))))</f>
        <v>0</v>
      </c>
      <c r="AN192" s="32">
        <f>IF(IF(IF(AND($AG192=1,$I192&gt;0),ROUND(IF($AH192+$AI192&gt;=2800,2800*'umowa o pracę'!$E$8,($AH192+$AI192)*'umowa o pracę'!$E$8),2)+IF($AI192=0,ROUND(IF($AH192&gt;2800,ROUND($AK192/$AH192*2800,2),$AK192)*'umowa o pracę'!$E$8,2),ROUND(IF($AH192&gt;2800,ROUND($AK192/$AH192*2800,2),$AK192)*'umowa o pracę'!$E$8,2)),ROUND(IF($AH192+$AI192&gt;=2800,2800*'umowa o pracę'!$E$8,($AH192+$AI192)*'umowa o pracę'!$E$8),2)-IF($AI192=0,ROUND(ROUND(IF($AH192&gt;2800,ROUND($AJ192/$AH192*2800,2),$AJ192),2)*'umowa o pracę'!$E$8,2),IF($AI192&gt;0,IF($AH192+$AI192&lt;2800,ROUND(ROUND($AJ192+ROUND($AI192*9%,2),2)*'umowa o pracę'!$E$8,2),IF(AND($AH192+$AI192&gt;=2800,$AI192&lt;2800,$AH192&lt;2800),ROUND((ROUND(((2800-$AI192)/$AH192)*$AJ192,2)+ROUND($AI192*9%,2))*'umowa o pracę'!$E$8,2),IF(AND($AH192+$AI192&gt;=2800,$AI192&gt;=2800),ROUND((ROUND(2800*9%,2))*'umowa o pracę'!$E$8,2),IF(AND($AH192+$AI192&gt;=2800,$AH192&gt;=2800,$AI192&lt;2800),ROUND((ROUND($AI192*9%,2)+ROUND(((2800-$AI192)/$AH192)*$AJ192,2))*'umowa o pracę'!$E$8,2),0)))),0)))&gt;$J192,$J192,IF(AND($AG192=1,$I192&gt;0),ROUND(IF($AH192+$AI192&gt;=2800,2800*'umowa o pracę'!$E$8,($AH192+$AI192)*'umowa o pracę'!$E$8),2)+IF($AI192=0,ROUND(IF($AH192&gt;2800,ROUND($AK192/$AH192*2800,2),$AK192)*'umowa o pracę'!$E$8,2),ROUND(IF($AH192&gt;2800,ROUND($AK192/$AH192*2800,2),$AK192)*'umowa o pracę'!$E$8,2)),ROUND(IF($AH192+$AI192&gt;=2800,2800*'umowa o pracę'!$E$8,($AH192+$AI192)*'umowa o pracę'!$E$8),2)-IF($AI192=0,ROUND(ROUND(IF($AH192&gt;2800,ROUND($AJ192/$AH192*2800,2),$AJ192),2)*'umowa o pracę'!$E$8,2),IF($AI192&gt;0,IF($AH192+$AI192&lt;2800,ROUND(ROUND($AJ192+ROUND($AI192*9%,2),2)*'umowa o pracę'!$E$8,2),IF(AND($AH192+$AI192&gt;=2800,$AI192&lt;2800,$AH192&lt;2800),ROUND((ROUND(((2800-$AI192)/$AH192)*$AJ192,2)+ROUND($AI192*9%,2))*'umowa o pracę'!$E$8,2),IF(AND($AH192+$AI192&gt;=2800,$AI192&gt;=2800),ROUND((ROUND(2800*9%,2))*'umowa o pracę'!$E$8,2),IF(AND($AH192+$AI192&gt;=2800,$AH192&gt;=2800,$AI192&lt;2800),ROUND((ROUND($AI192*9%,2)+ROUND(((2800-$AI192)/$AH192)*$AJ192,2))*'umowa o pracę'!$E$8,2),0)))),0))))&gt;$J192,$J192,IF(IF(AND($AG192=1,$I192&gt;0),ROUND(IF($AH192+$AI192&gt;=2800,2800*'umowa o pracę'!$E$8,($AH192+$AI192)*'umowa o pracę'!$E$8),2)+IF($AI192=0,ROUND(IF($AH192&gt;2800,ROUND($AK192/$AH192*2800,2),$AK192)*'umowa o pracę'!$E$8,2),ROUND(IF($AH192&gt;2800,ROUND($AK192/$AH192*2800,2),$AK192)*'umowa o pracę'!$E$8,2)),ROUND(IF($AH192+$AI192&gt;=2800,2800*'umowa o pracę'!$E$8,($AH192+$AI192)*'umowa o pracę'!$E$8),2)-IF($AI192=0,ROUND(ROUND(IF($AH192&gt;2800,ROUND($AJ192/$AH192*2800,2),$AJ192),2)*'umowa o pracę'!$E$8,2),IF($AI192&gt;0,IF($AH192+$AI192&lt;2800,ROUND(ROUND($AJ192+ROUND($AI192*9%,2),2)*'umowa o pracę'!$E$8,2),IF(AND($AH192+$AI192&gt;=2800,$AI192&lt;2800,$AH192&lt;2800),ROUND((ROUND(((2800-$AI192)/$AH192)*$AJ192,2)+ROUND($AI192*9%,2))*'umowa o pracę'!$E$8,2),IF(AND($AH192+$AI192&gt;=2800,$AI192&gt;=2800),ROUND((ROUND(2800*9%,2))*'umowa o pracę'!$E$8,2),IF(AND($AH192+$AI192&gt;=2800,$AH192&gt;=2800,$AI192&lt;2800),ROUND((ROUND($AI192*9%,2)+ROUND(((2800-$AI192)/$AH192)*$AJ192,2))*'umowa o pracę'!$E$8,2),0)))),0)))&gt;$J192,$J192,IF(AND($AG192=1,$I192&gt;0),ROUND(IF($AH192+$AI192&gt;=2800,2800*'umowa o pracę'!$E$8,($AH192+$AI192)*'umowa o pracę'!$E$8),2)+IF($AI192=0,ROUND(IF($AH192&gt;2800,ROUND($AK192/$AH192*2800,2),$AK192)*'umowa o pracę'!$E$8,2),ROUND(IF($AH192&gt;2800,ROUND($AK192/$AH192*2800,2),$AK192)*'umowa o pracę'!$E$8,2)),ROUND(IF($AH192+$AI192&gt;=2800,2800*'umowa o pracę'!$E$8,($AH192+$AI192)*'umowa o pracę'!$E$8),2)-IF(AND($AI192=0,I192&gt;0),ROUND(ROUND(IF($AH192&gt;2800,ROUND($AJ192/$AH192*2800,2),$AJ192),2)*'umowa o pracę'!$E$8,2),IF($AI192&gt;0,IF($AH192+$AI192&lt;2800,ROUND(ROUND($AJ192+ROUND($AI192*9%,2),2)*'umowa o pracę'!$E$8,2),IF(AND($AH192+$AI192&gt;=2800,$AI192&lt;2800,$AH192&lt;2800),ROUND((ROUND(((2800-$AI192)/$AH192)*$AJ192,2)+ROUND($AI192*9%,2))*'umowa o pracę'!$E$8,2),IF(AND($AH192+$AI192&gt;=2800,$AI192&gt;=2800),ROUND((ROUND(2800*9%,2))*'umowa o pracę'!$E$8,2),IF(AND($AH192+$AI192&gt;=2800,$AH192&gt;=2800,$AI192&lt;2800),ROUND((ROUND($AI192*9%,2)+ROUND(((2800-$AI192)/$AH192)*$AJ192,2))*'umowa o pracę'!$E$8,2),0)))),0)))))</f>
        <v>0</v>
      </c>
      <c r="AO192" s="32">
        <f>IF('umowa o pracę'!$E$7=2020,IF(IF($AG192=1,IF($AI192=0,ROUND(IF($AH192&gt;2600,ROUND($AJ192/$AH192*2600,2),$AJ192)*'umowa o pracę'!$E$8,2),IF($AH192+$AI192&lt;2600,ROUND(ROUND($AJ192+ROUND($AI192*9%,2),2)*'umowa o pracę'!$E$8,2),IF(AND($AH192+$AI192&gt;=2600,$AH192&lt;2600),ROUND((ROUND($AJ192+ROUND((2600-$AH192)*9%,2),2))*'umowa o pracę'!$E$8,2),IF(AND($AH192+$AI192&gt;=2600,$AH192&gt;=2600),ROUND(ROUND($AJ192/$AH192*2600,2)*'umowa o pracę'!$E$8,2),0)))),0)&gt;$H192,$H192,IF($AG192=1,IF($AI192=0,ROUND(IF($AH192&gt;2600,ROUND($AJ192/$AH192*2600,2),$AJ192)*'umowa o pracę'!$E$8,2),IF($AH192+$AI192&lt;2600,ROUND(ROUND($AJ192+ROUND($AI192*9%,2),2)*'umowa o pracę'!$E$8,2),IF(AND($AH192+$AI192&gt;=2600,$AH192&lt;2600),ROUND((ROUND($AJ192+ROUND((2600-$AH192)*9%,2),2))*'umowa o pracę'!$E$8,2),IF(AND($AH192+$AI192&gt;=2600,$AH192&gt;=2600),ROUND(ROUND($AJ192/$AH192*2600,2)*'umowa o pracę'!$E$8,2),0)))),0)),IF('umowa o pracę'!$E$7=2021,IF(IF($AG192=1,IF($AI192=0,ROUND(IF($AH192&gt;2800,ROUND($AJ192/$AH192*2800,2),$AJ192)*'umowa o pracę'!$E$8,2),IF($AH192+$AI192&lt;2800,ROUND(ROUND($AJ192+ROUND($AI192*9%,2),2)*'umowa o pracę'!$E$8,2),IF(AND($AH192+$AI192&gt;=2800,$AH192&lt;2800),ROUND((ROUND($AJ192+ROUND((2800-$AH192)*9%,2),2))*'umowa o pracę'!$E$8,2),IF(AND($AH192+$AI192&gt;=2800,$AH192&gt;=2800),ROUND(ROUND($AJ192/$AH192*2800,2)*'umowa o pracę'!$E$8,2),0)))),0)&gt;$H192,$H192,IF($AG192=1,IF($AI192=0,ROUND(IF($AH192&gt;2800,ROUND($AJ192/$AH192*2800,2),$AJ192)*'umowa o pracę'!$E$8,2),IF($AH192+$AI192&lt;2800,ROUND(ROUND($AJ192+ROUND($AI192*9%,2),2)*'umowa o pracę'!$E$8,2),IF(AND($AH192+$AI192&gt;=2800,$AH192&lt;2800),ROUND((ROUND($AJ192+ROUND((2800-$AH192)*9%,2),2))*'umowa o pracę'!$E$8,2),IF(AND($AH192+$AI192&gt;=2800,$AH192&gt;=2800),ROUND(ROUND($AJ192/$AH192*2800,2)*'umowa o pracę'!$E$8,2),0)))),0)),0))</f>
        <v>0</v>
      </c>
      <c r="AP192" s="32">
        <f>IF('umowa o pracę'!$E$7=2020,IF(IF($AG192=1,IF($AI192=0,ROUND(IF($AH192&gt;2600,ROUND($AK192/$AH192*2600,2),$AK192)*'umowa o pracę'!$E$8,2),ROUND(IF($AH192&gt;2600,ROUND($AK192/$AH192*2600,2),$AK192)*'umowa o pracę'!$E$8,2)),0)&gt;$I192,$I192,IF($AG192=1,IF($AI192=0,ROUND(IF($AH192&gt;2600,ROUND($AK192/$AH192*2600,2),$AK192)*'umowa o pracę'!$E$8,2),ROUND(IF($AH192&gt;2600,ROUND($AK192/$AH192*2600,2),$AK192)*'umowa o pracę'!$E$8,2)),0)),IF('umowa o pracę'!$E$7=2021,IF(IF($AG192=1,IF($AI192=0,ROUND(IF($AH192&gt;2800,ROUND($AK192/$AH192*2800,2),$AK192)*'umowa o pracę'!$E$8,2),ROUND(IF($AH192&gt;2800,ROUND($AK192/$AH192*2800,2),$AK192)*'umowa o pracę'!$E$8,2)),0)&gt;$I192,$I192,IF($AG192=1,IF($AI192=0,ROUND(IF($AH192&gt;2800,ROUND($AK192/$AH192*2800,2),$AK192)*'umowa o pracę'!$E$8,2),ROUND(IF($AH192&gt;2800,ROUND($AK192/$AH192*2800,2),$AK192)*'umowa o pracę'!$E$8,2)),0)),0))</f>
        <v>0</v>
      </c>
      <c r="AQ192" s="56">
        <f>IF('umowa o pracę'!$E$7=2020,$AM192,IF('umowa o pracę'!$E$7=2021,$AN192,0))</f>
        <v>0</v>
      </c>
      <c r="AR192" s="33">
        <f>IF('umowa o pracę'!$E$7=0,0,U192+AF192+AQ192)</f>
        <v>0</v>
      </c>
      <c r="AS192" s="19"/>
      <c r="AT192" s="19"/>
      <c r="AU192" s="19"/>
      <c r="AV192" s="6"/>
      <c r="AW192" s="6"/>
      <c r="AX192" s="6">
        <f t="shared" si="26"/>
        <v>10</v>
      </c>
      <c r="AY192" s="6"/>
      <c r="AZ192" s="234">
        <f t="shared" si="29"/>
        <v>0</v>
      </c>
      <c r="BA192" s="234">
        <f t="shared" si="30"/>
        <v>0</v>
      </c>
      <c r="BB192" s="234">
        <f t="shared" si="31"/>
        <v>0</v>
      </c>
      <c r="BC192" s="234">
        <f t="shared" si="32"/>
        <v>0</v>
      </c>
      <c r="BD192" s="234">
        <f t="shared" si="33"/>
        <v>0</v>
      </c>
      <c r="BE192" s="234">
        <f t="shared" si="34"/>
        <v>0</v>
      </c>
      <c r="BF192" s="234">
        <f t="shared" si="35"/>
        <v>0</v>
      </c>
      <c r="BG192" s="234">
        <f t="shared" si="36"/>
        <v>0</v>
      </c>
      <c r="BH192" s="234">
        <f t="shared" si="37"/>
        <v>0</v>
      </c>
      <c r="BI192" s="238">
        <f t="shared" si="38"/>
        <v>0</v>
      </c>
      <c r="BJ192" s="236"/>
      <c r="BK192" s="236"/>
      <c r="BL192" s="237"/>
    </row>
    <row r="193" spans="1:64" ht="15.75" customHeight="1" x14ac:dyDescent="0.25">
      <c r="A193" s="129">
        <v>182</v>
      </c>
      <c r="B193" s="57"/>
      <c r="C193" s="57"/>
      <c r="D193" s="36"/>
      <c r="E193" s="36"/>
      <c r="F193" s="242"/>
      <c r="G193" s="37">
        <v>1</v>
      </c>
      <c r="H193" s="58">
        <v>0</v>
      </c>
      <c r="I193" s="59">
        <v>0</v>
      </c>
      <c r="J193" s="60">
        <v>0</v>
      </c>
      <c r="K193" s="52">
        <v>1</v>
      </c>
      <c r="L193" s="39">
        <v>0</v>
      </c>
      <c r="M193" s="39">
        <v>0</v>
      </c>
      <c r="N193" s="39">
        <v>0</v>
      </c>
      <c r="O193" s="39">
        <v>0</v>
      </c>
      <c r="P193" s="35">
        <f>IF('umowa o pracę'!$E$7=2020,ROUND(IF($L193&gt;=2600,2600*'umowa o pracę'!$E$8,$L193*'umowa o pracę'!$E$8),2),IF('umowa o pracę'!$E$7=2021,ROUND(IF($L193&gt;=2800,2800*'umowa o pracę'!$E$8,$L193*'umowa o pracę'!$E$8),2),0))</f>
        <v>0</v>
      </c>
      <c r="Q193" s="252">
        <f>IF(IF(IF(AND($K193=1,$I193&gt;0),ROUND(IF($L193+$M193&gt;=2600,2600*'umowa o pracę'!$E$8,($L193+$M193)*'umowa o pracę'!$E$8),2)+IF($M193=0,ROUND(IF($L193&gt;2600,ROUND($O193/$L193*2600,2),$O193)*'umowa o pracę'!$E$8,2),ROUND(IF($L193&gt;2600,ROUND($O193/$L193*2600,2),$O193)*'umowa o pracę'!$E$8,2)),ROUND(IF($L193+$M193&gt;=2600,2600*'umowa o pracę'!$E$8,($L193+$M193)*'umowa o pracę'!$E$8),2)-IF($M193=0,ROUND(ROUND(IF($L193&gt;2600,ROUND($N193/$L193*2600,2),$N193),2)*'umowa o pracę'!$E$8,2),IF($M193&gt;0,IF($L193+$M193&lt;2600,ROUND(ROUND($N193+ROUND($M193*9%,2),2)*'umowa o pracę'!$E$8,2),IF(AND($L193+$M193&gt;=2600,$M193&lt;2600,$L193&lt;2600),ROUND((ROUND(((2600-$M193)/$L193)*$N193,2)+ROUND($M193*9%,2))*'umowa o pracę'!$E$8,2),IF(AND($L193+$M193&gt;=2600,$M193&gt;=2600),ROUND((ROUND(2600*9%,2))*'umowa o pracę'!$E$8,2),IF(AND($L193+$M193&gt;=2600,$L193&gt;=2600,$M193&lt;2600),ROUND((ROUND($M193*9%,2)+ROUND(((2600-$M193)/$L193)*$N193,2))*'umowa o pracę'!$E$8,2),0)))),0)))&gt;$J193,$J193,IF(AND($K193=1,$I193&gt;0),ROUND(IF($L193+$M193&gt;=2600,2600*'umowa o pracę'!$E$8,($L193+$M193)*'umowa o pracę'!$E$8),2)+IF($M193=0,ROUND(IF($L193&gt;2600,ROUND($O193/$L193*2600,2),$O193)*'umowa o pracę'!$E$8,2),ROUND(IF($L193&gt;2600,ROUND($O193/$L193*2600,2),$O193)*'umowa o pracę'!$E$8,2)),ROUND(IF($L193+$M193&gt;=2600,2600*'umowa o pracę'!$E$8,($L193+$M193)*'umowa o pracę'!$E$8),2)-IF($M193=0,ROUND(ROUND(IF($L193&gt;2600,ROUND($N193/$L193*2600,2),$N193),2)*'umowa o pracę'!$E$8,2),IF($M193&gt;0,IF($L193+$M193&lt;2600,ROUND(ROUND($N193+ROUND($M193*9%,2),2)*'umowa o pracę'!$E$8,2),IF(AND($L193+$M193&gt;=2600,$M193&lt;2600,$L193&lt;2600),ROUND((ROUND(((2600-$M193)/$L193)*$N193,2)+ROUND($M193*9%,2))*'umowa o pracę'!$E$8,2),IF(AND($L193+$M193&gt;=2600,$M193&gt;=2600),ROUND((ROUND(2600*9%,2))*'umowa o pracę'!$E$8,2),IF(AND($L193+$M193&gt;=2600,$L193&gt;=2600,$M193&lt;2600),ROUND((ROUND($M193*9%,2)+ROUND(((2600-$M193)/$L193)*$N193,2))*'umowa o pracę'!$E$8,2),0)))),0))))&gt;$J193,$J193,IF(IF(AND($K193=1,$I193&gt;0),ROUND(IF($L193+$M193&gt;=2600,2600*'umowa o pracę'!$E$8,($L193+$M193)*'umowa o pracę'!$E$8),2)+IF($M193=0,ROUND(IF($L193&gt;2600,ROUND($O193/$L193*2600,2),$O193)*'umowa o pracę'!$E$8,2),ROUND(IF($L193&gt;2600,ROUND($O193/$L193*2600,2),$O193)*'umowa o pracę'!$E$8,2)),ROUND(IF($L193+$M193&gt;=2600,2600*'umowa o pracę'!$E$8,($L193+$M193)*'umowa o pracę'!$E$8),2)-IF($M193=0,ROUND(ROUND(IF($L193&gt;2600,ROUND($N193/$L193*2600,2),$N193),2)*'umowa o pracę'!$E$8,2),IF($M193&gt;0,IF($L193+$M193&lt;2600,ROUND(ROUND($N193+ROUND($M193*9%,2),2)*'umowa o pracę'!$E$8,2),IF(AND($L193+$M193&gt;=2600,$M193&lt;2600,$L193&lt;2600),ROUND((ROUND(((2600-$M193)/$L193)*$N193,2)+ROUND($M193*9%,2))*'umowa o pracę'!$E$8,2),IF(AND($L193+$M193&gt;=2600,$M193&gt;=2600),ROUND((ROUND(2600*9%,2))*'umowa o pracę'!$E$8,2),IF(AND($L193+$M193&gt;=2600,$L193&gt;=2600,$M193&lt;2600),ROUND((ROUND($M193*9%,2)+ROUND(((2600-$M193)/$L193)*$N193,2))*'umowa o pracę'!$E$8,2),0)))),0)))&gt;$J193,$J193,IF(AND($K193=1,$I193&gt;0),ROUND(IF($L193+$M193&gt;=2600,2600*'umowa o pracę'!$E$8,($L193+$M193)*'umowa o pracę'!$E$8),2)+IF($M193=0,ROUND(IF($L193&gt;2600,ROUND($O193/$L193*2600,2),$O193)*'umowa o pracę'!$E$8,2),ROUND(IF($L193&gt;2600,ROUND($O193/$L193*2600,2),$O193)*'umowa o pracę'!$E$8,2)),ROUND(IF($L193+$M193&gt;=2600,2600*'umowa o pracę'!$E$8,($L193+$M193)*'umowa o pracę'!$E$8),2)-IF(AND($M193=0,I193&gt;0),ROUND(ROUND(IF($L193&gt;2600,ROUND($N193/$L193*2600,2),$N193),2)*'umowa o pracę'!$E$8,2),IF($M193&gt;0,IF($L193+$M193&lt;2600,ROUND(ROUND($N193+ROUND($M193*9%,2),2)*'umowa o pracę'!$E$8,2),IF(AND($L193+$M193&gt;=2600,$M193&lt;2600,$L193&lt;2600),ROUND((ROUND(((2600-$M193)/$L193)*$N193,2)+ROUND($M193*9%,2))*'umowa o pracę'!$E$8,2),IF(AND($L193+$M193&gt;=2600,$M193&gt;=2600),ROUND((ROUND(2600*9%,2))*'umowa o pracę'!$E$8,2),IF(AND($L193+$M193&gt;=2600,$L193&gt;=2600,$M193&lt;2600),ROUND((ROUND($M193*9%,2)+ROUND(((2600-$M193)/$L193)*$N193,2))*'umowa o pracę'!$E$8,2),0)))),0)))))</f>
        <v>0</v>
      </c>
      <c r="R193" s="252">
        <f>IF(IF(IF(AND($K193=1,$I193&gt;0),ROUND(IF($L193+$M193&gt;=2800,2800*'umowa o pracę'!$E$8,($L193+$M193)*'umowa o pracę'!$E$8),2)+IF($M193=0,ROUND(IF($L193&gt;2800,ROUND($O193/$L193*2800,2),$O193)*'umowa o pracę'!$E$8,2),ROUND(IF($L193&gt;2800,ROUND($O193/$L193*2800,2),$O193)*'umowa o pracę'!$E$8,2)),ROUND(IF($L193+$M193&gt;=2800,2800*'umowa o pracę'!$E$8,($L193+$M193)*'umowa o pracę'!$E$8),2)-IF($M193=0,ROUND(ROUND(IF($L193&gt;2800,ROUND($N193/$L193*2800,2),$N193),2)*'umowa o pracę'!$E$8,2),IF($M193&gt;0,IF($L193+$M193&lt;2800,ROUND(ROUND($N193+ROUND($M193*9%,2),2)*'umowa o pracę'!$E$8,2),IF(AND($L193+$M193&gt;=2800,$M193&lt;2800,$L193&lt;2800),ROUND((ROUND(((2800-$M193)/$L193)*$N193,2)+ROUND($M193*9%,2))*'umowa o pracę'!$E$8,2),IF(AND($L193+$M193&gt;=2800,$M193&gt;=2800),ROUND((ROUND(2800*9%,2))*'umowa o pracę'!$E$8,2),IF(AND($L193+$M193&gt;=2800,$L193&gt;=2800,$M193&lt;2800),ROUND((ROUND($M193*9%,2)+ROUND(((2800-$M193)/$L193)*$N193,2))*'umowa o pracę'!$E$8,2),0)))),0)))&gt;$J193,$J193,IF(AND($K193=1,$I193&gt;0),ROUND(IF($L193+$M193&gt;=2800,2800*'umowa o pracę'!$E$8,($L193+$M193)*'umowa o pracę'!$E$8),2)+IF($M193=0,ROUND(IF($L193&gt;2800,ROUND($O193/$L193*2800,2),$O193)*'umowa o pracę'!$E$8,2),ROUND(IF($L193&gt;2800,ROUND($O193/$L193*2800,2),$O193)*'umowa o pracę'!$E$8,2)),ROUND(IF($L193+$M193&gt;=2800,2800*'umowa o pracę'!$E$8,($L193+$M193)*'umowa o pracę'!$E$8),2)-IF($M193=0,ROUND(ROUND(IF($L193&gt;2800,ROUND($N193/$L193*2800,2),$N193),2)*'umowa o pracę'!$E$8,2),IF($M193&gt;0,IF($L193+$M193&lt;2800,ROUND(ROUND($N193+ROUND($M193*9%,2),2)*'umowa o pracę'!$E$8,2),IF(AND($L193+$M193&gt;=2800,$M193&lt;2800,$L193&lt;2800),ROUND((ROUND(((2800-$M193)/$L193)*$N193,2)+ROUND($M193*9%,2))*'umowa o pracę'!$E$8,2),IF(AND($L193+$M193&gt;=2800,$M193&gt;=2800),ROUND((ROUND(2800*9%,2))*'umowa o pracę'!$E$8,2),IF(AND($L193+$M193&gt;=2800,$L193&gt;=2800,$M193&lt;2800),ROUND((ROUND($M193*9%,2)+ROUND(((2800-$M193)/$L193)*$N193,2))*'umowa o pracę'!$E$8,2),0)))),0))))&gt;$J193,$J193,IF(IF(AND($K193=1,$I193&gt;0),ROUND(IF($L193+$M193&gt;=2800,2800*'umowa o pracę'!$E$8,($L193+$M193)*'umowa o pracę'!$E$8),2)+IF($M193=0,ROUND(IF($L193&gt;2800,ROUND($O193/$L193*2800,2),$O193)*'umowa o pracę'!$E$8,2),ROUND(IF($L193&gt;2800,ROUND($O193/$L193*2800,2),$O193)*'umowa o pracę'!$E$8,2)),ROUND(IF($L193+$M193&gt;=2800,2800*'umowa o pracę'!$E$8,($L193+$M193)*'umowa o pracę'!$E$8),2)-IF($M193=0,ROUND(ROUND(IF($L193&gt;2800,ROUND($N193/$L193*2800,2),$N193),2)*'umowa o pracę'!$E$8,2),IF($M193&gt;0,IF($L193+$M193&lt;2800,ROUND(ROUND($N193+ROUND($M193*9%,2),2)*'umowa o pracę'!$E$8,2),IF(AND($L193+$M193&gt;=2800,$M193&lt;2800,$L193&lt;2800),ROUND((ROUND(((2800-$M193)/$L193)*$N193,2)+ROUND($M193*9%,2))*'umowa o pracę'!$E$8,2),IF(AND($L193+$M193&gt;=2800,$M193&gt;=2800),ROUND((ROUND(2800*9%,2))*'umowa o pracę'!$E$8,2),IF(AND($L193+$M193&gt;=2800,$L193&gt;=2800,$M193&lt;2800),ROUND((ROUND($M193*9%,2)+ROUND(((2800-$M193)/$L193)*$N193,2))*'umowa o pracę'!$E$8,2),0)))),0)))&gt;$J193,$J193,IF(AND($K193=1,$I193&gt;0),ROUND(IF($L193+$M193&gt;=2800,2800*'umowa o pracę'!$E$8,($L193+$M193)*'umowa o pracę'!$E$8),2)+IF($M193=0,ROUND(IF($L193&gt;2800,ROUND($O193/$L193*2800,2),$O193)*'umowa o pracę'!$E$8,2),ROUND(IF($L193&gt;2800,ROUND($O193/$L193*2800,2),$O193)*'umowa o pracę'!$E$8,2)),ROUND(IF($L193+$M193&gt;=2800,2800*'umowa o pracę'!$E$8,($L193+$M193)*'umowa o pracę'!$E$8),2)-IF(AND($M193=0,I193&gt;0),ROUND(ROUND(IF($L193&gt;2800,ROUND($N193/$L193*2800,2),$N193),2)*'umowa o pracę'!$E$8,2),IF($M193&gt;0,IF($L193+$M193&lt;2800,ROUND(ROUND($N193+ROUND($M193*9%,2),2)*'umowa o pracę'!$E$8,2),IF(AND($L193+$M193&gt;=2800,$M193&lt;2800,$L193&lt;2800),ROUND((ROUND(((2800-$M193)/$L193)*$N193,2)+ROUND($M193*9%,2))*'umowa o pracę'!$E$8,2),IF(AND($L193+$M193&gt;=2800,$M193&gt;=2800),ROUND((ROUND(2800*9%,2))*'umowa o pracę'!$E$8,2),IF(AND($L193+$M193&gt;=2800,$L193&gt;=2800,$M193&lt;2800),ROUND((ROUND($M193*9%,2)+ROUND(((2800-$M193)/$L193)*$N193,2))*'umowa o pracę'!$E$8,2),0)))),0)))))</f>
        <v>0</v>
      </c>
      <c r="S193" s="32">
        <f>IF('umowa o pracę'!$E$7=2020,IF(IF($K193=1,IF($M193=0,ROUND(IF($L193&gt;2600,ROUND($N193/$L193*2600,2),$N193)*'umowa o pracę'!$E$8,2),IF($L193+$M193&lt;2600,ROUND(ROUND($N193+ROUND($M193*9%,2),2)*'umowa o pracę'!$E$8,2),IF(AND($L193+$M193&gt;=2600,$L193&lt;2600),ROUND((ROUND($N193+ROUND((2600-$L193)*9%,2),2))*'umowa o pracę'!$E$8,2),IF(AND($L193+$M193&gt;=2600,$L193&gt;=2600),ROUND(ROUND($N193/$L193*2600,2)*'umowa o pracę'!$E$8,2),0)))),0)&gt;$H193,$H193,IF($K193=1,IF($M193=0,ROUND(IF($L193&gt;2600,ROUND($N193/$L193*2600,2),$N193)*'umowa o pracę'!$E$8,2),IF($L193+$M193&lt;2600,ROUND(ROUND($N193+ROUND($M193*9%,2),2)*'umowa o pracę'!$E$8,2),IF(AND($L193+$M193&gt;=2600,$L193&lt;2600),ROUND((ROUND($N193+ROUND((2600-$L193)*9%,2),2))*'umowa o pracę'!$E$8,2),IF(AND($L193+$M193&gt;=2600,$L193&gt;=2600),ROUND(ROUND($N193/$L193*2600,2)*'umowa o pracę'!$E$8,2),0)))),0)),IF('umowa o pracę'!$E$7=2021,IF(IF($K193=1,IF($M193=0,ROUND(IF($L193&gt;2800,ROUND($N193/$L193*2800,2),$N193)*'umowa o pracę'!$E$8,2),IF($L193+$M193&lt;2800,ROUND(ROUND($N193+ROUND($M193*9%,2),2)*'umowa o pracę'!$E$8,2),IF(AND($L193+$M193&gt;=2800,$L193&lt;2800),ROUND((ROUND($N193+ROUND((2800-$L193)*9%,2),2))*'umowa o pracę'!$E$8,2),IF(AND($L193+$M193&gt;=2800,$L193&gt;=2800),ROUND(ROUND($N193/$L193*2800,2)*'umowa o pracę'!$E$8,2),0)))),0)&gt;$H193,$H193,IF($K193=1,IF($M193=0,ROUND(IF($L193&gt;2800,ROUND($N193/$L193*2800,2),$N193)*'umowa o pracę'!$E$8,2),IF($L193+$M193&lt;2800,ROUND(ROUND($N193+ROUND($M193*9%,2),2)*'umowa o pracę'!$E$8,2),IF(AND($L193+$M193&gt;=2800,$L193&lt;2800),ROUND((ROUND($N193+ROUND((2800-$L193)*9%,2),2))*'umowa o pracę'!$E$8,2),IF(AND($L193+$M193&gt;=2800,$L193&gt;=2800),ROUND(ROUND($N193/$L193*2800,2)*'umowa o pracę'!$E$8,2),0)))),0)),0))</f>
        <v>0</v>
      </c>
      <c r="T193" s="32">
        <f>IF('umowa o pracę'!$E$7=2020,IF(IF($K193=1,IF($M193=0,ROUND(IF($L193&gt;2600,ROUND($O193/$L193*2600,2),$O193)*'umowa o pracę'!$E$8,2),ROUND(IF($L193&gt;2600,ROUND($O193/$L193*2600,2),$O193)*'umowa o pracę'!$E$8,2)),0)&gt;$I193,$I193,IF($K193=1,IF($M193=0,ROUND(IF($L193&gt;2600,ROUND($O193/$L193*2600,2),$O193)*'umowa o pracę'!$E$8,2),ROUND(IF($L193&gt;2600,ROUND($O193/$L193*2600,2),$O193)*'umowa o pracę'!$E$8,2)),0)),IF('umowa o pracę'!$E$7=2021,IF(IF($K193=1,IF($M193=0,ROUND(IF($L193&gt;2800,ROUND($O193/$L193*2800,2),$O193)*'umowa o pracę'!$E$8,2),ROUND(IF($L193&gt;2800,ROUND($O193/$L193*2800,2),$O193)*'umowa o pracę'!$E$8,2)),0)&gt;$I193,$I193,IF($K193=1,IF($M193=0,ROUND(IF($L193&gt;2800,ROUND($O193/$L193*2800,2),$O193)*'umowa o pracę'!$E$8,2),ROUND(IF($L193&gt;2800,ROUND($O193/$L193*2800,2),$O193)*'umowa o pracę'!$E$8,2)),0)),0))</f>
        <v>0</v>
      </c>
      <c r="U193" s="51">
        <f>IF('umowa o pracę'!$E$7=2020,$Q193,IF('umowa o pracę'!$E$7=2021,$R193,0))</f>
        <v>0</v>
      </c>
      <c r="V193" s="53">
        <f t="shared" si="27"/>
        <v>1</v>
      </c>
      <c r="W193" s="54">
        <f>IF('umowa o pracę'!$E$6&lt;2,0,$L193)</f>
        <v>0</v>
      </c>
      <c r="X193" s="54">
        <f>IF('umowa o pracę'!$E$6&lt;2,0,$M193)</f>
        <v>0</v>
      </c>
      <c r="Y193" s="55">
        <f>IF('umowa o pracę'!$E$6&lt;2,0,$N193)</f>
        <v>0</v>
      </c>
      <c r="Z193" s="55">
        <f>IF('umowa o pracę'!$E$6&lt;2,0,$O193)</f>
        <v>0</v>
      </c>
      <c r="AA193" s="32">
        <f>IF('umowa o pracę'!$E$7=2020,ROUND(IF($W193&gt;=2600,2600*'umowa o pracę'!$E$8,$W193*'umowa o pracę'!$E$8),2),IF('umowa o pracę'!$E$7=2021,ROUND(IF($W193&gt;=2800,2800*'umowa o pracę'!$E$8,$W193*'umowa o pracę'!$E$8),2),0))</f>
        <v>0</v>
      </c>
      <c r="AB193" s="32">
        <f>IF(IF(IF(AND($V193=1,$I193&gt;0),ROUND(IF($W193+$X193&gt;=2600,2600*'umowa o pracę'!$E$8,($W193+$X193)*'umowa o pracę'!$E$8),2)+IF($X193=0,ROUND(IF($W193&gt;2600,ROUND($Z193/$W193*2600,2),$Z193)*'umowa o pracę'!$E$8,2),ROUND(IF($W193&gt;2600,ROUND($Z193/$W193*2600,2),$Z193)*'umowa o pracę'!$E$8,2)),ROUND(IF($W193+$X193&gt;=2600,2600*'umowa o pracę'!$E$8,($W193+$X193)*'umowa o pracę'!$E$8),2)-IF($X193=0,ROUND(ROUND(IF($W193&gt;2600,ROUND($Y193/$W193*2600,2),$Y193),2)*'umowa o pracę'!$E$8,2),IF($X193&gt;0,IF($W193+$X193&lt;2600,ROUND(ROUND($Y193+ROUND($X193*9%,2),2)*'umowa o pracę'!$E$8,2),IF(AND($W193+$X193&gt;=2600,$X193&lt;2600,$W193&lt;2600),ROUND((ROUND(((2600-$X193)/$W193)*$Y193,2)+ROUND($X193*9%,2))*'umowa o pracę'!$E$8,2),IF(AND($W193+$X193&gt;=2600,$X193&gt;=2600),ROUND((ROUND(2600*9%,2))*'umowa o pracę'!$E$8,2),IF(AND($W193+$X193&gt;=2600,$W193&gt;=2600,$X193&lt;2600),ROUND((ROUND($X193*9%,2)+ROUND(((2600-$X193)/$W193)*$Y193,2))*'umowa o pracę'!$E$8,2),0)))),0)))&gt;$J193,$J193,IF(AND($V193=1,$I193&gt;0),ROUND(IF($W193+$X193&gt;=2600,2600*'umowa o pracę'!$E$8,($W193+$X193)*'umowa o pracę'!$E$8),2)+IF($X193=0,ROUND(IF($W193&gt;2600,ROUND($Z193/$W193*2600,2),$Z193)*'umowa o pracę'!$E$8,2),ROUND(IF($W193&gt;2600,ROUND($Z193/$W193*2600,2),$Z193)*'umowa o pracę'!$E$8,2)),ROUND(IF($W193+$X193&gt;=2600,2600*'umowa o pracę'!$E$8,($W193+$X193)*'umowa o pracę'!$E$8),2)-IF($X193=0,ROUND(ROUND(IF($W193&gt;2600,ROUND($Y193/$W193*2600,2),$Y193),2)*'umowa o pracę'!$E$8,2),IF($X193&gt;0,IF($W193+$X193&lt;2600,ROUND(ROUND($Y193+ROUND($X193*9%,2),2)*'umowa o pracę'!$E$8,2),IF(AND($W193+$X193&gt;=2600,$X193&lt;2600,$W193&lt;2600),ROUND((ROUND(((2600-$X193)/$W193)*$Y193,2)+ROUND($X193*9%,2))*'umowa o pracę'!$E$8,2),IF(AND($W193+$X193&gt;=2600,$X193&gt;=2600),ROUND((ROUND(2600*9%,2))*'umowa o pracę'!$E$8,2),IF(AND($W193+$X193&gt;=2600,$W193&gt;=2600,$X193&lt;2600),ROUND((ROUND($X193*9%,2)+ROUND(((2600-$X193)/$W193)*$Y193,2))*'umowa o pracę'!$E$8,2),0)))),0))))&gt;$J193,$J193,IF(IF(AND($V193=1,$I193&gt;0),ROUND(IF($W193+$X193&gt;=2600,2600*'umowa o pracę'!$E$8,($W193+$X193)*'umowa o pracę'!$E$8),2)+IF($X193=0,ROUND(IF($W193&gt;2600,ROUND($Z193/$W193*2600,2),$Z193)*'umowa o pracę'!$E$8,2),ROUND(IF($W193&gt;2600,ROUND($Z193/$W193*2600,2),$Z193)*'umowa o pracę'!$E$8,2)),ROUND(IF($W193+$X193&gt;=2600,2600*'umowa o pracę'!$E$8,($W193+$X193)*'umowa o pracę'!$E$8),2)-IF($X193=0,ROUND(ROUND(IF($W193&gt;2600,ROUND($Y193/$W193*2600,2),$Y193),2)*'umowa o pracę'!$E$8,2),IF($X193&gt;0,IF($W193+$X193&lt;2600,ROUND(ROUND($Y193+ROUND($X193*9%,2),2)*'umowa o pracę'!$E$8,2),IF(AND($W193+$X193&gt;=2600,$X193&lt;2600,$W193&lt;2600),ROUND((ROUND(((2600-$X193)/$W193)*$Y193,2)+ROUND($X193*9%,2))*'umowa o pracę'!$E$8,2),IF(AND($W193+$X193&gt;=2600,$X193&gt;=2600),ROUND((ROUND(2600*9%,2))*'umowa o pracę'!$E$8,2),IF(AND($W193+$X193&gt;=2600,$W193&gt;=2600,$X193&lt;2600),ROUND((ROUND($X193*9%,2)+ROUND(((2600-$X193)/$W193)*$Y193,2))*'umowa o pracę'!$E$8,2),0)))),0)))&gt;$J193,$J193,IF(AND($V193=1,$I193&gt;0),ROUND(IF($W193+$X193&gt;=2600,2600*'umowa o pracę'!$E$8,($W193+$X193)*'umowa o pracę'!$E$8),2)+IF($X193=0,ROUND(IF($W193&gt;2600,ROUND($Z193/$W193*2600,2),$Z193)*'umowa o pracę'!$E$8,2),ROUND(IF($W193&gt;2600,ROUND($Z193/$W193*2600,2),$Z193)*'umowa o pracę'!$E$8,2)),ROUND(IF($W193+$X193&gt;=2600,2600*'umowa o pracę'!$E$8,($W193+$X193)*'umowa o pracę'!$E$8),2)-IF(AND($X193=0,I193&gt;0),ROUND(ROUND(IF($W193&gt;2600,ROUND($Y193/$W193*2600,2),$Y193),2)*'umowa o pracę'!$E$8,2),IF($X193&gt;0,IF($W193+$X193&lt;2600,ROUND(ROUND($Y193+ROUND($X193*9%,2),2)*'umowa o pracę'!$E$8,2),IF(AND($W193+$X193&gt;=2600,$X193&lt;2600,$W193&lt;2600),ROUND((ROUND(((2600-$X193)/$W193)*$Y193,2)+ROUND($X193*9%,2))*'umowa o pracę'!$E$8,2),IF(AND($W193+$X193&gt;=2600,$X193&gt;=2600),ROUND((ROUND(2600*9%,2))*'umowa o pracę'!$E$8,2),IF(AND($W193+$X193&gt;=2600,$W193&gt;=2600,$X193&lt;2600),ROUND((ROUND($X193*9%,2)+ROUND(((2600-$X193)/$W193)*$Y193,2))*'umowa o pracę'!$E$8,2),0)))),0)))))</f>
        <v>0</v>
      </c>
      <c r="AC193" s="32">
        <f>IF(IF(IF(AND($V193=1,$I193&gt;0),ROUND(IF($W193+$X193&gt;=2800,2800*'umowa o pracę'!$E$8,($W193+$X193)*'umowa o pracę'!$E$8),2)+IF($X193=0,ROUND(IF($W193&gt;2800,ROUND($Z193/$W193*2800,2),$Z193)*'umowa o pracę'!$E$8,2),ROUND(IF($W193&gt;2800,ROUND($Z193/$W193*2800,2),$Z193)*'umowa o pracę'!$E$8,2)),ROUND(IF($W193+$X193&gt;=2800,2800*'umowa o pracę'!$E$8,($W193+$X193)*'umowa o pracę'!$E$8),2)-IF($X193=0,ROUND(ROUND(IF($W193&gt;2800,ROUND($Y193/$W193*2800,2),$Y193),2)*'umowa o pracę'!$E$8,2),IF($X193&gt;0,IF($W193+$X193&lt;2800,ROUND(ROUND($Y193+ROUND($X193*9%,2),2)*'umowa o pracę'!$E$8,2),IF(AND($W193+$X193&gt;=2800,$X193&lt;2800,$W193&lt;2800),ROUND((ROUND(((2800-$X193)/$W193)*$Y193,2)+ROUND($X193*9%,2))*'umowa o pracę'!$E$8,2),IF(AND($W193+$X193&gt;=2800,$X193&gt;=2800),ROUND((ROUND(2800*9%,2))*'umowa o pracę'!$E$8,2),IF(AND($W193+$X193&gt;=2800,$W193&gt;=2800,$X193&lt;2800),ROUND((ROUND($X193*9%,2)+ROUND(((2800-$X193)/$W193)*$Y193,2))*'umowa o pracę'!$E$8,2),0)))),0)))&gt;$J193,$J193,IF(AND($V193=1,$I193&gt;0),ROUND(IF($W193+$X193&gt;=2800,2800*'umowa o pracę'!$E$8,($W193+$X193)*'umowa o pracę'!$E$8),2)+IF($X193=0,ROUND(IF($W193&gt;2800,ROUND($Z193/$W193*2800,2),$Z193)*'umowa o pracę'!$E$8,2),ROUND(IF($W193&gt;2800,ROUND($Z193/$W193*2800,2),$Z193)*'umowa o pracę'!$E$8,2)),ROUND(IF($W193+$X193&gt;=2800,2800*'umowa o pracę'!$E$8,($W193+$X193)*'umowa o pracę'!$E$8),2)-IF($X193=0,ROUND(ROUND(IF($W193&gt;2800,ROUND($Y193/$W193*2800,2),$Y193),2)*'umowa o pracę'!$E$8,2),IF($X193&gt;0,IF($W193+$X193&lt;2800,ROUND(ROUND($Y193+ROUND($X193*9%,2),2)*'umowa o pracę'!$E$8,2),IF(AND($W193+$X193&gt;=2800,$X193&lt;2800,$W193&lt;2800),ROUND((ROUND(((2800-$X193)/$W193)*$Y193,2)+ROUND($X193*9%,2))*'umowa o pracę'!$E$8,2),IF(AND($W193+$X193&gt;=2800,$X193&gt;=2800),ROUND((ROUND(2800*9%,2))*'umowa o pracę'!$E$8,2),IF(AND($W193+$X193&gt;=2800,$W193&gt;=2800,$X193&lt;2800),ROUND((ROUND($X193*9%,2)+ROUND(((2800-$X193)/$W193)*$Y193,2))*'umowa o pracę'!$E$8,2),0)))),0))))&gt;$J193,$J193,IF(IF(AND($V193=1,$I193&gt;0),ROUND(IF($W193+$X193&gt;=2800,2800*'umowa o pracę'!$E$8,($W193+$X193)*'umowa o pracę'!$E$8),2)+IF($X193=0,ROUND(IF($W193&gt;2800,ROUND($Z193/$W193*2800,2),$Z193)*'umowa o pracę'!$E$8,2),ROUND(IF($W193&gt;2800,ROUND($Z193/$W193*2800,2),$Z193)*'umowa o pracę'!$E$8,2)),ROUND(IF($W193+$X193&gt;=2800,2800*'umowa o pracę'!$E$8,($W193+$X193)*'umowa o pracę'!$E$8),2)-IF($X193=0,ROUND(ROUND(IF($W193&gt;2800,ROUND($Y193/$W193*2800,2),$Y193),2)*'umowa o pracę'!$E$8,2),IF($X193&gt;0,IF($W193+$X193&lt;2800,ROUND(ROUND($Y193+ROUND($X193*9%,2),2)*'umowa o pracę'!$E$8,2),IF(AND($W193+$X193&gt;=2800,$X193&lt;2800,$W193&lt;2800),ROUND((ROUND(((2800-$X193)/$W193)*$Y193,2)+ROUND($X193*9%,2))*'umowa o pracę'!$E$8,2),IF(AND($W193+$X193&gt;=2800,$X193&gt;=2800),ROUND((ROUND(2800*9%,2))*'umowa o pracę'!$E$8,2),IF(AND($W193+$X193&gt;=2800,$W193&gt;=2800,$X193&lt;2800),ROUND((ROUND($X193*9%,2)+ROUND(((2800-$X193)/$W193)*$Y193,2))*'umowa o pracę'!$E$8,2),0)))),0)))&gt;$J193,$J193,IF(AND($V193=1,$I193&gt;0),ROUND(IF($W193+$X193&gt;=2800,2800*'umowa o pracę'!$E$8,($W193+$X193)*'umowa o pracę'!$E$8),2)+IF($X193=0,ROUND(IF($W193&gt;2800,ROUND($Z193/$W193*2800,2),$Z193)*'umowa o pracę'!$E$8,2),ROUND(IF($W193&gt;2800,ROUND($Z193/$W193*2800,2),$Z193)*'umowa o pracę'!$E$8,2)),ROUND(IF($W193+$X193&gt;=2800,2800*'umowa o pracę'!$E$8,($W193+$X193)*'umowa o pracę'!$E$8),2)-IF(AND($X193=0,I193&gt;0),ROUND(ROUND(IF($W193&gt;2800,ROUND($Y193/$W193*2800,2),$Y193),2)*'umowa o pracę'!$E$8,2),IF($X193&gt;0,IF($W193+$X193&lt;2800,ROUND(ROUND($Y193+ROUND($X193*9%,2),2)*'umowa o pracę'!$E$8,2),IF(AND($W193+$X193&gt;=2800,$X193&lt;2800,$W193&lt;2800),ROUND((ROUND(((2800-$X193)/$W193)*$Y193,2)+ROUND($X193*9%,2))*'umowa o pracę'!$E$8,2),IF(AND($W193+$X193&gt;=2800,$X193&gt;=2800),ROUND((ROUND(2800*9%,2))*'umowa o pracę'!$E$8,2),IF(AND($W193+$X193&gt;=2800,$W193&gt;=2800,$X193&lt;2800),ROUND((ROUND($X193*9%,2)+ROUND(((2800-$X193)/$W193)*$Y193,2))*'umowa o pracę'!$E$8,2),0)))),0)))))</f>
        <v>0</v>
      </c>
      <c r="AD193" s="32">
        <f>IF('umowa o pracę'!$E$7=2020,IF(IF($V193=1,IF($X193=0,ROUND(IF($W193&gt;2600,ROUND($Y193/$W193*2600,2),$Y193)*'umowa o pracę'!$E$8,2),IF($W193+$X193&lt;2600,ROUND(ROUND($Y193+ROUND($X193*9%,2),2)*'umowa o pracę'!$E$8,2),IF(AND($W193+$X193&gt;=2600,$W193&lt;2600),ROUND((ROUND($Y193+ROUND((2600-$W193)*9%,2),2))*'umowa o pracę'!$E$8,2),IF(AND($W193+$X193&gt;=2600,$W193&gt;=2600),ROUND(ROUND($Y193/$W193*2600,2)*'umowa o pracę'!$E$8,2),0)))),0)&gt;$H193,$H193,IF($V193=1,IF($X193=0,ROUND(IF($W193&gt;2600,ROUND($Y193/$W193*2600,2),$Y193)*'umowa o pracę'!$E$8,2),IF($W193+$X193&lt;2600,ROUND(ROUND($Y193+ROUND($X193*9%,2),2)*'umowa o pracę'!$E$8,2),IF(AND($W193+$X193&gt;=2600,$W193&lt;2600),ROUND((ROUND($Y193+ROUND((2600-$W193)*9%,2),2))*'umowa o pracę'!$E$8,2),IF(AND($W193+$X193&gt;=2600,$W193&gt;=2600),ROUND(ROUND($Y193/$W193*2600,2)*'umowa o pracę'!$E$8,2),0)))),0)),IF('umowa o pracę'!$E$7=2021,IF(IF($V193=1,IF($X193=0,ROUND(IF($W193&gt;2800,ROUND($Y193/$W193*2800,2),$Y193)*'umowa o pracę'!$E$8,2),IF($W193+$X193&lt;2800,ROUND(ROUND($Y193+ROUND($X193*9%,2),2)*'umowa o pracę'!$E$8,2),IF(AND($W193+$X193&gt;=2800,$W193&lt;2800),ROUND((ROUND($Y193+ROUND((2800-$W193)*9%,2),2))*'umowa o pracę'!$E$8,2),IF(AND($W193+$X193&gt;=2800,$W193&gt;=2800),ROUND(ROUND($Y193/$W193*2800,2)*'umowa o pracę'!$E$8,2),0)))),0)&gt;$H193,$H193,IF($V193=1,IF($X193=0,ROUND(IF($W193&gt;2800,ROUND($Y193/$W193*2800,2),$Y193)*'umowa o pracę'!$E$8,2),IF($W193+$X193&lt;2800,ROUND(ROUND($Y193+ROUND($X193*9%,2),2)*'umowa o pracę'!$E$8,2),IF(AND($W193+$X193&gt;=2800,$W193&lt;2800),ROUND((ROUND($Y193+ROUND((2800-$W193)*9%,2),2))*'umowa o pracę'!$E$8,2),IF(AND($W193+$X193&gt;=2800,$W193&gt;=2800),ROUND(ROUND($Y193/$W193*2800,2)*'umowa o pracę'!$E$8,2),0)))),0)),0))</f>
        <v>0</v>
      </c>
      <c r="AE193" s="32">
        <f>IF('umowa o pracę'!$E$7=2020,IF(IF($V193=1,IF($X193=0,ROUND(IF($W193&gt;2600,ROUND($Z193/$W193*2600,2),$Z193)*'umowa o pracę'!$E$8,2),ROUND(IF($W193&gt;2600,ROUND($Z193/$W193*2600,2),$Z193)*'umowa o pracę'!$E$8,2)),0)&gt;$I193,$I193,IF($V193=1,IF($X193=0,ROUND(IF($W193&gt;2600,ROUND($Z193/$W193*2600,2),$Z193)*'umowa o pracę'!$E$8,2),ROUND(IF($W193&gt;2600,ROUND($Z193/$W193*2600,2),$Z193)*'umowa o pracę'!$E$8,2)),0)),IF('umowa o pracę'!$E$7=2021,IF(IF($V193=1,IF($X193=0,ROUND(IF($W193&gt;2800,ROUND($Z193/$W193*2800,2),$Z193)*'umowa o pracę'!$E$8,2),ROUND(IF($W193&gt;2800,ROUND($Z193/$W193*2800,2),$Z193)*'umowa o pracę'!$E$8,2)),0)&gt;$I193,$I193,IF($V193=1,IF($X193=0,ROUND(IF($W193&gt;2800,ROUND($Z193/$W193*2800,2),$Z193)*'umowa o pracę'!$E$8,2),ROUND(IF($W193&gt;2800,ROUND($Z193/$W193*2800,2),$Z193)*'umowa o pracę'!$E$8,2)),0)),0))</f>
        <v>0</v>
      </c>
      <c r="AF193" s="56">
        <f>IF('umowa o pracę'!$E$7=2020,$AB193,IF('umowa o pracę'!$E$7=2021,$AC193,0))</f>
        <v>0</v>
      </c>
      <c r="AG193" s="53">
        <f t="shared" si="28"/>
        <v>1</v>
      </c>
      <c r="AH193" s="39">
        <f>IF('umowa o pracę'!$E$6&lt;3,0,$L193)</f>
        <v>0</v>
      </c>
      <c r="AI193" s="39">
        <f>IF('umowa o pracę'!$E$6&lt;3,0,$M193)</f>
        <v>0</v>
      </c>
      <c r="AJ193" s="55">
        <f>IF('umowa o pracę'!$E$6&lt;3,0,$N193)</f>
        <v>0</v>
      </c>
      <c r="AK193" s="55">
        <f>IF('umowa o pracę'!$E$6&lt;3,0,$O193)</f>
        <v>0</v>
      </c>
      <c r="AL193" s="32">
        <f>IF('umowa o pracę'!$E$7=2020,ROUND(IF($AH193&gt;=2600,2600*'umowa o pracę'!$E$8,$AH193*'umowa o pracę'!$E$8),2),IF('umowa o pracę'!$E$7=2021,ROUND(IF($AH193&gt;=2800,2800*'umowa o pracę'!$E$8,$AH193*'umowa o pracę'!$E$8),2),0))</f>
        <v>0</v>
      </c>
      <c r="AM193" s="32">
        <f>IF(IF(IF(AND($AG193=1,$I193&gt;0),ROUND(IF($AH193+$AI193&gt;=2600,2600*'umowa o pracę'!$E$8,($AH193+$AI193)*'umowa o pracę'!$E$8),2)+IF($AI193=0,ROUND(IF($AH193&gt;2600,ROUND($AK193/$AH193*2600,2),$AK193)*'umowa o pracę'!$E$8,2),ROUND(IF($AH193&gt;2600,ROUND($AK193/$AH193*2600,2),$AK193)*'umowa o pracę'!$E$8,2)),ROUND(IF($AH193+$AI193&gt;=2600,2600*'umowa o pracę'!$E$8,($AH193+$AI193)*'umowa o pracę'!$E$8),2)-IF($AI193=0,ROUND(ROUND(IF($AH193&gt;2600,ROUND($AJ193/$AH193*2600,2),$AJ193),2)*'umowa o pracę'!$E$8,2),IF($AI193&gt;0,IF($AH193+$AI193&lt;2600,ROUND(ROUND($AJ193+ROUND($AI193*9%,2),2)*'umowa o pracę'!$E$8,2),IF(AND($AH193+$AI193&gt;=2600,$AI193&lt;2600,$AH193&lt;2600),ROUND((ROUND(((2600-$AI193)/$AH193)*$AJ193,2)+ROUND($AI193*9%,2))*'umowa o pracę'!$E$8,2),IF(AND($AH193+$AI193&gt;=2600,$AI193&gt;=2600),ROUND((ROUND(2600*9%,2))*'umowa o pracę'!$E$8,2),IF(AND($AH193+$AI193&gt;=2600,$AH193&gt;=2600,$AI193&lt;2600),ROUND((ROUND($AI193*9%,2)+ROUND(((2600-$AI193)/$AH193)*$AJ193,2))*'umowa o pracę'!$E$8,2),0)))),0)))&gt;$J193,$J193,IF(AND($AG193=1,$I193&gt;0),ROUND(IF($AH193+$AI193&gt;=2600,2600*'umowa o pracę'!$E$8,($AH193+$AI193)*'umowa o pracę'!$E$8),2)+IF($AI193=0,ROUND(IF($AH193&gt;2600,ROUND($AK193/$AH193*2600,2),$AK193)*'umowa o pracę'!$E$8,2),ROUND(IF($AH193&gt;2600,ROUND($AK193/$AH193*2600,2),$AK193)*'umowa o pracę'!$E$8,2)),ROUND(IF($AH193+$AI193&gt;=2600,2600*'umowa o pracę'!$E$8,($AH193+$AI193)*'umowa o pracę'!$E$8),2)-IF($AI193=0,ROUND(ROUND(IF($AH193&gt;2600,ROUND($AJ193/$AH193*2600,2),$AJ193),2)*'umowa o pracę'!$E$8,2),IF($AI193&gt;0,IF($AH193+$AI193&lt;2600,ROUND(ROUND($AJ193+ROUND($AI193*9%,2),2)*'umowa o pracę'!$E$8,2),IF(AND($AH193+$AI193&gt;=2600,$AI193&lt;2600,$AH193&lt;2600),ROUND((ROUND(((2600-$AI193)/$AH193)*$AJ193,2)+ROUND($AI193*9%,2))*'umowa o pracę'!$E$8,2),IF(AND($AH193+$AI193&gt;=2600,$AI193&gt;=2600),ROUND((ROUND(2600*9%,2))*'umowa o pracę'!$E$8,2),IF(AND($AH193+$AI193&gt;=2600,$AH193&gt;=2600,$AI193&lt;2600),ROUND((ROUND($AI193*9%,2)+ROUND(((2600-$AI193)/$AH193)*$AJ193,2))*'umowa o pracę'!$E$8,2),0)))),0))))&gt;$J193,$J193,IF(IF(AND($AG193=1,$I193&gt;0),ROUND(IF($AH193+$AI193&gt;=2600,2600*'umowa o pracę'!$E$8,($AH193+$AI193)*'umowa o pracę'!$E$8),2)+IF($AI193=0,ROUND(IF($AH193&gt;2600,ROUND($AK193/$AH193*2600,2),$AK193)*'umowa o pracę'!$E$8,2),ROUND(IF($AH193&gt;2600,ROUND($AK193/$AH193*2600,2),$AK193)*'umowa o pracę'!$E$8,2)),ROUND(IF($AH193+$AI193&gt;=2600,2600*'umowa o pracę'!$E$8,($AH193+$AI193)*'umowa o pracę'!$E$8),2)-IF($AI193=0,ROUND(ROUND(IF($AH193&gt;2600,ROUND($AJ193/$AH193*2600,2),$AJ193),2)*'umowa o pracę'!$E$8,2),IF($AI193&gt;0,IF($AH193+$AI193&lt;2600,ROUND(ROUND($AJ193+ROUND($AI193*9%,2),2)*'umowa o pracę'!$E$8,2),IF(AND($AH193+$AI193&gt;=2600,$AI193&lt;2600,$AH193&lt;2600),ROUND((ROUND(((2600-$AI193)/$AH193)*$AJ193,2)+ROUND($AI193*9%,2))*'umowa o pracę'!$E$8,2),IF(AND($AH193+$AI193&gt;=2600,$AI193&gt;=2600),ROUND((ROUND(2600*9%,2))*'umowa o pracę'!$E$8,2),IF(AND($AH193+$AI193&gt;=2600,$AH193&gt;=2600,$AI193&lt;2600),ROUND((ROUND($AI193*9%,2)+ROUND(((2600-$AI193)/$AH193)*$AJ193,2))*'umowa o pracę'!$E$8,2),0)))),0)))&gt;$J193,$J193,IF(AND($AG193=1,$I193&gt;0),ROUND(IF($AH193+$AI193&gt;=2600,2600*'umowa o pracę'!$E$8,($AH193+$AI193)*'umowa o pracę'!$E$8),2)+IF($AI193=0,ROUND(IF($AH193&gt;2600,ROUND($AK193/$AH193*2600,2),$AK193)*'umowa o pracę'!$E$8,2),ROUND(IF($AH193&gt;2600,ROUND($AK193/$AH193*2600,2),$AK193)*'umowa o pracę'!$E$8,2)),ROUND(IF($AH193+$AI193&gt;=2600,2600*'umowa o pracę'!$E$8,($AH193+$AI193)*'umowa o pracę'!$E$8),2)-IF(AND($AI193=0,I193&gt;0),ROUND(ROUND(IF($AH193&gt;2600,ROUND($AJ193/$AH193*2600,2),$AJ193),2)*'umowa o pracę'!$E$8,2),IF($AI193&gt;0,IF($AH193+$AI193&lt;2600,ROUND(ROUND($AJ193+ROUND($AI193*9%,2),2)*'umowa o pracę'!$E$8,2),IF(AND($AH193+$AI193&gt;=2600,$AI193&lt;2600,$AH193&lt;2600),ROUND((ROUND(((2600-$AI193)/$AH193)*$AJ193,2)+ROUND($AI193*9%,2))*'umowa o pracę'!$E$8,2),IF(AND($AH193+$AI193&gt;=2600,$AI193&gt;=2600),ROUND((ROUND(2600*9%,2))*'umowa o pracę'!$E$8,2),IF(AND($AH193+$AI193&gt;=2600,$AH193&gt;=2600,$AI193&lt;2600),ROUND((ROUND($AI193*9%,2)+ROUND(((2600-$AI193)/$AH193)*$AJ193,2))*'umowa o pracę'!$E$8,2),0)))),0)))))</f>
        <v>0</v>
      </c>
      <c r="AN193" s="32">
        <f>IF(IF(IF(AND($AG193=1,$I193&gt;0),ROUND(IF($AH193+$AI193&gt;=2800,2800*'umowa o pracę'!$E$8,($AH193+$AI193)*'umowa o pracę'!$E$8),2)+IF($AI193=0,ROUND(IF($AH193&gt;2800,ROUND($AK193/$AH193*2800,2),$AK193)*'umowa o pracę'!$E$8,2),ROUND(IF($AH193&gt;2800,ROUND($AK193/$AH193*2800,2),$AK193)*'umowa o pracę'!$E$8,2)),ROUND(IF($AH193+$AI193&gt;=2800,2800*'umowa o pracę'!$E$8,($AH193+$AI193)*'umowa o pracę'!$E$8),2)-IF($AI193=0,ROUND(ROUND(IF($AH193&gt;2800,ROUND($AJ193/$AH193*2800,2),$AJ193),2)*'umowa o pracę'!$E$8,2),IF($AI193&gt;0,IF($AH193+$AI193&lt;2800,ROUND(ROUND($AJ193+ROUND($AI193*9%,2),2)*'umowa o pracę'!$E$8,2),IF(AND($AH193+$AI193&gt;=2800,$AI193&lt;2800,$AH193&lt;2800),ROUND((ROUND(((2800-$AI193)/$AH193)*$AJ193,2)+ROUND($AI193*9%,2))*'umowa o pracę'!$E$8,2),IF(AND($AH193+$AI193&gt;=2800,$AI193&gt;=2800),ROUND((ROUND(2800*9%,2))*'umowa o pracę'!$E$8,2),IF(AND($AH193+$AI193&gt;=2800,$AH193&gt;=2800,$AI193&lt;2800),ROUND((ROUND($AI193*9%,2)+ROUND(((2800-$AI193)/$AH193)*$AJ193,2))*'umowa o pracę'!$E$8,2),0)))),0)))&gt;$J193,$J193,IF(AND($AG193=1,$I193&gt;0),ROUND(IF($AH193+$AI193&gt;=2800,2800*'umowa o pracę'!$E$8,($AH193+$AI193)*'umowa o pracę'!$E$8),2)+IF($AI193=0,ROUND(IF($AH193&gt;2800,ROUND($AK193/$AH193*2800,2),$AK193)*'umowa o pracę'!$E$8,2),ROUND(IF($AH193&gt;2800,ROUND($AK193/$AH193*2800,2),$AK193)*'umowa o pracę'!$E$8,2)),ROUND(IF($AH193+$AI193&gt;=2800,2800*'umowa o pracę'!$E$8,($AH193+$AI193)*'umowa o pracę'!$E$8),2)-IF($AI193=0,ROUND(ROUND(IF($AH193&gt;2800,ROUND($AJ193/$AH193*2800,2),$AJ193),2)*'umowa o pracę'!$E$8,2),IF($AI193&gt;0,IF($AH193+$AI193&lt;2800,ROUND(ROUND($AJ193+ROUND($AI193*9%,2),2)*'umowa o pracę'!$E$8,2),IF(AND($AH193+$AI193&gt;=2800,$AI193&lt;2800,$AH193&lt;2800),ROUND((ROUND(((2800-$AI193)/$AH193)*$AJ193,2)+ROUND($AI193*9%,2))*'umowa o pracę'!$E$8,2),IF(AND($AH193+$AI193&gt;=2800,$AI193&gt;=2800),ROUND((ROUND(2800*9%,2))*'umowa o pracę'!$E$8,2),IF(AND($AH193+$AI193&gt;=2800,$AH193&gt;=2800,$AI193&lt;2800),ROUND((ROUND($AI193*9%,2)+ROUND(((2800-$AI193)/$AH193)*$AJ193,2))*'umowa o pracę'!$E$8,2),0)))),0))))&gt;$J193,$J193,IF(IF(AND($AG193=1,$I193&gt;0),ROUND(IF($AH193+$AI193&gt;=2800,2800*'umowa o pracę'!$E$8,($AH193+$AI193)*'umowa o pracę'!$E$8),2)+IF($AI193=0,ROUND(IF($AH193&gt;2800,ROUND($AK193/$AH193*2800,2),$AK193)*'umowa o pracę'!$E$8,2),ROUND(IF($AH193&gt;2800,ROUND($AK193/$AH193*2800,2),$AK193)*'umowa o pracę'!$E$8,2)),ROUND(IF($AH193+$AI193&gt;=2800,2800*'umowa o pracę'!$E$8,($AH193+$AI193)*'umowa o pracę'!$E$8),2)-IF($AI193=0,ROUND(ROUND(IF($AH193&gt;2800,ROUND($AJ193/$AH193*2800,2),$AJ193),2)*'umowa o pracę'!$E$8,2),IF($AI193&gt;0,IF($AH193+$AI193&lt;2800,ROUND(ROUND($AJ193+ROUND($AI193*9%,2),2)*'umowa o pracę'!$E$8,2),IF(AND($AH193+$AI193&gt;=2800,$AI193&lt;2800,$AH193&lt;2800),ROUND((ROUND(((2800-$AI193)/$AH193)*$AJ193,2)+ROUND($AI193*9%,2))*'umowa o pracę'!$E$8,2),IF(AND($AH193+$AI193&gt;=2800,$AI193&gt;=2800),ROUND((ROUND(2800*9%,2))*'umowa o pracę'!$E$8,2),IF(AND($AH193+$AI193&gt;=2800,$AH193&gt;=2800,$AI193&lt;2800),ROUND((ROUND($AI193*9%,2)+ROUND(((2800-$AI193)/$AH193)*$AJ193,2))*'umowa o pracę'!$E$8,2),0)))),0)))&gt;$J193,$J193,IF(AND($AG193=1,$I193&gt;0),ROUND(IF($AH193+$AI193&gt;=2800,2800*'umowa o pracę'!$E$8,($AH193+$AI193)*'umowa o pracę'!$E$8),2)+IF($AI193=0,ROUND(IF($AH193&gt;2800,ROUND($AK193/$AH193*2800,2),$AK193)*'umowa o pracę'!$E$8,2),ROUND(IF($AH193&gt;2800,ROUND($AK193/$AH193*2800,2),$AK193)*'umowa o pracę'!$E$8,2)),ROUND(IF($AH193+$AI193&gt;=2800,2800*'umowa o pracę'!$E$8,($AH193+$AI193)*'umowa o pracę'!$E$8),2)-IF(AND($AI193=0,I193&gt;0),ROUND(ROUND(IF($AH193&gt;2800,ROUND($AJ193/$AH193*2800,2),$AJ193),2)*'umowa o pracę'!$E$8,2),IF($AI193&gt;0,IF($AH193+$AI193&lt;2800,ROUND(ROUND($AJ193+ROUND($AI193*9%,2),2)*'umowa o pracę'!$E$8,2),IF(AND($AH193+$AI193&gt;=2800,$AI193&lt;2800,$AH193&lt;2800),ROUND((ROUND(((2800-$AI193)/$AH193)*$AJ193,2)+ROUND($AI193*9%,2))*'umowa o pracę'!$E$8,2),IF(AND($AH193+$AI193&gt;=2800,$AI193&gt;=2800),ROUND((ROUND(2800*9%,2))*'umowa o pracę'!$E$8,2),IF(AND($AH193+$AI193&gt;=2800,$AH193&gt;=2800,$AI193&lt;2800),ROUND((ROUND($AI193*9%,2)+ROUND(((2800-$AI193)/$AH193)*$AJ193,2))*'umowa o pracę'!$E$8,2),0)))),0)))))</f>
        <v>0</v>
      </c>
      <c r="AO193" s="32">
        <f>IF('umowa o pracę'!$E$7=2020,IF(IF($AG193=1,IF($AI193=0,ROUND(IF($AH193&gt;2600,ROUND($AJ193/$AH193*2600,2),$AJ193)*'umowa o pracę'!$E$8,2),IF($AH193+$AI193&lt;2600,ROUND(ROUND($AJ193+ROUND($AI193*9%,2),2)*'umowa o pracę'!$E$8,2),IF(AND($AH193+$AI193&gt;=2600,$AH193&lt;2600),ROUND((ROUND($AJ193+ROUND((2600-$AH193)*9%,2),2))*'umowa o pracę'!$E$8,2),IF(AND($AH193+$AI193&gt;=2600,$AH193&gt;=2600),ROUND(ROUND($AJ193/$AH193*2600,2)*'umowa o pracę'!$E$8,2),0)))),0)&gt;$H193,$H193,IF($AG193=1,IF($AI193=0,ROUND(IF($AH193&gt;2600,ROUND($AJ193/$AH193*2600,2),$AJ193)*'umowa o pracę'!$E$8,2),IF($AH193+$AI193&lt;2600,ROUND(ROUND($AJ193+ROUND($AI193*9%,2),2)*'umowa o pracę'!$E$8,2),IF(AND($AH193+$AI193&gt;=2600,$AH193&lt;2600),ROUND((ROUND($AJ193+ROUND((2600-$AH193)*9%,2),2))*'umowa o pracę'!$E$8,2),IF(AND($AH193+$AI193&gt;=2600,$AH193&gt;=2600),ROUND(ROUND($AJ193/$AH193*2600,2)*'umowa o pracę'!$E$8,2),0)))),0)),IF('umowa o pracę'!$E$7=2021,IF(IF($AG193=1,IF($AI193=0,ROUND(IF($AH193&gt;2800,ROUND($AJ193/$AH193*2800,2),$AJ193)*'umowa o pracę'!$E$8,2),IF($AH193+$AI193&lt;2800,ROUND(ROUND($AJ193+ROUND($AI193*9%,2),2)*'umowa o pracę'!$E$8,2),IF(AND($AH193+$AI193&gt;=2800,$AH193&lt;2800),ROUND((ROUND($AJ193+ROUND((2800-$AH193)*9%,2),2))*'umowa o pracę'!$E$8,2),IF(AND($AH193+$AI193&gt;=2800,$AH193&gt;=2800),ROUND(ROUND($AJ193/$AH193*2800,2)*'umowa o pracę'!$E$8,2),0)))),0)&gt;$H193,$H193,IF($AG193=1,IF($AI193=0,ROUND(IF($AH193&gt;2800,ROUND($AJ193/$AH193*2800,2),$AJ193)*'umowa o pracę'!$E$8,2),IF($AH193+$AI193&lt;2800,ROUND(ROUND($AJ193+ROUND($AI193*9%,2),2)*'umowa o pracę'!$E$8,2),IF(AND($AH193+$AI193&gt;=2800,$AH193&lt;2800),ROUND((ROUND($AJ193+ROUND((2800-$AH193)*9%,2),2))*'umowa o pracę'!$E$8,2),IF(AND($AH193+$AI193&gt;=2800,$AH193&gt;=2800),ROUND(ROUND($AJ193/$AH193*2800,2)*'umowa o pracę'!$E$8,2),0)))),0)),0))</f>
        <v>0</v>
      </c>
      <c r="AP193" s="32">
        <f>IF('umowa o pracę'!$E$7=2020,IF(IF($AG193=1,IF($AI193=0,ROUND(IF($AH193&gt;2600,ROUND($AK193/$AH193*2600,2),$AK193)*'umowa o pracę'!$E$8,2),ROUND(IF($AH193&gt;2600,ROUND($AK193/$AH193*2600,2),$AK193)*'umowa o pracę'!$E$8,2)),0)&gt;$I193,$I193,IF($AG193=1,IF($AI193=0,ROUND(IF($AH193&gt;2600,ROUND($AK193/$AH193*2600,2),$AK193)*'umowa o pracę'!$E$8,2),ROUND(IF($AH193&gt;2600,ROUND($AK193/$AH193*2600,2),$AK193)*'umowa o pracę'!$E$8,2)),0)),IF('umowa o pracę'!$E$7=2021,IF(IF($AG193=1,IF($AI193=0,ROUND(IF($AH193&gt;2800,ROUND($AK193/$AH193*2800,2),$AK193)*'umowa o pracę'!$E$8,2),ROUND(IF($AH193&gt;2800,ROUND($AK193/$AH193*2800,2),$AK193)*'umowa o pracę'!$E$8,2)),0)&gt;$I193,$I193,IF($AG193=1,IF($AI193=0,ROUND(IF($AH193&gt;2800,ROUND($AK193/$AH193*2800,2),$AK193)*'umowa o pracę'!$E$8,2),ROUND(IF($AH193&gt;2800,ROUND($AK193/$AH193*2800,2),$AK193)*'umowa o pracę'!$E$8,2)),0)),0))</f>
        <v>0</v>
      </c>
      <c r="AQ193" s="56">
        <f>IF('umowa o pracę'!$E$7=2020,$AM193,IF('umowa o pracę'!$E$7=2021,$AN193,0))</f>
        <v>0</v>
      </c>
      <c r="AR193" s="33">
        <f>IF('umowa o pracę'!$E$7=0,0,U193+AF193+AQ193)</f>
        <v>0</v>
      </c>
      <c r="AS193" s="19"/>
      <c r="AT193" s="19"/>
      <c r="AU193" s="19"/>
      <c r="AV193" s="6"/>
      <c r="AW193" s="6"/>
      <c r="AX193" s="6">
        <f t="shared" si="26"/>
        <v>10</v>
      </c>
      <c r="AY193" s="6"/>
      <c r="AZ193" s="234">
        <f t="shared" si="29"/>
        <v>0</v>
      </c>
      <c r="BA193" s="234">
        <f t="shared" si="30"/>
        <v>0</v>
      </c>
      <c r="BB193" s="234">
        <f t="shared" si="31"/>
        <v>0</v>
      </c>
      <c r="BC193" s="234">
        <f t="shared" si="32"/>
        <v>0</v>
      </c>
      <c r="BD193" s="234">
        <f t="shared" si="33"/>
        <v>0</v>
      </c>
      <c r="BE193" s="234">
        <f t="shared" si="34"/>
        <v>0</v>
      </c>
      <c r="BF193" s="234">
        <f t="shared" si="35"/>
        <v>0</v>
      </c>
      <c r="BG193" s="234">
        <f t="shared" si="36"/>
        <v>0</v>
      </c>
      <c r="BH193" s="234">
        <f t="shared" si="37"/>
        <v>0</v>
      </c>
      <c r="BI193" s="238">
        <f t="shared" si="38"/>
        <v>0</v>
      </c>
      <c r="BJ193" s="236"/>
      <c r="BK193" s="236"/>
      <c r="BL193" s="237"/>
    </row>
    <row r="194" spans="1:64" ht="15.75" customHeight="1" x14ac:dyDescent="0.25">
      <c r="A194" s="129">
        <v>183</v>
      </c>
      <c r="B194" s="57"/>
      <c r="C194" s="57"/>
      <c r="D194" s="36"/>
      <c r="E194" s="36"/>
      <c r="F194" s="242"/>
      <c r="G194" s="37">
        <v>1</v>
      </c>
      <c r="H194" s="58">
        <v>0</v>
      </c>
      <c r="I194" s="59">
        <v>0</v>
      </c>
      <c r="J194" s="60">
        <v>0</v>
      </c>
      <c r="K194" s="52">
        <v>1</v>
      </c>
      <c r="L194" s="39">
        <v>0</v>
      </c>
      <c r="M194" s="39">
        <v>0</v>
      </c>
      <c r="N194" s="39">
        <v>0</v>
      </c>
      <c r="O194" s="39">
        <v>0</v>
      </c>
      <c r="P194" s="35">
        <f>IF('umowa o pracę'!$E$7=2020,ROUND(IF($L194&gt;=2600,2600*'umowa o pracę'!$E$8,$L194*'umowa o pracę'!$E$8),2),IF('umowa o pracę'!$E$7=2021,ROUND(IF($L194&gt;=2800,2800*'umowa o pracę'!$E$8,$L194*'umowa o pracę'!$E$8),2),0))</f>
        <v>0</v>
      </c>
      <c r="Q194" s="252">
        <f>IF(IF(IF(AND($K194=1,$I194&gt;0),ROUND(IF($L194+$M194&gt;=2600,2600*'umowa o pracę'!$E$8,($L194+$M194)*'umowa o pracę'!$E$8),2)+IF($M194=0,ROUND(IF($L194&gt;2600,ROUND($O194/$L194*2600,2),$O194)*'umowa o pracę'!$E$8,2),ROUND(IF($L194&gt;2600,ROUND($O194/$L194*2600,2),$O194)*'umowa o pracę'!$E$8,2)),ROUND(IF($L194+$M194&gt;=2600,2600*'umowa o pracę'!$E$8,($L194+$M194)*'umowa o pracę'!$E$8),2)-IF($M194=0,ROUND(ROUND(IF($L194&gt;2600,ROUND($N194/$L194*2600,2),$N194),2)*'umowa o pracę'!$E$8,2),IF($M194&gt;0,IF($L194+$M194&lt;2600,ROUND(ROUND($N194+ROUND($M194*9%,2),2)*'umowa o pracę'!$E$8,2),IF(AND($L194+$M194&gt;=2600,$M194&lt;2600,$L194&lt;2600),ROUND((ROUND(((2600-$M194)/$L194)*$N194,2)+ROUND($M194*9%,2))*'umowa o pracę'!$E$8,2),IF(AND($L194+$M194&gt;=2600,$M194&gt;=2600),ROUND((ROUND(2600*9%,2))*'umowa o pracę'!$E$8,2),IF(AND($L194+$M194&gt;=2600,$L194&gt;=2600,$M194&lt;2600),ROUND((ROUND($M194*9%,2)+ROUND(((2600-$M194)/$L194)*$N194,2))*'umowa o pracę'!$E$8,2),0)))),0)))&gt;$J194,$J194,IF(AND($K194=1,$I194&gt;0),ROUND(IF($L194+$M194&gt;=2600,2600*'umowa o pracę'!$E$8,($L194+$M194)*'umowa o pracę'!$E$8),2)+IF($M194=0,ROUND(IF($L194&gt;2600,ROUND($O194/$L194*2600,2),$O194)*'umowa o pracę'!$E$8,2),ROUND(IF($L194&gt;2600,ROUND($O194/$L194*2600,2),$O194)*'umowa o pracę'!$E$8,2)),ROUND(IF($L194+$M194&gt;=2600,2600*'umowa o pracę'!$E$8,($L194+$M194)*'umowa o pracę'!$E$8),2)-IF($M194=0,ROUND(ROUND(IF($L194&gt;2600,ROUND($N194/$L194*2600,2),$N194),2)*'umowa o pracę'!$E$8,2),IF($M194&gt;0,IF($L194+$M194&lt;2600,ROUND(ROUND($N194+ROUND($M194*9%,2),2)*'umowa o pracę'!$E$8,2),IF(AND($L194+$M194&gt;=2600,$M194&lt;2600,$L194&lt;2600),ROUND((ROUND(((2600-$M194)/$L194)*$N194,2)+ROUND($M194*9%,2))*'umowa o pracę'!$E$8,2),IF(AND($L194+$M194&gt;=2600,$M194&gt;=2600),ROUND((ROUND(2600*9%,2))*'umowa o pracę'!$E$8,2),IF(AND($L194+$M194&gt;=2600,$L194&gt;=2600,$M194&lt;2600),ROUND((ROUND($M194*9%,2)+ROUND(((2600-$M194)/$L194)*$N194,2))*'umowa o pracę'!$E$8,2),0)))),0))))&gt;$J194,$J194,IF(IF(AND($K194=1,$I194&gt;0),ROUND(IF($L194+$M194&gt;=2600,2600*'umowa o pracę'!$E$8,($L194+$M194)*'umowa o pracę'!$E$8),2)+IF($M194=0,ROUND(IF($L194&gt;2600,ROUND($O194/$L194*2600,2),$O194)*'umowa o pracę'!$E$8,2),ROUND(IF($L194&gt;2600,ROUND($O194/$L194*2600,2),$O194)*'umowa o pracę'!$E$8,2)),ROUND(IF($L194+$M194&gt;=2600,2600*'umowa o pracę'!$E$8,($L194+$M194)*'umowa o pracę'!$E$8),2)-IF($M194=0,ROUND(ROUND(IF($L194&gt;2600,ROUND($N194/$L194*2600,2),$N194),2)*'umowa o pracę'!$E$8,2),IF($M194&gt;0,IF($L194+$M194&lt;2600,ROUND(ROUND($N194+ROUND($M194*9%,2),2)*'umowa o pracę'!$E$8,2),IF(AND($L194+$M194&gt;=2600,$M194&lt;2600,$L194&lt;2600),ROUND((ROUND(((2600-$M194)/$L194)*$N194,2)+ROUND($M194*9%,2))*'umowa o pracę'!$E$8,2),IF(AND($L194+$M194&gt;=2600,$M194&gt;=2600),ROUND((ROUND(2600*9%,2))*'umowa o pracę'!$E$8,2),IF(AND($L194+$M194&gt;=2600,$L194&gt;=2600,$M194&lt;2600),ROUND((ROUND($M194*9%,2)+ROUND(((2600-$M194)/$L194)*$N194,2))*'umowa o pracę'!$E$8,2),0)))),0)))&gt;$J194,$J194,IF(AND($K194=1,$I194&gt;0),ROUND(IF($L194+$M194&gt;=2600,2600*'umowa o pracę'!$E$8,($L194+$M194)*'umowa o pracę'!$E$8),2)+IF($M194=0,ROUND(IF($L194&gt;2600,ROUND($O194/$L194*2600,2),$O194)*'umowa o pracę'!$E$8,2),ROUND(IF($L194&gt;2600,ROUND($O194/$L194*2600,2),$O194)*'umowa o pracę'!$E$8,2)),ROUND(IF($L194+$M194&gt;=2600,2600*'umowa o pracę'!$E$8,($L194+$M194)*'umowa o pracę'!$E$8),2)-IF(AND($M194=0,I194&gt;0),ROUND(ROUND(IF($L194&gt;2600,ROUND($N194/$L194*2600,2),$N194),2)*'umowa o pracę'!$E$8,2),IF($M194&gt;0,IF($L194+$M194&lt;2600,ROUND(ROUND($N194+ROUND($M194*9%,2),2)*'umowa o pracę'!$E$8,2),IF(AND($L194+$M194&gt;=2600,$M194&lt;2600,$L194&lt;2600),ROUND((ROUND(((2600-$M194)/$L194)*$N194,2)+ROUND($M194*9%,2))*'umowa o pracę'!$E$8,2),IF(AND($L194+$M194&gt;=2600,$M194&gt;=2600),ROUND((ROUND(2600*9%,2))*'umowa o pracę'!$E$8,2),IF(AND($L194+$M194&gt;=2600,$L194&gt;=2600,$M194&lt;2600),ROUND((ROUND($M194*9%,2)+ROUND(((2600-$M194)/$L194)*$N194,2))*'umowa o pracę'!$E$8,2),0)))),0)))))</f>
        <v>0</v>
      </c>
      <c r="R194" s="252">
        <f>IF(IF(IF(AND($K194=1,$I194&gt;0),ROUND(IF($L194+$M194&gt;=2800,2800*'umowa o pracę'!$E$8,($L194+$M194)*'umowa o pracę'!$E$8),2)+IF($M194=0,ROUND(IF($L194&gt;2800,ROUND($O194/$L194*2800,2),$O194)*'umowa o pracę'!$E$8,2),ROUND(IF($L194&gt;2800,ROUND($O194/$L194*2800,2),$O194)*'umowa o pracę'!$E$8,2)),ROUND(IF($L194+$M194&gt;=2800,2800*'umowa o pracę'!$E$8,($L194+$M194)*'umowa o pracę'!$E$8),2)-IF($M194=0,ROUND(ROUND(IF($L194&gt;2800,ROUND($N194/$L194*2800,2),$N194),2)*'umowa o pracę'!$E$8,2),IF($M194&gt;0,IF($L194+$M194&lt;2800,ROUND(ROUND($N194+ROUND($M194*9%,2),2)*'umowa o pracę'!$E$8,2),IF(AND($L194+$M194&gt;=2800,$M194&lt;2800,$L194&lt;2800),ROUND((ROUND(((2800-$M194)/$L194)*$N194,2)+ROUND($M194*9%,2))*'umowa o pracę'!$E$8,2),IF(AND($L194+$M194&gt;=2800,$M194&gt;=2800),ROUND((ROUND(2800*9%,2))*'umowa o pracę'!$E$8,2),IF(AND($L194+$M194&gt;=2800,$L194&gt;=2800,$M194&lt;2800),ROUND((ROUND($M194*9%,2)+ROUND(((2800-$M194)/$L194)*$N194,2))*'umowa o pracę'!$E$8,2),0)))),0)))&gt;$J194,$J194,IF(AND($K194=1,$I194&gt;0),ROUND(IF($L194+$M194&gt;=2800,2800*'umowa o pracę'!$E$8,($L194+$M194)*'umowa o pracę'!$E$8),2)+IF($M194=0,ROUND(IF($L194&gt;2800,ROUND($O194/$L194*2800,2),$O194)*'umowa o pracę'!$E$8,2),ROUND(IF($L194&gt;2800,ROUND($O194/$L194*2800,2),$O194)*'umowa o pracę'!$E$8,2)),ROUND(IF($L194+$M194&gt;=2800,2800*'umowa o pracę'!$E$8,($L194+$M194)*'umowa o pracę'!$E$8),2)-IF($M194=0,ROUND(ROUND(IF($L194&gt;2800,ROUND($N194/$L194*2800,2),$N194),2)*'umowa o pracę'!$E$8,2),IF($M194&gt;0,IF($L194+$M194&lt;2800,ROUND(ROUND($N194+ROUND($M194*9%,2),2)*'umowa o pracę'!$E$8,2),IF(AND($L194+$M194&gt;=2800,$M194&lt;2800,$L194&lt;2800),ROUND((ROUND(((2800-$M194)/$L194)*$N194,2)+ROUND($M194*9%,2))*'umowa o pracę'!$E$8,2),IF(AND($L194+$M194&gt;=2800,$M194&gt;=2800),ROUND((ROUND(2800*9%,2))*'umowa o pracę'!$E$8,2),IF(AND($L194+$M194&gt;=2800,$L194&gt;=2800,$M194&lt;2800),ROUND((ROUND($M194*9%,2)+ROUND(((2800-$M194)/$L194)*$N194,2))*'umowa o pracę'!$E$8,2),0)))),0))))&gt;$J194,$J194,IF(IF(AND($K194=1,$I194&gt;0),ROUND(IF($L194+$M194&gt;=2800,2800*'umowa o pracę'!$E$8,($L194+$M194)*'umowa o pracę'!$E$8),2)+IF($M194=0,ROUND(IF($L194&gt;2800,ROUND($O194/$L194*2800,2),$O194)*'umowa o pracę'!$E$8,2),ROUND(IF($L194&gt;2800,ROUND($O194/$L194*2800,2),$O194)*'umowa o pracę'!$E$8,2)),ROUND(IF($L194+$M194&gt;=2800,2800*'umowa o pracę'!$E$8,($L194+$M194)*'umowa o pracę'!$E$8),2)-IF($M194=0,ROUND(ROUND(IF($L194&gt;2800,ROUND($N194/$L194*2800,2),$N194),2)*'umowa o pracę'!$E$8,2),IF($M194&gt;0,IF($L194+$M194&lt;2800,ROUND(ROUND($N194+ROUND($M194*9%,2),2)*'umowa o pracę'!$E$8,2),IF(AND($L194+$M194&gt;=2800,$M194&lt;2800,$L194&lt;2800),ROUND((ROUND(((2800-$M194)/$L194)*$N194,2)+ROUND($M194*9%,2))*'umowa o pracę'!$E$8,2),IF(AND($L194+$M194&gt;=2800,$M194&gt;=2800),ROUND((ROUND(2800*9%,2))*'umowa o pracę'!$E$8,2),IF(AND($L194+$M194&gt;=2800,$L194&gt;=2800,$M194&lt;2800),ROUND((ROUND($M194*9%,2)+ROUND(((2800-$M194)/$L194)*$N194,2))*'umowa o pracę'!$E$8,2),0)))),0)))&gt;$J194,$J194,IF(AND($K194=1,$I194&gt;0),ROUND(IF($L194+$M194&gt;=2800,2800*'umowa o pracę'!$E$8,($L194+$M194)*'umowa o pracę'!$E$8),2)+IF($M194=0,ROUND(IF($L194&gt;2800,ROUND($O194/$L194*2800,2),$O194)*'umowa o pracę'!$E$8,2),ROUND(IF($L194&gt;2800,ROUND($O194/$L194*2800,2),$O194)*'umowa o pracę'!$E$8,2)),ROUND(IF($L194+$M194&gt;=2800,2800*'umowa o pracę'!$E$8,($L194+$M194)*'umowa o pracę'!$E$8),2)-IF(AND($M194=0,I194&gt;0),ROUND(ROUND(IF($L194&gt;2800,ROUND($N194/$L194*2800,2),$N194),2)*'umowa o pracę'!$E$8,2),IF($M194&gt;0,IF($L194+$M194&lt;2800,ROUND(ROUND($N194+ROUND($M194*9%,2),2)*'umowa o pracę'!$E$8,2),IF(AND($L194+$M194&gt;=2800,$M194&lt;2800,$L194&lt;2800),ROUND((ROUND(((2800-$M194)/$L194)*$N194,2)+ROUND($M194*9%,2))*'umowa o pracę'!$E$8,2),IF(AND($L194+$M194&gt;=2800,$M194&gt;=2800),ROUND((ROUND(2800*9%,2))*'umowa o pracę'!$E$8,2),IF(AND($L194+$M194&gt;=2800,$L194&gt;=2800,$M194&lt;2800),ROUND((ROUND($M194*9%,2)+ROUND(((2800-$M194)/$L194)*$N194,2))*'umowa o pracę'!$E$8,2),0)))),0)))))</f>
        <v>0</v>
      </c>
      <c r="S194" s="32">
        <f>IF('umowa o pracę'!$E$7=2020,IF(IF($K194=1,IF($M194=0,ROUND(IF($L194&gt;2600,ROUND($N194/$L194*2600,2),$N194)*'umowa o pracę'!$E$8,2),IF($L194+$M194&lt;2600,ROUND(ROUND($N194+ROUND($M194*9%,2),2)*'umowa o pracę'!$E$8,2),IF(AND($L194+$M194&gt;=2600,$L194&lt;2600),ROUND((ROUND($N194+ROUND((2600-$L194)*9%,2),2))*'umowa o pracę'!$E$8,2),IF(AND($L194+$M194&gt;=2600,$L194&gt;=2600),ROUND(ROUND($N194/$L194*2600,2)*'umowa o pracę'!$E$8,2),0)))),0)&gt;$H194,$H194,IF($K194=1,IF($M194=0,ROUND(IF($L194&gt;2600,ROUND($N194/$L194*2600,2),$N194)*'umowa o pracę'!$E$8,2),IF($L194+$M194&lt;2600,ROUND(ROUND($N194+ROUND($M194*9%,2),2)*'umowa o pracę'!$E$8,2),IF(AND($L194+$M194&gt;=2600,$L194&lt;2600),ROUND((ROUND($N194+ROUND((2600-$L194)*9%,2),2))*'umowa o pracę'!$E$8,2),IF(AND($L194+$M194&gt;=2600,$L194&gt;=2600),ROUND(ROUND($N194/$L194*2600,2)*'umowa o pracę'!$E$8,2),0)))),0)),IF('umowa o pracę'!$E$7=2021,IF(IF($K194=1,IF($M194=0,ROUND(IF($L194&gt;2800,ROUND($N194/$L194*2800,2),$N194)*'umowa o pracę'!$E$8,2),IF($L194+$M194&lt;2800,ROUND(ROUND($N194+ROUND($M194*9%,2),2)*'umowa o pracę'!$E$8,2),IF(AND($L194+$M194&gt;=2800,$L194&lt;2800),ROUND((ROUND($N194+ROUND((2800-$L194)*9%,2),2))*'umowa o pracę'!$E$8,2),IF(AND($L194+$M194&gt;=2800,$L194&gt;=2800),ROUND(ROUND($N194/$L194*2800,2)*'umowa o pracę'!$E$8,2),0)))),0)&gt;$H194,$H194,IF($K194=1,IF($M194=0,ROUND(IF($L194&gt;2800,ROUND($N194/$L194*2800,2),$N194)*'umowa o pracę'!$E$8,2),IF($L194+$M194&lt;2800,ROUND(ROUND($N194+ROUND($M194*9%,2),2)*'umowa o pracę'!$E$8,2),IF(AND($L194+$M194&gt;=2800,$L194&lt;2800),ROUND((ROUND($N194+ROUND((2800-$L194)*9%,2),2))*'umowa o pracę'!$E$8,2),IF(AND($L194+$M194&gt;=2800,$L194&gt;=2800),ROUND(ROUND($N194/$L194*2800,2)*'umowa o pracę'!$E$8,2),0)))),0)),0))</f>
        <v>0</v>
      </c>
      <c r="T194" s="32">
        <f>IF('umowa o pracę'!$E$7=2020,IF(IF($K194=1,IF($M194=0,ROUND(IF($L194&gt;2600,ROUND($O194/$L194*2600,2),$O194)*'umowa o pracę'!$E$8,2),ROUND(IF($L194&gt;2600,ROUND($O194/$L194*2600,2),$O194)*'umowa o pracę'!$E$8,2)),0)&gt;$I194,$I194,IF($K194=1,IF($M194=0,ROUND(IF($L194&gt;2600,ROUND($O194/$L194*2600,2),$O194)*'umowa o pracę'!$E$8,2),ROUND(IF($L194&gt;2600,ROUND($O194/$L194*2600,2),$O194)*'umowa o pracę'!$E$8,2)),0)),IF('umowa o pracę'!$E$7=2021,IF(IF($K194=1,IF($M194=0,ROUND(IF($L194&gt;2800,ROUND($O194/$L194*2800,2),$O194)*'umowa o pracę'!$E$8,2),ROUND(IF($L194&gt;2800,ROUND($O194/$L194*2800,2),$O194)*'umowa o pracę'!$E$8,2)),0)&gt;$I194,$I194,IF($K194=1,IF($M194=0,ROUND(IF($L194&gt;2800,ROUND($O194/$L194*2800,2),$O194)*'umowa o pracę'!$E$8,2),ROUND(IF($L194&gt;2800,ROUND($O194/$L194*2800,2),$O194)*'umowa o pracę'!$E$8,2)),0)),0))</f>
        <v>0</v>
      </c>
      <c r="U194" s="51">
        <f>IF('umowa o pracę'!$E$7=2020,$Q194,IF('umowa o pracę'!$E$7=2021,$R194,0))</f>
        <v>0</v>
      </c>
      <c r="V194" s="53">
        <f t="shared" si="27"/>
        <v>1</v>
      </c>
      <c r="W194" s="54">
        <f>IF('umowa o pracę'!$E$6&lt;2,0,$L194)</f>
        <v>0</v>
      </c>
      <c r="X194" s="54">
        <f>IF('umowa o pracę'!$E$6&lt;2,0,$M194)</f>
        <v>0</v>
      </c>
      <c r="Y194" s="55">
        <f>IF('umowa o pracę'!$E$6&lt;2,0,$N194)</f>
        <v>0</v>
      </c>
      <c r="Z194" s="55">
        <f>IF('umowa o pracę'!$E$6&lt;2,0,$O194)</f>
        <v>0</v>
      </c>
      <c r="AA194" s="32">
        <f>IF('umowa o pracę'!$E$7=2020,ROUND(IF($W194&gt;=2600,2600*'umowa o pracę'!$E$8,$W194*'umowa o pracę'!$E$8),2),IF('umowa o pracę'!$E$7=2021,ROUND(IF($W194&gt;=2800,2800*'umowa o pracę'!$E$8,$W194*'umowa o pracę'!$E$8),2),0))</f>
        <v>0</v>
      </c>
      <c r="AB194" s="32">
        <f>IF(IF(IF(AND($V194=1,$I194&gt;0),ROUND(IF($W194+$X194&gt;=2600,2600*'umowa o pracę'!$E$8,($W194+$X194)*'umowa o pracę'!$E$8),2)+IF($X194=0,ROUND(IF($W194&gt;2600,ROUND($Z194/$W194*2600,2),$Z194)*'umowa o pracę'!$E$8,2),ROUND(IF($W194&gt;2600,ROUND($Z194/$W194*2600,2),$Z194)*'umowa o pracę'!$E$8,2)),ROUND(IF($W194+$X194&gt;=2600,2600*'umowa o pracę'!$E$8,($W194+$X194)*'umowa o pracę'!$E$8),2)-IF($X194=0,ROUND(ROUND(IF($W194&gt;2600,ROUND($Y194/$W194*2600,2),$Y194),2)*'umowa o pracę'!$E$8,2),IF($X194&gt;0,IF($W194+$X194&lt;2600,ROUND(ROUND($Y194+ROUND($X194*9%,2),2)*'umowa o pracę'!$E$8,2),IF(AND($W194+$X194&gt;=2600,$X194&lt;2600,$W194&lt;2600),ROUND((ROUND(((2600-$X194)/$W194)*$Y194,2)+ROUND($X194*9%,2))*'umowa o pracę'!$E$8,2),IF(AND($W194+$X194&gt;=2600,$X194&gt;=2600),ROUND((ROUND(2600*9%,2))*'umowa o pracę'!$E$8,2),IF(AND($W194+$X194&gt;=2600,$W194&gt;=2600,$X194&lt;2600),ROUND((ROUND($X194*9%,2)+ROUND(((2600-$X194)/$W194)*$Y194,2))*'umowa o pracę'!$E$8,2),0)))),0)))&gt;$J194,$J194,IF(AND($V194=1,$I194&gt;0),ROUND(IF($W194+$X194&gt;=2600,2600*'umowa o pracę'!$E$8,($W194+$X194)*'umowa o pracę'!$E$8),2)+IF($X194=0,ROUND(IF($W194&gt;2600,ROUND($Z194/$W194*2600,2),$Z194)*'umowa o pracę'!$E$8,2),ROUND(IF($W194&gt;2600,ROUND($Z194/$W194*2600,2),$Z194)*'umowa o pracę'!$E$8,2)),ROUND(IF($W194+$X194&gt;=2600,2600*'umowa o pracę'!$E$8,($W194+$X194)*'umowa o pracę'!$E$8),2)-IF($X194=0,ROUND(ROUND(IF($W194&gt;2600,ROUND($Y194/$W194*2600,2),$Y194),2)*'umowa o pracę'!$E$8,2),IF($X194&gt;0,IF($W194+$X194&lt;2600,ROUND(ROUND($Y194+ROUND($X194*9%,2),2)*'umowa o pracę'!$E$8,2),IF(AND($W194+$X194&gt;=2600,$X194&lt;2600,$W194&lt;2600),ROUND((ROUND(((2600-$X194)/$W194)*$Y194,2)+ROUND($X194*9%,2))*'umowa o pracę'!$E$8,2),IF(AND($W194+$X194&gt;=2600,$X194&gt;=2600),ROUND((ROUND(2600*9%,2))*'umowa o pracę'!$E$8,2),IF(AND($W194+$X194&gt;=2600,$W194&gt;=2600,$X194&lt;2600),ROUND((ROUND($X194*9%,2)+ROUND(((2600-$X194)/$W194)*$Y194,2))*'umowa o pracę'!$E$8,2),0)))),0))))&gt;$J194,$J194,IF(IF(AND($V194=1,$I194&gt;0),ROUND(IF($W194+$X194&gt;=2600,2600*'umowa o pracę'!$E$8,($W194+$X194)*'umowa o pracę'!$E$8),2)+IF($X194=0,ROUND(IF($W194&gt;2600,ROUND($Z194/$W194*2600,2),$Z194)*'umowa o pracę'!$E$8,2),ROUND(IF($W194&gt;2600,ROUND($Z194/$W194*2600,2),$Z194)*'umowa o pracę'!$E$8,2)),ROUND(IF($W194+$X194&gt;=2600,2600*'umowa o pracę'!$E$8,($W194+$X194)*'umowa o pracę'!$E$8),2)-IF($X194=0,ROUND(ROUND(IF($W194&gt;2600,ROUND($Y194/$W194*2600,2),$Y194),2)*'umowa o pracę'!$E$8,2),IF($X194&gt;0,IF($W194+$X194&lt;2600,ROUND(ROUND($Y194+ROUND($X194*9%,2),2)*'umowa o pracę'!$E$8,2),IF(AND($W194+$X194&gt;=2600,$X194&lt;2600,$W194&lt;2600),ROUND((ROUND(((2600-$X194)/$W194)*$Y194,2)+ROUND($X194*9%,2))*'umowa o pracę'!$E$8,2),IF(AND($W194+$X194&gt;=2600,$X194&gt;=2600),ROUND((ROUND(2600*9%,2))*'umowa o pracę'!$E$8,2),IF(AND($W194+$X194&gt;=2600,$W194&gt;=2600,$X194&lt;2600),ROUND((ROUND($X194*9%,2)+ROUND(((2600-$X194)/$W194)*$Y194,2))*'umowa o pracę'!$E$8,2),0)))),0)))&gt;$J194,$J194,IF(AND($V194=1,$I194&gt;0),ROUND(IF($W194+$X194&gt;=2600,2600*'umowa o pracę'!$E$8,($W194+$X194)*'umowa o pracę'!$E$8),2)+IF($X194=0,ROUND(IF($W194&gt;2600,ROUND($Z194/$W194*2600,2),$Z194)*'umowa o pracę'!$E$8,2),ROUND(IF($W194&gt;2600,ROUND($Z194/$W194*2600,2),$Z194)*'umowa o pracę'!$E$8,2)),ROUND(IF($W194+$X194&gt;=2600,2600*'umowa o pracę'!$E$8,($W194+$X194)*'umowa o pracę'!$E$8),2)-IF(AND($X194=0,I194&gt;0),ROUND(ROUND(IF($W194&gt;2600,ROUND($Y194/$W194*2600,2),$Y194),2)*'umowa o pracę'!$E$8,2),IF($X194&gt;0,IF($W194+$X194&lt;2600,ROUND(ROUND($Y194+ROUND($X194*9%,2),2)*'umowa o pracę'!$E$8,2),IF(AND($W194+$X194&gt;=2600,$X194&lt;2600,$W194&lt;2600),ROUND((ROUND(((2600-$X194)/$W194)*$Y194,2)+ROUND($X194*9%,2))*'umowa o pracę'!$E$8,2),IF(AND($W194+$X194&gt;=2600,$X194&gt;=2600),ROUND((ROUND(2600*9%,2))*'umowa o pracę'!$E$8,2),IF(AND($W194+$X194&gt;=2600,$W194&gt;=2600,$X194&lt;2600),ROUND((ROUND($X194*9%,2)+ROUND(((2600-$X194)/$W194)*$Y194,2))*'umowa o pracę'!$E$8,2),0)))),0)))))</f>
        <v>0</v>
      </c>
      <c r="AC194" s="32">
        <f>IF(IF(IF(AND($V194=1,$I194&gt;0),ROUND(IF($W194+$X194&gt;=2800,2800*'umowa o pracę'!$E$8,($W194+$X194)*'umowa o pracę'!$E$8),2)+IF($X194=0,ROUND(IF($W194&gt;2800,ROUND($Z194/$W194*2800,2),$Z194)*'umowa o pracę'!$E$8,2),ROUND(IF($W194&gt;2800,ROUND($Z194/$W194*2800,2),$Z194)*'umowa o pracę'!$E$8,2)),ROUND(IF($W194+$X194&gt;=2800,2800*'umowa o pracę'!$E$8,($W194+$X194)*'umowa o pracę'!$E$8),2)-IF($X194=0,ROUND(ROUND(IF($W194&gt;2800,ROUND($Y194/$W194*2800,2),$Y194),2)*'umowa o pracę'!$E$8,2),IF($X194&gt;0,IF($W194+$X194&lt;2800,ROUND(ROUND($Y194+ROUND($X194*9%,2),2)*'umowa o pracę'!$E$8,2),IF(AND($W194+$X194&gt;=2800,$X194&lt;2800,$W194&lt;2800),ROUND((ROUND(((2800-$X194)/$W194)*$Y194,2)+ROUND($X194*9%,2))*'umowa o pracę'!$E$8,2),IF(AND($W194+$X194&gt;=2800,$X194&gt;=2800),ROUND((ROUND(2800*9%,2))*'umowa o pracę'!$E$8,2),IF(AND($W194+$X194&gt;=2800,$W194&gt;=2800,$X194&lt;2800),ROUND((ROUND($X194*9%,2)+ROUND(((2800-$X194)/$W194)*$Y194,2))*'umowa o pracę'!$E$8,2),0)))),0)))&gt;$J194,$J194,IF(AND($V194=1,$I194&gt;0),ROUND(IF($W194+$X194&gt;=2800,2800*'umowa o pracę'!$E$8,($W194+$X194)*'umowa o pracę'!$E$8),2)+IF($X194=0,ROUND(IF($W194&gt;2800,ROUND($Z194/$W194*2800,2),$Z194)*'umowa o pracę'!$E$8,2),ROUND(IF($W194&gt;2800,ROUND($Z194/$W194*2800,2),$Z194)*'umowa o pracę'!$E$8,2)),ROUND(IF($W194+$X194&gt;=2800,2800*'umowa o pracę'!$E$8,($W194+$X194)*'umowa o pracę'!$E$8),2)-IF($X194=0,ROUND(ROUND(IF($W194&gt;2800,ROUND($Y194/$W194*2800,2),$Y194),2)*'umowa o pracę'!$E$8,2),IF($X194&gt;0,IF($W194+$X194&lt;2800,ROUND(ROUND($Y194+ROUND($X194*9%,2),2)*'umowa o pracę'!$E$8,2),IF(AND($W194+$X194&gt;=2800,$X194&lt;2800,$W194&lt;2800),ROUND((ROUND(((2800-$X194)/$W194)*$Y194,2)+ROUND($X194*9%,2))*'umowa o pracę'!$E$8,2),IF(AND($W194+$X194&gt;=2800,$X194&gt;=2800),ROUND((ROUND(2800*9%,2))*'umowa o pracę'!$E$8,2),IF(AND($W194+$X194&gt;=2800,$W194&gt;=2800,$X194&lt;2800),ROUND((ROUND($X194*9%,2)+ROUND(((2800-$X194)/$W194)*$Y194,2))*'umowa o pracę'!$E$8,2),0)))),0))))&gt;$J194,$J194,IF(IF(AND($V194=1,$I194&gt;0),ROUND(IF($W194+$X194&gt;=2800,2800*'umowa o pracę'!$E$8,($W194+$X194)*'umowa o pracę'!$E$8),2)+IF($X194=0,ROUND(IF($W194&gt;2800,ROUND($Z194/$W194*2800,2),$Z194)*'umowa o pracę'!$E$8,2),ROUND(IF($W194&gt;2800,ROUND($Z194/$W194*2800,2),$Z194)*'umowa o pracę'!$E$8,2)),ROUND(IF($W194+$X194&gt;=2800,2800*'umowa o pracę'!$E$8,($W194+$X194)*'umowa o pracę'!$E$8),2)-IF($X194=0,ROUND(ROUND(IF($W194&gt;2800,ROUND($Y194/$W194*2800,2),$Y194),2)*'umowa o pracę'!$E$8,2),IF($X194&gt;0,IF($W194+$X194&lt;2800,ROUND(ROUND($Y194+ROUND($X194*9%,2),2)*'umowa o pracę'!$E$8,2),IF(AND($W194+$X194&gt;=2800,$X194&lt;2800,$W194&lt;2800),ROUND((ROUND(((2800-$X194)/$W194)*$Y194,2)+ROUND($X194*9%,2))*'umowa o pracę'!$E$8,2),IF(AND($W194+$X194&gt;=2800,$X194&gt;=2800),ROUND((ROUND(2800*9%,2))*'umowa o pracę'!$E$8,2),IF(AND($W194+$X194&gt;=2800,$W194&gt;=2800,$X194&lt;2800),ROUND((ROUND($X194*9%,2)+ROUND(((2800-$X194)/$W194)*$Y194,2))*'umowa o pracę'!$E$8,2),0)))),0)))&gt;$J194,$J194,IF(AND($V194=1,$I194&gt;0),ROUND(IF($W194+$X194&gt;=2800,2800*'umowa o pracę'!$E$8,($W194+$X194)*'umowa o pracę'!$E$8),2)+IF($X194=0,ROUND(IF($W194&gt;2800,ROUND($Z194/$W194*2800,2),$Z194)*'umowa o pracę'!$E$8,2),ROUND(IF($W194&gt;2800,ROUND($Z194/$W194*2800,2),$Z194)*'umowa o pracę'!$E$8,2)),ROUND(IF($W194+$X194&gt;=2800,2800*'umowa o pracę'!$E$8,($W194+$X194)*'umowa o pracę'!$E$8),2)-IF(AND($X194=0,I194&gt;0),ROUND(ROUND(IF($W194&gt;2800,ROUND($Y194/$W194*2800,2),$Y194),2)*'umowa o pracę'!$E$8,2),IF($X194&gt;0,IF($W194+$X194&lt;2800,ROUND(ROUND($Y194+ROUND($X194*9%,2),2)*'umowa o pracę'!$E$8,2),IF(AND($W194+$X194&gt;=2800,$X194&lt;2800,$W194&lt;2800),ROUND((ROUND(((2800-$X194)/$W194)*$Y194,2)+ROUND($X194*9%,2))*'umowa o pracę'!$E$8,2),IF(AND($W194+$X194&gt;=2800,$X194&gt;=2800),ROUND((ROUND(2800*9%,2))*'umowa o pracę'!$E$8,2),IF(AND($W194+$X194&gt;=2800,$W194&gt;=2800,$X194&lt;2800),ROUND((ROUND($X194*9%,2)+ROUND(((2800-$X194)/$W194)*$Y194,2))*'umowa o pracę'!$E$8,2),0)))),0)))))</f>
        <v>0</v>
      </c>
      <c r="AD194" s="32">
        <f>IF('umowa o pracę'!$E$7=2020,IF(IF($V194=1,IF($X194=0,ROUND(IF($W194&gt;2600,ROUND($Y194/$W194*2600,2),$Y194)*'umowa o pracę'!$E$8,2),IF($W194+$X194&lt;2600,ROUND(ROUND($Y194+ROUND($X194*9%,2),2)*'umowa o pracę'!$E$8,2),IF(AND($W194+$X194&gt;=2600,$W194&lt;2600),ROUND((ROUND($Y194+ROUND((2600-$W194)*9%,2),2))*'umowa o pracę'!$E$8,2),IF(AND($W194+$X194&gt;=2600,$W194&gt;=2600),ROUND(ROUND($Y194/$W194*2600,2)*'umowa o pracę'!$E$8,2),0)))),0)&gt;$H194,$H194,IF($V194=1,IF($X194=0,ROUND(IF($W194&gt;2600,ROUND($Y194/$W194*2600,2),$Y194)*'umowa o pracę'!$E$8,2),IF($W194+$X194&lt;2600,ROUND(ROUND($Y194+ROUND($X194*9%,2),2)*'umowa o pracę'!$E$8,2),IF(AND($W194+$X194&gt;=2600,$W194&lt;2600),ROUND((ROUND($Y194+ROUND((2600-$W194)*9%,2),2))*'umowa o pracę'!$E$8,2),IF(AND($W194+$X194&gt;=2600,$W194&gt;=2600),ROUND(ROUND($Y194/$W194*2600,2)*'umowa o pracę'!$E$8,2),0)))),0)),IF('umowa o pracę'!$E$7=2021,IF(IF($V194=1,IF($X194=0,ROUND(IF($W194&gt;2800,ROUND($Y194/$W194*2800,2),$Y194)*'umowa o pracę'!$E$8,2),IF($W194+$X194&lt;2800,ROUND(ROUND($Y194+ROUND($X194*9%,2),2)*'umowa o pracę'!$E$8,2),IF(AND($W194+$X194&gt;=2800,$W194&lt;2800),ROUND((ROUND($Y194+ROUND((2800-$W194)*9%,2),2))*'umowa o pracę'!$E$8,2),IF(AND($W194+$X194&gt;=2800,$W194&gt;=2800),ROUND(ROUND($Y194/$W194*2800,2)*'umowa o pracę'!$E$8,2),0)))),0)&gt;$H194,$H194,IF($V194=1,IF($X194=0,ROUND(IF($W194&gt;2800,ROUND($Y194/$W194*2800,2),$Y194)*'umowa o pracę'!$E$8,2),IF($W194+$X194&lt;2800,ROUND(ROUND($Y194+ROUND($X194*9%,2),2)*'umowa o pracę'!$E$8,2),IF(AND($W194+$X194&gt;=2800,$W194&lt;2800),ROUND((ROUND($Y194+ROUND((2800-$W194)*9%,2),2))*'umowa o pracę'!$E$8,2),IF(AND($W194+$X194&gt;=2800,$W194&gt;=2800),ROUND(ROUND($Y194/$W194*2800,2)*'umowa o pracę'!$E$8,2),0)))),0)),0))</f>
        <v>0</v>
      </c>
      <c r="AE194" s="32">
        <f>IF('umowa o pracę'!$E$7=2020,IF(IF($V194=1,IF($X194=0,ROUND(IF($W194&gt;2600,ROUND($Z194/$W194*2600,2),$Z194)*'umowa o pracę'!$E$8,2),ROUND(IF($W194&gt;2600,ROUND($Z194/$W194*2600,2),$Z194)*'umowa o pracę'!$E$8,2)),0)&gt;$I194,$I194,IF($V194=1,IF($X194=0,ROUND(IF($W194&gt;2600,ROUND($Z194/$W194*2600,2),$Z194)*'umowa o pracę'!$E$8,2),ROUND(IF($W194&gt;2600,ROUND($Z194/$W194*2600,2),$Z194)*'umowa o pracę'!$E$8,2)),0)),IF('umowa o pracę'!$E$7=2021,IF(IF($V194=1,IF($X194=0,ROUND(IF($W194&gt;2800,ROUND($Z194/$W194*2800,2),$Z194)*'umowa o pracę'!$E$8,2),ROUND(IF($W194&gt;2800,ROUND($Z194/$W194*2800,2),$Z194)*'umowa o pracę'!$E$8,2)),0)&gt;$I194,$I194,IF($V194=1,IF($X194=0,ROUND(IF($W194&gt;2800,ROUND($Z194/$W194*2800,2),$Z194)*'umowa o pracę'!$E$8,2),ROUND(IF($W194&gt;2800,ROUND($Z194/$W194*2800,2),$Z194)*'umowa o pracę'!$E$8,2)),0)),0))</f>
        <v>0</v>
      </c>
      <c r="AF194" s="56">
        <f>IF('umowa o pracę'!$E$7=2020,$AB194,IF('umowa o pracę'!$E$7=2021,$AC194,0))</f>
        <v>0</v>
      </c>
      <c r="AG194" s="53">
        <f t="shared" si="28"/>
        <v>1</v>
      </c>
      <c r="AH194" s="39">
        <f>IF('umowa o pracę'!$E$6&lt;3,0,$L194)</f>
        <v>0</v>
      </c>
      <c r="AI194" s="39">
        <f>IF('umowa o pracę'!$E$6&lt;3,0,$M194)</f>
        <v>0</v>
      </c>
      <c r="AJ194" s="55">
        <f>IF('umowa o pracę'!$E$6&lt;3,0,$N194)</f>
        <v>0</v>
      </c>
      <c r="AK194" s="55">
        <f>IF('umowa o pracę'!$E$6&lt;3,0,$O194)</f>
        <v>0</v>
      </c>
      <c r="AL194" s="32">
        <f>IF('umowa o pracę'!$E$7=2020,ROUND(IF($AH194&gt;=2600,2600*'umowa o pracę'!$E$8,$AH194*'umowa o pracę'!$E$8),2),IF('umowa o pracę'!$E$7=2021,ROUND(IF($AH194&gt;=2800,2800*'umowa o pracę'!$E$8,$AH194*'umowa o pracę'!$E$8),2),0))</f>
        <v>0</v>
      </c>
      <c r="AM194" s="32">
        <f>IF(IF(IF(AND($AG194=1,$I194&gt;0),ROUND(IF($AH194+$AI194&gt;=2600,2600*'umowa o pracę'!$E$8,($AH194+$AI194)*'umowa o pracę'!$E$8),2)+IF($AI194=0,ROUND(IF($AH194&gt;2600,ROUND($AK194/$AH194*2600,2),$AK194)*'umowa o pracę'!$E$8,2),ROUND(IF($AH194&gt;2600,ROUND($AK194/$AH194*2600,2),$AK194)*'umowa o pracę'!$E$8,2)),ROUND(IF($AH194+$AI194&gt;=2600,2600*'umowa o pracę'!$E$8,($AH194+$AI194)*'umowa o pracę'!$E$8),2)-IF($AI194=0,ROUND(ROUND(IF($AH194&gt;2600,ROUND($AJ194/$AH194*2600,2),$AJ194),2)*'umowa o pracę'!$E$8,2),IF($AI194&gt;0,IF($AH194+$AI194&lt;2600,ROUND(ROUND($AJ194+ROUND($AI194*9%,2),2)*'umowa o pracę'!$E$8,2),IF(AND($AH194+$AI194&gt;=2600,$AI194&lt;2600,$AH194&lt;2600),ROUND((ROUND(((2600-$AI194)/$AH194)*$AJ194,2)+ROUND($AI194*9%,2))*'umowa o pracę'!$E$8,2),IF(AND($AH194+$AI194&gt;=2600,$AI194&gt;=2600),ROUND((ROUND(2600*9%,2))*'umowa o pracę'!$E$8,2),IF(AND($AH194+$AI194&gt;=2600,$AH194&gt;=2600,$AI194&lt;2600),ROUND((ROUND($AI194*9%,2)+ROUND(((2600-$AI194)/$AH194)*$AJ194,2))*'umowa o pracę'!$E$8,2),0)))),0)))&gt;$J194,$J194,IF(AND($AG194=1,$I194&gt;0),ROUND(IF($AH194+$AI194&gt;=2600,2600*'umowa o pracę'!$E$8,($AH194+$AI194)*'umowa o pracę'!$E$8),2)+IF($AI194=0,ROUND(IF($AH194&gt;2600,ROUND($AK194/$AH194*2600,2),$AK194)*'umowa o pracę'!$E$8,2),ROUND(IF($AH194&gt;2600,ROUND($AK194/$AH194*2600,2),$AK194)*'umowa o pracę'!$E$8,2)),ROUND(IF($AH194+$AI194&gt;=2600,2600*'umowa o pracę'!$E$8,($AH194+$AI194)*'umowa o pracę'!$E$8),2)-IF($AI194=0,ROUND(ROUND(IF($AH194&gt;2600,ROUND($AJ194/$AH194*2600,2),$AJ194),2)*'umowa o pracę'!$E$8,2),IF($AI194&gt;0,IF($AH194+$AI194&lt;2600,ROUND(ROUND($AJ194+ROUND($AI194*9%,2),2)*'umowa o pracę'!$E$8,2),IF(AND($AH194+$AI194&gt;=2600,$AI194&lt;2600,$AH194&lt;2600),ROUND((ROUND(((2600-$AI194)/$AH194)*$AJ194,2)+ROUND($AI194*9%,2))*'umowa o pracę'!$E$8,2),IF(AND($AH194+$AI194&gt;=2600,$AI194&gt;=2600),ROUND((ROUND(2600*9%,2))*'umowa o pracę'!$E$8,2),IF(AND($AH194+$AI194&gt;=2600,$AH194&gt;=2600,$AI194&lt;2600),ROUND((ROUND($AI194*9%,2)+ROUND(((2600-$AI194)/$AH194)*$AJ194,2))*'umowa o pracę'!$E$8,2),0)))),0))))&gt;$J194,$J194,IF(IF(AND($AG194=1,$I194&gt;0),ROUND(IF($AH194+$AI194&gt;=2600,2600*'umowa o pracę'!$E$8,($AH194+$AI194)*'umowa o pracę'!$E$8),2)+IF($AI194=0,ROUND(IF($AH194&gt;2600,ROUND($AK194/$AH194*2600,2),$AK194)*'umowa o pracę'!$E$8,2),ROUND(IF($AH194&gt;2600,ROUND($AK194/$AH194*2600,2),$AK194)*'umowa o pracę'!$E$8,2)),ROUND(IF($AH194+$AI194&gt;=2600,2600*'umowa o pracę'!$E$8,($AH194+$AI194)*'umowa o pracę'!$E$8),2)-IF($AI194=0,ROUND(ROUND(IF($AH194&gt;2600,ROUND($AJ194/$AH194*2600,2),$AJ194),2)*'umowa o pracę'!$E$8,2),IF($AI194&gt;0,IF($AH194+$AI194&lt;2600,ROUND(ROUND($AJ194+ROUND($AI194*9%,2),2)*'umowa o pracę'!$E$8,2),IF(AND($AH194+$AI194&gt;=2600,$AI194&lt;2600,$AH194&lt;2600),ROUND((ROUND(((2600-$AI194)/$AH194)*$AJ194,2)+ROUND($AI194*9%,2))*'umowa o pracę'!$E$8,2),IF(AND($AH194+$AI194&gt;=2600,$AI194&gt;=2600),ROUND((ROUND(2600*9%,2))*'umowa o pracę'!$E$8,2),IF(AND($AH194+$AI194&gt;=2600,$AH194&gt;=2600,$AI194&lt;2600),ROUND((ROUND($AI194*9%,2)+ROUND(((2600-$AI194)/$AH194)*$AJ194,2))*'umowa o pracę'!$E$8,2),0)))),0)))&gt;$J194,$J194,IF(AND($AG194=1,$I194&gt;0),ROUND(IF($AH194+$AI194&gt;=2600,2600*'umowa o pracę'!$E$8,($AH194+$AI194)*'umowa o pracę'!$E$8),2)+IF($AI194=0,ROUND(IF($AH194&gt;2600,ROUND($AK194/$AH194*2600,2),$AK194)*'umowa o pracę'!$E$8,2),ROUND(IF($AH194&gt;2600,ROUND($AK194/$AH194*2600,2),$AK194)*'umowa o pracę'!$E$8,2)),ROUND(IF($AH194+$AI194&gt;=2600,2600*'umowa o pracę'!$E$8,($AH194+$AI194)*'umowa o pracę'!$E$8),2)-IF(AND($AI194=0,I194&gt;0),ROUND(ROUND(IF($AH194&gt;2600,ROUND($AJ194/$AH194*2600,2),$AJ194),2)*'umowa o pracę'!$E$8,2),IF($AI194&gt;0,IF($AH194+$AI194&lt;2600,ROUND(ROUND($AJ194+ROUND($AI194*9%,2),2)*'umowa o pracę'!$E$8,2),IF(AND($AH194+$AI194&gt;=2600,$AI194&lt;2600,$AH194&lt;2600),ROUND((ROUND(((2600-$AI194)/$AH194)*$AJ194,2)+ROUND($AI194*9%,2))*'umowa o pracę'!$E$8,2),IF(AND($AH194+$AI194&gt;=2600,$AI194&gt;=2600),ROUND((ROUND(2600*9%,2))*'umowa o pracę'!$E$8,2),IF(AND($AH194+$AI194&gt;=2600,$AH194&gt;=2600,$AI194&lt;2600),ROUND((ROUND($AI194*9%,2)+ROUND(((2600-$AI194)/$AH194)*$AJ194,2))*'umowa o pracę'!$E$8,2),0)))),0)))))</f>
        <v>0</v>
      </c>
      <c r="AN194" s="32">
        <f>IF(IF(IF(AND($AG194=1,$I194&gt;0),ROUND(IF($AH194+$AI194&gt;=2800,2800*'umowa o pracę'!$E$8,($AH194+$AI194)*'umowa o pracę'!$E$8),2)+IF($AI194=0,ROUND(IF($AH194&gt;2800,ROUND($AK194/$AH194*2800,2),$AK194)*'umowa o pracę'!$E$8,2),ROUND(IF($AH194&gt;2800,ROUND($AK194/$AH194*2800,2),$AK194)*'umowa o pracę'!$E$8,2)),ROUND(IF($AH194+$AI194&gt;=2800,2800*'umowa o pracę'!$E$8,($AH194+$AI194)*'umowa o pracę'!$E$8),2)-IF($AI194=0,ROUND(ROUND(IF($AH194&gt;2800,ROUND($AJ194/$AH194*2800,2),$AJ194),2)*'umowa o pracę'!$E$8,2),IF($AI194&gt;0,IF($AH194+$AI194&lt;2800,ROUND(ROUND($AJ194+ROUND($AI194*9%,2),2)*'umowa o pracę'!$E$8,2),IF(AND($AH194+$AI194&gt;=2800,$AI194&lt;2800,$AH194&lt;2800),ROUND((ROUND(((2800-$AI194)/$AH194)*$AJ194,2)+ROUND($AI194*9%,2))*'umowa o pracę'!$E$8,2),IF(AND($AH194+$AI194&gt;=2800,$AI194&gt;=2800),ROUND((ROUND(2800*9%,2))*'umowa o pracę'!$E$8,2),IF(AND($AH194+$AI194&gt;=2800,$AH194&gt;=2800,$AI194&lt;2800),ROUND((ROUND($AI194*9%,2)+ROUND(((2800-$AI194)/$AH194)*$AJ194,2))*'umowa o pracę'!$E$8,2),0)))),0)))&gt;$J194,$J194,IF(AND($AG194=1,$I194&gt;0),ROUND(IF($AH194+$AI194&gt;=2800,2800*'umowa o pracę'!$E$8,($AH194+$AI194)*'umowa o pracę'!$E$8),2)+IF($AI194=0,ROUND(IF($AH194&gt;2800,ROUND($AK194/$AH194*2800,2),$AK194)*'umowa o pracę'!$E$8,2),ROUND(IF($AH194&gt;2800,ROUND($AK194/$AH194*2800,2),$AK194)*'umowa o pracę'!$E$8,2)),ROUND(IF($AH194+$AI194&gt;=2800,2800*'umowa o pracę'!$E$8,($AH194+$AI194)*'umowa o pracę'!$E$8),2)-IF($AI194=0,ROUND(ROUND(IF($AH194&gt;2800,ROUND($AJ194/$AH194*2800,2),$AJ194),2)*'umowa o pracę'!$E$8,2),IF($AI194&gt;0,IF($AH194+$AI194&lt;2800,ROUND(ROUND($AJ194+ROUND($AI194*9%,2),2)*'umowa o pracę'!$E$8,2),IF(AND($AH194+$AI194&gt;=2800,$AI194&lt;2800,$AH194&lt;2800),ROUND((ROUND(((2800-$AI194)/$AH194)*$AJ194,2)+ROUND($AI194*9%,2))*'umowa o pracę'!$E$8,2),IF(AND($AH194+$AI194&gt;=2800,$AI194&gt;=2800),ROUND((ROUND(2800*9%,2))*'umowa o pracę'!$E$8,2),IF(AND($AH194+$AI194&gt;=2800,$AH194&gt;=2800,$AI194&lt;2800),ROUND((ROUND($AI194*9%,2)+ROUND(((2800-$AI194)/$AH194)*$AJ194,2))*'umowa o pracę'!$E$8,2),0)))),0))))&gt;$J194,$J194,IF(IF(AND($AG194=1,$I194&gt;0),ROUND(IF($AH194+$AI194&gt;=2800,2800*'umowa o pracę'!$E$8,($AH194+$AI194)*'umowa o pracę'!$E$8),2)+IF($AI194=0,ROUND(IF($AH194&gt;2800,ROUND($AK194/$AH194*2800,2),$AK194)*'umowa o pracę'!$E$8,2),ROUND(IF($AH194&gt;2800,ROUND($AK194/$AH194*2800,2),$AK194)*'umowa o pracę'!$E$8,2)),ROUND(IF($AH194+$AI194&gt;=2800,2800*'umowa o pracę'!$E$8,($AH194+$AI194)*'umowa o pracę'!$E$8),2)-IF($AI194=0,ROUND(ROUND(IF($AH194&gt;2800,ROUND($AJ194/$AH194*2800,2),$AJ194),2)*'umowa o pracę'!$E$8,2),IF($AI194&gt;0,IF($AH194+$AI194&lt;2800,ROUND(ROUND($AJ194+ROUND($AI194*9%,2),2)*'umowa o pracę'!$E$8,2),IF(AND($AH194+$AI194&gt;=2800,$AI194&lt;2800,$AH194&lt;2800),ROUND((ROUND(((2800-$AI194)/$AH194)*$AJ194,2)+ROUND($AI194*9%,2))*'umowa o pracę'!$E$8,2),IF(AND($AH194+$AI194&gt;=2800,$AI194&gt;=2800),ROUND((ROUND(2800*9%,2))*'umowa o pracę'!$E$8,2),IF(AND($AH194+$AI194&gt;=2800,$AH194&gt;=2800,$AI194&lt;2800),ROUND((ROUND($AI194*9%,2)+ROUND(((2800-$AI194)/$AH194)*$AJ194,2))*'umowa o pracę'!$E$8,2),0)))),0)))&gt;$J194,$J194,IF(AND($AG194=1,$I194&gt;0),ROUND(IF($AH194+$AI194&gt;=2800,2800*'umowa o pracę'!$E$8,($AH194+$AI194)*'umowa o pracę'!$E$8),2)+IF($AI194=0,ROUND(IF($AH194&gt;2800,ROUND($AK194/$AH194*2800,2),$AK194)*'umowa o pracę'!$E$8,2),ROUND(IF($AH194&gt;2800,ROUND($AK194/$AH194*2800,2),$AK194)*'umowa o pracę'!$E$8,2)),ROUND(IF($AH194+$AI194&gt;=2800,2800*'umowa o pracę'!$E$8,($AH194+$AI194)*'umowa o pracę'!$E$8),2)-IF(AND($AI194=0,I194&gt;0),ROUND(ROUND(IF($AH194&gt;2800,ROUND($AJ194/$AH194*2800,2),$AJ194),2)*'umowa o pracę'!$E$8,2),IF($AI194&gt;0,IF($AH194+$AI194&lt;2800,ROUND(ROUND($AJ194+ROUND($AI194*9%,2),2)*'umowa o pracę'!$E$8,2),IF(AND($AH194+$AI194&gt;=2800,$AI194&lt;2800,$AH194&lt;2800),ROUND((ROUND(((2800-$AI194)/$AH194)*$AJ194,2)+ROUND($AI194*9%,2))*'umowa o pracę'!$E$8,2),IF(AND($AH194+$AI194&gt;=2800,$AI194&gt;=2800),ROUND((ROUND(2800*9%,2))*'umowa o pracę'!$E$8,2),IF(AND($AH194+$AI194&gt;=2800,$AH194&gt;=2800,$AI194&lt;2800),ROUND((ROUND($AI194*9%,2)+ROUND(((2800-$AI194)/$AH194)*$AJ194,2))*'umowa o pracę'!$E$8,2),0)))),0)))))</f>
        <v>0</v>
      </c>
      <c r="AO194" s="32">
        <f>IF('umowa o pracę'!$E$7=2020,IF(IF($AG194=1,IF($AI194=0,ROUND(IF($AH194&gt;2600,ROUND($AJ194/$AH194*2600,2),$AJ194)*'umowa o pracę'!$E$8,2),IF($AH194+$AI194&lt;2600,ROUND(ROUND($AJ194+ROUND($AI194*9%,2),2)*'umowa o pracę'!$E$8,2),IF(AND($AH194+$AI194&gt;=2600,$AH194&lt;2600),ROUND((ROUND($AJ194+ROUND((2600-$AH194)*9%,2),2))*'umowa o pracę'!$E$8,2),IF(AND($AH194+$AI194&gt;=2600,$AH194&gt;=2600),ROUND(ROUND($AJ194/$AH194*2600,2)*'umowa o pracę'!$E$8,2),0)))),0)&gt;$H194,$H194,IF($AG194=1,IF($AI194=0,ROUND(IF($AH194&gt;2600,ROUND($AJ194/$AH194*2600,2),$AJ194)*'umowa o pracę'!$E$8,2),IF($AH194+$AI194&lt;2600,ROUND(ROUND($AJ194+ROUND($AI194*9%,2),2)*'umowa o pracę'!$E$8,2),IF(AND($AH194+$AI194&gt;=2600,$AH194&lt;2600),ROUND((ROUND($AJ194+ROUND((2600-$AH194)*9%,2),2))*'umowa o pracę'!$E$8,2),IF(AND($AH194+$AI194&gt;=2600,$AH194&gt;=2600),ROUND(ROUND($AJ194/$AH194*2600,2)*'umowa o pracę'!$E$8,2),0)))),0)),IF('umowa o pracę'!$E$7=2021,IF(IF($AG194=1,IF($AI194=0,ROUND(IF($AH194&gt;2800,ROUND($AJ194/$AH194*2800,2),$AJ194)*'umowa o pracę'!$E$8,2),IF($AH194+$AI194&lt;2800,ROUND(ROUND($AJ194+ROUND($AI194*9%,2),2)*'umowa o pracę'!$E$8,2),IF(AND($AH194+$AI194&gt;=2800,$AH194&lt;2800),ROUND((ROUND($AJ194+ROUND((2800-$AH194)*9%,2),2))*'umowa o pracę'!$E$8,2),IF(AND($AH194+$AI194&gt;=2800,$AH194&gt;=2800),ROUND(ROUND($AJ194/$AH194*2800,2)*'umowa o pracę'!$E$8,2),0)))),0)&gt;$H194,$H194,IF($AG194=1,IF($AI194=0,ROUND(IF($AH194&gt;2800,ROUND($AJ194/$AH194*2800,2),$AJ194)*'umowa o pracę'!$E$8,2),IF($AH194+$AI194&lt;2800,ROUND(ROUND($AJ194+ROUND($AI194*9%,2),2)*'umowa o pracę'!$E$8,2),IF(AND($AH194+$AI194&gt;=2800,$AH194&lt;2800),ROUND((ROUND($AJ194+ROUND((2800-$AH194)*9%,2),2))*'umowa o pracę'!$E$8,2),IF(AND($AH194+$AI194&gt;=2800,$AH194&gt;=2800),ROUND(ROUND($AJ194/$AH194*2800,2)*'umowa o pracę'!$E$8,2),0)))),0)),0))</f>
        <v>0</v>
      </c>
      <c r="AP194" s="32">
        <f>IF('umowa o pracę'!$E$7=2020,IF(IF($AG194=1,IF($AI194=0,ROUND(IF($AH194&gt;2600,ROUND($AK194/$AH194*2600,2),$AK194)*'umowa o pracę'!$E$8,2),ROUND(IF($AH194&gt;2600,ROUND($AK194/$AH194*2600,2),$AK194)*'umowa o pracę'!$E$8,2)),0)&gt;$I194,$I194,IF($AG194=1,IF($AI194=0,ROUND(IF($AH194&gt;2600,ROUND($AK194/$AH194*2600,2),$AK194)*'umowa o pracę'!$E$8,2),ROUND(IF($AH194&gt;2600,ROUND($AK194/$AH194*2600,2),$AK194)*'umowa o pracę'!$E$8,2)),0)),IF('umowa o pracę'!$E$7=2021,IF(IF($AG194=1,IF($AI194=0,ROUND(IF($AH194&gt;2800,ROUND($AK194/$AH194*2800,2),$AK194)*'umowa o pracę'!$E$8,2),ROUND(IF($AH194&gt;2800,ROUND($AK194/$AH194*2800,2),$AK194)*'umowa o pracę'!$E$8,2)),0)&gt;$I194,$I194,IF($AG194=1,IF($AI194=0,ROUND(IF($AH194&gt;2800,ROUND($AK194/$AH194*2800,2),$AK194)*'umowa o pracę'!$E$8,2),ROUND(IF($AH194&gt;2800,ROUND($AK194/$AH194*2800,2),$AK194)*'umowa o pracę'!$E$8,2)),0)),0))</f>
        <v>0</v>
      </c>
      <c r="AQ194" s="56">
        <f>IF('umowa o pracę'!$E$7=2020,$AM194,IF('umowa o pracę'!$E$7=2021,$AN194,0))</f>
        <v>0</v>
      </c>
      <c r="AR194" s="33">
        <f>IF('umowa o pracę'!$E$7=0,0,U194+AF194+AQ194)</f>
        <v>0</v>
      </c>
      <c r="AS194" s="19"/>
      <c r="AT194" s="19"/>
      <c r="AU194" s="19"/>
      <c r="AV194" s="6"/>
      <c r="AW194" s="6"/>
      <c r="AX194" s="6">
        <f t="shared" si="26"/>
        <v>10</v>
      </c>
      <c r="AY194" s="6"/>
      <c r="AZ194" s="234">
        <f t="shared" si="29"/>
        <v>0</v>
      </c>
      <c r="BA194" s="234">
        <f t="shared" si="30"/>
        <v>0</v>
      </c>
      <c r="BB194" s="234">
        <f t="shared" si="31"/>
        <v>0</v>
      </c>
      <c r="BC194" s="234">
        <f t="shared" si="32"/>
        <v>0</v>
      </c>
      <c r="BD194" s="234">
        <f t="shared" si="33"/>
        <v>0</v>
      </c>
      <c r="BE194" s="234">
        <f t="shared" si="34"/>
        <v>0</v>
      </c>
      <c r="BF194" s="234">
        <f t="shared" si="35"/>
        <v>0</v>
      </c>
      <c r="BG194" s="234">
        <f t="shared" si="36"/>
        <v>0</v>
      </c>
      <c r="BH194" s="234">
        <f t="shared" si="37"/>
        <v>0</v>
      </c>
      <c r="BI194" s="238">
        <f t="shared" si="38"/>
        <v>0</v>
      </c>
      <c r="BJ194" s="236"/>
      <c r="BK194" s="236"/>
      <c r="BL194" s="237"/>
    </row>
    <row r="195" spans="1:64" ht="15.75" customHeight="1" x14ac:dyDescent="0.25">
      <c r="A195" s="129">
        <v>184</v>
      </c>
      <c r="B195" s="57"/>
      <c r="C195" s="57"/>
      <c r="D195" s="36"/>
      <c r="E195" s="36"/>
      <c r="F195" s="242"/>
      <c r="G195" s="37">
        <v>1</v>
      </c>
      <c r="H195" s="58">
        <v>0</v>
      </c>
      <c r="I195" s="59">
        <v>0</v>
      </c>
      <c r="J195" s="60">
        <v>0</v>
      </c>
      <c r="K195" s="52">
        <v>1</v>
      </c>
      <c r="L195" s="39">
        <v>0</v>
      </c>
      <c r="M195" s="39">
        <v>0</v>
      </c>
      <c r="N195" s="39">
        <v>0</v>
      </c>
      <c r="O195" s="39">
        <v>0</v>
      </c>
      <c r="P195" s="35">
        <f>IF('umowa o pracę'!$E$7=2020,ROUND(IF($L195&gt;=2600,2600*'umowa o pracę'!$E$8,$L195*'umowa o pracę'!$E$8),2),IF('umowa o pracę'!$E$7=2021,ROUND(IF($L195&gt;=2800,2800*'umowa o pracę'!$E$8,$L195*'umowa o pracę'!$E$8),2),0))</f>
        <v>0</v>
      </c>
      <c r="Q195" s="252">
        <f>IF(IF(IF(AND($K195=1,$I195&gt;0),ROUND(IF($L195+$M195&gt;=2600,2600*'umowa o pracę'!$E$8,($L195+$M195)*'umowa o pracę'!$E$8),2)+IF($M195=0,ROUND(IF($L195&gt;2600,ROUND($O195/$L195*2600,2),$O195)*'umowa o pracę'!$E$8,2),ROUND(IF($L195&gt;2600,ROUND($O195/$L195*2600,2),$O195)*'umowa o pracę'!$E$8,2)),ROUND(IF($L195+$M195&gt;=2600,2600*'umowa o pracę'!$E$8,($L195+$M195)*'umowa o pracę'!$E$8),2)-IF($M195=0,ROUND(ROUND(IF($L195&gt;2600,ROUND($N195/$L195*2600,2),$N195),2)*'umowa o pracę'!$E$8,2),IF($M195&gt;0,IF($L195+$M195&lt;2600,ROUND(ROUND($N195+ROUND($M195*9%,2),2)*'umowa o pracę'!$E$8,2),IF(AND($L195+$M195&gt;=2600,$M195&lt;2600,$L195&lt;2600),ROUND((ROUND(((2600-$M195)/$L195)*$N195,2)+ROUND($M195*9%,2))*'umowa o pracę'!$E$8,2),IF(AND($L195+$M195&gt;=2600,$M195&gt;=2600),ROUND((ROUND(2600*9%,2))*'umowa o pracę'!$E$8,2),IF(AND($L195+$M195&gt;=2600,$L195&gt;=2600,$M195&lt;2600),ROUND((ROUND($M195*9%,2)+ROUND(((2600-$M195)/$L195)*$N195,2))*'umowa o pracę'!$E$8,2),0)))),0)))&gt;$J195,$J195,IF(AND($K195=1,$I195&gt;0),ROUND(IF($L195+$M195&gt;=2600,2600*'umowa o pracę'!$E$8,($L195+$M195)*'umowa o pracę'!$E$8),2)+IF($M195=0,ROUND(IF($L195&gt;2600,ROUND($O195/$L195*2600,2),$O195)*'umowa o pracę'!$E$8,2),ROUND(IF($L195&gt;2600,ROUND($O195/$L195*2600,2),$O195)*'umowa o pracę'!$E$8,2)),ROUND(IF($L195+$M195&gt;=2600,2600*'umowa o pracę'!$E$8,($L195+$M195)*'umowa o pracę'!$E$8),2)-IF($M195=0,ROUND(ROUND(IF($L195&gt;2600,ROUND($N195/$L195*2600,2),$N195),2)*'umowa o pracę'!$E$8,2),IF($M195&gt;0,IF($L195+$M195&lt;2600,ROUND(ROUND($N195+ROUND($M195*9%,2),2)*'umowa o pracę'!$E$8,2),IF(AND($L195+$M195&gt;=2600,$M195&lt;2600,$L195&lt;2600),ROUND((ROUND(((2600-$M195)/$L195)*$N195,2)+ROUND($M195*9%,2))*'umowa o pracę'!$E$8,2),IF(AND($L195+$M195&gt;=2600,$M195&gt;=2600),ROUND((ROUND(2600*9%,2))*'umowa o pracę'!$E$8,2),IF(AND($L195+$M195&gt;=2600,$L195&gt;=2600,$M195&lt;2600),ROUND((ROUND($M195*9%,2)+ROUND(((2600-$M195)/$L195)*$N195,2))*'umowa o pracę'!$E$8,2),0)))),0))))&gt;$J195,$J195,IF(IF(AND($K195=1,$I195&gt;0),ROUND(IF($L195+$M195&gt;=2600,2600*'umowa o pracę'!$E$8,($L195+$M195)*'umowa o pracę'!$E$8),2)+IF($M195=0,ROUND(IF($L195&gt;2600,ROUND($O195/$L195*2600,2),$O195)*'umowa o pracę'!$E$8,2),ROUND(IF($L195&gt;2600,ROUND($O195/$L195*2600,2),$O195)*'umowa o pracę'!$E$8,2)),ROUND(IF($L195+$M195&gt;=2600,2600*'umowa o pracę'!$E$8,($L195+$M195)*'umowa o pracę'!$E$8),2)-IF($M195=0,ROUND(ROUND(IF($L195&gt;2600,ROUND($N195/$L195*2600,2),$N195),2)*'umowa o pracę'!$E$8,2),IF($M195&gt;0,IF($L195+$M195&lt;2600,ROUND(ROUND($N195+ROUND($M195*9%,2),2)*'umowa o pracę'!$E$8,2),IF(AND($L195+$M195&gt;=2600,$M195&lt;2600,$L195&lt;2600),ROUND((ROUND(((2600-$M195)/$L195)*$N195,2)+ROUND($M195*9%,2))*'umowa o pracę'!$E$8,2),IF(AND($L195+$M195&gt;=2600,$M195&gt;=2600),ROUND((ROUND(2600*9%,2))*'umowa o pracę'!$E$8,2),IF(AND($L195+$M195&gt;=2600,$L195&gt;=2600,$M195&lt;2600),ROUND((ROUND($M195*9%,2)+ROUND(((2600-$M195)/$L195)*$N195,2))*'umowa o pracę'!$E$8,2),0)))),0)))&gt;$J195,$J195,IF(AND($K195=1,$I195&gt;0),ROUND(IF($L195+$M195&gt;=2600,2600*'umowa o pracę'!$E$8,($L195+$M195)*'umowa o pracę'!$E$8),2)+IF($M195=0,ROUND(IF($L195&gt;2600,ROUND($O195/$L195*2600,2),$O195)*'umowa o pracę'!$E$8,2),ROUND(IF($L195&gt;2600,ROUND($O195/$L195*2600,2),$O195)*'umowa o pracę'!$E$8,2)),ROUND(IF($L195+$M195&gt;=2600,2600*'umowa o pracę'!$E$8,($L195+$M195)*'umowa o pracę'!$E$8),2)-IF(AND($M195=0,I195&gt;0),ROUND(ROUND(IF($L195&gt;2600,ROUND($N195/$L195*2600,2),$N195),2)*'umowa o pracę'!$E$8,2),IF($M195&gt;0,IF($L195+$M195&lt;2600,ROUND(ROUND($N195+ROUND($M195*9%,2),2)*'umowa o pracę'!$E$8,2),IF(AND($L195+$M195&gt;=2600,$M195&lt;2600,$L195&lt;2600),ROUND((ROUND(((2600-$M195)/$L195)*$N195,2)+ROUND($M195*9%,2))*'umowa o pracę'!$E$8,2),IF(AND($L195+$M195&gt;=2600,$M195&gt;=2600),ROUND((ROUND(2600*9%,2))*'umowa o pracę'!$E$8,2),IF(AND($L195+$M195&gt;=2600,$L195&gt;=2600,$M195&lt;2600),ROUND((ROUND($M195*9%,2)+ROUND(((2600-$M195)/$L195)*$N195,2))*'umowa o pracę'!$E$8,2),0)))),0)))))</f>
        <v>0</v>
      </c>
      <c r="R195" s="252">
        <f>IF(IF(IF(AND($K195=1,$I195&gt;0),ROUND(IF($L195+$M195&gt;=2800,2800*'umowa o pracę'!$E$8,($L195+$M195)*'umowa o pracę'!$E$8),2)+IF($M195=0,ROUND(IF($L195&gt;2800,ROUND($O195/$L195*2800,2),$O195)*'umowa o pracę'!$E$8,2),ROUND(IF($L195&gt;2800,ROUND($O195/$L195*2800,2),$O195)*'umowa o pracę'!$E$8,2)),ROUND(IF($L195+$M195&gt;=2800,2800*'umowa o pracę'!$E$8,($L195+$M195)*'umowa o pracę'!$E$8),2)-IF($M195=0,ROUND(ROUND(IF($L195&gt;2800,ROUND($N195/$L195*2800,2),$N195),2)*'umowa o pracę'!$E$8,2),IF($M195&gt;0,IF($L195+$M195&lt;2800,ROUND(ROUND($N195+ROUND($M195*9%,2),2)*'umowa o pracę'!$E$8,2),IF(AND($L195+$M195&gt;=2800,$M195&lt;2800,$L195&lt;2800),ROUND((ROUND(((2800-$M195)/$L195)*$N195,2)+ROUND($M195*9%,2))*'umowa o pracę'!$E$8,2),IF(AND($L195+$M195&gt;=2800,$M195&gt;=2800),ROUND((ROUND(2800*9%,2))*'umowa o pracę'!$E$8,2),IF(AND($L195+$M195&gt;=2800,$L195&gt;=2800,$M195&lt;2800),ROUND((ROUND($M195*9%,2)+ROUND(((2800-$M195)/$L195)*$N195,2))*'umowa o pracę'!$E$8,2),0)))),0)))&gt;$J195,$J195,IF(AND($K195=1,$I195&gt;0),ROUND(IF($L195+$M195&gt;=2800,2800*'umowa o pracę'!$E$8,($L195+$M195)*'umowa o pracę'!$E$8),2)+IF($M195=0,ROUND(IF($L195&gt;2800,ROUND($O195/$L195*2800,2),$O195)*'umowa o pracę'!$E$8,2),ROUND(IF($L195&gt;2800,ROUND($O195/$L195*2800,2),$O195)*'umowa o pracę'!$E$8,2)),ROUND(IF($L195+$M195&gt;=2800,2800*'umowa o pracę'!$E$8,($L195+$M195)*'umowa o pracę'!$E$8),2)-IF($M195=0,ROUND(ROUND(IF($L195&gt;2800,ROUND($N195/$L195*2800,2),$N195),2)*'umowa o pracę'!$E$8,2),IF($M195&gt;0,IF($L195+$M195&lt;2800,ROUND(ROUND($N195+ROUND($M195*9%,2),2)*'umowa o pracę'!$E$8,2),IF(AND($L195+$M195&gt;=2800,$M195&lt;2800,$L195&lt;2800),ROUND((ROUND(((2800-$M195)/$L195)*$N195,2)+ROUND($M195*9%,2))*'umowa o pracę'!$E$8,2),IF(AND($L195+$M195&gt;=2800,$M195&gt;=2800),ROUND((ROUND(2800*9%,2))*'umowa o pracę'!$E$8,2),IF(AND($L195+$M195&gt;=2800,$L195&gt;=2800,$M195&lt;2800),ROUND((ROUND($M195*9%,2)+ROUND(((2800-$M195)/$L195)*$N195,2))*'umowa o pracę'!$E$8,2),0)))),0))))&gt;$J195,$J195,IF(IF(AND($K195=1,$I195&gt;0),ROUND(IF($L195+$M195&gt;=2800,2800*'umowa o pracę'!$E$8,($L195+$M195)*'umowa o pracę'!$E$8),2)+IF($M195=0,ROUND(IF($L195&gt;2800,ROUND($O195/$L195*2800,2),$O195)*'umowa o pracę'!$E$8,2),ROUND(IF($L195&gt;2800,ROUND($O195/$L195*2800,2),$O195)*'umowa o pracę'!$E$8,2)),ROUND(IF($L195+$M195&gt;=2800,2800*'umowa o pracę'!$E$8,($L195+$M195)*'umowa o pracę'!$E$8),2)-IF($M195=0,ROUND(ROUND(IF($L195&gt;2800,ROUND($N195/$L195*2800,2),$N195),2)*'umowa o pracę'!$E$8,2),IF($M195&gt;0,IF($L195+$M195&lt;2800,ROUND(ROUND($N195+ROUND($M195*9%,2),2)*'umowa o pracę'!$E$8,2),IF(AND($L195+$M195&gt;=2800,$M195&lt;2800,$L195&lt;2800),ROUND((ROUND(((2800-$M195)/$L195)*$N195,2)+ROUND($M195*9%,2))*'umowa o pracę'!$E$8,2),IF(AND($L195+$M195&gt;=2800,$M195&gt;=2800),ROUND((ROUND(2800*9%,2))*'umowa o pracę'!$E$8,2),IF(AND($L195+$M195&gt;=2800,$L195&gt;=2800,$M195&lt;2800),ROUND((ROUND($M195*9%,2)+ROUND(((2800-$M195)/$L195)*$N195,2))*'umowa o pracę'!$E$8,2),0)))),0)))&gt;$J195,$J195,IF(AND($K195=1,$I195&gt;0),ROUND(IF($L195+$M195&gt;=2800,2800*'umowa o pracę'!$E$8,($L195+$M195)*'umowa o pracę'!$E$8),2)+IF($M195=0,ROUND(IF($L195&gt;2800,ROUND($O195/$L195*2800,2),$O195)*'umowa o pracę'!$E$8,2),ROUND(IF($L195&gt;2800,ROUND($O195/$L195*2800,2),$O195)*'umowa o pracę'!$E$8,2)),ROUND(IF($L195+$M195&gt;=2800,2800*'umowa o pracę'!$E$8,($L195+$M195)*'umowa o pracę'!$E$8),2)-IF(AND($M195=0,I195&gt;0),ROUND(ROUND(IF($L195&gt;2800,ROUND($N195/$L195*2800,2),$N195),2)*'umowa o pracę'!$E$8,2),IF($M195&gt;0,IF($L195+$M195&lt;2800,ROUND(ROUND($N195+ROUND($M195*9%,2),2)*'umowa o pracę'!$E$8,2),IF(AND($L195+$M195&gt;=2800,$M195&lt;2800,$L195&lt;2800),ROUND((ROUND(((2800-$M195)/$L195)*$N195,2)+ROUND($M195*9%,2))*'umowa o pracę'!$E$8,2),IF(AND($L195+$M195&gt;=2800,$M195&gt;=2800),ROUND((ROUND(2800*9%,2))*'umowa o pracę'!$E$8,2),IF(AND($L195+$M195&gt;=2800,$L195&gt;=2800,$M195&lt;2800),ROUND((ROUND($M195*9%,2)+ROUND(((2800-$M195)/$L195)*$N195,2))*'umowa o pracę'!$E$8,2),0)))),0)))))</f>
        <v>0</v>
      </c>
      <c r="S195" s="32">
        <f>IF('umowa o pracę'!$E$7=2020,IF(IF($K195=1,IF($M195=0,ROUND(IF($L195&gt;2600,ROUND($N195/$L195*2600,2),$N195)*'umowa o pracę'!$E$8,2),IF($L195+$M195&lt;2600,ROUND(ROUND($N195+ROUND($M195*9%,2),2)*'umowa o pracę'!$E$8,2),IF(AND($L195+$M195&gt;=2600,$L195&lt;2600),ROUND((ROUND($N195+ROUND((2600-$L195)*9%,2),2))*'umowa o pracę'!$E$8,2),IF(AND($L195+$M195&gt;=2600,$L195&gt;=2600),ROUND(ROUND($N195/$L195*2600,2)*'umowa o pracę'!$E$8,2),0)))),0)&gt;$H195,$H195,IF($K195=1,IF($M195=0,ROUND(IF($L195&gt;2600,ROUND($N195/$L195*2600,2),$N195)*'umowa o pracę'!$E$8,2),IF($L195+$M195&lt;2600,ROUND(ROUND($N195+ROUND($M195*9%,2),2)*'umowa o pracę'!$E$8,2),IF(AND($L195+$M195&gt;=2600,$L195&lt;2600),ROUND((ROUND($N195+ROUND((2600-$L195)*9%,2),2))*'umowa o pracę'!$E$8,2),IF(AND($L195+$M195&gt;=2600,$L195&gt;=2600),ROUND(ROUND($N195/$L195*2600,2)*'umowa o pracę'!$E$8,2),0)))),0)),IF('umowa o pracę'!$E$7=2021,IF(IF($K195=1,IF($M195=0,ROUND(IF($L195&gt;2800,ROUND($N195/$L195*2800,2),$N195)*'umowa o pracę'!$E$8,2),IF($L195+$M195&lt;2800,ROUND(ROUND($N195+ROUND($M195*9%,2),2)*'umowa o pracę'!$E$8,2),IF(AND($L195+$M195&gt;=2800,$L195&lt;2800),ROUND((ROUND($N195+ROUND((2800-$L195)*9%,2),2))*'umowa o pracę'!$E$8,2),IF(AND($L195+$M195&gt;=2800,$L195&gt;=2800),ROUND(ROUND($N195/$L195*2800,2)*'umowa o pracę'!$E$8,2),0)))),0)&gt;$H195,$H195,IF($K195=1,IF($M195=0,ROUND(IF($L195&gt;2800,ROUND($N195/$L195*2800,2),$N195)*'umowa o pracę'!$E$8,2),IF($L195+$M195&lt;2800,ROUND(ROUND($N195+ROUND($M195*9%,2),2)*'umowa o pracę'!$E$8,2),IF(AND($L195+$M195&gt;=2800,$L195&lt;2800),ROUND((ROUND($N195+ROUND((2800-$L195)*9%,2),2))*'umowa o pracę'!$E$8,2),IF(AND($L195+$M195&gt;=2800,$L195&gt;=2800),ROUND(ROUND($N195/$L195*2800,2)*'umowa o pracę'!$E$8,2),0)))),0)),0))</f>
        <v>0</v>
      </c>
      <c r="T195" s="32">
        <f>IF('umowa o pracę'!$E$7=2020,IF(IF($K195=1,IF($M195=0,ROUND(IF($L195&gt;2600,ROUND($O195/$L195*2600,2),$O195)*'umowa o pracę'!$E$8,2),ROUND(IF($L195&gt;2600,ROUND($O195/$L195*2600,2),$O195)*'umowa o pracę'!$E$8,2)),0)&gt;$I195,$I195,IF($K195=1,IF($M195=0,ROUND(IF($L195&gt;2600,ROUND($O195/$L195*2600,2),$O195)*'umowa o pracę'!$E$8,2),ROUND(IF($L195&gt;2600,ROUND($O195/$L195*2600,2),$O195)*'umowa o pracę'!$E$8,2)),0)),IF('umowa o pracę'!$E$7=2021,IF(IF($K195=1,IF($M195=0,ROUND(IF($L195&gt;2800,ROUND($O195/$L195*2800,2),$O195)*'umowa o pracę'!$E$8,2),ROUND(IF($L195&gt;2800,ROUND($O195/$L195*2800,2),$O195)*'umowa o pracę'!$E$8,2)),0)&gt;$I195,$I195,IF($K195=1,IF($M195=0,ROUND(IF($L195&gt;2800,ROUND($O195/$L195*2800,2),$O195)*'umowa o pracę'!$E$8,2),ROUND(IF($L195&gt;2800,ROUND($O195/$L195*2800,2),$O195)*'umowa o pracę'!$E$8,2)),0)),0))</f>
        <v>0</v>
      </c>
      <c r="U195" s="51">
        <f>IF('umowa o pracę'!$E$7=2020,$Q195,IF('umowa o pracę'!$E$7=2021,$R195,0))</f>
        <v>0</v>
      </c>
      <c r="V195" s="53">
        <f t="shared" si="27"/>
        <v>1</v>
      </c>
      <c r="W195" s="54">
        <f>IF('umowa o pracę'!$E$6&lt;2,0,$L195)</f>
        <v>0</v>
      </c>
      <c r="X195" s="54">
        <f>IF('umowa o pracę'!$E$6&lt;2,0,$M195)</f>
        <v>0</v>
      </c>
      <c r="Y195" s="55">
        <f>IF('umowa o pracę'!$E$6&lt;2,0,$N195)</f>
        <v>0</v>
      </c>
      <c r="Z195" s="55">
        <f>IF('umowa o pracę'!$E$6&lt;2,0,$O195)</f>
        <v>0</v>
      </c>
      <c r="AA195" s="32">
        <f>IF('umowa o pracę'!$E$7=2020,ROUND(IF($W195&gt;=2600,2600*'umowa o pracę'!$E$8,$W195*'umowa o pracę'!$E$8),2),IF('umowa o pracę'!$E$7=2021,ROUND(IF($W195&gt;=2800,2800*'umowa o pracę'!$E$8,$W195*'umowa o pracę'!$E$8),2),0))</f>
        <v>0</v>
      </c>
      <c r="AB195" s="32">
        <f>IF(IF(IF(AND($V195=1,$I195&gt;0),ROUND(IF($W195+$X195&gt;=2600,2600*'umowa o pracę'!$E$8,($W195+$X195)*'umowa o pracę'!$E$8),2)+IF($X195=0,ROUND(IF($W195&gt;2600,ROUND($Z195/$W195*2600,2),$Z195)*'umowa o pracę'!$E$8,2),ROUND(IF($W195&gt;2600,ROUND($Z195/$W195*2600,2),$Z195)*'umowa o pracę'!$E$8,2)),ROUND(IF($W195+$X195&gt;=2600,2600*'umowa o pracę'!$E$8,($W195+$X195)*'umowa o pracę'!$E$8),2)-IF($X195=0,ROUND(ROUND(IF($W195&gt;2600,ROUND($Y195/$W195*2600,2),$Y195),2)*'umowa o pracę'!$E$8,2),IF($X195&gt;0,IF($W195+$X195&lt;2600,ROUND(ROUND($Y195+ROUND($X195*9%,2),2)*'umowa o pracę'!$E$8,2),IF(AND($W195+$X195&gt;=2600,$X195&lt;2600,$W195&lt;2600),ROUND((ROUND(((2600-$X195)/$W195)*$Y195,2)+ROUND($X195*9%,2))*'umowa o pracę'!$E$8,2),IF(AND($W195+$X195&gt;=2600,$X195&gt;=2600),ROUND((ROUND(2600*9%,2))*'umowa o pracę'!$E$8,2),IF(AND($W195+$X195&gt;=2600,$W195&gt;=2600,$X195&lt;2600),ROUND((ROUND($X195*9%,2)+ROUND(((2600-$X195)/$W195)*$Y195,2))*'umowa o pracę'!$E$8,2),0)))),0)))&gt;$J195,$J195,IF(AND($V195=1,$I195&gt;0),ROUND(IF($W195+$X195&gt;=2600,2600*'umowa o pracę'!$E$8,($W195+$X195)*'umowa o pracę'!$E$8),2)+IF($X195=0,ROUND(IF($W195&gt;2600,ROUND($Z195/$W195*2600,2),$Z195)*'umowa o pracę'!$E$8,2),ROUND(IF($W195&gt;2600,ROUND($Z195/$W195*2600,2),$Z195)*'umowa o pracę'!$E$8,2)),ROUND(IF($W195+$X195&gt;=2600,2600*'umowa o pracę'!$E$8,($W195+$X195)*'umowa o pracę'!$E$8),2)-IF($X195=0,ROUND(ROUND(IF($W195&gt;2600,ROUND($Y195/$W195*2600,2),$Y195),2)*'umowa o pracę'!$E$8,2),IF($X195&gt;0,IF($W195+$X195&lt;2600,ROUND(ROUND($Y195+ROUND($X195*9%,2),2)*'umowa o pracę'!$E$8,2),IF(AND($W195+$X195&gt;=2600,$X195&lt;2600,$W195&lt;2600),ROUND((ROUND(((2600-$X195)/$W195)*$Y195,2)+ROUND($X195*9%,2))*'umowa o pracę'!$E$8,2),IF(AND($W195+$X195&gt;=2600,$X195&gt;=2600),ROUND((ROUND(2600*9%,2))*'umowa o pracę'!$E$8,2),IF(AND($W195+$X195&gt;=2600,$W195&gt;=2600,$X195&lt;2600),ROUND((ROUND($X195*9%,2)+ROUND(((2600-$X195)/$W195)*$Y195,2))*'umowa o pracę'!$E$8,2),0)))),0))))&gt;$J195,$J195,IF(IF(AND($V195=1,$I195&gt;0),ROUND(IF($W195+$X195&gt;=2600,2600*'umowa o pracę'!$E$8,($W195+$X195)*'umowa o pracę'!$E$8),2)+IF($X195=0,ROUND(IF($W195&gt;2600,ROUND($Z195/$W195*2600,2),$Z195)*'umowa o pracę'!$E$8,2),ROUND(IF($W195&gt;2600,ROUND($Z195/$W195*2600,2),$Z195)*'umowa o pracę'!$E$8,2)),ROUND(IF($W195+$X195&gt;=2600,2600*'umowa o pracę'!$E$8,($W195+$X195)*'umowa o pracę'!$E$8),2)-IF($X195=0,ROUND(ROUND(IF($W195&gt;2600,ROUND($Y195/$W195*2600,2),$Y195),2)*'umowa o pracę'!$E$8,2),IF($X195&gt;0,IF($W195+$X195&lt;2600,ROUND(ROUND($Y195+ROUND($X195*9%,2),2)*'umowa o pracę'!$E$8,2),IF(AND($W195+$X195&gt;=2600,$X195&lt;2600,$W195&lt;2600),ROUND((ROUND(((2600-$X195)/$W195)*$Y195,2)+ROUND($X195*9%,2))*'umowa o pracę'!$E$8,2),IF(AND($W195+$X195&gt;=2600,$X195&gt;=2600),ROUND((ROUND(2600*9%,2))*'umowa o pracę'!$E$8,2),IF(AND($W195+$X195&gt;=2600,$W195&gt;=2600,$X195&lt;2600),ROUND((ROUND($X195*9%,2)+ROUND(((2600-$X195)/$W195)*$Y195,2))*'umowa o pracę'!$E$8,2),0)))),0)))&gt;$J195,$J195,IF(AND($V195=1,$I195&gt;0),ROUND(IF($W195+$X195&gt;=2600,2600*'umowa o pracę'!$E$8,($W195+$X195)*'umowa o pracę'!$E$8),2)+IF($X195=0,ROUND(IF($W195&gt;2600,ROUND($Z195/$W195*2600,2),$Z195)*'umowa o pracę'!$E$8,2),ROUND(IF($W195&gt;2600,ROUND($Z195/$W195*2600,2),$Z195)*'umowa o pracę'!$E$8,2)),ROUND(IF($W195+$X195&gt;=2600,2600*'umowa o pracę'!$E$8,($W195+$X195)*'umowa o pracę'!$E$8),2)-IF(AND($X195=0,I195&gt;0),ROUND(ROUND(IF($W195&gt;2600,ROUND($Y195/$W195*2600,2),$Y195),2)*'umowa o pracę'!$E$8,2),IF($X195&gt;0,IF($W195+$X195&lt;2600,ROUND(ROUND($Y195+ROUND($X195*9%,2),2)*'umowa o pracę'!$E$8,2),IF(AND($W195+$X195&gt;=2600,$X195&lt;2600,$W195&lt;2600),ROUND((ROUND(((2600-$X195)/$W195)*$Y195,2)+ROUND($X195*9%,2))*'umowa o pracę'!$E$8,2),IF(AND($W195+$X195&gt;=2600,$X195&gt;=2600),ROUND((ROUND(2600*9%,2))*'umowa o pracę'!$E$8,2),IF(AND($W195+$X195&gt;=2600,$W195&gt;=2600,$X195&lt;2600),ROUND((ROUND($X195*9%,2)+ROUND(((2600-$X195)/$W195)*$Y195,2))*'umowa o pracę'!$E$8,2),0)))),0)))))</f>
        <v>0</v>
      </c>
      <c r="AC195" s="32">
        <f>IF(IF(IF(AND($V195=1,$I195&gt;0),ROUND(IF($W195+$X195&gt;=2800,2800*'umowa o pracę'!$E$8,($W195+$X195)*'umowa o pracę'!$E$8),2)+IF($X195=0,ROUND(IF($W195&gt;2800,ROUND($Z195/$W195*2800,2),$Z195)*'umowa o pracę'!$E$8,2),ROUND(IF($W195&gt;2800,ROUND($Z195/$W195*2800,2),$Z195)*'umowa o pracę'!$E$8,2)),ROUND(IF($W195+$X195&gt;=2800,2800*'umowa o pracę'!$E$8,($W195+$X195)*'umowa o pracę'!$E$8),2)-IF($X195=0,ROUND(ROUND(IF($W195&gt;2800,ROUND($Y195/$W195*2800,2),$Y195),2)*'umowa o pracę'!$E$8,2),IF($X195&gt;0,IF($W195+$X195&lt;2800,ROUND(ROUND($Y195+ROUND($X195*9%,2),2)*'umowa o pracę'!$E$8,2),IF(AND($W195+$X195&gt;=2800,$X195&lt;2800,$W195&lt;2800),ROUND((ROUND(((2800-$X195)/$W195)*$Y195,2)+ROUND($X195*9%,2))*'umowa o pracę'!$E$8,2),IF(AND($W195+$X195&gt;=2800,$X195&gt;=2800),ROUND((ROUND(2800*9%,2))*'umowa o pracę'!$E$8,2),IF(AND($W195+$X195&gt;=2800,$W195&gt;=2800,$X195&lt;2800),ROUND((ROUND($X195*9%,2)+ROUND(((2800-$X195)/$W195)*$Y195,2))*'umowa o pracę'!$E$8,2),0)))),0)))&gt;$J195,$J195,IF(AND($V195=1,$I195&gt;0),ROUND(IF($W195+$X195&gt;=2800,2800*'umowa o pracę'!$E$8,($W195+$X195)*'umowa o pracę'!$E$8),2)+IF($X195=0,ROUND(IF($W195&gt;2800,ROUND($Z195/$W195*2800,2),$Z195)*'umowa o pracę'!$E$8,2),ROUND(IF($W195&gt;2800,ROUND($Z195/$W195*2800,2),$Z195)*'umowa o pracę'!$E$8,2)),ROUND(IF($W195+$X195&gt;=2800,2800*'umowa o pracę'!$E$8,($W195+$X195)*'umowa o pracę'!$E$8),2)-IF($X195=0,ROUND(ROUND(IF($W195&gt;2800,ROUND($Y195/$W195*2800,2),$Y195),2)*'umowa o pracę'!$E$8,2),IF($X195&gt;0,IF($W195+$X195&lt;2800,ROUND(ROUND($Y195+ROUND($X195*9%,2),2)*'umowa o pracę'!$E$8,2),IF(AND($W195+$X195&gt;=2800,$X195&lt;2800,$W195&lt;2800),ROUND((ROUND(((2800-$X195)/$W195)*$Y195,2)+ROUND($X195*9%,2))*'umowa o pracę'!$E$8,2),IF(AND($W195+$X195&gt;=2800,$X195&gt;=2800),ROUND((ROUND(2800*9%,2))*'umowa o pracę'!$E$8,2),IF(AND($W195+$X195&gt;=2800,$W195&gt;=2800,$X195&lt;2800),ROUND((ROUND($X195*9%,2)+ROUND(((2800-$X195)/$W195)*$Y195,2))*'umowa o pracę'!$E$8,2),0)))),0))))&gt;$J195,$J195,IF(IF(AND($V195=1,$I195&gt;0),ROUND(IF($W195+$X195&gt;=2800,2800*'umowa o pracę'!$E$8,($W195+$X195)*'umowa o pracę'!$E$8),2)+IF($X195=0,ROUND(IF($W195&gt;2800,ROUND($Z195/$W195*2800,2),$Z195)*'umowa o pracę'!$E$8,2),ROUND(IF($W195&gt;2800,ROUND($Z195/$W195*2800,2),$Z195)*'umowa o pracę'!$E$8,2)),ROUND(IF($W195+$X195&gt;=2800,2800*'umowa o pracę'!$E$8,($W195+$X195)*'umowa o pracę'!$E$8),2)-IF($X195=0,ROUND(ROUND(IF($W195&gt;2800,ROUND($Y195/$W195*2800,2),$Y195),2)*'umowa o pracę'!$E$8,2),IF($X195&gt;0,IF($W195+$X195&lt;2800,ROUND(ROUND($Y195+ROUND($X195*9%,2),2)*'umowa o pracę'!$E$8,2),IF(AND($W195+$X195&gt;=2800,$X195&lt;2800,$W195&lt;2800),ROUND((ROUND(((2800-$X195)/$W195)*$Y195,2)+ROUND($X195*9%,2))*'umowa o pracę'!$E$8,2),IF(AND($W195+$X195&gt;=2800,$X195&gt;=2800),ROUND((ROUND(2800*9%,2))*'umowa o pracę'!$E$8,2),IF(AND($W195+$X195&gt;=2800,$W195&gt;=2800,$X195&lt;2800),ROUND((ROUND($X195*9%,2)+ROUND(((2800-$X195)/$W195)*$Y195,2))*'umowa o pracę'!$E$8,2),0)))),0)))&gt;$J195,$J195,IF(AND($V195=1,$I195&gt;0),ROUND(IF($W195+$X195&gt;=2800,2800*'umowa o pracę'!$E$8,($W195+$X195)*'umowa o pracę'!$E$8),2)+IF($X195=0,ROUND(IF($W195&gt;2800,ROUND($Z195/$W195*2800,2),$Z195)*'umowa o pracę'!$E$8,2),ROUND(IF($W195&gt;2800,ROUND($Z195/$W195*2800,2),$Z195)*'umowa o pracę'!$E$8,2)),ROUND(IF($W195+$X195&gt;=2800,2800*'umowa o pracę'!$E$8,($W195+$X195)*'umowa o pracę'!$E$8),2)-IF(AND($X195=0,I195&gt;0),ROUND(ROUND(IF($W195&gt;2800,ROUND($Y195/$W195*2800,2),$Y195),2)*'umowa o pracę'!$E$8,2),IF($X195&gt;0,IF($W195+$X195&lt;2800,ROUND(ROUND($Y195+ROUND($X195*9%,2),2)*'umowa o pracę'!$E$8,2),IF(AND($W195+$X195&gt;=2800,$X195&lt;2800,$W195&lt;2800),ROUND((ROUND(((2800-$X195)/$W195)*$Y195,2)+ROUND($X195*9%,2))*'umowa o pracę'!$E$8,2),IF(AND($W195+$X195&gt;=2800,$X195&gt;=2800),ROUND((ROUND(2800*9%,2))*'umowa o pracę'!$E$8,2),IF(AND($W195+$X195&gt;=2800,$W195&gt;=2800,$X195&lt;2800),ROUND((ROUND($X195*9%,2)+ROUND(((2800-$X195)/$W195)*$Y195,2))*'umowa o pracę'!$E$8,2),0)))),0)))))</f>
        <v>0</v>
      </c>
      <c r="AD195" s="32">
        <f>IF('umowa o pracę'!$E$7=2020,IF(IF($V195=1,IF($X195=0,ROUND(IF($W195&gt;2600,ROUND($Y195/$W195*2600,2),$Y195)*'umowa o pracę'!$E$8,2),IF($W195+$X195&lt;2600,ROUND(ROUND($Y195+ROUND($X195*9%,2),2)*'umowa o pracę'!$E$8,2),IF(AND($W195+$X195&gt;=2600,$W195&lt;2600),ROUND((ROUND($Y195+ROUND((2600-$W195)*9%,2),2))*'umowa o pracę'!$E$8,2),IF(AND($W195+$X195&gt;=2600,$W195&gt;=2600),ROUND(ROUND($Y195/$W195*2600,2)*'umowa o pracę'!$E$8,2),0)))),0)&gt;$H195,$H195,IF($V195=1,IF($X195=0,ROUND(IF($W195&gt;2600,ROUND($Y195/$W195*2600,2),$Y195)*'umowa o pracę'!$E$8,2),IF($W195+$X195&lt;2600,ROUND(ROUND($Y195+ROUND($X195*9%,2),2)*'umowa o pracę'!$E$8,2),IF(AND($W195+$X195&gt;=2600,$W195&lt;2600),ROUND((ROUND($Y195+ROUND((2600-$W195)*9%,2),2))*'umowa o pracę'!$E$8,2),IF(AND($W195+$X195&gt;=2600,$W195&gt;=2600),ROUND(ROUND($Y195/$W195*2600,2)*'umowa o pracę'!$E$8,2),0)))),0)),IF('umowa o pracę'!$E$7=2021,IF(IF($V195=1,IF($X195=0,ROUND(IF($W195&gt;2800,ROUND($Y195/$W195*2800,2),$Y195)*'umowa o pracę'!$E$8,2),IF($W195+$X195&lt;2800,ROUND(ROUND($Y195+ROUND($X195*9%,2),2)*'umowa o pracę'!$E$8,2),IF(AND($W195+$X195&gt;=2800,$W195&lt;2800),ROUND((ROUND($Y195+ROUND((2800-$W195)*9%,2),2))*'umowa o pracę'!$E$8,2),IF(AND($W195+$X195&gt;=2800,$W195&gt;=2800),ROUND(ROUND($Y195/$W195*2800,2)*'umowa o pracę'!$E$8,2),0)))),0)&gt;$H195,$H195,IF($V195=1,IF($X195=0,ROUND(IF($W195&gt;2800,ROUND($Y195/$W195*2800,2),$Y195)*'umowa o pracę'!$E$8,2),IF($W195+$X195&lt;2800,ROUND(ROUND($Y195+ROUND($X195*9%,2),2)*'umowa o pracę'!$E$8,2),IF(AND($W195+$X195&gt;=2800,$W195&lt;2800),ROUND((ROUND($Y195+ROUND((2800-$W195)*9%,2),2))*'umowa o pracę'!$E$8,2),IF(AND($W195+$X195&gt;=2800,$W195&gt;=2800),ROUND(ROUND($Y195/$W195*2800,2)*'umowa o pracę'!$E$8,2),0)))),0)),0))</f>
        <v>0</v>
      </c>
      <c r="AE195" s="32">
        <f>IF('umowa o pracę'!$E$7=2020,IF(IF($V195=1,IF($X195=0,ROUND(IF($W195&gt;2600,ROUND($Z195/$W195*2600,2),$Z195)*'umowa o pracę'!$E$8,2),ROUND(IF($W195&gt;2600,ROUND($Z195/$W195*2600,2),$Z195)*'umowa o pracę'!$E$8,2)),0)&gt;$I195,$I195,IF($V195=1,IF($X195=0,ROUND(IF($W195&gt;2600,ROUND($Z195/$W195*2600,2),$Z195)*'umowa o pracę'!$E$8,2),ROUND(IF($W195&gt;2600,ROUND($Z195/$W195*2600,2),$Z195)*'umowa o pracę'!$E$8,2)),0)),IF('umowa o pracę'!$E$7=2021,IF(IF($V195=1,IF($X195=0,ROUND(IF($W195&gt;2800,ROUND($Z195/$W195*2800,2),$Z195)*'umowa o pracę'!$E$8,2),ROUND(IF($W195&gt;2800,ROUND($Z195/$W195*2800,2),$Z195)*'umowa o pracę'!$E$8,2)),0)&gt;$I195,$I195,IF($V195=1,IF($X195=0,ROUND(IF($W195&gt;2800,ROUND($Z195/$W195*2800,2),$Z195)*'umowa o pracę'!$E$8,2),ROUND(IF($W195&gt;2800,ROUND($Z195/$W195*2800,2),$Z195)*'umowa o pracę'!$E$8,2)),0)),0))</f>
        <v>0</v>
      </c>
      <c r="AF195" s="56">
        <f>IF('umowa o pracę'!$E$7=2020,$AB195,IF('umowa o pracę'!$E$7=2021,$AC195,0))</f>
        <v>0</v>
      </c>
      <c r="AG195" s="53">
        <f t="shared" si="28"/>
        <v>1</v>
      </c>
      <c r="AH195" s="39">
        <f>IF('umowa o pracę'!$E$6&lt;3,0,$L195)</f>
        <v>0</v>
      </c>
      <c r="AI195" s="39">
        <f>IF('umowa o pracę'!$E$6&lt;3,0,$M195)</f>
        <v>0</v>
      </c>
      <c r="AJ195" s="55">
        <f>IF('umowa o pracę'!$E$6&lt;3,0,$N195)</f>
        <v>0</v>
      </c>
      <c r="AK195" s="55">
        <f>IF('umowa o pracę'!$E$6&lt;3,0,$O195)</f>
        <v>0</v>
      </c>
      <c r="AL195" s="32">
        <f>IF('umowa o pracę'!$E$7=2020,ROUND(IF($AH195&gt;=2600,2600*'umowa o pracę'!$E$8,$AH195*'umowa o pracę'!$E$8),2),IF('umowa o pracę'!$E$7=2021,ROUND(IF($AH195&gt;=2800,2800*'umowa o pracę'!$E$8,$AH195*'umowa o pracę'!$E$8),2),0))</f>
        <v>0</v>
      </c>
      <c r="AM195" s="32">
        <f>IF(IF(IF(AND($AG195=1,$I195&gt;0),ROUND(IF($AH195+$AI195&gt;=2600,2600*'umowa o pracę'!$E$8,($AH195+$AI195)*'umowa o pracę'!$E$8),2)+IF($AI195=0,ROUND(IF($AH195&gt;2600,ROUND($AK195/$AH195*2600,2),$AK195)*'umowa o pracę'!$E$8,2),ROUND(IF($AH195&gt;2600,ROUND($AK195/$AH195*2600,2),$AK195)*'umowa o pracę'!$E$8,2)),ROUND(IF($AH195+$AI195&gt;=2600,2600*'umowa o pracę'!$E$8,($AH195+$AI195)*'umowa o pracę'!$E$8),2)-IF($AI195=0,ROUND(ROUND(IF($AH195&gt;2600,ROUND($AJ195/$AH195*2600,2),$AJ195),2)*'umowa o pracę'!$E$8,2),IF($AI195&gt;0,IF($AH195+$AI195&lt;2600,ROUND(ROUND($AJ195+ROUND($AI195*9%,2),2)*'umowa o pracę'!$E$8,2),IF(AND($AH195+$AI195&gt;=2600,$AI195&lt;2600,$AH195&lt;2600),ROUND((ROUND(((2600-$AI195)/$AH195)*$AJ195,2)+ROUND($AI195*9%,2))*'umowa o pracę'!$E$8,2),IF(AND($AH195+$AI195&gt;=2600,$AI195&gt;=2600),ROUND((ROUND(2600*9%,2))*'umowa o pracę'!$E$8,2),IF(AND($AH195+$AI195&gt;=2600,$AH195&gt;=2600,$AI195&lt;2600),ROUND((ROUND($AI195*9%,2)+ROUND(((2600-$AI195)/$AH195)*$AJ195,2))*'umowa o pracę'!$E$8,2),0)))),0)))&gt;$J195,$J195,IF(AND($AG195=1,$I195&gt;0),ROUND(IF($AH195+$AI195&gt;=2600,2600*'umowa o pracę'!$E$8,($AH195+$AI195)*'umowa o pracę'!$E$8),2)+IF($AI195=0,ROUND(IF($AH195&gt;2600,ROUND($AK195/$AH195*2600,2),$AK195)*'umowa o pracę'!$E$8,2),ROUND(IF($AH195&gt;2600,ROUND($AK195/$AH195*2600,2),$AK195)*'umowa o pracę'!$E$8,2)),ROUND(IF($AH195+$AI195&gt;=2600,2600*'umowa o pracę'!$E$8,($AH195+$AI195)*'umowa o pracę'!$E$8),2)-IF($AI195=0,ROUND(ROUND(IF($AH195&gt;2600,ROUND($AJ195/$AH195*2600,2),$AJ195),2)*'umowa o pracę'!$E$8,2),IF($AI195&gt;0,IF($AH195+$AI195&lt;2600,ROUND(ROUND($AJ195+ROUND($AI195*9%,2),2)*'umowa o pracę'!$E$8,2),IF(AND($AH195+$AI195&gt;=2600,$AI195&lt;2600,$AH195&lt;2600),ROUND((ROUND(((2600-$AI195)/$AH195)*$AJ195,2)+ROUND($AI195*9%,2))*'umowa o pracę'!$E$8,2),IF(AND($AH195+$AI195&gt;=2600,$AI195&gt;=2600),ROUND((ROUND(2600*9%,2))*'umowa o pracę'!$E$8,2),IF(AND($AH195+$AI195&gt;=2600,$AH195&gt;=2600,$AI195&lt;2600),ROUND((ROUND($AI195*9%,2)+ROUND(((2600-$AI195)/$AH195)*$AJ195,2))*'umowa o pracę'!$E$8,2),0)))),0))))&gt;$J195,$J195,IF(IF(AND($AG195=1,$I195&gt;0),ROUND(IF($AH195+$AI195&gt;=2600,2600*'umowa o pracę'!$E$8,($AH195+$AI195)*'umowa o pracę'!$E$8),2)+IF($AI195=0,ROUND(IF($AH195&gt;2600,ROUND($AK195/$AH195*2600,2),$AK195)*'umowa o pracę'!$E$8,2),ROUND(IF($AH195&gt;2600,ROUND($AK195/$AH195*2600,2),$AK195)*'umowa o pracę'!$E$8,2)),ROUND(IF($AH195+$AI195&gt;=2600,2600*'umowa o pracę'!$E$8,($AH195+$AI195)*'umowa o pracę'!$E$8),2)-IF($AI195=0,ROUND(ROUND(IF($AH195&gt;2600,ROUND($AJ195/$AH195*2600,2),$AJ195),2)*'umowa o pracę'!$E$8,2),IF($AI195&gt;0,IF($AH195+$AI195&lt;2600,ROUND(ROUND($AJ195+ROUND($AI195*9%,2),2)*'umowa o pracę'!$E$8,2),IF(AND($AH195+$AI195&gt;=2600,$AI195&lt;2600,$AH195&lt;2600),ROUND((ROUND(((2600-$AI195)/$AH195)*$AJ195,2)+ROUND($AI195*9%,2))*'umowa o pracę'!$E$8,2),IF(AND($AH195+$AI195&gt;=2600,$AI195&gt;=2600),ROUND((ROUND(2600*9%,2))*'umowa o pracę'!$E$8,2),IF(AND($AH195+$AI195&gt;=2600,$AH195&gt;=2600,$AI195&lt;2600),ROUND((ROUND($AI195*9%,2)+ROUND(((2600-$AI195)/$AH195)*$AJ195,2))*'umowa o pracę'!$E$8,2),0)))),0)))&gt;$J195,$J195,IF(AND($AG195=1,$I195&gt;0),ROUND(IF($AH195+$AI195&gt;=2600,2600*'umowa o pracę'!$E$8,($AH195+$AI195)*'umowa o pracę'!$E$8),2)+IF($AI195=0,ROUND(IF($AH195&gt;2600,ROUND($AK195/$AH195*2600,2),$AK195)*'umowa o pracę'!$E$8,2),ROUND(IF($AH195&gt;2600,ROUND($AK195/$AH195*2600,2),$AK195)*'umowa o pracę'!$E$8,2)),ROUND(IF($AH195+$AI195&gt;=2600,2600*'umowa o pracę'!$E$8,($AH195+$AI195)*'umowa o pracę'!$E$8),2)-IF(AND($AI195=0,I195&gt;0),ROUND(ROUND(IF($AH195&gt;2600,ROUND($AJ195/$AH195*2600,2),$AJ195),2)*'umowa o pracę'!$E$8,2),IF($AI195&gt;0,IF($AH195+$AI195&lt;2600,ROUND(ROUND($AJ195+ROUND($AI195*9%,2),2)*'umowa o pracę'!$E$8,2),IF(AND($AH195+$AI195&gt;=2600,$AI195&lt;2600,$AH195&lt;2600),ROUND((ROUND(((2600-$AI195)/$AH195)*$AJ195,2)+ROUND($AI195*9%,2))*'umowa o pracę'!$E$8,2),IF(AND($AH195+$AI195&gt;=2600,$AI195&gt;=2600),ROUND((ROUND(2600*9%,2))*'umowa o pracę'!$E$8,2),IF(AND($AH195+$AI195&gt;=2600,$AH195&gt;=2600,$AI195&lt;2600),ROUND((ROUND($AI195*9%,2)+ROUND(((2600-$AI195)/$AH195)*$AJ195,2))*'umowa o pracę'!$E$8,2),0)))),0)))))</f>
        <v>0</v>
      </c>
      <c r="AN195" s="32">
        <f>IF(IF(IF(AND($AG195=1,$I195&gt;0),ROUND(IF($AH195+$AI195&gt;=2800,2800*'umowa o pracę'!$E$8,($AH195+$AI195)*'umowa o pracę'!$E$8),2)+IF($AI195=0,ROUND(IF($AH195&gt;2800,ROUND($AK195/$AH195*2800,2),$AK195)*'umowa o pracę'!$E$8,2),ROUND(IF($AH195&gt;2800,ROUND($AK195/$AH195*2800,2),$AK195)*'umowa o pracę'!$E$8,2)),ROUND(IF($AH195+$AI195&gt;=2800,2800*'umowa o pracę'!$E$8,($AH195+$AI195)*'umowa o pracę'!$E$8),2)-IF($AI195=0,ROUND(ROUND(IF($AH195&gt;2800,ROUND($AJ195/$AH195*2800,2),$AJ195),2)*'umowa o pracę'!$E$8,2),IF($AI195&gt;0,IF($AH195+$AI195&lt;2800,ROUND(ROUND($AJ195+ROUND($AI195*9%,2),2)*'umowa o pracę'!$E$8,2),IF(AND($AH195+$AI195&gt;=2800,$AI195&lt;2800,$AH195&lt;2800),ROUND((ROUND(((2800-$AI195)/$AH195)*$AJ195,2)+ROUND($AI195*9%,2))*'umowa o pracę'!$E$8,2),IF(AND($AH195+$AI195&gt;=2800,$AI195&gt;=2800),ROUND((ROUND(2800*9%,2))*'umowa o pracę'!$E$8,2),IF(AND($AH195+$AI195&gt;=2800,$AH195&gt;=2800,$AI195&lt;2800),ROUND((ROUND($AI195*9%,2)+ROUND(((2800-$AI195)/$AH195)*$AJ195,2))*'umowa o pracę'!$E$8,2),0)))),0)))&gt;$J195,$J195,IF(AND($AG195=1,$I195&gt;0),ROUND(IF($AH195+$AI195&gt;=2800,2800*'umowa o pracę'!$E$8,($AH195+$AI195)*'umowa o pracę'!$E$8),2)+IF($AI195=0,ROUND(IF($AH195&gt;2800,ROUND($AK195/$AH195*2800,2),$AK195)*'umowa o pracę'!$E$8,2),ROUND(IF($AH195&gt;2800,ROUND($AK195/$AH195*2800,2),$AK195)*'umowa o pracę'!$E$8,2)),ROUND(IF($AH195+$AI195&gt;=2800,2800*'umowa o pracę'!$E$8,($AH195+$AI195)*'umowa o pracę'!$E$8),2)-IF($AI195=0,ROUND(ROUND(IF($AH195&gt;2800,ROUND($AJ195/$AH195*2800,2),$AJ195),2)*'umowa o pracę'!$E$8,2),IF($AI195&gt;0,IF($AH195+$AI195&lt;2800,ROUND(ROUND($AJ195+ROUND($AI195*9%,2),2)*'umowa o pracę'!$E$8,2),IF(AND($AH195+$AI195&gt;=2800,$AI195&lt;2800,$AH195&lt;2800),ROUND((ROUND(((2800-$AI195)/$AH195)*$AJ195,2)+ROUND($AI195*9%,2))*'umowa o pracę'!$E$8,2),IF(AND($AH195+$AI195&gt;=2800,$AI195&gt;=2800),ROUND((ROUND(2800*9%,2))*'umowa o pracę'!$E$8,2),IF(AND($AH195+$AI195&gt;=2800,$AH195&gt;=2800,$AI195&lt;2800),ROUND((ROUND($AI195*9%,2)+ROUND(((2800-$AI195)/$AH195)*$AJ195,2))*'umowa o pracę'!$E$8,2),0)))),0))))&gt;$J195,$J195,IF(IF(AND($AG195=1,$I195&gt;0),ROUND(IF($AH195+$AI195&gt;=2800,2800*'umowa o pracę'!$E$8,($AH195+$AI195)*'umowa o pracę'!$E$8),2)+IF($AI195=0,ROUND(IF($AH195&gt;2800,ROUND($AK195/$AH195*2800,2),$AK195)*'umowa o pracę'!$E$8,2),ROUND(IF($AH195&gt;2800,ROUND($AK195/$AH195*2800,2),$AK195)*'umowa o pracę'!$E$8,2)),ROUND(IF($AH195+$AI195&gt;=2800,2800*'umowa o pracę'!$E$8,($AH195+$AI195)*'umowa o pracę'!$E$8),2)-IF($AI195=0,ROUND(ROUND(IF($AH195&gt;2800,ROUND($AJ195/$AH195*2800,2),$AJ195),2)*'umowa o pracę'!$E$8,2),IF($AI195&gt;0,IF($AH195+$AI195&lt;2800,ROUND(ROUND($AJ195+ROUND($AI195*9%,2),2)*'umowa o pracę'!$E$8,2),IF(AND($AH195+$AI195&gt;=2800,$AI195&lt;2800,$AH195&lt;2800),ROUND((ROUND(((2800-$AI195)/$AH195)*$AJ195,2)+ROUND($AI195*9%,2))*'umowa o pracę'!$E$8,2),IF(AND($AH195+$AI195&gt;=2800,$AI195&gt;=2800),ROUND((ROUND(2800*9%,2))*'umowa o pracę'!$E$8,2),IF(AND($AH195+$AI195&gt;=2800,$AH195&gt;=2800,$AI195&lt;2800),ROUND((ROUND($AI195*9%,2)+ROUND(((2800-$AI195)/$AH195)*$AJ195,2))*'umowa o pracę'!$E$8,2),0)))),0)))&gt;$J195,$J195,IF(AND($AG195=1,$I195&gt;0),ROUND(IF($AH195+$AI195&gt;=2800,2800*'umowa o pracę'!$E$8,($AH195+$AI195)*'umowa o pracę'!$E$8),2)+IF($AI195=0,ROUND(IF($AH195&gt;2800,ROUND($AK195/$AH195*2800,2),$AK195)*'umowa o pracę'!$E$8,2),ROUND(IF($AH195&gt;2800,ROUND($AK195/$AH195*2800,2),$AK195)*'umowa o pracę'!$E$8,2)),ROUND(IF($AH195+$AI195&gt;=2800,2800*'umowa o pracę'!$E$8,($AH195+$AI195)*'umowa o pracę'!$E$8),2)-IF(AND($AI195=0,I195&gt;0),ROUND(ROUND(IF($AH195&gt;2800,ROUND($AJ195/$AH195*2800,2),$AJ195),2)*'umowa o pracę'!$E$8,2),IF($AI195&gt;0,IF($AH195+$AI195&lt;2800,ROUND(ROUND($AJ195+ROUND($AI195*9%,2),2)*'umowa o pracę'!$E$8,2),IF(AND($AH195+$AI195&gt;=2800,$AI195&lt;2800,$AH195&lt;2800),ROUND((ROUND(((2800-$AI195)/$AH195)*$AJ195,2)+ROUND($AI195*9%,2))*'umowa o pracę'!$E$8,2),IF(AND($AH195+$AI195&gt;=2800,$AI195&gt;=2800),ROUND((ROUND(2800*9%,2))*'umowa o pracę'!$E$8,2),IF(AND($AH195+$AI195&gt;=2800,$AH195&gt;=2800,$AI195&lt;2800),ROUND((ROUND($AI195*9%,2)+ROUND(((2800-$AI195)/$AH195)*$AJ195,2))*'umowa o pracę'!$E$8,2),0)))),0)))))</f>
        <v>0</v>
      </c>
      <c r="AO195" s="32">
        <f>IF('umowa o pracę'!$E$7=2020,IF(IF($AG195=1,IF($AI195=0,ROUND(IF($AH195&gt;2600,ROUND($AJ195/$AH195*2600,2),$AJ195)*'umowa o pracę'!$E$8,2),IF($AH195+$AI195&lt;2600,ROUND(ROUND($AJ195+ROUND($AI195*9%,2),2)*'umowa o pracę'!$E$8,2),IF(AND($AH195+$AI195&gt;=2600,$AH195&lt;2600),ROUND((ROUND($AJ195+ROUND((2600-$AH195)*9%,2),2))*'umowa o pracę'!$E$8,2),IF(AND($AH195+$AI195&gt;=2600,$AH195&gt;=2600),ROUND(ROUND($AJ195/$AH195*2600,2)*'umowa o pracę'!$E$8,2),0)))),0)&gt;$H195,$H195,IF($AG195=1,IF($AI195=0,ROUND(IF($AH195&gt;2600,ROUND($AJ195/$AH195*2600,2),$AJ195)*'umowa o pracę'!$E$8,2),IF($AH195+$AI195&lt;2600,ROUND(ROUND($AJ195+ROUND($AI195*9%,2),2)*'umowa o pracę'!$E$8,2),IF(AND($AH195+$AI195&gt;=2600,$AH195&lt;2600),ROUND((ROUND($AJ195+ROUND((2600-$AH195)*9%,2),2))*'umowa o pracę'!$E$8,2),IF(AND($AH195+$AI195&gt;=2600,$AH195&gt;=2600),ROUND(ROUND($AJ195/$AH195*2600,2)*'umowa o pracę'!$E$8,2),0)))),0)),IF('umowa o pracę'!$E$7=2021,IF(IF($AG195=1,IF($AI195=0,ROUND(IF($AH195&gt;2800,ROUND($AJ195/$AH195*2800,2),$AJ195)*'umowa o pracę'!$E$8,2),IF($AH195+$AI195&lt;2800,ROUND(ROUND($AJ195+ROUND($AI195*9%,2),2)*'umowa o pracę'!$E$8,2),IF(AND($AH195+$AI195&gt;=2800,$AH195&lt;2800),ROUND((ROUND($AJ195+ROUND((2800-$AH195)*9%,2),2))*'umowa o pracę'!$E$8,2),IF(AND($AH195+$AI195&gt;=2800,$AH195&gt;=2800),ROUND(ROUND($AJ195/$AH195*2800,2)*'umowa o pracę'!$E$8,2),0)))),0)&gt;$H195,$H195,IF($AG195=1,IF($AI195=0,ROUND(IF($AH195&gt;2800,ROUND($AJ195/$AH195*2800,2),$AJ195)*'umowa o pracę'!$E$8,2),IF($AH195+$AI195&lt;2800,ROUND(ROUND($AJ195+ROUND($AI195*9%,2),2)*'umowa o pracę'!$E$8,2),IF(AND($AH195+$AI195&gt;=2800,$AH195&lt;2800),ROUND((ROUND($AJ195+ROUND((2800-$AH195)*9%,2),2))*'umowa o pracę'!$E$8,2),IF(AND($AH195+$AI195&gt;=2800,$AH195&gt;=2800),ROUND(ROUND($AJ195/$AH195*2800,2)*'umowa o pracę'!$E$8,2),0)))),0)),0))</f>
        <v>0</v>
      </c>
      <c r="AP195" s="32">
        <f>IF('umowa o pracę'!$E$7=2020,IF(IF($AG195=1,IF($AI195=0,ROUND(IF($AH195&gt;2600,ROUND($AK195/$AH195*2600,2),$AK195)*'umowa o pracę'!$E$8,2),ROUND(IF($AH195&gt;2600,ROUND($AK195/$AH195*2600,2),$AK195)*'umowa o pracę'!$E$8,2)),0)&gt;$I195,$I195,IF($AG195=1,IF($AI195=0,ROUND(IF($AH195&gt;2600,ROUND($AK195/$AH195*2600,2),$AK195)*'umowa o pracę'!$E$8,2),ROUND(IF($AH195&gt;2600,ROUND($AK195/$AH195*2600,2),$AK195)*'umowa o pracę'!$E$8,2)),0)),IF('umowa o pracę'!$E$7=2021,IF(IF($AG195=1,IF($AI195=0,ROUND(IF($AH195&gt;2800,ROUND($AK195/$AH195*2800,2),$AK195)*'umowa o pracę'!$E$8,2),ROUND(IF($AH195&gt;2800,ROUND($AK195/$AH195*2800,2),$AK195)*'umowa o pracę'!$E$8,2)),0)&gt;$I195,$I195,IF($AG195=1,IF($AI195=0,ROUND(IF($AH195&gt;2800,ROUND($AK195/$AH195*2800,2),$AK195)*'umowa o pracę'!$E$8,2),ROUND(IF($AH195&gt;2800,ROUND($AK195/$AH195*2800,2),$AK195)*'umowa o pracę'!$E$8,2)),0)),0))</f>
        <v>0</v>
      </c>
      <c r="AQ195" s="56">
        <f>IF('umowa o pracę'!$E$7=2020,$AM195,IF('umowa o pracę'!$E$7=2021,$AN195,0))</f>
        <v>0</v>
      </c>
      <c r="AR195" s="33">
        <f>IF('umowa o pracę'!$E$7=0,0,U195+AF195+AQ195)</f>
        <v>0</v>
      </c>
      <c r="AS195" s="19"/>
      <c r="AT195" s="19"/>
      <c r="AU195" s="19"/>
      <c r="AV195" s="6"/>
      <c r="AW195" s="6"/>
      <c r="AX195" s="6">
        <f t="shared" si="26"/>
        <v>10</v>
      </c>
      <c r="AY195" s="6"/>
      <c r="AZ195" s="234">
        <f t="shared" si="29"/>
        <v>0</v>
      </c>
      <c r="BA195" s="234">
        <f t="shared" si="30"/>
        <v>0</v>
      </c>
      <c r="BB195" s="234">
        <f t="shared" si="31"/>
        <v>0</v>
      </c>
      <c r="BC195" s="234">
        <f t="shared" si="32"/>
        <v>0</v>
      </c>
      <c r="BD195" s="234">
        <f t="shared" si="33"/>
        <v>0</v>
      </c>
      <c r="BE195" s="234">
        <f t="shared" si="34"/>
        <v>0</v>
      </c>
      <c r="BF195" s="234">
        <f t="shared" si="35"/>
        <v>0</v>
      </c>
      <c r="BG195" s="234">
        <f t="shared" si="36"/>
        <v>0</v>
      </c>
      <c r="BH195" s="234">
        <f t="shared" si="37"/>
        <v>0</v>
      </c>
      <c r="BI195" s="238">
        <f t="shared" si="38"/>
        <v>0</v>
      </c>
      <c r="BJ195" s="236"/>
      <c r="BK195" s="236"/>
      <c r="BL195" s="237"/>
    </row>
    <row r="196" spans="1:64" ht="15.75" customHeight="1" x14ac:dyDescent="0.25">
      <c r="A196" s="129">
        <v>185</v>
      </c>
      <c r="B196" s="57"/>
      <c r="C196" s="57"/>
      <c r="D196" s="36"/>
      <c r="E196" s="36"/>
      <c r="F196" s="242"/>
      <c r="G196" s="37">
        <v>1</v>
      </c>
      <c r="H196" s="58">
        <v>0</v>
      </c>
      <c r="I196" s="59">
        <v>0</v>
      </c>
      <c r="J196" s="60">
        <v>0</v>
      </c>
      <c r="K196" s="52">
        <v>1</v>
      </c>
      <c r="L196" s="39">
        <v>0</v>
      </c>
      <c r="M196" s="39">
        <v>0</v>
      </c>
      <c r="N196" s="39">
        <v>0</v>
      </c>
      <c r="O196" s="39">
        <v>0</v>
      </c>
      <c r="P196" s="35">
        <f>IF('umowa o pracę'!$E$7=2020,ROUND(IF($L196&gt;=2600,2600*'umowa o pracę'!$E$8,$L196*'umowa o pracę'!$E$8),2),IF('umowa o pracę'!$E$7=2021,ROUND(IF($L196&gt;=2800,2800*'umowa o pracę'!$E$8,$L196*'umowa o pracę'!$E$8),2),0))</f>
        <v>0</v>
      </c>
      <c r="Q196" s="252">
        <f>IF(IF(IF(AND($K196=1,$I196&gt;0),ROUND(IF($L196+$M196&gt;=2600,2600*'umowa o pracę'!$E$8,($L196+$M196)*'umowa o pracę'!$E$8),2)+IF($M196=0,ROUND(IF($L196&gt;2600,ROUND($O196/$L196*2600,2),$O196)*'umowa o pracę'!$E$8,2),ROUND(IF($L196&gt;2600,ROUND($O196/$L196*2600,2),$O196)*'umowa o pracę'!$E$8,2)),ROUND(IF($L196+$M196&gt;=2600,2600*'umowa o pracę'!$E$8,($L196+$M196)*'umowa o pracę'!$E$8),2)-IF($M196=0,ROUND(ROUND(IF($L196&gt;2600,ROUND($N196/$L196*2600,2),$N196),2)*'umowa o pracę'!$E$8,2),IF($M196&gt;0,IF($L196+$M196&lt;2600,ROUND(ROUND($N196+ROUND($M196*9%,2),2)*'umowa o pracę'!$E$8,2),IF(AND($L196+$M196&gt;=2600,$M196&lt;2600,$L196&lt;2600),ROUND((ROUND(((2600-$M196)/$L196)*$N196,2)+ROUND($M196*9%,2))*'umowa o pracę'!$E$8,2),IF(AND($L196+$M196&gt;=2600,$M196&gt;=2600),ROUND((ROUND(2600*9%,2))*'umowa o pracę'!$E$8,2),IF(AND($L196+$M196&gt;=2600,$L196&gt;=2600,$M196&lt;2600),ROUND((ROUND($M196*9%,2)+ROUND(((2600-$M196)/$L196)*$N196,2))*'umowa o pracę'!$E$8,2),0)))),0)))&gt;$J196,$J196,IF(AND($K196=1,$I196&gt;0),ROUND(IF($L196+$M196&gt;=2600,2600*'umowa o pracę'!$E$8,($L196+$M196)*'umowa o pracę'!$E$8),2)+IF($M196=0,ROUND(IF($L196&gt;2600,ROUND($O196/$L196*2600,2),$O196)*'umowa o pracę'!$E$8,2),ROUND(IF($L196&gt;2600,ROUND($O196/$L196*2600,2),$O196)*'umowa o pracę'!$E$8,2)),ROUND(IF($L196+$M196&gt;=2600,2600*'umowa o pracę'!$E$8,($L196+$M196)*'umowa o pracę'!$E$8),2)-IF($M196=0,ROUND(ROUND(IF($L196&gt;2600,ROUND($N196/$L196*2600,2),$N196),2)*'umowa o pracę'!$E$8,2),IF($M196&gt;0,IF($L196+$M196&lt;2600,ROUND(ROUND($N196+ROUND($M196*9%,2),2)*'umowa o pracę'!$E$8,2),IF(AND($L196+$M196&gt;=2600,$M196&lt;2600,$L196&lt;2600),ROUND((ROUND(((2600-$M196)/$L196)*$N196,2)+ROUND($M196*9%,2))*'umowa o pracę'!$E$8,2),IF(AND($L196+$M196&gt;=2600,$M196&gt;=2600),ROUND((ROUND(2600*9%,2))*'umowa o pracę'!$E$8,2),IF(AND($L196+$M196&gt;=2600,$L196&gt;=2600,$M196&lt;2600),ROUND((ROUND($M196*9%,2)+ROUND(((2600-$M196)/$L196)*$N196,2))*'umowa o pracę'!$E$8,2),0)))),0))))&gt;$J196,$J196,IF(IF(AND($K196=1,$I196&gt;0),ROUND(IF($L196+$M196&gt;=2600,2600*'umowa o pracę'!$E$8,($L196+$M196)*'umowa o pracę'!$E$8),2)+IF($M196=0,ROUND(IF($L196&gt;2600,ROUND($O196/$L196*2600,2),$O196)*'umowa o pracę'!$E$8,2),ROUND(IF($L196&gt;2600,ROUND($O196/$L196*2600,2),$O196)*'umowa o pracę'!$E$8,2)),ROUND(IF($L196+$M196&gt;=2600,2600*'umowa o pracę'!$E$8,($L196+$M196)*'umowa o pracę'!$E$8),2)-IF($M196=0,ROUND(ROUND(IF($L196&gt;2600,ROUND($N196/$L196*2600,2),$N196),2)*'umowa o pracę'!$E$8,2),IF($M196&gt;0,IF($L196+$M196&lt;2600,ROUND(ROUND($N196+ROUND($M196*9%,2),2)*'umowa o pracę'!$E$8,2),IF(AND($L196+$M196&gt;=2600,$M196&lt;2600,$L196&lt;2600),ROUND((ROUND(((2600-$M196)/$L196)*$N196,2)+ROUND($M196*9%,2))*'umowa o pracę'!$E$8,2),IF(AND($L196+$M196&gt;=2600,$M196&gt;=2600),ROUND((ROUND(2600*9%,2))*'umowa o pracę'!$E$8,2),IF(AND($L196+$M196&gt;=2600,$L196&gt;=2600,$M196&lt;2600),ROUND((ROUND($M196*9%,2)+ROUND(((2600-$M196)/$L196)*$N196,2))*'umowa o pracę'!$E$8,2),0)))),0)))&gt;$J196,$J196,IF(AND($K196=1,$I196&gt;0),ROUND(IF($L196+$M196&gt;=2600,2600*'umowa o pracę'!$E$8,($L196+$M196)*'umowa o pracę'!$E$8),2)+IF($M196=0,ROUND(IF($L196&gt;2600,ROUND($O196/$L196*2600,2),$O196)*'umowa o pracę'!$E$8,2),ROUND(IF($L196&gt;2600,ROUND($O196/$L196*2600,2),$O196)*'umowa o pracę'!$E$8,2)),ROUND(IF($L196+$M196&gt;=2600,2600*'umowa o pracę'!$E$8,($L196+$M196)*'umowa o pracę'!$E$8),2)-IF(AND($M196=0,I196&gt;0),ROUND(ROUND(IF($L196&gt;2600,ROUND($N196/$L196*2600,2),$N196),2)*'umowa o pracę'!$E$8,2),IF($M196&gt;0,IF($L196+$M196&lt;2600,ROUND(ROUND($N196+ROUND($M196*9%,2),2)*'umowa o pracę'!$E$8,2),IF(AND($L196+$M196&gt;=2600,$M196&lt;2600,$L196&lt;2600),ROUND((ROUND(((2600-$M196)/$L196)*$N196,2)+ROUND($M196*9%,2))*'umowa o pracę'!$E$8,2),IF(AND($L196+$M196&gt;=2600,$M196&gt;=2600),ROUND((ROUND(2600*9%,2))*'umowa o pracę'!$E$8,2),IF(AND($L196+$M196&gt;=2600,$L196&gt;=2600,$M196&lt;2600),ROUND((ROUND($M196*9%,2)+ROUND(((2600-$M196)/$L196)*$N196,2))*'umowa o pracę'!$E$8,2),0)))),0)))))</f>
        <v>0</v>
      </c>
      <c r="R196" s="252">
        <f>IF(IF(IF(AND($K196=1,$I196&gt;0),ROUND(IF($L196+$M196&gt;=2800,2800*'umowa o pracę'!$E$8,($L196+$M196)*'umowa o pracę'!$E$8),2)+IF($M196=0,ROUND(IF($L196&gt;2800,ROUND($O196/$L196*2800,2),$O196)*'umowa o pracę'!$E$8,2),ROUND(IF($L196&gt;2800,ROUND($O196/$L196*2800,2),$O196)*'umowa o pracę'!$E$8,2)),ROUND(IF($L196+$M196&gt;=2800,2800*'umowa o pracę'!$E$8,($L196+$M196)*'umowa o pracę'!$E$8),2)-IF($M196=0,ROUND(ROUND(IF($L196&gt;2800,ROUND($N196/$L196*2800,2),$N196),2)*'umowa o pracę'!$E$8,2),IF($M196&gt;0,IF($L196+$M196&lt;2800,ROUND(ROUND($N196+ROUND($M196*9%,2),2)*'umowa o pracę'!$E$8,2),IF(AND($L196+$M196&gt;=2800,$M196&lt;2800,$L196&lt;2800),ROUND((ROUND(((2800-$M196)/$L196)*$N196,2)+ROUND($M196*9%,2))*'umowa o pracę'!$E$8,2),IF(AND($L196+$M196&gt;=2800,$M196&gt;=2800),ROUND((ROUND(2800*9%,2))*'umowa o pracę'!$E$8,2),IF(AND($L196+$M196&gt;=2800,$L196&gt;=2800,$M196&lt;2800),ROUND((ROUND($M196*9%,2)+ROUND(((2800-$M196)/$L196)*$N196,2))*'umowa o pracę'!$E$8,2),0)))),0)))&gt;$J196,$J196,IF(AND($K196=1,$I196&gt;0),ROUND(IF($L196+$M196&gt;=2800,2800*'umowa o pracę'!$E$8,($L196+$M196)*'umowa o pracę'!$E$8),2)+IF($M196=0,ROUND(IF($L196&gt;2800,ROUND($O196/$L196*2800,2),$O196)*'umowa o pracę'!$E$8,2),ROUND(IF($L196&gt;2800,ROUND($O196/$L196*2800,2),$O196)*'umowa o pracę'!$E$8,2)),ROUND(IF($L196+$M196&gt;=2800,2800*'umowa o pracę'!$E$8,($L196+$M196)*'umowa o pracę'!$E$8),2)-IF($M196=0,ROUND(ROUND(IF($L196&gt;2800,ROUND($N196/$L196*2800,2),$N196),2)*'umowa o pracę'!$E$8,2),IF($M196&gt;0,IF($L196+$M196&lt;2800,ROUND(ROUND($N196+ROUND($M196*9%,2),2)*'umowa o pracę'!$E$8,2),IF(AND($L196+$M196&gt;=2800,$M196&lt;2800,$L196&lt;2800),ROUND((ROUND(((2800-$M196)/$L196)*$N196,2)+ROUND($M196*9%,2))*'umowa o pracę'!$E$8,2),IF(AND($L196+$M196&gt;=2800,$M196&gt;=2800),ROUND((ROUND(2800*9%,2))*'umowa o pracę'!$E$8,2),IF(AND($L196+$M196&gt;=2800,$L196&gt;=2800,$M196&lt;2800),ROUND((ROUND($M196*9%,2)+ROUND(((2800-$M196)/$L196)*$N196,2))*'umowa o pracę'!$E$8,2),0)))),0))))&gt;$J196,$J196,IF(IF(AND($K196=1,$I196&gt;0),ROUND(IF($L196+$M196&gt;=2800,2800*'umowa o pracę'!$E$8,($L196+$M196)*'umowa o pracę'!$E$8),2)+IF($M196=0,ROUND(IF($L196&gt;2800,ROUND($O196/$L196*2800,2),$O196)*'umowa o pracę'!$E$8,2),ROUND(IF($L196&gt;2800,ROUND($O196/$L196*2800,2),$O196)*'umowa o pracę'!$E$8,2)),ROUND(IF($L196+$M196&gt;=2800,2800*'umowa o pracę'!$E$8,($L196+$M196)*'umowa o pracę'!$E$8),2)-IF($M196=0,ROUND(ROUND(IF($L196&gt;2800,ROUND($N196/$L196*2800,2),$N196),2)*'umowa o pracę'!$E$8,2),IF($M196&gt;0,IF($L196+$M196&lt;2800,ROUND(ROUND($N196+ROUND($M196*9%,2),2)*'umowa o pracę'!$E$8,2),IF(AND($L196+$M196&gt;=2800,$M196&lt;2800,$L196&lt;2800),ROUND((ROUND(((2800-$M196)/$L196)*$N196,2)+ROUND($M196*9%,2))*'umowa o pracę'!$E$8,2),IF(AND($L196+$M196&gt;=2800,$M196&gt;=2800),ROUND((ROUND(2800*9%,2))*'umowa o pracę'!$E$8,2),IF(AND($L196+$M196&gt;=2800,$L196&gt;=2800,$M196&lt;2800),ROUND((ROUND($M196*9%,2)+ROUND(((2800-$M196)/$L196)*$N196,2))*'umowa o pracę'!$E$8,2),0)))),0)))&gt;$J196,$J196,IF(AND($K196=1,$I196&gt;0),ROUND(IF($L196+$M196&gt;=2800,2800*'umowa o pracę'!$E$8,($L196+$M196)*'umowa o pracę'!$E$8),2)+IF($M196=0,ROUND(IF($L196&gt;2800,ROUND($O196/$L196*2800,2),$O196)*'umowa o pracę'!$E$8,2),ROUND(IF($L196&gt;2800,ROUND($O196/$L196*2800,2),$O196)*'umowa o pracę'!$E$8,2)),ROUND(IF($L196+$M196&gt;=2800,2800*'umowa o pracę'!$E$8,($L196+$M196)*'umowa o pracę'!$E$8),2)-IF(AND($M196=0,I196&gt;0),ROUND(ROUND(IF($L196&gt;2800,ROUND($N196/$L196*2800,2),$N196),2)*'umowa o pracę'!$E$8,2),IF($M196&gt;0,IF($L196+$M196&lt;2800,ROUND(ROUND($N196+ROUND($M196*9%,2),2)*'umowa o pracę'!$E$8,2),IF(AND($L196+$M196&gt;=2800,$M196&lt;2800,$L196&lt;2800),ROUND((ROUND(((2800-$M196)/$L196)*$N196,2)+ROUND($M196*9%,2))*'umowa o pracę'!$E$8,2),IF(AND($L196+$M196&gt;=2800,$M196&gt;=2800),ROUND((ROUND(2800*9%,2))*'umowa o pracę'!$E$8,2),IF(AND($L196+$M196&gt;=2800,$L196&gt;=2800,$M196&lt;2800),ROUND((ROUND($M196*9%,2)+ROUND(((2800-$M196)/$L196)*$N196,2))*'umowa o pracę'!$E$8,2),0)))),0)))))</f>
        <v>0</v>
      </c>
      <c r="S196" s="32">
        <f>IF('umowa o pracę'!$E$7=2020,IF(IF($K196=1,IF($M196=0,ROUND(IF($L196&gt;2600,ROUND($N196/$L196*2600,2),$N196)*'umowa o pracę'!$E$8,2),IF($L196+$M196&lt;2600,ROUND(ROUND($N196+ROUND($M196*9%,2),2)*'umowa o pracę'!$E$8,2),IF(AND($L196+$M196&gt;=2600,$L196&lt;2600),ROUND((ROUND($N196+ROUND((2600-$L196)*9%,2),2))*'umowa o pracę'!$E$8,2),IF(AND($L196+$M196&gt;=2600,$L196&gt;=2600),ROUND(ROUND($N196/$L196*2600,2)*'umowa o pracę'!$E$8,2),0)))),0)&gt;$H196,$H196,IF($K196=1,IF($M196=0,ROUND(IF($L196&gt;2600,ROUND($N196/$L196*2600,2),$N196)*'umowa o pracę'!$E$8,2),IF($L196+$M196&lt;2600,ROUND(ROUND($N196+ROUND($M196*9%,2),2)*'umowa o pracę'!$E$8,2),IF(AND($L196+$M196&gt;=2600,$L196&lt;2600),ROUND((ROUND($N196+ROUND((2600-$L196)*9%,2),2))*'umowa o pracę'!$E$8,2),IF(AND($L196+$M196&gt;=2600,$L196&gt;=2600),ROUND(ROUND($N196/$L196*2600,2)*'umowa o pracę'!$E$8,2),0)))),0)),IF('umowa o pracę'!$E$7=2021,IF(IF($K196=1,IF($M196=0,ROUND(IF($L196&gt;2800,ROUND($N196/$L196*2800,2),$N196)*'umowa o pracę'!$E$8,2),IF($L196+$M196&lt;2800,ROUND(ROUND($N196+ROUND($M196*9%,2),2)*'umowa o pracę'!$E$8,2),IF(AND($L196+$M196&gt;=2800,$L196&lt;2800),ROUND((ROUND($N196+ROUND((2800-$L196)*9%,2),2))*'umowa o pracę'!$E$8,2),IF(AND($L196+$M196&gt;=2800,$L196&gt;=2800),ROUND(ROUND($N196/$L196*2800,2)*'umowa o pracę'!$E$8,2),0)))),0)&gt;$H196,$H196,IF($K196=1,IF($M196=0,ROUND(IF($L196&gt;2800,ROUND($N196/$L196*2800,2),$N196)*'umowa o pracę'!$E$8,2),IF($L196+$M196&lt;2800,ROUND(ROUND($N196+ROUND($M196*9%,2),2)*'umowa o pracę'!$E$8,2),IF(AND($L196+$M196&gt;=2800,$L196&lt;2800),ROUND((ROUND($N196+ROUND((2800-$L196)*9%,2),2))*'umowa o pracę'!$E$8,2),IF(AND($L196+$M196&gt;=2800,$L196&gt;=2800),ROUND(ROUND($N196/$L196*2800,2)*'umowa o pracę'!$E$8,2),0)))),0)),0))</f>
        <v>0</v>
      </c>
      <c r="T196" s="32">
        <f>IF('umowa o pracę'!$E$7=2020,IF(IF($K196=1,IF($M196=0,ROUND(IF($L196&gt;2600,ROUND($O196/$L196*2600,2),$O196)*'umowa o pracę'!$E$8,2),ROUND(IF($L196&gt;2600,ROUND($O196/$L196*2600,2),$O196)*'umowa o pracę'!$E$8,2)),0)&gt;$I196,$I196,IF($K196=1,IF($M196=0,ROUND(IF($L196&gt;2600,ROUND($O196/$L196*2600,2),$O196)*'umowa o pracę'!$E$8,2),ROUND(IF($L196&gt;2600,ROUND($O196/$L196*2600,2),$O196)*'umowa o pracę'!$E$8,2)),0)),IF('umowa o pracę'!$E$7=2021,IF(IF($K196=1,IF($M196=0,ROUND(IF($L196&gt;2800,ROUND($O196/$L196*2800,2),$O196)*'umowa o pracę'!$E$8,2),ROUND(IF($L196&gt;2800,ROUND($O196/$L196*2800,2),$O196)*'umowa o pracę'!$E$8,2)),0)&gt;$I196,$I196,IF($K196=1,IF($M196=0,ROUND(IF($L196&gt;2800,ROUND($O196/$L196*2800,2),$O196)*'umowa o pracę'!$E$8,2),ROUND(IF($L196&gt;2800,ROUND($O196/$L196*2800,2),$O196)*'umowa o pracę'!$E$8,2)),0)),0))</f>
        <v>0</v>
      </c>
      <c r="U196" s="51">
        <f>IF('umowa o pracę'!$E$7=2020,$Q196,IF('umowa o pracę'!$E$7=2021,$R196,0))</f>
        <v>0</v>
      </c>
      <c r="V196" s="53">
        <f t="shared" si="27"/>
        <v>1</v>
      </c>
      <c r="W196" s="54">
        <f>IF('umowa o pracę'!$E$6&lt;2,0,$L196)</f>
        <v>0</v>
      </c>
      <c r="X196" s="54">
        <f>IF('umowa o pracę'!$E$6&lt;2,0,$M196)</f>
        <v>0</v>
      </c>
      <c r="Y196" s="55">
        <f>IF('umowa o pracę'!$E$6&lt;2,0,$N196)</f>
        <v>0</v>
      </c>
      <c r="Z196" s="55">
        <f>IF('umowa o pracę'!$E$6&lt;2,0,$O196)</f>
        <v>0</v>
      </c>
      <c r="AA196" s="32">
        <f>IF('umowa o pracę'!$E$7=2020,ROUND(IF($W196&gt;=2600,2600*'umowa o pracę'!$E$8,$W196*'umowa o pracę'!$E$8),2),IF('umowa o pracę'!$E$7=2021,ROUND(IF($W196&gt;=2800,2800*'umowa o pracę'!$E$8,$W196*'umowa o pracę'!$E$8),2),0))</f>
        <v>0</v>
      </c>
      <c r="AB196" s="32">
        <f>IF(IF(IF(AND($V196=1,$I196&gt;0),ROUND(IF($W196+$X196&gt;=2600,2600*'umowa o pracę'!$E$8,($W196+$X196)*'umowa o pracę'!$E$8),2)+IF($X196=0,ROUND(IF($W196&gt;2600,ROUND($Z196/$W196*2600,2),$Z196)*'umowa o pracę'!$E$8,2),ROUND(IF($W196&gt;2600,ROUND($Z196/$W196*2600,2),$Z196)*'umowa o pracę'!$E$8,2)),ROUND(IF($W196+$X196&gt;=2600,2600*'umowa o pracę'!$E$8,($W196+$X196)*'umowa o pracę'!$E$8),2)-IF($X196=0,ROUND(ROUND(IF($W196&gt;2600,ROUND($Y196/$W196*2600,2),$Y196),2)*'umowa o pracę'!$E$8,2),IF($X196&gt;0,IF($W196+$X196&lt;2600,ROUND(ROUND($Y196+ROUND($X196*9%,2),2)*'umowa o pracę'!$E$8,2),IF(AND($W196+$X196&gt;=2600,$X196&lt;2600,$W196&lt;2600),ROUND((ROUND(((2600-$X196)/$W196)*$Y196,2)+ROUND($X196*9%,2))*'umowa o pracę'!$E$8,2),IF(AND($W196+$X196&gt;=2600,$X196&gt;=2600),ROUND((ROUND(2600*9%,2))*'umowa o pracę'!$E$8,2),IF(AND($W196+$X196&gt;=2600,$W196&gt;=2600,$X196&lt;2600),ROUND((ROUND($X196*9%,2)+ROUND(((2600-$X196)/$W196)*$Y196,2))*'umowa o pracę'!$E$8,2),0)))),0)))&gt;$J196,$J196,IF(AND($V196=1,$I196&gt;0),ROUND(IF($W196+$X196&gt;=2600,2600*'umowa o pracę'!$E$8,($W196+$X196)*'umowa o pracę'!$E$8),2)+IF($X196=0,ROUND(IF($W196&gt;2600,ROUND($Z196/$W196*2600,2),$Z196)*'umowa o pracę'!$E$8,2),ROUND(IF($W196&gt;2600,ROUND($Z196/$W196*2600,2),$Z196)*'umowa o pracę'!$E$8,2)),ROUND(IF($W196+$X196&gt;=2600,2600*'umowa o pracę'!$E$8,($W196+$X196)*'umowa o pracę'!$E$8),2)-IF($X196=0,ROUND(ROUND(IF($W196&gt;2600,ROUND($Y196/$W196*2600,2),$Y196),2)*'umowa o pracę'!$E$8,2),IF($X196&gt;0,IF($W196+$X196&lt;2600,ROUND(ROUND($Y196+ROUND($X196*9%,2),2)*'umowa o pracę'!$E$8,2),IF(AND($W196+$X196&gt;=2600,$X196&lt;2600,$W196&lt;2600),ROUND((ROUND(((2600-$X196)/$W196)*$Y196,2)+ROUND($X196*9%,2))*'umowa o pracę'!$E$8,2),IF(AND($W196+$X196&gt;=2600,$X196&gt;=2600),ROUND((ROUND(2600*9%,2))*'umowa o pracę'!$E$8,2),IF(AND($W196+$X196&gt;=2600,$W196&gt;=2600,$X196&lt;2600),ROUND((ROUND($X196*9%,2)+ROUND(((2600-$X196)/$W196)*$Y196,2))*'umowa o pracę'!$E$8,2),0)))),0))))&gt;$J196,$J196,IF(IF(AND($V196=1,$I196&gt;0),ROUND(IF($W196+$X196&gt;=2600,2600*'umowa o pracę'!$E$8,($W196+$X196)*'umowa o pracę'!$E$8),2)+IF($X196=0,ROUND(IF($W196&gt;2600,ROUND($Z196/$W196*2600,2),$Z196)*'umowa o pracę'!$E$8,2),ROUND(IF($W196&gt;2600,ROUND($Z196/$W196*2600,2),$Z196)*'umowa o pracę'!$E$8,2)),ROUND(IF($W196+$X196&gt;=2600,2600*'umowa o pracę'!$E$8,($W196+$X196)*'umowa o pracę'!$E$8),2)-IF($X196=0,ROUND(ROUND(IF($W196&gt;2600,ROUND($Y196/$W196*2600,2),$Y196),2)*'umowa o pracę'!$E$8,2),IF($X196&gt;0,IF($W196+$X196&lt;2600,ROUND(ROUND($Y196+ROUND($X196*9%,2),2)*'umowa o pracę'!$E$8,2),IF(AND($W196+$X196&gt;=2600,$X196&lt;2600,$W196&lt;2600),ROUND((ROUND(((2600-$X196)/$W196)*$Y196,2)+ROUND($X196*9%,2))*'umowa o pracę'!$E$8,2),IF(AND($W196+$X196&gt;=2600,$X196&gt;=2600),ROUND((ROUND(2600*9%,2))*'umowa o pracę'!$E$8,2),IF(AND($W196+$X196&gt;=2600,$W196&gt;=2600,$X196&lt;2600),ROUND((ROUND($X196*9%,2)+ROUND(((2600-$X196)/$W196)*$Y196,2))*'umowa o pracę'!$E$8,2),0)))),0)))&gt;$J196,$J196,IF(AND($V196=1,$I196&gt;0),ROUND(IF($W196+$X196&gt;=2600,2600*'umowa o pracę'!$E$8,($W196+$X196)*'umowa o pracę'!$E$8),2)+IF($X196=0,ROUND(IF($W196&gt;2600,ROUND($Z196/$W196*2600,2),$Z196)*'umowa o pracę'!$E$8,2),ROUND(IF($W196&gt;2600,ROUND($Z196/$W196*2600,2),$Z196)*'umowa o pracę'!$E$8,2)),ROUND(IF($W196+$X196&gt;=2600,2600*'umowa o pracę'!$E$8,($W196+$X196)*'umowa o pracę'!$E$8),2)-IF(AND($X196=0,I196&gt;0),ROUND(ROUND(IF($W196&gt;2600,ROUND($Y196/$W196*2600,2),$Y196),2)*'umowa o pracę'!$E$8,2),IF($X196&gt;0,IF($W196+$X196&lt;2600,ROUND(ROUND($Y196+ROUND($X196*9%,2),2)*'umowa o pracę'!$E$8,2),IF(AND($W196+$X196&gt;=2600,$X196&lt;2600,$W196&lt;2600),ROUND((ROUND(((2600-$X196)/$W196)*$Y196,2)+ROUND($X196*9%,2))*'umowa o pracę'!$E$8,2),IF(AND($W196+$X196&gt;=2600,$X196&gt;=2600),ROUND((ROUND(2600*9%,2))*'umowa o pracę'!$E$8,2),IF(AND($W196+$X196&gt;=2600,$W196&gt;=2600,$X196&lt;2600),ROUND((ROUND($X196*9%,2)+ROUND(((2600-$X196)/$W196)*$Y196,2))*'umowa o pracę'!$E$8,2),0)))),0)))))</f>
        <v>0</v>
      </c>
      <c r="AC196" s="32">
        <f>IF(IF(IF(AND($V196=1,$I196&gt;0),ROUND(IF($W196+$X196&gt;=2800,2800*'umowa o pracę'!$E$8,($W196+$X196)*'umowa o pracę'!$E$8),2)+IF($X196=0,ROUND(IF($W196&gt;2800,ROUND($Z196/$W196*2800,2),$Z196)*'umowa o pracę'!$E$8,2),ROUND(IF($W196&gt;2800,ROUND($Z196/$W196*2800,2),$Z196)*'umowa o pracę'!$E$8,2)),ROUND(IF($W196+$X196&gt;=2800,2800*'umowa o pracę'!$E$8,($W196+$X196)*'umowa o pracę'!$E$8),2)-IF($X196=0,ROUND(ROUND(IF($W196&gt;2800,ROUND($Y196/$W196*2800,2),$Y196),2)*'umowa o pracę'!$E$8,2),IF($X196&gt;0,IF($W196+$X196&lt;2800,ROUND(ROUND($Y196+ROUND($X196*9%,2),2)*'umowa o pracę'!$E$8,2),IF(AND($W196+$X196&gt;=2800,$X196&lt;2800,$W196&lt;2800),ROUND((ROUND(((2800-$X196)/$W196)*$Y196,2)+ROUND($X196*9%,2))*'umowa o pracę'!$E$8,2),IF(AND($W196+$X196&gt;=2800,$X196&gt;=2800),ROUND((ROUND(2800*9%,2))*'umowa o pracę'!$E$8,2),IF(AND($W196+$X196&gt;=2800,$W196&gt;=2800,$X196&lt;2800),ROUND((ROUND($X196*9%,2)+ROUND(((2800-$X196)/$W196)*$Y196,2))*'umowa o pracę'!$E$8,2),0)))),0)))&gt;$J196,$J196,IF(AND($V196=1,$I196&gt;0),ROUND(IF($W196+$X196&gt;=2800,2800*'umowa o pracę'!$E$8,($W196+$X196)*'umowa o pracę'!$E$8),2)+IF($X196=0,ROUND(IF($W196&gt;2800,ROUND($Z196/$W196*2800,2),$Z196)*'umowa o pracę'!$E$8,2),ROUND(IF($W196&gt;2800,ROUND($Z196/$W196*2800,2),$Z196)*'umowa o pracę'!$E$8,2)),ROUND(IF($W196+$X196&gt;=2800,2800*'umowa o pracę'!$E$8,($W196+$X196)*'umowa o pracę'!$E$8),2)-IF($X196=0,ROUND(ROUND(IF($W196&gt;2800,ROUND($Y196/$W196*2800,2),$Y196),2)*'umowa o pracę'!$E$8,2),IF($X196&gt;0,IF($W196+$X196&lt;2800,ROUND(ROUND($Y196+ROUND($X196*9%,2),2)*'umowa o pracę'!$E$8,2),IF(AND($W196+$X196&gt;=2800,$X196&lt;2800,$W196&lt;2800),ROUND((ROUND(((2800-$X196)/$W196)*$Y196,2)+ROUND($X196*9%,2))*'umowa o pracę'!$E$8,2),IF(AND($W196+$X196&gt;=2800,$X196&gt;=2800),ROUND((ROUND(2800*9%,2))*'umowa o pracę'!$E$8,2),IF(AND($W196+$X196&gt;=2800,$W196&gt;=2800,$X196&lt;2800),ROUND((ROUND($X196*9%,2)+ROUND(((2800-$X196)/$W196)*$Y196,2))*'umowa o pracę'!$E$8,2),0)))),0))))&gt;$J196,$J196,IF(IF(AND($V196=1,$I196&gt;0),ROUND(IF($W196+$X196&gt;=2800,2800*'umowa o pracę'!$E$8,($W196+$X196)*'umowa o pracę'!$E$8),2)+IF($X196=0,ROUND(IF($W196&gt;2800,ROUND($Z196/$W196*2800,2),$Z196)*'umowa o pracę'!$E$8,2),ROUND(IF($W196&gt;2800,ROUND($Z196/$W196*2800,2),$Z196)*'umowa o pracę'!$E$8,2)),ROUND(IF($W196+$X196&gt;=2800,2800*'umowa o pracę'!$E$8,($W196+$X196)*'umowa o pracę'!$E$8),2)-IF($X196=0,ROUND(ROUND(IF($W196&gt;2800,ROUND($Y196/$W196*2800,2),$Y196),2)*'umowa o pracę'!$E$8,2),IF($X196&gt;0,IF($W196+$X196&lt;2800,ROUND(ROUND($Y196+ROUND($X196*9%,2),2)*'umowa o pracę'!$E$8,2),IF(AND($W196+$X196&gt;=2800,$X196&lt;2800,$W196&lt;2800),ROUND((ROUND(((2800-$X196)/$W196)*$Y196,2)+ROUND($X196*9%,2))*'umowa o pracę'!$E$8,2),IF(AND($W196+$X196&gt;=2800,$X196&gt;=2800),ROUND((ROUND(2800*9%,2))*'umowa o pracę'!$E$8,2),IF(AND($W196+$X196&gt;=2800,$W196&gt;=2800,$X196&lt;2800),ROUND((ROUND($X196*9%,2)+ROUND(((2800-$X196)/$W196)*$Y196,2))*'umowa o pracę'!$E$8,2),0)))),0)))&gt;$J196,$J196,IF(AND($V196=1,$I196&gt;0),ROUND(IF($W196+$X196&gt;=2800,2800*'umowa o pracę'!$E$8,($W196+$X196)*'umowa o pracę'!$E$8),2)+IF($X196=0,ROUND(IF($W196&gt;2800,ROUND($Z196/$W196*2800,2),$Z196)*'umowa o pracę'!$E$8,2),ROUND(IF($W196&gt;2800,ROUND($Z196/$W196*2800,2),$Z196)*'umowa o pracę'!$E$8,2)),ROUND(IF($W196+$X196&gt;=2800,2800*'umowa o pracę'!$E$8,($W196+$X196)*'umowa o pracę'!$E$8),2)-IF(AND($X196=0,I196&gt;0),ROUND(ROUND(IF($W196&gt;2800,ROUND($Y196/$W196*2800,2),$Y196),2)*'umowa o pracę'!$E$8,2),IF($X196&gt;0,IF($W196+$X196&lt;2800,ROUND(ROUND($Y196+ROUND($X196*9%,2),2)*'umowa o pracę'!$E$8,2),IF(AND($W196+$X196&gt;=2800,$X196&lt;2800,$W196&lt;2800),ROUND((ROUND(((2800-$X196)/$W196)*$Y196,2)+ROUND($X196*9%,2))*'umowa o pracę'!$E$8,2),IF(AND($W196+$X196&gt;=2800,$X196&gt;=2800),ROUND((ROUND(2800*9%,2))*'umowa o pracę'!$E$8,2),IF(AND($W196+$X196&gt;=2800,$W196&gt;=2800,$X196&lt;2800),ROUND((ROUND($X196*9%,2)+ROUND(((2800-$X196)/$W196)*$Y196,2))*'umowa o pracę'!$E$8,2),0)))),0)))))</f>
        <v>0</v>
      </c>
      <c r="AD196" s="32">
        <f>IF('umowa o pracę'!$E$7=2020,IF(IF($V196=1,IF($X196=0,ROUND(IF($W196&gt;2600,ROUND($Y196/$W196*2600,2),$Y196)*'umowa o pracę'!$E$8,2),IF($W196+$X196&lt;2600,ROUND(ROUND($Y196+ROUND($X196*9%,2),2)*'umowa o pracę'!$E$8,2),IF(AND($W196+$X196&gt;=2600,$W196&lt;2600),ROUND((ROUND($Y196+ROUND((2600-$W196)*9%,2),2))*'umowa o pracę'!$E$8,2),IF(AND($W196+$X196&gt;=2600,$W196&gt;=2600),ROUND(ROUND($Y196/$W196*2600,2)*'umowa o pracę'!$E$8,2),0)))),0)&gt;$H196,$H196,IF($V196=1,IF($X196=0,ROUND(IF($W196&gt;2600,ROUND($Y196/$W196*2600,2),$Y196)*'umowa o pracę'!$E$8,2),IF($W196+$X196&lt;2600,ROUND(ROUND($Y196+ROUND($X196*9%,2),2)*'umowa o pracę'!$E$8,2),IF(AND($W196+$X196&gt;=2600,$W196&lt;2600),ROUND((ROUND($Y196+ROUND((2600-$W196)*9%,2),2))*'umowa o pracę'!$E$8,2),IF(AND($W196+$X196&gt;=2600,$W196&gt;=2600),ROUND(ROUND($Y196/$W196*2600,2)*'umowa o pracę'!$E$8,2),0)))),0)),IF('umowa o pracę'!$E$7=2021,IF(IF($V196=1,IF($X196=0,ROUND(IF($W196&gt;2800,ROUND($Y196/$W196*2800,2),$Y196)*'umowa o pracę'!$E$8,2),IF($W196+$X196&lt;2800,ROUND(ROUND($Y196+ROUND($X196*9%,2),2)*'umowa o pracę'!$E$8,2),IF(AND($W196+$X196&gt;=2800,$W196&lt;2800),ROUND((ROUND($Y196+ROUND((2800-$W196)*9%,2),2))*'umowa o pracę'!$E$8,2),IF(AND($W196+$X196&gt;=2800,$W196&gt;=2800),ROUND(ROUND($Y196/$W196*2800,2)*'umowa o pracę'!$E$8,2),0)))),0)&gt;$H196,$H196,IF($V196=1,IF($X196=0,ROUND(IF($W196&gt;2800,ROUND($Y196/$W196*2800,2),$Y196)*'umowa o pracę'!$E$8,2),IF($W196+$X196&lt;2800,ROUND(ROUND($Y196+ROUND($X196*9%,2),2)*'umowa o pracę'!$E$8,2),IF(AND($W196+$X196&gt;=2800,$W196&lt;2800),ROUND((ROUND($Y196+ROUND((2800-$W196)*9%,2),2))*'umowa o pracę'!$E$8,2),IF(AND($W196+$X196&gt;=2800,$W196&gt;=2800),ROUND(ROUND($Y196/$W196*2800,2)*'umowa o pracę'!$E$8,2),0)))),0)),0))</f>
        <v>0</v>
      </c>
      <c r="AE196" s="32">
        <f>IF('umowa o pracę'!$E$7=2020,IF(IF($V196=1,IF($X196=0,ROUND(IF($W196&gt;2600,ROUND($Z196/$W196*2600,2),$Z196)*'umowa o pracę'!$E$8,2),ROUND(IF($W196&gt;2600,ROUND($Z196/$W196*2600,2),$Z196)*'umowa o pracę'!$E$8,2)),0)&gt;$I196,$I196,IF($V196=1,IF($X196=0,ROUND(IF($W196&gt;2600,ROUND($Z196/$W196*2600,2),$Z196)*'umowa o pracę'!$E$8,2),ROUND(IF($W196&gt;2600,ROUND($Z196/$W196*2600,2),$Z196)*'umowa o pracę'!$E$8,2)),0)),IF('umowa o pracę'!$E$7=2021,IF(IF($V196=1,IF($X196=0,ROUND(IF($W196&gt;2800,ROUND($Z196/$W196*2800,2),$Z196)*'umowa o pracę'!$E$8,2),ROUND(IF($W196&gt;2800,ROUND($Z196/$W196*2800,2),$Z196)*'umowa o pracę'!$E$8,2)),0)&gt;$I196,$I196,IF($V196=1,IF($X196=0,ROUND(IF($W196&gt;2800,ROUND($Z196/$W196*2800,2),$Z196)*'umowa o pracę'!$E$8,2),ROUND(IF($W196&gt;2800,ROUND($Z196/$W196*2800,2),$Z196)*'umowa o pracę'!$E$8,2)),0)),0))</f>
        <v>0</v>
      </c>
      <c r="AF196" s="56">
        <f>IF('umowa o pracę'!$E$7=2020,$AB196,IF('umowa o pracę'!$E$7=2021,$AC196,0))</f>
        <v>0</v>
      </c>
      <c r="AG196" s="53">
        <f t="shared" si="28"/>
        <v>1</v>
      </c>
      <c r="AH196" s="39">
        <f>IF('umowa o pracę'!$E$6&lt;3,0,$L196)</f>
        <v>0</v>
      </c>
      <c r="AI196" s="39">
        <f>IF('umowa o pracę'!$E$6&lt;3,0,$M196)</f>
        <v>0</v>
      </c>
      <c r="AJ196" s="55">
        <f>IF('umowa o pracę'!$E$6&lt;3,0,$N196)</f>
        <v>0</v>
      </c>
      <c r="AK196" s="55">
        <f>IF('umowa o pracę'!$E$6&lt;3,0,$O196)</f>
        <v>0</v>
      </c>
      <c r="AL196" s="32">
        <f>IF('umowa o pracę'!$E$7=2020,ROUND(IF($AH196&gt;=2600,2600*'umowa o pracę'!$E$8,$AH196*'umowa o pracę'!$E$8),2),IF('umowa o pracę'!$E$7=2021,ROUND(IF($AH196&gt;=2800,2800*'umowa o pracę'!$E$8,$AH196*'umowa o pracę'!$E$8),2),0))</f>
        <v>0</v>
      </c>
      <c r="AM196" s="32">
        <f>IF(IF(IF(AND($AG196=1,$I196&gt;0),ROUND(IF($AH196+$AI196&gt;=2600,2600*'umowa o pracę'!$E$8,($AH196+$AI196)*'umowa o pracę'!$E$8),2)+IF($AI196=0,ROUND(IF($AH196&gt;2600,ROUND($AK196/$AH196*2600,2),$AK196)*'umowa o pracę'!$E$8,2),ROUND(IF($AH196&gt;2600,ROUND($AK196/$AH196*2600,2),$AK196)*'umowa o pracę'!$E$8,2)),ROUND(IF($AH196+$AI196&gt;=2600,2600*'umowa o pracę'!$E$8,($AH196+$AI196)*'umowa o pracę'!$E$8),2)-IF($AI196=0,ROUND(ROUND(IF($AH196&gt;2600,ROUND($AJ196/$AH196*2600,2),$AJ196),2)*'umowa o pracę'!$E$8,2),IF($AI196&gt;0,IF($AH196+$AI196&lt;2600,ROUND(ROUND($AJ196+ROUND($AI196*9%,2),2)*'umowa o pracę'!$E$8,2),IF(AND($AH196+$AI196&gt;=2600,$AI196&lt;2600,$AH196&lt;2600),ROUND((ROUND(((2600-$AI196)/$AH196)*$AJ196,2)+ROUND($AI196*9%,2))*'umowa o pracę'!$E$8,2),IF(AND($AH196+$AI196&gt;=2600,$AI196&gt;=2600),ROUND((ROUND(2600*9%,2))*'umowa o pracę'!$E$8,2),IF(AND($AH196+$AI196&gt;=2600,$AH196&gt;=2600,$AI196&lt;2600),ROUND((ROUND($AI196*9%,2)+ROUND(((2600-$AI196)/$AH196)*$AJ196,2))*'umowa o pracę'!$E$8,2),0)))),0)))&gt;$J196,$J196,IF(AND($AG196=1,$I196&gt;0),ROUND(IF($AH196+$AI196&gt;=2600,2600*'umowa o pracę'!$E$8,($AH196+$AI196)*'umowa o pracę'!$E$8),2)+IF($AI196=0,ROUND(IF($AH196&gt;2600,ROUND($AK196/$AH196*2600,2),$AK196)*'umowa o pracę'!$E$8,2),ROUND(IF($AH196&gt;2600,ROUND($AK196/$AH196*2600,2),$AK196)*'umowa o pracę'!$E$8,2)),ROUND(IF($AH196+$AI196&gt;=2600,2600*'umowa o pracę'!$E$8,($AH196+$AI196)*'umowa o pracę'!$E$8),2)-IF($AI196=0,ROUND(ROUND(IF($AH196&gt;2600,ROUND($AJ196/$AH196*2600,2),$AJ196),2)*'umowa o pracę'!$E$8,2),IF($AI196&gt;0,IF($AH196+$AI196&lt;2600,ROUND(ROUND($AJ196+ROUND($AI196*9%,2),2)*'umowa o pracę'!$E$8,2),IF(AND($AH196+$AI196&gt;=2600,$AI196&lt;2600,$AH196&lt;2600),ROUND((ROUND(((2600-$AI196)/$AH196)*$AJ196,2)+ROUND($AI196*9%,2))*'umowa o pracę'!$E$8,2),IF(AND($AH196+$AI196&gt;=2600,$AI196&gt;=2600),ROUND((ROUND(2600*9%,2))*'umowa o pracę'!$E$8,2),IF(AND($AH196+$AI196&gt;=2600,$AH196&gt;=2600,$AI196&lt;2600),ROUND((ROUND($AI196*9%,2)+ROUND(((2600-$AI196)/$AH196)*$AJ196,2))*'umowa o pracę'!$E$8,2),0)))),0))))&gt;$J196,$J196,IF(IF(AND($AG196=1,$I196&gt;0),ROUND(IF($AH196+$AI196&gt;=2600,2600*'umowa o pracę'!$E$8,($AH196+$AI196)*'umowa o pracę'!$E$8),2)+IF($AI196=0,ROUND(IF($AH196&gt;2600,ROUND($AK196/$AH196*2600,2),$AK196)*'umowa o pracę'!$E$8,2),ROUND(IF($AH196&gt;2600,ROUND($AK196/$AH196*2600,2),$AK196)*'umowa o pracę'!$E$8,2)),ROUND(IF($AH196+$AI196&gt;=2600,2600*'umowa o pracę'!$E$8,($AH196+$AI196)*'umowa o pracę'!$E$8),2)-IF($AI196=0,ROUND(ROUND(IF($AH196&gt;2600,ROUND($AJ196/$AH196*2600,2),$AJ196),2)*'umowa o pracę'!$E$8,2),IF($AI196&gt;0,IF($AH196+$AI196&lt;2600,ROUND(ROUND($AJ196+ROUND($AI196*9%,2),2)*'umowa o pracę'!$E$8,2),IF(AND($AH196+$AI196&gt;=2600,$AI196&lt;2600,$AH196&lt;2600),ROUND((ROUND(((2600-$AI196)/$AH196)*$AJ196,2)+ROUND($AI196*9%,2))*'umowa o pracę'!$E$8,2),IF(AND($AH196+$AI196&gt;=2600,$AI196&gt;=2600),ROUND((ROUND(2600*9%,2))*'umowa o pracę'!$E$8,2),IF(AND($AH196+$AI196&gt;=2600,$AH196&gt;=2600,$AI196&lt;2600),ROUND((ROUND($AI196*9%,2)+ROUND(((2600-$AI196)/$AH196)*$AJ196,2))*'umowa o pracę'!$E$8,2),0)))),0)))&gt;$J196,$J196,IF(AND($AG196=1,$I196&gt;0),ROUND(IF($AH196+$AI196&gt;=2600,2600*'umowa o pracę'!$E$8,($AH196+$AI196)*'umowa o pracę'!$E$8),2)+IF($AI196=0,ROUND(IF($AH196&gt;2600,ROUND($AK196/$AH196*2600,2),$AK196)*'umowa o pracę'!$E$8,2),ROUND(IF($AH196&gt;2600,ROUND($AK196/$AH196*2600,2),$AK196)*'umowa o pracę'!$E$8,2)),ROUND(IF($AH196+$AI196&gt;=2600,2600*'umowa o pracę'!$E$8,($AH196+$AI196)*'umowa o pracę'!$E$8),2)-IF(AND($AI196=0,I196&gt;0),ROUND(ROUND(IF($AH196&gt;2600,ROUND($AJ196/$AH196*2600,2),$AJ196),2)*'umowa o pracę'!$E$8,2),IF($AI196&gt;0,IF($AH196+$AI196&lt;2600,ROUND(ROUND($AJ196+ROUND($AI196*9%,2),2)*'umowa o pracę'!$E$8,2),IF(AND($AH196+$AI196&gt;=2600,$AI196&lt;2600,$AH196&lt;2600),ROUND((ROUND(((2600-$AI196)/$AH196)*$AJ196,2)+ROUND($AI196*9%,2))*'umowa o pracę'!$E$8,2),IF(AND($AH196+$AI196&gt;=2600,$AI196&gt;=2600),ROUND((ROUND(2600*9%,2))*'umowa o pracę'!$E$8,2),IF(AND($AH196+$AI196&gt;=2600,$AH196&gt;=2600,$AI196&lt;2600),ROUND((ROUND($AI196*9%,2)+ROUND(((2600-$AI196)/$AH196)*$AJ196,2))*'umowa o pracę'!$E$8,2),0)))),0)))))</f>
        <v>0</v>
      </c>
      <c r="AN196" s="32">
        <f>IF(IF(IF(AND($AG196=1,$I196&gt;0),ROUND(IF($AH196+$AI196&gt;=2800,2800*'umowa o pracę'!$E$8,($AH196+$AI196)*'umowa o pracę'!$E$8),2)+IF($AI196=0,ROUND(IF($AH196&gt;2800,ROUND($AK196/$AH196*2800,2),$AK196)*'umowa o pracę'!$E$8,2),ROUND(IF($AH196&gt;2800,ROUND($AK196/$AH196*2800,2),$AK196)*'umowa o pracę'!$E$8,2)),ROUND(IF($AH196+$AI196&gt;=2800,2800*'umowa o pracę'!$E$8,($AH196+$AI196)*'umowa o pracę'!$E$8),2)-IF($AI196=0,ROUND(ROUND(IF($AH196&gt;2800,ROUND($AJ196/$AH196*2800,2),$AJ196),2)*'umowa o pracę'!$E$8,2),IF($AI196&gt;0,IF($AH196+$AI196&lt;2800,ROUND(ROUND($AJ196+ROUND($AI196*9%,2),2)*'umowa o pracę'!$E$8,2),IF(AND($AH196+$AI196&gt;=2800,$AI196&lt;2800,$AH196&lt;2800),ROUND((ROUND(((2800-$AI196)/$AH196)*$AJ196,2)+ROUND($AI196*9%,2))*'umowa o pracę'!$E$8,2),IF(AND($AH196+$AI196&gt;=2800,$AI196&gt;=2800),ROUND((ROUND(2800*9%,2))*'umowa o pracę'!$E$8,2),IF(AND($AH196+$AI196&gt;=2800,$AH196&gt;=2800,$AI196&lt;2800),ROUND((ROUND($AI196*9%,2)+ROUND(((2800-$AI196)/$AH196)*$AJ196,2))*'umowa o pracę'!$E$8,2),0)))),0)))&gt;$J196,$J196,IF(AND($AG196=1,$I196&gt;0),ROUND(IF($AH196+$AI196&gt;=2800,2800*'umowa o pracę'!$E$8,($AH196+$AI196)*'umowa o pracę'!$E$8),2)+IF($AI196=0,ROUND(IF($AH196&gt;2800,ROUND($AK196/$AH196*2800,2),$AK196)*'umowa o pracę'!$E$8,2),ROUND(IF($AH196&gt;2800,ROUND($AK196/$AH196*2800,2),$AK196)*'umowa o pracę'!$E$8,2)),ROUND(IF($AH196+$AI196&gt;=2800,2800*'umowa o pracę'!$E$8,($AH196+$AI196)*'umowa o pracę'!$E$8),2)-IF($AI196=0,ROUND(ROUND(IF($AH196&gt;2800,ROUND($AJ196/$AH196*2800,2),$AJ196),2)*'umowa o pracę'!$E$8,2),IF($AI196&gt;0,IF($AH196+$AI196&lt;2800,ROUND(ROUND($AJ196+ROUND($AI196*9%,2),2)*'umowa o pracę'!$E$8,2),IF(AND($AH196+$AI196&gt;=2800,$AI196&lt;2800,$AH196&lt;2800),ROUND((ROUND(((2800-$AI196)/$AH196)*$AJ196,2)+ROUND($AI196*9%,2))*'umowa o pracę'!$E$8,2),IF(AND($AH196+$AI196&gt;=2800,$AI196&gt;=2800),ROUND((ROUND(2800*9%,2))*'umowa o pracę'!$E$8,2),IF(AND($AH196+$AI196&gt;=2800,$AH196&gt;=2800,$AI196&lt;2800),ROUND((ROUND($AI196*9%,2)+ROUND(((2800-$AI196)/$AH196)*$AJ196,2))*'umowa o pracę'!$E$8,2),0)))),0))))&gt;$J196,$J196,IF(IF(AND($AG196=1,$I196&gt;0),ROUND(IF($AH196+$AI196&gt;=2800,2800*'umowa o pracę'!$E$8,($AH196+$AI196)*'umowa o pracę'!$E$8),2)+IF($AI196=0,ROUND(IF($AH196&gt;2800,ROUND($AK196/$AH196*2800,2),$AK196)*'umowa o pracę'!$E$8,2),ROUND(IF($AH196&gt;2800,ROUND($AK196/$AH196*2800,2),$AK196)*'umowa o pracę'!$E$8,2)),ROUND(IF($AH196+$AI196&gt;=2800,2800*'umowa o pracę'!$E$8,($AH196+$AI196)*'umowa o pracę'!$E$8),2)-IF($AI196=0,ROUND(ROUND(IF($AH196&gt;2800,ROUND($AJ196/$AH196*2800,2),$AJ196),2)*'umowa o pracę'!$E$8,2),IF($AI196&gt;0,IF($AH196+$AI196&lt;2800,ROUND(ROUND($AJ196+ROUND($AI196*9%,2),2)*'umowa o pracę'!$E$8,2),IF(AND($AH196+$AI196&gt;=2800,$AI196&lt;2800,$AH196&lt;2800),ROUND((ROUND(((2800-$AI196)/$AH196)*$AJ196,2)+ROUND($AI196*9%,2))*'umowa o pracę'!$E$8,2),IF(AND($AH196+$AI196&gt;=2800,$AI196&gt;=2800),ROUND((ROUND(2800*9%,2))*'umowa o pracę'!$E$8,2),IF(AND($AH196+$AI196&gt;=2800,$AH196&gt;=2800,$AI196&lt;2800),ROUND((ROUND($AI196*9%,2)+ROUND(((2800-$AI196)/$AH196)*$AJ196,2))*'umowa o pracę'!$E$8,2),0)))),0)))&gt;$J196,$J196,IF(AND($AG196=1,$I196&gt;0),ROUND(IF($AH196+$AI196&gt;=2800,2800*'umowa o pracę'!$E$8,($AH196+$AI196)*'umowa o pracę'!$E$8),2)+IF($AI196=0,ROUND(IF($AH196&gt;2800,ROUND($AK196/$AH196*2800,2),$AK196)*'umowa o pracę'!$E$8,2),ROUND(IF($AH196&gt;2800,ROUND($AK196/$AH196*2800,2),$AK196)*'umowa o pracę'!$E$8,2)),ROUND(IF($AH196+$AI196&gt;=2800,2800*'umowa o pracę'!$E$8,($AH196+$AI196)*'umowa o pracę'!$E$8),2)-IF(AND($AI196=0,I196&gt;0),ROUND(ROUND(IF($AH196&gt;2800,ROUND($AJ196/$AH196*2800,2),$AJ196),2)*'umowa o pracę'!$E$8,2),IF($AI196&gt;0,IF($AH196+$AI196&lt;2800,ROUND(ROUND($AJ196+ROUND($AI196*9%,2),2)*'umowa o pracę'!$E$8,2),IF(AND($AH196+$AI196&gt;=2800,$AI196&lt;2800,$AH196&lt;2800),ROUND((ROUND(((2800-$AI196)/$AH196)*$AJ196,2)+ROUND($AI196*9%,2))*'umowa o pracę'!$E$8,2),IF(AND($AH196+$AI196&gt;=2800,$AI196&gt;=2800),ROUND((ROUND(2800*9%,2))*'umowa o pracę'!$E$8,2),IF(AND($AH196+$AI196&gt;=2800,$AH196&gt;=2800,$AI196&lt;2800),ROUND((ROUND($AI196*9%,2)+ROUND(((2800-$AI196)/$AH196)*$AJ196,2))*'umowa o pracę'!$E$8,2),0)))),0)))))</f>
        <v>0</v>
      </c>
      <c r="AO196" s="32">
        <f>IF('umowa o pracę'!$E$7=2020,IF(IF($AG196=1,IF($AI196=0,ROUND(IF($AH196&gt;2600,ROUND($AJ196/$AH196*2600,2),$AJ196)*'umowa o pracę'!$E$8,2),IF($AH196+$AI196&lt;2600,ROUND(ROUND($AJ196+ROUND($AI196*9%,2),2)*'umowa o pracę'!$E$8,2),IF(AND($AH196+$AI196&gt;=2600,$AH196&lt;2600),ROUND((ROUND($AJ196+ROUND((2600-$AH196)*9%,2),2))*'umowa o pracę'!$E$8,2),IF(AND($AH196+$AI196&gt;=2600,$AH196&gt;=2600),ROUND(ROUND($AJ196/$AH196*2600,2)*'umowa o pracę'!$E$8,2),0)))),0)&gt;$H196,$H196,IF($AG196=1,IF($AI196=0,ROUND(IF($AH196&gt;2600,ROUND($AJ196/$AH196*2600,2),$AJ196)*'umowa o pracę'!$E$8,2),IF($AH196+$AI196&lt;2600,ROUND(ROUND($AJ196+ROUND($AI196*9%,2),2)*'umowa o pracę'!$E$8,2),IF(AND($AH196+$AI196&gt;=2600,$AH196&lt;2600),ROUND((ROUND($AJ196+ROUND((2600-$AH196)*9%,2),2))*'umowa o pracę'!$E$8,2),IF(AND($AH196+$AI196&gt;=2600,$AH196&gt;=2600),ROUND(ROUND($AJ196/$AH196*2600,2)*'umowa o pracę'!$E$8,2),0)))),0)),IF('umowa o pracę'!$E$7=2021,IF(IF($AG196=1,IF($AI196=0,ROUND(IF($AH196&gt;2800,ROUND($AJ196/$AH196*2800,2),$AJ196)*'umowa o pracę'!$E$8,2),IF($AH196+$AI196&lt;2800,ROUND(ROUND($AJ196+ROUND($AI196*9%,2),2)*'umowa o pracę'!$E$8,2),IF(AND($AH196+$AI196&gt;=2800,$AH196&lt;2800),ROUND((ROUND($AJ196+ROUND((2800-$AH196)*9%,2),2))*'umowa o pracę'!$E$8,2),IF(AND($AH196+$AI196&gt;=2800,$AH196&gt;=2800),ROUND(ROUND($AJ196/$AH196*2800,2)*'umowa o pracę'!$E$8,2),0)))),0)&gt;$H196,$H196,IF($AG196=1,IF($AI196=0,ROUND(IF($AH196&gt;2800,ROUND($AJ196/$AH196*2800,2),$AJ196)*'umowa o pracę'!$E$8,2),IF($AH196+$AI196&lt;2800,ROUND(ROUND($AJ196+ROUND($AI196*9%,2),2)*'umowa o pracę'!$E$8,2),IF(AND($AH196+$AI196&gt;=2800,$AH196&lt;2800),ROUND((ROUND($AJ196+ROUND((2800-$AH196)*9%,2),2))*'umowa o pracę'!$E$8,2),IF(AND($AH196+$AI196&gt;=2800,$AH196&gt;=2800),ROUND(ROUND($AJ196/$AH196*2800,2)*'umowa o pracę'!$E$8,2),0)))),0)),0))</f>
        <v>0</v>
      </c>
      <c r="AP196" s="32">
        <f>IF('umowa o pracę'!$E$7=2020,IF(IF($AG196=1,IF($AI196=0,ROUND(IF($AH196&gt;2600,ROUND($AK196/$AH196*2600,2),$AK196)*'umowa o pracę'!$E$8,2),ROUND(IF($AH196&gt;2600,ROUND($AK196/$AH196*2600,2),$AK196)*'umowa o pracę'!$E$8,2)),0)&gt;$I196,$I196,IF($AG196=1,IF($AI196=0,ROUND(IF($AH196&gt;2600,ROUND($AK196/$AH196*2600,2),$AK196)*'umowa o pracę'!$E$8,2),ROUND(IF($AH196&gt;2600,ROUND($AK196/$AH196*2600,2),$AK196)*'umowa o pracę'!$E$8,2)),0)),IF('umowa o pracę'!$E$7=2021,IF(IF($AG196=1,IF($AI196=0,ROUND(IF($AH196&gt;2800,ROUND($AK196/$AH196*2800,2),$AK196)*'umowa o pracę'!$E$8,2),ROUND(IF($AH196&gt;2800,ROUND($AK196/$AH196*2800,2),$AK196)*'umowa o pracę'!$E$8,2)),0)&gt;$I196,$I196,IF($AG196=1,IF($AI196=0,ROUND(IF($AH196&gt;2800,ROUND($AK196/$AH196*2800,2),$AK196)*'umowa o pracę'!$E$8,2),ROUND(IF($AH196&gt;2800,ROUND($AK196/$AH196*2800,2),$AK196)*'umowa o pracę'!$E$8,2)),0)),0))</f>
        <v>0</v>
      </c>
      <c r="AQ196" s="56">
        <f>IF('umowa o pracę'!$E$7=2020,$AM196,IF('umowa o pracę'!$E$7=2021,$AN196,0))</f>
        <v>0</v>
      </c>
      <c r="AR196" s="33">
        <f>IF('umowa o pracę'!$E$7=0,0,U196+AF196+AQ196)</f>
        <v>0</v>
      </c>
      <c r="AS196" s="19"/>
      <c r="AT196" s="19"/>
      <c r="AU196" s="19"/>
      <c r="AV196" s="6"/>
      <c r="AW196" s="6"/>
      <c r="AX196" s="6">
        <f t="shared" si="26"/>
        <v>10</v>
      </c>
      <c r="AY196" s="6"/>
      <c r="AZ196" s="234">
        <f t="shared" si="29"/>
        <v>0</v>
      </c>
      <c r="BA196" s="234">
        <f t="shared" si="30"/>
        <v>0</v>
      </c>
      <c r="BB196" s="234">
        <f t="shared" si="31"/>
        <v>0</v>
      </c>
      <c r="BC196" s="234">
        <f t="shared" si="32"/>
        <v>0</v>
      </c>
      <c r="BD196" s="234">
        <f t="shared" si="33"/>
        <v>0</v>
      </c>
      <c r="BE196" s="234">
        <f t="shared" si="34"/>
        <v>0</v>
      </c>
      <c r="BF196" s="234">
        <f t="shared" si="35"/>
        <v>0</v>
      </c>
      <c r="BG196" s="234">
        <f t="shared" si="36"/>
        <v>0</v>
      </c>
      <c r="BH196" s="234">
        <f t="shared" si="37"/>
        <v>0</v>
      </c>
      <c r="BI196" s="238">
        <f t="shared" si="38"/>
        <v>0</v>
      </c>
      <c r="BJ196" s="236"/>
      <c r="BK196" s="236"/>
      <c r="BL196" s="237"/>
    </row>
    <row r="197" spans="1:64" ht="15.75" customHeight="1" x14ac:dyDescent="0.25">
      <c r="A197" s="129">
        <v>186</v>
      </c>
      <c r="B197" s="57"/>
      <c r="C197" s="57"/>
      <c r="D197" s="36"/>
      <c r="E197" s="36"/>
      <c r="F197" s="242"/>
      <c r="G197" s="37">
        <v>1</v>
      </c>
      <c r="H197" s="58">
        <v>0</v>
      </c>
      <c r="I197" s="59">
        <v>0</v>
      </c>
      <c r="J197" s="60">
        <v>0</v>
      </c>
      <c r="K197" s="52">
        <v>1</v>
      </c>
      <c r="L197" s="39">
        <v>0</v>
      </c>
      <c r="M197" s="39">
        <v>0</v>
      </c>
      <c r="N197" s="39">
        <v>0</v>
      </c>
      <c r="O197" s="39">
        <v>0</v>
      </c>
      <c r="P197" s="35">
        <f>IF('umowa o pracę'!$E$7=2020,ROUND(IF($L197&gt;=2600,2600*'umowa o pracę'!$E$8,$L197*'umowa o pracę'!$E$8),2),IF('umowa o pracę'!$E$7=2021,ROUND(IF($L197&gt;=2800,2800*'umowa o pracę'!$E$8,$L197*'umowa o pracę'!$E$8),2),0))</f>
        <v>0</v>
      </c>
      <c r="Q197" s="252">
        <f>IF(IF(IF(AND($K197=1,$I197&gt;0),ROUND(IF($L197+$M197&gt;=2600,2600*'umowa o pracę'!$E$8,($L197+$M197)*'umowa o pracę'!$E$8),2)+IF($M197=0,ROUND(IF($L197&gt;2600,ROUND($O197/$L197*2600,2),$O197)*'umowa o pracę'!$E$8,2),ROUND(IF($L197&gt;2600,ROUND($O197/$L197*2600,2),$O197)*'umowa o pracę'!$E$8,2)),ROUND(IF($L197+$M197&gt;=2600,2600*'umowa o pracę'!$E$8,($L197+$M197)*'umowa o pracę'!$E$8),2)-IF($M197=0,ROUND(ROUND(IF($L197&gt;2600,ROUND($N197/$L197*2600,2),$N197),2)*'umowa o pracę'!$E$8,2),IF($M197&gt;0,IF($L197+$M197&lt;2600,ROUND(ROUND($N197+ROUND($M197*9%,2),2)*'umowa o pracę'!$E$8,2),IF(AND($L197+$M197&gt;=2600,$M197&lt;2600,$L197&lt;2600),ROUND((ROUND(((2600-$M197)/$L197)*$N197,2)+ROUND($M197*9%,2))*'umowa o pracę'!$E$8,2),IF(AND($L197+$M197&gt;=2600,$M197&gt;=2600),ROUND((ROUND(2600*9%,2))*'umowa o pracę'!$E$8,2),IF(AND($L197+$M197&gt;=2600,$L197&gt;=2600,$M197&lt;2600),ROUND((ROUND($M197*9%,2)+ROUND(((2600-$M197)/$L197)*$N197,2))*'umowa o pracę'!$E$8,2),0)))),0)))&gt;$J197,$J197,IF(AND($K197=1,$I197&gt;0),ROUND(IF($L197+$M197&gt;=2600,2600*'umowa o pracę'!$E$8,($L197+$M197)*'umowa o pracę'!$E$8),2)+IF($M197=0,ROUND(IF($L197&gt;2600,ROUND($O197/$L197*2600,2),$O197)*'umowa o pracę'!$E$8,2),ROUND(IF($L197&gt;2600,ROUND($O197/$L197*2600,2),$O197)*'umowa o pracę'!$E$8,2)),ROUND(IF($L197+$M197&gt;=2600,2600*'umowa o pracę'!$E$8,($L197+$M197)*'umowa o pracę'!$E$8),2)-IF($M197=0,ROUND(ROUND(IF($L197&gt;2600,ROUND($N197/$L197*2600,2),$N197),2)*'umowa o pracę'!$E$8,2),IF($M197&gt;0,IF($L197+$M197&lt;2600,ROUND(ROUND($N197+ROUND($M197*9%,2),2)*'umowa o pracę'!$E$8,2),IF(AND($L197+$M197&gt;=2600,$M197&lt;2600,$L197&lt;2600),ROUND((ROUND(((2600-$M197)/$L197)*$N197,2)+ROUND($M197*9%,2))*'umowa o pracę'!$E$8,2),IF(AND($L197+$M197&gt;=2600,$M197&gt;=2600),ROUND((ROUND(2600*9%,2))*'umowa o pracę'!$E$8,2),IF(AND($L197+$M197&gt;=2600,$L197&gt;=2600,$M197&lt;2600),ROUND((ROUND($M197*9%,2)+ROUND(((2600-$M197)/$L197)*$N197,2))*'umowa o pracę'!$E$8,2),0)))),0))))&gt;$J197,$J197,IF(IF(AND($K197=1,$I197&gt;0),ROUND(IF($L197+$M197&gt;=2600,2600*'umowa o pracę'!$E$8,($L197+$M197)*'umowa o pracę'!$E$8),2)+IF($M197=0,ROUND(IF($L197&gt;2600,ROUND($O197/$L197*2600,2),$O197)*'umowa o pracę'!$E$8,2),ROUND(IF($L197&gt;2600,ROUND($O197/$L197*2600,2),$O197)*'umowa o pracę'!$E$8,2)),ROUND(IF($L197+$M197&gt;=2600,2600*'umowa o pracę'!$E$8,($L197+$M197)*'umowa o pracę'!$E$8),2)-IF($M197=0,ROUND(ROUND(IF($L197&gt;2600,ROUND($N197/$L197*2600,2),$N197),2)*'umowa o pracę'!$E$8,2),IF($M197&gt;0,IF($L197+$M197&lt;2600,ROUND(ROUND($N197+ROUND($M197*9%,2),2)*'umowa o pracę'!$E$8,2),IF(AND($L197+$M197&gt;=2600,$M197&lt;2600,$L197&lt;2600),ROUND((ROUND(((2600-$M197)/$L197)*$N197,2)+ROUND($M197*9%,2))*'umowa o pracę'!$E$8,2),IF(AND($L197+$M197&gt;=2600,$M197&gt;=2600),ROUND((ROUND(2600*9%,2))*'umowa o pracę'!$E$8,2),IF(AND($L197+$M197&gt;=2600,$L197&gt;=2600,$M197&lt;2600),ROUND((ROUND($M197*9%,2)+ROUND(((2600-$M197)/$L197)*$N197,2))*'umowa o pracę'!$E$8,2),0)))),0)))&gt;$J197,$J197,IF(AND($K197=1,$I197&gt;0),ROUND(IF($L197+$M197&gt;=2600,2600*'umowa o pracę'!$E$8,($L197+$M197)*'umowa o pracę'!$E$8),2)+IF($M197=0,ROUND(IF($L197&gt;2600,ROUND($O197/$L197*2600,2),$O197)*'umowa o pracę'!$E$8,2),ROUND(IF($L197&gt;2600,ROUND($O197/$L197*2600,2),$O197)*'umowa o pracę'!$E$8,2)),ROUND(IF($L197+$M197&gt;=2600,2600*'umowa o pracę'!$E$8,($L197+$M197)*'umowa o pracę'!$E$8),2)-IF(AND($M197=0,I197&gt;0),ROUND(ROUND(IF($L197&gt;2600,ROUND($N197/$L197*2600,2),$N197),2)*'umowa o pracę'!$E$8,2),IF($M197&gt;0,IF($L197+$M197&lt;2600,ROUND(ROUND($N197+ROUND($M197*9%,2),2)*'umowa o pracę'!$E$8,2),IF(AND($L197+$M197&gt;=2600,$M197&lt;2600,$L197&lt;2600),ROUND((ROUND(((2600-$M197)/$L197)*$N197,2)+ROUND($M197*9%,2))*'umowa o pracę'!$E$8,2),IF(AND($L197+$M197&gt;=2600,$M197&gt;=2600),ROUND((ROUND(2600*9%,2))*'umowa o pracę'!$E$8,2),IF(AND($L197+$M197&gt;=2600,$L197&gt;=2600,$M197&lt;2600),ROUND((ROUND($M197*9%,2)+ROUND(((2600-$M197)/$L197)*$N197,2))*'umowa o pracę'!$E$8,2),0)))),0)))))</f>
        <v>0</v>
      </c>
      <c r="R197" s="252">
        <f>IF(IF(IF(AND($K197=1,$I197&gt;0),ROUND(IF($L197+$M197&gt;=2800,2800*'umowa o pracę'!$E$8,($L197+$M197)*'umowa o pracę'!$E$8),2)+IF($M197=0,ROUND(IF($L197&gt;2800,ROUND($O197/$L197*2800,2),$O197)*'umowa o pracę'!$E$8,2),ROUND(IF($L197&gt;2800,ROUND($O197/$L197*2800,2),$O197)*'umowa o pracę'!$E$8,2)),ROUND(IF($L197+$M197&gt;=2800,2800*'umowa o pracę'!$E$8,($L197+$M197)*'umowa o pracę'!$E$8),2)-IF($M197=0,ROUND(ROUND(IF($L197&gt;2800,ROUND($N197/$L197*2800,2),$N197),2)*'umowa o pracę'!$E$8,2),IF($M197&gt;0,IF($L197+$M197&lt;2800,ROUND(ROUND($N197+ROUND($M197*9%,2),2)*'umowa o pracę'!$E$8,2),IF(AND($L197+$M197&gt;=2800,$M197&lt;2800,$L197&lt;2800),ROUND((ROUND(((2800-$M197)/$L197)*$N197,2)+ROUND($M197*9%,2))*'umowa o pracę'!$E$8,2),IF(AND($L197+$M197&gt;=2800,$M197&gt;=2800),ROUND((ROUND(2800*9%,2))*'umowa o pracę'!$E$8,2),IF(AND($L197+$M197&gt;=2800,$L197&gt;=2800,$M197&lt;2800),ROUND((ROUND($M197*9%,2)+ROUND(((2800-$M197)/$L197)*$N197,2))*'umowa o pracę'!$E$8,2),0)))),0)))&gt;$J197,$J197,IF(AND($K197=1,$I197&gt;0),ROUND(IF($L197+$M197&gt;=2800,2800*'umowa o pracę'!$E$8,($L197+$M197)*'umowa o pracę'!$E$8),2)+IF($M197=0,ROUND(IF($L197&gt;2800,ROUND($O197/$L197*2800,2),$O197)*'umowa o pracę'!$E$8,2),ROUND(IF($L197&gt;2800,ROUND($O197/$L197*2800,2),$O197)*'umowa o pracę'!$E$8,2)),ROUND(IF($L197+$M197&gt;=2800,2800*'umowa o pracę'!$E$8,($L197+$M197)*'umowa o pracę'!$E$8),2)-IF($M197=0,ROUND(ROUND(IF($L197&gt;2800,ROUND($N197/$L197*2800,2),$N197),2)*'umowa o pracę'!$E$8,2),IF($M197&gt;0,IF($L197+$M197&lt;2800,ROUND(ROUND($N197+ROUND($M197*9%,2),2)*'umowa o pracę'!$E$8,2),IF(AND($L197+$M197&gt;=2800,$M197&lt;2800,$L197&lt;2800),ROUND((ROUND(((2800-$M197)/$L197)*$N197,2)+ROUND($M197*9%,2))*'umowa o pracę'!$E$8,2),IF(AND($L197+$M197&gt;=2800,$M197&gt;=2800),ROUND((ROUND(2800*9%,2))*'umowa o pracę'!$E$8,2),IF(AND($L197+$M197&gt;=2800,$L197&gt;=2800,$M197&lt;2800),ROUND((ROUND($M197*9%,2)+ROUND(((2800-$M197)/$L197)*$N197,2))*'umowa o pracę'!$E$8,2),0)))),0))))&gt;$J197,$J197,IF(IF(AND($K197=1,$I197&gt;0),ROUND(IF($L197+$M197&gt;=2800,2800*'umowa o pracę'!$E$8,($L197+$M197)*'umowa o pracę'!$E$8),2)+IF($M197=0,ROUND(IF($L197&gt;2800,ROUND($O197/$L197*2800,2),$O197)*'umowa o pracę'!$E$8,2),ROUND(IF($L197&gt;2800,ROUND($O197/$L197*2800,2),$O197)*'umowa o pracę'!$E$8,2)),ROUND(IF($L197+$M197&gt;=2800,2800*'umowa o pracę'!$E$8,($L197+$M197)*'umowa o pracę'!$E$8),2)-IF($M197=0,ROUND(ROUND(IF($L197&gt;2800,ROUND($N197/$L197*2800,2),$N197),2)*'umowa o pracę'!$E$8,2),IF($M197&gt;0,IF($L197+$M197&lt;2800,ROUND(ROUND($N197+ROUND($M197*9%,2),2)*'umowa o pracę'!$E$8,2),IF(AND($L197+$M197&gt;=2800,$M197&lt;2800,$L197&lt;2800),ROUND((ROUND(((2800-$M197)/$L197)*$N197,2)+ROUND($M197*9%,2))*'umowa o pracę'!$E$8,2),IF(AND($L197+$M197&gt;=2800,$M197&gt;=2800),ROUND((ROUND(2800*9%,2))*'umowa o pracę'!$E$8,2),IF(AND($L197+$M197&gt;=2800,$L197&gt;=2800,$M197&lt;2800),ROUND((ROUND($M197*9%,2)+ROUND(((2800-$M197)/$L197)*$N197,2))*'umowa o pracę'!$E$8,2),0)))),0)))&gt;$J197,$J197,IF(AND($K197=1,$I197&gt;0),ROUND(IF($L197+$M197&gt;=2800,2800*'umowa o pracę'!$E$8,($L197+$M197)*'umowa o pracę'!$E$8),2)+IF($M197=0,ROUND(IF($L197&gt;2800,ROUND($O197/$L197*2800,2),$O197)*'umowa o pracę'!$E$8,2),ROUND(IF($L197&gt;2800,ROUND($O197/$L197*2800,2),$O197)*'umowa o pracę'!$E$8,2)),ROUND(IF($L197+$M197&gt;=2800,2800*'umowa o pracę'!$E$8,($L197+$M197)*'umowa o pracę'!$E$8),2)-IF(AND($M197=0,I197&gt;0),ROUND(ROUND(IF($L197&gt;2800,ROUND($N197/$L197*2800,2),$N197),2)*'umowa o pracę'!$E$8,2),IF($M197&gt;0,IF($L197+$M197&lt;2800,ROUND(ROUND($N197+ROUND($M197*9%,2),2)*'umowa o pracę'!$E$8,2),IF(AND($L197+$M197&gt;=2800,$M197&lt;2800,$L197&lt;2800),ROUND((ROUND(((2800-$M197)/$L197)*$N197,2)+ROUND($M197*9%,2))*'umowa o pracę'!$E$8,2),IF(AND($L197+$M197&gt;=2800,$M197&gt;=2800),ROUND((ROUND(2800*9%,2))*'umowa o pracę'!$E$8,2),IF(AND($L197+$M197&gt;=2800,$L197&gt;=2800,$M197&lt;2800),ROUND((ROUND($M197*9%,2)+ROUND(((2800-$M197)/$L197)*$N197,2))*'umowa o pracę'!$E$8,2),0)))),0)))))</f>
        <v>0</v>
      </c>
      <c r="S197" s="32">
        <f>IF('umowa o pracę'!$E$7=2020,IF(IF($K197=1,IF($M197=0,ROUND(IF($L197&gt;2600,ROUND($N197/$L197*2600,2),$N197)*'umowa o pracę'!$E$8,2),IF($L197+$M197&lt;2600,ROUND(ROUND($N197+ROUND($M197*9%,2),2)*'umowa o pracę'!$E$8,2),IF(AND($L197+$M197&gt;=2600,$L197&lt;2600),ROUND((ROUND($N197+ROUND((2600-$L197)*9%,2),2))*'umowa o pracę'!$E$8,2),IF(AND($L197+$M197&gt;=2600,$L197&gt;=2600),ROUND(ROUND($N197/$L197*2600,2)*'umowa o pracę'!$E$8,2),0)))),0)&gt;$H197,$H197,IF($K197=1,IF($M197=0,ROUND(IF($L197&gt;2600,ROUND($N197/$L197*2600,2),$N197)*'umowa o pracę'!$E$8,2),IF($L197+$M197&lt;2600,ROUND(ROUND($N197+ROUND($M197*9%,2),2)*'umowa o pracę'!$E$8,2),IF(AND($L197+$M197&gt;=2600,$L197&lt;2600),ROUND((ROUND($N197+ROUND((2600-$L197)*9%,2),2))*'umowa o pracę'!$E$8,2),IF(AND($L197+$M197&gt;=2600,$L197&gt;=2600),ROUND(ROUND($N197/$L197*2600,2)*'umowa o pracę'!$E$8,2),0)))),0)),IF('umowa o pracę'!$E$7=2021,IF(IF($K197=1,IF($M197=0,ROUND(IF($L197&gt;2800,ROUND($N197/$L197*2800,2),$N197)*'umowa o pracę'!$E$8,2),IF($L197+$M197&lt;2800,ROUND(ROUND($N197+ROUND($M197*9%,2),2)*'umowa o pracę'!$E$8,2),IF(AND($L197+$M197&gt;=2800,$L197&lt;2800),ROUND((ROUND($N197+ROUND((2800-$L197)*9%,2),2))*'umowa o pracę'!$E$8,2),IF(AND($L197+$M197&gt;=2800,$L197&gt;=2800),ROUND(ROUND($N197/$L197*2800,2)*'umowa o pracę'!$E$8,2),0)))),0)&gt;$H197,$H197,IF($K197=1,IF($M197=0,ROUND(IF($L197&gt;2800,ROUND($N197/$L197*2800,2),$N197)*'umowa o pracę'!$E$8,2),IF($L197+$M197&lt;2800,ROUND(ROUND($N197+ROUND($M197*9%,2),2)*'umowa o pracę'!$E$8,2),IF(AND($L197+$M197&gt;=2800,$L197&lt;2800),ROUND((ROUND($N197+ROUND((2800-$L197)*9%,2),2))*'umowa o pracę'!$E$8,2),IF(AND($L197+$M197&gt;=2800,$L197&gt;=2800),ROUND(ROUND($N197/$L197*2800,2)*'umowa o pracę'!$E$8,2),0)))),0)),0))</f>
        <v>0</v>
      </c>
      <c r="T197" s="32">
        <f>IF('umowa o pracę'!$E$7=2020,IF(IF($K197=1,IF($M197=0,ROUND(IF($L197&gt;2600,ROUND($O197/$L197*2600,2),$O197)*'umowa o pracę'!$E$8,2),ROUND(IF($L197&gt;2600,ROUND($O197/$L197*2600,2),$O197)*'umowa o pracę'!$E$8,2)),0)&gt;$I197,$I197,IF($K197=1,IF($M197=0,ROUND(IF($L197&gt;2600,ROUND($O197/$L197*2600,2),$O197)*'umowa o pracę'!$E$8,2),ROUND(IF($L197&gt;2600,ROUND($O197/$L197*2600,2),$O197)*'umowa o pracę'!$E$8,2)),0)),IF('umowa o pracę'!$E$7=2021,IF(IF($K197=1,IF($M197=0,ROUND(IF($L197&gt;2800,ROUND($O197/$L197*2800,2),$O197)*'umowa o pracę'!$E$8,2),ROUND(IF($L197&gt;2800,ROUND($O197/$L197*2800,2),$O197)*'umowa o pracę'!$E$8,2)),0)&gt;$I197,$I197,IF($K197=1,IF($M197=0,ROUND(IF($L197&gt;2800,ROUND($O197/$L197*2800,2),$O197)*'umowa o pracę'!$E$8,2),ROUND(IF($L197&gt;2800,ROUND($O197/$L197*2800,2),$O197)*'umowa o pracę'!$E$8,2)),0)),0))</f>
        <v>0</v>
      </c>
      <c r="U197" s="51">
        <f>IF('umowa o pracę'!$E$7=2020,$Q197,IF('umowa o pracę'!$E$7=2021,$R197,0))</f>
        <v>0</v>
      </c>
      <c r="V197" s="53">
        <f t="shared" si="27"/>
        <v>1</v>
      </c>
      <c r="W197" s="54">
        <f>IF('umowa o pracę'!$E$6&lt;2,0,$L197)</f>
        <v>0</v>
      </c>
      <c r="X197" s="54">
        <f>IF('umowa o pracę'!$E$6&lt;2,0,$M197)</f>
        <v>0</v>
      </c>
      <c r="Y197" s="55">
        <f>IF('umowa o pracę'!$E$6&lt;2,0,$N197)</f>
        <v>0</v>
      </c>
      <c r="Z197" s="55">
        <f>IF('umowa o pracę'!$E$6&lt;2,0,$O197)</f>
        <v>0</v>
      </c>
      <c r="AA197" s="32">
        <f>IF('umowa o pracę'!$E$7=2020,ROUND(IF($W197&gt;=2600,2600*'umowa o pracę'!$E$8,$W197*'umowa o pracę'!$E$8),2),IF('umowa o pracę'!$E$7=2021,ROUND(IF($W197&gt;=2800,2800*'umowa o pracę'!$E$8,$W197*'umowa o pracę'!$E$8),2),0))</f>
        <v>0</v>
      </c>
      <c r="AB197" s="32">
        <f>IF(IF(IF(AND($V197=1,$I197&gt;0),ROUND(IF($W197+$X197&gt;=2600,2600*'umowa o pracę'!$E$8,($W197+$X197)*'umowa o pracę'!$E$8),2)+IF($X197=0,ROUND(IF($W197&gt;2600,ROUND($Z197/$W197*2600,2),$Z197)*'umowa o pracę'!$E$8,2),ROUND(IF($W197&gt;2600,ROUND($Z197/$W197*2600,2),$Z197)*'umowa o pracę'!$E$8,2)),ROUND(IF($W197+$X197&gt;=2600,2600*'umowa o pracę'!$E$8,($W197+$X197)*'umowa o pracę'!$E$8),2)-IF($X197=0,ROUND(ROUND(IF($W197&gt;2600,ROUND($Y197/$W197*2600,2),$Y197),2)*'umowa o pracę'!$E$8,2),IF($X197&gt;0,IF($W197+$X197&lt;2600,ROUND(ROUND($Y197+ROUND($X197*9%,2),2)*'umowa o pracę'!$E$8,2),IF(AND($W197+$X197&gt;=2600,$X197&lt;2600,$W197&lt;2600),ROUND((ROUND(((2600-$X197)/$W197)*$Y197,2)+ROUND($X197*9%,2))*'umowa o pracę'!$E$8,2),IF(AND($W197+$X197&gt;=2600,$X197&gt;=2600),ROUND((ROUND(2600*9%,2))*'umowa o pracę'!$E$8,2),IF(AND($W197+$X197&gt;=2600,$W197&gt;=2600,$X197&lt;2600),ROUND((ROUND($X197*9%,2)+ROUND(((2600-$X197)/$W197)*$Y197,2))*'umowa o pracę'!$E$8,2),0)))),0)))&gt;$J197,$J197,IF(AND($V197=1,$I197&gt;0),ROUND(IF($W197+$X197&gt;=2600,2600*'umowa o pracę'!$E$8,($W197+$X197)*'umowa o pracę'!$E$8),2)+IF($X197=0,ROUND(IF($W197&gt;2600,ROUND($Z197/$W197*2600,2),$Z197)*'umowa o pracę'!$E$8,2),ROUND(IF($W197&gt;2600,ROUND($Z197/$W197*2600,2),$Z197)*'umowa o pracę'!$E$8,2)),ROUND(IF($W197+$X197&gt;=2600,2600*'umowa o pracę'!$E$8,($W197+$X197)*'umowa o pracę'!$E$8),2)-IF($X197=0,ROUND(ROUND(IF($W197&gt;2600,ROUND($Y197/$W197*2600,2),$Y197),2)*'umowa o pracę'!$E$8,2),IF($X197&gt;0,IF($W197+$X197&lt;2600,ROUND(ROUND($Y197+ROUND($X197*9%,2),2)*'umowa o pracę'!$E$8,2),IF(AND($W197+$X197&gt;=2600,$X197&lt;2600,$W197&lt;2600),ROUND((ROUND(((2600-$X197)/$W197)*$Y197,2)+ROUND($X197*9%,2))*'umowa o pracę'!$E$8,2),IF(AND($W197+$X197&gt;=2600,$X197&gt;=2600),ROUND((ROUND(2600*9%,2))*'umowa o pracę'!$E$8,2),IF(AND($W197+$X197&gt;=2600,$W197&gt;=2600,$X197&lt;2600),ROUND((ROUND($X197*9%,2)+ROUND(((2600-$X197)/$W197)*$Y197,2))*'umowa o pracę'!$E$8,2),0)))),0))))&gt;$J197,$J197,IF(IF(AND($V197=1,$I197&gt;0),ROUND(IF($W197+$X197&gt;=2600,2600*'umowa o pracę'!$E$8,($W197+$X197)*'umowa o pracę'!$E$8),2)+IF($X197=0,ROUND(IF($W197&gt;2600,ROUND($Z197/$W197*2600,2),$Z197)*'umowa o pracę'!$E$8,2),ROUND(IF($W197&gt;2600,ROUND($Z197/$W197*2600,2),$Z197)*'umowa o pracę'!$E$8,2)),ROUND(IF($W197+$X197&gt;=2600,2600*'umowa o pracę'!$E$8,($W197+$X197)*'umowa o pracę'!$E$8),2)-IF($X197=0,ROUND(ROUND(IF($W197&gt;2600,ROUND($Y197/$W197*2600,2),$Y197),2)*'umowa o pracę'!$E$8,2),IF($X197&gt;0,IF($W197+$X197&lt;2600,ROUND(ROUND($Y197+ROUND($X197*9%,2),2)*'umowa o pracę'!$E$8,2),IF(AND($W197+$X197&gt;=2600,$X197&lt;2600,$W197&lt;2600),ROUND((ROUND(((2600-$X197)/$W197)*$Y197,2)+ROUND($X197*9%,2))*'umowa o pracę'!$E$8,2),IF(AND($W197+$X197&gt;=2600,$X197&gt;=2600),ROUND((ROUND(2600*9%,2))*'umowa o pracę'!$E$8,2),IF(AND($W197+$X197&gt;=2600,$W197&gt;=2600,$X197&lt;2600),ROUND((ROUND($X197*9%,2)+ROUND(((2600-$X197)/$W197)*$Y197,2))*'umowa o pracę'!$E$8,2),0)))),0)))&gt;$J197,$J197,IF(AND($V197=1,$I197&gt;0),ROUND(IF($W197+$X197&gt;=2600,2600*'umowa o pracę'!$E$8,($W197+$X197)*'umowa o pracę'!$E$8),2)+IF($X197=0,ROUND(IF($W197&gt;2600,ROUND($Z197/$W197*2600,2),$Z197)*'umowa o pracę'!$E$8,2),ROUND(IF($W197&gt;2600,ROUND($Z197/$W197*2600,2),$Z197)*'umowa o pracę'!$E$8,2)),ROUND(IF($W197+$X197&gt;=2600,2600*'umowa o pracę'!$E$8,($W197+$X197)*'umowa o pracę'!$E$8),2)-IF(AND($X197=0,I197&gt;0),ROUND(ROUND(IF($W197&gt;2600,ROUND($Y197/$W197*2600,2),$Y197),2)*'umowa o pracę'!$E$8,2),IF($X197&gt;0,IF($W197+$X197&lt;2600,ROUND(ROUND($Y197+ROUND($X197*9%,2),2)*'umowa o pracę'!$E$8,2),IF(AND($W197+$X197&gt;=2600,$X197&lt;2600,$W197&lt;2600),ROUND((ROUND(((2600-$X197)/$W197)*$Y197,2)+ROUND($X197*9%,2))*'umowa o pracę'!$E$8,2),IF(AND($W197+$X197&gt;=2600,$X197&gt;=2600),ROUND((ROUND(2600*9%,2))*'umowa o pracę'!$E$8,2),IF(AND($W197+$X197&gt;=2600,$W197&gt;=2600,$X197&lt;2600),ROUND((ROUND($X197*9%,2)+ROUND(((2600-$X197)/$W197)*$Y197,2))*'umowa o pracę'!$E$8,2),0)))),0)))))</f>
        <v>0</v>
      </c>
      <c r="AC197" s="32">
        <f>IF(IF(IF(AND($V197=1,$I197&gt;0),ROUND(IF($W197+$X197&gt;=2800,2800*'umowa o pracę'!$E$8,($W197+$X197)*'umowa o pracę'!$E$8),2)+IF($X197=0,ROUND(IF($W197&gt;2800,ROUND($Z197/$W197*2800,2),$Z197)*'umowa o pracę'!$E$8,2),ROUND(IF($W197&gt;2800,ROUND($Z197/$W197*2800,2),$Z197)*'umowa o pracę'!$E$8,2)),ROUND(IF($W197+$X197&gt;=2800,2800*'umowa o pracę'!$E$8,($W197+$X197)*'umowa o pracę'!$E$8),2)-IF($X197=0,ROUND(ROUND(IF($W197&gt;2800,ROUND($Y197/$W197*2800,2),$Y197),2)*'umowa o pracę'!$E$8,2),IF($X197&gt;0,IF($W197+$X197&lt;2800,ROUND(ROUND($Y197+ROUND($X197*9%,2),2)*'umowa o pracę'!$E$8,2),IF(AND($W197+$X197&gt;=2800,$X197&lt;2800,$W197&lt;2800),ROUND((ROUND(((2800-$X197)/$W197)*$Y197,2)+ROUND($X197*9%,2))*'umowa o pracę'!$E$8,2),IF(AND($W197+$X197&gt;=2800,$X197&gt;=2800),ROUND((ROUND(2800*9%,2))*'umowa o pracę'!$E$8,2),IF(AND($W197+$X197&gt;=2800,$W197&gt;=2800,$X197&lt;2800),ROUND((ROUND($X197*9%,2)+ROUND(((2800-$X197)/$W197)*$Y197,2))*'umowa o pracę'!$E$8,2),0)))),0)))&gt;$J197,$J197,IF(AND($V197=1,$I197&gt;0),ROUND(IF($W197+$X197&gt;=2800,2800*'umowa o pracę'!$E$8,($W197+$X197)*'umowa o pracę'!$E$8),2)+IF($X197=0,ROUND(IF($W197&gt;2800,ROUND($Z197/$W197*2800,2),$Z197)*'umowa o pracę'!$E$8,2),ROUND(IF($W197&gt;2800,ROUND($Z197/$W197*2800,2),$Z197)*'umowa o pracę'!$E$8,2)),ROUND(IF($W197+$X197&gt;=2800,2800*'umowa o pracę'!$E$8,($W197+$X197)*'umowa o pracę'!$E$8),2)-IF($X197=0,ROUND(ROUND(IF($W197&gt;2800,ROUND($Y197/$W197*2800,2),$Y197),2)*'umowa o pracę'!$E$8,2),IF($X197&gt;0,IF($W197+$X197&lt;2800,ROUND(ROUND($Y197+ROUND($X197*9%,2),2)*'umowa o pracę'!$E$8,2),IF(AND($W197+$X197&gt;=2800,$X197&lt;2800,$W197&lt;2800),ROUND((ROUND(((2800-$X197)/$W197)*$Y197,2)+ROUND($X197*9%,2))*'umowa o pracę'!$E$8,2),IF(AND($W197+$X197&gt;=2800,$X197&gt;=2800),ROUND((ROUND(2800*9%,2))*'umowa o pracę'!$E$8,2),IF(AND($W197+$X197&gt;=2800,$W197&gt;=2800,$X197&lt;2800),ROUND((ROUND($X197*9%,2)+ROUND(((2800-$X197)/$W197)*$Y197,2))*'umowa o pracę'!$E$8,2),0)))),0))))&gt;$J197,$J197,IF(IF(AND($V197=1,$I197&gt;0),ROUND(IF($W197+$X197&gt;=2800,2800*'umowa o pracę'!$E$8,($W197+$X197)*'umowa o pracę'!$E$8),2)+IF($X197=0,ROUND(IF($W197&gt;2800,ROUND($Z197/$W197*2800,2),$Z197)*'umowa o pracę'!$E$8,2),ROUND(IF($W197&gt;2800,ROUND($Z197/$W197*2800,2),$Z197)*'umowa o pracę'!$E$8,2)),ROUND(IF($W197+$X197&gt;=2800,2800*'umowa o pracę'!$E$8,($W197+$X197)*'umowa o pracę'!$E$8),2)-IF($X197=0,ROUND(ROUND(IF($W197&gt;2800,ROUND($Y197/$W197*2800,2),$Y197),2)*'umowa o pracę'!$E$8,2),IF($X197&gt;0,IF($W197+$X197&lt;2800,ROUND(ROUND($Y197+ROUND($X197*9%,2),2)*'umowa o pracę'!$E$8,2),IF(AND($W197+$X197&gt;=2800,$X197&lt;2800,$W197&lt;2800),ROUND((ROUND(((2800-$X197)/$W197)*$Y197,2)+ROUND($X197*9%,2))*'umowa o pracę'!$E$8,2),IF(AND($W197+$X197&gt;=2800,$X197&gt;=2800),ROUND((ROUND(2800*9%,2))*'umowa o pracę'!$E$8,2),IF(AND($W197+$X197&gt;=2800,$W197&gt;=2800,$X197&lt;2800),ROUND((ROUND($X197*9%,2)+ROUND(((2800-$X197)/$W197)*$Y197,2))*'umowa o pracę'!$E$8,2),0)))),0)))&gt;$J197,$J197,IF(AND($V197=1,$I197&gt;0),ROUND(IF($W197+$X197&gt;=2800,2800*'umowa o pracę'!$E$8,($W197+$X197)*'umowa o pracę'!$E$8),2)+IF($X197=0,ROUND(IF($W197&gt;2800,ROUND($Z197/$W197*2800,2),$Z197)*'umowa o pracę'!$E$8,2),ROUND(IF($W197&gt;2800,ROUND($Z197/$W197*2800,2),$Z197)*'umowa o pracę'!$E$8,2)),ROUND(IF($W197+$X197&gt;=2800,2800*'umowa o pracę'!$E$8,($W197+$X197)*'umowa o pracę'!$E$8),2)-IF(AND($X197=0,I197&gt;0),ROUND(ROUND(IF($W197&gt;2800,ROUND($Y197/$W197*2800,2),$Y197),2)*'umowa o pracę'!$E$8,2),IF($X197&gt;0,IF($W197+$X197&lt;2800,ROUND(ROUND($Y197+ROUND($X197*9%,2),2)*'umowa o pracę'!$E$8,2),IF(AND($W197+$X197&gt;=2800,$X197&lt;2800,$W197&lt;2800),ROUND((ROUND(((2800-$X197)/$W197)*$Y197,2)+ROUND($X197*9%,2))*'umowa o pracę'!$E$8,2),IF(AND($W197+$X197&gt;=2800,$X197&gt;=2800),ROUND((ROUND(2800*9%,2))*'umowa o pracę'!$E$8,2),IF(AND($W197+$X197&gt;=2800,$W197&gt;=2800,$X197&lt;2800),ROUND((ROUND($X197*9%,2)+ROUND(((2800-$X197)/$W197)*$Y197,2))*'umowa o pracę'!$E$8,2),0)))),0)))))</f>
        <v>0</v>
      </c>
      <c r="AD197" s="32">
        <f>IF('umowa o pracę'!$E$7=2020,IF(IF($V197=1,IF($X197=0,ROUND(IF($W197&gt;2600,ROUND($Y197/$W197*2600,2),$Y197)*'umowa o pracę'!$E$8,2),IF($W197+$X197&lt;2600,ROUND(ROUND($Y197+ROUND($X197*9%,2),2)*'umowa o pracę'!$E$8,2),IF(AND($W197+$X197&gt;=2600,$W197&lt;2600),ROUND((ROUND($Y197+ROUND((2600-$W197)*9%,2),2))*'umowa o pracę'!$E$8,2),IF(AND($W197+$X197&gt;=2600,$W197&gt;=2600),ROUND(ROUND($Y197/$W197*2600,2)*'umowa o pracę'!$E$8,2),0)))),0)&gt;$H197,$H197,IF($V197=1,IF($X197=0,ROUND(IF($W197&gt;2600,ROUND($Y197/$W197*2600,2),$Y197)*'umowa o pracę'!$E$8,2),IF($W197+$X197&lt;2600,ROUND(ROUND($Y197+ROUND($X197*9%,2),2)*'umowa o pracę'!$E$8,2),IF(AND($W197+$X197&gt;=2600,$W197&lt;2600),ROUND((ROUND($Y197+ROUND((2600-$W197)*9%,2),2))*'umowa o pracę'!$E$8,2),IF(AND($W197+$X197&gt;=2600,$W197&gt;=2600),ROUND(ROUND($Y197/$W197*2600,2)*'umowa o pracę'!$E$8,2),0)))),0)),IF('umowa o pracę'!$E$7=2021,IF(IF($V197=1,IF($X197=0,ROUND(IF($W197&gt;2800,ROUND($Y197/$W197*2800,2),$Y197)*'umowa o pracę'!$E$8,2),IF($W197+$X197&lt;2800,ROUND(ROUND($Y197+ROUND($X197*9%,2),2)*'umowa o pracę'!$E$8,2),IF(AND($W197+$X197&gt;=2800,$W197&lt;2800),ROUND((ROUND($Y197+ROUND((2800-$W197)*9%,2),2))*'umowa o pracę'!$E$8,2),IF(AND($W197+$X197&gt;=2800,$W197&gt;=2800),ROUND(ROUND($Y197/$W197*2800,2)*'umowa o pracę'!$E$8,2),0)))),0)&gt;$H197,$H197,IF($V197=1,IF($X197=0,ROUND(IF($W197&gt;2800,ROUND($Y197/$W197*2800,2),$Y197)*'umowa o pracę'!$E$8,2),IF($W197+$X197&lt;2800,ROUND(ROUND($Y197+ROUND($X197*9%,2),2)*'umowa o pracę'!$E$8,2),IF(AND($W197+$X197&gt;=2800,$W197&lt;2800),ROUND((ROUND($Y197+ROUND((2800-$W197)*9%,2),2))*'umowa o pracę'!$E$8,2),IF(AND($W197+$X197&gt;=2800,$W197&gt;=2800),ROUND(ROUND($Y197/$W197*2800,2)*'umowa o pracę'!$E$8,2),0)))),0)),0))</f>
        <v>0</v>
      </c>
      <c r="AE197" s="32">
        <f>IF('umowa o pracę'!$E$7=2020,IF(IF($V197=1,IF($X197=0,ROUND(IF($W197&gt;2600,ROUND($Z197/$W197*2600,2),$Z197)*'umowa o pracę'!$E$8,2),ROUND(IF($W197&gt;2600,ROUND($Z197/$W197*2600,2),$Z197)*'umowa o pracę'!$E$8,2)),0)&gt;$I197,$I197,IF($V197=1,IF($X197=0,ROUND(IF($W197&gt;2600,ROUND($Z197/$W197*2600,2),$Z197)*'umowa o pracę'!$E$8,2),ROUND(IF($W197&gt;2600,ROUND($Z197/$W197*2600,2),$Z197)*'umowa o pracę'!$E$8,2)),0)),IF('umowa o pracę'!$E$7=2021,IF(IF($V197=1,IF($X197=0,ROUND(IF($W197&gt;2800,ROUND($Z197/$W197*2800,2),$Z197)*'umowa o pracę'!$E$8,2),ROUND(IF($W197&gt;2800,ROUND($Z197/$W197*2800,2),$Z197)*'umowa o pracę'!$E$8,2)),0)&gt;$I197,$I197,IF($V197=1,IF($X197=0,ROUND(IF($W197&gt;2800,ROUND($Z197/$W197*2800,2),$Z197)*'umowa o pracę'!$E$8,2),ROUND(IF($W197&gt;2800,ROUND($Z197/$W197*2800,2),$Z197)*'umowa o pracę'!$E$8,2)),0)),0))</f>
        <v>0</v>
      </c>
      <c r="AF197" s="56">
        <f>IF('umowa o pracę'!$E$7=2020,$AB197,IF('umowa o pracę'!$E$7=2021,$AC197,0))</f>
        <v>0</v>
      </c>
      <c r="AG197" s="53">
        <f t="shared" si="28"/>
        <v>1</v>
      </c>
      <c r="AH197" s="39">
        <f>IF('umowa o pracę'!$E$6&lt;3,0,$L197)</f>
        <v>0</v>
      </c>
      <c r="AI197" s="39">
        <f>IF('umowa o pracę'!$E$6&lt;3,0,$M197)</f>
        <v>0</v>
      </c>
      <c r="AJ197" s="55">
        <f>IF('umowa o pracę'!$E$6&lt;3,0,$N197)</f>
        <v>0</v>
      </c>
      <c r="AK197" s="55">
        <f>IF('umowa o pracę'!$E$6&lt;3,0,$O197)</f>
        <v>0</v>
      </c>
      <c r="AL197" s="32">
        <f>IF('umowa o pracę'!$E$7=2020,ROUND(IF($AH197&gt;=2600,2600*'umowa o pracę'!$E$8,$AH197*'umowa o pracę'!$E$8),2),IF('umowa o pracę'!$E$7=2021,ROUND(IF($AH197&gt;=2800,2800*'umowa o pracę'!$E$8,$AH197*'umowa o pracę'!$E$8),2),0))</f>
        <v>0</v>
      </c>
      <c r="AM197" s="32">
        <f>IF(IF(IF(AND($AG197=1,$I197&gt;0),ROUND(IF($AH197+$AI197&gt;=2600,2600*'umowa o pracę'!$E$8,($AH197+$AI197)*'umowa o pracę'!$E$8),2)+IF($AI197=0,ROUND(IF($AH197&gt;2600,ROUND($AK197/$AH197*2600,2),$AK197)*'umowa o pracę'!$E$8,2),ROUND(IF($AH197&gt;2600,ROUND($AK197/$AH197*2600,2),$AK197)*'umowa o pracę'!$E$8,2)),ROUND(IF($AH197+$AI197&gt;=2600,2600*'umowa o pracę'!$E$8,($AH197+$AI197)*'umowa o pracę'!$E$8),2)-IF($AI197=0,ROUND(ROUND(IF($AH197&gt;2600,ROUND($AJ197/$AH197*2600,2),$AJ197),2)*'umowa o pracę'!$E$8,2),IF($AI197&gt;0,IF($AH197+$AI197&lt;2600,ROUND(ROUND($AJ197+ROUND($AI197*9%,2),2)*'umowa o pracę'!$E$8,2),IF(AND($AH197+$AI197&gt;=2600,$AI197&lt;2600,$AH197&lt;2600),ROUND((ROUND(((2600-$AI197)/$AH197)*$AJ197,2)+ROUND($AI197*9%,2))*'umowa o pracę'!$E$8,2),IF(AND($AH197+$AI197&gt;=2600,$AI197&gt;=2600),ROUND((ROUND(2600*9%,2))*'umowa o pracę'!$E$8,2),IF(AND($AH197+$AI197&gt;=2600,$AH197&gt;=2600,$AI197&lt;2600),ROUND((ROUND($AI197*9%,2)+ROUND(((2600-$AI197)/$AH197)*$AJ197,2))*'umowa o pracę'!$E$8,2),0)))),0)))&gt;$J197,$J197,IF(AND($AG197=1,$I197&gt;0),ROUND(IF($AH197+$AI197&gt;=2600,2600*'umowa o pracę'!$E$8,($AH197+$AI197)*'umowa o pracę'!$E$8),2)+IF($AI197=0,ROUND(IF($AH197&gt;2600,ROUND($AK197/$AH197*2600,2),$AK197)*'umowa o pracę'!$E$8,2),ROUND(IF($AH197&gt;2600,ROUND($AK197/$AH197*2600,2),$AK197)*'umowa o pracę'!$E$8,2)),ROUND(IF($AH197+$AI197&gt;=2600,2600*'umowa o pracę'!$E$8,($AH197+$AI197)*'umowa o pracę'!$E$8),2)-IF($AI197=0,ROUND(ROUND(IF($AH197&gt;2600,ROUND($AJ197/$AH197*2600,2),$AJ197),2)*'umowa o pracę'!$E$8,2),IF($AI197&gt;0,IF($AH197+$AI197&lt;2600,ROUND(ROUND($AJ197+ROUND($AI197*9%,2),2)*'umowa o pracę'!$E$8,2),IF(AND($AH197+$AI197&gt;=2600,$AI197&lt;2600,$AH197&lt;2600),ROUND((ROUND(((2600-$AI197)/$AH197)*$AJ197,2)+ROUND($AI197*9%,2))*'umowa o pracę'!$E$8,2),IF(AND($AH197+$AI197&gt;=2600,$AI197&gt;=2600),ROUND((ROUND(2600*9%,2))*'umowa o pracę'!$E$8,2),IF(AND($AH197+$AI197&gt;=2600,$AH197&gt;=2600,$AI197&lt;2600),ROUND((ROUND($AI197*9%,2)+ROUND(((2600-$AI197)/$AH197)*$AJ197,2))*'umowa o pracę'!$E$8,2),0)))),0))))&gt;$J197,$J197,IF(IF(AND($AG197=1,$I197&gt;0),ROUND(IF($AH197+$AI197&gt;=2600,2600*'umowa o pracę'!$E$8,($AH197+$AI197)*'umowa o pracę'!$E$8),2)+IF($AI197=0,ROUND(IF($AH197&gt;2600,ROUND($AK197/$AH197*2600,2),$AK197)*'umowa o pracę'!$E$8,2),ROUND(IF($AH197&gt;2600,ROUND($AK197/$AH197*2600,2),$AK197)*'umowa o pracę'!$E$8,2)),ROUND(IF($AH197+$AI197&gt;=2600,2600*'umowa o pracę'!$E$8,($AH197+$AI197)*'umowa o pracę'!$E$8),2)-IF($AI197=0,ROUND(ROUND(IF($AH197&gt;2600,ROUND($AJ197/$AH197*2600,2),$AJ197),2)*'umowa o pracę'!$E$8,2),IF($AI197&gt;0,IF($AH197+$AI197&lt;2600,ROUND(ROUND($AJ197+ROUND($AI197*9%,2),2)*'umowa o pracę'!$E$8,2),IF(AND($AH197+$AI197&gt;=2600,$AI197&lt;2600,$AH197&lt;2600),ROUND((ROUND(((2600-$AI197)/$AH197)*$AJ197,2)+ROUND($AI197*9%,2))*'umowa o pracę'!$E$8,2),IF(AND($AH197+$AI197&gt;=2600,$AI197&gt;=2600),ROUND((ROUND(2600*9%,2))*'umowa o pracę'!$E$8,2),IF(AND($AH197+$AI197&gt;=2600,$AH197&gt;=2600,$AI197&lt;2600),ROUND((ROUND($AI197*9%,2)+ROUND(((2600-$AI197)/$AH197)*$AJ197,2))*'umowa o pracę'!$E$8,2),0)))),0)))&gt;$J197,$J197,IF(AND($AG197=1,$I197&gt;0),ROUND(IF($AH197+$AI197&gt;=2600,2600*'umowa o pracę'!$E$8,($AH197+$AI197)*'umowa o pracę'!$E$8),2)+IF($AI197=0,ROUND(IF($AH197&gt;2600,ROUND($AK197/$AH197*2600,2),$AK197)*'umowa o pracę'!$E$8,2),ROUND(IF($AH197&gt;2600,ROUND($AK197/$AH197*2600,2),$AK197)*'umowa o pracę'!$E$8,2)),ROUND(IF($AH197+$AI197&gt;=2600,2600*'umowa o pracę'!$E$8,($AH197+$AI197)*'umowa o pracę'!$E$8),2)-IF(AND($AI197=0,I197&gt;0),ROUND(ROUND(IF($AH197&gt;2600,ROUND($AJ197/$AH197*2600,2),$AJ197),2)*'umowa o pracę'!$E$8,2),IF($AI197&gt;0,IF($AH197+$AI197&lt;2600,ROUND(ROUND($AJ197+ROUND($AI197*9%,2),2)*'umowa o pracę'!$E$8,2),IF(AND($AH197+$AI197&gt;=2600,$AI197&lt;2600,$AH197&lt;2600),ROUND((ROUND(((2600-$AI197)/$AH197)*$AJ197,2)+ROUND($AI197*9%,2))*'umowa o pracę'!$E$8,2),IF(AND($AH197+$AI197&gt;=2600,$AI197&gt;=2600),ROUND((ROUND(2600*9%,2))*'umowa o pracę'!$E$8,2),IF(AND($AH197+$AI197&gt;=2600,$AH197&gt;=2600,$AI197&lt;2600),ROUND((ROUND($AI197*9%,2)+ROUND(((2600-$AI197)/$AH197)*$AJ197,2))*'umowa o pracę'!$E$8,2),0)))),0)))))</f>
        <v>0</v>
      </c>
      <c r="AN197" s="32">
        <f>IF(IF(IF(AND($AG197=1,$I197&gt;0),ROUND(IF($AH197+$AI197&gt;=2800,2800*'umowa o pracę'!$E$8,($AH197+$AI197)*'umowa o pracę'!$E$8),2)+IF($AI197=0,ROUND(IF($AH197&gt;2800,ROUND($AK197/$AH197*2800,2),$AK197)*'umowa o pracę'!$E$8,2),ROUND(IF($AH197&gt;2800,ROUND($AK197/$AH197*2800,2),$AK197)*'umowa o pracę'!$E$8,2)),ROUND(IF($AH197+$AI197&gt;=2800,2800*'umowa o pracę'!$E$8,($AH197+$AI197)*'umowa o pracę'!$E$8),2)-IF($AI197=0,ROUND(ROUND(IF($AH197&gt;2800,ROUND($AJ197/$AH197*2800,2),$AJ197),2)*'umowa o pracę'!$E$8,2),IF($AI197&gt;0,IF($AH197+$AI197&lt;2800,ROUND(ROUND($AJ197+ROUND($AI197*9%,2),2)*'umowa o pracę'!$E$8,2),IF(AND($AH197+$AI197&gt;=2800,$AI197&lt;2800,$AH197&lt;2800),ROUND((ROUND(((2800-$AI197)/$AH197)*$AJ197,2)+ROUND($AI197*9%,2))*'umowa o pracę'!$E$8,2),IF(AND($AH197+$AI197&gt;=2800,$AI197&gt;=2800),ROUND((ROUND(2800*9%,2))*'umowa o pracę'!$E$8,2),IF(AND($AH197+$AI197&gt;=2800,$AH197&gt;=2800,$AI197&lt;2800),ROUND((ROUND($AI197*9%,2)+ROUND(((2800-$AI197)/$AH197)*$AJ197,2))*'umowa o pracę'!$E$8,2),0)))),0)))&gt;$J197,$J197,IF(AND($AG197=1,$I197&gt;0),ROUND(IF($AH197+$AI197&gt;=2800,2800*'umowa o pracę'!$E$8,($AH197+$AI197)*'umowa o pracę'!$E$8),2)+IF($AI197=0,ROUND(IF($AH197&gt;2800,ROUND($AK197/$AH197*2800,2),$AK197)*'umowa o pracę'!$E$8,2),ROUND(IF($AH197&gt;2800,ROUND($AK197/$AH197*2800,2),$AK197)*'umowa o pracę'!$E$8,2)),ROUND(IF($AH197+$AI197&gt;=2800,2800*'umowa o pracę'!$E$8,($AH197+$AI197)*'umowa o pracę'!$E$8),2)-IF($AI197=0,ROUND(ROUND(IF($AH197&gt;2800,ROUND($AJ197/$AH197*2800,2),$AJ197),2)*'umowa o pracę'!$E$8,2),IF($AI197&gt;0,IF($AH197+$AI197&lt;2800,ROUND(ROUND($AJ197+ROUND($AI197*9%,2),2)*'umowa o pracę'!$E$8,2),IF(AND($AH197+$AI197&gt;=2800,$AI197&lt;2800,$AH197&lt;2800),ROUND((ROUND(((2800-$AI197)/$AH197)*$AJ197,2)+ROUND($AI197*9%,2))*'umowa o pracę'!$E$8,2),IF(AND($AH197+$AI197&gt;=2800,$AI197&gt;=2800),ROUND((ROUND(2800*9%,2))*'umowa o pracę'!$E$8,2),IF(AND($AH197+$AI197&gt;=2800,$AH197&gt;=2800,$AI197&lt;2800),ROUND((ROUND($AI197*9%,2)+ROUND(((2800-$AI197)/$AH197)*$AJ197,2))*'umowa o pracę'!$E$8,2),0)))),0))))&gt;$J197,$J197,IF(IF(AND($AG197=1,$I197&gt;0),ROUND(IF($AH197+$AI197&gt;=2800,2800*'umowa o pracę'!$E$8,($AH197+$AI197)*'umowa o pracę'!$E$8),2)+IF($AI197=0,ROUND(IF($AH197&gt;2800,ROUND($AK197/$AH197*2800,2),$AK197)*'umowa o pracę'!$E$8,2),ROUND(IF($AH197&gt;2800,ROUND($AK197/$AH197*2800,2),$AK197)*'umowa o pracę'!$E$8,2)),ROUND(IF($AH197+$AI197&gt;=2800,2800*'umowa o pracę'!$E$8,($AH197+$AI197)*'umowa o pracę'!$E$8),2)-IF($AI197=0,ROUND(ROUND(IF($AH197&gt;2800,ROUND($AJ197/$AH197*2800,2),$AJ197),2)*'umowa o pracę'!$E$8,2),IF($AI197&gt;0,IF($AH197+$AI197&lt;2800,ROUND(ROUND($AJ197+ROUND($AI197*9%,2),2)*'umowa o pracę'!$E$8,2),IF(AND($AH197+$AI197&gt;=2800,$AI197&lt;2800,$AH197&lt;2800),ROUND((ROUND(((2800-$AI197)/$AH197)*$AJ197,2)+ROUND($AI197*9%,2))*'umowa o pracę'!$E$8,2),IF(AND($AH197+$AI197&gt;=2800,$AI197&gt;=2800),ROUND((ROUND(2800*9%,2))*'umowa o pracę'!$E$8,2),IF(AND($AH197+$AI197&gt;=2800,$AH197&gt;=2800,$AI197&lt;2800),ROUND((ROUND($AI197*9%,2)+ROUND(((2800-$AI197)/$AH197)*$AJ197,2))*'umowa o pracę'!$E$8,2),0)))),0)))&gt;$J197,$J197,IF(AND($AG197=1,$I197&gt;0),ROUND(IF($AH197+$AI197&gt;=2800,2800*'umowa o pracę'!$E$8,($AH197+$AI197)*'umowa o pracę'!$E$8),2)+IF($AI197=0,ROUND(IF($AH197&gt;2800,ROUND($AK197/$AH197*2800,2),$AK197)*'umowa o pracę'!$E$8,2),ROUND(IF($AH197&gt;2800,ROUND($AK197/$AH197*2800,2),$AK197)*'umowa o pracę'!$E$8,2)),ROUND(IF($AH197+$AI197&gt;=2800,2800*'umowa o pracę'!$E$8,($AH197+$AI197)*'umowa o pracę'!$E$8),2)-IF(AND($AI197=0,I197&gt;0),ROUND(ROUND(IF($AH197&gt;2800,ROUND($AJ197/$AH197*2800,2),$AJ197),2)*'umowa o pracę'!$E$8,2),IF($AI197&gt;0,IF($AH197+$AI197&lt;2800,ROUND(ROUND($AJ197+ROUND($AI197*9%,2),2)*'umowa o pracę'!$E$8,2),IF(AND($AH197+$AI197&gt;=2800,$AI197&lt;2800,$AH197&lt;2800),ROUND((ROUND(((2800-$AI197)/$AH197)*$AJ197,2)+ROUND($AI197*9%,2))*'umowa o pracę'!$E$8,2),IF(AND($AH197+$AI197&gt;=2800,$AI197&gt;=2800),ROUND((ROUND(2800*9%,2))*'umowa o pracę'!$E$8,2),IF(AND($AH197+$AI197&gt;=2800,$AH197&gt;=2800,$AI197&lt;2800),ROUND((ROUND($AI197*9%,2)+ROUND(((2800-$AI197)/$AH197)*$AJ197,2))*'umowa o pracę'!$E$8,2),0)))),0)))))</f>
        <v>0</v>
      </c>
      <c r="AO197" s="32">
        <f>IF('umowa o pracę'!$E$7=2020,IF(IF($AG197=1,IF($AI197=0,ROUND(IF($AH197&gt;2600,ROUND($AJ197/$AH197*2600,2),$AJ197)*'umowa o pracę'!$E$8,2),IF($AH197+$AI197&lt;2600,ROUND(ROUND($AJ197+ROUND($AI197*9%,2),2)*'umowa o pracę'!$E$8,2),IF(AND($AH197+$AI197&gt;=2600,$AH197&lt;2600),ROUND((ROUND($AJ197+ROUND((2600-$AH197)*9%,2),2))*'umowa o pracę'!$E$8,2),IF(AND($AH197+$AI197&gt;=2600,$AH197&gt;=2600),ROUND(ROUND($AJ197/$AH197*2600,2)*'umowa o pracę'!$E$8,2),0)))),0)&gt;$H197,$H197,IF($AG197=1,IF($AI197=0,ROUND(IF($AH197&gt;2600,ROUND($AJ197/$AH197*2600,2),$AJ197)*'umowa o pracę'!$E$8,2),IF($AH197+$AI197&lt;2600,ROUND(ROUND($AJ197+ROUND($AI197*9%,2),2)*'umowa o pracę'!$E$8,2),IF(AND($AH197+$AI197&gt;=2600,$AH197&lt;2600),ROUND((ROUND($AJ197+ROUND((2600-$AH197)*9%,2),2))*'umowa o pracę'!$E$8,2),IF(AND($AH197+$AI197&gt;=2600,$AH197&gt;=2600),ROUND(ROUND($AJ197/$AH197*2600,2)*'umowa o pracę'!$E$8,2),0)))),0)),IF('umowa o pracę'!$E$7=2021,IF(IF($AG197=1,IF($AI197=0,ROUND(IF($AH197&gt;2800,ROUND($AJ197/$AH197*2800,2),$AJ197)*'umowa o pracę'!$E$8,2),IF($AH197+$AI197&lt;2800,ROUND(ROUND($AJ197+ROUND($AI197*9%,2),2)*'umowa o pracę'!$E$8,2),IF(AND($AH197+$AI197&gt;=2800,$AH197&lt;2800),ROUND((ROUND($AJ197+ROUND((2800-$AH197)*9%,2),2))*'umowa o pracę'!$E$8,2),IF(AND($AH197+$AI197&gt;=2800,$AH197&gt;=2800),ROUND(ROUND($AJ197/$AH197*2800,2)*'umowa o pracę'!$E$8,2),0)))),0)&gt;$H197,$H197,IF($AG197=1,IF($AI197=0,ROUND(IF($AH197&gt;2800,ROUND($AJ197/$AH197*2800,2),$AJ197)*'umowa o pracę'!$E$8,2),IF($AH197+$AI197&lt;2800,ROUND(ROUND($AJ197+ROUND($AI197*9%,2),2)*'umowa o pracę'!$E$8,2),IF(AND($AH197+$AI197&gt;=2800,$AH197&lt;2800),ROUND((ROUND($AJ197+ROUND((2800-$AH197)*9%,2),2))*'umowa o pracę'!$E$8,2),IF(AND($AH197+$AI197&gt;=2800,$AH197&gt;=2800),ROUND(ROUND($AJ197/$AH197*2800,2)*'umowa o pracę'!$E$8,2),0)))),0)),0))</f>
        <v>0</v>
      </c>
      <c r="AP197" s="32">
        <f>IF('umowa o pracę'!$E$7=2020,IF(IF($AG197=1,IF($AI197=0,ROUND(IF($AH197&gt;2600,ROUND($AK197/$AH197*2600,2),$AK197)*'umowa o pracę'!$E$8,2),ROUND(IF($AH197&gt;2600,ROUND($AK197/$AH197*2600,2),$AK197)*'umowa o pracę'!$E$8,2)),0)&gt;$I197,$I197,IF($AG197=1,IF($AI197=0,ROUND(IF($AH197&gt;2600,ROUND($AK197/$AH197*2600,2),$AK197)*'umowa o pracę'!$E$8,2),ROUND(IF($AH197&gt;2600,ROUND($AK197/$AH197*2600,2),$AK197)*'umowa o pracę'!$E$8,2)),0)),IF('umowa o pracę'!$E$7=2021,IF(IF($AG197=1,IF($AI197=0,ROUND(IF($AH197&gt;2800,ROUND($AK197/$AH197*2800,2),$AK197)*'umowa o pracę'!$E$8,2),ROUND(IF($AH197&gt;2800,ROUND($AK197/$AH197*2800,2),$AK197)*'umowa o pracę'!$E$8,2)),0)&gt;$I197,$I197,IF($AG197=1,IF($AI197=0,ROUND(IF($AH197&gt;2800,ROUND($AK197/$AH197*2800,2),$AK197)*'umowa o pracę'!$E$8,2),ROUND(IF($AH197&gt;2800,ROUND($AK197/$AH197*2800,2),$AK197)*'umowa o pracę'!$E$8,2)),0)),0))</f>
        <v>0</v>
      </c>
      <c r="AQ197" s="56">
        <f>IF('umowa o pracę'!$E$7=2020,$AM197,IF('umowa o pracę'!$E$7=2021,$AN197,0))</f>
        <v>0</v>
      </c>
      <c r="AR197" s="33">
        <f>IF('umowa o pracę'!$E$7=0,0,U197+AF197+AQ197)</f>
        <v>0</v>
      </c>
      <c r="AS197" s="19"/>
      <c r="AT197" s="19"/>
      <c r="AU197" s="19"/>
      <c r="AV197" s="6"/>
      <c r="AW197" s="6"/>
      <c r="AX197" s="6">
        <f t="shared" si="26"/>
        <v>10</v>
      </c>
      <c r="AY197" s="6"/>
      <c r="AZ197" s="234">
        <f t="shared" si="29"/>
        <v>0</v>
      </c>
      <c r="BA197" s="234">
        <f t="shared" si="30"/>
        <v>0</v>
      </c>
      <c r="BB197" s="234">
        <f t="shared" si="31"/>
        <v>0</v>
      </c>
      <c r="BC197" s="234">
        <f t="shared" si="32"/>
        <v>0</v>
      </c>
      <c r="BD197" s="234">
        <f t="shared" si="33"/>
        <v>0</v>
      </c>
      <c r="BE197" s="234">
        <f t="shared" si="34"/>
        <v>0</v>
      </c>
      <c r="BF197" s="234">
        <f t="shared" si="35"/>
        <v>0</v>
      </c>
      <c r="BG197" s="234">
        <f t="shared" si="36"/>
        <v>0</v>
      </c>
      <c r="BH197" s="234">
        <f t="shared" si="37"/>
        <v>0</v>
      </c>
      <c r="BI197" s="238">
        <f t="shared" si="38"/>
        <v>0</v>
      </c>
      <c r="BJ197" s="236"/>
      <c r="BK197" s="236"/>
      <c r="BL197" s="237"/>
    </row>
    <row r="198" spans="1:64" ht="15.75" customHeight="1" x14ac:dyDescent="0.25">
      <c r="A198" s="129">
        <v>187</v>
      </c>
      <c r="B198" s="57"/>
      <c r="C198" s="57"/>
      <c r="D198" s="36"/>
      <c r="E198" s="36"/>
      <c r="F198" s="242"/>
      <c r="G198" s="37">
        <v>1</v>
      </c>
      <c r="H198" s="58">
        <v>0</v>
      </c>
      <c r="I198" s="59">
        <v>0</v>
      </c>
      <c r="J198" s="60">
        <v>0</v>
      </c>
      <c r="K198" s="52">
        <v>1</v>
      </c>
      <c r="L198" s="39">
        <v>0</v>
      </c>
      <c r="M198" s="39">
        <v>0</v>
      </c>
      <c r="N198" s="39">
        <v>0</v>
      </c>
      <c r="O198" s="39">
        <v>0</v>
      </c>
      <c r="P198" s="35">
        <f>IF('umowa o pracę'!$E$7=2020,ROUND(IF($L198&gt;=2600,2600*'umowa o pracę'!$E$8,$L198*'umowa o pracę'!$E$8),2),IF('umowa o pracę'!$E$7=2021,ROUND(IF($L198&gt;=2800,2800*'umowa o pracę'!$E$8,$L198*'umowa o pracę'!$E$8),2),0))</f>
        <v>0</v>
      </c>
      <c r="Q198" s="252">
        <f>IF(IF(IF(AND($K198=1,$I198&gt;0),ROUND(IF($L198+$M198&gt;=2600,2600*'umowa o pracę'!$E$8,($L198+$M198)*'umowa o pracę'!$E$8),2)+IF($M198=0,ROUND(IF($L198&gt;2600,ROUND($O198/$L198*2600,2),$O198)*'umowa o pracę'!$E$8,2),ROUND(IF($L198&gt;2600,ROUND($O198/$L198*2600,2),$O198)*'umowa o pracę'!$E$8,2)),ROUND(IF($L198+$M198&gt;=2600,2600*'umowa o pracę'!$E$8,($L198+$M198)*'umowa o pracę'!$E$8),2)-IF($M198=0,ROUND(ROUND(IF($L198&gt;2600,ROUND($N198/$L198*2600,2),$N198),2)*'umowa o pracę'!$E$8,2),IF($M198&gt;0,IF($L198+$M198&lt;2600,ROUND(ROUND($N198+ROUND($M198*9%,2),2)*'umowa o pracę'!$E$8,2),IF(AND($L198+$M198&gt;=2600,$M198&lt;2600,$L198&lt;2600),ROUND((ROUND(((2600-$M198)/$L198)*$N198,2)+ROUND($M198*9%,2))*'umowa o pracę'!$E$8,2),IF(AND($L198+$M198&gt;=2600,$M198&gt;=2600),ROUND((ROUND(2600*9%,2))*'umowa o pracę'!$E$8,2),IF(AND($L198+$M198&gt;=2600,$L198&gt;=2600,$M198&lt;2600),ROUND((ROUND($M198*9%,2)+ROUND(((2600-$M198)/$L198)*$N198,2))*'umowa o pracę'!$E$8,2),0)))),0)))&gt;$J198,$J198,IF(AND($K198=1,$I198&gt;0),ROUND(IF($L198+$M198&gt;=2600,2600*'umowa o pracę'!$E$8,($L198+$M198)*'umowa o pracę'!$E$8),2)+IF($M198=0,ROUND(IF($L198&gt;2600,ROUND($O198/$L198*2600,2),$O198)*'umowa o pracę'!$E$8,2),ROUND(IF($L198&gt;2600,ROUND($O198/$L198*2600,2),$O198)*'umowa o pracę'!$E$8,2)),ROUND(IF($L198+$M198&gt;=2600,2600*'umowa o pracę'!$E$8,($L198+$M198)*'umowa o pracę'!$E$8),2)-IF($M198=0,ROUND(ROUND(IF($L198&gt;2600,ROUND($N198/$L198*2600,2),$N198),2)*'umowa o pracę'!$E$8,2),IF($M198&gt;0,IF($L198+$M198&lt;2600,ROUND(ROUND($N198+ROUND($M198*9%,2),2)*'umowa o pracę'!$E$8,2),IF(AND($L198+$M198&gt;=2600,$M198&lt;2600,$L198&lt;2600),ROUND((ROUND(((2600-$M198)/$L198)*$N198,2)+ROUND($M198*9%,2))*'umowa o pracę'!$E$8,2),IF(AND($L198+$M198&gt;=2600,$M198&gt;=2600),ROUND((ROUND(2600*9%,2))*'umowa o pracę'!$E$8,2),IF(AND($L198+$M198&gt;=2600,$L198&gt;=2600,$M198&lt;2600),ROUND((ROUND($M198*9%,2)+ROUND(((2600-$M198)/$L198)*$N198,2))*'umowa o pracę'!$E$8,2),0)))),0))))&gt;$J198,$J198,IF(IF(AND($K198=1,$I198&gt;0),ROUND(IF($L198+$M198&gt;=2600,2600*'umowa o pracę'!$E$8,($L198+$M198)*'umowa o pracę'!$E$8),2)+IF($M198=0,ROUND(IF($L198&gt;2600,ROUND($O198/$L198*2600,2),$O198)*'umowa o pracę'!$E$8,2),ROUND(IF($L198&gt;2600,ROUND($O198/$L198*2600,2),$O198)*'umowa o pracę'!$E$8,2)),ROUND(IF($L198+$M198&gt;=2600,2600*'umowa o pracę'!$E$8,($L198+$M198)*'umowa o pracę'!$E$8),2)-IF($M198=0,ROUND(ROUND(IF($L198&gt;2600,ROUND($N198/$L198*2600,2),$N198),2)*'umowa o pracę'!$E$8,2),IF($M198&gt;0,IF($L198+$M198&lt;2600,ROUND(ROUND($N198+ROUND($M198*9%,2),2)*'umowa o pracę'!$E$8,2),IF(AND($L198+$M198&gt;=2600,$M198&lt;2600,$L198&lt;2600),ROUND((ROUND(((2600-$M198)/$L198)*$N198,2)+ROUND($M198*9%,2))*'umowa o pracę'!$E$8,2),IF(AND($L198+$M198&gt;=2600,$M198&gt;=2600),ROUND((ROUND(2600*9%,2))*'umowa o pracę'!$E$8,2),IF(AND($L198+$M198&gt;=2600,$L198&gt;=2600,$M198&lt;2600),ROUND((ROUND($M198*9%,2)+ROUND(((2600-$M198)/$L198)*$N198,2))*'umowa o pracę'!$E$8,2),0)))),0)))&gt;$J198,$J198,IF(AND($K198=1,$I198&gt;0),ROUND(IF($L198+$M198&gt;=2600,2600*'umowa o pracę'!$E$8,($L198+$M198)*'umowa o pracę'!$E$8),2)+IF($M198=0,ROUND(IF($L198&gt;2600,ROUND($O198/$L198*2600,2),$O198)*'umowa o pracę'!$E$8,2),ROUND(IF($L198&gt;2600,ROUND($O198/$L198*2600,2),$O198)*'umowa o pracę'!$E$8,2)),ROUND(IF($L198+$M198&gt;=2600,2600*'umowa o pracę'!$E$8,($L198+$M198)*'umowa o pracę'!$E$8),2)-IF(AND($M198=0,I198&gt;0),ROUND(ROUND(IF($L198&gt;2600,ROUND($N198/$L198*2600,2),$N198),2)*'umowa o pracę'!$E$8,2),IF($M198&gt;0,IF($L198+$M198&lt;2600,ROUND(ROUND($N198+ROUND($M198*9%,2),2)*'umowa o pracę'!$E$8,2),IF(AND($L198+$M198&gt;=2600,$M198&lt;2600,$L198&lt;2600),ROUND((ROUND(((2600-$M198)/$L198)*$N198,2)+ROUND($M198*9%,2))*'umowa o pracę'!$E$8,2),IF(AND($L198+$M198&gt;=2600,$M198&gt;=2600),ROUND((ROUND(2600*9%,2))*'umowa o pracę'!$E$8,2),IF(AND($L198+$M198&gt;=2600,$L198&gt;=2600,$M198&lt;2600),ROUND((ROUND($M198*9%,2)+ROUND(((2600-$M198)/$L198)*$N198,2))*'umowa o pracę'!$E$8,2),0)))),0)))))</f>
        <v>0</v>
      </c>
      <c r="R198" s="252">
        <f>IF(IF(IF(AND($K198=1,$I198&gt;0),ROUND(IF($L198+$M198&gt;=2800,2800*'umowa o pracę'!$E$8,($L198+$M198)*'umowa o pracę'!$E$8),2)+IF($M198=0,ROUND(IF($L198&gt;2800,ROUND($O198/$L198*2800,2),$O198)*'umowa o pracę'!$E$8,2),ROUND(IF($L198&gt;2800,ROUND($O198/$L198*2800,2),$O198)*'umowa o pracę'!$E$8,2)),ROUND(IF($L198+$M198&gt;=2800,2800*'umowa o pracę'!$E$8,($L198+$M198)*'umowa o pracę'!$E$8),2)-IF($M198=0,ROUND(ROUND(IF($L198&gt;2800,ROUND($N198/$L198*2800,2),$N198),2)*'umowa o pracę'!$E$8,2),IF($M198&gt;0,IF($L198+$M198&lt;2800,ROUND(ROUND($N198+ROUND($M198*9%,2),2)*'umowa o pracę'!$E$8,2),IF(AND($L198+$M198&gt;=2800,$M198&lt;2800,$L198&lt;2800),ROUND((ROUND(((2800-$M198)/$L198)*$N198,2)+ROUND($M198*9%,2))*'umowa o pracę'!$E$8,2),IF(AND($L198+$M198&gt;=2800,$M198&gt;=2800),ROUND((ROUND(2800*9%,2))*'umowa o pracę'!$E$8,2),IF(AND($L198+$M198&gt;=2800,$L198&gt;=2800,$M198&lt;2800),ROUND((ROUND($M198*9%,2)+ROUND(((2800-$M198)/$L198)*$N198,2))*'umowa o pracę'!$E$8,2),0)))),0)))&gt;$J198,$J198,IF(AND($K198=1,$I198&gt;0),ROUND(IF($L198+$M198&gt;=2800,2800*'umowa o pracę'!$E$8,($L198+$M198)*'umowa o pracę'!$E$8),2)+IF($M198=0,ROUND(IF($L198&gt;2800,ROUND($O198/$L198*2800,2),$O198)*'umowa o pracę'!$E$8,2),ROUND(IF($L198&gt;2800,ROUND($O198/$L198*2800,2),$O198)*'umowa o pracę'!$E$8,2)),ROUND(IF($L198+$M198&gt;=2800,2800*'umowa o pracę'!$E$8,($L198+$M198)*'umowa o pracę'!$E$8),2)-IF($M198=0,ROUND(ROUND(IF($L198&gt;2800,ROUND($N198/$L198*2800,2),$N198),2)*'umowa o pracę'!$E$8,2),IF($M198&gt;0,IF($L198+$M198&lt;2800,ROUND(ROUND($N198+ROUND($M198*9%,2),2)*'umowa o pracę'!$E$8,2),IF(AND($L198+$M198&gt;=2800,$M198&lt;2800,$L198&lt;2800),ROUND((ROUND(((2800-$M198)/$L198)*$N198,2)+ROUND($M198*9%,2))*'umowa o pracę'!$E$8,2),IF(AND($L198+$M198&gt;=2800,$M198&gt;=2800),ROUND((ROUND(2800*9%,2))*'umowa o pracę'!$E$8,2),IF(AND($L198+$M198&gt;=2800,$L198&gt;=2800,$M198&lt;2800),ROUND((ROUND($M198*9%,2)+ROUND(((2800-$M198)/$L198)*$N198,2))*'umowa o pracę'!$E$8,2),0)))),0))))&gt;$J198,$J198,IF(IF(AND($K198=1,$I198&gt;0),ROUND(IF($L198+$M198&gt;=2800,2800*'umowa o pracę'!$E$8,($L198+$M198)*'umowa o pracę'!$E$8),2)+IF($M198=0,ROUND(IF($L198&gt;2800,ROUND($O198/$L198*2800,2),$O198)*'umowa o pracę'!$E$8,2),ROUND(IF($L198&gt;2800,ROUND($O198/$L198*2800,2),$O198)*'umowa o pracę'!$E$8,2)),ROUND(IF($L198+$M198&gt;=2800,2800*'umowa o pracę'!$E$8,($L198+$M198)*'umowa o pracę'!$E$8),2)-IF($M198=0,ROUND(ROUND(IF($L198&gt;2800,ROUND($N198/$L198*2800,2),$N198),2)*'umowa o pracę'!$E$8,2),IF($M198&gt;0,IF($L198+$M198&lt;2800,ROUND(ROUND($N198+ROUND($M198*9%,2),2)*'umowa o pracę'!$E$8,2),IF(AND($L198+$M198&gt;=2800,$M198&lt;2800,$L198&lt;2800),ROUND((ROUND(((2800-$M198)/$L198)*$N198,2)+ROUND($M198*9%,2))*'umowa o pracę'!$E$8,2),IF(AND($L198+$M198&gt;=2800,$M198&gt;=2800),ROUND((ROUND(2800*9%,2))*'umowa o pracę'!$E$8,2),IF(AND($L198+$M198&gt;=2800,$L198&gt;=2800,$M198&lt;2800),ROUND((ROUND($M198*9%,2)+ROUND(((2800-$M198)/$L198)*$N198,2))*'umowa o pracę'!$E$8,2),0)))),0)))&gt;$J198,$J198,IF(AND($K198=1,$I198&gt;0),ROUND(IF($L198+$M198&gt;=2800,2800*'umowa o pracę'!$E$8,($L198+$M198)*'umowa o pracę'!$E$8),2)+IF($M198=0,ROUND(IF($L198&gt;2800,ROUND($O198/$L198*2800,2),$O198)*'umowa o pracę'!$E$8,2),ROUND(IF($L198&gt;2800,ROUND($O198/$L198*2800,2),$O198)*'umowa o pracę'!$E$8,2)),ROUND(IF($L198+$M198&gt;=2800,2800*'umowa o pracę'!$E$8,($L198+$M198)*'umowa o pracę'!$E$8),2)-IF(AND($M198=0,I198&gt;0),ROUND(ROUND(IF($L198&gt;2800,ROUND($N198/$L198*2800,2),$N198),2)*'umowa o pracę'!$E$8,2),IF($M198&gt;0,IF($L198+$M198&lt;2800,ROUND(ROUND($N198+ROUND($M198*9%,2),2)*'umowa o pracę'!$E$8,2),IF(AND($L198+$M198&gt;=2800,$M198&lt;2800,$L198&lt;2800),ROUND((ROUND(((2800-$M198)/$L198)*$N198,2)+ROUND($M198*9%,2))*'umowa o pracę'!$E$8,2),IF(AND($L198+$M198&gt;=2800,$M198&gt;=2800),ROUND((ROUND(2800*9%,2))*'umowa o pracę'!$E$8,2),IF(AND($L198+$M198&gt;=2800,$L198&gt;=2800,$M198&lt;2800),ROUND((ROUND($M198*9%,2)+ROUND(((2800-$M198)/$L198)*$N198,2))*'umowa o pracę'!$E$8,2),0)))),0)))))</f>
        <v>0</v>
      </c>
      <c r="S198" s="32">
        <f>IF('umowa o pracę'!$E$7=2020,IF(IF($K198=1,IF($M198=0,ROUND(IF($L198&gt;2600,ROUND($N198/$L198*2600,2),$N198)*'umowa o pracę'!$E$8,2),IF($L198+$M198&lt;2600,ROUND(ROUND($N198+ROUND($M198*9%,2),2)*'umowa o pracę'!$E$8,2),IF(AND($L198+$M198&gt;=2600,$L198&lt;2600),ROUND((ROUND($N198+ROUND((2600-$L198)*9%,2),2))*'umowa o pracę'!$E$8,2),IF(AND($L198+$M198&gt;=2600,$L198&gt;=2600),ROUND(ROUND($N198/$L198*2600,2)*'umowa o pracę'!$E$8,2),0)))),0)&gt;$H198,$H198,IF($K198=1,IF($M198=0,ROUND(IF($L198&gt;2600,ROUND($N198/$L198*2600,2),$N198)*'umowa o pracę'!$E$8,2),IF($L198+$M198&lt;2600,ROUND(ROUND($N198+ROUND($M198*9%,2),2)*'umowa o pracę'!$E$8,2),IF(AND($L198+$M198&gt;=2600,$L198&lt;2600),ROUND((ROUND($N198+ROUND((2600-$L198)*9%,2),2))*'umowa o pracę'!$E$8,2),IF(AND($L198+$M198&gt;=2600,$L198&gt;=2600),ROUND(ROUND($N198/$L198*2600,2)*'umowa o pracę'!$E$8,2),0)))),0)),IF('umowa o pracę'!$E$7=2021,IF(IF($K198=1,IF($M198=0,ROUND(IF($L198&gt;2800,ROUND($N198/$L198*2800,2),$N198)*'umowa o pracę'!$E$8,2),IF($L198+$M198&lt;2800,ROUND(ROUND($N198+ROUND($M198*9%,2),2)*'umowa o pracę'!$E$8,2),IF(AND($L198+$M198&gt;=2800,$L198&lt;2800),ROUND((ROUND($N198+ROUND((2800-$L198)*9%,2),2))*'umowa o pracę'!$E$8,2),IF(AND($L198+$M198&gt;=2800,$L198&gt;=2800),ROUND(ROUND($N198/$L198*2800,2)*'umowa o pracę'!$E$8,2),0)))),0)&gt;$H198,$H198,IF($K198=1,IF($M198=0,ROUND(IF($L198&gt;2800,ROUND($N198/$L198*2800,2),$N198)*'umowa o pracę'!$E$8,2),IF($L198+$M198&lt;2800,ROUND(ROUND($N198+ROUND($M198*9%,2),2)*'umowa o pracę'!$E$8,2),IF(AND($L198+$M198&gt;=2800,$L198&lt;2800),ROUND((ROUND($N198+ROUND((2800-$L198)*9%,2),2))*'umowa o pracę'!$E$8,2),IF(AND($L198+$M198&gt;=2800,$L198&gt;=2800),ROUND(ROUND($N198/$L198*2800,2)*'umowa o pracę'!$E$8,2),0)))),0)),0))</f>
        <v>0</v>
      </c>
      <c r="T198" s="32">
        <f>IF('umowa o pracę'!$E$7=2020,IF(IF($K198=1,IF($M198=0,ROUND(IF($L198&gt;2600,ROUND($O198/$L198*2600,2),$O198)*'umowa o pracę'!$E$8,2),ROUND(IF($L198&gt;2600,ROUND($O198/$L198*2600,2),$O198)*'umowa o pracę'!$E$8,2)),0)&gt;$I198,$I198,IF($K198=1,IF($M198=0,ROUND(IF($L198&gt;2600,ROUND($O198/$L198*2600,2),$O198)*'umowa o pracę'!$E$8,2),ROUND(IF($L198&gt;2600,ROUND($O198/$L198*2600,2),$O198)*'umowa o pracę'!$E$8,2)),0)),IF('umowa o pracę'!$E$7=2021,IF(IF($K198=1,IF($M198=0,ROUND(IF($L198&gt;2800,ROUND($O198/$L198*2800,2),$O198)*'umowa o pracę'!$E$8,2),ROUND(IF($L198&gt;2800,ROUND($O198/$L198*2800,2),$O198)*'umowa o pracę'!$E$8,2)),0)&gt;$I198,$I198,IF($K198=1,IF($M198=0,ROUND(IF($L198&gt;2800,ROUND($O198/$L198*2800,2),$O198)*'umowa o pracę'!$E$8,2),ROUND(IF($L198&gt;2800,ROUND($O198/$L198*2800,2),$O198)*'umowa o pracę'!$E$8,2)),0)),0))</f>
        <v>0</v>
      </c>
      <c r="U198" s="51">
        <f>IF('umowa o pracę'!$E$7=2020,$Q198,IF('umowa o pracę'!$E$7=2021,$R198,0))</f>
        <v>0</v>
      </c>
      <c r="V198" s="53">
        <f t="shared" si="27"/>
        <v>1</v>
      </c>
      <c r="W198" s="54">
        <f>IF('umowa o pracę'!$E$6&lt;2,0,$L198)</f>
        <v>0</v>
      </c>
      <c r="X198" s="54">
        <f>IF('umowa o pracę'!$E$6&lt;2,0,$M198)</f>
        <v>0</v>
      </c>
      <c r="Y198" s="55">
        <f>IF('umowa o pracę'!$E$6&lt;2,0,$N198)</f>
        <v>0</v>
      </c>
      <c r="Z198" s="55">
        <f>IF('umowa o pracę'!$E$6&lt;2,0,$O198)</f>
        <v>0</v>
      </c>
      <c r="AA198" s="32">
        <f>IF('umowa o pracę'!$E$7=2020,ROUND(IF($W198&gt;=2600,2600*'umowa o pracę'!$E$8,$W198*'umowa o pracę'!$E$8),2),IF('umowa o pracę'!$E$7=2021,ROUND(IF($W198&gt;=2800,2800*'umowa o pracę'!$E$8,$W198*'umowa o pracę'!$E$8),2),0))</f>
        <v>0</v>
      </c>
      <c r="AB198" s="32">
        <f>IF(IF(IF(AND($V198=1,$I198&gt;0),ROUND(IF($W198+$X198&gt;=2600,2600*'umowa o pracę'!$E$8,($W198+$X198)*'umowa o pracę'!$E$8),2)+IF($X198=0,ROUND(IF($W198&gt;2600,ROUND($Z198/$W198*2600,2),$Z198)*'umowa o pracę'!$E$8,2),ROUND(IF($W198&gt;2600,ROUND($Z198/$W198*2600,2),$Z198)*'umowa o pracę'!$E$8,2)),ROUND(IF($W198+$X198&gt;=2600,2600*'umowa o pracę'!$E$8,($W198+$X198)*'umowa o pracę'!$E$8),2)-IF($X198=0,ROUND(ROUND(IF($W198&gt;2600,ROUND($Y198/$W198*2600,2),$Y198),2)*'umowa o pracę'!$E$8,2),IF($X198&gt;0,IF($W198+$X198&lt;2600,ROUND(ROUND($Y198+ROUND($X198*9%,2),2)*'umowa o pracę'!$E$8,2),IF(AND($W198+$X198&gt;=2600,$X198&lt;2600,$W198&lt;2600),ROUND((ROUND(((2600-$X198)/$W198)*$Y198,2)+ROUND($X198*9%,2))*'umowa o pracę'!$E$8,2),IF(AND($W198+$X198&gt;=2600,$X198&gt;=2600),ROUND((ROUND(2600*9%,2))*'umowa o pracę'!$E$8,2),IF(AND($W198+$X198&gt;=2600,$W198&gt;=2600,$X198&lt;2600),ROUND((ROUND($X198*9%,2)+ROUND(((2600-$X198)/$W198)*$Y198,2))*'umowa o pracę'!$E$8,2),0)))),0)))&gt;$J198,$J198,IF(AND($V198=1,$I198&gt;0),ROUND(IF($W198+$X198&gt;=2600,2600*'umowa o pracę'!$E$8,($W198+$X198)*'umowa o pracę'!$E$8),2)+IF($X198=0,ROUND(IF($W198&gt;2600,ROUND($Z198/$W198*2600,2),$Z198)*'umowa o pracę'!$E$8,2),ROUND(IF($W198&gt;2600,ROUND($Z198/$W198*2600,2),$Z198)*'umowa o pracę'!$E$8,2)),ROUND(IF($W198+$X198&gt;=2600,2600*'umowa o pracę'!$E$8,($W198+$X198)*'umowa o pracę'!$E$8),2)-IF($X198=0,ROUND(ROUND(IF($W198&gt;2600,ROUND($Y198/$W198*2600,2),$Y198),2)*'umowa o pracę'!$E$8,2),IF($X198&gt;0,IF($W198+$X198&lt;2600,ROUND(ROUND($Y198+ROUND($X198*9%,2),2)*'umowa o pracę'!$E$8,2),IF(AND($W198+$X198&gt;=2600,$X198&lt;2600,$W198&lt;2600),ROUND((ROUND(((2600-$X198)/$W198)*$Y198,2)+ROUND($X198*9%,2))*'umowa o pracę'!$E$8,2),IF(AND($W198+$X198&gt;=2600,$X198&gt;=2600),ROUND((ROUND(2600*9%,2))*'umowa o pracę'!$E$8,2),IF(AND($W198+$X198&gt;=2600,$W198&gt;=2600,$X198&lt;2600),ROUND((ROUND($X198*9%,2)+ROUND(((2600-$X198)/$W198)*$Y198,2))*'umowa o pracę'!$E$8,2),0)))),0))))&gt;$J198,$J198,IF(IF(AND($V198=1,$I198&gt;0),ROUND(IF($W198+$X198&gt;=2600,2600*'umowa o pracę'!$E$8,($W198+$X198)*'umowa o pracę'!$E$8),2)+IF($X198=0,ROUND(IF($W198&gt;2600,ROUND($Z198/$W198*2600,2),$Z198)*'umowa o pracę'!$E$8,2),ROUND(IF($W198&gt;2600,ROUND($Z198/$W198*2600,2),$Z198)*'umowa o pracę'!$E$8,2)),ROUND(IF($W198+$X198&gt;=2600,2600*'umowa o pracę'!$E$8,($W198+$X198)*'umowa o pracę'!$E$8),2)-IF($X198=0,ROUND(ROUND(IF($W198&gt;2600,ROUND($Y198/$W198*2600,2),$Y198),2)*'umowa o pracę'!$E$8,2),IF($X198&gt;0,IF($W198+$X198&lt;2600,ROUND(ROUND($Y198+ROUND($X198*9%,2),2)*'umowa o pracę'!$E$8,2),IF(AND($W198+$X198&gt;=2600,$X198&lt;2600,$W198&lt;2600),ROUND((ROUND(((2600-$X198)/$W198)*$Y198,2)+ROUND($X198*9%,2))*'umowa o pracę'!$E$8,2),IF(AND($W198+$X198&gt;=2600,$X198&gt;=2600),ROUND((ROUND(2600*9%,2))*'umowa o pracę'!$E$8,2),IF(AND($W198+$X198&gt;=2600,$W198&gt;=2600,$X198&lt;2600),ROUND((ROUND($X198*9%,2)+ROUND(((2600-$X198)/$W198)*$Y198,2))*'umowa o pracę'!$E$8,2),0)))),0)))&gt;$J198,$J198,IF(AND($V198=1,$I198&gt;0),ROUND(IF($W198+$X198&gt;=2600,2600*'umowa o pracę'!$E$8,($W198+$X198)*'umowa o pracę'!$E$8),2)+IF($X198=0,ROUND(IF($W198&gt;2600,ROUND($Z198/$W198*2600,2),$Z198)*'umowa o pracę'!$E$8,2),ROUND(IF($W198&gt;2600,ROUND($Z198/$W198*2600,2),$Z198)*'umowa o pracę'!$E$8,2)),ROUND(IF($W198+$X198&gt;=2600,2600*'umowa o pracę'!$E$8,($W198+$X198)*'umowa o pracę'!$E$8),2)-IF(AND($X198=0,I198&gt;0),ROUND(ROUND(IF($W198&gt;2600,ROUND($Y198/$W198*2600,2),$Y198),2)*'umowa o pracę'!$E$8,2),IF($X198&gt;0,IF($W198+$X198&lt;2600,ROUND(ROUND($Y198+ROUND($X198*9%,2),2)*'umowa o pracę'!$E$8,2),IF(AND($W198+$X198&gt;=2600,$X198&lt;2600,$W198&lt;2600),ROUND((ROUND(((2600-$X198)/$W198)*$Y198,2)+ROUND($X198*9%,2))*'umowa o pracę'!$E$8,2),IF(AND($W198+$X198&gt;=2600,$X198&gt;=2600),ROUND((ROUND(2600*9%,2))*'umowa o pracę'!$E$8,2),IF(AND($W198+$X198&gt;=2600,$W198&gt;=2600,$X198&lt;2600),ROUND((ROUND($X198*9%,2)+ROUND(((2600-$X198)/$W198)*$Y198,2))*'umowa o pracę'!$E$8,2),0)))),0)))))</f>
        <v>0</v>
      </c>
      <c r="AC198" s="32">
        <f>IF(IF(IF(AND($V198=1,$I198&gt;0),ROUND(IF($W198+$X198&gt;=2800,2800*'umowa o pracę'!$E$8,($W198+$X198)*'umowa o pracę'!$E$8),2)+IF($X198=0,ROUND(IF($W198&gt;2800,ROUND($Z198/$W198*2800,2),$Z198)*'umowa o pracę'!$E$8,2),ROUND(IF($W198&gt;2800,ROUND($Z198/$W198*2800,2),$Z198)*'umowa o pracę'!$E$8,2)),ROUND(IF($W198+$X198&gt;=2800,2800*'umowa o pracę'!$E$8,($W198+$X198)*'umowa o pracę'!$E$8),2)-IF($X198=0,ROUND(ROUND(IF($W198&gt;2800,ROUND($Y198/$W198*2800,2),$Y198),2)*'umowa o pracę'!$E$8,2),IF($X198&gt;0,IF($W198+$X198&lt;2800,ROUND(ROUND($Y198+ROUND($X198*9%,2),2)*'umowa o pracę'!$E$8,2),IF(AND($W198+$X198&gt;=2800,$X198&lt;2800,$W198&lt;2800),ROUND((ROUND(((2800-$X198)/$W198)*$Y198,2)+ROUND($X198*9%,2))*'umowa o pracę'!$E$8,2),IF(AND($W198+$X198&gt;=2800,$X198&gt;=2800),ROUND((ROUND(2800*9%,2))*'umowa o pracę'!$E$8,2),IF(AND($W198+$X198&gt;=2800,$W198&gt;=2800,$X198&lt;2800),ROUND((ROUND($X198*9%,2)+ROUND(((2800-$X198)/$W198)*$Y198,2))*'umowa o pracę'!$E$8,2),0)))),0)))&gt;$J198,$J198,IF(AND($V198=1,$I198&gt;0),ROUND(IF($W198+$X198&gt;=2800,2800*'umowa o pracę'!$E$8,($W198+$X198)*'umowa o pracę'!$E$8),2)+IF($X198=0,ROUND(IF($W198&gt;2800,ROUND($Z198/$W198*2800,2),$Z198)*'umowa o pracę'!$E$8,2),ROUND(IF($W198&gt;2800,ROUND($Z198/$W198*2800,2),$Z198)*'umowa o pracę'!$E$8,2)),ROUND(IF($W198+$X198&gt;=2800,2800*'umowa o pracę'!$E$8,($W198+$X198)*'umowa o pracę'!$E$8),2)-IF($X198=0,ROUND(ROUND(IF($W198&gt;2800,ROUND($Y198/$W198*2800,2),$Y198),2)*'umowa o pracę'!$E$8,2),IF($X198&gt;0,IF($W198+$X198&lt;2800,ROUND(ROUND($Y198+ROUND($X198*9%,2),2)*'umowa o pracę'!$E$8,2),IF(AND($W198+$X198&gt;=2800,$X198&lt;2800,$W198&lt;2800),ROUND((ROUND(((2800-$X198)/$W198)*$Y198,2)+ROUND($X198*9%,2))*'umowa o pracę'!$E$8,2),IF(AND($W198+$X198&gt;=2800,$X198&gt;=2800),ROUND((ROUND(2800*9%,2))*'umowa o pracę'!$E$8,2),IF(AND($W198+$X198&gt;=2800,$W198&gt;=2800,$X198&lt;2800),ROUND((ROUND($X198*9%,2)+ROUND(((2800-$X198)/$W198)*$Y198,2))*'umowa o pracę'!$E$8,2),0)))),0))))&gt;$J198,$J198,IF(IF(AND($V198=1,$I198&gt;0),ROUND(IF($W198+$X198&gt;=2800,2800*'umowa o pracę'!$E$8,($W198+$X198)*'umowa o pracę'!$E$8),2)+IF($X198=0,ROUND(IF($W198&gt;2800,ROUND($Z198/$W198*2800,2),$Z198)*'umowa o pracę'!$E$8,2),ROUND(IF($W198&gt;2800,ROUND($Z198/$W198*2800,2),$Z198)*'umowa o pracę'!$E$8,2)),ROUND(IF($W198+$X198&gt;=2800,2800*'umowa o pracę'!$E$8,($W198+$X198)*'umowa o pracę'!$E$8),2)-IF($X198=0,ROUND(ROUND(IF($W198&gt;2800,ROUND($Y198/$W198*2800,2),$Y198),2)*'umowa o pracę'!$E$8,2),IF($X198&gt;0,IF($W198+$X198&lt;2800,ROUND(ROUND($Y198+ROUND($X198*9%,2),2)*'umowa o pracę'!$E$8,2),IF(AND($W198+$X198&gt;=2800,$X198&lt;2800,$W198&lt;2800),ROUND((ROUND(((2800-$X198)/$W198)*$Y198,2)+ROUND($X198*9%,2))*'umowa o pracę'!$E$8,2),IF(AND($W198+$X198&gt;=2800,$X198&gt;=2800),ROUND((ROUND(2800*9%,2))*'umowa o pracę'!$E$8,2),IF(AND($W198+$X198&gt;=2800,$W198&gt;=2800,$X198&lt;2800),ROUND((ROUND($X198*9%,2)+ROUND(((2800-$X198)/$W198)*$Y198,2))*'umowa o pracę'!$E$8,2),0)))),0)))&gt;$J198,$J198,IF(AND($V198=1,$I198&gt;0),ROUND(IF($W198+$X198&gt;=2800,2800*'umowa o pracę'!$E$8,($W198+$X198)*'umowa o pracę'!$E$8),2)+IF($X198=0,ROUND(IF($W198&gt;2800,ROUND($Z198/$W198*2800,2),$Z198)*'umowa o pracę'!$E$8,2),ROUND(IF($W198&gt;2800,ROUND($Z198/$W198*2800,2),$Z198)*'umowa o pracę'!$E$8,2)),ROUND(IF($W198+$X198&gt;=2800,2800*'umowa o pracę'!$E$8,($W198+$X198)*'umowa o pracę'!$E$8),2)-IF(AND($X198=0,I198&gt;0),ROUND(ROUND(IF($W198&gt;2800,ROUND($Y198/$W198*2800,2),$Y198),2)*'umowa o pracę'!$E$8,2),IF($X198&gt;0,IF($W198+$X198&lt;2800,ROUND(ROUND($Y198+ROUND($X198*9%,2),2)*'umowa o pracę'!$E$8,2),IF(AND($W198+$X198&gt;=2800,$X198&lt;2800,$W198&lt;2800),ROUND((ROUND(((2800-$X198)/$W198)*$Y198,2)+ROUND($X198*9%,2))*'umowa o pracę'!$E$8,2),IF(AND($W198+$X198&gt;=2800,$X198&gt;=2800),ROUND((ROUND(2800*9%,2))*'umowa o pracę'!$E$8,2),IF(AND($W198+$X198&gt;=2800,$W198&gt;=2800,$X198&lt;2800),ROUND((ROUND($X198*9%,2)+ROUND(((2800-$X198)/$W198)*$Y198,2))*'umowa o pracę'!$E$8,2),0)))),0)))))</f>
        <v>0</v>
      </c>
      <c r="AD198" s="32">
        <f>IF('umowa o pracę'!$E$7=2020,IF(IF($V198=1,IF($X198=0,ROUND(IF($W198&gt;2600,ROUND($Y198/$W198*2600,2),$Y198)*'umowa o pracę'!$E$8,2),IF($W198+$X198&lt;2600,ROUND(ROUND($Y198+ROUND($X198*9%,2),2)*'umowa o pracę'!$E$8,2),IF(AND($W198+$X198&gt;=2600,$W198&lt;2600),ROUND((ROUND($Y198+ROUND((2600-$W198)*9%,2),2))*'umowa o pracę'!$E$8,2),IF(AND($W198+$X198&gt;=2600,$W198&gt;=2600),ROUND(ROUND($Y198/$W198*2600,2)*'umowa o pracę'!$E$8,2),0)))),0)&gt;$H198,$H198,IF($V198=1,IF($X198=0,ROUND(IF($W198&gt;2600,ROUND($Y198/$W198*2600,2),$Y198)*'umowa o pracę'!$E$8,2),IF($W198+$X198&lt;2600,ROUND(ROUND($Y198+ROUND($X198*9%,2),2)*'umowa o pracę'!$E$8,2),IF(AND($W198+$X198&gt;=2600,$W198&lt;2600),ROUND((ROUND($Y198+ROUND((2600-$W198)*9%,2),2))*'umowa o pracę'!$E$8,2),IF(AND($W198+$X198&gt;=2600,$W198&gt;=2600),ROUND(ROUND($Y198/$W198*2600,2)*'umowa o pracę'!$E$8,2),0)))),0)),IF('umowa o pracę'!$E$7=2021,IF(IF($V198=1,IF($X198=0,ROUND(IF($W198&gt;2800,ROUND($Y198/$W198*2800,2),$Y198)*'umowa o pracę'!$E$8,2),IF($W198+$X198&lt;2800,ROUND(ROUND($Y198+ROUND($X198*9%,2),2)*'umowa o pracę'!$E$8,2),IF(AND($W198+$X198&gt;=2800,$W198&lt;2800),ROUND((ROUND($Y198+ROUND((2800-$W198)*9%,2),2))*'umowa o pracę'!$E$8,2),IF(AND($W198+$X198&gt;=2800,$W198&gt;=2800),ROUND(ROUND($Y198/$W198*2800,2)*'umowa o pracę'!$E$8,2),0)))),0)&gt;$H198,$H198,IF($V198=1,IF($X198=0,ROUND(IF($W198&gt;2800,ROUND($Y198/$W198*2800,2),$Y198)*'umowa o pracę'!$E$8,2),IF($W198+$X198&lt;2800,ROUND(ROUND($Y198+ROUND($X198*9%,2),2)*'umowa o pracę'!$E$8,2),IF(AND($W198+$X198&gt;=2800,$W198&lt;2800),ROUND((ROUND($Y198+ROUND((2800-$W198)*9%,2),2))*'umowa o pracę'!$E$8,2),IF(AND($W198+$X198&gt;=2800,$W198&gt;=2800),ROUND(ROUND($Y198/$W198*2800,2)*'umowa o pracę'!$E$8,2),0)))),0)),0))</f>
        <v>0</v>
      </c>
      <c r="AE198" s="32">
        <f>IF('umowa o pracę'!$E$7=2020,IF(IF($V198=1,IF($X198=0,ROUND(IF($W198&gt;2600,ROUND($Z198/$W198*2600,2),$Z198)*'umowa o pracę'!$E$8,2),ROUND(IF($W198&gt;2600,ROUND($Z198/$W198*2600,2),$Z198)*'umowa o pracę'!$E$8,2)),0)&gt;$I198,$I198,IF($V198=1,IF($X198=0,ROUND(IF($W198&gt;2600,ROUND($Z198/$W198*2600,2),$Z198)*'umowa o pracę'!$E$8,2),ROUND(IF($W198&gt;2600,ROUND($Z198/$W198*2600,2),$Z198)*'umowa o pracę'!$E$8,2)),0)),IF('umowa o pracę'!$E$7=2021,IF(IF($V198=1,IF($X198=0,ROUND(IF($W198&gt;2800,ROUND($Z198/$W198*2800,2),$Z198)*'umowa o pracę'!$E$8,2),ROUND(IF($W198&gt;2800,ROUND($Z198/$W198*2800,2),$Z198)*'umowa o pracę'!$E$8,2)),0)&gt;$I198,$I198,IF($V198=1,IF($X198=0,ROUND(IF($W198&gt;2800,ROUND($Z198/$W198*2800,2),$Z198)*'umowa o pracę'!$E$8,2),ROUND(IF($W198&gt;2800,ROUND($Z198/$W198*2800,2),$Z198)*'umowa o pracę'!$E$8,2)),0)),0))</f>
        <v>0</v>
      </c>
      <c r="AF198" s="56">
        <f>IF('umowa o pracę'!$E$7=2020,$AB198,IF('umowa o pracę'!$E$7=2021,$AC198,0))</f>
        <v>0</v>
      </c>
      <c r="AG198" s="53">
        <f t="shared" si="28"/>
        <v>1</v>
      </c>
      <c r="AH198" s="39">
        <f>IF('umowa o pracę'!$E$6&lt;3,0,$L198)</f>
        <v>0</v>
      </c>
      <c r="AI198" s="39">
        <f>IF('umowa o pracę'!$E$6&lt;3,0,$M198)</f>
        <v>0</v>
      </c>
      <c r="AJ198" s="55">
        <f>IF('umowa o pracę'!$E$6&lt;3,0,$N198)</f>
        <v>0</v>
      </c>
      <c r="AK198" s="55">
        <f>IF('umowa o pracę'!$E$6&lt;3,0,$O198)</f>
        <v>0</v>
      </c>
      <c r="AL198" s="32">
        <f>IF('umowa o pracę'!$E$7=2020,ROUND(IF($AH198&gt;=2600,2600*'umowa o pracę'!$E$8,$AH198*'umowa o pracę'!$E$8),2),IF('umowa o pracę'!$E$7=2021,ROUND(IF($AH198&gt;=2800,2800*'umowa o pracę'!$E$8,$AH198*'umowa o pracę'!$E$8),2),0))</f>
        <v>0</v>
      </c>
      <c r="AM198" s="32">
        <f>IF(IF(IF(AND($AG198=1,$I198&gt;0),ROUND(IF($AH198+$AI198&gt;=2600,2600*'umowa o pracę'!$E$8,($AH198+$AI198)*'umowa o pracę'!$E$8),2)+IF($AI198=0,ROUND(IF($AH198&gt;2600,ROUND($AK198/$AH198*2600,2),$AK198)*'umowa o pracę'!$E$8,2),ROUND(IF($AH198&gt;2600,ROUND($AK198/$AH198*2600,2),$AK198)*'umowa o pracę'!$E$8,2)),ROUND(IF($AH198+$AI198&gt;=2600,2600*'umowa o pracę'!$E$8,($AH198+$AI198)*'umowa o pracę'!$E$8),2)-IF($AI198=0,ROUND(ROUND(IF($AH198&gt;2600,ROUND($AJ198/$AH198*2600,2),$AJ198),2)*'umowa o pracę'!$E$8,2),IF($AI198&gt;0,IF($AH198+$AI198&lt;2600,ROUND(ROUND($AJ198+ROUND($AI198*9%,2),2)*'umowa o pracę'!$E$8,2),IF(AND($AH198+$AI198&gt;=2600,$AI198&lt;2600,$AH198&lt;2600),ROUND((ROUND(((2600-$AI198)/$AH198)*$AJ198,2)+ROUND($AI198*9%,2))*'umowa o pracę'!$E$8,2),IF(AND($AH198+$AI198&gt;=2600,$AI198&gt;=2600),ROUND((ROUND(2600*9%,2))*'umowa o pracę'!$E$8,2),IF(AND($AH198+$AI198&gt;=2600,$AH198&gt;=2600,$AI198&lt;2600),ROUND((ROUND($AI198*9%,2)+ROUND(((2600-$AI198)/$AH198)*$AJ198,2))*'umowa o pracę'!$E$8,2),0)))),0)))&gt;$J198,$J198,IF(AND($AG198=1,$I198&gt;0),ROUND(IF($AH198+$AI198&gt;=2600,2600*'umowa o pracę'!$E$8,($AH198+$AI198)*'umowa o pracę'!$E$8),2)+IF($AI198=0,ROUND(IF($AH198&gt;2600,ROUND($AK198/$AH198*2600,2),$AK198)*'umowa o pracę'!$E$8,2),ROUND(IF($AH198&gt;2600,ROUND($AK198/$AH198*2600,2),$AK198)*'umowa o pracę'!$E$8,2)),ROUND(IF($AH198+$AI198&gt;=2600,2600*'umowa o pracę'!$E$8,($AH198+$AI198)*'umowa o pracę'!$E$8),2)-IF($AI198=0,ROUND(ROUND(IF($AH198&gt;2600,ROUND($AJ198/$AH198*2600,2),$AJ198),2)*'umowa o pracę'!$E$8,2),IF($AI198&gt;0,IF($AH198+$AI198&lt;2600,ROUND(ROUND($AJ198+ROUND($AI198*9%,2),2)*'umowa o pracę'!$E$8,2),IF(AND($AH198+$AI198&gt;=2600,$AI198&lt;2600,$AH198&lt;2600),ROUND((ROUND(((2600-$AI198)/$AH198)*$AJ198,2)+ROUND($AI198*9%,2))*'umowa o pracę'!$E$8,2),IF(AND($AH198+$AI198&gt;=2600,$AI198&gt;=2600),ROUND((ROUND(2600*9%,2))*'umowa o pracę'!$E$8,2),IF(AND($AH198+$AI198&gt;=2600,$AH198&gt;=2600,$AI198&lt;2600),ROUND((ROUND($AI198*9%,2)+ROUND(((2600-$AI198)/$AH198)*$AJ198,2))*'umowa o pracę'!$E$8,2),0)))),0))))&gt;$J198,$J198,IF(IF(AND($AG198=1,$I198&gt;0),ROUND(IF($AH198+$AI198&gt;=2600,2600*'umowa o pracę'!$E$8,($AH198+$AI198)*'umowa o pracę'!$E$8),2)+IF($AI198=0,ROUND(IF($AH198&gt;2600,ROUND($AK198/$AH198*2600,2),$AK198)*'umowa o pracę'!$E$8,2),ROUND(IF($AH198&gt;2600,ROUND($AK198/$AH198*2600,2),$AK198)*'umowa o pracę'!$E$8,2)),ROUND(IF($AH198+$AI198&gt;=2600,2600*'umowa o pracę'!$E$8,($AH198+$AI198)*'umowa o pracę'!$E$8),2)-IF($AI198=0,ROUND(ROUND(IF($AH198&gt;2600,ROUND($AJ198/$AH198*2600,2),$AJ198),2)*'umowa o pracę'!$E$8,2),IF($AI198&gt;0,IF($AH198+$AI198&lt;2600,ROUND(ROUND($AJ198+ROUND($AI198*9%,2),2)*'umowa o pracę'!$E$8,2),IF(AND($AH198+$AI198&gt;=2600,$AI198&lt;2600,$AH198&lt;2600),ROUND((ROUND(((2600-$AI198)/$AH198)*$AJ198,2)+ROUND($AI198*9%,2))*'umowa o pracę'!$E$8,2),IF(AND($AH198+$AI198&gt;=2600,$AI198&gt;=2600),ROUND((ROUND(2600*9%,2))*'umowa o pracę'!$E$8,2),IF(AND($AH198+$AI198&gt;=2600,$AH198&gt;=2600,$AI198&lt;2600),ROUND((ROUND($AI198*9%,2)+ROUND(((2600-$AI198)/$AH198)*$AJ198,2))*'umowa o pracę'!$E$8,2),0)))),0)))&gt;$J198,$J198,IF(AND($AG198=1,$I198&gt;0),ROUND(IF($AH198+$AI198&gt;=2600,2600*'umowa o pracę'!$E$8,($AH198+$AI198)*'umowa o pracę'!$E$8),2)+IF($AI198=0,ROUND(IF($AH198&gt;2600,ROUND($AK198/$AH198*2600,2),$AK198)*'umowa o pracę'!$E$8,2),ROUND(IF($AH198&gt;2600,ROUND($AK198/$AH198*2600,2),$AK198)*'umowa o pracę'!$E$8,2)),ROUND(IF($AH198+$AI198&gt;=2600,2600*'umowa o pracę'!$E$8,($AH198+$AI198)*'umowa o pracę'!$E$8),2)-IF(AND($AI198=0,I198&gt;0),ROUND(ROUND(IF($AH198&gt;2600,ROUND($AJ198/$AH198*2600,2),$AJ198),2)*'umowa o pracę'!$E$8,2),IF($AI198&gt;0,IF($AH198+$AI198&lt;2600,ROUND(ROUND($AJ198+ROUND($AI198*9%,2),2)*'umowa o pracę'!$E$8,2),IF(AND($AH198+$AI198&gt;=2600,$AI198&lt;2600,$AH198&lt;2600),ROUND((ROUND(((2600-$AI198)/$AH198)*$AJ198,2)+ROUND($AI198*9%,2))*'umowa o pracę'!$E$8,2),IF(AND($AH198+$AI198&gt;=2600,$AI198&gt;=2600),ROUND((ROUND(2600*9%,2))*'umowa o pracę'!$E$8,2),IF(AND($AH198+$AI198&gt;=2600,$AH198&gt;=2600,$AI198&lt;2600),ROUND((ROUND($AI198*9%,2)+ROUND(((2600-$AI198)/$AH198)*$AJ198,2))*'umowa o pracę'!$E$8,2),0)))),0)))))</f>
        <v>0</v>
      </c>
      <c r="AN198" s="32">
        <f>IF(IF(IF(AND($AG198=1,$I198&gt;0),ROUND(IF($AH198+$AI198&gt;=2800,2800*'umowa o pracę'!$E$8,($AH198+$AI198)*'umowa o pracę'!$E$8),2)+IF($AI198=0,ROUND(IF($AH198&gt;2800,ROUND($AK198/$AH198*2800,2),$AK198)*'umowa o pracę'!$E$8,2),ROUND(IF($AH198&gt;2800,ROUND($AK198/$AH198*2800,2),$AK198)*'umowa o pracę'!$E$8,2)),ROUND(IF($AH198+$AI198&gt;=2800,2800*'umowa o pracę'!$E$8,($AH198+$AI198)*'umowa o pracę'!$E$8),2)-IF($AI198=0,ROUND(ROUND(IF($AH198&gt;2800,ROUND($AJ198/$AH198*2800,2),$AJ198),2)*'umowa o pracę'!$E$8,2),IF($AI198&gt;0,IF($AH198+$AI198&lt;2800,ROUND(ROUND($AJ198+ROUND($AI198*9%,2),2)*'umowa o pracę'!$E$8,2),IF(AND($AH198+$AI198&gt;=2800,$AI198&lt;2800,$AH198&lt;2800),ROUND((ROUND(((2800-$AI198)/$AH198)*$AJ198,2)+ROUND($AI198*9%,2))*'umowa o pracę'!$E$8,2),IF(AND($AH198+$AI198&gt;=2800,$AI198&gt;=2800),ROUND((ROUND(2800*9%,2))*'umowa o pracę'!$E$8,2),IF(AND($AH198+$AI198&gt;=2800,$AH198&gt;=2800,$AI198&lt;2800),ROUND((ROUND($AI198*9%,2)+ROUND(((2800-$AI198)/$AH198)*$AJ198,2))*'umowa o pracę'!$E$8,2),0)))),0)))&gt;$J198,$J198,IF(AND($AG198=1,$I198&gt;0),ROUND(IF($AH198+$AI198&gt;=2800,2800*'umowa o pracę'!$E$8,($AH198+$AI198)*'umowa o pracę'!$E$8),2)+IF($AI198=0,ROUND(IF($AH198&gt;2800,ROUND($AK198/$AH198*2800,2),$AK198)*'umowa o pracę'!$E$8,2),ROUND(IF($AH198&gt;2800,ROUND($AK198/$AH198*2800,2),$AK198)*'umowa o pracę'!$E$8,2)),ROUND(IF($AH198+$AI198&gt;=2800,2800*'umowa o pracę'!$E$8,($AH198+$AI198)*'umowa o pracę'!$E$8),2)-IF($AI198=0,ROUND(ROUND(IF($AH198&gt;2800,ROUND($AJ198/$AH198*2800,2),$AJ198),2)*'umowa o pracę'!$E$8,2),IF($AI198&gt;0,IF($AH198+$AI198&lt;2800,ROUND(ROUND($AJ198+ROUND($AI198*9%,2),2)*'umowa o pracę'!$E$8,2),IF(AND($AH198+$AI198&gt;=2800,$AI198&lt;2800,$AH198&lt;2800),ROUND((ROUND(((2800-$AI198)/$AH198)*$AJ198,2)+ROUND($AI198*9%,2))*'umowa o pracę'!$E$8,2),IF(AND($AH198+$AI198&gt;=2800,$AI198&gt;=2800),ROUND((ROUND(2800*9%,2))*'umowa o pracę'!$E$8,2),IF(AND($AH198+$AI198&gt;=2800,$AH198&gt;=2800,$AI198&lt;2800),ROUND((ROUND($AI198*9%,2)+ROUND(((2800-$AI198)/$AH198)*$AJ198,2))*'umowa o pracę'!$E$8,2),0)))),0))))&gt;$J198,$J198,IF(IF(AND($AG198=1,$I198&gt;0),ROUND(IF($AH198+$AI198&gt;=2800,2800*'umowa o pracę'!$E$8,($AH198+$AI198)*'umowa o pracę'!$E$8),2)+IF($AI198=0,ROUND(IF($AH198&gt;2800,ROUND($AK198/$AH198*2800,2),$AK198)*'umowa o pracę'!$E$8,2),ROUND(IF($AH198&gt;2800,ROUND($AK198/$AH198*2800,2),$AK198)*'umowa o pracę'!$E$8,2)),ROUND(IF($AH198+$AI198&gt;=2800,2800*'umowa o pracę'!$E$8,($AH198+$AI198)*'umowa o pracę'!$E$8),2)-IF($AI198=0,ROUND(ROUND(IF($AH198&gt;2800,ROUND($AJ198/$AH198*2800,2),$AJ198),2)*'umowa o pracę'!$E$8,2),IF($AI198&gt;0,IF($AH198+$AI198&lt;2800,ROUND(ROUND($AJ198+ROUND($AI198*9%,2),2)*'umowa o pracę'!$E$8,2),IF(AND($AH198+$AI198&gt;=2800,$AI198&lt;2800,$AH198&lt;2800),ROUND((ROUND(((2800-$AI198)/$AH198)*$AJ198,2)+ROUND($AI198*9%,2))*'umowa o pracę'!$E$8,2),IF(AND($AH198+$AI198&gt;=2800,$AI198&gt;=2800),ROUND((ROUND(2800*9%,2))*'umowa o pracę'!$E$8,2),IF(AND($AH198+$AI198&gt;=2800,$AH198&gt;=2800,$AI198&lt;2800),ROUND((ROUND($AI198*9%,2)+ROUND(((2800-$AI198)/$AH198)*$AJ198,2))*'umowa o pracę'!$E$8,2),0)))),0)))&gt;$J198,$J198,IF(AND($AG198=1,$I198&gt;0),ROUND(IF($AH198+$AI198&gt;=2800,2800*'umowa o pracę'!$E$8,($AH198+$AI198)*'umowa o pracę'!$E$8),2)+IF($AI198=0,ROUND(IF($AH198&gt;2800,ROUND($AK198/$AH198*2800,2),$AK198)*'umowa o pracę'!$E$8,2),ROUND(IF($AH198&gt;2800,ROUND($AK198/$AH198*2800,2),$AK198)*'umowa o pracę'!$E$8,2)),ROUND(IF($AH198+$AI198&gt;=2800,2800*'umowa o pracę'!$E$8,($AH198+$AI198)*'umowa o pracę'!$E$8),2)-IF(AND($AI198=0,I198&gt;0),ROUND(ROUND(IF($AH198&gt;2800,ROUND($AJ198/$AH198*2800,2),$AJ198),2)*'umowa o pracę'!$E$8,2),IF($AI198&gt;0,IF($AH198+$AI198&lt;2800,ROUND(ROUND($AJ198+ROUND($AI198*9%,2),2)*'umowa o pracę'!$E$8,2),IF(AND($AH198+$AI198&gt;=2800,$AI198&lt;2800,$AH198&lt;2800),ROUND((ROUND(((2800-$AI198)/$AH198)*$AJ198,2)+ROUND($AI198*9%,2))*'umowa o pracę'!$E$8,2),IF(AND($AH198+$AI198&gt;=2800,$AI198&gt;=2800),ROUND((ROUND(2800*9%,2))*'umowa o pracę'!$E$8,2),IF(AND($AH198+$AI198&gt;=2800,$AH198&gt;=2800,$AI198&lt;2800),ROUND((ROUND($AI198*9%,2)+ROUND(((2800-$AI198)/$AH198)*$AJ198,2))*'umowa o pracę'!$E$8,2),0)))),0)))))</f>
        <v>0</v>
      </c>
      <c r="AO198" s="32">
        <f>IF('umowa o pracę'!$E$7=2020,IF(IF($AG198=1,IF($AI198=0,ROUND(IF($AH198&gt;2600,ROUND($AJ198/$AH198*2600,2),$AJ198)*'umowa o pracę'!$E$8,2),IF($AH198+$AI198&lt;2600,ROUND(ROUND($AJ198+ROUND($AI198*9%,2),2)*'umowa o pracę'!$E$8,2),IF(AND($AH198+$AI198&gt;=2600,$AH198&lt;2600),ROUND((ROUND($AJ198+ROUND((2600-$AH198)*9%,2),2))*'umowa o pracę'!$E$8,2),IF(AND($AH198+$AI198&gt;=2600,$AH198&gt;=2600),ROUND(ROUND($AJ198/$AH198*2600,2)*'umowa o pracę'!$E$8,2),0)))),0)&gt;$H198,$H198,IF($AG198=1,IF($AI198=0,ROUND(IF($AH198&gt;2600,ROUND($AJ198/$AH198*2600,2),$AJ198)*'umowa o pracę'!$E$8,2),IF($AH198+$AI198&lt;2600,ROUND(ROUND($AJ198+ROUND($AI198*9%,2),2)*'umowa o pracę'!$E$8,2),IF(AND($AH198+$AI198&gt;=2600,$AH198&lt;2600),ROUND((ROUND($AJ198+ROUND((2600-$AH198)*9%,2),2))*'umowa o pracę'!$E$8,2),IF(AND($AH198+$AI198&gt;=2600,$AH198&gt;=2600),ROUND(ROUND($AJ198/$AH198*2600,2)*'umowa o pracę'!$E$8,2),0)))),0)),IF('umowa o pracę'!$E$7=2021,IF(IF($AG198=1,IF($AI198=0,ROUND(IF($AH198&gt;2800,ROUND($AJ198/$AH198*2800,2),$AJ198)*'umowa o pracę'!$E$8,2),IF($AH198+$AI198&lt;2800,ROUND(ROUND($AJ198+ROUND($AI198*9%,2),2)*'umowa o pracę'!$E$8,2),IF(AND($AH198+$AI198&gt;=2800,$AH198&lt;2800),ROUND((ROUND($AJ198+ROUND((2800-$AH198)*9%,2),2))*'umowa o pracę'!$E$8,2),IF(AND($AH198+$AI198&gt;=2800,$AH198&gt;=2800),ROUND(ROUND($AJ198/$AH198*2800,2)*'umowa o pracę'!$E$8,2),0)))),0)&gt;$H198,$H198,IF($AG198=1,IF($AI198=0,ROUND(IF($AH198&gt;2800,ROUND($AJ198/$AH198*2800,2),$AJ198)*'umowa o pracę'!$E$8,2),IF($AH198+$AI198&lt;2800,ROUND(ROUND($AJ198+ROUND($AI198*9%,2),2)*'umowa o pracę'!$E$8,2),IF(AND($AH198+$AI198&gt;=2800,$AH198&lt;2800),ROUND((ROUND($AJ198+ROUND((2800-$AH198)*9%,2),2))*'umowa o pracę'!$E$8,2),IF(AND($AH198+$AI198&gt;=2800,$AH198&gt;=2800),ROUND(ROUND($AJ198/$AH198*2800,2)*'umowa o pracę'!$E$8,2),0)))),0)),0))</f>
        <v>0</v>
      </c>
      <c r="AP198" s="32">
        <f>IF('umowa o pracę'!$E$7=2020,IF(IF($AG198=1,IF($AI198=0,ROUND(IF($AH198&gt;2600,ROUND($AK198/$AH198*2600,2),$AK198)*'umowa o pracę'!$E$8,2),ROUND(IF($AH198&gt;2600,ROUND($AK198/$AH198*2600,2),$AK198)*'umowa o pracę'!$E$8,2)),0)&gt;$I198,$I198,IF($AG198=1,IF($AI198=0,ROUND(IF($AH198&gt;2600,ROUND($AK198/$AH198*2600,2),$AK198)*'umowa o pracę'!$E$8,2),ROUND(IF($AH198&gt;2600,ROUND($AK198/$AH198*2600,2),$AK198)*'umowa o pracę'!$E$8,2)),0)),IF('umowa o pracę'!$E$7=2021,IF(IF($AG198=1,IF($AI198=0,ROUND(IF($AH198&gt;2800,ROUND($AK198/$AH198*2800,2),$AK198)*'umowa o pracę'!$E$8,2),ROUND(IF($AH198&gt;2800,ROUND($AK198/$AH198*2800,2),$AK198)*'umowa o pracę'!$E$8,2)),0)&gt;$I198,$I198,IF($AG198=1,IF($AI198=0,ROUND(IF($AH198&gt;2800,ROUND($AK198/$AH198*2800,2),$AK198)*'umowa o pracę'!$E$8,2),ROUND(IF($AH198&gt;2800,ROUND($AK198/$AH198*2800,2),$AK198)*'umowa o pracę'!$E$8,2)),0)),0))</f>
        <v>0</v>
      </c>
      <c r="AQ198" s="56">
        <f>IF('umowa o pracę'!$E$7=2020,$AM198,IF('umowa o pracę'!$E$7=2021,$AN198,0))</f>
        <v>0</v>
      </c>
      <c r="AR198" s="33">
        <f>IF('umowa o pracę'!$E$7=0,0,U198+AF198+AQ198)</f>
        <v>0</v>
      </c>
      <c r="AS198" s="19"/>
      <c r="AT198" s="19"/>
      <c r="AU198" s="19"/>
      <c r="AV198" s="6"/>
      <c r="AW198" s="6"/>
      <c r="AX198" s="6">
        <f t="shared" si="26"/>
        <v>10</v>
      </c>
      <c r="AY198" s="6"/>
      <c r="AZ198" s="234">
        <f t="shared" si="29"/>
        <v>0</v>
      </c>
      <c r="BA198" s="234">
        <f t="shared" si="30"/>
        <v>0</v>
      </c>
      <c r="BB198" s="234">
        <f t="shared" si="31"/>
        <v>0</v>
      </c>
      <c r="BC198" s="234">
        <f t="shared" si="32"/>
        <v>0</v>
      </c>
      <c r="BD198" s="234">
        <f t="shared" si="33"/>
        <v>0</v>
      </c>
      <c r="BE198" s="234">
        <f t="shared" si="34"/>
        <v>0</v>
      </c>
      <c r="BF198" s="234">
        <f t="shared" si="35"/>
        <v>0</v>
      </c>
      <c r="BG198" s="234">
        <f t="shared" si="36"/>
        <v>0</v>
      </c>
      <c r="BH198" s="234">
        <f t="shared" si="37"/>
        <v>0</v>
      </c>
      <c r="BI198" s="238">
        <f t="shared" si="38"/>
        <v>0</v>
      </c>
      <c r="BJ198" s="236"/>
      <c r="BK198" s="236"/>
      <c r="BL198" s="237"/>
    </row>
    <row r="199" spans="1:64" ht="15.75" customHeight="1" x14ac:dyDescent="0.25">
      <c r="A199" s="129">
        <v>188</v>
      </c>
      <c r="B199" s="57"/>
      <c r="C199" s="57"/>
      <c r="D199" s="36"/>
      <c r="E199" s="36"/>
      <c r="F199" s="242"/>
      <c r="G199" s="37">
        <v>1</v>
      </c>
      <c r="H199" s="58">
        <v>0</v>
      </c>
      <c r="I199" s="59">
        <v>0</v>
      </c>
      <c r="J199" s="60">
        <v>0</v>
      </c>
      <c r="K199" s="52">
        <v>1</v>
      </c>
      <c r="L199" s="39">
        <v>0</v>
      </c>
      <c r="M199" s="39">
        <v>0</v>
      </c>
      <c r="N199" s="39">
        <v>0</v>
      </c>
      <c r="O199" s="39">
        <v>0</v>
      </c>
      <c r="P199" s="35">
        <f>IF('umowa o pracę'!$E$7=2020,ROUND(IF($L199&gt;=2600,2600*'umowa o pracę'!$E$8,$L199*'umowa o pracę'!$E$8),2),IF('umowa o pracę'!$E$7=2021,ROUND(IF($L199&gt;=2800,2800*'umowa o pracę'!$E$8,$L199*'umowa o pracę'!$E$8),2),0))</f>
        <v>0</v>
      </c>
      <c r="Q199" s="252">
        <f>IF(IF(IF(AND($K199=1,$I199&gt;0),ROUND(IF($L199+$M199&gt;=2600,2600*'umowa o pracę'!$E$8,($L199+$M199)*'umowa o pracę'!$E$8),2)+IF($M199=0,ROUND(IF($L199&gt;2600,ROUND($O199/$L199*2600,2),$O199)*'umowa o pracę'!$E$8,2),ROUND(IF($L199&gt;2600,ROUND($O199/$L199*2600,2),$O199)*'umowa o pracę'!$E$8,2)),ROUND(IF($L199+$M199&gt;=2600,2600*'umowa o pracę'!$E$8,($L199+$M199)*'umowa o pracę'!$E$8),2)-IF($M199=0,ROUND(ROUND(IF($L199&gt;2600,ROUND($N199/$L199*2600,2),$N199),2)*'umowa o pracę'!$E$8,2),IF($M199&gt;0,IF($L199+$M199&lt;2600,ROUND(ROUND($N199+ROUND($M199*9%,2),2)*'umowa o pracę'!$E$8,2),IF(AND($L199+$M199&gt;=2600,$M199&lt;2600,$L199&lt;2600),ROUND((ROUND(((2600-$M199)/$L199)*$N199,2)+ROUND($M199*9%,2))*'umowa o pracę'!$E$8,2),IF(AND($L199+$M199&gt;=2600,$M199&gt;=2600),ROUND((ROUND(2600*9%,2))*'umowa o pracę'!$E$8,2),IF(AND($L199+$M199&gt;=2600,$L199&gt;=2600,$M199&lt;2600),ROUND((ROUND($M199*9%,2)+ROUND(((2600-$M199)/$L199)*$N199,2))*'umowa o pracę'!$E$8,2),0)))),0)))&gt;$J199,$J199,IF(AND($K199=1,$I199&gt;0),ROUND(IF($L199+$M199&gt;=2600,2600*'umowa o pracę'!$E$8,($L199+$M199)*'umowa o pracę'!$E$8),2)+IF($M199=0,ROUND(IF($L199&gt;2600,ROUND($O199/$L199*2600,2),$O199)*'umowa o pracę'!$E$8,2),ROUND(IF($L199&gt;2600,ROUND($O199/$L199*2600,2),$O199)*'umowa o pracę'!$E$8,2)),ROUND(IF($L199+$M199&gt;=2600,2600*'umowa o pracę'!$E$8,($L199+$M199)*'umowa o pracę'!$E$8),2)-IF($M199=0,ROUND(ROUND(IF($L199&gt;2600,ROUND($N199/$L199*2600,2),$N199),2)*'umowa o pracę'!$E$8,2),IF($M199&gt;0,IF($L199+$M199&lt;2600,ROUND(ROUND($N199+ROUND($M199*9%,2),2)*'umowa o pracę'!$E$8,2),IF(AND($L199+$M199&gt;=2600,$M199&lt;2600,$L199&lt;2600),ROUND((ROUND(((2600-$M199)/$L199)*$N199,2)+ROUND($M199*9%,2))*'umowa o pracę'!$E$8,2),IF(AND($L199+$M199&gt;=2600,$M199&gt;=2600),ROUND((ROUND(2600*9%,2))*'umowa o pracę'!$E$8,2),IF(AND($L199+$M199&gt;=2600,$L199&gt;=2600,$M199&lt;2600),ROUND((ROUND($M199*9%,2)+ROUND(((2600-$M199)/$L199)*$N199,2))*'umowa o pracę'!$E$8,2),0)))),0))))&gt;$J199,$J199,IF(IF(AND($K199=1,$I199&gt;0),ROUND(IF($L199+$M199&gt;=2600,2600*'umowa o pracę'!$E$8,($L199+$M199)*'umowa o pracę'!$E$8),2)+IF($M199=0,ROUND(IF($L199&gt;2600,ROUND($O199/$L199*2600,2),$O199)*'umowa o pracę'!$E$8,2),ROUND(IF($L199&gt;2600,ROUND($O199/$L199*2600,2),$O199)*'umowa o pracę'!$E$8,2)),ROUND(IF($L199+$M199&gt;=2600,2600*'umowa o pracę'!$E$8,($L199+$M199)*'umowa o pracę'!$E$8),2)-IF($M199=0,ROUND(ROUND(IF($L199&gt;2600,ROUND($N199/$L199*2600,2),$N199),2)*'umowa o pracę'!$E$8,2),IF($M199&gt;0,IF($L199+$M199&lt;2600,ROUND(ROUND($N199+ROUND($M199*9%,2),2)*'umowa o pracę'!$E$8,2),IF(AND($L199+$M199&gt;=2600,$M199&lt;2600,$L199&lt;2600),ROUND((ROUND(((2600-$M199)/$L199)*$N199,2)+ROUND($M199*9%,2))*'umowa o pracę'!$E$8,2),IF(AND($L199+$M199&gt;=2600,$M199&gt;=2600),ROUND((ROUND(2600*9%,2))*'umowa o pracę'!$E$8,2),IF(AND($L199+$M199&gt;=2600,$L199&gt;=2600,$M199&lt;2600),ROUND((ROUND($M199*9%,2)+ROUND(((2600-$M199)/$L199)*$N199,2))*'umowa o pracę'!$E$8,2),0)))),0)))&gt;$J199,$J199,IF(AND($K199=1,$I199&gt;0),ROUND(IF($L199+$M199&gt;=2600,2600*'umowa o pracę'!$E$8,($L199+$M199)*'umowa o pracę'!$E$8),2)+IF($M199=0,ROUND(IF($L199&gt;2600,ROUND($O199/$L199*2600,2),$O199)*'umowa o pracę'!$E$8,2),ROUND(IF($L199&gt;2600,ROUND($O199/$L199*2600,2),$O199)*'umowa o pracę'!$E$8,2)),ROUND(IF($L199+$M199&gt;=2600,2600*'umowa o pracę'!$E$8,($L199+$M199)*'umowa o pracę'!$E$8),2)-IF(AND($M199=0,I199&gt;0),ROUND(ROUND(IF($L199&gt;2600,ROUND($N199/$L199*2600,2),$N199),2)*'umowa o pracę'!$E$8,2),IF($M199&gt;0,IF($L199+$M199&lt;2600,ROUND(ROUND($N199+ROUND($M199*9%,2),2)*'umowa o pracę'!$E$8,2),IF(AND($L199+$M199&gt;=2600,$M199&lt;2600,$L199&lt;2600),ROUND((ROUND(((2600-$M199)/$L199)*$N199,2)+ROUND($M199*9%,2))*'umowa o pracę'!$E$8,2),IF(AND($L199+$M199&gt;=2600,$M199&gt;=2600),ROUND((ROUND(2600*9%,2))*'umowa o pracę'!$E$8,2),IF(AND($L199+$M199&gt;=2600,$L199&gt;=2600,$M199&lt;2600),ROUND((ROUND($M199*9%,2)+ROUND(((2600-$M199)/$L199)*$N199,2))*'umowa o pracę'!$E$8,2),0)))),0)))))</f>
        <v>0</v>
      </c>
      <c r="R199" s="252">
        <f>IF(IF(IF(AND($K199=1,$I199&gt;0),ROUND(IF($L199+$M199&gt;=2800,2800*'umowa o pracę'!$E$8,($L199+$M199)*'umowa o pracę'!$E$8),2)+IF($M199=0,ROUND(IF($L199&gt;2800,ROUND($O199/$L199*2800,2),$O199)*'umowa o pracę'!$E$8,2),ROUND(IF($L199&gt;2800,ROUND($O199/$L199*2800,2),$O199)*'umowa o pracę'!$E$8,2)),ROUND(IF($L199+$M199&gt;=2800,2800*'umowa o pracę'!$E$8,($L199+$M199)*'umowa o pracę'!$E$8),2)-IF($M199=0,ROUND(ROUND(IF($L199&gt;2800,ROUND($N199/$L199*2800,2),$N199),2)*'umowa o pracę'!$E$8,2),IF($M199&gt;0,IF($L199+$M199&lt;2800,ROUND(ROUND($N199+ROUND($M199*9%,2),2)*'umowa o pracę'!$E$8,2),IF(AND($L199+$M199&gt;=2800,$M199&lt;2800,$L199&lt;2800),ROUND((ROUND(((2800-$M199)/$L199)*$N199,2)+ROUND($M199*9%,2))*'umowa o pracę'!$E$8,2),IF(AND($L199+$M199&gt;=2800,$M199&gt;=2800),ROUND((ROUND(2800*9%,2))*'umowa o pracę'!$E$8,2),IF(AND($L199+$M199&gt;=2800,$L199&gt;=2800,$M199&lt;2800),ROUND((ROUND($M199*9%,2)+ROUND(((2800-$M199)/$L199)*$N199,2))*'umowa o pracę'!$E$8,2),0)))),0)))&gt;$J199,$J199,IF(AND($K199=1,$I199&gt;0),ROUND(IF($L199+$M199&gt;=2800,2800*'umowa o pracę'!$E$8,($L199+$M199)*'umowa o pracę'!$E$8),2)+IF($M199=0,ROUND(IF($L199&gt;2800,ROUND($O199/$L199*2800,2),$O199)*'umowa o pracę'!$E$8,2),ROUND(IF($L199&gt;2800,ROUND($O199/$L199*2800,2),$O199)*'umowa o pracę'!$E$8,2)),ROUND(IF($L199+$M199&gt;=2800,2800*'umowa o pracę'!$E$8,($L199+$M199)*'umowa o pracę'!$E$8),2)-IF($M199=0,ROUND(ROUND(IF($L199&gt;2800,ROUND($N199/$L199*2800,2),$N199),2)*'umowa o pracę'!$E$8,2),IF($M199&gt;0,IF($L199+$M199&lt;2800,ROUND(ROUND($N199+ROUND($M199*9%,2),2)*'umowa o pracę'!$E$8,2),IF(AND($L199+$M199&gt;=2800,$M199&lt;2800,$L199&lt;2800),ROUND((ROUND(((2800-$M199)/$L199)*$N199,2)+ROUND($M199*9%,2))*'umowa o pracę'!$E$8,2),IF(AND($L199+$M199&gt;=2800,$M199&gt;=2800),ROUND((ROUND(2800*9%,2))*'umowa o pracę'!$E$8,2),IF(AND($L199+$M199&gt;=2800,$L199&gt;=2800,$M199&lt;2800),ROUND((ROUND($M199*9%,2)+ROUND(((2800-$M199)/$L199)*$N199,2))*'umowa o pracę'!$E$8,2),0)))),0))))&gt;$J199,$J199,IF(IF(AND($K199=1,$I199&gt;0),ROUND(IF($L199+$M199&gt;=2800,2800*'umowa o pracę'!$E$8,($L199+$M199)*'umowa o pracę'!$E$8),2)+IF($M199=0,ROUND(IF($L199&gt;2800,ROUND($O199/$L199*2800,2),$O199)*'umowa o pracę'!$E$8,2),ROUND(IF($L199&gt;2800,ROUND($O199/$L199*2800,2),$O199)*'umowa o pracę'!$E$8,2)),ROUND(IF($L199+$M199&gt;=2800,2800*'umowa o pracę'!$E$8,($L199+$M199)*'umowa o pracę'!$E$8),2)-IF($M199=0,ROUND(ROUND(IF($L199&gt;2800,ROUND($N199/$L199*2800,2),$N199),2)*'umowa o pracę'!$E$8,2),IF($M199&gt;0,IF($L199+$M199&lt;2800,ROUND(ROUND($N199+ROUND($M199*9%,2),2)*'umowa o pracę'!$E$8,2),IF(AND($L199+$M199&gt;=2800,$M199&lt;2800,$L199&lt;2800),ROUND((ROUND(((2800-$M199)/$L199)*$N199,2)+ROUND($M199*9%,2))*'umowa o pracę'!$E$8,2),IF(AND($L199+$M199&gt;=2800,$M199&gt;=2800),ROUND((ROUND(2800*9%,2))*'umowa o pracę'!$E$8,2),IF(AND($L199+$M199&gt;=2800,$L199&gt;=2800,$M199&lt;2800),ROUND((ROUND($M199*9%,2)+ROUND(((2800-$M199)/$L199)*$N199,2))*'umowa o pracę'!$E$8,2),0)))),0)))&gt;$J199,$J199,IF(AND($K199=1,$I199&gt;0),ROUND(IF($L199+$M199&gt;=2800,2800*'umowa o pracę'!$E$8,($L199+$M199)*'umowa o pracę'!$E$8),2)+IF($M199=0,ROUND(IF($L199&gt;2800,ROUND($O199/$L199*2800,2),$O199)*'umowa o pracę'!$E$8,2),ROUND(IF($L199&gt;2800,ROUND($O199/$L199*2800,2),$O199)*'umowa o pracę'!$E$8,2)),ROUND(IF($L199+$M199&gt;=2800,2800*'umowa o pracę'!$E$8,($L199+$M199)*'umowa o pracę'!$E$8),2)-IF(AND($M199=0,I199&gt;0),ROUND(ROUND(IF($L199&gt;2800,ROUND($N199/$L199*2800,2),$N199),2)*'umowa o pracę'!$E$8,2),IF($M199&gt;0,IF($L199+$M199&lt;2800,ROUND(ROUND($N199+ROUND($M199*9%,2),2)*'umowa o pracę'!$E$8,2),IF(AND($L199+$M199&gt;=2800,$M199&lt;2800,$L199&lt;2800),ROUND((ROUND(((2800-$M199)/$L199)*$N199,2)+ROUND($M199*9%,2))*'umowa o pracę'!$E$8,2),IF(AND($L199+$M199&gt;=2800,$M199&gt;=2800),ROUND((ROUND(2800*9%,2))*'umowa o pracę'!$E$8,2),IF(AND($L199+$M199&gt;=2800,$L199&gt;=2800,$M199&lt;2800),ROUND((ROUND($M199*9%,2)+ROUND(((2800-$M199)/$L199)*$N199,2))*'umowa o pracę'!$E$8,2),0)))),0)))))</f>
        <v>0</v>
      </c>
      <c r="S199" s="32">
        <f>IF('umowa o pracę'!$E$7=2020,IF(IF($K199=1,IF($M199=0,ROUND(IF($L199&gt;2600,ROUND($N199/$L199*2600,2),$N199)*'umowa o pracę'!$E$8,2),IF($L199+$M199&lt;2600,ROUND(ROUND($N199+ROUND($M199*9%,2),2)*'umowa o pracę'!$E$8,2),IF(AND($L199+$M199&gt;=2600,$L199&lt;2600),ROUND((ROUND($N199+ROUND((2600-$L199)*9%,2),2))*'umowa o pracę'!$E$8,2),IF(AND($L199+$M199&gt;=2600,$L199&gt;=2600),ROUND(ROUND($N199/$L199*2600,2)*'umowa o pracę'!$E$8,2),0)))),0)&gt;$H199,$H199,IF($K199=1,IF($M199=0,ROUND(IF($L199&gt;2600,ROUND($N199/$L199*2600,2),$N199)*'umowa o pracę'!$E$8,2),IF($L199+$M199&lt;2600,ROUND(ROUND($N199+ROUND($M199*9%,2),2)*'umowa o pracę'!$E$8,2),IF(AND($L199+$M199&gt;=2600,$L199&lt;2600),ROUND((ROUND($N199+ROUND((2600-$L199)*9%,2),2))*'umowa o pracę'!$E$8,2),IF(AND($L199+$M199&gt;=2600,$L199&gt;=2600),ROUND(ROUND($N199/$L199*2600,2)*'umowa o pracę'!$E$8,2),0)))),0)),IF('umowa o pracę'!$E$7=2021,IF(IF($K199=1,IF($M199=0,ROUND(IF($L199&gt;2800,ROUND($N199/$L199*2800,2),$N199)*'umowa o pracę'!$E$8,2),IF($L199+$M199&lt;2800,ROUND(ROUND($N199+ROUND($M199*9%,2),2)*'umowa o pracę'!$E$8,2),IF(AND($L199+$M199&gt;=2800,$L199&lt;2800),ROUND((ROUND($N199+ROUND((2800-$L199)*9%,2),2))*'umowa o pracę'!$E$8,2),IF(AND($L199+$M199&gt;=2800,$L199&gt;=2800),ROUND(ROUND($N199/$L199*2800,2)*'umowa o pracę'!$E$8,2),0)))),0)&gt;$H199,$H199,IF($K199=1,IF($M199=0,ROUND(IF($L199&gt;2800,ROUND($N199/$L199*2800,2),$N199)*'umowa o pracę'!$E$8,2),IF($L199+$M199&lt;2800,ROUND(ROUND($N199+ROUND($M199*9%,2),2)*'umowa o pracę'!$E$8,2),IF(AND($L199+$M199&gt;=2800,$L199&lt;2800),ROUND((ROUND($N199+ROUND((2800-$L199)*9%,2),2))*'umowa o pracę'!$E$8,2),IF(AND($L199+$M199&gt;=2800,$L199&gt;=2800),ROUND(ROUND($N199/$L199*2800,2)*'umowa o pracę'!$E$8,2),0)))),0)),0))</f>
        <v>0</v>
      </c>
      <c r="T199" s="32">
        <f>IF('umowa o pracę'!$E$7=2020,IF(IF($K199=1,IF($M199=0,ROUND(IF($L199&gt;2600,ROUND($O199/$L199*2600,2),$O199)*'umowa o pracę'!$E$8,2),ROUND(IF($L199&gt;2600,ROUND($O199/$L199*2600,2),$O199)*'umowa o pracę'!$E$8,2)),0)&gt;$I199,$I199,IF($K199=1,IF($M199=0,ROUND(IF($L199&gt;2600,ROUND($O199/$L199*2600,2),$O199)*'umowa o pracę'!$E$8,2),ROUND(IF($L199&gt;2600,ROUND($O199/$L199*2600,2),$O199)*'umowa o pracę'!$E$8,2)),0)),IF('umowa o pracę'!$E$7=2021,IF(IF($K199=1,IF($M199=0,ROUND(IF($L199&gt;2800,ROUND($O199/$L199*2800,2),$O199)*'umowa o pracę'!$E$8,2),ROUND(IF($L199&gt;2800,ROUND($O199/$L199*2800,2),$O199)*'umowa o pracę'!$E$8,2)),0)&gt;$I199,$I199,IF($K199=1,IF($M199=0,ROUND(IF($L199&gt;2800,ROUND($O199/$L199*2800,2),$O199)*'umowa o pracę'!$E$8,2),ROUND(IF($L199&gt;2800,ROUND($O199/$L199*2800,2),$O199)*'umowa o pracę'!$E$8,2)),0)),0))</f>
        <v>0</v>
      </c>
      <c r="U199" s="51">
        <f>IF('umowa o pracę'!$E$7=2020,$Q199,IF('umowa o pracę'!$E$7=2021,$R199,0))</f>
        <v>0</v>
      </c>
      <c r="V199" s="53">
        <f t="shared" si="27"/>
        <v>1</v>
      </c>
      <c r="W199" s="54">
        <f>IF('umowa o pracę'!$E$6&lt;2,0,$L199)</f>
        <v>0</v>
      </c>
      <c r="X199" s="54">
        <f>IF('umowa o pracę'!$E$6&lt;2,0,$M199)</f>
        <v>0</v>
      </c>
      <c r="Y199" s="55">
        <f>IF('umowa o pracę'!$E$6&lt;2,0,$N199)</f>
        <v>0</v>
      </c>
      <c r="Z199" s="55">
        <f>IF('umowa o pracę'!$E$6&lt;2,0,$O199)</f>
        <v>0</v>
      </c>
      <c r="AA199" s="32">
        <f>IF('umowa o pracę'!$E$7=2020,ROUND(IF($W199&gt;=2600,2600*'umowa o pracę'!$E$8,$W199*'umowa o pracę'!$E$8),2),IF('umowa o pracę'!$E$7=2021,ROUND(IF($W199&gt;=2800,2800*'umowa o pracę'!$E$8,$W199*'umowa o pracę'!$E$8),2),0))</f>
        <v>0</v>
      </c>
      <c r="AB199" s="32">
        <f>IF(IF(IF(AND($V199=1,$I199&gt;0),ROUND(IF($W199+$X199&gt;=2600,2600*'umowa o pracę'!$E$8,($W199+$X199)*'umowa o pracę'!$E$8),2)+IF($X199=0,ROUND(IF($W199&gt;2600,ROUND($Z199/$W199*2600,2),$Z199)*'umowa o pracę'!$E$8,2),ROUND(IF($W199&gt;2600,ROUND($Z199/$W199*2600,2),$Z199)*'umowa o pracę'!$E$8,2)),ROUND(IF($W199+$X199&gt;=2600,2600*'umowa o pracę'!$E$8,($W199+$X199)*'umowa o pracę'!$E$8),2)-IF($X199=0,ROUND(ROUND(IF($W199&gt;2600,ROUND($Y199/$W199*2600,2),$Y199),2)*'umowa o pracę'!$E$8,2),IF($X199&gt;0,IF($W199+$X199&lt;2600,ROUND(ROUND($Y199+ROUND($X199*9%,2),2)*'umowa o pracę'!$E$8,2),IF(AND($W199+$X199&gt;=2600,$X199&lt;2600,$W199&lt;2600),ROUND((ROUND(((2600-$X199)/$W199)*$Y199,2)+ROUND($X199*9%,2))*'umowa o pracę'!$E$8,2),IF(AND($W199+$X199&gt;=2600,$X199&gt;=2600),ROUND((ROUND(2600*9%,2))*'umowa o pracę'!$E$8,2),IF(AND($W199+$X199&gt;=2600,$W199&gt;=2600,$X199&lt;2600),ROUND((ROUND($X199*9%,2)+ROUND(((2600-$X199)/$W199)*$Y199,2))*'umowa o pracę'!$E$8,2),0)))),0)))&gt;$J199,$J199,IF(AND($V199=1,$I199&gt;0),ROUND(IF($W199+$X199&gt;=2600,2600*'umowa o pracę'!$E$8,($W199+$X199)*'umowa o pracę'!$E$8),2)+IF($X199=0,ROUND(IF($W199&gt;2600,ROUND($Z199/$W199*2600,2),$Z199)*'umowa o pracę'!$E$8,2),ROUND(IF($W199&gt;2600,ROUND($Z199/$W199*2600,2),$Z199)*'umowa o pracę'!$E$8,2)),ROUND(IF($W199+$X199&gt;=2600,2600*'umowa o pracę'!$E$8,($W199+$X199)*'umowa o pracę'!$E$8),2)-IF($X199=0,ROUND(ROUND(IF($W199&gt;2600,ROUND($Y199/$W199*2600,2),$Y199),2)*'umowa o pracę'!$E$8,2),IF($X199&gt;0,IF($W199+$X199&lt;2600,ROUND(ROUND($Y199+ROUND($X199*9%,2),2)*'umowa o pracę'!$E$8,2),IF(AND($W199+$X199&gt;=2600,$X199&lt;2600,$W199&lt;2600),ROUND((ROUND(((2600-$X199)/$W199)*$Y199,2)+ROUND($X199*9%,2))*'umowa o pracę'!$E$8,2),IF(AND($W199+$X199&gt;=2600,$X199&gt;=2600),ROUND((ROUND(2600*9%,2))*'umowa o pracę'!$E$8,2),IF(AND($W199+$X199&gt;=2600,$W199&gt;=2600,$X199&lt;2600),ROUND((ROUND($X199*9%,2)+ROUND(((2600-$X199)/$W199)*$Y199,2))*'umowa o pracę'!$E$8,2),0)))),0))))&gt;$J199,$J199,IF(IF(AND($V199=1,$I199&gt;0),ROUND(IF($W199+$X199&gt;=2600,2600*'umowa o pracę'!$E$8,($W199+$X199)*'umowa o pracę'!$E$8),2)+IF($X199=0,ROUND(IF($W199&gt;2600,ROUND($Z199/$W199*2600,2),$Z199)*'umowa o pracę'!$E$8,2),ROUND(IF($W199&gt;2600,ROUND($Z199/$W199*2600,2),$Z199)*'umowa o pracę'!$E$8,2)),ROUND(IF($W199+$X199&gt;=2600,2600*'umowa o pracę'!$E$8,($W199+$X199)*'umowa o pracę'!$E$8),2)-IF($X199=0,ROUND(ROUND(IF($W199&gt;2600,ROUND($Y199/$W199*2600,2),$Y199),2)*'umowa o pracę'!$E$8,2),IF($X199&gt;0,IF($W199+$X199&lt;2600,ROUND(ROUND($Y199+ROUND($X199*9%,2),2)*'umowa o pracę'!$E$8,2),IF(AND($W199+$X199&gt;=2600,$X199&lt;2600,$W199&lt;2600),ROUND((ROUND(((2600-$X199)/$W199)*$Y199,2)+ROUND($X199*9%,2))*'umowa o pracę'!$E$8,2),IF(AND($W199+$X199&gt;=2600,$X199&gt;=2600),ROUND((ROUND(2600*9%,2))*'umowa o pracę'!$E$8,2),IF(AND($W199+$X199&gt;=2600,$W199&gt;=2600,$X199&lt;2600),ROUND((ROUND($X199*9%,2)+ROUND(((2600-$X199)/$W199)*$Y199,2))*'umowa o pracę'!$E$8,2),0)))),0)))&gt;$J199,$J199,IF(AND($V199=1,$I199&gt;0),ROUND(IF($W199+$X199&gt;=2600,2600*'umowa o pracę'!$E$8,($W199+$X199)*'umowa o pracę'!$E$8),2)+IF($X199=0,ROUND(IF($W199&gt;2600,ROUND($Z199/$W199*2600,2),$Z199)*'umowa o pracę'!$E$8,2),ROUND(IF($W199&gt;2600,ROUND($Z199/$W199*2600,2),$Z199)*'umowa o pracę'!$E$8,2)),ROUND(IF($W199+$X199&gt;=2600,2600*'umowa o pracę'!$E$8,($W199+$X199)*'umowa o pracę'!$E$8),2)-IF(AND($X199=0,I199&gt;0),ROUND(ROUND(IF($W199&gt;2600,ROUND($Y199/$W199*2600,2),$Y199),2)*'umowa o pracę'!$E$8,2),IF($X199&gt;0,IF($W199+$X199&lt;2600,ROUND(ROUND($Y199+ROUND($X199*9%,2),2)*'umowa o pracę'!$E$8,2),IF(AND($W199+$X199&gt;=2600,$X199&lt;2600,$W199&lt;2600),ROUND((ROUND(((2600-$X199)/$W199)*$Y199,2)+ROUND($X199*9%,2))*'umowa o pracę'!$E$8,2),IF(AND($W199+$X199&gt;=2600,$X199&gt;=2600),ROUND((ROUND(2600*9%,2))*'umowa o pracę'!$E$8,2),IF(AND($W199+$X199&gt;=2600,$W199&gt;=2600,$X199&lt;2600),ROUND((ROUND($X199*9%,2)+ROUND(((2600-$X199)/$W199)*$Y199,2))*'umowa o pracę'!$E$8,2),0)))),0)))))</f>
        <v>0</v>
      </c>
      <c r="AC199" s="32">
        <f>IF(IF(IF(AND($V199=1,$I199&gt;0),ROUND(IF($W199+$X199&gt;=2800,2800*'umowa o pracę'!$E$8,($W199+$X199)*'umowa o pracę'!$E$8),2)+IF($X199=0,ROUND(IF($W199&gt;2800,ROUND($Z199/$W199*2800,2),$Z199)*'umowa o pracę'!$E$8,2),ROUND(IF($W199&gt;2800,ROUND($Z199/$W199*2800,2),$Z199)*'umowa o pracę'!$E$8,2)),ROUND(IF($W199+$X199&gt;=2800,2800*'umowa o pracę'!$E$8,($W199+$X199)*'umowa o pracę'!$E$8),2)-IF($X199=0,ROUND(ROUND(IF($W199&gt;2800,ROUND($Y199/$W199*2800,2),$Y199),2)*'umowa o pracę'!$E$8,2),IF($X199&gt;0,IF($W199+$X199&lt;2800,ROUND(ROUND($Y199+ROUND($X199*9%,2),2)*'umowa o pracę'!$E$8,2),IF(AND($W199+$X199&gt;=2800,$X199&lt;2800,$W199&lt;2800),ROUND((ROUND(((2800-$X199)/$W199)*$Y199,2)+ROUND($X199*9%,2))*'umowa o pracę'!$E$8,2),IF(AND($W199+$X199&gt;=2800,$X199&gt;=2800),ROUND((ROUND(2800*9%,2))*'umowa o pracę'!$E$8,2),IF(AND($W199+$X199&gt;=2800,$W199&gt;=2800,$X199&lt;2800),ROUND((ROUND($X199*9%,2)+ROUND(((2800-$X199)/$W199)*$Y199,2))*'umowa o pracę'!$E$8,2),0)))),0)))&gt;$J199,$J199,IF(AND($V199=1,$I199&gt;0),ROUND(IF($W199+$X199&gt;=2800,2800*'umowa o pracę'!$E$8,($W199+$X199)*'umowa o pracę'!$E$8),2)+IF($X199=0,ROUND(IF($W199&gt;2800,ROUND($Z199/$W199*2800,2),$Z199)*'umowa o pracę'!$E$8,2),ROUND(IF($W199&gt;2800,ROUND($Z199/$W199*2800,2),$Z199)*'umowa o pracę'!$E$8,2)),ROUND(IF($W199+$X199&gt;=2800,2800*'umowa o pracę'!$E$8,($W199+$X199)*'umowa o pracę'!$E$8),2)-IF($X199=0,ROUND(ROUND(IF($W199&gt;2800,ROUND($Y199/$W199*2800,2),$Y199),2)*'umowa o pracę'!$E$8,2),IF($X199&gt;0,IF($W199+$X199&lt;2800,ROUND(ROUND($Y199+ROUND($X199*9%,2),2)*'umowa o pracę'!$E$8,2),IF(AND($W199+$X199&gt;=2800,$X199&lt;2800,$W199&lt;2800),ROUND((ROUND(((2800-$X199)/$W199)*$Y199,2)+ROUND($X199*9%,2))*'umowa o pracę'!$E$8,2),IF(AND($W199+$X199&gt;=2800,$X199&gt;=2800),ROUND((ROUND(2800*9%,2))*'umowa o pracę'!$E$8,2),IF(AND($W199+$X199&gt;=2800,$W199&gt;=2800,$X199&lt;2800),ROUND((ROUND($X199*9%,2)+ROUND(((2800-$X199)/$W199)*$Y199,2))*'umowa o pracę'!$E$8,2),0)))),0))))&gt;$J199,$J199,IF(IF(AND($V199=1,$I199&gt;0),ROUND(IF($W199+$X199&gt;=2800,2800*'umowa o pracę'!$E$8,($W199+$X199)*'umowa o pracę'!$E$8),2)+IF($X199=0,ROUND(IF($W199&gt;2800,ROUND($Z199/$W199*2800,2),$Z199)*'umowa o pracę'!$E$8,2),ROUND(IF($W199&gt;2800,ROUND($Z199/$W199*2800,2),$Z199)*'umowa o pracę'!$E$8,2)),ROUND(IF($W199+$X199&gt;=2800,2800*'umowa o pracę'!$E$8,($W199+$X199)*'umowa o pracę'!$E$8),2)-IF($X199=0,ROUND(ROUND(IF($W199&gt;2800,ROUND($Y199/$W199*2800,2),$Y199),2)*'umowa o pracę'!$E$8,2),IF($X199&gt;0,IF($W199+$X199&lt;2800,ROUND(ROUND($Y199+ROUND($X199*9%,2),2)*'umowa o pracę'!$E$8,2),IF(AND($W199+$X199&gt;=2800,$X199&lt;2800,$W199&lt;2800),ROUND((ROUND(((2800-$X199)/$W199)*$Y199,2)+ROUND($X199*9%,2))*'umowa o pracę'!$E$8,2),IF(AND($W199+$X199&gt;=2800,$X199&gt;=2800),ROUND((ROUND(2800*9%,2))*'umowa o pracę'!$E$8,2),IF(AND($W199+$X199&gt;=2800,$W199&gt;=2800,$X199&lt;2800),ROUND((ROUND($X199*9%,2)+ROUND(((2800-$X199)/$W199)*$Y199,2))*'umowa o pracę'!$E$8,2),0)))),0)))&gt;$J199,$J199,IF(AND($V199=1,$I199&gt;0),ROUND(IF($W199+$X199&gt;=2800,2800*'umowa o pracę'!$E$8,($W199+$X199)*'umowa o pracę'!$E$8),2)+IF($X199=0,ROUND(IF($W199&gt;2800,ROUND($Z199/$W199*2800,2),$Z199)*'umowa o pracę'!$E$8,2),ROUND(IF($W199&gt;2800,ROUND($Z199/$W199*2800,2),$Z199)*'umowa o pracę'!$E$8,2)),ROUND(IF($W199+$X199&gt;=2800,2800*'umowa o pracę'!$E$8,($W199+$X199)*'umowa o pracę'!$E$8),2)-IF(AND($X199=0,I199&gt;0),ROUND(ROUND(IF($W199&gt;2800,ROUND($Y199/$W199*2800,2),$Y199),2)*'umowa o pracę'!$E$8,2),IF($X199&gt;0,IF($W199+$X199&lt;2800,ROUND(ROUND($Y199+ROUND($X199*9%,2),2)*'umowa o pracę'!$E$8,2),IF(AND($W199+$X199&gt;=2800,$X199&lt;2800,$W199&lt;2800),ROUND((ROUND(((2800-$X199)/$W199)*$Y199,2)+ROUND($X199*9%,2))*'umowa o pracę'!$E$8,2),IF(AND($W199+$X199&gt;=2800,$X199&gt;=2800),ROUND((ROUND(2800*9%,2))*'umowa o pracę'!$E$8,2),IF(AND($W199+$X199&gt;=2800,$W199&gt;=2800,$X199&lt;2800),ROUND((ROUND($X199*9%,2)+ROUND(((2800-$X199)/$W199)*$Y199,2))*'umowa o pracę'!$E$8,2),0)))),0)))))</f>
        <v>0</v>
      </c>
      <c r="AD199" s="32">
        <f>IF('umowa o pracę'!$E$7=2020,IF(IF($V199=1,IF($X199=0,ROUND(IF($W199&gt;2600,ROUND($Y199/$W199*2600,2),$Y199)*'umowa o pracę'!$E$8,2),IF($W199+$X199&lt;2600,ROUND(ROUND($Y199+ROUND($X199*9%,2),2)*'umowa o pracę'!$E$8,2),IF(AND($W199+$X199&gt;=2600,$W199&lt;2600),ROUND((ROUND($Y199+ROUND((2600-$W199)*9%,2),2))*'umowa o pracę'!$E$8,2),IF(AND($W199+$X199&gt;=2600,$W199&gt;=2600),ROUND(ROUND($Y199/$W199*2600,2)*'umowa o pracę'!$E$8,2),0)))),0)&gt;$H199,$H199,IF($V199=1,IF($X199=0,ROUND(IF($W199&gt;2600,ROUND($Y199/$W199*2600,2),$Y199)*'umowa o pracę'!$E$8,2),IF($W199+$X199&lt;2600,ROUND(ROUND($Y199+ROUND($X199*9%,2),2)*'umowa o pracę'!$E$8,2),IF(AND($W199+$X199&gt;=2600,$W199&lt;2600),ROUND((ROUND($Y199+ROUND((2600-$W199)*9%,2),2))*'umowa o pracę'!$E$8,2),IF(AND($W199+$X199&gt;=2600,$W199&gt;=2600),ROUND(ROUND($Y199/$W199*2600,2)*'umowa o pracę'!$E$8,2),0)))),0)),IF('umowa o pracę'!$E$7=2021,IF(IF($V199=1,IF($X199=0,ROUND(IF($W199&gt;2800,ROUND($Y199/$W199*2800,2),$Y199)*'umowa o pracę'!$E$8,2),IF($W199+$X199&lt;2800,ROUND(ROUND($Y199+ROUND($X199*9%,2),2)*'umowa o pracę'!$E$8,2),IF(AND($W199+$X199&gt;=2800,$W199&lt;2800),ROUND((ROUND($Y199+ROUND((2800-$W199)*9%,2),2))*'umowa o pracę'!$E$8,2),IF(AND($W199+$X199&gt;=2800,$W199&gt;=2800),ROUND(ROUND($Y199/$W199*2800,2)*'umowa o pracę'!$E$8,2),0)))),0)&gt;$H199,$H199,IF($V199=1,IF($X199=0,ROUND(IF($W199&gt;2800,ROUND($Y199/$W199*2800,2),$Y199)*'umowa o pracę'!$E$8,2),IF($W199+$X199&lt;2800,ROUND(ROUND($Y199+ROUND($X199*9%,2),2)*'umowa o pracę'!$E$8,2),IF(AND($W199+$X199&gt;=2800,$W199&lt;2800),ROUND((ROUND($Y199+ROUND((2800-$W199)*9%,2),2))*'umowa o pracę'!$E$8,2),IF(AND($W199+$X199&gt;=2800,$W199&gt;=2800),ROUND(ROUND($Y199/$W199*2800,2)*'umowa o pracę'!$E$8,2),0)))),0)),0))</f>
        <v>0</v>
      </c>
      <c r="AE199" s="32">
        <f>IF('umowa o pracę'!$E$7=2020,IF(IF($V199=1,IF($X199=0,ROUND(IF($W199&gt;2600,ROUND($Z199/$W199*2600,2),$Z199)*'umowa o pracę'!$E$8,2),ROUND(IF($W199&gt;2600,ROUND($Z199/$W199*2600,2),$Z199)*'umowa o pracę'!$E$8,2)),0)&gt;$I199,$I199,IF($V199=1,IF($X199=0,ROUND(IF($W199&gt;2600,ROUND($Z199/$W199*2600,2),$Z199)*'umowa o pracę'!$E$8,2),ROUND(IF($W199&gt;2600,ROUND($Z199/$W199*2600,2),$Z199)*'umowa o pracę'!$E$8,2)),0)),IF('umowa o pracę'!$E$7=2021,IF(IF($V199=1,IF($X199=0,ROUND(IF($W199&gt;2800,ROUND($Z199/$W199*2800,2),$Z199)*'umowa o pracę'!$E$8,2),ROUND(IF($W199&gt;2800,ROUND($Z199/$W199*2800,2),$Z199)*'umowa o pracę'!$E$8,2)),0)&gt;$I199,$I199,IF($V199=1,IF($X199=0,ROUND(IF($W199&gt;2800,ROUND($Z199/$W199*2800,2),$Z199)*'umowa o pracę'!$E$8,2),ROUND(IF($W199&gt;2800,ROUND($Z199/$W199*2800,2),$Z199)*'umowa o pracę'!$E$8,2)),0)),0))</f>
        <v>0</v>
      </c>
      <c r="AF199" s="56">
        <f>IF('umowa o pracę'!$E$7=2020,$AB199,IF('umowa o pracę'!$E$7=2021,$AC199,0))</f>
        <v>0</v>
      </c>
      <c r="AG199" s="53">
        <f t="shared" si="28"/>
        <v>1</v>
      </c>
      <c r="AH199" s="39">
        <f>IF('umowa o pracę'!$E$6&lt;3,0,$L199)</f>
        <v>0</v>
      </c>
      <c r="AI199" s="39">
        <f>IF('umowa o pracę'!$E$6&lt;3,0,$M199)</f>
        <v>0</v>
      </c>
      <c r="AJ199" s="55">
        <f>IF('umowa o pracę'!$E$6&lt;3,0,$N199)</f>
        <v>0</v>
      </c>
      <c r="AK199" s="55">
        <f>IF('umowa o pracę'!$E$6&lt;3,0,$O199)</f>
        <v>0</v>
      </c>
      <c r="AL199" s="32">
        <f>IF('umowa o pracę'!$E$7=2020,ROUND(IF($AH199&gt;=2600,2600*'umowa o pracę'!$E$8,$AH199*'umowa o pracę'!$E$8),2),IF('umowa o pracę'!$E$7=2021,ROUND(IF($AH199&gt;=2800,2800*'umowa o pracę'!$E$8,$AH199*'umowa o pracę'!$E$8),2),0))</f>
        <v>0</v>
      </c>
      <c r="AM199" s="32">
        <f>IF(IF(IF(AND($AG199=1,$I199&gt;0),ROUND(IF($AH199+$AI199&gt;=2600,2600*'umowa o pracę'!$E$8,($AH199+$AI199)*'umowa o pracę'!$E$8),2)+IF($AI199=0,ROUND(IF($AH199&gt;2600,ROUND($AK199/$AH199*2600,2),$AK199)*'umowa o pracę'!$E$8,2),ROUND(IF($AH199&gt;2600,ROUND($AK199/$AH199*2600,2),$AK199)*'umowa o pracę'!$E$8,2)),ROUND(IF($AH199+$AI199&gt;=2600,2600*'umowa o pracę'!$E$8,($AH199+$AI199)*'umowa o pracę'!$E$8),2)-IF($AI199=0,ROUND(ROUND(IF($AH199&gt;2600,ROUND($AJ199/$AH199*2600,2),$AJ199),2)*'umowa o pracę'!$E$8,2),IF($AI199&gt;0,IF($AH199+$AI199&lt;2600,ROUND(ROUND($AJ199+ROUND($AI199*9%,2),2)*'umowa o pracę'!$E$8,2),IF(AND($AH199+$AI199&gt;=2600,$AI199&lt;2600,$AH199&lt;2600),ROUND((ROUND(((2600-$AI199)/$AH199)*$AJ199,2)+ROUND($AI199*9%,2))*'umowa o pracę'!$E$8,2),IF(AND($AH199+$AI199&gt;=2600,$AI199&gt;=2600),ROUND((ROUND(2600*9%,2))*'umowa o pracę'!$E$8,2),IF(AND($AH199+$AI199&gt;=2600,$AH199&gt;=2600,$AI199&lt;2600),ROUND((ROUND($AI199*9%,2)+ROUND(((2600-$AI199)/$AH199)*$AJ199,2))*'umowa o pracę'!$E$8,2),0)))),0)))&gt;$J199,$J199,IF(AND($AG199=1,$I199&gt;0),ROUND(IF($AH199+$AI199&gt;=2600,2600*'umowa o pracę'!$E$8,($AH199+$AI199)*'umowa o pracę'!$E$8),2)+IF($AI199=0,ROUND(IF($AH199&gt;2600,ROUND($AK199/$AH199*2600,2),$AK199)*'umowa o pracę'!$E$8,2),ROUND(IF($AH199&gt;2600,ROUND($AK199/$AH199*2600,2),$AK199)*'umowa o pracę'!$E$8,2)),ROUND(IF($AH199+$AI199&gt;=2600,2600*'umowa o pracę'!$E$8,($AH199+$AI199)*'umowa o pracę'!$E$8),2)-IF($AI199=0,ROUND(ROUND(IF($AH199&gt;2600,ROUND($AJ199/$AH199*2600,2),$AJ199),2)*'umowa o pracę'!$E$8,2),IF($AI199&gt;0,IF($AH199+$AI199&lt;2600,ROUND(ROUND($AJ199+ROUND($AI199*9%,2),2)*'umowa o pracę'!$E$8,2),IF(AND($AH199+$AI199&gt;=2600,$AI199&lt;2600,$AH199&lt;2600),ROUND((ROUND(((2600-$AI199)/$AH199)*$AJ199,2)+ROUND($AI199*9%,2))*'umowa o pracę'!$E$8,2),IF(AND($AH199+$AI199&gt;=2600,$AI199&gt;=2600),ROUND((ROUND(2600*9%,2))*'umowa o pracę'!$E$8,2),IF(AND($AH199+$AI199&gt;=2600,$AH199&gt;=2600,$AI199&lt;2600),ROUND((ROUND($AI199*9%,2)+ROUND(((2600-$AI199)/$AH199)*$AJ199,2))*'umowa o pracę'!$E$8,2),0)))),0))))&gt;$J199,$J199,IF(IF(AND($AG199=1,$I199&gt;0),ROUND(IF($AH199+$AI199&gt;=2600,2600*'umowa o pracę'!$E$8,($AH199+$AI199)*'umowa o pracę'!$E$8),2)+IF($AI199=0,ROUND(IF($AH199&gt;2600,ROUND($AK199/$AH199*2600,2),$AK199)*'umowa o pracę'!$E$8,2),ROUND(IF($AH199&gt;2600,ROUND($AK199/$AH199*2600,2),$AK199)*'umowa o pracę'!$E$8,2)),ROUND(IF($AH199+$AI199&gt;=2600,2600*'umowa o pracę'!$E$8,($AH199+$AI199)*'umowa o pracę'!$E$8),2)-IF($AI199=0,ROUND(ROUND(IF($AH199&gt;2600,ROUND($AJ199/$AH199*2600,2),$AJ199),2)*'umowa o pracę'!$E$8,2),IF($AI199&gt;0,IF($AH199+$AI199&lt;2600,ROUND(ROUND($AJ199+ROUND($AI199*9%,2),2)*'umowa o pracę'!$E$8,2),IF(AND($AH199+$AI199&gt;=2600,$AI199&lt;2600,$AH199&lt;2600),ROUND((ROUND(((2600-$AI199)/$AH199)*$AJ199,2)+ROUND($AI199*9%,2))*'umowa o pracę'!$E$8,2),IF(AND($AH199+$AI199&gt;=2600,$AI199&gt;=2600),ROUND((ROUND(2600*9%,2))*'umowa o pracę'!$E$8,2),IF(AND($AH199+$AI199&gt;=2600,$AH199&gt;=2600,$AI199&lt;2600),ROUND((ROUND($AI199*9%,2)+ROUND(((2600-$AI199)/$AH199)*$AJ199,2))*'umowa o pracę'!$E$8,2),0)))),0)))&gt;$J199,$J199,IF(AND($AG199=1,$I199&gt;0),ROUND(IF($AH199+$AI199&gt;=2600,2600*'umowa o pracę'!$E$8,($AH199+$AI199)*'umowa o pracę'!$E$8),2)+IF($AI199=0,ROUND(IF($AH199&gt;2600,ROUND($AK199/$AH199*2600,2),$AK199)*'umowa o pracę'!$E$8,2),ROUND(IF($AH199&gt;2600,ROUND($AK199/$AH199*2600,2),$AK199)*'umowa o pracę'!$E$8,2)),ROUND(IF($AH199+$AI199&gt;=2600,2600*'umowa o pracę'!$E$8,($AH199+$AI199)*'umowa o pracę'!$E$8),2)-IF(AND($AI199=0,I199&gt;0),ROUND(ROUND(IF($AH199&gt;2600,ROUND($AJ199/$AH199*2600,2),$AJ199),2)*'umowa o pracę'!$E$8,2),IF($AI199&gt;0,IF($AH199+$AI199&lt;2600,ROUND(ROUND($AJ199+ROUND($AI199*9%,2),2)*'umowa o pracę'!$E$8,2),IF(AND($AH199+$AI199&gt;=2600,$AI199&lt;2600,$AH199&lt;2600),ROUND((ROUND(((2600-$AI199)/$AH199)*$AJ199,2)+ROUND($AI199*9%,2))*'umowa o pracę'!$E$8,2),IF(AND($AH199+$AI199&gt;=2600,$AI199&gt;=2600),ROUND((ROUND(2600*9%,2))*'umowa o pracę'!$E$8,2),IF(AND($AH199+$AI199&gt;=2600,$AH199&gt;=2600,$AI199&lt;2600),ROUND((ROUND($AI199*9%,2)+ROUND(((2600-$AI199)/$AH199)*$AJ199,2))*'umowa o pracę'!$E$8,2),0)))),0)))))</f>
        <v>0</v>
      </c>
      <c r="AN199" s="32">
        <f>IF(IF(IF(AND($AG199=1,$I199&gt;0),ROUND(IF($AH199+$AI199&gt;=2800,2800*'umowa o pracę'!$E$8,($AH199+$AI199)*'umowa o pracę'!$E$8),2)+IF($AI199=0,ROUND(IF($AH199&gt;2800,ROUND($AK199/$AH199*2800,2),$AK199)*'umowa o pracę'!$E$8,2),ROUND(IF($AH199&gt;2800,ROUND($AK199/$AH199*2800,2),$AK199)*'umowa o pracę'!$E$8,2)),ROUND(IF($AH199+$AI199&gt;=2800,2800*'umowa o pracę'!$E$8,($AH199+$AI199)*'umowa o pracę'!$E$8),2)-IF($AI199=0,ROUND(ROUND(IF($AH199&gt;2800,ROUND($AJ199/$AH199*2800,2),$AJ199),2)*'umowa o pracę'!$E$8,2),IF($AI199&gt;0,IF($AH199+$AI199&lt;2800,ROUND(ROUND($AJ199+ROUND($AI199*9%,2),2)*'umowa o pracę'!$E$8,2),IF(AND($AH199+$AI199&gt;=2800,$AI199&lt;2800,$AH199&lt;2800),ROUND((ROUND(((2800-$AI199)/$AH199)*$AJ199,2)+ROUND($AI199*9%,2))*'umowa o pracę'!$E$8,2),IF(AND($AH199+$AI199&gt;=2800,$AI199&gt;=2800),ROUND((ROUND(2800*9%,2))*'umowa o pracę'!$E$8,2),IF(AND($AH199+$AI199&gt;=2800,$AH199&gt;=2800,$AI199&lt;2800),ROUND((ROUND($AI199*9%,2)+ROUND(((2800-$AI199)/$AH199)*$AJ199,2))*'umowa o pracę'!$E$8,2),0)))),0)))&gt;$J199,$J199,IF(AND($AG199=1,$I199&gt;0),ROUND(IF($AH199+$AI199&gt;=2800,2800*'umowa o pracę'!$E$8,($AH199+$AI199)*'umowa o pracę'!$E$8),2)+IF($AI199=0,ROUND(IF($AH199&gt;2800,ROUND($AK199/$AH199*2800,2),$AK199)*'umowa o pracę'!$E$8,2),ROUND(IF($AH199&gt;2800,ROUND($AK199/$AH199*2800,2),$AK199)*'umowa o pracę'!$E$8,2)),ROUND(IF($AH199+$AI199&gt;=2800,2800*'umowa o pracę'!$E$8,($AH199+$AI199)*'umowa o pracę'!$E$8),2)-IF($AI199=0,ROUND(ROUND(IF($AH199&gt;2800,ROUND($AJ199/$AH199*2800,2),$AJ199),2)*'umowa o pracę'!$E$8,2),IF($AI199&gt;0,IF($AH199+$AI199&lt;2800,ROUND(ROUND($AJ199+ROUND($AI199*9%,2),2)*'umowa o pracę'!$E$8,2),IF(AND($AH199+$AI199&gt;=2800,$AI199&lt;2800,$AH199&lt;2800),ROUND((ROUND(((2800-$AI199)/$AH199)*$AJ199,2)+ROUND($AI199*9%,2))*'umowa o pracę'!$E$8,2),IF(AND($AH199+$AI199&gt;=2800,$AI199&gt;=2800),ROUND((ROUND(2800*9%,2))*'umowa o pracę'!$E$8,2),IF(AND($AH199+$AI199&gt;=2800,$AH199&gt;=2800,$AI199&lt;2800),ROUND((ROUND($AI199*9%,2)+ROUND(((2800-$AI199)/$AH199)*$AJ199,2))*'umowa o pracę'!$E$8,2),0)))),0))))&gt;$J199,$J199,IF(IF(AND($AG199=1,$I199&gt;0),ROUND(IF($AH199+$AI199&gt;=2800,2800*'umowa o pracę'!$E$8,($AH199+$AI199)*'umowa o pracę'!$E$8),2)+IF($AI199=0,ROUND(IF($AH199&gt;2800,ROUND($AK199/$AH199*2800,2),$AK199)*'umowa o pracę'!$E$8,2),ROUND(IF($AH199&gt;2800,ROUND($AK199/$AH199*2800,2),$AK199)*'umowa o pracę'!$E$8,2)),ROUND(IF($AH199+$AI199&gt;=2800,2800*'umowa o pracę'!$E$8,($AH199+$AI199)*'umowa o pracę'!$E$8),2)-IF($AI199=0,ROUND(ROUND(IF($AH199&gt;2800,ROUND($AJ199/$AH199*2800,2),$AJ199),2)*'umowa o pracę'!$E$8,2),IF($AI199&gt;0,IF($AH199+$AI199&lt;2800,ROUND(ROUND($AJ199+ROUND($AI199*9%,2),2)*'umowa o pracę'!$E$8,2),IF(AND($AH199+$AI199&gt;=2800,$AI199&lt;2800,$AH199&lt;2800),ROUND((ROUND(((2800-$AI199)/$AH199)*$AJ199,2)+ROUND($AI199*9%,2))*'umowa o pracę'!$E$8,2),IF(AND($AH199+$AI199&gt;=2800,$AI199&gt;=2800),ROUND((ROUND(2800*9%,2))*'umowa o pracę'!$E$8,2),IF(AND($AH199+$AI199&gt;=2800,$AH199&gt;=2800,$AI199&lt;2800),ROUND((ROUND($AI199*9%,2)+ROUND(((2800-$AI199)/$AH199)*$AJ199,2))*'umowa o pracę'!$E$8,2),0)))),0)))&gt;$J199,$J199,IF(AND($AG199=1,$I199&gt;0),ROUND(IF($AH199+$AI199&gt;=2800,2800*'umowa o pracę'!$E$8,($AH199+$AI199)*'umowa o pracę'!$E$8),2)+IF($AI199=0,ROUND(IF($AH199&gt;2800,ROUND($AK199/$AH199*2800,2),$AK199)*'umowa o pracę'!$E$8,2),ROUND(IF($AH199&gt;2800,ROUND($AK199/$AH199*2800,2),$AK199)*'umowa o pracę'!$E$8,2)),ROUND(IF($AH199+$AI199&gt;=2800,2800*'umowa o pracę'!$E$8,($AH199+$AI199)*'umowa o pracę'!$E$8),2)-IF(AND($AI199=0,I199&gt;0),ROUND(ROUND(IF($AH199&gt;2800,ROUND($AJ199/$AH199*2800,2),$AJ199),2)*'umowa o pracę'!$E$8,2),IF($AI199&gt;0,IF($AH199+$AI199&lt;2800,ROUND(ROUND($AJ199+ROUND($AI199*9%,2),2)*'umowa o pracę'!$E$8,2),IF(AND($AH199+$AI199&gt;=2800,$AI199&lt;2800,$AH199&lt;2800),ROUND((ROUND(((2800-$AI199)/$AH199)*$AJ199,2)+ROUND($AI199*9%,2))*'umowa o pracę'!$E$8,2),IF(AND($AH199+$AI199&gt;=2800,$AI199&gt;=2800),ROUND((ROUND(2800*9%,2))*'umowa o pracę'!$E$8,2),IF(AND($AH199+$AI199&gt;=2800,$AH199&gt;=2800,$AI199&lt;2800),ROUND((ROUND($AI199*9%,2)+ROUND(((2800-$AI199)/$AH199)*$AJ199,2))*'umowa o pracę'!$E$8,2),0)))),0)))))</f>
        <v>0</v>
      </c>
      <c r="AO199" s="32">
        <f>IF('umowa o pracę'!$E$7=2020,IF(IF($AG199=1,IF($AI199=0,ROUND(IF($AH199&gt;2600,ROUND($AJ199/$AH199*2600,2),$AJ199)*'umowa o pracę'!$E$8,2),IF($AH199+$AI199&lt;2600,ROUND(ROUND($AJ199+ROUND($AI199*9%,2),2)*'umowa o pracę'!$E$8,2),IF(AND($AH199+$AI199&gt;=2600,$AH199&lt;2600),ROUND((ROUND($AJ199+ROUND((2600-$AH199)*9%,2),2))*'umowa o pracę'!$E$8,2),IF(AND($AH199+$AI199&gt;=2600,$AH199&gt;=2600),ROUND(ROUND($AJ199/$AH199*2600,2)*'umowa o pracę'!$E$8,2),0)))),0)&gt;$H199,$H199,IF($AG199=1,IF($AI199=0,ROUND(IF($AH199&gt;2600,ROUND($AJ199/$AH199*2600,2),$AJ199)*'umowa o pracę'!$E$8,2),IF($AH199+$AI199&lt;2600,ROUND(ROUND($AJ199+ROUND($AI199*9%,2),2)*'umowa o pracę'!$E$8,2),IF(AND($AH199+$AI199&gt;=2600,$AH199&lt;2600),ROUND((ROUND($AJ199+ROUND((2600-$AH199)*9%,2),2))*'umowa o pracę'!$E$8,2),IF(AND($AH199+$AI199&gt;=2600,$AH199&gt;=2600),ROUND(ROUND($AJ199/$AH199*2600,2)*'umowa o pracę'!$E$8,2),0)))),0)),IF('umowa o pracę'!$E$7=2021,IF(IF($AG199=1,IF($AI199=0,ROUND(IF($AH199&gt;2800,ROUND($AJ199/$AH199*2800,2),$AJ199)*'umowa o pracę'!$E$8,2),IF($AH199+$AI199&lt;2800,ROUND(ROUND($AJ199+ROUND($AI199*9%,2),2)*'umowa o pracę'!$E$8,2),IF(AND($AH199+$AI199&gt;=2800,$AH199&lt;2800),ROUND((ROUND($AJ199+ROUND((2800-$AH199)*9%,2),2))*'umowa o pracę'!$E$8,2),IF(AND($AH199+$AI199&gt;=2800,$AH199&gt;=2800),ROUND(ROUND($AJ199/$AH199*2800,2)*'umowa o pracę'!$E$8,2),0)))),0)&gt;$H199,$H199,IF($AG199=1,IF($AI199=0,ROUND(IF($AH199&gt;2800,ROUND($AJ199/$AH199*2800,2),$AJ199)*'umowa o pracę'!$E$8,2),IF($AH199+$AI199&lt;2800,ROUND(ROUND($AJ199+ROUND($AI199*9%,2),2)*'umowa o pracę'!$E$8,2),IF(AND($AH199+$AI199&gt;=2800,$AH199&lt;2800),ROUND((ROUND($AJ199+ROUND((2800-$AH199)*9%,2),2))*'umowa o pracę'!$E$8,2),IF(AND($AH199+$AI199&gt;=2800,$AH199&gt;=2800),ROUND(ROUND($AJ199/$AH199*2800,2)*'umowa o pracę'!$E$8,2),0)))),0)),0))</f>
        <v>0</v>
      </c>
      <c r="AP199" s="32">
        <f>IF('umowa o pracę'!$E$7=2020,IF(IF($AG199=1,IF($AI199=0,ROUND(IF($AH199&gt;2600,ROUND($AK199/$AH199*2600,2),$AK199)*'umowa o pracę'!$E$8,2),ROUND(IF($AH199&gt;2600,ROUND($AK199/$AH199*2600,2),$AK199)*'umowa o pracę'!$E$8,2)),0)&gt;$I199,$I199,IF($AG199=1,IF($AI199=0,ROUND(IF($AH199&gt;2600,ROUND($AK199/$AH199*2600,2),$AK199)*'umowa o pracę'!$E$8,2),ROUND(IF($AH199&gt;2600,ROUND($AK199/$AH199*2600,2),$AK199)*'umowa o pracę'!$E$8,2)),0)),IF('umowa o pracę'!$E$7=2021,IF(IF($AG199=1,IF($AI199=0,ROUND(IF($AH199&gt;2800,ROUND($AK199/$AH199*2800,2),$AK199)*'umowa o pracę'!$E$8,2),ROUND(IF($AH199&gt;2800,ROUND($AK199/$AH199*2800,2),$AK199)*'umowa o pracę'!$E$8,2)),0)&gt;$I199,$I199,IF($AG199=1,IF($AI199=0,ROUND(IF($AH199&gt;2800,ROUND($AK199/$AH199*2800,2),$AK199)*'umowa o pracę'!$E$8,2),ROUND(IF($AH199&gt;2800,ROUND($AK199/$AH199*2800,2),$AK199)*'umowa o pracę'!$E$8,2)),0)),0))</f>
        <v>0</v>
      </c>
      <c r="AQ199" s="56">
        <f>IF('umowa o pracę'!$E$7=2020,$AM199,IF('umowa o pracę'!$E$7=2021,$AN199,0))</f>
        <v>0</v>
      </c>
      <c r="AR199" s="33">
        <f>IF('umowa o pracę'!$E$7=0,0,U199+AF199+AQ199)</f>
        <v>0</v>
      </c>
      <c r="AS199" s="19"/>
      <c r="AT199" s="19"/>
      <c r="AU199" s="19"/>
      <c r="AV199" s="6"/>
      <c r="AW199" s="6"/>
      <c r="AX199" s="6">
        <f t="shared" si="26"/>
        <v>10</v>
      </c>
      <c r="AY199" s="6"/>
      <c r="AZ199" s="234">
        <f t="shared" si="29"/>
        <v>0</v>
      </c>
      <c r="BA199" s="234">
        <f t="shared" si="30"/>
        <v>0</v>
      </c>
      <c r="BB199" s="234">
        <f t="shared" si="31"/>
        <v>0</v>
      </c>
      <c r="BC199" s="234">
        <f t="shared" si="32"/>
        <v>0</v>
      </c>
      <c r="BD199" s="234">
        <f t="shared" si="33"/>
        <v>0</v>
      </c>
      <c r="BE199" s="234">
        <f t="shared" si="34"/>
        <v>0</v>
      </c>
      <c r="BF199" s="234">
        <f t="shared" si="35"/>
        <v>0</v>
      </c>
      <c r="BG199" s="234">
        <f t="shared" si="36"/>
        <v>0</v>
      </c>
      <c r="BH199" s="234">
        <f t="shared" si="37"/>
        <v>0</v>
      </c>
      <c r="BI199" s="238">
        <f t="shared" si="38"/>
        <v>0</v>
      </c>
      <c r="BJ199" s="236"/>
      <c r="BK199" s="236"/>
      <c r="BL199" s="237"/>
    </row>
    <row r="200" spans="1:64" ht="15.75" customHeight="1" x14ac:dyDescent="0.25">
      <c r="A200" s="129">
        <v>189</v>
      </c>
      <c r="B200" s="57"/>
      <c r="C200" s="57"/>
      <c r="D200" s="36"/>
      <c r="E200" s="36"/>
      <c r="F200" s="242"/>
      <c r="G200" s="37">
        <v>1</v>
      </c>
      <c r="H200" s="58">
        <v>0</v>
      </c>
      <c r="I200" s="59">
        <v>0</v>
      </c>
      <c r="J200" s="60">
        <v>0</v>
      </c>
      <c r="K200" s="52">
        <v>1</v>
      </c>
      <c r="L200" s="39">
        <v>0</v>
      </c>
      <c r="M200" s="39">
        <v>0</v>
      </c>
      <c r="N200" s="39">
        <v>0</v>
      </c>
      <c r="O200" s="39">
        <v>0</v>
      </c>
      <c r="P200" s="35">
        <f>IF('umowa o pracę'!$E$7=2020,ROUND(IF($L200&gt;=2600,2600*'umowa o pracę'!$E$8,$L200*'umowa o pracę'!$E$8),2),IF('umowa o pracę'!$E$7=2021,ROUND(IF($L200&gt;=2800,2800*'umowa o pracę'!$E$8,$L200*'umowa o pracę'!$E$8),2),0))</f>
        <v>0</v>
      </c>
      <c r="Q200" s="252">
        <f>IF(IF(IF(AND($K200=1,$I200&gt;0),ROUND(IF($L200+$M200&gt;=2600,2600*'umowa o pracę'!$E$8,($L200+$M200)*'umowa o pracę'!$E$8),2)+IF($M200=0,ROUND(IF($L200&gt;2600,ROUND($O200/$L200*2600,2),$O200)*'umowa o pracę'!$E$8,2),ROUND(IF($L200&gt;2600,ROUND($O200/$L200*2600,2),$O200)*'umowa o pracę'!$E$8,2)),ROUND(IF($L200+$M200&gt;=2600,2600*'umowa o pracę'!$E$8,($L200+$M200)*'umowa o pracę'!$E$8),2)-IF($M200=0,ROUND(ROUND(IF($L200&gt;2600,ROUND($N200/$L200*2600,2),$N200),2)*'umowa o pracę'!$E$8,2),IF($M200&gt;0,IF($L200+$M200&lt;2600,ROUND(ROUND($N200+ROUND($M200*9%,2),2)*'umowa o pracę'!$E$8,2),IF(AND($L200+$M200&gt;=2600,$M200&lt;2600,$L200&lt;2600),ROUND((ROUND(((2600-$M200)/$L200)*$N200,2)+ROUND($M200*9%,2))*'umowa o pracę'!$E$8,2),IF(AND($L200+$M200&gt;=2600,$M200&gt;=2600),ROUND((ROUND(2600*9%,2))*'umowa o pracę'!$E$8,2),IF(AND($L200+$M200&gt;=2600,$L200&gt;=2600,$M200&lt;2600),ROUND((ROUND($M200*9%,2)+ROUND(((2600-$M200)/$L200)*$N200,2))*'umowa o pracę'!$E$8,2),0)))),0)))&gt;$J200,$J200,IF(AND($K200=1,$I200&gt;0),ROUND(IF($L200+$M200&gt;=2600,2600*'umowa o pracę'!$E$8,($L200+$M200)*'umowa o pracę'!$E$8),2)+IF($M200=0,ROUND(IF($L200&gt;2600,ROUND($O200/$L200*2600,2),$O200)*'umowa o pracę'!$E$8,2),ROUND(IF($L200&gt;2600,ROUND($O200/$L200*2600,2),$O200)*'umowa o pracę'!$E$8,2)),ROUND(IF($L200+$M200&gt;=2600,2600*'umowa o pracę'!$E$8,($L200+$M200)*'umowa o pracę'!$E$8),2)-IF($M200=0,ROUND(ROUND(IF($L200&gt;2600,ROUND($N200/$L200*2600,2),$N200),2)*'umowa o pracę'!$E$8,2),IF($M200&gt;0,IF($L200+$M200&lt;2600,ROUND(ROUND($N200+ROUND($M200*9%,2),2)*'umowa o pracę'!$E$8,2),IF(AND($L200+$M200&gt;=2600,$M200&lt;2600,$L200&lt;2600),ROUND((ROUND(((2600-$M200)/$L200)*$N200,2)+ROUND($M200*9%,2))*'umowa o pracę'!$E$8,2),IF(AND($L200+$M200&gt;=2600,$M200&gt;=2600),ROUND((ROUND(2600*9%,2))*'umowa o pracę'!$E$8,2),IF(AND($L200+$M200&gt;=2600,$L200&gt;=2600,$M200&lt;2600),ROUND((ROUND($M200*9%,2)+ROUND(((2600-$M200)/$L200)*$N200,2))*'umowa o pracę'!$E$8,2),0)))),0))))&gt;$J200,$J200,IF(IF(AND($K200=1,$I200&gt;0),ROUND(IF($L200+$M200&gt;=2600,2600*'umowa o pracę'!$E$8,($L200+$M200)*'umowa o pracę'!$E$8),2)+IF($M200=0,ROUND(IF($L200&gt;2600,ROUND($O200/$L200*2600,2),$O200)*'umowa o pracę'!$E$8,2),ROUND(IF($L200&gt;2600,ROUND($O200/$L200*2600,2),$O200)*'umowa o pracę'!$E$8,2)),ROUND(IF($L200+$M200&gt;=2600,2600*'umowa o pracę'!$E$8,($L200+$M200)*'umowa o pracę'!$E$8),2)-IF($M200=0,ROUND(ROUND(IF($L200&gt;2600,ROUND($N200/$L200*2600,2),$N200),2)*'umowa o pracę'!$E$8,2),IF($M200&gt;0,IF($L200+$M200&lt;2600,ROUND(ROUND($N200+ROUND($M200*9%,2),2)*'umowa o pracę'!$E$8,2),IF(AND($L200+$M200&gt;=2600,$M200&lt;2600,$L200&lt;2600),ROUND((ROUND(((2600-$M200)/$L200)*$N200,2)+ROUND($M200*9%,2))*'umowa o pracę'!$E$8,2),IF(AND($L200+$M200&gt;=2600,$M200&gt;=2600),ROUND((ROUND(2600*9%,2))*'umowa o pracę'!$E$8,2),IF(AND($L200+$M200&gt;=2600,$L200&gt;=2600,$M200&lt;2600),ROUND((ROUND($M200*9%,2)+ROUND(((2600-$M200)/$L200)*$N200,2))*'umowa o pracę'!$E$8,2),0)))),0)))&gt;$J200,$J200,IF(AND($K200=1,$I200&gt;0),ROUND(IF($L200+$M200&gt;=2600,2600*'umowa o pracę'!$E$8,($L200+$M200)*'umowa o pracę'!$E$8),2)+IF($M200=0,ROUND(IF($L200&gt;2600,ROUND($O200/$L200*2600,2),$O200)*'umowa o pracę'!$E$8,2),ROUND(IF($L200&gt;2600,ROUND($O200/$L200*2600,2),$O200)*'umowa o pracę'!$E$8,2)),ROUND(IF($L200+$M200&gt;=2600,2600*'umowa o pracę'!$E$8,($L200+$M200)*'umowa o pracę'!$E$8),2)-IF(AND($M200=0,I200&gt;0),ROUND(ROUND(IF($L200&gt;2600,ROUND($N200/$L200*2600,2),$N200),2)*'umowa o pracę'!$E$8,2),IF($M200&gt;0,IF($L200+$M200&lt;2600,ROUND(ROUND($N200+ROUND($M200*9%,2),2)*'umowa o pracę'!$E$8,2),IF(AND($L200+$M200&gt;=2600,$M200&lt;2600,$L200&lt;2600),ROUND((ROUND(((2600-$M200)/$L200)*$N200,2)+ROUND($M200*9%,2))*'umowa o pracę'!$E$8,2),IF(AND($L200+$M200&gt;=2600,$M200&gt;=2600),ROUND((ROUND(2600*9%,2))*'umowa o pracę'!$E$8,2),IF(AND($L200+$M200&gt;=2600,$L200&gt;=2600,$M200&lt;2600),ROUND((ROUND($M200*9%,2)+ROUND(((2600-$M200)/$L200)*$N200,2))*'umowa o pracę'!$E$8,2),0)))),0)))))</f>
        <v>0</v>
      </c>
      <c r="R200" s="252">
        <f>IF(IF(IF(AND($K200=1,$I200&gt;0),ROUND(IF($L200+$M200&gt;=2800,2800*'umowa o pracę'!$E$8,($L200+$M200)*'umowa o pracę'!$E$8),2)+IF($M200=0,ROUND(IF($L200&gt;2800,ROUND($O200/$L200*2800,2),$O200)*'umowa o pracę'!$E$8,2),ROUND(IF($L200&gt;2800,ROUND($O200/$L200*2800,2),$O200)*'umowa o pracę'!$E$8,2)),ROUND(IF($L200+$M200&gt;=2800,2800*'umowa o pracę'!$E$8,($L200+$M200)*'umowa o pracę'!$E$8),2)-IF($M200=0,ROUND(ROUND(IF($L200&gt;2800,ROUND($N200/$L200*2800,2),$N200),2)*'umowa o pracę'!$E$8,2),IF($M200&gt;0,IF($L200+$M200&lt;2800,ROUND(ROUND($N200+ROUND($M200*9%,2),2)*'umowa o pracę'!$E$8,2),IF(AND($L200+$M200&gt;=2800,$M200&lt;2800,$L200&lt;2800),ROUND((ROUND(((2800-$M200)/$L200)*$N200,2)+ROUND($M200*9%,2))*'umowa o pracę'!$E$8,2),IF(AND($L200+$M200&gt;=2800,$M200&gt;=2800),ROUND((ROUND(2800*9%,2))*'umowa o pracę'!$E$8,2),IF(AND($L200+$M200&gt;=2800,$L200&gt;=2800,$M200&lt;2800),ROUND((ROUND($M200*9%,2)+ROUND(((2800-$M200)/$L200)*$N200,2))*'umowa o pracę'!$E$8,2),0)))),0)))&gt;$J200,$J200,IF(AND($K200=1,$I200&gt;0),ROUND(IF($L200+$M200&gt;=2800,2800*'umowa o pracę'!$E$8,($L200+$M200)*'umowa o pracę'!$E$8),2)+IF($M200=0,ROUND(IF($L200&gt;2800,ROUND($O200/$L200*2800,2),$O200)*'umowa o pracę'!$E$8,2),ROUND(IF($L200&gt;2800,ROUND($O200/$L200*2800,2),$O200)*'umowa o pracę'!$E$8,2)),ROUND(IF($L200+$M200&gt;=2800,2800*'umowa o pracę'!$E$8,($L200+$M200)*'umowa o pracę'!$E$8),2)-IF($M200=0,ROUND(ROUND(IF($L200&gt;2800,ROUND($N200/$L200*2800,2),$N200),2)*'umowa o pracę'!$E$8,2),IF($M200&gt;0,IF($L200+$M200&lt;2800,ROUND(ROUND($N200+ROUND($M200*9%,2),2)*'umowa o pracę'!$E$8,2),IF(AND($L200+$M200&gt;=2800,$M200&lt;2800,$L200&lt;2800),ROUND((ROUND(((2800-$M200)/$L200)*$N200,2)+ROUND($M200*9%,2))*'umowa o pracę'!$E$8,2),IF(AND($L200+$M200&gt;=2800,$M200&gt;=2800),ROUND((ROUND(2800*9%,2))*'umowa o pracę'!$E$8,2),IF(AND($L200+$M200&gt;=2800,$L200&gt;=2800,$M200&lt;2800),ROUND((ROUND($M200*9%,2)+ROUND(((2800-$M200)/$L200)*$N200,2))*'umowa o pracę'!$E$8,2),0)))),0))))&gt;$J200,$J200,IF(IF(AND($K200=1,$I200&gt;0),ROUND(IF($L200+$M200&gt;=2800,2800*'umowa o pracę'!$E$8,($L200+$M200)*'umowa o pracę'!$E$8),2)+IF($M200=0,ROUND(IF($L200&gt;2800,ROUND($O200/$L200*2800,2),$O200)*'umowa o pracę'!$E$8,2),ROUND(IF($L200&gt;2800,ROUND($O200/$L200*2800,2),$O200)*'umowa o pracę'!$E$8,2)),ROUND(IF($L200+$M200&gt;=2800,2800*'umowa o pracę'!$E$8,($L200+$M200)*'umowa o pracę'!$E$8),2)-IF($M200=0,ROUND(ROUND(IF($L200&gt;2800,ROUND($N200/$L200*2800,2),$N200),2)*'umowa o pracę'!$E$8,2),IF($M200&gt;0,IF($L200+$M200&lt;2800,ROUND(ROUND($N200+ROUND($M200*9%,2),2)*'umowa o pracę'!$E$8,2),IF(AND($L200+$M200&gt;=2800,$M200&lt;2800,$L200&lt;2800),ROUND((ROUND(((2800-$M200)/$L200)*$N200,2)+ROUND($M200*9%,2))*'umowa o pracę'!$E$8,2),IF(AND($L200+$M200&gt;=2800,$M200&gt;=2800),ROUND((ROUND(2800*9%,2))*'umowa o pracę'!$E$8,2),IF(AND($L200+$M200&gt;=2800,$L200&gt;=2800,$M200&lt;2800),ROUND((ROUND($M200*9%,2)+ROUND(((2800-$M200)/$L200)*$N200,2))*'umowa o pracę'!$E$8,2),0)))),0)))&gt;$J200,$J200,IF(AND($K200=1,$I200&gt;0),ROUND(IF($L200+$M200&gt;=2800,2800*'umowa o pracę'!$E$8,($L200+$M200)*'umowa o pracę'!$E$8),2)+IF($M200=0,ROUND(IF($L200&gt;2800,ROUND($O200/$L200*2800,2),$O200)*'umowa o pracę'!$E$8,2),ROUND(IF($L200&gt;2800,ROUND($O200/$L200*2800,2),$O200)*'umowa o pracę'!$E$8,2)),ROUND(IF($L200+$M200&gt;=2800,2800*'umowa o pracę'!$E$8,($L200+$M200)*'umowa o pracę'!$E$8),2)-IF(AND($M200=0,I200&gt;0),ROUND(ROUND(IF($L200&gt;2800,ROUND($N200/$L200*2800,2),$N200),2)*'umowa o pracę'!$E$8,2),IF($M200&gt;0,IF($L200+$M200&lt;2800,ROUND(ROUND($N200+ROUND($M200*9%,2),2)*'umowa o pracę'!$E$8,2),IF(AND($L200+$M200&gt;=2800,$M200&lt;2800,$L200&lt;2800),ROUND((ROUND(((2800-$M200)/$L200)*$N200,2)+ROUND($M200*9%,2))*'umowa o pracę'!$E$8,2),IF(AND($L200+$M200&gt;=2800,$M200&gt;=2800),ROUND((ROUND(2800*9%,2))*'umowa o pracę'!$E$8,2),IF(AND($L200+$M200&gt;=2800,$L200&gt;=2800,$M200&lt;2800),ROUND((ROUND($M200*9%,2)+ROUND(((2800-$M200)/$L200)*$N200,2))*'umowa o pracę'!$E$8,2),0)))),0)))))</f>
        <v>0</v>
      </c>
      <c r="S200" s="32">
        <f>IF('umowa o pracę'!$E$7=2020,IF(IF($K200=1,IF($M200=0,ROUND(IF($L200&gt;2600,ROUND($N200/$L200*2600,2),$N200)*'umowa o pracę'!$E$8,2),IF($L200+$M200&lt;2600,ROUND(ROUND($N200+ROUND($M200*9%,2),2)*'umowa o pracę'!$E$8,2),IF(AND($L200+$M200&gt;=2600,$L200&lt;2600),ROUND((ROUND($N200+ROUND((2600-$L200)*9%,2),2))*'umowa o pracę'!$E$8,2),IF(AND($L200+$M200&gt;=2600,$L200&gt;=2600),ROUND(ROUND($N200/$L200*2600,2)*'umowa o pracę'!$E$8,2),0)))),0)&gt;$H200,$H200,IF($K200=1,IF($M200=0,ROUND(IF($L200&gt;2600,ROUND($N200/$L200*2600,2),$N200)*'umowa o pracę'!$E$8,2),IF($L200+$M200&lt;2600,ROUND(ROUND($N200+ROUND($M200*9%,2),2)*'umowa o pracę'!$E$8,2),IF(AND($L200+$M200&gt;=2600,$L200&lt;2600),ROUND((ROUND($N200+ROUND((2600-$L200)*9%,2),2))*'umowa o pracę'!$E$8,2),IF(AND($L200+$M200&gt;=2600,$L200&gt;=2600),ROUND(ROUND($N200/$L200*2600,2)*'umowa o pracę'!$E$8,2),0)))),0)),IF('umowa o pracę'!$E$7=2021,IF(IF($K200=1,IF($M200=0,ROUND(IF($L200&gt;2800,ROUND($N200/$L200*2800,2),$N200)*'umowa o pracę'!$E$8,2),IF($L200+$M200&lt;2800,ROUND(ROUND($N200+ROUND($M200*9%,2),2)*'umowa o pracę'!$E$8,2),IF(AND($L200+$M200&gt;=2800,$L200&lt;2800),ROUND((ROUND($N200+ROUND((2800-$L200)*9%,2),2))*'umowa o pracę'!$E$8,2),IF(AND($L200+$M200&gt;=2800,$L200&gt;=2800),ROUND(ROUND($N200/$L200*2800,2)*'umowa o pracę'!$E$8,2),0)))),0)&gt;$H200,$H200,IF($K200=1,IF($M200=0,ROUND(IF($L200&gt;2800,ROUND($N200/$L200*2800,2),$N200)*'umowa o pracę'!$E$8,2),IF($L200+$M200&lt;2800,ROUND(ROUND($N200+ROUND($M200*9%,2),2)*'umowa o pracę'!$E$8,2),IF(AND($L200+$M200&gt;=2800,$L200&lt;2800),ROUND((ROUND($N200+ROUND((2800-$L200)*9%,2),2))*'umowa o pracę'!$E$8,2),IF(AND($L200+$M200&gt;=2800,$L200&gt;=2800),ROUND(ROUND($N200/$L200*2800,2)*'umowa o pracę'!$E$8,2),0)))),0)),0))</f>
        <v>0</v>
      </c>
      <c r="T200" s="32">
        <f>IF('umowa o pracę'!$E$7=2020,IF(IF($K200=1,IF($M200=0,ROUND(IF($L200&gt;2600,ROUND($O200/$L200*2600,2),$O200)*'umowa o pracę'!$E$8,2),ROUND(IF($L200&gt;2600,ROUND($O200/$L200*2600,2),$O200)*'umowa o pracę'!$E$8,2)),0)&gt;$I200,$I200,IF($K200=1,IF($M200=0,ROUND(IF($L200&gt;2600,ROUND($O200/$L200*2600,2),$O200)*'umowa o pracę'!$E$8,2),ROUND(IF($L200&gt;2600,ROUND($O200/$L200*2600,2),$O200)*'umowa o pracę'!$E$8,2)),0)),IF('umowa o pracę'!$E$7=2021,IF(IF($K200=1,IF($M200=0,ROUND(IF($L200&gt;2800,ROUND($O200/$L200*2800,2),$O200)*'umowa o pracę'!$E$8,2),ROUND(IF($L200&gt;2800,ROUND($O200/$L200*2800,2),$O200)*'umowa o pracę'!$E$8,2)),0)&gt;$I200,$I200,IF($K200=1,IF($M200=0,ROUND(IF($L200&gt;2800,ROUND($O200/$L200*2800,2),$O200)*'umowa o pracę'!$E$8,2),ROUND(IF($L200&gt;2800,ROUND($O200/$L200*2800,2),$O200)*'umowa o pracę'!$E$8,2)),0)),0))</f>
        <v>0</v>
      </c>
      <c r="U200" s="51">
        <f>IF('umowa o pracę'!$E$7=2020,$Q200,IF('umowa o pracę'!$E$7=2021,$R200,0))</f>
        <v>0</v>
      </c>
      <c r="V200" s="53">
        <f t="shared" si="27"/>
        <v>1</v>
      </c>
      <c r="W200" s="54">
        <f>IF('umowa o pracę'!$E$6&lt;2,0,$L200)</f>
        <v>0</v>
      </c>
      <c r="X200" s="54">
        <f>IF('umowa o pracę'!$E$6&lt;2,0,$M200)</f>
        <v>0</v>
      </c>
      <c r="Y200" s="55">
        <f>IF('umowa o pracę'!$E$6&lt;2,0,$N200)</f>
        <v>0</v>
      </c>
      <c r="Z200" s="55">
        <f>IF('umowa o pracę'!$E$6&lt;2,0,$O200)</f>
        <v>0</v>
      </c>
      <c r="AA200" s="32">
        <f>IF('umowa o pracę'!$E$7=2020,ROUND(IF($W200&gt;=2600,2600*'umowa o pracę'!$E$8,$W200*'umowa o pracę'!$E$8),2),IF('umowa o pracę'!$E$7=2021,ROUND(IF($W200&gt;=2800,2800*'umowa o pracę'!$E$8,$W200*'umowa o pracę'!$E$8),2),0))</f>
        <v>0</v>
      </c>
      <c r="AB200" s="32">
        <f>IF(IF(IF(AND($V200=1,$I200&gt;0),ROUND(IF($W200+$X200&gt;=2600,2600*'umowa o pracę'!$E$8,($W200+$X200)*'umowa o pracę'!$E$8),2)+IF($X200=0,ROUND(IF($W200&gt;2600,ROUND($Z200/$W200*2600,2),$Z200)*'umowa o pracę'!$E$8,2),ROUND(IF($W200&gt;2600,ROUND($Z200/$W200*2600,2),$Z200)*'umowa o pracę'!$E$8,2)),ROUND(IF($W200+$X200&gt;=2600,2600*'umowa o pracę'!$E$8,($W200+$X200)*'umowa o pracę'!$E$8),2)-IF($X200=0,ROUND(ROUND(IF($W200&gt;2600,ROUND($Y200/$W200*2600,2),$Y200),2)*'umowa o pracę'!$E$8,2),IF($X200&gt;0,IF($W200+$X200&lt;2600,ROUND(ROUND($Y200+ROUND($X200*9%,2),2)*'umowa o pracę'!$E$8,2),IF(AND($W200+$X200&gt;=2600,$X200&lt;2600,$W200&lt;2600),ROUND((ROUND(((2600-$X200)/$W200)*$Y200,2)+ROUND($X200*9%,2))*'umowa o pracę'!$E$8,2),IF(AND($W200+$X200&gt;=2600,$X200&gt;=2600),ROUND((ROUND(2600*9%,2))*'umowa o pracę'!$E$8,2),IF(AND($W200+$X200&gt;=2600,$W200&gt;=2600,$X200&lt;2600),ROUND((ROUND($X200*9%,2)+ROUND(((2600-$X200)/$W200)*$Y200,2))*'umowa o pracę'!$E$8,2),0)))),0)))&gt;$J200,$J200,IF(AND($V200=1,$I200&gt;0),ROUND(IF($W200+$X200&gt;=2600,2600*'umowa o pracę'!$E$8,($W200+$X200)*'umowa o pracę'!$E$8),2)+IF($X200=0,ROUND(IF($W200&gt;2600,ROUND($Z200/$W200*2600,2),$Z200)*'umowa o pracę'!$E$8,2),ROUND(IF($W200&gt;2600,ROUND($Z200/$W200*2600,2),$Z200)*'umowa o pracę'!$E$8,2)),ROUND(IF($W200+$X200&gt;=2600,2600*'umowa o pracę'!$E$8,($W200+$X200)*'umowa o pracę'!$E$8),2)-IF($X200=0,ROUND(ROUND(IF($W200&gt;2600,ROUND($Y200/$W200*2600,2),$Y200),2)*'umowa o pracę'!$E$8,2),IF($X200&gt;0,IF($W200+$X200&lt;2600,ROUND(ROUND($Y200+ROUND($X200*9%,2),2)*'umowa o pracę'!$E$8,2),IF(AND($W200+$X200&gt;=2600,$X200&lt;2600,$W200&lt;2600),ROUND((ROUND(((2600-$X200)/$W200)*$Y200,2)+ROUND($X200*9%,2))*'umowa o pracę'!$E$8,2),IF(AND($W200+$X200&gt;=2600,$X200&gt;=2600),ROUND((ROUND(2600*9%,2))*'umowa o pracę'!$E$8,2),IF(AND($W200+$X200&gt;=2600,$W200&gt;=2600,$X200&lt;2600),ROUND((ROUND($X200*9%,2)+ROUND(((2600-$X200)/$W200)*$Y200,2))*'umowa o pracę'!$E$8,2),0)))),0))))&gt;$J200,$J200,IF(IF(AND($V200=1,$I200&gt;0),ROUND(IF($W200+$X200&gt;=2600,2600*'umowa o pracę'!$E$8,($W200+$X200)*'umowa o pracę'!$E$8),2)+IF($X200=0,ROUND(IF($W200&gt;2600,ROUND($Z200/$W200*2600,2),$Z200)*'umowa o pracę'!$E$8,2),ROUND(IF($W200&gt;2600,ROUND($Z200/$W200*2600,2),$Z200)*'umowa o pracę'!$E$8,2)),ROUND(IF($W200+$X200&gt;=2600,2600*'umowa o pracę'!$E$8,($W200+$X200)*'umowa o pracę'!$E$8),2)-IF($X200=0,ROUND(ROUND(IF($W200&gt;2600,ROUND($Y200/$W200*2600,2),$Y200),2)*'umowa o pracę'!$E$8,2),IF($X200&gt;0,IF($W200+$X200&lt;2600,ROUND(ROUND($Y200+ROUND($X200*9%,2),2)*'umowa o pracę'!$E$8,2),IF(AND($W200+$X200&gt;=2600,$X200&lt;2600,$W200&lt;2600),ROUND((ROUND(((2600-$X200)/$W200)*$Y200,2)+ROUND($X200*9%,2))*'umowa o pracę'!$E$8,2),IF(AND($W200+$X200&gt;=2600,$X200&gt;=2600),ROUND((ROUND(2600*9%,2))*'umowa o pracę'!$E$8,2),IF(AND($W200+$X200&gt;=2600,$W200&gt;=2600,$X200&lt;2600),ROUND((ROUND($X200*9%,2)+ROUND(((2600-$X200)/$W200)*$Y200,2))*'umowa o pracę'!$E$8,2),0)))),0)))&gt;$J200,$J200,IF(AND($V200=1,$I200&gt;0),ROUND(IF($W200+$X200&gt;=2600,2600*'umowa o pracę'!$E$8,($W200+$X200)*'umowa o pracę'!$E$8),2)+IF($X200=0,ROUND(IF($W200&gt;2600,ROUND($Z200/$W200*2600,2),$Z200)*'umowa o pracę'!$E$8,2),ROUND(IF($W200&gt;2600,ROUND($Z200/$W200*2600,2),$Z200)*'umowa o pracę'!$E$8,2)),ROUND(IF($W200+$X200&gt;=2600,2600*'umowa o pracę'!$E$8,($W200+$X200)*'umowa o pracę'!$E$8),2)-IF(AND($X200=0,I200&gt;0),ROUND(ROUND(IF($W200&gt;2600,ROUND($Y200/$W200*2600,2),$Y200),2)*'umowa o pracę'!$E$8,2),IF($X200&gt;0,IF($W200+$X200&lt;2600,ROUND(ROUND($Y200+ROUND($X200*9%,2),2)*'umowa o pracę'!$E$8,2),IF(AND($W200+$X200&gt;=2600,$X200&lt;2600,$W200&lt;2600),ROUND((ROUND(((2600-$X200)/$W200)*$Y200,2)+ROUND($X200*9%,2))*'umowa o pracę'!$E$8,2),IF(AND($W200+$X200&gt;=2600,$X200&gt;=2600),ROUND((ROUND(2600*9%,2))*'umowa o pracę'!$E$8,2),IF(AND($W200+$X200&gt;=2600,$W200&gt;=2600,$X200&lt;2600),ROUND((ROUND($X200*9%,2)+ROUND(((2600-$X200)/$W200)*$Y200,2))*'umowa o pracę'!$E$8,2),0)))),0)))))</f>
        <v>0</v>
      </c>
      <c r="AC200" s="32">
        <f>IF(IF(IF(AND($V200=1,$I200&gt;0),ROUND(IF($W200+$X200&gt;=2800,2800*'umowa o pracę'!$E$8,($W200+$X200)*'umowa o pracę'!$E$8),2)+IF($X200=0,ROUND(IF($W200&gt;2800,ROUND($Z200/$W200*2800,2),$Z200)*'umowa o pracę'!$E$8,2),ROUND(IF($W200&gt;2800,ROUND($Z200/$W200*2800,2),$Z200)*'umowa o pracę'!$E$8,2)),ROUND(IF($W200+$X200&gt;=2800,2800*'umowa o pracę'!$E$8,($W200+$X200)*'umowa o pracę'!$E$8),2)-IF($X200=0,ROUND(ROUND(IF($W200&gt;2800,ROUND($Y200/$W200*2800,2),$Y200),2)*'umowa o pracę'!$E$8,2),IF($X200&gt;0,IF($W200+$X200&lt;2800,ROUND(ROUND($Y200+ROUND($X200*9%,2),2)*'umowa o pracę'!$E$8,2),IF(AND($W200+$X200&gt;=2800,$X200&lt;2800,$W200&lt;2800),ROUND((ROUND(((2800-$X200)/$W200)*$Y200,2)+ROUND($X200*9%,2))*'umowa o pracę'!$E$8,2),IF(AND($W200+$X200&gt;=2800,$X200&gt;=2800),ROUND((ROUND(2800*9%,2))*'umowa o pracę'!$E$8,2),IF(AND($W200+$X200&gt;=2800,$W200&gt;=2800,$X200&lt;2800),ROUND((ROUND($X200*9%,2)+ROUND(((2800-$X200)/$W200)*$Y200,2))*'umowa o pracę'!$E$8,2),0)))),0)))&gt;$J200,$J200,IF(AND($V200=1,$I200&gt;0),ROUND(IF($W200+$X200&gt;=2800,2800*'umowa o pracę'!$E$8,($W200+$X200)*'umowa o pracę'!$E$8),2)+IF($X200=0,ROUND(IF($W200&gt;2800,ROUND($Z200/$W200*2800,2),$Z200)*'umowa o pracę'!$E$8,2),ROUND(IF($W200&gt;2800,ROUND($Z200/$W200*2800,2),$Z200)*'umowa o pracę'!$E$8,2)),ROUND(IF($W200+$X200&gt;=2800,2800*'umowa o pracę'!$E$8,($W200+$X200)*'umowa o pracę'!$E$8),2)-IF($X200=0,ROUND(ROUND(IF($W200&gt;2800,ROUND($Y200/$W200*2800,2),$Y200),2)*'umowa o pracę'!$E$8,2),IF($X200&gt;0,IF($W200+$X200&lt;2800,ROUND(ROUND($Y200+ROUND($X200*9%,2),2)*'umowa o pracę'!$E$8,2),IF(AND($W200+$X200&gt;=2800,$X200&lt;2800,$W200&lt;2800),ROUND((ROUND(((2800-$X200)/$W200)*$Y200,2)+ROUND($X200*9%,2))*'umowa o pracę'!$E$8,2),IF(AND($W200+$X200&gt;=2800,$X200&gt;=2800),ROUND((ROUND(2800*9%,2))*'umowa o pracę'!$E$8,2),IF(AND($W200+$X200&gt;=2800,$W200&gt;=2800,$X200&lt;2800),ROUND((ROUND($X200*9%,2)+ROUND(((2800-$X200)/$W200)*$Y200,2))*'umowa o pracę'!$E$8,2),0)))),0))))&gt;$J200,$J200,IF(IF(AND($V200=1,$I200&gt;0),ROUND(IF($W200+$X200&gt;=2800,2800*'umowa o pracę'!$E$8,($W200+$X200)*'umowa o pracę'!$E$8),2)+IF($X200=0,ROUND(IF($W200&gt;2800,ROUND($Z200/$W200*2800,2),$Z200)*'umowa o pracę'!$E$8,2),ROUND(IF($W200&gt;2800,ROUND($Z200/$W200*2800,2),$Z200)*'umowa o pracę'!$E$8,2)),ROUND(IF($W200+$X200&gt;=2800,2800*'umowa o pracę'!$E$8,($W200+$X200)*'umowa o pracę'!$E$8),2)-IF($X200=0,ROUND(ROUND(IF($W200&gt;2800,ROUND($Y200/$W200*2800,2),$Y200),2)*'umowa o pracę'!$E$8,2),IF($X200&gt;0,IF($W200+$X200&lt;2800,ROUND(ROUND($Y200+ROUND($X200*9%,2),2)*'umowa o pracę'!$E$8,2),IF(AND($W200+$X200&gt;=2800,$X200&lt;2800,$W200&lt;2800),ROUND((ROUND(((2800-$X200)/$W200)*$Y200,2)+ROUND($X200*9%,2))*'umowa o pracę'!$E$8,2),IF(AND($W200+$X200&gt;=2800,$X200&gt;=2800),ROUND((ROUND(2800*9%,2))*'umowa o pracę'!$E$8,2),IF(AND($W200+$X200&gt;=2800,$W200&gt;=2800,$X200&lt;2800),ROUND((ROUND($X200*9%,2)+ROUND(((2800-$X200)/$W200)*$Y200,2))*'umowa o pracę'!$E$8,2),0)))),0)))&gt;$J200,$J200,IF(AND($V200=1,$I200&gt;0),ROUND(IF($W200+$X200&gt;=2800,2800*'umowa o pracę'!$E$8,($W200+$X200)*'umowa o pracę'!$E$8),2)+IF($X200=0,ROUND(IF($W200&gt;2800,ROUND($Z200/$W200*2800,2),$Z200)*'umowa o pracę'!$E$8,2),ROUND(IF($W200&gt;2800,ROUND($Z200/$W200*2800,2),$Z200)*'umowa o pracę'!$E$8,2)),ROUND(IF($W200+$X200&gt;=2800,2800*'umowa o pracę'!$E$8,($W200+$X200)*'umowa o pracę'!$E$8),2)-IF(AND($X200=0,I200&gt;0),ROUND(ROUND(IF($W200&gt;2800,ROUND($Y200/$W200*2800,2),$Y200),2)*'umowa o pracę'!$E$8,2),IF($X200&gt;0,IF($W200+$X200&lt;2800,ROUND(ROUND($Y200+ROUND($X200*9%,2),2)*'umowa o pracę'!$E$8,2),IF(AND($W200+$X200&gt;=2800,$X200&lt;2800,$W200&lt;2800),ROUND((ROUND(((2800-$X200)/$W200)*$Y200,2)+ROUND($X200*9%,2))*'umowa o pracę'!$E$8,2),IF(AND($W200+$X200&gt;=2800,$X200&gt;=2800),ROUND((ROUND(2800*9%,2))*'umowa o pracę'!$E$8,2),IF(AND($W200+$X200&gt;=2800,$W200&gt;=2800,$X200&lt;2800),ROUND((ROUND($X200*9%,2)+ROUND(((2800-$X200)/$W200)*$Y200,2))*'umowa o pracę'!$E$8,2),0)))),0)))))</f>
        <v>0</v>
      </c>
      <c r="AD200" s="32">
        <f>IF('umowa o pracę'!$E$7=2020,IF(IF($V200=1,IF($X200=0,ROUND(IF($W200&gt;2600,ROUND($Y200/$W200*2600,2),$Y200)*'umowa o pracę'!$E$8,2),IF($W200+$X200&lt;2600,ROUND(ROUND($Y200+ROUND($X200*9%,2),2)*'umowa o pracę'!$E$8,2),IF(AND($W200+$X200&gt;=2600,$W200&lt;2600),ROUND((ROUND($Y200+ROUND((2600-$W200)*9%,2),2))*'umowa o pracę'!$E$8,2),IF(AND($W200+$X200&gt;=2600,$W200&gt;=2600),ROUND(ROUND($Y200/$W200*2600,2)*'umowa o pracę'!$E$8,2),0)))),0)&gt;$H200,$H200,IF($V200=1,IF($X200=0,ROUND(IF($W200&gt;2600,ROUND($Y200/$W200*2600,2),$Y200)*'umowa o pracę'!$E$8,2),IF($W200+$X200&lt;2600,ROUND(ROUND($Y200+ROUND($X200*9%,2),2)*'umowa o pracę'!$E$8,2),IF(AND($W200+$X200&gt;=2600,$W200&lt;2600),ROUND((ROUND($Y200+ROUND((2600-$W200)*9%,2),2))*'umowa o pracę'!$E$8,2),IF(AND($W200+$X200&gt;=2600,$W200&gt;=2600),ROUND(ROUND($Y200/$W200*2600,2)*'umowa o pracę'!$E$8,2),0)))),0)),IF('umowa o pracę'!$E$7=2021,IF(IF($V200=1,IF($X200=0,ROUND(IF($W200&gt;2800,ROUND($Y200/$W200*2800,2),$Y200)*'umowa o pracę'!$E$8,2),IF($W200+$X200&lt;2800,ROUND(ROUND($Y200+ROUND($X200*9%,2),2)*'umowa o pracę'!$E$8,2),IF(AND($W200+$X200&gt;=2800,$W200&lt;2800),ROUND((ROUND($Y200+ROUND((2800-$W200)*9%,2),2))*'umowa o pracę'!$E$8,2),IF(AND($W200+$X200&gt;=2800,$W200&gt;=2800),ROUND(ROUND($Y200/$W200*2800,2)*'umowa o pracę'!$E$8,2),0)))),0)&gt;$H200,$H200,IF($V200=1,IF($X200=0,ROUND(IF($W200&gt;2800,ROUND($Y200/$W200*2800,2),$Y200)*'umowa o pracę'!$E$8,2),IF($W200+$X200&lt;2800,ROUND(ROUND($Y200+ROUND($X200*9%,2),2)*'umowa o pracę'!$E$8,2),IF(AND($W200+$X200&gt;=2800,$W200&lt;2800),ROUND((ROUND($Y200+ROUND((2800-$W200)*9%,2),2))*'umowa o pracę'!$E$8,2),IF(AND($W200+$X200&gt;=2800,$W200&gt;=2800),ROUND(ROUND($Y200/$W200*2800,2)*'umowa o pracę'!$E$8,2),0)))),0)),0))</f>
        <v>0</v>
      </c>
      <c r="AE200" s="32">
        <f>IF('umowa o pracę'!$E$7=2020,IF(IF($V200=1,IF($X200=0,ROUND(IF($W200&gt;2600,ROUND($Z200/$W200*2600,2),$Z200)*'umowa o pracę'!$E$8,2),ROUND(IF($W200&gt;2600,ROUND($Z200/$W200*2600,2),$Z200)*'umowa o pracę'!$E$8,2)),0)&gt;$I200,$I200,IF($V200=1,IF($X200=0,ROUND(IF($W200&gt;2600,ROUND($Z200/$W200*2600,2),$Z200)*'umowa o pracę'!$E$8,2),ROUND(IF($W200&gt;2600,ROUND($Z200/$W200*2600,2),$Z200)*'umowa o pracę'!$E$8,2)),0)),IF('umowa o pracę'!$E$7=2021,IF(IF($V200=1,IF($X200=0,ROUND(IF($W200&gt;2800,ROUND($Z200/$W200*2800,2),$Z200)*'umowa o pracę'!$E$8,2),ROUND(IF($W200&gt;2800,ROUND($Z200/$W200*2800,2),$Z200)*'umowa o pracę'!$E$8,2)),0)&gt;$I200,$I200,IF($V200=1,IF($X200=0,ROUND(IF($W200&gt;2800,ROUND($Z200/$W200*2800,2),$Z200)*'umowa o pracę'!$E$8,2),ROUND(IF($W200&gt;2800,ROUND($Z200/$W200*2800,2),$Z200)*'umowa o pracę'!$E$8,2)),0)),0))</f>
        <v>0</v>
      </c>
      <c r="AF200" s="56">
        <f>IF('umowa o pracę'!$E$7=2020,$AB200,IF('umowa o pracę'!$E$7=2021,$AC200,0))</f>
        <v>0</v>
      </c>
      <c r="AG200" s="53">
        <f t="shared" si="28"/>
        <v>1</v>
      </c>
      <c r="AH200" s="39">
        <f>IF('umowa o pracę'!$E$6&lt;3,0,$L200)</f>
        <v>0</v>
      </c>
      <c r="AI200" s="39">
        <f>IF('umowa o pracę'!$E$6&lt;3,0,$M200)</f>
        <v>0</v>
      </c>
      <c r="AJ200" s="55">
        <f>IF('umowa o pracę'!$E$6&lt;3,0,$N200)</f>
        <v>0</v>
      </c>
      <c r="AK200" s="55">
        <f>IF('umowa o pracę'!$E$6&lt;3,0,$O200)</f>
        <v>0</v>
      </c>
      <c r="AL200" s="32">
        <f>IF('umowa o pracę'!$E$7=2020,ROUND(IF($AH200&gt;=2600,2600*'umowa o pracę'!$E$8,$AH200*'umowa o pracę'!$E$8),2),IF('umowa o pracę'!$E$7=2021,ROUND(IF($AH200&gt;=2800,2800*'umowa o pracę'!$E$8,$AH200*'umowa o pracę'!$E$8),2),0))</f>
        <v>0</v>
      </c>
      <c r="AM200" s="32">
        <f>IF(IF(IF(AND($AG200=1,$I200&gt;0),ROUND(IF($AH200+$AI200&gt;=2600,2600*'umowa o pracę'!$E$8,($AH200+$AI200)*'umowa o pracę'!$E$8),2)+IF($AI200=0,ROUND(IF($AH200&gt;2600,ROUND($AK200/$AH200*2600,2),$AK200)*'umowa o pracę'!$E$8,2),ROUND(IF($AH200&gt;2600,ROUND($AK200/$AH200*2600,2),$AK200)*'umowa o pracę'!$E$8,2)),ROUND(IF($AH200+$AI200&gt;=2600,2600*'umowa o pracę'!$E$8,($AH200+$AI200)*'umowa o pracę'!$E$8),2)-IF($AI200=0,ROUND(ROUND(IF($AH200&gt;2600,ROUND($AJ200/$AH200*2600,2),$AJ200),2)*'umowa o pracę'!$E$8,2),IF($AI200&gt;0,IF($AH200+$AI200&lt;2600,ROUND(ROUND($AJ200+ROUND($AI200*9%,2),2)*'umowa o pracę'!$E$8,2),IF(AND($AH200+$AI200&gt;=2600,$AI200&lt;2600,$AH200&lt;2600),ROUND((ROUND(((2600-$AI200)/$AH200)*$AJ200,2)+ROUND($AI200*9%,2))*'umowa o pracę'!$E$8,2),IF(AND($AH200+$AI200&gt;=2600,$AI200&gt;=2600),ROUND((ROUND(2600*9%,2))*'umowa o pracę'!$E$8,2),IF(AND($AH200+$AI200&gt;=2600,$AH200&gt;=2600,$AI200&lt;2600),ROUND((ROUND($AI200*9%,2)+ROUND(((2600-$AI200)/$AH200)*$AJ200,2))*'umowa o pracę'!$E$8,2),0)))),0)))&gt;$J200,$J200,IF(AND($AG200=1,$I200&gt;0),ROUND(IF($AH200+$AI200&gt;=2600,2600*'umowa o pracę'!$E$8,($AH200+$AI200)*'umowa o pracę'!$E$8),2)+IF($AI200=0,ROUND(IF($AH200&gt;2600,ROUND($AK200/$AH200*2600,2),$AK200)*'umowa o pracę'!$E$8,2),ROUND(IF($AH200&gt;2600,ROUND($AK200/$AH200*2600,2),$AK200)*'umowa o pracę'!$E$8,2)),ROUND(IF($AH200+$AI200&gt;=2600,2600*'umowa o pracę'!$E$8,($AH200+$AI200)*'umowa o pracę'!$E$8),2)-IF($AI200=0,ROUND(ROUND(IF($AH200&gt;2600,ROUND($AJ200/$AH200*2600,2),$AJ200),2)*'umowa o pracę'!$E$8,2),IF($AI200&gt;0,IF($AH200+$AI200&lt;2600,ROUND(ROUND($AJ200+ROUND($AI200*9%,2),2)*'umowa o pracę'!$E$8,2),IF(AND($AH200+$AI200&gt;=2600,$AI200&lt;2600,$AH200&lt;2600),ROUND((ROUND(((2600-$AI200)/$AH200)*$AJ200,2)+ROUND($AI200*9%,2))*'umowa o pracę'!$E$8,2),IF(AND($AH200+$AI200&gt;=2600,$AI200&gt;=2600),ROUND((ROUND(2600*9%,2))*'umowa o pracę'!$E$8,2),IF(AND($AH200+$AI200&gt;=2600,$AH200&gt;=2600,$AI200&lt;2600),ROUND((ROUND($AI200*9%,2)+ROUND(((2600-$AI200)/$AH200)*$AJ200,2))*'umowa o pracę'!$E$8,2),0)))),0))))&gt;$J200,$J200,IF(IF(AND($AG200=1,$I200&gt;0),ROUND(IF($AH200+$AI200&gt;=2600,2600*'umowa o pracę'!$E$8,($AH200+$AI200)*'umowa o pracę'!$E$8),2)+IF($AI200=0,ROUND(IF($AH200&gt;2600,ROUND($AK200/$AH200*2600,2),$AK200)*'umowa o pracę'!$E$8,2),ROUND(IF($AH200&gt;2600,ROUND($AK200/$AH200*2600,2),$AK200)*'umowa o pracę'!$E$8,2)),ROUND(IF($AH200+$AI200&gt;=2600,2600*'umowa o pracę'!$E$8,($AH200+$AI200)*'umowa o pracę'!$E$8),2)-IF($AI200=0,ROUND(ROUND(IF($AH200&gt;2600,ROUND($AJ200/$AH200*2600,2),$AJ200),2)*'umowa o pracę'!$E$8,2),IF($AI200&gt;0,IF($AH200+$AI200&lt;2600,ROUND(ROUND($AJ200+ROUND($AI200*9%,2),2)*'umowa o pracę'!$E$8,2),IF(AND($AH200+$AI200&gt;=2600,$AI200&lt;2600,$AH200&lt;2600),ROUND((ROUND(((2600-$AI200)/$AH200)*$AJ200,2)+ROUND($AI200*9%,2))*'umowa o pracę'!$E$8,2),IF(AND($AH200+$AI200&gt;=2600,$AI200&gt;=2600),ROUND((ROUND(2600*9%,2))*'umowa o pracę'!$E$8,2),IF(AND($AH200+$AI200&gt;=2600,$AH200&gt;=2600,$AI200&lt;2600),ROUND((ROUND($AI200*9%,2)+ROUND(((2600-$AI200)/$AH200)*$AJ200,2))*'umowa o pracę'!$E$8,2),0)))),0)))&gt;$J200,$J200,IF(AND($AG200=1,$I200&gt;0),ROUND(IF($AH200+$AI200&gt;=2600,2600*'umowa o pracę'!$E$8,($AH200+$AI200)*'umowa o pracę'!$E$8),2)+IF($AI200=0,ROUND(IF($AH200&gt;2600,ROUND($AK200/$AH200*2600,2),$AK200)*'umowa o pracę'!$E$8,2),ROUND(IF($AH200&gt;2600,ROUND($AK200/$AH200*2600,2),$AK200)*'umowa o pracę'!$E$8,2)),ROUND(IF($AH200+$AI200&gt;=2600,2600*'umowa o pracę'!$E$8,($AH200+$AI200)*'umowa o pracę'!$E$8),2)-IF(AND($AI200=0,I200&gt;0),ROUND(ROUND(IF($AH200&gt;2600,ROUND($AJ200/$AH200*2600,2),$AJ200),2)*'umowa o pracę'!$E$8,2),IF($AI200&gt;0,IF($AH200+$AI200&lt;2600,ROUND(ROUND($AJ200+ROUND($AI200*9%,2),2)*'umowa o pracę'!$E$8,2),IF(AND($AH200+$AI200&gt;=2600,$AI200&lt;2600,$AH200&lt;2600),ROUND((ROUND(((2600-$AI200)/$AH200)*$AJ200,2)+ROUND($AI200*9%,2))*'umowa o pracę'!$E$8,2),IF(AND($AH200+$AI200&gt;=2600,$AI200&gt;=2600),ROUND((ROUND(2600*9%,2))*'umowa o pracę'!$E$8,2),IF(AND($AH200+$AI200&gt;=2600,$AH200&gt;=2600,$AI200&lt;2600),ROUND((ROUND($AI200*9%,2)+ROUND(((2600-$AI200)/$AH200)*$AJ200,2))*'umowa o pracę'!$E$8,2),0)))),0)))))</f>
        <v>0</v>
      </c>
      <c r="AN200" s="32">
        <f>IF(IF(IF(AND($AG200=1,$I200&gt;0),ROUND(IF($AH200+$AI200&gt;=2800,2800*'umowa o pracę'!$E$8,($AH200+$AI200)*'umowa o pracę'!$E$8),2)+IF($AI200=0,ROUND(IF($AH200&gt;2800,ROUND($AK200/$AH200*2800,2),$AK200)*'umowa o pracę'!$E$8,2),ROUND(IF($AH200&gt;2800,ROUND($AK200/$AH200*2800,2),$AK200)*'umowa o pracę'!$E$8,2)),ROUND(IF($AH200+$AI200&gt;=2800,2800*'umowa o pracę'!$E$8,($AH200+$AI200)*'umowa o pracę'!$E$8),2)-IF($AI200=0,ROUND(ROUND(IF($AH200&gt;2800,ROUND($AJ200/$AH200*2800,2),$AJ200),2)*'umowa o pracę'!$E$8,2),IF($AI200&gt;0,IF($AH200+$AI200&lt;2800,ROUND(ROUND($AJ200+ROUND($AI200*9%,2),2)*'umowa o pracę'!$E$8,2),IF(AND($AH200+$AI200&gt;=2800,$AI200&lt;2800,$AH200&lt;2800),ROUND((ROUND(((2800-$AI200)/$AH200)*$AJ200,2)+ROUND($AI200*9%,2))*'umowa o pracę'!$E$8,2),IF(AND($AH200+$AI200&gt;=2800,$AI200&gt;=2800),ROUND((ROUND(2800*9%,2))*'umowa o pracę'!$E$8,2),IF(AND($AH200+$AI200&gt;=2800,$AH200&gt;=2800,$AI200&lt;2800),ROUND((ROUND($AI200*9%,2)+ROUND(((2800-$AI200)/$AH200)*$AJ200,2))*'umowa o pracę'!$E$8,2),0)))),0)))&gt;$J200,$J200,IF(AND($AG200=1,$I200&gt;0),ROUND(IF($AH200+$AI200&gt;=2800,2800*'umowa o pracę'!$E$8,($AH200+$AI200)*'umowa o pracę'!$E$8),2)+IF($AI200=0,ROUND(IF($AH200&gt;2800,ROUND($AK200/$AH200*2800,2),$AK200)*'umowa o pracę'!$E$8,2),ROUND(IF($AH200&gt;2800,ROUND($AK200/$AH200*2800,2),$AK200)*'umowa o pracę'!$E$8,2)),ROUND(IF($AH200+$AI200&gt;=2800,2800*'umowa o pracę'!$E$8,($AH200+$AI200)*'umowa o pracę'!$E$8),2)-IF($AI200=0,ROUND(ROUND(IF($AH200&gt;2800,ROUND($AJ200/$AH200*2800,2),$AJ200),2)*'umowa o pracę'!$E$8,2),IF($AI200&gt;0,IF($AH200+$AI200&lt;2800,ROUND(ROUND($AJ200+ROUND($AI200*9%,2),2)*'umowa o pracę'!$E$8,2),IF(AND($AH200+$AI200&gt;=2800,$AI200&lt;2800,$AH200&lt;2800),ROUND((ROUND(((2800-$AI200)/$AH200)*$AJ200,2)+ROUND($AI200*9%,2))*'umowa o pracę'!$E$8,2),IF(AND($AH200+$AI200&gt;=2800,$AI200&gt;=2800),ROUND((ROUND(2800*9%,2))*'umowa o pracę'!$E$8,2),IF(AND($AH200+$AI200&gt;=2800,$AH200&gt;=2800,$AI200&lt;2800),ROUND((ROUND($AI200*9%,2)+ROUND(((2800-$AI200)/$AH200)*$AJ200,2))*'umowa o pracę'!$E$8,2),0)))),0))))&gt;$J200,$J200,IF(IF(AND($AG200=1,$I200&gt;0),ROUND(IF($AH200+$AI200&gt;=2800,2800*'umowa o pracę'!$E$8,($AH200+$AI200)*'umowa o pracę'!$E$8),2)+IF($AI200=0,ROUND(IF($AH200&gt;2800,ROUND($AK200/$AH200*2800,2),$AK200)*'umowa o pracę'!$E$8,2),ROUND(IF($AH200&gt;2800,ROUND($AK200/$AH200*2800,2),$AK200)*'umowa o pracę'!$E$8,2)),ROUND(IF($AH200+$AI200&gt;=2800,2800*'umowa o pracę'!$E$8,($AH200+$AI200)*'umowa o pracę'!$E$8),2)-IF($AI200=0,ROUND(ROUND(IF($AH200&gt;2800,ROUND($AJ200/$AH200*2800,2),$AJ200),2)*'umowa o pracę'!$E$8,2),IF($AI200&gt;0,IF($AH200+$AI200&lt;2800,ROUND(ROUND($AJ200+ROUND($AI200*9%,2),2)*'umowa o pracę'!$E$8,2),IF(AND($AH200+$AI200&gt;=2800,$AI200&lt;2800,$AH200&lt;2800),ROUND((ROUND(((2800-$AI200)/$AH200)*$AJ200,2)+ROUND($AI200*9%,2))*'umowa o pracę'!$E$8,2),IF(AND($AH200+$AI200&gt;=2800,$AI200&gt;=2800),ROUND((ROUND(2800*9%,2))*'umowa o pracę'!$E$8,2),IF(AND($AH200+$AI200&gt;=2800,$AH200&gt;=2800,$AI200&lt;2800),ROUND((ROUND($AI200*9%,2)+ROUND(((2800-$AI200)/$AH200)*$AJ200,2))*'umowa o pracę'!$E$8,2),0)))),0)))&gt;$J200,$J200,IF(AND($AG200=1,$I200&gt;0),ROUND(IF($AH200+$AI200&gt;=2800,2800*'umowa o pracę'!$E$8,($AH200+$AI200)*'umowa o pracę'!$E$8),2)+IF($AI200=0,ROUND(IF($AH200&gt;2800,ROUND($AK200/$AH200*2800,2),$AK200)*'umowa o pracę'!$E$8,2),ROUND(IF($AH200&gt;2800,ROUND($AK200/$AH200*2800,2),$AK200)*'umowa o pracę'!$E$8,2)),ROUND(IF($AH200+$AI200&gt;=2800,2800*'umowa o pracę'!$E$8,($AH200+$AI200)*'umowa o pracę'!$E$8),2)-IF(AND($AI200=0,I200&gt;0),ROUND(ROUND(IF($AH200&gt;2800,ROUND($AJ200/$AH200*2800,2),$AJ200),2)*'umowa o pracę'!$E$8,2),IF($AI200&gt;0,IF($AH200+$AI200&lt;2800,ROUND(ROUND($AJ200+ROUND($AI200*9%,2),2)*'umowa o pracę'!$E$8,2),IF(AND($AH200+$AI200&gt;=2800,$AI200&lt;2800,$AH200&lt;2800),ROUND((ROUND(((2800-$AI200)/$AH200)*$AJ200,2)+ROUND($AI200*9%,2))*'umowa o pracę'!$E$8,2),IF(AND($AH200+$AI200&gt;=2800,$AI200&gt;=2800),ROUND((ROUND(2800*9%,2))*'umowa o pracę'!$E$8,2),IF(AND($AH200+$AI200&gt;=2800,$AH200&gt;=2800,$AI200&lt;2800),ROUND((ROUND($AI200*9%,2)+ROUND(((2800-$AI200)/$AH200)*$AJ200,2))*'umowa o pracę'!$E$8,2),0)))),0)))))</f>
        <v>0</v>
      </c>
      <c r="AO200" s="32">
        <f>IF('umowa o pracę'!$E$7=2020,IF(IF($AG200=1,IF($AI200=0,ROUND(IF($AH200&gt;2600,ROUND($AJ200/$AH200*2600,2),$AJ200)*'umowa o pracę'!$E$8,2),IF($AH200+$AI200&lt;2600,ROUND(ROUND($AJ200+ROUND($AI200*9%,2),2)*'umowa o pracę'!$E$8,2),IF(AND($AH200+$AI200&gt;=2600,$AH200&lt;2600),ROUND((ROUND($AJ200+ROUND((2600-$AH200)*9%,2),2))*'umowa o pracę'!$E$8,2),IF(AND($AH200+$AI200&gt;=2600,$AH200&gt;=2600),ROUND(ROUND($AJ200/$AH200*2600,2)*'umowa o pracę'!$E$8,2),0)))),0)&gt;$H200,$H200,IF($AG200=1,IF($AI200=0,ROUND(IF($AH200&gt;2600,ROUND($AJ200/$AH200*2600,2),$AJ200)*'umowa o pracę'!$E$8,2),IF($AH200+$AI200&lt;2600,ROUND(ROUND($AJ200+ROUND($AI200*9%,2),2)*'umowa o pracę'!$E$8,2),IF(AND($AH200+$AI200&gt;=2600,$AH200&lt;2600),ROUND((ROUND($AJ200+ROUND((2600-$AH200)*9%,2),2))*'umowa o pracę'!$E$8,2),IF(AND($AH200+$AI200&gt;=2600,$AH200&gt;=2600),ROUND(ROUND($AJ200/$AH200*2600,2)*'umowa o pracę'!$E$8,2),0)))),0)),IF('umowa o pracę'!$E$7=2021,IF(IF($AG200=1,IF($AI200=0,ROUND(IF($AH200&gt;2800,ROUND($AJ200/$AH200*2800,2),$AJ200)*'umowa o pracę'!$E$8,2),IF($AH200+$AI200&lt;2800,ROUND(ROUND($AJ200+ROUND($AI200*9%,2),2)*'umowa o pracę'!$E$8,2),IF(AND($AH200+$AI200&gt;=2800,$AH200&lt;2800),ROUND((ROUND($AJ200+ROUND((2800-$AH200)*9%,2),2))*'umowa o pracę'!$E$8,2),IF(AND($AH200+$AI200&gt;=2800,$AH200&gt;=2800),ROUND(ROUND($AJ200/$AH200*2800,2)*'umowa o pracę'!$E$8,2),0)))),0)&gt;$H200,$H200,IF($AG200=1,IF($AI200=0,ROUND(IF($AH200&gt;2800,ROUND($AJ200/$AH200*2800,2),$AJ200)*'umowa o pracę'!$E$8,2),IF($AH200+$AI200&lt;2800,ROUND(ROUND($AJ200+ROUND($AI200*9%,2),2)*'umowa o pracę'!$E$8,2),IF(AND($AH200+$AI200&gt;=2800,$AH200&lt;2800),ROUND((ROUND($AJ200+ROUND((2800-$AH200)*9%,2),2))*'umowa o pracę'!$E$8,2),IF(AND($AH200+$AI200&gt;=2800,$AH200&gt;=2800),ROUND(ROUND($AJ200/$AH200*2800,2)*'umowa o pracę'!$E$8,2),0)))),0)),0))</f>
        <v>0</v>
      </c>
      <c r="AP200" s="32">
        <f>IF('umowa o pracę'!$E$7=2020,IF(IF($AG200=1,IF($AI200=0,ROUND(IF($AH200&gt;2600,ROUND($AK200/$AH200*2600,2),$AK200)*'umowa o pracę'!$E$8,2),ROUND(IF($AH200&gt;2600,ROUND($AK200/$AH200*2600,2),$AK200)*'umowa o pracę'!$E$8,2)),0)&gt;$I200,$I200,IF($AG200=1,IF($AI200=0,ROUND(IF($AH200&gt;2600,ROUND($AK200/$AH200*2600,2),$AK200)*'umowa o pracę'!$E$8,2),ROUND(IF($AH200&gt;2600,ROUND($AK200/$AH200*2600,2),$AK200)*'umowa o pracę'!$E$8,2)),0)),IF('umowa o pracę'!$E$7=2021,IF(IF($AG200=1,IF($AI200=0,ROUND(IF($AH200&gt;2800,ROUND($AK200/$AH200*2800,2),$AK200)*'umowa o pracę'!$E$8,2),ROUND(IF($AH200&gt;2800,ROUND($AK200/$AH200*2800,2),$AK200)*'umowa o pracę'!$E$8,2)),0)&gt;$I200,$I200,IF($AG200=1,IF($AI200=0,ROUND(IF($AH200&gt;2800,ROUND($AK200/$AH200*2800,2),$AK200)*'umowa o pracę'!$E$8,2),ROUND(IF($AH200&gt;2800,ROUND($AK200/$AH200*2800,2),$AK200)*'umowa o pracę'!$E$8,2)),0)),0))</f>
        <v>0</v>
      </c>
      <c r="AQ200" s="56">
        <f>IF('umowa o pracę'!$E$7=2020,$AM200,IF('umowa o pracę'!$E$7=2021,$AN200,0))</f>
        <v>0</v>
      </c>
      <c r="AR200" s="33">
        <f>IF('umowa o pracę'!$E$7=0,0,U200+AF200+AQ200)</f>
        <v>0</v>
      </c>
      <c r="AS200" s="19"/>
      <c r="AT200" s="19"/>
      <c r="AU200" s="19"/>
      <c r="AV200" s="6"/>
      <c r="AW200" s="6"/>
      <c r="AX200" s="6">
        <f t="shared" si="26"/>
        <v>10</v>
      </c>
      <c r="AY200" s="6"/>
      <c r="AZ200" s="234">
        <f t="shared" si="29"/>
        <v>0</v>
      </c>
      <c r="BA200" s="234">
        <f t="shared" si="30"/>
        <v>0</v>
      </c>
      <c r="BB200" s="234">
        <f t="shared" si="31"/>
        <v>0</v>
      </c>
      <c r="BC200" s="234">
        <f t="shared" si="32"/>
        <v>0</v>
      </c>
      <c r="BD200" s="234">
        <f t="shared" si="33"/>
        <v>0</v>
      </c>
      <c r="BE200" s="234">
        <f t="shared" si="34"/>
        <v>0</v>
      </c>
      <c r="BF200" s="234">
        <f t="shared" si="35"/>
        <v>0</v>
      </c>
      <c r="BG200" s="234">
        <f t="shared" si="36"/>
        <v>0</v>
      </c>
      <c r="BH200" s="234">
        <f t="shared" si="37"/>
        <v>0</v>
      </c>
      <c r="BI200" s="238">
        <f t="shared" si="38"/>
        <v>0</v>
      </c>
      <c r="BJ200" s="236"/>
      <c r="BK200" s="236"/>
      <c r="BL200" s="237"/>
    </row>
    <row r="201" spans="1:64" ht="15.75" customHeight="1" x14ac:dyDescent="0.25">
      <c r="A201" s="129">
        <v>190</v>
      </c>
      <c r="B201" s="57"/>
      <c r="C201" s="57"/>
      <c r="D201" s="36"/>
      <c r="E201" s="36"/>
      <c r="F201" s="242"/>
      <c r="G201" s="37">
        <v>1</v>
      </c>
      <c r="H201" s="58">
        <v>0</v>
      </c>
      <c r="I201" s="59">
        <v>0</v>
      </c>
      <c r="J201" s="60">
        <v>0</v>
      </c>
      <c r="K201" s="52">
        <v>1</v>
      </c>
      <c r="L201" s="39">
        <v>0</v>
      </c>
      <c r="M201" s="39">
        <v>0</v>
      </c>
      <c r="N201" s="39">
        <v>0</v>
      </c>
      <c r="O201" s="39">
        <v>0</v>
      </c>
      <c r="P201" s="35">
        <f>IF('umowa o pracę'!$E$7=2020,ROUND(IF($L201&gt;=2600,2600*'umowa o pracę'!$E$8,$L201*'umowa o pracę'!$E$8),2),IF('umowa o pracę'!$E$7=2021,ROUND(IF($L201&gt;=2800,2800*'umowa o pracę'!$E$8,$L201*'umowa o pracę'!$E$8),2),0))</f>
        <v>0</v>
      </c>
      <c r="Q201" s="252">
        <f>IF(IF(IF(AND($K201=1,$I201&gt;0),ROUND(IF($L201+$M201&gt;=2600,2600*'umowa o pracę'!$E$8,($L201+$M201)*'umowa o pracę'!$E$8),2)+IF($M201=0,ROUND(IF($L201&gt;2600,ROUND($O201/$L201*2600,2),$O201)*'umowa o pracę'!$E$8,2),ROUND(IF($L201&gt;2600,ROUND($O201/$L201*2600,2),$O201)*'umowa o pracę'!$E$8,2)),ROUND(IF($L201+$M201&gt;=2600,2600*'umowa o pracę'!$E$8,($L201+$M201)*'umowa o pracę'!$E$8),2)-IF($M201=0,ROUND(ROUND(IF($L201&gt;2600,ROUND($N201/$L201*2600,2),$N201),2)*'umowa o pracę'!$E$8,2),IF($M201&gt;0,IF($L201+$M201&lt;2600,ROUND(ROUND($N201+ROUND($M201*9%,2),2)*'umowa o pracę'!$E$8,2),IF(AND($L201+$M201&gt;=2600,$M201&lt;2600,$L201&lt;2600),ROUND((ROUND(((2600-$M201)/$L201)*$N201,2)+ROUND($M201*9%,2))*'umowa o pracę'!$E$8,2),IF(AND($L201+$M201&gt;=2600,$M201&gt;=2600),ROUND((ROUND(2600*9%,2))*'umowa o pracę'!$E$8,2),IF(AND($L201+$M201&gt;=2600,$L201&gt;=2600,$M201&lt;2600),ROUND((ROUND($M201*9%,2)+ROUND(((2600-$M201)/$L201)*$N201,2))*'umowa o pracę'!$E$8,2),0)))),0)))&gt;$J201,$J201,IF(AND($K201=1,$I201&gt;0),ROUND(IF($L201+$M201&gt;=2600,2600*'umowa o pracę'!$E$8,($L201+$M201)*'umowa o pracę'!$E$8),2)+IF($M201=0,ROUND(IF($L201&gt;2600,ROUND($O201/$L201*2600,2),$O201)*'umowa o pracę'!$E$8,2),ROUND(IF($L201&gt;2600,ROUND($O201/$L201*2600,2),$O201)*'umowa o pracę'!$E$8,2)),ROUND(IF($L201+$M201&gt;=2600,2600*'umowa o pracę'!$E$8,($L201+$M201)*'umowa o pracę'!$E$8),2)-IF($M201=0,ROUND(ROUND(IF($L201&gt;2600,ROUND($N201/$L201*2600,2),$N201),2)*'umowa o pracę'!$E$8,2),IF($M201&gt;0,IF($L201+$M201&lt;2600,ROUND(ROUND($N201+ROUND($M201*9%,2),2)*'umowa o pracę'!$E$8,2),IF(AND($L201+$M201&gt;=2600,$M201&lt;2600,$L201&lt;2600),ROUND((ROUND(((2600-$M201)/$L201)*$N201,2)+ROUND($M201*9%,2))*'umowa o pracę'!$E$8,2),IF(AND($L201+$M201&gt;=2600,$M201&gt;=2600),ROUND((ROUND(2600*9%,2))*'umowa o pracę'!$E$8,2),IF(AND($L201+$M201&gt;=2600,$L201&gt;=2600,$M201&lt;2600),ROUND((ROUND($M201*9%,2)+ROUND(((2600-$M201)/$L201)*$N201,2))*'umowa o pracę'!$E$8,2),0)))),0))))&gt;$J201,$J201,IF(IF(AND($K201=1,$I201&gt;0),ROUND(IF($L201+$M201&gt;=2600,2600*'umowa o pracę'!$E$8,($L201+$M201)*'umowa o pracę'!$E$8),2)+IF($M201=0,ROUND(IF($L201&gt;2600,ROUND($O201/$L201*2600,2),$O201)*'umowa o pracę'!$E$8,2),ROUND(IF($L201&gt;2600,ROUND($O201/$L201*2600,2),$O201)*'umowa o pracę'!$E$8,2)),ROUND(IF($L201+$M201&gt;=2600,2600*'umowa o pracę'!$E$8,($L201+$M201)*'umowa o pracę'!$E$8),2)-IF($M201=0,ROUND(ROUND(IF($L201&gt;2600,ROUND($N201/$L201*2600,2),$N201),2)*'umowa o pracę'!$E$8,2),IF($M201&gt;0,IF($L201+$M201&lt;2600,ROUND(ROUND($N201+ROUND($M201*9%,2),2)*'umowa o pracę'!$E$8,2),IF(AND($L201+$M201&gt;=2600,$M201&lt;2600,$L201&lt;2600),ROUND((ROUND(((2600-$M201)/$L201)*$N201,2)+ROUND($M201*9%,2))*'umowa o pracę'!$E$8,2),IF(AND($L201+$M201&gt;=2600,$M201&gt;=2600),ROUND((ROUND(2600*9%,2))*'umowa o pracę'!$E$8,2),IF(AND($L201+$M201&gt;=2600,$L201&gt;=2600,$M201&lt;2600),ROUND((ROUND($M201*9%,2)+ROUND(((2600-$M201)/$L201)*$N201,2))*'umowa o pracę'!$E$8,2),0)))),0)))&gt;$J201,$J201,IF(AND($K201=1,$I201&gt;0),ROUND(IF($L201+$M201&gt;=2600,2600*'umowa o pracę'!$E$8,($L201+$M201)*'umowa o pracę'!$E$8),2)+IF($M201=0,ROUND(IF($L201&gt;2600,ROUND($O201/$L201*2600,2),$O201)*'umowa o pracę'!$E$8,2),ROUND(IF($L201&gt;2600,ROUND($O201/$L201*2600,2),$O201)*'umowa o pracę'!$E$8,2)),ROUND(IF($L201+$M201&gt;=2600,2600*'umowa o pracę'!$E$8,($L201+$M201)*'umowa o pracę'!$E$8),2)-IF(AND($M201=0,I201&gt;0),ROUND(ROUND(IF($L201&gt;2600,ROUND($N201/$L201*2600,2),$N201),2)*'umowa o pracę'!$E$8,2),IF($M201&gt;0,IF($L201+$M201&lt;2600,ROUND(ROUND($N201+ROUND($M201*9%,2),2)*'umowa o pracę'!$E$8,2),IF(AND($L201+$M201&gt;=2600,$M201&lt;2600,$L201&lt;2600),ROUND((ROUND(((2600-$M201)/$L201)*$N201,2)+ROUND($M201*9%,2))*'umowa o pracę'!$E$8,2),IF(AND($L201+$M201&gt;=2600,$M201&gt;=2600),ROUND((ROUND(2600*9%,2))*'umowa o pracę'!$E$8,2),IF(AND($L201+$M201&gt;=2600,$L201&gt;=2600,$M201&lt;2600),ROUND((ROUND($M201*9%,2)+ROUND(((2600-$M201)/$L201)*$N201,2))*'umowa o pracę'!$E$8,2),0)))),0)))))</f>
        <v>0</v>
      </c>
      <c r="R201" s="252">
        <f>IF(IF(IF(AND($K201=1,$I201&gt;0),ROUND(IF($L201+$M201&gt;=2800,2800*'umowa o pracę'!$E$8,($L201+$M201)*'umowa o pracę'!$E$8),2)+IF($M201=0,ROUND(IF($L201&gt;2800,ROUND($O201/$L201*2800,2),$O201)*'umowa o pracę'!$E$8,2),ROUND(IF($L201&gt;2800,ROUND($O201/$L201*2800,2),$O201)*'umowa o pracę'!$E$8,2)),ROUND(IF($L201+$M201&gt;=2800,2800*'umowa o pracę'!$E$8,($L201+$M201)*'umowa o pracę'!$E$8),2)-IF($M201=0,ROUND(ROUND(IF($L201&gt;2800,ROUND($N201/$L201*2800,2),$N201),2)*'umowa o pracę'!$E$8,2),IF($M201&gt;0,IF($L201+$M201&lt;2800,ROUND(ROUND($N201+ROUND($M201*9%,2),2)*'umowa o pracę'!$E$8,2),IF(AND($L201+$M201&gt;=2800,$M201&lt;2800,$L201&lt;2800),ROUND((ROUND(((2800-$M201)/$L201)*$N201,2)+ROUND($M201*9%,2))*'umowa o pracę'!$E$8,2),IF(AND($L201+$M201&gt;=2800,$M201&gt;=2800),ROUND((ROUND(2800*9%,2))*'umowa o pracę'!$E$8,2),IF(AND($L201+$M201&gt;=2800,$L201&gt;=2800,$M201&lt;2800),ROUND((ROUND($M201*9%,2)+ROUND(((2800-$M201)/$L201)*$N201,2))*'umowa o pracę'!$E$8,2),0)))),0)))&gt;$J201,$J201,IF(AND($K201=1,$I201&gt;0),ROUND(IF($L201+$M201&gt;=2800,2800*'umowa o pracę'!$E$8,($L201+$M201)*'umowa o pracę'!$E$8),2)+IF($M201=0,ROUND(IF($L201&gt;2800,ROUND($O201/$L201*2800,2),$O201)*'umowa o pracę'!$E$8,2),ROUND(IF($L201&gt;2800,ROUND($O201/$L201*2800,2),$O201)*'umowa o pracę'!$E$8,2)),ROUND(IF($L201+$M201&gt;=2800,2800*'umowa o pracę'!$E$8,($L201+$M201)*'umowa o pracę'!$E$8),2)-IF($M201=0,ROUND(ROUND(IF($L201&gt;2800,ROUND($N201/$L201*2800,2),$N201),2)*'umowa o pracę'!$E$8,2),IF($M201&gt;0,IF($L201+$M201&lt;2800,ROUND(ROUND($N201+ROUND($M201*9%,2),2)*'umowa o pracę'!$E$8,2),IF(AND($L201+$M201&gt;=2800,$M201&lt;2800,$L201&lt;2800),ROUND((ROUND(((2800-$M201)/$L201)*$N201,2)+ROUND($M201*9%,2))*'umowa o pracę'!$E$8,2),IF(AND($L201+$M201&gt;=2800,$M201&gt;=2800),ROUND((ROUND(2800*9%,2))*'umowa o pracę'!$E$8,2),IF(AND($L201+$M201&gt;=2800,$L201&gt;=2800,$M201&lt;2800),ROUND((ROUND($M201*9%,2)+ROUND(((2800-$M201)/$L201)*$N201,2))*'umowa o pracę'!$E$8,2),0)))),0))))&gt;$J201,$J201,IF(IF(AND($K201=1,$I201&gt;0),ROUND(IF($L201+$M201&gt;=2800,2800*'umowa o pracę'!$E$8,($L201+$M201)*'umowa o pracę'!$E$8),2)+IF($M201=0,ROUND(IF($L201&gt;2800,ROUND($O201/$L201*2800,2),$O201)*'umowa o pracę'!$E$8,2),ROUND(IF($L201&gt;2800,ROUND($O201/$L201*2800,2),$O201)*'umowa o pracę'!$E$8,2)),ROUND(IF($L201+$M201&gt;=2800,2800*'umowa o pracę'!$E$8,($L201+$M201)*'umowa o pracę'!$E$8),2)-IF($M201=0,ROUND(ROUND(IF($L201&gt;2800,ROUND($N201/$L201*2800,2),$N201),2)*'umowa o pracę'!$E$8,2),IF($M201&gt;0,IF($L201+$M201&lt;2800,ROUND(ROUND($N201+ROUND($M201*9%,2),2)*'umowa o pracę'!$E$8,2),IF(AND($L201+$M201&gt;=2800,$M201&lt;2800,$L201&lt;2800),ROUND((ROUND(((2800-$M201)/$L201)*$N201,2)+ROUND($M201*9%,2))*'umowa o pracę'!$E$8,2),IF(AND($L201+$M201&gt;=2800,$M201&gt;=2800),ROUND((ROUND(2800*9%,2))*'umowa o pracę'!$E$8,2),IF(AND($L201+$M201&gt;=2800,$L201&gt;=2800,$M201&lt;2800),ROUND((ROUND($M201*9%,2)+ROUND(((2800-$M201)/$L201)*$N201,2))*'umowa o pracę'!$E$8,2),0)))),0)))&gt;$J201,$J201,IF(AND($K201=1,$I201&gt;0),ROUND(IF($L201+$M201&gt;=2800,2800*'umowa o pracę'!$E$8,($L201+$M201)*'umowa o pracę'!$E$8),2)+IF($M201=0,ROUND(IF($L201&gt;2800,ROUND($O201/$L201*2800,2),$O201)*'umowa o pracę'!$E$8,2),ROUND(IF($L201&gt;2800,ROUND($O201/$L201*2800,2),$O201)*'umowa o pracę'!$E$8,2)),ROUND(IF($L201+$M201&gt;=2800,2800*'umowa o pracę'!$E$8,($L201+$M201)*'umowa o pracę'!$E$8),2)-IF(AND($M201=0,I201&gt;0),ROUND(ROUND(IF($L201&gt;2800,ROUND($N201/$L201*2800,2),$N201),2)*'umowa o pracę'!$E$8,2),IF($M201&gt;0,IF($L201+$M201&lt;2800,ROUND(ROUND($N201+ROUND($M201*9%,2),2)*'umowa o pracę'!$E$8,2),IF(AND($L201+$M201&gt;=2800,$M201&lt;2800,$L201&lt;2800),ROUND((ROUND(((2800-$M201)/$L201)*$N201,2)+ROUND($M201*9%,2))*'umowa o pracę'!$E$8,2),IF(AND($L201+$M201&gt;=2800,$M201&gt;=2800),ROUND((ROUND(2800*9%,2))*'umowa o pracę'!$E$8,2),IF(AND($L201+$M201&gt;=2800,$L201&gt;=2800,$M201&lt;2800),ROUND((ROUND($M201*9%,2)+ROUND(((2800-$M201)/$L201)*$N201,2))*'umowa o pracę'!$E$8,2),0)))),0)))))</f>
        <v>0</v>
      </c>
      <c r="S201" s="32">
        <f>IF('umowa o pracę'!$E$7=2020,IF(IF($K201=1,IF($M201=0,ROUND(IF($L201&gt;2600,ROUND($N201/$L201*2600,2),$N201)*'umowa o pracę'!$E$8,2),IF($L201+$M201&lt;2600,ROUND(ROUND($N201+ROUND($M201*9%,2),2)*'umowa o pracę'!$E$8,2),IF(AND($L201+$M201&gt;=2600,$L201&lt;2600),ROUND((ROUND($N201+ROUND((2600-$L201)*9%,2),2))*'umowa o pracę'!$E$8,2),IF(AND($L201+$M201&gt;=2600,$L201&gt;=2600),ROUND(ROUND($N201/$L201*2600,2)*'umowa o pracę'!$E$8,2),0)))),0)&gt;$H201,$H201,IF($K201=1,IF($M201=0,ROUND(IF($L201&gt;2600,ROUND($N201/$L201*2600,2),$N201)*'umowa o pracę'!$E$8,2),IF($L201+$M201&lt;2600,ROUND(ROUND($N201+ROUND($M201*9%,2),2)*'umowa o pracę'!$E$8,2),IF(AND($L201+$M201&gt;=2600,$L201&lt;2600),ROUND((ROUND($N201+ROUND((2600-$L201)*9%,2),2))*'umowa o pracę'!$E$8,2),IF(AND($L201+$M201&gt;=2600,$L201&gt;=2600),ROUND(ROUND($N201/$L201*2600,2)*'umowa o pracę'!$E$8,2),0)))),0)),IF('umowa o pracę'!$E$7=2021,IF(IF($K201=1,IF($M201=0,ROUND(IF($L201&gt;2800,ROUND($N201/$L201*2800,2),$N201)*'umowa o pracę'!$E$8,2),IF($L201+$M201&lt;2800,ROUND(ROUND($N201+ROUND($M201*9%,2),2)*'umowa o pracę'!$E$8,2),IF(AND($L201+$M201&gt;=2800,$L201&lt;2800),ROUND((ROUND($N201+ROUND((2800-$L201)*9%,2),2))*'umowa o pracę'!$E$8,2),IF(AND($L201+$M201&gt;=2800,$L201&gt;=2800),ROUND(ROUND($N201/$L201*2800,2)*'umowa o pracę'!$E$8,2),0)))),0)&gt;$H201,$H201,IF($K201=1,IF($M201=0,ROUND(IF($L201&gt;2800,ROUND($N201/$L201*2800,2),$N201)*'umowa o pracę'!$E$8,2),IF($L201+$M201&lt;2800,ROUND(ROUND($N201+ROUND($M201*9%,2),2)*'umowa o pracę'!$E$8,2),IF(AND($L201+$M201&gt;=2800,$L201&lt;2800),ROUND((ROUND($N201+ROUND((2800-$L201)*9%,2),2))*'umowa o pracę'!$E$8,2),IF(AND($L201+$M201&gt;=2800,$L201&gt;=2800),ROUND(ROUND($N201/$L201*2800,2)*'umowa o pracę'!$E$8,2),0)))),0)),0))</f>
        <v>0</v>
      </c>
      <c r="T201" s="32">
        <f>IF('umowa o pracę'!$E$7=2020,IF(IF($K201=1,IF($M201=0,ROUND(IF($L201&gt;2600,ROUND($O201/$L201*2600,2),$O201)*'umowa o pracę'!$E$8,2),ROUND(IF($L201&gt;2600,ROUND($O201/$L201*2600,2),$O201)*'umowa o pracę'!$E$8,2)),0)&gt;$I201,$I201,IF($K201=1,IF($M201=0,ROUND(IF($L201&gt;2600,ROUND($O201/$L201*2600,2),$O201)*'umowa o pracę'!$E$8,2),ROUND(IF($L201&gt;2600,ROUND($O201/$L201*2600,2),$O201)*'umowa o pracę'!$E$8,2)),0)),IF('umowa o pracę'!$E$7=2021,IF(IF($K201=1,IF($M201=0,ROUND(IF($L201&gt;2800,ROUND($O201/$L201*2800,2),$O201)*'umowa o pracę'!$E$8,2),ROUND(IF($L201&gt;2800,ROUND($O201/$L201*2800,2),$O201)*'umowa o pracę'!$E$8,2)),0)&gt;$I201,$I201,IF($K201=1,IF($M201=0,ROUND(IF($L201&gt;2800,ROUND($O201/$L201*2800,2),$O201)*'umowa o pracę'!$E$8,2),ROUND(IF($L201&gt;2800,ROUND($O201/$L201*2800,2),$O201)*'umowa o pracę'!$E$8,2)),0)),0))</f>
        <v>0</v>
      </c>
      <c r="U201" s="51">
        <f>IF('umowa o pracę'!$E$7=2020,$Q201,IF('umowa o pracę'!$E$7=2021,$R201,0))</f>
        <v>0</v>
      </c>
      <c r="V201" s="53">
        <f t="shared" si="27"/>
        <v>1</v>
      </c>
      <c r="W201" s="54">
        <f>IF('umowa o pracę'!$E$6&lt;2,0,$L201)</f>
        <v>0</v>
      </c>
      <c r="X201" s="54">
        <f>IF('umowa o pracę'!$E$6&lt;2,0,$M201)</f>
        <v>0</v>
      </c>
      <c r="Y201" s="55">
        <f>IF('umowa o pracę'!$E$6&lt;2,0,$N201)</f>
        <v>0</v>
      </c>
      <c r="Z201" s="55">
        <f>IF('umowa o pracę'!$E$6&lt;2,0,$O201)</f>
        <v>0</v>
      </c>
      <c r="AA201" s="32">
        <f>IF('umowa o pracę'!$E$7=2020,ROUND(IF($W201&gt;=2600,2600*'umowa o pracę'!$E$8,$W201*'umowa o pracę'!$E$8),2),IF('umowa o pracę'!$E$7=2021,ROUND(IF($W201&gt;=2800,2800*'umowa o pracę'!$E$8,$W201*'umowa o pracę'!$E$8),2),0))</f>
        <v>0</v>
      </c>
      <c r="AB201" s="32">
        <f>IF(IF(IF(AND($V201=1,$I201&gt;0),ROUND(IF($W201+$X201&gt;=2600,2600*'umowa o pracę'!$E$8,($W201+$X201)*'umowa o pracę'!$E$8),2)+IF($X201=0,ROUND(IF($W201&gt;2600,ROUND($Z201/$W201*2600,2),$Z201)*'umowa o pracę'!$E$8,2),ROUND(IF($W201&gt;2600,ROUND($Z201/$W201*2600,2),$Z201)*'umowa o pracę'!$E$8,2)),ROUND(IF($W201+$X201&gt;=2600,2600*'umowa o pracę'!$E$8,($W201+$X201)*'umowa o pracę'!$E$8),2)-IF($X201=0,ROUND(ROUND(IF($W201&gt;2600,ROUND($Y201/$W201*2600,2),$Y201),2)*'umowa o pracę'!$E$8,2),IF($X201&gt;0,IF($W201+$X201&lt;2600,ROUND(ROUND($Y201+ROUND($X201*9%,2),2)*'umowa o pracę'!$E$8,2),IF(AND($W201+$X201&gt;=2600,$X201&lt;2600,$W201&lt;2600),ROUND((ROUND(((2600-$X201)/$W201)*$Y201,2)+ROUND($X201*9%,2))*'umowa o pracę'!$E$8,2),IF(AND($W201+$X201&gt;=2600,$X201&gt;=2600),ROUND((ROUND(2600*9%,2))*'umowa o pracę'!$E$8,2),IF(AND($W201+$X201&gt;=2600,$W201&gt;=2600,$X201&lt;2600),ROUND((ROUND($X201*9%,2)+ROUND(((2600-$X201)/$W201)*$Y201,2))*'umowa o pracę'!$E$8,2),0)))),0)))&gt;$J201,$J201,IF(AND($V201=1,$I201&gt;0),ROUND(IF($W201+$X201&gt;=2600,2600*'umowa o pracę'!$E$8,($W201+$X201)*'umowa o pracę'!$E$8),2)+IF($X201=0,ROUND(IF($W201&gt;2600,ROUND($Z201/$W201*2600,2),$Z201)*'umowa o pracę'!$E$8,2),ROUND(IF($W201&gt;2600,ROUND($Z201/$W201*2600,2),$Z201)*'umowa o pracę'!$E$8,2)),ROUND(IF($W201+$X201&gt;=2600,2600*'umowa o pracę'!$E$8,($W201+$X201)*'umowa o pracę'!$E$8),2)-IF($X201=0,ROUND(ROUND(IF($W201&gt;2600,ROUND($Y201/$W201*2600,2),$Y201),2)*'umowa o pracę'!$E$8,2),IF($X201&gt;0,IF($W201+$X201&lt;2600,ROUND(ROUND($Y201+ROUND($X201*9%,2),2)*'umowa o pracę'!$E$8,2),IF(AND($W201+$X201&gt;=2600,$X201&lt;2600,$W201&lt;2600),ROUND((ROUND(((2600-$X201)/$W201)*$Y201,2)+ROUND($X201*9%,2))*'umowa o pracę'!$E$8,2),IF(AND($W201+$X201&gt;=2600,$X201&gt;=2600),ROUND((ROUND(2600*9%,2))*'umowa o pracę'!$E$8,2),IF(AND($W201+$X201&gt;=2600,$W201&gt;=2600,$X201&lt;2600),ROUND((ROUND($X201*9%,2)+ROUND(((2600-$X201)/$W201)*$Y201,2))*'umowa o pracę'!$E$8,2),0)))),0))))&gt;$J201,$J201,IF(IF(AND($V201=1,$I201&gt;0),ROUND(IF($W201+$X201&gt;=2600,2600*'umowa o pracę'!$E$8,($W201+$X201)*'umowa o pracę'!$E$8),2)+IF($X201=0,ROUND(IF($W201&gt;2600,ROUND($Z201/$W201*2600,2),$Z201)*'umowa o pracę'!$E$8,2),ROUND(IF($W201&gt;2600,ROUND($Z201/$W201*2600,2),$Z201)*'umowa o pracę'!$E$8,2)),ROUND(IF($W201+$X201&gt;=2600,2600*'umowa o pracę'!$E$8,($W201+$X201)*'umowa o pracę'!$E$8),2)-IF($X201=0,ROUND(ROUND(IF($W201&gt;2600,ROUND($Y201/$W201*2600,2),$Y201),2)*'umowa o pracę'!$E$8,2),IF($X201&gt;0,IF($W201+$X201&lt;2600,ROUND(ROUND($Y201+ROUND($X201*9%,2),2)*'umowa o pracę'!$E$8,2),IF(AND($W201+$X201&gt;=2600,$X201&lt;2600,$W201&lt;2600),ROUND((ROUND(((2600-$X201)/$W201)*$Y201,2)+ROUND($X201*9%,2))*'umowa o pracę'!$E$8,2),IF(AND($W201+$X201&gt;=2600,$X201&gt;=2600),ROUND((ROUND(2600*9%,2))*'umowa o pracę'!$E$8,2),IF(AND($W201+$X201&gt;=2600,$W201&gt;=2600,$X201&lt;2600),ROUND((ROUND($X201*9%,2)+ROUND(((2600-$X201)/$W201)*$Y201,2))*'umowa o pracę'!$E$8,2),0)))),0)))&gt;$J201,$J201,IF(AND($V201=1,$I201&gt;0),ROUND(IF($W201+$X201&gt;=2600,2600*'umowa o pracę'!$E$8,($W201+$X201)*'umowa o pracę'!$E$8),2)+IF($X201=0,ROUND(IF($W201&gt;2600,ROUND($Z201/$W201*2600,2),$Z201)*'umowa o pracę'!$E$8,2),ROUND(IF($W201&gt;2600,ROUND($Z201/$W201*2600,2),$Z201)*'umowa o pracę'!$E$8,2)),ROUND(IF($W201+$X201&gt;=2600,2600*'umowa o pracę'!$E$8,($W201+$X201)*'umowa o pracę'!$E$8),2)-IF(AND($X201=0,I201&gt;0),ROUND(ROUND(IF($W201&gt;2600,ROUND($Y201/$W201*2600,2),$Y201),2)*'umowa o pracę'!$E$8,2),IF($X201&gt;0,IF($W201+$X201&lt;2600,ROUND(ROUND($Y201+ROUND($X201*9%,2),2)*'umowa o pracę'!$E$8,2),IF(AND($W201+$X201&gt;=2600,$X201&lt;2600,$W201&lt;2600),ROUND((ROUND(((2600-$X201)/$W201)*$Y201,2)+ROUND($X201*9%,2))*'umowa o pracę'!$E$8,2),IF(AND($W201+$X201&gt;=2600,$X201&gt;=2600),ROUND((ROUND(2600*9%,2))*'umowa o pracę'!$E$8,2),IF(AND($W201+$X201&gt;=2600,$W201&gt;=2600,$X201&lt;2600),ROUND((ROUND($X201*9%,2)+ROUND(((2600-$X201)/$W201)*$Y201,2))*'umowa o pracę'!$E$8,2),0)))),0)))))</f>
        <v>0</v>
      </c>
      <c r="AC201" s="32">
        <f>IF(IF(IF(AND($V201=1,$I201&gt;0),ROUND(IF($W201+$X201&gt;=2800,2800*'umowa o pracę'!$E$8,($W201+$X201)*'umowa o pracę'!$E$8),2)+IF($X201=0,ROUND(IF($W201&gt;2800,ROUND($Z201/$W201*2800,2),$Z201)*'umowa o pracę'!$E$8,2),ROUND(IF($W201&gt;2800,ROUND($Z201/$W201*2800,2),$Z201)*'umowa o pracę'!$E$8,2)),ROUND(IF($W201+$X201&gt;=2800,2800*'umowa o pracę'!$E$8,($W201+$X201)*'umowa o pracę'!$E$8),2)-IF($X201=0,ROUND(ROUND(IF($W201&gt;2800,ROUND($Y201/$W201*2800,2),$Y201),2)*'umowa o pracę'!$E$8,2),IF($X201&gt;0,IF($W201+$X201&lt;2800,ROUND(ROUND($Y201+ROUND($X201*9%,2),2)*'umowa o pracę'!$E$8,2),IF(AND($W201+$X201&gt;=2800,$X201&lt;2800,$W201&lt;2800),ROUND((ROUND(((2800-$X201)/$W201)*$Y201,2)+ROUND($X201*9%,2))*'umowa o pracę'!$E$8,2),IF(AND($W201+$X201&gt;=2800,$X201&gt;=2800),ROUND((ROUND(2800*9%,2))*'umowa o pracę'!$E$8,2),IF(AND($W201+$X201&gt;=2800,$W201&gt;=2800,$X201&lt;2800),ROUND((ROUND($X201*9%,2)+ROUND(((2800-$X201)/$W201)*$Y201,2))*'umowa o pracę'!$E$8,2),0)))),0)))&gt;$J201,$J201,IF(AND($V201=1,$I201&gt;0),ROUND(IF($W201+$X201&gt;=2800,2800*'umowa o pracę'!$E$8,($W201+$X201)*'umowa o pracę'!$E$8),2)+IF($X201=0,ROUND(IF($W201&gt;2800,ROUND($Z201/$W201*2800,2),$Z201)*'umowa o pracę'!$E$8,2),ROUND(IF($W201&gt;2800,ROUND($Z201/$W201*2800,2),$Z201)*'umowa o pracę'!$E$8,2)),ROUND(IF($W201+$X201&gt;=2800,2800*'umowa o pracę'!$E$8,($W201+$X201)*'umowa o pracę'!$E$8),2)-IF($X201=0,ROUND(ROUND(IF($W201&gt;2800,ROUND($Y201/$W201*2800,2),$Y201),2)*'umowa o pracę'!$E$8,2),IF($X201&gt;0,IF($W201+$X201&lt;2800,ROUND(ROUND($Y201+ROUND($X201*9%,2),2)*'umowa o pracę'!$E$8,2),IF(AND($W201+$X201&gt;=2800,$X201&lt;2800,$W201&lt;2800),ROUND((ROUND(((2800-$X201)/$W201)*$Y201,2)+ROUND($X201*9%,2))*'umowa o pracę'!$E$8,2),IF(AND($W201+$X201&gt;=2800,$X201&gt;=2800),ROUND((ROUND(2800*9%,2))*'umowa o pracę'!$E$8,2),IF(AND($W201+$X201&gt;=2800,$W201&gt;=2800,$X201&lt;2800),ROUND((ROUND($X201*9%,2)+ROUND(((2800-$X201)/$W201)*$Y201,2))*'umowa o pracę'!$E$8,2),0)))),0))))&gt;$J201,$J201,IF(IF(AND($V201=1,$I201&gt;0),ROUND(IF($W201+$X201&gt;=2800,2800*'umowa o pracę'!$E$8,($W201+$X201)*'umowa o pracę'!$E$8),2)+IF($X201=0,ROUND(IF($W201&gt;2800,ROUND($Z201/$W201*2800,2),$Z201)*'umowa o pracę'!$E$8,2),ROUND(IF($W201&gt;2800,ROUND($Z201/$W201*2800,2),$Z201)*'umowa o pracę'!$E$8,2)),ROUND(IF($W201+$X201&gt;=2800,2800*'umowa o pracę'!$E$8,($W201+$X201)*'umowa o pracę'!$E$8),2)-IF($X201=0,ROUND(ROUND(IF($W201&gt;2800,ROUND($Y201/$W201*2800,2),$Y201),2)*'umowa o pracę'!$E$8,2),IF($X201&gt;0,IF($W201+$X201&lt;2800,ROUND(ROUND($Y201+ROUND($X201*9%,2),2)*'umowa o pracę'!$E$8,2),IF(AND($W201+$X201&gt;=2800,$X201&lt;2800,$W201&lt;2800),ROUND((ROUND(((2800-$X201)/$W201)*$Y201,2)+ROUND($X201*9%,2))*'umowa o pracę'!$E$8,2),IF(AND($W201+$X201&gt;=2800,$X201&gt;=2800),ROUND((ROUND(2800*9%,2))*'umowa o pracę'!$E$8,2),IF(AND($W201+$X201&gt;=2800,$W201&gt;=2800,$X201&lt;2800),ROUND((ROUND($X201*9%,2)+ROUND(((2800-$X201)/$W201)*$Y201,2))*'umowa o pracę'!$E$8,2),0)))),0)))&gt;$J201,$J201,IF(AND($V201=1,$I201&gt;0),ROUND(IF($W201+$X201&gt;=2800,2800*'umowa o pracę'!$E$8,($W201+$X201)*'umowa o pracę'!$E$8),2)+IF($X201=0,ROUND(IF($W201&gt;2800,ROUND($Z201/$W201*2800,2),$Z201)*'umowa o pracę'!$E$8,2),ROUND(IF($W201&gt;2800,ROUND($Z201/$W201*2800,2),$Z201)*'umowa o pracę'!$E$8,2)),ROUND(IF($W201+$X201&gt;=2800,2800*'umowa o pracę'!$E$8,($W201+$X201)*'umowa o pracę'!$E$8),2)-IF(AND($X201=0,I201&gt;0),ROUND(ROUND(IF($W201&gt;2800,ROUND($Y201/$W201*2800,2),$Y201),2)*'umowa o pracę'!$E$8,2),IF($X201&gt;0,IF($W201+$X201&lt;2800,ROUND(ROUND($Y201+ROUND($X201*9%,2),2)*'umowa o pracę'!$E$8,2),IF(AND($W201+$X201&gt;=2800,$X201&lt;2800,$W201&lt;2800),ROUND((ROUND(((2800-$X201)/$W201)*$Y201,2)+ROUND($X201*9%,2))*'umowa o pracę'!$E$8,2),IF(AND($W201+$X201&gt;=2800,$X201&gt;=2800),ROUND((ROUND(2800*9%,2))*'umowa o pracę'!$E$8,2),IF(AND($W201+$X201&gt;=2800,$W201&gt;=2800,$X201&lt;2800),ROUND((ROUND($X201*9%,2)+ROUND(((2800-$X201)/$W201)*$Y201,2))*'umowa o pracę'!$E$8,2),0)))),0)))))</f>
        <v>0</v>
      </c>
      <c r="AD201" s="32">
        <f>IF('umowa o pracę'!$E$7=2020,IF(IF($V201=1,IF($X201=0,ROUND(IF($W201&gt;2600,ROUND($Y201/$W201*2600,2),$Y201)*'umowa o pracę'!$E$8,2),IF($W201+$X201&lt;2600,ROUND(ROUND($Y201+ROUND($X201*9%,2),2)*'umowa o pracę'!$E$8,2),IF(AND($W201+$X201&gt;=2600,$W201&lt;2600),ROUND((ROUND($Y201+ROUND((2600-$W201)*9%,2),2))*'umowa o pracę'!$E$8,2),IF(AND($W201+$X201&gt;=2600,$W201&gt;=2600),ROUND(ROUND($Y201/$W201*2600,2)*'umowa o pracę'!$E$8,2),0)))),0)&gt;$H201,$H201,IF($V201=1,IF($X201=0,ROUND(IF($W201&gt;2600,ROUND($Y201/$W201*2600,2),$Y201)*'umowa o pracę'!$E$8,2),IF($W201+$X201&lt;2600,ROUND(ROUND($Y201+ROUND($X201*9%,2),2)*'umowa o pracę'!$E$8,2),IF(AND($W201+$X201&gt;=2600,$W201&lt;2600),ROUND((ROUND($Y201+ROUND((2600-$W201)*9%,2),2))*'umowa o pracę'!$E$8,2),IF(AND($W201+$X201&gt;=2600,$W201&gt;=2600),ROUND(ROUND($Y201/$W201*2600,2)*'umowa o pracę'!$E$8,2),0)))),0)),IF('umowa o pracę'!$E$7=2021,IF(IF($V201=1,IF($X201=0,ROUND(IF($W201&gt;2800,ROUND($Y201/$W201*2800,2),$Y201)*'umowa o pracę'!$E$8,2),IF($W201+$X201&lt;2800,ROUND(ROUND($Y201+ROUND($X201*9%,2),2)*'umowa o pracę'!$E$8,2),IF(AND($W201+$X201&gt;=2800,$W201&lt;2800),ROUND((ROUND($Y201+ROUND((2800-$W201)*9%,2),2))*'umowa o pracę'!$E$8,2),IF(AND($W201+$X201&gt;=2800,$W201&gt;=2800),ROUND(ROUND($Y201/$W201*2800,2)*'umowa o pracę'!$E$8,2),0)))),0)&gt;$H201,$H201,IF($V201=1,IF($X201=0,ROUND(IF($W201&gt;2800,ROUND($Y201/$W201*2800,2),$Y201)*'umowa o pracę'!$E$8,2),IF($W201+$X201&lt;2800,ROUND(ROUND($Y201+ROUND($X201*9%,2),2)*'umowa o pracę'!$E$8,2),IF(AND($W201+$X201&gt;=2800,$W201&lt;2800),ROUND((ROUND($Y201+ROUND((2800-$W201)*9%,2),2))*'umowa o pracę'!$E$8,2),IF(AND($W201+$X201&gt;=2800,$W201&gt;=2800),ROUND(ROUND($Y201/$W201*2800,2)*'umowa o pracę'!$E$8,2),0)))),0)),0))</f>
        <v>0</v>
      </c>
      <c r="AE201" s="32">
        <f>IF('umowa o pracę'!$E$7=2020,IF(IF($V201=1,IF($X201=0,ROUND(IF($W201&gt;2600,ROUND($Z201/$W201*2600,2),$Z201)*'umowa o pracę'!$E$8,2),ROUND(IF($W201&gt;2600,ROUND($Z201/$W201*2600,2),$Z201)*'umowa o pracę'!$E$8,2)),0)&gt;$I201,$I201,IF($V201=1,IF($X201=0,ROUND(IF($W201&gt;2600,ROUND($Z201/$W201*2600,2),$Z201)*'umowa o pracę'!$E$8,2),ROUND(IF($W201&gt;2600,ROUND($Z201/$W201*2600,2),$Z201)*'umowa o pracę'!$E$8,2)),0)),IF('umowa o pracę'!$E$7=2021,IF(IF($V201=1,IF($X201=0,ROUND(IF($W201&gt;2800,ROUND($Z201/$W201*2800,2),$Z201)*'umowa o pracę'!$E$8,2),ROUND(IF($W201&gt;2800,ROUND($Z201/$W201*2800,2),$Z201)*'umowa o pracę'!$E$8,2)),0)&gt;$I201,$I201,IF($V201=1,IF($X201=0,ROUND(IF($W201&gt;2800,ROUND($Z201/$W201*2800,2),$Z201)*'umowa o pracę'!$E$8,2),ROUND(IF($W201&gt;2800,ROUND($Z201/$W201*2800,2),$Z201)*'umowa o pracę'!$E$8,2)),0)),0))</f>
        <v>0</v>
      </c>
      <c r="AF201" s="56">
        <f>IF('umowa o pracę'!$E$7=2020,$AB201,IF('umowa o pracę'!$E$7=2021,$AC201,0))</f>
        <v>0</v>
      </c>
      <c r="AG201" s="53">
        <f t="shared" si="28"/>
        <v>1</v>
      </c>
      <c r="AH201" s="39">
        <f>IF('umowa o pracę'!$E$6&lt;3,0,$L201)</f>
        <v>0</v>
      </c>
      <c r="AI201" s="39">
        <f>IF('umowa o pracę'!$E$6&lt;3,0,$M201)</f>
        <v>0</v>
      </c>
      <c r="AJ201" s="55">
        <f>IF('umowa o pracę'!$E$6&lt;3,0,$N201)</f>
        <v>0</v>
      </c>
      <c r="AK201" s="55">
        <f>IF('umowa o pracę'!$E$6&lt;3,0,$O201)</f>
        <v>0</v>
      </c>
      <c r="AL201" s="32">
        <f>IF('umowa o pracę'!$E$7=2020,ROUND(IF($AH201&gt;=2600,2600*'umowa o pracę'!$E$8,$AH201*'umowa o pracę'!$E$8),2),IF('umowa o pracę'!$E$7=2021,ROUND(IF($AH201&gt;=2800,2800*'umowa o pracę'!$E$8,$AH201*'umowa o pracę'!$E$8),2),0))</f>
        <v>0</v>
      </c>
      <c r="AM201" s="32">
        <f>IF(IF(IF(AND($AG201=1,$I201&gt;0),ROUND(IF($AH201+$AI201&gt;=2600,2600*'umowa o pracę'!$E$8,($AH201+$AI201)*'umowa o pracę'!$E$8),2)+IF($AI201=0,ROUND(IF($AH201&gt;2600,ROUND($AK201/$AH201*2600,2),$AK201)*'umowa o pracę'!$E$8,2),ROUND(IF($AH201&gt;2600,ROUND($AK201/$AH201*2600,2),$AK201)*'umowa o pracę'!$E$8,2)),ROUND(IF($AH201+$AI201&gt;=2600,2600*'umowa o pracę'!$E$8,($AH201+$AI201)*'umowa o pracę'!$E$8),2)-IF($AI201=0,ROUND(ROUND(IF($AH201&gt;2600,ROUND($AJ201/$AH201*2600,2),$AJ201),2)*'umowa o pracę'!$E$8,2),IF($AI201&gt;0,IF($AH201+$AI201&lt;2600,ROUND(ROUND($AJ201+ROUND($AI201*9%,2),2)*'umowa o pracę'!$E$8,2),IF(AND($AH201+$AI201&gt;=2600,$AI201&lt;2600,$AH201&lt;2600),ROUND((ROUND(((2600-$AI201)/$AH201)*$AJ201,2)+ROUND($AI201*9%,2))*'umowa o pracę'!$E$8,2),IF(AND($AH201+$AI201&gt;=2600,$AI201&gt;=2600),ROUND((ROUND(2600*9%,2))*'umowa o pracę'!$E$8,2),IF(AND($AH201+$AI201&gt;=2600,$AH201&gt;=2600,$AI201&lt;2600),ROUND((ROUND($AI201*9%,2)+ROUND(((2600-$AI201)/$AH201)*$AJ201,2))*'umowa o pracę'!$E$8,2),0)))),0)))&gt;$J201,$J201,IF(AND($AG201=1,$I201&gt;0),ROUND(IF($AH201+$AI201&gt;=2600,2600*'umowa o pracę'!$E$8,($AH201+$AI201)*'umowa o pracę'!$E$8),2)+IF($AI201=0,ROUND(IF($AH201&gt;2600,ROUND($AK201/$AH201*2600,2),$AK201)*'umowa o pracę'!$E$8,2),ROUND(IF($AH201&gt;2600,ROUND($AK201/$AH201*2600,2),$AK201)*'umowa o pracę'!$E$8,2)),ROUND(IF($AH201+$AI201&gt;=2600,2600*'umowa o pracę'!$E$8,($AH201+$AI201)*'umowa o pracę'!$E$8),2)-IF($AI201=0,ROUND(ROUND(IF($AH201&gt;2600,ROUND($AJ201/$AH201*2600,2),$AJ201),2)*'umowa o pracę'!$E$8,2),IF($AI201&gt;0,IF($AH201+$AI201&lt;2600,ROUND(ROUND($AJ201+ROUND($AI201*9%,2),2)*'umowa o pracę'!$E$8,2),IF(AND($AH201+$AI201&gt;=2600,$AI201&lt;2600,$AH201&lt;2600),ROUND((ROUND(((2600-$AI201)/$AH201)*$AJ201,2)+ROUND($AI201*9%,2))*'umowa o pracę'!$E$8,2),IF(AND($AH201+$AI201&gt;=2600,$AI201&gt;=2600),ROUND((ROUND(2600*9%,2))*'umowa o pracę'!$E$8,2),IF(AND($AH201+$AI201&gt;=2600,$AH201&gt;=2600,$AI201&lt;2600),ROUND((ROUND($AI201*9%,2)+ROUND(((2600-$AI201)/$AH201)*$AJ201,2))*'umowa o pracę'!$E$8,2),0)))),0))))&gt;$J201,$J201,IF(IF(AND($AG201=1,$I201&gt;0),ROUND(IF($AH201+$AI201&gt;=2600,2600*'umowa o pracę'!$E$8,($AH201+$AI201)*'umowa o pracę'!$E$8),2)+IF($AI201=0,ROUND(IF($AH201&gt;2600,ROUND($AK201/$AH201*2600,2),$AK201)*'umowa o pracę'!$E$8,2),ROUND(IF($AH201&gt;2600,ROUND($AK201/$AH201*2600,2),$AK201)*'umowa o pracę'!$E$8,2)),ROUND(IF($AH201+$AI201&gt;=2600,2600*'umowa o pracę'!$E$8,($AH201+$AI201)*'umowa o pracę'!$E$8),2)-IF($AI201=0,ROUND(ROUND(IF($AH201&gt;2600,ROUND($AJ201/$AH201*2600,2),$AJ201),2)*'umowa o pracę'!$E$8,2),IF($AI201&gt;0,IF($AH201+$AI201&lt;2600,ROUND(ROUND($AJ201+ROUND($AI201*9%,2),2)*'umowa o pracę'!$E$8,2),IF(AND($AH201+$AI201&gt;=2600,$AI201&lt;2600,$AH201&lt;2600),ROUND((ROUND(((2600-$AI201)/$AH201)*$AJ201,2)+ROUND($AI201*9%,2))*'umowa o pracę'!$E$8,2),IF(AND($AH201+$AI201&gt;=2600,$AI201&gt;=2600),ROUND((ROUND(2600*9%,2))*'umowa o pracę'!$E$8,2),IF(AND($AH201+$AI201&gt;=2600,$AH201&gt;=2600,$AI201&lt;2600),ROUND((ROUND($AI201*9%,2)+ROUND(((2600-$AI201)/$AH201)*$AJ201,2))*'umowa o pracę'!$E$8,2),0)))),0)))&gt;$J201,$J201,IF(AND($AG201=1,$I201&gt;0),ROUND(IF($AH201+$AI201&gt;=2600,2600*'umowa o pracę'!$E$8,($AH201+$AI201)*'umowa o pracę'!$E$8),2)+IF($AI201=0,ROUND(IF($AH201&gt;2600,ROUND($AK201/$AH201*2600,2),$AK201)*'umowa o pracę'!$E$8,2),ROUND(IF($AH201&gt;2600,ROUND($AK201/$AH201*2600,2),$AK201)*'umowa o pracę'!$E$8,2)),ROUND(IF($AH201+$AI201&gt;=2600,2600*'umowa o pracę'!$E$8,($AH201+$AI201)*'umowa o pracę'!$E$8),2)-IF(AND($AI201=0,I201&gt;0),ROUND(ROUND(IF($AH201&gt;2600,ROUND($AJ201/$AH201*2600,2),$AJ201),2)*'umowa o pracę'!$E$8,2),IF($AI201&gt;0,IF($AH201+$AI201&lt;2600,ROUND(ROUND($AJ201+ROUND($AI201*9%,2),2)*'umowa o pracę'!$E$8,2),IF(AND($AH201+$AI201&gt;=2600,$AI201&lt;2600,$AH201&lt;2600),ROUND((ROUND(((2600-$AI201)/$AH201)*$AJ201,2)+ROUND($AI201*9%,2))*'umowa o pracę'!$E$8,2),IF(AND($AH201+$AI201&gt;=2600,$AI201&gt;=2600),ROUND((ROUND(2600*9%,2))*'umowa o pracę'!$E$8,2),IF(AND($AH201+$AI201&gt;=2600,$AH201&gt;=2600,$AI201&lt;2600),ROUND((ROUND($AI201*9%,2)+ROUND(((2600-$AI201)/$AH201)*$AJ201,2))*'umowa o pracę'!$E$8,2),0)))),0)))))</f>
        <v>0</v>
      </c>
      <c r="AN201" s="32">
        <f>IF(IF(IF(AND($AG201=1,$I201&gt;0),ROUND(IF($AH201+$AI201&gt;=2800,2800*'umowa o pracę'!$E$8,($AH201+$AI201)*'umowa o pracę'!$E$8),2)+IF($AI201=0,ROUND(IF($AH201&gt;2800,ROUND($AK201/$AH201*2800,2),$AK201)*'umowa o pracę'!$E$8,2),ROUND(IF($AH201&gt;2800,ROUND($AK201/$AH201*2800,2),$AK201)*'umowa o pracę'!$E$8,2)),ROUND(IF($AH201+$AI201&gt;=2800,2800*'umowa o pracę'!$E$8,($AH201+$AI201)*'umowa o pracę'!$E$8),2)-IF($AI201=0,ROUND(ROUND(IF($AH201&gt;2800,ROUND($AJ201/$AH201*2800,2),$AJ201),2)*'umowa o pracę'!$E$8,2),IF($AI201&gt;0,IF($AH201+$AI201&lt;2800,ROUND(ROUND($AJ201+ROUND($AI201*9%,2),2)*'umowa o pracę'!$E$8,2),IF(AND($AH201+$AI201&gt;=2800,$AI201&lt;2800,$AH201&lt;2800),ROUND((ROUND(((2800-$AI201)/$AH201)*$AJ201,2)+ROUND($AI201*9%,2))*'umowa o pracę'!$E$8,2),IF(AND($AH201+$AI201&gt;=2800,$AI201&gt;=2800),ROUND((ROUND(2800*9%,2))*'umowa o pracę'!$E$8,2),IF(AND($AH201+$AI201&gt;=2800,$AH201&gt;=2800,$AI201&lt;2800),ROUND((ROUND($AI201*9%,2)+ROUND(((2800-$AI201)/$AH201)*$AJ201,2))*'umowa o pracę'!$E$8,2),0)))),0)))&gt;$J201,$J201,IF(AND($AG201=1,$I201&gt;0),ROUND(IF($AH201+$AI201&gt;=2800,2800*'umowa o pracę'!$E$8,($AH201+$AI201)*'umowa o pracę'!$E$8),2)+IF($AI201=0,ROUND(IF($AH201&gt;2800,ROUND($AK201/$AH201*2800,2),$AK201)*'umowa o pracę'!$E$8,2),ROUND(IF($AH201&gt;2800,ROUND($AK201/$AH201*2800,2),$AK201)*'umowa o pracę'!$E$8,2)),ROUND(IF($AH201+$AI201&gt;=2800,2800*'umowa o pracę'!$E$8,($AH201+$AI201)*'umowa o pracę'!$E$8),2)-IF($AI201=0,ROUND(ROUND(IF($AH201&gt;2800,ROUND($AJ201/$AH201*2800,2),$AJ201),2)*'umowa o pracę'!$E$8,2),IF($AI201&gt;0,IF($AH201+$AI201&lt;2800,ROUND(ROUND($AJ201+ROUND($AI201*9%,2),2)*'umowa o pracę'!$E$8,2),IF(AND($AH201+$AI201&gt;=2800,$AI201&lt;2800,$AH201&lt;2800),ROUND((ROUND(((2800-$AI201)/$AH201)*$AJ201,2)+ROUND($AI201*9%,2))*'umowa o pracę'!$E$8,2),IF(AND($AH201+$AI201&gt;=2800,$AI201&gt;=2800),ROUND((ROUND(2800*9%,2))*'umowa o pracę'!$E$8,2),IF(AND($AH201+$AI201&gt;=2800,$AH201&gt;=2800,$AI201&lt;2800),ROUND((ROUND($AI201*9%,2)+ROUND(((2800-$AI201)/$AH201)*$AJ201,2))*'umowa o pracę'!$E$8,2),0)))),0))))&gt;$J201,$J201,IF(IF(AND($AG201=1,$I201&gt;0),ROUND(IF($AH201+$AI201&gt;=2800,2800*'umowa o pracę'!$E$8,($AH201+$AI201)*'umowa o pracę'!$E$8),2)+IF($AI201=0,ROUND(IF($AH201&gt;2800,ROUND($AK201/$AH201*2800,2),$AK201)*'umowa o pracę'!$E$8,2),ROUND(IF($AH201&gt;2800,ROUND($AK201/$AH201*2800,2),$AK201)*'umowa o pracę'!$E$8,2)),ROUND(IF($AH201+$AI201&gt;=2800,2800*'umowa o pracę'!$E$8,($AH201+$AI201)*'umowa o pracę'!$E$8),2)-IF($AI201=0,ROUND(ROUND(IF($AH201&gt;2800,ROUND($AJ201/$AH201*2800,2),$AJ201),2)*'umowa o pracę'!$E$8,2),IF($AI201&gt;0,IF($AH201+$AI201&lt;2800,ROUND(ROUND($AJ201+ROUND($AI201*9%,2),2)*'umowa o pracę'!$E$8,2),IF(AND($AH201+$AI201&gt;=2800,$AI201&lt;2800,$AH201&lt;2800),ROUND((ROUND(((2800-$AI201)/$AH201)*$AJ201,2)+ROUND($AI201*9%,2))*'umowa o pracę'!$E$8,2),IF(AND($AH201+$AI201&gt;=2800,$AI201&gt;=2800),ROUND((ROUND(2800*9%,2))*'umowa o pracę'!$E$8,2),IF(AND($AH201+$AI201&gt;=2800,$AH201&gt;=2800,$AI201&lt;2800),ROUND((ROUND($AI201*9%,2)+ROUND(((2800-$AI201)/$AH201)*$AJ201,2))*'umowa o pracę'!$E$8,2),0)))),0)))&gt;$J201,$J201,IF(AND($AG201=1,$I201&gt;0),ROUND(IF($AH201+$AI201&gt;=2800,2800*'umowa o pracę'!$E$8,($AH201+$AI201)*'umowa o pracę'!$E$8),2)+IF($AI201=0,ROUND(IF($AH201&gt;2800,ROUND($AK201/$AH201*2800,2),$AK201)*'umowa o pracę'!$E$8,2),ROUND(IF($AH201&gt;2800,ROUND($AK201/$AH201*2800,2),$AK201)*'umowa o pracę'!$E$8,2)),ROUND(IF($AH201+$AI201&gt;=2800,2800*'umowa o pracę'!$E$8,($AH201+$AI201)*'umowa o pracę'!$E$8),2)-IF(AND($AI201=0,I201&gt;0),ROUND(ROUND(IF($AH201&gt;2800,ROUND($AJ201/$AH201*2800,2),$AJ201),2)*'umowa o pracę'!$E$8,2),IF($AI201&gt;0,IF($AH201+$AI201&lt;2800,ROUND(ROUND($AJ201+ROUND($AI201*9%,2),2)*'umowa o pracę'!$E$8,2),IF(AND($AH201+$AI201&gt;=2800,$AI201&lt;2800,$AH201&lt;2800),ROUND((ROUND(((2800-$AI201)/$AH201)*$AJ201,2)+ROUND($AI201*9%,2))*'umowa o pracę'!$E$8,2),IF(AND($AH201+$AI201&gt;=2800,$AI201&gt;=2800),ROUND((ROUND(2800*9%,2))*'umowa o pracę'!$E$8,2),IF(AND($AH201+$AI201&gt;=2800,$AH201&gt;=2800,$AI201&lt;2800),ROUND((ROUND($AI201*9%,2)+ROUND(((2800-$AI201)/$AH201)*$AJ201,2))*'umowa o pracę'!$E$8,2),0)))),0)))))</f>
        <v>0</v>
      </c>
      <c r="AO201" s="32">
        <f>IF('umowa o pracę'!$E$7=2020,IF(IF($AG201=1,IF($AI201=0,ROUND(IF($AH201&gt;2600,ROUND($AJ201/$AH201*2600,2),$AJ201)*'umowa o pracę'!$E$8,2),IF($AH201+$AI201&lt;2600,ROUND(ROUND($AJ201+ROUND($AI201*9%,2),2)*'umowa o pracę'!$E$8,2),IF(AND($AH201+$AI201&gt;=2600,$AH201&lt;2600),ROUND((ROUND($AJ201+ROUND((2600-$AH201)*9%,2),2))*'umowa o pracę'!$E$8,2),IF(AND($AH201+$AI201&gt;=2600,$AH201&gt;=2600),ROUND(ROUND($AJ201/$AH201*2600,2)*'umowa o pracę'!$E$8,2),0)))),0)&gt;$H201,$H201,IF($AG201=1,IF($AI201=0,ROUND(IF($AH201&gt;2600,ROUND($AJ201/$AH201*2600,2),$AJ201)*'umowa o pracę'!$E$8,2),IF($AH201+$AI201&lt;2600,ROUND(ROUND($AJ201+ROUND($AI201*9%,2),2)*'umowa o pracę'!$E$8,2),IF(AND($AH201+$AI201&gt;=2600,$AH201&lt;2600),ROUND((ROUND($AJ201+ROUND((2600-$AH201)*9%,2),2))*'umowa o pracę'!$E$8,2),IF(AND($AH201+$AI201&gt;=2600,$AH201&gt;=2600),ROUND(ROUND($AJ201/$AH201*2600,2)*'umowa o pracę'!$E$8,2),0)))),0)),IF('umowa o pracę'!$E$7=2021,IF(IF($AG201=1,IF($AI201=0,ROUND(IF($AH201&gt;2800,ROUND($AJ201/$AH201*2800,2),$AJ201)*'umowa o pracę'!$E$8,2),IF($AH201+$AI201&lt;2800,ROUND(ROUND($AJ201+ROUND($AI201*9%,2),2)*'umowa o pracę'!$E$8,2),IF(AND($AH201+$AI201&gt;=2800,$AH201&lt;2800),ROUND((ROUND($AJ201+ROUND((2800-$AH201)*9%,2),2))*'umowa o pracę'!$E$8,2),IF(AND($AH201+$AI201&gt;=2800,$AH201&gt;=2800),ROUND(ROUND($AJ201/$AH201*2800,2)*'umowa o pracę'!$E$8,2),0)))),0)&gt;$H201,$H201,IF($AG201=1,IF($AI201=0,ROUND(IF($AH201&gt;2800,ROUND($AJ201/$AH201*2800,2),$AJ201)*'umowa o pracę'!$E$8,2),IF($AH201+$AI201&lt;2800,ROUND(ROUND($AJ201+ROUND($AI201*9%,2),2)*'umowa o pracę'!$E$8,2),IF(AND($AH201+$AI201&gt;=2800,$AH201&lt;2800),ROUND((ROUND($AJ201+ROUND((2800-$AH201)*9%,2),2))*'umowa o pracę'!$E$8,2),IF(AND($AH201+$AI201&gt;=2800,$AH201&gt;=2800),ROUND(ROUND($AJ201/$AH201*2800,2)*'umowa o pracę'!$E$8,2),0)))),0)),0))</f>
        <v>0</v>
      </c>
      <c r="AP201" s="32">
        <f>IF('umowa o pracę'!$E$7=2020,IF(IF($AG201=1,IF($AI201=0,ROUND(IF($AH201&gt;2600,ROUND($AK201/$AH201*2600,2),$AK201)*'umowa o pracę'!$E$8,2),ROUND(IF($AH201&gt;2600,ROUND($AK201/$AH201*2600,2),$AK201)*'umowa o pracę'!$E$8,2)),0)&gt;$I201,$I201,IF($AG201=1,IF($AI201=0,ROUND(IF($AH201&gt;2600,ROUND($AK201/$AH201*2600,2),$AK201)*'umowa o pracę'!$E$8,2),ROUND(IF($AH201&gt;2600,ROUND($AK201/$AH201*2600,2),$AK201)*'umowa o pracę'!$E$8,2)),0)),IF('umowa o pracę'!$E$7=2021,IF(IF($AG201=1,IF($AI201=0,ROUND(IF($AH201&gt;2800,ROUND($AK201/$AH201*2800,2),$AK201)*'umowa o pracę'!$E$8,2),ROUND(IF($AH201&gt;2800,ROUND($AK201/$AH201*2800,2),$AK201)*'umowa o pracę'!$E$8,2)),0)&gt;$I201,$I201,IF($AG201=1,IF($AI201=0,ROUND(IF($AH201&gt;2800,ROUND($AK201/$AH201*2800,2),$AK201)*'umowa o pracę'!$E$8,2),ROUND(IF($AH201&gt;2800,ROUND($AK201/$AH201*2800,2),$AK201)*'umowa o pracę'!$E$8,2)),0)),0))</f>
        <v>0</v>
      </c>
      <c r="AQ201" s="56">
        <f>IF('umowa o pracę'!$E$7=2020,$AM201,IF('umowa o pracę'!$E$7=2021,$AN201,0))</f>
        <v>0</v>
      </c>
      <c r="AR201" s="33">
        <f>IF('umowa o pracę'!$E$7=0,0,U201+AF201+AQ201)</f>
        <v>0</v>
      </c>
      <c r="AS201" s="19"/>
      <c r="AT201" s="19"/>
      <c r="AU201" s="19"/>
      <c r="AV201" s="6"/>
      <c r="AW201" s="6"/>
      <c r="AX201" s="6">
        <f t="shared" si="26"/>
        <v>10</v>
      </c>
      <c r="AY201" s="6"/>
      <c r="AZ201" s="234">
        <f t="shared" si="29"/>
        <v>0</v>
      </c>
      <c r="BA201" s="234">
        <f t="shared" si="30"/>
        <v>0</v>
      </c>
      <c r="BB201" s="234">
        <f t="shared" si="31"/>
        <v>0</v>
      </c>
      <c r="BC201" s="234">
        <f t="shared" si="32"/>
        <v>0</v>
      </c>
      <c r="BD201" s="234">
        <f t="shared" si="33"/>
        <v>0</v>
      </c>
      <c r="BE201" s="234">
        <f t="shared" si="34"/>
        <v>0</v>
      </c>
      <c r="BF201" s="234">
        <f t="shared" si="35"/>
        <v>0</v>
      </c>
      <c r="BG201" s="234">
        <f t="shared" si="36"/>
        <v>0</v>
      </c>
      <c r="BH201" s="234">
        <f t="shared" si="37"/>
        <v>0</v>
      </c>
      <c r="BI201" s="238">
        <f t="shared" si="38"/>
        <v>0</v>
      </c>
      <c r="BJ201" s="236"/>
      <c r="BK201" s="236"/>
      <c r="BL201" s="237"/>
    </row>
    <row r="202" spans="1:64" ht="15.75" customHeight="1" x14ac:dyDescent="0.25">
      <c r="A202" s="129">
        <v>191</v>
      </c>
      <c r="B202" s="57"/>
      <c r="C202" s="57"/>
      <c r="D202" s="36"/>
      <c r="E202" s="36"/>
      <c r="F202" s="242"/>
      <c r="G202" s="37">
        <v>1</v>
      </c>
      <c r="H202" s="58">
        <v>0</v>
      </c>
      <c r="I202" s="59">
        <v>0</v>
      </c>
      <c r="J202" s="60">
        <v>0</v>
      </c>
      <c r="K202" s="52">
        <v>1</v>
      </c>
      <c r="L202" s="39">
        <v>0</v>
      </c>
      <c r="M202" s="39">
        <v>0</v>
      </c>
      <c r="N202" s="39">
        <v>0</v>
      </c>
      <c r="O202" s="39">
        <v>0</v>
      </c>
      <c r="P202" s="35">
        <f>IF('umowa o pracę'!$E$7=2020,ROUND(IF($L202&gt;=2600,2600*'umowa o pracę'!$E$8,$L202*'umowa o pracę'!$E$8),2),IF('umowa o pracę'!$E$7=2021,ROUND(IF($L202&gt;=2800,2800*'umowa o pracę'!$E$8,$L202*'umowa o pracę'!$E$8),2),0))</f>
        <v>0</v>
      </c>
      <c r="Q202" s="252">
        <f>IF(IF(IF(AND($K202=1,$I202&gt;0),ROUND(IF($L202+$M202&gt;=2600,2600*'umowa o pracę'!$E$8,($L202+$M202)*'umowa o pracę'!$E$8),2)+IF($M202=0,ROUND(IF($L202&gt;2600,ROUND($O202/$L202*2600,2),$O202)*'umowa o pracę'!$E$8,2),ROUND(IF($L202&gt;2600,ROUND($O202/$L202*2600,2),$O202)*'umowa o pracę'!$E$8,2)),ROUND(IF($L202+$M202&gt;=2600,2600*'umowa o pracę'!$E$8,($L202+$M202)*'umowa o pracę'!$E$8),2)-IF($M202=0,ROUND(ROUND(IF($L202&gt;2600,ROUND($N202/$L202*2600,2),$N202),2)*'umowa o pracę'!$E$8,2),IF($M202&gt;0,IF($L202+$M202&lt;2600,ROUND(ROUND($N202+ROUND($M202*9%,2),2)*'umowa o pracę'!$E$8,2),IF(AND($L202+$M202&gt;=2600,$M202&lt;2600,$L202&lt;2600),ROUND((ROUND(((2600-$M202)/$L202)*$N202,2)+ROUND($M202*9%,2))*'umowa o pracę'!$E$8,2),IF(AND($L202+$M202&gt;=2600,$M202&gt;=2600),ROUND((ROUND(2600*9%,2))*'umowa o pracę'!$E$8,2),IF(AND($L202+$M202&gt;=2600,$L202&gt;=2600,$M202&lt;2600),ROUND((ROUND($M202*9%,2)+ROUND(((2600-$M202)/$L202)*$N202,2))*'umowa o pracę'!$E$8,2),0)))),0)))&gt;$J202,$J202,IF(AND($K202=1,$I202&gt;0),ROUND(IF($L202+$M202&gt;=2600,2600*'umowa o pracę'!$E$8,($L202+$M202)*'umowa o pracę'!$E$8),2)+IF($M202=0,ROUND(IF($L202&gt;2600,ROUND($O202/$L202*2600,2),$O202)*'umowa o pracę'!$E$8,2),ROUND(IF($L202&gt;2600,ROUND($O202/$L202*2600,2),$O202)*'umowa o pracę'!$E$8,2)),ROUND(IF($L202+$M202&gt;=2600,2600*'umowa o pracę'!$E$8,($L202+$M202)*'umowa o pracę'!$E$8),2)-IF($M202=0,ROUND(ROUND(IF($L202&gt;2600,ROUND($N202/$L202*2600,2),$N202),2)*'umowa o pracę'!$E$8,2),IF($M202&gt;0,IF($L202+$M202&lt;2600,ROUND(ROUND($N202+ROUND($M202*9%,2),2)*'umowa o pracę'!$E$8,2),IF(AND($L202+$M202&gt;=2600,$M202&lt;2600,$L202&lt;2600),ROUND((ROUND(((2600-$M202)/$L202)*$N202,2)+ROUND($M202*9%,2))*'umowa o pracę'!$E$8,2),IF(AND($L202+$M202&gt;=2600,$M202&gt;=2600),ROUND((ROUND(2600*9%,2))*'umowa o pracę'!$E$8,2),IF(AND($L202+$M202&gt;=2600,$L202&gt;=2600,$M202&lt;2600),ROUND((ROUND($M202*9%,2)+ROUND(((2600-$M202)/$L202)*$N202,2))*'umowa o pracę'!$E$8,2),0)))),0))))&gt;$J202,$J202,IF(IF(AND($K202=1,$I202&gt;0),ROUND(IF($L202+$M202&gt;=2600,2600*'umowa o pracę'!$E$8,($L202+$M202)*'umowa o pracę'!$E$8),2)+IF($M202=0,ROUND(IF($L202&gt;2600,ROUND($O202/$L202*2600,2),$O202)*'umowa o pracę'!$E$8,2),ROUND(IF($L202&gt;2600,ROUND($O202/$L202*2600,2),$O202)*'umowa o pracę'!$E$8,2)),ROUND(IF($L202+$M202&gt;=2600,2600*'umowa o pracę'!$E$8,($L202+$M202)*'umowa o pracę'!$E$8),2)-IF($M202=0,ROUND(ROUND(IF($L202&gt;2600,ROUND($N202/$L202*2600,2),$N202),2)*'umowa o pracę'!$E$8,2),IF($M202&gt;0,IF($L202+$M202&lt;2600,ROUND(ROUND($N202+ROUND($M202*9%,2),2)*'umowa o pracę'!$E$8,2),IF(AND($L202+$M202&gt;=2600,$M202&lt;2600,$L202&lt;2600),ROUND((ROUND(((2600-$M202)/$L202)*$N202,2)+ROUND($M202*9%,2))*'umowa o pracę'!$E$8,2),IF(AND($L202+$M202&gt;=2600,$M202&gt;=2600),ROUND((ROUND(2600*9%,2))*'umowa o pracę'!$E$8,2),IF(AND($L202+$M202&gt;=2600,$L202&gt;=2600,$M202&lt;2600),ROUND((ROUND($M202*9%,2)+ROUND(((2600-$M202)/$L202)*$N202,2))*'umowa o pracę'!$E$8,2),0)))),0)))&gt;$J202,$J202,IF(AND($K202=1,$I202&gt;0),ROUND(IF($L202+$M202&gt;=2600,2600*'umowa o pracę'!$E$8,($L202+$M202)*'umowa o pracę'!$E$8),2)+IF($M202=0,ROUND(IF($L202&gt;2600,ROUND($O202/$L202*2600,2),$O202)*'umowa o pracę'!$E$8,2),ROUND(IF($L202&gt;2600,ROUND($O202/$L202*2600,2),$O202)*'umowa o pracę'!$E$8,2)),ROUND(IF($L202+$M202&gt;=2600,2600*'umowa o pracę'!$E$8,($L202+$M202)*'umowa o pracę'!$E$8),2)-IF(AND($M202=0,I202&gt;0),ROUND(ROUND(IF($L202&gt;2600,ROUND($N202/$L202*2600,2),$N202),2)*'umowa o pracę'!$E$8,2),IF($M202&gt;0,IF($L202+$M202&lt;2600,ROUND(ROUND($N202+ROUND($M202*9%,2),2)*'umowa o pracę'!$E$8,2),IF(AND($L202+$M202&gt;=2600,$M202&lt;2600,$L202&lt;2600),ROUND((ROUND(((2600-$M202)/$L202)*$N202,2)+ROUND($M202*9%,2))*'umowa o pracę'!$E$8,2),IF(AND($L202+$M202&gt;=2600,$M202&gt;=2600),ROUND((ROUND(2600*9%,2))*'umowa o pracę'!$E$8,2),IF(AND($L202+$M202&gt;=2600,$L202&gt;=2600,$M202&lt;2600),ROUND((ROUND($M202*9%,2)+ROUND(((2600-$M202)/$L202)*$N202,2))*'umowa o pracę'!$E$8,2),0)))),0)))))</f>
        <v>0</v>
      </c>
      <c r="R202" s="252">
        <f>IF(IF(IF(AND($K202=1,$I202&gt;0),ROUND(IF($L202+$M202&gt;=2800,2800*'umowa o pracę'!$E$8,($L202+$M202)*'umowa o pracę'!$E$8),2)+IF($M202=0,ROUND(IF($L202&gt;2800,ROUND($O202/$L202*2800,2),$O202)*'umowa o pracę'!$E$8,2),ROUND(IF($L202&gt;2800,ROUND($O202/$L202*2800,2),$O202)*'umowa o pracę'!$E$8,2)),ROUND(IF($L202+$M202&gt;=2800,2800*'umowa o pracę'!$E$8,($L202+$M202)*'umowa o pracę'!$E$8),2)-IF($M202=0,ROUND(ROUND(IF($L202&gt;2800,ROUND($N202/$L202*2800,2),$N202),2)*'umowa o pracę'!$E$8,2),IF($M202&gt;0,IF($L202+$M202&lt;2800,ROUND(ROUND($N202+ROUND($M202*9%,2),2)*'umowa o pracę'!$E$8,2),IF(AND($L202+$M202&gt;=2800,$M202&lt;2800,$L202&lt;2800),ROUND((ROUND(((2800-$M202)/$L202)*$N202,2)+ROUND($M202*9%,2))*'umowa o pracę'!$E$8,2),IF(AND($L202+$M202&gt;=2800,$M202&gt;=2800),ROUND((ROUND(2800*9%,2))*'umowa o pracę'!$E$8,2),IF(AND($L202+$M202&gt;=2800,$L202&gt;=2800,$M202&lt;2800),ROUND((ROUND($M202*9%,2)+ROUND(((2800-$M202)/$L202)*$N202,2))*'umowa o pracę'!$E$8,2),0)))),0)))&gt;$J202,$J202,IF(AND($K202=1,$I202&gt;0),ROUND(IF($L202+$M202&gt;=2800,2800*'umowa o pracę'!$E$8,($L202+$M202)*'umowa o pracę'!$E$8),2)+IF($M202=0,ROUND(IF($L202&gt;2800,ROUND($O202/$L202*2800,2),$O202)*'umowa o pracę'!$E$8,2),ROUND(IF($L202&gt;2800,ROUND($O202/$L202*2800,2),$O202)*'umowa o pracę'!$E$8,2)),ROUND(IF($L202+$M202&gt;=2800,2800*'umowa o pracę'!$E$8,($L202+$M202)*'umowa o pracę'!$E$8),2)-IF($M202=0,ROUND(ROUND(IF($L202&gt;2800,ROUND($N202/$L202*2800,2),$N202),2)*'umowa o pracę'!$E$8,2),IF($M202&gt;0,IF($L202+$M202&lt;2800,ROUND(ROUND($N202+ROUND($M202*9%,2),2)*'umowa o pracę'!$E$8,2),IF(AND($L202+$M202&gt;=2800,$M202&lt;2800,$L202&lt;2800),ROUND((ROUND(((2800-$M202)/$L202)*$N202,2)+ROUND($M202*9%,2))*'umowa o pracę'!$E$8,2),IF(AND($L202+$M202&gt;=2800,$M202&gt;=2800),ROUND((ROUND(2800*9%,2))*'umowa o pracę'!$E$8,2),IF(AND($L202+$M202&gt;=2800,$L202&gt;=2800,$M202&lt;2800),ROUND((ROUND($M202*9%,2)+ROUND(((2800-$M202)/$L202)*$N202,2))*'umowa o pracę'!$E$8,2),0)))),0))))&gt;$J202,$J202,IF(IF(AND($K202=1,$I202&gt;0),ROUND(IF($L202+$M202&gt;=2800,2800*'umowa o pracę'!$E$8,($L202+$M202)*'umowa o pracę'!$E$8),2)+IF($M202=0,ROUND(IF($L202&gt;2800,ROUND($O202/$L202*2800,2),$O202)*'umowa o pracę'!$E$8,2),ROUND(IF($L202&gt;2800,ROUND($O202/$L202*2800,2),$O202)*'umowa o pracę'!$E$8,2)),ROUND(IF($L202+$M202&gt;=2800,2800*'umowa o pracę'!$E$8,($L202+$M202)*'umowa o pracę'!$E$8),2)-IF($M202=0,ROUND(ROUND(IF($L202&gt;2800,ROUND($N202/$L202*2800,2),$N202),2)*'umowa o pracę'!$E$8,2),IF($M202&gt;0,IF($L202+$M202&lt;2800,ROUND(ROUND($N202+ROUND($M202*9%,2),2)*'umowa o pracę'!$E$8,2),IF(AND($L202+$M202&gt;=2800,$M202&lt;2800,$L202&lt;2800),ROUND((ROUND(((2800-$M202)/$L202)*$N202,2)+ROUND($M202*9%,2))*'umowa o pracę'!$E$8,2),IF(AND($L202+$M202&gt;=2800,$M202&gt;=2800),ROUND((ROUND(2800*9%,2))*'umowa o pracę'!$E$8,2),IF(AND($L202+$M202&gt;=2800,$L202&gt;=2800,$M202&lt;2800),ROUND((ROUND($M202*9%,2)+ROUND(((2800-$M202)/$L202)*$N202,2))*'umowa o pracę'!$E$8,2),0)))),0)))&gt;$J202,$J202,IF(AND($K202=1,$I202&gt;0),ROUND(IF($L202+$M202&gt;=2800,2800*'umowa o pracę'!$E$8,($L202+$M202)*'umowa o pracę'!$E$8),2)+IF($M202=0,ROUND(IF($L202&gt;2800,ROUND($O202/$L202*2800,2),$O202)*'umowa o pracę'!$E$8,2),ROUND(IF($L202&gt;2800,ROUND($O202/$L202*2800,2),$O202)*'umowa o pracę'!$E$8,2)),ROUND(IF($L202+$M202&gt;=2800,2800*'umowa o pracę'!$E$8,($L202+$M202)*'umowa o pracę'!$E$8),2)-IF(AND($M202=0,I202&gt;0),ROUND(ROUND(IF($L202&gt;2800,ROUND($N202/$L202*2800,2),$N202),2)*'umowa o pracę'!$E$8,2),IF($M202&gt;0,IF($L202+$M202&lt;2800,ROUND(ROUND($N202+ROUND($M202*9%,2),2)*'umowa o pracę'!$E$8,2),IF(AND($L202+$M202&gt;=2800,$M202&lt;2800,$L202&lt;2800),ROUND((ROUND(((2800-$M202)/$L202)*$N202,2)+ROUND($M202*9%,2))*'umowa o pracę'!$E$8,2),IF(AND($L202+$M202&gt;=2800,$M202&gt;=2800),ROUND((ROUND(2800*9%,2))*'umowa o pracę'!$E$8,2),IF(AND($L202+$M202&gt;=2800,$L202&gt;=2800,$M202&lt;2800),ROUND((ROUND($M202*9%,2)+ROUND(((2800-$M202)/$L202)*$N202,2))*'umowa o pracę'!$E$8,2),0)))),0)))))</f>
        <v>0</v>
      </c>
      <c r="S202" s="32">
        <f>IF('umowa o pracę'!$E$7=2020,IF(IF($K202=1,IF($M202=0,ROUND(IF($L202&gt;2600,ROUND($N202/$L202*2600,2),$N202)*'umowa o pracę'!$E$8,2),IF($L202+$M202&lt;2600,ROUND(ROUND($N202+ROUND($M202*9%,2),2)*'umowa o pracę'!$E$8,2),IF(AND($L202+$M202&gt;=2600,$L202&lt;2600),ROUND((ROUND($N202+ROUND((2600-$L202)*9%,2),2))*'umowa o pracę'!$E$8,2),IF(AND($L202+$M202&gt;=2600,$L202&gt;=2600),ROUND(ROUND($N202/$L202*2600,2)*'umowa o pracę'!$E$8,2),0)))),0)&gt;$H202,$H202,IF($K202=1,IF($M202=0,ROUND(IF($L202&gt;2600,ROUND($N202/$L202*2600,2),$N202)*'umowa o pracę'!$E$8,2),IF($L202+$M202&lt;2600,ROUND(ROUND($N202+ROUND($M202*9%,2),2)*'umowa o pracę'!$E$8,2),IF(AND($L202+$M202&gt;=2600,$L202&lt;2600),ROUND((ROUND($N202+ROUND((2600-$L202)*9%,2),2))*'umowa o pracę'!$E$8,2),IF(AND($L202+$M202&gt;=2600,$L202&gt;=2600),ROUND(ROUND($N202/$L202*2600,2)*'umowa o pracę'!$E$8,2),0)))),0)),IF('umowa o pracę'!$E$7=2021,IF(IF($K202=1,IF($M202=0,ROUND(IF($L202&gt;2800,ROUND($N202/$L202*2800,2),$N202)*'umowa o pracę'!$E$8,2),IF($L202+$M202&lt;2800,ROUND(ROUND($N202+ROUND($M202*9%,2),2)*'umowa o pracę'!$E$8,2),IF(AND($L202+$M202&gt;=2800,$L202&lt;2800),ROUND((ROUND($N202+ROUND((2800-$L202)*9%,2),2))*'umowa o pracę'!$E$8,2),IF(AND($L202+$M202&gt;=2800,$L202&gt;=2800),ROUND(ROUND($N202/$L202*2800,2)*'umowa o pracę'!$E$8,2),0)))),0)&gt;$H202,$H202,IF($K202=1,IF($M202=0,ROUND(IF($L202&gt;2800,ROUND($N202/$L202*2800,2),$N202)*'umowa o pracę'!$E$8,2),IF($L202+$M202&lt;2800,ROUND(ROUND($N202+ROUND($M202*9%,2),2)*'umowa o pracę'!$E$8,2),IF(AND($L202+$M202&gt;=2800,$L202&lt;2800),ROUND((ROUND($N202+ROUND((2800-$L202)*9%,2),2))*'umowa o pracę'!$E$8,2),IF(AND($L202+$M202&gt;=2800,$L202&gt;=2800),ROUND(ROUND($N202/$L202*2800,2)*'umowa o pracę'!$E$8,2),0)))),0)),0))</f>
        <v>0</v>
      </c>
      <c r="T202" s="32">
        <f>IF('umowa o pracę'!$E$7=2020,IF(IF($K202=1,IF($M202=0,ROUND(IF($L202&gt;2600,ROUND($O202/$L202*2600,2),$O202)*'umowa o pracę'!$E$8,2),ROUND(IF($L202&gt;2600,ROUND($O202/$L202*2600,2),$O202)*'umowa o pracę'!$E$8,2)),0)&gt;$I202,$I202,IF($K202=1,IF($M202=0,ROUND(IF($L202&gt;2600,ROUND($O202/$L202*2600,2),$O202)*'umowa o pracę'!$E$8,2),ROUND(IF($L202&gt;2600,ROUND($O202/$L202*2600,2),$O202)*'umowa o pracę'!$E$8,2)),0)),IF('umowa o pracę'!$E$7=2021,IF(IF($K202=1,IF($M202=0,ROUND(IF($L202&gt;2800,ROUND($O202/$L202*2800,2),$O202)*'umowa o pracę'!$E$8,2),ROUND(IF($L202&gt;2800,ROUND($O202/$L202*2800,2),$O202)*'umowa o pracę'!$E$8,2)),0)&gt;$I202,$I202,IF($K202=1,IF($M202=0,ROUND(IF($L202&gt;2800,ROUND($O202/$L202*2800,2),$O202)*'umowa o pracę'!$E$8,2),ROUND(IF($L202&gt;2800,ROUND($O202/$L202*2800,2),$O202)*'umowa o pracę'!$E$8,2)),0)),0))</f>
        <v>0</v>
      </c>
      <c r="U202" s="51">
        <f>IF('umowa o pracę'!$E$7=2020,$Q202,IF('umowa o pracę'!$E$7=2021,$R202,0))</f>
        <v>0</v>
      </c>
      <c r="V202" s="53">
        <f t="shared" si="27"/>
        <v>1</v>
      </c>
      <c r="W202" s="54">
        <f>IF('umowa o pracę'!$E$6&lt;2,0,$L202)</f>
        <v>0</v>
      </c>
      <c r="X202" s="54">
        <f>IF('umowa o pracę'!$E$6&lt;2,0,$M202)</f>
        <v>0</v>
      </c>
      <c r="Y202" s="55">
        <f>IF('umowa o pracę'!$E$6&lt;2,0,$N202)</f>
        <v>0</v>
      </c>
      <c r="Z202" s="55">
        <f>IF('umowa o pracę'!$E$6&lt;2,0,$O202)</f>
        <v>0</v>
      </c>
      <c r="AA202" s="32">
        <f>IF('umowa o pracę'!$E$7=2020,ROUND(IF($W202&gt;=2600,2600*'umowa o pracę'!$E$8,$W202*'umowa o pracę'!$E$8),2),IF('umowa o pracę'!$E$7=2021,ROUND(IF($W202&gt;=2800,2800*'umowa o pracę'!$E$8,$W202*'umowa o pracę'!$E$8),2),0))</f>
        <v>0</v>
      </c>
      <c r="AB202" s="32">
        <f>IF(IF(IF(AND($V202=1,$I202&gt;0),ROUND(IF($W202+$X202&gt;=2600,2600*'umowa o pracę'!$E$8,($W202+$X202)*'umowa o pracę'!$E$8),2)+IF($X202=0,ROUND(IF($W202&gt;2600,ROUND($Z202/$W202*2600,2),$Z202)*'umowa o pracę'!$E$8,2),ROUND(IF($W202&gt;2600,ROUND($Z202/$W202*2600,2),$Z202)*'umowa o pracę'!$E$8,2)),ROUND(IF($W202+$X202&gt;=2600,2600*'umowa o pracę'!$E$8,($W202+$X202)*'umowa o pracę'!$E$8),2)-IF($X202=0,ROUND(ROUND(IF($W202&gt;2600,ROUND($Y202/$W202*2600,2),$Y202),2)*'umowa o pracę'!$E$8,2),IF($X202&gt;0,IF($W202+$X202&lt;2600,ROUND(ROUND($Y202+ROUND($X202*9%,2),2)*'umowa o pracę'!$E$8,2),IF(AND($W202+$X202&gt;=2600,$X202&lt;2600,$W202&lt;2600),ROUND((ROUND(((2600-$X202)/$W202)*$Y202,2)+ROUND($X202*9%,2))*'umowa o pracę'!$E$8,2),IF(AND($W202+$X202&gt;=2600,$X202&gt;=2600),ROUND((ROUND(2600*9%,2))*'umowa o pracę'!$E$8,2),IF(AND($W202+$X202&gt;=2600,$W202&gt;=2600,$X202&lt;2600),ROUND((ROUND($X202*9%,2)+ROUND(((2600-$X202)/$W202)*$Y202,2))*'umowa o pracę'!$E$8,2),0)))),0)))&gt;$J202,$J202,IF(AND($V202=1,$I202&gt;0),ROUND(IF($W202+$X202&gt;=2600,2600*'umowa o pracę'!$E$8,($W202+$X202)*'umowa o pracę'!$E$8),2)+IF($X202=0,ROUND(IF($W202&gt;2600,ROUND($Z202/$W202*2600,2),$Z202)*'umowa o pracę'!$E$8,2),ROUND(IF($W202&gt;2600,ROUND($Z202/$W202*2600,2),$Z202)*'umowa o pracę'!$E$8,2)),ROUND(IF($W202+$X202&gt;=2600,2600*'umowa o pracę'!$E$8,($W202+$X202)*'umowa o pracę'!$E$8),2)-IF($X202=0,ROUND(ROUND(IF($W202&gt;2600,ROUND($Y202/$W202*2600,2),$Y202),2)*'umowa o pracę'!$E$8,2),IF($X202&gt;0,IF($W202+$X202&lt;2600,ROUND(ROUND($Y202+ROUND($X202*9%,2),2)*'umowa o pracę'!$E$8,2),IF(AND($W202+$X202&gt;=2600,$X202&lt;2600,$W202&lt;2600),ROUND((ROUND(((2600-$X202)/$W202)*$Y202,2)+ROUND($X202*9%,2))*'umowa o pracę'!$E$8,2),IF(AND($W202+$X202&gt;=2600,$X202&gt;=2600),ROUND((ROUND(2600*9%,2))*'umowa o pracę'!$E$8,2),IF(AND($W202+$X202&gt;=2600,$W202&gt;=2600,$X202&lt;2600),ROUND((ROUND($X202*9%,2)+ROUND(((2600-$X202)/$W202)*$Y202,2))*'umowa o pracę'!$E$8,2),0)))),0))))&gt;$J202,$J202,IF(IF(AND($V202=1,$I202&gt;0),ROUND(IF($W202+$X202&gt;=2600,2600*'umowa o pracę'!$E$8,($W202+$X202)*'umowa o pracę'!$E$8),2)+IF($X202=0,ROUND(IF($W202&gt;2600,ROUND($Z202/$W202*2600,2),$Z202)*'umowa o pracę'!$E$8,2),ROUND(IF($W202&gt;2600,ROUND($Z202/$W202*2600,2),$Z202)*'umowa o pracę'!$E$8,2)),ROUND(IF($W202+$X202&gt;=2600,2600*'umowa o pracę'!$E$8,($W202+$X202)*'umowa o pracę'!$E$8),2)-IF($X202=0,ROUND(ROUND(IF($W202&gt;2600,ROUND($Y202/$W202*2600,2),$Y202),2)*'umowa o pracę'!$E$8,2),IF($X202&gt;0,IF($W202+$X202&lt;2600,ROUND(ROUND($Y202+ROUND($X202*9%,2),2)*'umowa o pracę'!$E$8,2),IF(AND($W202+$X202&gt;=2600,$X202&lt;2600,$W202&lt;2600),ROUND((ROUND(((2600-$X202)/$W202)*$Y202,2)+ROUND($X202*9%,2))*'umowa o pracę'!$E$8,2),IF(AND($W202+$X202&gt;=2600,$X202&gt;=2600),ROUND((ROUND(2600*9%,2))*'umowa o pracę'!$E$8,2),IF(AND($W202+$X202&gt;=2600,$W202&gt;=2600,$X202&lt;2600),ROUND((ROUND($X202*9%,2)+ROUND(((2600-$X202)/$W202)*$Y202,2))*'umowa o pracę'!$E$8,2),0)))),0)))&gt;$J202,$J202,IF(AND($V202=1,$I202&gt;0),ROUND(IF($W202+$X202&gt;=2600,2600*'umowa o pracę'!$E$8,($W202+$X202)*'umowa o pracę'!$E$8),2)+IF($X202=0,ROUND(IF($W202&gt;2600,ROUND($Z202/$W202*2600,2),$Z202)*'umowa o pracę'!$E$8,2),ROUND(IF($W202&gt;2600,ROUND($Z202/$W202*2600,2),$Z202)*'umowa o pracę'!$E$8,2)),ROUND(IF($W202+$X202&gt;=2600,2600*'umowa o pracę'!$E$8,($W202+$X202)*'umowa o pracę'!$E$8),2)-IF(AND($X202=0,I202&gt;0),ROUND(ROUND(IF($W202&gt;2600,ROUND($Y202/$W202*2600,2),$Y202),2)*'umowa o pracę'!$E$8,2),IF($X202&gt;0,IF($W202+$X202&lt;2600,ROUND(ROUND($Y202+ROUND($X202*9%,2),2)*'umowa o pracę'!$E$8,2),IF(AND($W202+$X202&gt;=2600,$X202&lt;2600,$W202&lt;2600),ROUND((ROUND(((2600-$X202)/$W202)*$Y202,2)+ROUND($X202*9%,2))*'umowa o pracę'!$E$8,2),IF(AND($W202+$X202&gt;=2600,$X202&gt;=2600),ROUND((ROUND(2600*9%,2))*'umowa o pracę'!$E$8,2),IF(AND($W202+$X202&gt;=2600,$W202&gt;=2600,$X202&lt;2600),ROUND((ROUND($X202*9%,2)+ROUND(((2600-$X202)/$W202)*$Y202,2))*'umowa o pracę'!$E$8,2),0)))),0)))))</f>
        <v>0</v>
      </c>
      <c r="AC202" s="32">
        <f>IF(IF(IF(AND($V202=1,$I202&gt;0),ROUND(IF($W202+$X202&gt;=2800,2800*'umowa o pracę'!$E$8,($W202+$X202)*'umowa o pracę'!$E$8),2)+IF($X202=0,ROUND(IF($W202&gt;2800,ROUND($Z202/$W202*2800,2),$Z202)*'umowa o pracę'!$E$8,2),ROUND(IF($W202&gt;2800,ROUND($Z202/$W202*2800,2),$Z202)*'umowa o pracę'!$E$8,2)),ROUND(IF($W202+$X202&gt;=2800,2800*'umowa o pracę'!$E$8,($W202+$X202)*'umowa o pracę'!$E$8),2)-IF($X202=0,ROUND(ROUND(IF($W202&gt;2800,ROUND($Y202/$W202*2800,2),$Y202),2)*'umowa o pracę'!$E$8,2),IF($X202&gt;0,IF($W202+$X202&lt;2800,ROUND(ROUND($Y202+ROUND($X202*9%,2),2)*'umowa o pracę'!$E$8,2),IF(AND($W202+$X202&gt;=2800,$X202&lt;2800,$W202&lt;2800),ROUND((ROUND(((2800-$X202)/$W202)*$Y202,2)+ROUND($X202*9%,2))*'umowa o pracę'!$E$8,2),IF(AND($W202+$X202&gt;=2800,$X202&gt;=2800),ROUND((ROUND(2800*9%,2))*'umowa o pracę'!$E$8,2),IF(AND($W202+$X202&gt;=2800,$W202&gt;=2800,$X202&lt;2800),ROUND((ROUND($X202*9%,2)+ROUND(((2800-$X202)/$W202)*$Y202,2))*'umowa o pracę'!$E$8,2),0)))),0)))&gt;$J202,$J202,IF(AND($V202=1,$I202&gt;0),ROUND(IF($W202+$X202&gt;=2800,2800*'umowa o pracę'!$E$8,($W202+$X202)*'umowa o pracę'!$E$8),2)+IF($X202=0,ROUND(IF($W202&gt;2800,ROUND($Z202/$W202*2800,2),$Z202)*'umowa o pracę'!$E$8,2),ROUND(IF($W202&gt;2800,ROUND($Z202/$W202*2800,2),$Z202)*'umowa o pracę'!$E$8,2)),ROUND(IF($W202+$X202&gt;=2800,2800*'umowa o pracę'!$E$8,($W202+$X202)*'umowa o pracę'!$E$8),2)-IF($X202=0,ROUND(ROUND(IF($W202&gt;2800,ROUND($Y202/$W202*2800,2),$Y202),2)*'umowa o pracę'!$E$8,2),IF($X202&gt;0,IF($W202+$X202&lt;2800,ROUND(ROUND($Y202+ROUND($X202*9%,2),2)*'umowa o pracę'!$E$8,2),IF(AND($W202+$X202&gt;=2800,$X202&lt;2800,$W202&lt;2800),ROUND((ROUND(((2800-$X202)/$W202)*$Y202,2)+ROUND($X202*9%,2))*'umowa o pracę'!$E$8,2),IF(AND($W202+$X202&gt;=2800,$X202&gt;=2800),ROUND((ROUND(2800*9%,2))*'umowa o pracę'!$E$8,2),IF(AND($W202+$X202&gt;=2800,$W202&gt;=2800,$X202&lt;2800),ROUND((ROUND($X202*9%,2)+ROUND(((2800-$X202)/$W202)*$Y202,2))*'umowa o pracę'!$E$8,2),0)))),0))))&gt;$J202,$J202,IF(IF(AND($V202=1,$I202&gt;0),ROUND(IF($W202+$X202&gt;=2800,2800*'umowa o pracę'!$E$8,($W202+$X202)*'umowa o pracę'!$E$8),2)+IF($X202=0,ROUND(IF($W202&gt;2800,ROUND($Z202/$W202*2800,2),$Z202)*'umowa o pracę'!$E$8,2),ROUND(IF($W202&gt;2800,ROUND($Z202/$W202*2800,2),$Z202)*'umowa o pracę'!$E$8,2)),ROUND(IF($W202+$X202&gt;=2800,2800*'umowa o pracę'!$E$8,($W202+$X202)*'umowa o pracę'!$E$8),2)-IF($X202=0,ROUND(ROUND(IF($W202&gt;2800,ROUND($Y202/$W202*2800,2),$Y202),2)*'umowa o pracę'!$E$8,2),IF($X202&gt;0,IF($W202+$X202&lt;2800,ROUND(ROUND($Y202+ROUND($X202*9%,2),2)*'umowa o pracę'!$E$8,2),IF(AND($W202+$X202&gt;=2800,$X202&lt;2800,$W202&lt;2800),ROUND((ROUND(((2800-$X202)/$W202)*$Y202,2)+ROUND($X202*9%,2))*'umowa o pracę'!$E$8,2),IF(AND($W202+$X202&gt;=2800,$X202&gt;=2800),ROUND((ROUND(2800*9%,2))*'umowa o pracę'!$E$8,2),IF(AND($W202+$X202&gt;=2800,$W202&gt;=2800,$X202&lt;2800),ROUND((ROUND($X202*9%,2)+ROUND(((2800-$X202)/$W202)*$Y202,2))*'umowa o pracę'!$E$8,2),0)))),0)))&gt;$J202,$J202,IF(AND($V202=1,$I202&gt;0),ROUND(IF($W202+$X202&gt;=2800,2800*'umowa o pracę'!$E$8,($W202+$X202)*'umowa o pracę'!$E$8),2)+IF($X202=0,ROUND(IF($W202&gt;2800,ROUND($Z202/$W202*2800,2),$Z202)*'umowa o pracę'!$E$8,2),ROUND(IF($W202&gt;2800,ROUND($Z202/$W202*2800,2),$Z202)*'umowa o pracę'!$E$8,2)),ROUND(IF($W202+$X202&gt;=2800,2800*'umowa o pracę'!$E$8,($W202+$X202)*'umowa o pracę'!$E$8),2)-IF(AND($X202=0,I202&gt;0),ROUND(ROUND(IF($W202&gt;2800,ROUND($Y202/$W202*2800,2),$Y202),2)*'umowa o pracę'!$E$8,2),IF($X202&gt;0,IF($W202+$X202&lt;2800,ROUND(ROUND($Y202+ROUND($X202*9%,2),2)*'umowa o pracę'!$E$8,2),IF(AND($W202+$X202&gt;=2800,$X202&lt;2800,$W202&lt;2800),ROUND((ROUND(((2800-$X202)/$W202)*$Y202,2)+ROUND($X202*9%,2))*'umowa o pracę'!$E$8,2),IF(AND($W202+$X202&gt;=2800,$X202&gt;=2800),ROUND((ROUND(2800*9%,2))*'umowa o pracę'!$E$8,2),IF(AND($W202+$X202&gt;=2800,$W202&gt;=2800,$X202&lt;2800),ROUND((ROUND($X202*9%,2)+ROUND(((2800-$X202)/$W202)*$Y202,2))*'umowa o pracę'!$E$8,2),0)))),0)))))</f>
        <v>0</v>
      </c>
      <c r="AD202" s="32">
        <f>IF('umowa o pracę'!$E$7=2020,IF(IF($V202=1,IF($X202=0,ROUND(IF($W202&gt;2600,ROUND($Y202/$W202*2600,2),$Y202)*'umowa o pracę'!$E$8,2),IF($W202+$X202&lt;2600,ROUND(ROUND($Y202+ROUND($X202*9%,2),2)*'umowa o pracę'!$E$8,2),IF(AND($W202+$X202&gt;=2600,$W202&lt;2600),ROUND((ROUND($Y202+ROUND((2600-$W202)*9%,2),2))*'umowa o pracę'!$E$8,2),IF(AND($W202+$X202&gt;=2600,$W202&gt;=2600),ROUND(ROUND($Y202/$W202*2600,2)*'umowa o pracę'!$E$8,2),0)))),0)&gt;$H202,$H202,IF($V202=1,IF($X202=0,ROUND(IF($W202&gt;2600,ROUND($Y202/$W202*2600,2),$Y202)*'umowa o pracę'!$E$8,2),IF($W202+$X202&lt;2600,ROUND(ROUND($Y202+ROUND($X202*9%,2),2)*'umowa o pracę'!$E$8,2),IF(AND($W202+$X202&gt;=2600,$W202&lt;2600),ROUND((ROUND($Y202+ROUND((2600-$W202)*9%,2),2))*'umowa o pracę'!$E$8,2),IF(AND($W202+$X202&gt;=2600,$W202&gt;=2600),ROUND(ROUND($Y202/$W202*2600,2)*'umowa o pracę'!$E$8,2),0)))),0)),IF('umowa o pracę'!$E$7=2021,IF(IF($V202=1,IF($X202=0,ROUND(IF($W202&gt;2800,ROUND($Y202/$W202*2800,2),$Y202)*'umowa o pracę'!$E$8,2),IF($W202+$X202&lt;2800,ROUND(ROUND($Y202+ROUND($X202*9%,2),2)*'umowa o pracę'!$E$8,2),IF(AND($W202+$X202&gt;=2800,$W202&lt;2800),ROUND((ROUND($Y202+ROUND((2800-$W202)*9%,2),2))*'umowa o pracę'!$E$8,2),IF(AND($W202+$X202&gt;=2800,$W202&gt;=2800),ROUND(ROUND($Y202/$W202*2800,2)*'umowa o pracę'!$E$8,2),0)))),0)&gt;$H202,$H202,IF($V202=1,IF($X202=0,ROUND(IF($W202&gt;2800,ROUND($Y202/$W202*2800,2),$Y202)*'umowa o pracę'!$E$8,2),IF($W202+$X202&lt;2800,ROUND(ROUND($Y202+ROUND($X202*9%,2),2)*'umowa o pracę'!$E$8,2),IF(AND($W202+$X202&gt;=2800,$W202&lt;2800),ROUND((ROUND($Y202+ROUND((2800-$W202)*9%,2),2))*'umowa o pracę'!$E$8,2),IF(AND($W202+$X202&gt;=2800,$W202&gt;=2800),ROUND(ROUND($Y202/$W202*2800,2)*'umowa o pracę'!$E$8,2),0)))),0)),0))</f>
        <v>0</v>
      </c>
      <c r="AE202" s="32">
        <f>IF('umowa o pracę'!$E$7=2020,IF(IF($V202=1,IF($X202=0,ROUND(IF($W202&gt;2600,ROUND($Z202/$W202*2600,2),$Z202)*'umowa o pracę'!$E$8,2),ROUND(IF($W202&gt;2600,ROUND($Z202/$W202*2600,2),$Z202)*'umowa o pracę'!$E$8,2)),0)&gt;$I202,$I202,IF($V202=1,IF($X202=0,ROUND(IF($W202&gt;2600,ROUND($Z202/$W202*2600,2),$Z202)*'umowa o pracę'!$E$8,2),ROUND(IF($W202&gt;2600,ROUND($Z202/$W202*2600,2),$Z202)*'umowa o pracę'!$E$8,2)),0)),IF('umowa o pracę'!$E$7=2021,IF(IF($V202=1,IF($X202=0,ROUND(IF($W202&gt;2800,ROUND($Z202/$W202*2800,2),$Z202)*'umowa o pracę'!$E$8,2),ROUND(IF($W202&gt;2800,ROUND($Z202/$W202*2800,2),$Z202)*'umowa o pracę'!$E$8,2)),0)&gt;$I202,$I202,IF($V202=1,IF($X202=0,ROUND(IF($W202&gt;2800,ROUND($Z202/$W202*2800,2),$Z202)*'umowa o pracę'!$E$8,2),ROUND(IF($W202&gt;2800,ROUND($Z202/$W202*2800,2),$Z202)*'umowa o pracę'!$E$8,2)),0)),0))</f>
        <v>0</v>
      </c>
      <c r="AF202" s="56">
        <f>IF('umowa o pracę'!$E$7=2020,$AB202,IF('umowa o pracę'!$E$7=2021,$AC202,0))</f>
        <v>0</v>
      </c>
      <c r="AG202" s="53">
        <f t="shared" si="28"/>
        <v>1</v>
      </c>
      <c r="AH202" s="39">
        <f>IF('umowa o pracę'!$E$6&lt;3,0,$L202)</f>
        <v>0</v>
      </c>
      <c r="AI202" s="39">
        <f>IF('umowa o pracę'!$E$6&lt;3,0,$M202)</f>
        <v>0</v>
      </c>
      <c r="AJ202" s="55">
        <f>IF('umowa o pracę'!$E$6&lt;3,0,$N202)</f>
        <v>0</v>
      </c>
      <c r="AK202" s="55">
        <f>IF('umowa o pracę'!$E$6&lt;3,0,$O202)</f>
        <v>0</v>
      </c>
      <c r="AL202" s="32">
        <f>IF('umowa o pracę'!$E$7=2020,ROUND(IF($AH202&gt;=2600,2600*'umowa o pracę'!$E$8,$AH202*'umowa o pracę'!$E$8),2),IF('umowa o pracę'!$E$7=2021,ROUND(IF($AH202&gt;=2800,2800*'umowa o pracę'!$E$8,$AH202*'umowa o pracę'!$E$8),2),0))</f>
        <v>0</v>
      </c>
      <c r="AM202" s="32">
        <f>IF(IF(IF(AND($AG202=1,$I202&gt;0),ROUND(IF($AH202+$AI202&gt;=2600,2600*'umowa o pracę'!$E$8,($AH202+$AI202)*'umowa o pracę'!$E$8),2)+IF($AI202=0,ROUND(IF($AH202&gt;2600,ROUND($AK202/$AH202*2600,2),$AK202)*'umowa o pracę'!$E$8,2),ROUND(IF($AH202&gt;2600,ROUND($AK202/$AH202*2600,2),$AK202)*'umowa o pracę'!$E$8,2)),ROUND(IF($AH202+$AI202&gt;=2600,2600*'umowa o pracę'!$E$8,($AH202+$AI202)*'umowa o pracę'!$E$8),2)-IF($AI202=0,ROUND(ROUND(IF($AH202&gt;2600,ROUND($AJ202/$AH202*2600,2),$AJ202),2)*'umowa o pracę'!$E$8,2),IF($AI202&gt;0,IF($AH202+$AI202&lt;2600,ROUND(ROUND($AJ202+ROUND($AI202*9%,2),2)*'umowa o pracę'!$E$8,2),IF(AND($AH202+$AI202&gt;=2600,$AI202&lt;2600,$AH202&lt;2600),ROUND((ROUND(((2600-$AI202)/$AH202)*$AJ202,2)+ROUND($AI202*9%,2))*'umowa o pracę'!$E$8,2),IF(AND($AH202+$AI202&gt;=2600,$AI202&gt;=2600),ROUND((ROUND(2600*9%,2))*'umowa o pracę'!$E$8,2),IF(AND($AH202+$AI202&gt;=2600,$AH202&gt;=2600,$AI202&lt;2600),ROUND((ROUND($AI202*9%,2)+ROUND(((2600-$AI202)/$AH202)*$AJ202,2))*'umowa o pracę'!$E$8,2),0)))),0)))&gt;$J202,$J202,IF(AND($AG202=1,$I202&gt;0),ROUND(IF($AH202+$AI202&gt;=2600,2600*'umowa o pracę'!$E$8,($AH202+$AI202)*'umowa o pracę'!$E$8),2)+IF($AI202=0,ROUND(IF($AH202&gt;2600,ROUND($AK202/$AH202*2600,2),$AK202)*'umowa o pracę'!$E$8,2),ROUND(IF($AH202&gt;2600,ROUND($AK202/$AH202*2600,2),$AK202)*'umowa o pracę'!$E$8,2)),ROUND(IF($AH202+$AI202&gt;=2600,2600*'umowa o pracę'!$E$8,($AH202+$AI202)*'umowa o pracę'!$E$8),2)-IF($AI202=0,ROUND(ROUND(IF($AH202&gt;2600,ROUND($AJ202/$AH202*2600,2),$AJ202),2)*'umowa o pracę'!$E$8,2),IF($AI202&gt;0,IF($AH202+$AI202&lt;2600,ROUND(ROUND($AJ202+ROUND($AI202*9%,2),2)*'umowa o pracę'!$E$8,2),IF(AND($AH202+$AI202&gt;=2600,$AI202&lt;2600,$AH202&lt;2600),ROUND((ROUND(((2600-$AI202)/$AH202)*$AJ202,2)+ROUND($AI202*9%,2))*'umowa o pracę'!$E$8,2),IF(AND($AH202+$AI202&gt;=2600,$AI202&gt;=2600),ROUND((ROUND(2600*9%,2))*'umowa o pracę'!$E$8,2),IF(AND($AH202+$AI202&gt;=2600,$AH202&gt;=2600,$AI202&lt;2600),ROUND((ROUND($AI202*9%,2)+ROUND(((2600-$AI202)/$AH202)*$AJ202,2))*'umowa o pracę'!$E$8,2),0)))),0))))&gt;$J202,$J202,IF(IF(AND($AG202=1,$I202&gt;0),ROUND(IF($AH202+$AI202&gt;=2600,2600*'umowa o pracę'!$E$8,($AH202+$AI202)*'umowa o pracę'!$E$8),2)+IF($AI202=0,ROUND(IF($AH202&gt;2600,ROUND($AK202/$AH202*2600,2),$AK202)*'umowa o pracę'!$E$8,2),ROUND(IF($AH202&gt;2600,ROUND($AK202/$AH202*2600,2),$AK202)*'umowa o pracę'!$E$8,2)),ROUND(IF($AH202+$AI202&gt;=2600,2600*'umowa o pracę'!$E$8,($AH202+$AI202)*'umowa o pracę'!$E$8),2)-IF($AI202=0,ROUND(ROUND(IF($AH202&gt;2600,ROUND($AJ202/$AH202*2600,2),$AJ202),2)*'umowa o pracę'!$E$8,2),IF($AI202&gt;0,IF($AH202+$AI202&lt;2600,ROUND(ROUND($AJ202+ROUND($AI202*9%,2),2)*'umowa o pracę'!$E$8,2),IF(AND($AH202+$AI202&gt;=2600,$AI202&lt;2600,$AH202&lt;2600),ROUND((ROUND(((2600-$AI202)/$AH202)*$AJ202,2)+ROUND($AI202*9%,2))*'umowa o pracę'!$E$8,2),IF(AND($AH202+$AI202&gt;=2600,$AI202&gt;=2600),ROUND((ROUND(2600*9%,2))*'umowa o pracę'!$E$8,2),IF(AND($AH202+$AI202&gt;=2600,$AH202&gt;=2600,$AI202&lt;2600),ROUND((ROUND($AI202*9%,2)+ROUND(((2600-$AI202)/$AH202)*$AJ202,2))*'umowa o pracę'!$E$8,2),0)))),0)))&gt;$J202,$J202,IF(AND($AG202=1,$I202&gt;0),ROUND(IF($AH202+$AI202&gt;=2600,2600*'umowa o pracę'!$E$8,($AH202+$AI202)*'umowa o pracę'!$E$8),2)+IF($AI202=0,ROUND(IF($AH202&gt;2600,ROUND($AK202/$AH202*2600,2),$AK202)*'umowa o pracę'!$E$8,2),ROUND(IF($AH202&gt;2600,ROUND($AK202/$AH202*2600,2),$AK202)*'umowa o pracę'!$E$8,2)),ROUND(IF($AH202+$AI202&gt;=2600,2600*'umowa o pracę'!$E$8,($AH202+$AI202)*'umowa o pracę'!$E$8),2)-IF(AND($AI202=0,I202&gt;0),ROUND(ROUND(IF($AH202&gt;2600,ROUND($AJ202/$AH202*2600,2),$AJ202),2)*'umowa o pracę'!$E$8,2),IF($AI202&gt;0,IF($AH202+$AI202&lt;2600,ROUND(ROUND($AJ202+ROUND($AI202*9%,2),2)*'umowa o pracę'!$E$8,2),IF(AND($AH202+$AI202&gt;=2600,$AI202&lt;2600,$AH202&lt;2600),ROUND((ROUND(((2600-$AI202)/$AH202)*$AJ202,2)+ROUND($AI202*9%,2))*'umowa o pracę'!$E$8,2),IF(AND($AH202+$AI202&gt;=2600,$AI202&gt;=2600),ROUND((ROUND(2600*9%,2))*'umowa o pracę'!$E$8,2),IF(AND($AH202+$AI202&gt;=2600,$AH202&gt;=2600,$AI202&lt;2600),ROUND((ROUND($AI202*9%,2)+ROUND(((2600-$AI202)/$AH202)*$AJ202,2))*'umowa o pracę'!$E$8,2),0)))),0)))))</f>
        <v>0</v>
      </c>
      <c r="AN202" s="32">
        <f>IF(IF(IF(AND($AG202=1,$I202&gt;0),ROUND(IF($AH202+$AI202&gt;=2800,2800*'umowa o pracę'!$E$8,($AH202+$AI202)*'umowa o pracę'!$E$8),2)+IF($AI202=0,ROUND(IF($AH202&gt;2800,ROUND($AK202/$AH202*2800,2),$AK202)*'umowa o pracę'!$E$8,2),ROUND(IF($AH202&gt;2800,ROUND($AK202/$AH202*2800,2),$AK202)*'umowa o pracę'!$E$8,2)),ROUND(IF($AH202+$AI202&gt;=2800,2800*'umowa o pracę'!$E$8,($AH202+$AI202)*'umowa o pracę'!$E$8),2)-IF($AI202=0,ROUND(ROUND(IF($AH202&gt;2800,ROUND($AJ202/$AH202*2800,2),$AJ202),2)*'umowa o pracę'!$E$8,2),IF($AI202&gt;0,IF($AH202+$AI202&lt;2800,ROUND(ROUND($AJ202+ROUND($AI202*9%,2),2)*'umowa o pracę'!$E$8,2),IF(AND($AH202+$AI202&gt;=2800,$AI202&lt;2800,$AH202&lt;2800),ROUND((ROUND(((2800-$AI202)/$AH202)*$AJ202,2)+ROUND($AI202*9%,2))*'umowa o pracę'!$E$8,2),IF(AND($AH202+$AI202&gt;=2800,$AI202&gt;=2800),ROUND((ROUND(2800*9%,2))*'umowa o pracę'!$E$8,2),IF(AND($AH202+$AI202&gt;=2800,$AH202&gt;=2800,$AI202&lt;2800),ROUND((ROUND($AI202*9%,2)+ROUND(((2800-$AI202)/$AH202)*$AJ202,2))*'umowa o pracę'!$E$8,2),0)))),0)))&gt;$J202,$J202,IF(AND($AG202=1,$I202&gt;0),ROUND(IF($AH202+$AI202&gt;=2800,2800*'umowa o pracę'!$E$8,($AH202+$AI202)*'umowa o pracę'!$E$8),2)+IF($AI202=0,ROUND(IF($AH202&gt;2800,ROUND($AK202/$AH202*2800,2),$AK202)*'umowa o pracę'!$E$8,2),ROUND(IF($AH202&gt;2800,ROUND($AK202/$AH202*2800,2),$AK202)*'umowa o pracę'!$E$8,2)),ROUND(IF($AH202+$AI202&gt;=2800,2800*'umowa o pracę'!$E$8,($AH202+$AI202)*'umowa o pracę'!$E$8),2)-IF($AI202=0,ROUND(ROUND(IF($AH202&gt;2800,ROUND($AJ202/$AH202*2800,2),$AJ202),2)*'umowa o pracę'!$E$8,2),IF($AI202&gt;0,IF($AH202+$AI202&lt;2800,ROUND(ROUND($AJ202+ROUND($AI202*9%,2),2)*'umowa o pracę'!$E$8,2),IF(AND($AH202+$AI202&gt;=2800,$AI202&lt;2800,$AH202&lt;2800),ROUND((ROUND(((2800-$AI202)/$AH202)*$AJ202,2)+ROUND($AI202*9%,2))*'umowa o pracę'!$E$8,2),IF(AND($AH202+$AI202&gt;=2800,$AI202&gt;=2800),ROUND((ROUND(2800*9%,2))*'umowa o pracę'!$E$8,2),IF(AND($AH202+$AI202&gt;=2800,$AH202&gt;=2800,$AI202&lt;2800),ROUND((ROUND($AI202*9%,2)+ROUND(((2800-$AI202)/$AH202)*$AJ202,2))*'umowa o pracę'!$E$8,2),0)))),0))))&gt;$J202,$J202,IF(IF(AND($AG202=1,$I202&gt;0),ROUND(IF($AH202+$AI202&gt;=2800,2800*'umowa o pracę'!$E$8,($AH202+$AI202)*'umowa o pracę'!$E$8),2)+IF($AI202=0,ROUND(IF($AH202&gt;2800,ROUND($AK202/$AH202*2800,2),$AK202)*'umowa o pracę'!$E$8,2),ROUND(IF($AH202&gt;2800,ROUND($AK202/$AH202*2800,2),$AK202)*'umowa o pracę'!$E$8,2)),ROUND(IF($AH202+$AI202&gt;=2800,2800*'umowa o pracę'!$E$8,($AH202+$AI202)*'umowa o pracę'!$E$8),2)-IF($AI202=0,ROUND(ROUND(IF($AH202&gt;2800,ROUND($AJ202/$AH202*2800,2),$AJ202),2)*'umowa o pracę'!$E$8,2),IF($AI202&gt;0,IF($AH202+$AI202&lt;2800,ROUND(ROUND($AJ202+ROUND($AI202*9%,2),2)*'umowa o pracę'!$E$8,2),IF(AND($AH202+$AI202&gt;=2800,$AI202&lt;2800,$AH202&lt;2800),ROUND((ROUND(((2800-$AI202)/$AH202)*$AJ202,2)+ROUND($AI202*9%,2))*'umowa o pracę'!$E$8,2),IF(AND($AH202+$AI202&gt;=2800,$AI202&gt;=2800),ROUND((ROUND(2800*9%,2))*'umowa o pracę'!$E$8,2),IF(AND($AH202+$AI202&gt;=2800,$AH202&gt;=2800,$AI202&lt;2800),ROUND((ROUND($AI202*9%,2)+ROUND(((2800-$AI202)/$AH202)*$AJ202,2))*'umowa o pracę'!$E$8,2),0)))),0)))&gt;$J202,$J202,IF(AND($AG202=1,$I202&gt;0),ROUND(IF($AH202+$AI202&gt;=2800,2800*'umowa o pracę'!$E$8,($AH202+$AI202)*'umowa o pracę'!$E$8),2)+IF($AI202=0,ROUND(IF($AH202&gt;2800,ROUND($AK202/$AH202*2800,2),$AK202)*'umowa o pracę'!$E$8,2),ROUND(IF($AH202&gt;2800,ROUND($AK202/$AH202*2800,2),$AK202)*'umowa o pracę'!$E$8,2)),ROUND(IF($AH202+$AI202&gt;=2800,2800*'umowa o pracę'!$E$8,($AH202+$AI202)*'umowa o pracę'!$E$8),2)-IF(AND($AI202=0,I202&gt;0),ROUND(ROUND(IF($AH202&gt;2800,ROUND($AJ202/$AH202*2800,2),$AJ202),2)*'umowa o pracę'!$E$8,2),IF($AI202&gt;0,IF($AH202+$AI202&lt;2800,ROUND(ROUND($AJ202+ROUND($AI202*9%,2),2)*'umowa o pracę'!$E$8,2),IF(AND($AH202+$AI202&gt;=2800,$AI202&lt;2800,$AH202&lt;2800),ROUND((ROUND(((2800-$AI202)/$AH202)*$AJ202,2)+ROUND($AI202*9%,2))*'umowa o pracę'!$E$8,2),IF(AND($AH202+$AI202&gt;=2800,$AI202&gt;=2800),ROUND((ROUND(2800*9%,2))*'umowa o pracę'!$E$8,2),IF(AND($AH202+$AI202&gt;=2800,$AH202&gt;=2800,$AI202&lt;2800),ROUND((ROUND($AI202*9%,2)+ROUND(((2800-$AI202)/$AH202)*$AJ202,2))*'umowa o pracę'!$E$8,2),0)))),0)))))</f>
        <v>0</v>
      </c>
      <c r="AO202" s="32">
        <f>IF('umowa o pracę'!$E$7=2020,IF(IF($AG202=1,IF($AI202=0,ROUND(IF($AH202&gt;2600,ROUND($AJ202/$AH202*2600,2),$AJ202)*'umowa o pracę'!$E$8,2),IF($AH202+$AI202&lt;2600,ROUND(ROUND($AJ202+ROUND($AI202*9%,2),2)*'umowa o pracę'!$E$8,2),IF(AND($AH202+$AI202&gt;=2600,$AH202&lt;2600),ROUND((ROUND($AJ202+ROUND((2600-$AH202)*9%,2),2))*'umowa o pracę'!$E$8,2),IF(AND($AH202+$AI202&gt;=2600,$AH202&gt;=2600),ROUND(ROUND($AJ202/$AH202*2600,2)*'umowa o pracę'!$E$8,2),0)))),0)&gt;$H202,$H202,IF($AG202=1,IF($AI202=0,ROUND(IF($AH202&gt;2600,ROUND($AJ202/$AH202*2600,2),$AJ202)*'umowa o pracę'!$E$8,2),IF($AH202+$AI202&lt;2600,ROUND(ROUND($AJ202+ROUND($AI202*9%,2),2)*'umowa o pracę'!$E$8,2),IF(AND($AH202+$AI202&gt;=2600,$AH202&lt;2600),ROUND((ROUND($AJ202+ROUND((2600-$AH202)*9%,2),2))*'umowa o pracę'!$E$8,2),IF(AND($AH202+$AI202&gt;=2600,$AH202&gt;=2600),ROUND(ROUND($AJ202/$AH202*2600,2)*'umowa o pracę'!$E$8,2),0)))),0)),IF('umowa o pracę'!$E$7=2021,IF(IF($AG202=1,IF($AI202=0,ROUND(IF($AH202&gt;2800,ROUND($AJ202/$AH202*2800,2),$AJ202)*'umowa o pracę'!$E$8,2),IF($AH202+$AI202&lt;2800,ROUND(ROUND($AJ202+ROUND($AI202*9%,2),2)*'umowa o pracę'!$E$8,2),IF(AND($AH202+$AI202&gt;=2800,$AH202&lt;2800),ROUND((ROUND($AJ202+ROUND((2800-$AH202)*9%,2),2))*'umowa o pracę'!$E$8,2),IF(AND($AH202+$AI202&gt;=2800,$AH202&gt;=2800),ROUND(ROUND($AJ202/$AH202*2800,2)*'umowa o pracę'!$E$8,2),0)))),0)&gt;$H202,$H202,IF($AG202=1,IF($AI202=0,ROUND(IF($AH202&gt;2800,ROUND($AJ202/$AH202*2800,2),$AJ202)*'umowa o pracę'!$E$8,2),IF($AH202+$AI202&lt;2800,ROUND(ROUND($AJ202+ROUND($AI202*9%,2),2)*'umowa o pracę'!$E$8,2),IF(AND($AH202+$AI202&gt;=2800,$AH202&lt;2800),ROUND((ROUND($AJ202+ROUND((2800-$AH202)*9%,2),2))*'umowa o pracę'!$E$8,2),IF(AND($AH202+$AI202&gt;=2800,$AH202&gt;=2800),ROUND(ROUND($AJ202/$AH202*2800,2)*'umowa o pracę'!$E$8,2),0)))),0)),0))</f>
        <v>0</v>
      </c>
      <c r="AP202" s="32">
        <f>IF('umowa o pracę'!$E$7=2020,IF(IF($AG202=1,IF($AI202=0,ROUND(IF($AH202&gt;2600,ROUND($AK202/$AH202*2600,2),$AK202)*'umowa o pracę'!$E$8,2),ROUND(IF($AH202&gt;2600,ROUND($AK202/$AH202*2600,2),$AK202)*'umowa o pracę'!$E$8,2)),0)&gt;$I202,$I202,IF($AG202=1,IF($AI202=0,ROUND(IF($AH202&gt;2600,ROUND($AK202/$AH202*2600,2),$AK202)*'umowa o pracę'!$E$8,2),ROUND(IF($AH202&gt;2600,ROUND($AK202/$AH202*2600,2),$AK202)*'umowa o pracę'!$E$8,2)),0)),IF('umowa o pracę'!$E$7=2021,IF(IF($AG202=1,IF($AI202=0,ROUND(IF($AH202&gt;2800,ROUND($AK202/$AH202*2800,2),$AK202)*'umowa o pracę'!$E$8,2),ROUND(IF($AH202&gt;2800,ROUND($AK202/$AH202*2800,2),$AK202)*'umowa o pracę'!$E$8,2)),0)&gt;$I202,$I202,IF($AG202=1,IF($AI202=0,ROUND(IF($AH202&gt;2800,ROUND($AK202/$AH202*2800,2),$AK202)*'umowa o pracę'!$E$8,2),ROUND(IF($AH202&gt;2800,ROUND($AK202/$AH202*2800,2),$AK202)*'umowa o pracę'!$E$8,2)),0)),0))</f>
        <v>0</v>
      </c>
      <c r="AQ202" s="56">
        <f>IF('umowa o pracę'!$E$7=2020,$AM202,IF('umowa o pracę'!$E$7=2021,$AN202,0))</f>
        <v>0</v>
      </c>
      <c r="AR202" s="33">
        <f>IF('umowa o pracę'!$E$7=0,0,U202+AF202+AQ202)</f>
        <v>0</v>
      </c>
      <c r="AS202" s="19"/>
      <c r="AT202" s="19"/>
      <c r="AU202" s="19"/>
      <c r="AV202" s="6"/>
      <c r="AW202" s="6"/>
      <c r="AX202" s="6">
        <f t="shared" si="26"/>
        <v>10</v>
      </c>
      <c r="AY202" s="6"/>
      <c r="AZ202" s="234">
        <f t="shared" si="29"/>
        <v>0</v>
      </c>
      <c r="BA202" s="234">
        <f t="shared" si="30"/>
        <v>0</v>
      </c>
      <c r="BB202" s="234">
        <f t="shared" si="31"/>
        <v>0</v>
      </c>
      <c r="BC202" s="234">
        <f t="shared" si="32"/>
        <v>0</v>
      </c>
      <c r="BD202" s="234">
        <f t="shared" si="33"/>
        <v>0</v>
      </c>
      <c r="BE202" s="234">
        <f t="shared" si="34"/>
        <v>0</v>
      </c>
      <c r="BF202" s="234">
        <f t="shared" si="35"/>
        <v>0</v>
      </c>
      <c r="BG202" s="234">
        <f t="shared" si="36"/>
        <v>0</v>
      </c>
      <c r="BH202" s="234">
        <f t="shared" si="37"/>
        <v>0</v>
      </c>
      <c r="BI202" s="238">
        <f t="shared" si="38"/>
        <v>0</v>
      </c>
      <c r="BJ202" s="236"/>
      <c r="BK202" s="236"/>
      <c r="BL202" s="237"/>
    </row>
    <row r="203" spans="1:64" ht="15.75" customHeight="1" x14ac:dyDescent="0.25">
      <c r="A203" s="129">
        <v>192</v>
      </c>
      <c r="B203" s="57"/>
      <c r="C203" s="57"/>
      <c r="D203" s="36"/>
      <c r="E203" s="36"/>
      <c r="F203" s="242"/>
      <c r="G203" s="37">
        <v>1</v>
      </c>
      <c r="H203" s="58">
        <v>0</v>
      </c>
      <c r="I203" s="59">
        <v>0</v>
      </c>
      <c r="J203" s="60">
        <v>0</v>
      </c>
      <c r="K203" s="52">
        <v>1</v>
      </c>
      <c r="L203" s="39">
        <v>0</v>
      </c>
      <c r="M203" s="39">
        <v>0</v>
      </c>
      <c r="N203" s="39">
        <v>0</v>
      </c>
      <c r="O203" s="39">
        <v>0</v>
      </c>
      <c r="P203" s="35">
        <f>IF('umowa o pracę'!$E$7=2020,ROUND(IF($L203&gt;=2600,2600*'umowa o pracę'!$E$8,$L203*'umowa o pracę'!$E$8),2),IF('umowa o pracę'!$E$7=2021,ROUND(IF($L203&gt;=2800,2800*'umowa o pracę'!$E$8,$L203*'umowa o pracę'!$E$8),2),0))</f>
        <v>0</v>
      </c>
      <c r="Q203" s="252">
        <f>IF(IF(IF(AND($K203=1,$I203&gt;0),ROUND(IF($L203+$M203&gt;=2600,2600*'umowa o pracę'!$E$8,($L203+$M203)*'umowa o pracę'!$E$8),2)+IF($M203=0,ROUND(IF($L203&gt;2600,ROUND($O203/$L203*2600,2),$O203)*'umowa o pracę'!$E$8,2),ROUND(IF($L203&gt;2600,ROUND($O203/$L203*2600,2),$O203)*'umowa o pracę'!$E$8,2)),ROUND(IF($L203+$M203&gt;=2600,2600*'umowa o pracę'!$E$8,($L203+$M203)*'umowa o pracę'!$E$8),2)-IF($M203=0,ROUND(ROUND(IF($L203&gt;2600,ROUND($N203/$L203*2600,2),$N203),2)*'umowa o pracę'!$E$8,2),IF($M203&gt;0,IF($L203+$M203&lt;2600,ROUND(ROUND($N203+ROUND($M203*9%,2),2)*'umowa o pracę'!$E$8,2),IF(AND($L203+$M203&gt;=2600,$M203&lt;2600,$L203&lt;2600),ROUND((ROUND(((2600-$M203)/$L203)*$N203,2)+ROUND($M203*9%,2))*'umowa o pracę'!$E$8,2),IF(AND($L203+$M203&gt;=2600,$M203&gt;=2600),ROUND((ROUND(2600*9%,2))*'umowa o pracę'!$E$8,2),IF(AND($L203+$M203&gt;=2600,$L203&gt;=2600,$M203&lt;2600),ROUND((ROUND($M203*9%,2)+ROUND(((2600-$M203)/$L203)*$N203,2))*'umowa o pracę'!$E$8,2),0)))),0)))&gt;$J203,$J203,IF(AND($K203=1,$I203&gt;0),ROUND(IF($L203+$M203&gt;=2600,2600*'umowa o pracę'!$E$8,($L203+$M203)*'umowa o pracę'!$E$8),2)+IF($M203=0,ROUND(IF($L203&gt;2600,ROUND($O203/$L203*2600,2),$O203)*'umowa o pracę'!$E$8,2),ROUND(IF($L203&gt;2600,ROUND($O203/$L203*2600,2),$O203)*'umowa o pracę'!$E$8,2)),ROUND(IF($L203+$M203&gt;=2600,2600*'umowa o pracę'!$E$8,($L203+$M203)*'umowa o pracę'!$E$8),2)-IF($M203=0,ROUND(ROUND(IF($L203&gt;2600,ROUND($N203/$L203*2600,2),$N203),2)*'umowa o pracę'!$E$8,2),IF($M203&gt;0,IF($L203+$M203&lt;2600,ROUND(ROUND($N203+ROUND($M203*9%,2),2)*'umowa o pracę'!$E$8,2),IF(AND($L203+$M203&gt;=2600,$M203&lt;2600,$L203&lt;2600),ROUND((ROUND(((2600-$M203)/$L203)*$N203,2)+ROUND($M203*9%,2))*'umowa o pracę'!$E$8,2),IF(AND($L203+$M203&gt;=2600,$M203&gt;=2600),ROUND((ROUND(2600*9%,2))*'umowa o pracę'!$E$8,2),IF(AND($L203+$M203&gt;=2600,$L203&gt;=2600,$M203&lt;2600),ROUND((ROUND($M203*9%,2)+ROUND(((2600-$M203)/$L203)*$N203,2))*'umowa o pracę'!$E$8,2),0)))),0))))&gt;$J203,$J203,IF(IF(AND($K203=1,$I203&gt;0),ROUND(IF($L203+$M203&gt;=2600,2600*'umowa o pracę'!$E$8,($L203+$M203)*'umowa o pracę'!$E$8),2)+IF($M203=0,ROUND(IF($L203&gt;2600,ROUND($O203/$L203*2600,2),$O203)*'umowa o pracę'!$E$8,2),ROUND(IF($L203&gt;2600,ROUND($O203/$L203*2600,2),$O203)*'umowa o pracę'!$E$8,2)),ROUND(IF($L203+$M203&gt;=2600,2600*'umowa o pracę'!$E$8,($L203+$M203)*'umowa o pracę'!$E$8),2)-IF($M203=0,ROUND(ROUND(IF($L203&gt;2600,ROUND($N203/$L203*2600,2),$N203),2)*'umowa o pracę'!$E$8,2),IF($M203&gt;0,IF($L203+$M203&lt;2600,ROUND(ROUND($N203+ROUND($M203*9%,2),2)*'umowa o pracę'!$E$8,2),IF(AND($L203+$M203&gt;=2600,$M203&lt;2600,$L203&lt;2600),ROUND((ROUND(((2600-$M203)/$L203)*$N203,2)+ROUND($M203*9%,2))*'umowa o pracę'!$E$8,2),IF(AND($L203+$M203&gt;=2600,$M203&gt;=2600),ROUND((ROUND(2600*9%,2))*'umowa o pracę'!$E$8,2),IF(AND($L203+$M203&gt;=2600,$L203&gt;=2600,$M203&lt;2600),ROUND((ROUND($M203*9%,2)+ROUND(((2600-$M203)/$L203)*$N203,2))*'umowa o pracę'!$E$8,2),0)))),0)))&gt;$J203,$J203,IF(AND($K203=1,$I203&gt;0),ROUND(IF($L203+$M203&gt;=2600,2600*'umowa o pracę'!$E$8,($L203+$M203)*'umowa o pracę'!$E$8),2)+IF($M203=0,ROUND(IF($L203&gt;2600,ROUND($O203/$L203*2600,2),$O203)*'umowa o pracę'!$E$8,2),ROUND(IF($L203&gt;2600,ROUND($O203/$L203*2600,2),$O203)*'umowa o pracę'!$E$8,2)),ROUND(IF($L203+$M203&gt;=2600,2600*'umowa o pracę'!$E$8,($L203+$M203)*'umowa o pracę'!$E$8),2)-IF(AND($M203=0,I203&gt;0),ROUND(ROUND(IF($L203&gt;2600,ROUND($N203/$L203*2600,2),$N203),2)*'umowa o pracę'!$E$8,2),IF($M203&gt;0,IF($L203+$M203&lt;2600,ROUND(ROUND($N203+ROUND($M203*9%,2),2)*'umowa o pracę'!$E$8,2),IF(AND($L203+$M203&gt;=2600,$M203&lt;2600,$L203&lt;2600),ROUND((ROUND(((2600-$M203)/$L203)*$N203,2)+ROUND($M203*9%,2))*'umowa o pracę'!$E$8,2),IF(AND($L203+$M203&gt;=2600,$M203&gt;=2600),ROUND((ROUND(2600*9%,2))*'umowa o pracę'!$E$8,2),IF(AND($L203+$M203&gt;=2600,$L203&gt;=2600,$M203&lt;2600),ROUND((ROUND($M203*9%,2)+ROUND(((2600-$M203)/$L203)*$N203,2))*'umowa o pracę'!$E$8,2),0)))),0)))))</f>
        <v>0</v>
      </c>
      <c r="R203" s="252">
        <f>IF(IF(IF(AND($K203=1,$I203&gt;0),ROUND(IF($L203+$M203&gt;=2800,2800*'umowa o pracę'!$E$8,($L203+$M203)*'umowa o pracę'!$E$8),2)+IF($M203=0,ROUND(IF($L203&gt;2800,ROUND($O203/$L203*2800,2),$O203)*'umowa o pracę'!$E$8,2),ROUND(IF($L203&gt;2800,ROUND($O203/$L203*2800,2),$O203)*'umowa o pracę'!$E$8,2)),ROUND(IF($L203+$M203&gt;=2800,2800*'umowa o pracę'!$E$8,($L203+$M203)*'umowa o pracę'!$E$8),2)-IF($M203=0,ROUND(ROUND(IF($L203&gt;2800,ROUND($N203/$L203*2800,2),$N203),2)*'umowa o pracę'!$E$8,2),IF($M203&gt;0,IF($L203+$M203&lt;2800,ROUND(ROUND($N203+ROUND($M203*9%,2),2)*'umowa o pracę'!$E$8,2),IF(AND($L203+$M203&gt;=2800,$M203&lt;2800,$L203&lt;2800),ROUND((ROUND(((2800-$M203)/$L203)*$N203,2)+ROUND($M203*9%,2))*'umowa o pracę'!$E$8,2),IF(AND($L203+$M203&gt;=2800,$M203&gt;=2800),ROUND((ROUND(2800*9%,2))*'umowa o pracę'!$E$8,2),IF(AND($L203+$M203&gt;=2800,$L203&gt;=2800,$M203&lt;2800),ROUND((ROUND($M203*9%,2)+ROUND(((2800-$M203)/$L203)*$N203,2))*'umowa o pracę'!$E$8,2),0)))),0)))&gt;$J203,$J203,IF(AND($K203=1,$I203&gt;0),ROUND(IF($L203+$M203&gt;=2800,2800*'umowa o pracę'!$E$8,($L203+$M203)*'umowa o pracę'!$E$8),2)+IF($M203=0,ROUND(IF($L203&gt;2800,ROUND($O203/$L203*2800,2),$O203)*'umowa o pracę'!$E$8,2),ROUND(IF($L203&gt;2800,ROUND($O203/$L203*2800,2),$O203)*'umowa o pracę'!$E$8,2)),ROUND(IF($L203+$M203&gt;=2800,2800*'umowa o pracę'!$E$8,($L203+$M203)*'umowa o pracę'!$E$8),2)-IF($M203=0,ROUND(ROUND(IF($L203&gt;2800,ROUND($N203/$L203*2800,2),$N203),2)*'umowa o pracę'!$E$8,2),IF($M203&gt;0,IF($L203+$M203&lt;2800,ROUND(ROUND($N203+ROUND($M203*9%,2),2)*'umowa o pracę'!$E$8,2),IF(AND($L203+$M203&gt;=2800,$M203&lt;2800,$L203&lt;2800),ROUND((ROUND(((2800-$M203)/$L203)*$N203,2)+ROUND($M203*9%,2))*'umowa o pracę'!$E$8,2),IF(AND($L203+$M203&gt;=2800,$M203&gt;=2800),ROUND((ROUND(2800*9%,2))*'umowa o pracę'!$E$8,2),IF(AND($L203+$M203&gt;=2800,$L203&gt;=2800,$M203&lt;2800),ROUND((ROUND($M203*9%,2)+ROUND(((2800-$M203)/$L203)*$N203,2))*'umowa o pracę'!$E$8,2),0)))),0))))&gt;$J203,$J203,IF(IF(AND($K203=1,$I203&gt;0),ROUND(IF($L203+$M203&gt;=2800,2800*'umowa o pracę'!$E$8,($L203+$M203)*'umowa o pracę'!$E$8),2)+IF($M203=0,ROUND(IF($L203&gt;2800,ROUND($O203/$L203*2800,2),$O203)*'umowa o pracę'!$E$8,2),ROUND(IF($L203&gt;2800,ROUND($O203/$L203*2800,2),$O203)*'umowa o pracę'!$E$8,2)),ROUND(IF($L203+$M203&gt;=2800,2800*'umowa o pracę'!$E$8,($L203+$M203)*'umowa o pracę'!$E$8),2)-IF($M203=0,ROUND(ROUND(IF($L203&gt;2800,ROUND($N203/$L203*2800,2),$N203),2)*'umowa o pracę'!$E$8,2),IF($M203&gt;0,IF($L203+$M203&lt;2800,ROUND(ROUND($N203+ROUND($M203*9%,2),2)*'umowa o pracę'!$E$8,2),IF(AND($L203+$M203&gt;=2800,$M203&lt;2800,$L203&lt;2800),ROUND((ROUND(((2800-$M203)/$L203)*$N203,2)+ROUND($M203*9%,2))*'umowa o pracę'!$E$8,2),IF(AND($L203+$M203&gt;=2800,$M203&gt;=2800),ROUND((ROUND(2800*9%,2))*'umowa o pracę'!$E$8,2),IF(AND($L203+$M203&gt;=2800,$L203&gt;=2800,$M203&lt;2800),ROUND((ROUND($M203*9%,2)+ROUND(((2800-$M203)/$L203)*$N203,2))*'umowa o pracę'!$E$8,2),0)))),0)))&gt;$J203,$J203,IF(AND($K203=1,$I203&gt;0),ROUND(IF($L203+$M203&gt;=2800,2800*'umowa o pracę'!$E$8,($L203+$M203)*'umowa o pracę'!$E$8),2)+IF($M203=0,ROUND(IF($L203&gt;2800,ROUND($O203/$L203*2800,2),$O203)*'umowa o pracę'!$E$8,2),ROUND(IF($L203&gt;2800,ROUND($O203/$L203*2800,2),$O203)*'umowa o pracę'!$E$8,2)),ROUND(IF($L203+$M203&gt;=2800,2800*'umowa o pracę'!$E$8,($L203+$M203)*'umowa o pracę'!$E$8),2)-IF(AND($M203=0,I203&gt;0),ROUND(ROUND(IF($L203&gt;2800,ROUND($N203/$L203*2800,2),$N203),2)*'umowa o pracę'!$E$8,2),IF($M203&gt;0,IF($L203+$M203&lt;2800,ROUND(ROUND($N203+ROUND($M203*9%,2),2)*'umowa o pracę'!$E$8,2),IF(AND($L203+$M203&gt;=2800,$M203&lt;2800,$L203&lt;2800),ROUND((ROUND(((2800-$M203)/$L203)*$N203,2)+ROUND($M203*9%,2))*'umowa o pracę'!$E$8,2),IF(AND($L203+$M203&gt;=2800,$M203&gt;=2800),ROUND((ROUND(2800*9%,2))*'umowa o pracę'!$E$8,2),IF(AND($L203+$M203&gt;=2800,$L203&gt;=2800,$M203&lt;2800),ROUND((ROUND($M203*9%,2)+ROUND(((2800-$M203)/$L203)*$N203,2))*'umowa o pracę'!$E$8,2),0)))),0)))))</f>
        <v>0</v>
      </c>
      <c r="S203" s="32">
        <f>IF('umowa o pracę'!$E$7=2020,IF(IF($K203=1,IF($M203=0,ROUND(IF($L203&gt;2600,ROUND($N203/$L203*2600,2),$N203)*'umowa o pracę'!$E$8,2),IF($L203+$M203&lt;2600,ROUND(ROUND($N203+ROUND($M203*9%,2),2)*'umowa o pracę'!$E$8,2),IF(AND($L203+$M203&gt;=2600,$L203&lt;2600),ROUND((ROUND($N203+ROUND((2600-$L203)*9%,2),2))*'umowa o pracę'!$E$8,2),IF(AND($L203+$M203&gt;=2600,$L203&gt;=2600),ROUND(ROUND($N203/$L203*2600,2)*'umowa o pracę'!$E$8,2),0)))),0)&gt;$H203,$H203,IF($K203=1,IF($M203=0,ROUND(IF($L203&gt;2600,ROUND($N203/$L203*2600,2),$N203)*'umowa o pracę'!$E$8,2),IF($L203+$M203&lt;2600,ROUND(ROUND($N203+ROUND($M203*9%,2),2)*'umowa o pracę'!$E$8,2),IF(AND($L203+$M203&gt;=2600,$L203&lt;2600),ROUND((ROUND($N203+ROUND((2600-$L203)*9%,2),2))*'umowa o pracę'!$E$8,2),IF(AND($L203+$M203&gt;=2600,$L203&gt;=2600),ROUND(ROUND($N203/$L203*2600,2)*'umowa o pracę'!$E$8,2),0)))),0)),IF('umowa o pracę'!$E$7=2021,IF(IF($K203=1,IF($M203=0,ROUND(IF($L203&gt;2800,ROUND($N203/$L203*2800,2),$N203)*'umowa o pracę'!$E$8,2),IF($L203+$M203&lt;2800,ROUND(ROUND($N203+ROUND($M203*9%,2),2)*'umowa o pracę'!$E$8,2),IF(AND($L203+$M203&gt;=2800,$L203&lt;2800),ROUND((ROUND($N203+ROUND((2800-$L203)*9%,2),2))*'umowa o pracę'!$E$8,2),IF(AND($L203+$M203&gt;=2800,$L203&gt;=2800),ROUND(ROUND($N203/$L203*2800,2)*'umowa o pracę'!$E$8,2),0)))),0)&gt;$H203,$H203,IF($K203=1,IF($M203=0,ROUND(IF($L203&gt;2800,ROUND($N203/$L203*2800,2),$N203)*'umowa o pracę'!$E$8,2),IF($L203+$M203&lt;2800,ROUND(ROUND($N203+ROUND($M203*9%,2),2)*'umowa o pracę'!$E$8,2),IF(AND($L203+$M203&gt;=2800,$L203&lt;2800),ROUND((ROUND($N203+ROUND((2800-$L203)*9%,2),2))*'umowa o pracę'!$E$8,2),IF(AND($L203+$M203&gt;=2800,$L203&gt;=2800),ROUND(ROUND($N203/$L203*2800,2)*'umowa o pracę'!$E$8,2),0)))),0)),0))</f>
        <v>0</v>
      </c>
      <c r="T203" s="32">
        <f>IF('umowa o pracę'!$E$7=2020,IF(IF($K203=1,IF($M203=0,ROUND(IF($L203&gt;2600,ROUND($O203/$L203*2600,2),$O203)*'umowa o pracę'!$E$8,2),ROUND(IF($L203&gt;2600,ROUND($O203/$L203*2600,2),$O203)*'umowa o pracę'!$E$8,2)),0)&gt;$I203,$I203,IF($K203=1,IF($M203=0,ROUND(IF($L203&gt;2600,ROUND($O203/$L203*2600,2),$O203)*'umowa o pracę'!$E$8,2),ROUND(IF($L203&gt;2600,ROUND($O203/$L203*2600,2),$O203)*'umowa o pracę'!$E$8,2)),0)),IF('umowa o pracę'!$E$7=2021,IF(IF($K203=1,IF($M203=0,ROUND(IF($L203&gt;2800,ROUND($O203/$L203*2800,2),$O203)*'umowa o pracę'!$E$8,2),ROUND(IF($L203&gt;2800,ROUND($O203/$L203*2800,2),$O203)*'umowa o pracę'!$E$8,2)),0)&gt;$I203,$I203,IF($K203=1,IF($M203=0,ROUND(IF($L203&gt;2800,ROUND($O203/$L203*2800,2),$O203)*'umowa o pracę'!$E$8,2),ROUND(IF($L203&gt;2800,ROUND($O203/$L203*2800,2),$O203)*'umowa o pracę'!$E$8,2)),0)),0))</f>
        <v>0</v>
      </c>
      <c r="U203" s="51">
        <f>IF('umowa o pracę'!$E$7=2020,$Q203,IF('umowa o pracę'!$E$7=2021,$R203,0))</f>
        <v>0</v>
      </c>
      <c r="V203" s="53">
        <f t="shared" si="27"/>
        <v>1</v>
      </c>
      <c r="W203" s="54">
        <f>IF('umowa o pracę'!$E$6&lt;2,0,$L203)</f>
        <v>0</v>
      </c>
      <c r="X203" s="54">
        <f>IF('umowa o pracę'!$E$6&lt;2,0,$M203)</f>
        <v>0</v>
      </c>
      <c r="Y203" s="55">
        <f>IF('umowa o pracę'!$E$6&lt;2,0,$N203)</f>
        <v>0</v>
      </c>
      <c r="Z203" s="55">
        <f>IF('umowa o pracę'!$E$6&lt;2,0,$O203)</f>
        <v>0</v>
      </c>
      <c r="AA203" s="32">
        <f>IF('umowa o pracę'!$E$7=2020,ROUND(IF($W203&gt;=2600,2600*'umowa o pracę'!$E$8,$W203*'umowa o pracę'!$E$8),2),IF('umowa o pracę'!$E$7=2021,ROUND(IF($W203&gt;=2800,2800*'umowa o pracę'!$E$8,$W203*'umowa o pracę'!$E$8),2),0))</f>
        <v>0</v>
      </c>
      <c r="AB203" s="32">
        <f>IF(IF(IF(AND($V203=1,$I203&gt;0),ROUND(IF($W203+$X203&gt;=2600,2600*'umowa o pracę'!$E$8,($W203+$X203)*'umowa o pracę'!$E$8),2)+IF($X203=0,ROUND(IF($W203&gt;2600,ROUND($Z203/$W203*2600,2),$Z203)*'umowa o pracę'!$E$8,2),ROUND(IF($W203&gt;2600,ROUND($Z203/$W203*2600,2),$Z203)*'umowa o pracę'!$E$8,2)),ROUND(IF($W203+$X203&gt;=2600,2600*'umowa o pracę'!$E$8,($W203+$X203)*'umowa o pracę'!$E$8),2)-IF($X203=0,ROUND(ROUND(IF($W203&gt;2600,ROUND($Y203/$W203*2600,2),$Y203),2)*'umowa o pracę'!$E$8,2),IF($X203&gt;0,IF($W203+$X203&lt;2600,ROUND(ROUND($Y203+ROUND($X203*9%,2),2)*'umowa o pracę'!$E$8,2),IF(AND($W203+$X203&gt;=2600,$X203&lt;2600,$W203&lt;2600),ROUND((ROUND(((2600-$X203)/$W203)*$Y203,2)+ROUND($X203*9%,2))*'umowa o pracę'!$E$8,2),IF(AND($W203+$X203&gt;=2600,$X203&gt;=2600),ROUND((ROUND(2600*9%,2))*'umowa o pracę'!$E$8,2),IF(AND($W203+$X203&gt;=2600,$W203&gt;=2600,$X203&lt;2600),ROUND((ROUND($X203*9%,2)+ROUND(((2600-$X203)/$W203)*$Y203,2))*'umowa o pracę'!$E$8,2),0)))),0)))&gt;$J203,$J203,IF(AND($V203=1,$I203&gt;0),ROUND(IF($W203+$X203&gt;=2600,2600*'umowa o pracę'!$E$8,($W203+$X203)*'umowa o pracę'!$E$8),2)+IF($X203=0,ROUND(IF($W203&gt;2600,ROUND($Z203/$W203*2600,2),$Z203)*'umowa o pracę'!$E$8,2),ROUND(IF($W203&gt;2600,ROUND($Z203/$W203*2600,2),$Z203)*'umowa o pracę'!$E$8,2)),ROUND(IF($W203+$X203&gt;=2600,2600*'umowa o pracę'!$E$8,($W203+$X203)*'umowa o pracę'!$E$8),2)-IF($X203=0,ROUND(ROUND(IF($W203&gt;2600,ROUND($Y203/$W203*2600,2),$Y203),2)*'umowa o pracę'!$E$8,2),IF($X203&gt;0,IF($W203+$X203&lt;2600,ROUND(ROUND($Y203+ROUND($X203*9%,2),2)*'umowa o pracę'!$E$8,2),IF(AND($W203+$X203&gt;=2600,$X203&lt;2600,$W203&lt;2600),ROUND((ROUND(((2600-$X203)/$W203)*$Y203,2)+ROUND($X203*9%,2))*'umowa o pracę'!$E$8,2),IF(AND($W203+$X203&gt;=2600,$X203&gt;=2600),ROUND((ROUND(2600*9%,2))*'umowa o pracę'!$E$8,2),IF(AND($W203+$X203&gt;=2600,$W203&gt;=2600,$X203&lt;2600),ROUND((ROUND($X203*9%,2)+ROUND(((2600-$X203)/$W203)*$Y203,2))*'umowa o pracę'!$E$8,2),0)))),0))))&gt;$J203,$J203,IF(IF(AND($V203=1,$I203&gt;0),ROUND(IF($W203+$X203&gt;=2600,2600*'umowa o pracę'!$E$8,($W203+$X203)*'umowa o pracę'!$E$8),2)+IF($X203=0,ROUND(IF($W203&gt;2600,ROUND($Z203/$W203*2600,2),$Z203)*'umowa o pracę'!$E$8,2),ROUND(IF($W203&gt;2600,ROUND($Z203/$W203*2600,2),$Z203)*'umowa o pracę'!$E$8,2)),ROUND(IF($W203+$X203&gt;=2600,2600*'umowa o pracę'!$E$8,($W203+$X203)*'umowa o pracę'!$E$8),2)-IF($X203=0,ROUND(ROUND(IF($W203&gt;2600,ROUND($Y203/$W203*2600,2),$Y203),2)*'umowa o pracę'!$E$8,2),IF($X203&gt;0,IF($W203+$X203&lt;2600,ROUND(ROUND($Y203+ROUND($X203*9%,2),2)*'umowa o pracę'!$E$8,2),IF(AND($W203+$X203&gt;=2600,$X203&lt;2600,$W203&lt;2600),ROUND((ROUND(((2600-$X203)/$W203)*$Y203,2)+ROUND($X203*9%,2))*'umowa o pracę'!$E$8,2),IF(AND($W203+$X203&gt;=2600,$X203&gt;=2600),ROUND((ROUND(2600*9%,2))*'umowa o pracę'!$E$8,2),IF(AND($W203+$X203&gt;=2600,$W203&gt;=2600,$X203&lt;2600),ROUND((ROUND($X203*9%,2)+ROUND(((2600-$X203)/$W203)*$Y203,2))*'umowa o pracę'!$E$8,2),0)))),0)))&gt;$J203,$J203,IF(AND($V203=1,$I203&gt;0),ROUND(IF($W203+$X203&gt;=2600,2600*'umowa o pracę'!$E$8,($W203+$X203)*'umowa o pracę'!$E$8),2)+IF($X203=0,ROUND(IF($W203&gt;2600,ROUND($Z203/$W203*2600,2),$Z203)*'umowa o pracę'!$E$8,2),ROUND(IF($W203&gt;2600,ROUND($Z203/$W203*2600,2),$Z203)*'umowa o pracę'!$E$8,2)),ROUND(IF($W203+$X203&gt;=2600,2600*'umowa o pracę'!$E$8,($W203+$X203)*'umowa o pracę'!$E$8),2)-IF(AND($X203=0,I203&gt;0),ROUND(ROUND(IF($W203&gt;2600,ROUND($Y203/$W203*2600,2),$Y203),2)*'umowa o pracę'!$E$8,2),IF($X203&gt;0,IF($W203+$X203&lt;2600,ROUND(ROUND($Y203+ROUND($X203*9%,2),2)*'umowa o pracę'!$E$8,2),IF(AND($W203+$X203&gt;=2600,$X203&lt;2600,$W203&lt;2600),ROUND((ROUND(((2600-$X203)/$W203)*$Y203,2)+ROUND($X203*9%,2))*'umowa o pracę'!$E$8,2),IF(AND($W203+$X203&gt;=2600,$X203&gt;=2600),ROUND((ROUND(2600*9%,2))*'umowa o pracę'!$E$8,2),IF(AND($W203+$X203&gt;=2600,$W203&gt;=2600,$X203&lt;2600),ROUND((ROUND($X203*9%,2)+ROUND(((2600-$X203)/$W203)*$Y203,2))*'umowa o pracę'!$E$8,2),0)))),0)))))</f>
        <v>0</v>
      </c>
      <c r="AC203" s="32">
        <f>IF(IF(IF(AND($V203=1,$I203&gt;0),ROUND(IF($W203+$X203&gt;=2800,2800*'umowa o pracę'!$E$8,($W203+$X203)*'umowa o pracę'!$E$8),2)+IF($X203=0,ROUND(IF($W203&gt;2800,ROUND($Z203/$W203*2800,2),$Z203)*'umowa o pracę'!$E$8,2),ROUND(IF($W203&gt;2800,ROUND($Z203/$W203*2800,2),$Z203)*'umowa o pracę'!$E$8,2)),ROUND(IF($W203+$X203&gt;=2800,2800*'umowa o pracę'!$E$8,($W203+$X203)*'umowa o pracę'!$E$8),2)-IF($X203=0,ROUND(ROUND(IF($W203&gt;2800,ROUND($Y203/$W203*2800,2),$Y203),2)*'umowa o pracę'!$E$8,2),IF($X203&gt;0,IF($W203+$X203&lt;2800,ROUND(ROUND($Y203+ROUND($X203*9%,2),2)*'umowa o pracę'!$E$8,2),IF(AND($W203+$X203&gt;=2800,$X203&lt;2800,$W203&lt;2800),ROUND((ROUND(((2800-$X203)/$W203)*$Y203,2)+ROUND($X203*9%,2))*'umowa o pracę'!$E$8,2),IF(AND($W203+$X203&gt;=2800,$X203&gt;=2800),ROUND((ROUND(2800*9%,2))*'umowa o pracę'!$E$8,2),IF(AND($W203+$X203&gt;=2800,$W203&gt;=2800,$X203&lt;2800),ROUND((ROUND($X203*9%,2)+ROUND(((2800-$X203)/$W203)*$Y203,2))*'umowa o pracę'!$E$8,2),0)))),0)))&gt;$J203,$J203,IF(AND($V203=1,$I203&gt;0),ROUND(IF($W203+$X203&gt;=2800,2800*'umowa o pracę'!$E$8,($W203+$X203)*'umowa o pracę'!$E$8),2)+IF($X203=0,ROUND(IF($W203&gt;2800,ROUND($Z203/$W203*2800,2),$Z203)*'umowa o pracę'!$E$8,2),ROUND(IF($W203&gt;2800,ROUND($Z203/$W203*2800,2),$Z203)*'umowa o pracę'!$E$8,2)),ROUND(IF($W203+$X203&gt;=2800,2800*'umowa o pracę'!$E$8,($W203+$X203)*'umowa o pracę'!$E$8),2)-IF($X203=0,ROUND(ROUND(IF($W203&gt;2800,ROUND($Y203/$W203*2800,2),$Y203),2)*'umowa o pracę'!$E$8,2),IF($X203&gt;0,IF($W203+$X203&lt;2800,ROUND(ROUND($Y203+ROUND($X203*9%,2),2)*'umowa o pracę'!$E$8,2),IF(AND($W203+$X203&gt;=2800,$X203&lt;2800,$W203&lt;2800),ROUND((ROUND(((2800-$X203)/$W203)*$Y203,2)+ROUND($X203*9%,2))*'umowa o pracę'!$E$8,2),IF(AND($W203+$X203&gt;=2800,$X203&gt;=2800),ROUND((ROUND(2800*9%,2))*'umowa o pracę'!$E$8,2),IF(AND($W203+$X203&gt;=2800,$W203&gt;=2800,$X203&lt;2800),ROUND((ROUND($X203*9%,2)+ROUND(((2800-$X203)/$W203)*$Y203,2))*'umowa o pracę'!$E$8,2),0)))),0))))&gt;$J203,$J203,IF(IF(AND($V203=1,$I203&gt;0),ROUND(IF($W203+$X203&gt;=2800,2800*'umowa o pracę'!$E$8,($W203+$X203)*'umowa o pracę'!$E$8),2)+IF($X203=0,ROUND(IF($W203&gt;2800,ROUND($Z203/$W203*2800,2),$Z203)*'umowa o pracę'!$E$8,2),ROUND(IF($W203&gt;2800,ROUND($Z203/$W203*2800,2),$Z203)*'umowa o pracę'!$E$8,2)),ROUND(IF($W203+$X203&gt;=2800,2800*'umowa o pracę'!$E$8,($W203+$X203)*'umowa o pracę'!$E$8),2)-IF($X203=0,ROUND(ROUND(IF($W203&gt;2800,ROUND($Y203/$W203*2800,2),$Y203),2)*'umowa o pracę'!$E$8,2),IF($X203&gt;0,IF($W203+$X203&lt;2800,ROUND(ROUND($Y203+ROUND($X203*9%,2),2)*'umowa o pracę'!$E$8,2),IF(AND($W203+$X203&gt;=2800,$X203&lt;2800,$W203&lt;2800),ROUND((ROUND(((2800-$X203)/$W203)*$Y203,2)+ROUND($X203*9%,2))*'umowa o pracę'!$E$8,2),IF(AND($W203+$X203&gt;=2800,$X203&gt;=2800),ROUND((ROUND(2800*9%,2))*'umowa o pracę'!$E$8,2),IF(AND($W203+$X203&gt;=2800,$W203&gt;=2800,$X203&lt;2800),ROUND((ROUND($X203*9%,2)+ROUND(((2800-$X203)/$W203)*$Y203,2))*'umowa o pracę'!$E$8,2),0)))),0)))&gt;$J203,$J203,IF(AND($V203=1,$I203&gt;0),ROUND(IF($W203+$X203&gt;=2800,2800*'umowa o pracę'!$E$8,($W203+$X203)*'umowa o pracę'!$E$8),2)+IF($X203=0,ROUND(IF($W203&gt;2800,ROUND($Z203/$W203*2800,2),$Z203)*'umowa o pracę'!$E$8,2),ROUND(IF($W203&gt;2800,ROUND($Z203/$W203*2800,2),$Z203)*'umowa o pracę'!$E$8,2)),ROUND(IF($W203+$X203&gt;=2800,2800*'umowa o pracę'!$E$8,($W203+$X203)*'umowa o pracę'!$E$8),2)-IF(AND($X203=0,I203&gt;0),ROUND(ROUND(IF($W203&gt;2800,ROUND($Y203/$W203*2800,2),$Y203),2)*'umowa o pracę'!$E$8,2),IF($X203&gt;0,IF($W203+$X203&lt;2800,ROUND(ROUND($Y203+ROUND($X203*9%,2),2)*'umowa o pracę'!$E$8,2),IF(AND($W203+$X203&gt;=2800,$X203&lt;2800,$W203&lt;2800),ROUND((ROUND(((2800-$X203)/$W203)*$Y203,2)+ROUND($X203*9%,2))*'umowa o pracę'!$E$8,2),IF(AND($W203+$X203&gt;=2800,$X203&gt;=2800),ROUND((ROUND(2800*9%,2))*'umowa o pracę'!$E$8,2),IF(AND($W203+$X203&gt;=2800,$W203&gt;=2800,$X203&lt;2800),ROUND((ROUND($X203*9%,2)+ROUND(((2800-$X203)/$W203)*$Y203,2))*'umowa o pracę'!$E$8,2),0)))),0)))))</f>
        <v>0</v>
      </c>
      <c r="AD203" s="32">
        <f>IF('umowa o pracę'!$E$7=2020,IF(IF($V203=1,IF($X203=0,ROUND(IF($W203&gt;2600,ROUND($Y203/$W203*2600,2),$Y203)*'umowa o pracę'!$E$8,2),IF($W203+$X203&lt;2600,ROUND(ROUND($Y203+ROUND($X203*9%,2),2)*'umowa o pracę'!$E$8,2),IF(AND($W203+$X203&gt;=2600,$W203&lt;2600),ROUND((ROUND($Y203+ROUND((2600-$W203)*9%,2),2))*'umowa o pracę'!$E$8,2),IF(AND($W203+$X203&gt;=2600,$W203&gt;=2600),ROUND(ROUND($Y203/$W203*2600,2)*'umowa o pracę'!$E$8,2),0)))),0)&gt;$H203,$H203,IF($V203=1,IF($X203=0,ROUND(IF($W203&gt;2600,ROUND($Y203/$W203*2600,2),$Y203)*'umowa o pracę'!$E$8,2),IF($W203+$X203&lt;2600,ROUND(ROUND($Y203+ROUND($X203*9%,2),2)*'umowa o pracę'!$E$8,2),IF(AND($W203+$X203&gt;=2600,$W203&lt;2600),ROUND((ROUND($Y203+ROUND((2600-$W203)*9%,2),2))*'umowa o pracę'!$E$8,2),IF(AND($W203+$X203&gt;=2600,$W203&gt;=2600),ROUND(ROUND($Y203/$W203*2600,2)*'umowa o pracę'!$E$8,2),0)))),0)),IF('umowa o pracę'!$E$7=2021,IF(IF($V203=1,IF($X203=0,ROUND(IF($W203&gt;2800,ROUND($Y203/$W203*2800,2),$Y203)*'umowa o pracę'!$E$8,2),IF($W203+$X203&lt;2800,ROUND(ROUND($Y203+ROUND($X203*9%,2),2)*'umowa o pracę'!$E$8,2),IF(AND($W203+$X203&gt;=2800,$W203&lt;2800),ROUND((ROUND($Y203+ROUND((2800-$W203)*9%,2),2))*'umowa o pracę'!$E$8,2),IF(AND($W203+$X203&gt;=2800,$W203&gt;=2800),ROUND(ROUND($Y203/$W203*2800,2)*'umowa o pracę'!$E$8,2),0)))),0)&gt;$H203,$H203,IF($V203=1,IF($X203=0,ROUND(IF($W203&gt;2800,ROUND($Y203/$W203*2800,2),$Y203)*'umowa o pracę'!$E$8,2),IF($W203+$X203&lt;2800,ROUND(ROUND($Y203+ROUND($X203*9%,2),2)*'umowa o pracę'!$E$8,2),IF(AND($W203+$X203&gt;=2800,$W203&lt;2800),ROUND((ROUND($Y203+ROUND((2800-$W203)*9%,2),2))*'umowa o pracę'!$E$8,2),IF(AND($W203+$X203&gt;=2800,$W203&gt;=2800),ROUND(ROUND($Y203/$W203*2800,2)*'umowa o pracę'!$E$8,2),0)))),0)),0))</f>
        <v>0</v>
      </c>
      <c r="AE203" s="32">
        <f>IF('umowa o pracę'!$E$7=2020,IF(IF($V203=1,IF($X203=0,ROUND(IF($W203&gt;2600,ROUND($Z203/$W203*2600,2),$Z203)*'umowa o pracę'!$E$8,2),ROUND(IF($W203&gt;2600,ROUND($Z203/$W203*2600,2),$Z203)*'umowa o pracę'!$E$8,2)),0)&gt;$I203,$I203,IF($V203=1,IF($X203=0,ROUND(IF($W203&gt;2600,ROUND($Z203/$W203*2600,2),$Z203)*'umowa o pracę'!$E$8,2),ROUND(IF($W203&gt;2600,ROUND($Z203/$W203*2600,2),$Z203)*'umowa o pracę'!$E$8,2)),0)),IF('umowa o pracę'!$E$7=2021,IF(IF($V203=1,IF($X203=0,ROUND(IF($W203&gt;2800,ROUND($Z203/$W203*2800,2),$Z203)*'umowa o pracę'!$E$8,2),ROUND(IF($W203&gt;2800,ROUND($Z203/$W203*2800,2),$Z203)*'umowa o pracę'!$E$8,2)),0)&gt;$I203,$I203,IF($V203=1,IF($X203=0,ROUND(IF($W203&gt;2800,ROUND($Z203/$W203*2800,2),$Z203)*'umowa o pracę'!$E$8,2),ROUND(IF($W203&gt;2800,ROUND($Z203/$W203*2800,2),$Z203)*'umowa o pracę'!$E$8,2)),0)),0))</f>
        <v>0</v>
      </c>
      <c r="AF203" s="56">
        <f>IF('umowa o pracę'!$E$7=2020,$AB203,IF('umowa o pracę'!$E$7=2021,$AC203,0))</f>
        <v>0</v>
      </c>
      <c r="AG203" s="53">
        <f t="shared" si="28"/>
        <v>1</v>
      </c>
      <c r="AH203" s="39">
        <f>IF('umowa o pracę'!$E$6&lt;3,0,$L203)</f>
        <v>0</v>
      </c>
      <c r="AI203" s="39">
        <f>IF('umowa o pracę'!$E$6&lt;3,0,$M203)</f>
        <v>0</v>
      </c>
      <c r="AJ203" s="55">
        <f>IF('umowa o pracę'!$E$6&lt;3,0,$N203)</f>
        <v>0</v>
      </c>
      <c r="AK203" s="55">
        <f>IF('umowa o pracę'!$E$6&lt;3,0,$O203)</f>
        <v>0</v>
      </c>
      <c r="AL203" s="32">
        <f>IF('umowa o pracę'!$E$7=2020,ROUND(IF($AH203&gt;=2600,2600*'umowa o pracę'!$E$8,$AH203*'umowa o pracę'!$E$8),2),IF('umowa o pracę'!$E$7=2021,ROUND(IF($AH203&gt;=2800,2800*'umowa o pracę'!$E$8,$AH203*'umowa o pracę'!$E$8),2),0))</f>
        <v>0</v>
      </c>
      <c r="AM203" s="32">
        <f>IF(IF(IF(AND($AG203=1,$I203&gt;0),ROUND(IF($AH203+$AI203&gt;=2600,2600*'umowa o pracę'!$E$8,($AH203+$AI203)*'umowa o pracę'!$E$8),2)+IF($AI203=0,ROUND(IF($AH203&gt;2600,ROUND($AK203/$AH203*2600,2),$AK203)*'umowa o pracę'!$E$8,2),ROUND(IF($AH203&gt;2600,ROUND($AK203/$AH203*2600,2),$AK203)*'umowa o pracę'!$E$8,2)),ROUND(IF($AH203+$AI203&gt;=2600,2600*'umowa o pracę'!$E$8,($AH203+$AI203)*'umowa o pracę'!$E$8),2)-IF($AI203=0,ROUND(ROUND(IF($AH203&gt;2600,ROUND($AJ203/$AH203*2600,2),$AJ203),2)*'umowa o pracę'!$E$8,2),IF($AI203&gt;0,IF($AH203+$AI203&lt;2600,ROUND(ROUND($AJ203+ROUND($AI203*9%,2),2)*'umowa o pracę'!$E$8,2),IF(AND($AH203+$AI203&gt;=2600,$AI203&lt;2600,$AH203&lt;2600),ROUND((ROUND(((2600-$AI203)/$AH203)*$AJ203,2)+ROUND($AI203*9%,2))*'umowa o pracę'!$E$8,2),IF(AND($AH203+$AI203&gt;=2600,$AI203&gt;=2600),ROUND((ROUND(2600*9%,2))*'umowa o pracę'!$E$8,2),IF(AND($AH203+$AI203&gt;=2600,$AH203&gt;=2600,$AI203&lt;2600),ROUND((ROUND($AI203*9%,2)+ROUND(((2600-$AI203)/$AH203)*$AJ203,2))*'umowa o pracę'!$E$8,2),0)))),0)))&gt;$J203,$J203,IF(AND($AG203=1,$I203&gt;0),ROUND(IF($AH203+$AI203&gt;=2600,2600*'umowa o pracę'!$E$8,($AH203+$AI203)*'umowa o pracę'!$E$8),2)+IF($AI203=0,ROUND(IF($AH203&gt;2600,ROUND($AK203/$AH203*2600,2),$AK203)*'umowa o pracę'!$E$8,2),ROUND(IF($AH203&gt;2600,ROUND($AK203/$AH203*2600,2),$AK203)*'umowa o pracę'!$E$8,2)),ROUND(IF($AH203+$AI203&gt;=2600,2600*'umowa o pracę'!$E$8,($AH203+$AI203)*'umowa o pracę'!$E$8),2)-IF($AI203=0,ROUND(ROUND(IF($AH203&gt;2600,ROUND($AJ203/$AH203*2600,2),$AJ203),2)*'umowa o pracę'!$E$8,2),IF($AI203&gt;0,IF($AH203+$AI203&lt;2600,ROUND(ROUND($AJ203+ROUND($AI203*9%,2),2)*'umowa o pracę'!$E$8,2),IF(AND($AH203+$AI203&gt;=2600,$AI203&lt;2600,$AH203&lt;2600),ROUND((ROUND(((2600-$AI203)/$AH203)*$AJ203,2)+ROUND($AI203*9%,2))*'umowa o pracę'!$E$8,2),IF(AND($AH203+$AI203&gt;=2600,$AI203&gt;=2600),ROUND((ROUND(2600*9%,2))*'umowa o pracę'!$E$8,2),IF(AND($AH203+$AI203&gt;=2600,$AH203&gt;=2600,$AI203&lt;2600),ROUND((ROUND($AI203*9%,2)+ROUND(((2600-$AI203)/$AH203)*$AJ203,2))*'umowa o pracę'!$E$8,2),0)))),0))))&gt;$J203,$J203,IF(IF(AND($AG203=1,$I203&gt;0),ROUND(IF($AH203+$AI203&gt;=2600,2600*'umowa o pracę'!$E$8,($AH203+$AI203)*'umowa o pracę'!$E$8),2)+IF($AI203=0,ROUND(IF($AH203&gt;2600,ROUND($AK203/$AH203*2600,2),$AK203)*'umowa o pracę'!$E$8,2),ROUND(IF($AH203&gt;2600,ROUND($AK203/$AH203*2600,2),$AK203)*'umowa o pracę'!$E$8,2)),ROUND(IF($AH203+$AI203&gt;=2600,2600*'umowa o pracę'!$E$8,($AH203+$AI203)*'umowa o pracę'!$E$8),2)-IF($AI203=0,ROUND(ROUND(IF($AH203&gt;2600,ROUND($AJ203/$AH203*2600,2),$AJ203),2)*'umowa o pracę'!$E$8,2),IF($AI203&gt;0,IF($AH203+$AI203&lt;2600,ROUND(ROUND($AJ203+ROUND($AI203*9%,2),2)*'umowa o pracę'!$E$8,2),IF(AND($AH203+$AI203&gt;=2600,$AI203&lt;2600,$AH203&lt;2600),ROUND((ROUND(((2600-$AI203)/$AH203)*$AJ203,2)+ROUND($AI203*9%,2))*'umowa o pracę'!$E$8,2),IF(AND($AH203+$AI203&gt;=2600,$AI203&gt;=2600),ROUND((ROUND(2600*9%,2))*'umowa o pracę'!$E$8,2),IF(AND($AH203+$AI203&gt;=2600,$AH203&gt;=2600,$AI203&lt;2600),ROUND((ROUND($AI203*9%,2)+ROUND(((2600-$AI203)/$AH203)*$AJ203,2))*'umowa o pracę'!$E$8,2),0)))),0)))&gt;$J203,$J203,IF(AND($AG203=1,$I203&gt;0),ROUND(IF($AH203+$AI203&gt;=2600,2600*'umowa o pracę'!$E$8,($AH203+$AI203)*'umowa o pracę'!$E$8),2)+IF($AI203=0,ROUND(IF($AH203&gt;2600,ROUND($AK203/$AH203*2600,2),$AK203)*'umowa o pracę'!$E$8,2),ROUND(IF($AH203&gt;2600,ROUND($AK203/$AH203*2600,2),$AK203)*'umowa o pracę'!$E$8,2)),ROUND(IF($AH203+$AI203&gt;=2600,2600*'umowa o pracę'!$E$8,($AH203+$AI203)*'umowa o pracę'!$E$8),2)-IF(AND($AI203=0,I203&gt;0),ROUND(ROUND(IF($AH203&gt;2600,ROUND($AJ203/$AH203*2600,2),$AJ203),2)*'umowa o pracę'!$E$8,2),IF($AI203&gt;0,IF($AH203+$AI203&lt;2600,ROUND(ROUND($AJ203+ROUND($AI203*9%,2),2)*'umowa o pracę'!$E$8,2),IF(AND($AH203+$AI203&gt;=2600,$AI203&lt;2600,$AH203&lt;2600),ROUND((ROUND(((2600-$AI203)/$AH203)*$AJ203,2)+ROUND($AI203*9%,2))*'umowa o pracę'!$E$8,2),IF(AND($AH203+$AI203&gt;=2600,$AI203&gt;=2600),ROUND((ROUND(2600*9%,2))*'umowa o pracę'!$E$8,2),IF(AND($AH203+$AI203&gt;=2600,$AH203&gt;=2600,$AI203&lt;2600),ROUND((ROUND($AI203*9%,2)+ROUND(((2600-$AI203)/$AH203)*$AJ203,2))*'umowa o pracę'!$E$8,2),0)))),0)))))</f>
        <v>0</v>
      </c>
      <c r="AN203" s="32">
        <f>IF(IF(IF(AND($AG203=1,$I203&gt;0),ROUND(IF($AH203+$AI203&gt;=2800,2800*'umowa o pracę'!$E$8,($AH203+$AI203)*'umowa o pracę'!$E$8),2)+IF($AI203=0,ROUND(IF($AH203&gt;2800,ROUND($AK203/$AH203*2800,2),$AK203)*'umowa o pracę'!$E$8,2),ROUND(IF($AH203&gt;2800,ROUND($AK203/$AH203*2800,2),$AK203)*'umowa o pracę'!$E$8,2)),ROUND(IF($AH203+$AI203&gt;=2800,2800*'umowa o pracę'!$E$8,($AH203+$AI203)*'umowa o pracę'!$E$8),2)-IF($AI203=0,ROUND(ROUND(IF($AH203&gt;2800,ROUND($AJ203/$AH203*2800,2),$AJ203),2)*'umowa o pracę'!$E$8,2),IF($AI203&gt;0,IF($AH203+$AI203&lt;2800,ROUND(ROUND($AJ203+ROUND($AI203*9%,2),2)*'umowa o pracę'!$E$8,2),IF(AND($AH203+$AI203&gt;=2800,$AI203&lt;2800,$AH203&lt;2800),ROUND((ROUND(((2800-$AI203)/$AH203)*$AJ203,2)+ROUND($AI203*9%,2))*'umowa o pracę'!$E$8,2),IF(AND($AH203+$AI203&gt;=2800,$AI203&gt;=2800),ROUND((ROUND(2800*9%,2))*'umowa o pracę'!$E$8,2),IF(AND($AH203+$AI203&gt;=2800,$AH203&gt;=2800,$AI203&lt;2800),ROUND((ROUND($AI203*9%,2)+ROUND(((2800-$AI203)/$AH203)*$AJ203,2))*'umowa o pracę'!$E$8,2),0)))),0)))&gt;$J203,$J203,IF(AND($AG203=1,$I203&gt;0),ROUND(IF($AH203+$AI203&gt;=2800,2800*'umowa o pracę'!$E$8,($AH203+$AI203)*'umowa o pracę'!$E$8),2)+IF($AI203=0,ROUND(IF($AH203&gt;2800,ROUND($AK203/$AH203*2800,2),$AK203)*'umowa o pracę'!$E$8,2),ROUND(IF($AH203&gt;2800,ROUND($AK203/$AH203*2800,2),$AK203)*'umowa o pracę'!$E$8,2)),ROUND(IF($AH203+$AI203&gt;=2800,2800*'umowa o pracę'!$E$8,($AH203+$AI203)*'umowa o pracę'!$E$8),2)-IF($AI203=0,ROUND(ROUND(IF($AH203&gt;2800,ROUND($AJ203/$AH203*2800,2),$AJ203),2)*'umowa o pracę'!$E$8,2),IF($AI203&gt;0,IF($AH203+$AI203&lt;2800,ROUND(ROUND($AJ203+ROUND($AI203*9%,2),2)*'umowa o pracę'!$E$8,2),IF(AND($AH203+$AI203&gt;=2800,$AI203&lt;2800,$AH203&lt;2800),ROUND((ROUND(((2800-$AI203)/$AH203)*$AJ203,2)+ROUND($AI203*9%,2))*'umowa o pracę'!$E$8,2),IF(AND($AH203+$AI203&gt;=2800,$AI203&gt;=2800),ROUND((ROUND(2800*9%,2))*'umowa o pracę'!$E$8,2),IF(AND($AH203+$AI203&gt;=2800,$AH203&gt;=2800,$AI203&lt;2800),ROUND((ROUND($AI203*9%,2)+ROUND(((2800-$AI203)/$AH203)*$AJ203,2))*'umowa o pracę'!$E$8,2),0)))),0))))&gt;$J203,$J203,IF(IF(AND($AG203=1,$I203&gt;0),ROUND(IF($AH203+$AI203&gt;=2800,2800*'umowa o pracę'!$E$8,($AH203+$AI203)*'umowa o pracę'!$E$8),2)+IF($AI203=0,ROUND(IF($AH203&gt;2800,ROUND($AK203/$AH203*2800,2),$AK203)*'umowa o pracę'!$E$8,2),ROUND(IF($AH203&gt;2800,ROUND($AK203/$AH203*2800,2),$AK203)*'umowa o pracę'!$E$8,2)),ROUND(IF($AH203+$AI203&gt;=2800,2800*'umowa o pracę'!$E$8,($AH203+$AI203)*'umowa o pracę'!$E$8),2)-IF($AI203=0,ROUND(ROUND(IF($AH203&gt;2800,ROUND($AJ203/$AH203*2800,2),$AJ203),2)*'umowa o pracę'!$E$8,2),IF($AI203&gt;0,IF($AH203+$AI203&lt;2800,ROUND(ROUND($AJ203+ROUND($AI203*9%,2),2)*'umowa o pracę'!$E$8,2),IF(AND($AH203+$AI203&gt;=2800,$AI203&lt;2800,$AH203&lt;2800),ROUND((ROUND(((2800-$AI203)/$AH203)*$AJ203,2)+ROUND($AI203*9%,2))*'umowa o pracę'!$E$8,2),IF(AND($AH203+$AI203&gt;=2800,$AI203&gt;=2800),ROUND((ROUND(2800*9%,2))*'umowa o pracę'!$E$8,2),IF(AND($AH203+$AI203&gt;=2800,$AH203&gt;=2800,$AI203&lt;2800),ROUND((ROUND($AI203*9%,2)+ROUND(((2800-$AI203)/$AH203)*$AJ203,2))*'umowa o pracę'!$E$8,2),0)))),0)))&gt;$J203,$J203,IF(AND($AG203=1,$I203&gt;0),ROUND(IF($AH203+$AI203&gt;=2800,2800*'umowa o pracę'!$E$8,($AH203+$AI203)*'umowa o pracę'!$E$8),2)+IF($AI203=0,ROUND(IF($AH203&gt;2800,ROUND($AK203/$AH203*2800,2),$AK203)*'umowa o pracę'!$E$8,2),ROUND(IF($AH203&gt;2800,ROUND($AK203/$AH203*2800,2),$AK203)*'umowa o pracę'!$E$8,2)),ROUND(IF($AH203+$AI203&gt;=2800,2800*'umowa o pracę'!$E$8,($AH203+$AI203)*'umowa o pracę'!$E$8),2)-IF(AND($AI203=0,I203&gt;0),ROUND(ROUND(IF($AH203&gt;2800,ROUND($AJ203/$AH203*2800,2),$AJ203),2)*'umowa o pracę'!$E$8,2),IF($AI203&gt;0,IF($AH203+$AI203&lt;2800,ROUND(ROUND($AJ203+ROUND($AI203*9%,2),2)*'umowa o pracę'!$E$8,2),IF(AND($AH203+$AI203&gt;=2800,$AI203&lt;2800,$AH203&lt;2800),ROUND((ROUND(((2800-$AI203)/$AH203)*$AJ203,2)+ROUND($AI203*9%,2))*'umowa o pracę'!$E$8,2),IF(AND($AH203+$AI203&gt;=2800,$AI203&gt;=2800),ROUND((ROUND(2800*9%,2))*'umowa o pracę'!$E$8,2),IF(AND($AH203+$AI203&gt;=2800,$AH203&gt;=2800,$AI203&lt;2800),ROUND((ROUND($AI203*9%,2)+ROUND(((2800-$AI203)/$AH203)*$AJ203,2))*'umowa o pracę'!$E$8,2),0)))),0)))))</f>
        <v>0</v>
      </c>
      <c r="AO203" s="32">
        <f>IF('umowa o pracę'!$E$7=2020,IF(IF($AG203=1,IF($AI203=0,ROUND(IF($AH203&gt;2600,ROUND($AJ203/$AH203*2600,2),$AJ203)*'umowa o pracę'!$E$8,2),IF($AH203+$AI203&lt;2600,ROUND(ROUND($AJ203+ROUND($AI203*9%,2),2)*'umowa o pracę'!$E$8,2),IF(AND($AH203+$AI203&gt;=2600,$AH203&lt;2600),ROUND((ROUND($AJ203+ROUND((2600-$AH203)*9%,2),2))*'umowa o pracę'!$E$8,2),IF(AND($AH203+$AI203&gt;=2600,$AH203&gt;=2600),ROUND(ROUND($AJ203/$AH203*2600,2)*'umowa o pracę'!$E$8,2),0)))),0)&gt;$H203,$H203,IF($AG203=1,IF($AI203=0,ROUND(IF($AH203&gt;2600,ROUND($AJ203/$AH203*2600,2),$AJ203)*'umowa o pracę'!$E$8,2),IF($AH203+$AI203&lt;2600,ROUND(ROUND($AJ203+ROUND($AI203*9%,2),2)*'umowa o pracę'!$E$8,2),IF(AND($AH203+$AI203&gt;=2600,$AH203&lt;2600),ROUND((ROUND($AJ203+ROUND((2600-$AH203)*9%,2),2))*'umowa o pracę'!$E$8,2),IF(AND($AH203+$AI203&gt;=2600,$AH203&gt;=2600),ROUND(ROUND($AJ203/$AH203*2600,2)*'umowa o pracę'!$E$8,2),0)))),0)),IF('umowa o pracę'!$E$7=2021,IF(IF($AG203=1,IF($AI203=0,ROUND(IF($AH203&gt;2800,ROUND($AJ203/$AH203*2800,2),$AJ203)*'umowa o pracę'!$E$8,2),IF($AH203+$AI203&lt;2800,ROUND(ROUND($AJ203+ROUND($AI203*9%,2),2)*'umowa o pracę'!$E$8,2),IF(AND($AH203+$AI203&gt;=2800,$AH203&lt;2800),ROUND((ROUND($AJ203+ROUND((2800-$AH203)*9%,2),2))*'umowa o pracę'!$E$8,2),IF(AND($AH203+$AI203&gt;=2800,$AH203&gt;=2800),ROUND(ROUND($AJ203/$AH203*2800,2)*'umowa o pracę'!$E$8,2),0)))),0)&gt;$H203,$H203,IF($AG203=1,IF($AI203=0,ROUND(IF($AH203&gt;2800,ROUND($AJ203/$AH203*2800,2),$AJ203)*'umowa o pracę'!$E$8,2),IF($AH203+$AI203&lt;2800,ROUND(ROUND($AJ203+ROUND($AI203*9%,2),2)*'umowa o pracę'!$E$8,2),IF(AND($AH203+$AI203&gt;=2800,$AH203&lt;2800),ROUND((ROUND($AJ203+ROUND((2800-$AH203)*9%,2),2))*'umowa o pracę'!$E$8,2),IF(AND($AH203+$AI203&gt;=2800,$AH203&gt;=2800),ROUND(ROUND($AJ203/$AH203*2800,2)*'umowa o pracę'!$E$8,2),0)))),0)),0))</f>
        <v>0</v>
      </c>
      <c r="AP203" s="32">
        <f>IF('umowa o pracę'!$E$7=2020,IF(IF($AG203=1,IF($AI203=0,ROUND(IF($AH203&gt;2600,ROUND($AK203/$AH203*2600,2),$AK203)*'umowa o pracę'!$E$8,2),ROUND(IF($AH203&gt;2600,ROUND($AK203/$AH203*2600,2),$AK203)*'umowa o pracę'!$E$8,2)),0)&gt;$I203,$I203,IF($AG203=1,IF($AI203=0,ROUND(IF($AH203&gt;2600,ROUND($AK203/$AH203*2600,2),$AK203)*'umowa o pracę'!$E$8,2),ROUND(IF($AH203&gt;2600,ROUND($AK203/$AH203*2600,2),$AK203)*'umowa o pracę'!$E$8,2)),0)),IF('umowa o pracę'!$E$7=2021,IF(IF($AG203=1,IF($AI203=0,ROUND(IF($AH203&gt;2800,ROUND($AK203/$AH203*2800,2),$AK203)*'umowa o pracę'!$E$8,2),ROUND(IF($AH203&gt;2800,ROUND($AK203/$AH203*2800,2),$AK203)*'umowa o pracę'!$E$8,2)),0)&gt;$I203,$I203,IF($AG203=1,IF($AI203=0,ROUND(IF($AH203&gt;2800,ROUND($AK203/$AH203*2800,2),$AK203)*'umowa o pracę'!$E$8,2),ROUND(IF($AH203&gt;2800,ROUND($AK203/$AH203*2800,2),$AK203)*'umowa o pracę'!$E$8,2)),0)),0))</f>
        <v>0</v>
      </c>
      <c r="AQ203" s="56">
        <f>IF('umowa o pracę'!$E$7=2020,$AM203,IF('umowa o pracę'!$E$7=2021,$AN203,0))</f>
        <v>0</v>
      </c>
      <c r="AR203" s="33">
        <f>IF('umowa o pracę'!$E$7=0,0,U203+AF203+AQ203)</f>
        <v>0</v>
      </c>
      <c r="AS203" s="19"/>
      <c r="AT203" s="19"/>
      <c r="AU203" s="19"/>
      <c r="AV203" s="6"/>
      <c r="AW203" s="6"/>
      <c r="AX203" s="6">
        <f t="shared" si="26"/>
        <v>10</v>
      </c>
      <c r="AY203" s="6"/>
      <c r="AZ203" s="234">
        <f t="shared" si="29"/>
        <v>0</v>
      </c>
      <c r="BA203" s="234">
        <f t="shared" si="30"/>
        <v>0</v>
      </c>
      <c r="BB203" s="234">
        <f t="shared" si="31"/>
        <v>0</v>
      </c>
      <c r="BC203" s="234">
        <f t="shared" si="32"/>
        <v>0</v>
      </c>
      <c r="BD203" s="234">
        <f t="shared" si="33"/>
        <v>0</v>
      </c>
      <c r="BE203" s="234">
        <f t="shared" si="34"/>
        <v>0</v>
      </c>
      <c r="BF203" s="234">
        <f t="shared" si="35"/>
        <v>0</v>
      </c>
      <c r="BG203" s="234">
        <f t="shared" si="36"/>
        <v>0</v>
      </c>
      <c r="BH203" s="234">
        <f t="shared" si="37"/>
        <v>0</v>
      </c>
      <c r="BI203" s="238">
        <f t="shared" si="38"/>
        <v>0</v>
      </c>
      <c r="BJ203" s="236"/>
      <c r="BK203" s="236"/>
      <c r="BL203" s="237"/>
    </row>
    <row r="204" spans="1:64" ht="15.75" customHeight="1" x14ac:dyDescent="0.25">
      <c r="A204" s="129">
        <v>193</v>
      </c>
      <c r="B204" s="57"/>
      <c r="C204" s="57"/>
      <c r="D204" s="36"/>
      <c r="E204" s="36"/>
      <c r="F204" s="242"/>
      <c r="G204" s="37">
        <v>1</v>
      </c>
      <c r="H204" s="58">
        <v>0</v>
      </c>
      <c r="I204" s="59">
        <v>0</v>
      </c>
      <c r="J204" s="60">
        <v>0</v>
      </c>
      <c r="K204" s="52">
        <v>1</v>
      </c>
      <c r="L204" s="39">
        <v>0</v>
      </c>
      <c r="M204" s="39">
        <v>0</v>
      </c>
      <c r="N204" s="39">
        <v>0</v>
      </c>
      <c r="O204" s="39">
        <v>0</v>
      </c>
      <c r="P204" s="35">
        <f>IF('umowa o pracę'!$E$7=2020,ROUND(IF($L204&gt;=2600,2600*'umowa o pracę'!$E$8,$L204*'umowa o pracę'!$E$8),2),IF('umowa o pracę'!$E$7=2021,ROUND(IF($L204&gt;=2800,2800*'umowa o pracę'!$E$8,$L204*'umowa o pracę'!$E$8),2),0))</f>
        <v>0</v>
      </c>
      <c r="Q204" s="252">
        <f>IF(IF(IF(AND($K204=1,$I204&gt;0),ROUND(IF($L204+$M204&gt;=2600,2600*'umowa o pracę'!$E$8,($L204+$M204)*'umowa o pracę'!$E$8),2)+IF($M204=0,ROUND(IF($L204&gt;2600,ROUND($O204/$L204*2600,2),$O204)*'umowa o pracę'!$E$8,2),ROUND(IF($L204&gt;2600,ROUND($O204/$L204*2600,2),$O204)*'umowa o pracę'!$E$8,2)),ROUND(IF($L204+$M204&gt;=2600,2600*'umowa o pracę'!$E$8,($L204+$M204)*'umowa o pracę'!$E$8),2)-IF($M204=0,ROUND(ROUND(IF($L204&gt;2600,ROUND($N204/$L204*2600,2),$N204),2)*'umowa o pracę'!$E$8,2),IF($M204&gt;0,IF($L204+$M204&lt;2600,ROUND(ROUND($N204+ROUND($M204*9%,2),2)*'umowa o pracę'!$E$8,2),IF(AND($L204+$M204&gt;=2600,$M204&lt;2600,$L204&lt;2600),ROUND((ROUND(((2600-$M204)/$L204)*$N204,2)+ROUND($M204*9%,2))*'umowa o pracę'!$E$8,2),IF(AND($L204+$M204&gt;=2600,$M204&gt;=2600),ROUND((ROUND(2600*9%,2))*'umowa o pracę'!$E$8,2),IF(AND($L204+$M204&gt;=2600,$L204&gt;=2600,$M204&lt;2600),ROUND((ROUND($M204*9%,2)+ROUND(((2600-$M204)/$L204)*$N204,2))*'umowa o pracę'!$E$8,2),0)))),0)))&gt;$J204,$J204,IF(AND($K204=1,$I204&gt;0),ROUND(IF($L204+$M204&gt;=2600,2600*'umowa o pracę'!$E$8,($L204+$M204)*'umowa o pracę'!$E$8),2)+IF($M204=0,ROUND(IF($L204&gt;2600,ROUND($O204/$L204*2600,2),$O204)*'umowa o pracę'!$E$8,2),ROUND(IF($L204&gt;2600,ROUND($O204/$L204*2600,2),$O204)*'umowa o pracę'!$E$8,2)),ROUND(IF($L204+$M204&gt;=2600,2600*'umowa o pracę'!$E$8,($L204+$M204)*'umowa o pracę'!$E$8),2)-IF($M204=0,ROUND(ROUND(IF($L204&gt;2600,ROUND($N204/$L204*2600,2),$N204),2)*'umowa o pracę'!$E$8,2),IF($M204&gt;0,IF($L204+$M204&lt;2600,ROUND(ROUND($N204+ROUND($M204*9%,2),2)*'umowa o pracę'!$E$8,2),IF(AND($L204+$M204&gt;=2600,$M204&lt;2600,$L204&lt;2600),ROUND((ROUND(((2600-$M204)/$L204)*$N204,2)+ROUND($M204*9%,2))*'umowa o pracę'!$E$8,2),IF(AND($L204+$M204&gt;=2600,$M204&gt;=2600),ROUND((ROUND(2600*9%,2))*'umowa o pracę'!$E$8,2),IF(AND($L204+$M204&gt;=2600,$L204&gt;=2600,$M204&lt;2600),ROUND((ROUND($M204*9%,2)+ROUND(((2600-$M204)/$L204)*$N204,2))*'umowa o pracę'!$E$8,2),0)))),0))))&gt;$J204,$J204,IF(IF(AND($K204=1,$I204&gt;0),ROUND(IF($L204+$M204&gt;=2600,2600*'umowa o pracę'!$E$8,($L204+$M204)*'umowa o pracę'!$E$8),2)+IF($M204=0,ROUND(IF($L204&gt;2600,ROUND($O204/$L204*2600,2),$O204)*'umowa o pracę'!$E$8,2),ROUND(IF($L204&gt;2600,ROUND($O204/$L204*2600,2),$O204)*'umowa o pracę'!$E$8,2)),ROUND(IF($L204+$M204&gt;=2600,2600*'umowa o pracę'!$E$8,($L204+$M204)*'umowa o pracę'!$E$8),2)-IF($M204=0,ROUND(ROUND(IF($L204&gt;2600,ROUND($N204/$L204*2600,2),$N204),2)*'umowa o pracę'!$E$8,2),IF($M204&gt;0,IF($L204+$M204&lt;2600,ROUND(ROUND($N204+ROUND($M204*9%,2),2)*'umowa o pracę'!$E$8,2),IF(AND($L204+$M204&gt;=2600,$M204&lt;2600,$L204&lt;2600),ROUND((ROUND(((2600-$M204)/$L204)*$N204,2)+ROUND($M204*9%,2))*'umowa o pracę'!$E$8,2),IF(AND($L204+$M204&gt;=2600,$M204&gt;=2600),ROUND((ROUND(2600*9%,2))*'umowa o pracę'!$E$8,2),IF(AND($L204+$M204&gt;=2600,$L204&gt;=2600,$M204&lt;2600),ROUND((ROUND($M204*9%,2)+ROUND(((2600-$M204)/$L204)*$N204,2))*'umowa o pracę'!$E$8,2),0)))),0)))&gt;$J204,$J204,IF(AND($K204=1,$I204&gt;0),ROUND(IF($L204+$M204&gt;=2600,2600*'umowa o pracę'!$E$8,($L204+$M204)*'umowa o pracę'!$E$8),2)+IF($M204=0,ROUND(IF($L204&gt;2600,ROUND($O204/$L204*2600,2),$O204)*'umowa o pracę'!$E$8,2),ROUND(IF($L204&gt;2600,ROUND($O204/$L204*2600,2),$O204)*'umowa o pracę'!$E$8,2)),ROUND(IF($L204+$M204&gt;=2600,2600*'umowa o pracę'!$E$8,($L204+$M204)*'umowa o pracę'!$E$8),2)-IF(AND($M204=0,I204&gt;0),ROUND(ROUND(IF($L204&gt;2600,ROUND($N204/$L204*2600,2),$N204),2)*'umowa o pracę'!$E$8,2),IF($M204&gt;0,IF($L204+$M204&lt;2600,ROUND(ROUND($N204+ROUND($M204*9%,2),2)*'umowa o pracę'!$E$8,2),IF(AND($L204+$M204&gt;=2600,$M204&lt;2600,$L204&lt;2600),ROUND((ROUND(((2600-$M204)/$L204)*$N204,2)+ROUND($M204*9%,2))*'umowa o pracę'!$E$8,2),IF(AND($L204+$M204&gt;=2600,$M204&gt;=2600),ROUND((ROUND(2600*9%,2))*'umowa o pracę'!$E$8,2),IF(AND($L204+$M204&gt;=2600,$L204&gt;=2600,$M204&lt;2600),ROUND((ROUND($M204*9%,2)+ROUND(((2600-$M204)/$L204)*$N204,2))*'umowa o pracę'!$E$8,2),0)))),0)))))</f>
        <v>0</v>
      </c>
      <c r="R204" s="252">
        <f>IF(IF(IF(AND($K204=1,$I204&gt;0),ROUND(IF($L204+$M204&gt;=2800,2800*'umowa o pracę'!$E$8,($L204+$M204)*'umowa o pracę'!$E$8),2)+IF($M204=0,ROUND(IF($L204&gt;2800,ROUND($O204/$L204*2800,2),$O204)*'umowa o pracę'!$E$8,2),ROUND(IF($L204&gt;2800,ROUND($O204/$L204*2800,2),$O204)*'umowa o pracę'!$E$8,2)),ROUND(IF($L204+$M204&gt;=2800,2800*'umowa o pracę'!$E$8,($L204+$M204)*'umowa o pracę'!$E$8),2)-IF($M204=0,ROUND(ROUND(IF($L204&gt;2800,ROUND($N204/$L204*2800,2),$N204),2)*'umowa o pracę'!$E$8,2),IF($M204&gt;0,IF($L204+$M204&lt;2800,ROUND(ROUND($N204+ROUND($M204*9%,2),2)*'umowa o pracę'!$E$8,2),IF(AND($L204+$M204&gt;=2800,$M204&lt;2800,$L204&lt;2800),ROUND((ROUND(((2800-$M204)/$L204)*$N204,2)+ROUND($M204*9%,2))*'umowa o pracę'!$E$8,2),IF(AND($L204+$M204&gt;=2800,$M204&gt;=2800),ROUND((ROUND(2800*9%,2))*'umowa o pracę'!$E$8,2),IF(AND($L204+$M204&gt;=2800,$L204&gt;=2800,$M204&lt;2800),ROUND((ROUND($M204*9%,2)+ROUND(((2800-$M204)/$L204)*$N204,2))*'umowa o pracę'!$E$8,2),0)))),0)))&gt;$J204,$J204,IF(AND($K204=1,$I204&gt;0),ROUND(IF($L204+$M204&gt;=2800,2800*'umowa o pracę'!$E$8,($L204+$M204)*'umowa o pracę'!$E$8),2)+IF($M204=0,ROUND(IF($L204&gt;2800,ROUND($O204/$L204*2800,2),$O204)*'umowa o pracę'!$E$8,2),ROUND(IF($L204&gt;2800,ROUND($O204/$L204*2800,2),$O204)*'umowa o pracę'!$E$8,2)),ROUND(IF($L204+$M204&gt;=2800,2800*'umowa o pracę'!$E$8,($L204+$M204)*'umowa o pracę'!$E$8),2)-IF($M204=0,ROUND(ROUND(IF($L204&gt;2800,ROUND($N204/$L204*2800,2),$N204),2)*'umowa o pracę'!$E$8,2),IF($M204&gt;0,IF($L204+$M204&lt;2800,ROUND(ROUND($N204+ROUND($M204*9%,2),2)*'umowa o pracę'!$E$8,2),IF(AND($L204+$M204&gt;=2800,$M204&lt;2800,$L204&lt;2800),ROUND((ROUND(((2800-$M204)/$L204)*$N204,2)+ROUND($M204*9%,2))*'umowa o pracę'!$E$8,2),IF(AND($L204+$M204&gt;=2800,$M204&gt;=2800),ROUND((ROUND(2800*9%,2))*'umowa o pracę'!$E$8,2),IF(AND($L204+$M204&gt;=2800,$L204&gt;=2800,$M204&lt;2800),ROUND((ROUND($M204*9%,2)+ROUND(((2800-$M204)/$L204)*$N204,2))*'umowa o pracę'!$E$8,2),0)))),0))))&gt;$J204,$J204,IF(IF(AND($K204=1,$I204&gt;0),ROUND(IF($L204+$M204&gt;=2800,2800*'umowa o pracę'!$E$8,($L204+$M204)*'umowa o pracę'!$E$8),2)+IF($M204=0,ROUND(IF($L204&gt;2800,ROUND($O204/$L204*2800,2),$O204)*'umowa o pracę'!$E$8,2),ROUND(IF($L204&gt;2800,ROUND($O204/$L204*2800,2),$O204)*'umowa o pracę'!$E$8,2)),ROUND(IF($L204+$M204&gt;=2800,2800*'umowa o pracę'!$E$8,($L204+$M204)*'umowa o pracę'!$E$8),2)-IF($M204=0,ROUND(ROUND(IF($L204&gt;2800,ROUND($N204/$L204*2800,2),$N204),2)*'umowa o pracę'!$E$8,2),IF($M204&gt;0,IF($L204+$M204&lt;2800,ROUND(ROUND($N204+ROUND($M204*9%,2),2)*'umowa o pracę'!$E$8,2),IF(AND($L204+$M204&gt;=2800,$M204&lt;2800,$L204&lt;2800),ROUND((ROUND(((2800-$M204)/$L204)*$N204,2)+ROUND($M204*9%,2))*'umowa o pracę'!$E$8,2),IF(AND($L204+$M204&gt;=2800,$M204&gt;=2800),ROUND((ROUND(2800*9%,2))*'umowa o pracę'!$E$8,2),IF(AND($L204+$M204&gt;=2800,$L204&gt;=2800,$M204&lt;2800),ROUND((ROUND($M204*9%,2)+ROUND(((2800-$M204)/$L204)*$N204,2))*'umowa o pracę'!$E$8,2),0)))),0)))&gt;$J204,$J204,IF(AND($K204=1,$I204&gt;0),ROUND(IF($L204+$M204&gt;=2800,2800*'umowa o pracę'!$E$8,($L204+$M204)*'umowa o pracę'!$E$8),2)+IF($M204=0,ROUND(IF($L204&gt;2800,ROUND($O204/$L204*2800,2),$O204)*'umowa o pracę'!$E$8,2),ROUND(IF($L204&gt;2800,ROUND($O204/$L204*2800,2),$O204)*'umowa o pracę'!$E$8,2)),ROUND(IF($L204+$M204&gt;=2800,2800*'umowa o pracę'!$E$8,($L204+$M204)*'umowa o pracę'!$E$8),2)-IF(AND($M204=0,I204&gt;0),ROUND(ROUND(IF($L204&gt;2800,ROUND($N204/$L204*2800,2),$N204),2)*'umowa o pracę'!$E$8,2),IF($M204&gt;0,IF($L204+$M204&lt;2800,ROUND(ROUND($N204+ROUND($M204*9%,2),2)*'umowa o pracę'!$E$8,2),IF(AND($L204+$M204&gt;=2800,$M204&lt;2800,$L204&lt;2800),ROUND((ROUND(((2800-$M204)/$L204)*$N204,2)+ROUND($M204*9%,2))*'umowa o pracę'!$E$8,2),IF(AND($L204+$M204&gt;=2800,$M204&gt;=2800),ROUND((ROUND(2800*9%,2))*'umowa o pracę'!$E$8,2),IF(AND($L204+$M204&gt;=2800,$L204&gt;=2800,$M204&lt;2800),ROUND((ROUND($M204*9%,2)+ROUND(((2800-$M204)/$L204)*$N204,2))*'umowa o pracę'!$E$8,2),0)))),0)))))</f>
        <v>0</v>
      </c>
      <c r="S204" s="32">
        <f>IF('umowa o pracę'!$E$7=2020,IF(IF($K204=1,IF($M204=0,ROUND(IF($L204&gt;2600,ROUND($N204/$L204*2600,2),$N204)*'umowa o pracę'!$E$8,2),IF($L204+$M204&lt;2600,ROUND(ROUND($N204+ROUND($M204*9%,2),2)*'umowa o pracę'!$E$8,2),IF(AND($L204+$M204&gt;=2600,$L204&lt;2600),ROUND((ROUND($N204+ROUND((2600-$L204)*9%,2),2))*'umowa o pracę'!$E$8,2),IF(AND($L204+$M204&gt;=2600,$L204&gt;=2600),ROUND(ROUND($N204/$L204*2600,2)*'umowa o pracę'!$E$8,2),0)))),0)&gt;$H204,$H204,IF($K204=1,IF($M204=0,ROUND(IF($L204&gt;2600,ROUND($N204/$L204*2600,2),$N204)*'umowa o pracę'!$E$8,2),IF($L204+$M204&lt;2600,ROUND(ROUND($N204+ROUND($M204*9%,2),2)*'umowa o pracę'!$E$8,2),IF(AND($L204+$M204&gt;=2600,$L204&lt;2600),ROUND((ROUND($N204+ROUND((2600-$L204)*9%,2),2))*'umowa o pracę'!$E$8,2),IF(AND($L204+$M204&gt;=2600,$L204&gt;=2600),ROUND(ROUND($N204/$L204*2600,2)*'umowa o pracę'!$E$8,2),0)))),0)),IF('umowa o pracę'!$E$7=2021,IF(IF($K204=1,IF($M204=0,ROUND(IF($L204&gt;2800,ROUND($N204/$L204*2800,2),$N204)*'umowa o pracę'!$E$8,2),IF($L204+$M204&lt;2800,ROUND(ROUND($N204+ROUND($M204*9%,2),2)*'umowa o pracę'!$E$8,2),IF(AND($L204+$M204&gt;=2800,$L204&lt;2800),ROUND((ROUND($N204+ROUND((2800-$L204)*9%,2),2))*'umowa o pracę'!$E$8,2),IF(AND($L204+$M204&gt;=2800,$L204&gt;=2800),ROUND(ROUND($N204/$L204*2800,2)*'umowa o pracę'!$E$8,2),0)))),0)&gt;$H204,$H204,IF($K204=1,IF($M204=0,ROUND(IF($L204&gt;2800,ROUND($N204/$L204*2800,2),$N204)*'umowa o pracę'!$E$8,2),IF($L204+$M204&lt;2800,ROUND(ROUND($N204+ROUND($M204*9%,2),2)*'umowa o pracę'!$E$8,2),IF(AND($L204+$M204&gt;=2800,$L204&lt;2800),ROUND((ROUND($N204+ROUND((2800-$L204)*9%,2),2))*'umowa o pracę'!$E$8,2),IF(AND($L204+$M204&gt;=2800,$L204&gt;=2800),ROUND(ROUND($N204/$L204*2800,2)*'umowa o pracę'!$E$8,2),0)))),0)),0))</f>
        <v>0</v>
      </c>
      <c r="T204" s="32">
        <f>IF('umowa o pracę'!$E$7=2020,IF(IF($K204=1,IF($M204=0,ROUND(IF($L204&gt;2600,ROUND($O204/$L204*2600,2),$O204)*'umowa o pracę'!$E$8,2),ROUND(IF($L204&gt;2600,ROUND($O204/$L204*2600,2),$O204)*'umowa o pracę'!$E$8,2)),0)&gt;$I204,$I204,IF($K204=1,IF($M204=0,ROUND(IF($L204&gt;2600,ROUND($O204/$L204*2600,2),$O204)*'umowa o pracę'!$E$8,2),ROUND(IF($L204&gt;2600,ROUND($O204/$L204*2600,2),$O204)*'umowa o pracę'!$E$8,2)),0)),IF('umowa o pracę'!$E$7=2021,IF(IF($K204=1,IF($M204=0,ROUND(IF($L204&gt;2800,ROUND($O204/$L204*2800,2),$O204)*'umowa o pracę'!$E$8,2),ROUND(IF($L204&gt;2800,ROUND($O204/$L204*2800,2),$O204)*'umowa o pracę'!$E$8,2)),0)&gt;$I204,$I204,IF($K204=1,IF($M204=0,ROUND(IF($L204&gt;2800,ROUND($O204/$L204*2800,2),$O204)*'umowa o pracę'!$E$8,2),ROUND(IF($L204&gt;2800,ROUND($O204/$L204*2800,2),$O204)*'umowa o pracę'!$E$8,2)),0)),0))</f>
        <v>0</v>
      </c>
      <c r="U204" s="51">
        <f>IF('umowa o pracę'!$E$7=2020,$Q204,IF('umowa o pracę'!$E$7=2021,$R204,0))</f>
        <v>0</v>
      </c>
      <c r="V204" s="53">
        <f t="shared" si="27"/>
        <v>1</v>
      </c>
      <c r="W204" s="54">
        <f>IF('umowa o pracę'!$E$6&lt;2,0,$L204)</f>
        <v>0</v>
      </c>
      <c r="X204" s="54">
        <f>IF('umowa o pracę'!$E$6&lt;2,0,$M204)</f>
        <v>0</v>
      </c>
      <c r="Y204" s="55">
        <f>IF('umowa o pracę'!$E$6&lt;2,0,$N204)</f>
        <v>0</v>
      </c>
      <c r="Z204" s="55">
        <f>IF('umowa o pracę'!$E$6&lt;2,0,$O204)</f>
        <v>0</v>
      </c>
      <c r="AA204" s="32">
        <f>IF('umowa o pracę'!$E$7=2020,ROUND(IF($W204&gt;=2600,2600*'umowa o pracę'!$E$8,$W204*'umowa o pracę'!$E$8),2),IF('umowa o pracę'!$E$7=2021,ROUND(IF($W204&gt;=2800,2800*'umowa o pracę'!$E$8,$W204*'umowa o pracę'!$E$8),2),0))</f>
        <v>0</v>
      </c>
      <c r="AB204" s="32">
        <f>IF(IF(IF(AND($V204=1,$I204&gt;0),ROUND(IF($W204+$X204&gt;=2600,2600*'umowa o pracę'!$E$8,($W204+$X204)*'umowa o pracę'!$E$8),2)+IF($X204=0,ROUND(IF($W204&gt;2600,ROUND($Z204/$W204*2600,2),$Z204)*'umowa o pracę'!$E$8,2),ROUND(IF($W204&gt;2600,ROUND($Z204/$W204*2600,2),$Z204)*'umowa o pracę'!$E$8,2)),ROUND(IF($W204+$X204&gt;=2600,2600*'umowa o pracę'!$E$8,($W204+$X204)*'umowa o pracę'!$E$8),2)-IF($X204=0,ROUND(ROUND(IF($W204&gt;2600,ROUND($Y204/$W204*2600,2),$Y204),2)*'umowa o pracę'!$E$8,2),IF($X204&gt;0,IF($W204+$X204&lt;2600,ROUND(ROUND($Y204+ROUND($X204*9%,2),2)*'umowa o pracę'!$E$8,2),IF(AND($W204+$X204&gt;=2600,$X204&lt;2600,$W204&lt;2600),ROUND((ROUND(((2600-$X204)/$W204)*$Y204,2)+ROUND($X204*9%,2))*'umowa o pracę'!$E$8,2),IF(AND($W204+$X204&gt;=2600,$X204&gt;=2600),ROUND((ROUND(2600*9%,2))*'umowa o pracę'!$E$8,2),IF(AND($W204+$X204&gt;=2600,$W204&gt;=2600,$X204&lt;2600),ROUND((ROUND($X204*9%,2)+ROUND(((2600-$X204)/$W204)*$Y204,2))*'umowa o pracę'!$E$8,2),0)))),0)))&gt;$J204,$J204,IF(AND($V204=1,$I204&gt;0),ROUND(IF($W204+$X204&gt;=2600,2600*'umowa o pracę'!$E$8,($W204+$X204)*'umowa o pracę'!$E$8),2)+IF($X204=0,ROUND(IF($W204&gt;2600,ROUND($Z204/$W204*2600,2),$Z204)*'umowa o pracę'!$E$8,2),ROUND(IF($W204&gt;2600,ROUND($Z204/$W204*2600,2),$Z204)*'umowa o pracę'!$E$8,2)),ROUND(IF($W204+$X204&gt;=2600,2600*'umowa o pracę'!$E$8,($W204+$X204)*'umowa o pracę'!$E$8),2)-IF($X204=0,ROUND(ROUND(IF($W204&gt;2600,ROUND($Y204/$W204*2600,2),$Y204),2)*'umowa o pracę'!$E$8,2),IF($X204&gt;0,IF($W204+$X204&lt;2600,ROUND(ROUND($Y204+ROUND($X204*9%,2),2)*'umowa o pracę'!$E$8,2),IF(AND($W204+$X204&gt;=2600,$X204&lt;2600,$W204&lt;2600),ROUND((ROUND(((2600-$X204)/$W204)*$Y204,2)+ROUND($X204*9%,2))*'umowa o pracę'!$E$8,2),IF(AND($W204+$X204&gt;=2600,$X204&gt;=2600),ROUND((ROUND(2600*9%,2))*'umowa o pracę'!$E$8,2),IF(AND($W204+$X204&gt;=2600,$W204&gt;=2600,$X204&lt;2600),ROUND((ROUND($X204*9%,2)+ROUND(((2600-$X204)/$W204)*$Y204,2))*'umowa o pracę'!$E$8,2),0)))),0))))&gt;$J204,$J204,IF(IF(AND($V204=1,$I204&gt;0),ROUND(IF($W204+$X204&gt;=2600,2600*'umowa o pracę'!$E$8,($W204+$X204)*'umowa o pracę'!$E$8),2)+IF($X204=0,ROUND(IF($W204&gt;2600,ROUND($Z204/$W204*2600,2),$Z204)*'umowa o pracę'!$E$8,2),ROUND(IF($W204&gt;2600,ROUND($Z204/$W204*2600,2),$Z204)*'umowa o pracę'!$E$8,2)),ROUND(IF($W204+$X204&gt;=2600,2600*'umowa o pracę'!$E$8,($W204+$X204)*'umowa o pracę'!$E$8),2)-IF($X204=0,ROUND(ROUND(IF($W204&gt;2600,ROUND($Y204/$W204*2600,2),$Y204),2)*'umowa o pracę'!$E$8,2),IF($X204&gt;0,IF($W204+$X204&lt;2600,ROUND(ROUND($Y204+ROUND($X204*9%,2),2)*'umowa o pracę'!$E$8,2),IF(AND($W204+$X204&gt;=2600,$X204&lt;2600,$W204&lt;2600),ROUND((ROUND(((2600-$X204)/$W204)*$Y204,2)+ROUND($X204*9%,2))*'umowa o pracę'!$E$8,2),IF(AND($W204+$X204&gt;=2600,$X204&gt;=2600),ROUND((ROUND(2600*9%,2))*'umowa o pracę'!$E$8,2),IF(AND($W204+$X204&gt;=2600,$W204&gt;=2600,$X204&lt;2600),ROUND((ROUND($X204*9%,2)+ROUND(((2600-$X204)/$W204)*$Y204,2))*'umowa o pracę'!$E$8,2),0)))),0)))&gt;$J204,$J204,IF(AND($V204=1,$I204&gt;0),ROUND(IF($W204+$X204&gt;=2600,2600*'umowa o pracę'!$E$8,($W204+$X204)*'umowa o pracę'!$E$8),2)+IF($X204=0,ROUND(IF($W204&gt;2600,ROUND($Z204/$W204*2600,2),$Z204)*'umowa o pracę'!$E$8,2),ROUND(IF($W204&gt;2600,ROUND($Z204/$W204*2600,2),$Z204)*'umowa o pracę'!$E$8,2)),ROUND(IF($W204+$X204&gt;=2600,2600*'umowa o pracę'!$E$8,($W204+$X204)*'umowa o pracę'!$E$8),2)-IF(AND($X204=0,I204&gt;0),ROUND(ROUND(IF($W204&gt;2600,ROUND($Y204/$W204*2600,2),$Y204),2)*'umowa o pracę'!$E$8,2),IF($X204&gt;0,IF($W204+$X204&lt;2600,ROUND(ROUND($Y204+ROUND($X204*9%,2),2)*'umowa o pracę'!$E$8,2),IF(AND($W204+$X204&gt;=2600,$X204&lt;2600,$W204&lt;2600),ROUND((ROUND(((2600-$X204)/$W204)*$Y204,2)+ROUND($X204*9%,2))*'umowa o pracę'!$E$8,2),IF(AND($W204+$X204&gt;=2600,$X204&gt;=2600),ROUND((ROUND(2600*9%,2))*'umowa o pracę'!$E$8,2),IF(AND($W204+$X204&gt;=2600,$W204&gt;=2600,$X204&lt;2600),ROUND((ROUND($X204*9%,2)+ROUND(((2600-$X204)/$W204)*$Y204,2))*'umowa o pracę'!$E$8,2),0)))),0)))))</f>
        <v>0</v>
      </c>
      <c r="AC204" s="32">
        <f>IF(IF(IF(AND($V204=1,$I204&gt;0),ROUND(IF($W204+$X204&gt;=2800,2800*'umowa o pracę'!$E$8,($W204+$X204)*'umowa o pracę'!$E$8),2)+IF($X204=0,ROUND(IF($W204&gt;2800,ROUND($Z204/$W204*2800,2),$Z204)*'umowa o pracę'!$E$8,2),ROUND(IF($W204&gt;2800,ROUND($Z204/$W204*2800,2),$Z204)*'umowa o pracę'!$E$8,2)),ROUND(IF($W204+$X204&gt;=2800,2800*'umowa o pracę'!$E$8,($W204+$X204)*'umowa o pracę'!$E$8),2)-IF($X204=0,ROUND(ROUND(IF($W204&gt;2800,ROUND($Y204/$W204*2800,2),$Y204),2)*'umowa o pracę'!$E$8,2),IF($X204&gt;0,IF($W204+$X204&lt;2800,ROUND(ROUND($Y204+ROUND($X204*9%,2),2)*'umowa o pracę'!$E$8,2),IF(AND($W204+$X204&gt;=2800,$X204&lt;2800,$W204&lt;2800),ROUND((ROUND(((2800-$X204)/$W204)*$Y204,2)+ROUND($X204*9%,2))*'umowa o pracę'!$E$8,2),IF(AND($W204+$X204&gt;=2800,$X204&gt;=2800),ROUND((ROUND(2800*9%,2))*'umowa o pracę'!$E$8,2),IF(AND($W204+$X204&gt;=2800,$W204&gt;=2800,$X204&lt;2800),ROUND((ROUND($X204*9%,2)+ROUND(((2800-$X204)/$W204)*$Y204,2))*'umowa o pracę'!$E$8,2),0)))),0)))&gt;$J204,$J204,IF(AND($V204=1,$I204&gt;0),ROUND(IF($W204+$X204&gt;=2800,2800*'umowa o pracę'!$E$8,($W204+$X204)*'umowa o pracę'!$E$8),2)+IF($X204=0,ROUND(IF($W204&gt;2800,ROUND($Z204/$W204*2800,2),$Z204)*'umowa o pracę'!$E$8,2),ROUND(IF($W204&gt;2800,ROUND($Z204/$W204*2800,2),$Z204)*'umowa o pracę'!$E$8,2)),ROUND(IF($W204+$X204&gt;=2800,2800*'umowa o pracę'!$E$8,($W204+$X204)*'umowa o pracę'!$E$8),2)-IF($X204=0,ROUND(ROUND(IF($W204&gt;2800,ROUND($Y204/$W204*2800,2),$Y204),2)*'umowa o pracę'!$E$8,2),IF($X204&gt;0,IF($W204+$X204&lt;2800,ROUND(ROUND($Y204+ROUND($X204*9%,2),2)*'umowa o pracę'!$E$8,2),IF(AND($W204+$X204&gt;=2800,$X204&lt;2800,$W204&lt;2800),ROUND((ROUND(((2800-$X204)/$W204)*$Y204,2)+ROUND($X204*9%,2))*'umowa o pracę'!$E$8,2),IF(AND($W204+$X204&gt;=2800,$X204&gt;=2800),ROUND((ROUND(2800*9%,2))*'umowa o pracę'!$E$8,2),IF(AND($W204+$X204&gt;=2800,$W204&gt;=2800,$X204&lt;2800),ROUND((ROUND($X204*9%,2)+ROUND(((2800-$X204)/$W204)*$Y204,2))*'umowa o pracę'!$E$8,2),0)))),0))))&gt;$J204,$J204,IF(IF(AND($V204=1,$I204&gt;0),ROUND(IF($W204+$X204&gt;=2800,2800*'umowa o pracę'!$E$8,($W204+$X204)*'umowa o pracę'!$E$8),2)+IF($X204=0,ROUND(IF($W204&gt;2800,ROUND($Z204/$W204*2800,2),$Z204)*'umowa o pracę'!$E$8,2),ROUND(IF($W204&gt;2800,ROUND($Z204/$W204*2800,2),$Z204)*'umowa o pracę'!$E$8,2)),ROUND(IF($W204+$X204&gt;=2800,2800*'umowa o pracę'!$E$8,($W204+$X204)*'umowa o pracę'!$E$8),2)-IF($X204=0,ROUND(ROUND(IF($W204&gt;2800,ROUND($Y204/$W204*2800,2),$Y204),2)*'umowa o pracę'!$E$8,2),IF($X204&gt;0,IF($W204+$X204&lt;2800,ROUND(ROUND($Y204+ROUND($X204*9%,2),2)*'umowa o pracę'!$E$8,2),IF(AND($W204+$X204&gt;=2800,$X204&lt;2800,$W204&lt;2800),ROUND((ROUND(((2800-$X204)/$W204)*$Y204,2)+ROUND($X204*9%,2))*'umowa o pracę'!$E$8,2),IF(AND($W204+$X204&gt;=2800,$X204&gt;=2800),ROUND((ROUND(2800*9%,2))*'umowa o pracę'!$E$8,2),IF(AND($W204+$X204&gt;=2800,$W204&gt;=2800,$X204&lt;2800),ROUND((ROUND($X204*9%,2)+ROUND(((2800-$X204)/$W204)*$Y204,2))*'umowa o pracę'!$E$8,2),0)))),0)))&gt;$J204,$J204,IF(AND($V204=1,$I204&gt;0),ROUND(IF($W204+$X204&gt;=2800,2800*'umowa o pracę'!$E$8,($W204+$X204)*'umowa o pracę'!$E$8),2)+IF($X204=0,ROUND(IF($W204&gt;2800,ROUND($Z204/$W204*2800,2),$Z204)*'umowa o pracę'!$E$8,2),ROUND(IF($W204&gt;2800,ROUND($Z204/$W204*2800,2),$Z204)*'umowa o pracę'!$E$8,2)),ROUND(IF($W204+$X204&gt;=2800,2800*'umowa o pracę'!$E$8,($W204+$X204)*'umowa o pracę'!$E$8),2)-IF(AND($X204=0,I204&gt;0),ROUND(ROUND(IF($W204&gt;2800,ROUND($Y204/$W204*2800,2),$Y204),2)*'umowa o pracę'!$E$8,2),IF($X204&gt;0,IF($W204+$X204&lt;2800,ROUND(ROUND($Y204+ROUND($X204*9%,2),2)*'umowa o pracę'!$E$8,2),IF(AND($W204+$X204&gt;=2800,$X204&lt;2800,$W204&lt;2800),ROUND((ROUND(((2800-$X204)/$W204)*$Y204,2)+ROUND($X204*9%,2))*'umowa o pracę'!$E$8,2),IF(AND($W204+$X204&gt;=2800,$X204&gt;=2800),ROUND((ROUND(2800*9%,2))*'umowa o pracę'!$E$8,2),IF(AND($W204+$X204&gt;=2800,$W204&gt;=2800,$X204&lt;2800),ROUND((ROUND($X204*9%,2)+ROUND(((2800-$X204)/$W204)*$Y204,2))*'umowa o pracę'!$E$8,2),0)))),0)))))</f>
        <v>0</v>
      </c>
      <c r="AD204" s="32">
        <f>IF('umowa o pracę'!$E$7=2020,IF(IF($V204=1,IF($X204=0,ROUND(IF($W204&gt;2600,ROUND($Y204/$W204*2600,2),$Y204)*'umowa o pracę'!$E$8,2),IF($W204+$X204&lt;2600,ROUND(ROUND($Y204+ROUND($X204*9%,2),2)*'umowa o pracę'!$E$8,2),IF(AND($W204+$X204&gt;=2600,$W204&lt;2600),ROUND((ROUND($Y204+ROUND((2600-$W204)*9%,2),2))*'umowa o pracę'!$E$8,2),IF(AND($W204+$X204&gt;=2600,$W204&gt;=2600),ROUND(ROUND($Y204/$W204*2600,2)*'umowa o pracę'!$E$8,2),0)))),0)&gt;$H204,$H204,IF($V204=1,IF($X204=0,ROUND(IF($W204&gt;2600,ROUND($Y204/$W204*2600,2),$Y204)*'umowa o pracę'!$E$8,2),IF($W204+$X204&lt;2600,ROUND(ROUND($Y204+ROUND($X204*9%,2),2)*'umowa o pracę'!$E$8,2),IF(AND($W204+$X204&gt;=2600,$W204&lt;2600),ROUND((ROUND($Y204+ROUND((2600-$W204)*9%,2),2))*'umowa o pracę'!$E$8,2),IF(AND($W204+$X204&gt;=2600,$W204&gt;=2600),ROUND(ROUND($Y204/$W204*2600,2)*'umowa o pracę'!$E$8,2),0)))),0)),IF('umowa o pracę'!$E$7=2021,IF(IF($V204=1,IF($X204=0,ROUND(IF($W204&gt;2800,ROUND($Y204/$W204*2800,2),$Y204)*'umowa o pracę'!$E$8,2),IF($W204+$X204&lt;2800,ROUND(ROUND($Y204+ROUND($X204*9%,2),2)*'umowa o pracę'!$E$8,2),IF(AND($W204+$X204&gt;=2800,$W204&lt;2800),ROUND((ROUND($Y204+ROUND((2800-$W204)*9%,2),2))*'umowa o pracę'!$E$8,2),IF(AND($W204+$X204&gt;=2800,$W204&gt;=2800),ROUND(ROUND($Y204/$W204*2800,2)*'umowa o pracę'!$E$8,2),0)))),0)&gt;$H204,$H204,IF($V204=1,IF($X204=0,ROUND(IF($W204&gt;2800,ROUND($Y204/$W204*2800,2),$Y204)*'umowa o pracę'!$E$8,2),IF($W204+$X204&lt;2800,ROUND(ROUND($Y204+ROUND($X204*9%,2),2)*'umowa o pracę'!$E$8,2),IF(AND($W204+$X204&gt;=2800,$W204&lt;2800),ROUND((ROUND($Y204+ROUND((2800-$W204)*9%,2),2))*'umowa o pracę'!$E$8,2),IF(AND($W204+$X204&gt;=2800,$W204&gt;=2800),ROUND(ROUND($Y204/$W204*2800,2)*'umowa o pracę'!$E$8,2),0)))),0)),0))</f>
        <v>0</v>
      </c>
      <c r="AE204" s="32">
        <f>IF('umowa o pracę'!$E$7=2020,IF(IF($V204=1,IF($X204=0,ROUND(IF($W204&gt;2600,ROUND($Z204/$W204*2600,2),$Z204)*'umowa o pracę'!$E$8,2),ROUND(IF($W204&gt;2600,ROUND($Z204/$W204*2600,2),$Z204)*'umowa o pracę'!$E$8,2)),0)&gt;$I204,$I204,IF($V204=1,IF($X204=0,ROUND(IF($W204&gt;2600,ROUND($Z204/$W204*2600,2),$Z204)*'umowa o pracę'!$E$8,2),ROUND(IF($W204&gt;2600,ROUND($Z204/$W204*2600,2),$Z204)*'umowa o pracę'!$E$8,2)),0)),IF('umowa o pracę'!$E$7=2021,IF(IF($V204=1,IF($X204=0,ROUND(IF($W204&gt;2800,ROUND($Z204/$W204*2800,2),$Z204)*'umowa o pracę'!$E$8,2),ROUND(IF($W204&gt;2800,ROUND($Z204/$W204*2800,2),$Z204)*'umowa o pracę'!$E$8,2)),0)&gt;$I204,$I204,IF($V204=1,IF($X204=0,ROUND(IF($W204&gt;2800,ROUND($Z204/$W204*2800,2),$Z204)*'umowa o pracę'!$E$8,2),ROUND(IF($W204&gt;2800,ROUND($Z204/$W204*2800,2),$Z204)*'umowa o pracę'!$E$8,2)),0)),0))</f>
        <v>0</v>
      </c>
      <c r="AF204" s="56">
        <f>IF('umowa o pracę'!$E$7=2020,$AB204,IF('umowa o pracę'!$E$7=2021,$AC204,0))</f>
        <v>0</v>
      </c>
      <c r="AG204" s="53">
        <f t="shared" si="28"/>
        <v>1</v>
      </c>
      <c r="AH204" s="39">
        <f>IF('umowa o pracę'!$E$6&lt;3,0,$L204)</f>
        <v>0</v>
      </c>
      <c r="AI204" s="39">
        <f>IF('umowa o pracę'!$E$6&lt;3,0,$M204)</f>
        <v>0</v>
      </c>
      <c r="AJ204" s="55">
        <f>IF('umowa o pracę'!$E$6&lt;3,0,$N204)</f>
        <v>0</v>
      </c>
      <c r="AK204" s="55">
        <f>IF('umowa o pracę'!$E$6&lt;3,0,$O204)</f>
        <v>0</v>
      </c>
      <c r="AL204" s="32">
        <f>IF('umowa o pracę'!$E$7=2020,ROUND(IF($AH204&gt;=2600,2600*'umowa o pracę'!$E$8,$AH204*'umowa o pracę'!$E$8),2),IF('umowa o pracę'!$E$7=2021,ROUND(IF($AH204&gt;=2800,2800*'umowa o pracę'!$E$8,$AH204*'umowa o pracę'!$E$8),2),0))</f>
        <v>0</v>
      </c>
      <c r="AM204" s="32">
        <f>IF(IF(IF(AND($AG204=1,$I204&gt;0),ROUND(IF($AH204+$AI204&gt;=2600,2600*'umowa o pracę'!$E$8,($AH204+$AI204)*'umowa o pracę'!$E$8),2)+IF($AI204=0,ROUND(IF($AH204&gt;2600,ROUND($AK204/$AH204*2600,2),$AK204)*'umowa o pracę'!$E$8,2),ROUND(IF($AH204&gt;2600,ROUND($AK204/$AH204*2600,2),$AK204)*'umowa o pracę'!$E$8,2)),ROUND(IF($AH204+$AI204&gt;=2600,2600*'umowa o pracę'!$E$8,($AH204+$AI204)*'umowa o pracę'!$E$8),2)-IF($AI204=0,ROUND(ROUND(IF($AH204&gt;2600,ROUND($AJ204/$AH204*2600,2),$AJ204),2)*'umowa o pracę'!$E$8,2),IF($AI204&gt;0,IF($AH204+$AI204&lt;2600,ROUND(ROUND($AJ204+ROUND($AI204*9%,2),2)*'umowa o pracę'!$E$8,2),IF(AND($AH204+$AI204&gt;=2600,$AI204&lt;2600,$AH204&lt;2600),ROUND((ROUND(((2600-$AI204)/$AH204)*$AJ204,2)+ROUND($AI204*9%,2))*'umowa o pracę'!$E$8,2),IF(AND($AH204+$AI204&gt;=2600,$AI204&gt;=2600),ROUND((ROUND(2600*9%,2))*'umowa o pracę'!$E$8,2),IF(AND($AH204+$AI204&gt;=2600,$AH204&gt;=2600,$AI204&lt;2600),ROUND((ROUND($AI204*9%,2)+ROUND(((2600-$AI204)/$AH204)*$AJ204,2))*'umowa o pracę'!$E$8,2),0)))),0)))&gt;$J204,$J204,IF(AND($AG204=1,$I204&gt;0),ROUND(IF($AH204+$AI204&gt;=2600,2600*'umowa o pracę'!$E$8,($AH204+$AI204)*'umowa o pracę'!$E$8),2)+IF($AI204=0,ROUND(IF($AH204&gt;2600,ROUND($AK204/$AH204*2600,2),$AK204)*'umowa o pracę'!$E$8,2),ROUND(IF($AH204&gt;2600,ROUND($AK204/$AH204*2600,2),$AK204)*'umowa o pracę'!$E$8,2)),ROUND(IF($AH204+$AI204&gt;=2600,2600*'umowa o pracę'!$E$8,($AH204+$AI204)*'umowa o pracę'!$E$8),2)-IF($AI204=0,ROUND(ROUND(IF($AH204&gt;2600,ROUND($AJ204/$AH204*2600,2),$AJ204),2)*'umowa o pracę'!$E$8,2),IF($AI204&gt;0,IF($AH204+$AI204&lt;2600,ROUND(ROUND($AJ204+ROUND($AI204*9%,2),2)*'umowa o pracę'!$E$8,2),IF(AND($AH204+$AI204&gt;=2600,$AI204&lt;2600,$AH204&lt;2600),ROUND((ROUND(((2600-$AI204)/$AH204)*$AJ204,2)+ROUND($AI204*9%,2))*'umowa o pracę'!$E$8,2),IF(AND($AH204+$AI204&gt;=2600,$AI204&gt;=2600),ROUND((ROUND(2600*9%,2))*'umowa o pracę'!$E$8,2),IF(AND($AH204+$AI204&gt;=2600,$AH204&gt;=2600,$AI204&lt;2600),ROUND((ROUND($AI204*9%,2)+ROUND(((2600-$AI204)/$AH204)*$AJ204,2))*'umowa o pracę'!$E$8,2),0)))),0))))&gt;$J204,$J204,IF(IF(AND($AG204=1,$I204&gt;0),ROUND(IF($AH204+$AI204&gt;=2600,2600*'umowa o pracę'!$E$8,($AH204+$AI204)*'umowa o pracę'!$E$8),2)+IF($AI204=0,ROUND(IF($AH204&gt;2600,ROUND($AK204/$AH204*2600,2),$AK204)*'umowa o pracę'!$E$8,2),ROUND(IF($AH204&gt;2600,ROUND($AK204/$AH204*2600,2),$AK204)*'umowa o pracę'!$E$8,2)),ROUND(IF($AH204+$AI204&gt;=2600,2600*'umowa o pracę'!$E$8,($AH204+$AI204)*'umowa o pracę'!$E$8),2)-IF($AI204=0,ROUND(ROUND(IF($AH204&gt;2600,ROUND($AJ204/$AH204*2600,2),$AJ204),2)*'umowa o pracę'!$E$8,2),IF($AI204&gt;0,IF($AH204+$AI204&lt;2600,ROUND(ROUND($AJ204+ROUND($AI204*9%,2),2)*'umowa o pracę'!$E$8,2),IF(AND($AH204+$AI204&gt;=2600,$AI204&lt;2600,$AH204&lt;2600),ROUND((ROUND(((2600-$AI204)/$AH204)*$AJ204,2)+ROUND($AI204*9%,2))*'umowa o pracę'!$E$8,2),IF(AND($AH204+$AI204&gt;=2600,$AI204&gt;=2600),ROUND((ROUND(2600*9%,2))*'umowa o pracę'!$E$8,2),IF(AND($AH204+$AI204&gt;=2600,$AH204&gt;=2600,$AI204&lt;2600),ROUND((ROUND($AI204*9%,2)+ROUND(((2600-$AI204)/$AH204)*$AJ204,2))*'umowa o pracę'!$E$8,2),0)))),0)))&gt;$J204,$J204,IF(AND($AG204=1,$I204&gt;0),ROUND(IF($AH204+$AI204&gt;=2600,2600*'umowa o pracę'!$E$8,($AH204+$AI204)*'umowa o pracę'!$E$8),2)+IF($AI204=0,ROUND(IF($AH204&gt;2600,ROUND($AK204/$AH204*2600,2),$AK204)*'umowa o pracę'!$E$8,2),ROUND(IF($AH204&gt;2600,ROUND($AK204/$AH204*2600,2),$AK204)*'umowa o pracę'!$E$8,2)),ROUND(IF($AH204+$AI204&gt;=2600,2600*'umowa o pracę'!$E$8,($AH204+$AI204)*'umowa o pracę'!$E$8),2)-IF(AND($AI204=0,I204&gt;0),ROUND(ROUND(IF($AH204&gt;2600,ROUND($AJ204/$AH204*2600,2),$AJ204),2)*'umowa o pracę'!$E$8,2),IF($AI204&gt;0,IF($AH204+$AI204&lt;2600,ROUND(ROUND($AJ204+ROUND($AI204*9%,2),2)*'umowa o pracę'!$E$8,2),IF(AND($AH204+$AI204&gt;=2600,$AI204&lt;2600,$AH204&lt;2600),ROUND((ROUND(((2600-$AI204)/$AH204)*$AJ204,2)+ROUND($AI204*9%,2))*'umowa o pracę'!$E$8,2),IF(AND($AH204+$AI204&gt;=2600,$AI204&gt;=2600),ROUND((ROUND(2600*9%,2))*'umowa o pracę'!$E$8,2),IF(AND($AH204+$AI204&gt;=2600,$AH204&gt;=2600,$AI204&lt;2600),ROUND((ROUND($AI204*9%,2)+ROUND(((2600-$AI204)/$AH204)*$AJ204,2))*'umowa o pracę'!$E$8,2),0)))),0)))))</f>
        <v>0</v>
      </c>
      <c r="AN204" s="32">
        <f>IF(IF(IF(AND($AG204=1,$I204&gt;0),ROUND(IF($AH204+$AI204&gt;=2800,2800*'umowa o pracę'!$E$8,($AH204+$AI204)*'umowa o pracę'!$E$8),2)+IF($AI204=0,ROUND(IF($AH204&gt;2800,ROUND($AK204/$AH204*2800,2),$AK204)*'umowa o pracę'!$E$8,2),ROUND(IF($AH204&gt;2800,ROUND($AK204/$AH204*2800,2),$AK204)*'umowa o pracę'!$E$8,2)),ROUND(IF($AH204+$AI204&gt;=2800,2800*'umowa o pracę'!$E$8,($AH204+$AI204)*'umowa o pracę'!$E$8),2)-IF($AI204=0,ROUND(ROUND(IF($AH204&gt;2800,ROUND($AJ204/$AH204*2800,2),$AJ204),2)*'umowa o pracę'!$E$8,2),IF($AI204&gt;0,IF($AH204+$AI204&lt;2800,ROUND(ROUND($AJ204+ROUND($AI204*9%,2),2)*'umowa o pracę'!$E$8,2),IF(AND($AH204+$AI204&gt;=2800,$AI204&lt;2800,$AH204&lt;2800),ROUND((ROUND(((2800-$AI204)/$AH204)*$AJ204,2)+ROUND($AI204*9%,2))*'umowa o pracę'!$E$8,2),IF(AND($AH204+$AI204&gt;=2800,$AI204&gt;=2800),ROUND((ROUND(2800*9%,2))*'umowa o pracę'!$E$8,2),IF(AND($AH204+$AI204&gt;=2800,$AH204&gt;=2800,$AI204&lt;2800),ROUND((ROUND($AI204*9%,2)+ROUND(((2800-$AI204)/$AH204)*$AJ204,2))*'umowa o pracę'!$E$8,2),0)))),0)))&gt;$J204,$J204,IF(AND($AG204=1,$I204&gt;0),ROUND(IF($AH204+$AI204&gt;=2800,2800*'umowa o pracę'!$E$8,($AH204+$AI204)*'umowa o pracę'!$E$8),2)+IF($AI204=0,ROUND(IF($AH204&gt;2800,ROUND($AK204/$AH204*2800,2),$AK204)*'umowa o pracę'!$E$8,2),ROUND(IF($AH204&gt;2800,ROUND($AK204/$AH204*2800,2),$AK204)*'umowa o pracę'!$E$8,2)),ROUND(IF($AH204+$AI204&gt;=2800,2800*'umowa o pracę'!$E$8,($AH204+$AI204)*'umowa o pracę'!$E$8),2)-IF($AI204=0,ROUND(ROUND(IF($AH204&gt;2800,ROUND($AJ204/$AH204*2800,2),$AJ204),2)*'umowa o pracę'!$E$8,2),IF($AI204&gt;0,IF($AH204+$AI204&lt;2800,ROUND(ROUND($AJ204+ROUND($AI204*9%,2),2)*'umowa o pracę'!$E$8,2),IF(AND($AH204+$AI204&gt;=2800,$AI204&lt;2800,$AH204&lt;2800),ROUND((ROUND(((2800-$AI204)/$AH204)*$AJ204,2)+ROUND($AI204*9%,2))*'umowa o pracę'!$E$8,2),IF(AND($AH204+$AI204&gt;=2800,$AI204&gt;=2800),ROUND((ROUND(2800*9%,2))*'umowa o pracę'!$E$8,2),IF(AND($AH204+$AI204&gt;=2800,$AH204&gt;=2800,$AI204&lt;2800),ROUND((ROUND($AI204*9%,2)+ROUND(((2800-$AI204)/$AH204)*$AJ204,2))*'umowa o pracę'!$E$8,2),0)))),0))))&gt;$J204,$J204,IF(IF(AND($AG204=1,$I204&gt;0),ROUND(IF($AH204+$AI204&gt;=2800,2800*'umowa o pracę'!$E$8,($AH204+$AI204)*'umowa o pracę'!$E$8),2)+IF($AI204=0,ROUND(IF($AH204&gt;2800,ROUND($AK204/$AH204*2800,2),$AK204)*'umowa o pracę'!$E$8,2),ROUND(IF($AH204&gt;2800,ROUND($AK204/$AH204*2800,2),$AK204)*'umowa o pracę'!$E$8,2)),ROUND(IF($AH204+$AI204&gt;=2800,2800*'umowa o pracę'!$E$8,($AH204+$AI204)*'umowa o pracę'!$E$8),2)-IF($AI204=0,ROUND(ROUND(IF($AH204&gt;2800,ROUND($AJ204/$AH204*2800,2),$AJ204),2)*'umowa o pracę'!$E$8,2),IF($AI204&gt;0,IF($AH204+$AI204&lt;2800,ROUND(ROUND($AJ204+ROUND($AI204*9%,2),2)*'umowa o pracę'!$E$8,2),IF(AND($AH204+$AI204&gt;=2800,$AI204&lt;2800,$AH204&lt;2800),ROUND((ROUND(((2800-$AI204)/$AH204)*$AJ204,2)+ROUND($AI204*9%,2))*'umowa o pracę'!$E$8,2),IF(AND($AH204+$AI204&gt;=2800,$AI204&gt;=2800),ROUND((ROUND(2800*9%,2))*'umowa o pracę'!$E$8,2),IF(AND($AH204+$AI204&gt;=2800,$AH204&gt;=2800,$AI204&lt;2800),ROUND((ROUND($AI204*9%,2)+ROUND(((2800-$AI204)/$AH204)*$AJ204,2))*'umowa o pracę'!$E$8,2),0)))),0)))&gt;$J204,$J204,IF(AND($AG204=1,$I204&gt;0),ROUND(IF($AH204+$AI204&gt;=2800,2800*'umowa o pracę'!$E$8,($AH204+$AI204)*'umowa o pracę'!$E$8),2)+IF($AI204=0,ROUND(IF($AH204&gt;2800,ROUND($AK204/$AH204*2800,2),$AK204)*'umowa o pracę'!$E$8,2),ROUND(IF($AH204&gt;2800,ROUND($AK204/$AH204*2800,2),$AK204)*'umowa o pracę'!$E$8,2)),ROUND(IF($AH204+$AI204&gt;=2800,2800*'umowa o pracę'!$E$8,($AH204+$AI204)*'umowa o pracę'!$E$8),2)-IF(AND($AI204=0,I204&gt;0),ROUND(ROUND(IF($AH204&gt;2800,ROUND($AJ204/$AH204*2800,2),$AJ204),2)*'umowa o pracę'!$E$8,2),IF($AI204&gt;0,IF($AH204+$AI204&lt;2800,ROUND(ROUND($AJ204+ROUND($AI204*9%,2),2)*'umowa o pracę'!$E$8,2),IF(AND($AH204+$AI204&gt;=2800,$AI204&lt;2800,$AH204&lt;2800),ROUND((ROUND(((2800-$AI204)/$AH204)*$AJ204,2)+ROUND($AI204*9%,2))*'umowa o pracę'!$E$8,2),IF(AND($AH204+$AI204&gt;=2800,$AI204&gt;=2800),ROUND((ROUND(2800*9%,2))*'umowa o pracę'!$E$8,2),IF(AND($AH204+$AI204&gt;=2800,$AH204&gt;=2800,$AI204&lt;2800),ROUND((ROUND($AI204*9%,2)+ROUND(((2800-$AI204)/$AH204)*$AJ204,2))*'umowa o pracę'!$E$8,2),0)))),0)))))</f>
        <v>0</v>
      </c>
      <c r="AO204" s="32">
        <f>IF('umowa o pracę'!$E$7=2020,IF(IF($AG204=1,IF($AI204=0,ROUND(IF($AH204&gt;2600,ROUND($AJ204/$AH204*2600,2),$AJ204)*'umowa o pracę'!$E$8,2),IF($AH204+$AI204&lt;2600,ROUND(ROUND($AJ204+ROUND($AI204*9%,2),2)*'umowa o pracę'!$E$8,2),IF(AND($AH204+$AI204&gt;=2600,$AH204&lt;2600),ROUND((ROUND($AJ204+ROUND((2600-$AH204)*9%,2),2))*'umowa o pracę'!$E$8,2),IF(AND($AH204+$AI204&gt;=2600,$AH204&gt;=2600),ROUND(ROUND($AJ204/$AH204*2600,2)*'umowa o pracę'!$E$8,2),0)))),0)&gt;$H204,$H204,IF($AG204=1,IF($AI204=0,ROUND(IF($AH204&gt;2600,ROUND($AJ204/$AH204*2600,2),$AJ204)*'umowa o pracę'!$E$8,2),IF($AH204+$AI204&lt;2600,ROUND(ROUND($AJ204+ROUND($AI204*9%,2),2)*'umowa o pracę'!$E$8,2),IF(AND($AH204+$AI204&gt;=2600,$AH204&lt;2600),ROUND((ROUND($AJ204+ROUND((2600-$AH204)*9%,2),2))*'umowa o pracę'!$E$8,2),IF(AND($AH204+$AI204&gt;=2600,$AH204&gt;=2600),ROUND(ROUND($AJ204/$AH204*2600,2)*'umowa o pracę'!$E$8,2),0)))),0)),IF('umowa o pracę'!$E$7=2021,IF(IF($AG204=1,IF($AI204=0,ROUND(IF($AH204&gt;2800,ROUND($AJ204/$AH204*2800,2),$AJ204)*'umowa o pracę'!$E$8,2),IF($AH204+$AI204&lt;2800,ROUND(ROUND($AJ204+ROUND($AI204*9%,2),2)*'umowa o pracę'!$E$8,2),IF(AND($AH204+$AI204&gt;=2800,$AH204&lt;2800),ROUND((ROUND($AJ204+ROUND((2800-$AH204)*9%,2),2))*'umowa o pracę'!$E$8,2),IF(AND($AH204+$AI204&gt;=2800,$AH204&gt;=2800),ROUND(ROUND($AJ204/$AH204*2800,2)*'umowa o pracę'!$E$8,2),0)))),0)&gt;$H204,$H204,IF($AG204=1,IF($AI204=0,ROUND(IF($AH204&gt;2800,ROUND($AJ204/$AH204*2800,2),$AJ204)*'umowa o pracę'!$E$8,2),IF($AH204+$AI204&lt;2800,ROUND(ROUND($AJ204+ROUND($AI204*9%,2),2)*'umowa o pracę'!$E$8,2),IF(AND($AH204+$AI204&gt;=2800,$AH204&lt;2800),ROUND((ROUND($AJ204+ROUND((2800-$AH204)*9%,2),2))*'umowa o pracę'!$E$8,2),IF(AND($AH204+$AI204&gt;=2800,$AH204&gt;=2800),ROUND(ROUND($AJ204/$AH204*2800,2)*'umowa o pracę'!$E$8,2),0)))),0)),0))</f>
        <v>0</v>
      </c>
      <c r="AP204" s="32">
        <f>IF('umowa o pracę'!$E$7=2020,IF(IF($AG204=1,IF($AI204=0,ROUND(IF($AH204&gt;2600,ROUND($AK204/$AH204*2600,2),$AK204)*'umowa o pracę'!$E$8,2),ROUND(IF($AH204&gt;2600,ROUND($AK204/$AH204*2600,2),$AK204)*'umowa o pracę'!$E$8,2)),0)&gt;$I204,$I204,IF($AG204=1,IF($AI204=0,ROUND(IF($AH204&gt;2600,ROUND($AK204/$AH204*2600,2),$AK204)*'umowa o pracę'!$E$8,2),ROUND(IF($AH204&gt;2600,ROUND($AK204/$AH204*2600,2),$AK204)*'umowa o pracę'!$E$8,2)),0)),IF('umowa o pracę'!$E$7=2021,IF(IF($AG204=1,IF($AI204=0,ROUND(IF($AH204&gt;2800,ROUND($AK204/$AH204*2800,2),$AK204)*'umowa o pracę'!$E$8,2),ROUND(IF($AH204&gt;2800,ROUND($AK204/$AH204*2800,2),$AK204)*'umowa o pracę'!$E$8,2)),0)&gt;$I204,$I204,IF($AG204=1,IF($AI204=0,ROUND(IF($AH204&gt;2800,ROUND($AK204/$AH204*2800,2),$AK204)*'umowa o pracę'!$E$8,2),ROUND(IF($AH204&gt;2800,ROUND($AK204/$AH204*2800,2),$AK204)*'umowa o pracę'!$E$8,2)),0)),0))</f>
        <v>0</v>
      </c>
      <c r="AQ204" s="56">
        <f>IF('umowa o pracę'!$E$7=2020,$AM204,IF('umowa o pracę'!$E$7=2021,$AN204,0))</f>
        <v>0</v>
      </c>
      <c r="AR204" s="33">
        <f>IF('umowa o pracę'!$E$7=0,0,U204+AF204+AQ204)</f>
        <v>0</v>
      </c>
      <c r="AS204" s="19"/>
      <c r="AT204" s="19"/>
      <c r="AU204" s="19"/>
      <c r="AV204" s="6"/>
      <c r="AW204" s="6"/>
      <c r="AX204" s="6">
        <f t="shared" ref="AX204:AX260" si="39">IFERROR(MOD(9*MID(D204,1,1)+7*MID(D204,2,1)+3*MID(D204,3,1)+MID(D204,4,1)+9*MID(D204,5,1)+7*MID(D204,6,1)+3*MID(D204,7,1)+MID(D204,8,1)+9*MID(D204,9,1)+7*MID(D204,10,1),10),10)</f>
        <v>10</v>
      </c>
      <c r="AY204" s="6"/>
      <c r="AZ204" s="234">
        <f t="shared" si="29"/>
        <v>0</v>
      </c>
      <c r="BA204" s="234">
        <f t="shared" si="30"/>
        <v>0</v>
      </c>
      <c r="BB204" s="234">
        <f t="shared" si="31"/>
        <v>0</v>
      </c>
      <c r="BC204" s="234">
        <f t="shared" si="32"/>
        <v>0</v>
      </c>
      <c r="BD204" s="234">
        <f t="shared" si="33"/>
        <v>0</v>
      </c>
      <c r="BE204" s="234">
        <f t="shared" si="34"/>
        <v>0</v>
      </c>
      <c r="BF204" s="234">
        <f t="shared" si="35"/>
        <v>0</v>
      </c>
      <c r="BG204" s="234">
        <f t="shared" si="36"/>
        <v>0</v>
      </c>
      <c r="BH204" s="234">
        <f t="shared" si="37"/>
        <v>0</v>
      </c>
      <c r="BI204" s="238">
        <f t="shared" si="38"/>
        <v>0</v>
      </c>
      <c r="BJ204" s="236"/>
      <c r="BK204" s="236"/>
      <c r="BL204" s="237"/>
    </row>
    <row r="205" spans="1:64" ht="15.75" customHeight="1" x14ac:dyDescent="0.25">
      <c r="A205" s="129">
        <v>194</v>
      </c>
      <c r="B205" s="57"/>
      <c r="C205" s="57"/>
      <c r="D205" s="36"/>
      <c r="E205" s="36"/>
      <c r="F205" s="242"/>
      <c r="G205" s="37">
        <v>1</v>
      </c>
      <c r="H205" s="58">
        <v>0</v>
      </c>
      <c r="I205" s="59">
        <v>0</v>
      </c>
      <c r="J205" s="60">
        <v>0</v>
      </c>
      <c r="K205" s="52">
        <v>1</v>
      </c>
      <c r="L205" s="39">
        <v>0</v>
      </c>
      <c r="M205" s="39">
        <v>0</v>
      </c>
      <c r="N205" s="39">
        <v>0</v>
      </c>
      <c r="O205" s="39">
        <v>0</v>
      </c>
      <c r="P205" s="35">
        <f>IF('umowa o pracę'!$E$7=2020,ROUND(IF($L205&gt;=2600,2600*'umowa o pracę'!$E$8,$L205*'umowa o pracę'!$E$8),2),IF('umowa o pracę'!$E$7=2021,ROUND(IF($L205&gt;=2800,2800*'umowa o pracę'!$E$8,$L205*'umowa o pracę'!$E$8),2),0))</f>
        <v>0</v>
      </c>
      <c r="Q205" s="252">
        <f>IF(IF(IF(AND($K205=1,$I205&gt;0),ROUND(IF($L205+$M205&gt;=2600,2600*'umowa o pracę'!$E$8,($L205+$M205)*'umowa o pracę'!$E$8),2)+IF($M205=0,ROUND(IF($L205&gt;2600,ROUND($O205/$L205*2600,2),$O205)*'umowa o pracę'!$E$8,2),ROUND(IF($L205&gt;2600,ROUND($O205/$L205*2600,2),$O205)*'umowa o pracę'!$E$8,2)),ROUND(IF($L205+$M205&gt;=2600,2600*'umowa o pracę'!$E$8,($L205+$M205)*'umowa o pracę'!$E$8),2)-IF($M205=0,ROUND(ROUND(IF($L205&gt;2600,ROUND($N205/$L205*2600,2),$N205),2)*'umowa o pracę'!$E$8,2),IF($M205&gt;0,IF($L205+$M205&lt;2600,ROUND(ROUND($N205+ROUND($M205*9%,2),2)*'umowa o pracę'!$E$8,2),IF(AND($L205+$M205&gt;=2600,$M205&lt;2600,$L205&lt;2600),ROUND((ROUND(((2600-$M205)/$L205)*$N205,2)+ROUND($M205*9%,2))*'umowa o pracę'!$E$8,2),IF(AND($L205+$M205&gt;=2600,$M205&gt;=2600),ROUND((ROUND(2600*9%,2))*'umowa o pracę'!$E$8,2),IF(AND($L205+$M205&gt;=2600,$L205&gt;=2600,$M205&lt;2600),ROUND((ROUND($M205*9%,2)+ROUND(((2600-$M205)/$L205)*$N205,2))*'umowa o pracę'!$E$8,2),0)))),0)))&gt;$J205,$J205,IF(AND($K205=1,$I205&gt;0),ROUND(IF($L205+$M205&gt;=2600,2600*'umowa o pracę'!$E$8,($L205+$M205)*'umowa o pracę'!$E$8),2)+IF($M205=0,ROUND(IF($L205&gt;2600,ROUND($O205/$L205*2600,2),$O205)*'umowa o pracę'!$E$8,2),ROUND(IF($L205&gt;2600,ROUND($O205/$L205*2600,2),$O205)*'umowa o pracę'!$E$8,2)),ROUND(IF($L205+$M205&gt;=2600,2600*'umowa o pracę'!$E$8,($L205+$M205)*'umowa o pracę'!$E$8),2)-IF($M205=0,ROUND(ROUND(IF($L205&gt;2600,ROUND($N205/$L205*2600,2),$N205),2)*'umowa o pracę'!$E$8,2),IF($M205&gt;0,IF($L205+$M205&lt;2600,ROUND(ROUND($N205+ROUND($M205*9%,2),2)*'umowa o pracę'!$E$8,2),IF(AND($L205+$M205&gt;=2600,$M205&lt;2600,$L205&lt;2600),ROUND((ROUND(((2600-$M205)/$L205)*$N205,2)+ROUND($M205*9%,2))*'umowa o pracę'!$E$8,2),IF(AND($L205+$M205&gt;=2600,$M205&gt;=2600),ROUND((ROUND(2600*9%,2))*'umowa o pracę'!$E$8,2),IF(AND($L205+$M205&gt;=2600,$L205&gt;=2600,$M205&lt;2600),ROUND((ROUND($M205*9%,2)+ROUND(((2600-$M205)/$L205)*$N205,2))*'umowa o pracę'!$E$8,2),0)))),0))))&gt;$J205,$J205,IF(IF(AND($K205=1,$I205&gt;0),ROUND(IF($L205+$M205&gt;=2600,2600*'umowa o pracę'!$E$8,($L205+$M205)*'umowa o pracę'!$E$8),2)+IF($M205=0,ROUND(IF($L205&gt;2600,ROUND($O205/$L205*2600,2),$O205)*'umowa o pracę'!$E$8,2),ROUND(IF($L205&gt;2600,ROUND($O205/$L205*2600,2),$O205)*'umowa o pracę'!$E$8,2)),ROUND(IF($L205+$M205&gt;=2600,2600*'umowa o pracę'!$E$8,($L205+$M205)*'umowa o pracę'!$E$8),2)-IF($M205=0,ROUND(ROUND(IF($L205&gt;2600,ROUND($N205/$L205*2600,2),$N205),2)*'umowa o pracę'!$E$8,2),IF($M205&gt;0,IF($L205+$M205&lt;2600,ROUND(ROUND($N205+ROUND($M205*9%,2),2)*'umowa o pracę'!$E$8,2),IF(AND($L205+$M205&gt;=2600,$M205&lt;2600,$L205&lt;2600),ROUND((ROUND(((2600-$M205)/$L205)*$N205,2)+ROUND($M205*9%,2))*'umowa o pracę'!$E$8,2),IF(AND($L205+$M205&gt;=2600,$M205&gt;=2600),ROUND((ROUND(2600*9%,2))*'umowa o pracę'!$E$8,2),IF(AND($L205+$M205&gt;=2600,$L205&gt;=2600,$M205&lt;2600),ROUND((ROUND($M205*9%,2)+ROUND(((2600-$M205)/$L205)*$N205,2))*'umowa o pracę'!$E$8,2),0)))),0)))&gt;$J205,$J205,IF(AND($K205=1,$I205&gt;0),ROUND(IF($L205+$M205&gt;=2600,2600*'umowa o pracę'!$E$8,($L205+$M205)*'umowa o pracę'!$E$8),2)+IF($M205=0,ROUND(IF($L205&gt;2600,ROUND($O205/$L205*2600,2),$O205)*'umowa o pracę'!$E$8,2),ROUND(IF($L205&gt;2600,ROUND($O205/$L205*2600,2),$O205)*'umowa o pracę'!$E$8,2)),ROUND(IF($L205+$M205&gt;=2600,2600*'umowa o pracę'!$E$8,($L205+$M205)*'umowa o pracę'!$E$8),2)-IF(AND($M205=0,I205&gt;0),ROUND(ROUND(IF($L205&gt;2600,ROUND($N205/$L205*2600,2),$N205),2)*'umowa o pracę'!$E$8,2),IF($M205&gt;0,IF($L205+$M205&lt;2600,ROUND(ROUND($N205+ROUND($M205*9%,2),2)*'umowa o pracę'!$E$8,2),IF(AND($L205+$M205&gt;=2600,$M205&lt;2600,$L205&lt;2600),ROUND((ROUND(((2600-$M205)/$L205)*$N205,2)+ROUND($M205*9%,2))*'umowa o pracę'!$E$8,2),IF(AND($L205+$M205&gt;=2600,$M205&gt;=2600),ROUND((ROUND(2600*9%,2))*'umowa o pracę'!$E$8,2),IF(AND($L205+$M205&gt;=2600,$L205&gt;=2600,$M205&lt;2600),ROUND((ROUND($M205*9%,2)+ROUND(((2600-$M205)/$L205)*$N205,2))*'umowa o pracę'!$E$8,2),0)))),0)))))</f>
        <v>0</v>
      </c>
      <c r="R205" s="252">
        <f>IF(IF(IF(AND($K205=1,$I205&gt;0),ROUND(IF($L205+$M205&gt;=2800,2800*'umowa o pracę'!$E$8,($L205+$M205)*'umowa o pracę'!$E$8),2)+IF($M205=0,ROUND(IF($L205&gt;2800,ROUND($O205/$L205*2800,2),$O205)*'umowa o pracę'!$E$8,2),ROUND(IF($L205&gt;2800,ROUND($O205/$L205*2800,2),$O205)*'umowa o pracę'!$E$8,2)),ROUND(IF($L205+$M205&gt;=2800,2800*'umowa o pracę'!$E$8,($L205+$M205)*'umowa o pracę'!$E$8),2)-IF($M205=0,ROUND(ROUND(IF($L205&gt;2800,ROUND($N205/$L205*2800,2),$N205),2)*'umowa o pracę'!$E$8,2),IF($M205&gt;0,IF($L205+$M205&lt;2800,ROUND(ROUND($N205+ROUND($M205*9%,2),2)*'umowa o pracę'!$E$8,2),IF(AND($L205+$M205&gt;=2800,$M205&lt;2800,$L205&lt;2800),ROUND((ROUND(((2800-$M205)/$L205)*$N205,2)+ROUND($M205*9%,2))*'umowa o pracę'!$E$8,2),IF(AND($L205+$M205&gt;=2800,$M205&gt;=2800),ROUND((ROUND(2800*9%,2))*'umowa o pracę'!$E$8,2),IF(AND($L205+$M205&gt;=2800,$L205&gt;=2800,$M205&lt;2800),ROUND((ROUND($M205*9%,2)+ROUND(((2800-$M205)/$L205)*$N205,2))*'umowa o pracę'!$E$8,2),0)))),0)))&gt;$J205,$J205,IF(AND($K205=1,$I205&gt;0),ROUND(IF($L205+$M205&gt;=2800,2800*'umowa o pracę'!$E$8,($L205+$M205)*'umowa o pracę'!$E$8),2)+IF($M205=0,ROUND(IF($L205&gt;2800,ROUND($O205/$L205*2800,2),$O205)*'umowa o pracę'!$E$8,2),ROUND(IF($L205&gt;2800,ROUND($O205/$L205*2800,2),$O205)*'umowa o pracę'!$E$8,2)),ROUND(IF($L205+$M205&gt;=2800,2800*'umowa o pracę'!$E$8,($L205+$M205)*'umowa o pracę'!$E$8),2)-IF($M205=0,ROUND(ROUND(IF($L205&gt;2800,ROUND($N205/$L205*2800,2),$N205),2)*'umowa o pracę'!$E$8,2),IF($M205&gt;0,IF($L205+$M205&lt;2800,ROUND(ROUND($N205+ROUND($M205*9%,2),2)*'umowa o pracę'!$E$8,2),IF(AND($L205+$M205&gt;=2800,$M205&lt;2800,$L205&lt;2800),ROUND((ROUND(((2800-$M205)/$L205)*$N205,2)+ROUND($M205*9%,2))*'umowa o pracę'!$E$8,2),IF(AND($L205+$M205&gt;=2800,$M205&gt;=2800),ROUND((ROUND(2800*9%,2))*'umowa o pracę'!$E$8,2),IF(AND($L205+$M205&gt;=2800,$L205&gt;=2800,$M205&lt;2800),ROUND((ROUND($M205*9%,2)+ROUND(((2800-$M205)/$L205)*$N205,2))*'umowa o pracę'!$E$8,2),0)))),0))))&gt;$J205,$J205,IF(IF(AND($K205=1,$I205&gt;0),ROUND(IF($L205+$M205&gt;=2800,2800*'umowa o pracę'!$E$8,($L205+$M205)*'umowa o pracę'!$E$8),2)+IF($M205=0,ROUND(IF($L205&gt;2800,ROUND($O205/$L205*2800,2),$O205)*'umowa o pracę'!$E$8,2),ROUND(IF($L205&gt;2800,ROUND($O205/$L205*2800,2),$O205)*'umowa o pracę'!$E$8,2)),ROUND(IF($L205+$M205&gt;=2800,2800*'umowa o pracę'!$E$8,($L205+$M205)*'umowa o pracę'!$E$8),2)-IF($M205=0,ROUND(ROUND(IF($L205&gt;2800,ROUND($N205/$L205*2800,2),$N205),2)*'umowa o pracę'!$E$8,2),IF($M205&gt;0,IF($L205+$M205&lt;2800,ROUND(ROUND($N205+ROUND($M205*9%,2),2)*'umowa o pracę'!$E$8,2),IF(AND($L205+$M205&gt;=2800,$M205&lt;2800,$L205&lt;2800),ROUND((ROUND(((2800-$M205)/$L205)*$N205,2)+ROUND($M205*9%,2))*'umowa o pracę'!$E$8,2),IF(AND($L205+$M205&gt;=2800,$M205&gt;=2800),ROUND((ROUND(2800*9%,2))*'umowa o pracę'!$E$8,2),IF(AND($L205+$M205&gt;=2800,$L205&gt;=2800,$M205&lt;2800),ROUND((ROUND($M205*9%,2)+ROUND(((2800-$M205)/$L205)*$N205,2))*'umowa o pracę'!$E$8,2),0)))),0)))&gt;$J205,$J205,IF(AND($K205=1,$I205&gt;0),ROUND(IF($L205+$M205&gt;=2800,2800*'umowa o pracę'!$E$8,($L205+$M205)*'umowa o pracę'!$E$8),2)+IF($M205=0,ROUND(IF($L205&gt;2800,ROUND($O205/$L205*2800,2),$O205)*'umowa o pracę'!$E$8,2),ROUND(IF($L205&gt;2800,ROUND($O205/$L205*2800,2),$O205)*'umowa o pracę'!$E$8,2)),ROUND(IF($L205+$M205&gt;=2800,2800*'umowa o pracę'!$E$8,($L205+$M205)*'umowa o pracę'!$E$8),2)-IF(AND($M205=0,I205&gt;0),ROUND(ROUND(IF($L205&gt;2800,ROUND($N205/$L205*2800,2),$N205),2)*'umowa o pracę'!$E$8,2),IF($M205&gt;0,IF($L205+$M205&lt;2800,ROUND(ROUND($N205+ROUND($M205*9%,2),2)*'umowa o pracę'!$E$8,2),IF(AND($L205+$M205&gt;=2800,$M205&lt;2800,$L205&lt;2800),ROUND((ROUND(((2800-$M205)/$L205)*$N205,2)+ROUND($M205*9%,2))*'umowa o pracę'!$E$8,2),IF(AND($L205+$M205&gt;=2800,$M205&gt;=2800),ROUND((ROUND(2800*9%,2))*'umowa o pracę'!$E$8,2),IF(AND($L205+$M205&gt;=2800,$L205&gt;=2800,$M205&lt;2800),ROUND((ROUND($M205*9%,2)+ROUND(((2800-$M205)/$L205)*$N205,2))*'umowa o pracę'!$E$8,2),0)))),0)))))</f>
        <v>0</v>
      </c>
      <c r="S205" s="32">
        <f>IF('umowa o pracę'!$E$7=2020,IF(IF($K205=1,IF($M205=0,ROUND(IF($L205&gt;2600,ROUND($N205/$L205*2600,2),$N205)*'umowa o pracę'!$E$8,2),IF($L205+$M205&lt;2600,ROUND(ROUND($N205+ROUND($M205*9%,2),2)*'umowa o pracę'!$E$8,2),IF(AND($L205+$M205&gt;=2600,$L205&lt;2600),ROUND((ROUND($N205+ROUND((2600-$L205)*9%,2),2))*'umowa o pracę'!$E$8,2),IF(AND($L205+$M205&gt;=2600,$L205&gt;=2600),ROUND(ROUND($N205/$L205*2600,2)*'umowa o pracę'!$E$8,2),0)))),0)&gt;$H205,$H205,IF($K205=1,IF($M205=0,ROUND(IF($L205&gt;2600,ROUND($N205/$L205*2600,2),$N205)*'umowa o pracę'!$E$8,2),IF($L205+$M205&lt;2600,ROUND(ROUND($N205+ROUND($M205*9%,2),2)*'umowa o pracę'!$E$8,2),IF(AND($L205+$M205&gt;=2600,$L205&lt;2600),ROUND((ROUND($N205+ROUND((2600-$L205)*9%,2),2))*'umowa o pracę'!$E$8,2),IF(AND($L205+$M205&gt;=2600,$L205&gt;=2600),ROUND(ROUND($N205/$L205*2600,2)*'umowa o pracę'!$E$8,2),0)))),0)),IF('umowa o pracę'!$E$7=2021,IF(IF($K205=1,IF($M205=0,ROUND(IF($L205&gt;2800,ROUND($N205/$L205*2800,2),$N205)*'umowa o pracę'!$E$8,2),IF($L205+$M205&lt;2800,ROUND(ROUND($N205+ROUND($M205*9%,2),2)*'umowa o pracę'!$E$8,2),IF(AND($L205+$M205&gt;=2800,$L205&lt;2800),ROUND((ROUND($N205+ROUND((2800-$L205)*9%,2),2))*'umowa o pracę'!$E$8,2),IF(AND($L205+$M205&gt;=2800,$L205&gt;=2800),ROUND(ROUND($N205/$L205*2800,2)*'umowa o pracę'!$E$8,2),0)))),0)&gt;$H205,$H205,IF($K205=1,IF($M205=0,ROUND(IF($L205&gt;2800,ROUND($N205/$L205*2800,2),$N205)*'umowa o pracę'!$E$8,2),IF($L205+$M205&lt;2800,ROUND(ROUND($N205+ROUND($M205*9%,2),2)*'umowa o pracę'!$E$8,2),IF(AND($L205+$M205&gt;=2800,$L205&lt;2800),ROUND((ROUND($N205+ROUND((2800-$L205)*9%,2),2))*'umowa o pracę'!$E$8,2),IF(AND($L205+$M205&gt;=2800,$L205&gt;=2800),ROUND(ROUND($N205/$L205*2800,2)*'umowa o pracę'!$E$8,2),0)))),0)),0))</f>
        <v>0</v>
      </c>
      <c r="T205" s="32">
        <f>IF('umowa o pracę'!$E$7=2020,IF(IF($K205=1,IF($M205=0,ROUND(IF($L205&gt;2600,ROUND($O205/$L205*2600,2),$O205)*'umowa o pracę'!$E$8,2),ROUND(IF($L205&gt;2600,ROUND($O205/$L205*2600,2),$O205)*'umowa o pracę'!$E$8,2)),0)&gt;$I205,$I205,IF($K205=1,IF($M205=0,ROUND(IF($L205&gt;2600,ROUND($O205/$L205*2600,2),$O205)*'umowa o pracę'!$E$8,2),ROUND(IF($L205&gt;2600,ROUND($O205/$L205*2600,2),$O205)*'umowa o pracę'!$E$8,2)),0)),IF('umowa o pracę'!$E$7=2021,IF(IF($K205=1,IF($M205=0,ROUND(IF($L205&gt;2800,ROUND($O205/$L205*2800,2),$O205)*'umowa o pracę'!$E$8,2),ROUND(IF($L205&gt;2800,ROUND($O205/$L205*2800,2),$O205)*'umowa o pracę'!$E$8,2)),0)&gt;$I205,$I205,IF($K205=1,IF($M205=0,ROUND(IF($L205&gt;2800,ROUND($O205/$L205*2800,2),$O205)*'umowa o pracę'!$E$8,2),ROUND(IF($L205&gt;2800,ROUND($O205/$L205*2800,2),$O205)*'umowa o pracę'!$E$8,2)),0)),0))</f>
        <v>0</v>
      </c>
      <c r="U205" s="51">
        <f>IF('umowa o pracę'!$E$7=2020,$Q205,IF('umowa o pracę'!$E$7=2021,$R205,0))</f>
        <v>0</v>
      </c>
      <c r="V205" s="53">
        <f t="shared" ref="V205:V260" si="40">$K205</f>
        <v>1</v>
      </c>
      <c r="W205" s="54">
        <f>IF('umowa o pracę'!$E$6&lt;2,0,$L205)</f>
        <v>0</v>
      </c>
      <c r="X205" s="54">
        <f>IF('umowa o pracę'!$E$6&lt;2,0,$M205)</f>
        <v>0</v>
      </c>
      <c r="Y205" s="55">
        <f>IF('umowa o pracę'!$E$6&lt;2,0,$N205)</f>
        <v>0</v>
      </c>
      <c r="Z205" s="55">
        <f>IF('umowa o pracę'!$E$6&lt;2,0,$O205)</f>
        <v>0</v>
      </c>
      <c r="AA205" s="32">
        <f>IF('umowa o pracę'!$E$7=2020,ROUND(IF($W205&gt;=2600,2600*'umowa o pracę'!$E$8,$W205*'umowa o pracę'!$E$8),2),IF('umowa o pracę'!$E$7=2021,ROUND(IF($W205&gt;=2800,2800*'umowa o pracę'!$E$8,$W205*'umowa o pracę'!$E$8),2),0))</f>
        <v>0</v>
      </c>
      <c r="AB205" s="32">
        <f>IF(IF(IF(AND($V205=1,$I205&gt;0),ROUND(IF($W205+$X205&gt;=2600,2600*'umowa o pracę'!$E$8,($W205+$X205)*'umowa o pracę'!$E$8),2)+IF($X205=0,ROUND(IF($W205&gt;2600,ROUND($Z205/$W205*2600,2),$Z205)*'umowa o pracę'!$E$8,2),ROUND(IF($W205&gt;2600,ROUND($Z205/$W205*2600,2),$Z205)*'umowa o pracę'!$E$8,2)),ROUND(IF($W205+$X205&gt;=2600,2600*'umowa o pracę'!$E$8,($W205+$X205)*'umowa o pracę'!$E$8),2)-IF($X205=0,ROUND(ROUND(IF($W205&gt;2600,ROUND($Y205/$W205*2600,2),$Y205),2)*'umowa o pracę'!$E$8,2),IF($X205&gt;0,IF($W205+$X205&lt;2600,ROUND(ROUND($Y205+ROUND($X205*9%,2),2)*'umowa o pracę'!$E$8,2),IF(AND($W205+$X205&gt;=2600,$X205&lt;2600,$W205&lt;2600),ROUND((ROUND(((2600-$X205)/$W205)*$Y205,2)+ROUND($X205*9%,2))*'umowa o pracę'!$E$8,2),IF(AND($W205+$X205&gt;=2600,$X205&gt;=2600),ROUND((ROUND(2600*9%,2))*'umowa o pracę'!$E$8,2),IF(AND($W205+$X205&gt;=2600,$W205&gt;=2600,$X205&lt;2600),ROUND((ROUND($X205*9%,2)+ROUND(((2600-$X205)/$W205)*$Y205,2))*'umowa o pracę'!$E$8,2),0)))),0)))&gt;$J205,$J205,IF(AND($V205=1,$I205&gt;0),ROUND(IF($W205+$X205&gt;=2600,2600*'umowa o pracę'!$E$8,($W205+$X205)*'umowa o pracę'!$E$8),2)+IF($X205=0,ROUND(IF($W205&gt;2600,ROUND($Z205/$W205*2600,2),$Z205)*'umowa o pracę'!$E$8,2),ROUND(IF($W205&gt;2600,ROUND($Z205/$W205*2600,2),$Z205)*'umowa o pracę'!$E$8,2)),ROUND(IF($W205+$X205&gt;=2600,2600*'umowa o pracę'!$E$8,($W205+$X205)*'umowa o pracę'!$E$8),2)-IF($X205=0,ROUND(ROUND(IF($W205&gt;2600,ROUND($Y205/$W205*2600,2),$Y205),2)*'umowa o pracę'!$E$8,2),IF($X205&gt;0,IF($W205+$X205&lt;2600,ROUND(ROUND($Y205+ROUND($X205*9%,2),2)*'umowa o pracę'!$E$8,2),IF(AND($W205+$X205&gt;=2600,$X205&lt;2600,$W205&lt;2600),ROUND((ROUND(((2600-$X205)/$W205)*$Y205,2)+ROUND($X205*9%,2))*'umowa o pracę'!$E$8,2),IF(AND($W205+$X205&gt;=2600,$X205&gt;=2600),ROUND((ROUND(2600*9%,2))*'umowa o pracę'!$E$8,2),IF(AND($W205+$X205&gt;=2600,$W205&gt;=2600,$X205&lt;2600),ROUND((ROUND($X205*9%,2)+ROUND(((2600-$X205)/$W205)*$Y205,2))*'umowa o pracę'!$E$8,2),0)))),0))))&gt;$J205,$J205,IF(IF(AND($V205=1,$I205&gt;0),ROUND(IF($W205+$X205&gt;=2600,2600*'umowa o pracę'!$E$8,($W205+$X205)*'umowa o pracę'!$E$8),2)+IF($X205=0,ROUND(IF($W205&gt;2600,ROUND($Z205/$W205*2600,2),$Z205)*'umowa o pracę'!$E$8,2),ROUND(IF($W205&gt;2600,ROUND($Z205/$W205*2600,2),$Z205)*'umowa o pracę'!$E$8,2)),ROUND(IF($W205+$X205&gt;=2600,2600*'umowa o pracę'!$E$8,($W205+$X205)*'umowa o pracę'!$E$8),2)-IF($X205=0,ROUND(ROUND(IF($W205&gt;2600,ROUND($Y205/$W205*2600,2),$Y205),2)*'umowa o pracę'!$E$8,2),IF($X205&gt;0,IF($W205+$X205&lt;2600,ROUND(ROUND($Y205+ROUND($X205*9%,2),2)*'umowa o pracę'!$E$8,2),IF(AND($W205+$X205&gt;=2600,$X205&lt;2600,$W205&lt;2600),ROUND((ROUND(((2600-$X205)/$W205)*$Y205,2)+ROUND($X205*9%,2))*'umowa o pracę'!$E$8,2),IF(AND($W205+$X205&gt;=2600,$X205&gt;=2600),ROUND((ROUND(2600*9%,2))*'umowa o pracę'!$E$8,2),IF(AND($W205+$X205&gt;=2600,$W205&gt;=2600,$X205&lt;2600),ROUND((ROUND($X205*9%,2)+ROUND(((2600-$X205)/$W205)*$Y205,2))*'umowa o pracę'!$E$8,2),0)))),0)))&gt;$J205,$J205,IF(AND($V205=1,$I205&gt;0),ROUND(IF($W205+$X205&gt;=2600,2600*'umowa o pracę'!$E$8,($W205+$X205)*'umowa o pracę'!$E$8),2)+IF($X205=0,ROUND(IF($W205&gt;2600,ROUND($Z205/$W205*2600,2),$Z205)*'umowa o pracę'!$E$8,2),ROUND(IF($W205&gt;2600,ROUND($Z205/$W205*2600,2),$Z205)*'umowa o pracę'!$E$8,2)),ROUND(IF($W205+$X205&gt;=2600,2600*'umowa o pracę'!$E$8,($W205+$X205)*'umowa o pracę'!$E$8),2)-IF(AND($X205=0,I205&gt;0),ROUND(ROUND(IF($W205&gt;2600,ROUND($Y205/$W205*2600,2),$Y205),2)*'umowa o pracę'!$E$8,2),IF($X205&gt;0,IF($W205+$X205&lt;2600,ROUND(ROUND($Y205+ROUND($X205*9%,2),2)*'umowa o pracę'!$E$8,2),IF(AND($W205+$X205&gt;=2600,$X205&lt;2600,$W205&lt;2600),ROUND((ROUND(((2600-$X205)/$W205)*$Y205,2)+ROUND($X205*9%,2))*'umowa o pracę'!$E$8,2),IF(AND($W205+$X205&gt;=2600,$X205&gt;=2600),ROUND((ROUND(2600*9%,2))*'umowa o pracę'!$E$8,2),IF(AND($W205+$X205&gt;=2600,$W205&gt;=2600,$X205&lt;2600),ROUND((ROUND($X205*9%,2)+ROUND(((2600-$X205)/$W205)*$Y205,2))*'umowa o pracę'!$E$8,2),0)))),0)))))</f>
        <v>0</v>
      </c>
      <c r="AC205" s="32">
        <f>IF(IF(IF(AND($V205=1,$I205&gt;0),ROUND(IF($W205+$X205&gt;=2800,2800*'umowa o pracę'!$E$8,($W205+$X205)*'umowa o pracę'!$E$8),2)+IF($X205=0,ROUND(IF($W205&gt;2800,ROUND($Z205/$W205*2800,2),$Z205)*'umowa o pracę'!$E$8,2),ROUND(IF($W205&gt;2800,ROUND($Z205/$W205*2800,2),$Z205)*'umowa o pracę'!$E$8,2)),ROUND(IF($W205+$X205&gt;=2800,2800*'umowa o pracę'!$E$8,($W205+$X205)*'umowa o pracę'!$E$8),2)-IF($X205=0,ROUND(ROUND(IF($W205&gt;2800,ROUND($Y205/$W205*2800,2),$Y205),2)*'umowa o pracę'!$E$8,2),IF($X205&gt;0,IF($W205+$X205&lt;2800,ROUND(ROUND($Y205+ROUND($X205*9%,2),2)*'umowa o pracę'!$E$8,2),IF(AND($W205+$X205&gt;=2800,$X205&lt;2800,$W205&lt;2800),ROUND((ROUND(((2800-$X205)/$W205)*$Y205,2)+ROUND($X205*9%,2))*'umowa o pracę'!$E$8,2),IF(AND($W205+$X205&gt;=2800,$X205&gt;=2800),ROUND((ROUND(2800*9%,2))*'umowa o pracę'!$E$8,2),IF(AND($W205+$X205&gt;=2800,$W205&gt;=2800,$X205&lt;2800),ROUND((ROUND($X205*9%,2)+ROUND(((2800-$X205)/$W205)*$Y205,2))*'umowa o pracę'!$E$8,2),0)))),0)))&gt;$J205,$J205,IF(AND($V205=1,$I205&gt;0),ROUND(IF($W205+$X205&gt;=2800,2800*'umowa o pracę'!$E$8,($W205+$X205)*'umowa o pracę'!$E$8),2)+IF($X205=0,ROUND(IF($W205&gt;2800,ROUND($Z205/$W205*2800,2),$Z205)*'umowa o pracę'!$E$8,2),ROUND(IF($W205&gt;2800,ROUND($Z205/$W205*2800,2),$Z205)*'umowa o pracę'!$E$8,2)),ROUND(IF($W205+$X205&gt;=2800,2800*'umowa o pracę'!$E$8,($W205+$X205)*'umowa o pracę'!$E$8),2)-IF($X205=0,ROUND(ROUND(IF($W205&gt;2800,ROUND($Y205/$W205*2800,2),$Y205),2)*'umowa o pracę'!$E$8,2),IF($X205&gt;0,IF($W205+$X205&lt;2800,ROUND(ROUND($Y205+ROUND($X205*9%,2),2)*'umowa o pracę'!$E$8,2),IF(AND($W205+$X205&gt;=2800,$X205&lt;2800,$W205&lt;2800),ROUND((ROUND(((2800-$X205)/$W205)*$Y205,2)+ROUND($X205*9%,2))*'umowa o pracę'!$E$8,2),IF(AND($W205+$X205&gt;=2800,$X205&gt;=2800),ROUND((ROUND(2800*9%,2))*'umowa o pracę'!$E$8,2),IF(AND($W205+$X205&gt;=2800,$W205&gt;=2800,$X205&lt;2800),ROUND((ROUND($X205*9%,2)+ROUND(((2800-$X205)/$W205)*$Y205,2))*'umowa o pracę'!$E$8,2),0)))),0))))&gt;$J205,$J205,IF(IF(AND($V205=1,$I205&gt;0),ROUND(IF($W205+$X205&gt;=2800,2800*'umowa o pracę'!$E$8,($W205+$X205)*'umowa o pracę'!$E$8),2)+IF($X205=0,ROUND(IF($W205&gt;2800,ROUND($Z205/$W205*2800,2),$Z205)*'umowa o pracę'!$E$8,2),ROUND(IF($W205&gt;2800,ROUND($Z205/$W205*2800,2),$Z205)*'umowa o pracę'!$E$8,2)),ROUND(IF($W205+$X205&gt;=2800,2800*'umowa o pracę'!$E$8,($W205+$X205)*'umowa o pracę'!$E$8),2)-IF($X205=0,ROUND(ROUND(IF($W205&gt;2800,ROUND($Y205/$W205*2800,2),$Y205),2)*'umowa o pracę'!$E$8,2),IF($X205&gt;0,IF($W205+$X205&lt;2800,ROUND(ROUND($Y205+ROUND($X205*9%,2),2)*'umowa o pracę'!$E$8,2),IF(AND($W205+$X205&gt;=2800,$X205&lt;2800,$W205&lt;2800),ROUND((ROUND(((2800-$X205)/$W205)*$Y205,2)+ROUND($X205*9%,2))*'umowa o pracę'!$E$8,2),IF(AND($W205+$X205&gt;=2800,$X205&gt;=2800),ROUND((ROUND(2800*9%,2))*'umowa o pracę'!$E$8,2),IF(AND($W205+$X205&gt;=2800,$W205&gt;=2800,$X205&lt;2800),ROUND((ROUND($X205*9%,2)+ROUND(((2800-$X205)/$W205)*$Y205,2))*'umowa o pracę'!$E$8,2),0)))),0)))&gt;$J205,$J205,IF(AND($V205=1,$I205&gt;0),ROUND(IF($W205+$X205&gt;=2800,2800*'umowa o pracę'!$E$8,($W205+$X205)*'umowa o pracę'!$E$8),2)+IF($X205=0,ROUND(IF($W205&gt;2800,ROUND($Z205/$W205*2800,2),$Z205)*'umowa o pracę'!$E$8,2),ROUND(IF($W205&gt;2800,ROUND($Z205/$W205*2800,2),$Z205)*'umowa o pracę'!$E$8,2)),ROUND(IF($W205+$X205&gt;=2800,2800*'umowa o pracę'!$E$8,($W205+$X205)*'umowa o pracę'!$E$8),2)-IF(AND($X205=0,I205&gt;0),ROUND(ROUND(IF($W205&gt;2800,ROUND($Y205/$W205*2800,2),$Y205),2)*'umowa o pracę'!$E$8,2),IF($X205&gt;0,IF($W205+$X205&lt;2800,ROUND(ROUND($Y205+ROUND($X205*9%,2),2)*'umowa o pracę'!$E$8,2),IF(AND($W205+$X205&gt;=2800,$X205&lt;2800,$W205&lt;2800),ROUND((ROUND(((2800-$X205)/$W205)*$Y205,2)+ROUND($X205*9%,2))*'umowa o pracę'!$E$8,2),IF(AND($W205+$X205&gt;=2800,$X205&gt;=2800),ROUND((ROUND(2800*9%,2))*'umowa o pracę'!$E$8,2),IF(AND($W205+$X205&gt;=2800,$W205&gt;=2800,$X205&lt;2800),ROUND((ROUND($X205*9%,2)+ROUND(((2800-$X205)/$W205)*$Y205,2))*'umowa o pracę'!$E$8,2),0)))),0)))))</f>
        <v>0</v>
      </c>
      <c r="AD205" s="32">
        <f>IF('umowa o pracę'!$E$7=2020,IF(IF($V205=1,IF($X205=0,ROUND(IF($W205&gt;2600,ROUND($Y205/$W205*2600,2),$Y205)*'umowa o pracę'!$E$8,2),IF($W205+$X205&lt;2600,ROUND(ROUND($Y205+ROUND($X205*9%,2),2)*'umowa o pracę'!$E$8,2),IF(AND($W205+$X205&gt;=2600,$W205&lt;2600),ROUND((ROUND($Y205+ROUND((2600-$W205)*9%,2),2))*'umowa o pracę'!$E$8,2),IF(AND($W205+$X205&gt;=2600,$W205&gt;=2600),ROUND(ROUND($Y205/$W205*2600,2)*'umowa o pracę'!$E$8,2),0)))),0)&gt;$H205,$H205,IF($V205=1,IF($X205=0,ROUND(IF($W205&gt;2600,ROUND($Y205/$W205*2600,2),$Y205)*'umowa o pracę'!$E$8,2),IF($W205+$X205&lt;2600,ROUND(ROUND($Y205+ROUND($X205*9%,2),2)*'umowa o pracę'!$E$8,2),IF(AND($W205+$X205&gt;=2600,$W205&lt;2600),ROUND((ROUND($Y205+ROUND((2600-$W205)*9%,2),2))*'umowa o pracę'!$E$8,2),IF(AND($W205+$X205&gt;=2600,$W205&gt;=2600),ROUND(ROUND($Y205/$W205*2600,2)*'umowa o pracę'!$E$8,2),0)))),0)),IF('umowa o pracę'!$E$7=2021,IF(IF($V205=1,IF($X205=0,ROUND(IF($W205&gt;2800,ROUND($Y205/$W205*2800,2),$Y205)*'umowa o pracę'!$E$8,2),IF($W205+$X205&lt;2800,ROUND(ROUND($Y205+ROUND($X205*9%,2),2)*'umowa o pracę'!$E$8,2),IF(AND($W205+$X205&gt;=2800,$W205&lt;2800),ROUND((ROUND($Y205+ROUND((2800-$W205)*9%,2),2))*'umowa o pracę'!$E$8,2),IF(AND($W205+$X205&gt;=2800,$W205&gt;=2800),ROUND(ROUND($Y205/$W205*2800,2)*'umowa o pracę'!$E$8,2),0)))),0)&gt;$H205,$H205,IF($V205=1,IF($X205=0,ROUND(IF($W205&gt;2800,ROUND($Y205/$W205*2800,2),$Y205)*'umowa o pracę'!$E$8,2),IF($W205+$X205&lt;2800,ROUND(ROUND($Y205+ROUND($X205*9%,2),2)*'umowa o pracę'!$E$8,2),IF(AND($W205+$X205&gt;=2800,$W205&lt;2800),ROUND((ROUND($Y205+ROUND((2800-$W205)*9%,2),2))*'umowa o pracę'!$E$8,2),IF(AND($W205+$X205&gt;=2800,$W205&gt;=2800),ROUND(ROUND($Y205/$W205*2800,2)*'umowa o pracę'!$E$8,2),0)))),0)),0))</f>
        <v>0</v>
      </c>
      <c r="AE205" s="32">
        <f>IF('umowa o pracę'!$E$7=2020,IF(IF($V205=1,IF($X205=0,ROUND(IF($W205&gt;2600,ROUND($Z205/$W205*2600,2),$Z205)*'umowa o pracę'!$E$8,2),ROUND(IF($W205&gt;2600,ROUND($Z205/$W205*2600,2),$Z205)*'umowa o pracę'!$E$8,2)),0)&gt;$I205,$I205,IF($V205=1,IF($X205=0,ROUND(IF($W205&gt;2600,ROUND($Z205/$W205*2600,2),$Z205)*'umowa o pracę'!$E$8,2),ROUND(IF($W205&gt;2600,ROUND($Z205/$W205*2600,2),$Z205)*'umowa o pracę'!$E$8,2)),0)),IF('umowa o pracę'!$E$7=2021,IF(IF($V205=1,IF($X205=0,ROUND(IF($W205&gt;2800,ROUND($Z205/$W205*2800,2),$Z205)*'umowa o pracę'!$E$8,2),ROUND(IF($W205&gt;2800,ROUND($Z205/$W205*2800,2),$Z205)*'umowa o pracę'!$E$8,2)),0)&gt;$I205,$I205,IF($V205=1,IF($X205=0,ROUND(IF($W205&gt;2800,ROUND($Z205/$W205*2800,2),$Z205)*'umowa o pracę'!$E$8,2),ROUND(IF($W205&gt;2800,ROUND($Z205/$W205*2800,2),$Z205)*'umowa o pracę'!$E$8,2)),0)),0))</f>
        <v>0</v>
      </c>
      <c r="AF205" s="56">
        <f>IF('umowa o pracę'!$E$7=2020,$AB205,IF('umowa o pracę'!$E$7=2021,$AC205,0))</f>
        <v>0</v>
      </c>
      <c r="AG205" s="53">
        <f t="shared" ref="AG205:AG260" si="41">$K205</f>
        <v>1</v>
      </c>
      <c r="AH205" s="39">
        <f>IF('umowa o pracę'!$E$6&lt;3,0,$L205)</f>
        <v>0</v>
      </c>
      <c r="AI205" s="39">
        <f>IF('umowa o pracę'!$E$6&lt;3,0,$M205)</f>
        <v>0</v>
      </c>
      <c r="AJ205" s="55">
        <f>IF('umowa o pracę'!$E$6&lt;3,0,$N205)</f>
        <v>0</v>
      </c>
      <c r="AK205" s="55">
        <f>IF('umowa o pracę'!$E$6&lt;3,0,$O205)</f>
        <v>0</v>
      </c>
      <c r="AL205" s="32">
        <f>IF('umowa o pracę'!$E$7=2020,ROUND(IF($AH205&gt;=2600,2600*'umowa o pracę'!$E$8,$AH205*'umowa o pracę'!$E$8),2),IF('umowa o pracę'!$E$7=2021,ROUND(IF($AH205&gt;=2800,2800*'umowa o pracę'!$E$8,$AH205*'umowa o pracę'!$E$8),2),0))</f>
        <v>0</v>
      </c>
      <c r="AM205" s="32">
        <f>IF(IF(IF(AND($AG205=1,$I205&gt;0),ROUND(IF($AH205+$AI205&gt;=2600,2600*'umowa o pracę'!$E$8,($AH205+$AI205)*'umowa o pracę'!$E$8),2)+IF($AI205=0,ROUND(IF($AH205&gt;2600,ROUND($AK205/$AH205*2600,2),$AK205)*'umowa o pracę'!$E$8,2),ROUND(IF($AH205&gt;2600,ROUND($AK205/$AH205*2600,2),$AK205)*'umowa o pracę'!$E$8,2)),ROUND(IF($AH205+$AI205&gt;=2600,2600*'umowa o pracę'!$E$8,($AH205+$AI205)*'umowa o pracę'!$E$8),2)-IF($AI205=0,ROUND(ROUND(IF($AH205&gt;2600,ROUND($AJ205/$AH205*2600,2),$AJ205),2)*'umowa o pracę'!$E$8,2),IF($AI205&gt;0,IF($AH205+$AI205&lt;2600,ROUND(ROUND($AJ205+ROUND($AI205*9%,2),2)*'umowa o pracę'!$E$8,2),IF(AND($AH205+$AI205&gt;=2600,$AI205&lt;2600,$AH205&lt;2600),ROUND((ROUND(((2600-$AI205)/$AH205)*$AJ205,2)+ROUND($AI205*9%,2))*'umowa o pracę'!$E$8,2),IF(AND($AH205+$AI205&gt;=2600,$AI205&gt;=2600),ROUND((ROUND(2600*9%,2))*'umowa o pracę'!$E$8,2),IF(AND($AH205+$AI205&gt;=2600,$AH205&gt;=2600,$AI205&lt;2600),ROUND((ROUND($AI205*9%,2)+ROUND(((2600-$AI205)/$AH205)*$AJ205,2))*'umowa o pracę'!$E$8,2),0)))),0)))&gt;$J205,$J205,IF(AND($AG205=1,$I205&gt;0),ROUND(IF($AH205+$AI205&gt;=2600,2600*'umowa o pracę'!$E$8,($AH205+$AI205)*'umowa o pracę'!$E$8),2)+IF($AI205=0,ROUND(IF($AH205&gt;2600,ROUND($AK205/$AH205*2600,2),$AK205)*'umowa o pracę'!$E$8,2),ROUND(IF($AH205&gt;2600,ROUND($AK205/$AH205*2600,2),$AK205)*'umowa o pracę'!$E$8,2)),ROUND(IF($AH205+$AI205&gt;=2600,2600*'umowa o pracę'!$E$8,($AH205+$AI205)*'umowa o pracę'!$E$8),2)-IF($AI205=0,ROUND(ROUND(IF($AH205&gt;2600,ROUND($AJ205/$AH205*2600,2),$AJ205),2)*'umowa o pracę'!$E$8,2),IF($AI205&gt;0,IF($AH205+$AI205&lt;2600,ROUND(ROUND($AJ205+ROUND($AI205*9%,2),2)*'umowa o pracę'!$E$8,2),IF(AND($AH205+$AI205&gt;=2600,$AI205&lt;2600,$AH205&lt;2600),ROUND((ROUND(((2600-$AI205)/$AH205)*$AJ205,2)+ROUND($AI205*9%,2))*'umowa o pracę'!$E$8,2),IF(AND($AH205+$AI205&gt;=2600,$AI205&gt;=2600),ROUND((ROUND(2600*9%,2))*'umowa o pracę'!$E$8,2),IF(AND($AH205+$AI205&gt;=2600,$AH205&gt;=2600,$AI205&lt;2600),ROUND((ROUND($AI205*9%,2)+ROUND(((2600-$AI205)/$AH205)*$AJ205,2))*'umowa o pracę'!$E$8,2),0)))),0))))&gt;$J205,$J205,IF(IF(AND($AG205=1,$I205&gt;0),ROUND(IF($AH205+$AI205&gt;=2600,2600*'umowa o pracę'!$E$8,($AH205+$AI205)*'umowa o pracę'!$E$8),2)+IF($AI205=0,ROUND(IF($AH205&gt;2600,ROUND($AK205/$AH205*2600,2),$AK205)*'umowa o pracę'!$E$8,2),ROUND(IF($AH205&gt;2600,ROUND($AK205/$AH205*2600,2),$AK205)*'umowa o pracę'!$E$8,2)),ROUND(IF($AH205+$AI205&gt;=2600,2600*'umowa o pracę'!$E$8,($AH205+$AI205)*'umowa o pracę'!$E$8),2)-IF($AI205=0,ROUND(ROUND(IF($AH205&gt;2600,ROUND($AJ205/$AH205*2600,2),$AJ205),2)*'umowa o pracę'!$E$8,2),IF($AI205&gt;0,IF($AH205+$AI205&lt;2600,ROUND(ROUND($AJ205+ROUND($AI205*9%,2),2)*'umowa o pracę'!$E$8,2),IF(AND($AH205+$AI205&gt;=2600,$AI205&lt;2600,$AH205&lt;2600),ROUND((ROUND(((2600-$AI205)/$AH205)*$AJ205,2)+ROUND($AI205*9%,2))*'umowa o pracę'!$E$8,2),IF(AND($AH205+$AI205&gt;=2600,$AI205&gt;=2600),ROUND((ROUND(2600*9%,2))*'umowa o pracę'!$E$8,2),IF(AND($AH205+$AI205&gt;=2600,$AH205&gt;=2600,$AI205&lt;2600),ROUND((ROUND($AI205*9%,2)+ROUND(((2600-$AI205)/$AH205)*$AJ205,2))*'umowa o pracę'!$E$8,2),0)))),0)))&gt;$J205,$J205,IF(AND($AG205=1,$I205&gt;0),ROUND(IF($AH205+$AI205&gt;=2600,2600*'umowa o pracę'!$E$8,($AH205+$AI205)*'umowa o pracę'!$E$8),2)+IF($AI205=0,ROUND(IF($AH205&gt;2600,ROUND($AK205/$AH205*2600,2),$AK205)*'umowa o pracę'!$E$8,2),ROUND(IF($AH205&gt;2600,ROUND($AK205/$AH205*2600,2),$AK205)*'umowa o pracę'!$E$8,2)),ROUND(IF($AH205+$AI205&gt;=2600,2600*'umowa o pracę'!$E$8,($AH205+$AI205)*'umowa o pracę'!$E$8),2)-IF(AND($AI205=0,I205&gt;0),ROUND(ROUND(IF($AH205&gt;2600,ROUND($AJ205/$AH205*2600,2),$AJ205),2)*'umowa o pracę'!$E$8,2),IF($AI205&gt;0,IF($AH205+$AI205&lt;2600,ROUND(ROUND($AJ205+ROUND($AI205*9%,2),2)*'umowa o pracę'!$E$8,2),IF(AND($AH205+$AI205&gt;=2600,$AI205&lt;2600,$AH205&lt;2600),ROUND((ROUND(((2600-$AI205)/$AH205)*$AJ205,2)+ROUND($AI205*9%,2))*'umowa o pracę'!$E$8,2),IF(AND($AH205+$AI205&gt;=2600,$AI205&gt;=2600),ROUND((ROUND(2600*9%,2))*'umowa o pracę'!$E$8,2),IF(AND($AH205+$AI205&gt;=2600,$AH205&gt;=2600,$AI205&lt;2600),ROUND((ROUND($AI205*9%,2)+ROUND(((2600-$AI205)/$AH205)*$AJ205,2))*'umowa o pracę'!$E$8,2),0)))),0)))))</f>
        <v>0</v>
      </c>
      <c r="AN205" s="32">
        <f>IF(IF(IF(AND($AG205=1,$I205&gt;0),ROUND(IF($AH205+$AI205&gt;=2800,2800*'umowa o pracę'!$E$8,($AH205+$AI205)*'umowa o pracę'!$E$8),2)+IF($AI205=0,ROUND(IF($AH205&gt;2800,ROUND($AK205/$AH205*2800,2),$AK205)*'umowa o pracę'!$E$8,2),ROUND(IF($AH205&gt;2800,ROUND($AK205/$AH205*2800,2),$AK205)*'umowa o pracę'!$E$8,2)),ROUND(IF($AH205+$AI205&gt;=2800,2800*'umowa o pracę'!$E$8,($AH205+$AI205)*'umowa o pracę'!$E$8),2)-IF($AI205=0,ROUND(ROUND(IF($AH205&gt;2800,ROUND($AJ205/$AH205*2800,2),$AJ205),2)*'umowa o pracę'!$E$8,2),IF($AI205&gt;0,IF($AH205+$AI205&lt;2800,ROUND(ROUND($AJ205+ROUND($AI205*9%,2),2)*'umowa o pracę'!$E$8,2),IF(AND($AH205+$AI205&gt;=2800,$AI205&lt;2800,$AH205&lt;2800),ROUND((ROUND(((2800-$AI205)/$AH205)*$AJ205,2)+ROUND($AI205*9%,2))*'umowa o pracę'!$E$8,2),IF(AND($AH205+$AI205&gt;=2800,$AI205&gt;=2800),ROUND((ROUND(2800*9%,2))*'umowa o pracę'!$E$8,2),IF(AND($AH205+$AI205&gt;=2800,$AH205&gt;=2800,$AI205&lt;2800),ROUND((ROUND($AI205*9%,2)+ROUND(((2800-$AI205)/$AH205)*$AJ205,2))*'umowa o pracę'!$E$8,2),0)))),0)))&gt;$J205,$J205,IF(AND($AG205=1,$I205&gt;0),ROUND(IF($AH205+$AI205&gt;=2800,2800*'umowa o pracę'!$E$8,($AH205+$AI205)*'umowa o pracę'!$E$8),2)+IF($AI205=0,ROUND(IF($AH205&gt;2800,ROUND($AK205/$AH205*2800,2),$AK205)*'umowa o pracę'!$E$8,2),ROUND(IF($AH205&gt;2800,ROUND($AK205/$AH205*2800,2),$AK205)*'umowa o pracę'!$E$8,2)),ROUND(IF($AH205+$AI205&gt;=2800,2800*'umowa o pracę'!$E$8,($AH205+$AI205)*'umowa o pracę'!$E$8),2)-IF($AI205=0,ROUND(ROUND(IF($AH205&gt;2800,ROUND($AJ205/$AH205*2800,2),$AJ205),2)*'umowa o pracę'!$E$8,2),IF($AI205&gt;0,IF($AH205+$AI205&lt;2800,ROUND(ROUND($AJ205+ROUND($AI205*9%,2),2)*'umowa o pracę'!$E$8,2),IF(AND($AH205+$AI205&gt;=2800,$AI205&lt;2800,$AH205&lt;2800),ROUND((ROUND(((2800-$AI205)/$AH205)*$AJ205,2)+ROUND($AI205*9%,2))*'umowa o pracę'!$E$8,2),IF(AND($AH205+$AI205&gt;=2800,$AI205&gt;=2800),ROUND((ROUND(2800*9%,2))*'umowa o pracę'!$E$8,2),IF(AND($AH205+$AI205&gt;=2800,$AH205&gt;=2800,$AI205&lt;2800),ROUND((ROUND($AI205*9%,2)+ROUND(((2800-$AI205)/$AH205)*$AJ205,2))*'umowa o pracę'!$E$8,2),0)))),0))))&gt;$J205,$J205,IF(IF(AND($AG205=1,$I205&gt;0),ROUND(IF($AH205+$AI205&gt;=2800,2800*'umowa o pracę'!$E$8,($AH205+$AI205)*'umowa o pracę'!$E$8),2)+IF($AI205=0,ROUND(IF($AH205&gt;2800,ROUND($AK205/$AH205*2800,2),$AK205)*'umowa o pracę'!$E$8,2),ROUND(IF($AH205&gt;2800,ROUND($AK205/$AH205*2800,2),$AK205)*'umowa o pracę'!$E$8,2)),ROUND(IF($AH205+$AI205&gt;=2800,2800*'umowa o pracę'!$E$8,($AH205+$AI205)*'umowa o pracę'!$E$8),2)-IF($AI205=0,ROUND(ROUND(IF($AH205&gt;2800,ROUND($AJ205/$AH205*2800,2),$AJ205),2)*'umowa o pracę'!$E$8,2),IF($AI205&gt;0,IF($AH205+$AI205&lt;2800,ROUND(ROUND($AJ205+ROUND($AI205*9%,2),2)*'umowa o pracę'!$E$8,2),IF(AND($AH205+$AI205&gt;=2800,$AI205&lt;2800,$AH205&lt;2800),ROUND((ROUND(((2800-$AI205)/$AH205)*$AJ205,2)+ROUND($AI205*9%,2))*'umowa o pracę'!$E$8,2),IF(AND($AH205+$AI205&gt;=2800,$AI205&gt;=2800),ROUND((ROUND(2800*9%,2))*'umowa o pracę'!$E$8,2),IF(AND($AH205+$AI205&gt;=2800,$AH205&gt;=2800,$AI205&lt;2800),ROUND((ROUND($AI205*9%,2)+ROUND(((2800-$AI205)/$AH205)*$AJ205,2))*'umowa o pracę'!$E$8,2),0)))),0)))&gt;$J205,$J205,IF(AND($AG205=1,$I205&gt;0),ROUND(IF($AH205+$AI205&gt;=2800,2800*'umowa o pracę'!$E$8,($AH205+$AI205)*'umowa o pracę'!$E$8),2)+IF($AI205=0,ROUND(IF($AH205&gt;2800,ROUND($AK205/$AH205*2800,2),$AK205)*'umowa o pracę'!$E$8,2),ROUND(IF($AH205&gt;2800,ROUND($AK205/$AH205*2800,2),$AK205)*'umowa o pracę'!$E$8,2)),ROUND(IF($AH205+$AI205&gt;=2800,2800*'umowa o pracę'!$E$8,($AH205+$AI205)*'umowa o pracę'!$E$8),2)-IF(AND($AI205=0,I205&gt;0),ROUND(ROUND(IF($AH205&gt;2800,ROUND($AJ205/$AH205*2800,2),$AJ205),2)*'umowa o pracę'!$E$8,2),IF($AI205&gt;0,IF($AH205+$AI205&lt;2800,ROUND(ROUND($AJ205+ROUND($AI205*9%,2),2)*'umowa o pracę'!$E$8,2),IF(AND($AH205+$AI205&gt;=2800,$AI205&lt;2800,$AH205&lt;2800),ROUND((ROUND(((2800-$AI205)/$AH205)*$AJ205,2)+ROUND($AI205*9%,2))*'umowa o pracę'!$E$8,2),IF(AND($AH205+$AI205&gt;=2800,$AI205&gt;=2800),ROUND((ROUND(2800*9%,2))*'umowa o pracę'!$E$8,2),IF(AND($AH205+$AI205&gt;=2800,$AH205&gt;=2800,$AI205&lt;2800),ROUND((ROUND($AI205*9%,2)+ROUND(((2800-$AI205)/$AH205)*$AJ205,2))*'umowa o pracę'!$E$8,2),0)))),0)))))</f>
        <v>0</v>
      </c>
      <c r="AO205" s="32">
        <f>IF('umowa o pracę'!$E$7=2020,IF(IF($AG205=1,IF($AI205=0,ROUND(IF($AH205&gt;2600,ROUND($AJ205/$AH205*2600,2),$AJ205)*'umowa o pracę'!$E$8,2),IF($AH205+$AI205&lt;2600,ROUND(ROUND($AJ205+ROUND($AI205*9%,2),2)*'umowa o pracę'!$E$8,2),IF(AND($AH205+$AI205&gt;=2600,$AH205&lt;2600),ROUND((ROUND($AJ205+ROUND((2600-$AH205)*9%,2),2))*'umowa o pracę'!$E$8,2),IF(AND($AH205+$AI205&gt;=2600,$AH205&gt;=2600),ROUND(ROUND($AJ205/$AH205*2600,2)*'umowa o pracę'!$E$8,2),0)))),0)&gt;$H205,$H205,IF($AG205=1,IF($AI205=0,ROUND(IF($AH205&gt;2600,ROUND($AJ205/$AH205*2600,2),$AJ205)*'umowa o pracę'!$E$8,2),IF($AH205+$AI205&lt;2600,ROUND(ROUND($AJ205+ROUND($AI205*9%,2),2)*'umowa o pracę'!$E$8,2),IF(AND($AH205+$AI205&gt;=2600,$AH205&lt;2600),ROUND((ROUND($AJ205+ROUND((2600-$AH205)*9%,2),2))*'umowa o pracę'!$E$8,2),IF(AND($AH205+$AI205&gt;=2600,$AH205&gt;=2600),ROUND(ROUND($AJ205/$AH205*2600,2)*'umowa o pracę'!$E$8,2),0)))),0)),IF('umowa o pracę'!$E$7=2021,IF(IF($AG205=1,IF($AI205=0,ROUND(IF($AH205&gt;2800,ROUND($AJ205/$AH205*2800,2),$AJ205)*'umowa o pracę'!$E$8,2),IF($AH205+$AI205&lt;2800,ROUND(ROUND($AJ205+ROUND($AI205*9%,2),2)*'umowa o pracę'!$E$8,2),IF(AND($AH205+$AI205&gt;=2800,$AH205&lt;2800),ROUND((ROUND($AJ205+ROUND((2800-$AH205)*9%,2),2))*'umowa o pracę'!$E$8,2),IF(AND($AH205+$AI205&gt;=2800,$AH205&gt;=2800),ROUND(ROUND($AJ205/$AH205*2800,2)*'umowa o pracę'!$E$8,2),0)))),0)&gt;$H205,$H205,IF($AG205=1,IF($AI205=0,ROUND(IF($AH205&gt;2800,ROUND($AJ205/$AH205*2800,2),$AJ205)*'umowa o pracę'!$E$8,2),IF($AH205+$AI205&lt;2800,ROUND(ROUND($AJ205+ROUND($AI205*9%,2),2)*'umowa o pracę'!$E$8,2),IF(AND($AH205+$AI205&gt;=2800,$AH205&lt;2800),ROUND((ROUND($AJ205+ROUND((2800-$AH205)*9%,2),2))*'umowa o pracę'!$E$8,2),IF(AND($AH205+$AI205&gt;=2800,$AH205&gt;=2800),ROUND(ROUND($AJ205/$AH205*2800,2)*'umowa o pracę'!$E$8,2),0)))),0)),0))</f>
        <v>0</v>
      </c>
      <c r="AP205" s="32">
        <f>IF('umowa o pracę'!$E$7=2020,IF(IF($AG205=1,IF($AI205=0,ROUND(IF($AH205&gt;2600,ROUND($AK205/$AH205*2600,2),$AK205)*'umowa o pracę'!$E$8,2),ROUND(IF($AH205&gt;2600,ROUND($AK205/$AH205*2600,2),$AK205)*'umowa o pracę'!$E$8,2)),0)&gt;$I205,$I205,IF($AG205=1,IF($AI205=0,ROUND(IF($AH205&gt;2600,ROUND($AK205/$AH205*2600,2),$AK205)*'umowa o pracę'!$E$8,2),ROUND(IF($AH205&gt;2600,ROUND($AK205/$AH205*2600,2),$AK205)*'umowa o pracę'!$E$8,2)),0)),IF('umowa o pracę'!$E$7=2021,IF(IF($AG205=1,IF($AI205=0,ROUND(IF($AH205&gt;2800,ROUND($AK205/$AH205*2800,2),$AK205)*'umowa o pracę'!$E$8,2),ROUND(IF($AH205&gt;2800,ROUND($AK205/$AH205*2800,2),$AK205)*'umowa o pracę'!$E$8,2)),0)&gt;$I205,$I205,IF($AG205=1,IF($AI205=0,ROUND(IF($AH205&gt;2800,ROUND($AK205/$AH205*2800,2),$AK205)*'umowa o pracę'!$E$8,2),ROUND(IF($AH205&gt;2800,ROUND($AK205/$AH205*2800,2),$AK205)*'umowa o pracę'!$E$8,2)),0)),0))</f>
        <v>0</v>
      </c>
      <c r="AQ205" s="56">
        <f>IF('umowa o pracę'!$E$7=2020,$AM205,IF('umowa o pracę'!$E$7=2021,$AN205,0))</f>
        <v>0</v>
      </c>
      <c r="AR205" s="33">
        <f>IF('umowa o pracę'!$E$7=0,0,U205+AF205+AQ205)</f>
        <v>0</v>
      </c>
      <c r="AS205" s="19"/>
      <c r="AT205" s="19"/>
      <c r="AU205" s="19"/>
      <c r="AV205" s="6"/>
      <c r="AW205" s="6"/>
      <c r="AX205" s="6">
        <f t="shared" si="39"/>
        <v>10</v>
      </c>
      <c r="AY205" s="6"/>
      <c r="AZ205" s="234">
        <f t="shared" ref="AZ205:AZ260" si="42">IF(OR($F205="umowa o pracę",$F205="umowa o pracę nakładczą"),S205,0)</f>
        <v>0</v>
      </c>
      <c r="BA205" s="234">
        <f t="shared" ref="BA205:BA260" si="43">IF(OR($F205="umowa o pracę",$F205="umowa o pracę nakładczą"),T205,0)</f>
        <v>0</v>
      </c>
      <c r="BB205" s="234">
        <f t="shared" ref="BB205:BB260" si="44">IF(OR($F205="umowa o pracę",$F205="umowa o pracę nakładczą"),U205,0)</f>
        <v>0</v>
      </c>
      <c r="BC205" s="234">
        <f t="shared" ref="BC205:BC260" si="45">IF(OR($F205="umowa o pracę",$F205="umowa o pracę nakładczą"),AD205,0)</f>
        <v>0</v>
      </c>
      <c r="BD205" s="234">
        <f t="shared" ref="BD205:BD260" si="46">IF(OR($F205="umowa o pracę",$F205="umowa o pracę nakładczą"),AE205,0)</f>
        <v>0</v>
      </c>
      <c r="BE205" s="234">
        <f t="shared" ref="BE205:BE260" si="47">IF(OR($F205="umowa o pracę",$F205="umowa o pracę nakładczą"),AF205,0)</f>
        <v>0</v>
      </c>
      <c r="BF205" s="234">
        <f t="shared" ref="BF205:BF260" si="48">IF(OR($F205="umowa o pracę",$F205="umowa o pracę nakładczą"),AO205,0)</f>
        <v>0</v>
      </c>
      <c r="BG205" s="234">
        <f t="shared" ref="BG205:BG260" si="49">IF(OR($F205="umowa o pracę",$F205="umowa o pracę nakładczą"),AP205,0)</f>
        <v>0</v>
      </c>
      <c r="BH205" s="234">
        <f t="shared" ref="BH205:BH260" si="50">IF(OR($F205="umowa o pracę",$F205="umowa o pracę nakładczą"),AQ205,0)</f>
        <v>0</v>
      </c>
      <c r="BI205" s="238">
        <f t="shared" ref="BI205:BI260" si="51">SUM(BB205+BE205+BH205)</f>
        <v>0</v>
      </c>
      <c r="BJ205" s="236"/>
      <c r="BK205" s="236"/>
      <c r="BL205" s="237"/>
    </row>
    <row r="206" spans="1:64" ht="15.75" customHeight="1" x14ac:dyDescent="0.25">
      <c r="A206" s="129">
        <v>195</v>
      </c>
      <c r="B206" s="57"/>
      <c r="C206" s="57"/>
      <c r="D206" s="36"/>
      <c r="E206" s="36"/>
      <c r="F206" s="242"/>
      <c r="G206" s="37">
        <v>1</v>
      </c>
      <c r="H206" s="58">
        <v>0</v>
      </c>
      <c r="I206" s="59">
        <v>0</v>
      </c>
      <c r="J206" s="60">
        <v>0</v>
      </c>
      <c r="K206" s="52">
        <v>1</v>
      </c>
      <c r="L206" s="39">
        <v>0</v>
      </c>
      <c r="M206" s="39">
        <v>0</v>
      </c>
      <c r="N206" s="39">
        <v>0</v>
      </c>
      <c r="O206" s="39">
        <v>0</v>
      </c>
      <c r="P206" s="35">
        <f>IF('umowa o pracę'!$E$7=2020,ROUND(IF($L206&gt;=2600,2600*'umowa o pracę'!$E$8,$L206*'umowa o pracę'!$E$8),2),IF('umowa o pracę'!$E$7=2021,ROUND(IF($L206&gt;=2800,2800*'umowa o pracę'!$E$8,$L206*'umowa o pracę'!$E$8),2),0))</f>
        <v>0</v>
      </c>
      <c r="Q206" s="252">
        <f>IF(IF(IF(AND($K206=1,$I206&gt;0),ROUND(IF($L206+$M206&gt;=2600,2600*'umowa o pracę'!$E$8,($L206+$M206)*'umowa o pracę'!$E$8),2)+IF($M206=0,ROUND(IF($L206&gt;2600,ROUND($O206/$L206*2600,2),$O206)*'umowa o pracę'!$E$8,2),ROUND(IF($L206&gt;2600,ROUND($O206/$L206*2600,2),$O206)*'umowa o pracę'!$E$8,2)),ROUND(IF($L206+$M206&gt;=2600,2600*'umowa o pracę'!$E$8,($L206+$M206)*'umowa o pracę'!$E$8),2)-IF($M206=0,ROUND(ROUND(IF($L206&gt;2600,ROUND($N206/$L206*2600,2),$N206),2)*'umowa o pracę'!$E$8,2),IF($M206&gt;0,IF($L206+$M206&lt;2600,ROUND(ROUND($N206+ROUND($M206*9%,2),2)*'umowa o pracę'!$E$8,2),IF(AND($L206+$M206&gt;=2600,$M206&lt;2600,$L206&lt;2600),ROUND((ROUND(((2600-$M206)/$L206)*$N206,2)+ROUND($M206*9%,2))*'umowa o pracę'!$E$8,2),IF(AND($L206+$M206&gt;=2600,$M206&gt;=2600),ROUND((ROUND(2600*9%,2))*'umowa o pracę'!$E$8,2),IF(AND($L206+$M206&gt;=2600,$L206&gt;=2600,$M206&lt;2600),ROUND((ROUND($M206*9%,2)+ROUND(((2600-$M206)/$L206)*$N206,2))*'umowa o pracę'!$E$8,2),0)))),0)))&gt;$J206,$J206,IF(AND($K206=1,$I206&gt;0),ROUND(IF($L206+$M206&gt;=2600,2600*'umowa o pracę'!$E$8,($L206+$M206)*'umowa o pracę'!$E$8),2)+IF($M206=0,ROUND(IF($L206&gt;2600,ROUND($O206/$L206*2600,2),$O206)*'umowa o pracę'!$E$8,2),ROUND(IF($L206&gt;2600,ROUND($O206/$L206*2600,2),$O206)*'umowa o pracę'!$E$8,2)),ROUND(IF($L206+$M206&gt;=2600,2600*'umowa o pracę'!$E$8,($L206+$M206)*'umowa o pracę'!$E$8),2)-IF($M206=0,ROUND(ROUND(IF($L206&gt;2600,ROUND($N206/$L206*2600,2),$N206),2)*'umowa o pracę'!$E$8,2),IF($M206&gt;0,IF($L206+$M206&lt;2600,ROUND(ROUND($N206+ROUND($M206*9%,2),2)*'umowa o pracę'!$E$8,2),IF(AND($L206+$M206&gt;=2600,$M206&lt;2600,$L206&lt;2600),ROUND((ROUND(((2600-$M206)/$L206)*$N206,2)+ROUND($M206*9%,2))*'umowa o pracę'!$E$8,2),IF(AND($L206+$M206&gt;=2600,$M206&gt;=2600),ROUND((ROUND(2600*9%,2))*'umowa o pracę'!$E$8,2),IF(AND($L206+$M206&gt;=2600,$L206&gt;=2600,$M206&lt;2600),ROUND((ROUND($M206*9%,2)+ROUND(((2600-$M206)/$L206)*$N206,2))*'umowa o pracę'!$E$8,2),0)))),0))))&gt;$J206,$J206,IF(IF(AND($K206=1,$I206&gt;0),ROUND(IF($L206+$M206&gt;=2600,2600*'umowa o pracę'!$E$8,($L206+$M206)*'umowa o pracę'!$E$8),2)+IF($M206=0,ROUND(IF($L206&gt;2600,ROUND($O206/$L206*2600,2),$O206)*'umowa o pracę'!$E$8,2),ROUND(IF($L206&gt;2600,ROUND($O206/$L206*2600,2),$O206)*'umowa o pracę'!$E$8,2)),ROUND(IF($L206+$M206&gt;=2600,2600*'umowa o pracę'!$E$8,($L206+$M206)*'umowa o pracę'!$E$8),2)-IF($M206=0,ROUND(ROUND(IF($L206&gt;2600,ROUND($N206/$L206*2600,2),$N206),2)*'umowa o pracę'!$E$8,2),IF($M206&gt;0,IF($L206+$M206&lt;2600,ROUND(ROUND($N206+ROUND($M206*9%,2),2)*'umowa o pracę'!$E$8,2),IF(AND($L206+$M206&gt;=2600,$M206&lt;2600,$L206&lt;2600),ROUND((ROUND(((2600-$M206)/$L206)*$N206,2)+ROUND($M206*9%,2))*'umowa o pracę'!$E$8,2),IF(AND($L206+$M206&gt;=2600,$M206&gt;=2600),ROUND((ROUND(2600*9%,2))*'umowa o pracę'!$E$8,2),IF(AND($L206+$M206&gt;=2600,$L206&gt;=2600,$M206&lt;2600),ROUND((ROUND($M206*9%,2)+ROUND(((2600-$M206)/$L206)*$N206,2))*'umowa o pracę'!$E$8,2),0)))),0)))&gt;$J206,$J206,IF(AND($K206=1,$I206&gt;0),ROUND(IF($L206+$M206&gt;=2600,2600*'umowa o pracę'!$E$8,($L206+$M206)*'umowa o pracę'!$E$8),2)+IF($M206=0,ROUND(IF($L206&gt;2600,ROUND($O206/$L206*2600,2),$O206)*'umowa o pracę'!$E$8,2),ROUND(IF($L206&gt;2600,ROUND($O206/$L206*2600,2),$O206)*'umowa o pracę'!$E$8,2)),ROUND(IF($L206+$M206&gt;=2600,2600*'umowa o pracę'!$E$8,($L206+$M206)*'umowa o pracę'!$E$8),2)-IF(AND($M206=0,I206&gt;0),ROUND(ROUND(IF($L206&gt;2600,ROUND($N206/$L206*2600,2),$N206),2)*'umowa o pracę'!$E$8,2),IF($M206&gt;0,IF($L206+$M206&lt;2600,ROUND(ROUND($N206+ROUND($M206*9%,2),2)*'umowa o pracę'!$E$8,2),IF(AND($L206+$M206&gt;=2600,$M206&lt;2600,$L206&lt;2600),ROUND((ROUND(((2600-$M206)/$L206)*$N206,2)+ROUND($M206*9%,2))*'umowa o pracę'!$E$8,2),IF(AND($L206+$M206&gt;=2600,$M206&gt;=2600),ROUND((ROUND(2600*9%,2))*'umowa o pracę'!$E$8,2),IF(AND($L206+$M206&gt;=2600,$L206&gt;=2600,$M206&lt;2600),ROUND((ROUND($M206*9%,2)+ROUND(((2600-$M206)/$L206)*$N206,2))*'umowa o pracę'!$E$8,2),0)))),0)))))</f>
        <v>0</v>
      </c>
      <c r="R206" s="252">
        <f>IF(IF(IF(AND($K206=1,$I206&gt;0),ROUND(IF($L206+$M206&gt;=2800,2800*'umowa o pracę'!$E$8,($L206+$M206)*'umowa o pracę'!$E$8),2)+IF($M206=0,ROUND(IF($L206&gt;2800,ROUND($O206/$L206*2800,2),$O206)*'umowa o pracę'!$E$8,2),ROUND(IF($L206&gt;2800,ROUND($O206/$L206*2800,2),$O206)*'umowa o pracę'!$E$8,2)),ROUND(IF($L206+$M206&gt;=2800,2800*'umowa o pracę'!$E$8,($L206+$M206)*'umowa o pracę'!$E$8),2)-IF($M206=0,ROUND(ROUND(IF($L206&gt;2800,ROUND($N206/$L206*2800,2),$N206),2)*'umowa o pracę'!$E$8,2),IF($M206&gt;0,IF($L206+$M206&lt;2800,ROUND(ROUND($N206+ROUND($M206*9%,2),2)*'umowa o pracę'!$E$8,2),IF(AND($L206+$M206&gt;=2800,$M206&lt;2800,$L206&lt;2800),ROUND((ROUND(((2800-$M206)/$L206)*$N206,2)+ROUND($M206*9%,2))*'umowa o pracę'!$E$8,2),IF(AND($L206+$M206&gt;=2800,$M206&gt;=2800),ROUND((ROUND(2800*9%,2))*'umowa o pracę'!$E$8,2),IF(AND($L206+$M206&gt;=2800,$L206&gt;=2800,$M206&lt;2800),ROUND((ROUND($M206*9%,2)+ROUND(((2800-$M206)/$L206)*$N206,2))*'umowa o pracę'!$E$8,2),0)))),0)))&gt;$J206,$J206,IF(AND($K206=1,$I206&gt;0),ROUND(IF($L206+$M206&gt;=2800,2800*'umowa o pracę'!$E$8,($L206+$M206)*'umowa o pracę'!$E$8),2)+IF($M206=0,ROUND(IF($L206&gt;2800,ROUND($O206/$L206*2800,2),$O206)*'umowa o pracę'!$E$8,2),ROUND(IF($L206&gt;2800,ROUND($O206/$L206*2800,2),$O206)*'umowa o pracę'!$E$8,2)),ROUND(IF($L206+$M206&gt;=2800,2800*'umowa o pracę'!$E$8,($L206+$M206)*'umowa o pracę'!$E$8),2)-IF($M206=0,ROUND(ROUND(IF($L206&gt;2800,ROUND($N206/$L206*2800,2),$N206),2)*'umowa o pracę'!$E$8,2),IF($M206&gt;0,IF($L206+$M206&lt;2800,ROUND(ROUND($N206+ROUND($M206*9%,2),2)*'umowa o pracę'!$E$8,2),IF(AND($L206+$M206&gt;=2800,$M206&lt;2800,$L206&lt;2800),ROUND((ROUND(((2800-$M206)/$L206)*$N206,2)+ROUND($M206*9%,2))*'umowa o pracę'!$E$8,2),IF(AND($L206+$M206&gt;=2800,$M206&gt;=2800),ROUND((ROUND(2800*9%,2))*'umowa o pracę'!$E$8,2),IF(AND($L206+$M206&gt;=2800,$L206&gt;=2800,$M206&lt;2800),ROUND((ROUND($M206*9%,2)+ROUND(((2800-$M206)/$L206)*$N206,2))*'umowa o pracę'!$E$8,2),0)))),0))))&gt;$J206,$J206,IF(IF(AND($K206=1,$I206&gt;0),ROUND(IF($L206+$M206&gt;=2800,2800*'umowa o pracę'!$E$8,($L206+$M206)*'umowa o pracę'!$E$8),2)+IF($M206=0,ROUND(IF($L206&gt;2800,ROUND($O206/$L206*2800,2),$O206)*'umowa o pracę'!$E$8,2),ROUND(IF($L206&gt;2800,ROUND($O206/$L206*2800,2),$O206)*'umowa o pracę'!$E$8,2)),ROUND(IF($L206+$M206&gt;=2800,2800*'umowa o pracę'!$E$8,($L206+$M206)*'umowa o pracę'!$E$8),2)-IF($M206=0,ROUND(ROUND(IF($L206&gt;2800,ROUND($N206/$L206*2800,2),$N206),2)*'umowa o pracę'!$E$8,2),IF($M206&gt;0,IF($L206+$M206&lt;2800,ROUND(ROUND($N206+ROUND($M206*9%,2),2)*'umowa o pracę'!$E$8,2),IF(AND($L206+$M206&gt;=2800,$M206&lt;2800,$L206&lt;2800),ROUND((ROUND(((2800-$M206)/$L206)*$N206,2)+ROUND($M206*9%,2))*'umowa o pracę'!$E$8,2),IF(AND($L206+$M206&gt;=2800,$M206&gt;=2800),ROUND((ROUND(2800*9%,2))*'umowa o pracę'!$E$8,2),IF(AND($L206+$M206&gt;=2800,$L206&gt;=2800,$M206&lt;2800),ROUND((ROUND($M206*9%,2)+ROUND(((2800-$M206)/$L206)*$N206,2))*'umowa o pracę'!$E$8,2),0)))),0)))&gt;$J206,$J206,IF(AND($K206=1,$I206&gt;0),ROUND(IF($L206+$M206&gt;=2800,2800*'umowa o pracę'!$E$8,($L206+$M206)*'umowa o pracę'!$E$8),2)+IF($M206=0,ROUND(IF($L206&gt;2800,ROUND($O206/$L206*2800,2),$O206)*'umowa o pracę'!$E$8,2),ROUND(IF($L206&gt;2800,ROUND($O206/$L206*2800,2),$O206)*'umowa o pracę'!$E$8,2)),ROUND(IF($L206+$M206&gt;=2800,2800*'umowa o pracę'!$E$8,($L206+$M206)*'umowa o pracę'!$E$8),2)-IF(AND($M206=0,I206&gt;0),ROUND(ROUND(IF($L206&gt;2800,ROUND($N206/$L206*2800,2),$N206),2)*'umowa o pracę'!$E$8,2),IF($M206&gt;0,IF($L206+$M206&lt;2800,ROUND(ROUND($N206+ROUND($M206*9%,2),2)*'umowa o pracę'!$E$8,2),IF(AND($L206+$M206&gt;=2800,$M206&lt;2800,$L206&lt;2800),ROUND((ROUND(((2800-$M206)/$L206)*$N206,2)+ROUND($M206*9%,2))*'umowa o pracę'!$E$8,2),IF(AND($L206+$M206&gt;=2800,$M206&gt;=2800),ROUND((ROUND(2800*9%,2))*'umowa o pracę'!$E$8,2),IF(AND($L206+$M206&gt;=2800,$L206&gt;=2800,$M206&lt;2800),ROUND((ROUND($M206*9%,2)+ROUND(((2800-$M206)/$L206)*$N206,2))*'umowa o pracę'!$E$8,2),0)))),0)))))</f>
        <v>0</v>
      </c>
      <c r="S206" s="32">
        <f>IF('umowa o pracę'!$E$7=2020,IF(IF($K206=1,IF($M206=0,ROUND(IF($L206&gt;2600,ROUND($N206/$L206*2600,2),$N206)*'umowa o pracę'!$E$8,2),IF($L206+$M206&lt;2600,ROUND(ROUND($N206+ROUND($M206*9%,2),2)*'umowa o pracę'!$E$8,2),IF(AND($L206+$M206&gt;=2600,$L206&lt;2600),ROUND((ROUND($N206+ROUND((2600-$L206)*9%,2),2))*'umowa o pracę'!$E$8,2),IF(AND($L206+$M206&gt;=2600,$L206&gt;=2600),ROUND(ROUND($N206/$L206*2600,2)*'umowa o pracę'!$E$8,2),0)))),0)&gt;$H206,$H206,IF($K206=1,IF($M206=0,ROUND(IF($L206&gt;2600,ROUND($N206/$L206*2600,2),$N206)*'umowa o pracę'!$E$8,2),IF($L206+$M206&lt;2600,ROUND(ROUND($N206+ROUND($M206*9%,2),2)*'umowa o pracę'!$E$8,2),IF(AND($L206+$M206&gt;=2600,$L206&lt;2600),ROUND((ROUND($N206+ROUND((2600-$L206)*9%,2),2))*'umowa o pracę'!$E$8,2),IF(AND($L206+$M206&gt;=2600,$L206&gt;=2600),ROUND(ROUND($N206/$L206*2600,2)*'umowa o pracę'!$E$8,2),0)))),0)),IF('umowa o pracę'!$E$7=2021,IF(IF($K206=1,IF($M206=0,ROUND(IF($L206&gt;2800,ROUND($N206/$L206*2800,2),$N206)*'umowa o pracę'!$E$8,2),IF($L206+$M206&lt;2800,ROUND(ROUND($N206+ROUND($M206*9%,2),2)*'umowa o pracę'!$E$8,2),IF(AND($L206+$M206&gt;=2800,$L206&lt;2800),ROUND((ROUND($N206+ROUND((2800-$L206)*9%,2),2))*'umowa o pracę'!$E$8,2),IF(AND($L206+$M206&gt;=2800,$L206&gt;=2800),ROUND(ROUND($N206/$L206*2800,2)*'umowa o pracę'!$E$8,2),0)))),0)&gt;$H206,$H206,IF($K206=1,IF($M206=0,ROUND(IF($L206&gt;2800,ROUND($N206/$L206*2800,2),$N206)*'umowa o pracę'!$E$8,2),IF($L206+$M206&lt;2800,ROUND(ROUND($N206+ROUND($M206*9%,2),2)*'umowa o pracę'!$E$8,2),IF(AND($L206+$M206&gt;=2800,$L206&lt;2800),ROUND((ROUND($N206+ROUND((2800-$L206)*9%,2),2))*'umowa o pracę'!$E$8,2),IF(AND($L206+$M206&gt;=2800,$L206&gt;=2800),ROUND(ROUND($N206/$L206*2800,2)*'umowa o pracę'!$E$8,2),0)))),0)),0))</f>
        <v>0</v>
      </c>
      <c r="T206" s="32">
        <f>IF('umowa o pracę'!$E$7=2020,IF(IF($K206=1,IF($M206=0,ROUND(IF($L206&gt;2600,ROUND($O206/$L206*2600,2),$O206)*'umowa o pracę'!$E$8,2),ROUND(IF($L206&gt;2600,ROUND($O206/$L206*2600,2),$O206)*'umowa o pracę'!$E$8,2)),0)&gt;$I206,$I206,IF($K206=1,IF($M206=0,ROUND(IF($L206&gt;2600,ROUND($O206/$L206*2600,2),$O206)*'umowa o pracę'!$E$8,2),ROUND(IF($L206&gt;2600,ROUND($O206/$L206*2600,2),$O206)*'umowa o pracę'!$E$8,2)),0)),IF('umowa o pracę'!$E$7=2021,IF(IF($K206=1,IF($M206=0,ROUND(IF($L206&gt;2800,ROUND($O206/$L206*2800,2),$O206)*'umowa o pracę'!$E$8,2),ROUND(IF($L206&gt;2800,ROUND($O206/$L206*2800,2),$O206)*'umowa o pracę'!$E$8,2)),0)&gt;$I206,$I206,IF($K206=1,IF($M206=0,ROUND(IF($L206&gt;2800,ROUND($O206/$L206*2800,2),$O206)*'umowa o pracę'!$E$8,2),ROUND(IF($L206&gt;2800,ROUND($O206/$L206*2800,2),$O206)*'umowa o pracę'!$E$8,2)),0)),0))</f>
        <v>0</v>
      </c>
      <c r="U206" s="51">
        <f>IF('umowa o pracę'!$E$7=2020,$Q206,IF('umowa o pracę'!$E$7=2021,$R206,0))</f>
        <v>0</v>
      </c>
      <c r="V206" s="53">
        <f t="shared" si="40"/>
        <v>1</v>
      </c>
      <c r="W206" s="54">
        <f>IF('umowa o pracę'!$E$6&lt;2,0,$L206)</f>
        <v>0</v>
      </c>
      <c r="X206" s="54">
        <f>IF('umowa o pracę'!$E$6&lt;2,0,$M206)</f>
        <v>0</v>
      </c>
      <c r="Y206" s="55">
        <f>IF('umowa o pracę'!$E$6&lt;2,0,$N206)</f>
        <v>0</v>
      </c>
      <c r="Z206" s="55">
        <f>IF('umowa o pracę'!$E$6&lt;2,0,$O206)</f>
        <v>0</v>
      </c>
      <c r="AA206" s="32">
        <f>IF('umowa o pracę'!$E$7=2020,ROUND(IF($W206&gt;=2600,2600*'umowa o pracę'!$E$8,$W206*'umowa o pracę'!$E$8),2),IF('umowa o pracę'!$E$7=2021,ROUND(IF($W206&gt;=2800,2800*'umowa o pracę'!$E$8,$W206*'umowa o pracę'!$E$8),2),0))</f>
        <v>0</v>
      </c>
      <c r="AB206" s="32">
        <f>IF(IF(IF(AND($V206=1,$I206&gt;0),ROUND(IF($W206+$X206&gt;=2600,2600*'umowa o pracę'!$E$8,($W206+$X206)*'umowa o pracę'!$E$8),2)+IF($X206=0,ROUND(IF($W206&gt;2600,ROUND($Z206/$W206*2600,2),$Z206)*'umowa o pracę'!$E$8,2),ROUND(IF($W206&gt;2600,ROUND($Z206/$W206*2600,2),$Z206)*'umowa o pracę'!$E$8,2)),ROUND(IF($W206+$X206&gt;=2600,2600*'umowa o pracę'!$E$8,($W206+$X206)*'umowa o pracę'!$E$8),2)-IF($X206=0,ROUND(ROUND(IF($W206&gt;2600,ROUND($Y206/$W206*2600,2),$Y206),2)*'umowa o pracę'!$E$8,2),IF($X206&gt;0,IF($W206+$X206&lt;2600,ROUND(ROUND($Y206+ROUND($X206*9%,2),2)*'umowa o pracę'!$E$8,2),IF(AND($W206+$X206&gt;=2600,$X206&lt;2600,$W206&lt;2600),ROUND((ROUND(((2600-$X206)/$W206)*$Y206,2)+ROUND($X206*9%,2))*'umowa o pracę'!$E$8,2),IF(AND($W206+$X206&gt;=2600,$X206&gt;=2600),ROUND((ROUND(2600*9%,2))*'umowa o pracę'!$E$8,2),IF(AND($W206+$X206&gt;=2600,$W206&gt;=2600,$X206&lt;2600),ROUND((ROUND($X206*9%,2)+ROUND(((2600-$X206)/$W206)*$Y206,2))*'umowa o pracę'!$E$8,2),0)))),0)))&gt;$J206,$J206,IF(AND($V206=1,$I206&gt;0),ROUND(IF($W206+$X206&gt;=2600,2600*'umowa o pracę'!$E$8,($W206+$X206)*'umowa o pracę'!$E$8),2)+IF($X206=0,ROUND(IF($W206&gt;2600,ROUND($Z206/$W206*2600,2),$Z206)*'umowa o pracę'!$E$8,2),ROUND(IF($W206&gt;2600,ROUND($Z206/$W206*2600,2),$Z206)*'umowa o pracę'!$E$8,2)),ROUND(IF($W206+$X206&gt;=2600,2600*'umowa o pracę'!$E$8,($W206+$X206)*'umowa o pracę'!$E$8),2)-IF($X206=0,ROUND(ROUND(IF($W206&gt;2600,ROUND($Y206/$W206*2600,2),$Y206),2)*'umowa o pracę'!$E$8,2),IF($X206&gt;0,IF($W206+$X206&lt;2600,ROUND(ROUND($Y206+ROUND($X206*9%,2),2)*'umowa o pracę'!$E$8,2),IF(AND($W206+$X206&gt;=2600,$X206&lt;2600,$W206&lt;2600),ROUND((ROUND(((2600-$X206)/$W206)*$Y206,2)+ROUND($X206*9%,2))*'umowa o pracę'!$E$8,2),IF(AND($W206+$X206&gt;=2600,$X206&gt;=2600),ROUND((ROUND(2600*9%,2))*'umowa o pracę'!$E$8,2),IF(AND($W206+$X206&gt;=2600,$W206&gt;=2600,$X206&lt;2600),ROUND((ROUND($X206*9%,2)+ROUND(((2600-$X206)/$W206)*$Y206,2))*'umowa o pracę'!$E$8,2),0)))),0))))&gt;$J206,$J206,IF(IF(AND($V206=1,$I206&gt;0),ROUND(IF($W206+$X206&gt;=2600,2600*'umowa o pracę'!$E$8,($W206+$X206)*'umowa o pracę'!$E$8),2)+IF($X206=0,ROUND(IF($W206&gt;2600,ROUND($Z206/$W206*2600,2),$Z206)*'umowa o pracę'!$E$8,2),ROUND(IF($W206&gt;2600,ROUND($Z206/$W206*2600,2),$Z206)*'umowa o pracę'!$E$8,2)),ROUND(IF($W206+$X206&gt;=2600,2600*'umowa o pracę'!$E$8,($W206+$X206)*'umowa o pracę'!$E$8),2)-IF($X206=0,ROUND(ROUND(IF($W206&gt;2600,ROUND($Y206/$W206*2600,2),$Y206),2)*'umowa o pracę'!$E$8,2),IF($X206&gt;0,IF($W206+$X206&lt;2600,ROUND(ROUND($Y206+ROUND($X206*9%,2),2)*'umowa o pracę'!$E$8,2),IF(AND($W206+$X206&gt;=2600,$X206&lt;2600,$W206&lt;2600),ROUND((ROUND(((2600-$X206)/$W206)*$Y206,2)+ROUND($X206*9%,2))*'umowa o pracę'!$E$8,2),IF(AND($W206+$X206&gt;=2600,$X206&gt;=2600),ROUND((ROUND(2600*9%,2))*'umowa o pracę'!$E$8,2),IF(AND($W206+$X206&gt;=2600,$W206&gt;=2600,$X206&lt;2600),ROUND((ROUND($X206*9%,2)+ROUND(((2600-$X206)/$W206)*$Y206,2))*'umowa o pracę'!$E$8,2),0)))),0)))&gt;$J206,$J206,IF(AND($V206=1,$I206&gt;0),ROUND(IF($W206+$X206&gt;=2600,2600*'umowa o pracę'!$E$8,($W206+$X206)*'umowa o pracę'!$E$8),2)+IF($X206=0,ROUND(IF($W206&gt;2600,ROUND($Z206/$W206*2600,2),$Z206)*'umowa o pracę'!$E$8,2),ROUND(IF($W206&gt;2600,ROUND($Z206/$W206*2600,2),$Z206)*'umowa o pracę'!$E$8,2)),ROUND(IF($W206+$X206&gt;=2600,2600*'umowa o pracę'!$E$8,($W206+$X206)*'umowa o pracę'!$E$8),2)-IF(AND($X206=0,I206&gt;0),ROUND(ROUND(IF($W206&gt;2600,ROUND($Y206/$W206*2600,2),$Y206),2)*'umowa o pracę'!$E$8,2),IF($X206&gt;0,IF($W206+$X206&lt;2600,ROUND(ROUND($Y206+ROUND($X206*9%,2),2)*'umowa o pracę'!$E$8,2),IF(AND($W206+$X206&gt;=2600,$X206&lt;2600,$W206&lt;2600),ROUND((ROUND(((2600-$X206)/$W206)*$Y206,2)+ROUND($X206*9%,2))*'umowa o pracę'!$E$8,2),IF(AND($W206+$X206&gt;=2600,$X206&gt;=2600),ROUND((ROUND(2600*9%,2))*'umowa o pracę'!$E$8,2),IF(AND($W206+$X206&gt;=2600,$W206&gt;=2600,$X206&lt;2600),ROUND((ROUND($X206*9%,2)+ROUND(((2600-$X206)/$W206)*$Y206,2))*'umowa o pracę'!$E$8,2),0)))),0)))))</f>
        <v>0</v>
      </c>
      <c r="AC206" s="32">
        <f>IF(IF(IF(AND($V206=1,$I206&gt;0),ROUND(IF($W206+$X206&gt;=2800,2800*'umowa o pracę'!$E$8,($W206+$X206)*'umowa o pracę'!$E$8),2)+IF($X206=0,ROUND(IF($W206&gt;2800,ROUND($Z206/$W206*2800,2),$Z206)*'umowa o pracę'!$E$8,2),ROUND(IF($W206&gt;2800,ROUND($Z206/$W206*2800,2),$Z206)*'umowa o pracę'!$E$8,2)),ROUND(IF($W206+$X206&gt;=2800,2800*'umowa o pracę'!$E$8,($W206+$X206)*'umowa o pracę'!$E$8),2)-IF($X206=0,ROUND(ROUND(IF($W206&gt;2800,ROUND($Y206/$W206*2800,2),$Y206),2)*'umowa o pracę'!$E$8,2),IF($X206&gt;0,IF($W206+$X206&lt;2800,ROUND(ROUND($Y206+ROUND($X206*9%,2),2)*'umowa o pracę'!$E$8,2),IF(AND($W206+$X206&gt;=2800,$X206&lt;2800,$W206&lt;2800),ROUND((ROUND(((2800-$X206)/$W206)*$Y206,2)+ROUND($X206*9%,2))*'umowa o pracę'!$E$8,2),IF(AND($W206+$X206&gt;=2800,$X206&gt;=2800),ROUND((ROUND(2800*9%,2))*'umowa o pracę'!$E$8,2),IF(AND($W206+$X206&gt;=2800,$W206&gt;=2800,$X206&lt;2800),ROUND((ROUND($X206*9%,2)+ROUND(((2800-$X206)/$W206)*$Y206,2))*'umowa o pracę'!$E$8,2),0)))),0)))&gt;$J206,$J206,IF(AND($V206=1,$I206&gt;0),ROUND(IF($W206+$X206&gt;=2800,2800*'umowa o pracę'!$E$8,($W206+$X206)*'umowa o pracę'!$E$8),2)+IF($X206=0,ROUND(IF($W206&gt;2800,ROUND($Z206/$W206*2800,2),$Z206)*'umowa o pracę'!$E$8,2),ROUND(IF($W206&gt;2800,ROUND($Z206/$W206*2800,2),$Z206)*'umowa o pracę'!$E$8,2)),ROUND(IF($W206+$X206&gt;=2800,2800*'umowa o pracę'!$E$8,($W206+$X206)*'umowa o pracę'!$E$8),2)-IF($X206=0,ROUND(ROUND(IF($W206&gt;2800,ROUND($Y206/$W206*2800,2),$Y206),2)*'umowa o pracę'!$E$8,2),IF($X206&gt;0,IF($W206+$X206&lt;2800,ROUND(ROUND($Y206+ROUND($X206*9%,2),2)*'umowa o pracę'!$E$8,2),IF(AND($W206+$X206&gt;=2800,$X206&lt;2800,$W206&lt;2800),ROUND((ROUND(((2800-$X206)/$W206)*$Y206,2)+ROUND($X206*9%,2))*'umowa o pracę'!$E$8,2),IF(AND($W206+$X206&gt;=2800,$X206&gt;=2800),ROUND((ROUND(2800*9%,2))*'umowa o pracę'!$E$8,2),IF(AND($W206+$X206&gt;=2800,$W206&gt;=2800,$X206&lt;2800),ROUND((ROUND($X206*9%,2)+ROUND(((2800-$X206)/$W206)*$Y206,2))*'umowa o pracę'!$E$8,2),0)))),0))))&gt;$J206,$J206,IF(IF(AND($V206=1,$I206&gt;0),ROUND(IF($W206+$X206&gt;=2800,2800*'umowa o pracę'!$E$8,($W206+$X206)*'umowa o pracę'!$E$8),2)+IF($X206=0,ROUND(IF($W206&gt;2800,ROUND($Z206/$W206*2800,2),$Z206)*'umowa o pracę'!$E$8,2),ROUND(IF($W206&gt;2800,ROUND($Z206/$W206*2800,2),$Z206)*'umowa o pracę'!$E$8,2)),ROUND(IF($W206+$X206&gt;=2800,2800*'umowa o pracę'!$E$8,($W206+$X206)*'umowa o pracę'!$E$8),2)-IF($X206=0,ROUND(ROUND(IF($W206&gt;2800,ROUND($Y206/$W206*2800,2),$Y206),2)*'umowa o pracę'!$E$8,2),IF($X206&gt;0,IF($W206+$X206&lt;2800,ROUND(ROUND($Y206+ROUND($X206*9%,2),2)*'umowa o pracę'!$E$8,2),IF(AND($W206+$X206&gt;=2800,$X206&lt;2800,$W206&lt;2800),ROUND((ROUND(((2800-$X206)/$W206)*$Y206,2)+ROUND($X206*9%,2))*'umowa o pracę'!$E$8,2),IF(AND($W206+$X206&gt;=2800,$X206&gt;=2800),ROUND((ROUND(2800*9%,2))*'umowa o pracę'!$E$8,2),IF(AND($W206+$X206&gt;=2800,$W206&gt;=2800,$X206&lt;2800),ROUND((ROUND($X206*9%,2)+ROUND(((2800-$X206)/$W206)*$Y206,2))*'umowa o pracę'!$E$8,2),0)))),0)))&gt;$J206,$J206,IF(AND($V206=1,$I206&gt;0),ROUND(IF($W206+$X206&gt;=2800,2800*'umowa o pracę'!$E$8,($W206+$X206)*'umowa o pracę'!$E$8),2)+IF($X206=0,ROUND(IF($W206&gt;2800,ROUND($Z206/$W206*2800,2),$Z206)*'umowa o pracę'!$E$8,2),ROUND(IF($W206&gt;2800,ROUND($Z206/$W206*2800,2),$Z206)*'umowa o pracę'!$E$8,2)),ROUND(IF($W206+$X206&gt;=2800,2800*'umowa o pracę'!$E$8,($W206+$X206)*'umowa o pracę'!$E$8),2)-IF(AND($X206=0,I206&gt;0),ROUND(ROUND(IF($W206&gt;2800,ROUND($Y206/$W206*2800,2),$Y206),2)*'umowa o pracę'!$E$8,2),IF($X206&gt;0,IF($W206+$X206&lt;2800,ROUND(ROUND($Y206+ROUND($X206*9%,2),2)*'umowa o pracę'!$E$8,2),IF(AND($W206+$X206&gt;=2800,$X206&lt;2800,$W206&lt;2800),ROUND((ROUND(((2800-$X206)/$W206)*$Y206,2)+ROUND($X206*9%,2))*'umowa o pracę'!$E$8,2),IF(AND($W206+$X206&gt;=2800,$X206&gt;=2800),ROUND((ROUND(2800*9%,2))*'umowa o pracę'!$E$8,2),IF(AND($W206+$X206&gt;=2800,$W206&gt;=2800,$X206&lt;2800),ROUND((ROUND($X206*9%,2)+ROUND(((2800-$X206)/$W206)*$Y206,2))*'umowa o pracę'!$E$8,2),0)))),0)))))</f>
        <v>0</v>
      </c>
      <c r="AD206" s="32">
        <f>IF('umowa o pracę'!$E$7=2020,IF(IF($V206=1,IF($X206=0,ROUND(IF($W206&gt;2600,ROUND($Y206/$W206*2600,2),$Y206)*'umowa o pracę'!$E$8,2),IF($W206+$X206&lt;2600,ROUND(ROUND($Y206+ROUND($X206*9%,2),2)*'umowa o pracę'!$E$8,2),IF(AND($W206+$X206&gt;=2600,$W206&lt;2600),ROUND((ROUND($Y206+ROUND((2600-$W206)*9%,2),2))*'umowa o pracę'!$E$8,2),IF(AND($W206+$X206&gt;=2600,$W206&gt;=2600),ROUND(ROUND($Y206/$W206*2600,2)*'umowa o pracę'!$E$8,2),0)))),0)&gt;$H206,$H206,IF($V206=1,IF($X206=0,ROUND(IF($W206&gt;2600,ROUND($Y206/$W206*2600,2),$Y206)*'umowa o pracę'!$E$8,2),IF($W206+$X206&lt;2600,ROUND(ROUND($Y206+ROUND($X206*9%,2),2)*'umowa o pracę'!$E$8,2),IF(AND($W206+$X206&gt;=2600,$W206&lt;2600),ROUND((ROUND($Y206+ROUND((2600-$W206)*9%,2),2))*'umowa o pracę'!$E$8,2),IF(AND($W206+$X206&gt;=2600,$W206&gt;=2600),ROUND(ROUND($Y206/$W206*2600,2)*'umowa o pracę'!$E$8,2),0)))),0)),IF('umowa o pracę'!$E$7=2021,IF(IF($V206=1,IF($X206=0,ROUND(IF($W206&gt;2800,ROUND($Y206/$W206*2800,2),$Y206)*'umowa o pracę'!$E$8,2),IF($W206+$X206&lt;2800,ROUND(ROUND($Y206+ROUND($X206*9%,2),2)*'umowa o pracę'!$E$8,2),IF(AND($W206+$X206&gt;=2800,$W206&lt;2800),ROUND((ROUND($Y206+ROUND((2800-$W206)*9%,2),2))*'umowa o pracę'!$E$8,2),IF(AND($W206+$X206&gt;=2800,$W206&gt;=2800),ROUND(ROUND($Y206/$W206*2800,2)*'umowa o pracę'!$E$8,2),0)))),0)&gt;$H206,$H206,IF($V206=1,IF($X206=0,ROUND(IF($W206&gt;2800,ROUND($Y206/$W206*2800,2),$Y206)*'umowa o pracę'!$E$8,2),IF($W206+$X206&lt;2800,ROUND(ROUND($Y206+ROUND($X206*9%,2),2)*'umowa o pracę'!$E$8,2),IF(AND($W206+$X206&gt;=2800,$W206&lt;2800),ROUND((ROUND($Y206+ROUND((2800-$W206)*9%,2),2))*'umowa o pracę'!$E$8,2),IF(AND($W206+$X206&gt;=2800,$W206&gt;=2800),ROUND(ROUND($Y206/$W206*2800,2)*'umowa o pracę'!$E$8,2),0)))),0)),0))</f>
        <v>0</v>
      </c>
      <c r="AE206" s="32">
        <f>IF('umowa o pracę'!$E$7=2020,IF(IF($V206=1,IF($X206=0,ROUND(IF($W206&gt;2600,ROUND($Z206/$W206*2600,2),$Z206)*'umowa o pracę'!$E$8,2),ROUND(IF($W206&gt;2600,ROUND($Z206/$W206*2600,2),$Z206)*'umowa o pracę'!$E$8,2)),0)&gt;$I206,$I206,IF($V206=1,IF($X206=0,ROUND(IF($W206&gt;2600,ROUND($Z206/$W206*2600,2),$Z206)*'umowa o pracę'!$E$8,2),ROUND(IF($W206&gt;2600,ROUND($Z206/$W206*2600,2),$Z206)*'umowa o pracę'!$E$8,2)),0)),IF('umowa o pracę'!$E$7=2021,IF(IF($V206=1,IF($X206=0,ROUND(IF($W206&gt;2800,ROUND($Z206/$W206*2800,2),$Z206)*'umowa o pracę'!$E$8,2),ROUND(IF($W206&gt;2800,ROUND($Z206/$W206*2800,2),$Z206)*'umowa o pracę'!$E$8,2)),0)&gt;$I206,$I206,IF($V206=1,IF($X206=0,ROUND(IF($W206&gt;2800,ROUND($Z206/$W206*2800,2),$Z206)*'umowa o pracę'!$E$8,2),ROUND(IF($W206&gt;2800,ROUND($Z206/$W206*2800,2),$Z206)*'umowa o pracę'!$E$8,2)),0)),0))</f>
        <v>0</v>
      </c>
      <c r="AF206" s="56">
        <f>IF('umowa o pracę'!$E$7=2020,$AB206,IF('umowa o pracę'!$E$7=2021,$AC206,0))</f>
        <v>0</v>
      </c>
      <c r="AG206" s="53">
        <f t="shared" si="41"/>
        <v>1</v>
      </c>
      <c r="AH206" s="39">
        <f>IF('umowa o pracę'!$E$6&lt;3,0,$L206)</f>
        <v>0</v>
      </c>
      <c r="AI206" s="39">
        <f>IF('umowa o pracę'!$E$6&lt;3,0,$M206)</f>
        <v>0</v>
      </c>
      <c r="AJ206" s="55">
        <f>IF('umowa o pracę'!$E$6&lt;3,0,$N206)</f>
        <v>0</v>
      </c>
      <c r="AK206" s="55">
        <f>IF('umowa o pracę'!$E$6&lt;3,0,$O206)</f>
        <v>0</v>
      </c>
      <c r="AL206" s="32">
        <f>IF('umowa o pracę'!$E$7=2020,ROUND(IF($AH206&gt;=2600,2600*'umowa o pracę'!$E$8,$AH206*'umowa o pracę'!$E$8),2),IF('umowa o pracę'!$E$7=2021,ROUND(IF($AH206&gt;=2800,2800*'umowa o pracę'!$E$8,$AH206*'umowa o pracę'!$E$8),2),0))</f>
        <v>0</v>
      </c>
      <c r="AM206" s="32">
        <f>IF(IF(IF(AND($AG206=1,$I206&gt;0),ROUND(IF($AH206+$AI206&gt;=2600,2600*'umowa o pracę'!$E$8,($AH206+$AI206)*'umowa o pracę'!$E$8),2)+IF($AI206=0,ROUND(IF($AH206&gt;2600,ROUND($AK206/$AH206*2600,2),$AK206)*'umowa o pracę'!$E$8,2),ROUND(IF($AH206&gt;2600,ROUND($AK206/$AH206*2600,2),$AK206)*'umowa o pracę'!$E$8,2)),ROUND(IF($AH206+$AI206&gt;=2600,2600*'umowa o pracę'!$E$8,($AH206+$AI206)*'umowa o pracę'!$E$8),2)-IF($AI206=0,ROUND(ROUND(IF($AH206&gt;2600,ROUND($AJ206/$AH206*2600,2),$AJ206),2)*'umowa o pracę'!$E$8,2),IF($AI206&gt;0,IF($AH206+$AI206&lt;2600,ROUND(ROUND($AJ206+ROUND($AI206*9%,2),2)*'umowa o pracę'!$E$8,2),IF(AND($AH206+$AI206&gt;=2600,$AI206&lt;2600,$AH206&lt;2600),ROUND((ROUND(((2600-$AI206)/$AH206)*$AJ206,2)+ROUND($AI206*9%,2))*'umowa o pracę'!$E$8,2),IF(AND($AH206+$AI206&gt;=2600,$AI206&gt;=2600),ROUND((ROUND(2600*9%,2))*'umowa o pracę'!$E$8,2),IF(AND($AH206+$AI206&gt;=2600,$AH206&gt;=2600,$AI206&lt;2600),ROUND((ROUND($AI206*9%,2)+ROUND(((2600-$AI206)/$AH206)*$AJ206,2))*'umowa o pracę'!$E$8,2),0)))),0)))&gt;$J206,$J206,IF(AND($AG206=1,$I206&gt;0),ROUND(IF($AH206+$AI206&gt;=2600,2600*'umowa o pracę'!$E$8,($AH206+$AI206)*'umowa o pracę'!$E$8),2)+IF($AI206=0,ROUND(IF($AH206&gt;2600,ROUND($AK206/$AH206*2600,2),$AK206)*'umowa o pracę'!$E$8,2),ROUND(IF($AH206&gt;2600,ROUND($AK206/$AH206*2600,2),$AK206)*'umowa o pracę'!$E$8,2)),ROUND(IF($AH206+$AI206&gt;=2600,2600*'umowa o pracę'!$E$8,($AH206+$AI206)*'umowa o pracę'!$E$8),2)-IF($AI206=0,ROUND(ROUND(IF($AH206&gt;2600,ROUND($AJ206/$AH206*2600,2),$AJ206),2)*'umowa o pracę'!$E$8,2),IF($AI206&gt;0,IF($AH206+$AI206&lt;2600,ROUND(ROUND($AJ206+ROUND($AI206*9%,2),2)*'umowa o pracę'!$E$8,2),IF(AND($AH206+$AI206&gt;=2600,$AI206&lt;2600,$AH206&lt;2600),ROUND((ROUND(((2600-$AI206)/$AH206)*$AJ206,2)+ROUND($AI206*9%,2))*'umowa o pracę'!$E$8,2),IF(AND($AH206+$AI206&gt;=2600,$AI206&gt;=2600),ROUND((ROUND(2600*9%,2))*'umowa o pracę'!$E$8,2),IF(AND($AH206+$AI206&gt;=2600,$AH206&gt;=2600,$AI206&lt;2600),ROUND((ROUND($AI206*9%,2)+ROUND(((2600-$AI206)/$AH206)*$AJ206,2))*'umowa o pracę'!$E$8,2),0)))),0))))&gt;$J206,$J206,IF(IF(AND($AG206=1,$I206&gt;0),ROUND(IF($AH206+$AI206&gt;=2600,2600*'umowa o pracę'!$E$8,($AH206+$AI206)*'umowa o pracę'!$E$8),2)+IF($AI206=0,ROUND(IF($AH206&gt;2600,ROUND($AK206/$AH206*2600,2),$AK206)*'umowa o pracę'!$E$8,2),ROUND(IF($AH206&gt;2600,ROUND($AK206/$AH206*2600,2),$AK206)*'umowa o pracę'!$E$8,2)),ROUND(IF($AH206+$AI206&gt;=2600,2600*'umowa o pracę'!$E$8,($AH206+$AI206)*'umowa o pracę'!$E$8),2)-IF($AI206=0,ROUND(ROUND(IF($AH206&gt;2600,ROUND($AJ206/$AH206*2600,2),$AJ206),2)*'umowa o pracę'!$E$8,2),IF($AI206&gt;0,IF($AH206+$AI206&lt;2600,ROUND(ROUND($AJ206+ROUND($AI206*9%,2),2)*'umowa o pracę'!$E$8,2),IF(AND($AH206+$AI206&gt;=2600,$AI206&lt;2600,$AH206&lt;2600),ROUND((ROUND(((2600-$AI206)/$AH206)*$AJ206,2)+ROUND($AI206*9%,2))*'umowa o pracę'!$E$8,2),IF(AND($AH206+$AI206&gt;=2600,$AI206&gt;=2600),ROUND((ROUND(2600*9%,2))*'umowa o pracę'!$E$8,2),IF(AND($AH206+$AI206&gt;=2600,$AH206&gt;=2600,$AI206&lt;2600),ROUND((ROUND($AI206*9%,2)+ROUND(((2600-$AI206)/$AH206)*$AJ206,2))*'umowa o pracę'!$E$8,2),0)))),0)))&gt;$J206,$J206,IF(AND($AG206=1,$I206&gt;0),ROUND(IF($AH206+$AI206&gt;=2600,2600*'umowa o pracę'!$E$8,($AH206+$AI206)*'umowa o pracę'!$E$8),2)+IF($AI206=0,ROUND(IF($AH206&gt;2600,ROUND($AK206/$AH206*2600,2),$AK206)*'umowa o pracę'!$E$8,2),ROUND(IF($AH206&gt;2600,ROUND($AK206/$AH206*2600,2),$AK206)*'umowa o pracę'!$E$8,2)),ROUND(IF($AH206+$AI206&gt;=2600,2600*'umowa o pracę'!$E$8,($AH206+$AI206)*'umowa o pracę'!$E$8),2)-IF(AND($AI206=0,I206&gt;0),ROUND(ROUND(IF($AH206&gt;2600,ROUND($AJ206/$AH206*2600,2),$AJ206),2)*'umowa o pracę'!$E$8,2),IF($AI206&gt;0,IF($AH206+$AI206&lt;2600,ROUND(ROUND($AJ206+ROUND($AI206*9%,2),2)*'umowa o pracę'!$E$8,2),IF(AND($AH206+$AI206&gt;=2600,$AI206&lt;2600,$AH206&lt;2600),ROUND((ROUND(((2600-$AI206)/$AH206)*$AJ206,2)+ROUND($AI206*9%,2))*'umowa o pracę'!$E$8,2),IF(AND($AH206+$AI206&gt;=2600,$AI206&gt;=2600),ROUND((ROUND(2600*9%,2))*'umowa o pracę'!$E$8,2),IF(AND($AH206+$AI206&gt;=2600,$AH206&gt;=2600,$AI206&lt;2600),ROUND((ROUND($AI206*9%,2)+ROUND(((2600-$AI206)/$AH206)*$AJ206,2))*'umowa o pracę'!$E$8,2),0)))),0)))))</f>
        <v>0</v>
      </c>
      <c r="AN206" s="32">
        <f>IF(IF(IF(AND($AG206=1,$I206&gt;0),ROUND(IF($AH206+$AI206&gt;=2800,2800*'umowa o pracę'!$E$8,($AH206+$AI206)*'umowa o pracę'!$E$8),2)+IF($AI206=0,ROUND(IF($AH206&gt;2800,ROUND($AK206/$AH206*2800,2),$AK206)*'umowa o pracę'!$E$8,2),ROUND(IF($AH206&gt;2800,ROUND($AK206/$AH206*2800,2),$AK206)*'umowa o pracę'!$E$8,2)),ROUND(IF($AH206+$AI206&gt;=2800,2800*'umowa o pracę'!$E$8,($AH206+$AI206)*'umowa o pracę'!$E$8),2)-IF($AI206=0,ROUND(ROUND(IF($AH206&gt;2800,ROUND($AJ206/$AH206*2800,2),$AJ206),2)*'umowa o pracę'!$E$8,2),IF($AI206&gt;0,IF($AH206+$AI206&lt;2800,ROUND(ROUND($AJ206+ROUND($AI206*9%,2),2)*'umowa o pracę'!$E$8,2),IF(AND($AH206+$AI206&gt;=2800,$AI206&lt;2800,$AH206&lt;2800),ROUND((ROUND(((2800-$AI206)/$AH206)*$AJ206,2)+ROUND($AI206*9%,2))*'umowa o pracę'!$E$8,2),IF(AND($AH206+$AI206&gt;=2800,$AI206&gt;=2800),ROUND((ROUND(2800*9%,2))*'umowa o pracę'!$E$8,2),IF(AND($AH206+$AI206&gt;=2800,$AH206&gt;=2800,$AI206&lt;2800),ROUND((ROUND($AI206*9%,2)+ROUND(((2800-$AI206)/$AH206)*$AJ206,2))*'umowa o pracę'!$E$8,2),0)))),0)))&gt;$J206,$J206,IF(AND($AG206=1,$I206&gt;0),ROUND(IF($AH206+$AI206&gt;=2800,2800*'umowa o pracę'!$E$8,($AH206+$AI206)*'umowa o pracę'!$E$8),2)+IF($AI206=0,ROUND(IF($AH206&gt;2800,ROUND($AK206/$AH206*2800,2),$AK206)*'umowa o pracę'!$E$8,2),ROUND(IF($AH206&gt;2800,ROUND($AK206/$AH206*2800,2),$AK206)*'umowa o pracę'!$E$8,2)),ROUND(IF($AH206+$AI206&gt;=2800,2800*'umowa o pracę'!$E$8,($AH206+$AI206)*'umowa o pracę'!$E$8),2)-IF($AI206=0,ROUND(ROUND(IF($AH206&gt;2800,ROUND($AJ206/$AH206*2800,2),$AJ206),2)*'umowa o pracę'!$E$8,2),IF($AI206&gt;0,IF($AH206+$AI206&lt;2800,ROUND(ROUND($AJ206+ROUND($AI206*9%,2),2)*'umowa o pracę'!$E$8,2),IF(AND($AH206+$AI206&gt;=2800,$AI206&lt;2800,$AH206&lt;2800),ROUND((ROUND(((2800-$AI206)/$AH206)*$AJ206,2)+ROUND($AI206*9%,2))*'umowa o pracę'!$E$8,2),IF(AND($AH206+$AI206&gt;=2800,$AI206&gt;=2800),ROUND((ROUND(2800*9%,2))*'umowa o pracę'!$E$8,2),IF(AND($AH206+$AI206&gt;=2800,$AH206&gt;=2800,$AI206&lt;2800),ROUND((ROUND($AI206*9%,2)+ROUND(((2800-$AI206)/$AH206)*$AJ206,2))*'umowa o pracę'!$E$8,2),0)))),0))))&gt;$J206,$J206,IF(IF(AND($AG206=1,$I206&gt;0),ROUND(IF($AH206+$AI206&gt;=2800,2800*'umowa o pracę'!$E$8,($AH206+$AI206)*'umowa o pracę'!$E$8),2)+IF($AI206=0,ROUND(IF($AH206&gt;2800,ROUND($AK206/$AH206*2800,2),$AK206)*'umowa o pracę'!$E$8,2),ROUND(IF($AH206&gt;2800,ROUND($AK206/$AH206*2800,2),$AK206)*'umowa o pracę'!$E$8,2)),ROUND(IF($AH206+$AI206&gt;=2800,2800*'umowa o pracę'!$E$8,($AH206+$AI206)*'umowa o pracę'!$E$8),2)-IF($AI206=0,ROUND(ROUND(IF($AH206&gt;2800,ROUND($AJ206/$AH206*2800,2),$AJ206),2)*'umowa o pracę'!$E$8,2),IF($AI206&gt;0,IF($AH206+$AI206&lt;2800,ROUND(ROUND($AJ206+ROUND($AI206*9%,2),2)*'umowa o pracę'!$E$8,2),IF(AND($AH206+$AI206&gt;=2800,$AI206&lt;2800,$AH206&lt;2800),ROUND((ROUND(((2800-$AI206)/$AH206)*$AJ206,2)+ROUND($AI206*9%,2))*'umowa o pracę'!$E$8,2),IF(AND($AH206+$AI206&gt;=2800,$AI206&gt;=2800),ROUND((ROUND(2800*9%,2))*'umowa o pracę'!$E$8,2),IF(AND($AH206+$AI206&gt;=2800,$AH206&gt;=2800,$AI206&lt;2800),ROUND((ROUND($AI206*9%,2)+ROUND(((2800-$AI206)/$AH206)*$AJ206,2))*'umowa o pracę'!$E$8,2),0)))),0)))&gt;$J206,$J206,IF(AND($AG206=1,$I206&gt;0),ROUND(IF($AH206+$AI206&gt;=2800,2800*'umowa o pracę'!$E$8,($AH206+$AI206)*'umowa o pracę'!$E$8),2)+IF($AI206=0,ROUND(IF($AH206&gt;2800,ROUND($AK206/$AH206*2800,2),$AK206)*'umowa o pracę'!$E$8,2),ROUND(IF($AH206&gt;2800,ROUND($AK206/$AH206*2800,2),$AK206)*'umowa o pracę'!$E$8,2)),ROUND(IF($AH206+$AI206&gt;=2800,2800*'umowa o pracę'!$E$8,($AH206+$AI206)*'umowa o pracę'!$E$8),2)-IF(AND($AI206=0,I206&gt;0),ROUND(ROUND(IF($AH206&gt;2800,ROUND($AJ206/$AH206*2800,2),$AJ206),2)*'umowa o pracę'!$E$8,2),IF($AI206&gt;0,IF($AH206+$AI206&lt;2800,ROUND(ROUND($AJ206+ROUND($AI206*9%,2),2)*'umowa o pracę'!$E$8,2),IF(AND($AH206+$AI206&gt;=2800,$AI206&lt;2800,$AH206&lt;2800),ROUND((ROUND(((2800-$AI206)/$AH206)*$AJ206,2)+ROUND($AI206*9%,2))*'umowa o pracę'!$E$8,2),IF(AND($AH206+$AI206&gt;=2800,$AI206&gt;=2800),ROUND((ROUND(2800*9%,2))*'umowa o pracę'!$E$8,2),IF(AND($AH206+$AI206&gt;=2800,$AH206&gt;=2800,$AI206&lt;2800),ROUND((ROUND($AI206*9%,2)+ROUND(((2800-$AI206)/$AH206)*$AJ206,2))*'umowa o pracę'!$E$8,2),0)))),0)))))</f>
        <v>0</v>
      </c>
      <c r="AO206" s="32">
        <f>IF('umowa o pracę'!$E$7=2020,IF(IF($AG206=1,IF($AI206=0,ROUND(IF($AH206&gt;2600,ROUND($AJ206/$AH206*2600,2),$AJ206)*'umowa o pracę'!$E$8,2),IF($AH206+$AI206&lt;2600,ROUND(ROUND($AJ206+ROUND($AI206*9%,2),2)*'umowa o pracę'!$E$8,2),IF(AND($AH206+$AI206&gt;=2600,$AH206&lt;2600),ROUND((ROUND($AJ206+ROUND((2600-$AH206)*9%,2),2))*'umowa o pracę'!$E$8,2),IF(AND($AH206+$AI206&gt;=2600,$AH206&gt;=2600),ROUND(ROUND($AJ206/$AH206*2600,2)*'umowa o pracę'!$E$8,2),0)))),0)&gt;$H206,$H206,IF($AG206=1,IF($AI206=0,ROUND(IF($AH206&gt;2600,ROUND($AJ206/$AH206*2600,2),$AJ206)*'umowa o pracę'!$E$8,2),IF($AH206+$AI206&lt;2600,ROUND(ROUND($AJ206+ROUND($AI206*9%,2),2)*'umowa o pracę'!$E$8,2),IF(AND($AH206+$AI206&gt;=2600,$AH206&lt;2600),ROUND((ROUND($AJ206+ROUND((2600-$AH206)*9%,2),2))*'umowa o pracę'!$E$8,2),IF(AND($AH206+$AI206&gt;=2600,$AH206&gt;=2600),ROUND(ROUND($AJ206/$AH206*2600,2)*'umowa o pracę'!$E$8,2),0)))),0)),IF('umowa o pracę'!$E$7=2021,IF(IF($AG206=1,IF($AI206=0,ROUND(IF($AH206&gt;2800,ROUND($AJ206/$AH206*2800,2),$AJ206)*'umowa o pracę'!$E$8,2),IF($AH206+$AI206&lt;2800,ROUND(ROUND($AJ206+ROUND($AI206*9%,2),2)*'umowa o pracę'!$E$8,2),IF(AND($AH206+$AI206&gt;=2800,$AH206&lt;2800),ROUND((ROUND($AJ206+ROUND((2800-$AH206)*9%,2),2))*'umowa o pracę'!$E$8,2),IF(AND($AH206+$AI206&gt;=2800,$AH206&gt;=2800),ROUND(ROUND($AJ206/$AH206*2800,2)*'umowa o pracę'!$E$8,2),0)))),0)&gt;$H206,$H206,IF($AG206=1,IF($AI206=0,ROUND(IF($AH206&gt;2800,ROUND($AJ206/$AH206*2800,2),$AJ206)*'umowa o pracę'!$E$8,2),IF($AH206+$AI206&lt;2800,ROUND(ROUND($AJ206+ROUND($AI206*9%,2),2)*'umowa o pracę'!$E$8,2),IF(AND($AH206+$AI206&gt;=2800,$AH206&lt;2800),ROUND((ROUND($AJ206+ROUND((2800-$AH206)*9%,2),2))*'umowa o pracę'!$E$8,2),IF(AND($AH206+$AI206&gt;=2800,$AH206&gt;=2800),ROUND(ROUND($AJ206/$AH206*2800,2)*'umowa o pracę'!$E$8,2),0)))),0)),0))</f>
        <v>0</v>
      </c>
      <c r="AP206" s="32">
        <f>IF('umowa o pracę'!$E$7=2020,IF(IF($AG206=1,IF($AI206=0,ROUND(IF($AH206&gt;2600,ROUND($AK206/$AH206*2600,2),$AK206)*'umowa o pracę'!$E$8,2),ROUND(IF($AH206&gt;2600,ROUND($AK206/$AH206*2600,2),$AK206)*'umowa o pracę'!$E$8,2)),0)&gt;$I206,$I206,IF($AG206=1,IF($AI206=0,ROUND(IF($AH206&gt;2600,ROUND($AK206/$AH206*2600,2),$AK206)*'umowa o pracę'!$E$8,2),ROUND(IF($AH206&gt;2600,ROUND($AK206/$AH206*2600,2),$AK206)*'umowa o pracę'!$E$8,2)),0)),IF('umowa o pracę'!$E$7=2021,IF(IF($AG206=1,IF($AI206=0,ROUND(IF($AH206&gt;2800,ROUND($AK206/$AH206*2800,2),$AK206)*'umowa o pracę'!$E$8,2),ROUND(IF($AH206&gt;2800,ROUND($AK206/$AH206*2800,2),$AK206)*'umowa o pracę'!$E$8,2)),0)&gt;$I206,$I206,IF($AG206=1,IF($AI206=0,ROUND(IF($AH206&gt;2800,ROUND($AK206/$AH206*2800,2),$AK206)*'umowa o pracę'!$E$8,2),ROUND(IF($AH206&gt;2800,ROUND($AK206/$AH206*2800,2),$AK206)*'umowa o pracę'!$E$8,2)),0)),0))</f>
        <v>0</v>
      </c>
      <c r="AQ206" s="56">
        <f>IF('umowa o pracę'!$E$7=2020,$AM206,IF('umowa o pracę'!$E$7=2021,$AN206,0))</f>
        <v>0</v>
      </c>
      <c r="AR206" s="33">
        <f>IF('umowa o pracę'!$E$7=0,0,U206+AF206+AQ206)</f>
        <v>0</v>
      </c>
      <c r="AS206" s="19"/>
      <c r="AT206" s="19"/>
      <c r="AU206" s="19"/>
      <c r="AV206" s="6"/>
      <c r="AW206" s="6"/>
      <c r="AX206" s="6">
        <f t="shared" si="39"/>
        <v>10</v>
      </c>
      <c r="AY206" s="6"/>
      <c r="AZ206" s="234">
        <f t="shared" si="42"/>
        <v>0</v>
      </c>
      <c r="BA206" s="234">
        <f t="shared" si="43"/>
        <v>0</v>
      </c>
      <c r="BB206" s="234">
        <f t="shared" si="44"/>
        <v>0</v>
      </c>
      <c r="BC206" s="234">
        <f t="shared" si="45"/>
        <v>0</v>
      </c>
      <c r="BD206" s="234">
        <f t="shared" si="46"/>
        <v>0</v>
      </c>
      <c r="BE206" s="234">
        <f t="shared" si="47"/>
        <v>0</v>
      </c>
      <c r="BF206" s="234">
        <f t="shared" si="48"/>
        <v>0</v>
      </c>
      <c r="BG206" s="234">
        <f t="shared" si="49"/>
        <v>0</v>
      </c>
      <c r="BH206" s="234">
        <f t="shared" si="50"/>
        <v>0</v>
      </c>
      <c r="BI206" s="238">
        <f t="shared" si="51"/>
        <v>0</v>
      </c>
      <c r="BJ206" s="236"/>
      <c r="BK206" s="236"/>
      <c r="BL206" s="237"/>
    </row>
    <row r="207" spans="1:64" ht="15.75" customHeight="1" x14ac:dyDescent="0.25">
      <c r="A207" s="129">
        <v>196</v>
      </c>
      <c r="B207" s="57"/>
      <c r="C207" s="57"/>
      <c r="D207" s="36"/>
      <c r="E207" s="36"/>
      <c r="F207" s="242"/>
      <c r="G207" s="37">
        <v>1</v>
      </c>
      <c r="H207" s="58">
        <v>0</v>
      </c>
      <c r="I207" s="59">
        <v>0</v>
      </c>
      <c r="J207" s="60">
        <v>0</v>
      </c>
      <c r="K207" s="52">
        <v>1</v>
      </c>
      <c r="L207" s="39">
        <v>0</v>
      </c>
      <c r="M207" s="39">
        <v>0</v>
      </c>
      <c r="N207" s="39">
        <v>0</v>
      </c>
      <c r="O207" s="39">
        <v>0</v>
      </c>
      <c r="P207" s="35">
        <f>IF('umowa o pracę'!$E$7=2020,ROUND(IF($L207&gt;=2600,2600*'umowa o pracę'!$E$8,$L207*'umowa o pracę'!$E$8),2),IF('umowa o pracę'!$E$7=2021,ROUND(IF($L207&gt;=2800,2800*'umowa o pracę'!$E$8,$L207*'umowa o pracę'!$E$8),2),0))</f>
        <v>0</v>
      </c>
      <c r="Q207" s="252">
        <f>IF(IF(IF(AND($K207=1,$I207&gt;0),ROUND(IF($L207+$M207&gt;=2600,2600*'umowa o pracę'!$E$8,($L207+$M207)*'umowa o pracę'!$E$8),2)+IF($M207=0,ROUND(IF($L207&gt;2600,ROUND($O207/$L207*2600,2),$O207)*'umowa o pracę'!$E$8,2),ROUND(IF($L207&gt;2600,ROUND($O207/$L207*2600,2),$O207)*'umowa o pracę'!$E$8,2)),ROUND(IF($L207+$M207&gt;=2600,2600*'umowa o pracę'!$E$8,($L207+$M207)*'umowa o pracę'!$E$8),2)-IF($M207=0,ROUND(ROUND(IF($L207&gt;2600,ROUND($N207/$L207*2600,2),$N207),2)*'umowa o pracę'!$E$8,2),IF($M207&gt;0,IF($L207+$M207&lt;2600,ROUND(ROUND($N207+ROUND($M207*9%,2),2)*'umowa o pracę'!$E$8,2),IF(AND($L207+$M207&gt;=2600,$M207&lt;2600,$L207&lt;2600),ROUND((ROUND(((2600-$M207)/$L207)*$N207,2)+ROUND($M207*9%,2))*'umowa o pracę'!$E$8,2),IF(AND($L207+$M207&gt;=2600,$M207&gt;=2600),ROUND((ROUND(2600*9%,2))*'umowa o pracę'!$E$8,2),IF(AND($L207+$M207&gt;=2600,$L207&gt;=2600,$M207&lt;2600),ROUND((ROUND($M207*9%,2)+ROUND(((2600-$M207)/$L207)*$N207,2))*'umowa o pracę'!$E$8,2),0)))),0)))&gt;$J207,$J207,IF(AND($K207=1,$I207&gt;0),ROUND(IF($L207+$M207&gt;=2600,2600*'umowa o pracę'!$E$8,($L207+$M207)*'umowa o pracę'!$E$8),2)+IF($M207=0,ROUND(IF($L207&gt;2600,ROUND($O207/$L207*2600,2),$O207)*'umowa o pracę'!$E$8,2),ROUND(IF($L207&gt;2600,ROUND($O207/$L207*2600,2),$O207)*'umowa o pracę'!$E$8,2)),ROUND(IF($L207+$M207&gt;=2600,2600*'umowa o pracę'!$E$8,($L207+$M207)*'umowa o pracę'!$E$8),2)-IF($M207=0,ROUND(ROUND(IF($L207&gt;2600,ROUND($N207/$L207*2600,2),$N207),2)*'umowa o pracę'!$E$8,2),IF($M207&gt;0,IF($L207+$M207&lt;2600,ROUND(ROUND($N207+ROUND($M207*9%,2),2)*'umowa o pracę'!$E$8,2),IF(AND($L207+$M207&gt;=2600,$M207&lt;2600,$L207&lt;2600),ROUND((ROUND(((2600-$M207)/$L207)*$N207,2)+ROUND($M207*9%,2))*'umowa o pracę'!$E$8,2),IF(AND($L207+$M207&gt;=2600,$M207&gt;=2600),ROUND((ROUND(2600*9%,2))*'umowa o pracę'!$E$8,2),IF(AND($L207+$M207&gt;=2600,$L207&gt;=2600,$M207&lt;2600),ROUND((ROUND($M207*9%,2)+ROUND(((2600-$M207)/$L207)*$N207,2))*'umowa o pracę'!$E$8,2),0)))),0))))&gt;$J207,$J207,IF(IF(AND($K207=1,$I207&gt;0),ROUND(IF($L207+$M207&gt;=2600,2600*'umowa o pracę'!$E$8,($L207+$M207)*'umowa o pracę'!$E$8),2)+IF($M207=0,ROUND(IF($L207&gt;2600,ROUND($O207/$L207*2600,2),$O207)*'umowa o pracę'!$E$8,2),ROUND(IF($L207&gt;2600,ROUND($O207/$L207*2600,2),$O207)*'umowa o pracę'!$E$8,2)),ROUND(IF($L207+$M207&gt;=2600,2600*'umowa o pracę'!$E$8,($L207+$M207)*'umowa o pracę'!$E$8),2)-IF($M207=0,ROUND(ROUND(IF($L207&gt;2600,ROUND($N207/$L207*2600,2),$N207),2)*'umowa o pracę'!$E$8,2),IF($M207&gt;0,IF($L207+$M207&lt;2600,ROUND(ROUND($N207+ROUND($M207*9%,2),2)*'umowa o pracę'!$E$8,2),IF(AND($L207+$M207&gt;=2600,$M207&lt;2600,$L207&lt;2600),ROUND((ROUND(((2600-$M207)/$L207)*$N207,2)+ROUND($M207*9%,2))*'umowa o pracę'!$E$8,2),IF(AND($L207+$M207&gt;=2600,$M207&gt;=2600),ROUND((ROUND(2600*9%,2))*'umowa o pracę'!$E$8,2),IF(AND($L207+$M207&gt;=2600,$L207&gt;=2600,$M207&lt;2600),ROUND((ROUND($M207*9%,2)+ROUND(((2600-$M207)/$L207)*$N207,2))*'umowa o pracę'!$E$8,2),0)))),0)))&gt;$J207,$J207,IF(AND($K207=1,$I207&gt;0),ROUND(IF($L207+$M207&gt;=2600,2600*'umowa o pracę'!$E$8,($L207+$M207)*'umowa o pracę'!$E$8),2)+IF($M207=0,ROUND(IF($L207&gt;2600,ROUND($O207/$L207*2600,2),$O207)*'umowa o pracę'!$E$8,2),ROUND(IF($L207&gt;2600,ROUND($O207/$L207*2600,2),$O207)*'umowa o pracę'!$E$8,2)),ROUND(IF($L207+$M207&gt;=2600,2600*'umowa o pracę'!$E$8,($L207+$M207)*'umowa o pracę'!$E$8),2)-IF(AND($M207=0,I207&gt;0),ROUND(ROUND(IF($L207&gt;2600,ROUND($N207/$L207*2600,2),$N207),2)*'umowa o pracę'!$E$8,2),IF($M207&gt;0,IF($L207+$M207&lt;2600,ROUND(ROUND($N207+ROUND($M207*9%,2),2)*'umowa o pracę'!$E$8,2),IF(AND($L207+$M207&gt;=2600,$M207&lt;2600,$L207&lt;2600),ROUND((ROUND(((2600-$M207)/$L207)*$N207,2)+ROUND($M207*9%,2))*'umowa o pracę'!$E$8,2),IF(AND($L207+$M207&gt;=2600,$M207&gt;=2600),ROUND((ROUND(2600*9%,2))*'umowa o pracę'!$E$8,2),IF(AND($L207+$M207&gt;=2600,$L207&gt;=2600,$M207&lt;2600),ROUND((ROUND($M207*9%,2)+ROUND(((2600-$M207)/$L207)*$N207,2))*'umowa o pracę'!$E$8,2),0)))),0)))))</f>
        <v>0</v>
      </c>
      <c r="R207" s="252">
        <f>IF(IF(IF(AND($K207=1,$I207&gt;0),ROUND(IF($L207+$M207&gt;=2800,2800*'umowa o pracę'!$E$8,($L207+$M207)*'umowa o pracę'!$E$8),2)+IF($M207=0,ROUND(IF($L207&gt;2800,ROUND($O207/$L207*2800,2),$O207)*'umowa o pracę'!$E$8,2),ROUND(IF($L207&gt;2800,ROUND($O207/$L207*2800,2),$O207)*'umowa o pracę'!$E$8,2)),ROUND(IF($L207+$M207&gt;=2800,2800*'umowa o pracę'!$E$8,($L207+$M207)*'umowa o pracę'!$E$8),2)-IF($M207=0,ROUND(ROUND(IF($L207&gt;2800,ROUND($N207/$L207*2800,2),$N207),2)*'umowa o pracę'!$E$8,2),IF($M207&gt;0,IF($L207+$M207&lt;2800,ROUND(ROUND($N207+ROUND($M207*9%,2),2)*'umowa o pracę'!$E$8,2),IF(AND($L207+$M207&gt;=2800,$M207&lt;2800,$L207&lt;2800),ROUND((ROUND(((2800-$M207)/$L207)*$N207,2)+ROUND($M207*9%,2))*'umowa o pracę'!$E$8,2),IF(AND($L207+$M207&gt;=2800,$M207&gt;=2800),ROUND((ROUND(2800*9%,2))*'umowa o pracę'!$E$8,2),IF(AND($L207+$M207&gt;=2800,$L207&gt;=2800,$M207&lt;2800),ROUND((ROUND($M207*9%,2)+ROUND(((2800-$M207)/$L207)*$N207,2))*'umowa o pracę'!$E$8,2),0)))),0)))&gt;$J207,$J207,IF(AND($K207=1,$I207&gt;0),ROUND(IF($L207+$M207&gt;=2800,2800*'umowa o pracę'!$E$8,($L207+$M207)*'umowa o pracę'!$E$8),2)+IF($M207=0,ROUND(IF($L207&gt;2800,ROUND($O207/$L207*2800,2),$O207)*'umowa o pracę'!$E$8,2),ROUND(IF($L207&gt;2800,ROUND($O207/$L207*2800,2),$O207)*'umowa o pracę'!$E$8,2)),ROUND(IF($L207+$M207&gt;=2800,2800*'umowa o pracę'!$E$8,($L207+$M207)*'umowa o pracę'!$E$8),2)-IF($M207=0,ROUND(ROUND(IF($L207&gt;2800,ROUND($N207/$L207*2800,2),$N207),2)*'umowa o pracę'!$E$8,2),IF($M207&gt;0,IF($L207+$M207&lt;2800,ROUND(ROUND($N207+ROUND($M207*9%,2),2)*'umowa o pracę'!$E$8,2),IF(AND($L207+$M207&gt;=2800,$M207&lt;2800,$L207&lt;2800),ROUND((ROUND(((2800-$M207)/$L207)*$N207,2)+ROUND($M207*9%,2))*'umowa o pracę'!$E$8,2),IF(AND($L207+$M207&gt;=2800,$M207&gt;=2800),ROUND((ROUND(2800*9%,2))*'umowa o pracę'!$E$8,2),IF(AND($L207+$M207&gt;=2800,$L207&gt;=2800,$M207&lt;2800),ROUND((ROUND($M207*9%,2)+ROUND(((2800-$M207)/$L207)*$N207,2))*'umowa o pracę'!$E$8,2),0)))),0))))&gt;$J207,$J207,IF(IF(AND($K207=1,$I207&gt;0),ROUND(IF($L207+$M207&gt;=2800,2800*'umowa o pracę'!$E$8,($L207+$M207)*'umowa o pracę'!$E$8),2)+IF($M207=0,ROUND(IF($L207&gt;2800,ROUND($O207/$L207*2800,2),$O207)*'umowa o pracę'!$E$8,2),ROUND(IF($L207&gt;2800,ROUND($O207/$L207*2800,2),$O207)*'umowa o pracę'!$E$8,2)),ROUND(IF($L207+$M207&gt;=2800,2800*'umowa o pracę'!$E$8,($L207+$M207)*'umowa o pracę'!$E$8),2)-IF($M207=0,ROUND(ROUND(IF($L207&gt;2800,ROUND($N207/$L207*2800,2),$N207),2)*'umowa o pracę'!$E$8,2),IF($M207&gt;0,IF($L207+$M207&lt;2800,ROUND(ROUND($N207+ROUND($M207*9%,2),2)*'umowa o pracę'!$E$8,2),IF(AND($L207+$M207&gt;=2800,$M207&lt;2800,$L207&lt;2800),ROUND((ROUND(((2800-$M207)/$L207)*$N207,2)+ROUND($M207*9%,2))*'umowa o pracę'!$E$8,2),IF(AND($L207+$M207&gt;=2800,$M207&gt;=2800),ROUND((ROUND(2800*9%,2))*'umowa o pracę'!$E$8,2),IF(AND($L207+$M207&gt;=2800,$L207&gt;=2800,$M207&lt;2800),ROUND((ROUND($M207*9%,2)+ROUND(((2800-$M207)/$L207)*$N207,2))*'umowa o pracę'!$E$8,2),0)))),0)))&gt;$J207,$J207,IF(AND($K207=1,$I207&gt;0),ROUND(IF($L207+$M207&gt;=2800,2800*'umowa o pracę'!$E$8,($L207+$M207)*'umowa o pracę'!$E$8),2)+IF($M207=0,ROUND(IF($L207&gt;2800,ROUND($O207/$L207*2800,2),$O207)*'umowa o pracę'!$E$8,2),ROUND(IF($L207&gt;2800,ROUND($O207/$L207*2800,2),$O207)*'umowa o pracę'!$E$8,2)),ROUND(IF($L207+$M207&gt;=2800,2800*'umowa o pracę'!$E$8,($L207+$M207)*'umowa o pracę'!$E$8),2)-IF(AND($M207=0,I207&gt;0),ROUND(ROUND(IF($L207&gt;2800,ROUND($N207/$L207*2800,2),$N207),2)*'umowa o pracę'!$E$8,2),IF($M207&gt;0,IF($L207+$M207&lt;2800,ROUND(ROUND($N207+ROUND($M207*9%,2),2)*'umowa o pracę'!$E$8,2),IF(AND($L207+$M207&gt;=2800,$M207&lt;2800,$L207&lt;2800),ROUND((ROUND(((2800-$M207)/$L207)*$N207,2)+ROUND($M207*9%,2))*'umowa o pracę'!$E$8,2),IF(AND($L207+$M207&gt;=2800,$M207&gt;=2800),ROUND((ROUND(2800*9%,2))*'umowa o pracę'!$E$8,2),IF(AND($L207+$M207&gt;=2800,$L207&gt;=2800,$M207&lt;2800),ROUND((ROUND($M207*9%,2)+ROUND(((2800-$M207)/$L207)*$N207,2))*'umowa o pracę'!$E$8,2),0)))),0)))))</f>
        <v>0</v>
      </c>
      <c r="S207" s="32">
        <f>IF('umowa o pracę'!$E$7=2020,IF(IF($K207=1,IF($M207=0,ROUND(IF($L207&gt;2600,ROUND($N207/$L207*2600,2),$N207)*'umowa o pracę'!$E$8,2),IF($L207+$M207&lt;2600,ROUND(ROUND($N207+ROUND($M207*9%,2),2)*'umowa o pracę'!$E$8,2),IF(AND($L207+$M207&gt;=2600,$L207&lt;2600),ROUND((ROUND($N207+ROUND((2600-$L207)*9%,2),2))*'umowa o pracę'!$E$8,2),IF(AND($L207+$M207&gt;=2600,$L207&gt;=2600),ROUND(ROUND($N207/$L207*2600,2)*'umowa o pracę'!$E$8,2),0)))),0)&gt;$H207,$H207,IF($K207=1,IF($M207=0,ROUND(IF($L207&gt;2600,ROUND($N207/$L207*2600,2),$N207)*'umowa o pracę'!$E$8,2),IF($L207+$M207&lt;2600,ROUND(ROUND($N207+ROUND($M207*9%,2),2)*'umowa o pracę'!$E$8,2),IF(AND($L207+$M207&gt;=2600,$L207&lt;2600),ROUND((ROUND($N207+ROUND((2600-$L207)*9%,2),2))*'umowa o pracę'!$E$8,2),IF(AND($L207+$M207&gt;=2600,$L207&gt;=2600),ROUND(ROUND($N207/$L207*2600,2)*'umowa o pracę'!$E$8,2),0)))),0)),IF('umowa o pracę'!$E$7=2021,IF(IF($K207=1,IF($M207=0,ROUND(IF($L207&gt;2800,ROUND($N207/$L207*2800,2),$N207)*'umowa o pracę'!$E$8,2),IF($L207+$M207&lt;2800,ROUND(ROUND($N207+ROUND($M207*9%,2),2)*'umowa o pracę'!$E$8,2),IF(AND($L207+$M207&gt;=2800,$L207&lt;2800),ROUND((ROUND($N207+ROUND((2800-$L207)*9%,2),2))*'umowa o pracę'!$E$8,2),IF(AND($L207+$M207&gt;=2800,$L207&gt;=2800),ROUND(ROUND($N207/$L207*2800,2)*'umowa o pracę'!$E$8,2),0)))),0)&gt;$H207,$H207,IF($K207=1,IF($M207=0,ROUND(IF($L207&gt;2800,ROUND($N207/$L207*2800,2),$N207)*'umowa o pracę'!$E$8,2),IF($L207+$M207&lt;2800,ROUND(ROUND($N207+ROUND($M207*9%,2),2)*'umowa o pracę'!$E$8,2),IF(AND($L207+$M207&gt;=2800,$L207&lt;2800),ROUND((ROUND($N207+ROUND((2800-$L207)*9%,2),2))*'umowa o pracę'!$E$8,2),IF(AND($L207+$M207&gt;=2800,$L207&gt;=2800),ROUND(ROUND($N207/$L207*2800,2)*'umowa o pracę'!$E$8,2),0)))),0)),0))</f>
        <v>0</v>
      </c>
      <c r="T207" s="32">
        <f>IF('umowa o pracę'!$E$7=2020,IF(IF($K207=1,IF($M207=0,ROUND(IF($L207&gt;2600,ROUND($O207/$L207*2600,2),$O207)*'umowa o pracę'!$E$8,2),ROUND(IF($L207&gt;2600,ROUND($O207/$L207*2600,2),$O207)*'umowa o pracę'!$E$8,2)),0)&gt;$I207,$I207,IF($K207=1,IF($M207=0,ROUND(IF($L207&gt;2600,ROUND($O207/$L207*2600,2),$O207)*'umowa o pracę'!$E$8,2),ROUND(IF($L207&gt;2600,ROUND($O207/$L207*2600,2),$O207)*'umowa o pracę'!$E$8,2)),0)),IF('umowa o pracę'!$E$7=2021,IF(IF($K207=1,IF($M207=0,ROUND(IF($L207&gt;2800,ROUND($O207/$L207*2800,2),$O207)*'umowa o pracę'!$E$8,2),ROUND(IF($L207&gt;2800,ROUND($O207/$L207*2800,2),$O207)*'umowa o pracę'!$E$8,2)),0)&gt;$I207,$I207,IF($K207=1,IF($M207=0,ROUND(IF($L207&gt;2800,ROUND($O207/$L207*2800,2),$O207)*'umowa o pracę'!$E$8,2),ROUND(IF($L207&gt;2800,ROUND($O207/$L207*2800,2),$O207)*'umowa o pracę'!$E$8,2)),0)),0))</f>
        <v>0</v>
      </c>
      <c r="U207" s="51">
        <f>IF('umowa o pracę'!$E$7=2020,$Q207,IF('umowa o pracę'!$E$7=2021,$R207,0))</f>
        <v>0</v>
      </c>
      <c r="V207" s="53">
        <f t="shared" si="40"/>
        <v>1</v>
      </c>
      <c r="W207" s="54">
        <f>IF('umowa o pracę'!$E$6&lt;2,0,$L207)</f>
        <v>0</v>
      </c>
      <c r="X207" s="54">
        <f>IF('umowa o pracę'!$E$6&lt;2,0,$M207)</f>
        <v>0</v>
      </c>
      <c r="Y207" s="55">
        <f>IF('umowa o pracę'!$E$6&lt;2,0,$N207)</f>
        <v>0</v>
      </c>
      <c r="Z207" s="55">
        <f>IF('umowa o pracę'!$E$6&lt;2,0,$O207)</f>
        <v>0</v>
      </c>
      <c r="AA207" s="32">
        <f>IF('umowa o pracę'!$E$7=2020,ROUND(IF($W207&gt;=2600,2600*'umowa o pracę'!$E$8,$W207*'umowa o pracę'!$E$8),2),IF('umowa o pracę'!$E$7=2021,ROUND(IF($W207&gt;=2800,2800*'umowa o pracę'!$E$8,$W207*'umowa o pracę'!$E$8),2),0))</f>
        <v>0</v>
      </c>
      <c r="AB207" s="32">
        <f>IF(IF(IF(AND($V207=1,$I207&gt;0),ROUND(IF($W207+$X207&gt;=2600,2600*'umowa o pracę'!$E$8,($W207+$X207)*'umowa o pracę'!$E$8),2)+IF($X207=0,ROUND(IF($W207&gt;2600,ROUND($Z207/$W207*2600,2),$Z207)*'umowa o pracę'!$E$8,2),ROUND(IF($W207&gt;2600,ROUND($Z207/$W207*2600,2),$Z207)*'umowa o pracę'!$E$8,2)),ROUND(IF($W207+$X207&gt;=2600,2600*'umowa o pracę'!$E$8,($W207+$X207)*'umowa o pracę'!$E$8),2)-IF($X207=0,ROUND(ROUND(IF($W207&gt;2600,ROUND($Y207/$W207*2600,2),$Y207),2)*'umowa o pracę'!$E$8,2),IF($X207&gt;0,IF($W207+$X207&lt;2600,ROUND(ROUND($Y207+ROUND($X207*9%,2),2)*'umowa o pracę'!$E$8,2),IF(AND($W207+$X207&gt;=2600,$X207&lt;2600,$W207&lt;2600),ROUND((ROUND(((2600-$X207)/$W207)*$Y207,2)+ROUND($X207*9%,2))*'umowa o pracę'!$E$8,2),IF(AND($W207+$X207&gt;=2600,$X207&gt;=2600),ROUND((ROUND(2600*9%,2))*'umowa o pracę'!$E$8,2),IF(AND($W207+$X207&gt;=2600,$W207&gt;=2600,$X207&lt;2600),ROUND((ROUND($X207*9%,2)+ROUND(((2600-$X207)/$W207)*$Y207,2))*'umowa o pracę'!$E$8,2),0)))),0)))&gt;$J207,$J207,IF(AND($V207=1,$I207&gt;0),ROUND(IF($W207+$X207&gt;=2600,2600*'umowa o pracę'!$E$8,($W207+$X207)*'umowa o pracę'!$E$8),2)+IF($X207=0,ROUND(IF($W207&gt;2600,ROUND($Z207/$W207*2600,2),$Z207)*'umowa o pracę'!$E$8,2),ROUND(IF($W207&gt;2600,ROUND($Z207/$W207*2600,2),$Z207)*'umowa o pracę'!$E$8,2)),ROUND(IF($W207+$X207&gt;=2600,2600*'umowa o pracę'!$E$8,($W207+$X207)*'umowa o pracę'!$E$8),2)-IF($X207=0,ROUND(ROUND(IF($W207&gt;2600,ROUND($Y207/$W207*2600,2),$Y207),2)*'umowa o pracę'!$E$8,2),IF($X207&gt;0,IF($W207+$X207&lt;2600,ROUND(ROUND($Y207+ROUND($X207*9%,2),2)*'umowa o pracę'!$E$8,2),IF(AND($W207+$X207&gt;=2600,$X207&lt;2600,$W207&lt;2600),ROUND((ROUND(((2600-$X207)/$W207)*$Y207,2)+ROUND($X207*9%,2))*'umowa o pracę'!$E$8,2),IF(AND($W207+$X207&gt;=2600,$X207&gt;=2600),ROUND((ROUND(2600*9%,2))*'umowa o pracę'!$E$8,2),IF(AND($W207+$X207&gt;=2600,$W207&gt;=2600,$X207&lt;2600),ROUND((ROUND($X207*9%,2)+ROUND(((2600-$X207)/$W207)*$Y207,2))*'umowa o pracę'!$E$8,2),0)))),0))))&gt;$J207,$J207,IF(IF(AND($V207=1,$I207&gt;0),ROUND(IF($W207+$X207&gt;=2600,2600*'umowa o pracę'!$E$8,($W207+$X207)*'umowa o pracę'!$E$8),2)+IF($X207=0,ROUND(IF($W207&gt;2600,ROUND($Z207/$W207*2600,2),$Z207)*'umowa o pracę'!$E$8,2),ROUND(IF($W207&gt;2600,ROUND($Z207/$W207*2600,2),$Z207)*'umowa o pracę'!$E$8,2)),ROUND(IF($W207+$X207&gt;=2600,2600*'umowa o pracę'!$E$8,($W207+$X207)*'umowa o pracę'!$E$8),2)-IF($X207=0,ROUND(ROUND(IF($W207&gt;2600,ROUND($Y207/$W207*2600,2),$Y207),2)*'umowa o pracę'!$E$8,2),IF($X207&gt;0,IF($W207+$X207&lt;2600,ROUND(ROUND($Y207+ROUND($X207*9%,2),2)*'umowa o pracę'!$E$8,2),IF(AND($W207+$X207&gt;=2600,$X207&lt;2600,$W207&lt;2600),ROUND((ROUND(((2600-$X207)/$W207)*$Y207,2)+ROUND($X207*9%,2))*'umowa o pracę'!$E$8,2),IF(AND($W207+$X207&gt;=2600,$X207&gt;=2600),ROUND((ROUND(2600*9%,2))*'umowa o pracę'!$E$8,2),IF(AND($W207+$X207&gt;=2600,$W207&gt;=2600,$X207&lt;2600),ROUND((ROUND($X207*9%,2)+ROUND(((2600-$X207)/$W207)*$Y207,2))*'umowa o pracę'!$E$8,2),0)))),0)))&gt;$J207,$J207,IF(AND($V207=1,$I207&gt;0),ROUND(IF($W207+$X207&gt;=2600,2600*'umowa o pracę'!$E$8,($W207+$X207)*'umowa o pracę'!$E$8),2)+IF($X207=0,ROUND(IF($W207&gt;2600,ROUND($Z207/$W207*2600,2),$Z207)*'umowa o pracę'!$E$8,2),ROUND(IF($W207&gt;2600,ROUND($Z207/$W207*2600,2),$Z207)*'umowa o pracę'!$E$8,2)),ROUND(IF($W207+$X207&gt;=2600,2600*'umowa o pracę'!$E$8,($W207+$X207)*'umowa o pracę'!$E$8),2)-IF(AND($X207=0,I207&gt;0),ROUND(ROUND(IF($W207&gt;2600,ROUND($Y207/$W207*2600,2),$Y207),2)*'umowa o pracę'!$E$8,2),IF($X207&gt;0,IF($W207+$X207&lt;2600,ROUND(ROUND($Y207+ROUND($X207*9%,2),2)*'umowa o pracę'!$E$8,2),IF(AND($W207+$X207&gt;=2600,$X207&lt;2600,$W207&lt;2600),ROUND((ROUND(((2600-$X207)/$W207)*$Y207,2)+ROUND($X207*9%,2))*'umowa o pracę'!$E$8,2),IF(AND($W207+$X207&gt;=2600,$X207&gt;=2600),ROUND((ROUND(2600*9%,2))*'umowa o pracę'!$E$8,2),IF(AND($W207+$X207&gt;=2600,$W207&gt;=2600,$X207&lt;2600),ROUND((ROUND($X207*9%,2)+ROUND(((2600-$X207)/$W207)*$Y207,2))*'umowa o pracę'!$E$8,2),0)))),0)))))</f>
        <v>0</v>
      </c>
      <c r="AC207" s="32">
        <f>IF(IF(IF(AND($V207=1,$I207&gt;0),ROUND(IF($W207+$X207&gt;=2800,2800*'umowa o pracę'!$E$8,($W207+$X207)*'umowa o pracę'!$E$8),2)+IF($X207=0,ROUND(IF($W207&gt;2800,ROUND($Z207/$W207*2800,2),$Z207)*'umowa o pracę'!$E$8,2),ROUND(IF($W207&gt;2800,ROUND($Z207/$W207*2800,2),$Z207)*'umowa o pracę'!$E$8,2)),ROUND(IF($W207+$X207&gt;=2800,2800*'umowa o pracę'!$E$8,($W207+$X207)*'umowa o pracę'!$E$8),2)-IF($X207=0,ROUND(ROUND(IF($W207&gt;2800,ROUND($Y207/$W207*2800,2),$Y207),2)*'umowa o pracę'!$E$8,2),IF($X207&gt;0,IF($W207+$X207&lt;2800,ROUND(ROUND($Y207+ROUND($X207*9%,2),2)*'umowa o pracę'!$E$8,2),IF(AND($W207+$X207&gt;=2800,$X207&lt;2800,$W207&lt;2800),ROUND((ROUND(((2800-$X207)/$W207)*$Y207,2)+ROUND($X207*9%,2))*'umowa o pracę'!$E$8,2),IF(AND($W207+$X207&gt;=2800,$X207&gt;=2800),ROUND((ROUND(2800*9%,2))*'umowa o pracę'!$E$8,2),IF(AND($W207+$X207&gt;=2800,$W207&gt;=2800,$X207&lt;2800),ROUND((ROUND($X207*9%,2)+ROUND(((2800-$X207)/$W207)*$Y207,2))*'umowa o pracę'!$E$8,2),0)))),0)))&gt;$J207,$J207,IF(AND($V207=1,$I207&gt;0),ROUND(IF($W207+$X207&gt;=2800,2800*'umowa o pracę'!$E$8,($W207+$X207)*'umowa o pracę'!$E$8),2)+IF($X207=0,ROUND(IF($W207&gt;2800,ROUND($Z207/$W207*2800,2),$Z207)*'umowa o pracę'!$E$8,2),ROUND(IF($W207&gt;2800,ROUND($Z207/$W207*2800,2),$Z207)*'umowa o pracę'!$E$8,2)),ROUND(IF($W207+$X207&gt;=2800,2800*'umowa o pracę'!$E$8,($W207+$X207)*'umowa o pracę'!$E$8),2)-IF($X207=0,ROUND(ROUND(IF($W207&gt;2800,ROUND($Y207/$W207*2800,2),$Y207),2)*'umowa o pracę'!$E$8,2),IF($X207&gt;0,IF($W207+$X207&lt;2800,ROUND(ROUND($Y207+ROUND($X207*9%,2),2)*'umowa o pracę'!$E$8,2),IF(AND($W207+$X207&gt;=2800,$X207&lt;2800,$W207&lt;2800),ROUND((ROUND(((2800-$X207)/$W207)*$Y207,2)+ROUND($X207*9%,2))*'umowa o pracę'!$E$8,2),IF(AND($W207+$X207&gt;=2800,$X207&gt;=2800),ROUND((ROUND(2800*9%,2))*'umowa o pracę'!$E$8,2),IF(AND($W207+$X207&gt;=2800,$W207&gt;=2800,$X207&lt;2800),ROUND((ROUND($X207*9%,2)+ROUND(((2800-$X207)/$W207)*$Y207,2))*'umowa o pracę'!$E$8,2),0)))),0))))&gt;$J207,$J207,IF(IF(AND($V207=1,$I207&gt;0),ROUND(IF($W207+$X207&gt;=2800,2800*'umowa o pracę'!$E$8,($W207+$X207)*'umowa o pracę'!$E$8),2)+IF($X207=0,ROUND(IF($W207&gt;2800,ROUND($Z207/$W207*2800,2),$Z207)*'umowa o pracę'!$E$8,2),ROUND(IF($W207&gt;2800,ROUND($Z207/$W207*2800,2),$Z207)*'umowa o pracę'!$E$8,2)),ROUND(IF($W207+$X207&gt;=2800,2800*'umowa o pracę'!$E$8,($W207+$X207)*'umowa o pracę'!$E$8),2)-IF($X207=0,ROUND(ROUND(IF($W207&gt;2800,ROUND($Y207/$W207*2800,2),$Y207),2)*'umowa o pracę'!$E$8,2),IF($X207&gt;0,IF($W207+$X207&lt;2800,ROUND(ROUND($Y207+ROUND($X207*9%,2),2)*'umowa o pracę'!$E$8,2),IF(AND($W207+$X207&gt;=2800,$X207&lt;2800,$W207&lt;2800),ROUND((ROUND(((2800-$X207)/$W207)*$Y207,2)+ROUND($X207*9%,2))*'umowa o pracę'!$E$8,2),IF(AND($W207+$X207&gt;=2800,$X207&gt;=2800),ROUND((ROUND(2800*9%,2))*'umowa o pracę'!$E$8,2),IF(AND($W207+$X207&gt;=2800,$W207&gt;=2800,$X207&lt;2800),ROUND((ROUND($X207*9%,2)+ROUND(((2800-$X207)/$W207)*$Y207,2))*'umowa o pracę'!$E$8,2),0)))),0)))&gt;$J207,$J207,IF(AND($V207=1,$I207&gt;0),ROUND(IF($W207+$X207&gt;=2800,2800*'umowa o pracę'!$E$8,($W207+$X207)*'umowa o pracę'!$E$8),2)+IF($X207=0,ROUND(IF($W207&gt;2800,ROUND($Z207/$W207*2800,2),$Z207)*'umowa o pracę'!$E$8,2),ROUND(IF($W207&gt;2800,ROUND($Z207/$W207*2800,2),$Z207)*'umowa o pracę'!$E$8,2)),ROUND(IF($W207+$X207&gt;=2800,2800*'umowa o pracę'!$E$8,($W207+$X207)*'umowa o pracę'!$E$8),2)-IF(AND($X207=0,I207&gt;0),ROUND(ROUND(IF($W207&gt;2800,ROUND($Y207/$W207*2800,2),$Y207),2)*'umowa o pracę'!$E$8,2),IF($X207&gt;0,IF($W207+$X207&lt;2800,ROUND(ROUND($Y207+ROUND($X207*9%,2),2)*'umowa o pracę'!$E$8,2),IF(AND($W207+$X207&gt;=2800,$X207&lt;2800,$W207&lt;2800),ROUND((ROUND(((2800-$X207)/$W207)*$Y207,2)+ROUND($X207*9%,2))*'umowa o pracę'!$E$8,2),IF(AND($W207+$X207&gt;=2800,$X207&gt;=2800),ROUND((ROUND(2800*9%,2))*'umowa o pracę'!$E$8,2),IF(AND($W207+$X207&gt;=2800,$W207&gt;=2800,$X207&lt;2800),ROUND((ROUND($X207*9%,2)+ROUND(((2800-$X207)/$W207)*$Y207,2))*'umowa o pracę'!$E$8,2),0)))),0)))))</f>
        <v>0</v>
      </c>
      <c r="AD207" s="32">
        <f>IF('umowa o pracę'!$E$7=2020,IF(IF($V207=1,IF($X207=0,ROUND(IF($W207&gt;2600,ROUND($Y207/$W207*2600,2),$Y207)*'umowa o pracę'!$E$8,2),IF($W207+$X207&lt;2600,ROUND(ROUND($Y207+ROUND($X207*9%,2),2)*'umowa o pracę'!$E$8,2),IF(AND($W207+$X207&gt;=2600,$W207&lt;2600),ROUND((ROUND($Y207+ROUND((2600-$W207)*9%,2),2))*'umowa o pracę'!$E$8,2),IF(AND($W207+$X207&gt;=2600,$W207&gt;=2600),ROUND(ROUND($Y207/$W207*2600,2)*'umowa o pracę'!$E$8,2),0)))),0)&gt;$H207,$H207,IF($V207=1,IF($X207=0,ROUND(IF($W207&gt;2600,ROUND($Y207/$W207*2600,2),$Y207)*'umowa o pracę'!$E$8,2),IF($W207+$X207&lt;2600,ROUND(ROUND($Y207+ROUND($X207*9%,2),2)*'umowa o pracę'!$E$8,2),IF(AND($W207+$X207&gt;=2600,$W207&lt;2600),ROUND((ROUND($Y207+ROUND((2600-$W207)*9%,2),2))*'umowa o pracę'!$E$8,2),IF(AND($W207+$X207&gt;=2600,$W207&gt;=2600),ROUND(ROUND($Y207/$W207*2600,2)*'umowa o pracę'!$E$8,2),0)))),0)),IF('umowa o pracę'!$E$7=2021,IF(IF($V207=1,IF($X207=0,ROUND(IF($W207&gt;2800,ROUND($Y207/$W207*2800,2),$Y207)*'umowa o pracę'!$E$8,2),IF($W207+$X207&lt;2800,ROUND(ROUND($Y207+ROUND($X207*9%,2),2)*'umowa o pracę'!$E$8,2),IF(AND($W207+$X207&gt;=2800,$W207&lt;2800),ROUND((ROUND($Y207+ROUND((2800-$W207)*9%,2),2))*'umowa o pracę'!$E$8,2),IF(AND($W207+$X207&gt;=2800,$W207&gt;=2800),ROUND(ROUND($Y207/$W207*2800,2)*'umowa o pracę'!$E$8,2),0)))),0)&gt;$H207,$H207,IF($V207=1,IF($X207=0,ROUND(IF($W207&gt;2800,ROUND($Y207/$W207*2800,2),$Y207)*'umowa o pracę'!$E$8,2),IF($W207+$X207&lt;2800,ROUND(ROUND($Y207+ROUND($X207*9%,2),2)*'umowa o pracę'!$E$8,2),IF(AND($W207+$X207&gt;=2800,$W207&lt;2800),ROUND((ROUND($Y207+ROUND((2800-$W207)*9%,2),2))*'umowa o pracę'!$E$8,2),IF(AND($W207+$X207&gt;=2800,$W207&gt;=2800),ROUND(ROUND($Y207/$W207*2800,2)*'umowa o pracę'!$E$8,2),0)))),0)),0))</f>
        <v>0</v>
      </c>
      <c r="AE207" s="32">
        <f>IF('umowa o pracę'!$E$7=2020,IF(IF($V207=1,IF($X207=0,ROUND(IF($W207&gt;2600,ROUND($Z207/$W207*2600,2),$Z207)*'umowa o pracę'!$E$8,2),ROUND(IF($W207&gt;2600,ROUND($Z207/$W207*2600,2),$Z207)*'umowa o pracę'!$E$8,2)),0)&gt;$I207,$I207,IF($V207=1,IF($X207=0,ROUND(IF($W207&gt;2600,ROUND($Z207/$W207*2600,2),$Z207)*'umowa o pracę'!$E$8,2),ROUND(IF($W207&gt;2600,ROUND($Z207/$W207*2600,2),$Z207)*'umowa o pracę'!$E$8,2)),0)),IF('umowa o pracę'!$E$7=2021,IF(IF($V207=1,IF($X207=0,ROUND(IF($W207&gt;2800,ROUND($Z207/$W207*2800,2),$Z207)*'umowa o pracę'!$E$8,2),ROUND(IF($W207&gt;2800,ROUND($Z207/$W207*2800,2),$Z207)*'umowa o pracę'!$E$8,2)),0)&gt;$I207,$I207,IF($V207=1,IF($X207=0,ROUND(IF($W207&gt;2800,ROUND($Z207/$W207*2800,2),$Z207)*'umowa o pracę'!$E$8,2),ROUND(IF($W207&gt;2800,ROUND($Z207/$W207*2800,2),$Z207)*'umowa o pracę'!$E$8,2)),0)),0))</f>
        <v>0</v>
      </c>
      <c r="AF207" s="56">
        <f>IF('umowa o pracę'!$E$7=2020,$AB207,IF('umowa o pracę'!$E$7=2021,$AC207,0))</f>
        <v>0</v>
      </c>
      <c r="AG207" s="53">
        <f t="shared" si="41"/>
        <v>1</v>
      </c>
      <c r="AH207" s="39">
        <f>IF('umowa o pracę'!$E$6&lt;3,0,$L207)</f>
        <v>0</v>
      </c>
      <c r="AI207" s="39">
        <f>IF('umowa o pracę'!$E$6&lt;3,0,$M207)</f>
        <v>0</v>
      </c>
      <c r="AJ207" s="55">
        <f>IF('umowa o pracę'!$E$6&lt;3,0,$N207)</f>
        <v>0</v>
      </c>
      <c r="AK207" s="55">
        <f>IF('umowa o pracę'!$E$6&lt;3,0,$O207)</f>
        <v>0</v>
      </c>
      <c r="AL207" s="32">
        <f>IF('umowa o pracę'!$E$7=2020,ROUND(IF($AH207&gt;=2600,2600*'umowa o pracę'!$E$8,$AH207*'umowa o pracę'!$E$8),2),IF('umowa o pracę'!$E$7=2021,ROUND(IF($AH207&gt;=2800,2800*'umowa o pracę'!$E$8,$AH207*'umowa o pracę'!$E$8),2),0))</f>
        <v>0</v>
      </c>
      <c r="AM207" s="32">
        <f>IF(IF(IF(AND($AG207=1,$I207&gt;0),ROUND(IF($AH207+$AI207&gt;=2600,2600*'umowa o pracę'!$E$8,($AH207+$AI207)*'umowa o pracę'!$E$8),2)+IF($AI207=0,ROUND(IF($AH207&gt;2600,ROUND($AK207/$AH207*2600,2),$AK207)*'umowa o pracę'!$E$8,2),ROUND(IF($AH207&gt;2600,ROUND($AK207/$AH207*2600,2),$AK207)*'umowa o pracę'!$E$8,2)),ROUND(IF($AH207+$AI207&gt;=2600,2600*'umowa o pracę'!$E$8,($AH207+$AI207)*'umowa o pracę'!$E$8),2)-IF($AI207=0,ROUND(ROUND(IF($AH207&gt;2600,ROUND($AJ207/$AH207*2600,2),$AJ207),2)*'umowa o pracę'!$E$8,2),IF($AI207&gt;0,IF($AH207+$AI207&lt;2600,ROUND(ROUND($AJ207+ROUND($AI207*9%,2),2)*'umowa o pracę'!$E$8,2),IF(AND($AH207+$AI207&gt;=2600,$AI207&lt;2600,$AH207&lt;2600),ROUND((ROUND(((2600-$AI207)/$AH207)*$AJ207,2)+ROUND($AI207*9%,2))*'umowa o pracę'!$E$8,2),IF(AND($AH207+$AI207&gt;=2600,$AI207&gt;=2600),ROUND((ROUND(2600*9%,2))*'umowa o pracę'!$E$8,2),IF(AND($AH207+$AI207&gt;=2600,$AH207&gt;=2600,$AI207&lt;2600),ROUND((ROUND($AI207*9%,2)+ROUND(((2600-$AI207)/$AH207)*$AJ207,2))*'umowa o pracę'!$E$8,2),0)))),0)))&gt;$J207,$J207,IF(AND($AG207=1,$I207&gt;0),ROUND(IF($AH207+$AI207&gt;=2600,2600*'umowa o pracę'!$E$8,($AH207+$AI207)*'umowa o pracę'!$E$8),2)+IF($AI207=0,ROUND(IF($AH207&gt;2600,ROUND($AK207/$AH207*2600,2),$AK207)*'umowa o pracę'!$E$8,2),ROUND(IF($AH207&gt;2600,ROUND($AK207/$AH207*2600,2),$AK207)*'umowa o pracę'!$E$8,2)),ROUND(IF($AH207+$AI207&gt;=2600,2600*'umowa o pracę'!$E$8,($AH207+$AI207)*'umowa o pracę'!$E$8),2)-IF($AI207=0,ROUND(ROUND(IF($AH207&gt;2600,ROUND($AJ207/$AH207*2600,2),$AJ207),2)*'umowa o pracę'!$E$8,2),IF($AI207&gt;0,IF($AH207+$AI207&lt;2600,ROUND(ROUND($AJ207+ROUND($AI207*9%,2),2)*'umowa o pracę'!$E$8,2),IF(AND($AH207+$AI207&gt;=2600,$AI207&lt;2600,$AH207&lt;2600),ROUND((ROUND(((2600-$AI207)/$AH207)*$AJ207,2)+ROUND($AI207*9%,2))*'umowa o pracę'!$E$8,2),IF(AND($AH207+$AI207&gt;=2600,$AI207&gt;=2600),ROUND((ROUND(2600*9%,2))*'umowa o pracę'!$E$8,2),IF(AND($AH207+$AI207&gt;=2600,$AH207&gt;=2600,$AI207&lt;2600),ROUND((ROUND($AI207*9%,2)+ROUND(((2600-$AI207)/$AH207)*$AJ207,2))*'umowa o pracę'!$E$8,2),0)))),0))))&gt;$J207,$J207,IF(IF(AND($AG207=1,$I207&gt;0),ROUND(IF($AH207+$AI207&gt;=2600,2600*'umowa o pracę'!$E$8,($AH207+$AI207)*'umowa o pracę'!$E$8),2)+IF($AI207=0,ROUND(IF($AH207&gt;2600,ROUND($AK207/$AH207*2600,2),$AK207)*'umowa o pracę'!$E$8,2),ROUND(IF($AH207&gt;2600,ROUND($AK207/$AH207*2600,2),$AK207)*'umowa o pracę'!$E$8,2)),ROUND(IF($AH207+$AI207&gt;=2600,2600*'umowa o pracę'!$E$8,($AH207+$AI207)*'umowa o pracę'!$E$8),2)-IF($AI207=0,ROUND(ROUND(IF($AH207&gt;2600,ROUND($AJ207/$AH207*2600,2),$AJ207),2)*'umowa o pracę'!$E$8,2),IF($AI207&gt;0,IF($AH207+$AI207&lt;2600,ROUND(ROUND($AJ207+ROUND($AI207*9%,2),2)*'umowa o pracę'!$E$8,2),IF(AND($AH207+$AI207&gt;=2600,$AI207&lt;2600,$AH207&lt;2600),ROUND((ROUND(((2600-$AI207)/$AH207)*$AJ207,2)+ROUND($AI207*9%,2))*'umowa o pracę'!$E$8,2),IF(AND($AH207+$AI207&gt;=2600,$AI207&gt;=2600),ROUND((ROUND(2600*9%,2))*'umowa o pracę'!$E$8,2),IF(AND($AH207+$AI207&gt;=2600,$AH207&gt;=2600,$AI207&lt;2600),ROUND((ROUND($AI207*9%,2)+ROUND(((2600-$AI207)/$AH207)*$AJ207,2))*'umowa o pracę'!$E$8,2),0)))),0)))&gt;$J207,$J207,IF(AND($AG207=1,$I207&gt;0),ROUND(IF($AH207+$AI207&gt;=2600,2600*'umowa o pracę'!$E$8,($AH207+$AI207)*'umowa o pracę'!$E$8),2)+IF($AI207=0,ROUND(IF($AH207&gt;2600,ROUND($AK207/$AH207*2600,2),$AK207)*'umowa o pracę'!$E$8,2),ROUND(IF($AH207&gt;2600,ROUND($AK207/$AH207*2600,2),$AK207)*'umowa o pracę'!$E$8,2)),ROUND(IF($AH207+$AI207&gt;=2600,2600*'umowa o pracę'!$E$8,($AH207+$AI207)*'umowa o pracę'!$E$8),2)-IF(AND($AI207=0,I207&gt;0),ROUND(ROUND(IF($AH207&gt;2600,ROUND($AJ207/$AH207*2600,2),$AJ207),2)*'umowa o pracę'!$E$8,2),IF($AI207&gt;0,IF($AH207+$AI207&lt;2600,ROUND(ROUND($AJ207+ROUND($AI207*9%,2),2)*'umowa o pracę'!$E$8,2),IF(AND($AH207+$AI207&gt;=2600,$AI207&lt;2600,$AH207&lt;2600),ROUND((ROUND(((2600-$AI207)/$AH207)*$AJ207,2)+ROUND($AI207*9%,2))*'umowa o pracę'!$E$8,2),IF(AND($AH207+$AI207&gt;=2600,$AI207&gt;=2600),ROUND((ROUND(2600*9%,2))*'umowa o pracę'!$E$8,2),IF(AND($AH207+$AI207&gt;=2600,$AH207&gt;=2600,$AI207&lt;2600),ROUND((ROUND($AI207*9%,2)+ROUND(((2600-$AI207)/$AH207)*$AJ207,2))*'umowa o pracę'!$E$8,2),0)))),0)))))</f>
        <v>0</v>
      </c>
      <c r="AN207" s="32">
        <f>IF(IF(IF(AND($AG207=1,$I207&gt;0),ROUND(IF($AH207+$AI207&gt;=2800,2800*'umowa o pracę'!$E$8,($AH207+$AI207)*'umowa o pracę'!$E$8),2)+IF($AI207=0,ROUND(IF($AH207&gt;2800,ROUND($AK207/$AH207*2800,2),$AK207)*'umowa o pracę'!$E$8,2),ROUND(IF($AH207&gt;2800,ROUND($AK207/$AH207*2800,2),$AK207)*'umowa o pracę'!$E$8,2)),ROUND(IF($AH207+$AI207&gt;=2800,2800*'umowa o pracę'!$E$8,($AH207+$AI207)*'umowa o pracę'!$E$8),2)-IF($AI207=0,ROUND(ROUND(IF($AH207&gt;2800,ROUND($AJ207/$AH207*2800,2),$AJ207),2)*'umowa o pracę'!$E$8,2),IF($AI207&gt;0,IF($AH207+$AI207&lt;2800,ROUND(ROUND($AJ207+ROUND($AI207*9%,2),2)*'umowa o pracę'!$E$8,2),IF(AND($AH207+$AI207&gt;=2800,$AI207&lt;2800,$AH207&lt;2800),ROUND((ROUND(((2800-$AI207)/$AH207)*$AJ207,2)+ROUND($AI207*9%,2))*'umowa o pracę'!$E$8,2),IF(AND($AH207+$AI207&gt;=2800,$AI207&gt;=2800),ROUND((ROUND(2800*9%,2))*'umowa o pracę'!$E$8,2),IF(AND($AH207+$AI207&gt;=2800,$AH207&gt;=2800,$AI207&lt;2800),ROUND((ROUND($AI207*9%,2)+ROUND(((2800-$AI207)/$AH207)*$AJ207,2))*'umowa o pracę'!$E$8,2),0)))),0)))&gt;$J207,$J207,IF(AND($AG207=1,$I207&gt;0),ROUND(IF($AH207+$AI207&gt;=2800,2800*'umowa o pracę'!$E$8,($AH207+$AI207)*'umowa o pracę'!$E$8),2)+IF($AI207=0,ROUND(IF($AH207&gt;2800,ROUND($AK207/$AH207*2800,2),$AK207)*'umowa o pracę'!$E$8,2),ROUND(IF($AH207&gt;2800,ROUND($AK207/$AH207*2800,2),$AK207)*'umowa o pracę'!$E$8,2)),ROUND(IF($AH207+$AI207&gt;=2800,2800*'umowa o pracę'!$E$8,($AH207+$AI207)*'umowa o pracę'!$E$8),2)-IF($AI207=0,ROUND(ROUND(IF($AH207&gt;2800,ROUND($AJ207/$AH207*2800,2),$AJ207),2)*'umowa o pracę'!$E$8,2),IF($AI207&gt;0,IF($AH207+$AI207&lt;2800,ROUND(ROUND($AJ207+ROUND($AI207*9%,2),2)*'umowa o pracę'!$E$8,2),IF(AND($AH207+$AI207&gt;=2800,$AI207&lt;2800,$AH207&lt;2800),ROUND((ROUND(((2800-$AI207)/$AH207)*$AJ207,2)+ROUND($AI207*9%,2))*'umowa o pracę'!$E$8,2),IF(AND($AH207+$AI207&gt;=2800,$AI207&gt;=2800),ROUND((ROUND(2800*9%,2))*'umowa o pracę'!$E$8,2),IF(AND($AH207+$AI207&gt;=2800,$AH207&gt;=2800,$AI207&lt;2800),ROUND((ROUND($AI207*9%,2)+ROUND(((2800-$AI207)/$AH207)*$AJ207,2))*'umowa o pracę'!$E$8,2),0)))),0))))&gt;$J207,$J207,IF(IF(AND($AG207=1,$I207&gt;0),ROUND(IF($AH207+$AI207&gt;=2800,2800*'umowa o pracę'!$E$8,($AH207+$AI207)*'umowa o pracę'!$E$8),2)+IF($AI207=0,ROUND(IF($AH207&gt;2800,ROUND($AK207/$AH207*2800,2),$AK207)*'umowa o pracę'!$E$8,2),ROUND(IF($AH207&gt;2800,ROUND($AK207/$AH207*2800,2),$AK207)*'umowa o pracę'!$E$8,2)),ROUND(IF($AH207+$AI207&gt;=2800,2800*'umowa o pracę'!$E$8,($AH207+$AI207)*'umowa o pracę'!$E$8),2)-IF($AI207=0,ROUND(ROUND(IF($AH207&gt;2800,ROUND($AJ207/$AH207*2800,2),$AJ207),2)*'umowa o pracę'!$E$8,2),IF($AI207&gt;0,IF($AH207+$AI207&lt;2800,ROUND(ROUND($AJ207+ROUND($AI207*9%,2),2)*'umowa o pracę'!$E$8,2),IF(AND($AH207+$AI207&gt;=2800,$AI207&lt;2800,$AH207&lt;2800),ROUND((ROUND(((2800-$AI207)/$AH207)*$AJ207,2)+ROUND($AI207*9%,2))*'umowa o pracę'!$E$8,2),IF(AND($AH207+$AI207&gt;=2800,$AI207&gt;=2800),ROUND((ROUND(2800*9%,2))*'umowa o pracę'!$E$8,2),IF(AND($AH207+$AI207&gt;=2800,$AH207&gt;=2800,$AI207&lt;2800),ROUND((ROUND($AI207*9%,2)+ROUND(((2800-$AI207)/$AH207)*$AJ207,2))*'umowa o pracę'!$E$8,2),0)))),0)))&gt;$J207,$J207,IF(AND($AG207=1,$I207&gt;0),ROUND(IF($AH207+$AI207&gt;=2800,2800*'umowa o pracę'!$E$8,($AH207+$AI207)*'umowa o pracę'!$E$8),2)+IF($AI207=0,ROUND(IF($AH207&gt;2800,ROUND($AK207/$AH207*2800,2),$AK207)*'umowa o pracę'!$E$8,2),ROUND(IF($AH207&gt;2800,ROUND($AK207/$AH207*2800,2),$AK207)*'umowa o pracę'!$E$8,2)),ROUND(IF($AH207+$AI207&gt;=2800,2800*'umowa o pracę'!$E$8,($AH207+$AI207)*'umowa o pracę'!$E$8),2)-IF(AND($AI207=0,I207&gt;0),ROUND(ROUND(IF($AH207&gt;2800,ROUND($AJ207/$AH207*2800,2),$AJ207),2)*'umowa o pracę'!$E$8,2),IF($AI207&gt;0,IF($AH207+$AI207&lt;2800,ROUND(ROUND($AJ207+ROUND($AI207*9%,2),2)*'umowa o pracę'!$E$8,2),IF(AND($AH207+$AI207&gt;=2800,$AI207&lt;2800,$AH207&lt;2800),ROUND((ROUND(((2800-$AI207)/$AH207)*$AJ207,2)+ROUND($AI207*9%,2))*'umowa o pracę'!$E$8,2),IF(AND($AH207+$AI207&gt;=2800,$AI207&gt;=2800),ROUND((ROUND(2800*9%,2))*'umowa o pracę'!$E$8,2),IF(AND($AH207+$AI207&gt;=2800,$AH207&gt;=2800,$AI207&lt;2800),ROUND((ROUND($AI207*9%,2)+ROUND(((2800-$AI207)/$AH207)*$AJ207,2))*'umowa o pracę'!$E$8,2),0)))),0)))))</f>
        <v>0</v>
      </c>
      <c r="AO207" s="32">
        <f>IF('umowa o pracę'!$E$7=2020,IF(IF($AG207=1,IF($AI207=0,ROUND(IF($AH207&gt;2600,ROUND($AJ207/$AH207*2600,2),$AJ207)*'umowa o pracę'!$E$8,2),IF($AH207+$AI207&lt;2600,ROUND(ROUND($AJ207+ROUND($AI207*9%,2),2)*'umowa o pracę'!$E$8,2),IF(AND($AH207+$AI207&gt;=2600,$AH207&lt;2600),ROUND((ROUND($AJ207+ROUND((2600-$AH207)*9%,2),2))*'umowa o pracę'!$E$8,2),IF(AND($AH207+$AI207&gt;=2600,$AH207&gt;=2600),ROUND(ROUND($AJ207/$AH207*2600,2)*'umowa o pracę'!$E$8,2),0)))),0)&gt;$H207,$H207,IF($AG207=1,IF($AI207=0,ROUND(IF($AH207&gt;2600,ROUND($AJ207/$AH207*2600,2),$AJ207)*'umowa o pracę'!$E$8,2),IF($AH207+$AI207&lt;2600,ROUND(ROUND($AJ207+ROUND($AI207*9%,2),2)*'umowa o pracę'!$E$8,2),IF(AND($AH207+$AI207&gt;=2600,$AH207&lt;2600),ROUND((ROUND($AJ207+ROUND((2600-$AH207)*9%,2),2))*'umowa o pracę'!$E$8,2),IF(AND($AH207+$AI207&gt;=2600,$AH207&gt;=2600),ROUND(ROUND($AJ207/$AH207*2600,2)*'umowa o pracę'!$E$8,2),0)))),0)),IF('umowa o pracę'!$E$7=2021,IF(IF($AG207=1,IF($AI207=0,ROUND(IF($AH207&gt;2800,ROUND($AJ207/$AH207*2800,2),$AJ207)*'umowa o pracę'!$E$8,2),IF($AH207+$AI207&lt;2800,ROUND(ROUND($AJ207+ROUND($AI207*9%,2),2)*'umowa o pracę'!$E$8,2),IF(AND($AH207+$AI207&gt;=2800,$AH207&lt;2800),ROUND((ROUND($AJ207+ROUND((2800-$AH207)*9%,2),2))*'umowa o pracę'!$E$8,2),IF(AND($AH207+$AI207&gt;=2800,$AH207&gt;=2800),ROUND(ROUND($AJ207/$AH207*2800,2)*'umowa o pracę'!$E$8,2),0)))),0)&gt;$H207,$H207,IF($AG207=1,IF($AI207=0,ROUND(IF($AH207&gt;2800,ROUND($AJ207/$AH207*2800,2),$AJ207)*'umowa o pracę'!$E$8,2),IF($AH207+$AI207&lt;2800,ROUND(ROUND($AJ207+ROUND($AI207*9%,2),2)*'umowa o pracę'!$E$8,2),IF(AND($AH207+$AI207&gt;=2800,$AH207&lt;2800),ROUND((ROUND($AJ207+ROUND((2800-$AH207)*9%,2),2))*'umowa o pracę'!$E$8,2),IF(AND($AH207+$AI207&gt;=2800,$AH207&gt;=2800),ROUND(ROUND($AJ207/$AH207*2800,2)*'umowa o pracę'!$E$8,2),0)))),0)),0))</f>
        <v>0</v>
      </c>
      <c r="AP207" s="32">
        <f>IF('umowa o pracę'!$E$7=2020,IF(IF($AG207=1,IF($AI207=0,ROUND(IF($AH207&gt;2600,ROUND($AK207/$AH207*2600,2),$AK207)*'umowa o pracę'!$E$8,2),ROUND(IF($AH207&gt;2600,ROUND($AK207/$AH207*2600,2),$AK207)*'umowa o pracę'!$E$8,2)),0)&gt;$I207,$I207,IF($AG207=1,IF($AI207=0,ROUND(IF($AH207&gt;2600,ROUND($AK207/$AH207*2600,2),$AK207)*'umowa o pracę'!$E$8,2),ROUND(IF($AH207&gt;2600,ROUND($AK207/$AH207*2600,2),$AK207)*'umowa o pracę'!$E$8,2)),0)),IF('umowa o pracę'!$E$7=2021,IF(IF($AG207=1,IF($AI207=0,ROUND(IF($AH207&gt;2800,ROUND($AK207/$AH207*2800,2),$AK207)*'umowa o pracę'!$E$8,2),ROUND(IF($AH207&gt;2800,ROUND($AK207/$AH207*2800,2),$AK207)*'umowa o pracę'!$E$8,2)),0)&gt;$I207,$I207,IF($AG207=1,IF($AI207=0,ROUND(IF($AH207&gt;2800,ROUND($AK207/$AH207*2800,2),$AK207)*'umowa o pracę'!$E$8,2),ROUND(IF($AH207&gt;2800,ROUND($AK207/$AH207*2800,2),$AK207)*'umowa o pracę'!$E$8,2)),0)),0))</f>
        <v>0</v>
      </c>
      <c r="AQ207" s="56">
        <f>IF('umowa o pracę'!$E$7=2020,$AM207,IF('umowa o pracę'!$E$7=2021,$AN207,0))</f>
        <v>0</v>
      </c>
      <c r="AR207" s="33">
        <f>IF('umowa o pracę'!$E$7=0,0,U207+AF207+AQ207)</f>
        <v>0</v>
      </c>
      <c r="AS207" s="19"/>
      <c r="AT207" s="19"/>
      <c r="AU207" s="19"/>
      <c r="AV207" s="6"/>
      <c r="AW207" s="6"/>
      <c r="AX207" s="6">
        <f t="shared" si="39"/>
        <v>10</v>
      </c>
      <c r="AY207" s="6"/>
      <c r="AZ207" s="234">
        <f t="shared" si="42"/>
        <v>0</v>
      </c>
      <c r="BA207" s="234">
        <f t="shared" si="43"/>
        <v>0</v>
      </c>
      <c r="BB207" s="234">
        <f t="shared" si="44"/>
        <v>0</v>
      </c>
      <c r="BC207" s="234">
        <f t="shared" si="45"/>
        <v>0</v>
      </c>
      <c r="BD207" s="234">
        <f t="shared" si="46"/>
        <v>0</v>
      </c>
      <c r="BE207" s="234">
        <f t="shared" si="47"/>
        <v>0</v>
      </c>
      <c r="BF207" s="234">
        <f t="shared" si="48"/>
        <v>0</v>
      </c>
      <c r="BG207" s="234">
        <f t="shared" si="49"/>
        <v>0</v>
      </c>
      <c r="BH207" s="234">
        <f t="shared" si="50"/>
        <v>0</v>
      </c>
      <c r="BI207" s="238">
        <f t="shared" si="51"/>
        <v>0</v>
      </c>
      <c r="BJ207" s="236"/>
      <c r="BK207" s="236"/>
      <c r="BL207" s="237"/>
    </row>
    <row r="208" spans="1:64" ht="15.75" customHeight="1" x14ac:dyDescent="0.25">
      <c r="A208" s="129">
        <v>197</v>
      </c>
      <c r="B208" s="57"/>
      <c r="C208" s="57"/>
      <c r="D208" s="36"/>
      <c r="E208" s="36"/>
      <c r="F208" s="242"/>
      <c r="G208" s="37">
        <v>1</v>
      </c>
      <c r="H208" s="58">
        <v>0</v>
      </c>
      <c r="I208" s="59">
        <v>0</v>
      </c>
      <c r="J208" s="60">
        <v>0</v>
      </c>
      <c r="K208" s="52">
        <v>1</v>
      </c>
      <c r="L208" s="39">
        <v>0</v>
      </c>
      <c r="M208" s="39">
        <v>0</v>
      </c>
      <c r="N208" s="39">
        <v>0</v>
      </c>
      <c r="O208" s="39">
        <v>0</v>
      </c>
      <c r="P208" s="35">
        <f>IF('umowa o pracę'!$E$7=2020,ROUND(IF($L208&gt;=2600,2600*'umowa o pracę'!$E$8,$L208*'umowa o pracę'!$E$8),2),IF('umowa o pracę'!$E$7=2021,ROUND(IF($L208&gt;=2800,2800*'umowa o pracę'!$E$8,$L208*'umowa o pracę'!$E$8),2),0))</f>
        <v>0</v>
      </c>
      <c r="Q208" s="252">
        <f>IF(IF(IF(AND($K208=1,$I208&gt;0),ROUND(IF($L208+$M208&gt;=2600,2600*'umowa o pracę'!$E$8,($L208+$M208)*'umowa o pracę'!$E$8),2)+IF($M208=0,ROUND(IF($L208&gt;2600,ROUND($O208/$L208*2600,2),$O208)*'umowa o pracę'!$E$8,2),ROUND(IF($L208&gt;2600,ROUND($O208/$L208*2600,2),$O208)*'umowa o pracę'!$E$8,2)),ROUND(IF($L208+$M208&gt;=2600,2600*'umowa o pracę'!$E$8,($L208+$M208)*'umowa o pracę'!$E$8),2)-IF($M208=0,ROUND(ROUND(IF($L208&gt;2600,ROUND($N208/$L208*2600,2),$N208),2)*'umowa o pracę'!$E$8,2),IF($M208&gt;0,IF($L208+$M208&lt;2600,ROUND(ROUND($N208+ROUND($M208*9%,2),2)*'umowa o pracę'!$E$8,2),IF(AND($L208+$M208&gt;=2600,$M208&lt;2600,$L208&lt;2600),ROUND((ROUND(((2600-$M208)/$L208)*$N208,2)+ROUND($M208*9%,2))*'umowa o pracę'!$E$8,2),IF(AND($L208+$M208&gt;=2600,$M208&gt;=2600),ROUND((ROUND(2600*9%,2))*'umowa o pracę'!$E$8,2),IF(AND($L208+$M208&gt;=2600,$L208&gt;=2600,$M208&lt;2600),ROUND((ROUND($M208*9%,2)+ROUND(((2600-$M208)/$L208)*$N208,2))*'umowa o pracę'!$E$8,2),0)))),0)))&gt;$J208,$J208,IF(AND($K208=1,$I208&gt;0),ROUND(IF($L208+$M208&gt;=2600,2600*'umowa o pracę'!$E$8,($L208+$M208)*'umowa o pracę'!$E$8),2)+IF($M208=0,ROUND(IF($L208&gt;2600,ROUND($O208/$L208*2600,2),$O208)*'umowa o pracę'!$E$8,2),ROUND(IF($L208&gt;2600,ROUND($O208/$L208*2600,2),$O208)*'umowa o pracę'!$E$8,2)),ROUND(IF($L208+$M208&gt;=2600,2600*'umowa o pracę'!$E$8,($L208+$M208)*'umowa o pracę'!$E$8),2)-IF($M208=0,ROUND(ROUND(IF($L208&gt;2600,ROUND($N208/$L208*2600,2),$N208),2)*'umowa o pracę'!$E$8,2),IF($M208&gt;0,IF($L208+$M208&lt;2600,ROUND(ROUND($N208+ROUND($M208*9%,2),2)*'umowa o pracę'!$E$8,2),IF(AND($L208+$M208&gt;=2600,$M208&lt;2600,$L208&lt;2600),ROUND((ROUND(((2600-$M208)/$L208)*$N208,2)+ROUND($M208*9%,2))*'umowa o pracę'!$E$8,2),IF(AND($L208+$M208&gt;=2600,$M208&gt;=2600),ROUND((ROUND(2600*9%,2))*'umowa o pracę'!$E$8,2),IF(AND($L208+$M208&gt;=2600,$L208&gt;=2600,$M208&lt;2600),ROUND((ROUND($M208*9%,2)+ROUND(((2600-$M208)/$L208)*$N208,2))*'umowa o pracę'!$E$8,2),0)))),0))))&gt;$J208,$J208,IF(IF(AND($K208=1,$I208&gt;0),ROUND(IF($L208+$M208&gt;=2600,2600*'umowa o pracę'!$E$8,($L208+$M208)*'umowa o pracę'!$E$8),2)+IF($M208=0,ROUND(IF($L208&gt;2600,ROUND($O208/$L208*2600,2),$O208)*'umowa o pracę'!$E$8,2),ROUND(IF($L208&gt;2600,ROUND($O208/$L208*2600,2),$O208)*'umowa o pracę'!$E$8,2)),ROUND(IF($L208+$M208&gt;=2600,2600*'umowa o pracę'!$E$8,($L208+$M208)*'umowa o pracę'!$E$8),2)-IF($M208=0,ROUND(ROUND(IF($L208&gt;2600,ROUND($N208/$L208*2600,2),$N208),2)*'umowa o pracę'!$E$8,2),IF($M208&gt;0,IF($L208+$M208&lt;2600,ROUND(ROUND($N208+ROUND($M208*9%,2),2)*'umowa o pracę'!$E$8,2),IF(AND($L208+$M208&gt;=2600,$M208&lt;2600,$L208&lt;2600),ROUND((ROUND(((2600-$M208)/$L208)*$N208,2)+ROUND($M208*9%,2))*'umowa o pracę'!$E$8,2),IF(AND($L208+$M208&gt;=2600,$M208&gt;=2600),ROUND((ROUND(2600*9%,2))*'umowa o pracę'!$E$8,2),IF(AND($L208+$M208&gt;=2600,$L208&gt;=2600,$M208&lt;2600),ROUND((ROUND($M208*9%,2)+ROUND(((2600-$M208)/$L208)*$N208,2))*'umowa o pracę'!$E$8,2),0)))),0)))&gt;$J208,$J208,IF(AND($K208=1,$I208&gt;0),ROUND(IF($L208+$M208&gt;=2600,2600*'umowa o pracę'!$E$8,($L208+$M208)*'umowa o pracę'!$E$8),2)+IF($M208=0,ROUND(IF($L208&gt;2600,ROUND($O208/$L208*2600,2),$O208)*'umowa o pracę'!$E$8,2),ROUND(IF($L208&gt;2600,ROUND($O208/$L208*2600,2),$O208)*'umowa o pracę'!$E$8,2)),ROUND(IF($L208+$M208&gt;=2600,2600*'umowa o pracę'!$E$8,($L208+$M208)*'umowa o pracę'!$E$8),2)-IF(AND($M208=0,I208&gt;0),ROUND(ROUND(IF($L208&gt;2600,ROUND($N208/$L208*2600,2),$N208),2)*'umowa o pracę'!$E$8,2),IF($M208&gt;0,IF($L208+$M208&lt;2600,ROUND(ROUND($N208+ROUND($M208*9%,2),2)*'umowa o pracę'!$E$8,2),IF(AND($L208+$M208&gt;=2600,$M208&lt;2600,$L208&lt;2600),ROUND((ROUND(((2600-$M208)/$L208)*$N208,2)+ROUND($M208*9%,2))*'umowa o pracę'!$E$8,2),IF(AND($L208+$M208&gt;=2600,$M208&gt;=2600),ROUND((ROUND(2600*9%,2))*'umowa o pracę'!$E$8,2),IF(AND($L208+$M208&gt;=2600,$L208&gt;=2600,$M208&lt;2600),ROUND((ROUND($M208*9%,2)+ROUND(((2600-$M208)/$L208)*$N208,2))*'umowa o pracę'!$E$8,2),0)))),0)))))</f>
        <v>0</v>
      </c>
      <c r="R208" s="252">
        <f>IF(IF(IF(AND($K208=1,$I208&gt;0),ROUND(IF($L208+$M208&gt;=2800,2800*'umowa o pracę'!$E$8,($L208+$M208)*'umowa o pracę'!$E$8),2)+IF($M208=0,ROUND(IF($L208&gt;2800,ROUND($O208/$L208*2800,2),$O208)*'umowa o pracę'!$E$8,2),ROUND(IF($L208&gt;2800,ROUND($O208/$L208*2800,2),$O208)*'umowa o pracę'!$E$8,2)),ROUND(IF($L208+$M208&gt;=2800,2800*'umowa o pracę'!$E$8,($L208+$M208)*'umowa o pracę'!$E$8),2)-IF($M208=0,ROUND(ROUND(IF($L208&gt;2800,ROUND($N208/$L208*2800,2),$N208),2)*'umowa o pracę'!$E$8,2),IF($M208&gt;0,IF($L208+$M208&lt;2800,ROUND(ROUND($N208+ROUND($M208*9%,2),2)*'umowa o pracę'!$E$8,2),IF(AND($L208+$M208&gt;=2800,$M208&lt;2800,$L208&lt;2800),ROUND((ROUND(((2800-$M208)/$L208)*$N208,2)+ROUND($M208*9%,2))*'umowa o pracę'!$E$8,2),IF(AND($L208+$M208&gt;=2800,$M208&gt;=2800),ROUND((ROUND(2800*9%,2))*'umowa o pracę'!$E$8,2),IF(AND($L208+$M208&gt;=2800,$L208&gt;=2800,$M208&lt;2800),ROUND((ROUND($M208*9%,2)+ROUND(((2800-$M208)/$L208)*$N208,2))*'umowa o pracę'!$E$8,2),0)))),0)))&gt;$J208,$J208,IF(AND($K208=1,$I208&gt;0),ROUND(IF($L208+$M208&gt;=2800,2800*'umowa o pracę'!$E$8,($L208+$M208)*'umowa o pracę'!$E$8),2)+IF($M208=0,ROUND(IF($L208&gt;2800,ROUND($O208/$L208*2800,2),$O208)*'umowa o pracę'!$E$8,2),ROUND(IF($L208&gt;2800,ROUND($O208/$L208*2800,2),$O208)*'umowa o pracę'!$E$8,2)),ROUND(IF($L208+$M208&gt;=2800,2800*'umowa o pracę'!$E$8,($L208+$M208)*'umowa o pracę'!$E$8),2)-IF($M208=0,ROUND(ROUND(IF($L208&gt;2800,ROUND($N208/$L208*2800,2),$N208),2)*'umowa o pracę'!$E$8,2),IF($M208&gt;0,IF($L208+$M208&lt;2800,ROUND(ROUND($N208+ROUND($M208*9%,2),2)*'umowa o pracę'!$E$8,2),IF(AND($L208+$M208&gt;=2800,$M208&lt;2800,$L208&lt;2800),ROUND((ROUND(((2800-$M208)/$L208)*$N208,2)+ROUND($M208*9%,2))*'umowa o pracę'!$E$8,2),IF(AND($L208+$M208&gt;=2800,$M208&gt;=2800),ROUND((ROUND(2800*9%,2))*'umowa o pracę'!$E$8,2),IF(AND($L208+$M208&gt;=2800,$L208&gt;=2800,$M208&lt;2800),ROUND((ROUND($M208*9%,2)+ROUND(((2800-$M208)/$L208)*$N208,2))*'umowa o pracę'!$E$8,2),0)))),0))))&gt;$J208,$J208,IF(IF(AND($K208=1,$I208&gt;0),ROUND(IF($L208+$M208&gt;=2800,2800*'umowa o pracę'!$E$8,($L208+$M208)*'umowa o pracę'!$E$8),2)+IF($M208=0,ROUND(IF($L208&gt;2800,ROUND($O208/$L208*2800,2),$O208)*'umowa o pracę'!$E$8,2),ROUND(IF($L208&gt;2800,ROUND($O208/$L208*2800,2),$O208)*'umowa o pracę'!$E$8,2)),ROUND(IF($L208+$M208&gt;=2800,2800*'umowa o pracę'!$E$8,($L208+$M208)*'umowa o pracę'!$E$8),2)-IF($M208=0,ROUND(ROUND(IF($L208&gt;2800,ROUND($N208/$L208*2800,2),$N208),2)*'umowa o pracę'!$E$8,2),IF($M208&gt;0,IF($L208+$M208&lt;2800,ROUND(ROUND($N208+ROUND($M208*9%,2),2)*'umowa o pracę'!$E$8,2),IF(AND($L208+$M208&gt;=2800,$M208&lt;2800,$L208&lt;2800),ROUND((ROUND(((2800-$M208)/$L208)*$N208,2)+ROUND($M208*9%,2))*'umowa o pracę'!$E$8,2),IF(AND($L208+$M208&gt;=2800,$M208&gt;=2800),ROUND((ROUND(2800*9%,2))*'umowa o pracę'!$E$8,2),IF(AND($L208+$M208&gt;=2800,$L208&gt;=2800,$M208&lt;2800),ROUND((ROUND($M208*9%,2)+ROUND(((2800-$M208)/$L208)*$N208,2))*'umowa o pracę'!$E$8,2),0)))),0)))&gt;$J208,$J208,IF(AND($K208=1,$I208&gt;0),ROUND(IF($L208+$M208&gt;=2800,2800*'umowa o pracę'!$E$8,($L208+$M208)*'umowa o pracę'!$E$8),2)+IF($M208=0,ROUND(IF($L208&gt;2800,ROUND($O208/$L208*2800,2),$O208)*'umowa o pracę'!$E$8,2),ROUND(IF($L208&gt;2800,ROUND($O208/$L208*2800,2),$O208)*'umowa o pracę'!$E$8,2)),ROUND(IF($L208+$M208&gt;=2800,2800*'umowa o pracę'!$E$8,($L208+$M208)*'umowa o pracę'!$E$8),2)-IF(AND($M208=0,I208&gt;0),ROUND(ROUND(IF($L208&gt;2800,ROUND($N208/$L208*2800,2),$N208),2)*'umowa o pracę'!$E$8,2),IF($M208&gt;0,IF($L208+$M208&lt;2800,ROUND(ROUND($N208+ROUND($M208*9%,2),2)*'umowa o pracę'!$E$8,2),IF(AND($L208+$M208&gt;=2800,$M208&lt;2800,$L208&lt;2800),ROUND((ROUND(((2800-$M208)/$L208)*$N208,2)+ROUND($M208*9%,2))*'umowa o pracę'!$E$8,2),IF(AND($L208+$M208&gt;=2800,$M208&gt;=2800),ROUND((ROUND(2800*9%,2))*'umowa o pracę'!$E$8,2),IF(AND($L208+$M208&gt;=2800,$L208&gt;=2800,$M208&lt;2800),ROUND((ROUND($M208*9%,2)+ROUND(((2800-$M208)/$L208)*$N208,2))*'umowa o pracę'!$E$8,2),0)))),0)))))</f>
        <v>0</v>
      </c>
      <c r="S208" s="32">
        <f>IF('umowa o pracę'!$E$7=2020,IF(IF($K208=1,IF($M208=0,ROUND(IF($L208&gt;2600,ROUND($N208/$L208*2600,2),$N208)*'umowa o pracę'!$E$8,2),IF($L208+$M208&lt;2600,ROUND(ROUND($N208+ROUND($M208*9%,2),2)*'umowa o pracę'!$E$8,2),IF(AND($L208+$M208&gt;=2600,$L208&lt;2600),ROUND((ROUND($N208+ROUND((2600-$L208)*9%,2),2))*'umowa o pracę'!$E$8,2),IF(AND($L208+$M208&gt;=2600,$L208&gt;=2600),ROUND(ROUND($N208/$L208*2600,2)*'umowa o pracę'!$E$8,2),0)))),0)&gt;$H208,$H208,IF($K208=1,IF($M208=0,ROUND(IF($L208&gt;2600,ROUND($N208/$L208*2600,2),$N208)*'umowa o pracę'!$E$8,2),IF($L208+$M208&lt;2600,ROUND(ROUND($N208+ROUND($M208*9%,2),2)*'umowa o pracę'!$E$8,2),IF(AND($L208+$M208&gt;=2600,$L208&lt;2600),ROUND((ROUND($N208+ROUND((2600-$L208)*9%,2),2))*'umowa o pracę'!$E$8,2),IF(AND($L208+$M208&gt;=2600,$L208&gt;=2600),ROUND(ROUND($N208/$L208*2600,2)*'umowa o pracę'!$E$8,2),0)))),0)),IF('umowa o pracę'!$E$7=2021,IF(IF($K208=1,IF($M208=0,ROUND(IF($L208&gt;2800,ROUND($N208/$L208*2800,2),$N208)*'umowa o pracę'!$E$8,2),IF($L208+$M208&lt;2800,ROUND(ROUND($N208+ROUND($M208*9%,2),2)*'umowa o pracę'!$E$8,2),IF(AND($L208+$M208&gt;=2800,$L208&lt;2800),ROUND((ROUND($N208+ROUND((2800-$L208)*9%,2),2))*'umowa o pracę'!$E$8,2),IF(AND($L208+$M208&gt;=2800,$L208&gt;=2800),ROUND(ROUND($N208/$L208*2800,2)*'umowa o pracę'!$E$8,2),0)))),0)&gt;$H208,$H208,IF($K208=1,IF($M208=0,ROUND(IF($L208&gt;2800,ROUND($N208/$L208*2800,2),$N208)*'umowa o pracę'!$E$8,2),IF($L208+$M208&lt;2800,ROUND(ROUND($N208+ROUND($M208*9%,2),2)*'umowa o pracę'!$E$8,2),IF(AND($L208+$M208&gt;=2800,$L208&lt;2800),ROUND((ROUND($N208+ROUND((2800-$L208)*9%,2),2))*'umowa o pracę'!$E$8,2),IF(AND($L208+$M208&gt;=2800,$L208&gt;=2800),ROUND(ROUND($N208/$L208*2800,2)*'umowa o pracę'!$E$8,2),0)))),0)),0))</f>
        <v>0</v>
      </c>
      <c r="T208" s="32">
        <f>IF('umowa o pracę'!$E$7=2020,IF(IF($K208=1,IF($M208=0,ROUND(IF($L208&gt;2600,ROUND($O208/$L208*2600,2),$O208)*'umowa o pracę'!$E$8,2),ROUND(IF($L208&gt;2600,ROUND($O208/$L208*2600,2),$O208)*'umowa o pracę'!$E$8,2)),0)&gt;$I208,$I208,IF($K208=1,IF($M208=0,ROUND(IF($L208&gt;2600,ROUND($O208/$L208*2600,2),$O208)*'umowa o pracę'!$E$8,2),ROUND(IF($L208&gt;2600,ROUND($O208/$L208*2600,2),$O208)*'umowa o pracę'!$E$8,2)),0)),IF('umowa o pracę'!$E$7=2021,IF(IF($K208=1,IF($M208=0,ROUND(IF($L208&gt;2800,ROUND($O208/$L208*2800,2),$O208)*'umowa o pracę'!$E$8,2),ROUND(IF($L208&gt;2800,ROUND($O208/$L208*2800,2),$O208)*'umowa o pracę'!$E$8,2)),0)&gt;$I208,$I208,IF($K208=1,IF($M208=0,ROUND(IF($L208&gt;2800,ROUND($O208/$L208*2800,2),$O208)*'umowa o pracę'!$E$8,2),ROUND(IF($L208&gt;2800,ROUND($O208/$L208*2800,2),$O208)*'umowa o pracę'!$E$8,2)),0)),0))</f>
        <v>0</v>
      </c>
      <c r="U208" s="51">
        <f>IF('umowa o pracę'!$E$7=2020,$Q208,IF('umowa o pracę'!$E$7=2021,$R208,0))</f>
        <v>0</v>
      </c>
      <c r="V208" s="53">
        <f t="shared" si="40"/>
        <v>1</v>
      </c>
      <c r="W208" s="54">
        <f>IF('umowa o pracę'!$E$6&lt;2,0,$L208)</f>
        <v>0</v>
      </c>
      <c r="X208" s="54">
        <f>IF('umowa o pracę'!$E$6&lt;2,0,$M208)</f>
        <v>0</v>
      </c>
      <c r="Y208" s="55">
        <f>IF('umowa o pracę'!$E$6&lt;2,0,$N208)</f>
        <v>0</v>
      </c>
      <c r="Z208" s="55">
        <f>IF('umowa o pracę'!$E$6&lt;2,0,$O208)</f>
        <v>0</v>
      </c>
      <c r="AA208" s="32">
        <f>IF('umowa o pracę'!$E$7=2020,ROUND(IF($W208&gt;=2600,2600*'umowa o pracę'!$E$8,$W208*'umowa o pracę'!$E$8),2),IF('umowa o pracę'!$E$7=2021,ROUND(IF($W208&gt;=2800,2800*'umowa o pracę'!$E$8,$W208*'umowa o pracę'!$E$8),2),0))</f>
        <v>0</v>
      </c>
      <c r="AB208" s="32">
        <f>IF(IF(IF(AND($V208=1,$I208&gt;0),ROUND(IF($W208+$X208&gt;=2600,2600*'umowa o pracę'!$E$8,($W208+$X208)*'umowa o pracę'!$E$8),2)+IF($X208=0,ROUND(IF($W208&gt;2600,ROUND($Z208/$W208*2600,2),$Z208)*'umowa o pracę'!$E$8,2),ROUND(IF($W208&gt;2600,ROUND($Z208/$W208*2600,2),$Z208)*'umowa o pracę'!$E$8,2)),ROUND(IF($W208+$X208&gt;=2600,2600*'umowa o pracę'!$E$8,($W208+$X208)*'umowa o pracę'!$E$8),2)-IF($X208=0,ROUND(ROUND(IF($W208&gt;2600,ROUND($Y208/$W208*2600,2),$Y208),2)*'umowa o pracę'!$E$8,2),IF($X208&gt;0,IF($W208+$X208&lt;2600,ROUND(ROUND($Y208+ROUND($X208*9%,2),2)*'umowa o pracę'!$E$8,2),IF(AND($W208+$X208&gt;=2600,$X208&lt;2600,$W208&lt;2600),ROUND((ROUND(((2600-$X208)/$W208)*$Y208,2)+ROUND($X208*9%,2))*'umowa o pracę'!$E$8,2),IF(AND($W208+$X208&gt;=2600,$X208&gt;=2600),ROUND((ROUND(2600*9%,2))*'umowa o pracę'!$E$8,2),IF(AND($W208+$X208&gt;=2600,$W208&gt;=2600,$X208&lt;2600),ROUND((ROUND($X208*9%,2)+ROUND(((2600-$X208)/$W208)*$Y208,2))*'umowa o pracę'!$E$8,2),0)))),0)))&gt;$J208,$J208,IF(AND($V208=1,$I208&gt;0),ROUND(IF($W208+$X208&gt;=2600,2600*'umowa o pracę'!$E$8,($W208+$X208)*'umowa o pracę'!$E$8),2)+IF($X208=0,ROUND(IF($W208&gt;2600,ROUND($Z208/$W208*2600,2),$Z208)*'umowa o pracę'!$E$8,2),ROUND(IF($W208&gt;2600,ROUND($Z208/$W208*2600,2),$Z208)*'umowa o pracę'!$E$8,2)),ROUND(IF($W208+$X208&gt;=2600,2600*'umowa o pracę'!$E$8,($W208+$X208)*'umowa o pracę'!$E$8),2)-IF($X208=0,ROUND(ROUND(IF($W208&gt;2600,ROUND($Y208/$W208*2600,2),$Y208),2)*'umowa o pracę'!$E$8,2),IF($X208&gt;0,IF($W208+$X208&lt;2600,ROUND(ROUND($Y208+ROUND($X208*9%,2),2)*'umowa o pracę'!$E$8,2),IF(AND($W208+$X208&gt;=2600,$X208&lt;2600,$W208&lt;2600),ROUND((ROUND(((2600-$X208)/$W208)*$Y208,2)+ROUND($X208*9%,2))*'umowa o pracę'!$E$8,2),IF(AND($W208+$X208&gt;=2600,$X208&gt;=2600),ROUND((ROUND(2600*9%,2))*'umowa o pracę'!$E$8,2),IF(AND($W208+$X208&gt;=2600,$W208&gt;=2600,$X208&lt;2600),ROUND((ROUND($X208*9%,2)+ROUND(((2600-$X208)/$W208)*$Y208,2))*'umowa o pracę'!$E$8,2),0)))),0))))&gt;$J208,$J208,IF(IF(AND($V208=1,$I208&gt;0),ROUND(IF($W208+$X208&gt;=2600,2600*'umowa o pracę'!$E$8,($W208+$X208)*'umowa o pracę'!$E$8),2)+IF($X208=0,ROUND(IF($W208&gt;2600,ROUND($Z208/$W208*2600,2),$Z208)*'umowa o pracę'!$E$8,2),ROUND(IF($W208&gt;2600,ROUND($Z208/$W208*2600,2),$Z208)*'umowa o pracę'!$E$8,2)),ROUND(IF($W208+$X208&gt;=2600,2600*'umowa o pracę'!$E$8,($W208+$X208)*'umowa o pracę'!$E$8),2)-IF($X208=0,ROUND(ROUND(IF($W208&gt;2600,ROUND($Y208/$W208*2600,2),$Y208),2)*'umowa o pracę'!$E$8,2),IF($X208&gt;0,IF($W208+$X208&lt;2600,ROUND(ROUND($Y208+ROUND($X208*9%,2),2)*'umowa o pracę'!$E$8,2),IF(AND($W208+$X208&gt;=2600,$X208&lt;2600,$W208&lt;2600),ROUND((ROUND(((2600-$X208)/$W208)*$Y208,2)+ROUND($X208*9%,2))*'umowa o pracę'!$E$8,2),IF(AND($W208+$X208&gt;=2600,$X208&gt;=2600),ROUND((ROUND(2600*9%,2))*'umowa o pracę'!$E$8,2),IF(AND($W208+$X208&gt;=2600,$W208&gt;=2600,$X208&lt;2600),ROUND((ROUND($X208*9%,2)+ROUND(((2600-$X208)/$W208)*$Y208,2))*'umowa o pracę'!$E$8,2),0)))),0)))&gt;$J208,$J208,IF(AND($V208=1,$I208&gt;0),ROUND(IF($W208+$X208&gt;=2600,2600*'umowa o pracę'!$E$8,($W208+$X208)*'umowa o pracę'!$E$8),2)+IF($X208=0,ROUND(IF($W208&gt;2600,ROUND($Z208/$W208*2600,2),$Z208)*'umowa o pracę'!$E$8,2),ROUND(IF($W208&gt;2600,ROUND($Z208/$W208*2600,2),$Z208)*'umowa o pracę'!$E$8,2)),ROUND(IF($W208+$X208&gt;=2600,2600*'umowa o pracę'!$E$8,($W208+$X208)*'umowa o pracę'!$E$8),2)-IF(AND($X208=0,I208&gt;0),ROUND(ROUND(IF($W208&gt;2600,ROUND($Y208/$W208*2600,2),$Y208),2)*'umowa o pracę'!$E$8,2),IF($X208&gt;0,IF($W208+$X208&lt;2600,ROUND(ROUND($Y208+ROUND($X208*9%,2),2)*'umowa o pracę'!$E$8,2),IF(AND($W208+$X208&gt;=2600,$X208&lt;2600,$W208&lt;2600),ROUND((ROUND(((2600-$X208)/$W208)*$Y208,2)+ROUND($X208*9%,2))*'umowa o pracę'!$E$8,2),IF(AND($W208+$X208&gt;=2600,$X208&gt;=2600),ROUND((ROUND(2600*9%,2))*'umowa o pracę'!$E$8,2),IF(AND($W208+$X208&gt;=2600,$W208&gt;=2600,$X208&lt;2600),ROUND((ROUND($X208*9%,2)+ROUND(((2600-$X208)/$W208)*$Y208,2))*'umowa o pracę'!$E$8,2),0)))),0)))))</f>
        <v>0</v>
      </c>
      <c r="AC208" s="32">
        <f>IF(IF(IF(AND($V208=1,$I208&gt;0),ROUND(IF($W208+$X208&gt;=2800,2800*'umowa o pracę'!$E$8,($W208+$X208)*'umowa o pracę'!$E$8),2)+IF($X208=0,ROUND(IF($W208&gt;2800,ROUND($Z208/$W208*2800,2),$Z208)*'umowa o pracę'!$E$8,2),ROUND(IF($W208&gt;2800,ROUND($Z208/$W208*2800,2),$Z208)*'umowa o pracę'!$E$8,2)),ROUND(IF($W208+$X208&gt;=2800,2800*'umowa o pracę'!$E$8,($W208+$X208)*'umowa o pracę'!$E$8),2)-IF($X208=0,ROUND(ROUND(IF($W208&gt;2800,ROUND($Y208/$W208*2800,2),$Y208),2)*'umowa o pracę'!$E$8,2),IF($X208&gt;0,IF($W208+$X208&lt;2800,ROUND(ROUND($Y208+ROUND($X208*9%,2),2)*'umowa o pracę'!$E$8,2),IF(AND($W208+$X208&gt;=2800,$X208&lt;2800,$W208&lt;2800),ROUND((ROUND(((2800-$X208)/$W208)*$Y208,2)+ROUND($X208*9%,2))*'umowa o pracę'!$E$8,2),IF(AND($W208+$X208&gt;=2800,$X208&gt;=2800),ROUND((ROUND(2800*9%,2))*'umowa o pracę'!$E$8,2),IF(AND($W208+$X208&gt;=2800,$W208&gt;=2800,$X208&lt;2800),ROUND((ROUND($X208*9%,2)+ROUND(((2800-$X208)/$W208)*$Y208,2))*'umowa o pracę'!$E$8,2),0)))),0)))&gt;$J208,$J208,IF(AND($V208=1,$I208&gt;0),ROUND(IF($W208+$X208&gt;=2800,2800*'umowa o pracę'!$E$8,($W208+$X208)*'umowa o pracę'!$E$8),2)+IF($X208=0,ROUND(IF($W208&gt;2800,ROUND($Z208/$W208*2800,2),$Z208)*'umowa o pracę'!$E$8,2),ROUND(IF($W208&gt;2800,ROUND($Z208/$W208*2800,2),$Z208)*'umowa o pracę'!$E$8,2)),ROUND(IF($W208+$X208&gt;=2800,2800*'umowa o pracę'!$E$8,($W208+$X208)*'umowa o pracę'!$E$8),2)-IF($X208=0,ROUND(ROUND(IF($W208&gt;2800,ROUND($Y208/$W208*2800,2),$Y208),2)*'umowa o pracę'!$E$8,2),IF($X208&gt;0,IF($W208+$X208&lt;2800,ROUND(ROUND($Y208+ROUND($X208*9%,2),2)*'umowa o pracę'!$E$8,2),IF(AND($W208+$X208&gt;=2800,$X208&lt;2800,$W208&lt;2800),ROUND((ROUND(((2800-$X208)/$W208)*$Y208,2)+ROUND($X208*9%,2))*'umowa o pracę'!$E$8,2),IF(AND($W208+$X208&gt;=2800,$X208&gt;=2800),ROUND((ROUND(2800*9%,2))*'umowa o pracę'!$E$8,2),IF(AND($W208+$X208&gt;=2800,$W208&gt;=2800,$X208&lt;2800),ROUND((ROUND($X208*9%,2)+ROUND(((2800-$X208)/$W208)*$Y208,2))*'umowa o pracę'!$E$8,2),0)))),0))))&gt;$J208,$J208,IF(IF(AND($V208=1,$I208&gt;0),ROUND(IF($W208+$X208&gt;=2800,2800*'umowa o pracę'!$E$8,($W208+$X208)*'umowa o pracę'!$E$8),2)+IF($X208=0,ROUND(IF($W208&gt;2800,ROUND($Z208/$W208*2800,2),$Z208)*'umowa o pracę'!$E$8,2),ROUND(IF($W208&gt;2800,ROUND($Z208/$W208*2800,2),$Z208)*'umowa o pracę'!$E$8,2)),ROUND(IF($W208+$X208&gt;=2800,2800*'umowa o pracę'!$E$8,($W208+$X208)*'umowa o pracę'!$E$8),2)-IF($X208=0,ROUND(ROUND(IF($W208&gt;2800,ROUND($Y208/$W208*2800,2),$Y208),2)*'umowa o pracę'!$E$8,2),IF($X208&gt;0,IF($W208+$X208&lt;2800,ROUND(ROUND($Y208+ROUND($X208*9%,2),2)*'umowa o pracę'!$E$8,2),IF(AND($W208+$X208&gt;=2800,$X208&lt;2800,$W208&lt;2800),ROUND((ROUND(((2800-$X208)/$W208)*$Y208,2)+ROUND($X208*9%,2))*'umowa o pracę'!$E$8,2),IF(AND($W208+$X208&gt;=2800,$X208&gt;=2800),ROUND((ROUND(2800*9%,2))*'umowa o pracę'!$E$8,2),IF(AND($W208+$X208&gt;=2800,$W208&gt;=2800,$X208&lt;2800),ROUND((ROUND($X208*9%,2)+ROUND(((2800-$X208)/$W208)*$Y208,2))*'umowa o pracę'!$E$8,2),0)))),0)))&gt;$J208,$J208,IF(AND($V208=1,$I208&gt;0),ROUND(IF($W208+$X208&gt;=2800,2800*'umowa o pracę'!$E$8,($W208+$X208)*'umowa o pracę'!$E$8),2)+IF($X208=0,ROUND(IF($W208&gt;2800,ROUND($Z208/$W208*2800,2),$Z208)*'umowa o pracę'!$E$8,2),ROUND(IF($W208&gt;2800,ROUND($Z208/$W208*2800,2),$Z208)*'umowa o pracę'!$E$8,2)),ROUND(IF($W208+$X208&gt;=2800,2800*'umowa o pracę'!$E$8,($W208+$X208)*'umowa o pracę'!$E$8),2)-IF(AND($X208=0,I208&gt;0),ROUND(ROUND(IF($W208&gt;2800,ROUND($Y208/$W208*2800,2),$Y208),2)*'umowa o pracę'!$E$8,2),IF($X208&gt;0,IF($W208+$X208&lt;2800,ROUND(ROUND($Y208+ROUND($X208*9%,2),2)*'umowa o pracę'!$E$8,2),IF(AND($W208+$X208&gt;=2800,$X208&lt;2800,$W208&lt;2800),ROUND((ROUND(((2800-$X208)/$W208)*$Y208,2)+ROUND($X208*9%,2))*'umowa o pracę'!$E$8,2),IF(AND($W208+$X208&gt;=2800,$X208&gt;=2800),ROUND((ROUND(2800*9%,2))*'umowa o pracę'!$E$8,2),IF(AND($W208+$X208&gt;=2800,$W208&gt;=2800,$X208&lt;2800),ROUND((ROUND($X208*9%,2)+ROUND(((2800-$X208)/$W208)*$Y208,2))*'umowa o pracę'!$E$8,2),0)))),0)))))</f>
        <v>0</v>
      </c>
      <c r="AD208" s="32">
        <f>IF('umowa o pracę'!$E$7=2020,IF(IF($V208=1,IF($X208=0,ROUND(IF($W208&gt;2600,ROUND($Y208/$W208*2600,2),$Y208)*'umowa o pracę'!$E$8,2),IF($W208+$X208&lt;2600,ROUND(ROUND($Y208+ROUND($X208*9%,2),2)*'umowa o pracę'!$E$8,2),IF(AND($W208+$X208&gt;=2600,$W208&lt;2600),ROUND((ROUND($Y208+ROUND((2600-$W208)*9%,2),2))*'umowa o pracę'!$E$8,2),IF(AND($W208+$X208&gt;=2600,$W208&gt;=2600),ROUND(ROUND($Y208/$W208*2600,2)*'umowa o pracę'!$E$8,2),0)))),0)&gt;$H208,$H208,IF($V208=1,IF($X208=0,ROUND(IF($W208&gt;2600,ROUND($Y208/$W208*2600,2),$Y208)*'umowa o pracę'!$E$8,2),IF($W208+$X208&lt;2600,ROUND(ROUND($Y208+ROUND($X208*9%,2),2)*'umowa o pracę'!$E$8,2),IF(AND($W208+$X208&gt;=2600,$W208&lt;2600),ROUND((ROUND($Y208+ROUND((2600-$W208)*9%,2),2))*'umowa o pracę'!$E$8,2),IF(AND($W208+$X208&gt;=2600,$W208&gt;=2600),ROUND(ROUND($Y208/$W208*2600,2)*'umowa o pracę'!$E$8,2),0)))),0)),IF('umowa o pracę'!$E$7=2021,IF(IF($V208=1,IF($X208=0,ROUND(IF($W208&gt;2800,ROUND($Y208/$W208*2800,2),$Y208)*'umowa o pracę'!$E$8,2),IF($W208+$X208&lt;2800,ROUND(ROUND($Y208+ROUND($X208*9%,2),2)*'umowa o pracę'!$E$8,2),IF(AND($W208+$X208&gt;=2800,$W208&lt;2800),ROUND((ROUND($Y208+ROUND((2800-$W208)*9%,2),2))*'umowa o pracę'!$E$8,2),IF(AND($W208+$X208&gt;=2800,$W208&gt;=2800),ROUND(ROUND($Y208/$W208*2800,2)*'umowa o pracę'!$E$8,2),0)))),0)&gt;$H208,$H208,IF($V208=1,IF($X208=0,ROUND(IF($W208&gt;2800,ROUND($Y208/$W208*2800,2),$Y208)*'umowa o pracę'!$E$8,2),IF($W208+$X208&lt;2800,ROUND(ROUND($Y208+ROUND($X208*9%,2),2)*'umowa o pracę'!$E$8,2),IF(AND($W208+$X208&gt;=2800,$W208&lt;2800),ROUND((ROUND($Y208+ROUND((2800-$W208)*9%,2),2))*'umowa o pracę'!$E$8,2),IF(AND($W208+$X208&gt;=2800,$W208&gt;=2800),ROUND(ROUND($Y208/$W208*2800,2)*'umowa o pracę'!$E$8,2),0)))),0)),0))</f>
        <v>0</v>
      </c>
      <c r="AE208" s="32">
        <f>IF('umowa o pracę'!$E$7=2020,IF(IF($V208=1,IF($X208=0,ROUND(IF($W208&gt;2600,ROUND($Z208/$W208*2600,2),$Z208)*'umowa o pracę'!$E$8,2),ROUND(IF($W208&gt;2600,ROUND($Z208/$W208*2600,2),$Z208)*'umowa o pracę'!$E$8,2)),0)&gt;$I208,$I208,IF($V208=1,IF($X208=0,ROUND(IF($W208&gt;2600,ROUND($Z208/$W208*2600,2),$Z208)*'umowa o pracę'!$E$8,2),ROUND(IF($W208&gt;2600,ROUND($Z208/$W208*2600,2),$Z208)*'umowa o pracę'!$E$8,2)),0)),IF('umowa o pracę'!$E$7=2021,IF(IF($V208=1,IF($X208=0,ROUND(IF($W208&gt;2800,ROUND($Z208/$W208*2800,2),$Z208)*'umowa o pracę'!$E$8,2),ROUND(IF($W208&gt;2800,ROUND($Z208/$W208*2800,2),$Z208)*'umowa o pracę'!$E$8,2)),0)&gt;$I208,$I208,IF($V208=1,IF($X208=0,ROUND(IF($W208&gt;2800,ROUND($Z208/$W208*2800,2),$Z208)*'umowa o pracę'!$E$8,2),ROUND(IF($W208&gt;2800,ROUND($Z208/$W208*2800,2),$Z208)*'umowa o pracę'!$E$8,2)),0)),0))</f>
        <v>0</v>
      </c>
      <c r="AF208" s="56">
        <f>IF('umowa o pracę'!$E$7=2020,$AB208,IF('umowa o pracę'!$E$7=2021,$AC208,0))</f>
        <v>0</v>
      </c>
      <c r="AG208" s="53">
        <f t="shared" si="41"/>
        <v>1</v>
      </c>
      <c r="AH208" s="39">
        <f>IF('umowa o pracę'!$E$6&lt;3,0,$L208)</f>
        <v>0</v>
      </c>
      <c r="AI208" s="39">
        <f>IF('umowa o pracę'!$E$6&lt;3,0,$M208)</f>
        <v>0</v>
      </c>
      <c r="AJ208" s="55">
        <f>IF('umowa o pracę'!$E$6&lt;3,0,$N208)</f>
        <v>0</v>
      </c>
      <c r="AK208" s="55">
        <f>IF('umowa o pracę'!$E$6&lt;3,0,$O208)</f>
        <v>0</v>
      </c>
      <c r="AL208" s="32">
        <f>IF('umowa o pracę'!$E$7=2020,ROUND(IF($AH208&gt;=2600,2600*'umowa o pracę'!$E$8,$AH208*'umowa o pracę'!$E$8),2),IF('umowa o pracę'!$E$7=2021,ROUND(IF($AH208&gt;=2800,2800*'umowa o pracę'!$E$8,$AH208*'umowa o pracę'!$E$8),2),0))</f>
        <v>0</v>
      </c>
      <c r="AM208" s="32">
        <f>IF(IF(IF(AND($AG208=1,$I208&gt;0),ROUND(IF($AH208+$AI208&gt;=2600,2600*'umowa o pracę'!$E$8,($AH208+$AI208)*'umowa o pracę'!$E$8),2)+IF($AI208=0,ROUND(IF($AH208&gt;2600,ROUND($AK208/$AH208*2600,2),$AK208)*'umowa o pracę'!$E$8,2),ROUND(IF($AH208&gt;2600,ROUND($AK208/$AH208*2600,2),$AK208)*'umowa o pracę'!$E$8,2)),ROUND(IF($AH208+$AI208&gt;=2600,2600*'umowa o pracę'!$E$8,($AH208+$AI208)*'umowa o pracę'!$E$8),2)-IF($AI208=0,ROUND(ROUND(IF($AH208&gt;2600,ROUND($AJ208/$AH208*2600,2),$AJ208),2)*'umowa o pracę'!$E$8,2),IF($AI208&gt;0,IF($AH208+$AI208&lt;2600,ROUND(ROUND($AJ208+ROUND($AI208*9%,2),2)*'umowa o pracę'!$E$8,2),IF(AND($AH208+$AI208&gt;=2600,$AI208&lt;2600,$AH208&lt;2600),ROUND((ROUND(((2600-$AI208)/$AH208)*$AJ208,2)+ROUND($AI208*9%,2))*'umowa o pracę'!$E$8,2),IF(AND($AH208+$AI208&gt;=2600,$AI208&gt;=2600),ROUND((ROUND(2600*9%,2))*'umowa o pracę'!$E$8,2),IF(AND($AH208+$AI208&gt;=2600,$AH208&gt;=2600,$AI208&lt;2600),ROUND((ROUND($AI208*9%,2)+ROUND(((2600-$AI208)/$AH208)*$AJ208,2))*'umowa o pracę'!$E$8,2),0)))),0)))&gt;$J208,$J208,IF(AND($AG208=1,$I208&gt;0),ROUND(IF($AH208+$AI208&gt;=2600,2600*'umowa o pracę'!$E$8,($AH208+$AI208)*'umowa o pracę'!$E$8),2)+IF($AI208=0,ROUND(IF($AH208&gt;2600,ROUND($AK208/$AH208*2600,2),$AK208)*'umowa o pracę'!$E$8,2),ROUND(IF($AH208&gt;2600,ROUND($AK208/$AH208*2600,2),$AK208)*'umowa o pracę'!$E$8,2)),ROUND(IF($AH208+$AI208&gt;=2600,2600*'umowa o pracę'!$E$8,($AH208+$AI208)*'umowa o pracę'!$E$8),2)-IF($AI208=0,ROUND(ROUND(IF($AH208&gt;2600,ROUND($AJ208/$AH208*2600,2),$AJ208),2)*'umowa o pracę'!$E$8,2),IF($AI208&gt;0,IF($AH208+$AI208&lt;2600,ROUND(ROUND($AJ208+ROUND($AI208*9%,2),2)*'umowa o pracę'!$E$8,2),IF(AND($AH208+$AI208&gt;=2600,$AI208&lt;2600,$AH208&lt;2600),ROUND((ROUND(((2600-$AI208)/$AH208)*$AJ208,2)+ROUND($AI208*9%,2))*'umowa o pracę'!$E$8,2),IF(AND($AH208+$AI208&gt;=2600,$AI208&gt;=2600),ROUND((ROUND(2600*9%,2))*'umowa o pracę'!$E$8,2),IF(AND($AH208+$AI208&gt;=2600,$AH208&gt;=2600,$AI208&lt;2600),ROUND((ROUND($AI208*9%,2)+ROUND(((2600-$AI208)/$AH208)*$AJ208,2))*'umowa o pracę'!$E$8,2),0)))),0))))&gt;$J208,$J208,IF(IF(AND($AG208=1,$I208&gt;0),ROUND(IF($AH208+$AI208&gt;=2600,2600*'umowa o pracę'!$E$8,($AH208+$AI208)*'umowa o pracę'!$E$8),2)+IF($AI208=0,ROUND(IF($AH208&gt;2600,ROUND($AK208/$AH208*2600,2),$AK208)*'umowa o pracę'!$E$8,2),ROUND(IF($AH208&gt;2600,ROUND($AK208/$AH208*2600,2),$AK208)*'umowa o pracę'!$E$8,2)),ROUND(IF($AH208+$AI208&gt;=2600,2600*'umowa o pracę'!$E$8,($AH208+$AI208)*'umowa o pracę'!$E$8),2)-IF($AI208=0,ROUND(ROUND(IF($AH208&gt;2600,ROUND($AJ208/$AH208*2600,2),$AJ208),2)*'umowa o pracę'!$E$8,2),IF($AI208&gt;0,IF($AH208+$AI208&lt;2600,ROUND(ROUND($AJ208+ROUND($AI208*9%,2),2)*'umowa o pracę'!$E$8,2),IF(AND($AH208+$AI208&gt;=2600,$AI208&lt;2600,$AH208&lt;2600),ROUND((ROUND(((2600-$AI208)/$AH208)*$AJ208,2)+ROUND($AI208*9%,2))*'umowa o pracę'!$E$8,2),IF(AND($AH208+$AI208&gt;=2600,$AI208&gt;=2600),ROUND((ROUND(2600*9%,2))*'umowa o pracę'!$E$8,2),IF(AND($AH208+$AI208&gt;=2600,$AH208&gt;=2600,$AI208&lt;2600),ROUND((ROUND($AI208*9%,2)+ROUND(((2600-$AI208)/$AH208)*$AJ208,2))*'umowa o pracę'!$E$8,2),0)))),0)))&gt;$J208,$J208,IF(AND($AG208=1,$I208&gt;0),ROUND(IF($AH208+$AI208&gt;=2600,2600*'umowa o pracę'!$E$8,($AH208+$AI208)*'umowa o pracę'!$E$8),2)+IF($AI208=0,ROUND(IF($AH208&gt;2600,ROUND($AK208/$AH208*2600,2),$AK208)*'umowa o pracę'!$E$8,2),ROUND(IF($AH208&gt;2600,ROUND($AK208/$AH208*2600,2),$AK208)*'umowa o pracę'!$E$8,2)),ROUND(IF($AH208+$AI208&gt;=2600,2600*'umowa o pracę'!$E$8,($AH208+$AI208)*'umowa o pracę'!$E$8),2)-IF(AND($AI208=0,I208&gt;0),ROUND(ROUND(IF($AH208&gt;2600,ROUND($AJ208/$AH208*2600,2),$AJ208),2)*'umowa o pracę'!$E$8,2),IF($AI208&gt;0,IF($AH208+$AI208&lt;2600,ROUND(ROUND($AJ208+ROUND($AI208*9%,2),2)*'umowa o pracę'!$E$8,2),IF(AND($AH208+$AI208&gt;=2600,$AI208&lt;2600,$AH208&lt;2600),ROUND((ROUND(((2600-$AI208)/$AH208)*$AJ208,2)+ROUND($AI208*9%,2))*'umowa o pracę'!$E$8,2),IF(AND($AH208+$AI208&gt;=2600,$AI208&gt;=2600),ROUND((ROUND(2600*9%,2))*'umowa o pracę'!$E$8,2),IF(AND($AH208+$AI208&gt;=2600,$AH208&gt;=2600,$AI208&lt;2600),ROUND((ROUND($AI208*9%,2)+ROUND(((2600-$AI208)/$AH208)*$AJ208,2))*'umowa o pracę'!$E$8,2),0)))),0)))))</f>
        <v>0</v>
      </c>
      <c r="AN208" s="32">
        <f>IF(IF(IF(AND($AG208=1,$I208&gt;0),ROUND(IF($AH208+$AI208&gt;=2800,2800*'umowa o pracę'!$E$8,($AH208+$AI208)*'umowa o pracę'!$E$8),2)+IF($AI208=0,ROUND(IF($AH208&gt;2800,ROUND($AK208/$AH208*2800,2),$AK208)*'umowa o pracę'!$E$8,2),ROUND(IF($AH208&gt;2800,ROUND($AK208/$AH208*2800,2),$AK208)*'umowa o pracę'!$E$8,2)),ROUND(IF($AH208+$AI208&gt;=2800,2800*'umowa o pracę'!$E$8,($AH208+$AI208)*'umowa o pracę'!$E$8),2)-IF($AI208=0,ROUND(ROUND(IF($AH208&gt;2800,ROUND($AJ208/$AH208*2800,2),$AJ208),2)*'umowa o pracę'!$E$8,2),IF($AI208&gt;0,IF($AH208+$AI208&lt;2800,ROUND(ROUND($AJ208+ROUND($AI208*9%,2),2)*'umowa o pracę'!$E$8,2),IF(AND($AH208+$AI208&gt;=2800,$AI208&lt;2800,$AH208&lt;2800),ROUND((ROUND(((2800-$AI208)/$AH208)*$AJ208,2)+ROUND($AI208*9%,2))*'umowa o pracę'!$E$8,2),IF(AND($AH208+$AI208&gt;=2800,$AI208&gt;=2800),ROUND((ROUND(2800*9%,2))*'umowa o pracę'!$E$8,2),IF(AND($AH208+$AI208&gt;=2800,$AH208&gt;=2800,$AI208&lt;2800),ROUND((ROUND($AI208*9%,2)+ROUND(((2800-$AI208)/$AH208)*$AJ208,2))*'umowa o pracę'!$E$8,2),0)))),0)))&gt;$J208,$J208,IF(AND($AG208=1,$I208&gt;0),ROUND(IF($AH208+$AI208&gt;=2800,2800*'umowa o pracę'!$E$8,($AH208+$AI208)*'umowa o pracę'!$E$8),2)+IF($AI208=0,ROUND(IF($AH208&gt;2800,ROUND($AK208/$AH208*2800,2),$AK208)*'umowa o pracę'!$E$8,2),ROUND(IF($AH208&gt;2800,ROUND($AK208/$AH208*2800,2),$AK208)*'umowa o pracę'!$E$8,2)),ROUND(IF($AH208+$AI208&gt;=2800,2800*'umowa o pracę'!$E$8,($AH208+$AI208)*'umowa o pracę'!$E$8),2)-IF($AI208=0,ROUND(ROUND(IF($AH208&gt;2800,ROUND($AJ208/$AH208*2800,2),$AJ208),2)*'umowa o pracę'!$E$8,2),IF($AI208&gt;0,IF($AH208+$AI208&lt;2800,ROUND(ROUND($AJ208+ROUND($AI208*9%,2),2)*'umowa o pracę'!$E$8,2),IF(AND($AH208+$AI208&gt;=2800,$AI208&lt;2800,$AH208&lt;2800),ROUND((ROUND(((2800-$AI208)/$AH208)*$AJ208,2)+ROUND($AI208*9%,2))*'umowa o pracę'!$E$8,2),IF(AND($AH208+$AI208&gt;=2800,$AI208&gt;=2800),ROUND((ROUND(2800*9%,2))*'umowa o pracę'!$E$8,2),IF(AND($AH208+$AI208&gt;=2800,$AH208&gt;=2800,$AI208&lt;2800),ROUND((ROUND($AI208*9%,2)+ROUND(((2800-$AI208)/$AH208)*$AJ208,2))*'umowa o pracę'!$E$8,2),0)))),0))))&gt;$J208,$J208,IF(IF(AND($AG208=1,$I208&gt;0),ROUND(IF($AH208+$AI208&gt;=2800,2800*'umowa o pracę'!$E$8,($AH208+$AI208)*'umowa o pracę'!$E$8),2)+IF($AI208=0,ROUND(IF($AH208&gt;2800,ROUND($AK208/$AH208*2800,2),$AK208)*'umowa o pracę'!$E$8,2),ROUND(IF($AH208&gt;2800,ROUND($AK208/$AH208*2800,2),$AK208)*'umowa o pracę'!$E$8,2)),ROUND(IF($AH208+$AI208&gt;=2800,2800*'umowa o pracę'!$E$8,($AH208+$AI208)*'umowa o pracę'!$E$8),2)-IF($AI208=0,ROUND(ROUND(IF($AH208&gt;2800,ROUND($AJ208/$AH208*2800,2),$AJ208),2)*'umowa o pracę'!$E$8,2),IF($AI208&gt;0,IF($AH208+$AI208&lt;2800,ROUND(ROUND($AJ208+ROUND($AI208*9%,2),2)*'umowa o pracę'!$E$8,2),IF(AND($AH208+$AI208&gt;=2800,$AI208&lt;2800,$AH208&lt;2800),ROUND((ROUND(((2800-$AI208)/$AH208)*$AJ208,2)+ROUND($AI208*9%,2))*'umowa o pracę'!$E$8,2),IF(AND($AH208+$AI208&gt;=2800,$AI208&gt;=2800),ROUND((ROUND(2800*9%,2))*'umowa o pracę'!$E$8,2),IF(AND($AH208+$AI208&gt;=2800,$AH208&gt;=2800,$AI208&lt;2800),ROUND((ROUND($AI208*9%,2)+ROUND(((2800-$AI208)/$AH208)*$AJ208,2))*'umowa o pracę'!$E$8,2),0)))),0)))&gt;$J208,$J208,IF(AND($AG208=1,$I208&gt;0),ROUND(IF($AH208+$AI208&gt;=2800,2800*'umowa o pracę'!$E$8,($AH208+$AI208)*'umowa o pracę'!$E$8),2)+IF($AI208=0,ROUND(IF($AH208&gt;2800,ROUND($AK208/$AH208*2800,2),$AK208)*'umowa o pracę'!$E$8,2),ROUND(IF($AH208&gt;2800,ROUND($AK208/$AH208*2800,2),$AK208)*'umowa o pracę'!$E$8,2)),ROUND(IF($AH208+$AI208&gt;=2800,2800*'umowa o pracę'!$E$8,($AH208+$AI208)*'umowa o pracę'!$E$8),2)-IF(AND($AI208=0,I208&gt;0),ROUND(ROUND(IF($AH208&gt;2800,ROUND($AJ208/$AH208*2800,2),$AJ208),2)*'umowa o pracę'!$E$8,2),IF($AI208&gt;0,IF($AH208+$AI208&lt;2800,ROUND(ROUND($AJ208+ROUND($AI208*9%,2),2)*'umowa o pracę'!$E$8,2),IF(AND($AH208+$AI208&gt;=2800,$AI208&lt;2800,$AH208&lt;2800),ROUND((ROUND(((2800-$AI208)/$AH208)*$AJ208,2)+ROUND($AI208*9%,2))*'umowa o pracę'!$E$8,2),IF(AND($AH208+$AI208&gt;=2800,$AI208&gt;=2800),ROUND((ROUND(2800*9%,2))*'umowa o pracę'!$E$8,2),IF(AND($AH208+$AI208&gt;=2800,$AH208&gt;=2800,$AI208&lt;2800),ROUND((ROUND($AI208*9%,2)+ROUND(((2800-$AI208)/$AH208)*$AJ208,2))*'umowa o pracę'!$E$8,2),0)))),0)))))</f>
        <v>0</v>
      </c>
      <c r="AO208" s="32">
        <f>IF('umowa o pracę'!$E$7=2020,IF(IF($AG208=1,IF($AI208=0,ROUND(IF($AH208&gt;2600,ROUND($AJ208/$AH208*2600,2),$AJ208)*'umowa o pracę'!$E$8,2),IF($AH208+$AI208&lt;2600,ROUND(ROUND($AJ208+ROUND($AI208*9%,2),2)*'umowa o pracę'!$E$8,2),IF(AND($AH208+$AI208&gt;=2600,$AH208&lt;2600),ROUND((ROUND($AJ208+ROUND((2600-$AH208)*9%,2),2))*'umowa o pracę'!$E$8,2),IF(AND($AH208+$AI208&gt;=2600,$AH208&gt;=2600),ROUND(ROUND($AJ208/$AH208*2600,2)*'umowa o pracę'!$E$8,2),0)))),0)&gt;$H208,$H208,IF($AG208=1,IF($AI208=0,ROUND(IF($AH208&gt;2600,ROUND($AJ208/$AH208*2600,2),$AJ208)*'umowa o pracę'!$E$8,2),IF($AH208+$AI208&lt;2600,ROUND(ROUND($AJ208+ROUND($AI208*9%,2),2)*'umowa o pracę'!$E$8,2),IF(AND($AH208+$AI208&gt;=2600,$AH208&lt;2600),ROUND((ROUND($AJ208+ROUND((2600-$AH208)*9%,2),2))*'umowa o pracę'!$E$8,2),IF(AND($AH208+$AI208&gt;=2600,$AH208&gt;=2600),ROUND(ROUND($AJ208/$AH208*2600,2)*'umowa o pracę'!$E$8,2),0)))),0)),IF('umowa o pracę'!$E$7=2021,IF(IF($AG208=1,IF($AI208=0,ROUND(IF($AH208&gt;2800,ROUND($AJ208/$AH208*2800,2),$AJ208)*'umowa o pracę'!$E$8,2),IF($AH208+$AI208&lt;2800,ROUND(ROUND($AJ208+ROUND($AI208*9%,2),2)*'umowa o pracę'!$E$8,2),IF(AND($AH208+$AI208&gt;=2800,$AH208&lt;2800),ROUND((ROUND($AJ208+ROUND((2800-$AH208)*9%,2),2))*'umowa o pracę'!$E$8,2),IF(AND($AH208+$AI208&gt;=2800,$AH208&gt;=2800),ROUND(ROUND($AJ208/$AH208*2800,2)*'umowa o pracę'!$E$8,2),0)))),0)&gt;$H208,$H208,IF($AG208=1,IF($AI208=0,ROUND(IF($AH208&gt;2800,ROUND($AJ208/$AH208*2800,2),$AJ208)*'umowa o pracę'!$E$8,2),IF($AH208+$AI208&lt;2800,ROUND(ROUND($AJ208+ROUND($AI208*9%,2),2)*'umowa o pracę'!$E$8,2),IF(AND($AH208+$AI208&gt;=2800,$AH208&lt;2800),ROUND((ROUND($AJ208+ROUND((2800-$AH208)*9%,2),2))*'umowa o pracę'!$E$8,2),IF(AND($AH208+$AI208&gt;=2800,$AH208&gt;=2800),ROUND(ROUND($AJ208/$AH208*2800,2)*'umowa o pracę'!$E$8,2),0)))),0)),0))</f>
        <v>0</v>
      </c>
      <c r="AP208" s="32">
        <f>IF('umowa o pracę'!$E$7=2020,IF(IF($AG208=1,IF($AI208=0,ROUND(IF($AH208&gt;2600,ROUND($AK208/$AH208*2600,2),$AK208)*'umowa o pracę'!$E$8,2),ROUND(IF($AH208&gt;2600,ROUND($AK208/$AH208*2600,2),$AK208)*'umowa o pracę'!$E$8,2)),0)&gt;$I208,$I208,IF($AG208=1,IF($AI208=0,ROUND(IF($AH208&gt;2600,ROUND($AK208/$AH208*2600,2),$AK208)*'umowa o pracę'!$E$8,2),ROUND(IF($AH208&gt;2600,ROUND($AK208/$AH208*2600,2),$AK208)*'umowa o pracę'!$E$8,2)),0)),IF('umowa o pracę'!$E$7=2021,IF(IF($AG208=1,IF($AI208=0,ROUND(IF($AH208&gt;2800,ROUND($AK208/$AH208*2800,2),$AK208)*'umowa o pracę'!$E$8,2),ROUND(IF($AH208&gt;2800,ROUND($AK208/$AH208*2800,2),$AK208)*'umowa o pracę'!$E$8,2)),0)&gt;$I208,$I208,IF($AG208=1,IF($AI208=0,ROUND(IF($AH208&gt;2800,ROUND($AK208/$AH208*2800,2),$AK208)*'umowa o pracę'!$E$8,2),ROUND(IF($AH208&gt;2800,ROUND($AK208/$AH208*2800,2),$AK208)*'umowa o pracę'!$E$8,2)),0)),0))</f>
        <v>0</v>
      </c>
      <c r="AQ208" s="56">
        <f>IF('umowa o pracę'!$E$7=2020,$AM208,IF('umowa o pracę'!$E$7=2021,$AN208,0))</f>
        <v>0</v>
      </c>
      <c r="AR208" s="33">
        <f>IF('umowa o pracę'!$E$7=0,0,U208+AF208+AQ208)</f>
        <v>0</v>
      </c>
      <c r="AS208" s="19"/>
      <c r="AT208" s="19"/>
      <c r="AU208" s="19"/>
      <c r="AV208" s="6"/>
      <c r="AW208" s="6"/>
      <c r="AX208" s="6">
        <f t="shared" si="39"/>
        <v>10</v>
      </c>
      <c r="AY208" s="6"/>
      <c r="AZ208" s="234">
        <f t="shared" si="42"/>
        <v>0</v>
      </c>
      <c r="BA208" s="234">
        <f t="shared" si="43"/>
        <v>0</v>
      </c>
      <c r="BB208" s="234">
        <f t="shared" si="44"/>
        <v>0</v>
      </c>
      <c r="BC208" s="234">
        <f t="shared" si="45"/>
        <v>0</v>
      </c>
      <c r="BD208" s="234">
        <f t="shared" si="46"/>
        <v>0</v>
      </c>
      <c r="BE208" s="234">
        <f t="shared" si="47"/>
        <v>0</v>
      </c>
      <c r="BF208" s="234">
        <f t="shared" si="48"/>
        <v>0</v>
      </c>
      <c r="BG208" s="234">
        <f t="shared" si="49"/>
        <v>0</v>
      </c>
      <c r="BH208" s="234">
        <f t="shared" si="50"/>
        <v>0</v>
      </c>
      <c r="BI208" s="238">
        <f t="shared" si="51"/>
        <v>0</v>
      </c>
      <c r="BJ208" s="236"/>
      <c r="BK208" s="236"/>
      <c r="BL208" s="237"/>
    </row>
    <row r="209" spans="1:64" ht="15.75" customHeight="1" x14ac:dyDescent="0.25">
      <c r="A209" s="129">
        <v>198</v>
      </c>
      <c r="B209" s="57"/>
      <c r="C209" s="57"/>
      <c r="D209" s="36"/>
      <c r="E209" s="36"/>
      <c r="F209" s="242"/>
      <c r="G209" s="37">
        <v>1</v>
      </c>
      <c r="H209" s="58">
        <v>0</v>
      </c>
      <c r="I209" s="59">
        <v>0</v>
      </c>
      <c r="J209" s="60">
        <v>0</v>
      </c>
      <c r="K209" s="52">
        <v>1</v>
      </c>
      <c r="L209" s="39">
        <v>0</v>
      </c>
      <c r="M209" s="39">
        <v>0</v>
      </c>
      <c r="N209" s="39">
        <v>0</v>
      </c>
      <c r="O209" s="39">
        <v>0</v>
      </c>
      <c r="P209" s="35">
        <f>IF('umowa o pracę'!$E$7=2020,ROUND(IF($L209&gt;=2600,2600*'umowa o pracę'!$E$8,$L209*'umowa o pracę'!$E$8),2),IF('umowa o pracę'!$E$7=2021,ROUND(IF($L209&gt;=2800,2800*'umowa o pracę'!$E$8,$L209*'umowa o pracę'!$E$8),2),0))</f>
        <v>0</v>
      </c>
      <c r="Q209" s="252">
        <f>IF(IF(IF(AND($K209=1,$I209&gt;0),ROUND(IF($L209+$M209&gt;=2600,2600*'umowa o pracę'!$E$8,($L209+$M209)*'umowa o pracę'!$E$8),2)+IF($M209=0,ROUND(IF($L209&gt;2600,ROUND($O209/$L209*2600,2),$O209)*'umowa o pracę'!$E$8,2),ROUND(IF($L209&gt;2600,ROUND($O209/$L209*2600,2),$O209)*'umowa o pracę'!$E$8,2)),ROUND(IF($L209+$M209&gt;=2600,2600*'umowa o pracę'!$E$8,($L209+$M209)*'umowa o pracę'!$E$8),2)-IF($M209=0,ROUND(ROUND(IF($L209&gt;2600,ROUND($N209/$L209*2600,2),$N209),2)*'umowa o pracę'!$E$8,2),IF($M209&gt;0,IF($L209+$M209&lt;2600,ROUND(ROUND($N209+ROUND($M209*9%,2),2)*'umowa o pracę'!$E$8,2),IF(AND($L209+$M209&gt;=2600,$M209&lt;2600,$L209&lt;2600),ROUND((ROUND(((2600-$M209)/$L209)*$N209,2)+ROUND($M209*9%,2))*'umowa o pracę'!$E$8,2),IF(AND($L209+$M209&gt;=2600,$M209&gt;=2600),ROUND((ROUND(2600*9%,2))*'umowa o pracę'!$E$8,2),IF(AND($L209+$M209&gt;=2600,$L209&gt;=2600,$M209&lt;2600),ROUND((ROUND($M209*9%,2)+ROUND(((2600-$M209)/$L209)*$N209,2))*'umowa o pracę'!$E$8,2),0)))),0)))&gt;$J209,$J209,IF(AND($K209=1,$I209&gt;0),ROUND(IF($L209+$M209&gt;=2600,2600*'umowa o pracę'!$E$8,($L209+$M209)*'umowa o pracę'!$E$8),2)+IF($M209=0,ROUND(IF($L209&gt;2600,ROUND($O209/$L209*2600,2),$O209)*'umowa o pracę'!$E$8,2),ROUND(IF($L209&gt;2600,ROUND($O209/$L209*2600,2),$O209)*'umowa o pracę'!$E$8,2)),ROUND(IF($L209+$M209&gt;=2600,2600*'umowa o pracę'!$E$8,($L209+$M209)*'umowa o pracę'!$E$8),2)-IF($M209=0,ROUND(ROUND(IF($L209&gt;2600,ROUND($N209/$L209*2600,2),$N209),2)*'umowa o pracę'!$E$8,2),IF($M209&gt;0,IF($L209+$M209&lt;2600,ROUND(ROUND($N209+ROUND($M209*9%,2),2)*'umowa o pracę'!$E$8,2),IF(AND($L209+$M209&gt;=2600,$M209&lt;2600,$L209&lt;2600),ROUND((ROUND(((2600-$M209)/$L209)*$N209,2)+ROUND($M209*9%,2))*'umowa o pracę'!$E$8,2),IF(AND($L209+$M209&gt;=2600,$M209&gt;=2600),ROUND((ROUND(2600*9%,2))*'umowa o pracę'!$E$8,2),IF(AND($L209+$M209&gt;=2600,$L209&gt;=2600,$M209&lt;2600),ROUND((ROUND($M209*9%,2)+ROUND(((2600-$M209)/$L209)*$N209,2))*'umowa o pracę'!$E$8,2),0)))),0))))&gt;$J209,$J209,IF(IF(AND($K209=1,$I209&gt;0),ROUND(IF($L209+$M209&gt;=2600,2600*'umowa o pracę'!$E$8,($L209+$M209)*'umowa o pracę'!$E$8),2)+IF($M209=0,ROUND(IF($L209&gt;2600,ROUND($O209/$L209*2600,2),$O209)*'umowa o pracę'!$E$8,2),ROUND(IF($L209&gt;2600,ROUND($O209/$L209*2600,2),$O209)*'umowa o pracę'!$E$8,2)),ROUND(IF($L209+$M209&gt;=2600,2600*'umowa o pracę'!$E$8,($L209+$M209)*'umowa o pracę'!$E$8),2)-IF($M209=0,ROUND(ROUND(IF($L209&gt;2600,ROUND($N209/$L209*2600,2),$N209),2)*'umowa o pracę'!$E$8,2),IF($M209&gt;0,IF($L209+$M209&lt;2600,ROUND(ROUND($N209+ROUND($M209*9%,2),2)*'umowa o pracę'!$E$8,2),IF(AND($L209+$M209&gt;=2600,$M209&lt;2600,$L209&lt;2600),ROUND((ROUND(((2600-$M209)/$L209)*$N209,2)+ROUND($M209*9%,2))*'umowa o pracę'!$E$8,2),IF(AND($L209+$M209&gt;=2600,$M209&gt;=2600),ROUND((ROUND(2600*9%,2))*'umowa o pracę'!$E$8,2),IF(AND($L209+$M209&gt;=2600,$L209&gt;=2600,$M209&lt;2600),ROUND((ROUND($M209*9%,2)+ROUND(((2600-$M209)/$L209)*$N209,2))*'umowa o pracę'!$E$8,2),0)))),0)))&gt;$J209,$J209,IF(AND($K209=1,$I209&gt;0),ROUND(IF($L209+$M209&gt;=2600,2600*'umowa o pracę'!$E$8,($L209+$M209)*'umowa o pracę'!$E$8),2)+IF($M209=0,ROUND(IF($L209&gt;2600,ROUND($O209/$L209*2600,2),$O209)*'umowa o pracę'!$E$8,2),ROUND(IF($L209&gt;2600,ROUND($O209/$L209*2600,2),$O209)*'umowa o pracę'!$E$8,2)),ROUND(IF($L209+$M209&gt;=2600,2600*'umowa o pracę'!$E$8,($L209+$M209)*'umowa o pracę'!$E$8),2)-IF(AND($M209=0,I209&gt;0),ROUND(ROUND(IF($L209&gt;2600,ROUND($N209/$L209*2600,2),$N209),2)*'umowa o pracę'!$E$8,2),IF($M209&gt;0,IF($L209+$M209&lt;2600,ROUND(ROUND($N209+ROUND($M209*9%,2),2)*'umowa o pracę'!$E$8,2),IF(AND($L209+$M209&gt;=2600,$M209&lt;2600,$L209&lt;2600),ROUND((ROUND(((2600-$M209)/$L209)*$N209,2)+ROUND($M209*9%,2))*'umowa o pracę'!$E$8,2),IF(AND($L209+$M209&gt;=2600,$M209&gt;=2600),ROUND((ROUND(2600*9%,2))*'umowa o pracę'!$E$8,2),IF(AND($L209+$M209&gt;=2600,$L209&gt;=2600,$M209&lt;2600),ROUND((ROUND($M209*9%,2)+ROUND(((2600-$M209)/$L209)*$N209,2))*'umowa o pracę'!$E$8,2),0)))),0)))))</f>
        <v>0</v>
      </c>
      <c r="R209" s="252">
        <f>IF(IF(IF(AND($K209=1,$I209&gt;0),ROUND(IF($L209+$M209&gt;=2800,2800*'umowa o pracę'!$E$8,($L209+$M209)*'umowa o pracę'!$E$8),2)+IF($M209=0,ROUND(IF($L209&gt;2800,ROUND($O209/$L209*2800,2),$O209)*'umowa o pracę'!$E$8,2),ROUND(IF($L209&gt;2800,ROUND($O209/$L209*2800,2),$O209)*'umowa o pracę'!$E$8,2)),ROUND(IF($L209+$M209&gt;=2800,2800*'umowa o pracę'!$E$8,($L209+$M209)*'umowa o pracę'!$E$8),2)-IF($M209=0,ROUND(ROUND(IF($L209&gt;2800,ROUND($N209/$L209*2800,2),$N209),2)*'umowa o pracę'!$E$8,2),IF($M209&gt;0,IF($L209+$M209&lt;2800,ROUND(ROUND($N209+ROUND($M209*9%,2),2)*'umowa o pracę'!$E$8,2),IF(AND($L209+$M209&gt;=2800,$M209&lt;2800,$L209&lt;2800),ROUND((ROUND(((2800-$M209)/$L209)*$N209,2)+ROUND($M209*9%,2))*'umowa o pracę'!$E$8,2),IF(AND($L209+$M209&gt;=2800,$M209&gt;=2800),ROUND((ROUND(2800*9%,2))*'umowa o pracę'!$E$8,2),IF(AND($L209+$M209&gt;=2800,$L209&gt;=2800,$M209&lt;2800),ROUND((ROUND($M209*9%,2)+ROUND(((2800-$M209)/$L209)*$N209,2))*'umowa o pracę'!$E$8,2),0)))),0)))&gt;$J209,$J209,IF(AND($K209=1,$I209&gt;0),ROUND(IF($L209+$M209&gt;=2800,2800*'umowa o pracę'!$E$8,($L209+$M209)*'umowa o pracę'!$E$8),2)+IF($M209=0,ROUND(IF($L209&gt;2800,ROUND($O209/$L209*2800,2),$O209)*'umowa o pracę'!$E$8,2),ROUND(IF($L209&gt;2800,ROUND($O209/$L209*2800,2),$O209)*'umowa o pracę'!$E$8,2)),ROUND(IF($L209+$M209&gt;=2800,2800*'umowa o pracę'!$E$8,($L209+$M209)*'umowa o pracę'!$E$8),2)-IF($M209=0,ROUND(ROUND(IF($L209&gt;2800,ROUND($N209/$L209*2800,2),$N209),2)*'umowa o pracę'!$E$8,2),IF($M209&gt;0,IF($L209+$M209&lt;2800,ROUND(ROUND($N209+ROUND($M209*9%,2),2)*'umowa o pracę'!$E$8,2),IF(AND($L209+$M209&gt;=2800,$M209&lt;2800,$L209&lt;2800),ROUND((ROUND(((2800-$M209)/$L209)*$N209,2)+ROUND($M209*9%,2))*'umowa o pracę'!$E$8,2),IF(AND($L209+$M209&gt;=2800,$M209&gt;=2800),ROUND((ROUND(2800*9%,2))*'umowa o pracę'!$E$8,2),IF(AND($L209+$M209&gt;=2800,$L209&gt;=2800,$M209&lt;2800),ROUND((ROUND($M209*9%,2)+ROUND(((2800-$M209)/$L209)*$N209,2))*'umowa o pracę'!$E$8,2),0)))),0))))&gt;$J209,$J209,IF(IF(AND($K209=1,$I209&gt;0),ROUND(IF($L209+$M209&gt;=2800,2800*'umowa o pracę'!$E$8,($L209+$M209)*'umowa o pracę'!$E$8),2)+IF($M209=0,ROUND(IF($L209&gt;2800,ROUND($O209/$L209*2800,2),$O209)*'umowa o pracę'!$E$8,2),ROUND(IF($L209&gt;2800,ROUND($O209/$L209*2800,2),$O209)*'umowa o pracę'!$E$8,2)),ROUND(IF($L209+$M209&gt;=2800,2800*'umowa o pracę'!$E$8,($L209+$M209)*'umowa o pracę'!$E$8),2)-IF($M209=0,ROUND(ROUND(IF($L209&gt;2800,ROUND($N209/$L209*2800,2),$N209),2)*'umowa o pracę'!$E$8,2),IF($M209&gt;0,IF($L209+$M209&lt;2800,ROUND(ROUND($N209+ROUND($M209*9%,2),2)*'umowa o pracę'!$E$8,2),IF(AND($L209+$M209&gt;=2800,$M209&lt;2800,$L209&lt;2800),ROUND((ROUND(((2800-$M209)/$L209)*$N209,2)+ROUND($M209*9%,2))*'umowa o pracę'!$E$8,2),IF(AND($L209+$M209&gt;=2800,$M209&gt;=2800),ROUND((ROUND(2800*9%,2))*'umowa o pracę'!$E$8,2),IF(AND($L209+$M209&gt;=2800,$L209&gt;=2800,$M209&lt;2800),ROUND((ROUND($M209*9%,2)+ROUND(((2800-$M209)/$L209)*$N209,2))*'umowa o pracę'!$E$8,2),0)))),0)))&gt;$J209,$J209,IF(AND($K209=1,$I209&gt;0),ROUND(IF($L209+$M209&gt;=2800,2800*'umowa o pracę'!$E$8,($L209+$M209)*'umowa o pracę'!$E$8),2)+IF($M209=0,ROUND(IF($L209&gt;2800,ROUND($O209/$L209*2800,2),$O209)*'umowa o pracę'!$E$8,2),ROUND(IF($L209&gt;2800,ROUND($O209/$L209*2800,2),$O209)*'umowa o pracę'!$E$8,2)),ROUND(IF($L209+$M209&gt;=2800,2800*'umowa o pracę'!$E$8,($L209+$M209)*'umowa o pracę'!$E$8),2)-IF(AND($M209=0,I209&gt;0),ROUND(ROUND(IF($L209&gt;2800,ROUND($N209/$L209*2800,2),$N209),2)*'umowa o pracę'!$E$8,2),IF($M209&gt;0,IF($L209+$M209&lt;2800,ROUND(ROUND($N209+ROUND($M209*9%,2),2)*'umowa o pracę'!$E$8,2),IF(AND($L209+$M209&gt;=2800,$M209&lt;2800,$L209&lt;2800),ROUND((ROUND(((2800-$M209)/$L209)*$N209,2)+ROUND($M209*9%,2))*'umowa o pracę'!$E$8,2),IF(AND($L209+$M209&gt;=2800,$M209&gt;=2800),ROUND((ROUND(2800*9%,2))*'umowa o pracę'!$E$8,2),IF(AND($L209+$M209&gt;=2800,$L209&gt;=2800,$M209&lt;2800),ROUND((ROUND($M209*9%,2)+ROUND(((2800-$M209)/$L209)*$N209,2))*'umowa o pracę'!$E$8,2),0)))),0)))))</f>
        <v>0</v>
      </c>
      <c r="S209" s="32">
        <f>IF('umowa o pracę'!$E$7=2020,IF(IF($K209=1,IF($M209=0,ROUND(IF($L209&gt;2600,ROUND($N209/$L209*2600,2),$N209)*'umowa o pracę'!$E$8,2),IF($L209+$M209&lt;2600,ROUND(ROUND($N209+ROUND($M209*9%,2),2)*'umowa o pracę'!$E$8,2),IF(AND($L209+$M209&gt;=2600,$L209&lt;2600),ROUND((ROUND($N209+ROUND((2600-$L209)*9%,2),2))*'umowa o pracę'!$E$8,2),IF(AND($L209+$M209&gt;=2600,$L209&gt;=2600),ROUND(ROUND($N209/$L209*2600,2)*'umowa o pracę'!$E$8,2),0)))),0)&gt;$H209,$H209,IF($K209=1,IF($M209=0,ROUND(IF($L209&gt;2600,ROUND($N209/$L209*2600,2),$N209)*'umowa o pracę'!$E$8,2),IF($L209+$M209&lt;2600,ROUND(ROUND($N209+ROUND($M209*9%,2),2)*'umowa o pracę'!$E$8,2),IF(AND($L209+$M209&gt;=2600,$L209&lt;2600),ROUND((ROUND($N209+ROUND((2600-$L209)*9%,2),2))*'umowa o pracę'!$E$8,2),IF(AND($L209+$M209&gt;=2600,$L209&gt;=2600),ROUND(ROUND($N209/$L209*2600,2)*'umowa o pracę'!$E$8,2),0)))),0)),IF('umowa o pracę'!$E$7=2021,IF(IF($K209=1,IF($M209=0,ROUND(IF($L209&gt;2800,ROUND($N209/$L209*2800,2),$N209)*'umowa o pracę'!$E$8,2),IF($L209+$M209&lt;2800,ROUND(ROUND($N209+ROUND($M209*9%,2),2)*'umowa o pracę'!$E$8,2),IF(AND($L209+$M209&gt;=2800,$L209&lt;2800),ROUND((ROUND($N209+ROUND((2800-$L209)*9%,2),2))*'umowa o pracę'!$E$8,2),IF(AND($L209+$M209&gt;=2800,$L209&gt;=2800),ROUND(ROUND($N209/$L209*2800,2)*'umowa o pracę'!$E$8,2),0)))),0)&gt;$H209,$H209,IF($K209=1,IF($M209=0,ROUND(IF($L209&gt;2800,ROUND($N209/$L209*2800,2),$N209)*'umowa o pracę'!$E$8,2),IF($L209+$M209&lt;2800,ROUND(ROUND($N209+ROUND($M209*9%,2),2)*'umowa o pracę'!$E$8,2),IF(AND($L209+$M209&gt;=2800,$L209&lt;2800),ROUND((ROUND($N209+ROUND((2800-$L209)*9%,2),2))*'umowa o pracę'!$E$8,2),IF(AND($L209+$M209&gt;=2800,$L209&gt;=2800),ROUND(ROUND($N209/$L209*2800,2)*'umowa o pracę'!$E$8,2),0)))),0)),0))</f>
        <v>0</v>
      </c>
      <c r="T209" s="32">
        <f>IF('umowa o pracę'!$E$7=2020,IF(IF($K209=1,IF($M209=0,ROUND(IF($L209&gt;2600,ROUND($O209/$L209*2600,2),$O209)*'umowa o pracę'!$E$8,2),ROUND(IF($L209&gt;2600,ROUND($O209/$L209*2600,2),$O209)*'umowa o pracę'!$E$8,2)),0)&gt;$I209,$I209,IF($K209=1,IF($M209=0,ROUND(IF($L209&gt;2600,ROUND($O209/$L209*2600,2),$O209)*'umowa o pracę'!$E$8,2),ROUND(IF($L209&gt;2600,ROUND($O209/$L209*2600,2),$O209)*'umowa o pracę'!$E$8,2)),0)),IF('umowa o pracę'!$E$7=2021,IF(IF($K209=1,IF($M209=0,ROUND(IF($L209&gt;2800,ROUND($O209/$L209*2800,2),$O209)*'umowa o pracę'!$E$8,2),ROUND(IF($L209&gt;2800,ROUND($O209/$L209*2800,2),$O209)*'umowa o pracę'!$E$8,2)),0)&gt;$I209,$I209,IF($K209=1,IF($M209=0,ROUND(IF($L209&gt;2800,ROUND($O209/$L209*2800,2),$O209)*'umowa o pracę'!$E$8,2),ROUND(IF($L209&gt;2800,ROUND($O209/$L209*2800,2),$O209)*'umowa o pracę'!$E$8,2)),0)),0))</f>
        <v>0</v>
      </c>
      <c r="U209" s="51">
        <f>IF('umowa o pracę'!$E$7=2020,$Q209,IF('umowa o pracę'!$E$7=2021,$R209,0))</f>
        <v>0</v>
      </c>
      <c r="V209" s="53">
        <f t="shared" si="40"/>
        <v>1</v>
      </c>
      <c r="W209" s="54">
        <f>IF('umowa o pracę'!$E$6&lt;2,0,$L209)</f>
        <v>0</v>
      </c>
      <c r="X209" s="54">
        <f>IF('umowa o pracę'!$E$6&lt;2,0,$M209)</f>
        <v>0</v>
      </c>
      <c r="Y209" s="55">
        <f>IF('umowa o pracę'!$E$6&lt;2,0,$N209)</f>
        <v>0</v>
      </c>
      <c r="Z209" s="55">
        <f>IF('umowa o pracę'!$E$6&lt;2,0,$O209)</f>
        <v>0</v>
      </c>
      <c r="AA209" s="32">
        <f>IF('umowa o pracę'!$E$7=2020,ROUND(IF($W209&gt;=2600,2600*'umowa o pracę'!$E$8,$W209*'umowa o pracę'!$E$8),2),IF('umowa o pracę'!$E$7=2021,ROUND(IF($W209&gt;=2800,2800*'umowa o pracę'!$E$8,$W209*'umowa o pracę'!$E$8),2),0))</f>
        <v>0</v>
      </c>
      <c r="AB209" s="32">
        <f>IF(IF(IF(AND($V209=1,$I209&gt;0),ROUND(IF($W209+$X209&gt;=2600,2600*'umowa o pracę'!$E$8,($W209+$X209)*'umowa o pracę'!$E$8),2)+IF($X209=0,ROUND(IF($W209&gt;2600,ROUND($Z209/$W209*2600,2),$Z209)*'umowa o pracę'!$E$8,2),ROUND(IF($W209&gt;2600,ROUND($Z209/$W209*2600,2),$Z209)*'umowa o pracę'!$E$8,2)),ROUND(IF($W209+$X209&gt;=2600,2600*'umowa o pracę'!$E$8,($W209+$X209)*'umowa o pracę'!$E$8),2)-IF($X209=0,ROUND(ROUND(IF($W209&gt;2600,ROUND($Y209/$W209*2600,2),$Y209),2)*'umowa o pracę'!$E$8,2),IF($X209&gt;0,IF($W209+$X209&lt;2600,ROUND(ROUND($Y209+ROUND($X209*9%,2),2)*'umowa o pracę'!$E$8,2),IF(AND($W209+$X209&gt;=2600,$X209&lt;2600,$W209&lt;2600),ROUND((ROUND(((2600-$X209)/$W209)*$Y209,2)+ROUND($X209*9%,2))*'umowa o pracę'!$E$8,2),IF(AND($W209+$X209&gt;=2600,$X209&gt;=2600),ROUND((ROUND(2600*9%,2))*'umowa o pracę'!$E$8,2),IF(AND($W209+$X209&gt;=2600,$W209&gt;=2600,$X209&lt;2600),ROUND((ROUND($X209*9%,2)+ROUND(((2600-$X209)/$W209)*$Y209,2))*'umowa o pracę'!$E$8,2),0)))),0)))&gt;$J209,$J209,IF(AND($V209=1,$I209&gt;0),ROUND(IF($W209+$X209&gt;=2600,2600*'umowa o pracę'!$E$8,($W209+$X209)*'umowa o pracę'!$E$8),2)+IF($X209=0,ROUND(IF($W209&gt;2600,ROUND($Z209/$W209*2600,2),$Z209)*'umowa o pracę'!$E$8,2),ROUND(IF($W209&gt;2600,ROUND($Z209/$W209*2600,2),$Z209)*'umowa o pracę'!$E$8,2)),ROUND(IF($W209+$X209&gt;=2600,2600*'umowa o pracę'!$E$8,($W209+$X209)*'umowa o pracę'!$E$8),2)-IF($X209=0,ROUND(ROUND(IF($W209&gt;2600,ROUND($Y209/$W209*2600,2),$Y209),2)*'umowa o pracę'!$E$8,2),IF($X209&gt;0,IF($W209+$X209&lt;2600,ROUND(ROUND($Y209+ROUND($X209*9%,2),2)*'umowa o pracę'!$E$8,2),IF(AND($W209+$X209&gt;=2600,$X209&lt;2600,$W209&lt;2600),ROUND((ROUND(((2600-$X209)/$W209)*$Y209,2)+ROUND($X209*9%,2))*'umowa o pracę'!$E$8,2),IF(AND($W209+$X209&gt;=2600,$X209&gt;=2600),ROUND((ROUND(2600*9%,2))*'umowa o pracę'!$E$8,2),IF(AND($W209+$X209&gt;=2600,$W209&gt;=2600,$X209&lt;2600),ROUND((ROUND($X209*9%,2)+ROUND(((2600-$X209)/$W209)*$Y209,2))*'umowa o pracę'!$E$8,2),0)))),0))))&gt;$J209,$J209,IF(IF(AND($V209=1,$I209&gt;0),ROUND(IF($W209+$X209&gt;=2600,2600*'umowa o pracę'!$E$8,($W209+$X209)*'umowa o pracę'!$E$8),2)+IF($X209=0,ROUND(IF($W209&gt;2600,ROUND($Z209/$W209*2600,2),$Z209)*'umowa o pracę'!$E$8,2),ROUND(IF($W209&gt;2600,ROUND($Z209/$W209*2600,2),$Z209)*'umowa o pracę'!$E$8,2)),ROUND(IF($W209+$X209&gt;=2600,2600*'umowa o pracę'!$E$8,($W209+$X209)*'umowa o pracę'!$E$8),2)-IF($X209=0,ROUND(ROUND(IF($W209&gt;2600,ROUND($Y209/$W209*2600,2),$Y209),2)*'umowa o pracę'!$E$8,2),IF($X209&gt;0,IF($W209+$X209&lt;2600,ROUND(ROUND($Y209+ROUND($X209*9%,2),2)*'umowa o pracę'!$E$8,2),IF(AND($W209+$X209&gt;=2600,$X209&lt;2600,$W209&lt;2600),ROUND((ROUND(((2600-$X209)/$W209)*$Y209,2)+ROUND($X209*9%,2))*'umowa o pracę'!$E$8,2),IF(AND($W209+$X209&gt;=2600,$X209&gt;=2600),ROUND((ROUND(2600*9%,2))*'umowa o pracę'!$E$8,2),IF(AND($W209+$X209&gt;=2600,$W209&gt;=2600,$X209&lt;2600),ROUND((ROUND($X209*9%,2)+ROUND(((2600-$X209)/$W209)*$Y209,2))*'umowa o pracę'!$E$8,2),0)))),0)))&gt;$J209,$J209,IF(AND($V209=1,$I209&gt;0),ROUND(IF($W209+$X209&gt;=2600,2600*'umowa o pracę'!$E$8,($W209+$X209)*'umowa o pracę'!$E$8),2)+IF($X209=0,ROUND(IF($W209&gt;2600,ROUND($Z209/$W209*2600,2),$Z209)*'umowa o pracę'!$E$8,2),ROUND(IF($W209&gt;2600,ROUND($Z209/$W209*2600,2),$Z209)*'umowa o pracę'!$E$8,2)),ROUND(IF($W209+$X209&gt;=2600,2600*'umowa o pracę'!$E$8,($W209+$X209)*'umowa o pracę'!$E$8),2)-IF(AND($X209=0,I209&gt;0),ROUND(ROUND(IF($W209&gt;2600,ROUND($Y209/$W209*2600,2),$Y209),2)*'umowa o pracę'!$E$8,2),IF($X209&gt;0,IF($W209+$X209&lt;2600,ROUND(ROUND($Y209+ROUND($X209*9%,2),2)*'umowa o pracę'!$E$8,2),IF(AND($W209+$X209&gt;=2600,$X209&lt;2600,$W209&lt;2600),ROUND((ROUND(((2600-$X209)/$W209)*$Y209,2)+ROUND($X209*9%,2))*'umowa o pracę'!$E$8,2),IF(AND($W209+$X209&gt;=2600,$X209&gt;=2600),ROUND((ROUND(2600*9%,2))*'umowa o pracę'!$E$8,2),IF(AND($W209+$X209&gt;=2600,$W209&gt;=2600,$X209&lt;2600),ROUND((ROUND($X209*9%,2)+ROUND(((2600-$X209)/$W209)*$Y209,2))*'umowa o pracę'!$E$8,2),0)))),0)))))</f>
        <v>0</v>
      </c>
      <c r="AC209" s="32">
        <f>IF(IF(IF(AND($V209=1,$I209&gt;0),ROUND(IF($W209+$X209&gt;=2800,2800*'umowa o pracę'!$E$8,($W209+$X209)*'umowa o pracę'!$E$8),2)+IF($X209=0,ROUND(IF($W209&gt;2800,ROUND($Z209/$W209*2800,2),$Z209)*'umowa o pracę'!$E$8,2),ROUND(IF($W209&gt;2800,ROUND($Z209/$W209*2800,2),$Z209)*'umowa o pracę'!$E$8,2)),ROUND(IF($W209+$X209&gt;=2800,2800*'umowa o pracę'!$E$8,($W209+$X209)*'umowa o pracę'!$E$8),2)-IF($X209=0,ROUND(ROUND(IF($W209&gt;2800,ROUND($Y209/$W209*2800,2),$Y209),2)*'umowa o pracę'!$E$8,2),IF($X209&gt;0,IF($W209+$X209&lt;2800,ROUND(ROUND($Y209+ROUND($X209*9%,2),2)*'umowa o pracę'!$E$8,2),IF(AND($W209+$X209&gt;=2800,$X209&lt;2800,$W209&lt;2800),ROUND((ROUND(((2800-$X209)/$W209)*$Y209,2)+ROUND($X209*9%,2))*'umowa o pracę'!$E$8,2),IF(AND($W209+$X209&gt;=2800,$X209&gt;=2800),ROUND((ROUND(2800*9%,2))*'umowa o pracę'!$E$8,2),IF(AND($W209+$X209&gt;=2800,$W209&gt;=2800,$X209&lt;2800),ROUND((ROUND($X209*9%,2)+ROUND(((2800-$X209)/$W209)*$Y209,2))*'umowa o pracę'!$E$8,2),0)))),0)))&gt;$J209,$J209,IF(AND($V209=1,$I209&gt;0),ROUND(IF($W209+$X209&gt;=2800,2800*'umowa o pracę'!$E$8,($W209+$X209)*'umowa o pracę'!$E$8),2)+IF($X209=0,ROUND(IF($W209&gt;2800,ROUND($Z209/$W209*2800,2),$Z209)*'umowa o pracę'!$E$8,2),ROUND(IF($W209&gt;2800,ROUND($Z209/$W209*2800,2),$Z209)*'umowa o pracę'!$E$8,2)),ROUND(IF($W209+$X209&gt;=2800,2800*'umowa o pracę'!$E$8,($W209+$X209)*'umowa o pracę'!$E$8),2)-IF($X209=0,ROUND(ROUND(IF($W209&gt;2800,ROUND($Y209/$W209*2800,2),$Y209),2)*'umowa o pracę'!$E$8,2),IF($X209&gt;0,IF($W209+$X209&lt;2800,ROUND(ROUND($Y209+ROUND($X209*9%,2),2)*'umowa o pracę'!$E$8,2),IF(AND($W209+$X209&gt;=2800,$X209&lt;2800,$W209&lt;2800),ROUND((ROUND(((2800-$X209)/$W209)*$Y209,2)+ROUND($X209*9%,2))*'umowa o pracę'!$E$8,2),IF(AND($W209+$X209&gt;=2800,$X209&gt;=2800),ROUND((ROUND(2800*9%,2))*'umowa o pracę'!$E$8,2),IF(AND($W209+$X209&gt;=2800,$W209&gt;=2800,$X209&lt;2800),ROUND((ROUND($X209*9%,2)+ROUND(((2800-$X209)/$W209)*$Y209,2))*'umowa o pracę'!$E$8,2),0)))),0))))&gt;$J209,$J209,IF(IF(AND($V209=1,$I209&gt;0),ROUND(IF($W209+$X209&gt;=2800,2800*'umowa o pracę'!$E$8,($W209+$X209)*'umowa o pracę'!$E$8),2)+IF($X209=0,ROUND(IF($W209&gt;2800,ROUND($Z209/$W209*2800,2),$Z209)*'umowa o pracę'!$E$8,2),ROUND(IF($W209&gt;2800,ROUND($Z209/$W209*2800,2),$Z209)*'umowa o pracę'!$E$8,2)),ROUND(IF($W209+$X209&gt;=2800,2800*'umowa o pracę'!$E$8,($W209+$X209)*'umowa o pracę'!$E$8),2)-IF($X209=0,ROUND(ROUND(IF($W209&gt;2800,ROUND($Y209/$W209*2800,2),$Y209),2)*'umowa o pracę'!$E$8,2),IF($X209&gt;0,IF($W209+$X209&lt;2800,ROUND(ROUND($Y209+ROUND($X209*9%,2),2)*'umowa o pracę'!$E$8,2),IF(AND($W209+$X209&gt;=2800,$X209&lt;2800,$W209&lt;2800),ROUND((ROUND(((2800-$X209)/$W209)*$Y209,2)+ROUND($X209*9%,2))*'umowa o pracę'!$E$8,2),IF(AND($W209+$X209&gt;=2800,$X209&gt;=2800),ROUND((ROUND(2800*9%,2))*'umowa o pracę'!$E$8,2),IF(AND($W209+$X209&gt;=2800,$W209&gt;=2800,$X209&lt;2800),ROUND((ROUND($X209*9%,2)+ROUND(((2800-$X209)/$W209)*$Y209,2))*'umowa o pracę'!$E$8,2),0)))),0)))&gt;$J209,$J209,IF(AND($V209=1,$I209&gt;0),ROUND(IF($W209+$X209&gt;=2800,2800*'umowa o pracę'!$E$8,($W209+$X209)*'umowa o pracę'!$E$8),2)+IF($X209=0,ROUND(IF($W209&gt;2800,ROUND($Z209/$W209*2800,2),$Z209)*'umowa o pracę'!$E$8,2),ROUND(IF($W209&gt;2800,ROUND($Z209/$W209*2800,2),$Z209)*'umowa o pracę'!$E$8,2)),ROUND(IF($W209+$X209&gt;=2800,2800*'umowa o pracę'!$E$8,($W209+$X209)*'umowa o pracę'!$E$8),2)-IF(AND($X209=0,I209&gt;0),ROUND(ROUND(IF($W209&gt;2800,ROUND($Y209/$W209*2800,2),$Y209),2)*'umowa o pracę'!$E$8,2),IF($X209&gt;0,IF($W209+$X209&lt;2800,ROUND(ROUND($Y209+ROUND($X209*9%,2),2)*'umowa o pracę'!$E$8,2),IF(AND($W209+$X209&gt;=2800,$X209&lt;2800,$W209&lt;2800),ROUND((ROUND(((2800-$X209)/$W209)*$Y209,2)+ROUND($X209*9%,2))*'umowa o pracę'!$E$8,2),IF(AND($W209+$X209&gt;=2800,$X209&gt;=2800),ROUND((ROUND(2800*9%,2))*'umowa o pracę'!$E$8,2),IF(AND($W209+$X209&gt;=2800,$W209&gt;=2800,$X209&lt;2800),ROUND((ROUND($X209*9%,2)+ROUND(((2800-$X209)/$W209)*$Y209,2))*'umowa o pracę'!$E$8,2),0)))),0)))))</f>
        <v>0</v>
      </c>
      <c r="AD209" s="32">
        <f>IF('umowa o pracę'!$E$7=2020,IF(IF($V209=1,IF($X209=0,ROUND(IF($W209&gt;2600,ROUND($Y209/$W209*2600,2),$Y209)*'umowa o pracę'!$E$8,2),IF($W209+$X209&lt;2600,ROUND(ROUND($Y209+ROUND($X209*9%,2),2)*'umowa o pracę'!$E$8,2),IF(AND($W209+$X209&gt;=2600,$W209&lt;2600),ROUND((ROUND($Y209+ROUND((2600-$W209)*9%,2),2))*'umowa o pracę'!$E$8,2),IF(AND($W209+$X209&gt;=2600,$W209&gt;=2600),ROUND(ROUND($Y209/$W209*2600,2)*'umowa o pracę'!$E$8,2),0)))),0)&gt;$H209,$H209,IF($V209=1,IF($X209=0,ROUND(IF($W209&gt;2600,ROUND($Y209/$W209*2600,2),$Y209)*'umowa o pracę'!$E$8,2),IF($W209+$X209&lt;2600,ROUND(ROUND($Y209+ROUND($X209*9%,2),2)*'umowa o pracę'!$E$8,2),IF(AND($W209+$X209&gt;=2600,$W209&lt;2600),ROUND((ROUND($Y209+ROUND((2600-$W209)*9%,2),2))*'umowa o pracę'!$E$8,2),IF(AND($W209+$X209&gt;=2600,$W209&gt;=2600),ROUND(ROUND($Y209/$W209*2600,2)*'umowa o pracę'!$E$8,2),0)))),0)),IF('umowa o pracę'!$E$7=2021,IF(IF($V209=1,IF($X209=0,ROUND(IF($W209&gt;2800,ROUND($Y209/$W209*2800,2),$Y209)*'umowa o pracę'!$E$8,2),IF($W209+$X209&lt;2800,ROUND(ROUND($Y209+ROUND($X209*9%,2),2)*'umowa o pracę'!$E$8,2),IF(AND($W209+$X209&gt;=2800,$W209&lt;2800),ROUND((ROUND($Y209+ROUND((2800-$W209)*9%,2),2))*'umowa o pracę'!$E$8,2),IF(AND($W209+$X209&gt;=2800,$W209&gt;=2800),ROUND(ROUND($Y209/$W209*2800,2)*'umowa o pracę'!$E$8,2),0)))),0)&gt;$H209,$H209,IF($V209=1,IF($X209=0,ROUND(IF($W209&gt;2800,ROUND($Y209/$W209*2800,2),$Y209)*'umowa o pracę'!$E$8,2),IF($W209+$X209&lt;2800,ROUND(ROUND($Y209+ROUND($X209*9%,2),2)*'umowa o pracę'!$E$8,2),IF(AND($W209+$X209&gt;=2800,$W209&lt;2800),ROUND((ROUND($Y209+ROUND((2800-$W209)*9%,2),2))*'umowa o pracę'!$E$8,2),IF(AND($W209+$X209&gt;=2800,$W209&gt;=2800),ROUND(ROUND($Y209/$W209*2800,2)*'umowa o pracę'!$E$8,2),0)))),0)),0))</f>
        <v>0</v>
      </c>
      <c r="AE209" s="32">
        <f>IF('umowa o pracę'!$E$7=2020,IF(IF($V209=1,IF($X209=0,ROUND(IF($W209&gt;2600,ROUND($Z209/$W209*2600,2),$Z209)*'umowa o pracę'!$E$8,2),ROUND(IF($W209&gt;2600,ROUND($Z209/$W209*2600,2),$Z209)*'umowa o pracę'!$E$8,2)),0)&gt;$I209,$I209,IF($V209=1,IF($X209=0,ROUND(IF($W209&gt;2600,ROUND($Z209/$W209*2600,2),$Z209)*'umowa o pracę'!$E$8,2),ROUND(IF($W209&gt;2600,ROUND($Z209/$W209*2600,2),$Z209)*'umowa o pracę'!$E$8,2)),0)),IF('umowa o pracę'!$E$7=2021,IF(IF($V209=1,IF($X209=0,ROUND(IF($W209&gt;2800,ROUND($Z209/$W209*2800,2),$Z209)*'umowa o pracę'!$E$8,2),ROUND(IF($W209&gt;2800,ROUND($Z209/$W209*2800,2),$Z209)*'umowa o pracę'!$E$8,2)),0)&gt;$I209,$I209,IF($V209=1,IF($X209=0,ROUND(IF($W209&gt;2800,ROUND($Z209/$W209*2800,2),$Z209)*'umowa o pracę'!$E$8,2),ROUND(IF($W209&gt;2800,ROUND($Z209/$W209*2800,2),$Z209)*'umowa o pracę'!$E$8,2)),0)),0))</f>
        <v>0</v>
      </c>
      <c r="AF209" s="56">
        <f>IF('umowa o pracę'!$E$7=2020,$AB209,IF('umowa o pracę'!$E$7=2021,$AC209,0))</f>
        <v>0</v>
      </c>
      <c r="AG209" s="53">
        <f t="shared" si="41"/>
        <v>1</v>
      </c>
      <c r="AH209" s="39">
        <f>IF('umowa o pracę'!$E$6&lt;3,0,$L209)</f>
        <v>0</v>
      </c>
      <c r="AI209" s="39">
        <f>IF('umowa o pracę'!$E$6&lt;3,0,$M209)</f>
        <v>0</v>
      </c>
      <c r="AJ209" s="55">
        <f>IF('umowa o pracę'!$E$6&lt;3,0,$N209)</f>
        <v>0</v>
      </c>
      <c r="AK209" s="55">
        <f>IF('umowa o pracę'!$E$6&lt;3,0,$O209)</f>
        <v>0</v>
      </c>
      <c r="AL209" s="32">
        <f>IF('umowa o pracę'!$E$7=2020,ROUND(IF($AH209&gt;=2600,2600*'umowa o pracę'!$E$8,$AH209*'umowa o pracę'!$E$8),2),IF('umowa o pracę'!$E$7=2021,ROUND(IF($AH209&gt;=2800,2800*'umowa o pracę'!$E$8,$AH209*'umowa o pracę'!$E$8),2),0))</f>
        <v>0</v>
      </c>
      <c r="AM209" s="32">
        <f>IF(IF(IF(AND($AG209=1,$I209&gt;0),ROUND(IF($AH209+$AI209&gt;=2600,2600*'umowa o pracę'!$E$8,($AH209+$AI209)*'umowa o pracę'!$E$8),2)+IF($AI209=0,ROUND(IF($AH209&gt;2600,ROUND($AK209/$AH209*2600,2),$AK209)*'umowa o pracę'!$E$8,2),ROUND(IF($AH209&gt;2600,ROUND($AK209/$AH209*2600,2),$AK209)*'umowa o pracę'!$E$8,2)),ROUND(IF($AH209+$AI209&gt;=2600,2600*'umowa o pracę'!$E$8,($AH209+$AI209)*'umowa o pracę'!$E$8),2)-IF($AI209=0,ROUND(ROUND(IF($AH209&gt;2600,ROUND($AJ209/$AH209*2600,2),$AJ209),2)*'umowa o pracę'!$E$8,2),IF($AI209&gt;0,IF($AH209+$AI209&lt;2600,ROUND(ROUND($AJ209+ROUND($AI209*9%,2),2)*'umowa o pracę'!$E$8,2),IF(AND($AH209+$AI209&gt;=2600,$AI209&lt;2600,$AH209&lt;2600),ROUND((ROUND(((2600-$AI209)/$AH209)*$AJ209,2)+ROUND($AI209*9%,2))*'umowa o pracę'!$E$8,2),IF(AND($AH209+$AI209&gt;=2600,$AI209&gt;=2600),ROUND((ROUND(2600*9%,2))*'umowa o pracę'!$E$8,2),IF(AND($AH209+$AI209&gt;=2600,$AH209&gt;=2600,$AI209&lt;2600),ROUND((ROUND($AI209*9%,2)+ROUND(((2600-$AI209)/$AH209)*$AJ209,2))*'umowa o pracę'!$E$8,2),0)))),0)))&gt;$J209,$J209,IF(AND($AG209=1,$I209&gt;0),ROUND(IF($AH209+$AI209&gt;=2600,2600*'umowa o pracę'!$E$8,($AH209+$AI209)*'umowa o pracę'!$E$8),2)+IF($AI209=0,ROUND(IF($AH209&gt;2600,ROUND($AK209/$AH209*2600,2),$AK209)*'umowa o pracę'!$E$8,2),ROUND(IF($AH209&gt;2600,ROUND($AK209/$AH209*2600,2),$AK209)*'umowa o pracę'!$E$8,2)),ROUND(IF($AH209+$AI209&gt;=2600,2600*'umowa o pracę'!$E$8,($AH209+$AI209)*'umowa o pracę'!$E$8),2)-IF($AI209=0,ROUND(ROUND(IF($AH209&gt;2600,ROUND($AJ209/$AH209*2600,2),$AJ209),2)*'umowa o pracę'!$E$8,2),IF($AI209&gt;0,IF($AH209+$AI209&lt;2600,ROUND(ROUND($AJ209+ROUND($AI209*9%,2),2)*'umowa o pracę'!$E$8,2),IF(AND($AH209+$AI209&gt;=2600,$AI209&lt;2600,$AH209&lt;2600),ROUND((ROUND(((2600-$AI209)/$AH209)*$AJ209,2)+ROUND($AI209*9%,2))*'umowa o pracę'!$E$8,2),IF(AND($AH209+$AI209&gt;=2600,$AI209&gt;=2600),ROUND((ROUND(2600*9%,2))*'umowa o pracę'!$E$8,2),IF(AND($AH209+$AI209&gt;=2600,$AH209&gt;=2600,$AI209&lt;2600),ROUND((ROUND($AI209*9%,2)+ROUND(((2600-$AI209)/$AH209)*$AJ209,2))*'umowa o pracę'!$E$8,2),0)))),0))))&gt;$J209,$J209,IF(IF(AND($AG209=1,$I209&gt;0),ROUND(IF($AH209+$AI209&gt;=2600,2600*'umowa o pracę'!$E$8,($AH209+$AI209)*'umowa o pracę'!$E$8),2)+IF($AI209=0,ROUND(IF($AH209&gt;2600,ROUND($AK209/$AH209*2600,2),$AK209)*'umowa o pracę'!$E$8,2),ROUND(IF($AH209&gt;2600,ROUND($AK209/$AH209*2600,2),$AK209)*'umowa o pracę'!$E$8,2)),ROUND(IF($AH209+$AI209&gt;=2600,2600*'umowa o pracę'!$E$8,($AH209+$AI209)*'umowa o pracę'!$E$8),2)-IF($AI209=0,ROUND(ROUND(IF($AH209&gt;2600,ROUND($AJ209/$AH209*2600,2),$AJ209),2)*'umowa o pracę'!$E$8,2),IF($AI209&gt;0,IF($AH209+$AI209&lt;2600,ROUND(ROUND($AJ209+ROUND($AI209*9%,2),2)*'umowa o pracę'!$E$8,2),IF(AND($AH209+$AI209&gt;=2600,$AI209&lt;2600,$AH209&lt;2600),ROUND((ROUND(((2600-$AI209)/$AH209)*$AJ209,2)+ROUND($AI209*9%,2))*'umowa o pracę'!$E$8,2),IF(AND($AH209+$AI209&gt;=2600,$AI209&gt;=2600),ROUND((ROUND(2600*9%,2))*'umowa o pracę'!$E$8,2),IF(AND($AH209+$AI209&gt;=2600,$AH209&gt;=2600,$AI209&lt;2600),ROUND((ROUND($AI209*9%,2)+ROUND(((2600-$AI209)/$AH209)*$AJ209,2))*'umowa o pracę'!$E$8,2),0)))),0)))&gt;$J209,$J209,IF(AND($AG209=1,$I209&gt;0),ROUND(IF($AH209+$AI209&gt;=2600,2600*'umowa o pracę'!$E$8,($AH209+$AI209)*'umowa o pracę'!$E$8),2)+IF($AI209=0,ROUND(IF($AH209&gt;2600,ROUND($AK209/$AH209*2600,2),$AK209)*'umowa o pracę'!$E$8,2),ROUND(IF($AH209&gt;2600,ROUND($AK209/$AH209*2600,2),$AK209)*'umowa o pracę'!$E$8,2)),ROUND(IF($AH209+$AI209&gt;=2600,2600*'umowa o pracę'!$E$8,($AH209+$AI209)*'umowa o pracę'!$E$8),2)-IF(AND($AI209=0,I209&gt;0),ROUND(ROUND(IF($AH209&gt;2600,ROUND($AJ209/$AH209*2600,2),$AJ209),2)*'umowa o pracę'!$E$8,2),IF($AI209&gt;0,IF($AH209+$AI209&lt;2600,ROUND(ROUND($AJ209+ROUND($AI209*9%,2),2)*'umowa o pracę'!$E$8,2),IF(AND($AH209+$AI209&gt;=2600,$AI209&lt;2600,$AH209&lt;2600),ROUND((ROUND(((2600-$AI209)/$AH209)*$AJ209,2)+ROUND($AI209*9%,2))*'umowa o pracę'!$E$8,2),IF(AND($AH209+$AI209&gt;=2600,$AI209&gt;=2600),ROUND((ROUND(2600*9%,2))*'umowa o pracę'!$E$8,2),IF(AND($AH209+$AI209&gt;=2600,$AH209&gt;=2600,$AI209&lt;2600),ROUND((ROUND($AI209*9%,2)+ROUND(((2600-$AI209)/$AH209)*$AJ209,2))*'umowa o pracę'!$E$8,2),0)))),0)))))</f>
        <v>0</v>
      </c>
      <c r="AN209" s="32">
        <f>IF(IF(IF(AND($AG209=1,$I209&gt;0),ROUND(IF($AH209+$AI209&gt;=2800,2800*'umowa o pracę'!$E$8,($AH209+$AI209)*'umowa o pracę'!$E$8),2)+IF($AI209=0,ROUND(IF($AH209&gt;2800,ROUND($AK209/$AH209*2800,2),$AK209)*'umowa o pracę'!$E$8,2),ROUND(IF($AH209&gt;2800,ROUND($AK209/$AH209*2800,2),$AK209)*'umowa o pracę'!$E$8,2)),ROUND(IF($AH209+$AI209&gt;=2800,2800*'umowa o pracę'!$E$8,($AH209+$AI209)*'umowa o pracę'!$E$8),2)-IF($AI209=0,ROUND(ROUND(IF($AH209&gt;2800,ROUND($AJ209/$AH209*2800,2),$AJ209),2)*'umowa o pracę'!$E$8,2),IF($AI209&gt;0,IF($AH209+$AI209&lt;2800,ROUND(ROUND($AJ209+ROUND($AI209*9%,2),2)*'umowa o pracę'!$E$8,2),IF(AND($AH209+$AI209&gt;=2800,$AI209&lt;2800,$AH209&lt;2800),ROUND((ROUND(((2800-$AI209)/$AH209)*$AJ209,2)+ROUND($AI209*9%,2))*'umowa o pracę'!$E$8,2),IF(AND($AH209+$AI209&gt;=2800,$AI209&gt;=2800),ROUND((ROUND(2800*9%,2))*'umowa o pracę'!$E$8,2),IF(AND($AH209+$AI209&gt;=2800,$AH209&gt;=2800,$AI209&lt;2800),ROUND((ROUND($AI209*9%,2)+ROUND(((2800-$AI209)/$AH209)*$AJ209,2))*'umowa o pracę'!$E$8,2),0)))),0)))&gt;$J209,$J209,IF(AND($AG209=1,$I209&gt;0),ROUND(IF($AH209+$AI209&gt;=2800,2800*'umowa o pracę'!$E$8,($AH209+$AI209)*'umowa o pracę'!$E$8),2)+IF($AI209=0,ROUND(IF($AH209&gt;2800,ROUND($AK209/$AH209*2800,2),$AK209)*'umowa o pracę'!$E$8,2),ROUND(IF($AH209&gt;2800,ROUND($AK209/$AH209*2800,2),$AK209)*'umowa o pracę'!$E$8,2)),ROUND(IF($AH209+$AI209&gt;=2800,2800*'umowa o pracę'!$E$8,($AH209+$AI209)*'umowa o pracę'!$E$8),2)-IF($AI209=0,ROUND(ROUND(IF($AH209&gt;2800,ROUND($AJ209/$AH209*2800,2),$AJ209),2)*'umowa o pracę'!$E$8,2),IF($AI209&gt;0,IF($AH209+$AI209&lt;2800,ROUND(ROUND($AJ209+ROUND($AI209*9%,2),2)*'umowa o pracę'!$E$8,2),IF(AND($AH209+$AI209&gt;=2800,$AI209&lt;2800,$AH209&lt;2800),ROUND((ROUND(((2800-$AI209)/$AH209)*$AJ209,2)+ROUND($AI209*9%,2))*'umowa o pracę'!$E$8,2),IF(AND($AH209+$AI209&gt;=2800,$AI209&gt;=2800),ROUND((ROUND(2800*9%,2))*'umowa o pracę'!$E$8,2),IF(AND($AH209+$AI209&gt;=2800,$AH209&gt;=2800,$AI209&lt;2800),ROUND((ROUND($AI209*9%,2)+ROUND(((2800-$AI209)/$AH209)*$AJ209,2))*'umowa o pracę'!$E$8,2),0)))),0))))&gt;$J209,$J209,IF(IF(AND($AG209=1,$I209&gt;0),ROUND(IF($AH209+$AI209&gt;=2800,2800*'umowa o pracę'!$E$8,($AH209+$AI209)*'umowa o pracę'!$E$8),2)+IF($AI209=0,ROUND(IF($AH209&gt;2800,ROUND($AK209/$AH209*2800,2),$AK209)*'umowa o pracę'!$E$8,2),ROUND(IF($AH209&gt;2800,ROUND($AK209/$AH209*2800,2),$AK209)*'umowa o pracę'!$E$8,2)),ROUND(IF($AH209+$AI209&gt;=2800,2800*'umowa o pracę'!$E$8,($AH209+$AI209)*'umowa o pracę'!$E$8),2)-IF($AI209=0,ROUND(ROUND(IF($AH209&gt;2800,ROUND($AJ209/$AH209*2800,2),$AJ209),2)*'umowa o pracę'!$E$8,2),IF($AI209&gt;0,IF($AH209+$AI209&lt;2800,ROUND(ROUND($AJ209+ROUND($AI209*9%,2),2)*'umowa o pracę'!$E$8,2),IF(AND($AH209+$AI209&gt;=2800,$AI209&lt;2800,$AH209&lt;2800),ROUND((ROUND(((2800-$AI209)/$AH209)*$AJ209,2)+ROUND($AI209*9%,2))*'umowa o pracę'!$E$8,2),IF(AND($AH209+$AI209&gt;=2800,$AI209&gt;=2800),ROUND((ROUND(2800*9%,2))*'umowa o pracę'!$E$8,2),IF(AND($AH209+$AI209&gt;=2800,$AH209&gt;=2800,$AI209&lt;2800),ROUND((ROUND($AI209*9%,2)+ROUND(((2800-$AI209)/$AH209)*$AJ209,2))*'umowa o pracę'!$E$8,2),0)))),0)))&gt;$J209,$J209,IF(AND($AG209=1,$I209&gt;0),ROUND(IF($AH209+$AI209&gt;=2800,2800*'umowa o pracę'!$E$8,($AH209+$AI209)*'umowa o pracę'!$E$8),2)+IF($AI209=0,ROUND(IF($AH209&gt;2800,ROUND($AK209/$AH209*2800,2),$AK209)*'umowa o pracę'!$E$8,2),ROUND(IF($AH209&gt;2800,ROUND($AK209/$AH209*2800,2),$AK209)*'umowa o pracę'!$E$8,2)),ROUND(IF($AH209+$AI209&gt;=2800,2800*'umowa o pracę'!$E$8,($AH209+$AI209)*'umowa o pracę'!$E$8),2)-IF(AND($AI209=0,I209&gt;0),ROUND(ROUND(IF($AH209&gt;2800,ROUND($AJ209/$AH209*2800,2),$AJ209),2)*'umowa o pracę'!$E$8,2),IF($AI209&gt;0,IF($AH209+$AI209&lt;2800,ROUND(ROUND($AJ209+ROUND($AI209*9%,2),2)*'umowa o pracę'!$E$8,2),IF(AND($AH209+$AI209&gt;=2800,$AI209&lt;2800,$AH209&lt;2800),ROUND((ROUND(((2800-$AI209)/$AH209)*$AJ209,2)+ROUND($AI209*9%,2))*'umowa o pracę'!$E$8,2),IF(AND($AH209+$AI209&gt;=2800,$AI209&gt;=2800),ROUND((ROUND(2800*9%,2))*'umowa o pracę'!$E$8,2),IF(AND($AH209+$AI209&gt;=2800,$AH209&gt;=2800,$AI209&lt;2800),ROUND((ROUND($AI209*9%,2)+ROUND(((2800-$AI209)/$AH209)*$AJ209,2))*'umowa o pracę'!$E$8,2),0)))),0)))))</f>
        <v>0</v>
      </c>
      <c r="AO209" s="32">
        <f>IF('umowa o pracę'!$E$7=2020,IF(IF($AG209=1,IF($AI209=0,ROUND(IF($AH209&gt;2600,ROUND($AJ209/$AH209*2600,2),$AJ209)*'umowa o pracę'!$E$8,2),IF($AH209+$AI209&lt;2600,ROUND(ROUND($AJ209+ROUND($AI209*9%,2),2)*'umowa o pracę'!$E$8,2),IF(AND($AH209+$AI209&gt;=2600,$AH209&lt;2600),ROUND((ROUND($AJ209+ROUND((2600-$AH209)*9%,2),2))*'umowa o pracę'!$E$8,2),IF(AND($AH209+$AI209&gt;=2600,$AH209&gt;=2600),ROUND(ROUND($AJ209/$AH209*2600,2)*'umowa o pracę'!$E$8,2),0)))),0)&gt;$H209,$H209,IF($AG209=1,IF($AI209=0,ROUND(IF($AH209&gt;2600,ROUND($AJ209/$AH209*2600,2),$AJ209)*'umowa o pracę'!$E$8,2),IF($AH209+$AI209&lt;2600,ROUND(ROUND($AJ209+ROUND($AI209*9%,2),2)*'umowa o pracę'!$E$8,2),IF(AND($AH209+$AI209&gt;=2600,$AH209&lt;2600),ROUND((ROUND($AJ209+ROUND((2600-$AH209)*9%,2),2))*'umowa o pracę'!$E$8,2),IF(AND($AH209+$AI209&gt;=2600,$AH209&gt;=2600),ROUND(ROUND($AJ209/$AH209*2600,2)*'umowa o pracę'!$E$8,2),0)))),0)),IF('umowa o pracę'!$E$7=2021,IF(IF($AG209=1,IF($AI209=0,ROUND(IF($AH209&gt;2800,ROUND($AJ209/$AH209*2800,2),$AJ209)*'umowa o pracę'!$E$8,2),IF($AH209+$AI209&lt;2800,ROUND(ROUND($AJ209+ROUND($AI209*9%,2),2)*'umowa o pracę'!$E$8,2),IF(AND($AH209+$AI209&gt;=2800,$AH209&lt;2800),ROUND((ROUND($AJ209+ROUND((2800-$AH209)*9%,2),2))*'umowa o pracę'!$E$8,2),IF(AND($AH209+$AI209&gt;=2800,$AH209&gt;=2800),ROUND(ROUND($AJ209/$AH209*2800,2)*'umowa o pracę'!$E$8,2),0)))),0)&gt;$H209,$H209,IF($AG209=1,IF($AI209=0,ROUND(IF($AH209&gt;2800,ROUND($AJ209/$AH209*2800,2),$AJ209)*'umowa o pracę'!$E$8,2),IF($AH209+$AI209&lt;2800,ROUND(ROUND($AJ209+ROUND($AI209*9%,2),2)*'umowa o pracę'!$E$8,2),IF(AND($AH209+$AI209&gt;=2800,$AH209&lt;2800),ROUND((ROUND($AJ209+ROUND((2800-$AH209)*9%,2),2))*'umowa o pracę'!$E$8,2),IF(AND($AH209+$AI209&gt;=2800,$AH209&gt;=2800),ROUND(ROUND($AJ209/$AH209*2800,2)*'umowa o pracę'!$E$8,2),0)))),0)),0))</f>
        <v>0</v>
      </c>
      <c r="AP209" s="32">
        <f>IF('umowa o pracę'!$E$7=2020,IF(IF($AG209=1,IF($AI209=0,ROUND(IF($AH209&gt;2600,ROUND($AK209/$AH209*2600,2),$AK209)*'umowa o pracę'!$E$8,2),ROUND(IF($AH209&gt;2600,ROUND($AK209/$AH209*2600,2),$AK209)*'umowa o pracę'!$E$8,2)),0)&gt;$I209,$I209,IF($AG209=1,IF($AI209=0,ROUND(IF($AH209&gt;2600,ROUND($AK209/$AH209*2600,2),$AK209)*'umowa o pracę'!$E$8,2),ROUND(IF($AH209&gt;2600,ROUND($AK209/$AH209*2600,2),$AK209)*'umowa o pracę'!$E$8,2)),0)),IF('umowa o pracę'!$E$7=2021,IF(IF($AG209=1,IF($AI209=0,ROUND(IF($AH209&gt;2800,ROUND($AK209/$AH209*2800,2),$AK209)*'umowa o pracę'!$E$8,2),ROUND(IF($AH209&gt;2800,ROUND($AK209/$AH209*2800,2),$AK209)*'umowa o pracę'!$E$8,2)),0)&gt;$I209,$I209,IF($AG209=1,IF($AI209=0,ROUND(IF($AH209&gt;2800,ROUND($AK209/$AH209*2800,2),$AK209)*'umowa o pracę'!$E$8,2),ROUND(IF($AH209&gt;2800,ROUND($AK209/$AH209*2800,2),$AK209)*'umowa o pracę'!$E$8,2)),0)),0))</f>
        <v>0</v>
      </c>
      <c r="AQ209" s="56">
        <f>IF('umowa o pracę'!$E$7=2020,$AM209,IF('umowa o pracę'!$E$7=2021,$AN209,0))</f>
        <v>0</v>
      </c>
      <c r="AR209" s="33">
        <f>IF('umowa o pracę'!$E$7=0,0,U209+AF209+AQ209)</f>
        <v>0</v>
      </c>
      <c r="AS209" s="19"/>
      <c r="AT209" s="19"/>
      <c r="AU209" s="19"/>
      <c r="AV209" s="6"/>
      <c r="AW209" s="6"/>
      <c r="AX209" s="6">
        <f t="shared" si="39"/>
        <v>10</v>
      </c>
      <c r="AY209" s="6"/>
      <c r="AZ209" s="234">
        <f t="shared" si="42"/>
        <v>0</v>
      </c>
      <c r="BA209" s="234">
        <f t="shared" si="43"/>
        <v>0</v>
      </c>
      <c r="BB209" s="234">
        <f t="shared" si="44"/>
        <v>0</v>
      </c>
      <c r="BC209" s="234">
        <f t="shared" si="45"/>
        <v>0</v>
      </c>
      <c r="BD209" s="234">
        <f t="shared" si="46"/>
        <v>0</v>
      </c>
      <c r="BE209" s="234">
        <f t="shared" si="47"/>
        <v>0</v>
      </c>
      <c r="BF209" s="234">
        <f t="shared" si="48"/>
        <v>0</v>
      </c>
      <c r="BG209" s="234">
        <f t="shared" si="49"/>
        <v>0</v>
      </c>
      <c r="BH209" s="234">
        <f t="shared" si="50"/>
        <v>0</v>
      </c>
      <c r="BI209" s="238">
        <f t="shared" si="51"/>
        <v>0</v>
      </c>
      <c r="BJ209" s="236"/>
      <c r="BK209" s="236"/>
      <c r="BL209" s="237"/>
    </row>
    <row r="210" spans="1:64" ht="15.75" customHeight="1" x14ac:dyDescent="0.25">
      <c r="A210" s="129">
        <v>199</v>
      </c>
      <c r="B210" s="57"/>
      <c r="C210" s="57"/>
      <c r="D210" s="36"/>
      <c r="E210" s="36"/>
      <c r="F210" s="242"/>
      <c r="G210" s="37">
        <v>1</v>
      </c>
      <c r="H210" s="58">
        <v>0</v>
      </c>
      <c r="I210" s="59">
        <v>0</v>
      </c>
      <c r="J210" s="60">
        <v>0</v>
      </c>
      <c r="K210" s="52">
        <v>1</v>
      </c>
      <c r="L210" s="39">
        <v>0</v>
      </c>
      <c r="M210" s="39">
        <v>0</v>
      </c>
      <c r="N210" s="39">
        <v>0</v>
      </c>
      <c r="O210" s="39">
        <v>0</v>
      </c>
      <c r="P210" s="35">
        <f>IF('umowa o pracę'!$E$7=2020,ROUND(IF($L210&gt;=2600,2600*'umowa o pracę'!$E$8,$L210*'umowa o pracę'!$E$8),2),IF('umowa o pracę'!$E$7=2021,ROUND(IF($L210&gt;=2800,2800*'umowa o pracę'!$E$8,$L210*'umowa o pracę'!$E$8),2),0))</f>
        <v>0</v>
      </c>
      <c r="Q210" s="252">
        <f>IF(IF(IF(AND($K210=1,$I210&gt;0),ROUND(IF($L210+$M210&gt;=2600,2600*'umowa o pracę'!$E$8,($L210+$M210)*'umowa o pracę'!$E$8),2)+IF($M210=0,ROUND(IF($L210&gt;2600,ROUND($O210/$L210*2600,2),$O210)*'umowa o pracę'!$E$8,2),ROUND(IF($L210&gt;2600,ROUND($O210/$L210*2600,2),$O210)*'umowa o pracę'!$E$8,2)),ROUND(IF($L210+$M210&gt;=2600,2600*'umowa o pracę'!$E$8,($L210+$M210)*'umowa o pracę'!$E$8),2)-IF($M210=0,ROUND(ROUND(IF($L210&gt;2600,ROUND($N210/$L210*2600,2),$N210),2)*'umowa o pracę'!$E$8,2),IF($M210&gt;0,IF($L210+$M210&lt;2600,ROUND(ROUND($N210+ROUND($M210*9%,2),2)*'umowa o pracę'!$E$8,2),IF(AND($L210+$M210&gt;=2600,$M210&lt;2600,$L210&lt;2600),ROUND((ROUND(((2600-$M210)/$L210)*$N210,2)+ROUND($M210*9%,2))*'umowa o pracę'!$E$8,2),IF(AND($L210+$M210&gt;=2600,$M210&gt;=2600),ROUND((ROUND(2600*9%,2))*'umowa o pracę'!$E$8,2),IF(AND($L210+$M210&gt;=2600,$L210&gt;=2600,$M210&lt;2600),ROUND((ROUND($M210*9%,2)+ROUND(((2600-$M210)/$L210)*$N210,2))*'umowa o pracę'!$E$8,2),0)))),0)))&gt;$J210,$J210,IF(AND($K210=1,$I210&gt;0),ROUND(IF($L210+$M210&gt;=2600,2600*'umowa o pracę'!$E$8,($L210+$M210)*'umowa o pracę'!$E$8),2)+IF($M210=0,ROUND(IF($L210&gt;2600,ROUND($O210/$L210*2600,2),$O210)*'umowa o pracę'!$E$8,2),ROUND(IF($L210&gt;2600,ROUND($O210/$L210*2600,2),$O210)*'umowa o pracę'!$E$8,2)),ROUND(IF($L210+$M210&gt;=2600,2600*'umowa o pracę'!$E$8,($L210+$M210)*'umowa o pracę'!$E$8),2)-IF($M210=0,ROUND(ROUND(IF($L210&gt;2600,ROUND($N210/$L210*2600,2),$N210),2)*'umowa o pracę'!$E$8,2),IF($M210&gt;0,IF($L210+$M210&lt;2600,ROUND(ROUND($N210+ROUND($M210*9%,2),2)*'umowa o pracę'!$E$8,2),IF(AND($L210+$M210&gt;=2600,$M210&lt;2600,$L210&lt;2600),ROUND((ROUND(((2600-$M210)/$L210)*$N210,2)+ROUND($M210*9%,2))*'umowa o pracę'!$E$8,2),IF(AND($L210+$M210&gt;=2600,$M210&gt;=2600),ROUND((ROUND(2600*9%,2))*'umowa o pracę'!$E$8,2),IF(AND($L210+$M210&gt;=2600,$L210&gt;=2600,$M210&lt;2600),ROUND((ROUND($M210*9%,2)+ROUND(((2600-$M210)/$L210)*$N210,2))*'umowa o pracę'!$E$8,2),0)))),0))))&gt;$J210,$J210,IF(IF(AND($K210=1,$I210&gt;0),ROUND(IF($L210+$M210&gt;=2600,2600*'umowa o pracę'!$E$8,($L210+$M210)*'umowa o pracę'!$E$8),2)+IF($M210=0,ROUND(IF($L210&gt;2600,ROUND($O210/$L210*2600,2),$O210)*'umowa o pracę'!$E$8,2),ROUND(IF($L210&gt;2600,ROUND($O210/$L210*2600,2),$O210)*'umowa o pracę'!$E$8,2)),ROUND(IF($L210+$M210&gt;=2600,2600*'umowa o pracę'!$E$8,($L210+$M210)*'umowa o pracę'!$E$8),2)-IF($M210=0,ROUND(ROUND(IF($L210&gt;2600,ROUND($N210/$L210*2600,2),$N210),2)*'umowa o pracę'!$E$8,2),IF($M210&gt;0,IF($L210+$M210&lt;2600,ROUND(ROUND($N210+ROUND($M210*9%,2),2)*'umowa o pracę'!$E$8,2),IF(AND($L210+$M210&gt;=2600,$M210&lt;2600,$L210&lt;2600),ROUND((ROUND(((2600-$M210)/$L210)*$N210,2)+ROUND($M210*9%,2))*'umowa o pracę'!$E$8,2),IF(AND($L210+$M210&gt;=2600,$M210&gt;=2600),ROUND((ROUND(2600*9%,2))*'umowa o pracę'!$E$8,2),IF(AND($L210+$M210&gt;=2600,$L210&gt;=2600,$M210&lt;2600),ROUND((ROUND($M210*9%,2)+ROUND(((2600-$M210)/$L210)*$N210,2))*'umowa o pracę'!$E$8,2),0)))),0)))&gt;$J210,$J210,IF(AND($K210=1,$I210&gt;0),ROUND(IF($L210+$M210&gt;=2600,2600*'umowa o pracę'!$E$8,($L210+$M210)*'umowa o pracę'!$E$8),2)+IF($M210=0,ROUND(IF($L210&gt;2600,ROUND($O210/$L210*2600,2),$O210)*'umowa o pracę'!$E$8,2),ROUND(IF($L210&gt;2600,ROUND($O210/$L210*2600,2),$O210)*'umowa o pracę'!$E$8,2)),ROUND(IF($L210+$M210&gt;=2600,2600*'umowa o pracę'!$E$8,($L210+$M210)*'umowa o pracę'!$E$8),2)-IF(AND($M210=0,I210&gt;0),ROUND(ROUND(IF($L210&gt;2600,ROUND($N210/$L210*2600,2),$N210),2)*'umowa o pracę'!$E$8,2),IF($M210&gt;0,IF($L210+$M210&lt;2600,ROUND(ROUND($N210+ROUND($M210*9%,2),2)*'umowa o pracę'!$E$8,2),IF(AND($L210+$M210&gt;=2600,$M210&lt;2600,$L210&lt;2600),ROUND((ROUND(((2600-$M210)/$L210)*$N210,2)+ROUND($M210*9%,2))*'umowa o pracę'!$E$8,2),IF(AND($L210+$M210&gt;=2600,$M210&gt;=2600),ROUND((ROUND(2600*9%,2))*'umowa o pracę'!$E$8,2),IF(AND($L210+$M210&gt;=2600,$L210&gt;=2600,$M210&lt;2600),ROUND((ROUND($M210*9%,2)+ROUND(((2600-$M210)/$L210)*$N210,2))*'umowa o pracę'!$E$8,2),0)))),0)))))</f>
        <v>0</v>
      </c>
      <c r="R210" s="252">
        <f>IF(IF(IF(AND($K210=1,$I210&gt;0),ROUND(IF($L210+$M210&gt;=2800,2800*'umowa o pracę'!$E$8,($L210+$M210)*'umowa o pracę'!$E$8),2)+IF($M210=0,ROUND(IF($L210&gt;2800,ROUND($O210/$L210*2800,2),$O210)*'umowa o pracę'!$E$8,2),ROUND(IF($L210&gt;2800,ROUND($O210/$L210*2800,2),$O210)*'umowa o pracę'!$E$8,2)),ROUND(IF($L210+$M210&gt;=2800,2800*'umowa o pracę'!$E$8,($L210+$M210)*'umowa o pracę'!$E$8),2)-IF($M210=0,ROUND(ROUND(IF($L210&gt;2800,ROUND($N210/$L210*2800,2),$N210),2)*'umowa o pracę'!$E$8,2),IF($M210&gt;0,IF($L210+$M210&lt;2800,ROUND(ROUND($N210+ROUND($M210*9%,2),2)*'umowa o pracę'!$E$8,2),IF(AND($L210+$M210&gt;=2800,$M210&lt;2800,$L210&lt;2800),ROUND((ROUND(((2800-$M210)/$L210)*$N210,2)+ROUND($M210*9%,2))*'umowa o pracę'!$E$8,2),IF(AND($L210+$M210&gt;=2800,$M210&gt;=2800),ROUND((ROUND(2800*9%,2))*'umowa o pracę'!$E$8,2),IF(AND($L210+$M210&gt;=2800,$L210&gt;=2800,$M210&lt;2800),ROUND((ROUND($M210*9%,2)+ROUND(((2800-$M210)/$L210)*$N210,2))*'umowa o pracę'!$E$8,2),0)))),0)))&gt;$J210,$J210,IF(AND($K210=1,$I210&gt;0),ROUND(IF($L210+$M210&gt;=2800,2800*'umowa o pracę'!$E$8,($L210+$M210)*'umowa o pracę'!$E$8),2)+IF($M210=0,ROUND(IF($L210&gt;2800,ROUND($O210/$L210*2800,2),$O210)*'umowa o pracę'!$E$8,2),ROUND(IF($L210&gt;2800,ROUND($O210/$L210*2800,2),$O210)*'umowa o pracę'!$E$8,2)),ROUND(IF($L210+$M210&gt;=2800,2800*'umowa o pracę'!$E$8,($L210+$M210)*'umowa o pracę'!$E$8),2)-IF($M210=0,ROUND(ROUND(IF($L210&gt;2800,ROUND($N210/$L210*2800,2),$N210),2)*'umowa o pracę'!$E$8,2),IF($M210&gt;0,IF($L210+$M210&lt;2800,ROUND(ROUND($N210+ROUND($M210*9%,2),2)*'umowa o pracę'!$E$8,2),IF(AND($L210+$M210&gt;=2800,$M210&lt;2800,$L210&lt;2800),ROUND((ROUND(((2800-$M210)/$L210)*$N210,2)+ROUND($M210*9%,2))*'umowa o pracę'!$E$8,2),IF(AND($L210+$M210&gt;=2800,$M210&gt;=2800),ROUND((ROUND(2800*9%,2))*'umowa o pracę'!$E$8,2),IF(AND($L210+$M210&gt;=2800,$L210&gt;=2800,$M210&lt;2800),ROUND((ROUND($M210*9%,2)+ROUND(((2800-$M210)/$L210)*$N210,2))*'umowa o pracę'!$E$8,2),0)))),0))))&gt;$J210,$J210,IF(IF(AND($K210=1,$I210&gt;0),ROUND(IF($L210+$M210&gt;=2800,2800*'umowa o pracę'!$E$8,($L210+$M210)*'umowa o pracę'!$E$8),2)+IF($M210=0,ROUND(IF($L210&gt;2800,ROUND($O210/$L210*2800,2),$O210)*'umowa o pracę'!$E$8,2),ROUND(IF($L210&gt;2800,ROUND($O210/$L210*2800,2),$O210)*'umowa o pracę'!$E$8,2)),ROUND(IF($L210+$M210&gt;=2800,2800*'umowa o pracę'!$E$8,($L210+$M210)*'umowa o pracę'!$E$8),2)-IF($M210=0,ROUND(ROUND(IF($L210&gt;2800,ROUND($N210/$L210*2800,2),$N210),2)*'umowa o pracę'!$E$8,2),IF($M210&gt;0,IF($L210+$M210&lt;2800,ROUND(ROUND($N210+ROUND($M210*9%,2),2)*'umowa o pracę'!$E$8,2),IF(AND($L210+$M210&gt;=2800,$M210&lt;2800,$L210&lt;2800),ROUND((ROUND(((2800-$M210)/$L210)*$N210,2)+ROUND($M210*9%,2))*'umowa o pracę'!$E$8,2),IF(AND($L210+$M210&gt;=2800,$M210&gt;=2800),ROUND((ROUND(2800*9%,2))*'umowa o pracę'!$E$8,2),IF(AND($L210+$M210&gt;=2800,$L210&gt;=2800,$M210&lt;2800),ROUND((ROUND($M210*9%,2)+ROUND(((2800-$M210)/$L210)*$N210,2))*'umowa o pracę'!$E$8,2),0)))),0)))&gt;$J210,$J210,IF(AND($K210=1,$I210&gt;0),ROUND(IF($L210+$M210&gt;=2800,2800*'umowa o pracę'!$E$8,($L210+$M210)*'umowa o pracę'!$E$8),2)+IF($M210=0,ROUND(IF($L210&gt;2800,ROUND($O210/$L210*2800,2),$O210)*'umowa o pracę'!$E$8,2),ROUND(IF($L210&gt;2800,ROUND($O210/$L210*2800,2),$O210)*'umowa o pracę'!$E$8,2)),ROUND(IF($L210+$M210&gt;=2800,2800*'umowa o pracę'!$E$8,($L210+$M210)*'umowa o pracę'!$E$8),2)-IF(AND($M210=0,I210&gt;0),ROUND(ROUND(IF($L210&gt;2800,ROUND($N210/$L210*2800,2),$N210),2)*'umowa o pracę'!$E$8,2),IF($M210&gt;0,IF($L210+$M210&lt;2800,ROUND(ROUND($N210+ROUND($M210*9%,2),2)*'umowa o pracę'!$E$8,2),IF(AND($L210+$M210&gt;=2800,$M210&lt;2800,$L210&lt;2800),ROUND((ROUND(((2800-$M210)/$L210)*$N210,2)+ROUND($M210*9%,2))*'umowa o pracę'!$E$8,2),IF(AND($L210+$M210&gt;=2800,$M210&gt;=2800),ROUND((ROUND(2800*9%,2))*'umowa o pracę'!$E$8,2),IF(AND($L210+$M210&gt;=2800,$L210&gt;=2800,$M210&lt;2800),ROUND((ROUND($M210*9%,2)+ROUND(((2800-$M210)/$L210)*$N210,2))*'umowa o pracę'!$E$8,2),0)))),0)))))</f>
        <v>0</v>
      </c>
      <c r="S210" s="32">
        <f>IF('umowa o pracę'!$E$7=2020,IF(IF($K210=1,IF($M210=0,ROUND(IF($L210&gt;2600,ROUND($N210/$L210*2600,2),$N210)*'umowa o pracę'!$E$8,2),IF($L210+$M210&lt;2600,ROUND(ROUND($N210+ROUND($M210*9%,2),2)*'umowa o pracę'!$E$8,2),IF(AND($L210+$M210&gt;=2600,$L210&lt;2600),ROUND((ROUND($N210+ROUND((2600-$L210)*9%,2),2))*'umowa o pracę'!$E$8,2),IF(AND($L210+$M210&gt;=2600,$L210&gt;=2600),ROUND(ROUND($N210/$L210*2600,2)*'umowa o pracę'!$E$8,2),0)))),0)&gt;$H210,$H210,IF($K210=1,IF($M210=0,ROUND(IF($L210&gt;2600,ROUND($N210/$L210*2600,2),$N210)*'umowa o pracę'!$E$8,2),IF($L210+$M210&lt;2600,ROUND(ROUND($N210+ROUND($M210*9%,2),2)*'umowa o pracę'!$E$8,2),IF(AND($L210+$M210&gt;=2600,$L210&lt;2600),ROUND((ROUND($N210+ROUND((2600-$L210)*9%,2),2))*'umowa o pracę'!$E$8,2),IF(AND($L210+$M210&gt;=2600,$L210&gt;=2600),ROUND(ROUND($N210/$L210*2600,2)*'umowa o pracę'!$E$8,2),0)))),0)),IF('umowa o pracę'!$E$7=2021,IF(IF($K210=1,IF($M210=0,ROUND(IF($L210&gt;2800,ROUND($N210/$L210*2800,2),$N210)*'umowa o pracę'!$E$8,2),IF($L210+$M210&lt;2800,ROUND(ROUND($N210+ROUND($M210*9%,2),2)*'umowa o pracę'!$E$8,2),IF(AND($L210+$M210&gt;=2800,$L210&lt;2800),ROUND((ROUND($N210+ROUND((2800-$L210)*9%,2),2))*'umowa o pracę'!$E$8,2),IF(AND($L210+$M210&gt;=2800,$L210&gt;=2800),ROUND(ROUND($N210/$L210*2800,2)*'umowa o pracę'!$E$8,2),0)))),0)&gt;$H210,$H210,IF($K210=1,IF($M210=0,ROUND(IF($L210&gt;2800,ROUND($N210/$L210*2800,2),$N210)*'umowa o pracę'!$E$8,2),IF($L210+$M210&lt;2800,ROUND(ROUND($N210+ROUND($M210*9%,2),2)*'umowa o pracę'!$E$8,2),IF(AND($L210+$M210&gt;=2800,$L210&lt;2800),ROUND((ROUND($N210+ROUND((2800-$L210)*9%,2),2))*'umowa o pracę'!$E$8,2),IF(AND($L210+$M210&gt;=2800,$L210&gt;=2800),ROUND(ROUND($N210/$L210*2800,2)*'umowa o pracę'!$E$8,2),0)))),0)),0))</f>
        <v>0</v>
      </c>
      <c r="T210" s="32">
        <f>IF('umowa o pracę'!$E$7=2020,IF(IF($K210=1,IF($M210=0,ROUND(IF($L210&gt;2600,ROUND($O210/$L210*2600,2),$O210)*'umowa o pracę'!$E$8,2),ROUND(IF($L210&gt;2600,ROUND($O210/$L210*2600,2),$O210)*'umowa o pracę'!$E$8,2)),0)&gt;$I210,$I210,IF($K210=1,IF($M210=0,ROUND(IF($L210&gt;2600,ROUND($O210/$L210*2600,2),$O210)*'umowa o pracę'!$E$8,2),ROUND(IF($L210&gt;2600,ROUND($O210/$L210*2600,2),$O210)*'umowa o pracę'!$E$8,2)),0)),IF('umowa o pracę'!$E$7=2021,IF(IF($K210=1,IF($M210=0,ROUND(IF($L210&gt;2800,ROUND($O210/$L210*2800,2),$O210)*'umowa o pracę'!$E$8,2),ROUND(IF($L210&gt;2800,ROUND($O210/$L210*2800,2),$O210)*'umowa o pracę'!$E$8,2)),0)&gt;$I210,$I210,IF($K210=1,IF($M210=0,ROUND(IF($L210&gt;2800,ROUND($O210/$L210*2800,2),$O210)*'umowa o pracę'!$E$8,2),ROUND(IF($L210&gt;2800,ROUND($O210/$L210*2800,2),$O210)*'umowa o pracę'!$E$8,2)),0)),0))</f>
        <v>0</v>
      </c>
      <c r="U210" s="51">
        <f>IF('umowa o pracę'!$E$7=2020,$Q210,IF('umowa o pracę'!$E$7=2021,$R210,0))</f>
        <v>0</v>
      </c>
      <c r="V210" s="53">
        <f t="shared" si="40"/>
        <v>1</v>
      </c>
      <c r="W210" s="54">
        <f>IF('umowa o pracę'!$E$6&lt;2,0,$L210)</f>
        <v>0</v>
      </c>
      <c r="X210" s="54">
        <f>IF('umowa o pracę'!$E$6&lt;2,0,$M210)</f>
        <v>0</v>
      </c>
      <c r="Y210" s="55">
        <f>IF('umowa o pracę'!$E$6&lt;2,0,$N210)</f>
        <v>0</v>
      </c>
      <c r="Z210" s="55">
        <f>IF('umowa o pracę'!$E$6&lt;2,0,$O210)</f>
        <v>0</v>
      </c>
      <c r="AA210" s="32">
        <f>IF('umowa o pracę'!$E$7=2020,ROUND(IF($W210&gt;=2600,2600*'umowa o pracę'!$E$8,$W210*'umowa o pracę'!$E$8),2),IF('umowa o pracę'!$E$7=2021,ROUND(IF($W210&gt;=2800,2800*'umowa o pracę'!$E$8,$W210*'umowa o pracę'!$E$8),2),0))</f>
        <v>0</v>
      </c>
      <c r="AB210" s="32">
        <f>IF(IF(IF(AND($V210=1,$I210&gt;0),ROUND(IF($W210+$X210&gt;=2600,2600*'umowa o pracę'!$E$8,($W210+$X210)*'umowa o pracę'!$E$8),2)+IF($X210=0,ROUND(IF($W210&gt;2600,ROUND($Z210/$W210*2600,2),$Z210)*'umowa o pracę'!$E$8,2),ROUND(IF($W210&gt;2600,ROUND($Z210/$W210*2600,2),$Z210)*'umowa o pracę'!$E$8,2)),ROUND(IF($W210+$X210&gt;=2600,2600*'umowa o pracę'!$E$8,($W210+$X210)*'umowa o pracę'!$E$8),2)-IF($X210=0,ROUND(ROUND(IF($W210&gt;2600,ROUND($Y210/$W210*2600,2),$Y210),2)*'umowa o pracę'!$E$8,2),IF($X210&gt;0,IF($W210+$X210&lt;2600,ROUND(ROUND($Y210+ROUND($X210*9%,2),2)*'umowa o pracę'!$E$8,2),IF(AND($W210+$X210&gt;=2600,$X210&lt;2600,$W210&lt;2600),ROUND((ROUND(((2600-$X210)/$W210)*$Y210,2)+ROUND($X210*9%,2))*'umowa o pracę'!$E$8,2),IF(AND($W210+$X210&gt;=2600,$X210&gt;=2600),ROUND((ROUND(2600*9%,2))*'umowa o pracę'!$E$8,2),IF(AND($W210+$X210&gt;=2600,$W210&gt;=2600,$X210&lt;2600),ROUND((ROUND($X210*9%,2)+ROUND(((2600-$X210)/$W210)*$Y210,2))*'umowa o pracę'!$E$8,2),0)))),0)))&gt;$J210,$J210,IF(AND($V210=1,$I210&gt;0),ROUND(IF($W210+$X210&gt;=2600,2600*'umowa o pracę'!$E$8,($W210+$X210)*'umowa o pracę'!$E$8),2)+IF($X210=0,ROUND(IF($W210&gt;2600,ROUND($Z210/$W210*2600,2),$Z210)*'umowa o pracę'!$E$8,2),ROUND(IF($W210&gt;2600,ROUND($Z210/$W210*2600,2),$Z210)*'umowa o pracę'!$E$8,2)),ROUND(IF($W210+$X210&gt;=2600,2600*'umowa o pracę'!$E$8,($W210+$X210)*'umowa o pracę'!$E$8),2)-IF($X210=0,ROUND(ROUND(IF($W210&gt;2600,ROUND($Y210/$W210*2600,2),$Y210),2)*'umowa o pracę'!$E$8,2),IF($X210&gt;0,IF($W210+$X210&lt;2600,ROUND(ROUND($Y210+ROUND($X210*9%,2),2)*'umowa o pracę'!$E$8,2),IF(AND($W210+$X210&gt;=2600,$X210&lt;2600,$W210&lt;2600),ROUND((ROUND(((2600-$X210)/$W210)*$Y210,2)+ROUND($X210*9%,2))*'umowa o pracę'!$E$8,2),IF(AND($W210+$X210&gt;=2600,$X210&gt;=2600),ROUND((ROUND(2600*9%,2))*'umowa o pracę'!$E$8,2),IF(AND($W210+$X210&gt;=2600,$W210&gt;=2600,$X210&lt;2600),ROUND((ROUND($X210*9%,2)+ROUND(((2600-$X210)/$W210)*$Y210,2))*'umowa o pracę'!$E$8,2),0)))),0))))&gt;$J210,$J210,IF(IF(AND($V210=1,$I210&gt;0),ROUND(IF($W210+$X210&gt;=2600,2600*'umowa o pracę'!$E$8,($W210+$X210)*'umowa o pracę'!$E$8),2)+IF($X210=0,ROUND(IF($W210&gt;2600,ROUND($Z210/$W210*2600,2),$Z210)*'umowa o pracę'!$E$8,2),ROUND(IF($W210&gt;2600,ROUND($Z210/$W210*2600,2),$Z210)*'umowa o pracę'!$E$8,2)),ROUND(IF($W210+$X210&gt;=2600,2600*'umowa o pracę'!$E$8,($W210+$X210)*'umowa o pracę'!$E$8),2)-IF($X210=0,ROUND(ROUND(IF($W210&gt;2600,ROUND($Y210/$W210*2600,2),$Y210),2)*'umowa o pracę'!$E$8,2),IF($X210&gt;0,IF($W210+$X210&lt;2600,ROUND(ROUND($Y210+ROUND($X210*9%,2),2)*'umowa o pracę'!$E$8,2),IF(AND($W210+$X210&gt;=2600,$X210&lt;2600,$W210&lt;2600),ROUND((ROUND(((2600-$X210)/$W210)*$Y210,2)+ROUND($X210*9%,2))*'umowa o pracę'!$E$8,2),IF(AND($W210+$X210&gt;=2600,$X210&gt;=2600),ROUND((ROUND(2600*9%,2))*'umowa o pracę'!$E$8,2),IF(AND($W210+$X210&gt;=2600,$W210&gt;=2600,$X210&lt;2600),ROUND((ROUND($X210*9%,2)+ROUND(((2600-$X210)/$W210)*$Y210,2))*'umowa o pracę'!$E$8,2),0)))),0)))&gt;$J210,$J210,IF(AND($V210=1,$I210&gt;0),ROUND(IF($W210+$X210&gt;=2600,2600*'umowa o pracę'!$E$8,($W210+$X210)*'umowa o pracę'!$E$8),2)+IF($X210=0,ROUND(IF($W210&gt;2600,ROUND($Z210/$W210*2600,2),$Z210)*'umowa o pracę'!$E$8,2),ROUND(IF($W210&gt;2600,ROUND($Z210/$W210*2600,2),$Z210)*'umowa o pracę'!$E$8,2)),ROUND(IF($W210+$X210&gt;=2600,2600*'umowa o pracę'!$E$8,($W210+$X210)*'umowa o pracę'!$E$8),2)-IF(AND($X210=0,I210&gt;0),ROUND(ROUND(IF($W210&gt;2600,ROUND($Y210/$W210*2600,2),$Y210),2)*'umowa o pracę'!$E$8,2),IF($X210&gt;0,IF($W210+$X210&lt;2600,ROUND(ROUND($Y210+ROUND($X210*9%,2),2)*'umowa o pracę'!$E$8,2),IF(AND($W210+$X210&gt;=2600,$X210&lt;2600,$W210&lt;2600),ROUND((ROUND(((2600-$X210)/$W210)*$Y210,2)+ROUND($X210*9%,2))*'umowa o pracę'!$E$8,2),IF(AND($W210+$X210&gt;=2600,$X210&gt;=2600),ROUND((ROUND(2600*9%,2))*'umowa o pracę'!$E$8,2),IF(AND($W210+$X210&gt;=2600,$W210&gt;=2600,$X210&lt;2600),ROUND((ROUND($X210*9%,2)+ROUND(((2600-$X210)/$W210)*$Y210,2))*'umowa o pracę'!$E$8,2),0)))),0)))))</f>
        <v>0</v>
      </c>
      <c r="AC210" s="32">
        <f>IF(IF(IF(AND($V210=1,$I210&gt;0),ROUND(IF($W210+$X210&gt;=2800,2800*'umowa o pracę'!$E$8,($W210+$X210)*'umowa o pracę'!$E$8),2)+IF($X210=0,ROUND(IF($W210&gt;2800,ROUND($Z210/$W210*2800,2),$Z210)*'umowa o pracę'!$E$8,2),ROUND(IF($W210&gt;2800,ROUND($Z210/$W210*2800,2),$Z210)*'umowa o pracę'!$E$8,2)),ROUND(IF($W210+$X210&gt;=2800,2800*'umowa o pracę'!$E$8,($W210+$X210)*'umowa o pracę'!$E$8),2)-IF($X210=0,ROUND(ROUND(IF($W210&gt;2800,ROUND($Y210/$W210*2800,2),$Y210),2)*'umowa o pracę'!$E$8,2),IF($X210&gt;0,IF($W210+$X210&lt;2800,ROUND(ROUND($Y210+ROUND($X210*9%,2),2)*'umowa o pracę'!$E$8,2),IF(AND($W210+$X210&gt;=2800,$X210&lt;2800,$W210&lt;2800),ROUND((ROUND(((2800-$X210)/$W210)*$Y210,2)+ROUND($X210*9%,2))*'umowa o pracę'!$E$8,2),IF(AND($W210+$X210&gt;=2800,$X210&gt;=2800),ROUND((ROUND(2800*9%,2))*'umowa o pracę'!$E$8,2),IF(AND($W210+$X210&gt;=2800,$W210&gt;=2800,$X210&lt;2800),ROUND((ROUND($X210*9%,2)+ROUND(((2800-$X210)/$W210)*$Y210,2))*'umowa o pracę'!$E$8,2),0)))),0)))&gt;$J210,$J210,IF(AND($V210=1,$I210&gt;0),ROUND(IF($W210+$X210&gt;=2800,2800*'umowa o pracę'!$E$8,($W210+$X210)*'umowa o pracę'!$E$8),2)+IF($X210=0,ROUND(IF($W210&gt;2800,ROUND($Z210/$W210*2800,2),$Z210)*'umowa o pracę'!$E$8,2),ROUND(IF($W210&gt;2800,ROUND($Z210/$W210*2800,2),$Z210)*'umowa o pracę'!$E$8,2)),ROUND(IF($W210+$X210&gt;=2800,2800*'umowa o pracę'!$E$8,($W210+$X210)*'umowa o pracę'!$E$8),2)-IF($X210=0,ROUND(ROUND(IF($W210&gt;2800,ROUND($Y210/$W210*2800,2),$Y210),2)*'umowa o pracę'!$E$8,2),IF($X210&gt;0,IF($W210+$X210&lt;2800,ROUND(ROUND($Y210+ROUND($X210*9%,2),2)*'umowa o pracę'!$E$8,2),IF(AND($W210+$X210&gt;=2800,$X210&lt;2800,$W210&lt;2800),ROUND((ROUND(((2800-$X210)/$W210)*$Y210,2)+ROUND($X210*9%,2))*'umowa o pracę'!$E$8,2),IF(AND($W210+$X210&gt;=2800,$X210&gt;=2800),ROUND((ROUND(2800*9%,2))*'umowa o pracę'!$E$8,2),IF(AND($W210+$X210&gt;=2800,$W210&gt;=2800,$X210&lt;2800),ROUND((ROUND($X210*9%,2)+ROUND(((2800-$X210)/$W210)*$Y210,2))*'umowa o pracę'!$E$8,2),0)))),0))))&gt;$J210,$J210,IF(IF(AND($V210=1,$I210&gt;0),ROUND(IF($W210+$X210&gt;=2800,2800*'umowa o pracę'!$E$8,($W210+$X210)*'umowa o pracę'!$E$8),2)+IF($X210=0,ROUND(IF($W210&gt;2800,ROUND($Z210/$W210*2800,2),$Z210)*'umowa o pracę'!$E$8,2),ROUND(IF($W210&gt;2800,ROUND($Z210/$W210*2800,2),$Z210)*'umowa o pracę'!$E$8,2)),ROUND(IF($W210+$X210&gt;=2800,2800*'umowa o pracę'!$E$8,($W210+$X210)*'umowa o pracę'!$E$8),2)-IF($X210=0,ROUND(ROUND(IF($W210&gt;2800,ROUND($Y210/$W210*2800,2),$Y210),2)*'umowa o pracę'!$E$8,2),IF($X210&gt;0,IF($W210+$X210&lt;2800,ROUND(ROUND($Y210+ROUND($X210*9%,2),2)*'umowa o pracę'!$E$8,2),IF(AND($W210+$X210&gt;=2800,$X210&lt;2800,$W210&lt;2800),ROUND((ROUND(((2800-$X210)/$W210)*$Y210,2)+ROUND($X210*9%,2))*'umowa o pracę'!$E$8,2),IF(AND($W210+$X210&gt;=2800,$X210&gt;=2800),ROUND((ROUND(2800*9%,2))*'umowa o pracę'!$E$8,2),IF(AND($W210+$X210&gt;=2800,$W210&gt;=2800,$X210&lt;2800),ROUND((ROUND($X210*9%,2)+ROUND(((2800-$X210)/$W210)*$Y210,2))*'umowa o pracę'!$E$8,2),0)))),0)))&gt;$J210,$J210,IF(AND($V210=1,$I210&gt;0),ROUND(IF($W210+$X210&gt;=2800,2800*'umowa o pracę'!$E$8,($W210+$X210)*'umowa o pracę'!$E$8),2)+IF($X210=0,ROUND(IF($W210&gt;2800,ROUND($Z210/$W210*2800,2),$Z210)*'umowa o pracę'!$E$8,2),ROUND(IF($W210&gt;2800,ROUND($Z210/$W210*2800,2),$Z210)*'umowa o pracę'!$E$8,2)),ROUND(IF($W210+$X210&gt;=2800,2800*'umowa o pracę'!$E$8,($W210+$X210)*'umowa o pracę'!$E$8),2)-IF(AND($X210=0,I210&gt;0),ROUND(ROUND(IF($W210&gt;2800,ROUND($Y210/$W210*2800,2),$Y210),2)*'umowa o pracę'!$E$8,2),IF($X210&gt;0,IF($W210+$X210&lt;2800,ROUND(ROUND($Y210+ROUND($X210*9%,2),2)*'umowa o pracę'!$E$8,2),IF(AND($W210+$X210&gt;=2800,$X210&lt;2800,$W210&lt;2800),ROUND((ROUND(((2800-$X210)/$W210)*$Y210,2)+ROUND($X210*9%,2))*'umowa o pracę'!$E$8,2),IF(AND($W210+$X210&gt;=2800,$X210&gt;=2800),ROUND((ROUND(2800*9%,2))*'umowa o pracę'!$E$8,2),IF(AND($W210+$X210&gt;=2800,$W210&gt;=2800,$X210&lt;2800),ROUND((ROUND($X210*9%,2)+ROUND(((2800-$X210)/$W210)*$Y210,2))*'umowa o pracę'!$E$8,2),0)))),0)))))</f>
        <v>0</v>
      </c>
      <c r="AD210" s="32">
        <f>IF('umowa o pracę'!$E$7=2020,IF(IF($V210=1,IF($X210=0,ROUND(IF($W210&gt;2600,ROUND($Y210/$W210*2600,2),$Y210)*'umowa o pracę'!$E$8,2),IF($W210+$X210&lt;2600,ROUND(ROUND($Y210+ROUND($X210*9%,2),2)*'umowa o pracę'!$E$8,2),IF(AND($W210+$X210&gt;=2600,$W210&lt;2600),ROUND((ROUND($Y210+ROUND((2600-$W210)*9%,2),2))*'umowa o pracę'!$E$8,2),IF(AND($W210+$X210&gt;=2600,$W210&gt;=2600),ROUND(ROUND($Y210/$W210*2600,2)*'umowa o pracę'!$E$8,2),0)))),0)&gt;$H210,$H210,IF($V210=1,IF($X210=0,ROUND(IF($W210&gt;2600,ROUND($Y210/$W210*2600,2),$Y210)*'umowa o pracę'!$E$8,2),IF($W210+$X210&lt;2600,ROUND(ROUND($Y210+ROUND($X210*9%,2),2)*'umowa o pracę'!$E$8,2),IF(AND($W210+$X210&gt;=2600,$W210&lt;2600),ROUND((ROUND($Y210+ROUND((2600-$W210)*9%,2),2))*'umowa o pracę'!$E$8,2),IF(AND($W210+$X210&gt;=2600,$W210&gt;=2600),ROUND(ROUND($Y210/$W210*2600,2)*'umowa o pracę'!$E$8,2),0)))),0)),IF('umowa o pracę'!$E$7=2021,IF(IF($V210=1,IF($X210=0,ROUND(IF($W210&gt;2800,ROUND($Y210/$W210*2800,2),$Y210)*'umowa o pracę'!$E$8,2),IF($W210+$X210&lt;2800,ROUND(ROUND($Y210+ROUND($X210*9%,2),2)*'umowa o pracę'!$E$8,2),IF(AND($W210+$X210&gt;=2800,$W210&lt;2800),ROUND((ROUND($Y210+ROUND((2800-$W210)*9%,2),2))*'umowa o pracę'!$E$8,2),IF(AND($W210+$X210&gt;=2800,$W210&gt;=2800),ROUND(ROUND($Y210/$W210*2800,2)*'umowa o pracę'!$E$8,2),0)))),0)&gt;$H210,$H210,IF($V210=1,IF($X210=0,ROUND(IF($W210&gt;2800,ROUND($Y210/$W210*2800,2),$Y210)*'umowa o pracę'!$E$8,2),IF($W210+$X210&lt;2800,ROUND(ROUND($Y210+ROUND($X210*9%,2),2)*'umowa o pracę'!$E$8,2),IF(AND($W210+$X210&gt;=2800,$W210&lt;2800),ROUND((ROUND($Y210+ROUND((2800-$W210)*9%,2),2))*'umowa o pracę'!$E$8,2),IF(AND($W210+$X210&gt;=2800,$W210&gt;=2800),ROUND(ROUND($Y210/$W210*2800,2)*'umowa o pracę'!$E$8,2),0)))),0)),0))</f>
        <v>0</v>
      </c>
      <c r="AE210" s="32">
        <f>IF('umowa o pracę'!$E$7=2020,IF(IF($V210=1,IF($X210=0,ROUND(IF($W210&gt;2600,ROUND($Z210/$W210*2600,2),$Z210)*'umowa o pracę'!$E$8,2),ROUND(IF($W210&gt;2600,ROUND($Z210/$W210*2600,2),$Z210)*'umowa o pracę'!$E$8,2)),0)&gt;$I210,$I210,IF($V210=1,IF($X210=0,ROUND(IF($W210&gt;2600,ROUND($Z210/$W210*2600,2),$Z210)*'umowa o pracę'!$E$8,2),ROUND(IF($W210&gt;2600,ROUND($Z210/$W210*2600,2),$Z210)*'umowa o pracę'!$E$8,2)),0)),IF('umowa o pracę'!$E$7=2021,IF(IF($V210=1,IF($X210=0,ROUND(IF($W210&gt;2800,ROUND($Z210/$W210*2800,2),$Z210)*'umowa o pracę'!$E$8,2),ROUND(IF($W210&gt;2800,ROUND($Z210/$W210*2800,2),$Z210)*'umowa o pracę'!$E$8,2)),0)&gt;$I210,$I210,IF($V210=1,IF($X210=0,ROUND(IF($W210&gt;2800,ROUND($Z210/$W210*2800,2),$Z210)*'umowa o pracę'!$E$8,2),ROUND(IF($W210&gt;2800,ROUND($Z210/$W210*2800,2),$Z210)*'umowa o pracę'!$E$8,2)),0)),0))</f>
        <v>0</v>
      </c>
      <c r="AF210" s="56">
        <f>IF('umowa o pracę'!$E$7=2020,$AB210,IF('umowa o pracę'!$E$7=2021,$AC210,0))</f>
        <v>0</v>
      </c>
      <c r="AG210" s="53">
        <f t="shared" si="41"/>
        <v>1</v>
      </c>
      <c r="AH210" s="39">
        <f>IF('umowa o pracę'!$E$6&lt;3,0,$L210)</f>
        <v>0</v>
      </c>
      <c r="AI210" s="39">
        <f>IF('umowa o pracę'!$E$6&lt;3,0,$M210)</f>
        <v>0</v>
      </c>
      <c r="AJ210" s="55">
        <f>IF('umowa o pracę'!$E$6&lt;3,0,$N210)</f>
        <v>0</v>
      </c>
      <c r="AK210" s="55">
        <f>IF('umowa o pracę'!$E$6&lt;3,0,$O210)</f>
        <v>0</v>
      </c>
      <c r="AL210" s="32">
        <f>IF('umowa o pracę'!$E$7=2020,ROUND(IF($AH210&gt;=2600,2600*'umowa o pracę'!$E$8,$AH210*'umowa o pracę'!$E$8),2),IF('umowa o pracę'!$E$7=2021,ROUND(IF($AH210&gt;=2800,2800*'umowa o pracę'!$E$8,$AH210*'umowa o pracę'!$E$8),2),0))</f>
        <v>0</v>
      </c>
      <c r="AM210" s="32">
        <f>IF(IF(IF(AND($AG210=1,$I210&gt;0),ROUND(IF($AH210+$AI210&gt;=2600,2600*'umowa o pracę'!$E$8,($AH210+$AI210)*'umowa o pracę'!$E$8),2)+IF($AI210=0,ROUND(IF($AH210&gt;2600,ROUND($AK210/$AH210*2600,2),$AK210)*'umowa o pracę'!$E$8,2),ROUND(IF($AH210&gt;2600,ROUND($AK210/$AH210*2600,2),$AK210)*'umowa o pracę'!$E$8,2)),ROUND(IF($AH210+$AI210&gt;=2600,2600*'umowa o pracę'!$E$8,($AH210+$AI210)*'umowa o pracę'!$E$8),2)-IF($AI210=0,ROUND(ROUND(IF($AH210&gt;2600,ROUND($AJ210/$AH210*2600,2),$AJ210),2)*'umowa o pracę'!$E$8,2),IF($AI210&gt;0,IF($AH210+$AI210&lt;2600,ROUND(ROUND($AJ210+ROUND($AI210*9%,2),2)*'umowa o pracę'!$E$8,2),IF(AND($AH210+$AI210&gt;=2600,$AI210&lt;2600,$AH210&lt;2600),ROUND((ROUND(((2600-$AI210)/$AH210)*$AJ210,2)+ROUND($AI210*9%,2))*'umowa o pracę'!$E$8,2),IF(AND($AH210+$AI210&gt;=2600,$AI210&gt;=2600),ROUND((ROUND(2600*9%,2))*'umowa o pracę'!$E$8,2),IF(AND($AH210+$AI210&gt;=2600,$AH210&gt;=2600,$AI210&lt;2600),ROUND((ROUND($AI210*9%,2)+ROUND(((2600-$AI210)/$AH210)*$AJ210,2))*'umowa o pracę'!$E$8,2),0)))),0)))&gt;$J210,$J210,IF(AND($AG210=1,$I210&gt;0),ROUND(IF($AH210+$AI210&gt;=2600,2600*'umowa o pracę'!$E$8,($AH210+$AI210)*'umowa o pracę'!$E$8),2)+IF($AI210=0,ROUND(IF($AH210&gt;2600,ROUND($AK210/$AH210*2600,2),$AK210)*'umowa o pracę'!$E$8,2),ROUND(IF($AH210&gt;2600,ROUND($AK210/$AH210*2600,2),$AK210)*'umowa o pracę'!$E$8,2)),ROUND(IF($AH210+$AI210&gt;=2600,2600*'umowa o pracę'!$E$8,($AH210+$AI210)*'umowa o pracę'!$E$8),2)-IF($AI210=0,ROUND(ROUND(IF($AH210&gt;2600,ROUND($AJ210/$AH210*2600,2),$AJ210),2)*'umowa o pracę'!$E$8,2),IF($AI210&gt;0,IF($AH210+$AI210&lt;2600,ROUND(ROUND($AJ210+ROUND($AI210*9%,2),2)*'umowa o pracę'!$E$8,2),IF(AND($AH210+$AI210&gt;=2600,$AI210&lt;2600,$AH210&lt;2600),ROUND((ROUND(((2600-$AI210)/$AH210)*$AJ210,2)+ROUND($AI210*9%,2))*'umowa o pracę'!$E$8,2),IF(AND($AH210+$AI210&gt;=2600,$AI210&gt;=2600),ROUND((ROUND(2600*9%,2))*'umowa o pracę'!$E$8,2),IF(AND($AH210+$AI210&gt;=2600,$AH210&gt;=2600,$AI210&lt;2600),ROUND((ROUND($AI210*9%,2)+ROUND(((2600-$AI210)/$AH210)*$AJ210,2))*'umowa o pracę'!$E$8,2),0)))),0))))&gt;$J210,$J210,IF(IF(AND($AG210=1,$I210&gt;0),ROUND(IF($AH210+$AI210&gt;=2600,2600*'umowa o pracę'!$E$8,($AH210+$AI210)*'umowa o pracę'!$E$8),2)+IF($AI210=0,ROUND(IF($AH210&gt;2600,ROUND($AK210/$AH210*2600,2),$AK210)*'umowa o pracę'!$E$8,2),ROUND(IF($AH210&gt;2600,ROUND($AK210/$AH210*2600,2),$AK210)*'umowa o pracę'!$E$8,2)),ROUND(IF($AH210+$AI210&gt;=2600,2600*'umowa o pracę'!$E$8,($AH210+$AI210)*'umowa o pracę'!$E$8),2)-IF($AI210=0,ROUND(ROUND(IF($AH210&gt;2600,ROUND($AJ210/$AH210*2600,2),$AJ210),2)*'umowa o pracę'!$E$8,2),IF($AI210&gt;0,IF($AH210+$AI210&lt;2600,ROUND(ROUND($AJ210+ROUND($AI210*9%,2),2)*'umowa o pracę'!$E$8,2),IF(AND($AH210+$AI210&gt;=2600,$AI210&lt;2600,$AH210&lt;2600),ROUND((ROUND(((2600-$AI210)/$AH210)*$AJ210,2)+ROUND($AI210*9%,2))*'umowa o pracę'!$E$8,2),IF(AND($AH210+$AI210&gt;=2600,$AI210&gt;=2600),ROUND((ROUND(2600*9%,2))*'umowa o pracę'!$E$8,2),IF(AND($AH210+$AI210&gt;=2600,$AH210&gt;=2600,$AI210&lt;2600),ROUND((ROUND($AI210*9%,2)+ROUND(((2600-$AI210)/$AH210)*$AJ210,2))*'umowa o pracę'!$E$8,2),0)))),0)))&gt;$J210,$J210,IF(AND($AG210=1,$I210&gt;0),ROUND(IF($AH210+$AI210&gt;=2600,2600*'umowa o pracę'!$E$8,($AH210+$AI210)*'umowa o pracę'!$E$8),2)+IF($AI210=0,ROUND(IF($AH210&gt;2600,ROUND($AK210/$AH210*2600,2),$AK210)*'umowa o pracę'!$E$8,2),ROUND(IF($AH210&gt;2600,ROUND($AK210/$AH210*2600,2),$AK210)*'umowa o pracę'!$E$8,2)),ROUND(IF($AH210+$AI210&gt;=2600,2600*'umowa o pracę'!$E$8,($AH210+$AI210)*'umowa o pracę'!$E$8),2)-IF(AND($AI210=0,I210&gt;0),ROUND(ROUND(IF($AH210&gt;2600,ROUND($AJ210/$AH210*2600,2),$AJ210),2)*'umowa o pracę'!$E$8,2),IF($AI210&gt;0,IF($AH210+$AI210&lt;2600,ROUND(ROUND($AJ210+ROUND($AI210*9%,2),2)*'umowa o pracę'!$E$8,2),IF(AND($AH210+$AI210&gt;=2600,$AI210&lt;2600,$AH210&lt;2600),ROUND((ROUND(((2600-$AI210)/$AH210)*$AJ210,2)+ROUND($AI210*9%,2))*'umowa o pracę'!$E$8,2),IF(AND($AH210+$AI210&gt;=2600,$AI210&gt;=2600),ROUND((ROUND(2600*9%,2))*'umowa o pracę'!$E$8,2),IF(AND($AH210+$AI210&gt;=2600,$AH210&gt;=2600,$AI210&lt;2600),ROUND((ROUND($AI210*9%,2)+ROUND(((2600-$AI210)/$AH210)*$AJ210,2))*'umowa o pracę'!$E$8,2),0)))),0)))))</f>
        <v>0</v>
      </c>
      <c r="AN210" s="32">
        <f>IF(IF(IF(AND($AG210=1,$I210&gt;0),ROUND(IF($AH210+$AI210&gt;=2800,2800*'umowa o pracę'!$E$8,($AH210+$AI210)*'umowa o pracę'!$E$8),2)+IF($AI210=0,ROUND(IF($AH210&gt;2800,ROUND($AK210/$AH210*2800,2),$AK210)*'umowa o pracę'!$E$8,2),ROUND(IF($AH210&gt;2800,ROUND($AK210/$AH210*2800,2),$AK210)*'umowa o pracę'!$E$8,2)),ROUND(IF($AH210+$AI210&gt;=2800,2800*'umowa o pracę'!$E$8,($AH210+$AI210)*'umowa o pracę'!$E$8),2)-IF($AI210=0,ROUND(ROUND(IF($AH210&gt;2800,ROUND($AJ210/$AH210*2800,2),$AJ210),2)*'umowa o pracę'!$E$8,2),IF($AI210&gt;0,IF($AH210+$AI210&lt;2800,ROUND(ROUND($AJ210+ROUND($AI210*9%,2),2)*'umowa o pracę'!$E$8,2),IF(AND($AH210+$AI210&gt;=2800,$AI210&lt;2800,$AH210&lt;2800),ROUND((ROUND(((2800-$AI210)/$AH210)*$AJ210,2)+ROUND($AI210*9%,2))*'umowa o pracę'!$E$8,2),IF(AND($AH210+$AI210&gt;=2800,$AI210&gt;=2800),ROUND((ROUND(2800*9%,2))*'umowa o pracę'!$E$8,2),IF(AND($AH210+$AI210&gt;=2800,$AH210&gt;=2800,$AI210&lt;2800),ROUND((ROUND($AI210*9%,2)+ROUND(((2800-$AI210)/$AH210)*$AJ210,2))*'umowa o pracę'!$E$8,2),0)))),0)))&gt;$J210,$J210,IF(AND($AG210=1,$I210&gt;0),ROUND(IF($AH210+$AI210&gt;=2800,2800*'umowa o pracę'!$E$8,($AH210+$AI210)*'umowa o pracę'!$E$8),2)+IF($AI210=0,ROUND(IF($AH210&gt;2800,ROUND($AK210/$AH210*2800,2),$AK210)*'umowa o pracę'!$E$8,2),ROUND(IF($AH210&gt;2800,ROUND($AK210/$AH210*2800,2),$AK210)*'umowa o pracę'!$E$8,2)),ROUND(IF($AH210+$AI210&gt;=2800,2800*'umowa o pracę'!$E$8,($AH210+$AI210)*'umowa o pracę'!$E$8),2)-IF($AI210=0,ROUND(ROUND(IF($AH210&gt;2800,ROUND($AJ210/$AH210*2800,2),$AJ210),2)*'umowa o pracę'!$E$8,2),IF($AI210&gt;0,IF($AH210+$AI210&lt;2800,ROUND(ROUND($AJ210+ROUND($AI210*9%,2),2)*'umowa o pracę'!$E$8,2),IF(AND($AH210+$AI210&gt;=2800,$AI210&lt;2800,$AH210&lt;2800),ROUND((ROUND(((2800-$AI210)/$AH210)*$AJ210,2)+ROUND($AI210*9%,2))*'umowa o pracę'!$E$8,2),IF(AND($AH210+$AI210&gt;=2800,$AI210&gt;=2800),ROUND((ROUND(2800*9%,2))*'umowa o pracę'!$E$8,2),IF(AND($AH210+$AI210&gt;=2800,$AH210&gt;=2800,$AI210&lt;2800),ROUND((ROUND($AI210*9%,2)+ROUND(((2800-$AI210)/$AH210)*$AJ210,2))*'umowa o pracę'!$E$8,2),0)))),0))))&gt;$J210,$J210,IF(IF(AND($AG210=1,$I210&gt;0),ROUND(IF($AH210+$AI210&gt;=2800,2800*'umowa o pracę'!$E$8,($AH210+$AI210)*'umowa o pracę'!$E$8),2)+IF($AI210=0,ROUND(IF($AH210&gt;2800,ROUND($AK210/$AH210*2800,2),$AK210)*'umowa o pracę'!$E$8,2),ROUND(IF($AH210&gt;2800,ROUND($AK210/$AH210*2800,2),$AK210)*'umowa o pracę'!$E$8,2)),ROUND(IF($AH210+$AI210&gt;=2800,2800*'umowa o pracę'!$E$8,($AH210+$AI210)*'umowa o pracę'!$E$8),2)-IF($AI210=0,ROUND(ROUND(IF($AH210&gt;2800,ROUND($AJ210/$AH210*2800,2),$AJ210),2)*'umowa o pracę'!$E$8,2),IF($AI210&gt;0,IF($AH210+$AI210&lt;2800,ROUND(ROUND($AJ210+ROUND($AI210*9%,2),2)*'umowa o pracę'!$E$8,2),IF(AND($AH210+$AI210&gt;=2800,$AI210&lt;2800,$AH210&lt;2800),ROUND((ROUND(((2800-$AI210)/$AH210)*$AJ210,2)+ROUND($AI210*9%,2))*'umowa o pracę'!$E$8,2),IF(AND($AH210+$AI210&gt;=2800,$AI210&gt;=2800),ROUND((ROUND(2800*9%,2))*'umowa o pracę'!$E$8,2),IF(AND($AH210+$AI210&gt;=2800,$AH210&gt;=2800,$AI210&lt;2800),ROUND((ROUND($AI210*9%,2)+ROUND(((2800-$AI210)/$AH210)*$AJ210,2))*'umowa o pracę'!$E$8,2),0)))),0)))&gt;$J210,$J210,IF(AND($AG210=1,$I210&gt;0),ROUND(IF($AH210+$AI210&gt;=2800,2800*'umowa o pracę'!$E$8,($AH210+$AI210)*'umowa o pracę'!$E$8),2)+IF($AI210=0,ROUND(IF($AH210&gt;2800,ROUND($AK210/$AH210*2800,2),$AK210)*'umowa o pracę'!$E$8,2),ROUND(IF($AH210&gt;2800,ROUND($AK210/$AH210*2800,2),$AK210)*'umowa o pracę'!$E$8,2)),ROUND(IF($AH210+$AI210&gt;=2800,2800*'umowa o pracę'!$E$8,($AH210+$AI210)*'umowa o pracę'!$E$8),2)-IF(AND($AI210=0,I210&gt;0),ROUND(ROUND(IF($AH210&gt;2800,ROUND($AJ210/$AH210*2800,2),$AJ210),2)*'umowa o pracę'!$E$8,2),IF($AI210&gt;0,IF($AH210+$AI210&lt;2800,ROUND(ROUND($AJ210+ROUND($AI210*9%,2),2)*'umowa o pracę'!$E$8,2),IF(AND($AH210+$AI210&gt;=2800,$AI210&lt;2800,$AH210&lt;2800),ROUND((ROUND(((2800-$AI210)/$AH210)*$AJ210,2)+ROUND($AI210*9%,2))*'umowa o pracę'!$E$8,2),IF(AND($AH210+$AI210&gt;=2800,$AI210&gt;=2800),ROUND((ROUND(2800*9%,2))*'umowa o pracę'!$E$8,2),IF(AND($AH210+$AI210&gt;=2800,$AH210&gt;=2800,$AI210&lt;2800),ROUND((ROUND($AI210*9%,2)+ROUND(((2800-$AI210)/$AH210)*$AJ210,2))*'umowa o pracę'!$E$8,2),0)))),0)))))</f>
        <v>0</v>
      </c>
      <c r="AO210" s="32">
        <f>IF('umowa o pracę'!$E$7=2020,IF(IF($AG210=1,IF($AI210=0,ROUND(IF($AH210&gt;2600,ROUND($AJ210/$AH210*2600,2),$AJ210)*'umowa o pracę'!$E$8,2),IF($AH210+$AI210&lt;2600,ROUND(ROUND($AJ210+ROUND($AI210*9%,2),2)*'umowa o pracę'!$E$8,2),IF(AND($AH210+$AI210&gt;=2600,$AH210&lt;2600),ROUND((ROUND($AJ210+ROUND((2600-$AH210)*9%,2),2))*'umowa o pracę'!$E$8,2),IF(AND($AH210+$AI210&gt;=2600,$AH210&gt;=2600),ROUND(ROUND($AJ210/$AH210*2600,2)*'umowa o pracę'!$E$8,2),0)))),0)&gt;$H210,$H210,IF($AG210=1,IF($AI210=0,ROUND(IF($AH210&gt;2600,ROUND($AJ210/$AH210*2600,2),$AJ210)*'umowa o pracę'!$E$8,2),IF($AH210+$AI210&lt;2600,ROUND(ROUND($AJ210+ROUND($AI210*9%,2),2)*'umowa o pracę'!$E$8,2),IF(AND($AH210+$AI210&gt;=2600,$AH210&lt;2600),ROUND((ROUND($AJ210+ROUND((2600-$AH210)*9%,2),2))*'umowa o pracę'!$E$8,2),IF(AND($AH210+$AI210&gt;=2600,$AH210&gt;=2600),ROUND(ROUND($AJ210/$AH210*2600,2)*'umowa o pracę'!$E$8,2),0)))),0)),IF('umowa o pracę'!$E$7=2021,IF(IF($AG210=1,IF($AI210=0,ROUND(IF($AH210&gt;2800,ROUND($AJ210/$AH210*2800,2),$AJ210)*'umowa o pracę'!$E$8,2),IF($AH210+$AI210&lt;2800,ROUND(ROUND($AJ210+ROUND($AI210*9%,2),2)*'umowa o pracę'!$E$8,2),IF(AND($AH210+$AI210&gt;=2800,$AH210&lt;2800),ROUND((ROUND($AJ210+ROUND((2800-$AH210)*9%,2),2))*'umowa o pracę'!$E$8,2),IF(AND($AH210+$AI210&gt;=2800,$AH210&gt;=2800),ROUND(ROUND($AJ210/$AH210*2800,2)*'umowa o pracę'!$E$8,2),0)))),0)&gt;$H210,$H210,IF($AG210=1,IF($AI210=0,ROUND(IF($AH210&gt;2800,ROUND($AJ210/$AH210*2800,2),$AJ210)*'umowa o pracę'!$E$8,2),IF($AH210+$AI210&lt;2800,ROUND(ROUND($AJ210+ROUND($AI210*9%,2),2)*'umowa o pracę'!$E$8,2),IF(AND($AH210+$AI210&gt;=2800,$AH210&lt;2800),ROUND((ROUND($AJ210+ROUND((2800-$AH210)*9%,2),2))*'umowa o pracę'!$E$8,2),IF(AND($AH210+$AI210&gt;=2800,$AH210&gt;=2800),ROUND(ROUND($AJ210/$AH210*2800,2)*'umowa o pracę'!$E$8,2),0)))),0)),0))</f>
        <v>0</v>
      </c>
      <c r="AP210" s="32">
        <f>IF('umowa o pracę'!$E$7=2020,IF(IF($AG210=1,IF($AI210=0,ROUND(IF($AH210&gt;2600,ROUND($AK210/$AH210*2600,2),$AK210)*'umowa o pracę'!$E$8,2),ROUND(IF($AH210&gt;2600,ROUND($AK210/$AH210*2600,2),$AK210)*'umowa o pracę'!$E$8,2)),0)&gt;$I210,$I210,IF($AG210=1,IF($AI210=0,ROUND(IF($AH210&gt;2600,ROUND($AK210/$AH210*2600,2),$AK210)*'umowa o pracę'!$E$8,2),ROUND(IF($AH210&gt;2600,ROUND($AK210/$AH210*2600,2),$AK210)*'umowa o pracę'!$E$8,2)),0)),IF('umowa o pracę'!$E$7=2021,IF(IF($AG210=1,IF($AI210=0,ROUND(IF($AH210&gt;2800,ROUND($AK210/$AH210*2800,2),$AK210)*'umowa o pracę'!$E$8,2),ROUND(IF($AH210&gt;2800,ROUND($AK210/$AH210*2800,2),$AK210)*'umowa o pracę'!$E$8,2)),0)&gt;$I210,$I210,IF($AG210=1,IF($AI210=0,ROUND(IF($AH210&gt;2800,ROUND($AK210/$AH210*2800,2),$AK210)*'umowa o pracę'!$E$8,2),ROUND(IF($AH210&gt;2800,ROUND($AK210/$AH210*2800,2),$AK210)*'umowa o pracę'!$E$8,2)),0)),0))</f>
        <v>0</v>
      </c>
      <c r="AQ210" s="56">
        <f>IF('umowa o pracę'!$E$7=2020,$AM210,IF('umowa o pracę'!$E$7=2021,$AN210,0))</f>
        <v>0</v>
      </c>
      <c r="AR210" s="33">
        <f>IF('umowa o pracę'!$E$7=0,0,U210+AF210+AQ210)</f>
        <v>0</v>
      </c>
      <c r="AS210" s="19"/>
      <c r="AT210" s="19"/>
      <c r="AU210" s="19"/>
      <c r="AV210" s="6"/>
      <c r="AW210" s="6"/>
      <c r="AX210" s="6">
        <f t="shared" si="39"/>
        <v>10</v>
      </c>
      <c r="AY210" s="6"/>
      <c r="AZ210" s="234">
        <f t="shared" si="42"/>
        <v>0</v>
      </c>
      <c r="BA210" s="234">
        <f t="shared" si="43"/>
        <v>0</v>
      </c>
      <c r="BB210" s="234">
        <f t="shared" si="44"/>
        <v>0</v>
      </c>
      <c r="BC210" s="234">
        <f t="shared" si="45"/>
        <v>0</v>
      </c>
      <c r="BD210" s="234">
        <f t="shared" si="46"/>
        <v>0</v>
      </c>
      <c r="BE210" s="234">
        <f t="shared" si="47"/>
        <v>0</v>
      </c>
      <c r="BF210" s="234">
        <f t="shared" si="48"/>
        <v>0</v>
      </c>
      <c r="BG210" s="234">
        <f t="shared" si="49"/>
        <v>0</v>
      </c>
      <c r="BH210" s="234">
        <f t="shared" si="50"/>
        <v>0</v>
      </c>
      <c r="BI210" s="238">
        <f t="shared" si="51"/>
        <v>0</v>
      </c>
      <c r="BJ210" s="236"/>
      <c r="BK210" s="236"/>
      <c r="BL210" s="237"/>
    </row>
    <row r="211" spans="1:64" ht="15.75" customHeight="1" x14ac:dyDescent="0.25">
      <c r="A211" s="129">
        <v>200</v>
      </c>
      <c r="B211" s="57"/>
      <c r="C211" s="57"/>
      <c r="D211" s="36"/>
      <c r="E211" s="36"/>
      <c r="F211" s="242"/>
      <c r="G211" s="37">
        <v>1</v>
      </c>
      <c r="H211" s="58">
        <v>0</v>
      </c>
      <c r="I211" s="59">
        <v>0</v>
      </c>
      <c r="J211" s="60">
        <v>0</v>
      </c>
      <c r="K211" s="52">
        <v>1</v>
      </c>
      <c r="L211" s="39">
        <v>0</v>
      </c>
      <c r="M211" s="39">
        <v>0</v>
      </c>
      <c r="N211" s="39">
        <v>0</v>
      </c>
      <c r="O211" s="39">
        <v>0</v>
      </c>
      <c r="P211" s="35">
        <f>IF('umowa o pracę'!$E$7=2020,ROUND(IF($L211&gt;=2600,2600*'umowa o pracę'!$E$8,$L211*'umowa o pracę'!$E$8),2),IF('umowa o pracę'!$E$7=2021,ROUND(IF($L211&gt;=2800,2800*'umowa o pracę'!$E$8,$L211*'umowa o pracę'!$E$8),2),0))</f>
        <v>0</v>
      </c>
      <c r="Q211" s="252">
        <f>IF(IF(IF(AND($K211=1,$I211&gt;0),ROUND(IF($L211+$M211&gt;=2600,2600*'umowa o pracę'!$E$8,($L211+$M211)*'umowa o pracę'!$E$8),2)+IF($M211=0,ROUND(IF($L211&gt;2600,ROUND($O211/$L211*2600,2),$O211)*'umowa o pracę'!$E$8,2),ROUND(IF($L211&gt;2600,ROUND($O211/$L211*2600,2),$O211)*'umowa o pracę'!$E$8,2)),ROUND(IF($L211+$M211&gt;=2600,2600*'umowa o pracę'!$E$8,($L211+$M211)*'umowa o pracę'!$E$8),2)-IF($M211=0,ROUND(ROUND(IF($L211&gt;2600,ROUND($N211/$L211*2600,2),$N211),2)*'umowa o pracę'!$E$8,2),IF($M211&gt;0,IF($L211+$M211&lt;2600,ROUND(ROUND($N211+ROUND($M211*9%,2),2)*'umowa o pracę'!$E$8,2),IF(AND($L211+$M211&gt;=2600,$M211&lt;2600,$L211&lt;2600),ROUND((ROUND(((2600-$M211)/$L211)*$N211,2)+ROUND($M211*9%,2))*'umowa o pracę'!$E$8,2),IF(AND($L211+$M211&gt;=2600,$M211&gt;=2600),ROUND((ROUND(2600*9%,2))*'umowa o pracę'!$E$8,2),IF(AND($L211+$M211&gt;=2600,$L211&gt;=2600,$M211&lt;2600),ROUND((ROUND($M211*9%,2)+ROUND(((2600-$M211)/$L211)*$N211,2))*'umowa o pracę'!$E$8,2),0)))),0)))&gt;$J211,$J211,IF(AND($K211=1,$I211&gt;0),ROUND(IF($L211+$M211&gt;=2600,2600*'umowa o pracę'!$E$8,($L211+$M211)*'umowa o pracę'!$E$8),2)+IF($M211=0,ROUND(IF($L211&gt;2600,ROUND($O211/$L211*2600,2),$O211)*'umowa o pracę'!$E$8,2),ROUND(IF($L211&gt;2600,ROUND($O211/$L211*2600,2),$O211)*'umowa o pracę'!$E$8,2)),ROUND(IF($L211+$M211&gt;=2600,2600*'umowa o pracę'!$E$8,($L211+$M211)*'umowa o pracę'!$E$8),2)-IF($M211=0,ROUND(ROUND(IF($L211&gt;2600,ROUND($N211/$L211*2600,2),$N211),2)*'umowa o pracę'!$E$8,2),IF($M211&gt;0,IF($L211+$M211&lt;2600,ROUND(ROUND($N211+ROUND($M211*9%,2),2)*'umowa o pracę'!$E$8,2),IF(AND($L211+$M211&gt;=2600,$M211&lt;2600,$L211&lt;2600),ROUND((ROUND(((2600-$M211)/$L211)*$N211,2)+ROUND($M211*9%,2))*'umowa o pracę'!$E$8,2),IF(AND($L211+$M211&gt;=2600,$M211&gt;=2600),ROUND((ROUND(2600*9%,2))*'umowa o pracę'!$E$8,2),IF(AND($L211+$M211&gt;=2600,$L211&gt;=2600,$M211&lt;2600),ROUND((ROUND($M211*9%,2)+ROUND(((2600-$M211)/$L211)*$N211,2))*'umowa o pracę'!$E$8,2),0)))),0))))&gt;$J211,$J211,IF(IF(AND($K211=1,$I211&gt;0),ROUND(IF($L211+$M211&gt;=2600,2600*'umowa o pracę'!$E$8,($L211+$M211)*'umowa o pracę'!$E$8),2)+IF($M211=0,ROUND(IF($L211&gt;2600,ROUND($O211/$L211*2600,2),$O211)*'umowa o pracę'!$E$8,2),ROUND(IF($L211&gt;2600,ROUND($O211/$L211*2600,2),$O211)*'umowa o pracę'!$E$8,2)),ROUND(IF($L211+$M211&gt;=2600,2600*'umowa o pracę'!$E$8,($L211+$M211)*'umowa o pracę'!$E$8),2)-IF($M211=0,ROUND(ROUND(IF($L211&gt;2600,ROUND($N211/$L211*2600,2),$N211),2)*'umowa o pracę'!$E$8,2),IF($M211&gt;0,IF($L211+$M211&lt;2600,ROUND(ROUND($N211+ROUND($M211*9%,2),2)*'umowa o pracę'!$E$8,2),IF(AND($L211+$M211&gt;=2600,$M211&lt;2600,$L211&lt;2600),ROUND((ROUND(((2600-$M211)/$L211)*$N211,2)+ROUND($M211*9%,2))*'umowa o pracę'!$E$8,2),IF(AND($L211+$M211&gt;=2600,$M211&gt;=2600),ROUND((ROUND(2600*9%,2))*'umowa o pracę'!$E$8,2),IF(AND($L211+$M211&gt;=2600,$L211&gt;=2600,$M211&lt;2600),ROUND((ROUND($M211*9%,2)+ROUND(((2600-$M211)/$L211)*$N211,2))*'umowa o pracę'!$E$8,2),0)))),0)))&gt;$J211,$J211,IF(AND($K211=1,$I211&gt;0),ROUND(IF($L211+$M211&gt;=2600,2600*'umowa o pracę'!$E$8,($L211+$M211)*'umowa o pracę'!$E$8),2)+IF($M211=0,ROUND(IF($L211&gt;2600,ROUND($O211/$L211*2600,2),$O211)*'umowa o pracę'!$E$8,2),ROUND(IF($L211&gt;2600,ROUND($O211/$L211*2600,2),$O211)*'umowa o pracę'!$E$8,2)),ROUND(IF($L211+$M211&gt;=2600,2600*'umowa o pracę'!$E$8,($L211+$M211)*'umowa o pracę'!$E$8),2)-IF(AND($M211=0,I211&gt;0),ROUND(ROUND(IF($L211&gt;2600,ROUND($N211/$L211*2600,2),$N211),2)*'umowa o pracę'!$E$8,2),IF($M211&gt;0,IF($L211+$M211&lt;2600,ROUND(ROUND($N211+ROUND($M211*9%,2),2)*'umowa o pracę'!$E$8,2),IF(AND($L211+$M211&gt;=2600,$M211&lt;2600,$L211&lt;2600),ROUND((ROUND(((2600-$M211)/$L211)*$N211,2)+ROUND($M211*9%,2))*'umowa o pracę'!$E$8,2),IF(AND($L211+$M211&gt;=2600,$M211&gt;=2600),ROUND((ROUND(2600*9%,2))*'umowa o pracę'!$E$8,2),IF(AND($L211+$M211&gt;=2600,$L211&gt;=2600,$M211&lt;2600),ROUND((ROUND($M211*9%,2)+ROUND(((2600-$M211)/$L211)*$N211,2))*'umowa o pracę'!$E$8,2),0)))),0)))))</f>
        <v>0</v>
      </c>
      <c r="R211" s="252">
        <f>IF(IF(IF(AND($K211=1,$I211&gt;0),ROUND(IF($L211+$M211&gt;=2800,2800*'umowa o pracę'!$E$8,($L211+$M211)*'umowa o pracę'!$E$8),2)+IF($M211=0,ROUND(IF($L211&gt;2800,ROUND($O211/$L211*2800,2),$O211)*'umowa o pracę'!$E$8,2),ROUND(IF($L211&gt;2800,ROUND($O211/$L211*2800,2),$O211)*'umowa o pracę'!$E$8,2)),ROUND(IF($L211+$M211&gt;=2800,2800*'umowa o pracę'!$E$8,($L211+$M211)*'umowa o pracę'!$E$8),2)-IF($M211=0,ROUND(ROUND(IF($L211&gt;2800,ROUND($N211/$L211*2800,2),$N211),2)*'umowa o pracę'!$E$8,2),IF($M211&gt;0,IF($L211+$M211&lt;2800,ROUND(ROUND($N211+ROUND($M211*9%,2),2)*'umowa o pracę'!$E$8,2),IF(AND($L211+$M211&gt;=2800,$M211&lt;2800,$L211&lt;2800),ROUND((ROUND(((2800-$M211)/$L211)*$N211,2)+ROUND($M211*9%,2))*'umowa o pracę'!$E$8,2),IF(AND($L211+$M211&gt;=2800,$M211&gt;=2800),ROUND((ROUND(2800*9%,2))*'umowa o pracę'!$E$8,2),IF(AND($L211+$M211&gt;=2800,$L211&gt;=2800,$M211&lt;2800),ROUND((ROUND($M211*9%,2)+ROUND(((2800-$M211)/$L211)*$N211,2))*'umowa o pracę'!$E$8,2),0)))),0)))&gt;$J211,$J211,IF(AND($K211=1,$I211&gt;0),ROUND(IF($L211+$M211&gt;=2800,2800*'umowa o pracę'!$E$8,($L211+$M211)*'umowa o pracę'!$E$8),2)+IF($M211=0,ROUND(IF($L211&gt;2800,ROUND($O211/$L211*2800,2),$O211)*'umowa o pracę'!$E$8,2),ROUND(IF($L211&gt;2800,ROUND($O211/$L211*2800,2),$O211)*'umowa o pracę'!$E$8,2)),ROUND(IF($L211+$M211&gt;=2800,2800*'umowa o pracę'!$E$8,($L211+$M211)*'umowa o pracę'!$E$8),2)-IF($M211=0,ROUND(ROUND(IF($L211&gt;2800,ROUND($N211/$L211*2800,2),$N211),2)*'umowa o pracę'!$E$8,2),IF($M211&gt;0,IF($L211+$M211&lt;2800,ROUND(ROUND($N211+ROUND($M211*9%,2),2)*'umowa o pracę'!$E$8,2),IF(AND($L211+$M211&gt;=2800,$M211&lt;2800,$L211&lt;2800),ROUND((ROUND(((2800-$M211)/$L211)*$N211,2)+ROUND($M211*9%,2))*'umowa o pracę'!$E$8,2),IF(AND($L211+$M211&gt;=2800,$M211&gt;=2800),ROUND((ROUND(2800*9%,2))*'umowa o pracę'!$E$8,2),IF(AND($L211+$M211&gt;=2800,$L211&gt;=2800,$M211&lt;2800),ROUND((ROUND($M211*9%,2)+ROUND(((2800-$M211)/$L211)*$N211,2))*'umowa o pracę'!$E$8,2),0)))),0))))&gt;$J211,$J211,IF(IF(AND($K211=1,$I211&gt;0),ROUND(IF($L211+$M211&gt;=2800,2800*'umowa o pracę'!$E$8,($L211+$M211)*'umowa o pracę'!$E$8),2)+IF($M211=0,ROUND(IF($L211&gt;2800,ROUND($O211/$L211*2800,2),$O211)*'umowa o pracę'!$E$8,2),ROUND(IF($L211&gt;2800,ROUND($O211/$L211*2800,2),$O211)*'umowa o pracę'!$E$8,2)),ROUND(IF($L211+$M211&gt;=2800,2800*'umowa o pracę'!$E$8,($L211+$M211)*'umowa o pracę'!$E$8),2)-IF($M211=0,ROUND(ROUND(IF($L211&gt;2800,ROUND($N211/$L211*2800,2),$N211),2)*'umowa o pracę'!$E$8,2),IF($M211&gt;0,IF($L211+$M211&lt;2800,ROUND(ROUND($N211+ROUND($M211*9%,2),2)*'umowa o pracę'!$E$8,2),IF(AND($L211+$M211&gt;=2800,$M211&lt;2800,$L211&lt;2800),ROUND((ROUND(((2800-$M211)/$L211)*$N211,2)+ROUND($M211*9%,2))*'umowa o pracę'!$E$8,2),IF(AND($L211+$M211&gt;=2800,$M211&gt;=2800),ROUND((ROUND(2800*9%,2))*'umowa o pracę'!$E$8,2),IF(AND($L211+$M211&gt;=2800,$L211&gt;=2800,$M211&lt;2800),ROUND((ROUND($M211*9%,2)+ROUND(((2800-$M211)/$L211)*$N211,2))*'umowa o pracę'!$E$8,2),0)))),0)))&gt;$J211,$J211,IF(AND($K211=1,$I211&gt;0),ROUND(IF($L211+$M211&gt;=2800,2800*'umowa o pracę'!$E$8,($L211+$M211)*'umowa o pracę'!$E$8),2)+IF($M211=0,ROUND(IF($L211&gt;2800,ROUND($O211/$L211*2800,2),$O211)*'umowa o pracę'!$E$8,2),ROUND(IF($L211&gt;2800,ROUND($O211/$L211*2800,2),$O211)*'umowa o pracę'!$E$8,2)),ROUND(IF($L211+$M211&gt;=2800,2800*'umowa o pracę'!$E$8,($L211+$M211)*'umowa o pracę'!$E$8),2)-IF(AND($M211=0,I211&gt;0),ROUND(ROUND(IF($L211&gt;2800,ROUND($N211/$L211*2800,2),$N211),2)*'umowa o pracę'!$E$8,2),IF($M211&gt;0,IF($L211+$M211&lt;2800,ROUND(ROUND($N211+ROUND($M211*9%,2),2)*'umowa o pracę'!$E$8,2),IF(AND($L211+$M211&gt;=2800,$M211&lt;2800,$L211&lt;2800),ROUND((ROUND(((2800-$M211)/$L211)*$N211,2)+ROUND($M211*9%,2))*'umowa o pracę'!$E$8,2),IF(AND($L211+$M211&gt;=2800,$M211&gt;=2800),ROUND((ROUND(2800*9%,2))*'umowa o pracę'!$E$8,2),IF(AND($L211+$M211&gt;=2800,$L211&gt;=2800,$M211&lt;2800),ROUND((ROUND($M211*9%,2)+ROUND(((2800-$M211)/$L211)*$N211,2))*'umowa o pracę'!$E$8,2),0)))),0)))))</f>
        <v>0</v>
      </c>
      <c r="S211" s="32">
        <f>IF('umowa o pracę'!$E$7=2020,IF(IF($K211=1,IF($M211=0,ROUND(IF($L211&gt;2600,ROUND($N211/$L211*2600,2),$N211)*'umowa o pracę'!$E$8,2),IF($L211+$M211&lt;2600,ROUND(ROUND($N211+ROUND($M211*9%,2),2)*'umowa o pracę'!$E$8,2),IF(AND($L211+$M211&gt;=2600,$L211&lt;2600),ROUND((ROUND($N211+ROUND((2600-$L211)*9%,2),2))*'umowa o pracę'!$E$8,2),IF(AND($L211+$M211&gt;=2600,$L211&gt;=2600),ROUND(ROUND($N211/$L211*2600,2)*'umowa o pracę'!$E$8,2),0)))),0)&gt;$H211,$H211,IF($K211=1,IF($M211=0,ROUND(IF($L211&gt;2600,ROUND($N211/$L211*2600,2),$N211)*'umowa o pracę'!$E$8,2),IF($L211+$M211&lt;2600,ROUND(ROUND($N211+ROUND($M211*9%,2),2)*'umowa o pracę'!$E$8,2),IF(AND($L211+$M211&gt;=2600,$L211&lt;2600),ROUND((ROUND($N211+ROUND((2600-$L211)*9%,2),2))*'umowa o pracę'!$E$8,2),IF(AND($L211+$M211&gt;=2600,$L211&gt;=2600),ROUND(ROUND($N211/$L211*2600,2)*'umowa o pracę'!$E$8,2),0)))),0)),IF('umowa o pracę'!$E$7=2021,IF(IF($K211=1,IF($M211=0,ROUND(IF($L211&gt;2800,ROUND($N211/$L211*2800,2),$N211)*'umowa o pracę'!$E$8,2),IF($L211+$M211&lt;2800,ROUND(ROUND($N211+ROUND($M211*9%,2),2)*'umowa o pracę'!$E$8,2),IF(AND($L211+$M211&gt;=2800,$L211&lt;2800),ROUND((ROUND($N211+ROUND((2800-$L211)*9%,2),2))*'umowa o pracę'!$E$8,2),IF(AND($L211+$M211&gt;=2800,$L211&gt;=2800),ROUND(ROUND($N211/$L211*2800,2)*'umowa o pracę'!$E$8,2),0)))),0)&gt;$H211,$H211,IF($K211=1,IF($M211=0,ROUND(IF($L211&gt;2800,ROUND($N211/$L211*2800,2),$N211)*'umowa o pracę'!$E$8,2),IF($L211+$M211&lt;2800,ROUND(ROUND($N211+ROUND($M211*9%,2),2)*'umowa o pracę'!$E$8,2),IF(AND($L211+$M211&gt;=2800,$L211&lt;2800),ROUND((ROUND($N211+ROUND((2800-$L211)*9%,2),2))*'umowa o pracę'!$E$8,2),IF(AND($L211+$M211&gt;=2800,$L211&gt;=2800),ROUND(ROUND($N211/$L211*2800,2)*'umowa o pracę'!$E$8,2),0)))),0)),0))</f>
        <v>0</v>
      </c>
      <c r="T211" s="32">
        <f>IF('umowa o pracę'!$E$7=2020,IF(IF($K211=1,IF($M211=0,ROUND(IF($L211&gt;2600,ROUND($O211/$L211*2600,2),$O211)*'umowa o pracę'!$E$8,2),ROUND(IF($L211&gt;2600,ROUND($O211/$L211*2600,2),$O211)*'umowa o pracę'!$E$8,2)),0)&gt;$I211,$I211,IF($K211=1,IF($M211=0,ROUND(IF($L211&gt;2600,ROUND($O211/$L211*2600,2),$O211)*'umowa o pracę'!$E$8,2),ROUND(IF($L211&gt;2600,ROUND($O211/$L211*2600,2),$O211)*'umowa o pracę'!$E$8,2)),0)),IF('umowa o pracę'!$E$7=2021,IF(IF($K211=1,IF($M211=0,ROUND(IF($L211&gt;2800,ROUND($O211/$L211*2800,2),$O211)*'umowa o pracę'!$E$8,2),ROUND(IF($L211&gt;2800,ROUND($O211/$L211*2800,2),$O211)*'umowa o pracę'!$E$8,2)),0)&gt;$I211,$I211,IF($K211=1,IF($M211=0,ROUND(IF($L211&gt;2800,ROUND($O211/$L211*2800,2),$O211)*'umowa o pracę'!$E$8,2),ROUND(IF($L211&gt;2800,ROUND($O211/$L211*2800,2),$O211)*'umowa o pracę'!$E$8,2)),0)),0))</f>
        <v>0</v>
      </c>
      <c r="U211" s="51">
        <f>IF('umowa o pracę'!$E$7=2020,$Q211,IF('umowa o pracę'!$E$7=2021,$R211,0))</f>
        <v>0</v>
      </c>
      <c r="V211" s="53">
        <f t="shared" si="40"/>
        <v>1</v>
      </c>
      <c r="W211" s="54">
        <f>IF('umowa o pracę'!$E$6&lt;2,0,$L211)</f>
        <v>0</v>
      </c>
      <c r="X211" s="54">
        <f>IF('umowa o pracę'!$E$6&lt;2,0,$M211)</f>
        <v>0</v>
      </c>
      <c r="Y211" s="55">
        <f>IF('umowa o pracę'!$E$6&lt;2,0,$N211)</f>
        <v>0</v>
      </c>
      <c r="Z211" s="55">
        <f>IF('umowa o pracę'!$E$6&lt;2,0,$O211)</f>
        <v>0</v>
      </c>
      <c r="AA211" s="32">
        <f>IF('umowa o pracę'!$E$7=2020,ROUND(IF($W211&gt;=2600,2600*'umowa o pracę'!$E$8,$W211*'umowa o pracę'!$E$8),2),IF('umowa o pracę'!$E$7=2021,ROUND(IF($W211&gt;=2800,2800*'umowa o pracę'!$E$8,$W211*'umowa o pracę'!$E$8),2),0))</f>
        <v>0</v>
      </c>
      <c r="AB211" s="32">
        <f>IF(IF(IF(AND($V211=1,$I211&gt;0),ROUND(IF($W211+$X211&gt;=2600,2600*'umowa o pracę'!$E$8,($W211+$X211)*'umowa o pracę'!$E$8),2)+IF($X211=0,ROUND(IF($W211&gt;2600,ROUND($Z211/$W211*2600,2),$Z211)*'umowa o pracę'!$E$8,2),ROUND(IF($W211&gt;2600,ROUND($Z211/$W211*2600,2),$Z211)*'umowa o pracę'!$E$8,2)),ROUND(IF($W211+$X211&gt;=2600,2600*'umowa o pracę'!$E$8,($W211+$X211)*'umowa o pracę'!$E$8),2)-IF($X211=0,ROUND(ROUND(IF($W211&gt;2600,ROUND($Y211/$W211*2600,2),$Y211),2)*'umowa o pracę'!$E$8,2),IF($X211&gt;0,IF($W211+$X211&lt;2600,ROUND(ROUND($Y211+ROUND($X211*9%,2),2)*'umowa o pracę'!$E$8,2),IF(AND($W211+$X211&gt;=2600,$X211&lt;2600,$W211&lt;2600),ROUND((ROUND(((2600-$X211)/$W211)*$Y211,2)+ROUND($X211*9%,2))*'umowa o pracę'!$E$8,2),IF(AND($W211+$X211&gt;=2600,$X211&gt;=2600),ROUND((ROUND(2600*9%,2))*'umowa o pracę'!$E$8,2),IF(AND($W211+$X211&gt;=2600,$W211&gt;=2600,$X211&lt;2600),ROUND((ROUND($X211*9%,2)+ROUND(((2600-$X211)/$W211)*$Y211,2))*'umowa o pracę'!$E$8,2),0)))),0)))&gt;$J211,$J211,IF(AND($V211=1,$I211&gt;0),ROUND(IF($W211+$X211&gt;=2600,2600*'umowa o pracę'!$E$8,($W211+$X211)*'umowa o pracę'!$E$8),2)+IF($X211=0,ROUND(IF($W211&gt;2600,ROUND($Z211/$W211*2600,2),$Z211)*'umowa o pracę'!$E$8,2),ROUND(IF($W211&gt;2600,ROUND($Z211/$W211*2600,2),$Z211)*'umowa o pracę'!$E$8,2)),ROUND(IF($W211+$X211&gt;=2600,2600*'umowa o pracę'!$E$8,($W211+$X211)*'umowa o pracę'!$E$8),2)-IF($X211=0,ROUND(ROUND(IF($W211&gt;2600,ROUND($Y211/$W211*2600,2),$Y211),2)*'umowa o pracę'!$E$8,2),IF($X211&gt;0,IF($W211+$X211&lt;2600,ROUND(ROUND($Y211+ROUND($X211*9%,2),2)*'umowa o pracę'!$E$8,2),IF(AND($W211+$X211&gt;=2600,$X211&lt;2600,$W211&lt;2600),ROUND((ROUND(((2600-$X211)/$W211)*$Y211,2)+ROUND($X211*9%,2))*'umowa o pracę'!$E$8,2),IF(AND($W211+$X211&gt;=2600,$X211&gt;=2600),ROUND((ROUND(2600*9%,2))*'umowa o pracę'!$E$8,2),IF(AND($W211+$X211&gt;=2600,$W211&gt;=2600,$X211&lt;2600),ROUND((ROUND($X211*9%,2)+ROUND(((2600-$X211)/$W211)*$Y211,2))*'umowa o pracę'!$E$8,2),0)))),0))))&gt;$J211,$J211,IF(IF(AND($V211=1,$I211&gt;0),ROUND(IF($W211+$X211&gt;=2600,2600*'umowa o pracę'!$E$8,($W211+$X211)*'umowa o pracę'!$E$8),2)+IF($X211=0,ROUND(IF($W211&gt;2600,ROUND($Z211/$W211*2600,2),$Z211)*'umowa o pracę'!$E$8,2),ROUND(IF($W211&gt;2600,ROUND($Z211/$W211*2600,2),$Z211)*'umowa o pracę'!$E$8,2)),ROUND(IF($W211+$X211&gt;=2600,2600*'umowa o pracę'!$E$8,($W211+$X211)*'umowa o pracę'!$E$8),2)-IF($X211=0,ROUND(ROUND(IF($W211&gt;2600,ROUND($Y211/$W211*2600,2),$Y211),2)*'umowa o pracę'!$E$8,2),IF($X211&gt;0,IF($W211+$X211&lt;2600,ROUND(ROUND($Y211+ROUND($X211*9%,2),2)*'umowa o pracę'!$E$8,2),IF(AND($W211+$X211&gt;=2600,$X211&lt;2600,$W211&lt;2600),ROUND((ROUND(((2600-$X211)/$W211)*$Y211,2)+ROUND($X211*9%,2))*'umowa o pracę'!$E$8,2),IF(AND($W211+$X211&gt;=2600,$X211&gt;=2600),ROUND((ROUND(2600*9%,2))*'umowa o pracę'!$E$8,2),IF(AND($W211+$X211&gt;=2600,$W211&gt;=2600,$X211&lt;2600),ROUND((ROUND($X211*9%,2)+ROUND(((2600-$X211)/$W211)*$Y211,2))*'umowa o pracę'!$E$8,2),0)))),0)))&gt;$J211,$J211,IF(AND($V211=1,$I211&gt;0),ROUND(IF($W211+$X211&gt;=2600,2600*'umowa o pracę'!$E$8,($W211+$X211)*'umowa o pracę'!$E$8),2)+IF($X211=0,ROUND(IF($W211&gt;2600,ROUND($Z211/$W211*2600,2),$Z211)*'umowa o pracę'!$E$8,2),ROUND(IF($W211&gt;2600,ROUND($Z211/$W211*2600,2),$Z211)*'umowa o pracę'!$E$8,2)),ROUND(IF($W211+$X211&gt;=2600,2600*'umowa o pracę'!$E$8,($W211+$X211)*'umowa o pracę'!$E$8),2)-IF(AND($X211=0,I211&gt;0),ROUND(ROUND(IF($W211&gt;2600,ROUND($Y211/$W211*2600,2),$Y211),2)*'umowa o pracę'!$E$8,2),IF($X211&gt;0,IF($W211+$X211&lt;2600,ROUND(ROUND($Y211+ROUND($X211*9%,2),2)*'umowa o pracę'!$E$8,2),IF(AND($W211+$X211&gt;=2600,$X211&lt;2600,$W211&lt;2600),ROUND((ROUND(((2600-$X211)/$W211)*$Y211,2)+ROUND($X211*9%,2))*'umowa o pracę'!$E$8,2),IF(AND($W211+$X211&gt;=2600,$X211&gt;=2600),ROUND((ROUND(2600*9%,2))*'umowa o pracę'!$E$8,2),IF(AND($W211+$X211&gt;=2600,$W211&gt;=2600,$X211&lt;2600),ROUND((ROUND($X211*9%,2)+ROUND(((2600-$X211)/$W211)*$Y211,2))*'umowa o pracę'!$E$8,2),0)))),0)))))</f>
        <v>0</v>
      </c>
      <c r="AC211" s="32">
        <f>IF(IF(IF(AND($V211=1,$I211&gt;0),ROUND(IF($W211+$X211&gt;=2800,2800*'umowa o pracę'!$E$8,($W211+$X211)*'umowa o pracę'!$E$8),2)+IF($X211=0,ROUND(IF($W211&gt;2800,ROUND($Z211/$W211*2800,2),$Z211)*'umowa o pracę'!$E$8,2),ROUND(IF($W211&gt;2800,ROUND($Z211/$W211*2800,2),$Z211)*'umowa o pracę'!$E$8,2)),ROUND(IF($W211+$X211&gt;=2800,2800*'umowa o pracę'!$E$8,($W211+$X211)*'umowa o pracę'!$E$8),2)-IF($X211=0,ROUND(ROUND(IF($W211&gt;2800,ROUND($Y211/$W211*2800,2),$Y211),2)*'umowa o pracę'!$E$8,2),IF($X211&gt;0,IF($W211+$X211&lt;2800,ROUND(ROUND($Y211+ROUND($X211*9%,2),2)*'umowa o pracę'!$E$8,2),IF(AND($W211+$X211&gt;=2800,$X211&lt;2800,$W211&lt;2800),ROUND((ROUND(((2800-$X211)/$W211)*$Y211,2)+ROUND($X211*9%,2))*'umowa o pracę'!$E$8,2),IF(AND($W211+$X211&gt;=2800,$X211&gt;=2800),ROUND((ROUND(2800*9%,2))*'umowa o pracę'!$E$8,2),IF(AND($W211+$X211&gt;=2800,$W211&gt;=2800,$X211&lt;2800),ROUND((ROUND($X211*9%,2)+ROUND(((2800-$X211)/$W211)*$Y211,2))*'umowa o pracę'!$E$8,2),0)))),0)))&gt;$J211,$J211,IF(AND($V211=1,$I211&gt;0),ROUND(IF($W211+$X211&gt;=2800,2800*'umowa o pracę'!$E$8,($W211+$X211)*'umowa o pracę'!$E$8),2)+IF($X211=0,ROUND(IF($W211&gt;2800,ROUND($Z211/$W211*2800,2),$Z211)*'umowa o pracę'!$E$8,2),ROUND(IF($W211&gt;2800,ROUND($Z211/$W211*2800,2),$Z211)*'umowa o pracę'!$E$8,2)),ROUND(IF($W211+$X211&gt;=2800,2800*'umowa o pracę'!$E$8,($W211+$X211)*'umowa o pracę'!$E$8),2)-IF($X211=0,ROUND(ROUND(IF($W211&gt;2800,ROUND($Y211/$W211*2800,2),$Y211),2)*'umowa o pracę'!$E$8,2),IF($X211&gt;0,IF($W211+$X211&lt;2800,ROUND(ROUND($Y211+ROUND($X211*9%,2),2)*'umowa o pracę'!$E$8,2),IF(AND($W211+$X211&gt;=2800,$X211&lt;2800,$W211&lt;2800),ROUND((ROUND(((2800-$X211)/$W211)*$Y211,2)+ROUND($X211*9%,2))*'umowa o pracę'!$E$8,2),IF(AND($W211+$X211&gt;=2800,$X211&gt;=2800),ROUND((ROUND(2800*9%,2))*'umowa o pracę'!$E$8,2),IF(AND($W211+$X211&gt;=2800,$W211&gt;=2800,$X211&lt;2800),ROUND((ROUND($X211*9%,2)+ROUND(((2800-$X211)/$W211)*$Y211,2))*'umowa o pracę'!$E$8,2),0)))),0))))&gt;$J211,$J211,IF(IF(AND($V211=1,$I211&gt;0),ROUND(IF($W211+$X211&gt;=2800,2800*'umowa o pracę'!$E$8,($W211+$X211)*'umowa o pracę'!$E$8),2)+IF($X211=0,ROUND(IF($W211&gt;2800,ROUND($Z211/$W211*2800,2),$Z211)*'umowa o pracę'!$E$8,2),ROUND(IF($W211&gt;2800,ROUND($Z211/$W211*2800,2),$Z211)*'umowa o pracę'!$E$8,2)),ROUND(IF($W211+$X211&gt;=2800,2800*'umowa o pracę'!$E$8,($W211+$X211)*'umowa o pracę'!$E$8),2)-IF($X211=0,ROUND(ROUND(IF($W211&gt;2800,ROUND($Y211/$W211*2800,2),$Y211),2)*'umowa o pracę'!$E$8,2),IF($X211&gt;0,IF($W211+$X211&lt;2800,ROUND(ROUND($Y211+ROUND($X211*9%,2),2)*'umowa o pracę'!$E$8,2),IF(AND($W211+$X211&gt;=2800,$X211&lt;2800,$W211&lt;2800),ROUND((ROUND(((2800-$X211)/$W211)*$Y211,2)+ROUND($X211*9%,2))*'umowa o pracę'!$E$8,2),IF(AND($W211+$X211&gt;=2800,$X211&gt;=2800),ROUND((ROUND(2800*9%,2))*'umowa o pracę'!$E$8,2),IF(AND($W211+$X211&gt;=2800,$W211&gt;=2800,$X211&lt;2800),ROUND((ROUND($X211*9%,2)+ROUND(((2800-$X211)/$W211)*$Y211,2))*'umowa o pracę'!$E$8,2),0)))),0)))&gt;$J211,$J211,IF(AND($V211=1,$I211&gt;0),ROUND(IF($W211+$X211&gt;=2800,2800*'umowa o pracę'!$E$8,($W211+$X211)*'umowa o pracę'!$E$8),2)+IF($X211=0,ROUND(IF($W211&gt;2800,ROUND($Z211/$W211*2800,2),$Z211)*'umowa o pracę'!$E$8,2),ROUND(IF($W211&gt;2800,ROUND($Z211/$W211*2800,2),$Z211)*'umowa o pracę'!$E$8,2)),ROUND(IF($W211+$X211&gt;=2800,2800*'umowa o pracę'!$E$8,($W211+$X211)*'umowa o pracę'!$E$8),2)-IF(AND($X211=0,I211&gt;0),ROUND(ROUND(IF($W211&gt;2800,ROUND($Y211/$W211*2800,2),$Y211),2)*'umowa o pracę'!$E$8,2),IF($X211&gt;0,IF($W211+$X211&lt;2800,ROUND(ROUND($Y211+ROUND($X211*9%,2),2)*'umowa o pracę'!$E$8,2),IF(AND($W211+$X211&gt;=2800,$X211&lt;2800,$W211&lt;2800),ROUND((ROUND(((2800-$X211)/$W211)*$Y211,2)+ROUND($X211*9%,2))*'umowa o pracę'!$E$8,2),IF(AND($W211+$X211&gt;=2800,$X211&gt;=2800),ROUND((ROUND(2800*9%,2))*'umowa o pracę'!$E$8,2),IF(AND($W211+$X211&gt;=2800,$W211&gt;=2800,$X211&lt;2800),ROUND((ROUND($X211*9%,2)+ROUND(((2800-$X211)/$W211)*$Y211,2))*'umowa o pracę'!$E$8,2),0)))),0)))))</f>
        <v>0</v>
      </c>
      <c r="AD211" s="32">
        <f>IF('umowa o pracę'!$E$7=2020,IF(IF($V211=1,IF($X211=0,ROUND(IF($W211&gt;2600,ROUND($Y211/$W211*2600,2),$Y211)*'umowa o pracę'!$E$8,2),IF($W211+$X211&lt;2600,ROUND(ROUND($Y211+ROUND($X211*9%,2),2)*'umowa o pracę'!$E$8,2),IF(AND($W211+$X211&gt;=2600,$W211&lt;2600),ROUND((ROUND($Y211+ROUND((2600-$W211)*9%,2),2))*'umowa o pracę'!$E$8,2),IF(AND($W211+$X211&gt;=2600,$W211&gt;=2600),ROUND(ROUND($Y211/$W211*2600,2)*'umowa o pracę'!$E$8,2),0)))),0)&gt;$H211,$H211,IF($V211=1,IF($X211=0,ROUND(IF($W211&gt;2600,ROUND($Y211/$W211*2600,2),$Y211)*'umowa o pracę'!$E$8,2),IF($W211+$X211&lt;2600,ROUND(ROUND($Y211+ROUND($X211*9%,2),2)*'umowa o pracę'!$E$8,2),IF(AND($W211+$X211&gt;=2600,$W211&lt;2600),ROUND((ROUND($Y211+ROUND((2600-$W211)*9%,2),2))*'umowa o pracę'!$E$8,2),IF(AND($W211+$X211&gt;=2600,$W211&gt;=2600),ROUND(ROUND($Y211/$W211*2600,2)*'umowa o pracę'!$E$8,2),0)))),0)),IF('umowa o pracę'!$E$7=2021,IF(IF($V211=1,IF($X211=0,ROUND(IF($W211&gt;2800,ROUND($Y211/$W211*2800,2),$Y211)*'umowa o pracę'!$E$8,2),IF($W211+$X211&lt;2800,ROUND(ROUND($Y211+ROUND($X211*9%,2),2)*'umowa o pracę'!$E$8,2),IF(AND($W211+$X211&gt;=2800,$W211&lt;2800),ROUND((ROUND($Y211+ROUND((2800-$W211)*9%,2),2))*'umowa o pracę'!$E$8,2),IF(AND($W211+$X211&gt;=2800,$W211&gt;=2800),ROUND(ROUND($Y211/$W211*2800,2)*'umowa o pracę'!$E$8,2),0)))),0)&gt;$H211,$H211,IF($V211=1,IF($X211=0,ROUND(IF($W211&gt;2800,ROUND($Y211/$W211*2800,2),$Y211)*'umowa o pracę'!$E$8,2),IF($W211+$X211&lt;2800,ROUND(ROUND($Y211+ROUND($X211*9%,2),2)*'umowa o pracę'!$E$8,2),IF(AND($W211+$X211&gt;=2800,$W211&lt;2800),ROUND((ROUND($Y211+ROUND((2800-$W211)*9%,2),2))*'umowa o pracę'!$E$8,2),IF(AND($W211+$X211&gt;=2800,$W211&gt;=2800),ROUND(ROUND($Y211/$W211*2800,2)*'umowa o pracę'!$E$8,2),0)))),0)),0))</f>
        <v>0</v>
      </c>
      <c r="AE211" s="32">
        <f>IF('umowa o pracę'!$E$7=2020,IF(IF($V211=1,IF($X211=0,ROUND(IF($W211&gt;2600,ROUND($Z211/$W211*2600,2),$Z211)*'umowa o pracę'!$E$8,2),ROUND(IF($W211&gt;2600,ROUND($Z211/$W211*2600,2),$Z211)*'umowa o pracę'!$E$8,2)),0)&gt;$I211,$I211,IF($V211=1,IF($X211=0,ROUND(IF($W211&gt;2600,ROUND($Z211/$W211*2600,2),$Z211)*'umowa o pracę'!$E$8,2),ROUND(IF($W211&gt;2600,ROUND($Z211/$W211*2600,2),$Z211)*'umowa o pracę'!$E$8,2)),0)),IF('umowa o pracę'!$E$7=2021,IF(IF($V211=1,IF($X211=0,ROUND(IF($W211&gt;2800,ROUND($Z211/$W211*2800,2),$Z211)*'umowa o pracę'!$E$8,2),ROUND(IF($W211&gt;2800,ROUND($Z211/$W211*2800,2),$Z211)*'umowa o pracę'!$E$8,2)),0)&gt;$I211,$I211,IF($V211=1,IF($X211=0,ROUND(IF($W211&gt;2800,ROUND($Z211/$W211*2800,2),$Z211)*'umowa o pracę'!$E$8,2),ROUND(IF($W211&gt;2800,ROUND($Z211/$W211*2800,2),$Z211)*'umowa o pracę'!$E$8,2)),0)),0))</f>
        <v>0</v>
      </c>
      <c r="AF211" s="56">
        <f>IF('umowa o pracę'!$E$7=2020,$AB211,IF('umowa o pracę'!$E$7=2021,$AC211,0))</f>
        <v>0</v>
      </c>
      <c r="AG211" s="53">
        <f t="shared" si="41"/>
        <v>1</v>
      </c>
      <c r="AH211" s="39">
        <f>IF('umowa o pracę'!$E$6&lt;3,0,$L211)</f>
        <v>0</v>
      </c>
      <c r="AI211" s="39">
        <f>IF('umowa o pracę'!$E$6&lt;3,0,$M211)</f>
        <v>0</v>
      </c>
      <c r="AJ211" s="55">
        <f>IF('umowa o pracę'!$E$6&lt;3,0,$N211)</f>
        <v>0</v>
      </c>
      <c r="AK211" s="55">
        <f>IF('umowa o pracę'!$E$6&lt;3,0,$O211)</f>
        <v>0</v>
      </c>
      <c r="AL211" s="32">
        <f>IF('umowa o pracę'!$E$7=2020,ROUND(IF($AH211&gt;=2600,2600*'umowa o pracę'!$E$8,$AH211*'umowa o pracę'!$E$8),2),IF('umowa o pracę'!$E$7=2021,ROUND(IF($AH211&gt;=2800,2800*'umowa o pracę'!$E$8,$AH211*'umowa o pracę'!$E$8),2),0))</f>
        <v>0</v>
      </c>
      <c r="AM211" s="32">
        <f>IF(IF(IF(AND($AG211=1,$I211&gt;0),ROUND(IF($AH211+$AI211&gt;=2600,2600*'umowa o pracę'!$E$8,($AH211+$AI211)*'umowa o pracę'!$E$8),2)+IF($AI211=0,ROUND(IF($AH211&gt;2600,ROUND($AK211/$AH211*2600,2),$AK211)*'umowa o pracę'!$E$8,2),ROUND(IF($AH211&gt;2600,ROUND($AK211/$AH211*2600,2),$AK211)*'umowa o pracę'!$E$8,2)),ROUND(IF($AH211+$AI211&gt;=2600,2600*'umowa o pracę'!$E$8,($AH211+$AI211)*'umowa o pracę'!$E$8),2)-IF($AI211=0,ROUND(ROUND(IF($AH211&gt;2600,ROUND($AJ211/$AH211*2600,2),$AJ211),2)*'umowa o pracę'!$E$8,2),IF($AI211&gt;0,IF($AH211+$AI211&lt;2600,ROUND(ROUND($AJ211+ROUND($AI211*9%,2),2)*'umowa o pracę'!$E$8,2),IF(AND($AH211+$AI211&gt;=2600,$AI211&lt;2600,$AH211&lt;2600),ROUND((ROUND(((2600-$AI211)/$AH211)*$AJ211,2)+ROUND($AI211*9%,2))*'umowa o pracę'!$E$8,2),IF(AND($AH211+$AI211&gt;=2600,$AI211&gt;=2600),ROUND((ROUND(2600*9%,2))*'umowa o pracę'!$E$8,2),IF(AND($AH211+$AI211&gt;=2600,$AH211&gt;=2600,$AI211&lt;2600),ROUND((ROUND($AI211*9%,2)+ROUND(((2600-$AI211)/$AH211)*$AJ211,2))*'umowa o pracę'!$E$8,2),0)))),0)))&gt;$J211,$J211,IF(AND($AG211=1,$I211&gt;0),ROUND(IF($AH211+$AI211&gt;=2600,2600*'umowa o pracę'!$E$8,($AH211+$AI211)*'umowa o pracę'!$E$8),2)+IF($AI211=0,ROUND(IF($AH211&gt;2600,ROUND($AK211/$AH211*2600,2),$AK211)*'umowa o pracę'!$E$8,2),ROUND(IF($AH211&gt;2600,ROUND($AK211/$AH211*2600,2),$AK211)*'umowa o pracę'!$E$8,2)),ROUND(IF($AH211+$AI211&gt;=2600,2600*'umowa o pracę'!$E$8,($AH211+$AI211)*'umowa o pracę'!$E$8),2)-IF($AI211=0,ROUND(ROUND(IF($AH211&gt;2600,ROUND($AJ211/$AH211*2600,2),$AJ211),2)*'umowa o pracę'!$E$8,2),IF($AI211&gt;0,IF($AH211+$AI211&lt;2600,ROUND(ROUND($AJ211+ROUND($AI211*9%,2),2)*'umowa o pracę'!$E$8,2),IF(AND($AH211+$AI211&gt;=2600,$AI211&lt;2600,$AH211&lt;2600),ROUND((ROUND(((2600-$AI211)/$AH211)*$AJ211,2)+ROUND($AI211*9%,2))*'umowa o pracę'!$E$8,2),IF(AND($AH211+$AI211&gt;=2600,$AI211&gt;=2600),ROUND((ROUND(2600*9%,2))*'umowa o pracę'!$E$8,2),IF(AND($AH211+$AI211&gt;=2600,$AH211&gt;=2600,$AI211&lt;2600),ROUND((ROUND($AI211*9%,2)+ROUND(((2600-$AI211)/$AH211)*$AJ211,2))*'umowa o pracę'!$E$8,2),0)))),0))))&gt;$J211,$J211,IF(IF(AND($AG211=1,$I211&gt;0),ROUND(IF($AH211+$AI211&gt;=2600,2600*'umowa o pracę'!$E$8,($AH211+$AI211)*'umowa o pracę'!$E$8),2)+IF($AI211=0,ROUND(IF($AH211&gt;2600,ROUND($AK211/$AH211*2600,2),$AK211)*'umowa o pracę'!$E$8,2),ROUND(IF($AH211&gt;2600,ROUND($AK211/$AH211*2600,2),$AK211)*'umowa o pracę'!$E$8,2)),ROUND(IF($AH211+$AI211&gt;=2600,2600*'umowa o pracę'!$E$8,($AH211+$AI211)*'umowa o pracę'!$E$8),2)-IF($AI211=0,ROUND(ROUND(IF($AH211&gt;2600,ROUND($AJ211/$AH211*2600,2),$AJ211),2)*'umowa o pracę'!$E$8,2),IF($AI211&gt;0,IF($AH211+$AI211&lt;2600,ROUND(ROUND($AJ211+ROUND($AI211*9%,2),2)*'umowa o pracę'!$E$8,2),IF(AND($AH211+$AI211&gt;=2600,$AI211&lt;2600,$AH211&lt;2600),ROUND((ROUND(((2600-$AI211)/$AH211)*$AJ211,2)+ROUND($AI211*9%,2))*'umowa o pracę'!$E$8,2),IF(AND($AH211+$AI211&gt;=2600,$AI211&gt;=2600),ROUND((ROUND(2600*9%,2))*'umowa o pracę'!$E$8,2),IF(AND($AH211+$AI211&gt;=2600,$AH211&gt;=2600,$AI211&lt;2600),ROUND((ROUND($AI211*9%,2)+ROUND(((2600-$AI211)/$AH211)*$AJ211,2))*'umowa o pracę'!$E$8,2),0)))),0)))&gt;$J211,$J211,IF(AND($AG211=1,$I211&gt;0),ROUND(IF($AH211+$AI211&gt;=2600,2600*'umowa o pracę'!$E$8,($AH211+$AI211)*'umowa o pracę'!$E$8),2)+IF($AI211=0,ROUND(IF($AH211&gt;2600,ROUND($AK211/$AH211*2600,2),$AK211)*'umowa o pracę'!$E$8,2),ROUND(IF($AH211&gt;2600,ROUND($AK211/$AH211*2600,2),$AK211)*'umowa o pracę'!$E$8,2)),ROUND(IF($AH211+$AI211&gt;=2600,2600*'umowa o pracę'!$E$8,($AH211+$AI211)*'umowa o pracę'!$E$8),2)-IF(AND($AI211=0,I211&gt;0),ROUND(ROUND(IF($AH211&gt;2600,ROUND($AJ211/$AH211*2600,2),$AJ211),2)*'umowa o pracę'!$E$8,2),IF($AI211&gt;0,IF($AH211+$AI211&lt;2600,ROUND(ROUND($AJ211+ROUND($AI211*9%,2),2)*'umowa o pracę'!$E$8,2),IF(AND($AH211+$AI211&gt;=2600,$AI211&lt;2600,$AH211&lt;2600),ROUND((ROUND(((2600-$AI211)/$AH211)*$AJ211,2)+ROUND($AI211*9%,2))*'umowa o pracę'!$E$8,2),IF(AND($AH211+$AI211&gt;=2600,$AI211&gt;=2600),ROUND((ROUND(2600*9%,2))*'umowa o pracę'!$E$8,2),IF(AND($AH211+$AI211&gt;=2600,$AH211&gt;=2600,$AI211&lt;2600),ROUND((ROUND($AI211*9%,2)+ROUND(((2600-$AI211)/$AH211)*$AJ211,2))*'umowa o pracę'!$E$8,2),0)))),0)))))</f>
        <v>0</v>
      </c>
      <c r="AN211" s="32">
        <f>IF(IF(IF(AND($AG211=1,$I211&gt;0),ROUND(IF($AH211+$AI211&gt;=2800,2800*'umowa o pracę'!$E$8,($AH211+$AI211)*'umowa o pracę'!$E$8),2)+IF($AI211=0,ROUND(IF($AH211&gt;2800,ROUND($AK211/$AH211*2800,2),$AK211)*'umowa o pracę'!$E$8,2),ROUND(IF($AH211&gt;2800,ROUND($AK211/$AH211*2800,2),$AK211)*'umowa o pracę'!$E$8,2)),ROUND(IF($AH211+$AI211&gt;=2800,2800*'umowa o pracę'!$E$8,($AH211+$AI211)*'umowa o pracę'!$E$8),2)-IF($AI211=0,ROUND(ROUND(IF($AH211&gt;2800,ROUND($AJ211/$AH211*2800,2),$AJ211),2)*'umowa o pracę'!$E$8,2),IF($AI211&gt;0,IF($AH211+$AI211&lt;2800,ROUND(ROUND($AJ211+ROUND($AI211*9%,2),2)*'umowa o pracę'!$E$8,2),IF(AND($AH211+$AI211&gt;=2800,$AI211&lt;2800,$AH211&lt;2800),ROUND((ROUND(((2800-$AI211)/$AH211)*$AJ211,2)+ROUND($AI211*9%,2))*'umowa o pracę'!$E$8,2),IF(AND($AH211+$AI211&gt;=2800,$AI211&gt;=2800),ROUND((ROUND(2800*9%,2))*'umowa o pracę'!$E$8,2),IF(AND($AH211+$AI211&gt;=2800,$AH211&gt;=2800,$AI211&lt;2800),ROUND((ROUND($AI211*9%,2)+ROUND(((2800-$AI211)/$AH211)*$AJ211,2))*'umowa o pracę'!$E$8,2),0)))),0)))&gt;$J211,$J211,IF(AND($AG211=1,$I211&gt;0),ROUND(IF($AH211+$AI211&gt;=2800,2800*'umowa o pracę'!$E$8,($AH211+$AI211)*'umowa o pracę'!$E$8),2)+IF($AI211=0,ROUND(IF($AH211&gt;2800,ROUND($AK211/$AH211*2800,2),$AK211)*'umowa o pracę'!$E$8,2),ROUND(IF($AH211&gt;2800,ROUND($AK211/$AH211*2800,2),$AK211)*'umowa o pracę'!$E$8,2)),ROUND(IF($AH211+$AI211&gt;=2800,2800*'umowa o pracę'!$E$8,($AH211+$AI211)*'umowa o pracę'!$E$8),2)-IF($AI211=0,ROUND(ROUND(IF($AH211&gt;2800,ROUND($AJ211/$AH211*2800,2),$AJ211),2)*'umowa o pracę'!$E$8,2),IF($AI211&gt;0,IF($AH211+$AI211&lt;2800,ROUND(ROUND($AJ211+ROUND($AI211*9%,2),2)*'umowa o pracę'!$E$8,2),IF(AND($AH211+$AI211&gt;=2800,$AI211&lt;2800,$AH211&lt;2800),ROUND((ROUND(((2800-$AI211)/$AH211)*$AJ211,2)+ROUND($AI211*9%,2))*'umowa o pracę'!$E$8,2),IF(AND($AH211+$AI211&gt;=2800,$AI211&gt;=2800),ROUND((ROUND(2800*9%,2))*'umowa o pracę'!$E$8,2),IF(AND($AH211+$AI211&gt;=2800,$AH211&gt;=2800,$AI211&lt;2800),ROUND((ROUND($AI211*9%,2)+ROUND(((2800-$AI211)/$AH211)*$AJ211,2))*'umowa o pracę'!$E$8,2),0)))),0))))&gt;$J211,$J211,IF(IF(AND($AG211=1,$I211&gt;0),ROUND(IF($AH211+$AI211&gt;=2800,2800*'umowa o pracę'!$E$8,($AH211+$AI211)*'umowa o pracę'!$E$8),2)+IF($AI211=0,ROUND(IF($AH211&gt;2800,ROUND($AK211/$AH211*2800,2),$AK211)*'umowa o pracę'!$E$8,2),ROUND(IF($AH211&gt;2800,ROUND($AK211/$AH211*2800,2),$AK211)*'umowa o pracę'!$E$8,2)),ROUND(IF($AH211+$AI211&gt;=2800,2800*'umowa o pracę'!$E$8,($AH211+$AI211)*'umowa o pracę'!$E$8),2)-IF($AI211=0,ROUND(ROUND(IF($AH211&gt;2800,ROUND($AJ211/$AH211*2800,2),$AJ211),2)*'umowa o pracę'!$E$8,2),IF($AI211&gt;0,IF($AH211+$AI211&lt;2800,ROUND(ROUND($AJ211+ROUND($AI211*9%,2),2)*'umowa o pracę'!$E$8,2),IF(AND($AH211+$AI211&gt;=2800,$AI211&lt;2800,$AH211&lt;2800),ROUND((ROUND(((2800-$AI211)/$AH211)*$AJ211,2)+ROUND($AI211*9%,2))*'umowa o pracę'!$E$8,2),IF(AND($AH211+$AI211&gt;=2800,$AI211&gt;=2800),ROUND((ROUND(2800*9%,2))*'umowa o pracę'!$E$8,2),IF(AND($AH211+$AI211&gt;=2800,$AH211&gt;=2800,$AI211&lt;2800),ROUND((ROUND($AI211*9%,2)+ROUND(((2800-$AI211)/$AH211)*$AJ211,2))*'umowa o pracę'!$E$8,2),0)))),0)))&gt;$J211,$J211,IF(AND($AG211=1,$I211&gt;0),ROUND(IF($AH211+$AI211&gt;=2800,2800*'umowa o pracę'!$E$8,($AH211+$AI211)*'umowa o pracę'!$E$8),2)+IF($AI211=0,ROUND(IF($AH211&gt;2800,ROUND($AK211/$AH211*2800,2),$AK211)*'umowa o pracę'!$E$8,2),ROUND(IF($AH211&gt;2800,ROUND($AK211/$AH211*2800,2),$AK211)*'umowa o pracę'!$E$8,2)),ROUND(IF($AH211+$AI211&gt;=2800,2800*'umowa o pracę'!$E$8,($AH211+$AI211)*'umowa o pracę'!$E$8),2)-IF(AND($AI211=0,I211&gt;0),ROUND(ROUND(IF($AH211&gt;2800,ROUND($AJ211/$AH211*2800,2),$AJ211),2)*'umowa o pracę'!$E$8,2),IF($AI211&gt;0,IF($AH211+$AI211&lt;2800,ROUND(ROUND($AJ211+ROUND($AI211*9%,2),2)*'umowa o pracę'!$E$8,2),IF(AND($AH211+$AI211&gt;=2800,$AI211&lt;2800,$AH211&lt;2800),ROUND((ROUND(((2800-$AI211)/$AH211)*$AJ211,2)+ROUND($AI211*9%,2))*'umowa o pracę'!$E$8,2),IF(AND($AH211+$AI211&gt;=2800,$AI211&gt;=2800),ROUND((ROUND(2800*9%,2))*'umowa o pracę'!$E$8,2),IF(AND($AH211+$AI211&gt;=2800,$AH211&gt;=2800,$AI211&lt;2800),ROUND((ROUND($AI211*9%,2)+ROUND(((2800-$AI211)/$AH211)*$AJ211,2))*'umowa o pracę'!$E$8,2),0)))),0)))))</f>
        <v>0</v>
      </c>
      <c r="AO211" s="32">
        <f>IF('umowa o pracę'!$E$7=2020,IF(IF($AG211=1,IF($AI211=0,ROUND(IF($AH211&gt;2600,ROUND($AJ211/$AH211*2600,2),$AJ211)*'umowa o pracę'!$E$8,2),IF($AH211+$AI211&lt;2600,ROUND(ROUND($AJ211+ROUND($AI211*9%,2),2)*'umowa o pracę'!$E$8,2),IF(AND($AH211+$AI211&gt;=2600,$AH211&lt;2600),ROUND((ROUND($AJ211+ROUND((2600-$AH211)*9%,2),2))*'umowa o pracę'!$E$8,2),IF(AND($AH211+$AI211&gt;=2600,$AH211&gt;=2600),ROUND(ROUND($AJ211/$AH211*2600,2)*'umowa o pracę'!$E$8,2),0)))),0)&gt;$H211,$H211,IF($AG211=1,IF($AI211=0,ROUND(IF($AH211&gt;2600,ROUND($AJ211/$AH211*2600,2),$AJ211)*'umowa o pracę'!$E$8,2),IF($AH211+$AI211&lt;2600,ROUND(ROUND($AJ211+ROUND($AI211*9%,2),2)*'umowa o pracę'!$E$8,2),IF(AND($AH211+$AI211&gt;=2600,$AH211&lt;2600),ROUND((ROUND($AJ211+ROUND((2600-$AH211)*9%,2),2))*'umowa o pracę'!$E$8,2),IF(AND($AH211+$AI211&gt;=2600,$AH211&gt;=2600),ROUND(ROUND($AJ211/$AH211*2600,2)*'umowa o pracę'!$E$8,2),0)))),0)),IF('umowa o pracę'!$E$7=2021,IF(IF($AG211=1,IF($AI211=0,ROUND(IF($AH211&gt;2800,ROUND($AJ211/$AH211*2800,2),$AJ211)*'umowa o pracę'!$E$8,2),IF($AH211+$AI211&lt;2800,ROUND(ROUND($AJ211+ROUND($AI211*9%,2),2)*'umowa o pracę'!$E$8,2),IF(AND($AH211+$AI211&gt;=2800,$AH211&lt;2800),ROUND((ROUND($AJ211+ROUND((2800-$AH211)*9%,2),2))*'umowa o pracę'!$E$8,2),IF(AND($AH211+$AI211&gt;=2800,$AH211&gt;=2800),ROUND(ROUND($AJ211/$AH211*2800,2)*'umowa o pracę'!$E$8,2),0)))),0)&gt;$H211,$H211,IF($AG211=1,IF($AI211=0,ROUND(IF($AH211&gt;2800,ROUND($AJ211/$AH211*2800,2),$AJ211)*'umowa o pracę'!$E$8,2),IF($AH211+$AI211&lt;2800,ROUND(ROUND($AJ211+ROUND($AI211*9%,2),2)*'umowa o pracę'!$E$8,2),IF(AND($AH211+$AI211&gt;=2800,$AH211&lt;2800),ROUND((ROUND($AJ211+ROUND((2800-$AH211)*9%,2),2))*'umowa o pracę'!$E$8,2),IF(AND($AH211+$AI211&gt;=2800,$AH211&gt;=2800),ROUND(ROUND($AJ211/$AH211*2800,2)*'umowa o pracę'!$E$8,2),0)))),0)),0))</f>
        <v>0</v>
      </c>
      <c r="AP211" s="32">
        <f>IF('umowa o pracę'!$E$7=2020,IF(IF($AG211=1,IF($AI211=0,ROUND(IF($AH211&gt;2600,ROUND($AK211/$AH211*2600,2),$AK211)*'umowa o pracę'!$E$8,2),ROUND(IF($AH211&gt;2600,ROUND($AK211/$AH211*2600,2),$AK211)*'umowa o pracę'!$E$8,2)),0)&gt;$I211,$I211,IF($AG211=1,IF($AI211=0,ROUND(IF($AH211&gt;2600,ROUND($AK211/$AH211*2600,2),$AK211)*'umowa o pracę'!$E$8,2),ROUND(IF($AH211&gt;2600,ROUND($AK211/$AH211*2600,2),$AK211)*'umowa o pracę'!$E$8,2)),0)),IF('umowa o pracę'!$E$7=2021,IF(IF($AG211=1,IF($AI211=0,ROUND(IF($AH211&gt;2800,ROUND($AK211/$AH211*2800,2),$AK211)*'umowa o pracę'!$E$8,2),ROUND(IF($AH211&gt;2800,ROUND($AK211/$AH211*2800,2),$AK211)*'umowa o pracę'!$E$8,2)),0)&gt;$I211,$I211,IF($AG211=1,IF($AI211=0,ROUND(IF($AH211&gt;2800,ROUND($AK211/$AH211*2800,2),$AK211)*'umowa o pracę'!$E$8,2),ROUND(IF($AH211&gt;2800,ROUND($AK211/$AH211*2800,2),$AK211)*'umowa o pracę'!$E$8,2)),0)),0))</f>
        <v>0</v>
      </c>
      <c r="AQ211" s="56">
        <f>IF('umowa o pracę'!$E$7=2020,$AM211,IF('umowa o pracę'!$E$7=2021,$AN211,0))</f>
        <v>0</v>
      </c>
      <c r="AR211" s="33">
        <f>IF('umowa o pracę'!$E$7=0,0,U211+AF211+AQ211)</f>
        <v>0</v>
      </c>
      <c r="AS211" s="19"/>
      <c r="AT211" s="19"/>
      <c r="AU211" s="19"/>
      <c r="AV211" s="6"/>
      <c r="AW211" s="6"/>
      <c r="AX211" s="6">
        <f t="shared" si="39"/>
        <v>10</v>
      </c>
      <c r="AY211" s="6"/>
      <c r="AZ211" s="234">
        <f t="shared" si="42"/>
        <v>0</v>
      </c>
      <c r="BA211" s="234">
        <f t="shared" si="43"/>
        <v>0</v>
      </c>
      <c r="BB211" s="234">
        <f t="shared" si="44"/>
        <v>0</v>
      </c>
      <c r="BC211" s="234">
        <f t="shared" si="45"/>
        <v>0</v>
      </c>
      <c r="BD211" s="234">
        <f t="shared" si="46"/>
        <v>0</v>
      </c>
      <c r="BE211" s="234">
        <f t="shared" si="47"/>
        <v>0</v>
      </c>
      <c r="BF211" s="234">
        <f t="shared" si="48"/>
        <v>0</v>
      </c>
      <c r="BG211" s="234">
        <f t="shared" si="49"/>
        <v>0</v>
      </c>
      <c r="BH211" s="234">
        <f t="shared" si="50"/>
        <v>0</v>
      </c>
      <c r="BI211" s="238">
        <f t="shared" si="51"/>
        <v>0</v>
      </c>
      <c r="BJ211" s="236"/>
      <c r="BK211" s="236"/>
      <c r="BL211" s="237"/>
    </row>
    <row r="212" spans="1:64" ht="15.75" customHeight="1" x14ac:dyDescent="0.25">
      <c r="A212" s="129">
        <v>201</v>
      </c>
      <c r="B212" s="57"/>
      <c r="C212" s="57"/>
      <c r="D212" s="36"/>
      <c r="E212" s="36"/>
      <c r="F212" s="242"/>
      <c r="G212" s="37">
        <v>1</v>
      </c>
      <c r="H212" s="58">
        <v>0</v>
      </c>
      <c r="I212" s="59">
        <v>0</v>
      </c>
      <c r="J212" s="60">
        <v>0</v>
      </c>
      <c r="K212" s="52">
        <v>1</v>
      </c>
      <c r="L212" s="39">
        <v>0</v>
      </c>
      <c r="M212" s="39">
        <v>0</v>
      </c>
      <c r="N212" s="39">
        <v>0</v>
      </c>
      <c r="O212" s="39">
        <v>0</v>
      </c>
      <c r="P212" s="35">
        <f>IF('umowa o pracę'!$E$7=2020,ROUND(IF($L212&gt;=2600,2600*'umowa o pracę'!$E$8,$L212*'umowa o pracę'!$E$8),2),IF('umowa o pracę'!$E$7=2021,ROUND(IF($L212&gt;=2800,2800*'umowa o pracę'!$E$8,$L212*'umowa o pracę'!$E$8),2),0))</f>
        <v>0</v>
      </c>
      <c r="Q212" s="252">
        <f>IF(IF(IF(AND($K212=1,$I212&gt;0),ROUND(IF($L212+$M212&gt;=2600,2600*'umowa o pracę'!$E$8,($L212+$M212)*'umowa o pracę'!$E$8),2)+IF($M212=0,ROUND(IF($L212&gt;2600,ROUND($O212/$L212*2600,2),$O212)*'umowa o pracę'!$E$8,2),ROUND(IF($L212&gt;2600,ROUND($O212/$L212*2600,2),$O212)*'umowa o pracę'!$E$8,2)),ROUND(IF($L212+$M212&gt;=2600,2600*'umowa o pracę'!$E$8,($L212+$M212)*'umowa o pracę'!$E$8),2)-IF($M212=0,ROUND(ROUND(IF($L212&gt;2600,ROUND($N212/$L212*2600,2),$N212),2)*'umowa o pracę'!$E$8,2),IF($M212&gt;0,IF($L212+$M212&lt;2600,ROUND(ROUND($N212+ROUND($M212*9%,2),2)*'umowa o pracę'!$E$8,2),IF(AND($L212+$M212&gt;=2600,$M212&lt;2600,$L212&lt;2600),ROUND((ROUND(((2600-$M212)/$L212)*$N212,2)+ROUND($M212*9%,2))*'umowa o pracę'!$E$8,2),IF(AND($L212+$M212&gt;=2600,$M212&gt;=2600),ROUND((ROUND(2600*9%,2))*'umowa o pracę'!$E$8,2),IF(AND($L212+$M212&gt;=2600,$L212&gt;=2600,$M212&lt;2600),ROUND((ROUND($M212*9%,2)+ROUND(((2600-$M212)/$L212)*$N212,2))*'umowa o pracę'!$E$8,2),0)))),0)))&gt;$J212,$J212,IF(AND($K212=1,$I212&gt;0),ROUND(IF($L212+$M212&gt;=2600,2600*'umowa o pracę'!$E$8,($L212+$M212)*'umowa o pracę'!$E$8),2)+IF($M212=0,ROUND(IF($L212&gt;2600,ROUND($O212/$L212*2600,2),$O212)*'umowa o pracę'!$E$8,2),ROUND(IF($L212&gt;2600,ROUND($O212/$L212*2600,2),$O212)*'umowa o pracę'!$E$8,2)),ROUND(IF($L212+$M212&gt;=2600,2600*'umowa o pracę'!$E$8,($L212+$M212)*'umowa o pracę'!$E$8),2)-IF($M212=0,ROUND(ROUND(IF($L212&gt;2600,ROUND($N212/$L212*2600,2),$N212),2)*'umowa o pracę'!$E$8,2),IF($M212&gt;0,IF($L212+$M212&lt;2600,ROUND(ROUND($N212+ROUND($M212*9%,2),2)*'umowa o pracę'!$E$8,2),IF(AND($L212+$M212&gt;=2600,$M212&lt;2600,$L212&lt;2600),ROUND((ROUND(((2600-$M212)/$L212)*$N212,2)+ROUND($M212*9%,2))*'umowa o pracę'!$E$8,2),IF(AND($L212+$M212&gt;=2600,$M212&gt;=2600),ROUND((ROUND(2600*9%,2))*'umowa o pracę'!$E$8,2),IF(AND($L212+$M212&gt;=2600,$L212&gt;=2600,$M212&lt;2600),ROUND((ROUND($M212*9%,2)+ROUND(((2600-$M212)/$L212)*$N212,2))*'umowa o pracę'!$E$8,2),0)))),0))))&gt;$J212,$J212,IF(IF(AND($K212=1,$I212&gt;0),ROUND(IF($L212+$M212&gt;=2600,2600*'umowa o pracę'!$E$8,($L212+$M212)*'umowa o pracę'!$E$8),2)+IF($M212=0,ROUND(IF($L212&gt;2600,ROUND($O212/$L212*2600,2),$O212)*'umowa o pracę'!$E$8,2),ROUND(IF($L212&gt;2600,ROUND($O212/$L212*2600,2),$O212)*'umowa o pracę'!$E$8,2)),ROUND(IF($L212+$M212&gt;=2600,2600*'umowa o pracę'!$E$8,($L212+$M212)*'umowa o pracę'!$E$8),2)-IF($M212=0,ROUND(ROUND(IF($L212&gt;2600,ROUND($N212/$L212*2600,2),$N212),2)*'umowa o pracę'!$E$8,2),IF($M212&gt;0,IF($L212+$M212&lt;2600,ROUND(ROUND($N212+ROUND($M212*9%,2),2)*'umowa o pracę'!$E$8,2),IF(AND($L212+$M212&gt;=2600,$M212&lt;2600,$L212&lt;2600),ROUND((ROUND(((2600-$M212)/$L212)*$N212,2)+ROUND($M212*9%,2))*'umowa o pracę'!$E$8,2),IF(AND($L212+$M212&gt;=2600,$M212&gt;=2600),ROUND((ROUND(2600*9%,2))*'umowa o pracę'!$E$8,2),IF(AND($L212+$M212&gt;=2600,$L212&gt;=2600,$M212&lt;2600),ROUND((ROUND($M212*9%,2)+ROUND(((2600-$M212)/$L212)*$N212,2))*'umowa o pracę'!$E$8,2),0)))),0)))&gt;$J212,$J212,IF(AND($K212=1,$I212&gt;0),ROUND(IF($L212+$M212&gt;=2600,2600*'umowa o pracę'!$E$8,($L212+$M212)*'umowa o pracę'!$E$8),2)+IF($M212=0,ROUND(IF($L212&gt;2600,ROUND($O212/$L212*2600,2),$O212)*'umowa o pracę'!$E$8,2),ROUND(IF($L212&gt;2600,ROUND($O212/$L212*2600,2),$O212)*'umowa o pracę'!$E$8,2)),ROUND(IF($L212+$M212&gt;=2600,2600*'umowa o pracę'!$E$8,($L212+$M212)*'umowa o pracę'!$E$8),2)-IF(AND($M212=0,I212&gt;0),ROUND(ROUND(IF($L212&gt;2600,ROUND($N212/$L212*2600,2),$N212),2)*'umowa o pracę'!$E$8,2),IF($M212&gt;0,IF($L212+$M212&lt;2600,ROUND(ROUND($N212+ROUND($M212*9%,2),2)*'umowa o pracę'!$E$8,2),IF(AND($L212+$M212&gt;=2600,$M212&lt;2600,$L212&lt;2600),ROUND((ROUND(((2600-$M212)/$L212)*$N212,2)+ROUND($M212*9%,2))*'umowa o pracę'!$E$8,2),IF(AND($L212+$M212&gt;=2600,$M212&gt;=2600),ROUND((ROUND(2600*9%,2))*'umowa o pracę'!$E$8,2),IF(AND($L212+$M212&gt;=2600,$L212&gt;=2600,$M212&lt;2600),ROUND((ROUND($M212*9%,2)+ROUND(((2600-$M212)/$L212)*$N212,2))*'umowa o pracę'!$E$8,2),0)))),0)))))</f>
        <v>0</v>
      </c>
      <c r="R212" s="252">
        <f>IF(IF(IF(AND($K212=1,$I212&gt;0),ROUND(IF($L212+$M212&gt;=2800,2800*'umowa o pracę'!$E$8,($L212+$M212)*'umowa o pracę'!$E$8),2)+IF($M212=0,ROUND(IF($L212&gt;2800,ROUND($O212/$L212*2800,2),$O212)*'umowa o pracę'!$E$8,2),ROUND(IF($L212&gt;2800,ROUND($O212/$L212*2800,2),$O212)*'umowa o pracę'!$E$8,2)),ROUND(IF($L212+$M212&gt;=2800,2800*'umowa o pracę'!$E$8,($L212+$M212)*'umowa o pracę'!$E$8),2)-IF($M212=0,ROUND(ROUND(IF($L212&gt;2800,ROUND($N212/$L212*2800,2),$N212),2)*'umowa o pracę'!$E$8,2),IF($M212&gt;0,IF($L212+$M212&lt;2800,ROUND(ROUND($N212+ROUND($M212*9%,2),2)*'umowa o pracę'!$E$8,2),IF(AND($L212+$M212&gt;=2800,$M212&lt;2800,$L212&lt;2800),ROUND((ROUND(((2800-$M212)/$L212)*$N212,2)+ROUND($M212*9%,2))*'umowa o pracę'!$E$8,2),IF(AND($L212+$M212&gt;=2800,$M212&gt;=2800),ROUND((ROUND(2800*9%,2))*'umowa o pracę'!$E$8,2),IF(AND($L212+$M212&gt;=2800,$L212&gt;=2800,$M212&lt;2800),ROUND((ROUND($M212*9%,2)+ROUND(((2800-$M212)/$L212)*$N212,2))*'umowa o pracę'!$E$8,2),0)))),0)))&gt;$J212,$J212,IF(AND($K212=1,$I212&gt;0),ROUND(IF($L212+$M212&gt;=2800,2800*'umowa o pracę'!$E$8,($L212+$M212)*'umowa o pracę'!$E$8),2)+IF($M212=0,ROUND(IF($L212&gt;2800,ROUND($O212/$L212*2800,2),$O212)*'umowa o pracę'!$E$8,2),ROUND(IF($L212&gt;2800,ROUND($O212/$L212*2800,2),$O212)*'umowa o pracę'!$E$8,2)),ROUND(IF($L212+$M212&gt;=2800,2800*'umowa o pracę'!$E$8,($L212+$M212)*'umowa o pracę'!$E$8),2)-IF($M212=0,ROUND(ROUND(IF($L212&gt;2800,ROUND($N212/$L212*2800,2),$N212),2)*'umowa o pracę'!$E$8,2),IF($M212&gt;0,IF($L212+$M212&lt;2800,ROUND(ROUND($N212+ROUND($M212*9%,2),2)*'umowa o pracę'!$E$8,2),IF(AND($L212+$M212&gt;=2800,$M212&lt;2800,$L212&lt;2800),ROUND((ROUND(((2800-$M212)/$L212)*$N212,2)+ROUND($M212*9%,2))*'umowa o pracę'!$E$8,2),IF(AND($L212+$M212&gt;=2800,$M212&gt;=2800),ROUND((ROUND(2800*9%,2))*'umowa o pracę'!$E$8,2),IF(AND($L212+$M212&gt;=2800,$L212&gt;=2800,$M212&lt;2800),ROUND((ROUND($M212*9%,2)+ROUND(((2800-$M212)/$L212)*$N212,2))*'umowa o pracę'!$E$8,2),0)))),0))))&gt;$J212,$J212,IF(IF(AND($K212=1,$I212&gt;0),ROUND(IF($L212+$M212&gt;=2800,2800*'umowa o pracę'!$E$8,($L212+$M212)*'umowa o pracę'!$E$8),2)+IF($M212=0,ROUND(IF($L212&gt;2800,ROUND($O212/$L212*2800,2),$O212)*'umowa o pracę'!$E$8,2),ROUND(IF($L212&gt;2800,ROUND($O212/$L212*2800,2),$O212)*'umowa o pracę'!$E$8,2)),ROUND(IF($L212+$M212&gt;=2800,2800*'umowa o pracę'!$E$8,($L212+$M212)*'umowa o pracę'!$E$8),2)-IF($M212=0,ROUND(ROUND(IF($L212&gt;2800,ROUND($N212/$L212*2800,2),$N212),2)*'umowa o pracę'!$E$8,2),IF($M212&gt;0,IF($L212+$M212&lt;2800,ROUND(ROUND($N212+ROUND($M212*9%,2),2)*'umowa o pracę'!$E$8,2),IF(AND($L212+$M212&gt;=2800,$M212&lt;2800,$L212&lt;2800),ROUND((ROUND(((2800-$M212)/$L212)*$N212,2)+ROUND($M212*9%,2))*'umowa o pracę'!$E$8,2),IF(AND($L212+$M212&gt;=2800,$M212&gt;=2800),ROUND((ROUND(2800*9%,2))*'umowa o pracę'!$E$8,2),IF(AND($L212+$M212&gt;=2800,$L212&gt;=2800,$M212&lt;2800),ROUND((ROUND($M212*9%,2)+ROUND(((2800-$M212)/$L212)*$N212,2))*'umowa o pracę'!$E$8,2),0)))),0)))&gt;$J212,$J212,IF(AND($K212=1,$I212&gt;0),ROUND(IF($L212+$M212&gt;=2800,2800*'umowa o pracę'!$E$8,($L212+$M212)*'umowa o pracę'!$E$8),2)+IF($M212=0,ROUND(IF($L212&gt;2800,ROUND($O212/$L212*2800,2),$O212)*'umowa o pracę'!$E$8,2),ROUND(IF($L212&gt;2800,ROUND($O212/$L212*2800,2),$O212)*'umowa o pracę'!$E$8,2)),ROUND(IF($L212+$M212&gt;=2800,2800*'umowa o pracę'!$E$8,($L212+$M212)*'umowa o pracę'!$E$8),2)-IF(AND($M212=0,I212&gt;0),ROUND(ROUND(IF($L212&gt;2800,ROUND($N212/$L212*2800,2),$N212),2)*'umowa o pracę'!$E$8,2),IF($M212&gt;0,IF($L212+$M212&lt;2800,ROUND(ROUND($N212+ROUND($M212*9%,2),2)*'umowa o pracę'!$E$8,2),IF(AND($L212+$M212&gt;=2800,$M212&lt;2800,$L212&lt;2800),ROUND((ROUND(((2800-$M212)/$L212)*$N212,2)+ROUND($M212*9%,2))*'umowa o pracę'!$E$8,2),IF(AND($L212+$M212&gt;=2800,$M212&gt;=2800),ROUND((ROUND(2800*9%,2))*'umowa o pracę'!$E$8,2),IF(AND($L212+$M212&gt;=2800,$L212&gt;=2800,$M212&lt;2800),ROUND((ROUND($M212*9%,2)+ROUND(((2800-$M212)/$L212)*$N212,2))*'umowa o pracę'!$E$8,2),0)))),0)))))</f>
        <v>0</v>
      </c>
      <c r="S212" s="32">
        <f>IF('umowa o pracę'!$E$7=2020,IF(IF($K212=1,IF($M212=0,ROUND(IF($L212&gt;2600,ROUND($N212/$L212*2600,2),$N212)*'umowa o pracę'!$E$8,2),IF($L212+$M212&lt;2600,ROUND(ROUND($N212+ROUND($M212*9%,2),2)*'umowa o pracę'!$E$8,2),IF(AND($L212+$M212&gt;=2600,$L212&lt;2600),ROUND((ROUND($N212+ROUND((2600-$L212)*9%,2),2))*'umowa o pracę'!$E$8,2),IF(AND($L212+$M212&gt;=2600,$L212&gt;=2600),ROUND(ROUND($N212/$L212*2600,2)*'umowa o pracę'!$E$8,2),0)))),0)&gt;$H212,$H212,IF($K212=1,IF($M212=0,ROUND(IF($L212&gt;2600,ROUND($N212/$L212*2600,2),$N212)*'umowa o pracę'!$E$8,2),IF($L212+$M212&lt;2600,ROUND(ROUND($N212+ROUND($M212*9%,2),2)*'umowa o pracę'!$E$8,2),IF(AND($L212+$M212&gt;=2600,$L212&lt;2600),ROUND((ROUND($N212+ROUND((2600-$L212)*9%,2),2))*'umowa o pracę'!$E$8,2),IF(AND($L212+$M212&gt;=2600,$L212&gt;=2600),ROUND(ROUND($N212/$L212*2600,2)*'umowa o pracę'!$E$8,2),0)))),0)),IF('umowa o pracę'!$E$7=2021,IF(IF($K212=1,IF($M212=0,ROUND(IF($L212&gt;2800,ROUND($N212/$L212*2800,2),$N212)*'umowa o pracę'!$E$8,2),IF($L212+$M212&lt;2800,ROUND(ROUND($N212+ROUND($M212*9%,2),2)*'umowa o pracę'!$E$8,2),IF(AND($L212+$M212&gt;=2800,$L212&lt;2800),ROUND((ROUND($N212+ROUND((2800-$L212)*9%,2),2))*'umowa o pracę'!$E$8,2),IF(AND($L212+$M212&gt;=2800,$L212&gt;=2800),ROUND(ROUND($N212/$L212*2800,2)*'umowa o pracę'!$E$8,2),0)))),0)&gt;$H212,$H212,IF($K212=1,IF($M212=0,ROUND(IF($L212&gt;2800,ROUND($N212/$L212*2800,2),$N212)*'umowa o pracę'!$E$8,2),IF($L212+$M212&lt;2800,ROUND(ROUND($N212+ROUND($M212*9%,2),2)*'umowa o pracę'!$E$8,2),IF(AND($L212+$M212&gt;=2800,$L212&lt;2800),ROUND((ROUND($N212+ROUND((2800-$L212)*9%,2),2))*'umowa o pracę'!$E$8,2),IF(AND($L212+$M212&gt;=2800,$L212&gt;=2800),ROUND(ROUND($N212/$L212*2800,2)*'umowa o pracę'!$E$8,2),0)))),0)),0))</f>
        <v>0</v>
      </c>
      <c r="T212" s="32">
        <f>IF('umowa o pracę'!$E$7=2020,IF(IF($K212=1,IF($M212=0,ROUND(IF($L212&gt;2600,ROUND($O212/$L212*2600,2),$O212)*'umowa o pracę'!$E$8,2),ROUND(IF($L212&gt;2600,ROUND($O212/$L212*2600,2),$O212)*'umowa o pracę'!$E$8,2)),0)&gt;$I212,$I212,IF($K212=1,IF($M212=0,ROUND(IF($L212&gt;2600,ROUND($O212/$L212*2600,2),$O212)*'umowa o pracę'!$E$8,2),ROUND(IF($L212&gt;2600,ROUND($O212/$L212*2600,2),$O212)*'umowa o pracę'!$E$8,2)),0)),IF('umowa o pracę'!$E$7=2021,IF(IF($K212=1,IF($M212=0,ROUND(IF($L212&gt;2800,ROUND($O212/$L212*2800,2),$O212)*'umowa o pracę'!$E$8,2),ROUND(IF($L212&gt;2800,ROUND($O212/$L212*2800,2),$O212)*'umowa o pracę'!$E$8,2)),0)&gt;$I212,$I212,IF($K212=1,IF($M212=0,ROUND(IF($L212&gt;2800,ROUND($O212/$L212*2800,2),$O212)*'umowa o pracę'!$E$8,2),ROUND(IF($L212&gt;2800,ROUND($O212/$L212*2800,2),$O212)*'umowa o pracę'!$E$8,2)),0)),0))</f>
        <v>0</v>
      </c>
      <c r="U212" s="51">
        <f>IF('umowa o pracę'!$E$7=2020,$Q212,IF('umowa o pracę'!$E$7=2021,$R212,0))</f>
        <v>0</v>
      </c>
      <c r="V212" s="53">
        <f t="shared" si="40"/>
        <v>1</v>
      </c>
      <c r="W212" s="54">
        <f>IF('umowa o pracę'!$E$6&lt;2,0,$L212)</f>
        <v>0</v>
      </c>
      <c r="X212" s="54">
        <f>IF('umowa o pracę'!$E$6&lt;2,0,$M212)</f>
        <v>0</v>
      </c>
      <c r="Y212" s="55">
        <f>IF('umowa o pracę'!$E$6&lt;2,0,$N212)</f>
        <v>0</v>
      </c>
      <c r="Z212" s="55">
        <f>IF('umowa o pracę'!$E$6&lt;2,0,$O212)</f>
        <v>0</v>
      </c>
      <c r="AA212" s="32">
        <f>IF('umowa o pracę'!$E$7=2020,ROUND(IF($W212&gt;=2600,2600*'umowa o pracę'!$E$8,$W212*'umowa o pracę'!$E$8),2),IF('umowa o pracę'!$E$7=2021,ROUND(IF($W212&gt;=2800,2800*'umowa o pracę'!$E$8,$W212*'umowa o pracę'!$E$8),2),0))</f>
        <v>0</v>
      </c>
      <c r="AB212" s="32">
        <f>IF(IF(IF(AND($V212=1,$I212&gt;0),ROUND(IF($W212+$X212&gt;=2600,2600*'umowa o pracę'!$E$8,($W212+$X212)*'umowa o pracę'!$E$8),2)+IF($X212=0,ROUND(IF($W212&gt;2600,ROUND($Z212/$W212*2600,2),$Z212)*'umowa o pracę'!$E$8,2),ROUND(IF($W212&gt;2600,ROUND($Z212/$W212*2600,2),$Z212)*'umowa o pracę'!$E$8,2)),ROUND(IF($W212+$X212&gt;=2600,2600*'umowa o pracę'!$E$8,($W212+$X212)*'umowa o pracę'!$E$8),2)-IF($X212=0,ROUND(ROUND(IF($W212&gt;2600,ROUND($Y212/$W212*2600,2),$Y212),2)*'umowa o pracę'!$E$8,2),IF($X212&gt;0,IF($W212+$X212&lt;2600,ROUND(ROUND($Y212+ROUND($X212*9%,2),2)*'umowa o pracę'!$E$8,2),IF(AND($W212+$X212&gt;=2600,$X212&lt;2600,$W212&lt;2600),ROUND((ROUND(((2600-$X212)/$W212)*$Y212,2)+ROUND($X212*9%,2))*'umowa o pracę'!$E$8,2),IF(AND($W212+$X212&gt;=2600,$X212&gt;=2600),ROUND((ROUND(2600*9%,2))*'umowa o pracę'!$E$8,2),IF(AND($W212+$X212&gt;=2600,$W212&gt;=2600,$X212&lt;2600),ROUND((ROUND($X212*9%,2)+ROUND(((2600-$X212)/$W212)*$Y212,2))*'umowa o pracę'!$E$8,2),0)))),0)))&gt;$J212,$J212,IF(AND($V212=1,$I212&gt;0),ROUND(IF($W212+$X212&gt;=2600,2600*'umowa o pracę'!$E$8,($W212+$X212)*'umowa o pracę'!$E$8),2)+IF($X212=0,ROUND(IF($W212&gt;2600,ROUND($Z212/$W212*2600,2),$Z212)*'umowa o pracę'!$E$8,2),ROUND(IF($W212&gt;2600,ROUND($Z212/$W212*2600,2),$Z212)*'umowa o pracę'!$E$8,2)),ROUND(IF($W212+$X212&gt;=2600,2600*'umowa o pracę'!$E$8,($W212+$X212)*'umowa o pracę'!$E$8),2)-IF($X212=0,ROUND(ROUND(IF($W212&gt;2600,ROUND($Y212/$W212*2600,2),$Y212),2)*'umowa o pracę'!$E$8,2),IF($X212&gt;0,IF($W212+$X212&lt;2600,ROUND(ROUND($Y212+ROUND($X212*9%,2),2)*'umowa o pracę'!$E$8,2),IF(AND($W212+$X212&gt;=2600,$X212&lt;2600,$W212&lt;2600),ROUND((ROUND(((2600-$X212)/$W212)*$Y212,2)+ROUND($X212*9%,2))*'umowa o pracę'!$E$8,2),IF(AND($W212+$X212&gt;=2600,$X212&gt;=2600),ROUND((ROUND(2600*9%,2))*'umowa o pracę'!$E$8,2),IF(AND($W212+$X212&gt;=2600,$W212&gt;=2600,$X212&lt;2600),ROUND((ROUND($X212*9%,2)+ROUND(((2600-$X212)/$W212)*$Y212,2))*'umowa o pracę'!$E$8,2),0)))),0))))&gt;$J212,$J212,IF(IF(AND($V212=1,$I212&gt;0),ROUND(IF($W212+$X212&gt;=2600,2600*'umowa o pracę'!$E$8,($W212+$X212)*'umowa o pracę'!$E$8),2)+IF($X212=0,ROUND(IF($W212&gt;2600,ROUND($Z212/$W212*2600,2),$Z212)*'umowa o pracę'!$E$8,2),ROUND(IF($W212&gt;2600,ROUND($Z212/$W212*2600,2),$Z212)*'umowa o pracę'!$E$8,2)),ROUND(IF($W212+$X212&gt;=2600,2600*'umowa o pracę'!$E$8,($W212+$X212)*'umowa o pracę'!$E$8),2)-IF($X212=0,ROUND(ROUND(IF($W212&gt;2600,ROUND($Y212/$W212*2600,2),$Y212),2)*'umowa o pracę'!$E$8,2),IF($X212&gt;0,IF($W212+$X212&lt;2600,ROUND(ROUND($Y212+ROUND($X212*9%,2),2)*'umowa o pracę'!$E$8,2),IF(AND($W212+$X212&gt;=2600,$X212&lt;2600,$W212&lt;2600),ROUND((ROUND(((2600-$X212)/$W212)*$Y212,2)+ROUND($X212*9%,2))*'umowa o pracę'!$E$8,2),IF(AND($W212+$X212&gt;=2600,$X212&gt;=2600),ROUND((ROUND(2600*9%,2))*'umowa o pracę'!$E$8,2),IF(AND($W212+$X212&gt;=2600,$W212&gt;=2600,$X212&lt;2600),ROUND((ROUND($X212*9%,2)+ROUND(((2600-$X212)/$W212)*$Y212,2))*'umowa o pracę'!$E$8,2),0)))),0)))&gt;$J212,$J212,IF(AND($V212=1,$I212&gt;0),ROUND(IF($W212+$X212&gt;=2600,2600*'umowa o pracę'!$E$8,($W212+$X212)*'umowa o pracę'!$E$8),2)+IF($X212=0,ROUND(IF($W212&gt;2600,ROUND($Z212/$W212*2600,2),$Z212)*'umowa o pracę'!$E$8,2),ROUND(IF($W212&gt;2600,ROUND($Z212/$W212*2600,2),$Z212)*'umowa o pracę'!$E$8,2)),ROUND(IF($W212+$X212&gt;=2600,2600*'umowa o pracę'!$E$8,($W212+$X212)*'umowa o pracę'!$E$8),2)-IF(AND($X212=0,I212&gt;0),ROUND(ROUND(IF($W212&gt;2600,ROUND($Y212/$W212*2600,2),$Y212),2)*'umowa o pracę'!$E$8,2),IF($X212&gt;0,IF($W212+$X212&lt;2600,ROUND(ROUND($Y212+ROUND($X212*9%,2),2)*'umowa o pracę'!$E$8,2),IF(AND($W212+$X212&gt;=2600,$X212&lt;2600,$W212&lt;2600),ROUND((ROUND(((2600-$X212)/$W212)*$Y212,2)+ROUND($X212*9%,2))*'umowa o pracę'!$E$8,2),IF(AND($W212+$X212&gt;=2600,$X212&gt;=2600),ROUND((ROUND(2600*9%,2))*'umowa o pracę'!$E$8,2),IF(AND($W212+$X212&gt;=2600,$W212&gt;=2600,$X212&lt;2600),ROUND((ROUND($X212*9%,2)+ROUND(((2600-$X212)/$W212)*$Y212,2))*'umowa o pracę'!$E$8,2),0)))),0)))))</f>
        <v>0</v>
      </c>
      <c r="AC212" s="32">
        <f>IF(IF(IF(AND($V212=1,$I212&gt;0),ROUND(IF($W212+$X212&gt;=2800,2800*'umowa o pracę'!$E$8,($W212+$X212)*'umowa o pracę'!$E$8),2)+IF($X212=0,ROUND(IF($W212&gt;2800,ROUND($Z212/$W212*2800,2),$Z212)*'umowa o pracę'!$E$8,2),ROUND(IF($W212&gt;2800,ROUND($Z212/$W212*2800,2),$Z212)*'umowa o pracę'!$E$8,2)),ROUND(IF($W212+$X212&gt;=2800,2800*'umowa o pracę'!$E$8,($W212+$X212)*'umowa o pracę'!$E$8),2)-IF($X212=0,ROUND(ROUND(IF($W212&gt;2800,ROUND($Y212/$W212*2800,2),$Y212),2)*'umowa o pracę'!$E$8,2),IF($X212&gt;0,IF($W212+$X212&lt;2800,ROUND(ROUND($Y212+ROUND($X212*9%,2),2)*'umowa o pracę'!$E$8,2),IF(AND($W212+$X212&gt;=2800,$X212&lt;2800,$W212&lt;2800),ROUND((ROUND(((2800-$X212)/$W212)*$Y212,2)+ROUND($X212*9%,2))*'umowa o pracę'!$E$8,2),IF(AND($W212+$X212&gt;=2800,$X212&gt;=2800),ROUND((ROUND(2800*9%,2))*'umowa o pracę'!$E$8,2),IF(AND($W212+$X212&gt;=2800,$W212&gt;=2800,$X212&lt;2800),ROUND((ROUND($X212*9%,2)+ROUND(((2800-$X212)/$W212)*$Y212,2))*'umowa o pracę'!$E$8,2),0)))),0)))&gt;$J212,$J212,IF(AND($V212=1,$I212&gt;0),ROUND(IF($W212+$X212&gt;=2800,2800*'umowa o pracę'!$E$8,($W212+$X212)*'umowa o pracę'!$E$8),2)+IF($X212=0,ROUND(IF($W212&gt;2800,ROUND($Z212/$W212*2800,2),$Z212)*'umowa o pracę'!$E$8,2),ROUND(IF($W212&gt;2800,ROUND($Z212/$W212*2800,2),$Z212)*'umowa o pracę'!$E$8,2)),ROUND(IF($W212+$X212&gt;=2800,2800*'umowa o pracę'!$E$8,($W212+$X212)*'umowa o pracę'!$E$8),2)-IF($X212=0,ROUND(ROUND(IF($W212&gt;2800,ROUND($Y212/$W212*2800,2),$Y212),2)*'umowa o pracę'!$E$8,2),IF($X212&gt;0,IF($W212+$X212&lt;2800,ROUND(ROUND($Y212+ROUND($X212*9%,2),2)*'umowa o pracę'!$E$8,2),IF(AND($W212+$X212&gt;=2800,$X212&lt;2800,$W212&lt;2800),ROUND((ROUND(((2800-$X212)/$W212)*$Y212,2)+ROUND($X212*9%,2))*'umowa o pracę'!$E$8,2),IF(AND($W212+$X212&gt;=2800,$X212&gt;=2800),ROUND((ROUND(2800*9%,2))*'umowa o pracę'!$E$8,2),IF(AND($W212+$X212&gt;=2800,$W212&gt;=2800,$X212&lt;2800),ROUND((ROUND($X212*9%,2)+ROUND(((2800-$X212)/$W212)*$Y212,2))*'umowa o pracę'!$E$8,2),0)))),0))))&gt;$J212,$J212,IF(IF(AND($V212=1,$I212&gt;0),ROUND(IF($W212+$X212&gt;=2800,2800*'umowa o pracę'!$E$8,($W212+$X212)*'umowa o pracę'!$E$8),2)+IF($X212=0,ROUND(IF($W212&gt;2800,ROUND($Z212/$W212*2800,2),$Z212)*'umowa o pracę'!$E$8,2),ROUND(IF($W212&gt;2800,ROUND($Z212/$W212*2800,2),$Z212)*'umowa o pracę'!$E$8,2)),ROUND(IF($W212+$X212&gt;=2800,2800*'umowa o pracę'!$E$8,($W212+$X212)*'umowa o pracę'!$E$8),2)-IF($X212=0,ROUND(ROUND(IF($W212&gt;2800,ROUND($Y212/$W212*2800,2),$Y212),2)*'umowa o pracę'!$E$8,2),IF($X212&gt;0,IF($W212+$X212&lt;2800,ROUND(ROUND($Y212+ROUND($X212*9%,2),2)*'umowa o pracę'!$E$8,2),IF(AND($W212+$X212&gt;=2800,$X212&lt;2800,$W212&lt;2800),ROUND((ROUND(((2800-$X212)/$W212)*$Y212,2)+ROUND($X212*9%,2))*'umowa o pracę'!$E$8,2),IF(AND($W212+$X212&gt;=2800,$X212&gt;=2800),ROUND((ROUND(2800*9%,2))*'umowa o pracę'!$E$8,2),IF(AND($W212+$X212&gt;=2800,$W212&gt;=2800,$X212&lt;2800),ROUND((ROUND($X212*9%,2)+ROUND(((2800-$X212)/$W212)*$Y212,2))*'umowa o pracę'!$E$8,2),0)))),0)))&gt;$J212,$J212,IF(AND($V212=1,$I212&gt;0),ROUND(IF($W212+$X212&gt;=2800,2800*'umowa o pracę'!$E$8,($W212+$X212)*'umowa o pracę'!$E$8),2)+IF($X212=0,ROUND(IF($W212&gt;2800,ROUND($Z212/$W212*2800,2),$Z212)*'umowa o pracę'!$E$8,2),ROUND(IF($W212&gt;2800,ROUND($Z212/$W212*2800,2),$Z212)*'umowa o pracę'!$E$8,2)),ROUND(IF($W212+$X212&gt;=2800,2800*'umowa o pracę'!$E$8,($W212+$X212)*'umowa o pracę'!$E$8),2)-IF(AND($X212=0,I212&gt;0),ROUND(ROUND(IF($W212&gt;2800,ROUND($Y212/$W212*2800,2),$Y212),2)*'umowa o pracę'!$E$8,2),IF($X212&gt;0,IF($W212+$X212&lt;2800,ROUND(ROUND($Y212+ROUND($X212*9%,2),2)*'umowa o pracę'!$E$8,2),IF(AND($W212+$X212&gt;=2800,$X212&lt;2800,$W212&lt;2800),ROUND((ROUND(((2800-$X212)/$W212)*$Y212,2)+ROUND($X212*9%,2))*'umowa o pracę'!$E$8,2),IF(AND($W212+$X212&gt;=2800,$X212&gt;=2800),ROUND((ROUND(2800*9%,2))*'umowa o pracę'!$E$8,2),IF(AND($W212+$X212&gt;=2800,$W212&gt;=2800,$X212&lt;2800),ROUND((ROUND($X212*9%,2)+ROUND(((2800-$X212)/$W212)*$Y212,2))*'umowa o pracę'!$E$8,2),0)))),0)))))</f>
        <v>0</v>
      </c>
      <c r="AD212" s="32">
        <f>IF('umowa o pracę'!$E$7=2020,IF(IF($V212=1,IF($X212=0,ROUND(IF($W212&gt;2600,ROUND($Y212/$W212*2600,2),$Y212)*'umowa o pracę'!$E$8,2),IF($W212+$X212&lt;2600,ROUND(ROUND($Y212+ROUND($X212*9%,2),2)*'umowa o pracę'!$E$8,2),IF(AND($W212+$X212&gt;=2600,$W212&lt;2600),ROUND((ROUND($Y212+ROUND((2600-$W212)*9%,2),2))*'umowa o pracę'!$E$8,2),IF(AND($W212+$X212&gt;=2600,$W212&gt;=2600),ROUND(ROUND($Y212/$W212*2600,2)*'umowa o pracę'!$E$8,2),0)))),0)&gt;$H212,$H212,IF($V212=1,IF($X212=0,ROUND(IF($W212&gt;2600,ROUND($Y212/$W212*2600,2),$Y212)*'umowa o pracę'!$E$8,2),IF($W212+$X212&lt;2600,ROUND(ROUND($Y212+ROUND($X212*9%,2),2)*'umowa o pracę'!$E$8,2),IF(AND($W212+$X212&gt;=2600,$W212&lt;2600),ROUND((ROUND($Y212+ROUND((2600-$W212)*9%,2),2))*'umowa o pracę'!$E$8,2),IF(AND($W212+$X212&gt;=2600,$W212&gt;=2600),ROUND(ROUND($Y212/$W212*2600,2)*'umowa o pracę'!$E$8,2),0)))),0)),IF('umowa o pracę'!$E$7=2021,IF(IF($V212=1,IF($X212=0,ROUND(IF($W212&gt;2800,ROUND($Y212/$W212*2800,2),$Y212)*'umowa o pracę'!$E$8,2),IF($W212+$X212&lt;2800,ROUND(ROUND($Y212+ROUND($X212*9%,2),2)*'umowa o pracę'!$E$8,2),IF(AND($W212+$X212&gt;=2800,$W212&lt;2800),ROUND((ROUND($Y212+ROUND((2800-$W212)*9%,2),2))*'umowa o pracę'!$E$8,2),IF(AND($W212+$X212&gt;=2800,$W212&gt;=2800),ROUND(ROUND($Y212/$W212*2800,2)*'umowa o pracę'!$E$8,2),0)))),0)&gt;$H212,$H212,IF($V212=1,IF($X212=0,ROUND(IF($W212&gt;2800,ROUND($Y212/$W212*2800,2),$Y212)*'umowa o pracę'!$E$8,2),IF($W212+$X212&lt;2800,ROUND(ROUND($Y212+ROUND($X212*9%,2),2)*'umowa o pracę'!$E$8,2),IF(AND($W212+$X212&gt;=2800,$W212&lt;2800),ROUND((ROUND($Y212+ROUND((2800-$W212)*9%,2),2))*'umowa o pracę'!$E$8,2),IF(AND($W212+$X212&gt;=2800,$W212&gt;=2800),ROUND(ROUND($Y212/$W212*2800,2)*'umowa o pracę'!$E$8,2),0)))),0)),0))</f>
        <v>0</v>
      </c>
      <c r="AE212" s="32">
        <f>IF('umowa o pracę'!$E$7=2020,IF(IF($V212=1,IF($X212=0,ROUND(IF($W212&gt;2600,ROUND($Z212/$W212*2600,2),$Z212)*'umowa o pracę'!$E$8,2),ROUND(IF($W212&gt;2600,ROUND($Z212/$W212*2600,2),$Z212)*'umowa o pracę'!$E$8,2)),0)&gt;$I212,$I212,IF($V212=1,IF($X212=0,ROUND(IF($W212&gt;2600,ROUND($Z212/$W212*2600,2),$Z212)*'umowa o pracę'!$E$8,2),ROUND(IF($W212&gt;2600,ROUND($Z212/$W212*2600,2),$Z212)*'umowa o pracę'!$E$8,2)),0)),IF('umowa o pracę'!$E$7=2021,IF(IF($V212=1,IF($X212=0,ROUND(IF($W212&gt;2800,ROUND($Z212/$W212*2800,2),$Z212)*'umowa o pracę'!$E$8,2),ROUND(IF($W212&gt;2800,ROUND($Z212/$W212*2800,2),$Z212)*'umowa o pracę'!$E$8,2)),0)&gt;$I212,$I212,IF($V212=1,IF($X212=0,ROUND(IF($W212&gt;2800,ROUND($Z212/$W212*2800,2),$Z212)*'umowa o pracę'!$E$8,2),ROUND(IF($W212&gt;2800,ROUND($Z212/$W212*2800,2),$Z212)*'umowa o pracę'!$E$8,2)),0)),0))</f>
        <v>0</v>
      </c>
      <c r="AF212" s="56">
        <f>IF('umowa o pracę'!$E$7=2020,$AB212,IF('umowa o pracę'!$E$7=2021,$AC212,0))</f>
        <v>0</v>
      </c>
      <c r="AG212" s="53">
        <f t="shared" si="41"/>
        <v>1</v>
      </c>
      <c r="AH212" s="39">
        <f>IF('umowa o pracę'!$E$6&lt;3,0,$L212)</f>
        <v>0</v>
      </c>
      <c r="AI212" s="39">
        <f>IF('umowa o pracę'!$E$6&lt;3,0,$M212)</f>
        <v>0</v>
      </c>
      <c r="AJ212" s="55">
        <f>IF('umowa o pracę'!$E$6&lt;3,0,$N212)</f>
        <v>0</v>
      </c>
      <c r="AK212" s="55">
        <f>IF('umowa o pracę'!$E$6&lt;3,0,$O212)</f>
        <v>0</v>
      </c>
      <c r="AL212" s="32">
        <f>IF('umowa o pracę'!$E$7=2020,ROUND(IF($AH212&gt;=2600,2600*'umowa o pracę'!$E$8,$AH212*'umowa o pracę'!$E$8),2),IF('umowa o pracę'!$E$7=2021,ROUND(IF($AH212&gt;=2800,2800*'umowa o pracę'!$E$8,$AH212*'umowa o pracę'!$E$8),2),0))</f>
        <v>0</v>
      </c>
      <c r="AM212" s="32">
        <f>IF(IF(IF(AND($AG212=1,$I212&gt;0),ROUND(IF($AH212+$AI212&gt;=2600,2600*'umowa o pracę'!$E$8,($AH212+$AI212)*'umowa o pracę'!$E$8),2)+IF($AI212=0,ROUND(IF($AH212&gt;2600,ROUND($AK212/$AH212*2600,2),$AK212)*'umowa o pracę'!$E$8,2),ROUND(IF($AH212&gt;2600,ROUND($AK212/$AH212*2600,2),$AK212)*'umowa o pracę'!$E$8,2)),ROUND(IF($AH212+$AI212&gt;=2600,2600*'umowa o pracę'!$E$8,($AH212+$AI212)*'umowa o pracę'!$E$8),2)-IF($AI212=0,ROUND(ROUND(IF($AH212&gt;2600,ROUND($AJ212/$AH212*2600,2),$AJ212),2)*'umowa o pracę'!$E$8,2),IF($AI212&gt;0,IF($AH212+$AI212&lt;2600,ROUND(ROUND($AJ212+ROUND($AI212*9%,2),2)*'umowa o pracę'!$E$8,2),IF(AND($AH212+$AI212&gt;=2600,$AI212&lt;2600,$AH212&lt;2600),ROUND((ROUND(((2600-$AI212)/$AH212)*$AJ212,2)+ROUND($AI212*9%,2))*'umowa o pracę'!$E$8,2),IF(AND($AH212+$AI212&gt;=2600,$AI212&gt;=2600),ROUND((ROUND(2600*9%,2))*'umowa o pracę'!$E$8,2),IF(AND($AH212+$AI212&gt;=2600,$AH212&gt;=2600,$AI212&lt;2600),ROUND((ROUND($AI212*9%,2)+ROUND(((2600-$AI212)/$AH212)*$AJ212,2))*'umowa o pracę'!$E$8,2),0)))),0)))&gt;$J212,$J212,IF(AND($AG212=1,$I212&gt;0),ROUND(IF($AH212+$AI212&gt;=2600,2600*'umowa o pracę'!$E$8,($AH212+$AI212)*'umowa o pracę'!$E$8),2)+IF($AI212=0,ROUND(IF($AH212&gt;2600,ROUND($AK212/$AH212*2600,2),$AK212)*'umowa o pracę'!$E$8,2),ROUND(IF($AH212&gt;2600,ROUND($AK212/$AH212*2600,2),$AK212)*'umowa o pracę'!$E$8,2)),ROUND(IF($AH212+$AI212&gt;=2600,2600*'umowa o pracę'!$E$8,($AH212+$AI212)*'umowa o pracę'!$E$8),2)-IF($AI212=0,ROUND(ROUND(IF($AH212&gt;2600,ROUND($AJ212/$AH212*2600,2),$AJ212),2)*'umowa o pracę'!$E$8,2),IF($AI212&gt;0,IF($AH212+$AI212&lt;2600,ROUND(ROUND($AJ212+ROUND($AI212*9%,2),2)*'umowa o pracę'!$E$8,2),IF(AND($AH212+$AI212&gt;=2600,$AI212&lt;2600,$AH212&lt;2600),ROUND((ROUND(((2600-$AI212)/$AH212)*$AJ212,2)+ROUND($AI212*9%,2))*'umowa o pracę'!$E$8,2),IF(AND($AH212+$AI212&gt;=2600,$AI212&gt;=2600),ROUND((ROUND(2600*9%,2))*'umowa o pracę'!$E$8,2),IF(AND($AH212+$AI212&gt;=2600,$AH212&gt;=2600,$AI212&lt;2600),ROUND((ROUND($AI212*9%,2)+ROUND(((2600-$AI212)/$AH212)*$AJ212,2))*'umowa o pracę'!$E$8,2),0)))),0))))&gt;$J212,$J212,IF(IF(AND($AG212=1,$I212&gt;0),ROUND(IF($AH212+$AI212&gt;=2600,2600*'umowa o pracę'!$E$8,($AH212+$AI212)*'umowa o pracę'!$E$8),2)+IF($AI212=0,ROUND(IF($AH212&gt;2600,ROUND($AK212/$AH212*2600,2),$AK212)*'umowa o pracę'!$E$8,2),ROUND(IF($AH212&gt;2600,ROUND($AK212/$AH212*2600,2),$AK212)*'umowa o pracę'!$E$8,2)),ROUND(IF($AH212+$AI212&gt;=2600,2600*'umowa o pracę'!$E$8,($AH212+$AI212)*'umowa o pracę'!$E$8),2)-IF($AI212=0,ROUND(ROUND(IF($AH212&gt;2600,ROUND($AJ212/$AH212*2600,2),$AJ212),2)*'umowa o pracę'!$E$8,2),IF($AI212&gt;0,IF($AH212+$AI212&lt;2600,ROUND(ROUND($AJ212+ROUND($AI212*9%,2),2)*'umowa o pracę'!$E$8,2),IF(AND($AH212+$AI212&gt;=2600,$AI212&lt;2600,$AH212&lt;2600),ROUND((ROUND(((2600-$AI212)/$AH212)*$AJ212,2)+ROUND($AI212*9%,2))*'umowa o pracę'!$E$8,2),IF(AND($AH212+$AI212&gt;=2600,$AI212&gt;=2600),ROUND((ROUND(2600*9%,2))*'umowa o pracę'!$E$8,2),IF(AND($AH212+$AI212&gt;=2600,$AH212&gt;=2600,$AI212&lt;2600),ROUND((ROUND($AI212*9%,2)+ROUND(((2600-$AI212)/$AH212)*$AJ212,2))*'umowa o pracę'!$E$8,2),0)))),0)))&gt;$J212,$J212,IF(AND($AG212=1,$I212&gt;0),ROUND(IF($AH212+$AI212&gt;=2600,2600*'umowa o pracę'!$E$8,($AH212+$AI212)*'umowa o pracę'!$E$8),2)+IF($AI212=0,ROUND(IF($AH212&gt;2600,ROUND($AK212/$AH212*2600,2),$AK212)*'umowa o pracę'!$E$8,2),ROUND(IF($AH212&gt;2600,ROUND($AK212/$AH212*2600,2),$AK212)*'umowa o pracę'!$E$8,2)),ROUND(IF($AH212+$AI212&gt;=2600,2600*'umowa o pracę'!$E$8,($AH212+$AI212)*'umowa o pracę'!$E$8),2)-IF(AND($AI212=0,I212&gt;0),ROUND(ROUND(IF($AH212&gt;2600,ROUND($AJ212/$AH212*2600,2),$AJ212),2)*'umowa o pracę'!$E$8,2),IF($AI212&gt;0,IF($AH212+$AI212&lt;2600,ROUND(ROUND($AJ212+ROUND($AI212*9%,2),2)*'umowa o pracę'!$E$8,2),IF(AND($AH212+$AI212&gt;=2600,$AI212&lt;2600,$AH212&lt;2600),ROUND((ROUND(((2600-$AI212)/$AH212)*$AJ212,2)+ROUND($AI212*9%,2))*'umowa o pracę'!$E$8,2),IF(AND($AH212+$AI212&gt;=2600,$AI212&gt;=2600),ROUND((ROUND(2600*9%,2))*'umowa o pracę'!$E$8,2),IF(AND($AH212+$AI212&gt;=2600,$AH212&gt;=2600,$AI212&lt;2600),ROUND((ROUND($AI212*9%,2)+ROUND(((2600-$AI212)/$AH212)*$AJ212,2))*'umowa o pracę'!$E$8,2),0)))),0)))))</f>
        <v>0</v>
      </c>
      <c r="AN212" s="32">
        <f>IF(IF(IF(AND($AG212=1,$I212&gt;0),ROUND(IF($AH212+$AI212&gt;=2800,2800*'umowa o pracę'!$E$8,($AH212+$AI212)*'umowa o pracę'!$E$8),2)+IF($AI212=0,ROUND(IF($AH212&gt;2800,ROUND($AK212/$AH212*2800,2),$AK212)*'umowa o pracę'!$E$8,2),ROUND(IF($AH212&gt;2800,ROUND($AK212/$AH212*2800,2),$AK212)*'umowa o pracę'!$E$8,2)),ROUND(IF($AH212+$AI212&gt;=2800,2800*'umowa o pracę'!$E$8,($AH212+$AI212)*'umowa o pracę'!$E$8),2)-IF($AI212=0,ROUND(ROUND(IF($AH212&gt;2800,ROUND($AJ212/$AH212*2800,2),$AJ212),2)*'umowa o pracę'!$E$8,2),IF($AI212&gt;0,IF($AH212+$AI212&lt;2800,ROUND(ROUND($AJ212+ROUND($AI212*9%,2),2)*'umowa o pracę'!$E$8,2),IF(AND($AH212+$AI212&gt;=2800,$AI212&lt;2800,$AH212&lt;2800),ROUND((ROUND(((2800-$AI212)/$AH212)*$AJ212,2)+ROUND($AI212*9%,2))*'umowa o pracę'!$E$8,2),IF(AND($AH212+$AI212&gt;=2800,$AI212&gt;=2800),ROUND((ROUND(2800*9%,2))*'umowa o pracę'!$E$8,2),IF(AND($AH212+$AI212&gt;=2800,$AH212&gt;=2800,$AI212&lt;2800),ROUND((ROUND($AI212*9%,2)+ROUND(((2800-$AI212)/$AH212)*$AJ212,2))*'umowa o pracę'!$E$8,2),0)))),0)))&gt;$J212,$J212,IF(AND($AG212=1,$I212&gt;0),ROUND(IF($AH212+$AI212&gt;=2800,2800*'umowa o pracę'!$E$8,($AH212+$AI212)*'umowa o pracę'!$E$8),2)+IF($AI212=0,ROUND(IF($AH212&gt;2800,ROUND($AK212/$AH212*2800,2),$AK212)*'umowa o pracę'!$E$8,2),ROUND(IF($AH212&gt;2800,ROUND($AK212/$AH212*2800,2),$AK212)*'umowa o pracę'!$E$8,2)),ROUND(IF($AH212+$AI212&gt;=2800,2800*'umowa o pracę'!$E$8,($AH212+$AI212)*'umowa o pracę'!$E$8),2)-IF($AI212=0,ROUND(ROUND(IF($AH212&gt;2800,ROUND($AJ212/$AH212*2800,2),$AJ212),2)*'umowa o pracę'!$E$8,2),IF($AI212&gt;0,IF($AH212+$AI212&lt;2800,ROUND(ROUND($AJ212+ROUND($AI212*9%,2),2)*'umowa o pracę'!$E$8,2),IF(AND($AH212+$AI212&gt;=2800,$AI212&lt;2800,$AH212&lt;2800),ROUND((ROUND(((2800-$AI212)/$AH212)*$AJ212,2)+ROUND($AI212*9%,2))*'umowa o pracę'!$E$8,2),IF(AND($AH212+$AI212&gt;=2800,$AI212&gt;=2800),ROUND((ROUND(2800*9%,2))*'umowa o pracę'!$E$8,2),IF(AND($AH212+$AI212&gt;=2800,$AH212&gt;=2800,$AI212&lt;2800),ROUND((ROUND($AI212*9%,2)+ROUND(((2800-$AI212)/$AH212)*$AJ212,2))*'umowa o pracę'!$E$8,2),0)))),0))))&gt;$J212,$J212,IF(IF(AND($AG212=1,$I212&gt;0),ROUND(IF($AH212+$AI212&gt;=2800,2800*'umowa o pracę'!$E$8,($AH212+$AI212)*'umowa o pracę'!$E$8),2)+IF($AI212=0,ROUND(IF($AH212&gt;2800,ROUND($AK212/$AH212*2800,2),$AK212)*'umowa o pracę'!$E$8,2),ROUND(IF($AH212&gt;2800,ROUND($AK212/$AH212*2800,2),$AK212)*'umowa o pracę'!$E$8,2)),ROUND(IF($AH212+$AI212&gt;=2800,2800*'umowa o pracę'!$E$8,($AH212+$AI212)*'umowa o pracę'!$E$8),2)-IF($AI212=0,ROUND(ROUND(IF($AH212&gt;2800,ROUND($AJ212/$AH212*2800,2),$AJ212),2)*'umowa o pracę'!$E$8,2),IF($AI212&gt;0,IF($AH212+$AI212&lt;2800,ROUND(ROUND($AJ212+ROUND($AI212*9%,2),2)*'umowa o pracę'!$E$8,2),IF(AND($AH212+$AI212&gt;=2800,$AI212&lt;2800,$AH212&lt;2800),ROUND((ROUND(((2800-$AI212)/$AH212)*$AJ212,2)+ROUND($AI212*9%,2))*'umowa o pracę'!$E$8,2),IF(AND($AH212+$AI212&gt;=2800,$AI212&gt;=2800),ROUND((ROUND(2800*9%,2))*'umowa o pracę'!$E$8,2),IF(AND($AH212+$AI212&gt;=2800,$AH212&gt;=2800,$AI212&lt;2800),ROUND((ROUND($AI212*9%,2)+ROUND(((2800-$AI212)/$AH212)*$AJ212,2))*'umowa o pracę'!$E$8,2),0)))),0)))&gt;$J212,$J212,IF(AND($AG212=1,$I212&gt;0),ROUND(IF($AH212+$AI212&gt;=2800,2800*'umowa o pracę'!$E$8,($AH212+$AI212)*'umowa o pracę'!$E$8),2)+IF($AI212=0,ROUND(IF($AH212&gt;2800,ROUND($AK212/$AH212*2800,2),$AK212)*'umowa o pracę'!$E$8,2),ROUND(IF($AH212&gt;2800,ROUND($AK212/$AH212*2800,2),$AK212)*'umowa o pracę'!$E$8,2)),ROUND(IF($AH212+$AI212&gt;=2800,2800*'umowa o pracę'!$E$8,($AH212+$AI212)*'umowa o pracę'!$E$8),2)-IF(AND($AI212=0,I212&gt;0),ROUND(ROUND(IF($AH212&gt;2800,ROUND($AJ212/$AH212*2800,2),$AJ212),2)*'umowa o pracę'!$E$8,2),IF($AI212&gt;0,IF($AH212+$AI212&lt;2800,ROUND(ROUND($AJ212+ROUND($AI212*9%,2),2)*'umowa o pracę'!$E$8,2),IF(AND($AH212+$AI212&gt;=2800,$AI212&lt;2800,$AH212&lt;2800),ROUND((ROUND(((2800-$AI212)/$AH212)*$AJ212,2)+ROUND($AI212*9%,2))*'umowa o pracę'!$E$8,2),IF(AND($AH212+$AI212&gt;=2800,$AI212&gt;=2800),ROUND((ROUND(2800*9%,2))*'umowa o pracę'!$E$8,2),IF(AND($AH212+$AI212&gt;=2800,$AH212&gt;=2800,$AI212&lt;2800),ROUND((ROUND($AI212*9%,2)+ROUND(((2800-$AI212)/$AH212)*$AJ212,2))*'umowa o pracę'!$E$8,2),0)))),0)))))</f>
        <v>0</v>
      </c>
      <c r="AO212" s="32">
        <f>IF('umowa o pracę'!$E$7=2020,IF(IF($AG212=1,IF($AI212=0,ROUND(IF($AH212&gt;2600,ROUND($AJ212/$AH212*2600,2),$AJ212)*'umowa o pracę'!$E$8,2),IF($AH212+$AI212&lt;2600,ROUND(ROUND($AJ212+ROUND($AI212*9%,2),2)*'umowa o pracę'!$E$8,2),IF(AND($AH212+$AI212&gt;=2600,$AH212&lt;2600),ROUND((ROUND($AJ212+ROUND((2600-$AH212)*9%,2),2))*'umowa o pracę'!$E$8,2),IF(AND($AH212+$AI212&gt;=2600,$AH212&gt;=2600),ROUND(ROUND($AJ212/$AH212*2600,2)*'umowa o pracę'!$E$8,2),0)))),0)&gt;$H212,$H212,IF($AG212=1,IF($AI212=0,ROUND(IF($AH212&gt;2600,ROUND($AJ212/$AH212*2600,2),$AJ212)*'umowa o pracę'!$E$8,2),IF($AH212+$AI212&lt;2600,ROUND(ROUND($AJ212+ROUND($AI212*9%,2),2)*'umowa o pracę'!$E$8,2),IF(AND($AH212+$AI212&gt;=2600,$AH212&lt;2600),ROUND((ROUND($AJ212+ROUND((2600-$AH212)*9%,2),2))*'umowa o pracę'!$E$8,2),IF(AND($AH212+$AI212&gt;=2600,$AH212&gt;=2600),ROUND(ROUND($AJ212/$AH212*2600,2)*'umowa o pracę'!$E$8,2),0)))),0)),IF('umowa o pracę'!$E$7=2021,IF(IF($AG212=1,IF($AI212=0,ROUND(IF($AH212&gt;2800,ROUND($AJ212/$AH212*2800,2),$AJ212)*'umowa o pracę'!$E$8,2),IF($AH212+$AI212&lt;2800,ROUND(ROUND($AJ212+ROUND($AI212*9%,2),2)*'umowa o pracę'!$E$8,2),IF(AND($AH212+$AI212&gt;=2800,$AH212&lt;2800),ROUND((ROUND($AJ212+ROUND((2800-$AH212)*9%,2),2))*'umowa o pracę'!$E$8,2),IF(AND($AH212+$AI212&gt;=2800,$AH212&gt;=2800),ROUND(ROUND($AJ212/$AH212*2800,2)*'umowa o pracę'!$E$8,2),0)))),0)&gt;$H212,$H212,IF($AG212=1,IF($AI212=0,ROUND(IF($AH212&gt;2800,ROUND($AJ212/$AH212*2800,2),$AJ212)*'umowa o pracę'!$E$8,2),IF($AH212+$AI212&lt;2800,ROUND(ROUND($AJ212+ROUND($AI212*9%,2),2)*'umowa o pracę'!$E$8,2),IF(AND($AH212+$AI212&gt;=2800,$AH212&lt;2800),ROUND((ROUND($AJ212+ROUND((2800-$AH212)*9%,2),2))*'umowa o pracę'!$E$8,2),IF(AND($AH212+$AI212&gt;=2800,$AH212&gt;=2800),ROUND(ROUND($AJ212/$AH212*2800,2)*'umowa o pracę'!$E$8,2),0)))),0)),0))</f>
        <v>0</v>
      </c>
      <c r="AP212" s="32">
        <f>IF('umowa o pracę'!$E$7=2020,IF(IF($AG212=1,IF($AI212=0,ROUND(IF($AH212&gt;2600,ROUND($AK212/$AH212*2600,2),$AK212)*'umowa o pracę'!$E$8,2),ROUND(IF($AH212&gt;2600,ROUND($AK212/$AH212*2600,2),$AK212)*'umowa o pracę'!$E$8,2)),0)&gt;$I212,$I212,IF($AG212=1,IF($AI212=0,ROUND(IF($AH212&gt;2600,ROUND($AK212/$AH212*2600,2),$AK212)*'umowa o pracę'!$E$8,2),ROUND(IF($AH212&gt;2600,ROUND($AK212/$AH212*2600,2),$AK212)*'umowa o pracę'!$E$8,2)),0)),IF('umowa o pracę'!$E$7=2021,IF(IF($AG212=1,IF($AI212=0,ROUND(IF($AH212&gt;2800,ROUND($AK212/$AH212*2800,2),$AK212)*'umowa o pracę'!$E$8,2),ROUND(IF($AH212&gt;2800,ROUND($AK212/$AH212*2800,2),$AK212)*'umowa o pracę'!$E$8,2)),0)&gt;$I212,$I212,IF($AG212=1,IF($AI212=0,ROUND(IF($AH212&gt;2800,ROUND($AK212/$AH212*2800,2),$AK212)*'umowa o pracę'!$E$8,2),ROUND(IF($AH212&gt;2800,ROUND($AK212/$AH212*2800,2),$AK212)*'umowa o pracę'!$E$8,2)),0)),0))</f>
        <v>0</v>
      </c>
      <c r="AQ212" s="56">
        <f>IF('umowa o pracę'!$E$7=2020,$AM212,IF('umowa o pracę'!$E$7=2021,$AN212,0))</f>
        <v>0</v>
      </c>
      <c r="AR212" s="33">
        <f>IF('umowa o pracę'!$E$7=0,0,U212+AF212+AQ212)</f>
        <v>0</v>
      </c>
      <c r="AS212" s="19"/>
      <c r="AT212" s="19"/>
      <c r="AU212" s="19"/>
      <c r="AV212" s="6"/>
      <c r="AW212" s="6"/>
      <c r="AX212" s="6">
        <f t="shared" si="39"/>
        <v>10</v>
      </c>
      <c r="AY212" s="6"/>
      <c r="AZ212" s="234">
        <f t="shared" si="42"/>
        <v>0</v>
      </c>
      <c r="BA212" s="234">
        <f t="shared" si="43"/>
        <v>0</v>
      </c>
      <c r="BB212" s="234">
        <f t="shared" si="44"/>
        <v>0</v>
      </c>
      <c r="BC212" s="234">
        <f t="shared" si="45"/>
        <v>0</v>
      </c>
      <c r="BD212" s="234">
        <f t="shared" si="46"/>
        <v>0</v>
      </c>
      <c r="BE212" s="234">
        <f t="shared" si="47"/>
        <v>0</v>
      </c>
      <c r="BF212" s="234">
        <f t="shared" si="48"/>
        <v>0</v>
      </c>
      <c r="BG212" s="234">
        <f t="shared" si="49"/>
        <v>0</v>
      </c>
      <c r="BH212" s="234">
        <f t="shared" si="50"/>
        <v>0</v>
      </c>
      <c r="BI212" s="238">
        <f t="shared" si="51"/>
        <v>0</v>
      </c>
      <c r="BJ212" s="236"/>
      <c r="BK212" s="236"/>
      <c r="BL212" s="237"/>
    </row>
    <row r="213" spans="1:64" ht="15.75" customHeight="1" x14ac:dyDescent="0.25">
      <c r="A213" s="129">
        <v>202</v>
      </c>
      <c r="B213" s="57"/>
      <c r="C213" s="57"/>
      <c r="D213" s="36"/>
      <c r="E213" s="36"/>
      <c r="F213" s="242"/>
      <c r="G213" s="37">
        <v>1</v>
      </c>
      <c r="H213" s="58">
        <v>0</v>
      </c>
      <c r="I213" s="59">
        <v>0</v>
      </c>
      <c r="J213" s="60">
        <v>0</v>
      </c>
      <c r="K213" s="52">
        <v>1</v>
      </c>
      <c r="L213" s="39">
        <v>0</v>
      </c>
      <c r="M213" s="39">
        <v>0</v>
      </c>
      <c r="N213" s="39">
        <v>0</v>
      </c>
      <c r="O213" s="39">
        <v>0</v>
      </c>
      <c r="P213" s="35">
        <f>IF('umowa o pracę'!$E$7=2020,ROUND(IF($L213&gt;=2600,2600*'umowa o pracę'!$E$8,$L213*'umowa o pracę'!$E$8),2),IF('umowa o pracę'!$E$7=2021,ROUND(IF($L213&gt;=2800,2800*'umowa o pracę'!$E$8,$L213*'umowa o pracę'!$E$8),2),0))</f>
        <v>0</v>
      </c>
      <c r="Q213" s="252">
        <f>IF(IF(IF(AND($K213=1,$I213&gt;0),ROUND(IF($L213+$M213&gt;=2600,2600*'umowa o pracę'!$E$8,($L213+$M213)*'umowa o pracę'!$E$8),2)+IF($M213=0,ROUND(IF($L213&gt;2600,ROUND($O213/$L213*2600,2),$O213)*'umowa o pracę'!$E$8,2),ROUND(IF($L213&gt;2600,ROUND($O213/$L213*2600,2),$O213)*'umowa o pracę'!$E$8,2)),ROUND(IF($L213+$M213&gt;=2600,2600*'umowa o pracę'!$E$8,($L213+$M213)*'umowa o pracę'!$E$8),2)-IF($M213=0,ROUND(ROUND(IF($L213&gt;2600,ROUND($N213/$L213*2600,2),$N213),2)*'umowa o pracę'!$E$8,2),IF($M213&gt;0,IF($L213+$M213&lt;2600,ROUND(ROUND($N213+ROUND($M213*9%,2),2)*'umowa o pracę'!$E$8,2),IF(AND($L213+$M213&gt;=2600,$M213&lt;2600,$L213&lt;2600),ROUND((ROUND(((2600-$M213)/$L213)*$N213,2)+ROUND($M213*9%,2))*'umowa o pracę'!$E$8,2),IF(AND($L213+$M213&gt;=2600,$M213&gt;=2600),ROUND((ROUND(2600*9%,2))*'umowa o pracę'!$E$8,2),IF(AND($L213+$M213&gt;=2600,$L213&gt;=2600,$M213&lt;2600),ROUND((ROUND($M213*9%,2)+ROUND(((2600-$M213)/$L213)*$N213,2))*'umowa o pracę'!$E$8,2),0)))),0)))&gt;$J213,$J213,IF(AND($K213=1,$I213&gt;0),ROUND(IF($L213+$M213&gt;=2600,2600*'umowa o pracę'!$E$8,($L213+$M213)*'umowa o pracę'!$E$8),2)+IF($M213=0,ROUND(IF($L213&gt;2600,ROUND($O213/$L213*2600,2),$O213)*'umowa o pracę'!$E$8,2),ROUND(IF($L213&gt;2600,ROUND($O213/$L213*2600,2),$O213)*'umowa o pracę'!$E$8,2)),ROUND(IF($L213+$M213&gt;=2600,2600*'umowa o pracę'!$E$8,($L213+$M213)*'umowa o pracę'!$E$8),2)-IF($M213=0,ROUND(ROUND(IF($L213&gt;2600,ROUND($N213/$L213*2600,2),$N213),2)*'umowa o pracę'!$E$8,2),IF($M213&gt;0,IF($L213+$M213&lt;2600,ROUND(ROUND($N213+ROUND($M213*9%,2),2)*'umowa o pracę'!$E$8,2),IF(AND($L213+$M213&gt;=2600,$M213&lt;2600,$L213&lt;2600),ROUND((ROUND(((2600-$M213)/$L213)*$N213,2)+ROUND($M213*9%,2))*'umowa o pracę'!$E$8,2),IF(AND($L213+$M213&gt;=2600,$M213&gt;=2600),ROUND((ROUND(2600*9%,2))*'umowa o pracę'!$E$8,2),IF(AND($L213+$M213&gt;=2600,$L213&gt;=2600,$M213&lt;2600),ROUND((ROUND($M213*9%,2)+ROUND(((2600-$M213)/$L213)*$N213,2))*'umowa o pracę'!$E$8,2),0)))),0))))&gt;$J213,$J213,IF(IF(AND($K213=1,$I213&gt;0),ROUND(IF($L213+$M213&gt;=2600,2600*'umowa o pracę'!$E$8,($L213+$M213)*'umowa o pracę'!$E$8),2)+IF($M213=0,ROUND(IF($L213&gt;2600,ROUND($O213/$L213*2600,2),$O213)*'umowa o pracę'!$E$8,2),ROUND(IF($L213&gt;2600,ROUND($O213/$L213*2600,2),$O213)*'umowa o pracę'!$E$8,2)),ROUND(IF($L213+$M213&gt;=2600,2600*'umowa o pracę'!$E$8,($L213+$M213)*'umowa o pracę'!$E$8),2)-IF($M213=0,ROUND(ROUND(IF($L213&gt;2600,ROUND($N213/$L213*2600,2),$N213),2)*'umowa o pracę'!$E$8,2),IF($M213&gt;0,IF($L213+$M213&lt;2600,ROUND(ROUND($N213+ROUND($M213*9%,2),2)*'umowa o pracę'!$E$8,2),IF(AND($L213+$M213&gt;=2600,$M213&lt;2600,$L213&lt;2600),ROUND((ROUND(((2600-$M213)/$L213)*$N213,2)+ROUND($M213*9%,2))*'umowa o pracę'!$E$8,2),IF(AND($L213+$M213&gt;=2600,$M213&gt;=2600),ROUND((ROUND(2600*9%,2))*'umowa o pracę'!$E$8,2),IF(AND($L213+$M213&gt;=2600,$L213&gt;=2600,$M213&lt;2600),ROUND((ROUND($M213*9%,2)+ROUND(((2600-$M213)/$L213)*$N213,2))*'umowa o pracę'!$E$8,2),0)))),0)))&gt;$J213,$J213,IF(AND($K213=1,$I213&gt;0),ROUND(IF($L213+$M213&gt;=2600,2600*'umowa o pracę'!$E$8,($L213+$M213)*'umowa o pracę'!$E$8),2)+IF($M213=0,ROUND(IF($L213&gt;2600,ROUND($O213/$L213*2600,2),$O213)*'umowa o pracę'!$E$8,2),ROUND(IF($L213&gt;2600,ROUND($O213/$L213*2600,2),$O213)*'umowa o pracę'!$E$8,2)),ROUND(IF($L213+$M213&gt;=2600,2600*'umowa o pracę'!$E$8,($L213+$M213)*'umowa o pracę'!$E$8),2)-IF(AND($M213=0,I213&gt;0),ROUND(ROUND(IF($L213&gt;2600,ROUND($N213/$L213*2600,2),$N213),2)*'umowa o pracę'!$E$8,2),IF($M213&gt;0,IF($L213+$M213&lt;2600,ROUND(ROUND($N213+ROUND($M213*9%,2),2)*'umowa o pracę'!$E$8,2),IF(AND($L213+$M213&gt;=2600,$M213&lt;2600,$L213&lt;2600),ROUND((ROUND(((2600-$M213)/$L213)*$N213,2)+ROUND($M213*9%,2))*'umowa o pracę'!$E$8,2),IF(AND($L213+$M213&gt;=2600,$M213&gt;=2600),ROUND((ROUND(2600*9%,2))*'umowa o pracę'!$E$8,2),IF(AND($L213+$M213&gt;=2600,$L213&gt;=2600,$M213&lt;2600),ROUND((ROUND($M213*9%,2)+ROUND(((2600-$M213)/$L213)*$N213,2))*'umowa o pracę'!$E$8,2),0)))),0)))))</f>
        <v>0</v>
      </c>
      <c r="R213" s="252">
        <f>IF(IF(IF(AND($K213=1,$I213&gt;0),ROUND(IF($L213+$M213&gt;=2800,2800*'umowa o pracę'!$E$8,($L213+$M213)*'umowa o pracę'!$E$8),2)+IF($M213=0,ROUND(IF($L213&gt;2800,ROUND($O213/$L213*2800,2),$O213)*'umowa o pracę'!$E$8,2),ROUND(IF($L213&gt;2800,ROUND($O213/$L213*2800,2),$O213)*'umowa o pracę'!$E$8,2)),ROUND(IF($L213+$M213&gt;=2800,2800*'umowa o pracę'!$E$8,($L213+$M213)*'umowa o pracę'!$E$8),2)-IF($M213=0,ROUND(ROUND(IF($L213&gt;2800,ROUND($N213/$L213*2800,2),$N213),2)*'umowa o pracę'!$E$8,2),IF($M213&gt;0,IF($L213+$M213&lt;2800,ROUND(ROUND($N213+ROUND($M213*9%,2),2)*'umowa o pracę'!$E$8,2),IF(AND($L213+$M213&gt;=2800,$M213&lt;2800,$L213&lt;2800),ROUND((ROUND(((2800-$M213)/$L213)*$N213,2)+ROUND($M213*9%,2))*'umowa o pracę'!$E$8,2),IF(AND($L213+$M213&gt;=2800,$M213&gt;=2800),ROUND((ROUND(2800*9%,2))*'umowa o pracę'!$E$8,2),IF(AND($L213+$M213&gt;=2800,$L213&gt;=2800,$M213&lt;2800),ROUND((ROUND($M213*9%,2)+ROUND(((2800-$M213)/$L213)*$N213,2))*'umowa o pracę'!$E$8,2),0)))),0)))&gt;$J213,$J213,IF(AND($K213=1,$I213&gt;0),ROUND(IF($L213+$M213&gt;=2800,2800*'umowa o pracę'!$E$8,($L213+$M213)*'umowa o pracę'!$E$8),2)+IF($M213=0,ROUND(IF($L213&gt;2800,ROUND($O213/$L213*2800,2),$O213)*'umowa o pracę'!$E$8,2),ROUND(IF($L213&gt;2800,ROUND($O213/$L213*2800,2),$O213)*'umowa o pracę'!$E$8,2)),ROUND(IF($L213+$M213&gt;=2800,2800*'umowa o pracę'!$E$8,($L213+$M213)*'umowa o pracę'!$E$8),2)-IF($M213=0,ROUND(ROUND(IF($L213&gt;2800,ROUND($N213/$L213*2800,2),$N213),2)*'umowa o pracę'!$E$8,2),IF($M213&gt;0,IF($L213+$M213&lt;2800,ROUND(ROUND($N213+ROUND($M213*9%,2),2)*'umowa o pracę'!$E$8,2),IF(AND($L213+$M213&gt;=2800,$M213&lt;2800,$L213&lt;2800),ROUND((ROUND(((2800-$M213)/$L213)*$N213,2)+ROUND($M213*9%,2))*'umowa o pracę'!$E$8,2),IF(AND($L213+$M213&gt;=2800,$M213&gt;=2800),ROUND((ROUND(2800*9%,2))*'umowa o pracę'!$E$8,2),IF(AND($L213+$M213&gt;=2800,$L213&gt;=2800,$M213&lt;2800),ROUND((ROUND($M213*9%,2)+ROUND(((2800-$M213)/$L213)*$N213,2))*'umowa o pracę'!$E$8,2),0)))),0))))&gt;$J213,$J213,IF(IF(AND($K213=1,$I213&gt;0),ROUND(IF($L213+$M213&gt;=2800,2800*'umowa o pracę'!$E$8,($L213+$M213)*'umowa o pracę'!$E$8),2)+IF($M213=0,ROUND(IF($L213&gt;2800,ROUND($O213/$L213*2800,2),$O213)*'umowa o pracę'!$E$8,2),ROUND(IF($L213&gt;2800,ROUND($O213/$L213*2800,2),$O213)*'umowa o pracę'!$E$8,2)),ROUND(IF($L213+$M213&gt;=2800,2800*'umowa o pracę'!$E$8,($L213+$M213)*'umowa o pracę'!$E$8),2)-IF($M213=0,ROUND(ROUND(IF($L213&gt;2800,ROUND($N213/$L213*2800,2),$N213),2)*'umowa o pracę'!$E$8,2),IF($M213&gt;0,IF($L213+$M213&lt;2800,ROUND(ROUND($N213+ROUND($M213*9%,2),2)*'umowa o pracę'!$E$8,2),IF(AND($L213+$M213&gt;=2800,$M213&lt;2800,$L213&lt;2800),ROUND((ROUND(((2800-$M213)/$L213)*$N213,2)+ROUND($M213*9%,2))*'umowa o pracę'!$E$8,2),IF(AND($L213+$M213&gt;=2800,$M213&gt;=2800),ROUND((ROUND(2800*9%,2))*'umowa o pracę'!$E$8,2),IF(AND($L213+$M213&gt;=2800,$L213&gt;=2800,$M213&lt;2800),ROUND((ROUND($M213*9%,2)+ROUND(((2800-$M213)/$L213)*$N213,2))*'umowa o pracę'!$E$8,2),0)))),0)))&gt;$J213,$J213,IF(AND($K213=1,$I213&gt;0),ROUND(IF($L213+$M213&gt;=2800,2800*'umowa o pracę'!$E$8,($L213+$M213)*'umowa o pracę'!$E$8),2)+IF($M213=0,ROUND(IF($L213&gt;2800,ROUND($O213/$L213*2800,2),$O213)*'umowa o pracę'!$E$8,2),ROUND(IF($L213&gt;2800,ROUND($O213/$L213*2800,2),$O213)*'umowa o pracę'!$E$8,2)),ROUND(IF($L213+$M213&gt;=2800,2800*'umowa o pracę'!$E$8,($L213+$M213)*'umowa o pracę'!$E$8),2)-IF(AND($M213=0,I213&gt;0),ROUND(ROUND(IF($L213&gt;2800,ROUND($N213/$L213*2800,2),$N213),2)*'umowa o pracę'!$E$8,2),IF($M213&gt;0,IF($L213+$M213&lt;2800,ROUND(ROUND($N213+ROUND($M213*9%,2),2)*'umowa o pracę'!$E$8,2),IF(AND($L213+$M213&gt;=2800,$M213&lt;2800,$L213&lt;2800),ROUND((ROUND(((2800-$M213)/$L213)*$N213,2)+ROUND($M213*9%,2))*'umowa o pracę'!$E$8,2),IF(AND($L213+$M213&gt;=2800,$M213&gt;=2800),ROUND((ROUND(2800*9%,2))*'umowa o pracę'!$E$8,2),IF(AND($L213+$M213&gt;=2800,$L213&gt;=2800,$M213&lt;2800),ROUND((ROUND($M213*9%,2)+ROUND(((2800-$M213)/$L213)*$N213,2))*'umowa o pracę'!$E$8,2),0)))),0)))))</f>
        <v>0</v>
      </c>
      <c r="S213" s="32">
        <f>IF('umowa o pracę'!$E$7=2020,IF(IF($K213=1,IF($M213=0,ROUND(IF($L213&gt;2600,ROUND($N213/$L213*2600,2),$N213)*'umowa o pracę'!$E$8,2),IF($L213+$M213&lt;2600,ROUND(ROUND($N213+ROUND($M213*9%,2),2)*'umowa o pracę'!$E$8,2),IF(AND($L213+$M213&gt;=2600,$L213&lt;2600),ROUND((ROUND($N213+ROUND((2600-$L213)*9%,2),2))*'umowa o pracę'!$E$8,2),IF(AND($L213+$M213&gt;=2600,$L213&gt;=2600),ROUND(ROUND($N213/$L213*2600,2)*'umowa o pracę'!$E$8,2),0)))),0)&gt;$H213,$H213,IF($K213=1,IF($M213=0,ROUND(IF($L213&gt;2600,ROUND($N213/$L213*2600,2),$N213)*'umowa o pracę'!$E$8,2),IF($L213+$M213&lt;2600,ROUND(ROUND($N213+ROUND($M213*9%,2),2)*'umowa o pracę'!$E$8,2),IF(AND($L213+$M213&gt;=2600,$L213&lt;2600),ROUND((ROUND($N213+ROUND((2600-$L213)*9%,2),2))*'umowa o pracę'!$E$8,2),IF(AND($L213+$M213&gt;=2600,$L213&gt;=2600),ROUND(ROUND($N213/$L213*2600,2)*'umowa o pracę'!$E$8,2),0)))),0)),IF('umowa o pracę'!$E$7=2021,IF(IF($K213=1,IF($M213=0,ROUND(IF($L213&gt;2800,ROUND($N213/$L213*2800,2),$N213)*'umowa o pracę'!$E$8,2),IF($L213+$M213&lt;2800,ROUND(ROUND($N213+ROUND($M213*9%,2),2)*'umowa o pracę'!$E$8,2),IF(AND($L213+$M213&gt;=2800,$L213&lt;2800),ROUND((ROUND($N213+ROUND((2800-$L213)*9%,2),2))*'umowa o pracę'!$E$8,2),IF(AND($L213+$M213&gt;=2800,$L213&gt;=2800),ROUND(ROUND($N213/$L213*2800,2)*'umowa o pracę'!$E$8,2),0)))),0)&gt;$H213,$H213,IF($K213=1,IF($M213=0,ROUND(IF($L213&gt;2800,ROUND($N213/$L213*2800,2),$N213)*'umowa o pracę'!$E$8,2),IF($L213+$M213&lt;2800,ROUND(ROUND($N213+ROUND($M213*9%,2),2)*'umowa o pracę'!$E$8,2),IF(AND($L213+$M213&gt;=2800,$L213&lt;2800),ROUND((ROUND($N213+ROUND((2800-$L213)*9%,2),2))*'umowa o pracę'!$E$8,2),IF(AND($L213+$M213&gt;=2800,$L213&gt;=2800),ROUND(ROUND($N213/$L213*2800,2)*'umowa o pracę'!$E$8,2),0)))),0)),0))</f>
        <v>0</v>
      </c>
      <c r="T213" s="32">
        <f>IF('umowa o pracę'!$E$7=2020,IF(IF($K213=1,IF($M213=0,ROUND(IF($L213&gt;2600,ROUND($O213/$L213*2600,2),$O213)*'umowa o pracę'!$E$8,2),ROUND(IF($L213&gt;2600,ROUND($O213/$L213*2600,2),$O213)*'umowa o pracę'!$E$8,2)),0)&gt;$I213,$I213,IF($K213=1,IF($M213=0,ROUND(IF($L213&gt;2600,ROUND($O213/$L213*2600,2),$O213)*'umowa o pracę'!$E$8,2),ROUND(IF($L213&gt;2600,ROUND($O213/$L213*2600,2),$O213)*'umowa o pracę'!$E$8,2)),0)),IF('umowa o pracę'!$E$7=2021,IF(IF($K213=1,IF($M213=0,ROUND(IF($L213&gt;2800,ROUND($O213/$L213*2800,2),$O213)*'umowa o pracę'!$E$8,2),ROUND(IF($L213&gt;2800,ROUND($O213/$L213*2800,2),$O213)*'umowa o pracę'!$E$8,2)),0)&gt;$I213,$I213,IF($K213=1,IF($M213=0,ROUND(IF($L213&gt;2800,ROUND($O213/$L213*2800,2),$O213)*'umowa o pracę'!$E$8,2),ROUND(IF($L213&gt;2800,ROUND($O213/$L213*2800,2),$O213)*'umowa o pracę'!$E$8,2)),0)),0))</f>
        <v>0</v>
      </c>
      <c r="U213" s="51">
        <f>IF('umowa o pracę'!$E$7=2020,$Q213,IF('umowa o pracę'!$E$7=2021,$R213,0))</f>
        <v>0</v>
      </c>
      <c r="V213" s="53">
        <f t="shared" si="40"/>
        <v>1</v>
      </c>
      <c r="W213" s="54">
        <f>IF('umowa o pracę'!$E$6&lt;2,0,$L213)</f>
        <v>0</v>
      </c>
      <c r="X213" s="54">
        <f>IF('umowa o pracę'!$E$6&lt;2,0,$M213)</f>
        <v>0</v>
      </c>
      <c r="Y213" s="55">
        <f>IF('umowa o pracę'!$E$6&lt;2,0,$N213)</f>
        <v>0</v>
      </c>
      <c r="Z213" s="55">
        <f>IF('umowa o pracę'!$E$6&lt;2,0,$O213)</f>
        <v>0</v>
      </c>
      <c r="AA213" s="32">
        <f>IF('umowa o pracę'!$E$7=2020,ROUND(IF($W213&gt;=2600,2600*'umowa o pracę'!$E$8,$W213*'umowa o pracę'!$E$8),2),IF('umowa o pracę'!$E$7=2021,ROUND(IF($W213&gt;=2800,2800*'umowa o pracę'!$E$8,$W213*'umowa o pracę'!$E$8),2),0))</f>
        <v>0</v>
      </c>
      <c r="AB213" s="32">
        <f>IF(IF(IF(AND($V213=1,$I213&gt;0),ROUND(IF($W213+$X213&gt;=2600,2600*'umowa o pracę'!$E$8,($W213+$X213)*'umowa o pracę'!$E$8),2)+IF($X213=0,ROUND(IF($W213&gt;2600,ROUND($Z213/$W213*2600,2),$Z213)*'umowa o pracę'!$E$8,2),ROUND(IF($W213&gt;2600,ROUND($Z213/$W213*2600,2),$Z213)*'umowa o pracę'!$E$8,2)),ROUND(IF($W213+$X213&gt;=2600,2600*'umowa o pracę'!$E$8,($W213+$X213)*'umowa o pracę'!$E$8),2)-IF($X213=0,ROUND(ROUND(IF($W213&gt;2600,ROUND($Y213/$W213*2600,2),$Y213),2)*'umowa o pracę'!$E$8,2),IF($X213&gt;0,IF($W213+$X213&lt;2600,ROUND(ROUND($Y213+ROUND($X213*9%,2),2)*'umowa o pracę'!$E$8,2),IF(AND($W213+$X213&gt;=2600,$X213&lt;2600,$W213&lt;2600),ROUND((ROUND(((2600-$X213)/$W213)*$Y213,2)+ROUND($X213*9%,2))*'umowa o pracę'!$E$8,2),IF(AND($W213+$X213&gt;=2600,$X213&gt;=2600),ROUND((ROUND(2600*9%,2))*'umowa o pracę'!$E$8,2),IF(AND($W213+$X213&gt;=2600,$W213&gt;=2600,$X213&lt;2600),ROUND((ROUND($X213*9%,2)+ROUND(((2600-$X213)/$W213)*$Y213,2))*'umowa o pracę'!$E$8,2),0)))),0)))&gt;$J213,$J213,IF(AND($V213=1,$I213&gt;0),ROUND(IF($W213+$X213&gt;=2600,2600*'umowa o pracę'!$E$8,($W213+$X213)*'umowa o pracę'!$E$8),2)+IF($X213=0,ROUND(IF($W213&gt;2600,ROUND($Z213/$W213*2600,2),$Z213)*'umowa o pracę'!$E$8,2),ROUND(IF($W213&gt;2600,ROUND($Z213/$W213*2600,2),$Z213)*'umowa o pracę'!$E$8,2)),ROUND(IF($W213+$X213&gt;=2600,2600*'umowa o pracę'!$E$8,($W213+$X213)*'umowa o pracę'!$E$8),2)-IF($X213=0,ROUND(ROUND(IF($W213&gt;2600,ROUND($Y213/$W213*2600,2),$Y213),2)*'umowa o pracę'!$E$8,2),IF($X213&gt;0,IF($W213+$X213&lt;2600,ROUND(ROUND($Y213+ROUND($X213*9%,2),2)*'umowa o pracę'!$E$8,2),IF(AND($W213+$X213&gt;=2600,$X213&lt;2600,$W213&lt;2600),ROUND((ROUND(((2600-$X213)/$W213)*$Y213,2)+ROUND($X213*9%,2))*'umowa o pracę'!$E$8,2),IF(AND($W213+$X213&gt;=2600,$X213&gt;=2600),ROUND((ROUND(2600*9%,2))*'umowa o pracę'!$E$8,2),IF(AND($W213+$X213&gt;=2600,$W213&gt;=2600,$X213&lt;2600),ROUND((ROUND($X213*9%,2)+ROUND(((2600-$X213)/$W213)*$Y213,2))*'umowa o pracę'!$E$8,2),0)))),0))))&gt;$J213,$J213,IF(IF(AND($V213=1,$I213&gt;0),ROUND(IF($W213+$X213&gt;=2600,2600*'umowa o pracę'!$E$8,($W213+$X213)*'umowa o pracę'!$E$8),2)+IF($X213=0,ROUND(IF($W213&gt;2600,ROUND($Z213/$W213*2600,2),$Z213)*'umowa o pracę'!$E$8,2),ROUND(IF($W213&gt;2600,ROUND($Z213/$W213*2600,2),$Z213)*'umowa o pracę'!$E$8,2)),ROUND(IF($W213+$X213&gt;=2600,2600*'umowa o pracę'!$E$8,($W213+$X213)*'umowa o pracę'!$E$8),2)-IF($X213=0,ROUND(ROUND(IF($W213&gt;2600,ROUND($Y213/$W213*2600,2),$Y213),2)*'umowa o pracę'!$E$8,2),IF($X213&gt;0,IF($W213+$X213&lt;2600,ROUND(ROUND($Y213+ROUND($X213*9%,2),2)*'umowa o pracę'!$E$8,2),IF(AND($W213+$X213&gt;=2600,$X213&lt;2600,$W213&lt;2600),ROUND((ROUND(((2600-$X213)/$W213)*$Y213,2)+ROUND($X213*9%,2))*'umowa o pracę'!$E$8,2),IF(AND($W213+$X213&gt;=2600,$X213&gt;=2600),ROUND((ROUND(2600*9%,2))*'umowa o pracę'!$E$8,2),IF(AND($W213+$X213&gt;=2600,$W213&gt;=2600,$X213&lt;2600),ROUND((ROUND($X213*9%,2)+ROUND(((2600-$X213)/$W213)*$Y213,2))*'umowa o pracę'!$E$8,2),0)))),0)))&gt;$J213,$J213,IF(AND($V213=1,$I213&gt;0),ROUND(IF($W213+$X213&gt;=2600,2600*'umowa o pracę'!$E$8,($W213+$X213)*'umowa o pracę'!$E$8),2)+IF($X213=0,ROUND(IF($W213&gt;2600,ROUND($Z213/$W213*2600,2),$Z213)*'umowa o pracę'!$E$8,2),ROUND(IF($W213&gt;2600,ROUND($Z213/$W213*2600,2),$Z213)*'umowa o pracę'!$E$8,2)),ROUND(IF($W213+$X213&gt;=2600,2600*'umowa o pracę'!$E$8,($W213+$X213)*'umowa o pracę'!$E$8),2)-IF(AND($X213=0,I213&gt;0),ROUND(ROUND(IF($W213&gt;2600,ROUND($Y213/$W213*2600,2),$Y213),2)*'umowa o pracę'!$E$8,2),IF($X213&gt;0,IF($W213+$X213&lt;2600,ROUND(ROUND($Y213+ROUND($X213*9%,2),2)*'umowa o pracę'!$E$8,2),IF(AND($W213+$X213&gt;=2600,$X213&lt;2600,$W213&lt;2600),ROUND((ROUND(((2600-$X213)/$W213)*$Y213,2)+ROUND($X213*9%,2))*'umowa o pracę'!$E$8,2),IF(AND($W213+$X213&gt;=2600,$X213&gt;=2600),ROUND((ROUND(2600*9%,2))*'umowa o pracę'!$E$8,2),IF(AND($W213+$X213&gt;=2600,$W213&gt;=2600,$X213&lt;2600),ROUND((ROUND($X213*9%,2)+ROUND(((2600-$X213)/$W213)*$Y213,2))*'umowa o pracę'!$E$8,2),0)))),0)))))</f>
        <v>0</v>
      </c>
      <c r="AC213" s="32">
        <f>IF(IF(IF(AND($V213=1,$I213&gt;0),ROUND(IF($W213+$X213&gt;=2800,2800*'umowa o pracę'!$E$8,($W213+$X213)*'umowa o pracę'!$E$8),2)+IF($X213=0,ROUND(IF($W213&gt;2800,ROUND($Z213/$W213*2800,2),$Z213)*'umowa o pracę'!$E$8,2),ROUND(IF($W213&gt;2800,ROUND($Z213/$W213*2800,2),$Z213)*'umowa o pracę'!$E$8,2)),ROUND(IF($W213+$X213&gt;=2800,2800*'umowa o pracę'!$E$8,($W213+$X213)*'umowa o pracę'!$E$8),2)-IF($X213=0,ROUND(ROUND(IF($W213&gt;2800,ROUND($Y213/$W213*2800,2),$Y213),2)*'umowa o pracę'!$E$8,2),IF($X213&gt;0,IF($W213+$X213&lt;2800,ROUND(ROUND($Y213+ROUND($X213*9%,2),2)*'umowa o pracę'!$E$8,2),IF(AND($W213+$X213&gt;=2800,$X213&lt;2800,$W213&lt;2800),ROUND((ROUND(((2800-$X213)/$W213)*$Y213,2)+ROUND($X213*9%,2))*'umowa o pracę'!$E$8,2),IF(AND($W213+$X213&gt;=2800,$X213&gt;=2800),ROUND((ROUND(2800*9%,2))*'umowa o pracę'!$E$8,2),IF(AND($W213+$X213&gt;=2800,$W213&gt;=2800,$X213&lt;2800),ROUND((ROUND($X213*9%,2)+ROUND(((2800-$X213)/$W213)*$Y213,2))*'umowa o pracę'!$E$8,2),0)))),0)))&gt;$J213,$J213,IF(AND($V213=1,$I213&gt;0),ROUND(IF($W213+$X213&gt;=2800,2800*'umowa o pracę'!$E$8,($W213+$X213)*'umowa o pracę'!$E$8),2)+IF($X213=0,ROUND(IF($W213&gt;2800,ROUND($Z213/$W213*2800,2),$Z213)*'umowa o pracę'!$E$8,2),ROUND(IF($W213&gt;2800,ROUND($Z213/$W213*2800,2),$Z213)*'umowa o pracę'!$E$8,2)),ROUND(IF($W213+$X213&gt;=2800,2800*'umowa o pracę'!$E$8,($W213+$X213)*'umowa o pracę'!$E$8),2)-IF($X213=0,ROUND(ROUND(IF($W213&gt;2800,ROUND($Y213/$W213*2800,2),$Y213),2)*'umowa o pracę'!$E$8,2),IF($X213&gt;0,IF($W213+$X213&lt;2800,ROUND(ROUND($Y213+ROUND($X213*9%,2),2)*'umowa o pracę'!$E$8,2),IF(AND($W213+$X213&gt;=2800,$X213&lt;2800,$W213&lt;2800),ROUND((ROUND(((2800-$X213)/$W213)*$Y213,2)+ROUND($X213*9%,2))*'umowa o pracę'!$E$8,2),IF(AND($W213+$X213&gt;=2800,$X213&gt;=2800),ROUND((ROUND(2800*9%,2))*'umowa o pracę'!$E$8,2),IF(AND($W213+$X213&gt;=2800,$W213&gt;=2800,$X213&lt;2800),ROUND((ROUND($X213*9%,2)+ROUND(((2800-$X213)/$W213)*$Y213,2))*'umowa o pracę'!$E$8,2),0)))),0))))&gt;$J213,$J213,IF(IF(AND($V213=1,$I213&gt;0),ROUND(IF($W213+$X213&gt;=2800,2800*'umowa o pracę'!$E$8,($W213+$X213)*'umowa o pracę'!$E$8),2)+IF($X213=0,ROUND(IF($W213&gt;2800,ROUND($Z213/$W213*2800,2),$Z213)*'umowa o pracę'!$E$8,2),ROUND(IF($W213&gt;2800,ROUND($Z213/$W213*2800,2),$Z213)*'umowa o pracę'!$E$8,2)),ROUND(IF($W213+$X213&gt;=2800,2800*'umowa o pracę'!$E$8,($W213+$X213)*'umowa o pracę'!$E$8),2)-IF($X213=0,ROUND(ROUND(IF($W213&gt;2800,ROUND($Y213/$W213*2800,2),$Y213),2)*'umowa o pracę'!$E$8,2),IF($X213&gt;0,IF($W213+$X213&lt;2800,ROUND(ROUND($Y213+ROUND($X213*9%,2),2)*'umowa o pracę'!$E$8,2),IF(AND($W213+$X213&gt;=2800,$X213&lt;2800,$W213&lt;2800),ROUND((ROUND(((2800-$X213)/$W213)*$Y213,2)+ROUND($X213*9%,2))*'umowa o pracę'!$E$8,2),IF(AND($W213+$X213&gt;=2800,$X213&gt;=2800),ROUND((ROUND(2800*9%,2))*'umowa o pracę'!$E$8,2),IF(AND($W213+$X213&gt;=2800,$W213&gt;=2800,$X213&lt;2800),ROUND((ROUND($X213*9%,2)+ROUND(((2800-$X213)/$W213)*$Y213,2))*'umowa o pracę'!$E$8,2),0)))),0)))&gt;$J213,$J213,IF(AND($V213=1,$I213&gt;0),ROUND(IF($W213+$X213&gt;=2800,2800*'umowa o pracę'!$E$8,($W213+$X213)*'umowa o pracę'!$E$8),2)+IF($X213=0,ROUND(IF($W213&gt;2800,ROUND($Z213/$W213*2800,2),$Z213)*'umowa o pracę'!$E$8,2),ROUND(IF($W213&gt;2800,ROUND($Z213/$W213*2800,2),$Z213)*'umowa o pracę'!$E$8,2)),ROUND(IF($W213+$X213&gt;=2800,2800*'umowa o pracę'!$E$8,($W213+$X213)*'umowa o pracę'!$E$8),2)-IF(AND($X213=0,I213&gt;0),ROUND(ROUND(IF($W213&gt;2800,ROUND($Y213/$W213*2800,2),$Y213),2)*'umowa o pracę'!$E$8,2),IF($X213&gt;0,IF($W213+$X213&lt;2800,ROUND(ROUND($Y213+ROUND($X213*9%,2),2)*'umowa o pracę'!$E$8,2),IF(AND($W213+$X213&gt;=2800,$X213&lt;2800,$W213&lt;2800),ROUND((ROUND(((2800-$X213)/$W213)*$Y213,2)+ROUND($X213*9%,2))*'umowa o pracę'!$E$8,2),IF(AND($W213+$X213&gt;=2800,$X213&gt;=2800),ROUND((ROUND(2800*9%,2))*'umowa o pracę'!$E$8,2),IF(AND($W213+$X213&gt;=2800,$W213&gt;=2800,$X213&lt;2800),ROUND((ROUND($X213*9%,2)+ROUND(((2800-$X213)/$W213)*$Y213,2))*'umowa o pracę'!$E$8,2),0)))),0)))))</f>
        <v>0</v>
      </c>
      <c r="AD213" s="32">
        <f>IF('umowa o pracę'!$E$7=2020,IF(IF($V213=1,IF($X213=0,ROUND(IF($W213&gt;2600,ROUND($Y213/$W213*2600,2),$Y213)*'umowa o pracę'!$E$8,2),IF($W213+$X213&lt;2600,ROUND(ROUND($Y213+ROUND($X213*9%,2),2)*'umowa o pracę'!$E$8,2),IF(AND($W213+$X213&gt;=2600,$W213&lt;2600),ROUND((ROUND($Y213+ROUND((2600-$W213)*9%,2),2))*'umowa o pracę'!$E$8,2),IF(AND($W213+$X213&gt;=2600,$W213&gt;=2600),ROUND(ROUND($Y213/$W213*2600,2)*'umowa o pracę'!$E$8,2),0)))),0)&gt;$H213,$H213,IF($V213=1,IF($X213=0,ROUND(IF($W213&gt;2600,ROUND($Y213/$W213*2600,2),$Y213)*'umowa o pracę'!$E$8,2),IF($W213+$X213&lt;2600,ROUND(ROUND($Y213+ROUND($X213*9%,2),2)*'umowa o pracę'!$E$8,2),IF(AND($W213+$X213&gt;=2600,$W213&lt;2600),ROUND((ROUND($Y213+ROUND((2600-$W213)*9%,2),2))*'umowa o pracę'!$E$8,2),IF(AND($W213+$X213&gt;=2600,$W213&gt;=2600),ROUND(ROUND($Y213/$W213*2600,2)*'umowa o pracę'!$E$8,2),0)))),0)),IF('umowa o pracę'!$E$7=2021,IF(IF($V213=1,IF($X213=0,ROUND(IF($W213&gt;2800,ROUND($Y213/$W213*2800,2),$Y213)*'umowa o pracę'!$E$8,2),IF($W213+$X213&lt;2800,ROUND(ROUND($Y213+ROUND($X213*9%,2),2)*'umowa o pracę'!$E$8,2),IF(AND($W213+$X213&gt;=2800,$W213&lt;2800),ROUND((ROUND($Y213+ROUND((2800-$W213)*9%,2),2))*'umowa o pracę'!$E$8,2),IF(AND($W213+$X213&gt;=2800,$W213&gt;=2800),ROUND(ROUND($Y213/$W213*2800,2)*'umowa o pracę'!$E$8,2),0)))),0)&gt;$H213,$H213,IF($V213=1,IF($X213=0,ROUND(IF($W213&gt;2800,ROUND($Y213/$W213*2800,2),$Y213)*'umowa o pracę'!$E$8,2),IF($W213+$X213&lt;2800,ROUND(ROUND($Y213+ROUND($X213*9%,2),2)*'umowa o pracę'!$E$8,2),IF(AND($W213+$X213&gt;=2800,$W213&lt;2800),ROUND((ROUND($Y213+ROUND((2800-$W213)*9%,2),2))*'umowa o pracę'!$E$8,2),IF(AND($W213+$X213&gt;=2800,$W213&gt;=2800),ROUND(ROUND($Y213/$W213*2800,2)*'umowa o pracę'!$E$8,2),0)))),0)),0))</f>
        <v>0</v>
      </c>
      <c r="AE213" s="32">
        <f>IF('umowa o pracę'!$E$7=2020,IF(IF($V213=1,IF($X213=0,ROUND(IF($W213&gt;2600,ROUND($Z213/$W213*2600,2),$Z213)*'umowa o pracę'!$E$8,2),ROUND(IF($W213&gt;2600,ROUND($Z213/$W213*2600,2),$Z213)*'umowa o pracę'!$E$8,2)),0)&gt;$I213,$I213,IF($V213=1,IF($X213=0,ROUND(IF($W213&gt;2600,ROUND($Z213/$W213*2600,2),$Z213)*'umowa o pracę'!$E$8,2),ROUND(IF($W213&gt;2600,ROUND($Z213/$W213*2600,2),$Z213)*'umowa o pracę'!$E$8,2)),0)),IF('umowa o pracę'!$E$7=2021,IF(IF($V213=1,IF($X213=0,ROUND(IF($W213&gt;2800,ROUND($Z213/$W213*2800,2),$Z213)*'umowa o pracę'!$E$8,2),ROUND(IF($W213&gt;2800,ROUND($Z213/$W213*2800,2),$Z213)*'umowa o pracę'!$E$8,2)),0)&gt;$I213,$I213,IF($V213=1,IF($X213=0,ROUND(IF($W213&gt;2800,ROUND($Z213/$W213*2800,2),$Z213)*'umowa o pracę'!$E$8,2),ROUND(IF($W213&gt;2800,ROUND($Z213/$W213*2800,2),$Z213)*'umowa o pracę'!$E$8,2)),0)),0))</f>
        <v>0</v>
      </c>
      <c r="AF213" s="56">
        <f>IF('umowa o pracę'!$E$7=2020,$AB213,IF('umowa o pracę'!$E$7=2021,$AC213,0))</f>
        <v>0</v>
      </c>
      <c r="AG213" s="53">
        <f t="shared" si="41"/>
        <v>1</v>
      </c>
      <c r="AH213" s="39">
        <f>IF('umowa o pracę'!$E$6&lt;3,0,$L213)</f>
        <v>0</v>
      </c>
      <c r="AI213" s="39">
        <f>IF('umowa o pracę'!$E$6&lt;3,0,$M213)</f>
        <v>0</v>
      </c>
      <c r="AJ213" s="55">
        <f>IF('umowa o pracę'!$E$6&lt;3,0,$N213)</f>
        <v>0</v>
      </c>
      <c r="AK213" s="55">
        <f>IF('umowa o pracę'!$E$6&lt;3,0,$O213)</f>
        <v>0</v>
      </c>
      <c r="AL213" s="32">
        <f>IF('umowa o pracę'!$E$7=2020,ROUND(IF($AH213&gt;=2600,2600*'umowa o pracę'!$E$8,$AH213*'umowa o pracę'!$E$8),2),IF('umowa o pracę'!$E$7=2021,ROUND(IF($AH213&gt;=2800,2800*'umowa o pracę'!$E$8,$AH213*'umowa o pracę'!$E$8),2),0))</f>
        <v>0</v>
      </c>
      <c r="AM213" s="32">
        <f>IF(IF(IF(AND($AG213=1,$I213&gt;0),ROUND(IF($AH213+$AI213&gt;=2600,2600*'umowa o pracę'!$E$8,($AH213+$AI213)*'umowa o pracę'!$E$8),2)+IF($AI213=0,ROUND(IF($AH213&gt;2600,ROUND($AK213/$AH213*2600,2),$AK213)*'umowa o pracę'!$E$8,2),ROUND(IF($AH213&gt;2600,ROUND($AK213/$AH213*2600,2),$AK213)*'umowa o pracę'!$E$8,2)),ROUND(IF($AH213+$AI213&gt;=2600,2600*'umowa o pracę'!$E$8,($AH213+$AI213)*'umowa o pracę'!$E$8),2)-IF($AI213=0,ROUND(ROUND(IF($AH213&gt;2600,ROUND($AJ213/$AH213*2600,2),$AJ213),2)*'umowa o pracę'!$E$8,2),IF($AI213&gt;0,IF($AH213+$AI213&lt;2600,ROUND(ROUND($AJ213+ROUND($AI213*9%,2),2)*'umowa o pracę'!$E$8,2),IF(AND($AH213+$AI213&gt;=2600,$AI213&lt;2600,$AH213&lt;2600),ROUND((ROUND(((2600-$AI213)/$AH213)*$AJ213,2)+ROUND($AI213*9%,2))*'umowa o pracę'!$E$8,2),IF(AND($AH213+$AI213&gt;=2600,$AI213&gt;=2600),ROUND((ROUND(2600*9%,2))*'umowa o pracę'!$E$8,2),IF(AND($AH213+$AI213&gt;=2600,$AH213&gt;=2600,$AI213&lt;2600),ROUND((ROUND($AI213*9%,2)+ROUND(((2600-$AI213)/$AH213)*$AJ213,2))*'umowa o pracę'!$E$8,2),0)))),0)))&gt;$J213,$J213,IF(AND($AG213=1,$I213&gt;0),ROUND(IF($AH213+$AI213&gt;=2600,2600*'umowa o pracę'!$E$8,($AH213+$AI213)*'umowa o pracę'!$E$8),2)+IF($AI213=0,ROUND(IF($AH213&gt;2600,ROUND($AK213/$AH213*2600,2),$AK213)*'umowa o pracę'!$E$8,2),ROUND(IF($AH213&gt;2600,ROUND($AK213/$AH213*2600,2),$AK213)*'umowa o pracę'!$E$8,2)),ROUND(IF($AH213+$AI213&gt;=2600,2600*'umowa o pracę'!$E$8,($AH213+$AI213)*'umowa o pracę'!$E$8),2)-IF($AI213=0,ROUND(ROUND(IF($AH213&gt;2600,ROUND($AJ213/$AH213*2600,2),$AJ213),2)*'umowa o pracę'!$E$8,2),IF($AI213&gt;0,IF($AH213+$AI213&lt;2600,ROUND(ROUND($AJ213+ROUND($AI213*9%,2),2)*'umowa o pracę'!$E$8,2),IF(AND($AH213+$AI213&gt;=2600,$AI213&lt;2600,$AH213&lt;2600),ROUND((ROUND(((2600-$AI213)/$AH213)*$AJ213,2)+ROUND($AI213*9%,2))*'umowa o pracę'!$E$8,2),IF(AND($AH213+$AI213&gt;=2600,$AI213&gt;=2600),ROUND((ROUND(2600*9%,2))*'umowa o pracę'!$E$8,2),IF(AND($AH213+$AI213&gt;=2600,$AH213&gt;=2600,$AI213&lt;2600),ROUND((ROUND($AI213*9%,2)+ROUND(((2600-$AI213)/$AH213)*$AJ213,2))*'umowa o pracę'!$E$8,2),0)))),0))))&gt;$J213,$J213,IF(IF(AND($AG213=1,$I213&gt;0),ROUND(IF($AH213+$AI213&gt;=2600,2600*'umowa o pracę'!$E$8,($AH213+$AI213)*'umowa o pracę'!$E$8),2)+IF($AI213=0,ROUND(IF($AH213&gt;2600,ROUND($AK213/$AH213*2600,2),$AK213)*'umowa o pracę'!$E$8,2),ROUND(IF($AH213&gt;2600,ROUND($AK213/$AH213*2600,2),$AK213)*'umowa o pracę'!$E$8,2)),ROUND(IF($AH213+$AI213&gt;=2600,2600*'umowa o pracę'!$E$8,($AH213+$AI213)*'umowa o pracę'!$E$8),2)-IF($AI213=0,ROUND(ROUND(IF($AH213&gt;2600,ROUND($AJ213/$AH213*2600,2),$AJ213),2)*'umowa o pracę'!$E$8,2),IF($AI213&gt;0,IF($AH213+$AI213&lt;2600,ROUND(ROUND($AJ213+ROUND($AI213*9%,2),2)*'umowa o pracę'!$E$8,2),IF(AND($AH213+$AI213&gt;=2600,$AI213&lt;2600,$AH213&lt;2600),ROUND((ROUND(((2600-$AI213)/$AH213)*$AJ213,2)+ROUND($AI213*9%,2))*'umowa o pracę'!$E$8,2),IF(AND($AH213+$AI213&gt;=2600,$AI213&gt;=2600),ROUND((ROUND(2600*9%,2))*'umowa o pracę'!$E$8,2),IF(AND($AH213+$AI213&gt;=2600,$AH213&gt;=2600,$AI213&lt;2600),ROUND((ROUND($AI213*9%,2)+ROUND(((2600-$AI213)/$AH213)*$AJ213,2))*'umowa o pracę'!$E$8,2),0)))),0)))&gt;$J213,$J213,IF(AND($AG213=1,$I213&gt;0),ROUND(IF($AH213+$AI213&gt;=2600,2600*'umowa o pracę'!$E$8,($AH213+$AI213)*'umowa o pracę'!$E$8),2)+IF($AI213=0,ROUND(IF($AH213&gt;2600,ROUND($AK213/$AH213*2600,2),$AK213)*'umowa o pracę'!$E$8,2),ROUND(IF($AH213&gt;2600,ROUND($AK213/$AH213*2600,2),$AK213)*'umowa o pracę'!$E$8,2)),ROUND(IF($AH213+$AI213&gt;=2600,2600*'umowa o pracę'!$E$8,($AH213+$AI213)*'umowa o pracę'!$E$8),2)-IF(AND($AI213=0,I213&gt;0),ROUND(ROUND(IF($AH213&gt;2600,ROUND($AJ213/$AH213*2600,2),$AJ213),2)*'umowa o pracę'!$E$8,2),IF($AI213&gt;0,IF($AH213+$AI213&lt;2600,ROUND(ROUND($AJ213+ROUND($AI213*9%,2),2)*'umowa o pracę'!$E$8,2),IF(AND($AH213+$AI213&gt;=2600,$AI213&lt;2600,$AH213&lt;2600),ROUND((ROUND(((2600-$AI213)/$AH213)*$AJ213,2)+ROUND($AI213*9%,2))*'umowa o pracę'!$E$8,2),IF(AND($AH213+$AI213&gt;=2600,$AI213&gt;=2600),ROUND((ROUND(2600*9%,2))*'umowa o pracę'!$E$8,2),IF(AND($AH213+$AI213&gt;=2600,$AH213&gt;=2600,$AI213&lt;2600),ROUND((ROUND($AI213*9%,2)+ROUND(((2600-$AI213)/$AH213)*$AJ213,2))*'umowa o pracę'!$E$8,2),0)))),0)))))</f>
        <v>0</v>
      </c>
      <c r="AN213" s="32">
        <f>IF(IF(IF(AND($AG213=1,$I213&gt;0),ROUND(IF($AH213+$AI213&gt;=2800,2800*'umowa o pracę'!$E$8,($AH213+$AI213)*'umowa o pracę'!$E$8),2)+IF($AI213=0,ROUND(IF($AH213&gt;2800,ROUND($AK213/$AH213*2800,2),$AK213)*'umowa o pracę'!$E$8,2),ROUND(IF($AH213&gt;2800,ROUND($AK213/$AH213*2800,2),$AK213)*'umowa o pracę'!$E$8,2)),ROUND(IF($AH213+$AI213&gt;=2800,2800*'umowa o pracę'!$E$8,($AH213+$AI213)*'umowa o pracę'!$E$8),2)-IF($AI213=0,ROUND(ROUND(IF($AH213&gt;2800,ROUND($AJ213/$AH213*2800,2),$AJ213),2)*'umowa o pracę'!$E$8,2),IF($AI213&gt;0,IF($AH213+$AI213&lt;2800,ROUND(ROUND($AJ213+ROUND($AI213*9%,2),2)*'umowa o pracę'!$E$8,2),IF(AND($AH213+$AI213&gt;=2800,$AI213&lt;2800,$AH213&lt;2800),ROUND((ROUND(((2800-$AI213)/$AH213)*$AJ213,2)+ROUND($AI213*9%,2))*'umowa o pracę'!$E$8,2),IF(AND($AH213+$AI213&gt;=2800,$AI213&gt;=2800),ROUND((ROUND(2800*9%,2))*'umowa o pracę'!$E$8,2),IF(AND($AH213+$AI213&gt;=2800,$AH213&gt;=2800,$AI213&lt;2800),ROUND((ROUND($AI213*9%,2)+ROUND(((2800-$AI213)/$AH213)*$AJ213,2))*'umowa o pracę'!$E$8,2),0)))),0)))&gt;$J213,$J213,IF(AND($AG213=1,$I213&gt;0),ROUND(IF($AH213+$AI213&gt;=2800,2800*'umowa o pracę'!$E$8,($AH213+$AI213)*'umowa o pracę'!$E$8),2)+IF($AI213=0,ROUND(IF($AH213&gt;2800,ROUND($AK213/$AH213*2800,2),$AK213)*'umowa o pracę'!$E$8,2),ROUND(IF($AH213&gt;2800,ROUND($AK213/$AH213*2800,2),$AK213)*'umowa o pracę'!$E$8,2)),ROUND(IF($AH213+$AI213&gt;=2800,2800*'umowa o pracę'!$E$8,($AH213+$AI213)*'umowa o pracę'!$E$8),2)-IF($AI213=0,ROUND(ROUND(IF($AH213&gt;2800,ROUND($AJ213/$AH213*2800,2),$AJ213),2)*'umowa o pracę'!$E$8,2),IF($AI213&gt;0,IF($AH213+$AI213&lt;2800,ROUND(ROUND($AJ213+ROUND($AI213*9%,2),2)*'umowa o pracę'!$E$8,2),IF(AND($AH213+$AI213&gt;=2800,$AI213&lt;2800,$AH213&lt;2800),ROUND((ROUND(((2800-$AI213)/$AH213)*$AJ213,2)+ROUND($AI213*9%,2))*'umowa o pracę'!$E$8,2),IF(AND($AH213+$AI213&gt;=2800,$AI213&gt;=2800),ROUND((ROUND(2800*9%,2))*'umowa o pracę'!$E$8,2),IF(AND($AH213+$AI213&gt;=2800,$AH213&gt;=2800,$AI213&lt;2800),ROUND((ROUND($AI213*9%,2)+ROUND(((2800-$AI213)/$AH213)*$AJ213,2))*'umowa o pracę'!$E$8,2),0)))),0))))&gt;$J213,$J213,IF(IF(AND($AG213=1,$I213&gt;0),ROUND(IF($AH213+$AI213&gt;=2800,2800*'umowa o pracę'!$E$8,($AH213+$AI213)*'umowa o pracę'!$E$8),2)+IF($AI213=0,ROUND(IF($AH213&gt;2800,ROUND($AK213/$AH213*2800,2),$AK213)*'umowa o pracę'!$E$8,2),ROUND(IF($AH213&gt;2800,ROUND($AK213/$AH213*2800,2),$AK213)*'umowa o pracę'!$E$8,2)),ROUND(IF($AH213+$AI213&gt;=2800,2800*'umowa o pracę'!$E$8,($AH213+$AI213)*'umowa o pracę'!$E$8),2)-IF($AI213=0,ROUND(ROUND(IF($AH213&gt;2800,ROUND($AJ213/$AH213*2800,2),$AJ213),2)*'umowa o pracę'!$E$8,2),IF($AI213&gt;0,IF($AH213+$AI213&lt;2800,ROUND(ROUND($AJ213+ROUND($AI213*9%,2),2)*'umowa o pracę'!$E$8,2),IF(AND($AH213+$AI213&gt;=2800,$AI213&lt;2800,$AH213&lt;2800),ROUND((ROUND(((2800-$AI213)/$AH213)*$AJ213,2)+ROUND($AI213*9%,2))*'umowa o pracę'!$E$8,2),IF(AND($AH213+$AI213&gt;=2800,$AI213&gt;=2800),ROUND((ROUND(2800*9%,2))*'umowa o pracę'!$E$8,2),IF(AND($AH213+$AI213&gt;=2800,$AH213&gt;=2800,$AI213&lt;2800),ROUND((ROUND($AI213*9%,2)+ROUND(((2800-$AI213)/$AH213)*$AJ213,2))*'umowa o pracę'!$E$8,2),0)))),0)))&gt;$J213,$J213,IF(AND($AG213=1,$I213&gt;0),ROUND(IF($AH213+$AI213&gt;=2800,2800*'umowa o pracę'!$E$8,($AH213+$AI213)*'umowa o pracę'!$E$8),2)+IF($AI213=0,ROUND(IF($AH213&gt;2800,ROUND($AK213/$AH213*2800,2),$AK213)*'umowa o pracę'!$E$8,2),ROUND(IF($AH213&gt;2800,ROUND($AK213/$AH213*2800,2),$AK213)*'umowa o pracę'!$E$8,2)),ROUND(IF($AH213+$AI213&gt;=2800,2800*'umowa o pracę'!$E$8,($AH213+$AI213)*'umowa o pracę'!$E$8),2)-IF(AND($AI213=0,I213&gt;0),ROUND(ROUND(IF($AH213&gt;2800,ROUND($AJ213/$AH213*2800,2),$AJ213),2)*'umowa o pracę'!$E$8,2),IF($AI213&gt;0,IF($AH213+$AI213&lt;2800,ROUND(ROUND($AJ213+ROUND($AI213*9%,2),2)*'umowa o pracę'!$E$8,2),IF(AND($AH213+$AI213&gt;=2800,$AI213&lt;2800,$AH213&lt;2800),ROUND((ROUND(((2800-$AI213)/$AH213)*$AJ213,2)+ROUND($AI213*9%,2))*'umowa o pracę'!$E$8,2),IF(AND($AH213+$AI213&gt;=2800,$AI213&gt;=2800),ROUND((ROUND(2800*9%,2))*'umowa o pracę'!$E$8,2),IF(AND($AH213+$AI213&gt;=2800,$AH213&gt;=2800,$AI213&lt;2800),ROUND((ROUND($AI213*9%,2)+ROUND(((2800-$AI213)/$AH213)*$AJ213,2))*'umowa o pracę'!$E$8,2),0)))),0)))))</f>
        <v>0</v>
      </c>
      <c r="AO213" s="32">
        <f>IF('umowa o pracę'!$E$7=2020,IF(IF($AG213=1,IF($AI213=0,ROUND(IF($AH213&gt;2600,ROUND($AJ213/$AH213*2600,2),$AJ213)*'umowa o pracę'!$E$8,2),IF($AH213+$AI213&lt;2600,ROUND(ROUND($AJ213+ROUND($AI213*9%,2),2)*'umowa o pracę'!$E$8,2),IF(AND($AH213+$AI213&gt;=2600,$AH213&lt;2600),ROUND((ROUND($AJ213+ROUND((2600-$AH213)*9%,2),2))*'umowa o pracę'!$E$8,2),IF(AND($AH213+$AI213&gt;=2600,$AH213&gt;=2600),ROUND(ROUND($AJ213/$AH213*2600,2)*'umowa o pracę'!$E$8,2),0)))),0)&gt;$H213,$H213,IF($AG213=1,IF($AI213=0,ROUND(IF($AH213&gt;2600,ROUND($AJ213/$AH213*2600,2),$AJ213)*'umowa o pracę'!$E$8,2),IF($AH213+$AI213&lt;2600,ROUND(ROUND($AJ213+ROUND($AI213*9%,2),2)*'umowa o pracę'!$E$8,2),IF(AND($AH213+$AI213&gt;=2600,$AH213&lt;2600),ROUND((ROUND($AJ213+ROUND((2600-$AH213)*9%,2),2))*'umowa o pracę'!$E$8,2),IF(AND($AH213+$AI213&gt;=2600,$AH213&gt;=2600),ROUND(ROUND($AJ213/$AH213*2600,2)*'umowa o pracę'!$E$8,2),0)))),0)),IF('umowa o pracę'!$E$7=2021,IF(IF($AG213=1,IF($AI213=0,ROUND(IF($AH213&gt;2800,ROUND($AJ213/$AH213*2800,2),$AJ213)*'umowa o pracę'!$E$8,2),IF($AH213+$AI213&lt;2800,ROUND(ROUND($AJ213+ROUND($AI213*9%,2),2)*'umowa o pracę'!$E$8,2),IF(AND($AH213+$AI213&gt;=2800,$AH213&lt;2800),ROUND((ROUND($AJ213+ROUND((2800-$AH213)*9%,2),2))*'umowa o pracę'!$E$8,2),IF(AND($AH213+$AI213&gt;=2800,$AH213&gt;=2800),ROUND(ROUND($AJ213/$AH213*2800,2)*'umowa o pracę'!$E$8,2),0)))),0)&gt;$H213,$H213,IF($AG213=1,IF($AI213=0,ROUND(IF($AH213&gt;2800,ROUND($AJ213/$AH213*2800,2),$AJ213)*'umowa o pracę'!$E$8,2),IF($AH213+$AI213&lt;2800,ROUND(ROUND($AJ213+ROUND($AI213*9%,2),2)*'umowa o pracę'!$E$8,2),IF(AND($AH213+$AI213&gt;=2800,$AH213&lt;2800),ROUND((ROUND($AJ213+ROUND((2800-$AH213)*9%,2),2))*'umowa o pracę'!$E$8,2),IF(AND($AH213+$AI213&gt;=2800,$AH213&gt;=2800),ROUND(ROUND($AJ213/$AH213*2800,2)*'umowa o pracę'!$E$8,2),0)))),0)),0))</f>
        <v>0</v>
      </c>
      <c r="AP213" s="32">
        <f>IF('umowa o pracę'!$E$7=2020,IF(IF($AG213=1,IF($AI213=0,ROUND(IF($AH213&gt;2600,ROUND($AK213/$AH213*2600,2),$AK213)*'umowa o pracę'!$E$8,2),ROUND(IF($AH213&gt;2600,ROUND($AK213/$AH213*2600,2),$AK213)*'umowa o pracę'!$E$8,2)),0)&gt;$I213,$I213,IF($AG213=1,IF($AI213=0,ROUND(IF($AH213&gt;2600,ROUND($AK213/$AH213*2600,2),$AK213)*'umowa o pracę'!$E$8,2),ROUND(IF($AH213&gt;2600,ROUND($AK213/$AH213*2600,2),$AK213)*'umowa o pracę'!$E$8,2)),0)),IF('umowa o pracę'!$E$7=2021,IF(IF($AG213=1,IF($AI213=0,ROUND(IF($AH213&gt;2800,ROUND($AK213/$AH213*2800,2),$AK213)*'umowa o pracę'!$E$8,2),ROUND(IF($AH213&gt;2800,ROUND($AK213/$AH213*2800,2),$AK213)*'umowa o pracę'!$E$8,2)),0)&gt;$I213,$I213,IF($AG213=1,IF($AI213=0,ROUND(IF($AH213&gt;2800,ROUND($AK213/$AH213*2800,2),$AK213)*'umowa o pracę'!$E$8,2),ROUND(IF($AH213&gt;2800,ROUND($AK213/$AH213*2800,2),$AK213)*'umowa o pracę'!$E$8,2)),0)),0))</f>
        <v>0</v>
      </c>
      <c r="AQ213" s="56">
        <f>IF('umowa o pracę'!$E$7=2020,$AM213,IF('umowa o pracę'!$E$7=2021,$AN213,0))</f>
        <v>0</v>
      </c>
      <c r="AR213" s="33">
        <f>IF('umowa o pracę'!$E$7=0,0,U213+AF213+AQ213)</f>
        <v>0</v>
      </c>
      <c r="AS213" s="19"/>
      <c r="AT213" s="19"/>
      <c r="AU213" s="19"/>
      <c r="AV213" s="6"/>
      <c r="AW213" s="6"/>
      <c r="AX213" s="6">
        <f t="shared" si="39"/>
        <v>10</v>
      </c>
      <c r="AY213" s="6"/>
      <c r="AZ213" s="234">
        <f t="shared" si="42"/>
        <v>0</v>
      </c>
      <c r="BA213" s="234">
        <f t="shared" si="43"/>
        <v>0</v>
      </c>
      <c r="BB213" s="234">
        <f t="shared" si="44"/>
        <v>0</v>
      </c>
      <c r="BC213" s="234">
        <f t="shared" si="45"/>
        <v>0</v>
      </c>
      <c r="BD213" s="234">
        <f t="shared" si="46"/>
        <v>0</v>
      </c>
      <c r="BE213" s="234">
        <f t="shared" si="47"/>
        <v>0</v>
      </c>
      <c r="BF213" s="234">
        <f t="shared" si="48"/>
        <v>0</v>
      </c>
      <c r="BG213" s="234">
        <f t="shared" si="49"/>
        <v>0</v>
      </c>
      <c r="BH213" s="234">
        <f t="shared" si="50"/>
        <v>0</v>
      </c>
      <c r="BI213" s="238">
        <f t="shared" si="51"/>
        <v>0</v>
      </c>
      <c r="BJ213" s="236"/>
      <c r="BK213" s="236"/>
      <c r="BL213" s="237"/>
    </row>
    <row r="214" spans="1:64" ht="15.75" customHeight="1" x14ac:dyDescent="0.25">
      <c r="A214" s="129">
        <v>203</v>
      </c>
      <c r="B214" s="57"/>
      <c r="C214" s="57"/>
      <c r="D214" s="36"/>
      <c r="E214" s="36"/>
      <c r="F214" s="242"/>
      <c r="G214" s="37">
        <v>1</v>
      </c>
      <c r="H214" s="58">
        <v>0</v>
      </c>
      <c r="I214" s="59">
        <v>0</v>
      </c>
      <c r="J214" s="60">
        <v>0</v>
      </c>
      <c r="K214" s="52">
        <v>1</v>
      </c>
      <c r="L214" s="39">
        <v>0</v>
      </c>
      <c r="M214" s="39">
        <v>0</v>
      </c>
      <c r="N214" s="39">
        <v>0</v>
      </c>
      <c r="O214" s="39">
        <v>0</v>
      </c>
      <c r="P214" s="35">
        <f>IF('umowa o pracę'!$E$7=2020,ROUND(IF($L214&gt;=2600,2600*'umowa o pracę'!$E$8,$L214*'umowa o pracę'!$E$8),2),IF('umowa o pracę'!$E$7=2021,ROUND(IF($L214&gt;=2800,2800*'umowa o pracę'!$E$8,$L214*'umowa o pracę'!$E$8),2),0))</f>
        <v>0</v>
      </c>
      <c r="Q214" s="252">
        <f>IF(IF(IF(AND($K214=1,$I214&gt;0),ROUND(IF($L214+$M214&gt;=2600,2600*'umowa o pracę'!$E$8,($L214+$M214)*'umowa o pracę'!$E$8),2)+IF($M214=0,ROUND(IF($L214&gt;2600,ROUND($O214/$L214*2600,2),$O214)*'umowa o pracę'!$E$8,2),ROUND(IF($L214&gt;2600,ROUND($O214/$L214*2600,2),$O214)*'umowa o pracę'!$E$8,2)),ROUND(IF($L214+$M214&gt;=2600,2600*'umowa o pracę'!$E$8,($L214+$M214)*'umowa o pracę'!$E$8),2)-IF($M214=0,ROUND(ROUND(IF($L214&gt;2600,ROUND($N214/$L214*2600,2),$N214),2)*'umowa o pracę'!$E$8,2),IF($M214&gt;0,IF($L214+$M214&lt;2600,ROUND(ROUND($N214+ROUND($M214*9%,2),2)*'umowa o pracę'!$E$8,2),IF(AND($L214+$M214&gt;=2600,$M214&lt;2600,$L214&lt;2600),ROUND((ROUND(((2600-$M214)/$L214)*$N214,2)+ROUND($M214*9%,2))*'umowa o pracę'!$E$8,2),IF(AND($L214+$M214&gt;=2600,$M214&gt;=2600),ROUND((ROUND(2600*9%,2))*'umowa o pracę'!$E$8,2),IF(AND($L214+$M214&gt;=2600,$L214&gt;=2600,$M214&lt;2600),ROUND((ROUND($M214*9%,2)+ROUND(((2600-$M214)/$L214)*$N214,2))*'umowa o pracę'!$E$8,2),0)))),0)))&gt;$J214,$J214,IF(AND($K214=1,$I214&gt;0),ROUND(IF($L214+$M214&gt;=2600,2600*'umowa o pracę'!$E$8,($L214+$M214)*'umowa o pracę'!$E$8),2)+IF($M214=0,ROUND(IF($L214&gt;2600,ROUND($O214/$L214*2600,2),$O214)*'umowa o pracę'!$E$8,2),ROUND(IF($L214&gt;2600,ROUND($O214/$L214*2600,2),$O214)*'umowa o pracę'!$E$8,2)),ROUND(IF($L214+$M214&gt;=2600,2600*'umowa o pracę'!$E$8,($L214+$M214)*'umowa o pracę'!$E$8),2)-IF($M214=0,ROUND(ROUND(IF($L214&gt;2600,ROUND($N214/$L214*2600,2),$N214),2)*'umowa o pracę'!$E$8,2),IF($M214&gt;0,IF($L214+$M214&lt;2600,ROUND(ROUND($N214+ROUND($M214*9%,2),2)*'umowa o pracę'!$E$8,2),IF(AND($L214+$M214&gt;=2600,$M214&lt;2600,$L214&lt;2600),ROUND((ROUND(((2600-$M214)/$L214)*$N214,2)+ROUND($M214*9%,2))*'umowa o pracę'!$E$8,2),IF(AND($L214+$M214&gt;=2600,$M214&gt;=2600),ROUND((ROUND(2600*9%,2))*'umowa o pracę'!$E$8,2),IF(AND($L214+$M214&gt;=2600,$L214&gt;=2600,$M214&lt;2600),ROUND((ROUND($M214*9%,2)+ROUND(((2600-$M214)/$L214)*$N214,2))*'umowa o pracę'!$E$8,2),0)))),0))))&gt;$J214,$J214,IF(IF(AND($K214=1,$I214&gt;0),ROUND(IF($L214+$M214&gt;=2600,2600*'umowa o pracę'!$E$8,($L214+$M214)*'umowa o pracę'!$E$8),2)+IF($M214=0,ROUND(IF($L214&gt;2600,ROUND($O214/$L214*2600,2),$O214)*'umowa o pracę'!$E$8,2),ROUND(IF($L214&gt;2600,ROUND($O214/$L214*2600,2),$O214)*'umowa o pracę'!$E$8,2)),ROUND(IF($L214+$M214&gt;=2600,2600*'umowa o pracę'!$E$8,($L214+$M214)*'umowa o pracę'!$E$8),2)-IF($M214=0,ROUND(ROUND(IF($L214&gt;2600,ROUND($N214/$L214*2600,2),$N214),2)*'umowa o pracę'!$E$8,2),IF($M214&gt;0,IF($L214+$M214&lt;2600,ROUND(ROUND($N214+ROUND($M214*9%,2),2)*'umowa o pracę'!$E$8,2),IF(AND($L214+$M214&gt;=2600,$M214&lt;2600,$L214&lt;2600),ROUND((ROUND(((2600-$M214)/$L214)*$N214,2)+ROUND($M214*9%,2))*'umowa o pracę'!$E$8,2),IF(AND($L214+$M214&gt;=2600,$M214&gt;=2600),ROUND((ROUND(2600*9%,2))*'umowa o pracę'!$E$8,2),IF(AND($L214+$M214&gt;=2600,$L214&gt;=2600,$M214&lt;2600),ROUND((ROUND($M214*9%,2)+ROUND(((2600-$M214)/$L214)*$N214,2))*'umowa o pracę'!$E$8,2),0)))),0)))&gt;$J214,$J214,IF(AND($K214=1,$I214&gt;0),ROUND(IF($L214+$M214&gt;=2600,2600*'umowa o pracę'!$E$8,($L214+$M214)*'umowa o pracę'!$E$8),2)+IF($M214=0,ROUND(IF($L214&gt;2600,ROUND($O214/$L214*2600,2),$O214)*'umowa o pracę'!$E$8,2),ROUND(IF($L214&gt;2600,ROUND($O214/$L214*2600,2),$O214)*'umowa o pracę'!$E$8,2)),ROUND(IF($L214+$M214&gt;=2600,2600*'umowa o pracę'!$E$8,($L214+$M214)*'umowa o pracę'!$E$8),2)-IF(AND($M214=0,I214&gt;0),ROUND(ROUND(IF($L214&gt;2600,ROUND($N214/$L214*2600,2),$N214),2)*'umowa o pracę'!$E$8,2),IF($M214&gt;0,IF($L214+$M214&lt;2600,ROUND(ROUND($N214+ROUND($M214*9%,2),2)*'umowa o pracę'!$E$8,2),IF(AND($L214+$M214&gt;=2600,$M214&lt;2600,$L214&lt;2600),ROUND((ROUND(((2600-$M214)/$L214)*$N214,2)+ROUND($M214*9%,2))*'umowa o pracę'!$E$8,2),IF(AND($L214+$M214&gt;=2600,$M214&gt;=2600),ROUND((ROUND(2600*9%,2))*'umowa o pracę'!$E$8,2),IF(AND($L214+$M214&gt;=2600,$L214&gt;=2600,$M214&lt;2600),ROUND((ROUND($M214*9%,2)+ROUND(((2600-$M214)/$L214)*$N214,2))*'umowa o pracę'!$E$8,2),0)))),0)))))</f>
        <v>0</v>
      </c>
      <c r="R214" s="252">
        <f>IF(IF(IF(AND($K214=1,$I214&gt;0),ROUND(IF($L214+$M214&gt;=2800,2800*'umowa o pracę'!$E$8,($L214+$M214)*'umowa o pracę'!$E$8),2)+IF($M214=0,ROUND(IF($L214&gt;2800,ROUND($O214/$L214*2800,2),$O214)*'umowa o pracę'!$E$8,2),ROUND(IF($L214&gt;2800,ROUND($O214/$L214*2800,2),$O214)*'umowa o pracę'!$E$8,2)),ROUND(IF($L214+$M214&gt;=2800,2800*'umowa o pracę'!$E$8,($L214+$M214)*'umowa o pracę'!$E$8),2)-IF($M214=0,ROUND(ROUND(IF($L214&gt;2800,ROUND($N214/$L214*2800,2),$N214),2)*'umowa o pracę'!$E$8,2),IF($M214&gt;0,IF($L214+$M214&lt;2800,ROUND(ROUND($N214+ROUND($M214*9%,2),2)*'umowa o pracę'!$E$8,2),IF(AND($L214+$M214&gt;=2800,$M214&lt;2800,$L214&lt;2800),ROUND((ROUND(((2800-$M214)/$L214)*$N214,2)+ROUND($M214*9%,2))*'umowa o pracę'!$E$8,2),IF(AND($L214+$M214&gt;=2800,$M214&gt;=2800),ROUND((ROUND(2800*9%,2))*'umowa o pracę'!$E$8,2),IF(AND($L214+$M214&gt;=2800,$L214&gt;=2800,$M214&lt;2800),ROUND((ROUND($M214*9%,2)+ROUND(((2800-$M214)/$L214)*$N214,2))*'umowa o pracę'!$E$8,2),0)))),0)))&gt;$J214,$J214,IF(AND($K214=1,$I214&gt;0),ROUND(IF($L214+$M214&gt;=2800,2800*'umowa o pracę'!$E$8,($L214+$M214)*'umowa o pracę'!$E$8),2)+IF($M214=0,ROUND(IF($L214&gt;2800,ROUND($O214/$L214*2800,2),$O214)*'umowa o pracę'!$E$8,2),ROUND(IF($L214&gt;2800,ROUND($O214/$L214*2800,2),$O214)*'umowa o pracę'!$E$8,2)),ROUND(IF($L214+$M214&gt;=2800,2800*'umowa o pracę'!$E$8,($L214+$M214)*'umowa o pracę'!$E$8),2)-IF($M214=0,ROUND(ROUND(IF($L214&gt;2800,ROUND($N214/$L214*2800,2),$N214),2)*'umowa o pracę'!$E$8,2),IF($M214&gt;0,IF($L214+$M214&lt;2800,ROUND(ROUND($N214+ROUND($M214*9%,2),2)*'umowa o pracę'!$E$8,2),IF(AND($L214+$M214&gt;=2800,$M214&lt;2800,$L214&lt;2800),ROUND((ROUND(((2800-$M214)/$L214)*$N214,2)+ROUND($M214*9%,2))*'umowa o pracę'!$E$8,2),IF(AND($L214+$M214&gt;=2800,$M214&gt;=2800),ROUND((ROUND(2800*9%,2))*'umowa o pracę'!$E$8,2),IF(AND($L214+$M214&gt;=2800,$L214&gt;=2800,$M214&lt;2800),ROUND((ROUND($M214*9%,2)+ROUND(((2800-$M214)/$L214)*$N214,2))*'umowa o pracę'!$E$8,2),0)))),0))))&gt;$J214,$J214,IF(IF(AND($K214=1,$I214&gt;0),ROUND(IF($L214+$M214&gt;=2800,2800*'umowa o pracę'!$E$8,($L214+$M214)*'umowa o pracę'!$E$8),2)+IF($M214=0,ROUND(IF($L214&gt;2800,ROUND($O214/$L214*2800,2),$O214)*'umowa o pracę'!$E$8,2),ROUND(IF($L214&gt;2800,ROUND($O214/$L214*2800,2),$O214)*'umowa o pracę'!$E$8,2)),ROUND(IF($L214+$M214&gt;=2800,2800*'umowa o pracę'!$E$8,($L214+$M214)*'umowa o pracę'!$E$8),2)-IF($M214=0,ROUND(ROUND(IF($L214&gt;2800,ROUND($N214/$L214*2800,2),$N214),2)*'umowa o pracę'!$E$8,2),IF($M214&gt;0,IF($L214+$M214&lt;2800,ROUND(ROUND($N214+ROUND($M214*9%,2),2)*'umowa o pracę'!$E$8,2),IF(AND($L214+$M214&gt;=2800,$M214&lt;2800,$L214&lt;2800),ROUND((ROUND(((2800-$M214)/$L214)*$N214,2)+ROUND($M214*9%,2))*'umowa o pracę'!$E$8,2),IF(AND($L214+$M214&gt;=2800,$M214&gt;=2800),ROUND((ROUND(2800*9%,2))*'umowa o pracę'!$E$8,2),IF(AND($L214+$M214&gt;=2800,$L214&gt;=2800,$M214&lt;2800),ROUND((ROUND($M214*9%,2)+ROUND(((2800-$M214)/$L214)*$N214,2))*'umowa o pracę'!$E$8,2),0)))),0)))&gt;$J214,$J214,IF(AND($K214=1,$I214&gt;0),ROUND(IF($L214+$M214&gt;=2800,2800*'umowa o pracę'!$E$8,($L214+$M214)*'umowa o pracę'!$E$8),2)+IF($M214=0,ROUND(IF($L214&gt;2800,ROUND($O214/$L214*2800,2),$O214)*'umowa o pracę'!$E$8,2),ROUND(IF($L214&gt;2800,ROUND($O214/$L214*2800,2),$O214)*'umowa o pracę'!$E$8,2)),ROUND(IF($L214+$M214&gt;=2800,2800*'umowa o pracę'!$E$8,($L214+$M214)*'umowa o pracę'!$E$8),2)-IF(AND($M214=0,I214&gt;0),ROUND(ROUND(IF($L214&gt;2800,ROUND($N214/$L214*2800,2),$N214),2)*'umowa o pracę'!$E$8,2),IF($M214&gt;0,IF($L214+$M214&lt;2800,ROUND(ROUND($N214+ROUND($M214*9%,2),2)*'umowa o pracę'!$E$8,2),IF(AND($L214+$M214&gt;=2800,$M214&lt;2800,$L214&lt;2800),ROUND((ROUND(((2800-$M214)/$L214)*$N214,2)+ROUND($M214*9%,2))*'umowa o pracę'!$E$8,2),IF(AND($L214+$M214&gt;=2800,$M214&gt;=2800),ROUND((ROUND(2800*9%,2))*'umowa o pracę'!$E$8,2),IF(AND($L214+$M214&gt;=2800,$L214&gt;=2800,$M214&lt;2800),ROUND((ROUND($M214*9%,2)+ROUND(((2800-$M214)/$L214)*$N214,2))*'umowa o pracę'!$E$8,2),0)))),0)))))</f>
        <v>0</v>
      </c>
      <c r="S214" s="32">
        <f>IF('umowa o pracę'!$E$7=2020,IF(IF($K214=1,IF($M214=0,ROUND(IF($L214&gt;2600,ROUND($N214/$L214*2600,2),$N214)*'umowa o pracę'!$E$8,2),IF($L214+$M214&lt;2600,ROUND(ROUND($N214+ROUND($M214*9%,2),2)*'umowa o pracę'!$E$8,2),IF(AND($L214+$M214&gt;=2600,$L214&lt;2600),ROUND((ROUND($N214+ROUND((2600-$L214)*9%,2),2))*'umowa o pracę'!$E$8,2),IF(AND($L214+$M214&gt;=2600,$L214&gt;=2600),ROUND(ROUND($N214/$L214*2600,2)*'umowa o pracę'!$E$8,2),0)))),0)&gt;$H214,$H214,IF($K214=1,IF($M214=0,ROUND(IF($L214&gt;2600,ROUND($N214/$L214*2600,2),$N214)*'umowa o pracę'!$E$8,2),IF($L214+$M214&lt;2600,ROUND(ROUND($N214+ROUND($M214*9%,2),2)*'umowa o pracę'!$E$8,2),IF(AND($L214+$M214&gt;=2600,$L214&lt;2600),ROUND((ROUND($N214+ROUND((2600-$L214)*9%,2),2))*'umowa o pracę'!$E$8,2),IF(AND($L214+$M214&gt;=2600,$L214&gt;=2600),ROUND(ROUND($N214/$L214*2600,2)*'umowa o pracę'!$E$8,2),0)))),0)),IF('umowa o pracę'!$E$7=2021,IF(IF($K214=1,IF($M214=0,ROUND(IF($L214&gt;2800,ROUND($N214/$L214*2800,2),$N214)*'umowa o pracę'!$E$8,2),IF($L214+$M214&lt;2800,ROUND(ROUND($N214+ROUND($M214*9%,2),2)*'umowa o pracę'!$E$8,2),IF(AND($L214+$M214&gt;=2800,$L214&lt;2800),ROUND((ROUND($N214+ROUND((2800-$L214)*9%,2),2))*'umowa o pracę'!$E$8,2),IF(AND($L214+$M214&gt;=2800,$L214&gt;=2800),ROUND(ROUND($N214/$L214*2800,2)*'umowa o pracę'!$E$8,2),0)))),0)&gt;$H214,$H214,IF($K214=1,IF($M214=0,ROUND(IF($L214&gt;2800,ROUND($N214/$L214*2800,2),$N214)*'umowa o pracę'!$E$8,2),IF($L214+$M214&lt;2800,ROUND(ROUND($N214+ROUND($M214*9%,2),2)*'umowa o pracę'!$E$8,2),IF(AND($L214+$M214&gt;=2800,$L214&lt;2800),ROUND((ROUND($N214+ROUND((2800-$L214)*9%,2),2))*'umowa o pracę'!$E$8,2),IF(AND($L214+$M214&gt;=2800,$L214&gt;=2800),ROUND(ROUND($N214/$L214*2800,2)*'umowa o pracę'!$E$8,2),0)))),0)),0))</f>
        <v>0</v>
      </c>
      <c r="T214" s="32">
        <f>IF('umowa o pracę'!$E$7=2020,IF(IF($K214=1,IF($M214=0,ROUND(IF($L214&gt;2600,ROUND($O214/$L214*2600,2),$O214)*'umowa o pracę'!$E$8,2),ROUND(IF($L214&gt;2600,ROUND($O214/$L214*2600,2),$O214)*'umowa o pracę'!$E$8,2)),0)&gt;$I214,$I214,IF($K214=1,IF($M214=0,ROUND(IF($L214&gt;2600,ROUND($O214/$L214*2600,2),$O214)*'umowa o pracę'!$E$8,2),ROUND(IF($L214&gt;2600,ROUND($O214/$L214*2600,2),$O214)*'umowa o pracę'!$E$8,2)),0)),IF('umowa o pracę'!$E$7=2021,IF(IF($K214=1,IF($M214=0,ROUND(IF($L214&gt;2800,ROUND($O214/$L214*2800,2),$O214)*'umowa o pracę'!$E$8,2),ROUND(IF($L214&gt;2800,ROUND($O214/$L214*2800,2),$O214)*'umowa o pracę'!$E$8,2)),0)&gt;$I214,$I214,IF($K214=1,IF($M214=0,ROUND(IF($L214&gt;2800,ROUND($O214/$L214*2800,2),$O214)*'umowa o pracę'!$E$8,2),ROUND(IF($L214&gt;2800,ROUND($O214/$L214*2800,2),$O214)*'umowa o pracę'!$E$8,2)),0)),0))</f>
        <v>0</v>
      </c>
      <c r="U214" s="51">
        <f>IF('umowa o pracę'!$E$7=2020,$Q214,IF('umowa o pracę'!$E$7=2021,$R214,0))</f>
        <v>0</v>
      </c>
      <c r="V214" s="53">
        <f t="shared" si="40"/>
        <v>1</v>
      </c>
      <c r="W214" s="54">
        <f>IF('umowa o pracę'!$E$6&lt;2,0,$L214)</f>
        <v>0</v>
      </c>
      <c r="X214" s="54">
        <f>IF('umowa o pracę'!$E$6&lt;2,0,$M214)</f>
        <v>0</v>
      </c>
      <c r="Y214" s="55">
        <f>IF('umowa o pracę'!$E$6&lt;2,0,$N214)</f>
        <v>0</v>
      </c>
      <c r="Z214" s="55">
        <f>IF('umowa o pracę'!$E$6&lt;2,0,$O214)</f>
        <v>0</v>
      </c>
      <c r="AA214" s="32">
        <f>IF('umowa o pracę'!$E$7=2020,ROUND(IF($W214&gt;=2600,2600*'umowa o pracę'!$E$8,$W214*'umowa o pracę'!$E$8),2),IF('umowa o pracę'!$E$7=2021,ROUND(IF($W214&gt;=2800,2800*'umowa o pracę'!$E$8,$W214*'umowa o pracę'!$E$8),2),0))</f>
        <v>0</v>
      </c>
      <c r="AB214" s="32">
        <f>IF(IF(IF(AND($V214=1,$I214&gt;0),ROUND(IF($W214+$X214&gt;=2600,2600*'umowa o pracę'!$E$8,($W214+$X214)*'umowa o pracę'!$E$8),2)+IF($X214=0,ROUND(IF($W214&gt;2600,ROUND($Z214/$W214*2600,2),$Z214)*'umowa o pracę'!$E$8,2),ROUND(IF($W214&gt;2600,ROUND($Z214/$W214*2600,2),$Z214)*'umowa o pracę'!$E$8,2)),ROUND(IF($W214+$X214&gt;=2600,2600*'umowa o pracę'!$E$8,($W214+$X214)*'umowa o pracę'!$E$8),2)-IF($X214=0,ROUND(ROUND(IF($W214&gt;2600,ROUND($Y214/$W214*2600,2),$Y214),2)*'umowa o pracę'!$E$8,2),IF($X214&gt;0,IF($W214+$X214&lt;2600,ROUND(ROUND($Y214+ROUND($X214*9%,2),2)*'umowa o pracę'!$E$8,2),IF(AND($W214+$X214&gt;=2600,$X214&lt;2600,$W214&lt;2600),ROUND((ROUND(((2600-$X214)/$W214)*$Y214,2)+ROUND($X214*9%,2))*'umowa o pracę'!$E$8,2),IF(AND($W214+$X214&gt;=2600,$X214&gt;=2600),ROUND((ROUND(2600*9%,2))*'umowa o pracę'!$E$8,2),IF(AND($W214+$X214&gt;=2600,$W214&gt;=2600,$X214&lt;2600),ROUND((ROUND($X214*9%,2)+ROUND(((2600-$X214)/$W214)*$Y214,2))*'umowa o pracę'!$E$8,2),0)))),0)))&gt;$J214,$J214,IF(AND($V214=1,$I214&gt;0),ROUND(IF($W214+$X214&gt;=2600,2600*'umowa o pracę'!$E$8,($W214+$X214)*'umowa o pracę'!$E$8),2)+IF($X214=0,ROUND(IF($W214&gt;2600,ROUND($Z214/$W214*2600,2),$Z214)*'umowa o pracę'!$E$8,2),ROUND(IF($W214&gt;2600,ROUND($Z214/$W214*2600,2),$Z214)*'umowa o pracę'!$E$8,2)),ROUND(IF($W214+$X214&gt;=2600,2600*'umowa o pracę'!$E$8,($W214+$X214)*'umowa o pracę'!$E$8),2)-IF($X214=0,ROUND(ROUND(IF($W214&gt;2600,ROUND($Y214/$W214*2600,2),$Y214),2)*'umowa o pracę'!$E$8,2),IF($X214&gt;0,IF($W214+$X214&lt;2600,ROUND(ROUND($Y214+ROUND($X214*9%,2),2)*'umowa o pracę'!$E$8,2),IF(AND($W214+$X214&gt;=2600,$X214&lt;2600,$W214&lt;2600),ROUND((ROUND(((2600-$X214)/$W214)*$Y214,2)+ROUND($X214*9%,2))*'umowa o pracę'!$E$8,2),IF(AND($W214+$X214&gt;=2600,$X214&gt;=2600),ROUND((ROUND(2600*9%,2))*'umowa o pracę'!$E$8,2),IF(AND($W214+$X214&gt;=2600,$W214&gt;=2600,$X214&lt;2600),ROUND((ROUND($X214*9%,2)+ROUND(((2600-$X214)/$W214)*$Y214,2))*'umowa o pracę'!$E$8,2),0)))),0))))&gt;$J214,$J214,IF(IF(AND($V214=1,$I214&gt;0),ROUND(IF($W214+$X214&gt;=2600,2600*'umowa o pracę'!$E$8,($W214+$X214)*'umowa o pracę'!$E$8),2)+IF($X214=0,ROUND(IF($W214&gt;2600,ROUND($Z214/$W214*2600,2),$Z214)*'umowa o pracę'!$E$8,2),ROUND(IF($W214&gt;2600,ROUND($Z214/$W214*2600,2),$Z214)*'umowa o pracę'!$E$8,2)),ROUND(IF($W214+$X214&gt;=2600,2600*'umowa o pracę'!$E$8,($W214+$X214)*'umowa o pracę'!$E$8),2)-IF($X214=0,ROUND(ROUND(IF($W214&gt;2600,ROUND($Y214/$W214*2600,2),$Y214),2)*'umowa o pracę'!$E$8,2),IF($X214&gt;0,IF($W214+$X214&lt;2600,ROUND(ROUND($Y214+ROUND($X214*9%,2),2)*'umowa o pracę'!$E$8,2),IF(AND($W214+$X214&gt;=2600,$X214&lt;2600,$W214&lt;2600),ROUND((ROUND(((2600-$X214)/$W214)*$Y214,2)+ROUND($X214*9%,2))*'umowa o pracę'!$E$8,2),IF(AND($W214+$X214&gt;=2600,$X214&gt;=2600),ROUND((ROUND(2600*9%,2))*'umowa o pracę'!$E$8,2),IF(AND($W214+$X214&gt;=2600,$W214&gt;=2600,$X214&lt;2600),ROUND((ROUND($X214*9%,2)+ROUND(((2600-$X214)/$W214)*$Y214,2))*'umowa o pracę'!$E$8,2),0)))),0)))&gt;$J214,$J214,IF(AND($V214=1,$I214&gt;0),ROUND(IF($W214+$X214&gt;=2600,2600*'umowa o pracę'!$E$8,($W214+$X214)*'umowa o pracę'!$E$8),2)+IF($X214=0,ROUND(IF($W214&gt;2600,ROUND($Z214/$W214*2600,2),$Z214)*'umowa o pracę'!$E$8,2),ROUND(IF($W214&gt;2600,ROUND($Z214/$W214*2600,2),$Z214)*'umowa o pracę'!$E$8,2)),ROUND(IF($W214+$X214&gt;=2600,2600*'umowa o pracę'!$E$8,($W214+$X214)*'umowa o pracę'!$E$8),2)-IF(AND($X214=0,I214&gt;0),ROUND(ROUND(IF($W214&gt;2600,ROUND($Y214/$W214*2600,2),$Y214),2)*'umowa o pracę'!$E$8,2),IF($X214&gt;0,IF($W214+$X214&lt;2600,ROUND(ROUND($Y214+ROUND($X214*9%,2),2)*'umowa o pracę'!$E$8,2),IF(AND($W214+$X214&gt;=2600,$X214&lt;2600,$W214&lt;2600),ROUND((ROUND(((2600-$X214)/$W214)*$Y214,2)+ROUND($X214*9%,2))*'umowa o pracę'!$E$8,2),IF(AND($W214+$X214&gt;=2600,$X214&gt;=2600),ROUND((ROUND(2600*9%,2))*'umowa o pracę'!$E$8,2),IF(AND($W214+$X214&gt;=2600,$W214&gt;=2600,$X214&lt;2600),ROUND((ROUND($X214*9%,2)+ROUND(((2600-$X214)/$W214)*$Y214,2))*'umowa o pracę'!$E$8,2),0)))),0)))))</f>
        <v>0</v>
      </c>
      <c r="AC214" s="32">
        <f>IF(IF(IF(AND($V214=1,$I214&gt;0),ROUND(IF($W214+$X214&gt;=2800,2800*'umowa o pracę'!$E$8,($W214+$X214)*'umowa o pracę'!$E$8),2)+IF($X214=0,ROUND(IF($W214&gt;2800,ROUND($Z214/$W214*2800,2),$Z214)*'umowa o pracę'!$E$8,2),ROUND(IF($W214&gt;2800,ROUND($Z214/$W214*2800,2),$Z214)*'umowa o pracę'!$E$8,2)),ROUND(IF($W214+$X214&gt;=2800,2800*'umowa o pracę'!$E$8,($W214+$X214)*'umowa o pracę'!$E$8),2)-IF($X214=0,ROUND(ROUND(IF($W214&gt;2800,ROUND($Y214/$W214*2800,2),$Y214),2)*'umowa o pracę'!$E$8,2),IF($X214&gt;0,IF($W214+$X214&lt;2800,ROUND(ROUND($Y214+ROUND($X214*9%,2),2)*'umowa o pracę'!$E$8,2),IF(AND($W214+$X214&gt;=2800,$X214&lt;2800,$W214&lt;2800),ROUND((ROUND(((2800-$X214)/$W214)*$Y214,2)+ROUND($X214*9%,2))*'umowa o pracę'!$E$8,2),IF(AND($W214+$X214&gt;=2800,$X214&gt;=2800),ROUND((ROUND(2800*9%,2))*'umowa o pracę'!$E$8,2),IF(AND($W214+$X214&gt;=2800,$W214&gt;=2800,$X214&lt;2800),ROUND((ROUND($X214*9%,2)+ROUND(((2800-$X214)/$W214)*$Y214,2))*'umowa o pracę'!$E$8,2),0)))),0)))&gt;$J214,$J214,IF(AND($V214=1,$I214&gt;0),ROUND(IF($W214+$X214&gt;=2800,2800*'umowa o pracę'!$E$8,($W214+$X214)*'umowa o pracę'!$E$8),2)+IF($X214=0,ROUND(IF($W214&gt;2800,ROUND($Z214/$W214*2800,2),$Z214)*'umowa o pracę'!$E$8,2),ROUND(IF($W214&gt;2800,ROUND($Z214/$W214*2800,2),$Z214)*'umowa o pracę'!$E$8,2)),ROUND(IF($W214+$X214&gt;=2800,2800*'umowa o pracę'!$E$8,($W214+$X214)*'umowa o pracę'!$E$8),2)-IF($X214=0,ROUND(ROUND(IF($W214&gt;2800,ROUND($Y214/$W214*2800,2),$Y214),2)*'umowa o pracę'!$E$8,2),IF($X214&gt;0,IF($W214+$X214&lt;2800,ROUND(ROUND($Y214+ROUND($X214*9%,2),2)*'umowa o pracę'!$E$8,2),IF(AND($W214+$X214&gt;=2800,$X214&lt;2800,$W214&lt;2800),ROUND((ROUND(((2800-$X214)/$W214)*$Y214,2)+ROUND($X214*9%,2))*'umowa o pracę'!$E$8,2),IF(AND($W214+$X214&gt;=2800,$X214&gt;=2800),ROUND((ROUND(2800*9%,2))*'umowa o pracę'!$E$8,2),IF(AND($W214+$X214&gt;=2800,$W214&gt;=2800,$X214&lt;2800),ROUND((ROUND($X214*9%,2)+ROUND(((2800-$X214)/$W214)*$Y214,2))*'umowa o pracę'!$E$8,2),0)))),0))))&gt;$J214,$J214,IF(IF(AND($V214=1,$I214&gt;0),ROUND(IF($W214+$X214&gt;=2800,2800*'umowa o pracę'!$E$8,($W214+$X214)*'umowa o pracę'!$E$8),2)+IF($X214=0,ROUND(IF($W214&gt;2800,ROUND($Z214/$W214*2800,2),$Z214)*'umowa o pracę'!$E$8,2),ROUND(IF($W214&gt;2800,ROUND($Z214/$W214*2800,2),$Z214)*'umowa o pracę'!$E$8,2)),ROUND(IF($W214+$X214&gt;=2800,2800*'umowa o pracę'!$E$8,($W214+$X214)*'umowa o pracę'!$E$8),2)-IF($X214=0,ROUND(ROUND(IF($W214&gt;2800,ROUND($Y214/$W214*2800,2),$Y214),2)*'umowa o pracę'!$E$8,2),IF($X214&gt;0,IF($W214+$X214&lt;2800,ROUND(ROUND($Y214+ROUND($X214*9%,2),2)*'umowa o pracę'!$E$8,2),IF(AND($W214+$X214&gt;=2800,$X214&lt;2800,$W214&lt;2800),ROUND((ROUND(((2800-$X214)/$W214)*$Y214,2)+ROUND($X214*9%,2))*'umowa o pracę'!$E$8,2),IF(AND($W214+$X214&gt;=2800,$X214&gt;=2800),ROUND((ROUND(2800*9%,2))*'umowa o pracę'!$E$8,2),IF(AND($W214+$X214&gt;=2800,$W214&gt;=2800,$X214&lt;2800),ROUND((ROUND($X214*9%,2)+ROUND(((2800-$X214)/$W214)*$Y214,2))*'umowa o pracę'!$E$8,2),0)))),0)))&gt;$J214,$J214,IF(AND($V214=1,$I214&gt;0),ROUND(IF($W214+$X214&gt;=2800,2800*'umowa o pracę'!$E$8,($W214+$X214)*'umowa o pracę'!$E$8),2)+IF($X214=0,ROUND(IF($W214&gt;2800,ROUND($Z214/$W214*2800,2),$Z214)*'umowa o pracę'!$E$8,2),ROUND(IF($W214&gt;2800,ROUND($Z214/$W214*2800,2),$Z214)*'umowa o pracę'!$E$8,2)),ROUND(IF($W214+$X214&gt;=2800,2800*'umowa o pracę'!$E$8,($W214+$X214)*'umowa o pracę'!$E$8),2)-IF(AND($X214=0,I214&gt;0),ROUND(ROUND(IF($W214&gt;2800,ROUND($Y214/$W214*2800,2),$Y214),2)*'umowa o pracę'!$E$8,2),IF($X214&gt;0,IF($W214+$X214&lt;2800,ROUND(ROUND($Y214+ROUND($X214*9%,2),2)*'umowa o pracę'!$E$8,2),IF(AND($W214+$X214&gt;=2800,$X214&lt;2800,$W214&lt;2800),ROUND((ROUND(((2800-$X214)/$W214)*$Y214,2)+ROUND($X214*9%,2))*'umowa o pracę'!$E$8,2),IF(AND($W214+$X214&gt;=2800,$X214&gt;=2800),ROUND((ROUND(2800*9%,2))*'umowa o pracę'!$E$8,2),IF(AND($W214+$X214&gt;=2800,$W214&gt;=2800,$X214&lt;2800),ROUND((ROUND($X214*9%,2)+ROUND(((2800-$X214)/$W214)*$Y214,2))*'umowa o pracę'!$E$8,2),0)))),0)))))</f>
        <v>0</v>
      </c>
      <c r="AD214" s="32">
        <f>IF('umowa o pracę'!$E$7=2020,IF(IF($V214=1,IF($X214=0,ROUND(IF($W214&gt;2600,ROUND($Y214/$W214*2600,2),$Y214)*'umowa o pracę'!$E$8,2),IF($W214+$X214&lt;2600,ROUND(ROUND($Y214+ROUND($X214*9%,2),2)*'umowa o pracę'!$E$8,2),IF(AND($W214+$X214&gt;=2600,$W214&lt;2600),ROUND((ROUND($Y214+ROUND((2600-$W214)*9%,2),2))*'umowa o pracę'!$E$8,2),IF(AND($W214+$X214&gt;=2600,$W214&gt;=2600),ROUND(ROUND($Y214/$W214*2600,2)*'umowa o pracę'!$E$8,2),0)))),0)&gt;$H214,$H214,IF($V214=1,IF($X214=0,ROUND(IF($W214&gt;2600,ROUND($Y214/$W214*2600,2),$Y214)*'umowa o pracę'!$E$8,2),IF($W214+$X214&lt;2600,ROUND(ROUND($Y214+ROUND($X214*9%,2),2)*'umowa o pracę'!$E$8,2),IF(AND($W214+$X214&gt;=2600,$W214&lt;2600),ROUND((ROUND($Y214+ROUND((2600-$W214)*9%,2),2))*'umowa o pracę'!$E$8,2),IF(AND($W214+$X214&gt;=2600,$W214&gt;=2600),ROUND(ROUND($Y214/$W214*2600,2)*'umowa o pracę'!$E$8,2),0)))),0)),IF('umowa o pracę'!$E$7=2021,IF(IF($V214=1,IF($X214=0,ROUND(IF($W214&gt;2800,ROUND($Y214/$W214*2800,2),$Y214)*'umowa o pracę'!$E$8,2),IF($W214+$X214&lt;2800,ROUND(ROUND($Y214+ROUND($X214*9%,2),2)*'umowa o pracę'!$E$8,2),IF(AND($W214+$X214&gt;=2800,$W214&lt;2800),ROUND((ROUND($Y214+ROUND((2800-$W214)*9%,2),2))*'umowa o pracę'!$E$8,2),IF(AND($W214+$X214&gt;=2800,$W214&gt;=2800),ROUND(ROUND($Y214/$W214*2800,2)*'umowa o pracę'!$E$8,2),0)))),0)&gt;$H214,$H214,IF($V214=1,IF($X214=0,ROUND(IF($W214&gt;2800,ROUND($Y214/$W214*2800,2),$Y214)*'umowa o pracę'!$E$8,2),IF($W214+$X214&lt;2800,ROUND(ROUND($Y214+ROUND($X214*9%,2),2)*'umowa o pracę'!$E$8,2),IF(AND($W214+$X214&gt;=2800,$W214&lt;2800),ROUND((ROUND($Y214+ROUND((2800-$W214)*9%,2),2))*'umowa o pracę'!$E$8,2),IF(AND($W214+$X214&gt;=2800,$W214&gt;=2800),ROUND(ROUND($Y214/$W214*2800,2)*'umowa o pracę'!$E$8,2),0)))),0)),0))</f>
        <v>0</v>
      </c>
      <c r="AE214" s="32">
        <f>IF('umowa o pracę'!$E$7=2020,IF(IF($V214=1,IF($X214=0,ROUND(IF($W214&gt;2600,ROUND($Z214/$W214*2600,2),$Z214)*'umowa o pracę'!$E$8,2),ROUND(IF($W214&gt;2600,ROUND($Z214/$W214*2600,2),$Z214)*'umowa o pracę'!$E$8,2)),0)&gt;$I214,$I214,IF($V214=1,IF($X214=0,ROUND(IF($W214&gt;2600,ROUND($Z214/$W214*2600,2),$Z214)*'umowa o pracę'!$E$8,2),ROUND(IF($W214&gt;2600,ROUND($Z214/$W214*2600,2),$Z214)*'umowa o pracę'!$E$8,2)),0)),IF('umowa o pracę'!$E$7=2021,IF(IF($V214=1,IF($X214=0,ROUND(IF($W214&gt;2800,ROUND($Z214/$W214*2800,2),$Z214)*'umowa o pracę'!$E$8,2),ROUND(IF($W214&gt;2800,ROUND($Z214/$W214*2800,2),$Z214)*'umowa o pracę'!$E$8,2)),0)&gt;$I214,$I214,IF($V214=1,IF($X214=0,ROUND(IF($W214&gt;2800,ROUND($Z214/$W214*2800,2),$Z214)*'umowa o pracę'!$E$8,2),ROUND(IF($W214&gt;2800,ROUND($Z214/$W214*2800,2),$Z214)*'umowa o pracę'!$E$8,2)),0)),0))</f>
        <v>0</v>
      </c>
      <c r="AF214" s="56">
        <f>IF('umowa o pracę'!$E$7=2020,$AB214,IF('umowa o pracę'!$E$7=2021,$AC214,0))</f>
        <v>0</v>
      </c>
      <c r="AG214" s="53">
        <f t="shared" si="41"/>
        <v>1</v>
      </c>
      <c r="AH214" s="39">
        <f>IF('umowa o pracę'!$E$6&lt;3,0,$L214)</f>
        <v>0</v>
      </c>
      <c r="AI214" s="39">
        <f>IF('umowa o pracę'!$E$6&lt;3,0,$M214)</f>
        <v>0</v>
      </c>
      <c r="AJ214" s="55">
        <f>IF('umowa o pracę'!$E$6&lt;3,0,$N214)</f>
        <v>0</v>
      </c>
      <c r="AK214" s="55">
        <f>IF('umowa o pracę'!$E$6&lt;3,0,$O214)</f>
        <v>0</v>
      </c>
      <c r="AL214" s="32">
        <f>IF('umowa o pracę'!$E$7=2020,ROUND(IF($AH214&gt;=2600,2600*'umowa o pracę'!$E$8,$AH214*'umowa o pracę'!$E$8),2),IF('umowa o pracę'!$E$7=2021,ROUND(IF($AH214&gt;=2800,2800*'umowa o pracę'!$E$8,$AH214*'umowa o pracę'!$E$8),2),0))</f>
        <v>0</v>
      </c>
      <c r="AM214" s="32">
        <f>IF(IF(IF(AND($AG214=1,$I214&gt;0),ROUND(IF($AH214+$AI214&gt;=2600,2600*'umowa o pracę'!$E$8,($AH214+$AI214)*'umowa o pracę'!$E$8),2)+IF($AI214=0,ROUND(IF($AH214&gt;2600,ROUND($AK214/$AH214*2600,2),$AK214)*'umowa o pracę'!$E$8,2),ROUND(IF($AH214&gt;2600,ROUND($AK214/$AH214*2600,2),$AK214)*'umowa o pracę'!$E$8,2)),ROUND(IF($AH214+$AI214&gt;=2600,2600*'umowa o pracę'!$E$8,($AH214+$AI214)*'umowa o pracę'!$E$8),2)-IF($AI214=0,ROUND(ROUND(IF($AH214&gt;2600,ROUND($AJ214/$AH214*2600,2),$AJ214),2)*'umowa o pracę'!$E$8,2),IF($AI214&gt;0,IF($AH214+$AI214&lt;2600,ROUND(ROUND($AJ214+ROUND($AI214*9%,2),2)*'umowa o pracę'!$E$8,2),IF(AND($AH214+$AI214&gt;=2600,$AI214&lt;2600,$AH214&lt;2600),ROUND((ROUND(((2600-$AI214)/$AH214)*$AJ214,2)+ROUND($AI214*9%,2))*'umowa o pracę'!$E$8,2),IF(AND($AH214+$AI214&gt;=2600,$AI214&gt;=2600),ROUND((ROUND(2600*9%,2))*'umowa o pracę'!$E$8,2),IF(AND($AH214+$AI214&gt;=2600,$AH214&gt;=2600,$AI214&lt;2600),ROUND((ROUND($AI214*9%,2)+ROUND(((2600-$AI214)/$AH214)*$AJ214,2))*'umowa o pracę'!$E$8,2),0)))),0)))&gt;$J214,$J214,IF(AND($AG214=1,$I214&gt;0),ROUND(IF($AH214+$AI214&gt;=2600,2600*'umowa o pracę'!$E$8,($AH214+$AI214)*'umowa o pracę'!$E$8),2)+IF($AI214=0,ROUND(IF($AH214&gt;2600,ROUND($AK214/$AH214*2600,2),$AK214)*'umowa o pracę'!$E$8,2),ROUND(IF($AH214&gt;2600,ROUND($AK214/$AH214*2600,2),$AK214)*'umowa o pracę'!$E$8,2)),ROUND(IF($AH214+$AI214&gt;=2600,2600*'umowa o pracę'!$E$8,($AH214+$AI214)*'umowa o pracę'!$E$8),2)-IF($AI214=0,ROUND(ROUND(IF($AH214&gt;2600,ROUND($AJ214/$AH214*2600,2),$AJ214),2)*'umowa o pracę'!$E$8,2),IF($AI214&gt;0,IF($AH214+$AI214&lt;2600,ROUND(ROUND($AJ214+ROUND($AI214*9%,2),2)*'umowa o pracę'!$E$8,2),IF(AND($AH214+$AI214&gt;=2600,$AI214&lt;2600,$AH214&lt;2600),ROUND((ROUND(((2600-$AI214)/$AH214)*$AJ214,2)+ROUND($AI214*9%,2))*'umowa o pracę'!$E$8,2),IF(AND($AH214+$AI214&gt;=2600,$AI214&gt;=2600),ROUND((ROUND(2600*9%,2))*'umowa o pracę'!$E$8,2),IF(AND($AH214+$AI214&gt;=2600,$AH214&gt;=2600,$AI214&lt;2600),ROUND((ROUND($AI214*9%,2)+ROUND(((2600-$AI214)/$AH214)*$AJ214,2))*'umowa o pracę'!$E$8,2),0)))),0))))&gt;$J214,$J214,IF(IF(AND($AG214=1,$I214&gt;0),ROUND(IF($AH214+$AI214&gt;=2600,2600*'umowa o pracę'!$E$8,($AH214+$AI214)*'umowa o pracę'!$E$8),2)+IF($AI214=0,ROUND(IF($AH214&gt;2600,ROUND($AK214/$AH214*2600,2),$AK214)*'umowa o pracę'!$E$8,2),ROUND(IF($AH214&gt;2600,ROUND($AK214/$AH214*2600,2),$AK214)*'umowa o pracę'!$E$8,2)),ROUND(IF($AH214+$AI214&gt;=2600,2600*'umowa o pracę'!$E$8,($AH214+$AI214)*'umowa o pracę'!$E$8),2)-IF($AI214=0,ROUND(ROUND(IF($AH214&gt;2600,ROUND($AJ214/$AH214*2600,2),$AJ214),2)*'umowa o pracę'!$E$8,2),IF($AI214&gt;0,IF($AH214+$AI214&lt;2600,ROUND(ROUND($AJ214+ROUND($AI214*9%,2),2)*'umowa o pracę'!$E$8,2),IF(AND($AH214+$AI214&gt;=2600,$AI214&lt;2600,$AH214&lt;2600),ROUND((ROUND(((2600-$AI214)/$AH214)*$AJ214,2)+ROUND($AI214*9%,2))*'umowa o pracę'!$E$8,2),IF(AND($AH214+$AI214&gt;=2600,$AI214&gt;=2600),ROUND((ROUND(2600*9%,2))*'umowa o pracę'!$E$8,2),IF(AND($AH214+$AI214&gt;=2600,$AH214&gt;=2600,$AI214&lt;2600),ROUND((ROUND($AI214*9%,2)+ROUND(((2600-$AI214)/$AH214)*$AJ214,2))*'umowa o pracę'!$E$8,2),0)))),0)))&gt;$J214,$J214,IF(AND($AG214=1,$I214&gt;0),ROUND(IF($AH214+$AI214&gt;=2600,2600*'umowa o pracę'!$E$8,($AH214+$AI214)*'umowa o pracę'!$E$8),2)+IF($AI214=0,ROUND(IF($AH214&gt;2600,ROUND($AK214/$AH214*2600,2),$AK214)*'umowa o pracę'!$E$8,2),ROUND(IF($AH214&gt;2600,ROUND($AK214/$AH214*2600,2),$AK214)*'umowa o pracę'!$E$8,2)),ROUND(IF($AH214+$AI214&gt;=2600,2600*'umowa o pracę'!$E$8,($AH214+$AI214)*'umowa o pracę'!$E$8),2)-IF(AND($AI214=0,I214&gt;0),ROUND(ROUND(IF($AH214&gt;2600,ROUND($AJ214/$AH214*2600,2),$AJ214),2)*'umowa o pracę'!$E$8,2),IF($AI214&gt;0,IF($AH214+$AI214&lt;2600,ROUND(ROUND($AJ214+ROUND($AI214*9%,2),2)*'umowa o pracę'!$E$8,2),IF(AND($AH214+$AI214&gt;=2600,$AI214&lt;2600,$AH214&lt;2600),ROUND((ROUND(((2600-$AI214)/$AH214)*$AJ214,2)+ROUND($AI214*9%,2))*'umowa o pracę'!$E$8,2),IF(AND($AH214+$AI214&gt;=2600,$AI214&gt;=2600),ROUND((ROUND(2600*9%,2))*'umowa o pracę'!$E$8,2),IF(AND($AH214+$AI214&gt;=2600,$AH214&gt;=2600,$AI214&lt;2600),ROUND((ROUND($AI214*9%,2)+ROUND(((2600-$AI214)/$AH214)*$AJ214,2))*'umowa o pracę'!$E$8,2),0)))),0)))))</f>
        <v>0</v>
      </c>
      <c r="AN214" s="32">
        <f>IF(IF(IF(AND($AG214=1,$I214&gt;0),ROUND(IF($AH214+$AI214&gt;=2800,2800*'umowa o pracę'!$E$8,($AH214+$AI214)*'umowa o pracę'!$E$8),2)+IF($AI214=0,ROUND(IF($AH214&gt;2800,ROUND($AK214/$AH214*2800,2),$AK214)*'umowa o pracę'!$E$8,2),ROUND(IF($AH214&gt;2800,ROUND($AK214/$AH214*2800,2),$AK214)*'umowa o pracę'!$E$8,2)),ROUND(IF($AH214+$AI214&gt;=2800,2800*'umowa o pracę'!$E$8,($AH214+$AI214)*'umowa o pracę'!$E$8),2)-IF($AI214=0,ROUND(ROUND(IF($AH214&gt;2800,ROUND($AJ214/$AH214*2800,2),$AJ214),2)*'umowa o pracę'!$E$8,2),IF($AI214&gt;0,IF($AH214+$AI214&lt;2800,ROUND(ROUND($AJ214+ROUND($AI214*9%,2),2)*'umowa o pracę'!$E$8,2),IF(AND($AH214+$AI214&gt;=2800,$AI214&lt;2800,$AH214&lt;2800),ROUND((ROUND(((2800-$AI214)/$AH214)*$AJ214,2)+ROUND($AI214*9%,2))*'umowa o pracę'!$E$8,2),IF(AND($AH214+$AI214&gt;=2800,$AI214&gt;=2800),ROUND((ROUND(2800*9%,2))*'umowa o pracę'!$E$8,2),IF(AND($AH214+$AI214&gt;=2800,$AH214&gt;=2800,$AI214&lt;2800),ROUND((ROUND($AI214*9%,2)+ROUND(((2800-$AI214)/$AH214)*$AJ214,2))*'umowa o pracę'!$E$8,2),0)))),0)))&gt;$J214,$J214,IF(AND($AG214=1,$I214&gt;0),ROUND(IF($AH214+$AI214&gt;=2800,2800*'umowa o pracę'!$E$8,($AH214+$AI214)*'umowa o pracę'!$E$8),2)+IF($AI214=0,ROUND(IF($AH214&gt;2800,ROUND($AK214/$AH214*2800,2),$AK214)*'umowa o pracę'!$E$8,2),ROUND(IF($AH214&gt;2800,ROUND($AK214/$AH214*2800,2),$AK214)*'umowa o pracę'!$E$8,2)),ROUND(IF($AH214+$AI214&gt;=2800,2800*'umowa o pracę'!$E$8,($AH214+$AI214)*'umowa o pracę'!$E$8),2)-IF($AI214=0,ROUND(ROUND(IF($AH214&gt;2800,ROUND($AJ214/$AH214*2800,2),$AJ214),2)*'umowa o pracę'!$E$8,2),IF($AI214&gt;0,IF($AH214+$AI214&lt;2800,ROUND(ROUND($AJ214+ROUND($AI214*9%,2),2)*'umowa o pracę'!$E$8,2),IF(AND($AH214+$AI214&gt;=2800,$AI214&lt;2800,$AH214&lt;2800),ROUND((ROUND(((2800-$AI214)/$AH214)*$AJ214,2)+ROUND($AI214*9%,2))*'umowa o pracę'!$E$8,2),IF(AND($AH214+$AI214&gt;=2800,$AI214&gt;=2800),ROUND((ROUND(2800*9%,2))*'umowa o pracę'!$E$8,2),IF(AND($AH214+$AI214&gt;=2800,$AH214&gt;=2800,$AI214&lt;2800),ROUND((ROUND($AI214*9%,2)+ROUND(((2800-$AI214)/$AH214)*$AJ214,2))*'umowa o pracę'!$E$8,2),0)))),0))))&gt;$J214,$J214,IF(IF(AND($AG214=1,$I214&gt;0),ROUND(IF($AH214+$AI214&gt;=2800,2800*'umowa o pracę'!$E$8,($AH214+$AI214)*'umowa o pracę'!$E$8),2)+IF($AI214=0,ROUND(IF($AH214&gt;2800,ROUND($AK214/$AH214*2800,2),$AK214)*'umowa o pracę'!$E$8,2),ROUND(IF($AH214&gt;2800,ROUND($AK214/$AH214*2800,2),$AK214)*'umowa o pracę'!$E$8,2)),ROUND(IF($AH214+$AI214&gt;=2800,2800*'umowa o pracę'!$E$8,($AH214+$AI214)*'umowa o pracę'!$E$8),2)-IF($AI214=0,ROUND(ROUND(IF($AH214&gt;2800,ROUND($AJ214/$AH214*2800,2),$AJ214),2)*'umowa o pracę'!$E$8,2),IF($AI214&gt;0,IF($AH214+$AI214&lt;2800,ROUND(ROUND($AJ214+ROUND($AI214*9%,2),2)*'umowa o pracę'!$E$8,2),IF(AND($AH214+$AI214&gt;=2800,$AI214&lt;2800,$AH214&lt;2800),ROUND((ROUND(((2800-$AI214)/$AH214)*$AJ214,2)+ROUND($AI214*9%,2))*'umowa o pracę'!$E$8,2),IF(AND($AH214+$AI214&gt;=2800,$AI214&gt;=2800),ROUND((ROUND(2800*9%,2))*'umowa o pracę'!$E$8,2),IF(AND($AH214+$AI214&gt;=2800,$AH214&gt;=2800,$AI214&lt;2800),ROUND((ROUND($AI214*9%,2)+ROUND(((2800-$AI214)/$AH214)*$AJ214,2))*'umowa o pracę'!$E$8,2),0)))),0)))&gt;$J214,$J214,IF(AND($AG214=1,$I214&gt;0),ROUND(IF($AH214+$AI214&gt;=2800,2800*'umowa o pracę'!$E$8,($AH214+$AI214)*'umowa o pracę'!$E$8),2)+IF($AI214=0,ROUND(IF($AH214&gt;2800,ROUND($AK214/$AH214*2800,2),$AK214)*'umowa o pracę'!$E$8,2),ROUND(IF($AH214&gt;2800,ROUND($AK214/$AH214*2800,2),$AK214)*'umowa o pracę'!$E$8,2)),ROUND(IF($AH214+$AI214&gt;=2800,2800*'umowa o pracę'!$E$8,($AH214+$AI214)*'umowa o pracę'!$E$8),2)-IF(AND($AI214=0,I214&gt;0),ROUND(ROUND(IF($AH214&gt;2800,ROUND($AJ214/$AH214*2800,2),$AJ214),2)*'umowa o pracę'!$E$8,2),IF($AI214&gt;0,IF($AH214+$AI214&lt;2800,ROUND(ROUND($AJ214+ROUND($AI214*9%,2),2)*'umowa o pracę'!$E$8,2),IF(AND($AH214+$AI214&gt;=2800,$AI214&lt;2800,$AH214&lt;2800),ROUND((ROUND(((2800-$AI214)/$AH214)*$AJ214,2)+ROUND($AI214*9%,2))*'umowa o pracę'!$E$8,2),IF(AND($AH214+$AI214&gt;=2800,$AI214&gt;=2800),ROUND((ROUND(2800*9%,2))*'umowa o pracę'!$E$8,2),IF(AND($AH214+$AI214&gt;=2800,$AH214&gt;=2800,$AI214&lt;2800),ROUND((ROUND($AI214*9%,2)+ROUND(((2800-$AI214)/$AH214)*$AJ214,2))*'umowa o pracę'!$E$8,2),0)))),0)))))</f>
        <v>0</v>
      </c>
      <c r="AO214" s="32">
        <f>IF('umowa o pracę'!$E$7=2020,IF(IF($AG214=1,IF($AI214=0,ROUND(IF($AH214&gt;2600,ROUND($AJ214/$AH214*2600,2),$AJ214)*'umowa o pracę'!$E$8,2),IF($AH214+$AI214&lt;2600,ROUND(ROUND($AJ214+ROUND($AI214*9%,2),2)*'umowa o pracę'!$E$8,2),IF(AND($AH214+$AI214&gt;=2600,$AH214&lt;2600),ROUND((ROUND($AJ214+ROUND((2600-$AH214)*9%,2),2))*'umowa o pracę'!$E$8,2),IF(AND($AH214+$AI214&gt;=2600,$AH214&gt;=2600),ROUND(ROUND($AJ214/$AH214*2600,2)*'umowa o pracę'!$E$8,2),0)))),0)&gt;$H214,$H214,IF($AG214=1,IF($AI214=0,ROUND(IF($AH214&gt;2600,ROUND($AJ214/$AH214*2600,2),$AJ214)*'umowa o pracę'!$E$8,2),IF($AH214+$AI214&lt;2600,ROUND(ROUND($AJ214+ROUND($AI214*9%,2),2)*'umowa o pracę'!$E$8,2),IF(AND($AH214+$AI214&gt;=2600,$AH214&lt;2600),ROUND((ROUND($AJ214+ROUND((2600-$AH214)*9%,2),2))*'umowa o pracę'!$E$8,2),IF(AND($AH214+$AI214&gt;=2600,$AH214&gt;=2600),ROUND(ROUND($AJ214/$AH214*2600,2)*'umowa o pracę'!$E$8,2),0)))),0)),IF('umowa o pracę'!$E$7=2021,IF(IF($AG214=1,IF($AI214=0,ROUND(IF($AH214&gt;2800,ROUND($AJ214/$AH214*2800,2),$AJ214)*'umowa o pracę'!$E$8,2),IF($AH214+$AI214&lt;2800,ROUND(ROUND($AJ214+ROUND($AI214*9%,2),2)*'umowa o pracę'!$E$8,2),IF(AND($AH214+$AI214&gt;=2800,$AH214&lt;2800),ROUND((ROUND($AJ214+ROUND((2800-$AH214)*9%,2),2))*'umowa o pracę'!$E$8,2),IF(AND($AH214+$AI214&gt;=2800,$AH214&gt;=2800),ROUND(ROUND($AJ214/$AH214*2800,2)*'umowa o pracę'!$E$8,2),0)))),0)&gt;$H214,$H214,IF($AG214=1,IF($AI214=0,ROUND(IF($AH214&gt;2800,ROUND($AJ214/$AH214*2800,2),$AJ214)*'umowa o pracę'!$E$8,2),IF($AH214+$AI214&lt;2800,ROUND(ROUND($AJ214+ROUND($AI214*9%,2),2)*'umowa o pracę'!$E$8,2),IF(AND($AH214+$AI214&gt;=2800,$AH214&lt;2800),ROUND((ROUND($AJ214+ROUND((2800-$AH214)*9%,2),2))*'umowa o pracę'!$E$8,2),IF(AND($AH214+$AI214&gt;=2800,$AH214&gt;=2800),ROUND(ROUND($AJ214/$AH214*2800,2)*'umowa o pracę'!$E$8,2),0)))),0)),0))</f>
        <v>0</v>
      </c>
      <c r="AP214" s="32">
        <f>IF('umowa o pracę'!$E$7=2020,IF(IF($AG214=1,IF($AI214=0,ROUND(IF($AH214&gt;2600,ROUND($AK214/$AH214*2600,2),$AK214)*'umowa o pracę'!$E$8,2),ROUND(IF($AH214&gt;2600,ROUND($AK214/$AH214*2600,2),$AK214)*'umowa o pracę'!$E$8,2)),0)&gt;$I214,$I214,IF($AG214=1,IF($AI214=0,ROUND(IF($AH214&gt;2600,ROUND($AK214/$AH214*2600,2),$AK214)*'umowa o pracę'!$E$8,2),ROUND(IF($AH214&gt;2600,ROUND($AK214/$AH214*2600,2),$AK214)*'umowa o pracę'!$E$8,2)),0)),IF('umowa o pracę'!$E$7=2021,IF(IF($AG214=1,IF($AI214=0,ROUND(IF($AH214&gt;2800,ROUND($AK214/$AH214*2800,2),$AK214)*'umowa o pracę'!$E$8,2),ROUND(IF($AH214&gt;2800,ROUND($AK214/$AH214*2800,2),$AK214)*'umowa o pracę'!$E$8,2)),0)&gt;$I214,$I214,IF($AG214=1,IF($AI214=0,ROUND(IF($AH214&gt;2800,ROUND($AK214/$AH214*2800,2),$AK214)*'umowa o pracę'!$E$8,2),ROUND(IF($AH214&gt;2800,ROUND($AK214/$AH214*2800,2),$AK214)*'umowa o pracę'!$E$8,2)),0)),0))</f>
        <v>0</v>
      </c>
      <c r="AQ214" s="56">
        <f>IF('umowa o pracę'!$E$7=2020,$AM214,IF('umowa o pracę'!$E$7=2021,$AN214,0))</f>
        <v>0</v>
      </c>
      <c r="AR214" s="33">
        <f>IF('umowa o pracę'!$E$7=0,0,U214+AF214+AQ214)</f>
        <v>0</v>
      </c>
      <c r="AS214" s="19"/>
      <c r="AT214" s="19"/>
      <c r="AU214" s="19"/>
      <c r="AV214" s="6"/>
      <c r="AW214" s="6"/>
      <c r="AX214" s="6">
        <f t="shared" si="39"/>
        <v>10</v>
      </c>
      <c r="AY214" s="6"/>
      <c r="AZ214" s="234">
        <f t="shared" si="42"/>
        <v>0</v>
      </c>
      <c r="BA214" s="234">
        <f t="shared" si="43"/>
        <v>0</v>
      </c>
      <c r="BB214" s="234">
        <f t="shared" si="44"/>
        <v>0</v>
      </c>
      <c r="BC214" s="234">
        <f t="shared" si="45"/>
        <v>0</v>
      </c>
      <c r="BD214" s="234">
        <f t="shared" si="46"/>
        <v>0</v>
      </c>
      <c r="BE214" s="234">
        <f t="shared" si="47"/>
        <v>0</v>
      </c>
      <c r="BF214" s="234">
        <f t="shared" si="48"/>
        <v>0</v>
      </c>
      <c r="BG214" s="234">
        <f t="shared" si="49"/>
        <v>0</v>
      </c>
      <c r="BH214" s="234">
        <f t="shared" si="50"/>
        <v>0</v>
      </c>
      <c r="BI214" s="238">
        <f t="shared" si="51"/>
        <v>0</v>
      </c>
      <c r="BJ214" s="236"/>
      <c r="BK214" s="236"/>
      <c r="BL214" s="237"/>
    </row>
    <row r="215" spans="1:64" ht="15.75" customHeight="1" x14ac:dyDescent="0.25">
      <c r="A215" s="129">
        <v>204</v>
      </c>
      <c r="B215" s="57"/>
      <c r="C215" s="57"/>
      <c r="D215" s="36"/>
      <c r="E215" s="36"/>
      <c r="F215" s="242"/>
      <c r="G215" s="37">
        <v>1</v>
      </c>
      <c r="H215" s="58">
        <v>0</v>
      </c>
      <c r="I215" s="59">
        <v>0</v>
      </c>
      <c r="J215" s="60">
        <v>0</v>
      </c>
      <c r="K215" s="52">
        <v>1</v>
      </c>
      <c r="L215" s="39">
        <v>0</v>
      </c>
      <c r="M215" s="39">
        <v>0</v>
      </c>
      <c r="N215" s="39">
        <v>0</v>
      </c>
      <c r="O215" s="39">
        <v>0</v>
      </c>
      <c r="P215" s="35">
        <f>IF('umowa o pracę'!$E$7=2020,ROUND(IF($L215&gt;=2600,2600*'umowa o pracę'!$E$8,$L215*'umowa o pracę'!$E$8),2),IF('umowa o pracę'!$E$7=2021,ROUND(IF($L215&gt;=2800,2800*'umowa o pracę'!$E$8,$L215*'umowa o pracę'!$E$8),2),0))</f>
        <v>0</v>
      </c>
      <c r="Q215" s="252">
        <f>IF(IF(IF(AND($K215=1,$I215&gt;0),ROUND(IF($L215+$M215&gt;=2600,2600*'umowa o pracę'!$E$8,($L215+$M215)*'umowa o pracę'!$E$8),2)+IF($M215=0,ROUND(IF($L215&gt;2600,ROUND($O215/$L215*2600,2),$O215)*'umowa o pracę'!$E$8,2),ROUND(IF($L215&gt;2600,ROUND($O215/$L215*2600,2),$O215)*'umowa o pracę'!$E$8,2)),ROUND(IF($L215+$M215&gt;=2600,2600*'umowa o pracę'!$E$8,($L215+$M215)*'umowa o pracę'!$E$8),2)-IF($M215=0,ROUND(ROUND(IF($L215&gt;2600,ROUND($N215/$L215*2600,2),$N215),2)*'umowa o pracę'!$E$8,2),IF($M215&gt;0,IF($L215+$M215&lt;2600,ROUND(ROUND($N215+ROUND($M215*9%,2),2)*'umowa o pracę'!$E$8,2),IF(AND($L215+$M215&gt;=2600,$M215&lt;2600,$L215&lt;2600),ROUND((ROUND(((2600-$M215)/$L215)*$N215,2)+ROUND($M215*9%,2))*'umowa o pracę'!$E$8,2),IF(AND($L215+$M215&gt;=2600,$M215&gt;=2600),ROUND((ROUND(2600*9%,2))*'umowa o pracę'!$E$8,2),IF(AND($L215+$M215&gt;=2600,$L215&gt;=2600,$M215&lt;2600),ROUND((ROUND($M215*9%,2)+ROUND(((2600-$M215)/$L215)*$N215,2))*'umowa o pracę'!$E$8,2),0)))),0)))&gt;$J215,$J215,IF(AND($K215=1,$I215&gt;0),ROUND(IF($L215+$M215&gt;=2600,2600*'umowa o pracę'!$E$8,($L215+$M215)*'umowa o pracę'!$E$8),2)+IF($M215=0,ROUND(IF($L215&gt;2600,ROUND($O215/$L215*2600,2),$O215)*'umowa o pracę'!$E$8,2),ROUND(IF($L215&gt;2600,ROUND($O215/$L215*2600,2),$O215)*'umowa o pracę'!$E$8,2)),ROUND(IF($L215+$M215&gt;=2600,2600*'umowa o pracę'!$E$8,($L215+$M215)*'umowa o pracę'!$E$8),2)-IF($M215=0,ROUND(ROUND(IF($L215&gt;2600,ROUND($N215/$L215*2600,2),$N215),2)*'umowa o pracę'!$E$8,2),IF($M215&gt;0,IF($L215+$M215&lt;2600,ROUND(ROUND($N215+ROUND($M215*9%,2),2)*'umowa o pracę'!$E$8,2),IF(AND($L215+$M215&gt;=2600,$M215&lt;2600,$L215&lt;2600),ROUND((ROUND(((2600-$M215)/$L215)*$N215,2)+ROUND($M215*9%,2))*'umowa o pracę'!$E$8,2),IF(AND($L215+$M215&gt;=2600,$M215&gt;=2600),ROUND((ROUND(2600*9%,2))*'umowa o pracę'!$E$8,2),IF(AND($L215+$M215&gt;=2600,$L215&gt;=2600,$M215&lt;2600),ROUND((ROUND($M215*9%,2)+ROUND(((2600-$M215)/$L215)*$N215,2))*'umowa o pracę'!$E$8,2),0)))),0))))&gt;$J215,$J215,IF(IF(AND($K215=1,$I215&gt;0),ROUND(IF($L215+$M215&gt;=2600,2600*'umowa o pracę'!$E$8,($L215+$M215)*'umowa o pracę'!$E$8),2)+IF($M215=0,ROUND(IF($L215&gt;2600,ROUND($O215/$L215*2600,2),$O215)*'umowa o pracę'!$E$8,2),ROUND(IF($L215&gt;2600,ROUND($O215/$L215*2600,2),$O215)*'umowa o pracę'!$E$8,2)),ROUND(IF($L215+$M215&gt;=2600,2600*'umowa o pracę'!$E$8,($L215+$M215)*'umowa o pracę'!$E$8),2)-IF($M215=0,ROUND(ROUND(IF($L215&gt;2600,ROUND($N215/$L215*2600,2),$N215),2)*'umowa o pracę'!$E$8,2),IF($M215&gt;0,IF($L215+$M215&lt;2600,ROUND(ROUND($N215+ROUND($M215*9%,2),2)*'umowa o pracę'!$E$8,2),IF(AND($L215+$M215&gt;=2600,$M215&lt;2600,$L215&lt;2600),ROUND((ROUND(((2600-$M215)/$L215)*$N215,2)+ROUND($M215*9%,2))*'umowa o pracę'!$E$8,2),IF(AND($L215+$M215&gt;=2600,$M215&gt;=2600),ROUND((ROUND(2600*9%,2))*'umowa o pracę'!$E$8,2),IF(AND($L215+$M215&gt;=2600,$L215&gt;=2600,$M215&lt;2600),ROUND((ROUND($M215*9%,2)+ROUND(((2600-$M215)/$L215)*$N215,2))*'umowa o pracę'!$E$8,2),0)))),0)))&gt;$J215,$J215,IF(AND($K215=1,$I215&gt;0),ROUND(IF($L215+$M215&gt;=2600,2600*'umowa o pracę'!$E$8,($L215+$M215)*'umowa o pracę'!$E$8),2)+IF($M215=0,ROUND(IF($L215&gt;2600,ROUND($O215/$L215*2600,2),$O215)*'umowa o pracę'!$E$8,2),ROUND(IF($L215&gt;2600,ROUND($O215/$L215*2600,2),$O215)*'umowa o pracę'!$E$8,2)),ROUND(IF($L215+$M215&gt;=2600,2600*'umowa o pracę'!$E$8,($L215+$M215)*'umowa o pracę'!$E$8),2)-IF(AND($M215=0,I215&gt;0),ROUND(ROUND(IF($L215&gt;2600,ROUND($N215/$L215*2600,2),$N215),2)*'umowa o pracę'!$E$8,2),IF($M215&gt;0,IF($L215+$M215&lt;2600,ROUND(ROUND($N215+ROUND($M215*9%,2),2)*'umowa o pracę'!$E$8,2),IF(AND($L215+$M215&gt;=2600,$M215&lt;2600,$L215&lt;2600),ROUND((ROUND(((2600-$M215)/$L215)*$N215,2)+ROUND($M215*9%,2))*'umowa o pracę'!$E$8,2),IF(AND($L215+$M215&gt;=2600,$M215&gt;=2600),ROUND((ROUND(2600*9%,2))*'umowa o pracę'!$E$8,2),IF(AND($L215+$M215&gt;=2600,$L215&gt;=2600,$M215&lt;2600),ROUND((ROUND($M215*9%,2)+ROUND(((2600-$M215)/$L215)*$N215,2))*'umowa o pracę'!$E$8,2),0)))),0)))))</f>
        <v>0</v>
      </c>
      <c r="R215" s="252">
        <f>IF(IF(IF(AND($K215=1,$I215&gt;0),ROUND(IF($L215+$M215&gt;=2800,2800*'umowa o pracę'!$E$8,($L215+$M215)*'umowa o pracę'!$E$8),2)+IF($M215=0,ROUND(IF($L215&gt;2800,ROUND($O215/$L215*2800,2),$O215)*'umowa o pracę'!$E$8,2),ROUND(IF($L215&gt;2800,ROUND($O215/$L215*2800,2),$O215)*'umowa o pracę'!$E$8,2)),ROUND(IF($L215+$M215&gt;=2800,2800*'umowa o pracę'!$E$8,($L215+$M215)*'umowa o pracę'!$E$8),2)-IF($M215=0,ROUND(ROUND(IF($L215&gt;2800,ROUND($N215/$L215*2800,2),$N215),2)*'umowa o pracę'!$E$8,2),IF($M215&gt;0,IF($L215+$M215&lt;2800,ROUND(ROUND($N215+ROUND($M215*9%,2),2)*'umowa o pracę'!$E$8,2),IF(AND($L215+$M215&gt;=2800,$M215&lt;2800,$L215&lt;2800),ROUND((ROUND(((2800-$M215)/$L215)*$N215,2)+ROUND($M215*9%,2))*'umowa o pracę'!$E$8,2),IF(AND($L215+$M215&gt;=2800,$M215&gt;=2800),ROUND((ROUND(2800*9%,2))*'umowa o pracę'!$E$8,2),IF(AND($L215+$M215&gt;=2800,$L215&gt;=2800,$M215&lt;2800),ROUND((ROUND($M215*9%,2)+ROUND(((2800-$M215)/$L215)*$N215,2))*'umowa o pracę'!$E$8,2),0)))),0)))&gt;$J215,$J215,IF(AND($K215=1,$I215&gt;0),ROUND(IF($L215+$M215&gt;=2800,2800*'umowa o pracę'!$E$8,($L215+$M215)*'umowa o pracę'!$E$8),2)+IF($M215=0,ROUND(IF($L215&gt;2800,ROUND($O215/$L215*2800,2),$O215)*'umowa o pracę'!$E$8,2),ROUND(IF($L215&gt;2800,ROUND($O215/$L215*2800,2),$O215)*'umowa o pracę'!$E$8,2)),ROUND(IF($L215+$M215&gt;=2800,2800*'umowa o pracę'!$E$8,($L215+$M215)*'umowa o pracę'!$E$8),2)-IF($M215=0,ROUND(ROUND(IF($L215&gt;2800,ROUND($N215/$L215*2800,2),$N215),2)*'umowa o pracę'!$E$8,2),IF($M215&gt;0,IF($L215+$M215&lt;2800,ROUND(ROUND($N215+ROUND($M215*9%,2),2)*'umowa o pracę'!$E$8,2),IF(AND($L215+$M215&gt;=2800,$M215&lt;2800,$L215&lt;2800),ROUND((ROUND(((2800-$M215)/$L215)*$N215,2)+ROUND($M215*9%,2))*'umowa o pracę'!$E$8,2),IF(AND($L215+$M215&gt;=2800,$M215&gt;=2800),ROUND((ROUND(2800*9%,2))*'umowa o pracę'!$E$8,2),IF(AND($L215+$M215&gt;=2800,$L215&gt;=2800,$M215&lt;2800),ROUND((ROUND($M215*9%,2)+ROUND(((2800-$M215)/$L215)*$N215,2))*'umowa o pracę'!$E$8,2),0)))),0))))&gt;$J215,$J215,IF(IF(AND($K215=1,$I215&gt;0),ROUND(IF($L215+$M215&gt;=2800,2800*'umowa o pracę'!$E$8,($L215+$M215)*'umowa o pracę'!$E$8),2)+IF($M215=0,ROUND(IF($L215&gt;2800,ROUND($O215/$L215*2800,2),$O215)*'umowa o pracę'!$E$8,2),ROUND(IF($L215&gt;2800,ROUND($O215/$L215*2800,2),$O215)*'umowa o pracę'!$E$8,2)),ROUND(IF($L215+$M215&gt;=2800,2800*'umowa o pracę'!$E$8,($L215+$M215)*'umowa o pracę'!$E$8),2)-IF($M215=0,ROUND(ROUND(IF($L215&gt;2800,ROUND($N215/$L215*2800,2),$N215),2)*'umowa o pracę'!$E$8,2),IF($M215&gt;0,IF($L215+$M215&lt;2800,ROUND(ROUND($N215+ROUND($M215*9%,2),2)*'umowa o pracę'!$E$8,2),IF(AND($L215+$M215&gt;=2800,$M215&lt;2800,$L215&lt;2800),ROUND((ROUND(((2800-$M215)/$L215)*$N215,2)+ROUND($M215*9%,2))*'umowa o pracę'!$E$8,2),IF(AND($L215+$M215&gt;=2800,$M215&gt;=2800),ROUND((ROUND(2800*9%,2))*'umowa o pracę'!$E$8,2),IF(AND($L215+$M215&gt;=2800,$L215&gt;=2800,$M215&lt;2800),ROUND((ROUND($M215*9%,2)+ROUND(((2800-$M215)/$L215)*$N215,2))*'umowa o pracę'!$E$8,2),0)))),0)))&gt;$J215,$J215,IF(AND($K215=1,$I215&gt;0),ROUND(IF($L215+$M215&gt;=2800,2800*'umowa o pracę'!$E$8,($L215+$M215)*'umowa o pracę'!$E$8),2)+IF($M215=0,ROUND(IF($L215&gt;2800,ROUND($O215/$L215*2800,2),$O215)*'umowa o pracę'!$E$8,2),ROUND(IF($L215&gt;2800,ROUND($O215/$L215*2800,2),$O215)*'umowa o pracę'!$E$8,2)),ROUND(IF($L215+$M215&gt;=2800,2800*'umowa o pracę'!$E$8,($L215+$M215)*'umowa o pracę'!$E$8),2)-IF(AND($M215=0,I215&gt;0),ROUND(ROUND(IF($L215&gt;2800,ROUND($N215/$L215*2800,2),$N215),2)*'umowa o pracę'!$E$8,2),IF($M215&gt;0,IF($L215+$M215&lt;2800,ROUND(ROUND($N215+ROUND($M215*9%,2),2)*'umowa o pracę'!$E$8,2),IF(AND($L215+$M215&gt;=2800,$M215&lt;2800,$L215&lt;2800),ROUND((ROUND(((2800-$M215)/$L215)*$N215,2)+ROUND($M215*9%,2))*'umowa o pracę'!$E$8,2),IF(AND($L215+$M215&gt;=2800,$M215&gt;=2800),ROUND((ROUND(2800*9%,2))*'umowa o pracę'!$E$8,2),IF(AND($L215+$M215&gt;=2800,$L215&gt;=2800,$M215&lt;2800),ROUND((ROUND($M215*9%,2)+ROUND(((2800-$M215)/$L215)*$N215,2))*'umowa o pracę'!$E$8,2),0)))),0)))))</f>
        <v>0</v>
      </c>
      <c r="S215" s="32">
        <f>IF('umowa o pracę'!$E$7=2020,IF(IF($K215=1,IF($M215=0,ROUND(IF($L215&gt;2600,ROUND($N215/$L215*2600,2),$N215)*'umowa o pracę'!$E$8,2),IF($L215+$M215&lt;2600,ROUND(ROUND($N215+ROUND($M215*9%,2),2)*'umowa o pracę'!$E$8,2),IF(AND($L215+$M215&gt;=2600,$L215&lt;2600),ROUND((ROUND($N215+ROUND((2600-$L215)*9%,2),2))*'umowa o pracę'!$E$8,2),IF(AND($L215+$M215&gt;=2600,$L215&gt;=2600),ROUND(ROUND($N215/$L215*2600,2)*'umowa o pracę'!$E$8,2),0)))),0)&gt;$H215,$H215,IF($K215=1,IF($M215=0,ROUND(IF($L215&gt;2600,ROUND($N215/$L215*2600,2),$N215)*'umowa o pracę'!$E$8,2),IF($L215+$M215&lt;2600,ROUND(ROUND($N215+ROUND($M215*9%,2),2)*'umowa o pracę'!$E$8,2),IF(AND($L215+$M215&gt;=2600,$L215&lt;2600),ROUND((ROUND($N215+ROUND((2600-$L215)*9%,2),2))*'umowa o pracę'!$E$8,2),IF(AND($L215+$M215&gt;=2600,$L215&gt;=2600),ROUND(ROUND($N215/$L215*2600,2)*'umowa o pracę'!$E$8,2),0)))),0)),IF('umowa o pracę'!$E$7=2021,IF(IF($K215=1,IF($M215=0,ROUND(IF($L215&gt;2800,ROUND($N215/$L215*2800,2),$N215)*'umowa o pracę'!$E$8,2),IF($L215+$M215&lt;2800,ROUND(ROUND($N215+ROUND($M215*9%,2),2)*'umowa o pracę'!$E$8,2),IF(AND($L215+$M215&gt;=2800,$L215&lt;2800),ROUND((ROUND($N215+ROUND((2800-$L215)*9%,2),2))*'umowa o pracę'!$E$8,2),IF(AND($L215+$M215&gt;=2800,$L215&gt;=2800),ROUND(ROUND($N215/$L215*2800,2)*'umowa o pracę'!$E$8,2),0)))),0)&gt;$H215,$H215,IF($K215=1,IF($M215=0,ROUND(IF($L215&gt;2800,ROUND($N215/$L215*2800,2),$N215)*'umowa o pracę'!$E$8,2),IF($L215+$M215&lt;2800,ROUND(ROUND($N215+ROUND($M215*9%,2),2)*'umowa o pracę'!$E$8,2),IF(AND($L215+$M215&gt;=2800,$L215&lt;2800),ROUND((ROUND($N215+ROUND((2800-$L215)*9%,2),2))*'umowa o pracę'!$E$8,2),IF(AND($L215+$M215&gt;=2800,$L215&gt;=2800),ROUND(ROUND($N215/$L215*2800,2)*'umowa o pracę'!$E$8,2),0)))),0)),0))</f>
        <v>0</v>
      </c>
      <c r="T215" s="32">
        <f>IF('umowa o pracę'!$E$7=2020,IF(IF($K215=1,IF($M215=0,ROUND(IF($L215&gt;2600,ROUND($O215/$L215*2600,2),$O215)*'umowa o pracę'!$E$8,2),ROUND(IF($L215&gt;2600,ROUND($O215/$L215*2600,2),$O215)*'umowa o pracę'!$E$8,2)),0)&gt;$I215,$I215,IF($K215=1,IF($M215=0,ROUND(IF($L215&gt;2600,ROUND($O215/$L215*2600,2),$O215)*'umowa o pracę'!$E$8,2),ROUND(IF($L215&gt;2600,ROUND($O215/$L215*2600,2),$O215)*'umowa o pracę'!$E$8,2)),0)),IF('umowa o pracę'!$E$7=2021,IF(IF($K215=1,IF($M215=0,ROUND(IF($L215&gt;2800,ROUND($O215/$L215*2800,2),$O215)*'umowa o pracę'!$E$8,2),ROUND(IF($L215&gt;2800,ROUND($O215/$L215*2800,2),$O215)*'umowa o pracę'!$E$8,2)),0)&gt;$I215,$I215,IF($K215=1,IF($M215=0,ROUND(IF($L215&gt;2800,ROUND($O215/$L215*2800,2),$O215)*'umowa o pracę'!$E$8,2),ROUND(IF($L215&gt;2800,ROUND($O215/$L215*2800,2),$O215)*'umowa o pracę'!$E$8,2)),0)),0))</f>
        <v>0</v>
      </c>
      <c r="U215" s="51">
        <f>IF('umowa o pracę'!$E$7=2020,$Q215,IF('umowa o pracę'!$E$7=2021,$R215,0))</f>
        <v>0</v>
      </c>
      <c r="V215" s="53">
        <f t="shared" si="40"/>
        <v>1</v>
      </c>
      <c r="W215" s="54">
        <f>IF('umowa o pracę'!$E$6&lt;2,0,$L215)</f>
        <v>0</v>
      </c>
      <c r="X215" s="54">
        <f>IF('umowa o pracę'!$E$6&lt;2,0,$M215)</f>
        <v>0</v>
      </c>
      <c r="Y215" s="55">
        <f>IF('umowa o pracę'!$E$6&lt;2,0,$N215)</f>
        <v>0</v>
      </c>
      <c r="Z215" s="55">
        <f>IF('umowa o pracę'!$E$6&lt;2,0,$O215)</f>
        <v>0</v>
      </c>
      <c r="AA215" s="32">
        <f>IF('umowa o pracę'!$E$7=2020,ROUND(IF($W215&gt;=2600,2600*'umowa o pracę'!$E$8,$W215*'umowa o pracę'!$E$8),2),IF('umowa o pracę'!$E$7=2021,ROUND(IF($W215&gt;=2800,2800*'umowa o pracę'!$E$8,$W215*'umowa o pracę'!$E$8),2),0))</f>
        <v>0</v>
      </c>
      <c r="AB215" s="32">
        <f>IF(IF(IF(AND($V215=1,$I215&gt;0),ROUND(IF($W215+$X215&gt;=2600,2600*'umowa o pracę'!$E$8,($W215+$X215)*'umowa o pracę'!$E$8),2)+IF($X215=0,ROUND(IF($W215&gt;2600,ROUND($Z215/$W215*2600,2),$Z215)*'umowa o pracę'!$E$8,2),ROUND(IF($W215&gt;2600,ROUND($Z215/$W215*2600,2),$Z215)*'umowa o pracę'!$E$8,2)),ROUND(IF($W215+$X215&gt;=2600,2600*'umowa o pracę'!$E$8,($W215+$X215)*'umowa o pracę'!$E$8),2)-IF($X215=0,ROUND(ROUND(IF($W215&gt;2600,ROUND($Y215/$W215*2600,2),$Y215),2)*'umowa o pracę'!$E$8,2),IF($X215&gt;0,IF($W215+$X215&lt;2600,ROUND(ROUND($Y215+ROUND($X215*9%,2),2)*'umowa o pracę'!$E$8,2),IF(AND($W215+$X215&gt;=2600,$X215&lt;2600,$W215&lt;2600),ROUND((ROUND(((2600-$X215)/$W215)*$Y215,2)+ROUND($X215*9%,2))*'umowa o pracę'!$E$8,2),IF(AND($W215+$X215&gt;=2600,$X215&gt;=2600),ROUND((ROUND(2600*9%,2))*'umowa o pracę'!$E$8,2),IF(AND($W215+$X215&gt;=2600,$W215&gt;=2600,$X215&lt;2600),ROUND((ROUND($X215*9%,2)+ROUND(((2600-$X215)/$W215)*$Y215,2))*'umowa o pracę'!$E$8,2),0)))),0)))&gt;$J215,$J215,IF(AND($V215=1,$I215&gt;0),ROUND(IF($W215+$X215&gt;=2600,2600*'umowa o pracę'!$E$8,($W215+$X215)*'umowa o pracę'!$E$8),2)+IF($X215=0,ROUND(IF($W215&gt;2600,ROUND($Z215/$W215*2600,2),$Z215)*'umowa o pracę'!$E$8,2),ROUND(IF($W215&gt;2600,ROUND($Z215/$W215*2600,2),$Z215)*'umowa o pracę'!$E$8,2)),ROUND(IF($W215+$X215&gt;=2600,2600*'umowa o pracę'!$E$8,($W215+$X215)*'umowa o pracę'!$E$8),2)-IF($X215=0,ROUND(ROUND(IF($W215&gt;2600,ROUND($Y215/$W215*2600,2),$Y215),2)*'umowa o pracę'!$E$8,2),IF($X215&gt;0,IF($W215+$X215&lt;2600,ROUND(ROUND($Y215+ROUND($X215*9%,2),2)*'umowa o pracę'!$E$8,2),IF(AND($W215+$X215&gt;=2600,$X215&lt;2600,$W215&lt;2600),ROUND((ROUND(((2600-$X215)/$W215)*$Y215,2)+ROUND($X215*9%,2))*'umowa o pracę'!$E$8,2),IF(AND($W215+$X215&gt;=2600,$X215&gt;=2600),ROUND((ROUND(2600*9%,2))*'umowa o pracę'!$E$8,2),IF(AND($W215+$X215&gt;=2600,$W215&gt;=2600,$X215&lt;2600),ROUND((ROUND($X215*9%,2)+ROUND(((2600-$X215)/$W215)*$Y215,2))*'umowa o pracę'!$E$8,2),0)))),0))))&gt;$J215,$J215,IF(IF(AND($V215=1,$I215&gt;0),ROUND(IF($W215+$X215&gt;=2600,2600*'umowa o pracę'!$E$8,($W215+$X215)*'umowa o pracę'!$E$8),2)+IF($X215=0,ROUND(IF($W215&gt;2600,ROUND($Z215/$W215*2600,2),$Z215)*'umowa o pracę'!$E$8,2),ROUND(IF($W215&gt;2600,ROUND($Z215/$W215*2600,2),$Z215)*'umowa o pracę'!$E$8,2)),ROUND(IF($W215+$X215&gt;=2600,2600*'umowa o pracę'!$E$8,($W215+$X215)*'umowa o pracę'!$E$8),2)-IF($X215=0,ROUND(ROUND(IF($W215&gt;2600,ROUND($Y215/$W215*2600,2),$Y215),2)*'umowa o pracę'!$E$8,2),IF($X215&gt;0,IF($W215+$X215&lt;2600,ROUND(ROUND($Y215+ROUND($X215*9%,2),2)*'umowa o pracę'!$E$8,2),IF(AND($W215+$X215&gt;=2600,$X215&lt;2600,$W215&lt;2600),ROUND((ROUND(((2600-$X215)/$W215)*$Y215,2)+ROUND($X215*9%,2))*'umowa o pracę'!$E$8,2),IF(AND($W215+$X215&gt;=2600,$X215&gt;=2600),ROUND((ROUND(2600*9%,2))*'umowa o pracę'!$E$8,2),IF(AND($W215+$X215&gt;=2600,$W215&gt;=2600,$X215&lt;2600),ROUND((ROUND($X215*9%,2)+ROUND(((2600-$X215)/$W215)*$Y215,2))*'umowa o pracę'!$E$8,2),0)))),0)))&gt;$J215,$J215,IF(AND($V215=1,$I215&gt;0),ROUND(IF($W215+$X215&gt;=2600,2600*'umowa o pracę'!$E$8,($W215+$X215)*'umowa o pracę'!$E$8),2)+IF($X215=0,ROUND(IF($W215&gt;2600,ROUND($Z215/$W215*2600,2),$Z215)*'umowa o pracę'!$E$8,2),ROUND(IF($W215&gt;2600,ROUND($Z215/$W215*2600,2),$Z215)*'umowa o pracę'!$E$8,2)),ROUND(IF($W215+$X215&gt;=2600,2600*'umowa o pracę'!$E$8,($W215+$X215)*'umowa o pracę'!$E$8),2)-IF(AND($X215=0,I215&gt;0),ROUND(ROUND(IF($W215&gt;2600,ROUND($Y215/$W215*2600,2),$Y215),2)*'umowa o pracę'!$E$8,2),IF($X215&gt;0,IF($W215+$X215&lt;2600,ROUND(ROUND($Y215+ROUND($X215*9%,2),2)*'umowa o pracę'!$E$8,2),IF(AND($W215+$X215&gt;=2600,$X215&lt;2600,$W215&lt;2600),ROUND((ROUND(((2600-$X215)/$W215)*$Y215,2)+ROUND($X215*9%,2))*'umowa o pracę'!$E$8,2),IF(AND($W215+$X215&gt;=2600,$X215&gt;=2600),ROUND((ROUND(2600*9%,2))*'umowa o pracę'!$E$8,2),IF(AND($W215+$X215&gt;=2600,$W215&gt;=2600,$X215&lt;2600),ROUND((ROUND($X215*9%,2)+ROUND(((2600-$X215)/$W215)*$Y215,2))*'umowa o pracę'!$E$8,2),0)))),0)))))</f>
        <v>0</v>
      </c>
      <c r="AC215" s="32">
        <f>IF(IF(IF(AND($V215=1,$I215&gt;0),ROUND(IF($W215+$X215&gt;=2800,2800*'umowa o pracę'!$E$8,($W215+$X215)*'umowa o pracę'!$E$8),2)+IF($X215=0,ROUND(IF($W215&gt;2800,ROUND($Z215/$W215*2800,2),$Z215)*'umowa o pracę'!$E$8,2),ROUND(IF($W215&gt;2800,ROUND($Z215/$W215*2800,2),$Z215)*'umowa o pracę'!$E$8,2)),ROUND(IF($W215+$X215&gt;=2800,2800*'umowa o pracę'!$E$8,($W215+$X215)*'umowa o pracę'!$E$8),2)-IF($X215=0,ROUND(ROUND(IF($W215&gt;2800,ROUND($Y215/$W215*2800,2),$Y215),2)*'umowa o pracę'!$E$8,2),IF($X215&gt;0,IF($W215+$X215&lt;2800,ROUND(ROUND($Y215+ROUND($X215*9%,2),2)*'umowa o pracę'!$E$8,2),IF(AND($W215+$X215&gt;=2800,$X215&lt;2800,$W215&lt;2800),ROUND((ROUND(((2800-$X215)/$W215)*$Y215,2)+ROUND($X215*9%,2))*'umowa o pracę'!$E$8,2),IF(AND($W215+$X215&gt;=2800,$X215&gt;=2800),ROUND((ROUND(2800*9%,2))*'umowa o pracę'!$E$8,2),IF(AND($W215+$X215&gt;=2800,$W215&gt;=2800,$X215&lt;2800),ROUND((ROUND($X215*9%,2)+ROUND(((2800-$X215)/$W215)*$Y215,2))*'umowa o pracę'!$E$8,2),0)))),0)))&gt;$J215,$J215,IF(AND($V215=1,$I215&gt;0),ROUND(IF($W215+$X215&gt;=2800,2800*'umowa o pracę'!$E$8,($W215+$X215)*'umowa o pracę'!$E$8),2)+IF($X215=0,ROUND(IF($W215&gt;2800,ROUND($Z215/$W215*2800,2),$Z215)*'umowa o pracę'!$E$8,2),ROUND(IF($W215&gt;2800,ROUND($Z215/$W215*2800,2),$Z215)*'umowa o pracę'!$E$8,2)),ROUND(IF($W215+$X215&gt;=2800,2800*'umowa o pracę'!$E$8,($W215+$X215)*'umowa o pracę'!$E$8),2)-IF($X215=0,ROUND(ROUND(IF($W215&gt;2800,ROUND($Y215/$W215*2800,2),$Y215),2)*'umowa o pracę'!$E$8,2),IF($X215&gt;0,IF($W215+$X215&lt;2800,ROUND(ROUND($Y215+ROUND($X215*9%,2),2)*'umowa o pracę'!$E$8,2),IF(AND($W215+$X215&gt;=2800,$X215&lt;2800,$W215&lt;2800),ROUND((ROUND(((2800-$X215)/$W215)*$Y215,2)+ROUND($X215*9%,2))*'umowa o pracę'!$E$8,2),IF(AND($W215+$X215&gt;=2800,$X215&gt;=2800),ROUND((ROUND(2800*9%,2))*'umowa o pracę'!$E$8,2),IF(AND($W215+$X215&gt;=2800,$W215&gt;=2800,$X215&lt;2800),ROUND((ROUND($X215*9%,2)+ROUND(((2800-$X215)/$W215)*$Y215,2))*'umowa o pracę'!$E$8,2),0)))),0))))&gt;$J215,$J215,IF(IF(AND($V215=1,$I215&gt;0),ROUND(IF($W215+$X215&gt;=2800,2800*'umowa o pracę'!$E$8,($W215+$X215)*'umowa o pracę'!$E$8),2)+IF($X215=0,ROUND(IF($W215&gt;2800,ROUND($Z215/$W215*2800,2),$Z215)*'umowa o pracę'!$E$8,2),ROUND(IF($W215&gt;2800,ROUND($Z215/$W215*2800,2),$Z215)*'umowa o pracę'!$E$8,2)),ROUND(IF($W215+$X215&gt;=2800,2800*'umowa o pracę'!$E$8,($W215+$X215)*'umowa o pracę'!$E$8),2)-IF($X215=0,ROUND(ROUND(IF($W215&gt;2800,ROUND($Y215/$W215*2800,2),$Y215),2)*'umowa o pracę'!$E$8,2),IF($X215&gt;0,IF($W215+$X215&lt;2800,ROUND(ROUND($Y215+ROUND($X215*9%,2),2)*'umowa o pracę'!$E$8,2),IF(AND($W215+$X215&gt;=2800,$X215&lt;2800,$W215&lt;2800),ROUND((ROUND(((2800-$X215)/$W215)*$Y215,2)+ROUND($X215*9%,2))*'umowa o pracę'!$E$8,2),IF(AND($W215+$X215&gt;=2800,$X215&gt;=2800),ROUND((ROUND(2800*9%,2))*'umowa o pracę'!$E$8,2),IF(AND($W215+$X215&gt;=2800,$W215&gt;=2800,$X215&lt;2800),ROUND((ROUND($X215*9%,2)+ROUND(((2800-$X215)/$W215)*$Y215,2))*'umowa o pracę'!$E$8,2),0)))),0)))&gt;$J215,$J215,IF(AND($V215=1,$I215&gt;0),ROUND(IF($W215+$X215&gt;=2800,2800*'umowa o pracę'!$E$8,($W215+$X215)*'umowa o pracę'!$E$8),2)+IF($X215=0,ROUND(IF($W215&gt;2800,ROUND($Z215/$W215*2800,2),$Z215)*'umowa o pracę'!$E$8,2),ROUND(IF($W215&gt;2800,ROUND($Z215/$W215*2800,2),$Z215)*'umowa o pracę'!$E$8,2)),ROUND(IF($W215+$X215&gt;=2800,2800*'umowa o pracę'!$E$8,($W215+$X215)*'umowa o pracę'!$E$8),2)-IF(AND($X215=0,I215&gt;0),ROUND(ROUND(IF($W215&gt;2800,ROUND($Y215/$W215*2800,2),$Y215),2)*'umowa o pracę'!$E$8,2),IF($X215&gt;0,IF($W215+$X215&lt;2800,ROUND(ROUND($Y215+ROUND($X215*9%,2),2)*'umowa o pracę'!$E$8,2),IF(AND($W215+$X215&gt;=2800,$X215&lt;2800,$W215&lt;2800),ROUND((ROUND(((2800-$X215)/$W215)*$Y215,2)+ROUND($X215*9%,2))*'umowa o pracę'!$E$8,2),IF(AND($W215+$X215&gt;=2800,$X215&gt;=2800),ROUND((ROUND(2800*9%,2))*'umowa o pracę'!$E$8,2),IF(AND($W215+$X215&gt;=2800,$W215&gt;=2800,$X215&lt;2800),ROUND((ROUND($X215*9%,2)+ROUND(((2800-$X215)/$W215)*$Y215,2))*'umowa o pracę'!$E$8,2),0)))),0)))))</f>
        <v>0</v>
      </c>
      <c r="AD215" s="32">
        <f>IF('umowa o pracę'!$E$7=2020,IF(IF($V215=1,IF($X215=0,ROUND(IF($W215&gt;2600,ROUND($Y215/$W215*2600,2),$Y215)*'umowa o pracę'!$E$8,2),IF($W215+$X215&lt;2600,ROUND(ROUND($Y215+ROUND($X215*9%,2),2)*'umowa o pracę'!$E$8,2),IF(AND($W215+$X215&gt;=2600,$W215&lt;2600),ROUND((ROUND($Y215+ROUND((2600-$W215)*9%,2),2))*'umowa o pracę'!$E$8,2),IF(AND($W215+$X215&gt;=2600,$W215&gt;=2600),ROUND(ROUND($Y215/$W215*2600,2)*'umowa o pracę'!$E$8,2),0)))),0)&gt;$H215,$H215,IF($V215=1,IF($X215=0,ROUND(IF($W215&gt;2600,ROUND($Y215/$W215*2600,2),$Y215)*'umowa o pracę'!$E$8,2),IF($W215+$X215&lt;2600,ROUND(ROUND($Y215+ROUND($X215*9%,2),2)*'umowa o pracę'!$E$8,2),IF(AND($W215+$X215&gt;=2600,$W215&lt;2600),ROUND((ROUND($Y215+ROUND((2600-$W215)*9%,2),2))*'umowa o pracę'!$E$8,2),IF(AND($W215+$X215&gt;=2600,$W215&gt;=2600),ROUND(ROUND($Y215/$W215*2600,2)*'umowa o pracę'!$E$8,2),0)))),0)),IF('umowa o pracę'!$E$7=2021,IF(IF($V215=1,IF($X215=0,ROUND(IF($W215&gt;2800,ROUND($Y215/$W215*2800,2),$Y215)*'umowa o pracę'!$E$8,2),IF($W215+$X215&lt;2800,ROUND(ROUND($Y215+ROUND($X215*9%,2),2)*'umowa o pracę'!$E$8,2),IF(AND($W215+$X215&gt;=2800,$W215&lt;2800),ROUND((ROUND($Y215+ROUND((2800-$W215)*9%,2),2))*'umowa o pracę'!$E$8,2),IF(AND($W215+$X215&gt;=2800,$W215&gt;=2800),ROUND(ROUND($Y215/$W215*2800,2)*'umowa o pracę'!$E$8,2),0)))),0)&gt;$H215,$H215,IF($V215=1,IF($X215=0,ROUND(IF($W215&gt;2800,ROUND($Y215/$W215*2800,2),$Y215)*'umowa o pracę'!$E$8,2),IF($W215+$X215&lt;2800,ROUND(ROUND($Y215+ROUND($X215*9%,2),2)*'umowa o pracę'!$E$8,2),IF(AND($W215+$X215&gt;=2800,$W215&lt;2800),ROUND((ROUND($Y215+ROUND((2800-$W215)*9%,2),2))*'umowa o pracę'!$E$8,2),IF(AND($W215+$X215&gt;=2800,$W215&gt;=2800),ROUND(ROUND($Y215/$W215*2800,2)*'umowa o pracę'!$E$8,2),0)))),0)),0))</f>
        <v>0</v>
      </c>
      <c r="AE215" s="32">
        <f>IF('umowa o pracę'!$E$7=2020,IF(IF($V215=1,IF($X215=0,ROUND(IF($W215&gt;2600,ROUND($Z215/$W215*2600,2),$Z215)*'umowa o pracę'!$E$8,2),ROUND(IF($W215&gt;2600,ROUND($Z215/$W215*2600,2),$Z215)*'umowa o pracę'!$E$8,2)),0)&gt;$I215,$I215,IF($V215=1,IF($X215=0,ROUND(IF($W215&gt;2600,ROUND($Z215/$W215*2600,2),$Z215)*'umowa o pracę'!$E$8,2),ROUND(IF($W215&gt;2600,ROUND($Z215/$W215*2600,2),$Z215)*'umowa o pracę'!$E$8,2)),0)),IF('umowa o pracę'!$E$7=2021,IF(IF($V215=1,IF($X215=0,ROUND(IF($W215&gt;2800,ROUND($Z215/$W215*2800,2),$Z215)*'umowa o pracę'!$E$8,2),ROUND(IF($W215&gt;2800,ROUND($Z215/$W215*2800,2),$Z215)*'umowa o pracę'!$E$8,2)),0)&gt;$I215,$I215,IF($V215=1,IF($X215=0,ROUND(IF($W215&gt;2800,ROUND($Z215/$W215*2800,2),$Z215)*'umowa o pracę'!$E$8,2),ROUND(IF($W215&gt;2800,ROUND($Z215/$W215*2800,2),$Z215)*'umowa o pracę'!$E$8,2)),0)),0))</f>
        <v>0</v>
      </c>
      <c r="AF215" s="56">
        <f>IF('umowa o pracę'!$E$7=2020,$AB215,IF('umowa o pracę'!$E$7=2021,$AC215,0))</f>
        <v>0</v>
      </c>
      <c r="AG215" s="53">
        <f t="shared" si="41"/>
        <v>1</v>
      </c>
      <c r="AH215" s="39">
        <f>IF('umowa o pracę'!$E$6&lt;3,0,$L215)</f>
        <v>0</v>
      </c>
      <c r="AI215" s="39">
        <f>IF('umowa o pracę'!$E$6&lt;3,0,$M215)</f>
        <v>0</v>
      </c>
      <c r="AJ215" s="55">
        <f>IF('umowa o pracę'!$E$6&lt;3,0,$N215)</f>
        <v>0</v>
      </c>
      <c r="AK215" s="55">
        <f>IF('umowa o pracę'!$E$6&lt;3,0,$O215)</f>
        <v>0</v>
      </c>
      <c r="AL215" s="32">
        <f>IF('umowa o pracę'!$E$7=2020,ROUND(IF($AH215&gt;=2600,2600*'umowa o pracę'!$E$8,$AH215*'umowa o pracę'!$E$8),2),IF('umowa o pracę'!$E$7=2021,ROUND(IF($AH215&gt;=2800,2800*'umowa o pracę'!$E$8,$AH215*'umowa o pracę'!$E$8),2),0))</f>
        <v>0</v>
      </c>
      <c r="AM215" s="32">
        <f>IF(IF(IF(AND($AG215=1,$I215&gt;0),ROUND(IF($AH215+$AI215&gt;=2600,2600*'umowa o pracę'!$E$8,($AH215+$AI215)*'umowa o pracę'!$E$8),2)+IF($AI215=0,ROUND(IF($AH215&gt;2600,ROUND($AK215/$AH215*2600,2),$AK215)*'umowa o pracę'!$E$8,2),ROUND(IF($AH215&gt;2600,ROUND($AK215/$AH215*2600,2),$AK215)*'umowa o pracę'!$E$8,2)),ROUND(IF($AH215+$AI215&gt;=2600,2600*'umowa o pracę'!$E$8,($AH215+$AI215)*'umowa o pracę'!$E$8),2)-IF($AI215=0,ROUND(ROUND(IF($AH215&gt;2600,ROUND($AJ215/$AH215*2600,2),$AJ215),2)*'umowa o pracę'!$E$8,2),IF($AI215&gt;0,IF($AH215+$AI215&lt;2600,ROUND(ROUND($AJ215+ROUND($AI215*9%,2),2)*'umowa o pracę'!$E$8,2),IF(AND($AH215+$AI215&gt;=2600,$AI215&lt;2600,$AH215&lt;2600),ROUND((ROUND(((2600-$AI215)/$AH215)*$AJ215,2)+ROUND($AI215*9%,2))*'umowa o pracę'!$E$8,2),IF(AND($AH215+$AI215&gt;=2600,$AI215&gt;=2600),ROUND((ROUND(2600*9%,2))*'umowa o pracę'!$E$8,2),IF(AND($AH215+$AI215&gt;=2600,$AH215&gt;=2600,$AI215&lt;2600),ROUND((ROUND($AI215*9%,2)+ROUND(((2600-$AI215)/$AH215)*$AJ215,2))*'umowa o pracę'!$E$8,2),0)))),0)))&gt;$J215,$J215,IF(AND($AG215=1,$I215&gt;0),ROUND(IF($AH215+$AI215&gt;=2600,2600*'umowa o pracę'!$E$8,($AH215+$AI215)*'umowa o pracę'!$E$8),2)+IF($AI215=0,ROUND(IF($AH215&gt;2600,ROUND($AK215/$AH215*2600,2),$AK215)*'umowa o pracę'!$E$8,2),ROUND(IF($AH215&gt;2600,ROUND($AK215/$AH215*2600,2),$AK215)*'umowa o pracę'!$E$8,2)),ROUND(IF($AH215+$AI215&gt;=2600,2600*'umowa o pracę'!$E$8,($AH215+$AI215)*'umowa o pracę'!$E$8),2)-IF($AI215=0,ROUND(ROUND(IF($AH215&gt;2600,ROUND($AJ215/$AH215*2600,2),$AJ215),2)*'umowa o pracę'!$E$8,2),IF($AI215&gt;0,IF($AH215+$AI215&lt;2600,ROUND(ROUND($AJ215+ROUND($AI215*9%,2),2)*'umowa o pracę'!$E$8,2),IF(AND($AH215+$AI215&gt;=2600,$AI215&lt;2600,$AH215&lt;2600),ROUND((ROUND(((2600-$AI215)/$AH215)*$AJ215,2)+ROUND($AI215*9%,2))*'umowa o pracę'!$E$8,2),IF(AND($AH215+$AI215&gt;=2600,$AI215&gt;=2600),ROUND((ROUND(2600*9%,2))*'umowa o pracę'!$E$8,2),IF(AND($AH215+$AI215&gt;=2600,$AH215&gt;=2600,$AI215&lt;2600),ROUND((ROUND($AI215*9%,2)+ROUND(((2600-$AI215)/$AH215)*$AJ215,2))*'umowa o pracę'!$E$8,2),0)))),0))))&gt;$J215,$J215,IF(IF(AND($AG215=1,$I215&gt;0),ROUND(IF($AH215+$AI215&gt;=2600,2600*'umowa o pracę'!$E$8,($AH215+$AI215)*'umowa o pracę'!$E$8),2)+IF($AI215=0,ROUND(IF($AH215&gt;2600,ROUND($AK215/$AH215*2600,2),$AK215)*'umowa o pracę'!$E$8,2),ROUND(IF($AH215&gt;2600,ROUND($AK215/$AH215*2600,2),$AK215)*'umowa o pracę'!$E$8,2)),ROUND(IF($AH215+$AI215&gt;=2600,2600*'umowa o pracę'!$E$8,($AH215+$AI215)*'umowa o pracę'!$E$8),2)-IF($AI215=0,ROUND(ROUND(IF($AH215&gt;2600,ROUND($AJ215/$AH215*2600,2),$AJ215),2)*'umowa o pracę'!$E$8,2),IF($AI215&gt;0,IF($AH215+$AI215&lt;2600,ROUND(ROUND($AJ215+ROUND($AI215*9%,2),2)*'umowa o pracę'!$E$8,2),IF(AND($AH215+$AI215&gt;=2600,$AI215&lt;2600,$AH215&lt;2600),ROUND((ROUND(((2600-$AI215)/$AH215)*$AJ215,2)+ROUND($AI215*9%,2))*'umowa o pracę'!$E$8,2),IF(AND($AH215+$AI215&gt;=2600,$AI215&gt;=2600),ROUND((ROUND(2600*9%,2))*'umowa o pracę'!$E$8,2),IF(AND($AH215+$AI215&gt;=2600,$AH215&gt;=2600,$AI215&lt;2600),ROUND((ROUND($AI215*9%,2)+ROUND(((2600-$AI215)/$AH215)*$AJ215,2))*'umowa o pracę'!$E$8,2),0)))),0)))&gt;$J215,$J215,IF(AND($AG215=1,$I215&gt;0),ROUND(IF($AH215+$AI215&gt;=2600,2600*'umowa o pracę'!$E$8,($AH215+$AI215)*'umowa o pracę'!$E$8),2)+IF($AI215=0,ROUND(IF($AH215&gt;2600,ROUND($AK215/$AH215*2600,2),$AK215)*'umowa o pracę'!$E$8,2),ROUND(IF($AH215&gt;2600,ROUND($AK215/$AH215*2600,2),$AK215)*'umowa o pracę'!$E$8,2)),ROUND(IF($AH215+$AI215&gt;=2600,2600*'umowa o pracę'!$E$8,($AH215+$AI215)*'umowa o pracę'!$E$8),2)-IF(AND($AI215=0,I215&gt;0),ROUND(ROUND(IF($AH215&gt;2600,ROUND($AJ215/$AH215*2600,2),$AJ215),2)*'umowa o pracę'!$E$8,2),IF($AI215&gt;0,IF($AH215+$AI215&lt;2600,ROUND(ROUND($AJ215+ROUND($AI215*9%,2),2)*'umowa o pracę'!$E$8,2),IF(AND($AH215+$AI215&gt;=2600,$AI215&lt;2600,$AH215&lt;2600),ROUND((ROUND(((2600-$AI215)/$AH215)*$AJ215,2)+ROUND($AI215*9%,2))*'umowa o pracę'!$E$8,2),IF(AND($AH215+$AI215&gt;=2600,$AI215&gt;=2600),ROUND((ROUND(2600*9%,2))*'umowa o pracę'!$E$8,2),IF(AND($AH215+$AI215&gt;=2600,$AH215&gt;=2600,$AI215&lt;2600),ROUND((ROUND($AI215*9%,2)+ROUND(((2600-$AI215)/$AH215)*$AJ215,2))*'umowa o pracę'!$E$8,2),0)))),0)))))</f>
        <v>0</v>
      </c>
      <c r="AN215" s="32">
        <f>IF(IF(IF(AND($AG215=1,$I215&gt;0),ROUND(IF($AH215+$AI215&gt;=2800,2800*'umowa o pracę'!$E$8,($AH215+$AI215)*'umowa o pracę'!$E$8),2)+IF($AI215=0,ROUND(IF($AH215&gt;2800,ROUND($AK215/$AH215*2800,2),$AK215)*'umowa o pracę'!$E$8,2),ROUND(IF($AH215&gt;2800,ROUND($AK215/$AH215*2800,2),$AK215)*'umowa o pracę'!$E$8,2)),ROUND(IF($AH215+$AI215&gt;=2800,2800*'umowa o pracę'!$E$8,($AH215+$AI215)*'umowa o pracę'!$E$8),2)-IF($AI215=0,ROUND(ROUND(IF($AH215&gt;2800,ROUND($AJ215/$AH215*2800,2),$AJ215),2)*'umowa o pracę'!$E$8,2),IF($AI215&gt;0,IF($AH215+$AI215&lt;2800,ROUND(ROUND($AJ215+ROUND($AI215*9%,2),2)*'umowa o pracę'!$E$8,2),IF(AND($AH215+$AI215&gt;=2800,$AI215&lt;2800,$AH215&lt;2800),ROUND((ROUND(((2800-$AI215)/$AH215)*$AJ215,2)+ROUND($AI215*9%,2))*'umowa o pracę'!$E$8,2),IF(AND($AH215+$AI215&gt;=2800,$AI215&gt;=2800),ROUND((ROUND(2800*9%,2))*'umowa o pracę'!$E$8,2),IF(AND($AH215+$AI215&gt;=2800,$AH215&gt;=2800,$AI215&lt;2800),ROUND((ROUND($AI215*9%,2)+ROUND(((2800-$AI215)/$AH215)*$AJ215,2))*'umowa o pracę'!$E$8,2),0)))),0)))&gt;$J215,$J215,IF(AND($AG215=1,$I215&gt;0),ROUND(IF($AH215+$AI215&gt;=2800,2800*'umowa o pracę'!$E$8,($AH215+$AI215)*'umowa o pracę'!$E$8),2)+IF($AI215=0,ROUND(IF($AH215&gt;2800,ROUND($AK215/$AH215*2800,2),$AK215)*'umowa o pracę'!$E$8,2),ROUND(IF($AH215&gt;2800,ROUND($AK215/$AH215*2800,2),$AK215)*'umowa o pracę'!$E$8,2)),ROUND(IF($AH215+$AI215&gt;=2800,2800*'umowa o pracę'!$E$8,($AH215+$AI215)*'umowa o pracę'!$E$8),2)-IF($AI215=0,ROUND(ROUND(IF($AH215&gt;2800,ROUND($AJ215/$AH215*2800,2),$AJ215),2)*'umowa o pracę'!$E$8,2),IF($AI215&gt;0,IF($AH215+$AI215&lt;2800,ROUND(ROUND($AJ215+ROUND($AI215*9%,2),2)*'umowa o pracę'!$E$8,2),IF(AND($AH215+$AI215&gt;=2800,$AI215&lt;2800,$AH215&lt;2800),ROUND((ROUND(((2800-$AI215)/$AH215)*$AJ215,2)+ROUND($AI215*9%,2))*'umowa o pracę'!$E$8,2),IF(AND($AH215+$AI215&gt;=2800,$AI215&gt;=2800),ROUND((ROUND(2800*9%,2))*'umowa o pracę'!$E$8,2),IF(AND($AH215+$AI215&gt;=2800,$AH215&gt;=2800,$AI215&lt;2800),ROUND((ROUND($AI215*9%,2)+ROUND(((2800-$AI215)/$AH215)*$AJ215,2))*'umowa o pracę'!$E$8,2),0)))),0))))&gt;$J215,$J215,IF(IF(AND($AG215=1,$I215&gt;0),ROUND(IF($AH215+$AI215&gt;=2800,2800*'umowa o pracę'!$E$8,($AH215+$AI215)*'umowa o pracę'!$E$8),2)+IF($AI215=0,ROUND(IF($AH215&gt;2800,ROUND($AK215/$AH215*2800,2),$AK215)*'umowa o pracę'!$E$8,2),ROUND(IF($AH215&gt;2800,ROUND($AK215/$AH215*2800,2),$AK215)*'umowa o pracę'!$E$8,2)),ROUND(IF($AH215+$AI215&gt;=2800,2800*'umowa o pracę'!$E$8,($AH215+$AI215)*'umowa o pracę'!$E$8),2)-IF($AI215=0,ROUND(ROUND(IF($AH215&gt;2800,ROUND($AJ215/$AH215*2800,2),$AJ215),2)*'umowa o pracę'!$E$8,2),IF($AI215&gt;0,IF($AH215+$AI215&lt;2800,ROUND(ROUND($AJ215+ROUND($AI215*9%,2),2)*'umowa o pracę'!$E$8,2),IF(AND($AH215+$AI215&gt;=2800,$AI215&lt;2800,$AH215&lt;2800),ROUND((ROUND(((2800-$AI215)/$AH215)*$AJ215,2)+ROUND($AI215*9%,2))*'umowa o pracę'!$E$8,2),IF(AND($AH215+$AI215&gt;=2800,$AI215&gt;=2800),ROUND((ROUND(2800*9%,2))*'umowa o pracę'!$E$8,2),IF(AND($AH215+$AI215&gt;=2800,$AH215&gt;=2800,$AI215&lt;2800),ROUND((ROUND($AI215*9%,2)+ROUND(((2800-$AI215)/$AH215)*$AJ215,2))*'umowa o pracę'!$E$8,2),0)))),0)))&gt;$J215,$J215,IF(AND($AG215=1,$I215&gt;0),ROUND(IF($AH215+$AI215&gt;=2800,2800*'umowa o pracę'!$E$8,($AH215+$AI215)*'umowa o pracę'!$E$8),2)+IF($AI215=0,ROUND(IF($AH215&gt;2800,ROUND($AK215/$AH215*2800,2),$AK215)*'umowa o pracę'!$E$8,2),ROUND(IF($AH215&gt;2800,ROUND($AK215/$AH215*2800,2),$AK215)*'umowa o pracę'!$E$8,2)),ROUND(IF($AH215+$AI215&gt;=2800,2800*'umowa o pracę'!$E$8,($AH215+$AI215)*'umowa o pracę'!$E$8),2)-IF(AND($AI215=0,I215&gt;0),ROUND(ROUND(IF($AH215&gt;2800,ROUND($AJ215/$AH215*2800,2),$AJ215),2)*'umowa o pracę'!$E$8,2),IF($AI215&gt;0,IF($AH215+$AI215&lt;2800,ROUND(ROUND($AJ215+ROUND($AI215*9%,2),2)*'umowa o pracę'!$E$8,2),IF(AND($AH215+$AI215&gt;=2800,$AI215&lt;2800,$AH215&lt;2800),ROUND((ROUND(((2800-$AI215)/$AH215)*$AJ215,2)+ROUND($AI215*9%,2))*'umowa o pracę'!$E$8,2),IF(AND($AH215+$AI215&gt;=2800,$AI215&gt;=2800),ROUND((ROUND(2800*9%,2))*'umowa o pracę'!$E$8,2),IF(AND($AH215+$AI215&gt;=2800,$AH215&gt;=2800,$AI215&lt;2800),ROUND((ROUND($AI215*9%,2)+ROUND(((2800-$AI215)/$AH215)*$AJ215,2))*'umowa o pracę'!$E$8,2),0)))),0)))))</f>
        <v>0</v>
      </c>
      <c r="AO215" s="32">
        <f>IF('umowa o pracę'!$E$7=2020,IF(IF($AG215=1,IF($AI215=0,ROUND(IF($AH215&gt;2600,ROUND($AJ215/$AH215*2600,2),$AJ215)*'umowa o pracę'!$E$8,2),IF($AH215+$AI215&lt;2600,ROUND(ROUND($AJ215+ROUND($AI215*9%,2),2)*'umowa o pracę'!$E$8,2),IF(AND($AH215+$AI215&gt;=2600,$AH215&lt;2600),ROUND((ROUND($AJ215+ROUND((2600-$AH215)*9%,2),2))*'umowa o pracę'!$E$8,2),IF(AND($AH215+$AI215&gt;=2600,$AH215&gt;=2600),ROUND(ROUND($AJ215/$AH215*2600,2)*'umowa o pracę'!$E$8,2),0)))),0)&gt;$H215,$H215,IF($AG215=1,IF($AI215=0,ROUND(IF($AH215&gt;2600,ROUND($AJ215/$AH215*2600,2),$AJ215)*'umowa o pracę'!$E$8,2),IF($AH215+$AI215&lt;2600,ROUND(ROUND($AJ215+ROUND($AI215*9%,2),2)*'umowa o pracę'!$E$8,2),IF(AND($AH215+$AI215&gt;=2600,$AH215&lt;2600),ROUND((ROUND($AJ215+ROUND((2600-$AH215)*9%,2),2))*'umowa o pracę'!$E$8,2),IF(AND($AH215+$AI215&gt;=2600,$AH215&gt;=2600),ROUND(ROUND($AJ215/$AH215*2600,2)*'umowa o pracę'!$E$8,2),0)))),0)),IF('umowa o pracę'!$E$7=2021,IF(IF($AG215=1,IF($AI215=0,ROUND(IF($AH215&gt;2800,ROUND($AJ215/$AH215*2800,2),$AJ215)*'umowa o pracę'!$E$8,2),IF($AH215+$AI215&lt;2800,ROUND(ROUND($AJ215+ROUND($AI215*9%,2),2)*'umowa o pracę'!$E$8,2),IF(AND($AH215+$AI215&gt;=2800,$AH215&lt;2800),ROUND((ROUND($AJ215+ROUND((2800-$AH215)*9%,2),2))*'umowa o pracę'!$E$8,2),IF(AND($AH215+$AI215&gt;=2800,$AH215&gt;=2800),ROUND(ROUND($AJ215/$AH215*2800,2)*'umowa o pracę'!$E$8,2),0)))),0)&gt;$H215,$H215,IF($AG215=1,IF($AI215=0,ROUND(IF($AH215&gt;2800,ROUND($AJ215/$AH215*2800,2),$AJ215)*'umowa o pracę'!$E$8,2),IF($AH215+$AI215&lt;2800,ROUND(ROUND($AJ215+ROUND($AI215*9%,2),2)*'umowa o pracę'!$E$8,2),IF(AND($AH215+$AI215&gt;=2800,$AH215&lt;2800),ROUND((ROUND($AJ215+ROUND((2800-$AH215)*9%,2),2))*'umowa o pracę'!$E$8,2),IF(AND($AH215+$AI215&gt;=2800,$AH215&gt;=2800),ROUND(ROUND($AJ215/$AH215*2800,2)*'umowa o pracę'!$E$8,2),0)))),0)),0))</f>
        <v>0</v>
      </c>
      <c r="AP215" s="32">
        <f>IF('umowa o pracę'!$E$7=2020,IF(IF($AG215=1,IF($AI215=0,ROUND(IF($AH215&gt;2600,ROUND($AK215/$AH215*2600,2),$AK215)*'umowa o pracę'!$E$8,2),ROUND(IF($AH215&gt;2600,ROUND($AK215/$AH215*2600,2),$AK215)*'umowa o pracę'!$E$8,2)),0)&gt;$I215,$I215,IF($AG215=1,IF($AI215=0,ROUND(IF($AH215&gt;2600,ROUND($AK215/$AH215*2600,2),$AK215)*'umowa o pracę'!$E$8,2),ROUND(IF($AH215&gt;2600,ROUND($AK215/$AH215*2600,2),$AK215)*'umowa o pracę'!$E$8,2)),0)),IF('umowa o pracę'!$E$7=2021,IF(IF($AG215=1,IF($AI215=0,ROUND(IF($AH215&gt;2800,ROUND($AK215/$AH215*2800,2),$AK215)*'umowa o pracę'!$E$8,2),ROUND(IF($AH215&gt;2800,ROUND($AK215/$AH215*2800,2),$AK215)*'umowa o pracę'!$E$8,2)),0)&gt;$I215,$I215,IF($AG215=1,IF($AI215=0,ROUND(IF($AH215&gt;2800,ROUND($AK215/$AH215*2800,2),$AK215)*'umowa o pracę'!$E$8,2),ROUND(IF($AH215&gt;2800,ROUND($AK215/$AH215*2800,2),$AK215)*'umowa o pracę'!$E$8,2)),0)),0))</f>
        <v>0</v>
      </c>
      <c r="AQ215" s="56">
        <f>IF('umowa o pracę'!$E$7=2020,$AM215,IF('umowa o pracę'!$E$7=2021,$AN215,0))</f>
        <v>0</v>
      </c>
      <c r="AR215" s="33">
        <f>IF('umowa o pracę'!$E$7=0,0,U215+AF215+AQ215)</f>
        <v>0</v>
      </c>
      <c r="AS215" s="19"/>
      <c r="AT215" s="19"/>
      <c r="AU215" s="19"/>
      <c r="AV215" s="6"/>
      <c r="AW215" s="6"/>
      <c r="AX215" s="6">
        <f t="shared" si="39"/>
        <v>10</v>
      </c>
      <c r="AY215" s="6"/>
      <c r="AZ215" s="234">
        <f t="shared" si="42"/>
        <v>0</v>
      </c>
      <c r="BA215" s="234">
        <f t="shared" si="43"/>
        <v>0</v>
      </c>
      <c r="BB215" s="234">
        <f t="shared" si="44"/>
        <v>0</v>
      </c>
      <c r="BC215" s="234">
        <f t="shared" si="45"/>
        <v>0</v>
      </c>
      <c r="BD215" s="234">
        <f t="shared" si="46"/>
        <v>0</v>
      </c>
      <c r="BE215" s="234">
        <f t="shared" si="47"/>
        <v>0</v>
      </c>
      <c r="BF215" s="234">
        <f t="shared" si="48"/>
        <v>0</v>
      </c>
      <c r="BG215" s="234">
        <f t="shared" si="49"/>
        <v>0</v>
      </c>
      <c r="BH215" s="234">
        <f t="shared" si="50"/>
        <v>0</v>
      </c>
      <c r="BI215" s="238">
        <f t="shared" si="51"/>
        <v>0</v>
      </c>
      <c r="BJ215" s="236"/>
      <c r="BK215" s="236"/>
      <c r="BL215" s="237"/>
    </row>
    <row r="216" spans="1:64" ht="15.75" customHeight="1" x14ac:dyDescent="0.25">
      <c r="A216" s="129">
        <v>205</v>
      </c>
      <c r="B216" s="57"/>
      <c r="C216" s="57"/>
      <c r="D216" s="36"/>
      <c r="E216" s="36"/>
      <c r="F216" s="242"/>
      <c r="G216" s="37">
        <v>1</v>
      </c>
      <c r="H216" s="58">
        <v>0</v>
      </c>
      <c r="I216" s="59">
        <v>0</v>
      </c>
      <c r="J216" s="60">
        <v>0</v>
      </c>
      <c r="K216" s="52">
        <v>1</v>
      </c>
      <c r="L216" s="39">
        <v>0</v>
      </c>
      <c r="M216" s="39">
        <v>0</v>
      </c>
      <c r="N216" s="39">
        <v>0</v>
      </c>
      <c r="O216" s="39">
        <v>0</v>
      </c>
      <c r="P216" s="35">
        <f>IF('umowa o pracę'!$E$7=2020,ROUND(IF($L216&gt;=2600,2600*'umowa o pracę'!$E$8,$L216*'umowa o pracę'!$E$8),2),IF('umowa o pracę'!$E$7=2021,ROUND(IF($L216&gt;=2800,2800*'umowa o pracę'!$E$8,$L216*'umowa o pracę'!$E$8),2),0))</f>
        <v>0</v>
      </c>
      <c r="Q216" s="252">
        <f>IF(IF(IF(AND($K216=1,$I216&gt;0),ROUND(IF($L216+$M216&gt;=2600,2600*'umowa o pracę'!$E$8,($L216+$M216)*'umowa o pracę'!$E$8),2)+IF($M216=0,ROUND(IF($L216&gt;2600,ROUND($O216/$L216*2600,2),$O216)*'umowa o pracę'!$E$8,2),ROUND(IF($L216&gt;2600,ROUND($O216/$L216*2600,2),$O216)*'umowa o pracę'!$E$8,2)),ROUND(IF($L216+$M216&gt;=2600,2600*'umowa o pracę'!$E$8,($L216+$M216)*'umowa o pracę'!$E$8),2)-IF($M216=0,ROUND(ROUND(IF($L216&gt;2600,ROUND($N216/$L216*2600,2),$N216),2)*'umowa o pracę'!$E$8,2),IF($M216&gt;0,IF($L216+$M216&lt;2600,ROUND(ROUND($N216+ROUND($M216*9%,2),2)*'umowa o pracę'!$E$8,2),IF(AND($L216+$M216&gt;=2600,$M216&lt;2600,$L216&lt;2600),ROUND((ROUND(((2600-$M216)/$L216)*$N216,2)+ROUND($M216*9%,2))*'umowa o pracę'!$E$8,2),IF(AND($L216+$M216&gt;=2600,$M216&gt;=2600),ROUND((ROUND(2600*9%,2))*'umowa o pracę'!$E$8,2),IF(AND($L216+$M216&gt;=2600,$L216&gt;=2600,$M216&lt;2600),ROUND((ROUND($M216*9%,2)+ROUND(((2600-$M216)/$L216)*$N216,2))*'umowa o pracę'!$E$8,2),0)))),0)))&gt;$J216,$J216,IF(AND($K216=1,$I216&gt;0),ROUND(IF($L216+$M216&gt;=2600,2600*'umowa o pracę'!$E$8,($L216+$M216)*'umowa o pracę'!$E$8),2)+IF($M216=0,ROUND(IF($L216&gt;2600,ROUND($O216/$L216*2600,2),$O216)*'umowa o pracę'!$E$8,2),ROUND(IF($L216&gt;2600,ROUND($O216/$L216*2600,2),$O216)*'umowa o pracę'!$E$8,2)),ROUND(IF($L216+$M216&gt;=2600,2600*'umowa o pracę'!$E$8,($L216+$M216)*'umowa o pracę'!$E$8),2)-IF($M216=0,ROUND(ROUND(IF($L216&gt;2600,ROUND($N216/$L216*2600,2),$N216),2)*'umowa o pracę'!$E$8,2),IF($M216&gt;0,IF($L216+$M216&lt;2600,ROUND(ROUND($N216+ROUND($M216*9%,2),2)*'umowa o pracę'!$E$8,2),IF(AND($L216+$M216&gt;=2600,$M216&lt;2600,$L216&lt;2600),ROUND((ROUND(((2600-$M216)/$L216)*$N216,2)+ROUND($M216*9%,2))*'umowa o pracę'!$E$8,2),IF(AND($L216+$M216&gt;=2600,$M216&gt;=2600),ROUND((ROUND(2600*9%,2))*'umowa o pracę'!$E$8,2),IF(AND($L216+$M216&gt;=2600,$L216&gt;=2600,$M216&lt;2600),ROUND((ROUND($M216*9%,2)+ROUND(((2600-$M216)/$L216)*$N216,2))*'umowa o pracę'!$E$8,2),0)))),0))))&gt;$J216,$J216,IF(IF(AND($K216=1,$I216&gt;0),ROUND(IF($L216+$M216&gt;=2600,2600*'umowa o pracę'!$E$8,($L216+$M216)*'umowa o pracę'!$E$8),2)+IF($M216=0,ROUND(IF($L216&gt;2600,ROUND($O216/$L216*2600,2),$O216)*'umowa o pracę'!$E$8,2),ROUND(IF($L216&gt;2600,ROUND($O216/$L216*2600,2),$O216)*'umowa o pracę'!$E$8,2)),ROUND(IF($L216+$M216&gt;=2600,2600*'umowa o pracę'!$E$8,($L216+$M216)*'umowa o pracę'!$E$8),2)-IF($M216=0,ROUND(ROUND(IF($L216&gt;2600,ROUND($N216/$L216*2600,2),$N216),2)*'umowa o pracę'!$E$8,2),IF($M216&gt;0,IF($L216+$M216&lt;2600,ROUND(ROUND($N216+ROUND($M216*9%,2),2)*'umowa o pracę'!$E$8,2),IF(AND($L216+$M216&gt;=2600,$M216&lt;2600,$L216&lt;2600),ROUND((ROUND(((2600-$M216)/$L216)*$N216,2)+ROUND($M216*9%,2))*'umowa o pracę'!$E$8,2),IF(AND($L216+$M216&gt;=2600,$M216&gt;=2600),ROUND((ROUND(2600*9%,2))*'umowa o pracę'!$E$8,2),IF(AND($L216+$M216&gt;=2600,$L216&gt;=2600,$M216&lt;2600),ROUND((ROUND($M216*9%,2)+ROUND(((2600-$M216)/$L216)*$N216,2))*'umowa o pracę'!$E$8,2),0)))),0)))&gt;$J216,$J216,IF(AND($K216=1,$I216&gt;0),ROUND(IF($L216+$M216&gt;=2600,2600*'umowa o pracę'!$E$8,($L216+$M216)*'umowa o pracę'!$E$8),2)+IF($M216=0,ROUND(IF($L216&gt;2600,ROUND($O216/$L216*2600,2),$O216)*'umowa o pracę'!$E$8,2),ROUND(IF($L216&gt;2600,ROUND($O216/$L216*2600,2),$O216)*'umowa o pracę'!$E$8,2)),ROUND(IF($L216+$M216&gt;=2600,2600*'umowa o pracę'!$E$8,($L216+$M216)*'umowa o pracę'!$E$8),2)-IF(AND($M216=0,I216&gt;0),ROUND(ROUND(IF($L216&gt;2600,ROUND($N216/$L216*2600,2),$N216),2)*'umowa o pracę'!$E$8,2),IF($M216&gt;0,IF($L216+$M216&lt;2600,ROUND(ROUND($N216+ROUND($M216*9%,2),2)*'umowa o pracę'!$E$8,2),IF(AND($L216+$M216&gt;=2600,$M216&lt;2600,$L216&lt;2600),ROUND((ROUND(((2600-$M216)/$L216)*$N216,2)+ROUND($M216*9%,2))*'umowa o pracę'!$E$8,2),IF(AND($L216+$M216&gt;=2600,$M216&gt;=2600),ROUND((ROUND(2600*9%,2))*'umowa o pracę'!$E$8,2),IF(AND($L216+$M216&gt;=2600,$L216&gt;=2600,$M216&lt;2600),ROUND((ROUND($M216*9%,2)+ROUND(((2600-$M216)/$L216)*$N216,2))*'umowa o pracę'!$E$8,2),0)))),0)))))</f>
        <v>0</v>
      </c>
      <c r="R216" s="252">
        <f>IF(IF(IF(AND($K216=1,$I216&gt;0),ROUND(IF($L216+$M216&gt;=2800,2800*'umowa o pracę'!$E$8,($L216+$M216)*'umowa o pracę'!$E$8),2)+IF($M216=0,ROUND(IF($L216&gt;2800,ROUND($O216/$L216*2800,2),$O216)*'umowa o pracę'!$E$8,2),ROUND(IF($L216&gt;2800,ROUND($O216/$L216*2800,2),$O216)*'umowa o pracę'!$E$8,2)),ROUND(IF($L216+$M216&gt;=2800,2800*'umowa o pracę'!$E$8,($L216+$M216)*'umowa o pracę'!$E$8),2)-IF($M216=0,ROUND(ROUND(IF($L216&gt;2800,ROUND($N216/$L216*2800,2),$N216),2)*'umowa o pracę'!$E$8,2),IF($M216&gt;0,IF($L216+$M216&lt;2800,ROUND(ROUND($N216+ROUND($M216*9%,2),2)*'umowa o pracę'!$E$8,2),IF(AND($L216+$M216&gt;=2800,$M216&lt;2800,$L216&lt;2800),ROUND((ROUND(((2800-$M216)/$L216)*$N216,2)+ROUND($M216*9%,2))*'umowa o pracę'!$E$8,2),IF(AND($L216+$M216&gt;=2800,$M216&gt;=2800),ROUND((ROUND(2800*9%,2))*'umowa o pracę'!$E$8,2),IF(AND($L216+$M216&gt;=2800,$L216&gt;=2800,$M216&lt;2800),ROUND((ROUND($M216*9%,2)+ROUND(((2800-$M216)/$L216)*$N216,2))*'umowa o pracę'!$E$8,2),0)))),0)))&gt;$J216,$J216,IF(AND($K216=1,$I216&gt;0),ROUND(IF($L216+$M216&gt;=2800,2800*'umowa o pracę'!$E$8,($L216+$M216)*'umowa o pracę'!$E$8),2)+IF($M216=0,ROUND(IF($L216&gt;2800,ROUND($O216/$L216*2800,2),$O216)*'umowa o pracę'!$E$8,2),ROUND(IF($L216&gt;2800,ROUND($O216/$L216*2800,2),$O216)*'umowa o pracę'!$E$8,2)),ROUND(IF($L216+$M216&gt;=2800,2800*'umowa o pracę'!$E$8,($L216+$M216)*'umowa o pracę'!$E$8),2)-IF($M216=0,ROUND(ROUND(IF($L216&gt;2800,ROUND($N216/$L216*2800,2),$N216),2)*'umowa o pracę'!$E$8,2),IF($M216&gt;0,IF($L216+$M216&lt;2800,ROUND(ROUND($N216+ROUND($M216*9%,2),2)*'umowa o pracę'!$E$8,2),IF(AND($L216+$M216&gt;=2800,$M216&lt;2800,$L216&lt;2800),ROUND((ROUND(((2800-$M216)/$L216)*$N216,2)+ROUND($M216*9%,2))*'umowa o pracę'!$E$8,2),IF(AND($L216+$M216&gt;=2800,$M216&gt;=2800),ROUND((ROUND(2800*9%,2))*'umowa o pracę'!$E$8,2),IF(AND($L216+$M216&gt;=2800,$L216&gt;=2800,$M216&lt;2800),ROUND((ROUND($M216*9%,2)+ROUND(((2800-$M216)/$L216)*$N216,2))*'umowa o pracę'!$E$8,2),0)))),0))))&gt;$J216,$J216,IF(IF(AND($K216=1,$I216&gt;0),ROUND(IF($L216+$M216&gt;=2800,2800*'umowa o pracę'!$E$8,($L216+$M216)*'umowa o pracę'!$E$8),2)+IF($M216=0,ROUND(IF($L216&gt;2800,ROUND($O216/$L216*2800,2),$O216)*'umowa o pracę'!$E$8,2),ROUND(IF($L216&gt;2800,ROUND($O216/$L216*2800,2),$O216)*'umowa o pracę'!$E$8,2)),ROUND(IF($L216+$M216&gt;=2800,2800*'umowa o pracę'!$E$8,($L216+$M216)*'umowa o pracę'!$E$8),2)-IF($M216=0,ROUND(ROUND(IF($L216&gt;2800,ROUND($N216/$L216*2800,2),$N216),2)*'umowa o pracę'!$E$8,2),IF($M216&gt;0,IF($L216+$M216&lt;2800,ROUND(ROUND($N216+ROUND($M216*9%,2),2)*'umowa o pracę'!$E$8,2),IF(AND($L216+$M216&gt;=2800,$M216&lt;2800,$L216&lt;2800),ROUND((ROUND(((2800-$M216)/$L216)*$N216,2)+ROUND($M216*9%,2))*'umowa o pracę'!$E$8,2),IF(AND($L216+$M216&gt;=2800,$M216&gt;=2800),ROUND((ROUND(2800*9%,2))*'umowa o pracę'!$E$8,2),IF(AND($L216+$M216&gt;=2800,$L216&gt;=2800,$M216&lt;2800),ROUND((ROUND($M216*9%,2)+ROUND(((2800-$M216)/$L216)*$N216,2))*'umowa o pracę'!$E$8,2),0)))),0)))&gt;$J216,$J216,IF(AND($K216=1,$I216&gt;0),ROUND(IF($L216+$M216&gt;=2800,2800*'umowa o pracę'!$E$8,($L216+$M216)*'umowa o pracę'!$E$8),2)+IF($M216=0,ROUND(IF($L216&gt;2800,ROUND($O216/$L216*2800,2),$O216)*'umowa o pracę'!$E$8,2),ROUND(IF($L216&gt;2800,ROUND($O216/$L216*2800,2),$O216)*'umowa o pracę'!$E$8,2)),ROUND(IF($L216+$M216&gt;=2800,2800*'umowa o pracę'!$E$8,($L216+$M216)*'umowa o pracę'!$E$8),2)-IF(AND($M216=0,I216&gt;0),ROUND(ROUND(IF($L216&gt;2800,ROUND($N216/$L216*2800,2),$N216),2)*'umowa o pracę'!$E$8,2),IF($M216&gt;0,IF($L216+$M216&lt;2800,ROUND(ROUND($N216+ROUND($M216*9%,2),2)*'umowa o pracę'!$E$8,2),IF(AND($L216+$M216&gt;=2800,$M216&lt;2800,$L216&lt;2800),ROUND((ROUND(((2800-$M216)/$L216)*$N216,2)+ROUND($M216*9%,2))*'umowa o pracę'!$E$8,2),IF(AND($L216+$M216&gt;=2800,$M216&gt;=2800),ROUND((ROUND(2800*9%,2))*'umowa o pracę'!$E$8,2),IF(AND($L216+$M216&gt;=2800,$L216&gt;=2800,$M216&lt;2800),ROUND((ROUND($M216*9%,2)+ROUND(((2800-$M216)/$L216)*$N216,2))*'umowa o pracę'!$E$8,2),0)))),0)))))</f>
        <v>0</v>
      </c>
      <c r="S216" s="32">
        <f>IF('umowa o pracę'!$E$7=2020,IF(IF($K216=1,IF($M216=0,ROUND(IF($L216&gt;2600,ROUND($N216/$L216*2600,2),$N216)*'umowa o pracę'!$E$8,2),IF($L216+$M216&lt;2600,ROUND(ROUND($N216+ROUND($M216*9%,2),2)*'umowa o pracę'!$E$8,2),IF(AND($L216+$M216&gt;=2600,$L216&lt;2600),ROUND((ROUND($N216+ROUND((2600-$L216)*9%,2),2))*'umowa o pracę'!$E$8,2),IF(AND($L216+$M216&gt;=2600,$L216&gt;=2600),ROUND(ROUND($N216/$L216*2600,2)*'umowa o pracę'!$E$8,2),0)))),0)&gt;$H216,$H216,IF($K216=1,IF($M216=0,ROUND(IF($L216&gt;2600,ROUND($N216/$L216*2600,2),$N216)*'umowa o pracę'!$E$8,2),IF($L216+$M216&lt;2600,ROUND(ROUND($N216+ROUND($M216*9%,2),2)*'umowa o pracę'!$E$8,2),IF(AND($L216+$M216&gt;=2600,$L216&lt;2600),ROUND((ROUND($N216+ROUND((2600-$L216)*9%,2),2))*'umowa o pracę'!$E$8,2),IF(AND($L216+$M216&gt;=2600,$L216&gt;=2600),ROUND(ROUND($N216/$L216*2600,2)*'umowa o pracę'!$E$8,2),0)))),0)),IF('umowa o pracę'!$E$7=2021,IF(IF($K216=1,IF($M216=0,ROUND(IF($L216&gt;2800,ROUND($N216/$L216*2800,2),$N216)*'umowa o pracę'!$E$8,2),IF($L216+$M216&lt;2800,ROUND(ROUND($N216+ROUND($M216*9%,2),2)*'umowa o pracę'!$E$8,2),IF(AND($L216+$M216&gt;=2800,$L216&lt;2800),ROUND((ROUND($N216+ROUND((2800-$L216)*9%,2),2))*'umowa o pracę'!$E$8,2),IF(AND($L216+$M216&gt;=2800,$L216&gt;=2800),ROUND(ROUND($N216/$L216*2800,2)*'umowa o pracę'!$E$8,2),0)))),0)&gt;$H216,$H216,IF($K216=1,IF($M216=0,ROUND(IF($L216&gt;2800,ROUND($N216/$L216*2800,2),$N216)*'umowa o pracę'!$E$8,2),IF($L216+$M216&lt;2800,ROUND(ROUND($N216+ROUND($M216*9%,2),2)*'umowa o pracę'!$E$8,2),IF(AND($L216+$M216&gt;=2800,$L216&lt;2800),ROUND((ROUND($N216+ROUND((2800-$L216)*9%,2),2))*'umowa o pracę'!$E$8,2),IF(AND($L216+$M216&gt;=2800,$L216&gt;=2800),ROUND(ROUND($N216/$L216*2800,2)*'umowa o pracę'!$E$8,2),0)))),0)),0))</f>
        <v>0</v>
      </c>
      <c r="T216" s="32">
        <f>IF('umowa o pracę'!$E$7=2020,IF(IF($K216=1,IF($M216=0,ROUND(IF($L216&gt;2600,ROUND($O216/$L216*2600,2),$O216)*'umowa o pracę'!$E$8,2),ROUND(IF($L216&gt;2600,ROUND($O216/$L216*2600,2),$O216)*'umowa o pracę'!$E$8,2)),0)&gt;$I216,$I216,IF($K216=1,IF($M216=0,ROUND(IF($L216&gt;2600,ROUND($O216/$L216*2600,2),$O216)*'umowa o pracę'!$E$8,2),ROUND(IF($L216&gt;2600,ROUND($O216/$L216*2600,2),$O216)*'umowa o pracę'!$E$8,2)),0)),IF('umowa o pracę'!$E$7=2021,IF(IF($K216=1,IF($M216=0,ROUND(IF($L216&gt;2800,ROUND($O216/$L216*2800,2),$O216)*'umowa o pracę'!$E$8,2),ROUND(IF($L216&gt;2800,ROUND($O216/$L216*2800,2),$O216)*'umowa o pracę'!$E$8,2)),0)&gt;$I216,$I216,IF($K216=1,IF($M216=0,ROUND(IF($L216&gt;2800,ROUND($O216/$L216*2800,2),$O216)*'umowa o pracę'!$E$8,2),ROUND(IF($L216&gt;2800,ROUND($O216/$L216*2800,2),$O216)*'umowa o pracę'!$E$8,2)),0)),0))</f>
        <v>0</v>
      </c>
      <c r="U216" s="51">
        <f>IF('umowa o pracę'!$E$7=2020,$Q216,IF('umowa o pracę'!$E$7=2021,$R216,0))</f>
        <v>0</v>
      </c>
      <c r="V216" s="53">
        <f t="shared" si="40"/>
        <v>1</v>
      </c>
      <c r="W216" s="54">
        <f>IF('umowa o pracę'!$E$6&lt;2,0,$L216)</f>
        <v>0</v>
      </c>
      <c r="X216" s="54">
        <f>IF('umowa o pracę'!$E$6&lt;2,0,$M216)</f>
        <v>0</v>
      </c>
      <c r="Y216" s="55">
        <f>IF('umowa o pracę'!$E$6&lt;2,0,$N216)</f>
        <v>0</v>
      </c>
      <c r="Z216" s="55">
        <f>IF('umowa o pracę'!$E$6&lt;2,0,$O216)</f>
        <v>0</v>
      </c>
      <c r="AA216" s="32">
        <f>IF('umowa o pracę'!$E$7=2020,ROUND(IF($W216&gt;=2600,2600*'umowa o pracę'!$E$8,$W216*'umowa o pracę'!$E$8),2),IF('umowa o pracę'!$E$7=2021,ROUND(IF($W216&gt;=2800,2800*'umowa o pracę'!$E$8,$W216*'umowa o pracę'!$E$8),2),0))</f>
        <v>0</v>
      </c>
      <c r="AB216" s="32">
        <f>IF(IF(IF(AND($V216=1,$I216&gt;0),ROUND(IF($W216+$X216&gt;=2600,2600*'umowa o pracę'!$E$8,($W216+$X216)*'umowa o pracę'!$E$8),2)+IF($X216=0,ROUND(IF($W216&gt;2600,ROUND($Z216/$W216*2600,2),$Z216)*'umowa o pracę'!$E$8,2),ROUND(IF($W216&gt;2600,ROUND($Z216/$W216*2600,2),$Z216)*'umowa o pracę'!$E$8,2)),ROUND(IF($W216+$X216&gt;=2600,2600*'umowa o pracę'!$E$8,($W216+$X216)*'umowa o pracę'!$E$8),2)-IF($X216=0,ROUND(ROUND(IF($W216&gt;2600,ROUND($Y216/$W216*2600,2),$Y216),2)*'umowa o pracę'!$E$8,2),IF($X216&gt;0,IF($W216+$X216&lt;2600,ROUND(ROUND($Y216+ROUND($X216*9%,2),2)*'umowa o pracę'!$E$8,2),IF(AND($W216+$X216&gt;=2600,$X216&lt;2600,$W216&lt;2600),ROUND((ROUND(((2600-$X216)/$W216)*$Y216,2)+ROUND($X216*9%,2))*'umowa o pracę'!$E$8,2),IF(AND($W216+$X216&gt;=2600,$X216&gt;=2600),ROUND((ROUND(2600*9%,2))*'umowa o pracę'!$E$8,2),IF(AND($W216+$X216&gt;=2600,$W216&gt;=2600,$X216&lt;2600),ROUND((ROUND($X216*9%,2)+ROUND(((2600-$X216)/$W216)*$Y216,2))*'umowa o pracę'!$E$8,2),0)))),0)))&gt;$J216,$J216,IF(AND($V216=1,$I216&gt;0),ROUND(IF($W216+$X216&gt;=2600,2600*'umowa o pracę'!$E$8,($W216+$X216)*'umowa o pracę'!$E$8),2)+IF($X216=0,ROUND(IF($W216&gt;2600,ROUND($Z216/$W216*2600,2),$Z216)*'umowa o pracę'!$E$8,2),ROUND(IF($W216&gt;2600,ROUND($Z216/$W216*2600,2),$Z216)*'umowa o pracę'!$E$8,2)),ROUND(IF($W216+$X216&gt;=2600,2600*'umowa o pracę'!$E$8,($W216+$X216)*'umowa o pracę'!$E$8),2)-IF($X216=0,ROUND(ROUND(IF($W216&gt;2600,ROUND($Y216/$W216*2600,2),$Y216),2)*'umowa o pracę'!$E$8,2),IF($X216&gt;0,IF($W216+$X216&lt;2600,ROUND(ROUND($Y216+ROUND($X216*9%,2),2)*'umowa o pracę'!$E$8,2),IF(AND($W216+$X216&gt;=2600,$X216&lt;2600,$W216&lt;2600),ROUND((ROUND(((2600-$X216)/$W216)*$Y216,2)+ROUND($X216*9%,2))*'umowa o pracę'!$E$8,2),IF(AND($W216+$X216&gt;=2600,$X216&gt;=2600),ROUND((ROUND(2600*9%,2))*'umowa o pracę'!$E$8,2),IF(AND($W216+$X216&gt;=2600,$W216&gt;=2600,$X216&lt;2600),ROUND((ROUND($X216*9%,2)+ROUND(((2600-$X216)/$W216)*$Y216,2))*'umowa o pracę'!$E$8,2),0)))),0))))&gt;$J216,$J216,IF(IF(AND($V216=1,$I216&gt;0),ROUND(IF($W216+$X216&gt;=2600,2600*'umowa o pracę'!$E$8,($W216+$X216)*'umowa o pracę'!$E$8),2)+IF($X216=0,ROUND(IF($W216&gt;2600,ROUND($Z216/$W216*2600,2),$Z216)*'umowa o pracę'!$E$8,2),ROUND(IF($W216&gt;2600,ROUND($Z216/$W216*2600,2),$Z216)*'umowa o pracę'!$E$8,2)),ROUND(IF($W216+$X216&gt;=2600,2600*'umowa o pracę'!$E$8,($W216+$X216)*'umowa o pracę'!$E$8),2)-IF($X216=0,ROUND(ROUND(IF($W216&gt;2600,ROUND($Y216/$W216*2600,2),$Y216),2)*'umowa o pracę'!$E$8,2),IF($X216&gt;0,IF($W216+$X216&lt;2600,ROUND(ROUND($Y216+ROUND($X216*9%,2),2)*'umowa o pracę'!$E$8,2),IF(AND($W216+$X216&gt;=2600,$X216&lt;2600,$W216&lt;2600),ROUND((ROUND(((2600-$X216)/$W216)*$Y216,2)+ROUND($X216*9%,2))*'umowa o pracę'!$E$8,2),IF(AND($W216+$X216&gt;=2600,$X216&gt;=2600),ROUND((ROUND(2600*9%,2))*'umowa o pracę'!$E$8,2),IF(AND($W216+$X216&gt;=2600,$W216&gt;=2600,$X216&lt;2600),ROUND((ROUND($X216*9%,2)+ROUND(((2600-$X216)/$W216)*$Y216,2))*'umowa o pracę'!$E$8,2),0)))),0)))&gt;$J216,$J216,IF(AND($V216=1,$I216&gt;0),ROUND(IF($W216+$X216&gt;=2600,2600*'umowa o pracę'!$E$8,($W216+$X216)*'umowa o pracę'!$E$8),2)+IF($X216=0,ROUND(IF($W216&gt;2600,ROUND($Z216/$W216*2600,2),$Z216)*'umowa o pracę'!$E$8,2),ROUND(IF($W216&gt;2600,ROUND($Z216/$W216*2600,2),$Z216)*'umowa o pracę'!$E$8,2)),ROUND(IF($W216+$X216&gt;=2600,2600*'umowa o pracę'!$E$8,($W216+$X216)*'umowa o pracę'!$E$8),2)-IF(AND($X216=0,I216&gt;0),ROUND(ROUND(IF($W216&gt;2600,ROUND($Y216/$W216*2600,2),$Y216),2)*'umowa o pracę'!$E$8,2),IF($X216&gt;0,IF($W216+$X216&lt;2600,ROUND(ROUND($Y216+ROUND($X216*9%,2),2)*'umowa o pracę'!$E$8,2),IF(AND($W216+$X216&gt;=2600,$X216&lt;2600,$W216&lt;2600),ROUND((ROUND(((2600-$X216)/$W216)*$Y216,2)+ROUND($X216*9%,2))*'umowa o pracę'!$E$8,2),IF(AND($W216+$X216&gt;=2600,$X216&gt;=2600),ROUND((ROUND(2600*9%,2))*'umowa o pracę'!$E$8,2),IF(AND($W216+$X216&gt;=2600,$W216&gt;=2600,$X216&lt;2600),ROUND((ROUND($X216*9%,2)+ROUND(((2600-$X216)/$W216)*$Y216,2))*'umowa o pracę'!$E$8,2),0)))),0)))))</f>
        <v>0</v>
      </c>
      <c r="AC216" s="32">
        <f>IF(IF(IF(AND($V216=1,$I216&gt;0),ROUND(IF($W216+$X216&gt;=2800,2800*'umowa o pracę'!$E$8,($W216+$X216)*'umowa o pracę'!$E$8),2)+IF($X216=0,ROUND(IF($W216&gt;2800,ROUND($Z216/$W216*2800,2),$Z216)*'umowa o pracę'!$E$8,2),ROUND(IF($W216&gt;2800,ROUND($Z216/$W216*2800,2),$Z216)*'umowa o pracę'!$E$8,2)),ROUND(IF($W216+$X216&gt;=2800,2800*'umowa o pracę'!$E$8,($W216+$X216)*'umowa o pracę'!$E$8),2)-IF($X216=0,ROUND(ROUND(IF($W216&gt;2800,ROUND($Y216/$W216*2800,2),$Y216),2)*'umowa o pracę'!$E$8,2),IF($X216&gt;0,IF($W216+$X216&lt;2800,ROUND(ROUND($Y216+ROUND($X216*9%,2),2)*'umowa o pracę'!$E$8,2),IF(AND($W216+$X216&gt;=2800,$X216&lt;2800,$W216&lt;2800),ROUND((ROUND(((2800-$X216)/$W216)*$Y216,2)+ROUND($X216*9%,2))*'umowa o pracę'!$E$8,2),IF(AND($W216+$X216&gt;=2800,$X216&gt;=2800),ROUND((ROUND(2800*9%,2))*'umowa o pracę'!$E$8,2),IF(AND($W216+$X216&gt;=2800,$W216&gt;=2800,$X216&lt;2800),ROUND((ROUND($X216*9%,2)+ROUND(((2800-$X216)/$W216)*$Y216,2))*'umowa o pracę'!$E$8,2),0)))),0)))&gt;$J216,$J216,IF(AND($V216=1,$I216&gt;0),ROUND(IF($W216+$X216&gt;=2800,2800*'umowa o pracę'!$E$8,($W216+$X216)*'umowa o pracę'!$E$8),2)+IF($X216=0,ROUND(IF($W216&gt;2800,ROUND($Z216/$W216*2800,2),$Z216)*'umowa o pracę'!$E$8,2),ROUND(IF($W216&gt;2800,ROUND($Z216/$W216*2800,2),$Z216)*'umowa o pracę'!$E$8,2)),ROUND(IF($W216+$X216&gt;=2800,2800*'umowa o pracę'!$E$8,($W216+$X216)*'umowa o pracę'!$E$8),2)-IF($X216=0,ROUND(ROUND(IF($W216&gt;2800,ROUND($Y216/$W216*2800,2),$Y216),2)*'umowa o pracę'!$E$8,2),IF($X216&gt;0,IF($W216+$X216&lt;2800,ROUND(ROUND($Y216+ROUND($X216*9%,2),2)*'umowa o pracę'!$E$8,2),IF(AND($W216+$X216&gt;=2800,$X216&lt;2800,$W216&lt;2800),ROUND((ROUND(((2800-$X216)/$W216)*$Y216,2)+ROUND($X216*9%,2))*'umowa o pracę'!$E$8,2),IF(AND($W216+$X216&gt;=2800,$X216&gt;=2800),ROUND((ROUND(2800*9%,2))*'umowa o pracę'!$E$8,2),IF(AND($W216+$X216&gt;=2800,$W216&gt;=2800,$X216&lt;2800),ROUND((ROUND($X216*9%,2)+ROUND(((2800-$X216)/$W216)*$Y216,2))*'umowa o pracę'!$E$8,2),0)))),0))))&gt;$J216,$J216,IF(IF(AND($V216=1,$I216&gt;0),ROUND(IF($W216+$X216&gt;=2800,2800*'umowa o pracę'!$E$8,($W216+$X216)*'umowa o pracę'!$E$8),2)+IF($X216=0,ROUND(IF($W216&gt;2800,ROUND($Z216/$W216*2800,2),$Z216)*'umowa o pracę'!$E$8,2),ROUND(IF($W216&gt;2800,ROUND($Z216/$W216*2800,2),$Z216)*'umowa o pracę'!$E$8,2)),ROUND(IF($W216+$X216&gt;=2800,2800*'umowa o pracę'!$E$8,($W216+$X216)*'umowa o pracę'!$E$8),2)-IF($X216=0,ROUND(ROUND(IF($W216&gt;2800,ROUND($Y216/$W216*2800,2),$Y216),2)*'umowa o pracę'!$E$8,2),IF($X216&gt;0,IF($W216+$X216&lt;2800,ROUND(ROUND($Y216+ROUND($X216*9%,2),2)*'umowa o pracę'!$E$8,2),IF(AND($W216+$X216&gt;=2800,$X216&lt;2800,$W216&lt;2800),ROUND((ROUND(((2800-$X216)/$W216)*$Y216,2)+ROUND($X216*9%,2))*'umowa o pracę'!$E$8,2),IF(AND($W216+$X216&gt;=2800,$X216&gt;=2800),ROUND((ROUND(2800*9%,2))*'umowa o pracę'!$E$8,2),IF(AND($W216+$X216&gt;=2800,$W216&gt;=2800,$X216&lt;2800),ROUND((ROUND($X216*9%,2)+ROUND(((2800-$X216)/$W216)*$Y216,2))*'umowa o pracę'!$E$8,2),0)))),0)))&gt;$J216,$J216,IF(AND($V216=1,$I216&gt;0),ROUND(IF($W216+$X216&gt;=2800,2800*'umowa o pracę'!$E$8,($W216+$X216)*'umowa o pracę'!$E$8),2)+IF($X216=0,ROUND(IF($W216&gt;2800,ROUND($Z216/$W216*2800,2),$Z216)*'umowa o pracę'!$E$8,2),ROUND(IF($W216&gt;2800,ROUND($Z216/$W216*2800,2),$Z216)*'umowa o pracę'!$E$8,2)),ROUND(IF($W216+$X216&gt;=2800,2800*'umowa o pracę'!$E$8,($W216+$X216)*'umowa o pracę'!$E$8),2)-IF(AND($X216=0,I216&gt;0),ROUND(ROUND(IF($W216&gt;2800,ROUND($Y216/$W216*2800,2),$Y216),2)*'umowa o pracę'!$E$8,2),IF($X216&gt;0,IF($W216+$X216&lt;2800,ROUND(ROUND($Y216+ROUND($X216*9%,2),2)*'umowa o pracę'!$E$8,2),IF(AND($W216+$X216&gt;=2800,$X216&lt;2800,$W216&lt;2800),ROUND((ROUND(((2800-$X216)/$W216)*$Y216,2)+ROUND($X216*9%,2))*'umowa o pracę'!$E$8,2),IF(AND($W216+$X216&gt;=2800,$X216&gt;=2800),ROUND((ROUND(2800*9%,2))*'umowa o pracę'!$E$8,2),IF(AND($W216+$X216&gt;=2800,$W216&gt;=2800,$X216&lt;2800),ROUND((ROUND($X216*9%,2)+ROUND(((2800-$X216)/$W216)*$Y216,2))*'umowa o pracę'!$E$8,2),0)))),0)))))</f>
        <v>0</v>
      </c>
      <c r="AD216" s="32">
        <f>IF('umowa o pracę'!$E$7=2020,IF(IF($V216=1,IF($X216=0,ROUND(IF($W216&gt;2600,ROUND($Y216/$W216*2600,2),$Y216)*'umowa o pracę'!$E$8,2),IF($W216+$X216&lt;2600,ROUND(ROUND($Y216+ROUND($X216*9%,2),2)*'umowa o pracę'!$E$8,2),IF(AND($W216+$X216&gt;=2600,$W216&lt;2600),ROUND((ROUND($Y216+ROUND((2600-$W216)*9%,2),2))*'umowa o pracę'!$E$8,2),IF(AND($W216+$X216&gt;=2600,$W216&gt;=2600),ROUND(ROUND($Y216/$W216*2600,2)*'umowa o pracę'!$E$8,2),0)))),0)&gt;$H216,$H216,IF($V216=1,IF($X216=0,ROUND(IF($W216&gt;2600,ROUND($Y216/$W216*2600,2),$Y216)*'umowa o pracę'!$E$8,2),IF($W216+$X216&lt;2600,ROUND(ROUND($Y216+ROUND($X216*9%,2),2)*'umowa o pracę'!$E$8,2),IF(AND($W216+$X216&gt;=2600,$W216&lt;2600),ROUND((ROUND($Y216+ROUND((2600-$W216)*9%,2),2))*'umowa o pracę'!$E$8,2),IF(AND($W216+$X216&gt;=2600,$W216&gt;=2600),ROUND(ROUND($Y216/$W216*2600,2)*'umowa o pracę'!$E$8,2),0)))),0)),IF('umowa o pracę'!$E$7=2021,IF(IF($V216=1,IF($X216=0,ROUND(IF($W216&gt;2800,ROUND($Y216/$W216*2800,2),$Y216)*'umowa o pracę'!$E$8,2),IF($W216+$X216&lt;2800,ROUND(ROUND($Y216+ROUND($X216*9%,2),2)*'umowa o pracę'!$E$8,2),IF(AND($W216+$X216&gt;=2800,$W216&lt;2800),ROUND((ROUND($Y216+ROUND((2800-$W216)*9%,2),2))*'umowa o pracę'!$E$8,2),IF(AND($W216+$X216&gt;=2800,$W216&gt;=2800),ROUND(ROUND($Y216/$W216*2800,2)*'umowa o pracę'!$E$8,2),0)))),0)&gt;$H216,$H216,IF($V216=1,IF($X216=0,ROUND(IF($W216&gt;2800,ROUND($Y216/$W216*2800,2),$Y216)*'umowa o pracę'!$E$8,2),IF($W216+$X216&lt;2800,ROUND(ROUND($Y216+ROUND($X216*9%,2),2)*'umowa o pracę'!$E$8,2),IF(AND($W216+$X216&gt;=2800,$W216&lt;2800),ROUND((ROUND($Y216+ROUND((2800-$W216)*9%,2),2))*'umowa o pracę'!$E$8,2),IF(AND($W216+$X216&gt;=2800,$W216&gt;=2800),ROUND(ROUND($Y216/$W216*2800,2)*'umowa o pracę'!$E$8,2),0)))),0)),0))</f>
        <v>0</v>
      </c>
      <c r="AE216" s="32">
        <f>IF('umowa o pracę'!$E$7=2020,IF(IF($V216=1,IF($X216=0,ROUND(IF($W216&gt;2600,ROUND($Z216/$W216*2600,2),$Z216)*'umowa o pracę'!$E$8,2),ROUND(IF($W216&gt;2600,ROUND($Z216/$W216*2600,2),$Z216)*'umowa o pracę'!$E$8,2)),0)&gt;$I216,$I216,IF($V216=1,IF($X216=0,ROUND(IF($W216&gt;2600,ROUND($Z216/$W216*2600,2),$Z216)*'umowa o pracę'!$E$8,2),ROUND(IF($W216&gt;2600,ROUND($Z216/$W216*2600,2),$Z216)*'umowa o pracę'!$E$8,2)),0)),IF('umowa o pracę'!$E$7=2021,IF(IF($V216=1,IF($X216=0,ROUND(IF($W216&gt;2800,ROUND($Z216/$W216*2800,2),$Z216)*'umowa o pracę'!$E$8,2),ROUND(IF($W216&gt;2800,ROUND($Z216/$W216*2800,2),$Z216)*'umowa o pracę'!$E$8,2)),0)&gt;$I216,$I216,IF($V216=1,IF($X216=0,ROUND(IF($W216&gt;2800,ROUND($Z216/$W216*2800,2),$Z216)*'umowa o pracę'!$E$8,2),ROUND(IF($W216&gt;2800,ROUND($Z216/$W216*2800,2),$Z216)*'umowa o pracę'!$E$8,2)),0)),0))</f>
        <v>0</v>
      </c>
      <c r="AF216" s="56">
        <f>IF('umowa o pracę'!$E$7=2020,$AB216,IF('umowa o pracę'!$E$7=2021,$AC216,0))</f>
        <v>0</v>
      </c>
      <c r="AG216" s="53">
        <f t="shared" si="41"/>
        <v>1</v>
      </c>
      <c r="AH216" s="39">
        <f>IF('umowa o pracę'!$E$6&lt;3,0,$L216)</f>
        <v>0</v>
      </c>
      <c r="AI216" s="39">
        <f>IF('umowa o pracę'!$E$6&lt;3,0,$M216)</f>
        <v>0</v>
      </c>
      <c r="AJ216" s="55">
        <f>IF('umowa o pracę'!$E$6&lt;3,0,$N216)</f>
        <v>0</v>
      </c>
      <c r="AK216" s="55">
        <f>IF('umowa o pracę'!$E$6&lt;3,0,$O216)</f>
        <v>0</v>
      </c>
      <c r="AL216" s="32">
        <f>IF('umowa o pracę'!$E$7=2020,ROUND(IF($AH216&gt;=2600,2600*'umowa o pracę'!$E$8,$AH216*'umowa o pracę'!$E$8),2),IF('umowa o pracę'!$E$7=2021,ROUND(IF($AH216&gt;=2800,2800*'umowa o pracę'!$E$8,$AH216*'umowa o pracę'!$E$8),2),0))</f>
        <v>0</v>
      </c>
      <c r="AM216" s="32">
        <f>IF(IF(IF(AND($AG216=1,$I216&gt;0),ROUND(IF($AH216+$AI216&gt;=2600,2600*'umowa o pracę'!$E$8,($AH216+$AI216)*'umowa o pracę'!$E$8),2)+IF($AI216=0,ROUND(IF($AH216&gt;2600,ROUND($AK216/$AH216*2600,2),$AK216)*'umowa o pracę'!$E$8,2),ROUND(IF($AH216&gt;2600,ROUND($AK216/$AH216*2600,2),$AK216)*'umowa o pracę'!$E$8,2)),ROUND(IF($AH216+$AI216&gt;=2600,2600*'umowa o pracę'!$E$8,($AH216+$AI216)*'umowa o pracę'!$E$8),2)-IF($AI216=0,ROUND(ROUND(IF($AH216&gt;2600,ROUND($AJ216/$AH216*2600,2),$AJ216),2)*'umowa o pracę'!$E$8,2),IF($AI216&gt;0,IF($AH216+$AI216&lt;2600,ROUND(ROUND($AJ216+ROUND($AI216*9%,2),2)*'umowa o pracę'!$E$8,2),IF(AND($AH216+$AI216&gt;=2600,$AI216&lt;2600,$AH216&lt;2600),ROUND((ROUND(((2600-$AI216)/$AH216)*$AJ216,2)+ROUND($AI216*9%,2))*'umowa o pracę'!$E$8,2),IF(AND($AH216+$AI216&gt;=2600,$AI216&gt;=2600),ROUND((ROUND(2600*9%,2))*'umowa o pracę'!$E$8,2),IF(AND($AH216+$AI216&gt;=2600,$AH216&gt;=2600,$AI216&lt;2600),ROUND((ROUND($AI216*9%,2)+ROUND(((2600-$AI216)/$AH216)*$AJ216,2))*'umowa o pracę'!$E$8,2),0)))),0)))&gt;$J216,$J216,IF(AND($AG216=1,$I216&gt;0),ROUND(IF($AH216+$AI216&gt;=2600,2600*'umowa o pracę'!$E$8,($AH216+$AI216)*'umowa o pracę'!$E$8),2)+IF($AI216=0,ROUND(IF($AH216&gt;2600,ROUND($AK216/$AH216*2600,2),$AK216)*'umowa o pracę'!$E$8,2),ROUND(IF($AH216&gt;2600,ROUND($AK216/$AH216*2600,2),$AK216)*'umowa o pracę'!$E$8,2)),ROUND(IF($AH216+$AI216&gt;=2600,2600*'umowa o pracę'!$E$8,($AH216+$AI216)*'umowa o pracę'!$E$8),2)-IF($AI216=0,ROUND(ROUND(IF($AH216&gt;2600,ROUND($AJ216/$AH216*2600,2),$AJ216),2)*'umowa o pracę'!$E$8,2),IF($AI216&gt;0,IF($AH216+$AI216&lt;2600,ROUND(ROUND($AJ216+ROUND($AI216*9%,2),2)*'umowa o pracę'!$E$8,2),IF(AND($AH216+$AI216&gt;=2600,$AI216&lt;2600,$AH216&lt;2600),ROUND((ROUND(((2600-$AI216)/$AH216)*$AJ216,2)+ROUND($AI216*9%,2))*'umowa o pracę'!$E$8,2),IF(AND($AH216+$AI216&gt;=2600,$AI216&gt;=2600),ROUND((ROUND(2600*9%,2))*'umowa o pracę'!$E$8,2),IF(AND($AH216+$AI216&gt;=2600,$AH216&gt;=2600,$AI216&lt;2600),ROUND((ROUND($AI216*9%,2)+ROUND(((2600-$AI216)/$AH216)*$AJ216,2))*'umowa o pracę'!$E$8,2),0)))),0))))&gt;$J216,$J216,IF(IF(AND($AG216=1,$I216&gt;0),ROUND(IF($AH216+$AI216&gt;=2600,2600*'umowa o pracę'!$E$8,($AH216+$AI216)*'umowa o pracę'!$E$8),2)+IF($AI216=0,ROUND(IF($AH216&gt;2600,ROUND($AK216/$AH216*2600,2),$AK216)*'umowa o pracę'!$E$8,2),ROUND(IF($AH216&gt;2600,ROUND($AK216/$AH216*2600,2),$AK216)*'umowa o pracę'!$E$8,2)),ROUND(IF($AH216+$AI216&gt;=2600,2600*'umowa o pracę'!$E$8,($AH216+$AI216)*'umowa o pracę'!$E$8),2)-IF($AI216=0,ROUND(ROUND(IF($AH216&gt;2600,ROUND($AJ216/$AH216*2600,2),$AJ216),2)*'umowa o pracę'!$E$8,2),IF($AI216&gt;0,IF($AH216+$AI216&lt;2600,ROUND(ROUND($AJ216+ROUND($AI216*9%,2),2)*'umowa o pracę'!$E$8,2),IF(AND($AH216+$AI216&gt;=2600,$AI216&lt;2600,$AH216&lt;2600),ROUND((ROUND(((2600-$AI216)/$AH216)*$AJ216,2)+ROUND($AI216*9%,2))*'umowa o pracę'!$E$8,2),IF(AND($AH216+$AI216&gt;=2600,$AI216&gt;=2600),ROUND((ROUND(2600*9%,2))*'umowa o pracę'!$E$8,2),IF(AND($AH216+$AI216&gt;=2600,$AH216&gt;=2600,$AI216&lt;2600),ROUND((ROUND($AI216*9%,2)+ROUND(((2600-$AI216)/$AH216)*$AJ216,2))*'umowa o pracę'!$E$8,2),0)))),0)))&gt;$J216,$J216,IF(AND($AG216=1,$I216&gt;0),ROUND(IF($AH216+$AI216&gt;=2600,2600*'umowa o pracę'!$E$8,($AH216+$AI216)*'umowa o pracę'!$E$8),2)+IF($AI216=0,ROUND(IF($AH216&gt;2600,ROUND($AK216/$AH216*2600,2),$AK216)*'umowa o pracę'!$E$8,2),ROUND(IF($AH216&gt;2600,ROUND($AK216/$AH216*2600,2),$AK216)*'umowa o pracę'!$E$8,2)),ROUND(IF($AH216+$AI216&gt;=2600,2600*'umowa o pracę'!$E$8,($AH216+$AI216)*'umowa o pracę'!$E$8),2)-IF(AND($AI216=0,I216&gt;0),ROUND(ROUND(IF($AH216&gt;2600,ROUND($AJ216/$AH216*2600,2),$AJ216),2)*'umowa o pracę'!$E$8,2),IF($AI216&gt;0,IF($AH216+$AI216&lt;2600,ROUND(ROUND($AJ216+ROUND($AI216*9%,2),2)*'umowa o pracę'!$E$8,2),IF(AND($AH216+$AI216&gt;=2600,$AI216&lt;2600,$AH216&lt;2600),ROUND((ROUND(((2600-$AI216)/$AH216)*$AJ216,2)+ROUND($AI216*9%,2))*'umowa o pracę'!$E$8,2),IF(AND($AH216+$AI216&gt;=2600,$AI216&gt;=2600),ROUND((ROUND(2600*9%,2))*'umowa o pracę'!$E$8,2),IF(AND($AH216+$AI216&gt;=2600,$AH216&gt;=2600,$AI216&lt;2600),ROUND((ROUND($AI216*9%,2)+ROUND(((2600-$AI216)/$AH216)*$AJ216,2))*'umowa o pracę'!$E$8,2),0)))),0)))))</f>
        <v>0</v>
      </c>
      <c r="AN216" s="32">
        <f>IF(IF(IF(AND($AG216=1,$I216&gt;0),ROUND(IF($AH216+$AI216&gt;=2800,2800*'umowa o pracę'!$E$8,($AH216+$AI216)*'umowa o pracę'!$E$8),2)+IF($AI216=0,ROUND(IF($AH216&gt;2800,ROUND($AK216/$AH216*2800,2),$AK216)*'umowa o pracę'!$E$8,2),ROUND(IF($AH216&gt;2800,ROUND($AK216/$AH216*2800,2),$AK216)*'umowa o pracę'!$E$8,2)),ROUND(IF($AH216+$AI216&gt;=2800,2800*'umowa o pracę'!$E$8,($AH216+$AI216)*'umowa o pracę'!$E$8),2)-IF($AI216=0,ROUND(ROUND(IF($AH216&gt;2800,ROUND($AJ216/$AH216*2800,2),$AJ216),2)*'umowa o pracę'!$E$8,2),IF($AI216&gt;0,IF($AH216+$AI216&lt;2800,ROUND(ROUND($AJ216+ROUND($AI216*9%,2),2)*'umowa o pracę'!$E$8,2),IF(AND($AH216+$AI216&gt;=2800,$AI216&lt;2800,$AH216&lt;2800),ROUND((ROUND(((2800-$AI216)/$AH216)*$AJ216,2)+ROUND($AI216*9%,2))*'umowa o pracę'!$E$8,2),IF(AND($AH216+$AI216&gt;=2800,$AI216&gt;=2800),ROUND((ROUND(2800*9%,2))*'umowa o pracę'!$E$8,2),IF(AND($AH216+$AI216&gt;=2800,$AH216&gt;=2800,$AI216&lt;2800),ROUND((ROUND($AI216*9%,2)+ROUND(((2800-$AI216)/$AH216)*$AJ216,2))*'umowa o pracę'!$E$8,2),0)))),0)))&gt;$J216,$J216,IF(AND($AG216=1,$I216&gt;0),ROUND(IF($AH216+$AI216&gt;=2800,2800*'umowa o pracę'!$E$8,($AH216+$AI216)*'umowa o pracę'!$E$8),2)+IF($AI216=0,ROUND(IF($AH216&gt;2800,ROUND($AK216/$AH216*2800,2),$AK216)*'umowa o pracę'!$E$8,2),ROUND(IF($AH216&gt;2800,ROUND($AK216/$AH216*2800,2),$AK216)*'umowa o pracę'!$E$8,2)),ROUND(IF($AH216+$AI216&gt;=2800,2800*'umowa o pracę'!$E$8,($AH216+$AI216)*'umowa o pracę'!$E$8),2)-IF($AI216=0,ROUND(ROUND(IF($AH216&gt;2800,ROUND($AJ216/$AH216*2800,2),$AJ216),2)*'umowa o pracę'!$E$8,2),IF($AI216&gt;0,IF($AH216+$AI216&lt;2800,ROUND(ROUND($AJ216+ROUND($AI216*9%,2),2)*'umowa o pracę'!$E$8,2),IF(AND($AH216+$AI216&gt;=2800,$AI216&lt;2800,$AH216&lt;2800),ROUND((ROUND(((2800-$AI216)/$AH216)*$AJ216,2)+ROUND($AI216*9%,2))*'umowa o pracę'!$E$8,2),IF(AND($AH216+$AI216&gt;=2800,$AI216&gt;=2800),ROUND((ROUND(2800*9%,2))*'umowa o pracę'!$E$8,2),IF(AND($AH216+$AI216&gt;=2800,$AH216&gt;=2800,$AI216&lt;2800),ROUND((ROUND($AI216*9%,2)+ROUND(((2800-$AI216)/$AH216)*$AJ216,2))*'umowa o pracę'!$E$8,2),0)))),0))))&gt;$J216,$J216,IF(IF(AND($AG216=1,$I216&gt;0),ROUND(IF($AH216+$AI216&gt;=2800,2800*'umowa o pracę'!$E$8,($AH216+$AI216)*'umowa o pracę'!$E$8),2)+IF($AI216=0,ROUND(IF($AH216&gt;2800,ROUND($AK216/$AH216*2800,2),$AK216)*'umowa o pracę'!$E$8,2),ROUND(IF($AH216&gt;2800,ROUND($AK216/$AH216*2800,2),$AK216)*'umowa o pracę'!$E$8,2)),ROUND(IF($AH216+$AI216&gt;=2800,2800*'umowa o pracę'!$E$8,($AH216+$AI216)*'umowa o pracę'!$E$8),2)-IF($AI216=0,ROUND(ROUND(IF($AH216&gt;2800,ROUND($AJ216/$AH216*2800,2),$AJ216),2)*'umowa o pracę'!$E$8,2),IF($AI216&gt;0,IF($AH216+$AI216&lt;2800,ROUND(ROUND($AJ216+ROUND($AI216*9%,2),2)*'umowa o pracę'!$E$8,2),IF(AND($AH216+$AI216&gt;=2800,$AI216&lt;2800,$AH216&lt;2800),ROUND((ROUND(((2800-$AI216)/$AH216)*$AJ216,2)+ROUND($AI216*9%,2))*'umowa o pracę'!$E$8,2),IF(AND($AH216+$AI216&gt;=2800,$AI216&gt;=2800),ROUND((ROUND(2800*9%,2))*'umowa o pracę'!$E$8,2),IF(AND($AH216+$AI216&gt;=2800,$AH216&gt;=2800,$AI216&lt;2800),ROUND((ROUND($AI216*9%,2)+ROUND(((2800-$AI216)/$AH216)*$AJ216,2))*'umowa o pracę'!$E$8,2),0)))),0)))&gt;$J216,$J216,IF(AND($AG216=1,$I216&gt;0),ROUND(IF($AH216+$AI216&gt;=2800,2800*'umowa o pracę'!$E$8,($AH216+$AI216)*'umowa o pracę'!$E$8),2)+IF($AI216=0,ROUND(IF($AH216&gt;2800,ROUND($AK216/$AH216*2800,2),$AK216)*'umowa o pracę'!$E$8,2),ROUND(IF($AH216&gt;2800,ROUND($AK216/$AH216*2800,2),$AK216)*'umowa o pracę'!$E$8,2)),ROUND(IF($AH216+$AI216&gt;=2800,2800*'umowa o pracę'!$E$8,($AH216+$AI216)*'umowa o pracę'!$E$8),2)-IF(AND($AI216=0,I216&gt;0),ROUND(ROUND(IF($AH216&gt;2800,ROUND($AJ216/$AH216*2800,2),$AJ216),2)*'umowa o pracę'!$E$8,2),IF($AI216&gt;0,IF($AH216+$AI216&lt;2800,ROUND(ROUND($AJ216+ROUND($AI216*9%,2),2)*'umowa o pracę'!$E$8,2),IF(AND($AH216+$AI216&gt;=2800,$AI216&lt;2800,$AH216&lt;2800),ROUND((ROUND(((2800-$AI216)/$AH216)*$AJ216,2)+ROUND($AI216*9%,2))*'umowa o pracę'!$E$8,2),IF(AND($AH216+$AI216&gt;=2800,$AI216&gt;=2800),ROUND((ROUND(2800*9%,2))*'umowa o pracę'!$E$8,2),IF(AND($AH216+$AI216&gt;=2800,$AH216&gt;=2800,$AI216&lt;2800),ROUND((ROUND($AI216*9%,2)+ROUND(((2800-$AI216)/$AH216)*$AJ216,2))*'umowa o pracę'!$E$8,2),0)))),0)))))</f>
        <v>0</v>
      </c>
      <c r="AO216" s="32">
        <f>IF('umowa o pracę'!$E$7=2020,IF(IF($AG216=1,IF($AI216=0,ROUND(IF($AH216&gt;2600,ROUND($AJ216/$AH216*2600,2),$AJ216)*'umowa o pracę'!$E$8,2),IF($AH216+$AI216&lt;2600,ROUND(ROUND($AJ216+ROUND($AI216*9%,2),2)*'umowa o pracę'!$E$8,2),IF(AND($AH216+$AI216&gt;=2600,$AH216&lt;2600),ROUND((ROUND($AJ216+ROUND((2600-$AH216)*9%,2),2))*'umowa o pracę'!$E$8,2),IF(AND($AH216+$AI216&gt;=2600,$AH216&gt;=2600),ROUND(ROUND($AJ216/$AH216*2600,2)*'umowa o pracę'!$E$8,2),0)))),0)&gt;$H216,$H216,IF($AG216=1,IF($AI216=0,ROUND(IF($AH216&gt;2600,ROUND($AJ216/$AH216*2600,2),$AJ216)*'umowa o pracę'!$E$8,2),IF($AH216+$AI216&lt;2600,ROUND(ROUND($AJ216+ROUND($AI216*9%,2),2)*'umowa o pracę'!$E$8,2),IF(AND($AH216+$AI216&gt;=2600,$AH216&lt;2600),ROUND((ROUND($AJ216+ROUND((2600-$AH216)*9%,2),2))*'umowa o pracę'!$E$8,2),IF(AND($AH216+$AI216&gt;=2600,$AH216&gt;=2600),ROUND(ROUND($AJ216/$AH216*2600,2)*'umowa o pracę'!$E$8,2),0)))),0)),IF('umowa o pracę'!$E$7=2021,IF(IF($AG216=1,IF($AI216=0,ROUND(IF($AH216&gt;2800,ROUND($AJ216/$AH216*2800,2),$AJ216)*'umowa o pracę'!$E$8,2),IF($AH216+$AI216&lt;2800,ROUND(ROUND($AJ216+ROUND($AI216*9%,2),2)*'umowa o pracę'!$E$8,2),IF(AND($AH216+$AI216&gt;=2800,$AH216&lt;2800),ROUND((ROUND($AJ216+ROUND((2800-$AH216)*9%,2),2))*'umowa o pracę'!$E$8,2),IF(AND($AH216+$AI216&gt;=2800,$AH216&gt;=2800),ROUND(ROUND($AJ216/$AH216*2800,2)*'umowa o pracę'!$E$8,2),0)))),0)&gt;$H216,$H216,IF($AG216=1,IF($AI216=0,ROUND(IF($AH216&gt;2800,ROUND($AJ216/$AH216*2800,2),$AJ216)*'umowa o pracę'!$E$8,2),IF($AH216+$AI216&lt;2800,ROUND(ROUND($AJ216+ROUND($AI216*9%,2),2)*'umowa o pracę'!$E$8,2),IF(AND($AH216+$AI216&gt;=2800,$AH216&lt;2800),ROUND((ROUND($AJ216+ROUND((2800-$AH216)*9%,2),2))*'umowa o pracę'!$E$8,2),IF(AND($AH216+$AI216&gt;=2800,$AH216&gt;=2800),ROUND(ROUND($AJ216/$AH216*2800,2)*'umowa o pracę'!$E$8,2),0)))),0)),0))</f>
        <v>0</v>
      </c>
      <c r="AP216" s="32">
        <f>IF('umowa o pracę'!$E$7=2020,IF(IF($AG216=1,IF($AI216=0,ROUND(IF($AH216&gt;2600,ROUND($AK216/$AH216*2600,2),$AK216)*'umowa o pracę'!$E$8,2),ROUND(IF($AH216&gt;2600,ROUND($AK216/$AH216*2600,2),$AK216)*'umowa o pracę'!$E$8,2)),0)&gt;$I216,$I216,IF($AG216=1,IF($AI216=0,ROUND(IF($AH216&gt;2600,ROUND($AK216/$AH216*2600,2),$AK216)*'umowa o pracę'!$E$8,2),ROUND(IF($AH216&gt;2600,ROUND($AK216/$AH216*2600,2),$AK216)*'umowa o pracę'!$E$8,2)),0)),IF('umowa o pracę'!$E$7=2021,IF(IF($AG216=1,IF($AI216=0,ROUND(IF($AH216&gt;2800,ROUND($AK216/$AH216*2800,2),$AK216)*'umowa o pracę'!$E$8,2),ROUND(IF($AH216&gt;2800,ROUND($AK216/$AH216*2800,2),$AK216)*'umowa o pracę'!$E$8,2)),0)&gt;$I216,$I216,IF($AG216=1,IF($AI216=0,ROUND(IF($AH216&gt;2800,ROUND($AK216/$AH216*2800,2),$AK216)*'umowa o pracę'!$E$8,2),ROUND(IF($AH216&gt;2800,ROUND($AK216/$AH216*2800,2),$AK216)*'umowa o pracę'!$E$8,2)),0)),0))</f>
        <v>0</v>
      </c>
      <c r="AQ216" s="56">
        <f>IF('umowa o pracę'!$E$7=2020,$AM216,IF('umowa o pracę'!$E$7=2021,$AN216,0))</f>
        <v>0</v>
      </c>
      <c r="AR216" s="33">
        <f>IF('umowa o pracę'!$E$7=0,0,U216+AF216+AQ216)</f>
        <v>0</v>
      </c>
      <c r="AS216" s="19"/>
      <c r="AT216" s="19"/>
      <c r="AU216" s="19"/>
      <c r="AV216" s="6"/>
      <c r="AW216" s="6"/>
      <c r="AX216" s="6">
        <f t="shared" si="39"/>
        <v>10</v>
      </c>
      <c r="AY216" s="6"/>
      <c r="AZ216" s="234">
        <f t="shared" si="42"/>
        <v>0</v>
      </c>
      <c r="BA216" s="234">
        <f t="shared" si="43"/>
        <v>0</v>
      </c>
      <c r="BB216" s="234">
        <f t="shared" si="44"/>
        <v>0</v>
      </c>
      <c r="BC216" s="234">
        <f t="shared" si="45"/>
        <v>0</v>
      </c>
      <c r="BD216" s="234">
        <f t="shared" si="46"/>
        <v>0</v>
      </c>
      <c r="BE216" s="234">
        <f t="shared" si="47"/>
        <v>0</v>
      </c>
      <c r="BF216" s="234">
        <f t="shared" si="48"/>
        <v>0</v>
      </c>
      <c r="BG216" s="234">
        <f t="shared" si="49"/>
        <v>0</v>
      </c>
      <c r="BH216" s="234">
        <f t="shared" si="50"/>
        <v>0</v>
      </c>
      <c r="BI216" s="238">
        <f t="shared" si="51"/>
        <v>0</v>
      </c>
      <c r="BJ216" s="236"/>
      <c r="BK216" s="236"/>
      <c r="BL216" s="237"/>
    </row>
    <row r="217" spans="1:64" ht="15.75" customHeight="1" x14ac:dyDescent="0.25">
      <c r="A217" s="129">
        <v>206</v>
      </c>
      <c r="B217" s="57"/>
      <c r="C217" s="57"/>
      <c r="D217" s="36"/>
      <c r="E217" s="36"/>
      <c r="F217" s="242"/>
      <c r="G217" s="37">
        <v>1</v>
      </c>
      <c r="H217" s="58">
        <v>0</v>
      </c>
      <c r="I217" s="59">
        <v>0</v>
      </c>
      <c r="J217" s="60">
        <v>0</v>
      </c>
      <c r="K217" s="52">
        <v>1</v>
      </c>
      <c r="L217" s="39">
        <v>0</v>
      </c>
      <c r="M217" s="39">
        <v>0</v>
      </c>
      <c r="N217" s="39">
        <v>0</v>
      </c>
      <c r="O217" s="39">
        <v>0</v>
      </c>
      <c r="P217" s="35">
        <f>IF('umowa o pracę'!$E$7=2020,ROUND(IF($L217&gt;=2600,2600*'umowa o pracę'!$E$8,$L217*'umowa o pracę'!$E$8),2),IF('umowa o pracę'!$E$7=2021,ROUND(IF($L217&gt;=2800,2800*'umowa o pracę'!$E$8,$L217*'umowa o pracę'!$E$8),2),0))</f>
        <v>0</v>
      </c>
      <c r="Q217" s="252">
        <f>IF(IF(IF(AND($K217=1,$I217&gt;0),ROUND(IF($L217+$M217&gt;=2600,2600*'umowa o pracę'!$E$8,($L217+$M217)*'umowa o pracę'!$E$8),2)+IF($M217=0,ROUND(IF($L217&gt;2600,ROUND($O217/$L217*2600,2),$O217)*'umowa o pracę'!$E$8,2),ROUND(IF($L217&gt;2600,ROUND($O217/$L217*2600,2),$O217)*'umowa o pracę'!$E$8,2)),ROUND(IF($L217+$M217&gt;=2600,2600*'umowa o pracę'!$E$8,($L217+$M217)*'umowa o pracę'!$E$8),2)-IF($M217=0,ROUND(ROUND(IF($L217&gt;2600,ROUND($N217/$L217*2600,2),$N217),2)*'umowa o pracę'!$E$8,2),IF($M217&gt;0,IF($L217+$M217&lt;2600,ROUND(ROUND($N217+ROUND($M217*9%,2),2)*'umowa o pracę'!$E$8,2),IF(AND($L217+$M217&gt;=2600,$M217&lt;2600,$L217&lt;2600),ROUND((ROUND(((2600-$M217)/$L217)*$N217,2)+ROUND($M217*9%,2))*'umowa o pracę'!$E$8,2),IF(AND($L217+$M217&gt;=2600,$M217&gt;=2600),ROUND((ROUND(2600*9%,2))*'umowa o pracę'!$E$8,2),IF(AND($L217+$M217&gt;=2600,$L217&gt;=2600,$M217&lt;2600),ROUND((ROUND($M217*9%,2)+ROUND(((2600-$M217)/$L217)*$N217,2))*'umowa o pracę'!$E$8,2),0)))),0)))&gt;$J217,$J217,IF(AND($K217=1,$I217&gt;0),ROUND(IF($L217+$M217&gt;=2600,2600*'umowa o pracę'!$E$8,($L217+$M217)*'umowa o pracę'!$E$8),2)+IF($M217=0,ROUND(IF($L217&gt;2600,ROUND($O217/$L217*2600,2),$O217)*'umowa o pracę'!$E$8,2),ROUND(IF($L217&gt;2600,ROUND($O217/$L217*2600,2),$O217)*'umowa o pracę'!$E$8,2)),ROUND(IF($L217+$M217&gt;=2600,2600*'umowa o pracę'!$E$8,($L217+$M217)*'umowa o pracę'!$E$8),2)-IF($M217=0,ROUND(ROUND(IF($L217&gt;2600,ROUND($N217/$L217*2600,2),$N217),2)*'umowa o pracę'!$E$8,2),IF($M217&gt;0,IF($L217+$M217&lt;2600,ROUND(ROUND($N217+ROUND($M217*9%,2),2)*'umowa o pracę'!$E$8,2),IF(AND($L217+$M217&gt;=2600,$M217&lt;2600,$L217&lt;2600),ROUND((ROUND(((2600-$M217)/$L217)*$N217,2)+ROUND($M217*9%,2))*'umowa o pracę'!$E$8,2),IF(AND($L217+$M217&gt;=2600,$M217&gt;=2600),ROUND((ROUND(2600*9%,2))*'umowa o pracę'!$E$8,2),IF(AND($L217+$M217&gt;=2600,$L217&gt;=2600,$M217&lt;2600),ROUND((ROUND($M217*9%,2)+ROUND(((2600-$M217)/$L217)*$N217,2))*'umowa o pracę'!$E$8,2),0)))),0))))&gt;$J217,$J217,IF(IF(AND($K217=1,$I217&gt;0),ROUND(IF($L217+$M217&gt;=2600,2600*'umowa o pracę'!$E$8,($L217+$M217)*'umowa o pracę'!$E$8),2)+IF($M217=0,ROUND(IF($L217&gt;2600,ROUND($O217/$L217*2600,2),$O217)*'umowa o pracę'!$E$8,2),ROUND(IF($L217&gt;2600,ROUND($O217/$L217*2600,2),$O217)*'umowa o pracę'!$E$8,2)),ROUND(IF($L217+$M217&gt;=2600,2600*'umowa o pracę'!$E$8,($L217+$M217)*'umowa o pracę'!$E$8),2)-IF($M217=0,ROUND(ROUND(IF($L217&gt;2600,ROUND($N217/$L217*2600,2),$N217),2)*'umowa o pracę'!$E$8,2),IF($M217&gt;0,IF($L217+$M217&lt;2600,ROUND(ROUND($N217+ROUND($M217*9%,2),2)*'umowa o pracę'!$E$8,2),IF(AND($L217+$M217&gt;=2600,$M217&lt;2600,$L217&lt;2600),ROUND((ROUND(((2600-$M217)/$L217)*$N217,2)+ROUND($M217*9%,2))*'umowa o pracę'!$E$8,2),IF(AND($L217+$M217&gt;=2600,$M217&gt;=2600),ROUND((ROUND(2600*9%,2))*'umowa o pracę'!$E$8,2),IF(AND($L217+$M217&gt;=2600,$L217&gt;=2600,$M217&lt;2600),ROUND((ROUND($M217*9%,2)+ROUND(((2600-$M217)/$L217)*$N217,2))*'umowa o pracę'!$E$8,2),0)))),0)))&gt;$J217,$J217,IF(AND($K217=1,$I217&gt;0),ROUND(IF($L217+$M217&gt;=2600,2600*'umowa o pracę'!$E$8,($L217+$M217)*'umowa o pracę'!$E$8),2)+IF($M217=0,ROUND(IF($L217&gt;2600,ROUND($O217/$L217*2600,2),$O217)*'umowa o pracę'!$E$8,2),ROUND(IF($L217&gt;2600,ROUND($O217/$L217*2600,2),$O217)*'umowa o pracę'!$E$8,2)),ROUND(IF($L217+$M217&gt;=2600,2600*'umowa o pracę'!$E$8,($L217+$M217)*'umowa o pracę'!$E$8),2)-IF(AND($M217=0,I217&gt;0),ROUND(ROUND(IF($L217&gt;2600,ROUND($N217/$L217*2600,2),$N217),2)*'umowa o pracę'!$E$8,2),IF($M217&gt;0,IF($L217+$M217&lt;2600,ROUND(ROUND($N217+ROUND($M217*9%,2),2)*'umowa o pracę'!$E$8,2),IF(AND($L217+$M217&gt;=2600,$M217&lt;2600,$L217&lt;2600),ROUND((ROUND(((2600-$M217)/$L217)*$N217,2)+ROUND($M217*9%,2))*'umowa o pracę'!$E$8,2),IF(AND($L217+$M217&gt;=2600,$M217&gt;=2600),ROUND((ROUND(2600*9%,2))*'umowa o pracę'!$E$8,2),IF(AND($L217+$M217&gt;=2600,$L217&gt;=2600,$M217&lt;2600),ROUND((ROUND($M217*9%,2)+ROUND(((2600-$M217)/$L217)*$N217,2))*'umowa o pracę'!$E$8,2),0)))),0)))))</f>
        <v>0</v>
      </c>
      <c r="R217" s="252">
        <f>IF(IF(IF(AND($K217=1,$I217&gt;0),ROUND(IF($L217+$M217&gt;=2800,2800*'umowa o pracę'!$E$8,($L217+$M217)*'umowa o pracę'!$E$8),2)+IF($M217=0,ROUND(IF($L217&gt;2800,ROUND($O217/$L217*2800,2),$O217)*'umowa o pracę'!$E$8,2),ROUND(IF($L217&gt;2800,ROUND($O217/$L217*2800,2),$O217)*'umowa o pracę'!$E$8,2)),ROUND(IF($L217+$M217&gt;=2800,2800*'umowa o pracę'!$E$8,($L217+$M217)*'umowa o pracę'!$E$8),2)-IF($M217=0,ROUND(ROUND(IF($L217&gt;2800,ROUND($N217/$L217*2800,2),$N217),2)*'umowa o pracę'!$E$8,2),IF($M217&gt;0,IF($L217+$M217&lt;2800,ROUND(ROUND($N217+ROUND($M217*9%,2),2)*'umowa o pracę'!$E$8,2),IF(AND($L217+$M217&gt;=2800,$M217&lt;2800,$L217&lt;2800),ROUND((ROUND(((2800-$M217)/$L217)*$N217,2)+ROUND($M217*9%,2))*'umowa o pracę'!$E$8,2),IF(AND($L217+$M217&gt;=2800,$M217&gt;=2800),ROUND((ROUND(2800*9%,2))*'umowa o pracę'!$E$8,2),IF(AND($L217+$M217&gt;=2800,$L217&gt;=2800,$M217&lt;2800),ROUND((ROUND($M217*9%,2)+ROUND(((2800-$M217)/$L217)*$N217,2))*'umowa o pracę'!$E$8,2),0)))),0)))&gt;$J217,$J217,IF(AND($K217=1,$I217&gt;0),ROUND(IF($L217+$M217&gt;=2800,2800*'umowa o pracę'!$E$8,($L217+$M217)*'umowa o pracę'!$E$8),2)+IF($M217=0,ROUND(IF($L217&gt;2800,ROUND($O217/$L217*2800,2),$O217)*'umowa o pracę'!$E$8,2),ROUND(IF($L217&gt;2800,ROUND($O217/$L217*2800,2),$O217)*'umowa o pracę'!$E$8,2)),ROUND(IF($L217+$M217&gt;=2800,2800*'umowa o pracę'!$E$8,($L217+$M217)*'umowa o pracę'!$E$8),2)-IF($M217=0,ROUND(ROUND(IF($L217&gt;2800,ROUND($N217/$L217*2800,2),$N217),2)*'umowa o pracę'!$E$8,2),IF($M217&gt;0,IF($L217+$M217&lt;2800,ROUND(ROUND($N217+ROUND($M217*9%,2),2)*'umowa o pracę'!$E$8,2),IF(AND($L217+$M217&gt;=2800,$M217&lt;2800,$L217&lt;2800),ROUND((ROUND(((2800-$M217)/$L217)*$N217,2)+ROUND($M217*9%,2))*'umowa o pracę'!$E$8,2),IF(AND($L217+$M217&gt;=2800,$M217&gt;=2800),ROUND((ROUND(2800*9%,2))*'umowa o pracę'!$E$8,2),IF(AND($L217+$M217&gt;=2800,$L217&gt;=2800,$M217&lt;2800),ROUND((ROUND($M217*9%,2)+ROUND(((2800-$M217)/$L217)*$N217,2))*'umowa o pracę'!$E$8,2),0)))),0))))&gt;$J217,$J217,IF(IF(AND($K217=1,$I217&gt;0),ROUND(IF($L217+$M217&gt;=2800,2800*'umowa o pracę'!$E$8,($L217+$M217)*'umowa o pracę'!$E$8),2)+IF($M217=0,ROUND(IF($L217&gt;2800,ROUND($O217/$L217*2800,2),$O217)*'umowa o pracę'!$E$8,2),ROUND(IF($L217&gt;2800,ROUND($O217/$L217*2800,2),$O217)*'umowa o pracę'!$E$8,2)),ROUND(IF($L217+$M217&gt;=2800,2800*'umowa o pracę'!$E$8,($L217+$M217)*'umowa o pracę'!$E$8),2)-IF($M217=0,ROUND(ROUND(IF($L217&gt;2800,ROUND($N217/$L217*2800,2),$N217),2)*'umowa o pracę'!$E$8,2),IF($M217&gt;0,IF($L217+$M217&lt;2800,ROUND(ROUND($N217+ROUND($M217*9%,2),2)*'umowa o pracę'!$E$8,2),IF(AND($L217+$M217&gt;=2800,$M217&lt;2800,$L217&lt;2800),ROUND((ROUND(((2800-$M217)/$L217)*$N217,2)+ROUND($M217*9%,2))*'umowa o pracę'!$E$8,2),IF(AND($L217+$M217&gt;=2800,$M217&gt;=2800),ROUND((ROUND(2800*9%,2))*'umowa o pracę'!$E$8,2),IF(AND($L217+$M217&gt;=2800,$L217&gt;=2800,$M217&lt;2800),ROUND((ROUND($M217*9%,2)+ROUND(((2800-$M217)/$L217)*$N217,2))*'umowa o pracę'!$E$8,2),0)))),0)))&gt;$J217,$J217,IF(AND($K217=1,$I217&gt;0),ROUND(IF($L217+$M217&gt;=2800,2800*'umowa o pracę'!$E$8,($L217+$M217)*'umowa o pracę'!$E$8),2)+IF($M217=0,ROUND(IF($L217&gt;2800,ROUND($O217/$L217*2800,2),$O217)*'umowa o pracę'!$E$8,2),ROUND(IF($L217&gt;2800,ROUND($O217/$L217*2800,2),$O217)*'umowa o pracę'!$E$8,2)),ROUND(IF($L217+$M217&gt;=2800,2800*'umowa o pracę'!$E$8,($L217+$M217)*'umowa o pracę'!$E$8),2)-IF(AND($M217=0,I217&gt;0),ROUND(ROUND(IF($L217&gt;2800,ROUND($N217/$L217*2800,2),$N217),2)*'umowa o pracę'!$E$8,2),IF($M217&gt;0,IF($L217+$M217&lt;2800,ROUND(ROUND($N217+ROUND($M217*9%,2),2)*'umowa o pracę'!$E$8,2),IF(AND($L217+$M217&gt;=2800,$M217&lt;2800,$L217&lt;2800),ROUND((ROUND(((2800-$M217)/$L217)*$N217,2)+ROUND($M217*9%,2))*'umowa o pracę'!$E$8,2),IF(AND($L217+$M217&gt;=2800,$M217&gt;=2800),ROUND((ROUND(2800*9%,2))*'umowa o pracę'!$E$8,2),IF(AND($L217+$M217&gt;=2800,$L217&gt;=2800,$M217&lt;2800),ROUND((ROUND($M217*9%,2)+ROUND(((2800-$M217)/$L217)*$N217,2))*'umowa o pracę'!$E$8,2),0)))),0)))))</f>
        <v>0</v>
      </c>
      <c r="S217" s="32">
        <f>IF('umowa o pracę'!$E$7=2020,IF(IF($K217=1,IF($M217=0,ROUND(IF($L217&gt;2600,ROUND($N217/$L217*2600,2),$N217)*'umowa o pracę'!$E$8,2),IF($L217+$M217&lt;2600,ROUND(ROUND($N217+ROUND($M217*9%,2),2)*'umowa o pracę'!$E$8,2),IF(AND($L217+$M217&gt;=2600,$L217&lt;2600),ROUND((ROUND($N217+ROUND((2600-$L217)*9%,2),2))*'umowa o pracę'!$E$8,2),IF(AND($L217+$M217&gt;=2600,$L217&gt;=2600),ROUND(ROUND($N217/$L217*2600,2)*'umowa o pracę'!$E$8,2),0)))),0)&gt;$H217,$H217,IF($K217=1,IF($M217=0,ROUND(IF($L217&gt;2600,ROUND($N217/$L217*2600,2),$N217)*'umowa o pracę'!$E$8,2),IF($L217+$M217&lt;2600,ROUND(ROUND($N217+ROUND($M217*9%,2),2)*'umowa o pracę'!$E$8,2),IF(AND($L217+$M217&gt;=2600,$L217&lt;2600),ROUND((ROUND($N217+ROUND((2600-$L217)*9%,2),2))*'umowa o pracę'!$E$8,2),IF(AND($L217+$M217&gt;=2600,$L217&gt;=2600),ROUND(ROUND($N217/$L217*2600,2)*'umowa o pracę'!$E$8,2),0)))),0)),IF('umowa o pracę'!$E$7=2021,IF(IF($K217=1,IF($M217=0,ROUND(IF($L217&gt;2800,ROUND($N217/$L217*2800,2),$N217)*'umowa o pracę'!$E$8,2),IF($L217+$M217&lt;2800,ROUND(ROUND($N217+ROUND($M217*9%,2),2)*'umowa o pracę'!$E$8,2),IF(AND($L217+$M217&gt;=2800,$L217&lt;2800),ROUND((ROUND($N217+ROUND((2800-$L217)*9%,2),2))*'umowa o pracę'!$E$8,2),IF(AND($L217+$M217&gt;=2800,$L217&gt;=2800),ROUND(ROUND($N217/$L217*2800,2)*'umowa o pracę'!$E$8,2),0)))),0)&gt;$H217,$H217,IF($K217=1,IF($M217=0,ROUND(IF($L217&gt;2800,ROUND($N217/$L217*2800,2),$N217)*'umowa o pracę'!$E$8,2),IF($L217+$M217&lt;2800,ROUND(ROUND($N217+ROUND($M217*9%,2),2)*'umowa o pracę'!$E$8,2),IF(AND($L217+$M217&gt;=2800,$L217&lt;2800),ROUND((ROUND($N217+ROUND((2800-$L217)*9%,2),2))*'umowa o pracę'!$E$8,2),IF(AND($L217+$M217&gt;=2800,$L217&gt;=2800),ROUND(ROUND($N217/$L217*2800,2)*'umowa o pracę'!$E$8,2),0)))),0)),0))</f>
        <v>0</v>
      </c>
      <c r="T217" s="32">
        <f>IF('umowa o pracę'!$E$7=2020,IF(IF($K217=1,IF($M217=0,ROUND(IF($L217&gt;2600,ROUND($O217/$L217*2600,2),$O217)*'umowa o pracę'!$E$8,2),ROUND(IF($L217&gt;2600,ROUND($O217/$L217*2600,2),$O217)*'umowa o pracę'!$E$8,2)),0)&gt;$I217,$I217,IF($K217=1,IF($M217=0,ROUND(IF($L217&gt;2600,ROUND($O217/$L217*2600,2),$O217)*'umowa o pracę'!$E$8,2),ROUND(IF($L217&gt;2600,ROUND($O217/$L217*2600,2),$O217)*'umowa o pracę'!$E$8,2)),0)),IF('umowa o pracę'!$E$7=2021,IF(IF($K217=1,IF($M217=0,ROUND(IF($L217&gt;2800,ROUND($O217/$L217*2800,2),$O217)*'umowa o pracę'!$E$8,2),ROUND(IF($L217&gt;2800,ROUND($O217/$L217*2800,2),$O217)*'umowa o pracę'!$E$8,2)),0)&gt;$I217,$I217,IF($K217=1,IF($M217=0,ROUND(IF($L217&gt;2800,ROUND($O217/$L217*2800,2),$O217)*'umowa o pracę'!$E$8,2),ROUND(IF($L217&gt;2800,ROUND($O217/$L217*2800,2),$O217)*'umowa o pracę'!$E$8,2)),0)),0))</f>
        <v>0</v>
      </c>
      <c r="U217" s="51">
        <f>IF('umowa o pracę'!$E$7=2020,$Q217,IF('umowa o pracę'!$E$7=2021,$R217,0))</f>
        <v>0</v>
      </c>
      <c r="V217" s="53">
        <f t="shared" si="40"/>
        <v>1</v>
      </c>
      <c r="W217" s="54">
        <f>IF('umowa o pracę'!$E$6&lt;2,0,$L217)</f>
        <v>0</v>
      </c>
      <c r="X217" s="54">
        <f>IF('umowa o pracę'!$E$6&lt;2,0,$M217)</f>
        <v>0</v>
      </c>
      <c r="Y217" s="55">
        <f>IF('umowa o pracę'!$E$6&lt;2,0,$N217)</f>
        <v>0</v>
      </c>
      <c r="Z217" s="55">
        <f>IF('umowa o pracę'!$E$6&lt;2,0,$O217)</f>
        <v>0</v>
      </c>
      <c r="AA217" s="32">
        <f>IF('umowa o pracę'!$E$7=2020,ROUND(IF($W217&gt;=2600,2600*'umowa o pracę'!$E$8,$W217*'umowa o pracę'!$E$8),2),IF('umowa o pracę'!$E$7=2021,ROUND(IF($W217&gt;=2800,2800*'umowa o pracę'!$E$8,$W217*'umowa o pracę'!$E$8),2),0))</f>
        <v>0</v>
      </c>
      <c r="AB217" s="32">
        <f>IF(IF(IF(AND($V217=1,$I217&gt;0),ROUND(IF($W217+$X217&gt;=2600,2600*'umowa o pracę'!$E$8,($W217+$X217)*'umowa o pracę'!$E$8),2)+IF($X217=0,ROUND(IF($W217&gt;2600,ROUND($Z217/$W217*2600,2),$Z217)*'umowa o pracę'!$E$8,2),ROUND(IF($W217&gt;2600,ROUND($Z217/$W217*2600,2),$Z217)*'umowa o pracę'!$E$8,2)),ROUND(IF($W217+$X217&gt;=2600,2600*'umowa o pracę'!$E$8,($W217+$X217)*'umowa o pracę'!$E$8),2)-IF($X217=0,ROUND(ROUND(IF($W217&gt;2600,ROUND($Y217/$W217*2600,2),$Y217),2)*'umowa o pracę'!$E$8,2),IF($X217&gt;0,IF($W217+$X217&lt;2600,ROUND(ROUND($Y217+ROUND($X217*9%,2),2)*'umowa o pracę'!$E$8,2),IF(AND($W217+$X217&gt;=2600,$X217&lt;2600,$W217&lt;2600),ROUND((ROUND(((2600-$X217)/$W217)*$Y217,2)+ROUND($X217*9%,2))*'umowa o pracę'!$E$8,2),IF(AND($W217+$X217&gt;=2600,$X217&gt;=2600),ROUND((ROUND(2600*9%,2))*'umowa o pracę'!$E$8,2),IF(AND($W217+$X217&gt;=2600,$W217&gt;=2600,$X217&lt;2600),ROUND((ROUND($X217*9%,2)+ROUND(((2600-$X217)/$W217)*$Y217,2))*'umowa o pracę'!$E$8,2),0)))),0)))&gt;$J217,$J217,IF(AND($V217=1,$I217&gt;0),ROUND(IF($W217+$X217&gt;=2600,2600*'umowa o pracę'!$E$8,($W217+$X217)*'umowa o pracę'!$E$8),2)+IF($X217=0,ROUND(IF($W217&gt;2600,ROUND($Z217/$W217*2600,2),$Z217)*'umowa o pracę'!$E$8,2),ROUND(IF($W217&gt;2600,ROUND($Z217/$W217*2600,2),$Z217)*'umowa o pracę'!$E$8,2)),ROUND(IF($W217+$X217&gt;=2600,2600*'umowa o pracę'!$E$8,($W217+$X217)*'umowa o pracę'!$E$8),2)-IF($X217=0,ROUND(ROUND(IF($W217&gt;2600,ROUND($Y217/$W217*2600,2),$Y217),2)*'umowa o pracę'!$E$8,2),IF($X217&gt;0,IF($W217+$X217&lt;2600,ROUND(ROUND($Y217+ROUND($X217*9%,2),2)*'umowa o pracę'!$E$8,2),IF(AND($W217+$X217&gt;=2600,$X217&lt;2600,$W217&lt;2600),ROUND((ROUND(((2600-$X217)/$W217)*$Y217,2)+ROUND($X217*9%,2))*'umowa o pracę'!$E$8,2),IF(AND($W217+$X217&gt;=2600,$X217&gt;=2600),ROUND((ROUND(2600*9%,2))*'umowa o pracę'!$E$8,2),IF(AND($W217+$X217&gt;=2600,$W217&gt;=2600,$X217&lt;2600),ROUND((ROUND($X217*9%,2)+ROUND(((2600-$X217)/$W217)*$Y217,2))*'umowa o pracę'!$E$8,2),0)))),0))))&gt;$J217,$J217,IF(IF(AND($V217=1,$I217&gt;0),ROUND(IF($W217+$X217&gt;=2600,2600*'umowa o pracę'!$E$8,($W217+$X217)*'umowa o pracę'!$E$8),2)+IF($X217=0,ROUND(IF($W217&gt;2600,ROUND($Z217/$W217*2600,2),$Z217)*'umowa o pracę'!$E$8,2),ROUND(IF($W217&gt;2600,ROUND($Z217/$W217*2600,2),$Z217)*'umowa o pracę'!$E$8,2)),ROUND(IF($W217+$X217&gt;=2600,2600*'umowa o pracę'!$E$8,($W217+$X217)*'umowa o pracę'!$E$8),2)-IF($X217=0,ROUND(ROUND(IF($W217&gt;2600,ROUND($Y217/$W217*2600,2),$Y217),2)*'umowa o pracę'!$E$8,2),IF($X217&gt;0,IF($W217+$X217&lt;2600,ROUND(ROUND($Y217+ROUND($X217*9%,2),2)*'umowa o pracę'!$E$8,2),IF(AND($W217+$X217&gt;=2600,$X217&lt;2600,$W217&lt;2600),ROUND((ROUND(((2600-$X217)/$W217)*$Y217,2)+ROUND($X217*9%,2))*'umowa o pracę'!$E$8,2),IF(AND($W217+$X217&gt;=2600,$X217&gt;=2600),ROUND((ROUND(2600*9%,2))*'umowa o pracę'!$E$8,2),IF(AND($W217+$X217&gt;=2600,$W217&gt;=2600,$X217&lt;2600),ROUND((ROUND($X217*9%,2)+ROUND(((2600-$X217)/$W217)*$Y217,2))*'umowa o pracę'!$E$8,2),0)))),0)))&gt;$J217,$J217,IF(AND($V217=1,$I217&gt;0),ROUND(IF($W217+$X217&gt;=2600,2600*'umowa o pracę'!$E$8,($W217+$X217)*'umowa o pracę'!$E$8),2)+IF($X217=0,ROUND(IF($W217&gt;2600,ROUND($Z217/$W217*2600,2),$Z217)*'umowa o pracę'!$E$8,2),ROUND(IF($W217&gt;2600,ROUND($Z217/$W217*2600,2),$Z217)*'umowa o pracę'!$E$8,2)),ROUND(IF($W217+$X217&gt;=2600,2600*'umowa o pracę'!$E$8,($W217+$X217)*'umowa o pracę'!$E$8),2)-IF(AND($X217=0,I217&gt;0),ROUND(ROUND(IF($W217&gt;2600,ROUND($Y217/$W217*2600,2),$Y217),2)*'umowa o pracę'!$E$8,2),IF($X217&gt;0,IF($W217+$X217&lt;2600,ROUND(ROUND($Y217+ROUND($X217*9%,2),2)*'umowa o pracę'!$E$8,2),IF(AND($W217+$X217&gt;=2600,$X217&lt;2600,$W217&lt;2600),ROUND((ROUND(((2600-$X217)/$W217)*$Y217,2)+ROUND($X217*9%,2))*'umowa o pracę'!$E$8,2),IF(AND($W217+$X217&gt;=2600,$X217&gt;=2600),ROUND((ROUND(2600*9%,2))*'umowa o pracę'!$E$8,2),IF(AND($W217+$X217&gt;=2600,$W217&gt;=2600,$X217&lt;2600),ROUND((ROUND($X217*9%,2)+ROUND(((2600-$X217)/$W217)*$Y217,2))*'umowa o pracę'!$E$8,2),0)))),0)))))</f>
        <v>0</v>
      </c>
      <c r="AC217" s="32">
        <f>IF(IF(IF(AND($V217=1,$I217&gt;0),ROUND(IF($W217+$X217&gt;=2800,2800*'umowa o pracę'!$E$8,($W217+$X217)*'umowa o pracę'!$E$8),2)+IF($X217=0,ROUND(IF($W217&gt;2800,ROUND($Z217/$W217*2800,2),$Z217)*'umowa o pracę'!$E$8,2),ROUND(IF($W217&gt;2800,ROUND($Z217/$W217*2800,2),$Z217)*'umowa o pracę'!$E$8,2)),ROUND(IF($W217+$X217&gt;=2800,2800*'umowa o pracę'!$E$8,($W217+$X217)*'umowa o pracę'!$E$8),2)-IF($X217=0,ROUND(ROUND(IF($W217&gt;2800,ROUND($Y217/$W217*2800,2),$Y217),2)*'umowa o pracę'!$E$8,2),IF($X217&gt;0,IF($W217+$X217&lt;2800,ROUND(ROUND($Y217+ROUND($X217*9%,2),2)*'umowa o pracę'!$E$8,2),IF(AND($W217+$X217&gt;=2800,$X217&lt;2800,$W217&lt;2800),ROUND((ROUND(((2800-$X217)/$W217)*$Y217,2)+ROUND($X217*9%,2))*'umowa o pracę'!$E$8,2),IF(AND($W217+$X217&gt;=2800,$X217&gt;=2800),ROUND((ROUND(2800*9%,2))*'umowa o pracę'!$E$8,2),IF(AND($W217+$X217&gt;=2800,$W217&gt;=2800,$X217&lt;2800),ROUND((ROUND($X217*9%,2)+ROUND(((2800-$X217)/$W217)*$Y217,2))*'umowa o pracę'!$E$8,2),0)))),0)))&gt;$J217,$J217,IF(AND($V217=1,$I217&gt;0),ROUND(IF($W217+$X217&gt;=2800,2800*'umowa o pracę'!$E$8,($W217+$X217)*'umowa o pracę'!$E$8),2)+IF($X217=0,ROUND(IF($W217&gt;2800,ROUND($Z217/$W217*2800,2),$Z217)*'umowa o pracę'!$E$8,2),ROUND(IF($W217&gt;2800,ROUND($Z217/$W217*2800,2),$Z217)*'umowa o pracę'!$E$8,2)),ROUND(IF($W217+$X217&gt;=2800,2800*'umowa o pracę'!$E$8,($W217+$X217)*'umowa o pracę'!$E$8),2)-IF($X217=0,ROUND(ROUND(IF($W217&gt;2800,ROUND($Y217/$W217*2800,2),$Y217),2)*'umowa o pracę'!$E$8,2),IF($X217&gt;0,IF($W217+$X217&lt;2800,ROUND(ROUND($Y217+ROUND($X217*9%,2),2)*'umowa o pracę'!$E$8,2),IF(AND($W217+$X217&gt;=2800,$X217&lt;2800,$W217&lt;2800),ROUND((ROUND(((2800-$X217)/$W217)*$Y217,2)+ROUND($X217*9%,2))*'umowa o pracę'!$E$8,2),IF(AND($W217+$X217&gt;=2800,$X217&gt;=2800),ROUND((ROUND(2800*9%,2))*'umowa o pracę'!$E$8,2),IF(AND($W217+$X217&gt;=2800,$W217&gt;=2800,$X217&lt;2800),ROUND((ROUND($X217*9%,2)+ROUND(((2800-$X217)/$W217)*$Y217,2))*'umowa o pracę'!$E$8,2),0)))),0))))&gt;$J217,$J217,IF(IF(AND($V217=1,$I217&gt;0),ROUND(IF($W217+$X217&gt;=2800,2800*'umowa o pracę'!$E$8,($W217+$X217)*'umowa o pracę'!$E$8),2)+IF($X217=0,ROUND(IF($W217&gt;2800,ROUND($Z217/$W217*2800,2),$Z217)*'umowa o pracę'!$E$8,2),ROUND(IF($W217&gt;2800,ROUND($Z217/$W217*2800,2),$Z217)*'umowa o pracę'!$E$8,2)),ROUND(IF($W217+$X217&gt;=2800,2800*'umowa o pracę'!$E$8,($W217+$X217)*'umowa o pracę'!$E$8),2)-IF($X217=0,ROUND(ROUND(IF($W217&gt;2800,ROUND($Y217/$W217*2800,2),$Y217),2)*'umowa o pracę'!$E$8,2),IF($X217&gt;0,IF($W217+$X217&lt;2800,ROUND(ROUND($Y217+ROUND($X217*9%,2),2)*'umowa o pracę'!$E$8,2),IF(AND($W217+$X217&gt;=2800,$X217&lt;2800,$W217&lt;2800),ROUND((ROUND(((2800-$X217)/$W217)*$Y217,2)+ROUND($X217*9%,2))*'umowa o pracę'!$E$8,2),IF(AND($W217+$X217&gt;=2800,$X217&gt;=2800),ROUND((ROUND(2800*9%,2))*'umowa o pracę'!$E$8,2),IF(AND($W217+$X217&gt;=2800,$W217&gt;=2800,$X217&lt;2800),ROUND((ROUND($X217*9%,2)+ROUND(((2800-$X217)/$W217)*$Y217,2))*'umowa o pracę'!$E$8,2),0)))),0)))&gt;$J217,$J217,IF(AND($V217=1,$I217&gt;0),ROUND(IF($W217+$X217&gt;=2800,2800*'umowa o pracę'!$E$8,($W217+$X217)*'umowa o pracę'!$E$8),2)+IF($X217=0,ROUND(IF($W217&gt;2800,ROUND($Z217/$W217*2800,2),$Z217)*'umowa o pracę'!$E$8,2),ROUND(IF($W217&gt;2800,ROUND($Z217/$W217*2800,2),$Z217)*'umowa o pracę'!$E$8,2)),ROUND(IF($W217+$X217&gt;=2800,2800*'umowa o pracę'!$E$8,($W217+$X217)*'umowa o pracę'!$E$8),2)-IF(AND($X217=0,I217&gt;0),ROUND(ROUND(IF($W217&gt;2800,ROUND($Y217/$W217*2800,2),$Y217),2)*'umowa o pracę'!$E$8,2),IF($X217&gt;0,IF($W217+$X217&lt;2800,ROUND(ROUND($Y217+ROUND($X217*9%,2),2)*'umowa o pracę'!$E$8,2),IF(AND($W217+$X217&gt;=2800,$X217&lt;2800,$W217&lt;2800),ROUND((ROUND(((2800-$X217)/$W217)*$Y217,2)+ROUND($X217*9%,2))*'umowa o pracę'!$E$8,2),IF(AND($W217+$X217&gt;=2800,$X217&gt;=2800),ROUND((ROUND(2800*9%,2))*'umowa o pracę'!$E$8,2),IF(AND($W217+$X217&gt;=2800,$W217&gt;=2800,$X217&lt;2800),ROUND((ROUND($X217*9%,2)+ROUND(((2800-$X217)/$W217)*$Y217,2))*'umowa o pracę'!$E$8,2),0)))),0)))))</f>
        <v>0</v>
      </c>
      <c r="AD217" s="32">
        <f>IF('umowa o pracę'!$E$7=2020,IF(IF($V217=1,IF($X217=0,ROUND(IF($W217&gt;2600,ROUND($Y217/$W217*2600,2),$Y217)*'umowa o pracę'!$E$8,2),IF($W217+$X217&lt;2600,ROUND(ROUND($Y217+ROUND($X217*9%,2),2)*'umowa o pracę'!$E$8,2),IF(AND($W217+$X217&gt;=2600,$W217&lt;2600),ROUND((ROUND($Y217+ROUND((2600-$W217)*9%,2),2))*'umowa o pracę'!$E$8,2),IF(AND($W217+$X217&gt;=2600,$W217&gt;=2600),ROUND(ROUND($Y217/$W217*2600,2)*'umowa o pracę'!$E$8,2),0)))),0)&gt;$H217,$H217,IF($V217=1,IF($X217=0,ROUND(IF($W217&gt;2600,ROUND($Y217/$W217*2600,2),$Y217)*'umowa o pracę'!$E$8,2),IF($W217+$X217&lt;2600,ROUND(ROUND($Y217+ROUND($X217*9%,2),2)*'umowa o pracę'!$E$8,2),IF(AND($W217+$X217&gt;=2600,$W217&lt;2600),ROUND((ROUND($Y217+ROUND((2600-$W217)*9%,2),2))*'umowa o pracę'!$E$8,2),IF(AND($W217+$X217&gt;=2600,$W217&gt;=2600),ROUND(ROUND($Y217/$W217*2600,2)*'umowa o pracę'!$E$8,2),0)))),0)),IF('umowa o pracę'!$E$7=2021,IF(IF($V217=1,IF($X217=0,ROUND(IF($W217&gt;2800,ROUND($Y217/$W217*2800,2),$Y217)*'umowa o pracę'!$E$8,2),IF($W217+$X217&lt;2800,ROUND(ROUND($Y217+ROUND($X217*9%,2),2)*'umowa o pracę'!$E$8,2),IF(AND($W217+$X217&gt;=2800,$W217&lt;2800),ROUND((ROUND($Y217+ROUND((2800-$W217)*9%,2),2))*'umowa o pracę'!$E$8,2),IF(AND($W217+$X217&gt;=2800,$W217&gt;=2800),ROUND(ROUND($Y217/$W217*2800,2)*'umowa o pracę'!$E$8,2),0)))),0)&gt;$H217,$H217,IF($V217=1,IF($X217=0,ROUND(IF($W217&gt;2800,ROUND($Y217/$W217*2800,2),$Y217)*'umowa o pracę'!$E$8,2),IF($W217+$X217&lt;2800,ROUND(ROUND($Y217+ROUND($X217*9%,2),2)*'umowa o pracę'!$E$8,2),IF(AND($W217+$X217&gt;=2800,$W217&lt;2800),ROUND((ROUND($Y217+ROUND((2800-$W217)*9%,2),2))*'umowa o pracę'!$E$8,2),IF(AND($W217+$X217&gt;=2800,$W217&gt;=2800),ROUND(ROUND($Y217/$W217*2800,2)*'umowa o pracę'!$E$8,2),0)))),0)),0))</f>
        <v>0</v>
      </c>
      <c r="AE217" s="32">
        <f>IF('umowa o pracę'!$E$7=2020,IF(IF($V217=1,IF($X217=0,ROUND(IF($W217&gt;2600,ROUND($Z217/$W217*2600,2),$Z217)*'umowa o pracę'!$E$8,2),ROUND(IF($W217&gt;2600,ROUND($Z217/$W217*2600,2),$Z217)*'umowa o pracę'!$E$8,2)),0)&gt;$I217,$I217,IF($V217=1,IF($X217=0,ROUND(IF($W217&gt;2600,ROUND($Z217/$W217*2600,2),$Z217)*'umowa o pracę'!$E$8,2),ROUND(IF($W217&gt;2600,ROUND($Z217/$W217*2600,2),$Z217)*'umowa o pracę'!$E$8,2)),0)),IF('umowa o pracę'!$E$7=2021,IF(IF($V217=1,IF($X217=0,ROUND(IF($W217&gt;2800,ROUND($Z217/$W217*2800,2),$Z217)*'umowa o pracę'!$E$8,2),ROUND(IF($W217&gt;2800,ROUND($Z217/$W217*2800,2),$Z217)*'umowa o pracę'!$E$8,2)),0)&gt;$I217,$I217,IF($V217=1,IF($X217=0,ROUND(IF($W217&gt;2800,ROUND($Z217/$W217*2800,2),$Z217)*'umowa o pracę'!$E$8,2),ROUND(IF($W217&gt;2800,ROUND($Z217/$W217*2800,2),$Z217)*'umowa o pracę'!$E$8,2)),0)),0))</f>
        <v>0</v>
      </c>
      <c r="AF217" s="56">
        <f>IF('umowa o pracę'!$E$7=2020,$AB217,IF('umowa o pracę'!$E$7=2021,$AC217,0))</f>
        <v>0</v>
      </c>
      <c r="AG217" s="53">
        <f t="shared" si="41"/>
        <v>1</v>
      </c>
      <c r="AH217" s="39">
        <f>IF('umowa o pracę'!$E$6&lt;3,0,$L217)</f>
        <v>0</v>
      </c>
      <c r="AI217" s="39">
        <f>IF('umowa o pracę'!$E$6&lt;3,0,$M217)</f>
        <v>0</v>
      </c>
      <c r="AJ217" s="55">
        <f>IF('umowa o pracę'!$E$6&lt;3,0,$N217)</f>
        <v>0</v>
      </c>
      <c r="AK217" s="55">
        <f>IF('umowa o pracę'!$E$6&lt;3,0,$O217)</f>
        <v>0</v>
      </c>
      <c r="AL217" s="32">
        <f>IF('umowa o pracę'!$E$7=2020,ROUND(IF($AH217&gt;=2600,2600*'umowa o pracę'!$E$8,$AH217*'umowa o pracę'!$E$8),2),IF('umowa o pracę'!$E$7=2021,ROUND(IF($AH217&gt;=2800,2800*'umowa o pracę'!$E$8,$AH217*'umowa o pracę'!$E$8),2),0))</f>
        <v>0</v>
      </c>
      <c r="AM217" s="32">
        <f>IF(IF(IF(AND($AG217=1,$I217&gt;0),ROUND(IF($AH217+$AI217&gt;=2600,2600*'umowa o pracę'!$E$8,($AH217+$AI217)*'umowa o pracę'!$E$8),2)+IF($AI217=0,ROUND(IF($AH217&gt;2600,ROUND($AK217/$AH217*2600,2),$AK217)*'umowa o pracę'!$E$8,2),ROUND(IF($AH217&gt;2600,ROUND($AK217/$AH217*2600,2),$AK217)*'umowa o pracę'!$E$8,2)),ROUND(IF($AH217+$AI217&gt;=2600,2600*'umowa o pracę'!$E$8,($AH217+$AI217)*'umowa o pracę'!$E$8),2)-IF($AI217=0,ROUND(ROUND(IF($AH217&gt;2600,ROUND($AJ217/$AH217*2600,2),$AJ217),2)*'umowa o pracę'!$E$8,2),IF($AI217&gt;0,IF($AH217+$AI217&lt;2600,ROUND(ROUND($AJ217+ROUND($AI217*9%,2),2)*'umowa o pracę'!$E$8,2),IF(AND($AH217+$AI217&gt;=2600,$AI217&lt;2600,$AH217&lt;2600),ROUND((ROUND(((2600-$AI217)/$AH217)*$AJ217,2)+ROUND($AI217*9%,2))*'umowa o pracę'!$E$8,2),IF(AND($AH217+$AI217&gt;=2600,$AI217&gt;=2600),ROUND((ROUND(2600*9%,2))*'umowa o pracę'!$E$8,2),IF(AND($AH217+$AI217&gt;=2600,$AH217&gt;=2600,$AI217&lt;2600),ROUND((ROUND($AI217*9%,2)+ROUND(((2600-$AI217)/$AH217)*$AJ217,2))*'umowa o pracę'!$E$8,2),0)))),0)))&gt;$J217,$J217,IF(AND($AG217=1,$I217&gt;0),ROUND(IF($AH217+$AI217&gt;=2600,2600*'umowa o pracę'!$E$8,($AH217+$AI217)*'umowa o pracę'!$E$8),2)+IF($AI217=0,ROUND(IF($AH217&gt;2600,ROUND($AK217/$AH217*2600,2),$AK217)*'umowa o pracę'!$E$8,2),ROUND(IF($AH217&gt;2600,ROUND($AK217/$AH217*2600,2),$AK217)*'umowa o pracę'!$E$8,2)),ROUND(IF($AH217+$AI217&gt;=2600,2600*'umowa o pracę'!$E$8,($AH217+$AI217)*'umowa o pracę'!$E$8),2)-IF($AI217=0,ROUND(ROUND(IF($AH217&gt;2600,ROUND($AJ217/$AH217*2600,2),$AJ217),2)*'umowa o pracę'!$E$8,2),IF($AI217&gt;0,IF($AH217+$AI217&lt;2600,ROUND(ROUND($AJ217+ROUND($AI217*9%,2),2)*'umowa o pracę'!$E$8,2),IF(AND($AH217+$AI217&gt;=2600,$AI217&lt;2600,$AH217&lt;2600),ROUND((ROUND(((2600-$AI217)/$AH217)*$AJ217,2)+ROUND($AI217*9%,2))*'umowa o pracę'!$E$8,2),IF(AND($AH217+$AI217&gt;=2600,$AI217&gt;=2600),ROUND((ROUND(2600*9%,2))*'umowa o pracę'!$E$8,2),IF(AND($AH217+$AI217&gt;=2600,$AH217&gt;=2600,$AI217&lt;2600),ROUND((ROUND($AI217*9%,2)+ROUND(((2600-$AI217)/$AH217)*$AJ217,2))*'umowa o pracę'!$E$8,2),0)))),0))))&gt;$J217,$J217,IF(IF(AND($AG217=1,$I217&gt;0),ROUND(IF($AH217+$AI217&gt;=2600,2600*'umowa o pracę'!$E$8,($AH217+$AI217)*'umowa o pracę'!$E$8),2)+IF($AI217=0,ROUND(IF($AH217&gt;2600,ROUND($AK217/$AH217*2600,2),$AK217)*'umowa o pracę'!$E$8,2),ROUND(IF($AH217&gt;2600,ROUND($AK217/$AH217*2600,2),$AK217)*'umowa o pracę'!$E$8,2)),ROUND(IF($AH217+$AI217&gt;=2600,2600*'umowa o pracę'!$E$8,($AH217+$AI217)*'umowa o pracę'!$E$8),2)-IF($AI217=0,ROUND(ROUND(IF($AH217&gt;2600,ROUND($AJ217/$AH217*2600,2),$AJ217),2)*'umowa o pracę'!$E$8,2),IF($AI217&gt;0,IF($AH217+$AI217&lt;2600,ROUND(ROUND($AJ217+ROUND($AI217*9%,2),2)*'umowa o pracę'!$E$8,2),IF(AND($AH217+$AI217&gt;=2600,$AI217&lt;2600,$AH217&lt;2600),ROUND((ROUND(((2600-$AI217)/$AH217)*$AJ217,2)+ROUND($AI217*9%,2))*'umowa o pracę'!$E$8,2),IF(AND($AH217+$AI217&gt;=2600,$AI217&gt;=2600),ROUND((ROUND(2600*9%,2))*'umowa o pracę'!$E$8,2),IF(AND($AH217+$AI217&gt;=2600,$AH217&gt;=2600,$AI217&lt;2600),ROUND((ROUND($AI217*9%,2)+ROUND(((2600-$AI217)/$AH217)*$AJ217,2))*'umowa o pracę'!$E$8,2),0)))),0)))&gt;$J217,$J217,IF(AND($AG217=1,$I217&gt;0),ROUND(IF($AH217+$AI217&gt;=2600,2600*'umowa o pracę'!$E$8,($AH217+$AI217)*'umowa o pracę'!$E$8),2)+IF($AI217=0,ROUND(IF($AH217&gt;2600,ROUND($AK217/$AH217*2600,2),$AK217)*'umowa o pracę'!$E$8,2),ROUND(IF($AH217&gt;2600,ROUND($AK217/$AH217*2600,2),$AK217)*'umowa o pracę'!$E$8,2)),ROUND(IF($AH217+$AI217&gt;=2600,2600*'umowa o pracę'!$E$8,($AH217+$AI217)*'umowa o pracę'!$E$8),2)-IF(AND($AI217=0,I217&gt;0),ROUND(ROUND(IF($AH217&gt;2600,ROUND($AJ217/$AH217*2600,2),$AJ217),2)*'umowa o pracę'!$E$8,2),IF($AI217&gt;0,IF($AH217+$AI217&lt;2600,ROUND(ROUND($AJ217+ROUND($AI217*9%,2),2)*'umowa o pracę'!$E$8,2),IF(AND($AH217+$AI217&gt;=2600,$AI217&lt;2600,$AH217&lt;2600),ROUND((ROUND(((2600-$AI217)/$AH217)*$AJ217,2)+ROUND($AI217*9%,2))*'umowa o pracę'!$E$8,2),IF(AND($AH217+$AI217&gt;=2600,$AI217&gt;=2600),ROUND((ROUND(2600*9%,2))*'umowa o pracę'!$E$8,2),IF(AND($AH217+$AI217&gt;=2600,$AH217&gt;=2600,$AI217&lt;2600),ROUND((ROUND($AI217*9%,2)+ROUND(((2600-$AI217)/$AH217)*$AJ217,2))*'umowa o pracę'!$E$8,2),0)))),0)))))</f>
        <v>0</v>
      </c>
      <c r="AN217" s="32">
        <f>IF(IF(IF(AND($AG217=1,$I217&gt;0),ROUND(IF($AH217+$AI217&gt;=2800,2800*'umowa o pracę'!$E$8,($AH217+$AI217)*'umowa o pracę'!$E$8),2)+IF($AI217=0,ROUND(IF($AH217&gt;2800,ROUND($AK217/$AH217*2800,2),$AK217)*'umowa o pracę'!$E$8,2),ROUND(IF($AH217&gt;2800,ROUND($AK217/$AH217*2800,2),$AK217)*'umowa o pracę'!$E$8,2)),ROUND(IF($AH217+$AI217&gt;=2800,2800*'umowa o pracę'!$E$8,($AH217+$AI217)*'umowa o pracę'!$E$8),2)-IF($AI217=0,ROUND(ROUND(IF($AH217&gt;2800,ROUND($AJ217/$AH217*2800,2),$AJ217),2)*'umowa o pracę'!$E$8,2),IF($AI217&gt;0,IF($AH217+$AI217&lt;2800,ROUND(ROUND($AJ217+ROUND($AI217*9%,2),2)*'umowa o pracę'!$E$8,2),IF(AND($AH217+$AI217&gt;=2800,$AI217&lt;2800,$AH217&lt;2800),ROUND((ROUND(((2800-$AI217)/$AH217)*$AJ217,2)+ROUND($AI217*9%,2))*'umowa o pracę'!$E$8,2),IF(AND($AH217+$AI217&gt;=2800,$AI217&gt;=2800),ROUND((ROUND(2800*9%,2))*'umowa o pracę'!$E$8,2),IF(AND($AH217+$AI217&gt;=2800,$AH217&gt;=2800,$AI217&lt;2800),ROUND((ROUND($AI217*9%,2)+ROUND(((2800-$AI217)/$AH217)*$AJ217,2))*'umowa o pracę'!$E$8,2),0)))),0)))&gt;$J217,$J217,IF(AND($AG217=1,$I217&gt;0),ROUND(IF($AH217+$AI217&gt;=2800,2800*'umowa o pracę'!$E$8,($AH217+$AI217)*'umowa o pracę'!$E$8),2)+IF($AI217=0,ROUND(IF($AH217&gt;2800,ROUND($AK217/$AH217*2800,2),$AK217)*'umowa o pracę'!$E$8,2),ROUND(IF($AH217&gt;2800,ROUND($AK217/$AH217*2800,2),$AK217)*'umowa o pracę'!$E$8,2)),ROUND(IF($AH217+$AI217&gt;=2800,2800*'umowa o pracę'!$E$8,($AH217+$AI217)*'umowa o pracę'!$E$8),2)-IF($AI217=0,ROUND(ROUND(IF($AH217&gt;2800,ROUND($AJ217/$AH217*2800,2),$AJ217),2)*'umowa o pracę'!$E$8,2),IF($AI217&gt;0,IF($AH217+$AI217&lt;2800,ROUND(ROUND($AJ217+ROUND($AI217*9%,2),2)*'umowa o pracę'!$E$8,2),IF(AND($AH217+$AI217&gt;=2800,$AI217&lt;2800,$AH217&lt;2800),ROUND((ROUND(((2800-$AI217)/$AH217)*$AJ217,2)+ROUND($AI217*9%,2))*'umowa o pracę'!$E$8,2),IF(AND($AH217+$AI217&gt;=2800,$AI217&gt;=2800),ROUND((ROUND(2800*9%,2))*'umowa o pracę'!$E$8,2),IF(AND($AH217+$AI217&gt;=2800,$AH217&gt;=2800,$AI217&lt;2800),ROUND((ROUND($AI217*9%,2)+ROUND(((2800-$AI217)/$AH217)*$AJ217,2))*'umowa o pracę'!$E$8,2),0)))),0))))&gt;$J217,$J217,IF(IF(AND($AG217=1,$I217&gt;0),ROUND(IF($AH217+$AI217&gt;=2800,2800*'umowa o pracę'!$E$8,($AH217+$AI217)*'umowa o pracę'!$E$8),2)+IF($AI217=0,ROUND(IF($AH217&gt;2800,ROUND($AK217/$AH217*2800,2),$AK217)*'umowa o pracę'!$E$8,2),ROUND(IF($AH217&gt;2800,ROUND($AK217/$AH217*2800,2),$AK217)*'umowa o pracę'!$E$8,2)),ROUND(IF($AH217+$AI217&gt;=2800,2800*'umowa o pracę'!$E$8,($AH217+$AI217)*'umowa o pracę'!$E$8),2)-IF($AI217=0,ROUND(ROUND(IF($AH217&gt;2800,ROUND($AJ217/$AH217*2800,2),$AJ217),2)*'umowa o pracę'!$E$8,2),IF($AI217&gt;0,IF($AH217+$AI217&lt;2800,ROUND(ROUND($AJ217+ROUND($AI217*9%,2),2)*'umowa o pracę'!$E$8,2),IF(AND($AH217+$AI217&gt;=2800,$AI217&lt;2800,$AH217&lt;2800),ROUND((ROUND(((2800-$AI217)/$AH217)*$AJ217,2)+ROUND($AI217*9%,2))*'umowa o pracę'!$E$8,2),IF(AND($AH217+$AI217&gt;=2800,$AI217&gt;=2800),ROUND((ROUND(2800*9%,2))*'umowa o pracę'!$E$8,2),IF(AND($AH217+$AI217&gt;=2800,$AH217&gt;=2800,$AI217&lt;2800),ROUND((ROUND($AI217*9%,2)+ROUND(((2800-$AI217)/$AH217)*$AJ217,2))*'umowa o pracę'!$E$8,2),0)))),0)))&gt;$J217,$J217,IF(AND($AG217=1,$I217&gt;0),ROUND(IF($AH217+$AI217&gt;=2800,2800*'umowa o pracę'!$E$8,($AH217+$AI217)*'umowa o pracę'!$E$8),2)+IF($AI217=0,ROUND(IF($AH217&gt;2800,ROUND($AK217/$AH217*2800,2),$AK217)*'umowa o pracę'!$E$8,2),ROUND(IF($AH217&gt;2800,ROUND($AK217/$AH217*2800,2),$AK217)*'umowa o pracę'!$E$8,2)),ROUND(IF($AH217+$AI217&gt;=2800,2800*'umowa o pracę'!$E$8,($AH217+$AI217)*'umowa o pracę'!$E$8),2)-IF(AND($AI217=0,I217&gt;0),ROUND(ROUND(IF($AH217&gt;2800,ROUND($AJ217/$AH217*2800,2),$AJ217),2)*'umowa o pracę'!$E$8,2),IF($AI217&gt;0,IF($AH217+$AI217&lt;2800,ROUND(ROUND($AJ217+ROUND($AI217*9%,2),2)*'umowa o pracę'!$E$8,2),IF(AND($AH217+$AI217&gt;=2800,$AI217&lt;2800,$AH217&lt;2800),ROUND((ROUND(((2800-$AI217)/$AH217)*$AJ217,2)+ROUND($AI217*9%,2))*'umowa o pracę'!$E$8,2),IF(AND($AH217+$AI217&gt;=2800,$AI217&gt;=2800),ROUND((ROUND(2800*9%,2))*'umowa o pracę'!$E$8,2),IF(AND($AH217+$AI217&gt;=2800,$AH217&gt;=2800,$AI217&lt;2800),ROUND((ROUND($AI217*9%,2)+ROUND(((2800-$AI217)/$AH217)*$AJ217,2))*'umowa o pracę'!$E$8,2),0)))),0)))))</f>
        <v>0</v>
      </c>
      <c r="AO217" s="32">
        <f>IF('umowa o pracę'!$E$7=2020,IF(IF($AG217=1,IF($AI217=0,ROUND(IF($AH217&gt;2600,ROUND($AJ217/$AH217*2600,2),$AJ217)*'umowa o pracę'!$E$8,2),IF($AH217+$AI217&lt;2600,ROUND(ROUND($AJ217+ROUND($AI217*9%,2),2)*'umowa o pracę'!$E$8,2),IF(AND($AH217+$AI217&gt;=2600,$AH217&lt;2600),ROUND((ROUND($AJ217+ROUND((2600-$AH217)*9%,2),2))*'umowa o pracę'!$E$8,2),IF(AND($AH217+$AI217&gt;=2600,$AH217&gt;=2600),ROUND(ROUND($AJ217/$AH217*2600,2)*'umowa o pracę'!$E$8,2),0)))),0)&gt;$H217,$H217,IF($AG217=1,IF($AI217=0,ROUND(IF($AH217&gt;2600,ROUND($AJ217/$AH217*2600,2),$AJ217)*'umowa o pracę'!$E$8,2),IF($AH217+$AI217&lt;2600,ROUND(ROUND($AJ217+ROUND($AI217*9%,2),2)*'umowa o pracę'!$E$8,2),IF(AND($AH217+$AI217&gt;=2600,$AH217&lt;2600),ROUND((ROUND($AJ217+ROUND((2600-$AH217)*9%,2),2))*'umowa o pracę'!$E$8,2),IF(AND($AH217+$AI217&gt;=2600,$AH217&gt;=2600),ROUND(ROUND($AJ217/$AH217*2600,2)*'umowa o pracę'!$E$8,2),0)))),0)),IF('umowa o pracę'!$E$7=2021,IF(IF($AG217=1,IF($AI217=0,ROUND(IF($AH217&gt;2800,ROUND($AJ217/$AH217*2800,2),$AJ217)*'umowa o pracę'!$E$8,2),IF($AH217+$AI217&lt;2800,ROUND(ROUND($AJ217+ROUND($AI217*9%,2),2)*'umowa o pracę'!$E$8,2),IF(AND($AH217+$AI217&gt;=2800,$AH217&lt;2800),ROUND((ROUND($AJ217+ROUND((2800-$AH217)*9%,2),2))*'umowa o pracę'!$E$8,2),IF(AND($AH217+$AI217&gt;=2800,$AH217&gt;=2800),ROUND(ROUND($AJ217/$AH217*2800,2)*'umowa o pracę'!$E$8,2),0)))),0)&gt;$H217,$H217,IF($AG217=1,IF($AI217=0,ROUND(IF($AH217&gt;2800,ROUND($AJ217/$AH217*2800,2),$AJ217)*'umowa o pracę'!$E$8,2),IF($AH217+$AI217&lt;2800,ROUND(ROUND($AJ217+ROUND($AI217*9%,2),2)*'umowa o pracę'!$E$8,2),IF(AND($AH217+$AI217&gt;=2800,$AH217&lt;2800),ROUND((ROUND($AJ217+ROUND((2800-$AH217)*9%,2),2))*'umowa o pracę'!$E$8,2),IF(AND($AH217+$AI217&gt;=2800,$AH217&gt;=2800),ROUND(ROUND($AJ217/$AH217*2800,2)*'umowa o pracę'!$E$8,2),0)))),0)),0))</f>
        <v>0</v>
      </c>
      <c r="AP217" s="32">
        <f>IF('umowa o pracę'!$E$7=2020,IF(IF($AG217=1,IF($AI217=0,ROUND(IF($AH217&gt;2600,ROUND($AK217/$AH217*2600,2),$AK217)*'umowa o pracę'!$E$8,2),ROUND(IF($AH217&gt;2600,ROUND($AK217/$AH217*2600,2),$AK217)*'umowa o pracę'!$E$8,2)),0)&gt;$I217,$I217,IF($AG217=1,IF($AI217=0,ROUND(IF($AH217&gt;2600,ROUND($AK217/$AH217*2600,2),$AK217)*'umowa o pracę'!$E$8,2),ROUND(IF($AH217&gt;2600,ROUND($AK217/$AH217*2600,2),$AK217)*'umowa o pracę'!$E$8,2)),0)),IF('umowa o pracę'!$E$7=2021,IF(IF($AG217=1,IF($AI217=0,ROUND(IF($AH217&gt;2800,ROUND($AK217/$AH217*2800,2),$AK217)*'umowa o pracę'!$E$8,2),ROUND(IF($AH217&gt;2800,ROUND($AK217/$AH217*2800,2),$AK217)*'umowa o pracę'!$E$8,2)),0)&gt;$I217,$I217,IF($AG217=1,IF($AI217=0,ROUND(IF($AH217&gt;2800,ROUND($AK217/$AH217*2800,2),$AK217)*'umowa o pracę'!$E$8,2),ROUND(IF($AH217&gt;2800,ROUND($AK217/$AH217*2800,2),$AK217)*'umowa o pracę'!$E$8,2)),0)),0))</f>
        <v>0</v>
      </c>
      <c r="AQ217" s="56">
        <f>IF('umowa o pracę'!$E$7=2020,$AM217,IF('umowa o pracę'!$E$7=2021,$AN217,0))</f>
        <v>0</v>
      </c>
      <c r="AR217" s="33">
        <f>IF('umowa o pracę'!$E$7=0,0,U217+AF217+AQ217)</f>
        <v>0</v>
      </c>
      <c r="AS217" s="19"/>
      <c r="AT217" s="19"/>
      <c r="AU217" s="19"/>
      <c r="AV217" s="6"/>
      <c r="AW217" s="6"/>
      <c r="AX217" s="6">
        <f t="shared" si="39"/>
        <v>10</v>
      </c>
      <c r="AY217" s="6"/>
      <c r="AZ217" s="234">
        <f t="shared" si="42"/>
        <v>0</v>
      </c>
      <c r="BA217" s="234">
        <f t="shared" si="43"/>
        <v>0</v>
      </c>
      <c r="BB217" s="234">
        <f t="shared" si="44"/>
        <v>0</v>
      </c>
      <c r="BC217" s="234">
        <f t="shared" si="45"/>
        <v>0</v>
      </c>
      <c r="BD217" s="234">
        <f t="shared" si="46"/>
        <v>0</v>
      </c>
      <c r="BE217" s="234">
        <f t="shared" si="47"/>
        <v>0</v>
      </c>
      <c r="BF217" s="234">
        <f t="shared" si="48"/>
        <v>0</v>
      </c>
      <c r="BG217" s="234">
        <f t="shared" si="49"/>
        <v>0</v>
      </c>
      <c r="BH217" s="234">
        <f t="shared" si="50"/>
        <v>0</v>
      </c>
      <c r="BI217" s="238">
        <f t="shared" si="51"/>
        <v>0</v>
      </c>
      <c r="BJ217" s="236"/>
      <c r="BK217" s="236"/>
      <c r="BL217" s="237"/>
    </row>
    <row r="218" spans="1:64" ht="15.75" customHeight="1" x14ac:dyDescent="0.25">
      <c r="A218" s="129">
        <v>207</v>
      </c>
      <c r="B218" s="57"/>
      <c r="C218" s="57"/>
      <c r="D218" s="36"/>
      <c r="E218" s="36"/>
      <c r="F218" s="242"/>
      <c r="G218" s="37">
        <v>1</v>
      </c>
      <c r="H218" s="58">
        <v>0</v>
      </c>
      <c r="I218" s="59">
        <v>0</v>
      </c>
      <c r="J218" s="60">
        <v>0</v>
      </c>
      <c r="K218" s="52">
        <v>1</v>
      </c>
      <c r="L218" s="39">
        <v>0</v>
      </c>
      <c r="M218" s="39">
        <v>0</v>
      </c>
      <c r="N218" s="39">
        <v>0</v>
      </c>
      <c r="O218" s="39">
        <v>0</v>
      </c>
      <c r="P218" s="35">
        <f>IF('umowa o pracę'!$E$7=2020,ROUND(IF($L218&gt;=2600,2600*'umowa o pracę'!$E$8,$L218*'umowa o pracę'!$E$8),2),IF('umowa o pracę'!$E$7=2021,ROUND(IF($L218&gt;=2800,2800*'umowa o pracę'!$E$8,$L218*'umowa o pracę'!$E$8),2),0))</f>
        <v>0</v>
      </c>
      <c r="Q218" s="252">
        <f>IF(IF(IF(AND($K218=1,$I218&gt;0),ROUND(IF($L218+$M218&gt;=2600,2600*'umowa o pracę'!$E$8,($L218+$M218)*'umowa o pracę'!$E$8),2)+IF($M218=0,ROUND(IF($L218&gt;2600,ROUND($O218/$L218*2600,2),$O218)*'umowa o pracę'!$E$8,2),ROUND(IF($L218&gt;2600,ROUND($O218/$L218*2600,2),$O218)*'umowa o pracę'!$E$8,2)),ROUND(IF($L218+$M218&gt;=2600,2600*'umowa o pracę'!$E$8,($L218+$M218)*'umowa o pracę'!$E$8),2)-IF($M218=0,ROUND(ROUND(IF($L218&gt;2600,ROUND($N218/$L218*2600,2),$N218),2)*'umowa o pracę'!$E$8,2),IF($M218&gt;0,IF($L218+$M218&lt;2600,ROUND(ROUND($N218+ROUND($M218*9%,2),2)*'umowa o pracę'!$E$8,2),IF(AND($L218+$M218&gt;=2600,$M218&lt;2600,$L218&lt;2600),ROUND((ROUND(((2600-$M218)/$L218)*$N218,2)+ROUND($M218*9%,2))*'umowa o pracę'!$E$8,2),IF(AND($L218+$M218&gt;=2600,$M218&gt;=2600),ROUND((ROUND(2600*9%,2))*'umowa o pracę'!$E$8,2),IF(AND($L218+$M218&gt;=2600,$L218&gt;=2600,$M218&lt;2600),ROUND((ROUND($M218*9%,2)+ROUND(((2600-$M218)/$L218)*$N218,2))*'umowa o pracę'!$E$8,2),0)))),0)))&gt;$J218,$J218,IF(AND($K218=1,$I218&gt;0),ROUND(IF($L218+$M218&gt;=2600,2600*'umowa o pracę'!$E$8,($L218+$M218)*'umowa o pracę'!$E$8),2)+IF($M218=0,ROUND(IF($L218&gt;2600,ROUND($O218/$L218*2600,2),$O218)*'umowa o pracę'!$E$8,2),ROUND(IF($L218&gt;2600,ROUND($O218/$L218*2600,2),$O218)*'umowa o pracę'!$E$8,2)),ROUND(IF($L218+$M218&gt;=2600,2600*'umowa o pracę'!$E$8,($L218+$M218)*'umowa o pracę'!$E$8),2)-IF($M218=0,ROUND(ROUND(IF($L218&gt;2600,ROUND($N218/$L218*2600,2),$N218),2)*'umowa o pracę'!$E$8,2),IF($M218&gt;0,IF($L218+$M218&lt;2600,ROUND(ROUND($N218+ROUND($M218*9%,2),2)*'umowa o pracę'!$E$8,2),IF(AND($L218+$M218&gt;=2600,$M218&lt;2600,$L218&lt;2600),ROUND((ROUND(((2600-$M218)/$L218)*$N218,2)+ROUND($M218*9%,2))*'umowa o pracę'!$E$8,2),IF(AND($L218+$M218&gt;=2600,$M218&gt;=2600),ROUND((ROUND(2600*9%,2))*'umowa o pracę'!$E$8,2),IF(AND($L218+$M218&gt;=2600,$L218&gt;=2600,$M218&lt;2600),ROUND((ROUND($M218*9%,2)+ROUND(((2600-$M218)/$L218)*$N218,2))*'umowa o pracę'!$E$8,2),0)))),0))))&gt;$J218,$J218,IF(IF(AND($K218=1,$I218&gt;0),ROUND(IF($L218+$M218&gt;=2600,2600*'umowa o pracę'!$E$8,($L218+$M218)*'umowa o pracę'!$E$8),2)+IF($M218=0,ROUND(IF($L218&gt;2600,ROUND($O218/$L218*2600,2),$O218)*'umowa o pracę'!$E$8,2),ROUND(IF($L218&gt;2600,ROUND($O218/$L218*2600,2),$O218)*'umowa o pracę'!$E$8,2)),ROUND(IF($L218+$M218&gt;=2600,2600*'umowa o pracę'!$E$8,($L218+$M218)*'umowa o pracę'!$E$8),2)-IF($M218=0,ROUND(ROUND(IF($L218&gt;2600,ROUND($N218/$L218*2600,2),$N218),2)*'umowa o pracę'!$E$8,2),IF($M218&gt;0,IF($L218+$M218&lt;2600,ROUND(ROUND($N218+ROUND($M218*9%,2),2)*'umowa o pracę'!$E$8,2),IF(AND($L218+$M218&gt;=2600,$M218&lt;2600,$L218&lt;2600),ROUND((ROUND(((2600-$M218)/$L218)*$N218,2)+ROUND($M218*9%,2))*'umowa o pracę'!$E$8,2),IF(AND($L218+$M218&gt;=2600,$M218&gt;=2600),ROUND((ROUND(2600*9%,2))*'umowa o pracę'!$E$8,2),IF(AND($L218+$M218&gt;=2600,$L218&gt;=2600,$M218&lt;2600),ROUND((ROUND($M218*9%,2)+ROUND(((2600-$M218)/$L218)*$N218,2))*'umowa o pracę'!$E$8,2),0)))),0)))&gt;$J218,$J218,IF(AND($K218=1,$I218&gt;0),ROUND(IF($L218+$M218&gt;=2600,2600*'umowa o pracę'!$E$8,($L218+$M218)*'umowa o pracę'!$E$8),2)+IF($M218=0,ROUND(IF($L218&gt;2600,ROUND($O218/$L218*2600,2),$O218)*'umowa o pracę'!$E$8,2),ROUND(IF($L218&gt;2600,ROUND($O218/$L218*2600,2),$O218)*'umowa o pracę'!$E$8,2)),ROUND(IF($L218+$M218&gt;=2600,2600*'umowa o pracę'!$E$8,($L218+$M218)*'umowa o pracę'!$E$8),2)-IF(AND($M218=0,I218&gt;0),ROUND(ROUND(IF($L218&gt;2600,ROUND($N218/$L218*2600,2),$N218),2)*'umowa o pracę'!$E$8,2),IF($M218&gt;0,IF($L218+$M218&lt;2600,ROUND(ROUND($N218+ROUND($M218*9%,2),2)*'umowa o pracę'!$E$8,2),IF(AND($L218+$M218&gt;=2600,$M218&lt;2600,$L218&lt;2600),ROUND((ROUND(((2600-$M218)/$L218)*$N218,2)+ROUND($M218*9%,2))*'umowa o pracę'!$E$8,2),IF(AND($L218+$M218&gt;=2600,$M218&gt;=2600),ROUND((ROUND(2600*9%,2))*'umowa o pracę'!$E$8,2),IF(AND($L218+$M218&gt;=2600,$L218&gt;=2600,$M218&lt;2600),ROUND((ROUND($M218*9%,2)+ROUND(((2600-$M218)/$L218)*$N218,2))*'umowa o pracę'!$E$8,2),0)))),0)))))</f>
        <v>0</v>
      </c>
      <c r="R218" s="252">
        <f>IF(IF(IF(AND($K218=1,$I218&gt;0),ROUND(IF($L218+$M218&gt;=2800,2800*'umowa o pracę'!$E$8,($L218+$M218)*'umowa o pracę'!$E$8),2)+IF($M218=0,ROUND(IF($L218&gt;2800,ROUND($O218/$L218*2800,2),$O218)*'umowa o pracę'!$E$8,2),ROUND(IF($L218&gt;2800,ROUND($O218/$L218*2800,2),$O218)*'umowa o pracę'!$E$8,2)),ROUND(IF($L218+$M218&gt;=2800,2800*'umowa o pracę'!$E$8,($L218+$M218)*'umowa o pracę'!$E$8),2)-IF($M218=0,ROUND(ROUND(IF($L218&gt;2800,ROUND($N218/$L218*2800,2),$N218),2)*'umowa o pracę'!$E$8,2),IF($M218&gt;0,IF($L218+$M218&lt;2800,ROUND(ROUND($N218+ROUND($M218*9%,2),2)*'umowa o pracę'!$E$8,2),IF(AND($L218+$M218&gt;=2800,$M218&lt;2800,$L218&lt;2800),ROUND((ROUND(((2800-$M218)/$L218)*$N218,2)+ROUND($M218*9%,2))*'umowa o pracę'!$E$8,2),IF(AND($L218+$M218&gt;=2800,$M218&gt;=2800),ROUND((ROUND(2800*9%,2))*'umowa o pracę'!$E$8,2),IF(AND($L218+$M218&gt;=2800,$L218&gt;=2800,$M218&lt;2800),ROUND((ROUND($M218*9%,2)+ROUND(((2800-$M218)/$L218)*$N218,2))*'umowa o pracę'!$E$8,2),0)))),0)))&gt;$J218,$J218,IF(AND($K218=1,$I218&gt;0),ROUND(IF($L218+$M218&gt;=2800,2800*'umowa o pracę'!$E$8,($L218+$M218)*'umowa o pracę'!$E$8),2)+IF($M218=0,ROUND(IF($L218&gt;2800,ROUND($O218/$L218*2800,2),$O218)*'umowa o pracę'!$E$8,2),ROUND(IF($L218&gt;2800,ROUND($O218/$L218*2800,2),$O218)*'umowa o pracę'!$E$8,2)),ROUND(IF($L218+$M218&gt;=2800,2800*'umowa o pracę'!$E$8,($L218+$M218)*'umowa o pracę'!$E$8),2)-IF($M218=0,ROUND(ROUND(IF($L218&gt;2800,ROUND($N218/$L218*2800,2),$N218),2)*'umowa o pracę'!$E$8,2),IF($M218&gt;0,IF($L218+$M218&lt;2800,ROUND(ROUND($N218+ROUND($M218*9%,2),2)*'umowa o pracę'!$E$8,2),IF(AND($L218+$M218&gt;=2800,$M218&lt;2800,$L218&lt;2800),ROUND((ROUND(((2800-$M218)/$L218)*$N218,2)+ROUND($M218*9%,2))*'umowa o pracę'!$E$8,2),IF(AND($L218+$M218&gt;=2800,$M218&gt;=2800),ROUND((ROUND(2800*9%,2))*'umowa o pracę'!$E$8,2),IF(AND($L218+$M218&gt;=2800,$L218&gt;=2800,$M218&lt;2800),ROUND((ROUND($M218*9%,2)+ROUND(((2800-$M218)/$L218)*$N218,2))*'umowa o pracę'!$E$8,2),0)))),0))))&gt;$J218,$J218,IF(IF(AND($K218=1,$I218&gt;0),ROUND(IF($L218+$M218&gt;=2800,2800*'umowa o pracę'!$E$8,($L218+$M218)*'umowa o pracę'!$E$8),2)+IF($M218=0,ROUND(IF($L218&gt;2800,ROUND($O218/$L218*2800,2),$O218)*'umowa o pracę'!$E$8,2),ROUND(IF($L218&gt;2800,ROUND($O218/$L218*2800,2),$O218)*'umowa o pracę'!$E$8,2)),ROUND(IF($L218+$M218&gt;=2800,2800*'umowa o pracę'!$E$8,($L218+$M218)*'umowa o pracę'!$E$8),2)-IF($M218=0,ROUND(ROUND(IF($L218&gt;2800,ROUND($N218/$L218*2800,2),$N218),2)*'umowa o pracę'!$E$8,2),IF($M218&gt;0,IF($L218+$M218&lt;2800,ROUND(ROUND($N218+ROUND($M218*9%,2),2)*'umowa o pracę'!$E$8,2),IF(AND($L218+$M218&gt;=2800,$M218&lt;2800,$L218&lt;2800),ROUND((ROUND(((2800-$M218)/$L218)*$N218,2)+ROUND($M218*9%,2))*'umowa o pracę'!$E$8,2),IF(AND($L218+$M218&gt;=2800,$M218&gt;=2800),ROUND((ROUND(2800*9%,2))*'umowa o pracę'!$E$8,2),IF(AND($L218+$M218&gt;=2800,$L218&gt;=2800,$M218&lt;2800),ROUND((ROUND($M218*9%,2)+ROUND(((2800-$M218)/$L218)*$N218,2))*'umowa o pracę'!$E$8,2),0)))),0)))&gt;$J218,$J218,IF(AND($K218=1,$I218&gt;0),ROUND(IF($L218+$M218&gt;=2800,2800*'umowa o pracę'!$E$8,($L218+$M218)*'umowa o pracę'!$E$8),2)+IF($M218=0,ROUND(IF($L218&gt;2800,ROUND($O218/$L218*2800,2),$O218)*'umowa o pracę'!$E$8,2),ROUND(IF($L218&gt;2800,ROUND($O218/$L218*2800,2),$O218)*'umowa o pracę'!$E$8,2)),ROUND(IF($L218+$M218&gt;=2800,2800*'umowa o pracę'!$E$8,($L218+$M218)*'umowa o pracę'!$E$8),2)-IF(AND($M218=0,I218&gt;0),ROUND(ROUND(IF($L218&gt;2800,ROUND($N218/$L218*2800,2),$N218),2)*'umowa o pracę'!$E$8,2),IF($M218&gt;0,IF($L218+$M218&lt;2800,ROUND(ROUND($N218+ROUND($M218*9%,2),2)*'umowa o pracę'!$E$8,2),IF(AND($L218+$M218&gt;=2800,$M218&lt;2800,$L218&lt;2800),ROUND((ROUND(((2800-$M218)/$L218)*$N218,2)+ROUND($M218*9%,2))*'umowa o pracę'!$E$8,2),IF(AND($L218+$M218&gt;=2800,$M218&gt;=2800),ROUND((ROUND(2800*9%,2))*'umowa o pracę'!$E$8,2),IF(AND($L218+$M218&gt;=2800,$L218&gt;=2800,$M218&lt;2800),ROUND((ROUND($M218*9%,2)+ROUND(((2800-$M218)/$L218)*$N218,2))*'umowa o pracę'!$E$8,2),0)))),0)))))</f>
        <v>0</v>
      </c>
      <c r="S218" s="32">
        <f>IF('umowa o pracę'!$E$7=2020,IF(IF($K218=1,IF($M218=0,ROUND(IF($L218&gt;2600,ROUND($N218/$L218*2600,2),$N218)*'umowa o pracę'!$E$8,2),IF($L218+$M218&lt;2600,ROUND(ROUND($N218+ROUND($M218*9%,2),2)*'umowa o pracę'!$E$8,2),IF(AND($L218+$M218&gt;=2600,$L218&lt;2600),ROUND((ROUND($N218+ROUND((2600-$L218)*9%,2),2))*'umowa o pracę'!$E$8,2),IF(AND($L218+$M218&gt;=2600,$L218&gt;=2600),ROUND(ROUND($N218/$L218*2600,2)*'umowa o pracę'!$E$8,2),0)))),0)&gt;$H218,$H218,IF($K218=1,IF($M218=0,ROUND(IF($L218&gt;2600,ROUND($N218/$L218*2600,2),$N218)*'umowa o pracę'!$E$8,2),IF($L218+$M218&lt;2600,ROUND(ROUND($N218+ROUND($M218*9%,2),2)*'umowa o pracę'!$E$8,2),IF(AND($L218+$M218&gt;=2600,$L218&lt;2600),ROUND((ROUND($N218+ROUND((2600-$L218)*9%,2),2))*'umowa o pracę'!$E$8,2),IF(AND($L218+$M218&gt;=2600,$L218&gt;=2600),ROUND(ROUND($N218/$L218*2600,2)*'umowa o pracę'!$E$8,2),0)))),0)),IF('umowa o pracę'!$E$7=2021,IF(IF($K218=1,IF($M218=0,ROUND(IF($L218&gt;2800,ROUND($N218/$L218*2800,2),$N218)*'umowa o pracę'!$E$8,2),IF($L218+$M218&lt;2800,ROUND(ROUND($N218+ROUND($M218*9%,2),2)*'umowa o pracę'!$E$8,2),IF(AND($L218+$M218&gt;=2800,$L218&lt;2800),ROUND((ROUND($N218+ROUND((2800-$L218)*9%,2),2))*'umowa o pracę'!$E$8,2),IF(AND($L218+$M218&gt;=2800,$L218&gt;=2800),ROUND(ROUND($N218/$L218*2800,2)*'umowa o pracę'!$E$8,2),0)))),0)&gt;$H218,$H218,IF($K218=1,IF($M218=0,ROUND(IF($L218&gt;2800,ROUND($N218/$L218*2800,2),$N218)*'umowa o pracę'!$E$8,2),IF($L218+$M218&lt;2800,ROUND(ROUND($N218+ROUND($M218*9%,2),2)*'umowa o pracę'!$E$8,2),IF(AND($L218+$M218&gt;=2800,$L218&lt;2800),ROUND((ROUND($N218+ROUND((2800-$L218)*9%,2),2))*'umowa o pracę'!$E$8,2),IF(AND($L218+$M218&gt;=2800,$L218&gt;=2800),ROUND(ROUND($N218/$L218*2800,2)*'umowa o pracę'!$E$8,2),0)))),0)),0))</f>
        <v>0</v>
      </c>
      <c r="T218" s="32">
        <f>IF('umowa o pracę'!$E$7=2020,IF(IF($K218=1,IF($M218=0,ROUND(IF($L218&gt;2600,ROUND($O218/$L218*2600,2),$O218)*'umowa o pracę'!$E$8,2),ROUND(IF($L218&gt;2600,ROUND($O218/$L218*2600,2),$O218)*'umowa o pracę'!$E$8,2)),0)&gt;$I218,$I218,IF($K218=1,IF($M218=0,ROUND(IF($L218&gt;2600,ROUND($O218/$L218*2600,2),$O218)*'umowa o pracę'!$E$8,2),ROUND(IF($L218&gt;2600,ROUND($O218/$L218*2600,2),$O218)*'umowa o pracę'!$E$8,2)),0)),IF('umowa o pracę'!$E$7=2021,IF(IF($K218=1,IF($M218=0,ROUND(IF($L218&gt;2800,ROUND($O218/$L218*2800,2),$O218)*'umowa o pracę'!$E$8,2),ROUND(IF($L218&gt;2800,ROUND($O218/$L218*2800,2),$O218)*'umowa o pracę'!$E$8,2)),0)&gt;$I218,$I218,IF($K218=1,IF($M218=0,ROUND(IF($L218&gt;2800,ROUND($O218/$L218*2800,2),$O218)*'umowa o pracę'!$E$8,2),ROUND(IF($L218&gt;2800,ROUND($O218/$L218*2800,2),$O218)*'umowa o pracę'!$E$8,2)),0)),0))</f>
        <v>0</v>
      </c>
      <c r="U218" s="51">
        <f>IF('umowa o pracę'!$E$7=2020,$Q218,IF('umowa o pracę'!$E$7=2021,$R218,0))</f>
        <v>0</v>
      </c>
      <c r="V218" s="53">
        <f t="shared" si="40"/>
        <v>1</v>
      </c>
      <c r="W218" s="54">
        <f>IF('umowa o pracę'!$E$6&lt;2,0,$L218)</f>
        <v>0</v>
      </c>
      <c r="X218" s="54">
        <f>IF('umowa o pracę'!$E$6&lt;2,0,$M218)</f>
        <v>0</v>
      </c>
      <c r="Y218" s="55">
        <f>IF('umowa o pracę'!$E$6&lt;2,0,$N218)</f>
        <v>0</v>
      </c>
      <c r="Z218" s="55">
        <f>IF('umowa o pracę'!$E$6&lt;2,0,$O218)</f>
        <v>0</v>
      </c>
      <c r="AA218" s="32">
        <f>IF('umowa o pracę'!$E$7=2020,ROUND(IF($W218&gt;=2600,2600*'umowa o pracę'!$E$8,$W218*'umowa o pracę'!$E$8),2),IF('umowa o pracę'!$E$7=2021,ROUND(IF($W218&gt;=2800,2800*'umowa o pracę'!$E$8,$W218*'umowa o pracę'!$E$8),2),0))</f>
        <v>0</v>
      </c>
      <c r="AB218" s="32">
        <f>IF(IF(IF(AND($V218=1,$I218&gt;0),ROUND(IF($W218+$X218&gt;=2600,2600*'umowa o pracę'!$E$8,($W218+$X218)*'umowa o pracę'!$E$8),2)+IF($X218=0,ROUND(IF($W218&gt;2600,ROUND($Z218/$W218*2600,2),$Z218)*'umowa o pracę'!$E$8,2),ROUND(IF($W218&gt;2600,ROUND($Z218/$W218*2600,2),$Z218)*'umowa o pracę'!$E$8,2)),ROUND(IF($W218+$X218&gt;=2600,2600*'umowa o pracę'!$E$8,($W218+$X218)*'umowa o pracę'!$E$8),2)-IF($X218=0,ROUND(ROUND(IF($W218&gt;2600,ROUND($Y218/$W218*2600,2),$Y218),2)*'umowa o pracę'!$E$8,2),IF($X218&gt;0,IF($W218+$X218&lt;2600,ROUND(ROUND($Y218+ROUND($X218*9%,2),2)*'umowa o pracę'!$E$8,2),IF(AND($W218+$X218&gt;=2600,$X218&lt;2600,$W218&lt;2600),ROUND((ROUND(((2600-$X218)/$W218)*$Y218,2)+ROUND($X218*9%,2))*'umowa o pracę'!$E$8,2),IF(AND($W218+$X218&gt;=2600,$X218&gt;=2600),ROUND((ROUND(2600*9%,2))*'umowa o pracę'!$E$8,2),IF(AND($W218+$X218&gt;=2600,$W218&gt;=2600,$X218&lt;2600),ROUND((ROUND($X218*9%,2)+ROUND(((2600-$X218)/$W218)*$Y218,2))*'umowa o pracę'!$E$8,2),0)))),0)))&gt;$J218,$J218,IF(AND($V218=1,$I218&gt;0),ROUND(IF($W218+$X218&gt;=2600,2600*'umowa o pracę'!$E$8,($W218+$X218)*'umowa o pracę'!$E$8),2)+IF($X218=0,ROUND(IF($W218&gt;2600,ROUND($Z218/$W218*2600,2),$Z218)*'umowa o pracę'!$E$8,2),ROUND(IF($W218&gt;2600,ROUND($Z218/$W218*2600,2),$Z218)*'umowa o pracę'!$E$8,2)),ROUND(IF($W218+$X218&gt;=2600,2600*'umowa o pracę'!$E$8,($W218+$X218)*'umowa o pracę'!$E$8),2)-IF($X218=0,ROUND(ROUND(IF($W218&gt;2600,ROUND($Y218/$W218*2600,2),$Y218),2)*'umowa o pracę'!$E$8,2),IF($X218&gt;0,IF($W218+$X218&lt;2600,ROUND(ROUND($Y218+ROUND($X218*9%,2),2)*'umowa o pracę'!$E$8,2),IF(AND($W218+$X218&gt;=2600,$X218&lt;2600,$W218&lt;2600),ROUND((ROUND(((2600-$X218)/$W218)*$Y218,2)+ROUND($X218*9%,2))*'umowa o pracę'!$E$8,2),IF(AND($W218+$X218&gt;=2600,$X218&gt;=2600),ROUND((ROUND(2600*9%,2))*'umowa o pracę'!$E$8,2),IF(AND($W218+$X218&gt;=2600,$W218&gt;=2600,$X218&lt;2600),ROUND((ROUND($X218*9%,2)+ROUND(((2600-$X218)/$W218)*$Y218,2))*'umowa o pracę'!$E$8,2),0)))),0))))&gt;$J218,$J218,IF(IF(AND($V218=1,$I218&gt;0),ROUND(IF($W218+$X218&gt;=2600,2600*'umowa o pracę'!$E$8,($W218+$X218)*'umowa o pracę'!$E$8),2)+IF($X218=0,ROUND(IF($W218&gt;2600,ROUND($Z218/$W218*2600,2),$Z218)*'umowa o pracę'!$E$8,2),ROUND(IF($W218&gt;2600,ROUND($Z218/$W218*2600,2),$Z218)*'umowa o pracę'!$E$8,2)),ROUND(IF($W218+$X218&gt;=2600,2600*'umowa o pracę'!$E$8,($W218+$X218)*'umowa o pracę'!$E$8),2)-IF($X218=0,ROUND(ROUND(IF($W218&gt;2600,ROUND($Y218/$W218*2600,2),$Y218),2)*'umowa o pracę'!$E$8,2),IF($X218&gt;0,IF($W218+$X218&lt;2600,ROUND(ROUND($Y218+ROUND($X218*9%,2),2)*'umowa o pracę'!$E$8,2),IF(AND($W218+$X218&gt;=2600,$X218&lt;2600,$W218&lt;2600),ROUND((ROUND(((2600-$X218)/$W218)*$Y218,2)+ROUND($X218*9%,2))*'umowa o pracę'!$E$8,2),IF(AND($W218+$X218&gt;=2600,$X218&gt;=2600),ROUND((ROUND(2600*9%,2))*'umowa o pracę'!$E$8,2),IF(AND($W218+$X218&gt;=2600,$W218&gt;=2600,$X218&lt;2600),ROUND((ROUND($X218*9%,2)+ROUND(((2600-$X218)/$W218)*$Y218,2))*'umowa o pracę'!$E$8,2),0)))),0)))&gt;$J218,$J218,IF(AND($V218=1,$I218&gt;0),ROUND(IF($W218+$X218&gt;=2600,2600*'umowa o pracę'!$E$8,($W218+$X218)*'umowa o pracę'!$E$8),2)+IF($X218=0,ROUND(IF($W218&gt;2600,ROUND($Z218/$W218*2600,2),$Z218)*'umowa o pracę'!$E$8,2),ROUND(IF($W218&gt;2600,ROUND($Z218/$W218*2600,2),$Z218)*'umowa o pracę'!$E$8,2)),ROUND(IF($W218+$X218&gt;=2600,2600*'umowa o pracę'!$E$8,($W218+$X218)*'umowa o pracę'!$E$8),2)-IF(AND($X218=0,I218&gt;0),ROUND(ROUND(IF($W218&gt;2600,ROUND($Y218/$W218*2600,2),$Y218),2)*'umowa o pracę'!$E$8,2),IF($X218&gt;0,IF($W218+$X218&lt;2600,ROUND(ROUND($Y218+ROUND($X218*9%,2),2)*'umowa o pracę'!$E$8,2),IF(AND($W218+$X218&gt;=2600,$X218&lt;2600,$W218&lt;2600),ROUND((ROUND(((2600-$X218)/$W218)*$Y218,2)+ROUND($X218*9%,2))*'umowa o pracę'!$E$8,2),IF(AND($W218+$X218&gt;=2600,$X218&gt;=2600),ROUND((ROUND(2600*9%,2))*'umowa o pracę'!$E$8,2),IF(AND($W218+$X218&gt;=2600,$W218&gt;=2600,$X218&lt;2600),ROUND((ROUND($X218*9%,2)+ROUND(((2600-$X218)/$W218)*$Y218,2))*'umowa o pracę'!$E$8,2),0)))),0)))))</f>
        <v>0</v>
      </c>
      <c r="AC218" s="32">
        <f>IF(IF(IF(AND($V218=1,$I218&gt;0),ROUND(IF($W218+$X218&gt;=2800,2800*'umowa o pracę'!$E$8,($W218+$X218)*'umowa o pracę'!$E$8),2)+IF($X218=0,ROUND(IF($W218&gt;2800,ROUND($Z218/$W218*2800,2),$Z218)*'umowa o pracę'!$E$8,2),ROUND(IF($W218&gt;2800,ROUND($Z218/$W218*2800,2),$Z218)*'umowa o pracę'!$E$8,2)),ROUND(IF($W218+$X218&gt;=2800,2800*'umowa o pracę'!$E$8,($W218+$X218)*'umowa o pracę'!$E$8),2)-IF($X218=0,ROUND(ROUND(IF($W218&gt;2800,ROUND($Y218/$W218*2800,2),$Y218),2)*'umowa o pracę'!$E$8,2),IF($X218&gt;0,IF($W218+$X218&lt;2800,ROUND(ROUND($Y218+ROUND($X218*9%,2),2)*'umowa o pracę'!$E$8,2),IF(AND($W218+$X218&gt;=2800,$X218&lt;2800,$W218&lt;2800),ROUND((ROUND(((2800-$X218)/$W218)*$Y218,2)+ROUND($X218*9%,2))*'umowa o pracę'!$E$8,2),IF(AND($W218+$X218&gt;=2800,$X218&gt;=2800),ROUND((ROUND(2800*9%,2))*'umowa o pracę'!$E$8,2),IF(AND($W218+$X218&gt;=2800,$W218&gt;=2800,$X218&lt;2800),ROUND((ROUND($X218*9%,2)+ROUND(((2800-$X218)/$W218)*$Y218,2))*'umowa o pracę'!$E$8,2),0)))),0)))&gt;$J218,$J218,IF(AND($V218=1,$I218&gt;0),ROUND(IF($W218+$X218&gt;=2800,2800*'umowa o pracę'!$E$8,($W218+$X218)*'umowa o pracę'!$E$8),2)+IF($X218=0,ROUND(IF($W218&gt;2800,ROUND($Z218/$W218*2800,2),$Z218)*'umowa o pracę'!$E$8,2),ROUND(IF($W218&gt;2800,ROUND($Z218/$W218*2800,2),$Z218)*'umowa o pracę'!$E$8,2)),ROUND(IF($W218+$X218&gt;=2800,2800*'umowa o pracę'!$E$8,($W218+$X218)*'umowa o pracę'!$E$8),2)-IF($X218=0,ROUND(ROUND(IF($W218&gt;2800,ROUND($Y218/$W218*2800,2),$Y218),2)*'umowa o pracę'!$E$8,2),IF($X218&gt;0,IF($W218+$X218&lt;2800,ROUND(ROUND($Y218+ROUND($X218*9%,2),2)*'umowa o pracę'!$E$8,2),IF(AND($W218+$X218&gt;=2800,$X218&lt;2800,$W218&lt;2800),ROUND((ROUND(((2800-$X218)/$W218)*$Y218,2)+ROUND($X218*9%,2))*'umowa o pracę'!$E$8,2),IF(AND($W218+$X218&gt;=2800,$X218&gt;=2800),ROUND((ROUND(2800*9%,2))*'umowa o pracę'!$E$8,2),IF(AND($W218+$X218&gt;=2800,$W218&gt;=2800,$X218&lt;2800),ROUND((ROUND($X218*9%,2)+ROUND(((2800-$X218)/$W218)*$Y218,2))*'umowa o pracę'!$E$8,2),0)))),0))))&gt;$J218,$J218,IF(IF(AND($V218=1,$I218&gt;0),ROUND(IF($W218+$X218&gt;=2800,2800*'umowa o pracę'!$E$8,($W218+$X218)*'umowa o pracę'!$E$8),2)+IF($X218=0,ROUND(IF($W218&gt;2800,ROUND($Z218/$W218*2800,2),$Z218)*'umowa o pracę'!$E$8,2),ROUND(IF($W218&gt;2800,ROUND($Z218/$W218*2800,2),$Z218)*'umowa o pracę'!$E$8,2)),ROUND(IF($W218+$X218&gt;=2800,2800*'umowa o pracę'!$E$8,($W218+$X218)*'umowa o pracę'!$E$8),2)-IF($X218=0,ROUND(ROUND(IF($W218&gt;2800,ROUND($Y218/$W218*2800,2),$Y218),2)*'umowa o pracę'!$E$8,2),IF($X218&gt;0,IF($W218+$X218&lt;2800,ROUND(ROUND($Y218+ROUND($X218*9%,2),2)*'umowa o pracę'!$E$8,2),IF(AND($W218+$X218&gt;=2800,$X218&lt;2800,$W218&lt;2800),ROUND((ROUND(((2800-$X218)/$W218)*$Y218,2)+ROUND($X218*9%,2))*'umowa o pracę'!$E$8,2),IF(AND($W218+$X218&gt;=2800,$X218&gt;=2800),ROUND((ROUND(2800*9%,2))*'umowa o pracę'!$E$8,2),IF(AND($W218+$X218&gt;=2800,$W218&gt;=2800,$X218&lt;2800),ROUND((ROUND($X218*9%,2)+ROUND(((2800-$X218)/$W218)*$Y218,2))*'umowa o pracę'!$E$8,2),0)))),0)))&gt;$J218,$J218,IF(AND($V218=1,$I218&gt;0),ROUND(IF($W218+$X218&gt;=2800,2800*'umowa o pracę'!$E$8,($W218+$X218)*'umowa o pracę'!$E$8),2)+IF($X218=0,ROUND(IF($W218&gt;2800,ROUND($Z218/$W218*2800,2),$Z218)*'umowa o pracę'!$E$8,2),ROUND(IF($W218&gt;2800,ROUND($Z218/$W218*2800,2),$Z218)*'umowa o pracę'!$E$8,2)),ROUND(IF($W218+$X218&gt;=2800,2800*'umowa o pracę'!$E$8,($W218+$X218)*'umowa o pracę'!$E$8),2)-IF(AND($X218=0,I218&gt;0),ROUND(ROUND(IF($W218&gt;2800,ROUND($Y218/$W218*2800,2),$Y218),2)*'umowa o pracę'!$E$8,2),IF($X218&gt;0,IF($W218+$X218&lt;2800,ROUND(ROUND($Y218+ROUND($X218*9%,2),2)*'umowa o pracę'!$E$8,2),IF(AND($W218+$X218&gt;=2800,$X218&lt;2800,$W218&lt;2800),ROUND((ROUND(((2800-$X218)/$W218)*$Y218,2)+ROUND($X218*9%,2))*'umowa o pracę'!$E$8,2),IF(AND($W218+$X218&gt;=2800,$X218&gt;=2800),ROUND((ROUND(2800*9%,2))*'umowa o pracę'!$E$8,2),IF(AND($W218+$X218&gt;=2800,$W218&gt;=2800,$X218&lt;2800),ROUND((ROUND($X218*9%,2)+ROUND(((2800-$X218)/$W218)*$Y218,2))*'umowa o pracę'!$E$8,2),0)))),0)))))</f>
        <v>0</v>
      </c>
      <c r="AD218" s="32">
        <f>IF('umowa o pracę'!$E$7=2020,IF(IF($V218=1,IF($X218=0,ROUND(IF($W218&gt;2600,ROUND($Y218/$W218*2600,2),$Y218)*'umowa o pracę'!$E$8,2),IF($W218+$X218&lt;2600,ROUND(ROUND($Y218+ROUND($X218*9%,2),2)*'umowa o pracę'!$E$8,2),IF(AND($W218+$X218&gt;=2600,$W218&lt;2600),ROUND((ROUND($Y218+ROUND((2600-$W218)*9%,2),2))*'umowa o pracę'!$E$8,2),IF(AND($W218+$X218&gt;=2600,$W218&gt;=2600),ROUND(ROUND($Y218/$W218*2600,2)*'umowa o pracę'!$E$8,2),0)))),0)&gt;$H218,$H218,IF($V218=1,IF($X218=0,ROUND(IF($W218&gt;2600,ROUND($Y218/$W218*2600,2),$Y218)*'umowa o pracę'!$E$8,2),IF($W218+$X218&lt;2600,ROUND(ROUND($Y218+ROUND($X218*9%,2),2)*'umowa o pracę'!$E$8,2),IF(AND($W218+$X218&gt;=2600,$W218&lt;2600),ROUND((ROUND($Y218+ROUND((2600-$W218)*9%,2),2))*'umowa o pracę'!$E$8,2),IF(AND($W218+$X218&gt;=2600,$W218&gt;=2600),ROUND(ROUND($Y218/$W218*2600,2)*'umowa o pracę'!$E$8,2),0)))),0)),IF('umowa o pracę'!$E$7=2021,IF(IF($V218=1,IF($X218=0,ROUND(IF($W218&gt;2800,ROUND($Y218/$W218*2800,2),$Y218)*'umowa o pracę'!$E$8,2),IF($W218+$X218&lt;2800,ROUND(ROUND($Y218+ROUND($X218*9%,2),2)*'umowa o pracę'!$E$8,2),IF(AND($W218+$X218&gt;=2800,$W218&lt;2800),ROUND((ROUND($Y218+ROUND((2800-$W218)*9%,2),2))*'umowa o pracę'!$E$8,2),IF(AND($W218+$X218&gt;=2800,$W218&gt;=2800),ROUND(ROUND($Y218/$W218*2800,2)*'umowa o pracę'!$E$8,2),0)))),0)&gt;$H218,$H218,IF($V218=1,IF($X218=0,ROUND(IF($W218&gt;2800,ROUND($Y218/$W218*2800,2),$Y218)*'umowa o pracę'!$E$8,2),IF($W218+$X218&lt;2800,ROUND(ROUND($Y218+ROUND($X218*9%,2),2)*'umowa o pracę'!$E$8,2),IF(AND($W218+$X218&gt;=2800,$W218&lt;2800),ROUND((ROUND($Y218+ROUND((2800-$W218)*9%,2),2))*'umowa o pracę'!$E$8,2),IF(AND($W218+$X218&gt;=2800,$W218&gt;=2800),ROUND(ROUND($Y218/$W218*2800,2)*'umowa o pracę'!$E$8,2),0)))),0)),0))</f>
        <v>0</v>
      </c>
      <c r="AE218" s="32">
        <f>IF('umowa o pracę'!$E$7=2020,IF(IF($V218=1,IF($X218=0,ROUND(IF($W218&gt;2600,ROUND($Z218/$W218*2600,2),$Z218)*'umowa o pracę'!$E$8,2),ROUND(IF($W218&gt;2600,ROUND($Z218/$W218*2600,2),$Z218)*'umowa o pracę'!$E$8,2)),0)&gt;$I218,$I218,IF($V218=1,IF($X218=0,ROUND(IF($W218&gt;2600,ROUND($Z218/$W218*2600,2),$Z218)*'umowa o pracę'!$E$8,2),ROUND(IF($W218&gt;2600,ROUND($Z218/$W218*2600,2),$Z218)*'umowa o pracę'!$E$8,2)),0)),IF('umowa o pracę'!$E$7=2021,IF(IF($V218=1,IF($X218=0,ROUND(IF($W218&gt;2800,ROUND($Z218/$W218*2800,2),$Z218)*'umowa o pracę'!$E$8,2),ROUND(IF($W218&gt;2800,ROUND($Z218/$W218*2800,2),$Z218)*'umowa o pracę'!$E$8,2)),0)&gt;$I218,$I218,IF($V218=1,IF($X218=0,ROUND(IF($W218&gt;2800,ROUND($Z218/$W218*2800,2),$Z218)*'umowa o pracę'!$E$8,2),ROUND(IF($W218&gt;2800,ROUND($Z218/$W218*2800,2),$Z218)*'umowa o pracę'!$E$8,2)),0)),0))</f>
        <v>0</v>
      </c>
      <c r="AF218" s="56">
        <f>IF('umowa o pracę'!$E$7=2020,$AB218,IF('umowa o pracę'!$E$7=2021,$AC218,0))</f>
        <v>0</v>
      </c>
      <c r="AG218" s="53">
        <f t="shared" si="41"/>
        <v>1</v>
      </c>
      <c r="AH218" s="39">
        <f>IF('umowa o pracę'!$E$6&lt;3,0,$L218)</f>
        <v>0</v>
      </c>
      <c r="AI218" s="39">
        <f>IF('umowa o pracę'!$E$6&lt;3,0,$M218)</f>
        <v>0</v>
      </c>
      <c r="AJ218" s="55">
        <f>IF('umowa o pracę'!$E$6&lt;3,0,$N218)</f>
        <v>0</v>
      </c>
      <c r="AK218" s="55">
        <f>IF('umowa o pracę'!$E$6&lt;3,0,$O218)</f>
        <v>0</v>
      </c>
      <c r="AL218" s="32">
        <f>IF('umowa o pracę'!$E$7=2020,ROUND(IF($AH218&gt;=2600,2600*'umowa o pracę'!$E$8,$AH218*'umowa o pracę'!$E$8),2),IF('umowa o pracę'!$E$7=2021,ROUND(IF($AH218&gt;=2800,2800*'umowa o pracę'!$E$8,$AH218*'umowa o pracę'!$E$8),2),0))</f>
        <v>0</v>
      </c>
      <c r="AM218" s="32">
        <f>IF(IF(IF(AND($AG218=1,$I218&gt;0),ROUND(IF($AH218+$AI218&gt;=2600,2600*'umowa o pracę'!$E$8,($AH218+$AI218)*'umowa o pracę'!$E$8),2)+IF($AI218=0,ROUND(IF($AH218&gt;2600,ROUND($AK218/$AH218*2600,2),$AK218)*'umowa o pracę'!$E$8,2),ROUND(IF($AH218&gt;2600,ROUND($AK218/$AH218*2600,2),$AK218)*'umowa o pracę'!$E$8,2)),ROUND(IF($AH218+$AI218&gt;=2600,2600*'umowa o pracę'!$E$8,($AH218+$AI218)*'umowa o pracę'!$E$8),2)-IF($AI218=0,ROUND(ROUND(IF($AH218&gt;2600,ROUND($AJ218/$AH218*2600,2),$AJ218),2)*'umowa o pracę'!$E$8,2),IF($AI218&gt;0,IF($AH218+$AI218&lt;2600,ROUND(ROUND($AJ218+ROUND($AI218*9%,2),2)*'umowa o pracę'!$E$8,2),IF(AND($AH218+$AI218&gt;=2600,$AI218&lt;2600,$AH218&lt;2600),ROUND((ROUND(((2600-$AI218)/$AH218)*$AJ218,2)+ROUND($AI218*9%,2))*'umowa o pracę'!$E$8,2),IF(AND($AH218+$AI218&gt;=2600,$AI218&gt;=2600),ROUND((ROUND(2600*9%,2))*'umowa o pracę'!$E$8,2),IF(AND($AH218+$AI218&gt;=2600,$AH218&gt;=2600,$AI218&lt;2600),ROUND((ROUND($AI218*9%,2)+ROUND(((2600-$AI218)/$AH218)*$AJ218,2))*'umowa o pracę'!$E$8,2),0)))),0)))&gt;$J218,$J218,IF(AND($AG218=1,$I218&gt;0),ROUND(IF($AH218+$AI218&gt;=2600,2600*'umowa o pracę'!$E$8,($AH218+$AI218)*'umowa o pracę'!$E$8),2)+IF($AI218=0,ROUND(IF($AH218&gt;2600,ROUND($AK218/$AH218*2600,2),$AK218)*'umowa o pracę'!$E$8,2),ROUND(IF($AH218&gt;2600,ROUND($AK218/$AH218*2600,2),$AK218)*'umowa o pracę'!$E$8,2)),ROUND(IF($AH218+$AI218&gt;=2600,2600*'umowa o pracę'!$E$8,($AH218+$AI218)*'umowa o pracę'!$E$8),2)-IF($AI218=0,ROUND(ROUND(IF($AH218&gt;2600,ROUND($AJ218/$AH218*2600,2),$AJ218),2)*'umowa o pracę'!$E$8,2),IF($AI218&gt;0,IF($AH218+$AI218&lt;2600,ROUND(ROUND($AJ218+ROUND($AI218*9%,2),2)*'umowa o pracę'!$E$8,2),IF(AND($AH218+$AI218&gt;=2600,$AI218&lt;2600,$AH218&lt;2600),ROUND((ROUND(((2600-$AI218)/$AH218)*$AJ218,2)+ROUND($AI218*9%,2))*'umowa o pracę'!$E$8,2),IF(AND($AH218+$AI218&gt;=2600,$AI218&gt;=2600),ROUND((ROUND(2600*9%,2))*'umowa o pracę'!$E$8,2),IF(AND($AH218+$AI218&gt;=2600,$AH218&gt;=2600,$AI218&lt;2600),ROUND((ROUND($AI218*9%,2)+ROUND(((2600-$AI218)/$AH218)*$AJ218,2))*'umowa o pracę'!$E$8,2),0)))),0))))&gt;$J218,$J218,IF(IF(AND($AG218=1,$I218&gt;0),ROUND(IF($AH218+$AI218&gt;=2600,2600*'umowa o pracę'!$E$8,($AH218+$AI218)*'umowa o pracę'!$E$8),2)+IF($AI218=0,ROUND(IF($AH218&gt;2600,ROUND($AK218/$AH218*2600,2),$AK218)*'umowa o pracę'!$E$8,2),ROUND(IF($AH218&gt;2600,ROUND($AK218/$AH218*2600,2),$AK218)*'umowa o pracę'!$E$8,2)),ROUND(IF($AH218+$AI218&gt;=2600,2600*'umowa o pracę'!$E$8,($AH218+$AI218)*'umowa o pracę'!$E$8),2)-IF($AI218=0,ROUND(ROUND(IF($AH218&gt;2600,ROUND($AJ218/$AH218*2600,2),$AJ218),2)*'umowa o pracę'!$E$8,2),IF($AI218&gt;0,IF($AH218+$AI218&lt;2600,ROUND(ROUND($AJ218+ROUND($AI218*9%,2),2)*'umowa o pracę'!$E$8,2),IF(AND($AH218+$AI218&gt;=2600,$AI218&lt;2600,$AH218&lt;2600),ROUND((ROUND(((2600-$AI218)/$AH218)*$AJ218,2)+ROUND($AI218*9%,2))*'umowa o pracę'!$E$8,2),IF(AND($AH218+$AI218&gt;=2600,$AI218&gt;=2600),ROUND((ROUND(2600*9%,2))*'umowa o pracę'!$E$8,2),IF(AND($AH218+$AI218&gt;=2600,$AH218&gt;=2600,$AI218&lt;2600),ROUND((ROUND($AI218*9%,2)+ROUND(((2600-$AI218)/$AH218)*$AJ218,2))*'umowa o pracę'!$E$8,2),0)))),0)))&gt;$J218,$J218,IF(AND($AG218=1,$I218&gt;0),ROUND(IF($AH218+$AI218&gt;=2600,2600*'umowa o pracę'!$E$8,($AH218+$AI218)*'umowa o pracę'!$E$8),2)+IF($AI218=0,ROUND(IF($AH218&gt;2600,ROUND($AK218/$AH218*2600,2),$AK218)*'umowa o pracę'!$E$8,2),ROUND(IF($AH218&gt;2600,ROUND($AK218/$AH218*2600,2),$AK218)*'umowa o pracę'!$E$8,2)),ROUND(IF($AH218+$AI218&gt;=2600,2600*'umowa o pracę'!$E$8,($AH218+$AI218)*'umowa o pracę'!$E$8),2)-IF(AND($AI218=0,I218&gt;0),ROUND(ROUND(IF($AH218&gt;2600,ROUND($AJ218/$AH218*2600,2),$AJ218),2)*'umowa o pracę'!$E$8,2),IF($AI218&gt;0,IF($AH218+$AI218&lt;2600,ROUND(ROUND($AJ218+ROUND($AI218*9%,2),2)*'umowa o pracę'!$E$8,2),IF(AND($AH218+$AI218&gt;=2600,$AI218&lt;2600,$AH218&lt;2600),ROUND((ROUND(((2600-$AI218)/$AH218)*$AJ218,2)+ROUND($AI218*9%,2))*'umowa o pracę'!$E$8,2),IF(AND($AH218+$AI218&gt;=2600,$AI218&gt;=2600),ROUND((ROUND(2600*9%,2))*'umowa o pracę'!$E$8,2),IF(AND($AH218+$AI218&gt;=2600,$AH218&gt;=2600,$AI218&lt;2600),ROUND((ROUND($AI218*9%,2)+ROUND(((2600-$AI218)/$AH218)*$AJ218,2))*'umowa o pracę'!$E$8,2),0)))),0)))))</f>
        <v>0</v>
      </c>
      <c r="AN218" s="32">
        <f>IF(IF(IF(AND($AG218=1,$I218&gt;0),ROUND(IF($AH218+$AI218&gt;=2800,2800*'umowa o pracę'!$E$8,($AH218+$AI218)*'umowa o pracę'!$E$8),2)+IF($AI218=0,ROUND(IF($AH218&gt;2800,ROUND($AK218/$AH218*2800,2),$AK218)*'umowa o pracę'!$E$8,2),ROUND(IF($AH218&gt;2800,ROUND($AK218/$AH218*2800,2),$AK218)*'umowa o pracę'!$E$8,2)),ROUND(IF($AH218+$AI218&gt;=2800,2800*'umowa o pracę'!$E$8,($AH218+$AI218)*'umowa o pracę'!$E$8),2)-IF($AI218=0,ROUND(ROUND(IF($AH218&gt;2800,ROUND($AJ218/$AH218*2800,2),$AJ218),2)*'umowa o pracę'!$E$8,2),IF($AI218&gt;0,IF($AH218+$AI218&lt;2800,ROUND(ROUND($AJ218+ROUND($AI218*9%,2),2)*'umowa o pracę'!$E$8,2),IF(AND($AH218+$AI218&gt;=2800,$AI218&lt;2800,$AH218&lt;2800),ROUND((ROUND(((2800-$AI218)/$AH218)*$AJ218,2)+ROUND($AI218*9%,2))*'umowa o pracę'!$E$8,2),IF(AND($AH218+$AI218&gt;=2800,$AI218&gt;=2800),ROUND((ROUND(2800*9%,2))*'umowa o pracę'!$E$8,2),IF(AND($AH218+$AI218&gt;=2800,$AH218&gt;=2800,$AI218&lt;2800),ROUND((ROUND($AI218*9%,2)+ROUND(((2800-$AI218)/$AH218)*$AJ218,2))*'umowa o pracę'!$E$8,2),0)))),0)))&gt;$J218,$J218,IF(AND($AG218=1,$I218&gt;0),ROUND(IF($AH218+$AI218&gt;=2800,2800*'umowa o pracę'!$E$8,($AH218+$AI218)*'umowa o pracę'!$E$8),2)+IF($AI218=0,ROUND(IF($AH218&gt;2800,ROUND($AK218/$AH218*2800,2),$AK218)*'umowa o pracę'!$E$8,2),ROUND(IF($AH218&gt;2800,ROUND($AK218/$AH218*2800,2),$AK218)*'umowa o pracę'!$E$8,2)),ROUND(IF($AH218+$AI218&gt;=2800,2800*'umowa o pracę'!$E$8,($AH218+$AI218)*'umowa o pracę'!$E$8),2)-IF($AI218=0,ROUND(ROUND(IF($AH218&gt;2800,ROUND($AJ218/$AH218*2800,2),$AJ218),2)*'umowa o pracę'!$E$8,2),IF($AI218&gt;0,IF($AH218+$AI218&lt;2800,ROUND(ROUND($AJ218+ROUND($AI218*9%,2),2)*'umowa o pracę'!$E$8,2),IF(AND($AH218+$AI218&gt;=2800,$AI218&lt;2800,$AH218&lt;2800),ROUND((ROUND(((2800-$AI218)/$AH218)*$AJ218,2)+ROUND($AI218*9%,2))*'umowa o pracę'!$E$8,2),IF(AND($AH218+$AI218&gt;=2800,$AI218&gt;=2800),ROUND((ROUND(2800*9%,2))*'umowa o pracę'!$E$8,2),IF(AND($AH218+$AI218&gt;=2800,$AH218&gt;=2800,$AI218&lt;2800),ROUND((ROUND($AI218*9%,2)+ROUND(((2800-$AI218)/$AH218)*$AJ218,2))*'umowa o pracę'!$E$8,2),0)))),0))))&gt;$J218,$J218,IF(IF(AND($AG218=1,$I218&gt;0),ROUND(IF($AH218+$AI218&gt;=2800,2800*'umowa o pracę'!$E$8,($AH218+$AI218)*'umowa o pracę'!$E$8),2)+IF($AI218=0,ROUND(IF($AH218&gt;2800,ROUND($AK218/$AH218*2800,2),$AK218)*'umowa o pracę'!$E$8,2),ROUND(IF($AH218&gt;2800,ROUND($AK218/$AH218*2800,2),$AK218)*'umowa o pracę'!$E$8,2)),ROUND(IF($AH218+$AI218&gt;=2800,2800*'umowa o pracę'!$E$8,($AH218+$AI218)*'umowa o pracę'!$E$8),2)-IF($AI218=0,ROUND(ROUND(IF($AH218&gt;2800,ROUND($AJ218/$AH218*2800,2),$AJ218),2)*'umowa o pracę'!$E$8,2),IF($AI218&gt;0,IF($AH218+$AI218&lt;2800,ROUND(ROUND($AJ218+ROUND($AI218*9%,2),2)*'umowa o pracę'!$E$8,2),IF(AND($AH218+$AI218&gt;=2800,$AI218&lt;2800,$AH218&lt;2800),ROUND((ROUND(((2800-$AI218)/$AH218)*$AJ218,2)+ROUND($AI218*9%,2))*'umowa o pracę'!$E$8,2),IF(AND($AH218+$AI218&gt;=2800,$AI218&gt;=2800),ROUND((ROUND(2800*9%,2))*'umowa o pracę'!$E$8,2),IF(AND($AH218+$AI218&gt;=2800,$AH218&gt;=2800,$AI218&lt;2800),ROUND((ROUND($AI218*9%,2)+ROUND(((2800-$AI218)/$AH218)*$AJ218,2))*'umowa o pracę'!$E$8,2),0)))),0)))&gt;$J218,$J218,IF(AND($AG218=1,$I218&gt;0),ROUND(IF($AH218+$AI218&gt;=2800,2800*'umowa o pracę'!$E$8,($AH218+$AI218)*'umowa o pracę'!$E$8),2)+IF($AI218=0,ROUND(IF($AH218&gt;2800,ROUND($AK218/$AH218*2800,2),$AK218)*'umowa o pracę'!$E$8,2),ROUND(IF($AH218&gt;2800,ROUND($AK218/$AH218*2800,2),$AK218)*'umowa o pracę'!$E$8,2)),ROUND(IF($AH218+$AI218&gt;=2800,2800*'umowa o pracę'!$E$8,($AH218+$AI218)*'umowa o pracę'!$E$8),2)-IF(AND($AI218=0,I218&gt;0),ROUND(ROUND(IF($AH218&gt;2800,ROUND($AJ218/$AH218*2800,2),$AJ218),2)*'umowa o pracę'!$E$8,2),IF($AI218&gt;0,IF($AH218+$AI218&lt;2800,ROUND(ROUND($AJ218+ROUND($AI218*9%,2),2)*'umowa o pracę'!$E$8,2),IF(AND($AH218+$AI218&gt;=2800,$AI218&lt;2800,$AH218&lt;2800),ROUND((ROUND(((2800-$AI218)/$AH218)*$AJ218,2)+ROUND($AI218*9%,2))*'umowa o pracę'!$E$8,2),IF(AND($AH218+$AI218&gt;=2800,$AI218&gt;=2800),ROUND((ROUND(2800*9%,2))*'umowa o pracę'!$E$8,2),IF(AND($AH218+$AI218&gt;=2800,$AH218&gt;=2800,$AI218&lt;2800),ROUND((ROUND($AI218*9%,2)+ROUND(((2800-$AI218)/$AH218)*$AJ218,2))*'umowa o pracę'!$E$8,2),0)))),0)))))</f>
        <v>0</v>
      </c>
      <c r="AO218" s="32">
        <f>IF('umowa o pracę'!$E$7=2020,IF(IF($AG218=1,IF($AI218=0,ROUND(IF($AH218&gt;2600,ROUND($AJ218/$AH218*2600,2),$AJ218)*'umowa o pracę'!$E$8,2),IF($AH218+$AI218&lt;2600,ROUND(ROUND($AJ218+ROUND($AI218*9%,2),2)*'umowa o pracę'!$E$8,2),IF(AND($AH218+$AI218&gt;=2600,$AH218&lt;2600),ROUND((ROUND($AJ218+ROUND((2600-$AH218)*9%,2),2))*'umowa o pracę'!$E$8,2),IF(AND($AH218+$AI218&gt;=2600,$AH218&gt;=2600),ROUND(ROUND($AJ218/$AH218*2600,2)*'umowa o pracę'!$E$8,2),0)))),0)&gt;$H218,$H218,IF($AG218=1,IF($AI218=0,ROUND(IF($AH218&gt;2600,ROUND($AJ218/$AH218*2600,2),$AJ218)*'umowa o pracę'!$E$8,2),IF($AH218+$AI218&lt;2600,ROUND(ROUND($AJ218+ROUND($AI218*9%,2),2)*'umowa o pracę'!$E$8,2),IF(AND($AH218+$AI218&gt;=2600,$AH218&lt;2600),ROUND((ROUND($AJ218+ROUND((2600-$AH218)*9%,2),2))*'umowa o pracę'!$E$8,2),IF(AND($AH218+$AI218&gt;=2600,$AH218&gt;=2600),ROUND(ROUND($AJ218/$AH218*2600,2)*'umowa o pracę'!$E$8,2),0)))),0)),IF('umowa o pracę'!$E$7=2021,IF(IF($AG218=1,IF($AI218=0,ROUND(IF($AH218&gt;2800,ROUND($AJ218/$AH218*2800,2),$AJ218)*'umowa o pracę'!$E$8,2),IF($AH218+$AI218&lt;2800,ROUND(ROUND($AJ218+ROUND($AI218*9%,2),2)*'umowa o pracę'!$E$8,2),IF(AND($AH218+$AI218&gt;=2800,$AH218&lt;2800),ROUND((ROUND($AJ218+ROUND((2800-$AH218)*9%,2),2))*'umowa o pracę'!$E$8,2),IF(AND($AH218+$AI218&gt;=2800,$AH218&gt;=2800),ROUND(ROUND($AJ218/$AH218*2800,2)*'umowa o pracę'!$E$8,2),0)))),0)&gt;$H218,$H218,IF($AG218=1,IF($AI218=0,ROUND(IF($AH218&gt;2800,ROUND($AJ218/$AH218*2800,2),$AJ218)*'umowa o pracę'!$E$8,2),IF($AH218+$AI218&lt;2800,ROUND(ROUND($AJ218+ROUND($AI218*9%,2),2)*'umowa o pracę'!$E$8,2),IF(AND($AH218+$AI218&gt;=2800,$AH218&lt;2800),ROUND((ROUND($AJ218+ROUND((2800-$AH218)*9%,2),2))*'umowa o pracę'!$E$8,2),IF(AND($AH218+$AI218&gt;=2800,$AH218&gt;=2800),ROUND(ROUND($AJ218/$AH218*2800,2)*'umowa o pracę'!$E$8,2),0)))),0)),0))</f>
        <v>0</v>
      </c>
      <c r="AP218" s="32">
        <f>IF('umowa o pracę'!$E$7=2020,IF(IF($AG218=1,IF($AI218=0,ROUND(IF($AH218&gt;2600,ROUND($AK218/$AH218*2600,2),$AK218)*'umowa o pracę'!$E$8,2),ROUND(IF($AH218&gt;2600,ROUND($AK218/$AH218*2600,2),$AK218)*'umowa o pracę'!$E$8,2)),0)&gt;$I218,$I218,IF($AG218=1,IF($AI218=0,ROUND(IF($AH218&gt;2600,ROUND($AK218/$AH218*2600,2),$AK218)*'umowa o pracę'!$E$8,2),ROUND(IF($AH218&gt;2600,ROUND($AK218/$AH218*2600,2),$AK218)*'umowa o pracę'!$E$8,2)),0)),IF('umowa o pracę'!$E$7=2021,IF(IF($AG218=1,IF($AI218=0,ROUND(IF($AH218&gt;2800,ROUND($AK218/$AH218*2800,2),$AK218)*'umowa o pracę'!$E$8,2),ROUND(IF($AH218&gt;2800,ROUND($AK218/$AH218*2800,2),$AK218)*'umowa o pracę'!$E$8,2)),0)&gt;$I218,$I218,IF($AG218=1,IF($AI218=0,ROUND(IF($AH218&gt;2800,ROUND($AK218/$AH218*2800,2),$AK218)*'umowa o pracę'!$E$8,2),ROUND(IF($AH218&gt;2800,ROUND($AK218/$AH218*2800,2),$AK218)*'umowa o pracę'!$E$8,2)),0)),0))</f>
        <v>0</v>
      </c>
      <c r="AQ218" s="56">
        <f>IF('umowa o pracę'!$E$7=2020,$AM218,IF('umowa o pracę'!$E$7=2021,$AN218,0))</f>
        <v>0</v>
      </c>
      <c r="AR218" s="33">
        <f>IF('umowa o pracę'!$E$7=0,0,U218+AF218+AQ218)</f>
        <v>0</v>
      </c>
      <c r="AS218" s="19"/>
      <c r="AT218" s="19"/>
      <c r="AU218" s="19"/>
      <c r="AV218" s="6"/>
      <c r="AW218" s="6"/>
      <c r="AX218" s="6">
        <f t="shared" si="39"/>
        <v>10</v>
      </c>
      <c r="AY218" s="6"/>
      <c r="AZ218" s="234">
        <f t="shared" si="42"/>
        <v>0</v>
      </c>
      <c r="BA218" s="234">
        <f t="shared" si="43"/>
        <v>0</v>
      </c>
      <c r="BB218" s="234">
        <f t="shared" si="44"/>
        <v>0</v>
      </c>
      <c r="BC218" s="234">
        <f t="shared" si="45"/>
        <v>0</v>
      </c>
      <c r="BD218" s="234">
        <f t="shared" si="46"/>
        <v>0</v>
      </c>
      <c r="BE218" s="234">
        <f t="shared" si="47"/>
        <v>0</v>
      </c>
      <c r="BF218" s="234">
        <f t="shared" si="48"/>
        <v>0</v>
      </c>
      <c r="BG218" s="234">
        <f t="shared" si="49"/>
        <v>0</v>
      </c>
      <c r="BH218" s="234">
        <f t="shared" si="50"/>
        <v>0</v>
      </c>
      <c r="BI218" s="238">
        <f t="shared" si="51"/>
        <v>0</v>
      </c>
      <c r="BJ218" s="236"/>
      <c r="BK218" s="236"/>
      <c r="BL218" s="237"/>
    </row>
    <row r="219" spans="1:64" ht="15.75" customHeight="1" x14ac:dyDescent="0.25">
      <c r="A219" s="129">
        <v>208</v>
      </c>
      <c r="B219" s="57"/>
      <c r="C219" s="57"/>
      <c r="D219" s="36"/>
      <c r="E219" s="36"/>
      <c r="F219" s="242"/>
      <c r="G219" s="37">
        <v>1</v>
      </c>
      <c r="H219" s="58">
        <v>0</v>
      </c>
      <c r="I219" s="59">
        <v>0</v>
      </c>
      <c r="J219" s="60">
        <v>0</v>
      </c>
      <c r="K219" s="52">
        <v>1</v>
      </c>
      <c r="L219" s="39">
        <v>0</v>
      </c>
      <c r="M219" s="39">
        <v>0</v>
      </c>
      <c r="N219" s="39">
        <v>0</v>
      </c>
      <c r="O219" s="39">
        <v>0</v>
      </c>
      <c r="P219" s="35">
        <f>IF('umowa o pracę'!$E$7=2020,ROUND(IF($L219&gt;=2600,2600*'umowa o pracę'!$E$8,$L219*'umowa o pracę'!$E$8),2),IF('umowa o pracę'!$E$7=2021,ROUND(IF($L219&gt;=2800,2800*'umowa o pracę'!$E$8,$L219*'umowa o pracę'!$E$8),2),0))</f>
        <v>0</v>
      </c>
      <c r="Q219" s="252">
        <f>IF(IF(IF(AND($K219=1,$I219&gt;0),ROUND(IF($L219+$M219&gt;=2600,2600*'umowa o pracę'!$E$8,($L219+$M219)*'umowa o pracę'!$E$8),2)+IF($M219=0,ROUND(IF($L219&gt;2600,ROUND($O219/$L219*2600,2),$O219)*'umowa o pracę'!$E$8,2),ROUND(IF($L219&gt;2600,ROUND($O219/$L219*2600,2),$O219)*'umowa o pracę'!$E$8,2)),ROUND(IF($L219+$M219&gt;=2600,2600*'umowa o pracę'!$E$8,($L219+$M219)*'umowa o pracę'!$E$8),2)-IF($M219=0,ROUND(ROUND(IF($L219&gt;2600,ROUND($N219/$L219*2600,2),$N219),2)*'umowa o pracę'!$E$8,2),IF($M219&gt;0,IF($L219+$M219&lt;2600,ROUND(ROUND($N219+ROUND($M219*9%,2),2)*'umowa o pracę'!$E$8,2),IF(AND($L219+$M219&gt;=2600,$M219&lt;2600,$L219&lt;2600),ROUND((ROUND(((2600-$M219)/$L219)*$N219,2)+ROUND($M219*9%,2))*'umowa o pracę'!$E$8,2),IF(AND($L219+$M219&gt;=2600,$M219&gt;=2600),ROUND((ROUND(2600*9%,2))*'umowa o pracę'!$E$8,2),IF(AND($L219+$M219&gt;=2600,$L219&gt;=2600,$M219&lt;2600),ROUND((ROUND($M219*9%,2)+ROUND(((2600-$M219)/$L219)*$N219,2))*'umowa o pracę'!$E$8,2),0)))),0)))&gt;$J219,$J219,IF(AND($K219=1,$I219&gt;0),ROUND(IF($L219+$M219&gt;=2600,2600*'umowa o pracę'!$E$8,($L219+$M219)*'umowa o pracę'!$E$8),2)+IF($M219=0,ROUND(IF($L219&gt;2600,ROUND($O219/$L219*2600,2),$O219)*'umowa o pracę'!$E$8,2),ROUND(IF($L219&gt;2600,ROUND($O219/$L219*2600,2),$O219)*'umowa o pracę'!$E$8,2)),ROUND(IF($L219+$M219&gt;=2600,2600*'umowa o pracę'!$E$8,($L219+$M219)*'umowa o pracę'!$E$8),2)-IF($M219=0,ROUND(ROUND(IF($L219&gt;2600,ROUND($N219/$L219*2600,2),$N219),2)*'umowa o pracę'!$E$8,2),IF($M219&gt;0,IF($L219+$M219&lt;2600,ROUND(ROUND($N219+ROUND($M219*9%,2),2)*'umowa o pracę'!$E$8,2),IF(AND($L219+$M219&gt;=2600,$M219&lt;2600,$L219&lt;2600),ROUND((ROUND(((2600-$M219)/$L219)*$N219,2)+ROUND($M219*9%,2))*'umowa o pracę'!$E$8,2),IF(AND($L219+$M219&gt;=2600,$M219&gt;=2600),ROUND((ROUND(2600*9%,2))*'umowa o pracę'!$E$8,2),IF(AND($L219+$M219&gt;=2600,$L219&gt;=2600,$M219&lt;2600),ROUND((ROUND($M219*9%,2)+ROUND(((2600-$M219)/$L219)*$N219,2))*'umowa o pracę'!$E$8,2),0)))),0))))&gt;$J219,$J219,IF(IF(AND($K219=1,$I219&gt;0),ROUND(IF($L219+$M219&gt;=2600,2600*'umowa o pracę'!$E$8,($L219+$M219)*'umowa o pracę'!$E$8),2)+IF($M219=0,ROUND(IF($L219&gt;2600,ROUND($O219/$L219*2600,2),$O219)*'umowa o pracę'!$E$8,2),ROUND(IF($L219&gt;2600,ROUND($O219/$L219*2600,2),$O219)*'umowa o pracę'!$E$8,2)),ROUND(IF($L219+$M219&gt;=2600,2600*'umowa o pracę'!$E$8,($L219+$M219)*'umowa o pracę'!$E$8),2)-IF($M219=0,ROUND(ROUND(IF($L219&gt;2600,ROUND($N219/$L219*2600,2),$N219),2)*'umowa o pracę'!$E$8,2),IF($M219&gt;0,IF($L219+$M219&lt;2600,ROUND(ROUND($N219+ROUND($M219*9%,2),2)*'umowa o pracę'!$E$8,2),IF(AND($L219+$M219&gt;=2600,$M219&lt;2600,$L219&lt;2600),ROUND((ROUND(((2600-$M219)/$L219)*$N219,2)+ROUND($M219*9%,2))*'umowa o pracę'!$E$8,2),IF(AND($L219+$M219&gt;=2600,$M219&gt;=2600),ROUND((ROUND(2600*9%,2))*'umowa o pracę'!$E$8,2),IF(AND($L219+$M219&gt;=2600,$L219&gt;=2600,$M219&lt;2600),ROUND((ROUND($M219*9%,2)+ROUND(((2600-$M219)/$L219)*$N219,2))*'umowa o pracę'!$E$8,2),0)))),0)))&gt;$J219,$J219,IF(AND($K219=1,$I219&gt;0),ROUND(IF($L219+$M219&gt;=2600,2600*'umowa o pracę'!$E$8,($L219+$M219)*'umowa o pracę'!$E$8),2)+IF($M219=0,ROUND(IF($L219&gt;2600,ROUND($O219/$L219*2600,2),$O219)*'umowa o pracę'!$E$8,2),ROUND(IF($L219&gt;2600,ROUND($O219/$L219*2600,2),$O219)*'umowa o pracę'!$E$8,2)),ROUND(IF($L219+$M219&gt;=2600,2600*'umowa o pracę'!$E$8,($L219+$M219)*'umowa o pracę'!$E$8),2)-IF(AND($M219=0,I219&gt;0),ROUND(ROUND(IF($L219&gt;2600,ROUND($N219/$L219*2600,2),$N219),2)*'umowa o pracę'!$E$8,2),IF($M219&gt;0,IF($L219+$M219&lt;2600,ROUND(ROUND($N219+ROUND($M219*9%,2),2)*'umowa o pracę'!$E$8,2),IF(AND($L219+$M219&gt;=2600,$M219&lt;2600,$L219&lt;2600),ROUND((ROUND(((2600-$M219)/$L219)*$N219,2)+ROUND($M219*9%,2))*'umowa o pracę'!$E$8,2),IF(AND($L219+$M219&gt;=2600,$M219&gt;=2600),ROUND((ROUND(2600*9%,2))*'umowa o pracę'!$E$8,2),IF(AND($L219+$M219&gt;=2600,$L219&gt;=2600,$M219&lt;2600),ROUND((ROUND($M219*9%,2)+ROUND(((2600-$M219)/$L219)*$N219,2))*'umowa o pracę'!$E$8,2),0)))),0)))))</f>
        <v>0</v>
      </c>
      <c r="R219" s="252">
        <f>IF(IF(IF(AND($K219=1,$I219&gt;0),ROUND(IF($L219+$M219&gt;=2800,2800*'umowa o pracę'!$E$8,($L219+$M219)*'umowa o pracę'!$E$8),2)+IF($M219=0,ROUND(IF($L219&gt;2800,ROUND($O219/$L219*2800,2),$O219)*'umowa o pracę'!$E$8,2),ROUND(IF($L219&gt;2800,ROUND($O219/$L219*2800,2),$O219)*'umowa o pracę'!$E$8,2)),ROUND(IF($L219+$M219&gt;=2800,2800*'umowa o pracę'!$E$8,($L219+$M219)*'umowa o pracę'!$E$8),2)-IF($M219=0,ROUND(ROUND(IF($L219&gt;2800,ROUND($N219/$L219*2800,2),$N219),2)*'umowa o pracę'!$E$8,2),IF($M219&gt;0,IF($L219+$M219&lt;2800,ROUND(ROUND($N219+ROUND($M219*9%,2),2)*'umowa o pracę'!$E$8,2),IF(AND($L219+$M219&gt;=2800,$M219&lt;2800,$L219&lt;2800),ROUND((ROUND(((2800-$M219)/$L219)*$N219,2)+ROUND($M219*9%,2))*'umowa o pracę'!$E$8,2),IF(AND($L219+$M219&gt;=2800,$M219&gt;=2800),ROUND((ROUND(2800*9%,2))*'umowa o pracę'!$E$8,2),IF(AND($L219+$M219&gt;=2800,$L219&gt;=2800,$M219&lt;2800),ROUND((ROUND($M219*9%,2)+ROUND(((2800-$M219)/$L219)*$N219,2))*'umowa o pracę'!$E$8,2),0)))),0)))&gt;$J219,$J219,IF(AND($K219=1,$I219&gt;0),ROUND(IF($L219+$M219&gt;=2800,2800*'umowa o pracę'!$E$8,($L219+$M219)*'umowa o pracę'!$E$8),2)+IF($M219=0,ROUND(IF($L219&gt;2800,ROUND($O219/$L219*2800,2),$O219)*'umowa o pracę'!$E$8,2),ROUND(IF($L219&gt;2800,ROUND($O219/$L219*2800,2),$O219)*'umowa o pracę'!$E$8,2)),ROUND(IF($L219+$M219&gt;=2800,2800*'umowa o pracę'!$E$8,($L219+$M219)*'umowa o pracę'!$E$8),2)-IF($M219=0,ROUND(ROUND(IF($L219&gt;2800,ROUND($N219/$L219*2800,2),$N219),2)*'umowa o pracę'!$E$8,2),IF($M219&gt;0,IF($L219+$M219&lt;2800,ROUND(ROUND($N219+ROUND($M219*9%,2),2)*'umowa o pracę'!$E$8,2),IF(AND($L219+$M219&gt;=2800,$M219&lt;2800,$L219&lt;2800),ROUND((ROUND(((2800-$M219)/$L219)*$N219,2)+ROUND($M219*9%,2))*'umowa o pracę'!$E$8,2),IF(AND($L219+$M219&gt;=2800,$M219&gt;=2800),ROUND((ROUND(2800*9%,2))*'umowa o pracę'!$E$8,2),IF(AND($L219+$M219&gt;=2800,$L219&gt;=2800,$M219&lt;2800),ROUND((ROUND($M219*9%,2)+ROUND(((2800-$M219)/$L219)*$N219,2))*'umowa o pracę'!$E$8,2),0)))),0))))&gt;$J219,$J219,IF(IF(AND($K219=1,$I219&gt;0),ROUND(IF($L219+$M219&gt;=2800,2800*'umowa o pracę'!$E$8,($L219+$M219)*'umowa o pracę'!$E$8),2)+IF($M219=0,ROUND(IF($L219&gt;2800,ROUND($O219/$L219*2800,2),$O219)*'umowa o pracę'!$E$8,2),ROUND(IF($L219&gt;2800,ROUND($O219/$L219*2800,2),$O219)*'umowa o pracę'!$E$8,2)),ROUND(IF($L219+$M219&gt;=2800,2800*'umowa o pracę'!$E$8,($L219+$M219)*'umowa o pracę'!$E$8),2)-IF($M219=0,ROUND(ROUND(IF($L219&gt;2800,ROUND($N219/$L219*2800,2),$N219),2)*'umowa o pracę'!$E$8,2),IF($M219&gt;0,IF($L219+$M219&lt;2800,ROUND(ROUND($N219+ROUND($M219*9%,2),2)*'umowa o pracę'!$E$8,2),IF(AND($L219+$M219&gt;=2800,$M219&lt;2800,$L219&lt;2800),ROUND((ROUND(((2800-$M219)/$L219)*$N219,2)+ROUND($M219*9%,2))*'umowa o pracę'!$E$8,2),IF(AND($L219+$M219&gt;=2800,$M219&gt;=2800),ROUND((ROUND(2800*9%,2))*'umowa o pracę'!$E$8,2),IF(AND($L219+$M219&gt;=2800,$L219&gt;=2800,$M219&lt;2800),ROUND((ROUND($M219*9%,2)+ROUND(((2800-$M219)/$L219)*$N219,2))*'umowa o pracę'!$E$8,2),0)))),0)))&gt;$J219,$J219,IF(AND($K219=1,$I219&gt;0),ROUND(IF($L219+$M219&gt;=2800,2800*'umowa o pracę'!$E$8,($L219+$M219)*'umowa o pracę'!$E$8),2)+IF($M219=0,ROUND(IF($L219&gt;2800,ROUND($O219/$L219*2800,2),$O219)*'umowa o pracę'!$E$8,2),ROUND(IF($L219&gt;2800,ROUND($O219/$L219*2800,2),$O219)*'umowa o pracę'!$E$8,2)),ROUND(IF($L219+$M219&gt;=2800,2800*'umowa o pracę'!$E$8,($L219+$M219)*'umowa o pracę'!$E$8),2)-IF(AND($M219=0,I219&gt;0),ROUND(ROUND(IF($L219&gt;2800,ROUND($N219/$L219*2800,2),$N219),2)*'umowa o pracę'!$E$8,2),IF($M219&gt;0,IF($L219+$M219&lt;2800,ROUND(ROUND($N219+ROUND($M219*9%,2),2)*'umowa o pracę'!$E$8,2),IF(AND($L219+$M219&gt;=2800,$M219&lt;2800,$L219&lt;2800),ROUND((ROUND(((2800-$M219)/$L219)*$N219,2)+ROUND($M219*9%,2))*'umowa o pracę'!$E$8,2),IF(AND($L219+$M219&gt;=2800,$M219&gt;=2800),ROUND((ROUND(2800*9%,2))*'umowa o pracę'!$E$8,2),IF(AND($L219+$M219&gt;=2800,$L219&gt;=2800,$M219&lt;2800),ROUND((ROUND($M219*9%,2)+ROUND(((2800-$M219)/$L219)*$N219,2))*'umowa o pracę'!$E$8,2),0)))),0)))))</f>
        <v>0</v>
      </c>
      <c r="S219" s="32">
        <f>IF('umowa o pracę'!$E$7=2020,IF(IF($K219=1,IF($M219=0,ROUND(IF($L219&gt;2600,ROUND($N219/$L219*2600,2),$N219)*'umowa o pracę'!$E$8,2),IF($L219+$M219&lt;2600,ROUND(ROUND($N219+ROUND($M219*9%,2),2)*'umowa o pracę'!$E$8,2),IF(AND($L219+$M219&gt;=2600,$L219&lt;2600),ROUND((ROUND($N219+ROUND((2600-$L219)*9%,2),2))*'umowa o pracę'!$E$8,2),IF(AND($L219+$M219&gt;=2600,$L219&gt;=2600),ROUND(ROUND($N219/$L219*2600,2)*'umowa o pracę'!$E$8,2),0)))),0)&gt;$H219,$H219,IF($K219=1,IF($M219=0,ROUND(IF($L219&gt;2600,ROUND($N219/$L219*2600,2),$N219)*'umowa o pracę'!$E$8,2),IF($L219+$M219&lt;2600,ROUND(ROUND($N219+ROUND($M219*9%,2),2)*'umowa o pracę'!$E$8,2),IF(AND($L219+$M219&gt;=2600,$L219&lt;2600),ROUND((ROUND($N219+ROUND((2600-$L219)*9%,2),2))*'umowa o pracę'!$E$8,2),IF(AND($L219+$M219&gt;=2600,$L219&gt;=2600),ROUND(ROUND($N219/$L219*2600,2)*'umowa o pracę'!$E$8,2),0)))),0)),IF('umowa o pracę'!$E$7=2021,IF(IF($K219=1,IF($M219=0,ROUND(IF($L219&gt;2800,ROUND($N219/$L219*2800,2),$N219)*'umowa o pracę'!$E$8,2),IF($L219+$M219&lt;2800,ROUND(ROUND($N219+ROUND($M219*9%,2),2)*'umowa o pracę'!$E$8,2),IF(AND($L219+$M219&gt;=2800,$L219&lt;2800),ROUND((ROUND($N219+ROUND((2800-$L219)*9%,2),2))*'umowa o pracę'!$E$8,2),IF(AND($L219+$M219&gt;=2800,$L219&gt;=2800),ROUND(ROUND($N219/$L219*2800,2)*'umowa o pracę'!$E$8,2),0)))),0)&gt;$H219,$H219,IF($K219=1,IF($M219=0,ROUND(IF($L219&gt;2800,ROUND($N219/$L219*2800,2),$N219)*'umowa o pracę'!$E$8,2),IF($L219+$M219&lt;2800,ROUND(ROUND($N219+ROUND($M219*9%,2),2)*'umowa o pracę'!$E$8,2),IF(AND($L219+$M219&gt;=2800,$L219&lt;2800),ROUND((ROUND($N219+ROUND((2800-$L219)*9%,2),2))*'umowa o pracę'!$E$8,2),IF(AND($L219+$M219&gt;=2800,$L219&gt;=2800),ROUND(ROUND($N219/$L219*2800,2)*'umowa o pracę'!$E$8,2),0)))),0)),0))</f>
        <v>0</v>
      </c>
      <c r="T219" s="32">
        <f>IF('umowa o pracę'!$E$7=2020,IF(IF($K219=1,IF($M219=0,ROUND(IF($L219&gt;2600,ROUND($O219/$L219*2600,2),$O219)*'umowa o pracę'!$E$8,2),ROUND(IF($L219&gt;2600,ROUND($O219/$L219*2600,2),$O219)*'umowa o pracę'!$E$8,2)),0)&gt;$I219,$I219,IF($K219=1,IF($M219=0,ROUND(IF($L219&gt;2600,ROUND($O219/$L219*2600,2),$O219)*'umowa o pracę'!$E$8,2),ROUND(IF($L219&gt;2600,ROUND($O219/$L219*2600,2),$O219)*'umowa o pracę'!$E$8,2)),0)),IF('umowa o pracę'!$E$7=2021,IF(IF($K219=1,IF($M219=0,ROUND(IF($L219&gt;2800,ROUND($O219/$L219*2800,2),$O219)*'umowa o pracę'!$E$8,2),ROUND(IF($L219&gt;2800,ROUND($O219/$L219*2800,2),$O219)*'umowa o pracę'!$E$8,2)),0)&gt;$I219,$I219,IF($K219=1,IF($M219=0,ROUND(IF($L219&gt;2800,ROUND($O219/$L219*2800,2),$O219)*'umowa o pracę'!$E$8,2),ROUND(IF($L219&gt;2800,ROUND($O219/$L219*2800,2),$O219)*'umowa o pracę'!$E$8,2)),0)),0))</f>
        <v>0</v>
      </c>
      <c r="U219" s="51">
        <f>IF('umowa o pracę'!$E$7=2020,$Q219,IF('umowa o pracę'!$E$7=2021,$R219,0))</f>
        <v>0</v>
      </c>
      <c r="V219" s="53">
        <f t="shared" si="40"/>
        <v>1</v>
      </c>
      <c r="W219" s="54">
        <f>IF('umowa o pracę'!$E$6&lt;2,0,$L219)</f>
        <v>0</v>
      </c>
      <c r="X219" s="54">
        <f>IF('umowa o pracę'!$E$6&lt;2,0,$M219)</f>
        <v>0</v>
      </c>
      <c r="Y219" s="55">
        <f>IF('umowa o pracę'!$E$6&lt;2,0,$N219)</f>
        <v>0</v>
      </c>
      <c r="Z219" s="55">
        <f>IF('umowa o pracę'!$E$6&lt;2,0,$O219)</f>
        <v>0</v>
      </c>
      <c r="AA219" s="32">
        <f>IF('umowa o pracę'!$E$7=2020,ROUND(IF($W219&gt;=2600,2600*'umowa o pracę'!$E$8,$W219*'umowa o pracę'!$E$8),2),IF('umowa o pracę'!$E$7=2021,ROUND(IF($W219&gt;=2800,2800*'umowa o pracę'!$E$8,$W219*'umowa o pracę'!$E$8),2),0))</f>
        <v>0</v>
      </c>
      <c r="AB219" s="32">
        <f>IF(IF(IF(AND($V219=1,$I219&gt;0),ROUND(IF($W219+$X219&gt;=2600,2600*'umowa o pracę'!$E$8,($W219+$X219)*'umowa o pracę'!$E$8),2)+IF($X219=0,ROUND(IF($W219&gt;2600,ROUND($Z219/$W219*2600,2),$Z219)*'umowa o pracę'!$E$8,2),ROUND(IF($W219&gt;2600,ROUND($Z219/$W219*2600,2),$Z219)*'umowa o pracę'!$E$8,2)),ROUND(IF($W219+$X219&gt;=2600,2600*'umowa o pracę'!$E$8,($W219+$X219)*'umowa o pracę'!$E$8),2)-IF($X219=0,ROUND(ROUND(IF($W219&gt;2600,ROUND($Y219/$W219*2600,2),$Y219),2)*'umowa o pracę'!$E$8,2),IF($X219&gt;0,IF($W219+$X219&lt;2600,ROUND(ROUND($Y219+ROUND($X219*9%,2),2)*'umowa o pracę'!$E$8,2),IF(AND($W219+$X219&gt;=2600,$X219&lt;2600,$W219&lt;2600),ROUND((ROUND(((2600-$X219)/$W219)*$Y219,2)+ROUND($X219*9%,2))*'umowa o pracę'!$E$8,2),IF(AND($W219+$X219&gt;=2600,$X219&gt;=2600),ROUND((ROUND(2600*9%,2))*'umowa o pracę'!$E$8,2),IF(AND($W219+$X219&gt;=2600,$W219&gt;=2600,$X219&lt;2600),ROUND((ROUND($X219*9%,2)+ROUND(((2600-$X219)/$W219)*$Y219,2))*'umowa o pracę'!$E$8,2),0)))),0)))&gt;$J219,$J219,IF(AND($V219=1,$I219&gt;0),ROUND(IF($W219+$X219&gt;=2600,2600*'umowa o pracę'!$E$8,($W219+$X219)*'umowa o pracę'!$E$8),2)+IF($X219=0,ROUND(IF($W219&gt;2600,ROUND($Z219/$W219*2600,2),$Z219)*'umowa o pracę'!$E$8,2),ROUND(IF($W219&gt;2600,ROUND($Z219/$W219*2600,2),$Z219)*'umowa o pracę'!$E$8,2)),ROUND(IF($W219+$X219&gt;=2600,2600*'umowa o pracę'!$E$8,($W219+$X219)*'umowa o pracę'!$E$8),2)-IF($X219=0,ROUND(ROUND(IF($W219&gt;2600,ROUND($Y219/$W219*2600,2),$Y219),2)*'umowa o pracę'!$E$8,2),IF($X219&gt;0,IF($W219+$X219&lt;2600,ROUND(ROUND($Y219+ROUND($X219*9%,2),2)*'umowa o pracę'!$E$8,2),IF(AND($W219+$X219&gt;=2600,$X219&lt;2600,$W219&lt;2600),ROUND((ROUND(((2600-$X219)/$W219)*$Y219,2)+ROUND($X219*9%,2))*'umowa o pracę'!$E$8,2),IF(AND($W219+$X219&gt;=2600,$X219&gt;=2600),ROUND((ROUND(2600*9%,2))*'umowa o pracę'!$E$8,2),IF(AND($W219+$X219&gt;=2600,$W219&gt;=2600,$X219&lt;2600),ROUND((ROUND($X219*9%,2)+ROUND(((2600-$X219)/$W219)*$Y219,2))*'umowa o pracę'!$E$8,2),0)))),0))))&gt;$J219,$J219,IF(IF(AND($V219=1,$I219&gt;0),ROUND(IF($W219+$X219&gt;=2600,2600*'umowa o pracę'!$E$8,($W219+$X219)*'umowa o pracę'!$E$8),2)+IF($X219=0,ROUND(IF($W219&gt;2600,ROUND($Z219/$W219*2600,2),$Z219)*'umowa o pracę'!$E$8,2),ROUND(IF($W219&gt;2600,ROUND($Z219/$W219*2600,2),$Z219)*'umowa o pracę'!$E$8,2)),ROUND(IF($W219+$X219&gt;=2600,2600*'umowa o pracę'!$E$8,($W219+$X219)*'umowa o pracę'!$E$8),2)-IF($X219=0,ROUND(ROUND(IF($W219&gt;2600,ROUND($Y219/$W219*2600,2),$Y219),2)*'umowa o pracę'!$E$8,2),IF($X219&gt;0,IF($W219+$X219&lt;2600,ROUND(ROUND($Y219+ROUND($X219*9%,2),2)*'umowa o pracę'!$E$8,2),IF(AND($W219+$X219&gt;=2600,$X219&lt;2600,$W219&lt;2600),ROUND((ROUND(((2600-$X219)/$W219)*$Y219,2)+ROUND($X219*9%,2))*'umowa o pracę'!$E$8,2),IF(AND($W219+$X219&gt;=2600,$X219&gt;=2600),ROUND((ROUND(2600*9%,2))*'umowa o pracę'!$E$8,2),IF(AND($W219+$X219&gt;=2600,$W219&gt;=2600,$X219&lt;2600),ROUND((ROUND($X219*9%,2)+ROUND(((2600-$X219)/$W219)*$Y219,2))*'umowa o pracę'!$E$8,2),0)))),0)))&gt;$J219,$J219,IF(AND($V219=1,$I219&gt;0),ROUND(IF($W219+$X219&gt;=2600,2600*'umowa o pracę'!$E$8,($W219+$X219)*'umowa o pracę'!$E$8),2)+IF($X219=0,ROUND(IF($W219&gt;2600,ROUND($Z219/$W219*2600,2),$Z219)*'umowa o pracę'!$E$8,2),ROUND(IF($W219&gt;2600,ROUND($Z219/$W219*2600,2),$Z219)*'umowa o pracę'!$E$8,2)),ROUND(IF($W219+$X219&gt;=2600,2600*'umowa o pracę'!$E$8,($W219+$X219)*'umowa o pracę'!$E$8),2)-IF(AND($X219=0,I219&gt;0),ROUND(ROUND(IF($W219&gt;2600,ROUND($Y219/$W219*2600,2),$Y219),2)*'umowa o pracę'!$E$8,2),IF($X219&gt;0,IF($W219+$X219&lt;2600,ROUND(ROUND($Y219+ROUND($X219*9%,2),2)*'umowa o pracę'!$E$8,2),IF(AND($W219+$X219&gt;=2600,$X219&lt;2600,$W219&lt;2600),ROUND((ROUND(((2600-$X219)/$W219)*$Y219,2)+ROUND($X219*9%,2))*'umowa o pracę'!$E$8,2),IF(AND($W219+$X219&gt;=2600,$X219&gt;=2600),ROUND((ROUND(2600*9%,2))*'umowa o pracę'!$E$8,2),IF(AND($W219+$X219&gt;=2600,$W219&gt;=2600,$X219&lt;2600),ROUND((ROUND($X219*9%,2)+ROUND(((2600-$X219)/$W219)*$Y219,2))*'umowa o pracę'!$E$8,2),0)))),0)))))</f>
        <v>0</v>
      </c>
      <c r="AC219" s="32">
        <f>IF(IF(IF(AND($V219=1,$I219&gt;0),ROUND(IF($W219+$X219&gt;=2800,2800*'umowa o pracę'!$E$8,($W219+$X219)*'umowa o pracę'!$E$8),2)+IF($X219=0,ROUND(IF($W219&gt;2800,ROUND($Z219/$W219*2800,2),$Z219)*'umowa o pracę'!$E$8,2),ROUND(IF($W219&gt;2800,ROUND($Z219/$W219*2800,2),$Z219)*'umowa o pracę'!$E$8,2)),ROUND(IF($W219+$X219&gt;=2800,2800*'umowa o pracę'!$E$8,($W219+$X219)*'umowa o pracę'!$E$8),2)-IF($X219=0,ROUND(ROUND(IF($W219&gt;2800,ROUND($Y219/$W219*2800,2),$Y219),2)*'umowa o pracę'!$E$8,2),IF($X219&gt;0,IF($W219+$X219&lt;2800,ROUND(ROUND($Y219+ROUND($X219*9%,2),2)*'umowa o pracę'!$E$8,2),IF(AND($W219+$X219&gt;=2800,$X219&lt;2800,$W219&lt;2800),ROUND((ROUND(((2800-$X219)/$W219)*$Y219,2)+ROUND($X219*9%,2))*'umowa o pracę'!$E$8,2),IF(AND($W219+$X219&gt;=2800,$X219&gt;=2800),ROUND((ROUND(2800*9%,2))*'umowa o pracę'!$E$8,2),IF(AND($W219+$X219&gt;=2800,$W219&gt;=2800,$X219&lt;2800),ROUND((ROUND($X219*9%,2)+ROUND(((2800-$X219)/$W219)*$Y219,2))*'umowa o pracę'!$E$8,2),0)))),0)))&gt;$J219,$J219,IF(AND($V219=1,$I219&gt;0),ROUND(IF($W219+$X219&gt;=2800,2800*'umowa o pracę'!$E$8,($W219+$X219)*'umowa o pracę'!$E$8),2)+IF($X219=0,ROUND(IF($W219&gt;2800,ROUND($Z219/$W219*2800,2),$Z219)*'umowa o pracę'!$E$8,2),ROUND(IF($W219&gt;2800,ROUND($Z219/$W219*2800,2),$Z219)*'umowa o pracę'!$E$8,2)),ROUND(IF($W219+$X219&gt;=2800,2800*'umowa o pracę'!$E$8,($W219+$X219)*'umowa o pracę'!$E$8),2)-IF($X219=0,ROUND(ROUND(IF($W219&gt;2800,ROUND($Y219/$W219*2800,2),$Y219),2)*'umowa o pracę'!$E$8,2),IF($X219&gt;0,IF($W219+$X219&lt;2800,ROUND(ROUND($Y219+ROUND($X219*9%,2),2)*'umowa o pracę'!$E$8,2),IF(AND($W219+$X219&gt;=2800,$X219&lt;2800,$W219&lt;2800),ROUND((ROUND(((2800-$X219)/$W219)*$Y219,2)+ROUND($X219*9%,2))*'umowa o pracę'!$E$8,2),IF(AND($W219+$X219&gt;=2800,$X219&gt;=2800),ROUND((ROUND(2800*9%,2))*'umowa o pracę'!$E$8,2),IF(AND($W219+$X219&gt;=2800,$W219&gt;=2800,$X219&lt;2800),ROUND((ROUND($X219*9%,2)+ROUND(((2800-$X219)/$W219)*$Y219,2))*'umowa o pracę'!$E$8,2),0)))),0))))&gt;$J219,$J219,IF(IF(AND($V219=1,$I219&gt;0),ROUND(IF($W219+$X219&gt;=2800,2800*'umowa o pracę'!$E$8,($W219+$X219)*'umowa o pracę'!$E$8),2)+IF($X219=0,ROUND(IF($W219&gt;2800,ROUND($Z219/$W219*2800,2),$Z219)*'umowa o pracę'!$E$8,2),ROUND(IF($W219&gt;2800,ROUND($Z219/$W219*2800,2),$Z219)*'umowa o pracę'!$E$8,2)),ROUND(IF($W219+$X219&gt;=2800,2800*'umowa o pracę'!$E$8,($W219+$X219)*'umowa o pracę'!$E$8),2)-IF($X219=0,ROUND(ROUND(IF($W219&gt;2800,ROUND($Y219/$W219*2800,2),$Y219),2)*'umowa o pracę'!$E$8,2),IF($X219&gt;0,IF($W219+$X219&lt;2800,ROUND(ROUND($Y219+ROUND($X219*9%,2),2)*'umowa o pracę'!$E$8,2),IF(AND($W219+$X219&gt;=2800,$X219&lt;2800,$W219&lt;2800),ROUND((ROUND(((2800-$X219)/$W219)*$Y219,2)+ROUND($X219*9%,2))*'umowa o pracę'!$E$8,2),IF(AND($W219+$X219&gt;=2800,$X219&gt;=2800),ROUND((ROUND(2800*9%,2))*'umowa o pracę'!$E$8,2),IF(AND($W219+$X219&gt;=2800,$W219&gt;=2800,$X219&lt;2800),ROUND((ROUND($X219*9%,2)+ROUND(((2800-$X219)/$W219)*$Y219,2))*'umowa o pracę'!$E$8,2),0)))),0)))&gt;$J219,$J219,IF(AND($V219=1,$I219&gt;0),ROUND(IF($W219+$X219&gt;=2800,2800*'umowa o pracę'!$E$8,($W219+$X219)*'umowa o pracę'!$E$8),2)+IF($X219=0,ROUND(IF($W219&gt;2800,ROUND($Z219/$W219*2800,2),$Z219)*'umowa o pracę'!$E$8,2),ROUND(IF($W219&gt;2800,ROUND($Z219/$W219*2800,2),$Z219)*'umowa o pracę'!$E$8,2)),ROUND(IF($W219+$X219&gt;=2800,2800*'umowa o pracę'!$E$8,($W219+$X219)*'umowa o pracę'!$E$8),2)-IF(AND($X219=0,I219&gt;0),ROUND(ROUND(IF($W219&gt;2800,ROUND($Y219/$W219*2800,2),$Y219),2)*'umowa o pracę'!$E$8,2),IF($X219&gt;0,IF($W219+$X219&lt;2800,ROUND(ROUND($Y219+ROUND($X219*9%,2),2)*'umowa o pracę'!$E$8,2),IF(AND($W219+$X219&gt;=2800,$X219&lt;2800,$W219&lt;2800),ROUND((ROUND(((2800-$X219)/$W219)*$Y219,2)+ROUND($X219*9%,2))*'umowa o pracę'!$E$8,2),IF(AND($W219+$X219&gt;=2800,$X219&gt;=2800),ROUND((ROUND(2800*9%,2))*'umowa o pracę'!$E$8,2),IF(AND($W219+$X219&gt;=2800,$W219&gt;=2800,$X219&lt;2800),ROUND((ROUND($X219*9%,2)+ROUND(((2800-$X219)/$W219)*$Y219,2))*'umowa o pracę'!$E$8,2),0)))),0)))))</f>
        <v>0</v>
      </c>
      <c r="AD219" s="32">
        <f>IF('umowa o pracę'!$E$7=2020,IF(IF($V219=1,IF($X219=0,ROUND(IF($W219&gt;2600,ROUND($Y219/$W219*2600,2),$Y219)*'umowa o pracę'!$E$8,2),IF($W219+$X219&lt;2600,ROUND(ROUND($Y219+ROUND($X219*9%,2),2)*'umowa o pracę'!$E$8,2),IF(AND($W219+$X219&gt;=2600,$W219&lt;2600),ROUND((ROUND($Y219+ROUND((2600-$W219)*9%,2),2))*'umowa o pracę'!$E$8,2),IF(AND($W219+$X219&gt;=2600,$W219&gt;=2600),ROUND(ROUND($Y219/$W219*2600,2)*'umowa o pracę'!$E$8,2),0)))),0)&gt;$H219,$H219,IF($V219=1,IF($X219=0,ROUND(IF($W219&gt;2600,ROUND($Y219/$W219*2600,2),$Y219)*'umowa o pracę'!$E$8,2),IF($W219+$X219&lt;2600,ROUND(ROUND($Y219+ROUND($X219*9%,2),2)*'umowa o pracę'!$E$8,2),IF(AND($W219+$X219&gt;=2600,$W219&lt;2600),ROUND((ROUND($Y219+ROUND((2600-$W219)*9%,2),2))*'umowa o pracę'!$E$8,2),IF(AND($W219+$X219&gt;=2600,$W219&gt;=2600),ROUND(ROUND($Y219/$W219*2600,2)*'umowa o pracę'!$E$8,2),0)))),0)),IF('umowa o pracę'!$E$7=2021,IF(IF($V219=1,IF($X219=0,ROUND(IF($W219&gt;2800,ROUND($Y219/$W219*2800,2),$Y219)*'umowa o pracę'!$E$8,2),IF($W219+$X219&lt;2800,ROUND(ROUND($Y219+ROUND($X219*9%,2),2)*'umowa o pracę'!$E$8,2),IF(AND($W219+$X219&gt;=2800,$W219&lt;2800),ROUND((ROUND($Y219+ROUND((2800-$W219)*9%,2),2))*'umowa o pracę'!$E$8,2),IF(AND($W219+$X219&gt;=2800,$W219&gt;=2800),ROUND(ROUND($Y219/$W219*2800,2)*'umowa o pracę'!$E$8,2),0)))),0)&gt;$H219,$H219,IF($V219=1,IF($X219=0,ROUND(IF($W219&gt;2800,ROUND($Y219/$W219*2800,2),$Y219)*'umowa o pracę'!$E$8,2),IF($W219+$X219&lt;2800,ROUND(ROUND($Y219+ROUND($X219*9%,2),2)*'umowa o pracę'!$E$8,2),IF(AND($W219+$X219&gt;=2800,$W219&lt;2800),ROUND((ROUND($Y219+ROUND((2800-$W219)*9%,2),2))*'umowa o pracę'!$E$8,2),IF(AND($W219+$X219&gt;=2800,$W219&gt;=2800),ROUND(ROUND($Y219/$W219*2800,2)*'umowa o pracę'!$E$8,2),0)))),0)),0))</f>
        <v>0</v>
      </c>
      <c r="AE219" s="32">
        <f>IF('umowa o pracę'!$E$7=2020,IF(IF($V219=1,IF($X219=0,ROUND(IF($W219&gt;2600,ROUND($Z219/$W219*2600,2),$Z219)*'umowa o pracę'!$E$8,2),ROUND(IF($W219&gt;2600,ROUND($Z219/$W219*2600,2),$Z219)*'umowa o pracę'!$E$8,2)),0)&gt;$I219,$I219,IF($V219=1,IF($X219=0,ROUND(IF($W219&gt;2600,ROUND($Z219/$W219*2600,2),$Z219)*'umowa o pracę'!$E$8,2),ROUND(IF($W219&gt;2600,ROUND($Z219/$W219*2600,2),$Z219)*'umowa o pracę'!$E$8,2)),0)),IF('umowa o pracę'!$E$7=2021,IF(IF($V219=1,IF($X219=0,ROUND(IF($W219&gt;2800,ROUND($Z219/$W219*2800,2),$Z219)*'umowa o pracę'!$E$8,2),ROUND(IF($W219&gt;2800,ROUND($Z219/$W219*2800,2),$Z219)*'umowa o pracę'!$E$8,2)),0)&gt;$I219,$I219,IF($V219=1,IF($X219=0,ROUND(IF($W219&gt;2800,ROUND($Z219/$W219*2800,2),$Z219)*'umowa o pracę'!$E$8,2),ROUND(IF($W219&gt;2800,ROUND($Z219/$W219*2800,2),$Z219)*'umowa o pracę'!$E$8,2)),0)),0))</f>
        <v>0</v>
      </c>
      <c r="AF219" s="56">
        <f>IF('umowa o pracę'!$E$7=2020,$AB219,IF('umowa o pracę'!$E$7=2021,$AC219,0))</f>
        <v>0</v>
      </c>
      <c r="AG219" s="53">
        <f t="shared" si="41"/>
        <v>1</v>
      </c>
      <c r="AH219" s="39">
        <f>IF('umowa o pracę'!$E$6&lt;3,0,$L219)</f>
        <v>0</v>
      </c>
      <c r="AI219" s="39">
        <f>IF('umowa o pracę'!$E$6&lt;3,0,$M219)</f>
        <v>0</v>
      </c>
      <c r="AJ219" s="55">
        <f>IF('umowa o pracę'!$E$6&lt;3,0,$N219)</f>
        <v>0</v>
      </c>
      <c r="AK219" s="55">
        <f>IF('umowa o pracę'!$E$6&lt;3,0,$O219)</f>
        <v>0</v>
      </c>
      <c r="AL219" s="32">
        <f>IF('umowa o pracę'!$E$7=2020,ROUND(IF($AH219&gt;=2600,2600*'umowa o pracę'!$E$8,$AH219*'umowa o pracę'!$E$8),2),IF('umowa o pracę'!$E$7=2021,ROUND(IF($AH219&gt;=2800,2800*'umowa o pracę'!$E$8,$AH219*'umowa o pracę'!$E$8),2),0))</f>
        <v>0</v>
      </c>
      <c r="AM219" s="32">
        <f>IF(IF(IF(AND($AG219=1,$I219&gt;0),ROUND(IF($AH219+$AI219&gt;=2600,2600*'umowa o pracę'!$E$8,($AH219+$AI219)*'umowa o pracę'!$E$8),2)+IF($AI219=0,ROUND(IF($AH219&gt;2600,ROUND($AK219/$AH219*2600,2),$AK219)*'umowa o pracę'!$E$8,2),ROUND(IF($AH219&gt;2600,ROUND($AK219/$AH219*2600,2),$AK219)*'umowa o pracę'!$E$8,2)),ROUND(IF($AH219+$AI219&gt;=2600,2600*'umowa o pracę'!$E$8,($AH219+$AI219)*'umowa o pracę'!$E$8),2)-IF($AI219=0,ROUND(ROUND(IF($AH219&gt;2600,ROUND($AJ219/$AH219*2600,2),$AJ219),2)*'umowa o pracę'!$E$8,2),IF($AI219&gt;0,IF($AH219+$AI219&lt;2600,ROUND(ROUND($AJ219+ROUND($AI219*9%,2),2)*'umowa o pracę'!$E$8,2),IF(AND($AH219+$AI219&gt;=2600,$AI219&lt;2600,$AH219&lt;2600),ROUND((ROUND(((2600-$AI219)/$AH219)*$AJ219,2)+ROUND($AI219*9%,2))*'umowa o pracę'!$E$8,2),IF(AND($AH219+$AI219&gt;=2600,$AI219&gt;=2600),ROUND((ROUND(2600*9%,2))*'umowa o pracę'!$E$8,2),IF(AND($AH219+$AI219&gt;=2600,$AH219&gt;=2600,$AI219&lt;2600),ROUND((ROUND($AI219*9%,2)+ROUND(((2600-$AI219)/$AH219)*$AJ219,2))*'umowa o pracę'!$E$8,2),0)))),0)))&gt;$J219,$J219,IF(AND($AG219=1,$I219&gt;0),ROUND(IF($AH219+$AI219&gt;=2600,2600*'umowa o pracę'!$E$8,($AH219+$AI219)*'umowa o pracę'!$E$8),2)+IF($AI219=0,ROUND(IF($AH219&gt;2600,ROUND($AK219/$AH219*2600,2),$AK219)*'umowa o pracę'!$E$8,2),ROUND(IF($AH219&gt;2600,ROUND($AK219/$AH219*2600,2),$AK219)*'umowa o pracę'!$E$8,2)),ROUND(IF($AH219+$AI219&gt;=2600,2600*'umowa o pracę'!$E$8,($AH219+$AI219)*'umowa o pracę'!$E$8),2)-IF($AI219=0,ROUND(ROUND(IF($AH219&gt;2600,ROUND($AJ219/$AH219*2600,2),$AJ219),2)*'umowa o pracę'!$E$8,2),IF($AI219&gt;0,IF($AH219+$AI219&lt;2600,ROUND(ROUND($AJ219+ROUND($AI219*9%,2),2)*'umowa o pracę'!$E$8,2),IF(AND($AH219+$AI219&gt;=2600,$AI219&lt;2600,$AH219&lt;2600),ROUND((ROUND(((2600-$AI219)/$AH219)*$AJ219,2)+ROUND($AI219*9%,2))*'umowa o pracę'!$E$8,2),IF(AND($AH219+$AI219&gt;=2600,$AI219&gt;=2600),ROUND((ROUND(2600*9%,2))*'umowa o pracę'!$E$8,2),IF(AND($AH219+$AI219&gt;=2600,$AH219&gt;=2600,$AI219&lt;2600),ROUND((ROUND($AI219*9%,2)+ROUND(((2600-$AI219)/$AH219)*$AJ219,2))*'umowa o pracę'!$E$8,2),0)))),0))))&gt;$J219,$J219,IF(IF(AND($AG219=1,$I219&gt;0),ROUND(IF($AH219+$AI219&gt;=2600,2600*'umowa o pracę'!$E$8,($AH219+$AI219)*'umowa o pracę'!$E$8),2)+IF($AI219=0,ROUND(IF($AH219&gt;2600,ROUND($AK219/$AH219*2600,2),$AK219)*'umowa o pracę'!$E$8,2),ROUND(IF($AH219&gt;2600,ROUND($AK219/$AH219*2600,2),$AK219)*'umowa o pracę'!$E$8,2)),ROUND(IF($AH219+$AI219&gt;=2600,2600*'umowa o pracę'!$E$8,($AH219+$AI219)*'umowa o pracę'!$E$8),2)-IF($AI219=0,ROUND(ROUND(IF($AH219&gt;2600,ROUND($AJ219/$AH219*2600,2),$AJ219),2)*'umowa o pracę'!$E$8,2),IF($AI219&gt;0,IF($AH219+$AI219&lt;2600,ROUND(ROUND($AJ219+ROUND($AI219*9%,2),2)*'umowa o pracę'!$E$8,2),IF(AND($AH219+$AI219&gt;=2600,$AI219&lt;2600,$AH219&lt;2600),ROUND((ROUND(((2600-$AI219)/$AH219)*$AJ219,2)+ROUND($AI219*9%,2))*'umowa o pracę'!$E$8,2),IF(AND($AH219+$AI219&gt;=2600,$AI219&gt;=2600),ROUND((ROUND(2600*9%,2))*'umowa o pracę'!$E$8,2),IF(AND($AH219+$AI219&gt;=2600,$AH219&gt;=2600,$AI219&lt;2600),ROUND((ROUND($AI219*9%,2)+ROUND(((2600-$AI219)/$AH219)*$AJ219,2))*'umowa o pracę'!$E$8,2),0)))),0)))&gt;$J219,$J219,IF(AND($AG219=1,$I219&gt;0),ROUND(IF($AH219+$AI219&gt;=2600,2600*'umowa o pracę'!$E$8,($AH219+$AI219)*'umowa o pracę'!$E$8),2)+IF($AI219=0,ROUND(IF($AH219&gt;2600,ROUND($AK219/$AH219*2600,2),$AK219)*'umowa o pracę'!$E$8,2),ROUND(IF($AH219&gt;2600,ROUND($AK219/$AH219*2600,2),$AK219)*'umowa o pracę'!$E$8,2)),ROUND(IF($AH219+$AI219&gt;=2600,2600*'umowa o pracę'!$E$8,($AH219+$AI219)*'umowa o pracę'!$E$8),2)-IF(AND($AI219=0,I219&gt;0),ROUND(ROUND(IF($AH219&gt;2600,ROUND($AJ219/$AH219*2600,2),$AJ219),2)*'umowa o pracę'!$E$8,2),IF($AI219&gt;0,IF($AH219+$AI219&lt;2600,ROUND(ROUND($AJ219+ROUND($AI219*9%,2),2)*'umowa o pracę'!$E$8,2),IF(AND($AH219+$AI219&gt;=2600,$AI219&lt;2600,$AH219&lt;2600),ROUND((ROUND(((2600-$AI219)/$AH219)*$AJ219,2)+ROUND($AI219*9%,2))*'umowa o pracę'!$E$8,2),IF(AND($AH219+$AI219&gt;=2600,$AI219&gt;=2600),ROUND((ROUND(2600*9%,2))*'umowa o pracę'!$E$8,2),IF(AND($AH219+$AI219&gt;=2600,$AH219&gt;=2600,$AI219&lt;2600),ROUND((ROUND($AI219*9%,2)+ROUND(((2600-$AI219)/$AH219)*$AJ219,2))*'umowa o pracę'!$E$8,2),0)))),0)))))</f>
        <v>0</v>
      </c>
      <c r="AN219" s="32">
        <f>IF(IF(IF(AND($AG219=1,$I219&gt;0),ROUND(IF($AH219+$AI219&gt;=2800,2800*'umowa o pracę'!$E$8,($AH219+$AI219)*'umowa o pracę'!$E$8),2)+IF($AI219=0,ROUND(IF($AH219&gt;2800,ROUND($AK219/$AH219*2800,2),$AK219)*'umowa o pracę'!$E$8,2),ROUND(IF($AH219&gt;2800,ROUND($AK219/$AH219*2800,2),$AK219)*'umowa o pracę'!$E$8,2)),ROUND(IF($AH219+$AI219&gt;=2800,2800*'umowa o pracę'!$E$8,($AH219+$AI219)*'umowa o pracę'!$E$8),2)-IF($AI219=0,ROUND(ROUND(IF($AH219&gt;2800,ROUND($AJ219/$AH219*2800,2),$AJ219),2)*'umowa o pracę'!$E$8,2),IF($AI219&gt;0,IF($AH219+$AI219&lt;2800,ROUND(ROUND($AJ219+ROUND($AI219*9%,2),2)*'umowa o pracę'!$E$8,2),IF(AND($AH219+$AI219&gt;=2800,$AI219&lt;2800,$AH219&lt;2800),ROUND((ROUND(((2800-$AI219)/$AH219)*$AJ219,2)+ROUND($AI219*9%,2))*'umowa o pracę'!$E$8,2),IF(AND($AH219+$AI219&gt;=2800,$AI219&gt;=2800),ROUND((ROUND(2800*9%,2))*'umowa o pracę'!$E$8,2),IF(AND($AH219+$AI219&gt;=2800,$AH219&gt;=2800,$AI219&lt;2800),ROUND((ROUND($AI219*9%,2)+ROUND(((2800-$AI219)/$AH219)*$AJ219,2))*'umowa o pracę'!$E$8,2),0)))),0)))&gt;$J219,$J219,IF(AND($AG219=1,$I219&gt;0),ROUND(IF($AH219+$AI219&gt;=2800,2800*'umowa o pracę'!$E$8,($AH219+$AI219)*'umowa o pracę'!$E$8),2)+IF($AI219=0,ROUND(IF($AH219&gt;2800,ROUND($AK219/$AH219*2800,2),$AK219)*'umowa o pracę'!$E$8,2),ROUND(IF($AH219&gt;2800,ROUND($AK219/$AH219*2800,2),$AK219)*'umowa o pracę'!$E$8,2)),ROUND(IF($AH219+$AI219&gt;=2800,2800*'umowa o pracę'!$E$8,($AH219+$AI219)*'umowa o pracę'!$E$8),2)-IF($AI219=0,ROUND(ROUND(IF($AH219&gt;2800,ROUND($AJ219/$AH219*2800,2),$AJ219),2)*'umowa o pracę'!$E$8,2),IF($AI219&gt;0,IF($AH219+$AI219&lt;2800,ROUND(ROUND($AJ219+ROUND($AI219*9%,2),2)*'umowa o pracę'!$E$8,2),IF(AND($AH219+$AI219&gt;=2800,$AI219&lt;2800,$AH219&lt;2800),ROUND((ROUND(((2800-$AI219)/$AH219)*$AJ219,2)+ROUND($AI219*9%,2))*'umowa o pracę'!$E$8,2),IF(AND($AH219+$AI219&gt;=2800,$AI219&gt;=2800),ROUND((ROUND(2800*9%,2))*'umowa o pracę'!$E$8,2),IF(AND($AH219+$AI219&gt;=2800,$AH219&gt;=2800,$AI219&lt;2800),ROUND((ROUND($AI219*9%,2)+ROUND(((2800-$AI219)/$AH219)*$AJ219,2))*'umowa o pracę'!$E$8,2),0)))),0))))&gt;$J219,$J219,IF(IF(AND($AG219=1,$I219&gt;0),ROUND(IF($AH219+$AI219&gt;=2800,2800*'umowa o pracę'!$E$8,($AH219+$AI219)*'umowa o pracę'!$E$8),2)+IF($AI219=0,ROUND(IF($AH219&gt;2800,ROUND($AK219/$AH219*2800,2),$AK219)*'umowa o pracę'!$E$8,2),ROUND(IF($AH219&gt;2800,ROUND($AK219/$AH219*2800,2),$AK219)*'umowa o pracę'!$E$8,2)),ROUND(IF($AH219+$AI219&gt;=2800,2800*'umowa o pracę'!$E$8,($AH219+$AI219)*'umowa o pracę'!$E$8),2)-IF($AI219=0,ROUND(ROUND(IF($AH219&gt;2800,ROUND($AJ219/$AH219*2800,2),$AJ219),2)*'umowa o pracę'!$E$8,2),IF($AI219&gt;0,IF($AH219+$AI219&lt;2800,ROUND(ROUND($AJ219+ROUND($AI219*9%,2),2)*'umowa o pracę'!$E$8,2),IF(AND($AH219+$AI219&gt;=2800,$AI219&lt;2800,$AH219&lt;2800),ROUND((ROUND(((2800-$AI219)/$AH219)*$AJ219,2)+ROUND($AI219*9%,2))*'umowa o pracę'!$E$8,2),IF(AND($AH219+$AI219&gt;=2800,$AI219&gt;=2800),ROUND((ROUND(2800*9%,2))*'umowa o pracę'!$E$8,2),IF(AND($AH219+$AI219&gt;=2800,$AH219&gt;=2800,$AI219&lt;2800),ROUND((ROUND($AI219*9%,2)+ROUND(((2800-$AI219)/$AH219)*$AJ219,2))*'umowa o pracę'!$E$8,2),0)))),0)))&gt;$J219,$J219,IF(AND($AG219=1,$I219&gt;0),ROUND(IF($AH219+$AI219&gt;=2800,2800*'umowa o pracę'!$E$8,($AH219+$AI219)*'umowa o pracę'!$E$8),2)+IF($AI219=0,ROUND(IF($AH219&gt;2800,ROUND($AK219/$AH219*2800,2),$AK219)*'umowa o pracę'!$E$8,2),ROUND(IF($AH219&gt;2800,ROUND($AK219/$AH219*2800,2),$AK219)*'umowa o pracę'!$E$8,2)),ROUND(IF($AH219+$AI219&gt;=2800,2800*'umowa o pracę'!$E$8,($AH219+$AI219)*'umowa o pracę'!$E$8),2)-IF(AND($AI219=0,I219&gt;0),ROUND(ROUND(IF($AH219&gt;2800,ROUND($AJ219/$AH219*2800,2),$AJ219),2)*'umowa o pracę'!$E$8,2),IF($AI219&gt;0,IF($AH219+$AI219&lt;2800,ROUND(ROUND($AJ219+ROUND($AI219*9%,2),2)*'umowa o pracę'!$E$8,2),IF(AND($AH219+$AI219&gt;=2800,$AI219&lt;2800,$AH219&lt;2800),ROUND((ROUND(((2800-$AI219)/$AH219)*$AJ219,2)+ROUND($AI219*9%,2))*'umowa o pracę'!$E$8,2),IF(AND($AH219+$AI219&gt;=2800,$AI219&gt;=2800),ROUND((ROUND(2800*9%,2))*'umowa o pracę'!$E$8,2),IF(AND($AH219+$AI219&gt;=2800,$AH219&gt;=2800,$AI219&lt;2800),ROUND((ROUND($AI219*9%,2)+ROUND(((2800-$AI219)/$AH219)*$AJ219,2))*'umowa o pracę'!$E$8,2),0)))),0)))))</f>
        <v>0</v>
      </c>
      <c r="AO219" s="32">
        <f>IF('umowa o pracę'!$E$7=2020,IF(IF($AG219=1,IF($AI219=0,ROUND(IF($AH219&gt;2600,ROUND($AJ219/$AH219*2600,2),$AJ219)*'umowa o pracę'!$E$8,2),IF($AH219+$AI219&lt;2600,ROUND(ROUND($AJ219+ROUND($AI219*9%,2),2)*'umowa o pracę'!$E$8,2),IF(AND($AH219+$AI219&gt;=2600,$AH219&lt;2600),ROUND((ROUND($AJ219+ROUND((2600-$AH219)*9%,2),2))*'umowa o pracę'!$E$8,2),IF(AND($AH219+$AI219&gt;=2600,$AH219&gt;=2600),ROUND(ROUND($AJ219/$AH219*2600,2)*'umowa o pracę'!$E$8,2),0)))),0)&gt;$H219,$H219,IF($AG219=1,IF($AI219=0,ROUND(IF($AH219&gt;2600,ROUND($AJ219/$AH219*2600,2),$AJ219)*'umowa o pracę'!$E$8,2),IF($AH219+$AI219&lt;2600,ROUND(ROUND($AJ219+ROUND($AI219*9%,2),2)*'umowa o pracę'!$E$8,2),IF(AND($AH219+$AI219&gt;=2600,$AH219&lt;2600),ROUND((ROUND($AJ219+ROUND((2600-$AH219)*9%,2),2))*'umowa o pracę'!$E$8,2),IF(AND($AH219+$AI219&gt;=2600,$AH219&gt;=2600),ROUND(ROUND($AJ219/$AH219*2600,2)*'umowa o pracę'!$E$8,2),0)))),0)),IF('umowa o pracę'!$E$7=2021,IF(IF($AG219=1,IF($AI219=0,ROUND(IF($AH219&gt;2800,ROUND($AJ219/$AH219*2800,2),$AJ219)*'umowa o pracę'!$E$8,2),IF($AH219+$AI219&lt;2800,ROUND(ROUND($AJ219+ROUND($AI219*9%,2),2)*'umowa o pracę'!$E$8,2),IF(AND($AH219+$AI219&gt;=2800,$AH219&lt;2800),ROUND((ROUND($AJ219+ROUND((2800-$AH219)*9%,2),2))*'umowa o pracę'!$E$8,2),IF(AND($AH219+$AI219&gt;=2800,$AH219&gt;=2800),ROUND(ROUND($AJ219/$AH219*2800,2)*'umowa o pracę'!$E$8,2),0)))),0)&gt;$H219,$H219,IF($AG219=1,IF($AI219=0,ROUND(IF($AH219&gt;2800,ROUND($AJ219/$AH219*2800,2),$AJ219)*'umowa o pracę'!$E$8,2),IF($AH219+$AI219&lt;2800,ROUND(ROUND($AJ219+ROUND($AI219*9%,2),2)*'umowa o pracę'!$E$8,2),IF(AND($AH219+$AI219&gt;=2800,$AH219&lt;2800),ROUND((ROUND($AJ219+ROUND((2800-$AH219)*9%,2),2))*'umowa o pracę'!$E$8,2),IF(AND($AH219+$AI219&gt;=2800,$AH219&gt;=2800),ROUND(ROUND($AJ219/$AH219*2800,2)*'umowa o pracę'!$E$8,2),0)))),0)),0))</f>
        <v>0</v>
      </c>
      <c r="AP219" s="32">
        <f>IF('umowa o pracę'!$E$7=2020,IF(IF($AG219=1,IF($AI219=0,ROUND(IF($AH219&gt;2600,ROUND($AK219/$AH219*2600,2),$AK219)*'umowa o pracę'!$E$8,2),ROUND(IF($AH219&gt;2600,ROUND($AK219/$AH219*2600,2),$AK219)*'umowa o pracę'!$E$8,2)),0)&gt;$I219,$I219,IF($AG219=1,IF($AI219=0,ROUND(IF($AH219&gt;2600,ROUND($AK219/$AH219*2600,2),$AK219)*'umowa o pracę'!$E$8,2),ROUND(IF($AH219&gt;2600,ROUND($AK219/$AH219*2600,2),$AK219)*'umowa o pracę'!$E$8,2)),0)),IF('umowa o pracę'!$E$7=2021,IF(IF($AG219=1,IF($AI219=0,ROUND(IF($AH219&gt;2800,ROUND($AK219/$AH219*2800,2),$AK219)*'umowa o pracę'!$E$8,2),ROUND(IF($AH219&gt;2800,ROUND($AK219/$AH219*2800,2),$AK219)*'umowa o pracę'!$E$8,2)),0)&gt;$I219,$I219,IF($AG219=1,IF($AI219=0,ROUND(IF($AH219&gt;2800,ROUND($AK219/$AH219*2800,2),$AK219)*'umowa o pracę'!$E$8,2),ROUND(IF($AH219&gt;2800,ROUND($AK219/$AH219*2800,2),$AK219)*'umowa o pracę'!$E$8,2)),0)),0))</f>
        <v>0</v>
      </c>
      <c r="AQ219" s="56">
        <f>IF('umowa o pracę'!$E$7=2020,$AM219,IF('umowa o pracę'!$E$7=2021,$AN219,0))</f>
        <v>0</v>
      </c>
      <c r="AR219" s="33">
        <f>IF('umowa o pracę'!$E$7=0,0,U219+AF219+AQ219)</f>
        <v>0</v>
      </c>
      <c r="AS219" s="19"/>
      <c r="AT219" s="19"/>
      <c r="AU219" s="19"/>
      <c r="AV219" s="6"/>
      <c r="AW219" s="6"/>
      <c r="AX219" s="6">
        <f t="shared" si="39"/>
        <v>10</v>
      </c>
      <c r="AY219" s="6"/>
      <c r="AZ219" s="234">
        <f t="shared" si="42"/>
        <v>0</v>
      </c>
      <c r="BA219" s="234">
        <f t="shared" si="43"/>
        <v>0</v>
      </c>
      <c r="BB219" s="234">
        <f t="shared" si="44"/>
        <v>0</v>
      </c>
      <c r="BC219" s="234">
        <f t="shared" si="45"/>
        <v>0</v>
      </c>
      <c r="BD219" s="234">
        <f t="shared" si="46"/>
        <v>0</v>
      </c>
      <c r="BE219" s="234">
        <f t="shared" si="47"/>
        <v>0</v>
      </c>
      <c r="BF219" s="234">
        <f t="shared" si="48"/>
        <v>0</v>
      </c>
      <c r="BG219" s="234">
        <f t="shared" si="49"/>
        <v>0</v>
      </c>
      <c r="BH219" s="234">
        <f t="shared" si="50"/>
        <v>0</v>
      </c>
      <c r="BI219" s="238">
        <f t="shared" si="51"/>
        <v>0</v>
      </c>
      <c r="BJ219" s="236"/>
      <c r="BK219" s="236"/>
      <c r="BL219" s="237"/>
    </row>
    <row r="220" spans="1:64" ht="15.75" customHeight="1" x14ac:dyDescent="0.25">
      <c r="A220" s="129">
        <v>209</v>
      </c>
      <c r="B220" s="57"/>
      <c r="C220" s="57"/>
      <c r="D220" s="36"/>
      <c r="E220" s="36"/>
      <c r="F220" s="242"/>
      <c r="G220" s="37">
        <v>1</v>
      </c>
      <c r="H220" s="58">
        <v>0</v>
      </c>
      <c r="I220" s="59">
        <v>0</v>
      </c>
      <c r="J220" s="60">
        <v>0</v>
      </c>
      <c r="K220" s="52">
        <v>1</v>
      </c>
      <c r="L220" s="39">
        <v>0</v>
      </c>
      <c r="M220" s="39">
        <v>0</v>
      </c>
      <c r="N220" s="39">
        <v>0</v>
      </c>
      <c r="O220" s="39">
        <v>0</v>
      </c>
      <c r="P220" s="35">
        <f>IF('umowa o pracę'!$E$7=2020,ROUND(IF($L220&gt;=2600,2600*'umowa o pracę'!$E$8,$L220*'umowa o pracę'!$E$8),2),IF('umowa o pracę'!$E$7=2021,ROUND(IF($L220&gt;=2800,2800*'umowa o pracę'!$E$8,$L220*'umowa o pracę'!$E$8),2),0))</f>
        <v>0</v>
      </c>
      <c r="Q220" s="252">
        <f>IF(IF(IF(AND($K220=1,$I220&gt;0),ROUND(IF($L220+$M220&gt;=2600,2600*'umowa o pracę'!$E$8,($L220+$M220)*'umowa o pracę'!$E$8),2)+IF($M220=0,ROUND(IF($L220&gt;2600,ROUND($O220/$L220*2600,2),$O220)*'umowa o pracę'!$E$8,2),ROUND(IF($L220&gt;2600,ROUND($O220/$L220*2600,2),$O220)*'umowa o pracę'!$E$8,2)),ROUND(IF($L220+$M220&gt;=2600,2600*'umowa o pracę'!$E$8,($L220+$M220)*'umowa o pracę'!$E$8),2)-IF($M220=0,ROUND(ROUND(IF($L220&gt;2600,ROUND($N220/$L220*2600,2),$N220),2)*'umowa o pracę'!$E$8,2),IF($M220&gt;0,IF($L220+$M220&lt;2600,ROUND(ROUND($N220+ROUND($M220*9%,2),2)*'umowa o pracę'!$E$8,2),IF(AND($L220+$M220&gt;=2600,$M220&lt;2600,$L220&lt;2600),ROUND((ROUND(((2600-$M220)/$L220)*$N220,2)+ROUND($M220*9%,2))*'umowa o pracę'!$E$8,2),IF(AND($L220+$M220&gt;=2600,$M220&gt;=2600),ROUND((ROUND(2600*9%,2))*'umowa o pracę'!$E$8,2),IF(AND($L220+$M220&gt;=2600,$L220&gt;=2600,$M220&lt;2600),ROUND((ROUND($M220*9%,2)+ROUND(((2600-$M220)/$L220)*$N220,2))*'umowa o pracę'!$E$8,2),0)))),0)))&gt;$J220,$J220,IF(AND($K220=1,$I220&gt;0),ROUND(IF($L220+$M220&gt;=2600,2600*'umowa o pracę'!$E$8,($L220+$M220)*'umowa o pracę'!$E$8),2)+IF($M220=0,ROUND(IF($L220&gt;2600,ROUND($O220/$L220*2600,2),$O220)*'umowa o pracę'!$E$8,2),ROUND(IF($L220&gt;2600,ROUND($O220/$L220*2600,2),$O220)*'umowa o pracę'!$E$8,2)),ROUND(IF($L220+$M220&gt;=2600,2600*'umowa o pracę'!$E$8,($L220+$M220)*'umowa o pracę'!$E$8),2)-IF($M220=0,ROUND(ROUND(IF($L220&gt;2600,ROUND($N220/$L220*2600,2),$N220),2)*'umowa o pracę'!$E$8,2),IF($M220&gt;0,IF($L220+$M220&lt;2600,ROUND(ROUND($N220+ROUND($M220*9%,2),2)*'umowa o pracę'!$E$8,2),IF(AND($L220+$M220&gt;=2600,$M220&lt;2600,$L220&lt;2600),ROUND((ROUND(((2600-$M220)/$L220)*$N220,2)+ROUND($M220*9%,2))*'umowa o pracę'!$E$8,2),IF(AND($L220+$M220&gt;=2600,$M220&gt;=2600),ROUND((ROUND(2600*9%,2))*'umowa o pracę'!$E$8,2),IF(AND($L220+$M220&gt;=2600,$L220&gt;=2600,$M220&lt;2600),ROUND((ROUND($M220*9%,2)+ROUND(((2600-$M220)/$L220)*$N220,2))*'umowa o pracę'!$E$8,2),0)))),0))))&gt;$J220,$J220,IF(IF(AND($K220=1,$I220&gt;0),ROUND(IF($L220+$M220&gt;=2600,2600*'umowa o pracę'!$E$8,($L220+$M220)*'umowa o pracę'!$E$8),2)+IF($M220=0,ROUND(IF($L220&gt;2600,ROUND($O220/$L220*2600,2),$O220)*'umowa o pracę'!$E$8,2),ROUND(IF($L220&gt;2600,ROUND($O220/$L220*2600,2),$O220)*'umowa o pracę'!$E$8,2)),ROUND(IF($L220+$M220&gt;=2600,2600*'umowa o pracę'!$E$8,($L220+$M220)*'umowa o pracę'!$E$8),2)-IF($M220=0,ROUND(ROUND(IF($L220&gt;2600,ROUND($N220/$L220*2600,2),$N220),2)*'umowa o pracę'!$E$8,2),IF($M220&gt;0,IF($L220+$M220&lt;2600,ROUND(ROUND($N220+ROUND($M220*9%,2),2)*'umowa o pracę'!$E$8,2),IF(AND($L220+$M220&gt;=2600,$M220&lt;2600,$L220&lt;2600),ROUND((ROUND(((2600-$M220)/$L220)*$N220,2)+ROUND($M220*9%,2))*'umowa o pracę'!$E$8,2),IF(AND($L220+$M220&gt;=2600,$M220&gt;=2600),ROUND((ROUND(2600*9%,2))*'umowa o pracę'!$E$8,2),IF(AND($L220+$M220&gt;=2600,$L220&gt;=2600,$M220&lt;2600),ROUND((ROUND($M220*9%,2)+ROUND(((2600-$M220)/$L220)*$N220,2))*'umowa o pracę'!$E$8,2),0)))),0)))&gt;$J220,$J220,IF(AND($K220=1,$I220&gt;0),ROUND(IF($L220+$M220&gt;=2600,2600*'umowa o pracę'!$E$8,($L220+$M220)*'umowa o pracę'!$E$8),2)+IF($M220=0,ROUND(IF($L220&gt;2600,ROUND($O220/$L220*2600,2),$O220)*'umowa o pracę'!$E$8,2),ROUND(IF($L220&gt;2600,ROUND($O220/$L220*2600,2),$O220)*'umowa o pracę'!$E$8,2)),ROUND(IF($L220+$M220&gt;=2600,2600*'umowa o pracę'!$E$8,($L220+$M220)*'umowa o pracę'!$E$8),2)-IF(AND($M220=0,I220&gt;0),ROUND(ROUND(IF($L220&gt;2600,ROUND($N220/$L220*2600,2),$N220),2)*'umowa o pracę'!$E$8,2),IF($M220&gt;0,IF($L220+$M220&lt;2600,ROUND(ROUND($N220+ROUND($M220*9%,2),2)*'umowa o pracę'!$E$8,2),IF(AND($L220+$M220&gt;=2600,$M220&lt;2600,$L220&lt;2600),ROUND((ROUND(((2600-$M220)/$L220)*$N220,2)+ROUND($M220*9%,2))*'umowa o pracę'!$E$8,2),IF(AND($L220+$M220&gt;=2600,$M220&gt;=2600),ROUND((ROUND(2600*9%,2))*'umowa o pracę'!$E$8,2),IF(AND($L220+$M220&gt;=2600,$L220&gt;=2600,$M220&lt;2600),ROUND((ROUND($M220*9%,2)+ROUND(((2600-$M220)/$L220)*$N220,2))*'umowa o pracę'!$E$8,2),0)))),0)))))</f>
        <v>0</v>
      </c>
      <c r="R220" s="252">
        <f>IF(IF(IF(AND($K220=1,$I220&gt;0),ROUND(IF($L220+$M220&gt;=2800,2800*'umowa o pracę'!$E$8,($L220+$M220)*'umowa o pracę'!$E$8),2)+IF($M220=0,ROUND(IF($L220&gt;2800,ROUND($O220/$L220*2800,2),$O220)*'umowa o pracę'!$E$8,2),ROUND(IF($L220&gt;2800,ROUND($O220/$L220*2800,2),$O220)*'umowa o pracę'!$E$8,2)),ROUND(IF($L220+$M220&gt;=2800,2800*'umowa o pracę'!$E$8,($L220+$M220)*'umowa o pracę'!$E$8),2)-IF($M220=0,ROUND(ROUND(IF($L220&gt;2800,ROUND($N220/$L220*2800,2),$N220),2)*'umowa o pracę'!$E$8,2),IF($M220&gt;0,IF($L220+$M220&lt;2800,ROUND(ROUND($N220+ROUND($M220*9%,2),2)*'umowa o pracę'!$E$8,2),IF(AND($L220+$M220&gt;=2800,$M220&lt;2800,$L220&lt;2800),ROUND((ROUND(((2800-$M220)/$L220)*$N220,2)+ROUND($M220*9%,2))*'umowa o pracę'!$E$8,2),IF(AND($L220+$M220&gt;=2800,$M220&gt;=2800),ROUND((ROUND(2800*9%,2))*'umowa o pracę'!$E$8,2),IF(AND($L220+$M220&gt;=2800,$L220&gt;=2800,$M220&lt;2800),ROUND((ROUND($M220*9%,2)+ROUND(((2800-$M220)/$L220)*$N220,2))*'umowa o pracę'!$E$8,2),0)))),0)))&gt;$J220,$J220,IF(AND($K220=1,$I220&gt;0),ROUND(IF($L220+$M220&gt;=2800,2800*'umowa o pracę'!$E$8,($L220+$M220)*'umowa o pracę'!$E$8),2)+IF($M220=0,ROUND(IF($L220&gt;2800,ROUND($O220/$L220*2800,2),$O220)*'umowa o pracę'!$E$8,2),ROUND(IF($L220&gt;2800,ROUND($O220/$L220*2800,2),$O220)*'umowa o pracę'!$E$8,2)),ROUND(IF($L220+$M220&gt;=2800,2800*'umowa o pracę'!$E$8,($L220+$M220)*'umowa o pracę'!$E$8),2)-IF($M220=0,ROUND(ROUND(IF($L220&gt;2800,ROUND($N220/$L220*2800,2),$N220),2)*'umowa o pracę'!$E$8,2),IF($M220&gt;0,IF($L220+$M220&lt;2800,ROUND(ROUND($N220+ROUND($M220*9%,2),2)*'umowa o pracę'!$E$8,2),IF(AND($L220+$M220&gt;=2800,$M220&lt;2800,$L220&lt;2800),ROUND((ROUND(((2800-$M220)/$L220)*$N220,2)+ROUND($M220*9%,2))*'umowa o pracę'!$E$8,2),IF(AND($L220+$M220&gt;=2800,$M220&gt;=2800),ROUND((ROUND(2800*9%,2))*'umowa o pracę'!$E$8,2),IF(AND($L220+$M220&gt;=2800,$L220&gt;=2800,$M220&lt;2800),ROUND((ROUND($M220*9%,2)+ROUND(((2800-$M220)/$L220)*$N220,2))*'umowa o pracę'!$E$8,2),0)))),0))))&gt;$J220,$J220,IF(IF(AND($K220=1,$I220&gt;0),ROUND(IF($L220+$M220&gt;=2800,2800*'umowa o pracę'!$E$8,($L220+$M220)*'umowa o pracę'!$E$8),2)+IF($M220=0,ROUND(IF($L220&gt;2800,ROUND($O220/$L220*2800,2),$O220)*'umowa o pracę'!$E$8,2),ROUND(IF($L220&gt;2800,ROUND($O220/$L220*2800,2),$O220)*'umowa o pracę'!$E$8,2)),ROUND(IF($L220+$M220&gt;=2800,2800*'umowa o pracę'!$E$8,($L220+$M220)*'umowa o pracę'!$E$8),2)-IF($M220=0,ROUND(ROUND(IF($L220&gt;2800,ROUND($N220/$L220*2800,2),$N220),2)*'umowa o pracę'!$E$8,2),IF($M220&gt;0,IF($L220+$M220&lt;2800,ROUND(ROUND($N220+ROUND($M220*9%,2),2)*'umowa o pracę'!$E$8,2),IF(AND($L220+$M220&gt;=2800,$M220&lt;2800,$L220&lt;2800),ROUND((ROUND(((2800-$M220)/$L220)*$N220,2)+ROUND($M220*9%,2))*'umowa o pracę'!$E$8,2),IF(AND($L220+$M220&gt;=2800,$M220&gt;=2800),ROUND((ROUND(2800*9%,2))*'umowa o pracę'!$E$8,2),IF(AND($L220+$M220&gt;=2800,$L220&gt;=2800,$M220&lt;2800),ROUND((ROUND($M220*9%,2)+ROUND(((2800-$M220)/$L220)*$N220,2))*'umowa o pracę'!$E$8,2),0)))),0)))&gt;$J220,$J220,IF(AND($K220=1,$I220&gt;0),ROUND(IF($L220+$M220&gt;=2800,2800*'umowa o pracę'!$E$8,($L220+$M220)*'umowa o pracę'!$E$8),2)+IF($M220=0,ROUND(IF($L220&gt;2800,ROUND($O220/$L220*2800,2),$O220)*'umowa o pracę'!$E$8,2),ROUND(IF($L220&gt;2800,ROUND($O220/$L220*2800,2),$O220)*'umowa o pracę'!$E$8,2)),ROUND(IF($L220+$M220&gt;=2800,2800*'umowa o pracę'!$E$8,($L220+$M220)*'umowa o pracę'!$E$8),2)-IF(AND($M220=0,I220&gt;0),ROUND(ROUND(IF($L220&gt;2800,ROUND($N220/$L220*2800,2),$N220),2)*'umowa o pracę'!$E$8,2),IF($M220&gt;0,IF($L220+$M220&lt;2800,ROUND(ROUND($N220+ROUND($M220*9%,2),2)*'umowa o pracę'!$E$8,2),IF(AND($L220+$M220&gt;=2800,$M220&lt;2800,$L220&lt;2800),ROUND((ROUND(((2800-$M220)/$L220)*$N220,2)+ROUND($M220*9%,2))*'umowa o pracę'!$E$8,2),IF(AND($L220+$M220&gt;=2800,$M220&gt;=2800),ROUND((ROUND(2800*9%,2))*'umowa o pracę'!$E$8,2),IF(AND($L220+$M220&gt;=2800,$L220&gt;=2800,$M220&lt;2800),ROUND((ROUND($M220*9%,2)+ROUND(((2800-$M220)/$L220)*$N220,2))*'umowa o pracę'!$E$8,2),0)))),0)))))</f>
        <v>0</v>
      </c>
      <c r="S220" s="32">
        <f>IF('umowa o pracę'!$E$7=2020,IF(IF($K220=1,IF($M220=0,ROUND(IF($L220&gt;2600,ROUND($N220/$L220*2600,2),$N220)*'umowa o pracę'!$E$8,2),IF($L220+$M220&lt;2600,ROUND(ROUND($N220+ROUND($M220*9%,2),2)*'umowa o pracę'!$E$8,2),IF(AND($L220+$M220&gt;=2600,$L220&lt;2600),ROUND((ROUND($N220+ROUND((2600-$L220)*9%,2),2))*'umowa o pracę'!$E$8,2),IF(AND($L220+$M220&gt;=2600,$L220&gt;=2600),ROUND(ROUND($N220/$L220*2600,2)*'umowa o pracę'!$E$8,2),0)))),0)&gt;$H220,$H220,IF($K220=1,IF($M220=0,ROUND(IF($L220&gt;2600,ROUND($N220/$L220*2600,2),$N220)*'umowa o pracę'!$E$8,2),IF($L220+$M220&lt;2600,ROUND(ROUND($N220+ROUND($M220*9%,2),2)*'umowa o pracę'!$E$8,2),IF(AND($L220+$M220&gt;=2600,$L220&lt;2600),ROUND((ROUND($N220+ROUND((2600-$L220)*9%,2),2))*'umowa o pracę'!$E$8,2),IF(AND($L220+$M220&gt;=2600,$L220&gt;=2600),ROUND(ROUND($N220/$L220*2600,2)*'umowa o pracę'!$E$8,2),0)))),0)),IF('umowa o pracę'!$E$7=2021,IF(IF($K220=1,IF($M220=0,ROUND(IF($L220&gt;2800,ROUND($N220/$L220*2800,2),$N220)*'umowa o pracę'!$E$8,2),IF($L220+$M220&lt;2800,ROUND(ROUND($N220+ROUND($M220*9%,2),2)*'umowa o pracę'!$E$8,2),IF(AND($L220+$M220&gt;=2800,$L220&lt;2800),ROUND((ROUND($N220+ROUND((2800-$L220)*9%,2),2))*'umowa o pracę'!$E$8,2),IF(AND($L220+$M220&gt;=2800,$L220&gt;=2800),ROUND(ROUND($N220/$L220*2800,2)*'umowa o pracę'!$E$8,2),0)))),0)&gt;$H220,$H220,IF($K220=1,IF($M220=0,ROUND(IF($L220&gt;2800,ROUND($N220/$L220*2800,2),$N220)*'umowa o pracę'!$E$8,2),IF($L220+$M220&lt;2800,ROUND(ROUND($N220+ROUND($M220*9%,2),2)*'umowa o pracę'!$E$8,2),IF(AND($L220+$M220&gt;=2800,$L220&lt;2800),ROUND((ROUND($N220+ROUND((2800-$L220)*9%,2),2))*'umowa o pracę'!$E$8,2),IF(AND($L220+$M220&gt;=2800,$L220&gt;=2800),ROUND(ROUND($N220/$L220*2800,2)*'umowa o pracę'!$E$8,2),0)))),0)),0))</f>
        <v>0</v>
      </c>
      <c r="T220" s="32">
        <f>IF('umowa o pracę'!$E$7=2020,IF(IF($K220=1,IF($M220=0,ROUND(IF($L220&gt;2600,ROUND($O220/$L220*2600,2),$O220)*'umowa o pracę'!$E$8,2),ROUND(IF($L220&gt;2600,ROUND($O220/$L220*2600,2),$O220)*'umowa o pracę'!$E$8,2)),0)&gt;$I220,$I220,IF($K220=1,IF($M220=0,ROUND(IF($L220&gt;2600,ROUND($O220/$L220*2600,2),$O220)*'umowa o pracę'!$E$8,2),ROUND(IF($L220&gt;2600,ROUND($O220/$L220*2600,2),$O220)*'umowa o pracę'!$E$8,2)),0)),IF('umowa o pracę'!$E$7=2021,IF(IF($K220=1,IF($M220=0,ROUND(IF($L220&gt;2800,ROUND($O220/$L220*2800,2),$O220)*'umowa o pracę'!$E$8,2),ROUND(IF($L220&gt;2800,ROUND($O220/$L220*2800,2),$O220)*'umowa o pracę'!$E$8,2)),0)&gt;$I220,$I220,IF($K220=1,IF($M220=0,ROUND(IF($L220&gt;2800,ROUND($O220/$L220*2800,2),$O220)*'umowa o pracę'!$E$8,2),ROUND(IF($L220&gt;2800,ROUND($O220/$L220*2800,2),$O220)*'umowa o pracę'!$E$8,2)),0)),0))</f>
        <v>0</v>
      </c>
      <c r="U220" s="51">
        <f>IF('umowa o pracę'!$E$7=2020,$Q220,IF('umowa o pracę'!$E$7=2021,$R220,0))</f>
        <v>0</v>
      </c>
      <c r="V220" s="53">
        <f t="shared" si="40"/>
        <v>1</v>
      </c>
      <c r="W220" s="54">
        <f>IF('umowa o pracę'!$E$6&lt;2,0,$L220)</f>
        <v>0</v>
      </c>
      <c r="X220" s="54">
        <f>IF('umowa o pracę'!$E$6&lt;2,0,$M220)</f>
        <v>0</v>
      </c>
      <c r="Y220" s="55">
        <f>IF('umowa o pracę'!$E$6&lt;2,0,$N220)</f>
        <v>0</v>
      </c>
      <c r="Z220" s="55">
        <f>IF('umowa o pracę'!$E$6&lt;2,0,$O220)</f>
        <v>0</v>
      </c>
      <c r="AA220" s="32">
        <f>IF('umowa o pracę'!$E$7=2020,ROUND(IF($W220&gt;=2600,2600*'umowa o pracę'!$E$8,$W220*'umowa o pracę'!$E$8),2),IF('umowa o pracę'!$E$7=2021,ROUND(IF($W220&gt;=2800,2800*'umowa o pracę'!$E$8,$W220*'umowa o pracę'!$E$8),2),0))</f>
        <v>0</v>
      </c>
      <c r="AB220" s="32">
        <f>IF(IF(IF(AND($V220=1,$I220&gt;0),ROUND(IF($W220+$X220&gt;=2600,2600*'umowa o pracę'!$E$8,($W220+$X220)*'umowa o pracę'!$E$8),2)+IF($X220=0,ROUND(IF($W220&gt;2600,ROUND($Z220/$W220*2600,2),$Z220)*'umowa o pracę'!$E$8,2),ROUND(IF($W220&gt;2600,ROUND($Z220/$W220*2600,2),$Z220)*'umowa o pracę'!$E$8,2)),ROUND(IF($W220+$X220&gt;=2600,2600*'umowa o pracę'!$E$8,($W220+$X220)*'umowa o pracę'!$E$8),2)-IF($X220=0,ROUND(ROUND(IF($W220&gt;2600,ROUND($Y220/$W220*2600,2),$Y220),2)*'umowa o pracę'!$E$8,2),IF($X220&gt;0,IF($W220+$X220&lt;2600,ROUND(ROUND($Y220+ROUND($X220*9%,2),2)*'umowa o pracę'!$E$8,2),IF(AND($W220+$X220&gt;=2600,$X220&lt;2600,$W220&lt;2600),ROUND((ROUND(((2600-$X220)/$W220)*$Y220,2)+ROUND($X220*9%,2))*'umowa o pracę'!$E$8,2),IF(AND($W220+$X220&gt;=2600,$X220&gt;=2600),ROUND((ROUND(2600*9%,2))*'umowa o pracę'!$E$8,2),IF(AND($W220+$X220&gt;=2600,$W220&gt;=2600,$X220&lt;2600),ROUND((ROUND($X220*9%,2)+ROUND(((2600-$X220)/$W220)*$Y220,2))*'umowa o pracę'!$E$8,2),0)))),0)))&gt;$J220,$J220,IF(AND($V220=1,$I220&gt;0),ROUND(IF($W220+$X220&gt;=2600,2600*'umowa o pracę'!$E$8,($W220+$X220)*'umowa o pracę'!$E$8),2)+IF($X220=0,ROUND(IF($W220&gt;2600,ROUND($Z220/$W220*2600,2),$Z220)*'umowa o pracę'!$E$8,2),ROUND(IF($W220&gt;2600,ROUND($Z220/$W220*2600,2),$Z220)*'umowa o pracę'!$E$8,2)),ROUND(IF($W220+$X220&gt;=2600,2600*'umowa o pracę'!$E$8,($W220+$X220)*'umowa o pracę'!$E$8),2)-IF($X220=0,ROUND(ROUND(IF($W220&gt;2600,ROUND($Y220/$W220*2600,2),$Y220),2)*'umowa o pracę'!$E$8,2),IF($X220&gt;0,IF($W220+$X220&lt;2600,ROUND(ROUND($Y220+ROUND($X220*9%,2),2)*'umowa o pracę'!$E$8,2),IF(AND($W220+$X220&gt;=2600,$X220&lt;2600,$W220&lt;2600),ROUND((ROUND(((2600-$X220)/$W220)*$Y220,2)+ROUND($X220*9%,2))*'umowa o pracę'!$E$8,2),IF(AND($W220+$X220&gt;=2600,$X220&gt;=2600),ROUND((ROUND(2600*9%,2))*'umowa o pracę'!$E$8,2),IF(AND($W220+$X220&gt;=2600,$W220&gt;=2600,$X220&lt;2600),ROUND((ROUND($X220*9%,2)+ROUND(((2600-$X220)/$W220)*$Y220,2))*'umowa o pracę'!$E$8,2),0)))),0))))&gt;$J220,$J220,IF(IF(AND($V220=1,$I220&gt;0),ROUND(IF($W220+$X220&gt;=2600,2600*'umowa o pracę'!$E$8,($W220+$X220)*'umowa o pracę'!$E$8),2)+IF($X220=0,ROUND(IF($W220&gt;2600,ROUND($Z220/$W220*2600,2),$Z220)*'umowa o pracę'!$E$8,2),ROUND(IF($W220&gt;2600,ROUND($Z220/$W220*2600,2),$Z220)*'umowa o pracę'!$E$8,2)),ROUND(IF($W220+$X220&gt;=2600,2600*'umowa o pracę'!$E$8,($W220+$X220)*'umowa o pracę'!$E$8),2)-IF($X220=0,ROUND(ROUND(IF($W220&gt;2600,ROUND($Y220/$W220*2600,2),$Y220),2)*'umowa o pracę'!$E$8,2),IF($X220&gt;0,IF($W220+$X220&lt;2600,ROUND(ROUND($Y220+ROUND($X220*9%,2),2)*'umowa o pracę'!$E$8,2),IF(AND($W220+$X220&gt;=2600,$X220&lt;2600,$W220&lt;2600),ROUND((ROUND(((2600-$X220)/$W220)*$Y220,2)+ROUND($X220*9%,2))*'umowa o pracę'!$E$8,2),IF(AND($W220+$X220&gt;=2600,$X220&gt;=2600),ROUND((ROUND(2600*9%,2))*'umowa o pracę'!$E$8,2),IF(AND($W220+$X220&gt;=2600,$W220&gt;=2600,$X220&lt;2600),ROUND((ROUND($X220*9%,2)+ROUND(((2600-$X220)/$W220)*$Y220,2))*'umowa o pracę'!$E$8,2),0)))),0)))&gt;$J220,$J220,IF(AND($V220=1,$I220&gt;0),ROUND(IF($W220+$X220&gt;=2600,2600*'umowa o pracę'!$E$8,($W220+$X220)*'umowa o pracę'!$E$8),2)+IF($X220=0,ROUND(IF($W220&gt;2600,ROUND($Z220/$W220*2600,2),$Z220)*'umowa o pracę'!$E$8,2),ROUND(IF($W220&gt;2600,ROUND($Z220/$W220*2600,2),$Z220)*'umowa o pracę'!$E$8,2)),ROUND(IF($W220+$X220&gt;=2600,2600*'umowa o pracę'!$E$8,($W220+$X220)*'umowa o pracę'!$E$8),2)-IF(AND($X220=0,I220&gt;0),ROUND(ROUND(IF($W220&gt;2600,ROUND($Y220/$W220*2600,2),$Y220),2)*'umowa o pracę'!$E$8,2),IF($X220&gt;0,IF($W220+$X220&lt;2600,ROUND(ROUND($Y220+ROUND($X220*9%,2),2)*'umowa o pracę'!$E$8,2),IF(AND($W220+$X220&gt;=2600,$X220&lt;2600,$W220&lt;2600),ROUND((ROUND(((2600-$X220)/$W220)*$Y220,2)+ROUND($X220*9%,2))*'umowa o pracę'!$E$8,2),IF(AND($W220+$X220&gt;=2600,$X220&gt;=2600),ROUND((ROUND(2600*9%,2))*'umowa o pracę'!$E$8,2),IF(AND($W220+$X220&gt;=2600,$W220&gt;=2600,$X220&lt;2600),ROUND((ROUND($X220*9%,2)+ROUND(((2600-$X220)/$W220)*$Y220,2))*'umowa o pracę'!$E$8,2),0)))),0)))))</f>
        <v>0</v>
      </c>
      <c r="AC220" s="32">
        <f>IF(IF(IF(AND($V220=1,$I220&gt;0),ROUND(IF($W220+$X220&gt;=2800,2800*'umowa o pracę'!$E$8,($W220+$X220)*'umowa o pracę'!$E$8),2)+IF($X220=0,ROUND(IF($W220&gt;2800,ROUND($Z220/$W220*2800,2),$Z220)*'umowa o pracę'!$E$8,2),ROUND(IF($W220&gt;2800,ROUND($Z220/$W220*2800,2),$Z220)*'umowa o pracę'!$E$8,2)),ROUND(IF($W220+$X220&gt;=2800,2800*'umowa o pracę'!$E$8,($W220+$X220)*'umowa o pracę'!$E$8),2)-IF($X220=0,ROUND(ROUND(IF($W220&gt;2800,ROUND($Y220/$W220*2800,2),$Y220),2)*'umowa o pracę'!$E$8,2),IF($X220&gt;0,IF($W220+$X220&lt;2800,ROUND(ROUND($Y220+ROUND($X220*9%,2),2)*'umowa o pracę'!$E$8,2),IF(AND($W220+$X220&gt;=2800,$X220&lt;2800,$W220&lt;2800),ROUND((ROUND(((2800-$X220)/$W220)*$Y220,2)+ROUND($X220*9%,2))*'umowa o pracę'!$E$8,2),IF(AND($W220+$X220&gt;=2800,$X220&gt;=2800),ROUND((ROUND(2800*9%,2))*'umowa o pracę'!$E$8,2),IF(AND($W220+$X220&gt;=2800,$W220&gt;=2800,$X220&lt;2800),ROUND((ROUND($X220*9%,2)+ROUND(((2800-$X220)/$W220)*$Y220,2))*'umowa o pracę'!$E$8,2),0)))),0)))&gt;$J220,$J220,IF(AND($V220=1,$I220&gt;0),ROUND(IF($W220+$X220&gt;=2800,2800*'umowa o pracę'!$E$8,($W220+$X220)*'umowa o pracę'!$E$8),2)+IF($X220=0,ROUND(IF($W220&gt;2800,ROUND($Z220/$W220*2800,2),$Z220)*'umowa o pracę'!$E$8,2),ROUND(IF($W220&gt;2800,ROUND($Z220/$W220*2800,2),$Z220)*'umowa o pracę'!$E$8,2)),ROUND(IF($W220+$X220&gt;=2800,2800*'umowa o pracę'!$E$8,($W220+$X220)*'umowa o pracę'!$E$8),2)-IF($X220=0,ROUND(ROUND(IF($W220&gt;2800,ROUND($Y220/$W220*2800,2),$Y220),2)*'umowa o pracę'!$E$8,2),IF($X220&gt;0,IF($W220+$X220&lt;2800,ROUND(ROUND($Y220+ROUND($X220*9%,2),2)*'umowa o pracę'!$E$8,2),IF(AND($W220+$X220&gt;=2800,$X220&lt;2800,$W220&lt;2800),ROUND((ROUND(((2800-$X220)/$W220)*$Y220,2)+ROUND($X220*9%,2))*'umowa o pracę'!$E$8,2),IF(AND($W220+$X220&gt;=2800,$X220&gt;=2800),ROUND((ROUND(2800*9%,2))*'umowa o pracę'!$E$8,2),IF(AND($W220+$X220&gt;=2800,$W220&gt;=2800,$X220&lt;2800),ROUND((ROUND($X220*9%,2)+ROUND(((2800-$X220)/$W220)*$Y220,2))*'umowa o pracę'!$E$8,2),0)))),0))))&gt;$J220,$J220,IF(IF(AND($V220=1,$I220&gt;0),ROUND(IF($W220+$X220&gt;=2800,2800*'umowa o pracę'!$E$8,($W220+$X220)*'umowa o pracę'!$E$8),2)+IF($X220=0,ROUND(IF($W220&gt;2800,ROUND($Z220/$W220*2800,2),$Z220)*'umowa o pracę'!$E$8,2),ROUND(IF($W220&gt;2800,ROUND($Z220/$W220*2800,2),$Z220)*'umowa o pracę'!$E$8,2)),ROUND(IF($W220+$X220&gt;=2800,2800*'umowa o pracę'!$E$8,($W220+$X220)*'umowa o pracę'!$E$8),2)-IF($X220=0,ROUND(ROUND(IF($W220&gt;2800,ROUND($Y220/$W220*2800,2),$Y220),2)*'umowa o pracę'!$E$8,2),IF($X220&gt;0,IF($W220+$X220&lt;2800,ROUND(ROUND($Y220+ROUND($X220*9%,2),2)*'umowa o pracę'!$E$8,2),IF(AND($W220+$X220&gt;=2800,$X220&lt;2800,$W220&lt;2800),ROUND((ROUND(((2800-$X220)/$W220)*$Y220,2)+ROUND($X220*9%,2))*'umowa o pracę'!$E$8,2),IF(AND($W220+$X220&gt;=2800,$X220&gt;=2800),ROUND((ROUND(2800*9%,2))*'umowa o pracę'!$E$8,2),IF(AND($W220+$X220&gt;=2800,$W220&gt;=2800,$X220&lt;2800),ROUND((ROUND($X220*9%,2)+ROUND(((2800-$X220)/$W220)*$Y220,2))*'umowa o pracę'!$E$8,2),0)))),0)))&gt;$J220,$J220,IF(AND($V220=1,$I220&gt;0),ROUND(IF($W220+$X220&gt;=2800,2800*'umowa o pracę'!$E$8,($W220+$X220)*'umowa o pracę'!$E$8),2)+IF($X220=0,ROUND(IF($W220&gt;2800,ROUND($Z220/$W220*2800,2),$Z220)*'umowa o pracę'!$E$8,2),ROUND(IF($W220&gt;2800,ROUND($Z220/$W220*2800,2),$Z220)*'umowa o pracę'!$E$8,2)),ROUND(IF($W220+$X220&gt;=2800,2800*'umowa o pracę'!$E$8,($W220+$X220)*'umowa o pracę'!$E$8),2)-IF(AND($X220=0,I220&gt;0),ROUND(ROUND(IF($W220&gt;2800,ROUND($Y220/$W220*2800,2),$Y220),2)*'umowa o pracę'!$E$8,2),IF($X220&gt;0,IF($W220+$X220&lt;2800,ROUND(ROUND($Y220+ROUND($X220*9%,2),2)*'umowa o pracę'!$E$8,2),IF(AND($W220+$X220&gt;=2800,$X220&lt;2800,$W220&lt;2800),ROUND((ROUND(((2800-$X220)/$W220)*$Y220,2)+ROUND($X220*9%,2))*'umowa o pracę'!$E$8,2),IF(AND($W220+$X220&gt;=2800,$X220&gt;=2800),ROUND((ROUND(2800*9%,2))*'umowa o pracę'!$E$8,2),IF(AND($W220+$X220&gt;=2800,$W220&gt;=2800,$X220&lt;2800),ROUND((ROUND($X220*9%,2)+ROUND(((2800-$X220)/$W220)*$Y220,2))*'umowa o pracę'!$E$8,2),0)))),0)))))</f>
        <v>0</v>
      </c>
      <c r="AD220" s="32">
        <f>IF('umowa o pracę'!$E$7=2020,IF(IF($V220=1,IF($X220=0,ROUND(IF($W220&gt;2600,ROUND($Y220/$W220*2600,2),$Y220)*'umowa o pracę'!$E$8,2),IF($W220+$X220&lt;2600,ROUND(ROUND($Y220+ROUND($X220*9%,2),2)*'umowa o pracę'!$E$8,2),IF(AND($W220+$X220&gt;=2600,$W220&lt;2600),ROUND((ROUND($Y220+ROUND((2600-$W220)*9%,2),2))*'umowa o pracę'!$E$8,2),IF(AND($W220+$X220&gt;=2600,$W220&gt;=2600),ROUND(ROUND($Y220/$W220*2600,2)*'umowa o pracę'!$E$8,2),0)))),0)&gt;$H220,$H220,IF($V220=1,IF($X220=0,ROUND(IF($W220&gt;2600,ROUND($Y220/$W220*2600,2),$Y220)*'umowa o pracę'!$E$8,2),IF($W220+$X220&lt;2600,ROUND(ROUND($Y220+ROUND($X220*9%,2),2)*'umowa o pracę'!$E$8,2),IF(AND($W220+$X220&gt;=2600,$W220&lt;2600),ROUND((ROUND($Y220+ROUND((2600-$W220)*9%,2),2))*'umowa o pracę'!$E$8,2),IF(AND($W220+$X220&gt;=2600,$W220&gt;=2600),ROUND(ROUND($Y220/$W220*2600,2)*'umowa o pracę'!$E$8,2),0)))),0)),IF('umowa o pracę'!$E$7=2021,IF(IF($V220=1,IF($X220=0,ROUND(IF($W220&gt;2800,ROUND($Y220/$W220*2800,2),$Y220)*'umowa o pracę'!$E$8,2),IF($W220+$X220&lt;2800,ROUND(ROUND($Y220+ROUND($X220*9%,2),2)*'umowa o pracę'!$E$8,2),IF(AND($W220+$X220&gt;=2800,$W220&lt;2800),ROUND((ROUND($Y220+ROUND((2800-$W220)*9%,2),2))*'umowa o pracę'!$E$8,2),IF(AND($W220+$X220&gt;=2800,$W220&gt;=2800),ROUND(ROUND($Y220/$W220*2800,2)*'umowa o pracę'!$E$8,2),0)))),0)&gt;$H220,$H220,IF($V220=1,IF($X220=0,ROUND(IF($W220&gt;2800,ROUND($Y220/$W220*2800,2),$Y220)*'umowa o pracę'!$E$8,2),IF($W220+$X220&lt;2800,ROUND(ROUND($Y220+ROUND($X220*9%,2),2)*'umowa o pracę'!$E$8,2),IF(AND($W220+$X220&gt;=2800,$W220&lt;2800),ROUND((ROUND($Y220+ROUND((2800-$W220)*9%,2),2))*'umowa o pracę'!$E$8,2),IF(AND($W220+$X220&gt;=2800,$W220&gt;=2800),ROUND(ROUND($Y220/$W220*2800,2)*'umowa o pracę'!$E$8,2),0)))),0)),0))</f>
        <v>0</v>
      </c>
      <c r="AE220" s="32">
        <f>IF('umowa o pracę'!$E$7=2020,IF(IF($V220=1,IF($X220=0,ROUND(IF($W220&gt;2600,ROUND($Z220/$W220*2600,2),$Z220)*'umowa o pracę'!$E$8,2),ROUND(IF($W220&gt;2600,ROUND($Z220/$W220*2600,2),$Z220)*'umowa o pracę'!$E$8,2)),0)&gt;$I220,$I220,IF($V220=1,IF($X220=0,ROUND(IF($W220&gt;2600,ROUND($Z220/$W220*2600,2),$Z220)*'umowa o pracę'!$E$8,2),ROUND(IF($W220&gt;2600,ROUND($Z220/$W220*2600,2),$Z220)*'umowa o pracę'!$E$8,2)),0)),IF('umowa o pracę'!$E$7=2021,IF(IF($V220=1,IF($X220=0,ROUND(IF($W220&gt;2800,ROUND($Z220/$W220*2800,2),$Z220)*'umowa o pracę'!$E$8,2),ROUND(IF($W220&gt;2800,ROUND($Z220/$W220*2800,2),$Z220)*'umowa o pracę'!$E$8,2)),0)&gt;$I220,$I220,IF($V220=1,IF($X220=0,ROUND(IF($W220&gt;2800,ROUND($Z220/$W220*2800,2),$Z220)*'umowa o pracę'!$E$8,2),ROUND(IF($W220&gt;2800,ROUND($Z220/$W220*2800,2),$Z220)*'umowa o pracę'!$E$8,2)),0)),0))</f>
        <v>0</v>
      </c>
      <c r="AF220" s="56">
        <f>IF('umowa o pracę'!$E$7=2020,$AB220,IF('umowa o pracę'!$E$7=2021,$AC220,0))</f>
        <v>0</v>
      </c>
      <c r="AG220" s="53">
        <f t="shared" si="41"/>
        <v>1</v>
      </c>
      <c r="AH220" s="39">
        <f>IF('umowa o pracę'!$E$6&lt;3,0,$L220)</f>
        <v>0</v>
      </c>
      <c r="AI220" s="39">
        <f>IF('umowa o pracę'!$E$6&lt;3,0,$M220)</f>
        <v>0</v>
      </c>
      <c r="AJ220" s="55">
        <f>IF('umowa o pracę'!$E$6&lt;3,0,$N220)</f>
        <v>0</v>
      </c>
      <c r="AK220" s="55">
        <f>IF('umowa o pracę'!$E$6&lt;3,0,$O220)</f>
        <v>0</v>
      </c>
      <c r="AL220" s="32">
        <f>IF('umowa o pracę'!$E$7=2020,ROUND(IF($AH220&gt;=2600,2600*'umowa o pracę'!$E$8,$AH220*'umowa o pracę'!$E$8),2),IF('umowa o pracę'!$E$7=2021,ROUND(IF($AH220&gt;=2800,2800*'umowa o pracę'!$E$8,$AH220*'umowa o pracę'!$E$8),2),0))</f>
        <v>0</v>
      </c>
      <c r="AM220" s="32">
        <f>IF(IF(IF(AND($AG220=1,$I220&gt;0),ROUND(IF($AH220+$AI220&gt;=2600,2600*'umowa o pracę'!$E$8,($AH220+$AI220)*'umowa o pracę'!$E$8),2)+IF($AI220=0,ROUND(IF($AH220&gt;2600,ROUND($AK220/$AH220*2600,2),$AK220)*'umowa o pracę'!$E$8,2),ROUND(IF($AH220&gt;2600,ROUND($AK220/$AH220*2600,2),$AK220)*'umowa o pracę'!$E$8,2)),ROUND(IF($AH220+$AI220&gt;=2600,2600*'umowa o pracę'!$E$8,($AH220+$AI220)*'umowa o pracę'!$E$8),2)-IF($AI220=0,ROUND(ROUND(IF($AH220&gt;2600,ROUND($AJ220/$AH220*2600,2),$AJ220),2)*'umowa o pracę'!$E$8,2),IF($AI220&gt;0,IF($AH220+$AI220&lt;2600,ROUND(ROUND($AJ220+ROUND($AI220*9%,2),2)*'umowa o pracę'!$E$8,2),IF(AND($AH220+$AI220&gt;=2600,$AI220&lt;2600,$AH220&lt;2600),ROUND((ROUND(((2600-$AI220)/$AH220)*$AJ220,2)+ROUND($AI220*9%,2))*'umowa o pracę'!$E$8,2),IF(AND($AH220+$AI220&gt;=2600,$AI220&gt;=2600),ROUND((ROUND(2600*9%,2))*'umowa o pracę'!$E$8,2),IF(AND($AH220+$AI220&gt;=2600,$AH220&gt;=2600,$AI220&lt;2600),ROUND((ROUND($AI220*9%,2)+ROUND(((2600-$AI220)/$AH220)*$AJ220,2))*'umowa o pracę'!$E$8,2),0)))),0)))&gt;$J220,$J220,IF(AND($AG220=1,$I220&gt;0),ROUND(IF($AH220+$AI220&gt;=2600,2600*'umowa o pracę'!$E$8,($AH220+$AI220)*'umowa o pracę'!$E$8),2)+IF($AI220=0,ROUND(IF($AH220&gt;2600,ROUND($AK220/$AH220*2600,2),$AK220)*'umowa o pracę'!$E$8,2),ROUND(IF($AH220&gt;2600,ROUND($AK220/$AH220*2600,2),$AK220)*'umowa o pracę'!$E$8,2)),ROUND(IF($AH220+$AI220&gt;=2600,2600*'umowa o pracę'!$E$8,($AH220+$AI220)*'umowa o pracę'!$E$8),2)-IF($AI220=0,ROUND(ROUND(IF($AH220&gt;2600,ROUND($AJ220/$AH220*2600,2),$AJ220),2)*'umowa o pracę'!$E$8,2),IF($AI220&gt;0,IF($AH220+$AI220&lt;2600,ROUND(ROUND($AJ220+ROUND($AI220*9%,2),2)*'umowa o pracę'!$E$8,2),IF(AND($AH220+$AI220&gt;=2600,$AI220&lt;2600,$AH220&lt;2600),ROUND((ROUND(((2600-$AI220)/$AH220)*$AJ220,2)+ROUND($AI220*9%,2))*'umowa o pracę'!$E$8,2),IF(AND($AH220+$AI220&gt;=2600,$AI220&gt;=2600),ROUND((ROUND(2600*9%,2))*'umowa o pracę'!$E$8,2),IF(AND($AH220+$AI220&gt;=2600,$AH220&gt;=2600,$AI220&lt;2600),ROUND((ROUND($AI220*9%,2)+ROUND(((2600-$AI220)/$AH220)*$AJ220,2))*'umowa o pracę'!$E$8,2),0)))),0))))&gt;$J220,$J220,IF(IF(AND($AG220=1,$I220&gt;0),ROUND(IF($AH220+$AI220&gt;=2600,2600*'umowa o pracę'!$E$8,($AH220+$AI220)*'umowa o pracę'!$E$8),2)+IF($AI220=0,ROUND(IF($AH220&gt;2600,ROUND($AK220/$AH220*2600,2),$AK220)*'umowa o pracę'!$E$8,2),ROUND(IF($AH220&gt;2600,ROUND($AK220/$AH220*2600,2),$AK220)*'umowa o pracę'!$E$8,2)),ROUND(IF($AH220+$AI220&gt;=2600,2600*'umowa o pracę'!$E$8,($AH220+$AI220)*'umowa o pracę'!$E$8),2)-IF($AI220=0,ROUND(ROUND(IF($AH220&gt;2600,ROUND($AJ220/$AH220*2600,2),$AJ220),2)*'umowa o pracę'!$E$8,2),IF($AI220&gt;0,IF($AH220+$AI220&lt;2600,ROUND(ROUND($AJ220+ROUND($AI220*9%,2),2)*'umowa o pracę'!$E$8,2),IF(AND($AH220+$AI220&gt;=2600,$AI220&lt;2600,$AH220&lt;2600),ROUND((ROUND(((2600-$AI220)/$AH220)*$AJ220,2)+ROUND($AI220*9%,2))*'umowa o pracę'!$E$8,2),IF(AND($AH220+$AI220&gt;=2600,$AI220&gt;=2600),ROUND((ROUND(2600*9%,2))*'umowa o pracę'!$E$8,2),IF(AND($AH220+$AI220&gt;=2600,$AH220&gt;=2600,$AI220&lt;2600),ROUND((ROUND($AI220*9%,2)+ROUND(((2600-$AI220)/$AH220)*$AJ220,2))*'umowa o pracę'!$E$8,2),0)))),0)))&gt;$J220,$J220,IF(AND($AG220=1,$I220&gt;0),ROUND(IF($AH220+$AI220&gt;=2600,2600*'umowa o pracę'!$E$8,($AH220+$AI220)*'umowa o pracę'!$E$8),2)+IF($AI220=0,ROUND(IF($AH220&gt;2600,ROUND($AK220/$AH220*2600,2),$AK220)*'umowa o pracę'!$E$8,2),ROUND(IF($AH220&gt;2600,ROUND($AK220/$AH220*2600,2),$AK220)*'umowa o pracę'!$E$8,2)),ROUND(IF($AH220+$AI220&gt;=2600,2600*'umowa o pracę'!$E$8,($AH220+$AI220)*'umowa o pracę'!$E$8),2)-IF(AND($AI220=0,I220&gt;0),ROUND(ROUND(IF($AH220&gt;2600,ROUND($AJ220/$AH220*2600,2),$AJ220),2)*'umowa o pracę'!$E$8,2),IF($AI220&gt;0,IF($AH220+$AI220&lt;2600,ROUND(ROUND($AJ220+ROUND($AI220*9%,2),2)*'umowa o pracę'!$E$8,2),IF(AND($AH220+$AI220&gt;=2600,$AI220&lt;2600,$AH220&lt;2600),ROUND((ROUND(((2600-$AI220)/$AH220)*$AJ220,2)+ROUND($AI220*9%,2))*'umowa o pracę'!$E$8,2),IF(AND($AH220+$AI220&gt;=2600,$AI220&gt;=2600),ROUND((ROUND(2600*9%,2))*'umowa o pracę'!$E$8,2),IF(AND($AH220+$AI220&gt;=2600,$AH220&gt;=2600,$AI220&lt;2600),ROUND((ROUND($AI220*9%,2)+ROUND(((2600-$AI220)/$AH220)*$AJ220,2))*'umowa o pracę'!$E$8,2),0)))),0)))))</f>
        <v>0</v>
      </c>
      <c r="AN220" s="32">
        <f>IF(IF(IF(AND($AG220=1,$I220&gt;0),ROUND(IF($AH220+$AI220&gt;=2800,2800*'umowa o pracę'!$E$8,($AH220+$AI220)*'umowa o pracę'!$E$8),2)+IF($AI220=0,ROUND(IF($AH220&gt;2800,ROUND($AK220/$AH220*2800,2),$AK220)*'umowa o pracę'!$E$8,2),ROUND(IF($AH220&gt;2800,ROUND($AK220/$AH220*2800,2),$AK220)*'umowa o pracę'!$E$8,2)),ROUND(IF($AH220+$AI220&gt;=2800,2800*'umowa o pracę'!$E$8,($AH220+$AI220)*'umowa o pracę'!$E$8),2)-IF($AI220=0,ROUND(ROUND(IF($AH220&gt;2800,ROUND($AJ220/$AH220*2800,2),$AJ220),2)*'umowa o pracę'!$E$8,2),IF($AI220&gt;0,IF($AH220+$AI220&lt;2800,ROUND(ROUND($AJ220+ROUND($AI220*9%,2),2)*'umowa o pracę'!$E$8,2),IF(AND($AH220+$AI220&gt;=2800,$AI220&lt;2800,$AH220&lt;2800),ROUND((ROUND(((2800-$AI220)/$AH220)*$AJ220,2)+ROUND($AI220*9%,2))*'umowa o pracę'!$E$8,2),IF(AND($AH220+$AI220&gt;=2800,$AI220&gt;=2800),ROUND((ROUND(2800*9%,2))*'umowa o pracę'!$E$8,2),IF(AND($AH220+$AI220&gt;=2800,$AH220&gt;=2800,$AI220&lt;2800),ROUND((ROUND($AI220*9%,2)+ROUND(((2800-$AI220)/$AH220)*$AJ220,2))*'umowa o pracę'!$E$8,2),0)))),0)))&gt;$J220,$J220,IF(AND($AG220=1,$I220&gt;0),ROUND(IF($AH220+$AI220&gt;=2800,2800*'umowa o pracę'!$E$8,($AH220+$AI220)*'umowa o pracę'!$E$8),2)+IF($AI220=0,ROUND(IF($AH220&gt;2800,ROUND($AK220/$AH220*2800,2),$AK220)*'umowa o pracę'!$E$8,2),ROUND(IF($AH220&gt;2800,ROUND($AK220/$AH220*2800,2),$AK220)*'umowa o pracę'!$E$8,2)),ROUND(IF($AH220+$AI220&gt;=2800,2800*'umowa o pracę'!$E$8,($AH220+$AI220)*'umowa o pracę'!$E$8),2)-IF($AI220=0,ROUND(ROUND(IF($AH220&gt;2800,ROUND($AJ220/$AH220*2800,2),$AJ220),2)*'umowa o pracę'!$E$8,2),IF($AI220&gt;0,IF($AH220+$AI220&lt;2800,ROUND(ROUND($AJ220+ROUND($AI220*9%,2),2)*'umowa o pracę'!$E$8,2),IF(AND($AH220+$AI220&gt;=2800,$AI220&lt;2800,$AH220&lt;2800),ROUND((ROUND(((2800-$AI220)/$AH220)*$AJ220,2)+ROUND($AI220*9%,2))*'umowa o pracę'!$E$8,2),IF(AND($AH220+$AI220&gt;=2800,$AI220&gt;=2800),ROUND((ROUND(2800*9%,2))*'umowa o pracę'!$E$8,2),IF(AND($AH220+$AI220&gt;=2800,$AH220&gt;=2800,$AI220&lt;2800),ROUND((ROUND($AI220*9%,2)+ROUND(((2800-$AI220)/$AH220)*$AJ220,2))*'umowa o pracę'!$E$8,2),0)))),0))))&gt;$J220,$J220,IF(IF(AND($AG220=1,$I220&gt;0),ROUND(IF($AH220+$AI220&gt;=2800,2800*'umowa o pracę'!$E$8,($AH220+$AI220)*'umowa o pracę'!$E$8),2)+IF($AI220=0,ROUND(IF($AH220&gt;2800,ROUND($AK220/$AH220*2800,2),$AK220)*'umowa o pracę'!$E$8,2),ROUND(IF($AH220&gt;2800,ROUND($AK220/$AH220*2800,2),$AK220)*'umowa o pracę'!$E$8,2)),ROUND(IF($AH220+$AI220&gt;=2800,2800*'umowa o pracę'!$E$8,($AH220+$AI220)*'umowa o pracę'!$E$8),2)-IF($AI220=0,ROUND(ROUND(IF($AH220&gt;2800,ROUND($AJ220/$AH220*2800,2),$AJ220),2)*'umowa o pracę'!$E$8,2),IF($AI220&gt;0,IF($AH220+$AI220&lt;2800,ROUND(ROUND($AJ220+ROUND($AI220*9%,2),2)*'umowa o pracę'!$E$8,2),IF(AND($AH220+$AI220&gt;=2800,$AI220&lt;2800,$AH220&lt;2800),ROUND((ROUND(((2800-$AI220)/$AH220)*$AJ220,2)+ROUND($AI220*9%,2))*'umowa o pracę'!$E$8,2),IF(AND($AH220+$AI220&gt;=2800,$AI220&gt;=2800),ROUND((ROUND(2800*9%,2))*'umowa o pracę'!$E$8,2),IF(AND($AH220+$AI220&gt;=2800,$AH220&gt;=2800,$AI220&lt;2800),ROUND((ROUND($AI220*9%,2)+ROUND(((2800-$AI220)/$AH220)*$AJ220,2))*'umowa o pracę'!$E$8,2),0)))),0)))&gt;$J220,$J220,IF(AND($AG220=1,$I220&gt;0),ROUND(IF($AH220+$AI220&gt;=2800,2800*'umowa o pracę'!$E$8,($AH220+$AI220)*'umowa o pracę'!$E$8),2)+IF($AI220=0,ROUND(IF($AH220&gt;2800,ROUND($AK220/$AH220*2800,2),$AK220)*'umowa o pracę'!$E$8,2),ROUND(IF($AH220&gt;2800,ROUND($AK220/$AH220*2800,2),$AK220)*'umowa o pracę'!$E$8,2)),ROUND(IF($AH220+$AI220&gt;=2800,2800*'umowa o pracę'!$E$8,($AH220+$AI220)*'umowa o pracę'!$E$8),2)-IF(AND($AI220=0,I220&gt;0),ROUND(ROUND(IF($AH220&gt;2800,ROUND($AJ220/$AH220*2800,2),$AJ220),2)*'umowa o pracę'!$E$8,2),IF($AI220&gt;0,IF($AH220+$AI220&lt;2800,ROUND(ROUND($AJ220+ROUND($AI220*9%,2),2)*'umowa o pracę'!$E$8,2),IF(AND($AH220+$AI220&gt;=2800,$AI220&lt;2800,$AH220&lt;2800),ROUND((ROUND(((2800-$AI220)/$AH220)*$AJ220,2)+ROUND($AI220*9%,2))*'umowa o pracę'!$E$8,2),IF(AND($AH220+$AI220&gt;=2800,$AI220&gt;=2800),ROUND((ROUND(2800*9%,2))*'umowa o pracę'!$E$8,2),IF(AND($AH220+$AI220&gt;=2800,$AH220&gt;=2800,$AI220&lt;2800),ROUND((ROUND($AI220*9%,2)+ROUND(((2800-$AI220)/$AH220)*$AJ220,2))*'umowa o pracę'!$E$8,2),0)))),0)))))</f>
        <v>0</v>
      </c>
      <c r="AO220" s="32">
        <f>IF('umowa o pracę'!$E$7=2020,IF(IF($AG220=1,IF($AI220=0,ROUND(IF($AH220&gt;2600,ROUND($AJ220/$AH220*2600,2),$AJ220)*'umowa o pracę'!$E$8,2),IF($AH220+$AI220&lt;2600,ROUND(ROUND($AJ220+ROUND($AI220*9%,2),2)*'umowa o pracę'!$E$8,2),IF(AND($AH220+$AI220&gt;=2600,$AH220&lt;2600),ROUND((ROUND($AJ220+ROUND((2600-$AH220)*9%,2),2))*'umowa o pracę'!$E$8,2),IF(AND($AH220+$AI220&gt;=2600,$AH220&gt;=2600),ROUND(ROUND($AJ220/$AH220*2600,2)*'umowa o pracę'!$E$8,2),0)))),0)&gt;$H220,$H220,IF($AG220=1,IF($AI220=0,ROUND(IF($AH220&gt;2600,ROUND($AJ220/$AH220*2600,2),$AJ220)*'umowa o pracę'!$E$8,2),IF($AH220+$AI220&lt;2600,ROUND(ROUND($AJ220+ROUND($AI220*9%,2),2)*'umowa o pracę'!$E$8,2),IF(AND($AH220+$AI220&gt;=2600,$AH220&lt;2600),ROUND((ROUND($AJ220+ROUND((2600-$AH220)*9%,2),2))*'umowa o pracę'!$E$8,2),IF(AND($AH220+$AI220&gt;=2600,$AH220&gt;=2600),ROUND(ROUND($AJ220/$AH220*2600,2)*'umowa o pracę'!$E$8,2),0)))),0)),IF('umowa o pracę'!$E$7=2021,IF(IF($AG220=1,IF($AI220=0,ROUND(IF($AH220&gt;2800,ROUND($AJ220/$AH220*2800,2),$AJ220)*'umowa o pracę'!$E$8,2),IF($AH220+$AI220&lt;2800,ROUND(ROUND($AJ220+ROUND($AI220*9%,2),2)*'umowa o pracę'!$E$8,2),IF(AND($AH220+$AI220&gt;=2800,$AH220&lt;2800),ROUND((ROUND($AJ220+ROUND((2800-$AH220)*9%,2),2))*'umowa o pracę'!$E$8,2),IF(AND($AH220+$AI220&gt;=2800,$AH220&gt;=2800),ROUND(ROUND($AJ220/$AH220*2800,2)*'umowa o pracę'!$E$8,2),0)))),0)&gt;$H220,$H220,IF($AG220=1,IF($AI220=0,ROUND(IF($AH220&gt;2800,ROUND($AJ220/$AH220*2800,2),$AJ220)*'umowa o pracę'!$E$8,2),IF($AH220+$AI220&lt;2800,ROUND(ROUND($AJ220+ROUND($AI220*9%,2),2)*'umowa o pracę'!$E$8,2),IF(AND($AH220+$AI220&gt;=2800,$AH220&lt;2800),ROUND((ROUND($AJ220+ROUND((2800-$AH220)*9%,2),2))*'umowa o pracę'!$E$8,2),IF(AND($AH220+$AI220&gt;=2800,$AH220&gt;=2800),ROUND(ROUND($AJ220/$AH220*2800,2)*'umowa o pracę'!$E$8,2),0)))),0)),0))</f>
        <v>0</v>
      </c>
      <c r="AP220" s="32">
        <f>IF('umowa o pracę'!$E$7=2020,IF(IF($AG220=1,IF($AI220=0,ROUND(IF($AH220&gt;2600,ROUND($AK220/$AH220*2600,2),$AK220)*'umowa o pracę'!$E$8,2),ROUND(IF($AH220&gt;2600,ROUND($AK220/$AH220*2600,2),$AK220)*'umowa o pracę'!$E$8,2)),0)&gt;$I220,$I220,IF($AG220=1,IF($AI220=0,ROUND(IF($AH220&gt;2600,ROUND($AK220/$AH220*2600,2),$AK220)*'umowa o pracę'!$E$8,2),ROUND(IF($AH220&gt;2600,ROUND($AK220/$AH220*2600,2),$AK220)*'umowa o pracę'!$E$8,2)),0)),IF('umowa o pracę'!$E$7=2021,IF(IF($AG220=1,IF($AI220=0,ROUND(IF($AH220&gt;2800,ROUND($AK220/$AH220*2800,2),$AK220)*'umowa o pracę'!$E$8,2),ROUND(IF($AH220&gt;2800,ROUND($AK220/$AH220*2800,2),$AK220)*'umowa o pracę'!$E$8,2)),0)&gt;$I220,$I220,IF($AG220=1,IF($AI220=0,ROUND(IF($AH220&gt;2800,ROUND($AK220/$AH220*2800,2),$AK220)*'umowa o pracę'!$E$8,2),ROUND(IF($AH220&gt;2800,ROUND($AK220/$AH220*2800,2),$AK220)*'umowa o pracę'!$E$8,2)),0)),0))</f>
        <v>0</v>
      </c>
      <c r="AQ220" s="56">
        <f>IF('umowa o pracę'!$E$7=2020,$AM220,IF('umowa o pracę'!$E$7=2021,$AN220,0))</f>
        <v>0</v>
      </c>
      <c r="AR220" s="33">
        <f>IF('umowa o pracę'!$E$7=0,0,U220+AF220+AQ220)</f>
        <v>0</v>
      </c>
      <c r="AS220" s="19"/>
      <c r="AT220" s="19"/>
      <c r="AU220" s="19"/>
      <c r="AV220" s="6"/>
      <c r="AW220" s="6"/>
      <c r="AX220" s="6">
        <f t="shared" si="39"/>
        <v>10</v>
      </c>
      <c r="AY220" s="6"/>
      <c r="AZ220" s="234">
        <f t="shared" si="42"/>
        <v>0</v>
      </c>
      <c r="BA220" s="234">
        <f t="shared" si="43"/>
        <v>0</v>
      </c>
      <c r="BB220" s="234">
        <f t="shared" si="44"/>
        <v>0</v>
      </c>
      <c r="BC220" s="234">
        <f t="shared" si="45"/>
        <v>0</v>
      </c>
      <c r="BD220" s="234">
        <f t="shared" si="46"/>
        <v>0</v>
      </c>
      <c r="BE220" s="234">
        <f t="shared" si="47"/>
        <v>0</v>
      </c>
      <c r="BF220" s="234">
        <f t="shared" si="48"/>
        <v>0</v>
      </c>
      <c r="BG220" s="234">
        <f t="shared" si="49"/>
        <v>0</v>
      </c>
      <c r="BH220" s="234">
        <f t="shared" si="50"/>
        <v>0</v>
      </c>
      <c r="BI220" s="238">
        <f t="shared" si="51"/>
        <v>0</v>
      </c>
      <c r="BJ220" s="236"/>
      <c r="BK220" s="236"/>
      <c r="BL220" s="237"/>
    </row>
    <row r="221" spans="1:64" ht="15.75" customHeight="1" x14ac:dyDescent="0.25">
      <c r="A221" s="129">
        <v>210</v>
      </c>
      <c r="B221" s="57"/>
      <c r="C221" s="57"/>
      <c r="D221" s="36"/>
      <c r="E221" s="36"/>
      <c r="F221" s="242"/>
      <c r="G221" s="37">
        <v>1</v>
      </c>
      <c r="H221" s="58">
        <v>0</v>
      </c>
      <c r="I221" s="59">
        <v>0</v>
      </c>
      <c r="J221" s="60">
        <v>0</v>
      </c>
      <c r="K221" s="52">
        <v>1</v>
      </c>
      <c r="L221" s="39">
        <v>0</v>
      </c>
      <c r="M221" s="39">
        <v>0</v>
      </c>
      <c r="N221" s="39">
        <v>0</v>
      </c>
      <c r="O221" s="39">
        <v>0</v>
      </c>
      <c r="P221" s="35">
        <f>IF('umowa o pracę'!$E$7=2020,ROUND(IF($L221&gt;=2600,2600*'umowa o pracę'!$E$8,$L221*'umowa o pracę'!$E$8),2),IF('umowa o pracę'!$E$7=2021,ROUND(IF($L221&gt;=2800,2800*'umowa o pracę'!$E$8,$L221*'umowa o pracę'!$E$8),2),0))</f>
        <v>0</v>
      </c>
      <c r="Q221" s="252">
        <f>IF(IF(IF(AND($K221=1,$I221&gt;0),ROUND(IF($L221+$M221&gt;=2600,2600*'umowa o pracę'!$E$8,($L221+$M221)*'umowa o pracę'!$E$8),2)+IF($M221=0,ROUND(IF($L221&gt;2600,ROUND($O221/$L221*2600,2),$O221)*'umowa o pracę'!$E$8,2),ROUND(IF($L221&gt;2600,ROUND($O221/$L221*2600,2),$O221)*'umowa o pracę'!$E$8,2)),ROUND(IF($L221+$M221&gt;=2600,2600*'umowa o pracę'!$E$8,($L221+$M221)*'umowa o pracę'!$E$8),2)-IF($M221=0,ROUND(ROUND(IF($L221&gt;2600,ROUND($N221/$L221*2600,2),$N221),2)*'umowa o pracę'!$E$8,2),IF($M221&gt;0,IF($L221+$M221&lt;2600,ROUND(ROUND($N221+ROUND($M221*9%,2),2)*'umowa o pracę'!$E$8,2),IF(AND($L221+$M221&gt;=2600,$M221&lt;2600,$L221&lt;2600),ROUND((ROUND(((2600-$M221)/$L221)*$N221,2)+ROUND($M221*9%,2))*'umowa o pracę'!$E$8,2),IF(AND($L221+$M221&gt;=2600,$M221&gt;=2600),ROUND((ROUND(2600*9%,2))*'umowa o pracę'!$E$8,2),IF(AND($L221+$M221&gt;=2600,$L221&gt;=2600,$M221&lt;2600),ROUND((ROUND($M221*9%,2)+ROUND(((2600-$M221)/$L221)*$N221,2))*'umowa o pracę'!$E$8,2),0)))),0)))&gt;$J221,$J221,IF(AND($K221=1,$I221&gt;0),ROUND(IF($L221+$M221&gt;=2600,2600*'umowa o pracę'!$E$8,($L221+$M221)*'umowa o pracę'!$E$8),2)+IF($M221=0,ROUND(IF($L221&gt;2600,ROUND($O221/$L221*2600,2),$O221)*'umowa o pracę'!$E$8,2),ROUND(IF($L221&gt;2600,ROUND($O221/$L221*2600,2),$O221)*'umowa o pracę'!$E$8,2)),ROUND(IF($L221+$M221&gt;=2600,2600*'umowa o pracę'!$E$8,($L221+$M221)*'umowa o pracę'!$E$8),2)-IF($M221=0,ROUND(ROUND(IF($L221&gt;2600,ROUND($N221/$L221*2600,2),$N221),2)*'umowa o pracę'!$E$8,2),IF($M221&gt;0,IF($L221+$M221&lt;2600,ROUND(ROUND($N221+ROUND($M221*9%,2),2)*'umowa o pracę'!$E$8,2),IF(AND($L221+$M221&gt;=2600,$M221&lt;2600,$L221&lt;2600),ROUND((ROUND(((2600-$M221)/$L221)*$N221,2)+ROUND($M221*9%,2))*'umowa o pracę'!$E$8,2),IF(AND($L221+$M221&gt;=2600,$M221&gt;=2600),ROUND((ROUND(2600*9%,2))*'umowa o pracę'!$E$8,2),IF(AND($L221+$M221&gt;=2600,$L221&gt;=2600,$M221&lt;2600),ROUND((ROUND($M221*9%,2)+ROUND(((2600-$M221)/$L221)*$N221,2))*'umowa o pracę'!$E$8,2),0)))),0))))&gt;$J221,$J221,IF(IF(AND($K221=1,$I221&gt;0),ROUND(IF($L221+$M221&gt;=2600,2600*'umowa o pracę'!$E$8,($L221+$M221)*'umowa o pracę'!$E$8),2)+IF($M221=0,ROUND(IF($L221&gt;2600,ROUND($O221/$L221*2600,2),$O221)*'umowa o pracę'!$E$8,2),ROUND(IF($L221&gt;2600,ROUND($O221/$L221*2600,2),$O221)*'umowa o pracę'!$E$8,2)),ROUND(IF($L221+$M221&gt;=2600,2600*'umowa o pracę'!$E$8,($L221+$M221)*'umowa o pracę'!$E$8),2)-IF($M221=0,ROUND(ROUND(IF($L221&gt;2600,ROUND($N221/$L221*2600,2),$N221),2)*'umowa o pracę'!$E$8,2),IF($M221&gt;0,IF($L221+$M221&lt;2600,ROUND(ROUND($N221+ROUND($M221*9%,2),2)*'umowa o pracę'!$E$8,2),IF(AND($L221+$M221&gt;=2600,$M221&lt;2600,$L221&lt;2600),ROUND((ROUND(((2600-$M221)/$L221)*$N221,2)+ROUND($M221*9%,2))*'umowa o pracę'!$E$8,2),IF(AND($L221+$M221&gt;=2600,$M221&gt;=2600),ROUND((ROUND(2600*9%,2))*'umowa o pracę'!$E$8,2),IF(AND($L221+$M221&gt;=2600,$L221&gt;=2600,$M221&lt;2600),ROUND((ROUND($M221*9%,2)+ROUND(((2600-$M221)/$L221)*$N221,2))*'umowa o pracę'!$E$8,2),0)))),0)))&gt;$J221,$J221,IF(AND($K221=1,$I221&gt;0),ROUND(IF($L221+$M221&gt;=2600,2600*'umowa o pracę'!$E$8,($L221+$M221)*'umowa o pracę'!$E$8),2)+IF($M221=0,ROUND(IF($L221&gt;2600,ROUND($O221/$L221*2600,2),$O221)*'umowa o pracę'!$E$8,2),ROUND(IF($L221&gt;2600,ROUND($O221/$L221*2600,2),$O221)*'umowa o pracę'!$E$8,2)),ROUND(IF($L221+$M221&gt;=2600,2600*'umowa o pracę'!$E$8,($L221+$M221)*'umowa o pracę'!$E$8),2)-IF(AND($M221=0,I221&gt;0),ROUND(ROUND(IF($L221&gt;2600,ROUND($N221/$L221*2600,2),$N221),2)*'umowa o pracę'!$E$8,2),IF($M221&gt;0,IF($L221+$M221&lt;2600,ROUND(ROUND($N221+ROUND($M221*9%,2),2)*'umowa o pracę'!$E$8,2),IF(AND($L221+$M221&gt;=2600,$M221&lt;2600,$L221&lt;2600),ROUND((ROUND(((2600-$M221)/$L221)*$N221,2)+ROUND($M221*9%,2))*'umowa o pracę'!$E$8,2),IF(AND($L221+$M221&gt;=2600,$M221&gt;=2600),ROUND((ROUND(2600*9%,2))*'umowa o pracę'!$E$8,2),IF(AND($L221+$M221&gt;=2600,$L221&gt;=2600,$M221&lt;2600),ROUND((ROUND($M221*9%,2)+ROUND(((2600-$M221)/$L221)*$N221,2))*'umowa o pracę'!$E$8,2),0)))),0)))))</f>
        <v>0</v>
      </c>
      <c r="R221" s="252">
        <f>IF(IF(IF(AND($K221=1,$I221&gt;0),ROUND(IF($L221+$M221&gt;=2800,2800*'umowa o pracę'!$E$8,($L221+$M221)*'umowa o pracę'!$E$8),2)+IF($M221=0,ROUND(IF($L221&gt;2800,ROUND($O221/$L221*2800,2),$O221)*'umowa o pracę'!$E$8,2),ROUND(IF($L221&gt;2800,ROUND($O221/$L221*2800,2),$O221)*'umowa o pracę'!$E$8,2)),ROUND(IF($L221+$M221&gt;=2800,2800*'umowa o pracę'!$E$8,($L221+$M221)*'umowa o pracę'!$E$8),2)-IF($M221=0,ROUND(ROUND(IF($L221&gt;2800,ROUND($N221/$L221*2800,2),$N221),2)*'umowa o pracę'!$E$8,2),IF($M221&gt;0,IF($L221+$M221&lt;2800,ROUND(ROUND($N221+ROUND($M221*9%,2),2)*'umowa o pracę'!$E$8,2),IF(AND($L221+$M221&gt;=2800,$M221&lt;2800,$L221&lt;2800),ROUND((ROUND(((2800-$M221)/$L221)*$N221,2)+ROUND($M221*9%,2))*'umowa o pracę'!$E$8,2),IF(AND($L221+$M221&gt;=2800,$M221&gt;=2800),ROUND((ROUND(2800*9%,2))*'umowa o pracę'!$E$8,2),IF(AND($L221+$M221&gt;=2800,$L221&gt;=2800,$M221&lt;2800),ROUND((ROUND($M221*9%,2)+ROUND(((2800-$M221)/$L221)*$N221,2))*'umowa o pracę'!$E$8,2),0)))),0)))&gt;$J221,$J221,IF(AND($K221=1,$I221&gt;0),ROUND(IF($L221+$M221&gt;=2800,2800*'umowa o pracę'!$E$8,($L221+$M221)*'umowa o pracę'!$E$8),2)+IF($M221=0,ROUND(IF($L221&gt;2800,ROUND($O221/$L221*2800,2),$O221)*'umowa o pracę'!$E$8,2),ROUND(IF($L221&gt;2800,ROUND($O221/$L221*2800,2),$O221)*'umowa o pracę'!$E$8,2)),ROUND(IF($L221+$M221&gt;=2800,2800*'umowa o pracę'!$E$8,($L221+$M221)*'umowa o pracę'!$E$8),2)-IF($M221=0,ROUND(ROUND(IF($L221&gt;2800,ROUND($N221/$L221*2800,2),$N221),2)*'umowa o pracę'!$E$8,2),IF($M221&gt;0,IF($L221+$M221&lt;2800,ROUND(ROUND($N221+ROUND($M221*9%,2),2)*'umowa o pracę'!$E$8,2),IF(AND($L221+$M221&gt;=2800,$M221&lt;2800,$L221&lt;2800),ROUND((ROUND(((2800-$M221)/$L221)*$N221,2)+ROUND($M221*9%,2))*'umowa o pracę'!$E$8,2),IF(AND($L221+$M221&gt;=2800,$M221&gt;=2800),ROUND((ROUND(2800*9%,2))*'umowa o pracę'!$E$8,2),IF(AND($L221+$M221&gt;=2800,$L221&gt;=2800,$M221&lt;2800),ROUND((ROUND($M221*9%,2)+ROUND(((2800-$M221)/$L221)*$N221,2))*'umowa o pracę'!$E$8,2),0)))),0))))&gt;$J221,$J221,IF(IF(AND($K221=1,$I221&gt;0),ROUND(IF($L221+$M221&gt;=2800,2800*'umowa o pracę'!$E$8,($L221+$M221)*'umowa o pracę'!$E$8),2)+IF($M221=0,ROUND(IF($L221&gt;2800,ROUND($O221/$L221*2800,2),$O221)*'umowa o pracę'!$E$8,2),ROUND(IF($L221&gt;2800,ROUND($O221/$L221*2800,2),$O221)*'umowa o pracę'!$E$8,2)),ROUND(IF($L221+$M221&gt;=2800,2800*'umowa o pracę'!$E$8,($L221+$M221)*'umowa o pracę'!$E$8),2)-IF($M221=0,ROUND(ROUND(IF($L221&gt;2800,ROUND($N221/$L221*2800,2),$N221),2)*'umowa o pracę'!$E$8,2),IF($M221&gt;0,IF($L221+$M221&lt;2800,ROUND(ROUND($N221+ROUND($M221*9%,2),2)*'umowa o pracę'!$E$8,2),IF(AND($L221+$M221&gt;=2800,$M221&lt;2800,$L221&lt;2800),ROUND((ROUND(((2800-$M221)/$L221)*$N221,2)+ROUND($M221*9%,2))*'umowa o pracę'!$E$8,2),IF(AND($L221+$M221&gt;=2800,$M221&gt;=2800),ROUND((ROUND(2800*9%,2))*'umowa o pracę'!$E$8,2),IF(AND($L221+$M221&gt;=2800,$L221&gt;=2800,$M221&lt;2800),ROUND((ROUND($M221*9%,2)+ROUND(((2800-$M221)/$L221)*$N221,2))*'umowa o pracę'!$E$8,2),0)))),0)))&gt;$J221,$J221,IF(AND($K221=1,$I221&gt;0),ROUND(IF($L221+$M221&gt;=2800,2800*'umowa o pracę'!$E$8,($L221+$M221)*'umowa o pracę'!$E$8),2)+IF($M221=0,ROUND(IF($L221&gt;2800,ROUND($O221/$L221*2800,2),$O221)*'umowa o pracę'!$E$8,2),ROUND(IF($L221&gt;2800,ROUND($O221/$L221*2800,2),$O221)*'umowa o pracę'!$E$8,2)),ROUND(IF($L221+$M221&gt;=2800,2800*'umowa o pracę'!$E$8,($L221+$M221)*'umowa o pracę'!$E$8),2)-IF(AND($M221=0,I221&gt;0),ROUND(ROUND(IF($L221&gt;2800,ROUND($N221/$L221*2800,2),$N221),2)*'umowa o pracę'!$E$8,2),IF($M221&gt;0,IF($L221+$M221&lt;2800,ROUND(ROUND($N221+ROUND($M221*9%,2),2)*'umowa o pracę'!$E$8,2),IF(AND($L221+$M221&gt;=2800,$M221&lt;2800,$L221&lt;2800),ROUND((ROUND(((2800-$M221)/$L221)*$N221,2)+ROUND($M221*9%,2))*'umowa o pracę'!$E$8,2),IF(AND($L221+$M221&gt;=2800,$M221&gt;=2800),ROUND((ROUND(2800*9%,2))*'umowa o pracę'!$E$8,2),IF(AND($L221+$M221&gt;=2800,$L221&gt;=2800,$M221&lt;2800),ROUND((ROUND($M221*9%,2)+ROUND(((2800-$M221)/$L221)*$N221,2))*'umowa o pracę'!$E$8,2),0)))),0)))))</f>
        <v>0</v>
      </c>
      <c r="S221" s="32">
        <f>IF('umowa o pracę'!$E$7=2020,IF(IF($K221=1,IF($M221=0,ROUND(IF($L221&gt;2600,ROUND($N221/$L221*2600,2),$N221)*'umowa o pracę'!$E$8,2),IF($L221+$M221&lt;2600,ROUND(ROUND($N221+ROUND($M221*9%,2),2)*'umowa o pracę'!$E$8,2),IF(AND($L221+$M221&gt;=2600,$L221&lt;2600),ROUND((ROUND($N221+ROUND((2600-$L221)*9%,2),2))*'umowa o pracę'!$E$8,2),IF(AND($L221+$M221&gt;=2600,$L221&gt;=2600),ROUND(ROUND($N221/$L221*2600,2)*'umowa o pracę'!$E$8,2),0)))),0)&gt;$H221,$H221,IF($K221=1,IF($M221=0,ROUND(IF($L221&gt;2600,ROUND($N221/$L221*2600,2),$N221)*'umowa o pracę'!$E$8,2),IF($L221+$M221&lt;2600,ROUND(ROUND($N221+ROUND($M221*9%,2),2)*'umowa o pracę'!$E$8,2),IF(AND($L221+$M221&gt;=2600,$L221&lt;2600),ROUND((ROUND($N221+ROUND((2600-$L221)*9%,2),2))*'umowa o pracę'!$E$8,2),IF(AND($L221+$M221&gt;=2600,$L221&gt;=2600),ROUND(ROUND($N221/$L221*2600,2)*'umowa o pracę'!$E$8,2),0)))),0)),IF('umowa o pracę'!$E$7=2021,IF(IF($K221=1,IF($M221=0,ROUND(IF($L221&gt;2800,ROUND($N221/$L221*2800,2),$N221)*'umowa o pracę'!$E$8,2),IF($L221+$M221&lt;2800,ROUND(ROUND($N221+ROUND($M221*9%,2),2)*'umowa o pracę'!$E$8,2),IF(AND($L221+$M221&gt;=2800,$L221&lt;2800),ROUND((ROUND($N221+ROUND((2800-$L221)*9%,2),2))*'umowa o pracę'!$E$8,2),IF(AND($L221+$M221&gt;=2800,$L221&gt;=2800),ROUND(ROUND($N221/$L221*2800,2)*'umowa o pracę'!$E$8,2),0)))),0)&gt;$H221,$H221,IF($K221=1,IF($M221=0,ROUND(IF($L221&gt;2800,ROUND($N221/$L221*2800,2),$N221)*'umowa o pracę'!$E$8,2),IF($L221+$M221&lt;2800,ROUND(ROUND($N221+ROUND($M221*9%,2),2)*'umowa o pracę'!$E$8,2),IF(AND($L221+$M221&gt;=2800,$L221&lt;2800),ROUND((ROUND($N221+ROUND((2800-$L221)*9%,2),2))*'umowa o pracę'!$E$8,2),IF(AND($L221+$M221&gt;=2800,$L221&gt;=2800),ROUND(ROUND($N221/$L221*2800,2)*'umowa o pracę'!$E$8,2),0)))),0)),0))</f>
        <v>0</v>
      </c>
      <c r="T221" s="32">
        <f>IF('umowa o pracę'!$E$7=2020,IF(IF($K221=1,IF($M221=0,ROUND(IF($L221&gt;2600,ROUND($O221/$L221*2600,2),$O221)*'umowa o pracę'!$E$8,2),ROUND(IF($L221&gt;2600,ROUND($O221/$L221*2600,2),$O221)*'umowa o pracę'!$E$8,2)),0)&gt;$I221,$I221,IF($K221=1,IF($M221=0,ROUND(IF($L221&gt;2600,ROUND($O221/$L221*2600,2),$O221)*'umowa o pracę'!$E$8,2),ROUND(IF($L221&gt;2600,ROUND($O221/$L221*2600,2),$O221)*'umowa o pracę'!$E$8,2)),0)),IF('umowa o pracę'!$E$7=2021,IF(IF($K221=1,IF($M221=0,ROUND(IF($L221&gt;2800,ROUND($O221/$L221*2800,2),$O221)*'umowa o pracę'!$E$8,2),ROUND(IF($L221&gt;2800,ROUND($O221/$L221*2800,2),$O221)*'umowa o pracę'!$E$8,2)),0)&gt;$I221,$I221,IF($K221=1,IF($M221=0,ROUND(IF($L221&gt;2800,ROUND($O221/$L221*2800,2),$O221)*'umowa o pracę'!$E$8,2),ROUND(IF($L221&gt;2800,ROUND($O221/$L221*2800,2),$O221)*'umowa o pracę'!$E$8,2)),0)),0))</f>
        <v>0</v>
      </c>
      <c r="U221" s="51">
        <f>IF('umowa o pracę'!$E$7=2020,$Q221,IF('umowa o pracę'!$E$7=2021,$R221,0))</f>
        <v>0</v>
      </c>
      <c r="V221" s="53">
        <f t="shared" si="40"/>
        <v>1</v>
      </c>
      <c r="W221" s="54">
        <f>IF('umowa o pracę'!$E$6&lt;2,0,$L221)</f>
        <v>0</v>
      </c>
      <c r="X221" s="54">
        <f>IF('umowa o pracę'!$E$6&lt;2,0,$M221)</f>
        <v>0</v>
      </c>
      <c r="Y221" s="55">
        <f>IF('umowa o pracę'!$E$6&lt;2,0,$N221)</f>
        <v>0</v>
      </c>
      <c r="Z221" s="55">
        <f>IF('umowa o pracę'!$E$6&lt;2,0,$O221)</f>
        <v>0</v>
      </c>
      <c r="AA221" s="32">
        <f>IF('umowa o pracę'!$E$7=2020,ROUND(IF($W221&gt;=2600,2600*'umowa o pracę'!$E$8,$W221*'umowa o pracę'!$E$8),2),IF('umowa o pracę'!$E$7=2021,ROUND(IF($W221&gt;=2800,2800*'umowa o pracę'!$E$8,$W221*'umowa o pracę'!$E$8),2),0))</f>
        <v>0</v>
      </c>
      <c r="AB221" s="32">
        <f>IF(IF(IF(AND($V221=1,$I221&gt;0),ROUND(IF($W221+$X221&gt;=2600,2600*'umowa o pracę'!$E$8,($W221+$X221)*'umowa o pracę'!$E$8),2)+IF($X221=0,ROUND(IF($W221&gt;2600,ROUND($Z221/$W221*2600,2),$Z221)*'umowa o pracę'!$E$8,2),ROUND(IF($W221&gt;2600,ROUND($Z221/$W221*2600,2),$Z221)*'umowa o pracę'!$E$8,2)),ROUND(IF($W221+$X221&gt;=2600,2600*'umowa o pracę'!$E$8,($W221+$X221)*'umowa o pracę'!$E$8),2)-IF($X221=0,ROUND(ROUND(IF($W221&gt;2600,ROUND($Y221/$W221*2600,2),$Y221),2)*'umowa o pracę'!$E$8,2),IF($X221&gt;0,IF($W221+$X221&lt;2600,ROUND(ROUND($Y221+ROUND($X221*9%,2),2)*'umowa o pracę'!$E$8,2),IF(AND($W221+$X221&gt;=2600,$X221&lt;2600,$W221&lt;2600),ROUND((ROUND(((2600-$X221)/$W221)*$Y221,2)+ROUND($X221*9%,2))*'umowa o pracę'!$E$8,2),IF(AND($W221+$X221&gt;=2600,$X221&gt;=2600),ROUND((ROUND(2600*9%,2))*'umowa o pracę'!$E$8,2),IF(AND($W221+$X221&gt;=2600,$W221&gt;=2600,$X221&lt;2600),ROUND((ROUND($X221*9%,2)+ROUND(((2600-$X221)/$W221)*$Y221,2))*'umowa o pracę'!$E$8,2),0)))),0)))&gt;$J221,$J221,IF(AND($V221=1,$I221&gt;0),ROUND(IF($W221+$X221&gt;=2600,2600*'umowa o pracę'!$E$8,($W221+$X221)*'umowa o pracę'!$E$8),2)+IF($X221=0,ROUND(IF($W221&gt;2600,ROUND($Z221/$W221*2600,2),$Z221)*'umowa o pracę'!$E$8,2),ROUND(IF($W221&gt;2600,ROUND($Z221/$W221*2600,2),$Z221)*'umowa o pracę'!$E$8,2)),ROUND(IF($W221+$X221&gt;=2600,2600*'umowa o pracę'!$E$8,($W221+$X221)*'umowa o pracę'!$E$8),2)-IF($X221=0,ROUND(ROUND(IF($W221&gt;2600,ROUND($Y221/$W221*2600,2),$Y221),2)*'umowa o pracę'!$E$8,2),IF($X221&gt;0,IF($W221+$X221&lt;2600,ROUND(ROUND($Y221+ROUND($X221*9%,2),2)*'umowa o pracę'!$E$8,2),IF(AND($W221+$X221&gt;=2600,$X221&lt;2600,$W221&lt;2600),ROUND((ROUND(((2600-$X221)/$W221)*$Y221,2)+ROUND($X221*9%,2))*'umowa o pracę'!$E$8,2),IF(AND($W221+$X221&gt;=2600,$X221&gt;=2600),ROUND((ROUND(2600*9%,2))*'umowa o pracę'!$E$8,2),IF(AND($W221+$X221&gt;=2600,$W221&gt;=2600,$X221&lt;2600),ROUND((ROUND($X221*9%,2)+ROUND(((2600-$X221)/$W221)*$Y221,2))*'umowa o pracę'!$E$8,2),0)))),0))))&gt;$J221,$J221,IF(IF(AND($V221=1,$I221&gt;0),ROUND(IF($W221+$X221&gt;=2600,2600*'umowa o pracę'!$E$8,($W221+$X221)*'umowa o pracę'!$E$8),2)+IF($X221=0,ROUND(IF($W221&gt;2600,ROUND($Z221/$W221*2600,2),$Z221)*'umowa o pracę'!$E$8,2),ROUND(IF($W221&gt;2600,ROUND($Z221/$W221*2600,2),$Z221)*'umowa o pracę'!$E$8,2)),ROUND(IF($W221+$X221&gt;=2600,2600*'umowa o pracę'!$E$8,($W221+$X221)*'umowa o pracę'!$E$8),2)-IF($X221=0,ROUND(ROUND(IF($W221&gt;2600,ROUND($Y221/$W221*2600,2),$Y221),2)*'umowa o pracę'!$E$8,2),IF($X221&gt;0,IF($W221+$X221&lt;2600,ROUND(ROUND($Y221+ROUND($X221*9%,2),2)*'umowa o pracę'!$E$8,2),IF(AND($W221+$X221&gt;=2600,$X221&lt;2600,$W221&lt;2600),ROUND((ROUND(((2600-$X221)/$W221)*$Y221,2)+ROUND($X221*9%,2))*'umowa o pracę'!$E$8,2),IF(AND($W221+$X221&gt;=2600,$X221&gt;=2600),ROUND((ROUND(2600*9%,2))*'umowa o pracę'!$E$8,2),IF(AND($W221+$X221&gt;=2600,$W221&gt;=2600,$X221&lt;2600),ROUND((ROUND($X221*9%,2)+ROUND(((2600-$X221)/$W221)*$Y221,2))*'umowa o pracę'!$E$8,2),0)))),0)))&gt;$J221,$J221,IF(AND($V221=1,$I221&gt;0),ROUND(IF($W221+$X221&gt;=2600,2600*'umowa o pracę'!$E$8,($W221+$X221)*'umowa o pracę'!$E$8),2)+IF($X221=0,ROUND(IF($W221&gt;2600,ROUND($Z221/$W221*2600,2),$Z221)*'umowa o pracę'!$E$8,2),ROUND(IF($W221&gt;2600,ROUND($Z221/$W221*2600,2),$Z221)*'umowa o pracę'!$E$8,2)),ROUND(IF($W221+$X221&gt;=2600,2600*'umowa o pracę'!$E$8,($W221+$X221)*'umowa o pracę'!$E$8),2)-IF(AND($X221=0,I221&gt;0),ROUND(ROUND(IF($W221&gt;2600,ROUND($Y221/$W221*2600,2),$Y221),2)*'umowa o pracę'!$E$8,2),IF($X221&gt;0,IF($W221+$X221&lt;2600,ROUND(ROUND($Y221+ROUND($X221*9%,2),2)*'umowa o pracę'!$E$8,2),IF(AND($W221+$X221&gt;=2600,$X221&lt;2600,$W221&lt;2600),ROUND((ROUND(((2600-$X221)/$W221)*$Y221,2)+ROUND($X221*9%,2))*'umowa o pracę'!$E$8,2),IF(AND($W221+$X221&gt;=2600,$X221&gt;=2600),ROUND((ROUND(2600*9%,2))*'umowa o pracę'!$E$8,2),IF(AND($W221+$X221&gt;=2600,$W221&gt;=2600,$X221&lt;2600),ROUND((ROUND($X221*9%,2)+ROUND(((2600-$X221)/$W221)*$Y221,2))*'umowa o pracę'!$E$8,2),0)))),0)))))</f>
        <v>0</v>
      </c>
      <c r="AC221" s="32">
        <f>IF(IF(IF(AND($V221=1,$I221&gt;0),ROUND(IF($W221+$X221&gt;=2800,2800*'umowa o pracę'!$E$8,($W221+$X221)*'umowa o pracę'!$E$8),2)+IF($X221=0,ROUND(IF($W221&gt;2800,ROUND($Z221/$W221*2800,2),$Z221)*'umowa o pracę'!$E$8,2),ROUND(IF($W221&gt;2800,ROUND($Z221/$W221*2800,2),$Z221)*'umowa o pracę'!$E$8,2)),ROUND(IF($W221+$X221&gt;=2800,2800*'umowa o pracę'!$E$8,($W221+$X221)*'umowa o pracę'!$E$8),2)-IF($X221=0,ROUND(ROUND(IF($W221&gt;2800,ROUND($Y221/$W221*2800,2),$Y221),2)*'umowa o pracę'!$E$8,2),IF($X221&gt;0,IF($W221+$X221&lt;2800,ROUND(ROUND($Y221+ROUND($X221*9%,2),2)*'umowa o pracę'!$E$8,2),IF(AND($W221+$X221&gt;=2800,$X221&lt;2800,$W221&lt;2800),ROUND((ROUND(((2800-$X221)/$W221)*$Y221,2)+ROUND($X221*9%,2))*'umowa o pracę'!$E$8,2),IF(AND($W221+$X221&gt;=2800,$X221&gt;=2800),ROUND((ROUND(2800*9%,2))*'umowa o pracę'!$E$8,2),IF(AND($W221+$X221&gt;=2800,$W221&gt;=2800,$X221&lt;2800),ROUND((ROUND($X221*9%,2)+ROUND(((2800-$X221)/$W221)*$Y221,2))*'umowa o pracę'!$E$8,2),0)))),0)))&gt;$J221,$J221,IF(AND($V221=1,$I221&gt;0),ROUND(IF($W221+$X221&gt;=2800,2800*'umowa o pracę'!$E$8,($W221+$X221)*'umowa o pracę'!$E$8),2)+IF($X221=0,ROUND(IF($W221&gt;2800,ROUND($Z221/$W221*2800,2),$Z221)*'umowa o pracę'!$E$8,2),ROUND(IF($W221&gt;2800,ROUND($Z221/$W221*2800,2),$Z221)*'umowa o pracę'!$E$8,2)),ROUND(IF($W221+$X221&gt;=2800,2800*'umowa o pracę'!$E$8,($W221+$X221)*'umowa o pracę'!$E$8),2)-IF($X221=0,ROUND(ROUND(IF($W221&gt;2800,ROUND($Y221/$W221*2800,2),$Y221),2)*'umowa o pracę'!$E$8,2),IF($X221&gt;0,IF($W221+$X221&lt;2800,ROUND(ROUND($Y221+ROUND($X221*9%,2),2)*'umowa o pracę'!$E$8,2),IF(AND($W221+$X221&gt;=2800,$X221&lt;2800,$W221&lt;2800),ROUND((ROUND(((2800-$X221)/$W221)*$Y221,2)+ROUND($X221*9%,2))*'umowa o pracę'!$E$8,2),IF(AND($W221+$X221&gt;=2800,$X221&gt;=2800),ROUND((ROUND(2800*9%,2))*'umowa o pracę'!$E$8,2),IF(AND($W221+$X221&gt;=2800,$W221&gt;=2800,$X221&lt;2800),ROUND((ROUND($X221*9%,2)+ROUND(((2800-$X221)/$W221)*$Y221,2))*'umowa o pracę'!$E$8,2),0)))),0))))&gt;$J221,$J221,IF(IF(AND($V221=1,$I221&gt;0),ROUND(IF($W221+$X221&gt;=2800,2800*'umowa o pracę'!$E$8,($W221+$X221)*'umowa o pracę'!$E$8),2)+IF($X221=0,ROUND(IF($W221&gt;2800,ROUND($Z221/$W221*2800,2),$Z221)*'umowa o pracę'!$E$8,2),ROUND(IF($W221&gt;2800,ROUND($Z221/$W221*2800,2),$Z221)*'umowa o pracę'!$E$8,2)),ROUND(IF($W221+$X221&gt;=2800,2800*'umowa o pracę'!$E$8,($W221+$X221)*'umowa o pracę'!$E$8),2)-IF($X221=0,ROUND(ROUND(IF($W221&gt;2800,ROUND($Y221/$W221*2800,2),$Y221),2)*'umowa o pracę'!$E$8,2),IF($X221&gt;0,IF($W221+$X221&lt;2800,ROUND(ROUND($Y221+ROUND($X221*9%,2),2)*'umowa o pracę'!$E$8,2),IF(AND($W221+$X221&gt;=2800,$X221&lt;2800,$W221&lt;2800),ROUND((ROUND(((2800-$X221)/$W221)*$Y221,2)+ROUND($X221*9%,2))*'umowa o pracę'!$E$8,2),IF(AND($W221+$X221&gt;=2800,$X221&gt;=2800),ROUND((ROUND(2800*9%,2))*'umowa o pracę'!$E$8,2),IF(AND($W221+$X221&gt;=2800,$W221&gt;=2800,$X221&lt;2800),ROUND((ROUND($X221*9%,2)+ROUND(((2800-$X221)/$W221)*$Y221,2))*'umowa o pracę'!$E$8,2),0)))),0)))&gt;$J221,$J221,IF(AND($V221=1,$I221&gt;0),ROUND(IF($W221+$X221&gt;=2800,2800*'umowa o pracę'!$E$8,($W221+$X221)*'umowa o pracę'!$E$8),2)+IF($X221=0,ROUND(IF($W221&gt;2800,ROUND($Z221/$W221*2800,2),$Z221)*'umowa o pracę'!$E$8,2),ROUND(IF($W221&gt;2800,ROUND($Z221/$W221*2800,2),$Z221)*'umowa o pracę'!$E$8,2)),ROUND(IF($W221+$X221&gt;=2800,2800*'umowa o pracę'!$E$8,($W221+$X221)*'umowa o pracę'!$E$8),2)-IF(AND($X221=0,I221&gt;0),ROUND(ROUND(IF($W221&gt;2800,ROUND($Y221/$W221*2800,2),$Y221),2)*'umowa o pracę'!$E$8,2),IF($X221&gt;0,IF($W221+$X221&lt;2800,ROUND(ROUND($Y221+ROUND($X221*9%,2),2)*'umowa o pracę'!$E$8,2),IF(AND($W221+$X221&gt;=2800,$X221&lt;2800,$W221&lt;2800),ROUND((ROUND(((2800-$X221)/$W221)*$Y221,2)+ROUND($X221*9%,2))*'umowa o pracę'!$E$8,2),IF(AND($W221+$X221&gt;=2800,$X221&gt;=2800),ROUND((ROUND(2800*9%,2))*'umowa o pracę'!$E$8,2),IF(AND($W221+$X221&gt;=2800,$W221&gt;=2800,$X221&lt;2800),ROUND((ROUND($X221*9%,2)+ROUND(((2800-$X221)/$W221)*$Y221,2))*'umowa o pracę'!$E$8,2),0)))),0)))))</f>
        <v>0</v>
      </c>
      <c r="AD221" s="32">
        <f>IF('umowa o pracę'!$E$7=2020,IF(IF($V221=1,IF($X221=0,ROUND(IF($W221&gt;2600,ROUND($Y221/$W221*2600,2),$Y221)*'umowa o pracę'!$E$8,2),IF($W221+$X221&lt;2600,ROUND(ROUND($Y221+ROUND($X221*9%,2),2)*'umowa o pracę'!$E$8,2),IF(AND($W221+$X221&gt;=2600,$W221&lt;2600),ROUND((ROUND($Y221+ROUND((2600-$W221)*9%,2),2))*'umowa o pracę'!$E$8,2),IF(AND($W221+$X221&gt;=2600,$W221&gt;=2600),ROUND(ROUND($Y221/$W221*2600,2)*'umowa o pracę'!$E$8,2),0)))),0)&gt;$H221,$H221,IF($V221=1,IF($X221=0,ROUND(IF($W221&gt;2600,ROUND($Y221/$W221*2600,2),$Y221)*'umowa o pracę'!$E$8,2),IF($W221+$X221&lt;2600,ROUND(ROUND($Y221+ROUND($X221*9%,2),2)*'umowa o pracę'!$E$8,2),IF(AND($W221+$X221&gt;=2600,$W221&lt;2600),ROUND((ROUND($Y221+ROUND((2600-$W221)*9%,2),2))*'umowa o pracę'!$E$8,2),IF(AND($W221+$X221&gt;=2600,$W221&gt;=2600),ROUND(ROUND($Y221/$W221*2600,2)*'umowa o pracę'!$E$8,2),0)))),0)),IF('umowa o pracę'!$E$7=2021,IF(IF($V221=1,IF($X221=0,ROUND(IF($W221&gt;2800,ROUND($Y221/$W221*2800,2),$Y221)*'umowa o pracę'!$E$8,2),IF($W221+$X221&lt;2800,ROUND(ROUND($Y221+ROUND($X221*9%,2),2)*'umowa o pracę'!$E$8,2),IF(AND($W221+$X221&gt;=2800,$W221&lt;2800),ROUND((ROUND($Y221+ROUND((2800-$W221)*9%,2),2))*'umowa o pracę'!$E$8,2),IF(AND($W221+$X221&gt;=2800,$W221&gt;=2800),ROUND(ROUND($Y221/$W221*2800,2)*'umowa o pracę'!$E$8,2),0)))),0)&gt;$H221,$H221,IF($V221=1,IF($X221=0,ROUND(IF($W221&gt;2800,ROUND($Y221/$W221*2800,2),$Y221)*'umowa o pracę'!$E$8,2),IF($W221+$X221&lt;2800,ROUND(ROUND($Y221+ROUND($X221*9%,2),2)*'umowa o pracę'!$E$8,2),IF(AND($W221+$X221&gt;=2800,$W221&lt;2800),ROUND((ROUND($Y221+ROUND((2800-$W221)*9%,2),2))*'umowa o pracę'!$E$8,2),IF(AND($W221+$X221&gt;=2800,$W221&gt;=2800),ROUND(ROUND($Y221/$W221*2800,2)*'umowa o pracę'!$E$8,2),0)))),0)),0))</f>
        <v>0</v>
      </c>
      <c r="AE221" s="32">
        <f>IF('umowa o pracę'!$E$7=2020,IF(IF($V221=1,IF($X221=0,ROUND(IF($W221&gt;2600,ROUND($Z221/$W221*2600,2),$Z221)*'umowa o pracę'!$E$8,2),ROUND(IF($W221&gt;2600,ROUND($Z221/$W221*2600,2),$Z221)*'umowa o pracę'!$E$8,2)),0)&gt;$I221,$I221,IF($V221=1,IF($X221=0,ROUND(IF($W221&gt;2600,ROUND($Z221/$W221*2600,2),$Z221)*'umowa o pracę'!$E$8,2),ROUND(IF($W221&gt;2600,ROUND($Z221/$W221*2600,2),$Z221)*'umowa o pracę'!$E$8,2)),0)),IF('umowa o pracę'!$E$7=2021,IF(IF($V221=1,IF($X221=0,ROUND(IF($W221&gt;2800,ROUND($Z221/$W221*2800,2),$Z221)*'umowa o pracę'!$E$8,2),ROUND(IF($W221&gt;2800,ROUND($Z221/$W221*2800,2),$Z221)*'umowa o pracę'!$E$8,2)),0)&gt;$I221,$I221,IF($V221=1,IF($X221=0,ROUND(IF($W221&gt;2800,ROUND($Z221/$W221*2800,2),$Z221)*'umowa o pracę'!$E$8,2),ROUND(IF($W221&gt;2800,ROUND($Z221/$W221*2800,2),$Z221)*'umowa o pracę'!$E$8,2)),0)),0))</f>
        <v>0</v>
      </c>
      <c r="AF221" s="56">
        <f>IF('umowa o pracę'!$E$7=2020,$AB221,IF('umowa o pracę'!$E$7=2021,$AC221,0))</f>
        <v>0</v>
      </c>
      <c r="AG221" s="53">
        <f t="shared" si="41"/>
        <v>1</v>
      </c>
      <c r="AH221" s="39">
        <f>IF('umowa o pracę'!$E$6&lt;3,0,$L221)</f>
        <v>0</v>
      </c>
      <c r="AI221" s="39">
        <f>IF('umowa o pracę'!$E$6&lt;3,0,$M221)</f>
        <v>0</v>
      </c>
      <c r="AJ221" s="55">
        <f>IF('umowa o pracę'!$E$6&lt;3,0,$N221)</f>
        <v>0</v>
      </c>
      <c r="AK221" s="55">
        <f>IF('umowa o pracę'!$E$6&lt;3,0,$O221)</f>
        <v>0</v>
      </c>
      <c r="AL221" s="32">
        <f>IF('umowa o pracę'!$E$7=2020,ROUND(IF($AH221&gt;=2600,2600*'umowa o pracę'!$E$8,$AH221*'umowa o pracę'!$E$8),2),IF('umowa o pracę'!$E$7=2021,ROUND(IF($AH221&gt;=2800,2800*'umowa o pracę'!$E$8,$AH221*'umowa o pracę'!$E$8),2),0))</f>
        <v>0</v>
      </c>
      <c r="AM221" s="32">
        <f>IF(IF(IF(AND($AG221=1,$I221&gt;0),ROUND(IF($AH221+$AI221&gt;=2600,2600*'umowa o pracę'!$E$8,($AH221+$AI221)*'umowa o pracę'!$E$8),2)+IF($AI221=0,ROUND(IF($AH221&gt;2600,ROUND($AK221/$AH221*2600,2),$AK221)*'umowa o pracę'!$E$8,2),ROUND(IF($AH221&gt;2600,ROUND($AK221/$AH221*2600,2),$AK221)*'umowa o pracę'!$E$8,2)),ROUND(IF($AH221+$AI221&gt;=2600,2600*'umowa o pracę'!$E$8,($AH221+$AI221)*'umowa o pracę'!$E$8),2)-IF($AI221=0,ROUND(ROUND(IF($AH221&gt;2600,ROUND($AJ221/$AH221*2600,2),$AJ221),2)*'umowa o pracę'!$E$8,2),IF($AI221&gt;0,IF($AH221+$AI221&lt;2600,ROUND(ROUND($AJ221+ROUND($AI221*9%,2),2)*'umowa o pracę'!$E$8,2),IF(AND($AH221+$AI221&gt;=2600,$AI221&lt;2600,$AH221&lt;2600),ROUND((ROUND(((2600-$AI221)/$AH221)*$AJ221,2)+ROUND($AI221*9%,2))*'umowa o pracę'!$E$8,2),IF(AND($AH221+$AI221&gt;=2600,$AI221&gt;=2600),ROUND((ROUND(2600*9%,2))*'umowa o pracę'!$E$8,2),IF(AND($AH221+$AI221&gt;=2600,$AH221&gt;=2600,$AI221&lt;2600),ROUND((ROUND($AI221*9%,2)+ROUND(((2600-$AI221)/$AH221)*$AJ221,2))*'umowa o pracę'!$E$8,2),0)))),0)))&gt;$J221,$J221,IF(AND($AG221=1,$I221&gt;0),ROUND(IF($AH221+$AI221&gt;=2600,2600*'umowa o pracę'!$E$8,($AH221+$AI221)*'umowa o pracę'!$E$8),2)+IF($AI221=0,ROUND(IF($AH221&gt;2600,ROUND($AK221/$AH221*2600,2),$AK221)*'umowa o pracę'!$E$8,2),ROUND(IF($AH221&gt;2600,ROUND($AK221/$AH221*2600,2),$AK221)*'umowa o pracę'!$E$8,2)),ROUND(IF($AH221+$AI221&gt;=2600,2600*'umowa o pracę'!$E$8,($AH221+$AI221)*'umowa o pracę'!$E$8),2)-IF($AI221=0,ROUND(ROUND(IF($AH221&gt;2600,ROUND($AJ221/$AH221*2600,2),$AJ221),2)*'umowa o pracę'!$E$8,2),IF($AI221&gt;0,IF($AH221+$AI221&lt;2600,ROUND(ROUND($AJ221+ROUND($AI221*9%,2),2)*'umowa o pracę'!$E$8,2),IF(AND($AH221+$AI221&gt;=2600,$AI221&lt;2600,$AH221&lt;2600),ROUND((ROUND(((2600-$AI221)/$AH221)*$AJ221,2)+ROUND($AI221*9%,2))*'umowa o pracę'!$E$8,2),IF(AND($AH221+$AI221&gt;=2600,$AI221&gt;=2600),ROUND((ROUND(2600*9%,2))*'umowa o pracę'!$E$8,2),IF(AND($AH221+$AI221&gt;=2600,$AH221&gt;=2600,$AI221&lt;2600),ROUND((ROUND($AI221*9%,2)+ROUND(((2600-$AI221)/$AH221)*$AJ221,2))*'umowa o pracę'!$E$8,2),0)))),0))))&gt;$J221,$J221,IF(IF(AND($AG221=1,$I221&gt;0),ROUND(IF($AH221+$AI221&gt;=2600,2600*'umowa o pracę'!$E$8,($AH221+$AI221)*'umowa o pracę'!$E$8),2)+IF($AI221=0,ROUND(IF($AH221&gt;2600,ROUND($AK221/$AH221*2600,2),$AK221)*'umowa o pracę'!$E$8,2),ROUND(IF($AH221&gt;2600,ROUND($AK221/$AH221*2600,2),$AK221)*'umowa o pracę'!$E$8,2)),ROUND(IF($AH221+$AI221&gt;=2600,2600*'umowa o pracę'!$E$8,($AH221+$AI221)*'umowa o pracę'!$E$8),2)-IF($AI221=0,ROUND(ROUND(IF($AH221&gt;2600,ROUND($AJ221/$AH221*2600,2),$AJ221),2)*'umowa o pracę'!$E$8,2),IF($AI221&gt;0,IF($AH221+$AI221&lt;2600,ROUND(ROUND($AJ221+ROUND($AI221*9%,2),2)*'umowa o pracę'!$E$8,2),IF(AND($AH221+$AI221&gt;=2600,$AI221&lt;2600,$AH221&lt;2600),ROUND((ROUND(((2600-$AI221)/$AH221)*$AJ221,2)+ROUND($AI221*9%,2))*'umowa o pracę'!$E$8,2),IF(AND($AH221+$AI221&gt;=2600,$AI221&gt;=2600),ROUND((ROUND(2600*9%,2))*'umowa o pracę'!$E$8,2),IF(AND($AH221+$AI221&gt;=2600,$AH221&gt;=2600,$AI221&lt;2600),ROUND((ROUND($AI221*9%,2)+ROUND(((2600-$AI221)/$AH221)*$AJ221,2))*'umowa o pracę'!$E$8,2),0)))),0)))&gt;$J221,$J221,IF(AND($AG221=1,$I221&gt;0),ROUND(IF($AH221+$AI221&gt;=2600,2600*'umowa o pracę'!$E$8,($AH221+$AI221)*'umowa o pracę'!$E$8),2)+IF($AI221=0,ROUND(IF($AH221&gt;2600,ROUND($AK221/$AH221*2600,2),$AK221)*'umowa o pracę'!$E$8,2),ROUND(IF($AH221&gt;2600,ROUND($AK221/$AH221*2600,2),$AK221)*'umowa o pracę'!$E$8,2)),ROUND(IF($AH221+$AI221&gt;=2600,2600*'umowa o pracę'!$E$8,($AH221+$AI221)*'umowa o pracę'!$E$8),2)-IF(AND($AI221=0,I221&gt;0),ROUND(ROUND(IF($AH221&gt;2600,ROUND($AJ221/$AH221*2600,2),$AJ221),2)*'umowa o pracę'!$E$8,2),IF($AI221&gt;0,IF($AH221+$AI221&lt;2600,ROUND(ROUND($AJ221+ROUND($AI221*9%,2),2)*'umowa o pracę'!$E$8,2),IF(AND($AH221+$AI221&gt;=2600,$AI221&lt;2600,$AH221&lt;2600),ROUND((ROUND(((2600-$AI221)/$AH221)*$AJ221,2)+ROUND($AI221*9%,2))*'umowa o pracę'!$E$8,2),IF(AND($AH221+$AI221&gt;=2600,$AI221&gt;=2600),ROUND((ROUND(2600*9%,2))*'umowa o pracę'!$E$8,2),IF(AND($AH221+$AI221&gt;=2600,$AH221&gt;=2600,$AI221&lt;2600),ROUND((ROUND($AI221*9%,2)+ROUND(((2600-$AI221)/$AH221)*$AJ221,2))*'umowa o pracę'!$E$8,2),0)))),0)))))</f>
        <v>0</v>
      </c>
      <c r="AN221" s="32">
        <f>IF(IF(IF(AND($AG221=1,$I221&gt;0),ROUND(IF($AH221+$AI221&gt;=2800,2800*'umowa o pracę'!$E$8,($AH221+$AI221)*'umowa o pracę'!$E$8),2)+IF($AI221=0,ROUND(IF($AH221&gt;2800,ROUND($AK221/$AH221*2800,2),$AK221)*'umowa o pracę'!$E$8,2),ROUND(IF($AH221&gt;2800,ROUND($AK221/$AH221*2800,2),$AK221)*'umowa o pracę'!$E$8,2)),ROUND(IF($AH221+$AI221&gt;=2800,2800*'umowa o pracę'!$E$8,($AH221+$AI221)*'umowa o pracę'!$E$8),2)-IF($AI221=0,ROUND(ROUND(IF($AH221&gt;2800,ROUND($AJ221/$AH221*2800,2),$AJ221),2)*'umowa o pracę'!$E$8,2),IF($AI221&gt;0,IF($AH221+$AI221&lt;2800,ROUND(ROUND($AJ221+ROUND($AI221*9%,2),2)*'umowa o pracę'!$E$8,2),IF(AND($AH221+$AI221&gt;=2800,$AI221&lt;2800,$AH221&lt;2800),ROUND((ROUND(((2800-$AI221)/$AH221)*$AJ221,2)+ROUND($AI221*9%,2))*'umowa o pracę'!$E$8,2),IF(AND($AH221+$AI221&gt;=2800,$AI221&gt;=2800),ROUND((ROUND(2800*9%,2))*'umowa o pracę'!$E$8,2),IF(AND($AH221+$AI221&gt;=2800,$AH221&gt;=2800,$AI221&lt;2800),ROUND((ROUND($AI221*9%,2)+ROUND(((2800-$AI221)/$AH221)*$AJ221,2))*'umowa o pracę'!$E$8,2),0)))),0)))&gt;$J221,$J221,IF(AND($AG221=1,$I221&gt;0),ROUND(IF($AH221+$AI221&gt;=2800,2800*'umowa o pracę'!$E$8,($AH221+$AI221)*'umowa o pracę'!$E$8),2)+IF($AI221=0,ROUND(IF($AH221&gt;2800,ROUND($AK221/$AH221*2800,2),$AK221)*'umowa o pracę'!$E$8,2),ROUND(IF($AH221&gt;2800,ROUND($AK221/$AH221*2800,2),$AK221)*'umowa o pracę'!$E$8,2)),ROUND(IF($AH221+$AI221&gt;=2800,2800*'umowa o pracę'!$E$8,($AH221+$AI221)*'umowa o pracę'!$E$8),2)-IF($AI221=0,ROUND(ROUND(IF($AH221&gt;2800,ROUND($AJ221/$AH221*2800,2),$AJ221),2)*'umowa o pracę'!$E$8,2),IF($AI221&gt;0,IF($AH221+$AI221&lt;2800,ROUND(ROUND($AJ221+ROUND($AI221*9%,2),2)*'umowa o pracę'!$E$8,2),IF(AND($AH221+$AI221&gt;=2800,$AI221&lt;2800,$AH221&lt;2800),ROUND((ROUND(((2800-$AI221)/$AH221)*$AJ221,2)+ROUND($AI221*9%,2))*'umowa o pracę'!$E$8,2),IF(AND($AH221+$AI221&gt;=2800,$AI221&gt;=2800),ROUND((ROUND(2800*9%,2))*'umowa o pracę'!$E$8,2),IF(AND($AH221+$AI221&gt;=2800,$AH221&gt;=2800,$AI221&lt;2800),ROUND((ROUND($AI221*9%,2)+ROUND(((2800-$AI221)/$AH221)*$AJ221,2))*'umowa o pracę'!$E$8,2),0)))),0))))&gt;$J221,$J221,IF(IF(AND($AG221=1,$I221&gt;0),ROUND(IF($AH221+$AI221&gt;=2800,2800*'umowa o pracę'!$E$8,($AH221+$AI221)*'umowa o pracę'!$E$8),2)+IF($AI221=0,ROUND(IF($AH221&gt;2800,ROUND($AK221/$AH221*2800,2),$AK221)*'umowa o pracę'!$E$8,2),ROUND(IF($AH221&gt;2800,ROUND($AK221/$AH221*2800,2),$AK221)*'umowa o pracę'!$E$8,2)),ROUND(IF($AH221+$AI221&gt;=2800,2800*'umowa o pracę'!$E$8,($AH221+$AI221)*'umowa o pracę'!$E$8),2)-IF($AI221=0,ROUND(ROUND(IF($AH221&gt;2800,ROUND($AJ221/$AH221*2800,2),$AJ221),2)*'umowa o pracę'!$E$8,2),IF($AI221&gt;0,IF($AH221+$AI221&lt;2800,ROUND(ROUND($AJ221+ROUND($AI221*9%,2),2)*'umowa o pracę'!$E$8,2),IF(AND($AH221+$AI221&gt;=2800,$AI221&lt;2800,$AH221&lt;2800),ROUND((ROUND(((2800-$AI221)/$AH221)*$AJ221,2)+ROUND($AI221*9%,2))*'umowa o pracę'!$E$8,2),IF(AND($AH221+$AI221&gt;=2800,$AI221&gt;=2800),ROUND((ROUND(2800*9%,2))*'umowa o pracę'!$E$8,2),IF(AND($AH221+$AI221&gt;=2800,$AH221&gt;=2800,$AI221&lt;2800),ROUND((ROUND($AI221*9%,2)+ROUND(((2800-$AI221)/$AH221)*$AJ221,2))*'umowa o pracę'!$E$8,2),0)))),0)))&gt;$J221,$J221,IF(AND($AG221=1,$I221&gt;0),ROUND(IF($AH221+$AI221&gt;=2800,2800*'umowa o pracę'!$E$8,($AH221+$AI221)*'umowa o pracę'!$E$8),2)+IF($AI221=0,ROUND(IF($AH221&gt;2800,ROUND($AK221/$AH221*2800,2),$AK221)*'umowa o pracę'!$E$8,2),ROUND(IF($AH221&gt;2800,ROUND($AK221/$AH221*2800,2),$AK221)*'umowa o pracę'!$E$8,2)),ROUND(IF($AH221+$AI221&gt;=2800,2800*'umowa o pracę'!$E$8,($AH221+$AI221)*'umowa o pracę'!$E$8),2)-IF(AND($AI221=0,I221&gt;0),ROUND(ROUND(IF($AH221&gt;2800,ROUND($AJ221/$AH221*2800,2),$AJ221),2)*'umowa o pracę'!$E$8,2),IF($AI221&gt;0,IF($AH221+$AI221&lt;2800,ROUND(ROUND($AJ221+ROUND($AI221*9%,2),2)*'umowa o pracę'!$E$8,2),IF(AND($AH221+$AI221&gt;=2800,$AI221&lt;2800,$AH221&lt;2800),ROUND((ROUND(((2800-$AI221)/$AH221)*$AJ221,2)+ROUND($AI221*9%,2))*'umowa o pracę'!$E$8,2),IF(AND($AH221+$AI221&gt;=2800,$AI221&gt;=2800),ROUND((ROUND(2800*9%,2))*'umowa o pracę'!$E$8,2),IF(AND($AH221+$AI221&gt;=2800,$AH221&gt;=2800,$AI221&lt;2800),ROUND((ROUND($AI221*9%,2)+ROUND(((2800-$AI221)/$AH221)*$AJ221,2))*'umowa o pracę'!$E$8,2),0)))),0)))))</f>
        <v>0</v>
      </c>
      <c r="AO221" s="32">
        <f>IF('umowa o pracę'!$E$7=2020,IF(IF($AG221=1,IF($AI221=0,ROUND(IF($AH221&gt;2600,ROUND($AJ221/$AH221*2600,2),$AJ221)*'umowa o pracę'!$E$8,2),IF($AH221+$AI221&lt;2600,ROUND(ROUND($AJ221+ROUND($AI221*9%,2),2)*'umowa o pracę'!$E$8,2),IF(AND($AH221+$AI221&gt;=2600,$AH221&lt;2600),ROUND((ROUND($AJ221+ROUND((2600-$AH221)*9%,2),2))*'umowa o pracę'!$E$8,2),IF(AND($AH221+$AI221&gt;=2600,$AH221&gt;=2600),ROUND(ROUND($AJ221/$AH221*2600,2)*'umowa o pracę'!$E$8,2),0)))),0)&gt;$H221,$H221,IF($AG221=1,IF($AI221=0,ROUND(IF($AH221&gt;2600,ROUND($AJ221/$AH221*2600,2),$AJ221)*'umowa o pracę'!$E$8,2),IF($AH221+$AI221&lt;2600,ROUND(ROUND($AJ221+ROUND($AI221*9%,2),2)*'umowa o pracę'!$E$8,2),IF(AND($AH221+$AI221&gt;=2600,$AH221&lt;2600),ROUND((ROUND($AJ221+ROUND((2600-$AH221)*9%,2),2))*'umowa o pracę'!$E$8,2),IF(AND($AH221+$AI221&gt;=2600,$AH221&gt;=2600),ROUND(ROUND($AJ221/$AH221*2600,2)*'umowa o pracę'!$E$8,2),0)))),0)),IF('umowa o pracę'!$E$7=2021,IF(IF($AG221=1,IF($AI221=0,ROUND(IF($AH221&gt;2800,ROUND($AJ221/$AH221*2800,2),$AJ221)*'umowa o pracę'!$E$8,2),IF($AH221+$AI221&lt;2800,ROUND(ROUND($AJ221+ROUND($AI221*9%,2),2)*'umowa o pracę'!$E$8,2),IF(AND($AH221+$AI221&gt;=2800,$AH221&lt;2800),ROUND((ROUND($AJ221+ROUND((2800-$AH221)*9%,2),2))*'umowa o pracę'!$E$8,2),IF(AND($AH221+$AI221&gt;=2800,$AH221&gt;=2800),ROUND(ROUND($AJ221/$AH221*2800,2)*'umowa o pracę'!$E$8,2),0)))),0)&gt;$H221,$H221,IF($AG221=1,IF($AI221=0,ROUND(IF($AH221&gt;2800,ROUND($AJ221/$AH221*2800,2),$AJ221)*'umowa o pracę'!$E$8,2),IF($AH221+$AI221&lt;2800,ROUND(ROUND($AJ221+ROUND($AI221*9%,2),2)*'umowa o pracę'!$E$8,2),IF(AND($AH221+$AI221&gt;=2800,$AH221&lt;2800),ROUND((ROUND($AJ221+ROUND((2800-$AH221)*9%,2),2))*'umowa o pracę'!$E$8,2),IF(AND($AH221+$AI221&gt;=2800,$AH221&gt;=2800),ROUND(ROUND($AJ221/$AH221*2800,2)*'umowa o pracę'!$E$8,2),0)))),0)),0))</f>
        <v>0</v>
      </c>
      <c r="AP221" s="32">
        <f>IF('umowa o pracę'!$E$7=2020,IF(IF($AG221=1,IF($AI221=0,ROUND(IF($AH221&gt;2600,ROUND($AK221/$AH221*2600,2),$AK221)*'umowa o pracę'!$E$8,2),ROUND(IF($AH221&gt;2600,ROUND($AK221/$AH221*2600,2),$AK221)*'umowa o pracę'!$E$8,2)),0)&gt;$I221,$I221,IF($AG221=1,IF($AI221=0,ROUND(IF($AH221&gt;2600,ROUND($AK221/$AH221*2600,2),$AK221)*'umowa o pracę'!$E$8,2),ROUND(IF($AH221&gt;2600,ROUND($AK221/$AH221*2600,2),$AK221)*'umowa o pracę'!$E$8,2)),0)),IF('umowa o pracę'!$E$7=2021,IF(IF($AG221=1,IF($AI221=0,ROUND(IF($AH221&gt;2800,ROUND($AK221/$AH221*2800,2),$AK221)*'umowa o pracę'!$E$8,2),ROUND(IF($AH221&gt;2800,ROUND($AK221/$AH221*2800,2),$AK221)*'umowa o pracę'!$E$8,2)),0)&gt;$I221,$I221,IF($AG221=1,IF($AI221=0,ROUND(IF($AH221&gt;2800,ROUND($AK221/$AH221*2800,2),$AK221)*'umowa o pracę'!$E$8,2),ROUND(IF($AH221&gt;2800,ROUND($AK221/$AH221*2800,2),$AK221)*'umowa o pracę'!$E$8,2)),0)),0))</f>
        <v>0</v>
      </c>
      <c r="AQ221" s="56">
        <f>IF('umowa o pracę'!$E$7=2020,$AM221,IF('umowa o pracę'!$E$7=2021,$AN221,0))</f>
        <v>0</v>
      </c>
      <c r="AR221" s="33">
        <f>IF('umowa o pracę'!$E$7=0,0,U221+AF221+AQ221)</f>
        <v>0</v>
      </c>
      <c r="AS221" s="19"/>
      <c r="AT221" s="19"/>
      <c r="AU221" s="19"/>
      <c r="AV221" s="6"/>
      <c r="AW221" s="6"/>
      <c r="AX221" s="6">
        <f t="shared" si="39"/>
        <v>10</v>
      </c>
      <c r="AY221" s="6"/>
      <c r="AZ221" s="234">
        <f t="shared" si="42"/>
        <v>0</v>
      </c>
      <c r="BA221" s="234">
        <f t="shared" si="43"/>
        <v>0</v>
      </c>
      <c r="BB221" s="234">
        <f t="shared" si="44"/>
        <v>0</v>
      </c>
      <c r="BC221" s="234">
        <f t="shared" si="45"/>
        <v>0</v>
      </c>
      <c r="BD221" s="234">
        <f t="shared" si="46"/>
        <v>0</v>
      </c>
      <c r="BE221" s="234">
        <f t="shared" si="47"/>
        <v>0</v>
      </c>
      <c r="BF221" s="234">
        <f t="shared" si="48"/>
        <v>0</v>
      </c>
      <c r="BG221" s="234">
        <f t="shared" si="49"/>
        <v>0</v>
      </c>
      <c r="BH221" s="234">
        <f t="shared" si="50"/>
        <v>0</v>
      </c>
      <c r="BI221" s="238">
        <f t="shared" si="51"/>
        <v>0</v>
      </c>
      <c r="BJ221" s="236"/>
      <c r="BK221" s="236"/>
      <c r="BL221" s="237"/>
    </row>
    <row r="222" spans="1:64" ht="15.75" customHeight="1" x14ac:dyDescent="0.25">
      <c r="A222" s="129">
        <v>211</v>
      </c>
      <c r="B222" s="57"/>
      <c r="C222" s="57"/>
      <c r="D222" s="36"/>
      <c r="E222" s="36"/>
      <c r="F222" s="242"/>
      <c r="G222" s="37">
        <v>1</v>
      </c>
      <c r="H222" s="58">
        <v>0</v>
      </c>
      <c r="I222" s="59">
        <v>0</v>
      </c>
      <c r="J222" s="60">
        <v>0</v>
      </c>
      <c r="K222" s="52">
        <v>1</v>
      </c>
      <c r="L222" s="39">
        <v>0</v>
      </c>
      <c r="M222" s="39">
        <v>0</v>
      </c>
      <c r="N222" s="39">
        <v>0</v>
      </c>
      <c r="O222" s="39">
        <v>0</v>
      </c>
      <c r="P222" s="35">
        <f>IF('umowa o pracę'!$E$7=2020,ROUND(IF($L222&gt;=2600,2600*'umowa o pracę'!$E$8,$L222*'umowa o pracę'!$E$8),2),IF('umowa o pracę'!$E$7=2021,ROUND(IF($L222&gt;=2800,2800*'umowa o pracę'!$E$8,$L222*'umowa o pracę'!$E$8),2),0))</f>
        <v>0</v>
      </c>
      <c r="Q222" s="252">
        <f>IF(IF(IF(AND($K222=1,$I222&gt;0),ROUND(IF($L222+$M222&gt;=2600,2600*'umowa o pracę'!$E$8,($L222+$M222)*'umowa o pracę'!$E$8),2)+IF($M222=0,ROUND(IF($L222&gt;2600,ROUND($O222/$L222*2600,2),$O222)*'umowa o pracę'!$E$8,2),ROUND(IF($L222&gt;2600,ROUND($O222/$L222*2600,2),$O222)*'umowa o pracę'!$E$8,2)),ROUND(IF($L222+$M222&gt;=2600,2600*'umowa o pracę'!$E$8,($L222+$M222)*'umowa o pracę'!$E$8),2)-IF($M222=0,ROUND(ROUND(IF($L222&gt;2600,ROUND($N222/$L222*2600,2),$N222),2)*'umowa o pracę'!$E$8,2),IF($M222&gt;0,IF($L222+$M222&lt;2600,ROUND(ROUND($N222+ROUND($M222*9%,2),2)*'umowa o pracę'!$E$8,2),IF(AND($L222+$M222&gt;=2600,$M222&lt;2600,$L222&lt;2600),ROUND((ROUND(((2600-$M222)/$L222)*$N222,2)+ROUND($M222*9%,2))*'umowa o pracę'!$E$8,2),IF(AND($L222+$M222&gt;=2600,$M222&gt;=2600),ROUND((ROUND(2600*9%,2))*'umowa o pracę'!$E$8,2),IF(AND($L222+$M222&gt;=2600,$L222&gt;=2600,$M222&lt;2600),ROUND((ROUND($M222*9%,2)+ROUND(((2600-$M222)/$L222)*$N222,2))*'umowa o pracę'!$E$8,2),0)))),0)))&gt;$J222,$J222,IF(AND($K222=1,$I222&gt;0),ROUND(IF($L222+$M222&gt;=2600,2600*'umowa o pracę'!$E$8,($L222+$M222)*'umowa o pracę'!$E$8),2)+IF($M222=0,ROUND(IF($L222&gt;2600,ROUND($O222/$L222*2600,2),$O222)*'umowa o pracę'!$E$8,2),ROUND(IF($L222&gt;2600,ROUND($O222/$L222*2600,2),$O222)*'umowa o pracę'!$E$8,2)),ROUND(IF($L222+$M222&gt;=2600,2600*'umowa o pracę'!$E$8,($L222+$M222)*'umowa o pracę'!$E$8),2)-IF($M222=0,ROUND(ROUND(IF($L222&gt;2600,ROUND($N222/$L222*2600,2),$N222),2)*'umowa o pracę'!$E$8,2),IF($M222&gt;0,IF($L222+$M222&lt;2600,ROUND(ROUND($N222+ROUND($M222*9%,2),2)*'umowa o pracę'!$E$8,2),IF(AND($L222+$M222&gt;=2600,$M222&lt;2600,$L222&lt;2600),ROUND((ROUND(((2600-$M222)/$L222)*$N222,2)+ROUND($M222*9%,2))*'umowa o pracę'!$E$8,2),IF(AND($L222+$M222&gt;=2600,$M222&gt;=2600),ROUND((ROUND(2600*9%,2))*'umowa o pracę'!$E$8,2),IF(AND($L222+$M222&gt;=2600,$L222&gt;=2600,$M222&lt;2600),ROUND((ROUND($M222*9%,2)+ROUND(((2600-$M222)/$L222)*$N222,2))*'umowa o pracę'!$E$8,2),0)))),0))))&gt;$J222,$J222,IF(IF(AND($K222=1,$I222&gt;0),ROUND(IF($L222+$M222&gt;=2600,2600*'umowa o pracę'!$E$8,($L222+$M222)*'umowa o pracę'!$E$8),2)+IF($M222=0,ROUND(IF($L222&gt;2600,ROUND($O222/$L222*2600,2),$O222)*'umowa o pracę'!$E$8,2),ROUND(IF($L222&gt;2600,ROUND($O222/$L222*2600,2),$O222)*'umowa o pracę'!$E$8,2)),ROUND(IF($L222+$M222&gt;=2600,2600*'umowa o pracę'!$E$8,($L222+$M222)*'umowa o pracę'!$E$8),2)-IF($M222=0,ROUND(ROUND(IF($L222&gt;2600,ROUND($N222/$L222*2600,2),$N222),2)*'umowa o pracę'!$E$8,2),IF($M222&gt;0,IF($L222+$M222&lt;2600,ROUND(ROUND($N222+ROUND($M222*9%,2),2)*'umowa o pracę'!$E$8,2),IF(AND($L222+$M222&gt;=2600,$M222&lt;2600,$L222&lt;2600),ROUND((ROUND(((2600-$M222)/$L222)*$N222,2)+ROUND($M222*9%,2))*'umowa o pracę'!$E$8,2),IF(AND($L222+$M222&gt;=2600,$M222&gt;=2600),ROUND((ROUND(2600*9%,2))*'umowa o pracę'!$E$8,2),IF(AND($L222+$M222&gt;=2600,$L222&gt;=2600,$M222&lt;2600),ROUND((ROUND($M222*9%,2)+ROUND(((2600-$M222)/$L222)*$N222,2))*'umowa o pracę'!$E$8,2),0)))),0)))&gt;$J222,$J222,IF(AND($K222=1,$I222&gt;0),ROUND(IF($L222+$M222&gt;=2600,2600*'umowa o pracę'!$E$8,($L222+$M222)*'umowa o pracę'!$E$8),2)+IF($M222=0,ROUND(IF($L222&gt;2600,ROUND($O222/$L222*2600,2),$O222)*'umowa o pracę'!$E$8,2),ROUND(IF($L222&gt;2600,ROUND($O222/$L222*2600,2),$O222)*'umowa o pracę'!$E$8,2)),ROUND(IF($L222+$M222&gt;=2600,2600*'umowa o pracę'!$E$8,($L222+$M222)*'umowa o pracę'!$E$8),2)-IF(AND($M222=0,I222&gt;0),ROUND(ROUND(IF($L222&gt;2600,ROUND($N222/$L222*2600,2),$N222),2)*'umowa o pracę'!$E$8,2),IF($M222&gt;0,IF($L222+$M222&lt;2600,ROUND(ROUND($N222+ROUND($M222*9%,2),2)*'umowa o pracę'!$E$8,2),IF(AND($L222+$M222&gt;=2600,$M222&lt;2600,$L222&lt;2600),ROUND((ROUND(((2600-$M222)/$L222)*$N222,2)+ROUND($M222*9%,2))*'umowa o pracę'!$E$8,2),IF(AND($L222+$M222&gt;=2600,$M222&gt;=2600),ROUND((ROUND(2600*9%,2))*'umowa o pracę'!$E$8,2),IF(AND($L222+$M222&gt;=2600,$L222&gt;=2600,$M222&lt;2600),ROUND((ROUND($M222*9%,2)+ROUND(((2600-$M222)/$L222)*$N222,2))*'umowa o pracę'!$E$8,2),0)))),0)))))</f>
        <v>0</v>
      </c>
      <c r="R222" s="252">
        <f>IF(IF(IF(AND($K222=1,$I222&gt;0),ROUND(IF($L222+$M222&gt;=2800,2800*'umowa o pracę'!$E$8,($L222+$M222)*'umowa o pracę'!$E$8),2)+IF($M222=0,ROUND(IF($L222&gt;2800,ROUND($O222/$L222*2800,2),$O222)*'umowa o pracę'!$E$8,2),ROUND(IF($L222&gt;2800,ROUND($O222/$L222*2800,2),$O222)*'umowa o pracę'!$E$8,2)),ROUND(IF($L222+$M222&gt;=2800,2800*'umowa o pracę'!$E$8,($L222+$M222)*'umowa o pracę'!$E$8),2)-IF($M222=0,ROUND(ROUND(IF($L222&gt;2800,ROUND($N222/$L222*2800,2),$N222),2)*'umowa o pracę'!$E$8,2),IF($M222&gt;0,IF($L222+$M222&lt;2800,ROUND(ROUND($N222+ROUND($M222*9%,2),2)*'umowa o pracę'!$E$8,2),IF(AND($L222+$M222&gt;=2800,$M222&lt;2800,$L222&lt;2800),ROUND((ROUND(((2800-$M222)/$L222)*$N222,2)+ROUND($M222*9%,2))*'umowa o pracę'!$E$8,2),IF(AND($L222+$M222&gt;=2800,$M222&gt;=2800),ROUND((ROUND(2800*9%,2))*'umowa o pracę'!$E$8,2),IF(AND($L222+$M222&gt;=2800,$L222&gt;=2800,$M222&lt;2800),ROUND((ROUND($M222*9%,2)+ROUND(((2800-$M222)/$L222)*$N222,2))*'umowa o pracę'!$E$8,2),0)))),0)))&gt;$J222,$J222,IF(AND($K222=1,$I222&gt;0),ROUND(IF($L222+$M222&gt;=2800,2800*'umowa o pracę'!$E$8,($L222+$M222)*'umowa o pracę'!$E$8),2)+IF($M222=0,ROUND(IF($L222&gt;2800,ROUND($O222/$L222*2800,2),$O222)*'umowa o pracę'!$E$8,2),ROUND(IF($L222&gt;2800,ROUND($O222/$L222*2800,2),$O222)*'umowa o pracę'!$E$8,2)),ROUND(IF($L222+$M222&gt;=2800,2800*'umowa o pracę'!$E$8,($L222+$M222)*'umowa o pracę'!$E$8),2)-IF($M222=0,ROUND(ROUND(IF($L222&gt;2800,ROUND($N222/$L222*2800,2),$N222),2)*'umowa o pracę'!$E$8,2),IF($M222&gt;0,IF($L222+$M222&lt;2800,ROUND(ROUND($N222+ROUND($M222*9%,2),2)*'umowa o pracę'!$E$8,2),IF(AND($L222+$M222&gt;=2800,$M222&lt;2800,$L222&lt;2800),ROUND((ROUND(((2800-$M222)/$L222)*$N222,2)+ROUND($M222*9%,2))*'umowa o pracę'!$E$8,2),IF(AND($L222+$M222&gt;=2800,$M222&gt;=2800),ROUND((ROUND(2800*9%,2))*'umowa o pracę'!$E$8,2),IF(AND($L222+$M222&gt;=2800,$L222&gt;=2800,$M222&lt;2800),ROUND((ROUND($M222*9%,2)+ROUND(((2800-$M222)/$L222)*$N222,2))*'umowa o pracę'!$E$8,2),0)))),0))))&gt;$J222,$J222,IF(IF(AND($K222=1,$I222&gt;0),ROUND(IF($L222+$M222&gt;=2800,2800*'umowa o pracę'!$E$8,($L222+$M222)*'umowa o pracę'!$E$8),2)+IF($M222=0,ROUND(IF($L222&gt;2800,ROUND($O222/$L222*2800,2),$O222)*'umowa o pracę'!$E$8,2),ROUND(IF($L222&gt;2800,ROUND($O222/$L222*2800,2),$O222)*'umowa o pracę'!$E$8,2)),ROUND(IF($L222+$M222&gt;=2800,2800*'umowa o pracę'!$E$8,($L222+$M222)*'umowa o pracę'!$E$8),2)-IF($M222=0,ROUND(ROUND(IF($L222&gt;2800,ROUND($N222/$L222*2800,2),$N222),2)*'umowa o pracę'!$E$8,2),IF($M222&gt;0,IF($L222+$M222&lt;2800,ROUND(ROUND($N222+ROUND($M222*9%,2),2)*'umowa o pracę'!$E$8,2),IF(AND($L222+$M222&gt;=2800,$M222&lt;2800,$L222&lt;2800),ROUND((ROUND(((2800-$M222)/$L222)*$N222,2)+ROUND($M222*9%,2))*'umowa o pracę'!$E$8,2),IF(AND($L222+$M222&gt;=2800,$M222&gt;=2800),ROUND((ROUND(2800*9%,2))*'umowa o pracę'!$E$8,2),IF(AND($L222+$M222&gt;=2800,$L222&gt;=2800,$M222&lt;2800),ROUND((ROUND($M222*9%,2)+ROUND(((2800-$M222)/$L222)*$N222,2))*'umowa o pracę'!$E$8,2),0)))),0)))&gt;$J222,$J222,IF(AND($K222=1,$I222&gt;0),ROUND(IF($L222+$M222&gt;=2800,2800*'umowa o pracę'!$E$8,($L222+$M222)*'umowa o pracę'!$E$8),2)+IF($M222=0,ROUND(IF($L222&gt;2800,ROUND($O222/$L222*2800,2),$O222)*'umowa o pracę'!$E$8,2),ROUND(IF($L222&gt;2800,ROUND($O222/$L222*2800,2),$O222)*'umowa o pracę'!$E$8,2)),ROUND(IF($L222+$M222&gt;=2800,2800*'umowa o pracę'!$E$8,($L222+$M222)*'umowa o pracę'!$E$8),2)-IF(AND($M222=0,I222&gt;0),ROUND(ROUND(IF($L222&gt;2800,ROUND($N222/$L222*2800,2),$N222),2)*'umowa o pracę'!$E$8,2),IF($M222&gt;0,IF($L222+$M222&lt;2800,ROUND(ROUND($N222+ROUND($M222*9%,2),2)*'umowa o pracę'!$E$8,2),IF(AND($L222+$M222&gt;=2800,$M222&lt;2800,$L222&lt;2800),ROUND((ROUND(((2800-$M222)/$L222)*$N222,2)+ROUND($M222*9%,2))*'umowa o pracę'!$E$8,2),IF(AND($L222+$M222&gt;=2800,$M222&gt;=2800),ROUND((ROUND(2800*9%,2))*'umowa o pracę'!$E$8,2),IF(AND($L222+$M222&gt;=2800,$L222&gt;=2800,$M222&lt;2800),ROUND((ROUND($M222*9%,2)+ROUND(((2800-$M222)/$L222)*$N222,2))*'umowa o pracę'!$E$8,2),0)))),0)))))</f>
        <v>0</v>
      </c>
      <c r="S222" s="32">
        <f>IF('umowa o pracę'!$E$7=2020,IF(IF($K222=1,IF($M222=0,ROUND(IF($L222&gt;2600,ROUND($N222/$L222*2600,2),$N222)*'umowa o pracę'!$E$8,2),IF($L222+$M222&lt;2600,ROUND(ROUND($N222+ROUND($M222*9%,2),2)*'umowa o pracę'!$E$8,2),IF(AND($L222+$M222&gt;=2600,$L222&lt;2600),ROUND((ROUND($N222+ROUND((2600-$L222)*9%,2),2))*'umowa o pracę'!$E$8,2),IF(AND($L222+$M222&gt;=2600,$L222&gt;=2600),ROUND(ROUND($N222/$L222*2600,2)*'umowa o pracę'!$E$8,2),0)))),0)&gt;$H222,$H222,IF($K222=1,IF($M222=0,ROUND(IF($L222&gt;2600,ROUND($N222/$L222*2600,2),$N222)*'umowa o pracę'!$E$8,2),IF($L222+$M222&lt;2600,ROUND(ROUND($N222+ROUND($M222*9%,2),2)*'umowa o pracę'!$E$8,2),IF(AND($L222+$M222&gt;=2600,$L222&lt;2600),ROUND((ROUND($N222+ROUND((2600-$L222)*9%,2),2))*'umowa o pracę'!$E$8,2),IF(AND($L222+$M222&gt;=2600,$L222&gt;=2600),ROUND(ROUND($N222/$L222*2600,2)*'umowa o pracę'!$E$8,2),0)))),0)),IF('umowa o pracę'!$E$7=2021,IF(IF($K222=1,IF($M222=0,ROUND(IF($L222&gt;2800,ROUND($N222/$L222*2800,2),$N222)*'umowa o pracę'!$E$8,2),IF($L222+$M222&lt;2800,ROUND(ROUND($N222+ROUND($M222*9%,2),2)*'umowa o pracę'!$E$8,2),IF(AND($L222+$M222&gt;=2800,$L222&lt;2800),ROUND((ROUND($N222+ROUND((2800-$L222)*9%,2),2))*'umowa o pracę'!$E$8,2),IF(AND($L222+$M222&gt;=2800,$L222&gt;=2800),ROUND(ROUND($N222/$L222*2800,2)*'umowa o pracę'!$E$8,2),0)))),0)&gt;$H222,$H222,IF($K222=1,IF($M222=0,ROUND(IF($L222&gt;2800,ROUND($N222/$L222*2800,2),$N222)*'umowa o pracę'!$E$8,2),IF($L222+$M222&lt;2800,ROUND(ROUND($N222+ROUND($M222*9%,2),2)*'umowa o pracę'!$E$8,2),IF(AND($L222+$M222&gt;=2800,$L222&lt;2800),ROUND((ROUND($N222+ROUND((2800-$L222)*9%,2),2))*'umowa o pracę'!$E$8,2),IF(AND($L222+$M222&gt;=2800,$L222&gt;=2800),ROUND(ROUND($N222/$L222*2800,2)*'umowa o pracę'!$E$8,2),0)))),0)),0))</f>
        <v>0</v>
      </c>
      <c r="T222" s="32">
        <f>IF('umowa o pracę'!$E$7=2020,IF(IF($K222=1,IF($M222=0,ROUND(IF($L222&gt;2600,ROUND($O222/$L222*2600,2),$O222)*'umowa o pracę'!$E$8,2),ROUND(IF($L222&gt;2600,ROUND($O222/$L222*2600,2),$O222)*'umowa o pracę'!$E$8,2)),0)&gt;$I222,$I222,IF($K222=1,IF($M222=0,ROUND(IF($L222&gt;2600,ROUND($O222/$L222*2600,2),$O222)*'umowa o pracę'!$E$8,2),ROUND(IF($L222&gt;2600,ROUND($O222/$L222*2600,2),$O222)*'umowa o pracę'!$E$8,2)),0)),IF('umowa o pracę'!$E$7=2021,IF(IF($K222=1,IF($M222=0,ROUND(IF($L222&gt;2800,ROUND($O222/$L222*2800,2),$O222)*'umowa o pracę'!$E$8,2),ROUND(IF($L222&gt;2800,ROUND($O222/$L222*2800,2),$O222)*'umowa o pracę'!$E$8,2)),0)&gt;$I222,$I222,IF($K222=1,IF($M222=0,ROUND(IF($L222&gt;2800,ROUND($O222/$L222*2800,2),$O222)*'umowa o pracę'!$E$8,2),ROUND(IF($L222&gt;2800,ROUND($O222/$L222*2800,2),$O222)*'umowa o pracę'!$E$8,2)),0)),0))</f>
        <v>0</v>
      </c>
      <c r="U222" s="51">
        <f>IF('umowa o pracę'!$E$7=2020,$Q222,IF('umowa o pracę'!$E$7=2021,$R222,0))</f>
        <v>0</v>
      </c>
      <c r="V222" s="53">
        <f t="shared" si="40"/>
        <v>1</v>
      </c>
      <c r="W222" s="54">
        <f>IF('umowa o pracę'!$E$6&lt;2,0,$L222)</f>
        <v>0</v>
      </c>
      <c r="X222" s="54">
        <f>IF('umowa o pracę'!$E$6&lt;2,0,$M222)</f>
        <v>0</v>
      </c>
      <c r="Y222" s="55">
        <f>IF('umowa o pracę'!$E$6&lt;2,0,$N222)</f>
        <v>0</v>
      </c>
      <c r="Z222" s="55">
        <f>IF('umowa o pracę'!$E$6&lt;2,0,$O222)</f>
        <v>0</v>
      </c>
      <c r="AA222" s="32">
        <f>IF('umowa o pracę'!$E$7=2020,ROUND(IF($W222&gt;=2600,2600*'umowa o pracę'!$E$8,$W222*'umowa o pracę'!$E$8),2),IF('umowa o pracę'!$E$7=2021,ROUND(IF($W222&gt;=2800,2800*'umowa o pracę'!$E$8,$W222*'umowa o pracę'!$E$8),2),0))</f>
        <v>0</v>
      </c>
      <c r="AB222" s="32">
        <f>IF(IF(IF(AND($V222=1,$I222&gt;0),ROUND(IF($W222+$X222&gt;=2600,2600*'umowa o pracę'!$E$8,($W222+$X222)*'umowa o pracę'!$E$8),2)+IF($X222=0,ROUND(IF($W222&gt;2600,ROUND($Z222/$W222*2600,2),$Z222)*'umowa o pracę'!$E$8,2),ROUND(IF($W222&gt;2600,ROUND($Z222/$W222*2600,2),$Z222)*'umowa o pracę'!$E$8,2)),ROUND(IF($W222+$X222&gt;=2600,2600*'umowa o pracę'!$E$8,($W222+$X222)*'umowa o pracę'!$E$8),2)-IF($X222=0,ROUND(ROUND(IF($W222&gt;2600,ROUND($Y222/$W222*2600,2),$Y222),2)*'umowa o pracę'!$E$8,2),IF($X222&gt;0,IF($W222+$X222&lt;2600,ROUND(ROUND($Y222+ROUND($X222*9%,2),2)*'umowa o pracę'!$E$8,2),IF(AND($W222+$X222&gt;=2600,$X222&lt;2600,$W222&lt;2600),ROUND((ROUND(((2600-$X222)/$W222)*$Y222,2)+ROUND($X222*9%,2))*'umowa o pracę'!$E$8,2),IF(AND($W222+$X222&gt;=2600,$X222&gt;=2600),ROUND((ROUND(2600*9%,2))*'umowa o pracę'!$E$8,2),IF(AND($W222+$X222&gt;=2600,$W222&gt;=2600,$X222&lt;2600),ROUND((ROUND($X222*9%,2)+ROUND(((2600-$X222)/$W222)*$Y222,2))*'umowa o pracę'!$E$8,2),0)))),0)))&gt;$J222,$J222,IF(AND($V222=1,$I222&gt;0),ROUND(IF($W222+$X222&gt;=2600,2600*'umowa o pracę'!$E$8,($W222+$X222)*'umowa o pracę'!$E$8),2)+IF($X222=0,ROUND(IF($W222&gt;2600,ROUND($Z222/$W222*2600,2),$Z222)*'umowa o pracę'!$E$8,2),ROUND(IF($W222&gt;2600,ROUND($Z222/$W222*2600,2),$Z222)*'umowa o pracę'!$E$8,2)),ROUND(IF($W222+$X222&gt;=2600,2600*'umowa o pracę'!$E$8,($W222+$X222)*'umowa o pracę'!$E$8),2)-IF($X222=0,ROUND(ROUND(IF($W222&gt;2600,ROUND($Y222/$W222*2600,2),$Y222),2)*'umowa o pracę'!$E$8,2),IF($X222&gt;0,IF($W222+$X222&lt;2600,ROUND(ROUND($Y222+ROUND($X222*9%,2),2)*'umowa o pracę'!$E$8,2),IF(AND($W222+$X222&gt;=2600,$X222&lt;2600,$W222&lt;2600),ROUND((ROUND(((2600-$X222)/$W222)*$Y222,2)+ROUND($X222*9%,2))*'umowa o pracę'!$E$8,2),IF(AND($W222+$X222&gt;=2600,$X222&gt;=2600),ROUND((ROUND(2600*9%,2))*'umowa o pracę'!$E$8,2),IF(AND($W222+$X222&gt;=2600,$W222&gt;=2600,$X222&lt;2600),ROUND((ROUND($X222*9%,2)+ROUND(((2600-$X222)/$W222)*$Y222,2))*'umowa o pracę'!$E$8,2),0)))),0))))&gt;$J222,$J222,IF(IF(AND($V222=1,$I222&gt;0),ROUND(IF($W222+$X222&gt;=2600,2600*'umowa o pracę'!$E$8,($W222+$X222)*'umowa o pracę'!$E$8),2)+IF($X222=0,ROUND(IF($W222&gt;2600,ROUND($Z222/$W222*2600,2),$Z222)*'umowa o pracę'!$E$8,2),ROUND(IF($W222&gt;2600,ROUND($Z222/$W222*2600,2),$Z222)*'umowa o pracę'!$E$8,2)),ROUND(IF($W222+$X222&gt;=2600,2600*'umowa o pracę'!$E$8,($W222+$X222)*'umowa o pracę'!$E$8),2)-IF($X222=0,ROUND(ROUND(IF($W222&gt;2600,ROUND($Y222/$W222*2600,2),$Y222),2)*'umowa o pracę'!$E$8,2),IF($X222&gt;0,IF($W222+$X222&lt;2600,ROUND(ROUND($Y222+ROUND($X222*9%,2),2)*'umowa o pracę'!$E$8,2),IF(AND($W222+$X222&gt;=2600,$X222&lt;2600,$W222&lt;2600),ROUND((ROUND(((2600-$X222)/$W222)*$Y222,2)+ROUND($X222*9%,2))*'umowa o pracę'!$E$8,2),IF(AND($W222+$X222&gt;=2600,$X222&gt;=2600),ROUND((ROUND(2600*9%,2))*'umowa o pracę'!$E$8,2),IF(AND($W222+$X222&gt;=2600,$W222&gt;=2600,$X222&lt;2600),ROUND((ROUND($X222*9%,2)+ROUND(((2600-$X222)/$W222)*$Y222,2))*'umowa o pracę'!$E$8,2),0)))),0)))&gt;$J222,$J222,IF(AND($V222=1,$I222&gt;0),ROUND(IF($W222+$X222&gt;=2600,2600*'umowa o pracę'!$E$8,($W222+$X222)*'umowa o pracę'!$E$8),2)+IF($X222=0,ROUND(IF($W222&gt;2600,ROUND($Z222/$W222*2600,2),$Z222)*'umowa o pracę'!$E$8,2),ROUND(IF($W222&gt;2600,ROUND($Z222/$W222*2600,2),$Z222)*'umowa o pracę'!$E$8,2)),ROUND(IF($W222+$X222&gt;=2600,2600*'umowa o pracę'!$E$8,($W222+$X222)*'umowa o pracę'!$E$8),2)-IF(AND($X222=0,I222&gt;0),ROUND(ROUND(IF($W222&gt;2600,ROUND($Y222/$W222*2600,2),$Y222),2)*'umowa o pracę'!$E$8,2),IF($X222&gt;0,IF($W222+$X222&lt;2600,ROUND(ROUND($Y222+ROUND($X222*9%,2),2)*'umowa o pracę'!$E$8,2),IF(AND($W222+$X222&gt;=2600,$X222&lt;2600,$W222&lt;2600),ROUND((ROUND(((2600-$X222)/$W222)*$Y222,2)+ROUND($X222*9%,2))*'umowa o pracę'!$E$8,2),IF(AND($W222+$X222&gt;=2600,$X222&gt;=2600),ROUND((ROUND(2600*9%,2))*'umowa o pracę'!$E$8,2),IF(AND($W222+$X222&gt;=2600,$W222&gt;=2600,$X222&lt;2600),ROUND((ROUND($X222*9%,2)+ROUND(((2600-$X222)/$W222)*$Y222,2))*'umowa o pracę'!$E$8,2),0)))),0)))))</f>
        <v>0</v>
      </c>
      <c r="AC222" s="32">
        <f>IF(IF(IF(AND($V222=1,$I222&gt;0),ROUND(IF($W222+$X222&gt;=2800,2800*'umowa o pracę'!$E$8,($W222+$X222)*'umowa o pracę'!$E$8),2)+IF($X222=0,ROUND(IF($W222&gt;2800,ROUND($Z222/$W222*2800,2),$Z222)*'umowa o pracę'!$E$8,2),ROUND(IF($W222&gt;2800,ROUND($Z222/$W222*2800,2),$Z222)*'umowa o pracę'!$E$8,2)),ROUND(IF($W222+$X222&gt;=2800,2800*'umowa o pracę'!$E$8,($W222+$X222)*'umowa o pracę'!$E$8),2)-IF($X222=0,ROUND(ROUND(IF($W222&gt;2800,ROUND($Y222/$W222*2800,2),$Y222),2)*'umowa o pracę'!$E$8,2),IF($X222&gt;0,IF($W222+$X222&lt;2800,ROUND(ROUND($Y222+ROUND($X222*9%,2),2)*'umowa o pracę'!$E$8,2),IF(AND($W222+$X222&gt;=2800,$X222&lt;2800,$W222&lt;2800),ROUND((ROUND(((2800-$X222)/$W222)*$Y222,2)+ROUND($X222*9%,2))*'umowa o pracę'!$E$8,2),IF(AND($W222+$X222&gt;=2800,$X222&gt;=2800),ROUND((ROUND(2800*9%,2))*'umowa o pracę'!$E$8,2),IF(AND($W222+$X222&gt;=2800,$W222&gt;=2800,$X222&lt;2800),ROUND((ROUND($X222*9%,2)+ROUND(((2800-$X222)/$W222)*$Y222,2))*'umowa o pracę'!$E$8,2),0)))),0)))&gt;$J222,$J222,IF(AND($V222=1,$I222&gt;0),ROUND(IF($W222+$X222&gt;=2800,2800*'umowa o pracę'!$E$8,($W222+$X222)*'umowa o pracę'!$E$8),2)+IF($X222=0,ROUND(IF($W222&gt;2800,ROUND($Z222/$W222*2800,2),$Z222)*'umowa o pracę'!$E$8,2),ROUND(IF($W222&gt;2800,ROUND($Z222/$W222*2800,2),$Z222)*'umowa o pracę'!$E$8,2)),ROUND(IF($W222+$X222&gt;=2800,2800*'umowa o pracę'!$E$8,($W222+$X222)*'umowa o pracę'!$E$8),2)-IF($X222=0,ROUND(ROUND(IF($W222&gt;2800,ROUND($Y222/$W222*2800,2),$Y222),2)*'umowa o pracę'!$E$8,2),IF($X222&gt;0,IF($W222+$X222&lt;2800,ROUND(ROUND($Y222+ROUND($X222*9%,2),2)*'umowa o pracę'!$E$8,2),IF(AND($W222+$X222&gt;=2800,$X222&lt;2800,$W222&lt;2800),ROUND((ROUND(((2800-$X222)/$W222)*$Y222,2)+ROUND($X222*9%,2))*'umowa o pracę'!$E$8,2),IF(AND($W222+$X222&gt;=2800,$X222&gt;=2800),ROUND((ROUND(2800*9%,2))*'umowa o pracę'!$E$8,2),IF(AND($W222+$X222&gt;=2800,$W222&gt;=2800,$X222&lt;2800),ROUND((ROUND($X222*9%,2)+ROUND(((2800-$X222)/$W222)*$Y222,2))*'umowa o pracę'!$E$8,2),0)))),0))))&gt;$J222,$J222,IF(IF(AND($V222=1,$I222&gt;0),ROUND(IF($W222+$X222&gt;=2800,2800*'umowa o pracę'!$E$8,($W222+$X222)*'umowa o pracę'!$E$8),2)+IF($X222=0,ROUND(IF($W222&gt;2800,ROUND($Z222/$W222*2800,2),$Z222)*'umowa o pracę'!$E$8,2),ROUND(IF($W222&gt;2800,ROUND($Z222/$W222*2800,2),$Z222)*'umowa o pracę'!$E$8,2)),ROUND(IF($W222+$X222&gt;=2800,2800*'umowa o pracę'!$E$8,($W222+$X222)*'umowa o pracę'!$E$8),2)-IF($X222=0,ROUND(ROUND(IF($W222&gt;2800,ROUND($Y222/$W222*2800,2),$Y222),2)*'umowa o pracę'!$E$8,2),IF($X222&gt;0,IF($W222+$X222&lt;2800,ROUND(ROUND($Y222+ROUND($X222*9%,2),2)*'umowa o pracę'!$E$8,2),IF(AND($W222+$X222&gt;=2800,$X222&lt;2800,$W222&lt;2800),ROUND((ROUND(((2800-$X222)/$W222)*$Y222,2)+ROUND($X222*9%,2))*'umowa o pracę'!$E$8,2),IF(AND($W222+$X222&gt;=2800,$X222&gt;=2800),ROUND((ROUND(2800*9%,2))*'umowa o pracę'!$E$8,2),IF(AND($W222+$X222&gt;=2800,$W222&gt;=2800,$X222&lt;2800),ROUND((ROUND($X222*9%,2)+ROUND(((2800-$X222)/$W222)*$Y222,2))*'umowa o pracę'!$E$8,2),0)))),0)))&gt;$J222,$J222,IF(AND($V222=1,$I222&gt;0),ROUND(IF($W222+$X222&gt;=2800,2800*'umowa o pracę'!$E$8,($W222+$X222)*'umowa o pracę'!$E$8),2)+IF($X222=0,ROUND(IF($W222&gt;2800,ROUND($Z222/$W222*2800,2),$Z222)*'umowa o pracę'!$E$8,2),ROUND(IF($W222&gt;2800,ROUND($Z222/$W222*2800,2),$Z222)*'umowa o pracę'!$E$8,2)),ROUND(IF($W222+$X222&gt;=2800,2800*'umowa o pracę'!$E$8,($W222+$X222)*'umowa o pracę'!$E$8),2)-IF(AND($X222=0,I222&gt;0),ROUND(ROUND(IF($W222&gt;2800,ROUND($Y222/$W222*2800,2),$Y222),2)*'umowa o pracę'!$E$8,2),IF($X222&gt;0,IF($W222+$X222&lt;2800,ROUND(ROUND($Y222+ROUND($X222*9%,2),2)*'umowa o pracę'!$E$8,2),IF(AND($W222+$X222&gt;=2800,$X222&lt;2800,$W222&lt;2800),ROUND((ROUND(((2800-$X222)/$W222)*$Y222,2)+ROUND($X222*9%,2))*'umowa o pracę'!$E$8,2),IF(AND($W222+$X222&gt;=2800,$X222&gt;=2800),ROUND((ROUND(2800*9%,2))*'umowa o pracę'!$E$8,2),IF(AND($W222+$X222&gt;=2800,$W222&gt;=2800,$X222&lt;2800),ROUND((ROUND($X222*9%,2)+ROUND(((2800-$X222)/$W222)*$Y222,2))*'umowa o pracę'!$E$8,2),0)))),0)))))</f>
        <v>0</v>
      </c>
      <c r="AD222" s="32">
        <f>IF('umowa o pracę'!$E$7=2020,IF(IF($V222=1,IF($X222=0,ROUND(IF($W222&gt;2600,ROUND($Y222/$W222*2600,2),$Y222)*'umowa o pracę'!$E$8,2),IF($W222+$X222&lt;2600,ROUND(ROUND($Y222+ROUND($X222*9%,2),2)*'umowa o pracę'!$E$8,2),IF(AND($W222+$X222&gt;=2600,$W222&lt;2600),ROUND((ROUND($Y222+ROUND((2600-$W222)*9%,2),2))*'umowa o pracę'!$E$8,2),IF(AND($W222+$X222&gt;=2600,$W222&gt;=2600),ROUND(ROUND($Y222/$W222*2600,2)*'umowa o pracę'!$E$8,2),0)))),0)&gt;$H222,$H222,IF($V222=1,IF($X222=0,ROUND(IF($W222&gt;2600,ROUND($Y222/$W222*2600,2),$Y222)*'umowa o pracę'!$E$8,2),IF($W222+$X222&lt;2600,ROUND(ROUND($Y222+ROUND($X222*9%,2),2)*'umowa o pracę'!$E$8,2),IF(AND($W222+$X222&gt;=2600,$W222&lt;2600),ROUND((ROUND($Y222+ROUND((2600-$W222)*9%,2),2))*'umowa o pracę'!$E$8,2),IF(AND($W222+$X222&gt;=2600,$W222&gt;=2600),ROUND(ROUND($Y222/$W222*2600,2)*'umowa o pracę'!$E$8,2),0)))),0)),IF('umowa o pracę'!$E$7=2021,IF(IF($V222=1,IF($X222=0,ROUND(IF($W222&gt;2800,ROUND($Y222/$W222*2800,2),$Y222)*'umowa o pracę'!$E$8,2),IF($W222+$X222&lt;2800,ROUND(ROUND($Y222+ROUND($X222*9%,2),2)*'umowa o pracę'!$E$8,2),IF(AND($W222+$X222&gt;=2800,$W222&lt;2800),ROUND((ROUND($Y222+ROUND((2800-$W222)*9%,2),2))*'umowa o pracę'!$E$8,2),IF(AND($W222+$X222&gt;=2800,$W222&gt;=2800),ROUND(ROUND($Y222/$W222*2800,2)*'umowa o pracę'!$E$8,2),0)))),0)&gt;$H222,$H222,IF($V222=1,IF($X222=0,ROUND(IF($W222&gt;2800,ROUND($Y222/$W222*2800,2),$Y222)*'umowa o pracę'!$E$8,2),IF($W222+$X222&lt;2800,ROUND(ROUND($Y222+ROUND($X222*9%,2),2)*'umowa o pracę'!$E$8,2),IF(AND($W222+$X222&gt;=2800,$W222&lt;2800),ROUND((ROUND($Y222+ROUND((2800-$W222)*9%,2),2))*'umowa o pracę'!$E$8,2),IF(AND($W222+$X222&gt;=2800,$W222&gt;=2800),ROUND(ROUND($Y222/$W222*2800,2)*'umowa o pracę'!$E$8,2),0)))),0)),0))</f>
        <v>0</v>
      </c>
      <c r="AE222" s="32">
        <f>IF('umowa o pracę'!$E$7=2020,IF(IF($V222=1,IF($X222=0,ROUND(IF($W222&gt;2600,ROUND($Z222/$W222*2600,2),$Z222)*'umowa o pracę'!$E$8,2),ROUND(IF($W222&gt;2600,ROUND($Z222/$W222*2600,2),$Z222)*'umowa o pracę'!$E$8,2)),0)&gt;$I222,$I222,IF($V222=1,IF($X222=0,ROUND(IF($W222&gt;2600,ROUND($Z222/$W222*2600,2),$Z222)*'umowa o pracę'!$E$8,2),ROUND(IF($W222&gt;2600,ROUND($Z222/$W222*2600,2),$Z222)*'umowa o pracę'!$E$8,2)),0)),IF('umowa o pracę'!$E$7=2021,IF(IF($V222=1,IF($X222=0,ROUND(IF($W222&gt;2800,ROUND($Z222/$W222*2800,2),$Z222)*'umowa o pracę'!$E$8,2),ROUND(IF($W222&gt;2800,ROUND($Z222/$W222*2800,2),$Z222)*'umowa o pracę'!$E$8,2)),0)&gt;$I222,$I222,IF($V222=1,IF($X222=0,ROUND(IF($W222&gt;2800,ROUND($Z222/$W222*2800,2),$Z222)*'umowa o pracę'!$E$8,2),ROUND(IF($W222&gt;2800,ROUND($Z222/$W222*2800,2),$Z222)*'umowa o pracę'!$E$8,2)),0)),0))</f>
        <v>0</v>
      </c>
      <c r="AF222" s="56">
        <f>IF('umowa o pracę'!$E$7=2020,$AB222,IF('umowa o pracę'!$E$7=2021,$AC222,0))</f>
        <v>0</v>
      </c>
      <c r="AG222" s="53">
        <f t="shared" si="41"/>
        <v>1</v>
      </c>
      <c r="AH222" s="39">
        <f>IF('umowa o pracę'!$E$6&lt;3,0,$L222)</f>
        <v>0</v>
      </c>
      <c r="AI222" s="39">
        <f>IF('umowa o pracę'!$E$6&lt;3,0,$M222)</f>
        <v>0</v>
      </c>
      <c r="AJ222" s="55">
        <f>IF('umowa o pracę'!$E$6&lt;3,0,$N222)</f>
        <v>0</v>
      </c>
      <c r="AK222" s="55">
        <f>IF('umowa o pracę'!$E$6&lt;3,0,$O222)</f>
        <v>0</v>
      </c>
      <c r="AL222" s="32">
        <f>IF('umowa o pracę'!$E$7=2020,ROUND(IF($AH222&gt;=2600,2600*'umowa o pracę'!$E$8,$AH222*'umowa o pracę'!$E$8),2),IF('umowa o pracę'!$E$7=2021,ROUND(IF($AH222&gt;=2800,2800*'umowa o pracę'!$E$8,$AH222*'umowa o pracę'!$E$8),2),0))</f>
        <v>0</v>
      </c>
      <c r="AM222" s="32">
        <f>IF(IF(IF(AND($AG222=1,$I222&gt;0),ROUND(IF($AH222+$AI222&gt;=2600,2600*'umowa o pracę'!$E$8,($AH222+$AI222)*'umowa o pracę'!$E$8),2)+IF($AI222=0,ROUND(IF($AH222&gt;2600,ROUND($AK222/$AH222*2600,2),$AK222)*'umowa o pracę'!$E$8,2),ROUND(IF($AH222&gt;2600,ROUND($AK222/$AH222*2600,2),$AK222)*'umowa o pracę'!$E$8,2)),ROUND(IF($AH222+$AI222&gt;=2600,2600*'umowa o pracę'!$E$8,($AH222+$AI222)*'umowa o pracę'!$E$8),2)-IF($AI222=0,ROUND(ROUND(IF($AH222&gt;2600,ROUND($AJ222/$AH222*2600,2),$AJ222),2)*'umowa o pracę'!$E$8,2),IF($AI222&gt;0,IF($AH222+$AI222&lt;2600,ROUND(ROUND($AJ222+ROUND($AI222*9%,2),2)*'umowa o pracę'!$E$8,2),IF(AND($AH222+$AI222&gt;=2600,$AI222&lt;2600,$AH222&lt;2600),ROUND((ROUND(((2600-$AI222)/$AH222)*$AJ222,2)+ROUND($AI222*9%,2))*'umowa o pracę'!$E$8,2),IF(AND($AH222+$AI222&gt;=2600,$AI222&gt;=2600),ROUND((ROUND(2600*9%,2))*'umowa o pracę'!$E$8,2),IF(AND($AH222+$AI222&gt;=2600,$AH222&gt;=2600,$AI222&lt;2600),ROUND((ROUND($AI222*9%,2)+ROUND(((2600-$AI222)/$AH222)*$AJ222,2))*'umowa o pracę'!$E$8,2),0)))),0)))&gt;$J222,$J222,IF(AND($AG222=1,$I222&gt;0),ROUND(IF($AH222+$AI222&gt;=2600,2600*'umowa o pracę'!$E$8,($AH222+$AI222)*'umowa o pracę'!$E$8),2)+IF($AI222=0,ROUND(IF($AH222&gt;2600,ROUND($AK222/$AH222*2600,2),$AK222)*'umowa o pracę'!$E$8,2),ROUND(IF($AH222&gt;2600,ROUND($AK222/$AH222*2600,2),$AK222)*'umowa o pracę'!$E$8,2)),ROUND(IF($AH222+$AI222&gt;=2600,2600*'umowa o pracę'!$E$8,($AH222+$AI222)*'umowa o pracę'!$E$8),2)-IF($AI222=0,ROUND(ROUND(IF($AH222&gt;2600,ROUND($AJ222/$AH222*2600,2),$AJ222),2)*'umowa o pracę'!$E$8,2),IF($AI222&gt;0,IF($AH222+$AI222&lt;2600,ROUND(ROUND($AJ222+ROUND($AI222*9%,2),2)*'umowa o pracę'!$E$8,2),IF(AND($AH222+$AI222&gt;=2600,$AI222&lt;2600,$AH222&lt;2600),ROUND((ROUND(((2600-$AI222)/$AH222)*$AJ222,2)+ROUND($AI222*9%,2))*'umowa o pracę'!$E$8,2),IF(AND($AH222+$AI222&gt;=2600,$AI222&gt;=2600),ROUND((ROUND(2600*9%,2))*'umowa o pracę'!$E$8,2),IF(AND($AH222+$AI222&gt;=2600,$AH222&gt;=2600,$AI222&lt;2600),ROUND((ROUND($AI222*9%,2)+ROUND(((2600-$AI222)/$AH222)*$AJ222,2))*'umowa o pracę'!$E$8,2),0)))),0))))&gt;$J222,$J222,IF(IF(AND($AG222=1,$I222&gt;0),ROUND(IF($AH222+$AI222&gt;=2600,2600*'umowa o pracę'!$E$8,($AH222+$AI222)*'umowa o pracę'!$E$8),2)+IF($AI222=0,ROUND(IF($AH222&gt;2600,ROUND($AK222/$AH222*2600,2),$AK222)*'umowa o pracę'!$E$8,2),ROUND(IF($AH222&gt;2600,ROUND($AK222/$AH222*2600,2),$AK222)*'umowa o pracę'!$E$8,2)),ROUND(IF($AH222+$AI222&gt;=2600,2600*'umowa o pracę'!$E$8,($AH222+$AI222)*'umowa o pracę'!$E$8),2)-IF($AI222=0,ROUND(ROUND(IF($AH222&gt;2600,ROUND($AJ222/$AH222*2600,2),$AJ222),2)*'umowa o pracę'!$E$8,2),IF($AI222&gt;0,IF($AH222+$AI222&lt;2600,ROUND(ROUND($AJ222+ROUND($AI222*9%,2),2)*'umowa o pracę'!$E$8,2),IF(AND($AH222+$AI222&gt;=2600,$AI222&lt;2600,$AH222&lt;2600),ROUND((ROUND(((2600-$AI222)/$AH222)*$AJ222,2)+ROUND($AI222*9%,2))*'umowa o pracę'!$E$8,2),IF(AND($AH222+$AI222&gt;=2600,$AI222&gt;=2600),ROUND((ROUND(2600*9%,2))*'umowa o pracę'!$E$8,2),IF(AND($AH222+$AI222&gt;=2600,$AH222&gt;=2600,$AI222&lt;2600),ROUND((ROUND($AI222*9%,2)+ROUND(((2600-$AI222)/$AH222)*$AJ222,2))*'umowa o pracę'!$E$8,2),0)))),0)))&gt;$J222,$J222,IF(AND($AG222=1,$I222&gt;0),ROUND(IF($AH222+$AI222&gt;=2600,2600*'umowa o pracę'!$E$8,($AH222+$AI222)*'umowa o pracę'!$E$8),2)+IF($AI222=0,ROUND(IF($AH222&gt;2600,ROUND($AK222/$AH222*2600,2),$AK222)*'umowa o pracę'!$E$8,2),ROUND(IF($AH222&gt;2600,ROUND($AK222/$AH222*2600,2),$AK222)*'umowa o pracę'!$E$8,2)),ROUND(IF($AH222+$AI222&gt;=2600,2600*'umowa o pracę'!$E$8,($AH222+$AI222)*'umowa o pracę'!$E$8),2)-IF(AND($AI222=0,I222&gt;0),ROUND(ROUND(IF($AH222&gt;2600,ROUND($AJ222/$AH222*2600,2),$AJ222),2)*'umowa o pracę'!$E$8,2),IF($AI222&gt;0,IF($AH222+$AI222&lt;2600,ROUND(ROUND($AJ222+ROUND($AI222*9%,2),2)*'umowa o pracę'!$E$8,2),IF(AND($AH222+$AI222&gt;=2600,$AI222&lt;2600,$AH222&lt;2600),ROUND((ROUND(((2600-$AI222)/$AH222)*$AJ222,2)+ROUND($AI222*9%,2))*'umowa o pracę'!$E$8,2),IF(AND($AH222+$AI222&gt;=2600,$AI222&gt;=2600),ROUND((ROUND(2600*9%,2))*'umowa o pracę'!$E$8,2),IF(AND($AH222+$AI222&gt;=2600,$AH222&gt;=2600,$AI222&lt;2600),ROUND((ROUND($AI222*9%,2)+ROUND(((2600-$AI222)/$AH222)*$AJ222,2))*'umowa o pracę'!$E$8,2),0)))),0)))))</f>
        <v>0</v>
      </c>
      <c r="AN222" s="32">
        <f>IF(IF(IF(AND($AG222=1,$I222&gt;0),ROUND(IF($AH222+$AI222&gt;=2800,2800*'umowa o pracę'!$E$8,($AH222+$AI222)*'umowa o pracę'!$E$8),2)+IF($AI222=0,ROUND(IF($AH222&gt;2800,ROUND($AK222/$AH222*2800,2),$AK222)*'umowa o pracę'!$E$8,2),ROUND(IF($AH222&gt;2800,ROUND($AK222/$AH222*2800,2),$AK222)*'umowa o pracę'!$E$8,2)),ROUND(IF($AH222+$AI222&gt;=2800,2800*'umowa o pracę'!$E$8,($AH222+$AI222)*'umowa o pracę'!$E$8),2)-IF($AI222=0,ROUND(ROUND(IF($AH222&gt;2800,ROUND($AJ222/$AH222*2800,2),$AJ222),2)*'umowa o pracę'!$E$8,2),IF($AI222&gt;0,IF($AH222+$AI222&lt;2800,ROUND(ROUND($AJ222+ROUND($AI222*9%,2),2)*'umowa o pracę'!$E$8,2),IF(AND($AH222+$AI222&gt;=2800,$AI222&lt;2800,$AH222&lt;2800),ROUND((ROUND(((2800-$AI222)/$AH222)*$AJ222,2)+ROUND($AI222*9%,2))*'umowa o pracę'!$E$8,2),IF(AND($AH222+$AI222&gt;=2800,$AI222&gt;=2800),ROUND((ROUND(2800*9%,2))*'umowa o pracę'!$E$8,2),IF(AND($AH222+$AI222&gt;=2800,$AH222&gt;=2800,$AI222&lt;2800),ROUND((ROUND($AI222*9%,2)+ROUND(((2800-$AI222)/$AH222)*$AJ222,2))*'umowa o pracę'!$E$8,2),0)))),0)))&gt;$J222,$J222,IF(AND($AG222=1,$I222&gt;0),ROUND(IF($AH222+$AI222&gt;=2800,2800*'umowa o pracę'!$E$8,($AH222+$AI222)*'umowa o pracę'!$E$8),2)+IF($AI222=0,ROUND(IF($AH222&gt;2800,ROUND($AK222/$AH222*2800,2),$AK222)*'umowa o pracę'!$E$8,2),ROUND(IF($AH222&gt;2800,ROUND($AK222/$AH222*2800,2),$AK222)*'umowa o pracę'!$E$8,2)),ROUND(IF($AH222+$AI222&gt;=2800,2800*'umowa o pracę'!$E$8,($AH222+$AI222)*'umowa o pracę'!$E$8),2)-IF($AI222=0,ROUND(ROUND(IF($AH222&gt;2800,ROUND($AJ222/$AH222*2800,2),$AJ222),2)*'umowa o pracę'!$E$8,2),IF($AI222&gt;0,IF($AH222+$AI222&lt;2800,ROUND(ROUND($AJ222+ROUND($AI222*9%,2),2)*'umowa o pracę'!$E$8,2),IF(AND($AH222+$AI222&gt;=2800,$AI222&lt;2800,$AH222&lt;2800),ROUND((ROUND(((2800-$AI222)/$AH222)*$AJ222,2)+ROUND($AI222*9%,2))*'umowa o pracę'!$E$8,2),IF(AND($AH222+$AI222&gt;=2800,$AI222&gt;=2800),ROUND((ROUND(2800*9%,2))*'umowa o pracę'!$E$8,2),IF(AND($AH222+$AI222&gt;=2800,$AH222&gt;=2800,$AI222&lt;2800),ROUND((ROUND($AI222*9%,2)+ROUND(((2800-$AI222)/$AH222)*$AJ222,2))*'umowa o pracę'!$E$8,2),0)))),0))))&gt;$J222,$J222,IF(IF(AND($AG222=1,$I222&gt;0),ROUND(IF($AH222+$AI222&gt;=2800,2800*'umowa o pracę'!$E$8,($AH222+$AI222)*'umowa o pracę'!$E$8),2)+IF($AI222=0,ROUND(IF($AH222&gt;2800,ROUND($AK222/$AH222*2800,2),$AK222)*'umowa o pracę'!$E$8,2),ROUND(IF($AH222&gt;2800,ROUND($AK222/$AH222*2800,2),$AK222)*'umowa o pracę'!$E$8,2)),ROUND(IF($AH222+$AI222&gt;=2800,2800*'umowa o pracę'!$E$8,($AH222+$AI222)*'umowa o pracę'!$E$8),2)-IF($AI222=0,ROUND(ROUND(IF($AH222&gt;2800,ROUND($AJ222/$AH222*2800,2),$AJ222),2)*'umowa o pracę'!$E$8,2),IF($AI222&gt;0,IF($AH222+$AI222&lt;2800,ROUND(ROUND($AJ222+ROUND($AI222*9%,2),2)*'umowa o pracę'!$E$8,2),IF(AND($AH222+$AI222&gt;=2800,$AI222&lt;2800,$AH222&lt;2800),ROUND((ROUND(((2800-$AI222)/$AH222)*$AJ222,2)+ROUND($AI222*9%,2))*'umowa o pracę'!$E$8,2),IF(AND($AH222+$AI222&gt;=2800,$AI222&gt;=2800),ROUND((ROUND(2800*9%,2))*'umowa o pracę'!$E$8,2),IF(AND($AH222+$AI222&gt;=2800,$AH222&gt;=2800,$AI222&lt;2800),ROUND((ROUND($AI222*9%,2)+ROUND(((2800-$AI222)/$AH222)*$AJ222,2))*'umowa o pracę'!$E$8,2),0)))),0)))&gt;$J222,$J222,IF(AND($AG222=1,$I222&gt;0),ROUND(IF($AH222+$AI222&gt;=2800,2800*'umowa o pracę'!$E$8,($AH222+$AI222)*'umowa o pracę'!$E$8),2)+IF($AI222=0,ROUND(IF($AH222&gt;2800,ROUND($AK222/$AH222*2800,2),$AK222)*'umowa o pracę'!$E$8,2),ROUND(IF($AH222&gt;2800,ROUND($AK222/$AH222*2800,2),$AK222)*'umowa o pracę'!$E$8,2)),ROUND(IF($AH222+$AI222&gt;=2800,2800*'umowa o pracę'!$E$8,($AH222+$AI222)*'umowa o pracę'!$E$8),2)-IF(AND($AI222=0,I222&gt;0),ROUND(ROUND(IF($AH222&gt;2800,ROUND($AJ222/$AH222*2800,2),$AJ222),2)*'umowa o pracę'!$E$8,2),IF($AI222&gt;0,IF($AH222+$AI222&lt;2800,ROUND(ROUND($AJ222+ROUND($AI222*9%,2),2)*'umowa o pracę'!$E$8,2),IF(AND($AH222+$AI222&gt;=2800,$AI222&lt;2800,$AH222&lt;2800),ROUND((ROUND(((2800-$AI222)/$AH222)*$AJ222,2)+ROUND($AI222*9%,2))*'umowa o pracę'!$E$8,2),IF(AND($AH222+$AI222&gt;=2800,$AI222&gt;=2800),ROUND((ROUND(2800*9%,2))*'umowa o pracę'!$E$8,2),IF(AND($AH222+$AI222&gt;=2800,$AH222&gt;=2800,$AI222&lt;2800),ROUND((ROUND($AI222*9%,2)+ROUND(((2800-$AI222)/$AH222)*$AJ222,2))*'umowa o pracę'!$E$8,2),0)))),0)))))</f>
        <v>0</v>
      </c>
      <c r="AO222" s="32">
        <f>IF('umowa o pracę'!$E$7=2020,IF(IF($AG222=1,IF($AI222=0,ROUND(IF($AH222&gt;2600,ROUND($AJ222/$AH222*2600,2),$AJ222)*'umowa o pracę'!$E$8,2),IF($AH222+$AI222&lt;2600,ROUND(ROUND($AJ222+ROUND($AI222*9%,2),2)*'umowa o pracę'!$E$8,2),IF(AND($AH222+$AI222&gt;=2600,$AH222&lt;2600),ROUND((ROUND($AJ222+ROUND((2600-$AH222)*9%,2),2))*'umowa o pracę'!$E$8,2),IF(AND($AH222+$AI222&gt;=2600,$AH222&gt;=2600),ROUND(ROUND($AJ222/$AH222*2600,2)*'umowa o pracę'!$E$8,2),0)))),0)&gt;$H222,$H222,IF($AG222=1,IF($AI222=0,ROUND(IF($AH222&gt;2600,ROUND($AJ222/$AH222*2600,2),$AJ222)*'umowa o pracę'!$E$8,2),IF($AH222+$AI222&lt;2600,ROUND(ROUND($AJ222+ROUND($AI222*9%,2),2)*'umowa o pracę'!$E$8,2),IF(AND($AH222+$AI222&gt;=2600,$AH222&lt;2600),ROUND((ROUND($AJ222+ROUND((2600-$AH222)*9%,2),2))*'umowa o pracę'!$E$8,2),IF(AND($AH222+$AI222&gt;=2600,$AH222&gt;=2600),ROUND(ROUND($AJ222/$AH222*2600,2)*'umowa o pracę'!$E$8,2),0)))),0)),IF('umowa o pracę'!$E$7=2021,IF(IF($AG222=1,IF($AI222=0,ROUND(IF($AH222&gt;2800,ROUND($AJ222/$AH222*2800,2),$AJ222)*'umowa o pracę'!$E$8,2),IF($AH222+$AI222&lt;2800,ROUND(ROUND($AJ222+ROUND($AI222*9%,2),2)*'umowa o pracę'!$E$8,2),IF(AND($AH222+$AI222&gt;=2800,$AH222&lt;2800),ROUND((ROUND($AJ222+ROUND((2800-$AH222)*9%,2),2))*'umowa o pracę'!$E$8,2),IF(AND($AH222+$AI222&gt;=2800,$AH222&gt;=2800),ROUND(ROUND($AJ222/$AH222*2800,2)*'umowa o pracę'!$E$8,2),0)))),0)&gt;$H222,$H222,IF($AG222=1,IF($AI222=0,ROUND(IF($AH222&gt;2800,ROUND($AJ222/$AH222*2800,2),$AJ222)*'umowa o pracę'!$E$8,2),IF($AH222+$AI222&lt;2800,ROUND(ROUND($AJ222+ROUND($AI222*9%,2),2)*'umowa o pracę'!$E$8,2),IF(AND($AH222+$AI222&gt;=2800,$AH222&lt;2800),ROUND((ROUND($AJ222+ROUND((2800-$AH222)*9%,2),2))*'umowa o pracę'!$E$8,2),IF(AND($AH222+$AI222&gt;=2800,$AH222&gt;=2800),ROUND(ROUND($AJ222/$AH222*2800,2)*'umowa o pracę'!$E$8,2),0)))),0)),0))</f>
        <v>0</v>
      </c>
      <c r="AP222" s="32">
        <f>IF('umowa o pracę'!$E$7=2020,IF(IF($AG222=1,IF($AI222=0,ROUND(IF($AH222&gt;2600,ROUND($AK222/$AH222*2600,2),$AK222)*'umowa o pracę'!$E$8,2),ROUND(IF($AH222&gt;2600,ROUND($AK222/$AH222*2600,2),$AK222)*'umowa o pracę'!$E$8,2)),0)&gt;$I222,$I222,IF($AG222=1,IF($AI222=0,ROUND(IF($AH222&gt;2600,ROUND($AK222/$AH222*2600,2),$AK222)*'umowa o pracę'!$E$8,2),ROUND(IF($AH222&gt;2600,ROUND($AK222/$AH222*2600,2),$AK222)*'umowa o pracę'!$E$8,2)),0)),IF('umowa o pracę'!$E$7=2021,IF(IF($AG222=1,IF($AI222=0,ROUND(IF($AH222&gt;2800,ROUND($AK222/$AH222*2800,2),$AK222)*'umowa o pracę'!$E$8,2),ROUND(IF($AH222&gt;2800,ROUND($AK222/$AH222*2800,2),$AK222)*'umowa o pracę'!$E$8,2)),0)&gt;$I222,$I222,IF($AG222=1,IF($AI222=0,ROUND(IF($AH222&gt;2800,ROUND($AK222/$AH222*2800,2),$AK222)*'umowa o pracę'!$E$8,2),ROUND(IF($AH222&gt;2800,ROUND($AK222/$AH222*2800,2),$AK222)*'umowa o pracę'!$E$8,2)),0)),0))</f>
        <v>0</v>
      </c>
      <c r="AQ222" s="56">
        <f>IF('umowa o pracę'!$E$7=2020,$AM222,IF('umowa o pracę'!$E$7=2021,$AN222,0))</f>
        <v>0</v>
      </c>
      <c r="AR222" s="33">
        <f>IF('umowa o pracę'!$E$7=0,0,U222+AF222+AQ222)</f>
        <v>0</v>
      </c>
      <c r="AS222" s="19"/>
      <c r="AT222" s="19"/>
      <c r="AU222" s="19"/>
      <c r="AV222" s="6"/>
      <c r="AW222" s="6"/>
      <c r="AX222" s="6">
        <f t="shared" si="39"/>
        <v>10</v>
      </c>
      <c r="AY222" s="6"/>
      <c r="AZ222" s="234">
        <f t="shared" si="42"/>
        <v>0</v>
      </c>
      <c r="BA222" s="234">
        <f t="shared" si="43"/>
        <v>0</v>
      </c>
      <c r="BB222" s="234">
        <f t="shared" si="44"/>
        <v>0</v>
      </c>
      <c r="BC222" s="234">
        <f t="shared" si="45"/>
        <v>0</v>
      </c>
      <c r="BD222" s="234">
        <f t="shared" si="46"/>
        <v>0</v>
      </c>
      <c r="BE222" s="234">
        <f t="shared" si="47"/>
        <v>0</v>
      </c>
      <c r="BF222" s="234">
        <f t="shared" si="48"/>
        <v>0</v>
      </c>
      <c r="BG222" s="234">
        <f t="shared" si="49"/>
        <v>0</v>
      </c>
      <c r="BH222" s="234">
        <f t="shared" si="50"/>
        <v>0</v>
      </c>
      <c r="BI222" s="238">
        <f t="shared" si="51"/>
        <v>0</v>
      </c>
      <c r="BJ222" s="236"/>
      <c r="BK222" s="236"/>
      <c r="BL222" s="237"/>
    </row>
    <row r="223" spans="1:64" ht="15.75" customHeight="1" x14ac:dyDescent="0.25">
      <c r="A223" s="129">
        <v>212</v>
      </c>
      <c r="B223" s="57"/>
      <c r="C223" s="57"/>
      <c r="D223" s="36"/>
      <c r="E223" s="36"/>
      <c r="F223" s="242"/>
      <c r="G223" s="37">
        <v>1</v>
      </c>
      <c r="H223" s="58">
        <v>0</v>
      </c>
      <c r="I223" s="59">
        <v>0</v>
      </c>
      <c r="J223" s="60">
        <v>0</v>
      </c>
      <c r="K223" s="52">
        <v>1</v>
      </c>
      <c r="L223" s="39">
        <v>0</v>
      </c>
      <c r="M223" s="39">
        <v>0</v>
      </c>
      <c r="N223" s="39">
        <v>0</v>
      </c>
      <c r="O223" s="39">
        <v>0</v>
      </c>
      <c r="P223" s="35">
        <f>IF('umowa o pracę'!$E$7=2020,ROUND(IF($L223&gt;=2600,2600*'umowa o pracę'!$E$8,$L223*'umowa o pracę'!$E$8),2),IF('umowa o pracę'!$E$7=2021,ROUND(IF($L223&gt;=2800,2800*'umowa o pracę'!$E$8,$L223*'umowa o pracę'!$E$8),2),0))</f>
        <v>0</v>
      </c>
      <c r="Q223" s="252">
        <f>IF(IF(IF(AND($K223=1,$I223&gt;0),ROUND(IF($L223+$M223&gt;=2600,2600*'umowa o pracę'!$E$8,($L223+$M223)*'umowa o pracę'!$E$8),2)+IF($M223=0,ROUND(IF($L223&gt;2600,ROUND($O223/$L223*2600,2),$O223)*'umowa o pracę'!$E$8,2),ROUND(IF($L223&gt;2600,ROUND($O223/$L223*2600,2),$O223)*'umowa o pracę'!$E$8,2)),ROUND(IF($L223+$M223&gt;=2600,2600*'umowa o pracę'!$E$8,($L223+$M223)*'umowa o pracę'!$E$8),2)-IF($M223=0,ROUND(ROUND(IF($L223&gt;2600,ROUND($N223/$L223*2600,2),$N223),2)*'umowa o pracę'!$E$8,2),IF($M223&gt;0,IF($L223+$M223&lt;2600,ROUND(ROUND($N223+ROUND($M223*9%,2),2)*'umowa o pracę'!$E$8,2),IF(AND($L223+$M223&gt;=2600,$M223&lt;2600,$L223&lt;2600),ROUND((ROUND(((2600-$M223)/$L223)*$N223,2)+ROUND($M223*9%,2))*'umowa o pracę'!$E$8,2),IF(AND($L223+$M223&gt;=2600,$M223&gt;=2600),ROUND((ROUND(2600*9%,2))*'umowa o pracę'!$E$8,2),IF(AND($L223+$M223&gt;=2600,$L223&gt;=2600,$M223&lt;2600),ROUND((ROUND($M223*9%,2)+ROUND(((2600-$M223)/$L223)*$N223,2))*'umowa o pracę'!$E$8,2),0)))),0)))&gt;$J223,$J223,IF(AND($K223=1,$I223&gt;0),ROUND(IF($L223+$M223&gt;=2600,2600*'umowa o pracę'!$E$8,($L223+$M223)*'umowa o pracę'!$E$8),2)+IF($M223=0,ROUND(IF($L223&gt;2600,ROUND($O223/$L223*2600,2),$O223)*'umowa o pracę'!$E$8,2),ROUND(IF($L223&gt;2600,ROUND($O223/$L223*2600,2),$O223)*'umowa o pracę'!$E$8,2)),ROUND(IF($L223+$M223&gt;=2600,2600*'umowa o pracę'!$E$8,($L223+$M223)*'umowa o pracę'!$E$8),2)-IF($M223=0,ROUND(ROUND(IF($L223&gt;2600,ROUND($N223/$L223*2600,2),$N223),2)*'umowa o pracę'!$E$8,2),IF($M223&gt;0,IF($L223+$M223&lt;2600,ROUND(ROUND($N223+ROUND($M223*9%,2),2)*'umowa o pracę'!$E$8,2),IF(AND($L223+$M223&gt;=2600,$M223&lt;2600,$L223&lt;2600),ROUND((ROUND(((2600-$M223)/$L223)*$N223,2)+ROUND($M223*9%,2))*'umowa o pracę'!$E$8,2),IF(AND($L223+$M223&gt;=2600,$M223&gt;=2600),ROUND((ROUND(2600*9%,2))*'umowa o pracę'!$E$8,2),IF(AND($L223+$M223&gt;=2600,$L223&gt;=2600,$M223&lt;2600),ROUND((ROUND($M223*9%,2)+ROUND(((2600-$M223)/$L223)*$N223,2))*'umowa o pracę'!$E$8,2),0)))),0))))&gt;$J223,$J223,IF(IF(AND($K223=1,$I223&gt;0),ROUND(IF($L223+$M223&gt;=2600,2600*'umowa o pracę'!$E$8,($L223+$M223)*'umowa o pracę'!$E$8),2)+IF($M223=0,ROUND(IF($L223&gt;2600,ROUND($O223/$L223*2600,2),$O223)*'umowa o pracę'!$E$8,2),ROUND(IF($L223&gt;2600,ROUND($O223/$L223*2600,2),$O223)*'umowa o pracę'!$E$8,2)),ROUND(IF($L223+$M223&gt;=2600,2600*'umowa o pracę'!$E$8,($L223+$M223)*'umowa o pracę'!$E$8),2)-IF($M223=0,ROUND(ROUND(IF($L223&gt;2600,ROUND($N223/$L223*2600,2),$N223),2)*'umowa o pracę'!$E$8,2),IF($M223&gt;0,IF($L223+$M223&lt;2600,ROUND(ROUND($N223+ROUND($M223*9%,2),2)*'umowa o pracę'!$E$8,2),IF(AND($L223+$M223&gt;=2600,$M223&lt;2600,$L223&lt;2600),ROUND((ROUND(((2600-$M223)/$L223)*$N223,2)+ROUND($M223*9%,2))*'umowa o pracę'!$E$8,2),IF(AND($L223+$M223&gt;=2600,$M223&gt;=2600),ROUND((ROUND(2600*9%,2))*'umowa o pracę'!$E$8,2),IF(AND($L223+$M223&gt;=2600,$L223&gt;=2600,$M223&lt;2600),ROUND((ROUND($M223*9%,2)+ROUND(((2600-$M223)/$L223)*$N223,2))*'umowa o pracę'!$E$8,2),0)))),0)))&gt;$J223,$J223,IF(AND($K223=1,$I223&gt;0),ROUND(IF($L223+$M223&gt;=2600,2600*'umowa o pracę'!$E$8,($L223+$M223)*'umowa o pracę'!$E$8),2)+IF($M223=0,ROUND(IF($L223&gt;2600,ROUND($O223/$L223*2600,2),$O223)*'umowa o pracę'!$E$8,2),ROUND(IF($L223&gt;2600,ROUND($O223/$L223*2600,2),$O223)*'umowa o pracę'!$E$8,2)),ROUND(IF($L223+$M223&gt;=2600,2600*'umowa o pracę'!$E$8,($L223+$M223)*'umowa o pracę'!$E$8),2)-IF(AND($M223=0,I223&gt;0),ROUND(ROUND(IF($L223&gt;2600,ROUND($N223/$L223*2600,2),$N223),2)*'umowa o pracę'!$E$8,2),IF($M223&gt;0,IF($L223+$M223&lt;2600,ROUND(ROUND($N223+ROUND($M223*9%,2),2)*'umowa o pracę'!$E$8,2),IF(AND($L223+$M223&gt;=2600,$M223&lt;2600,$L223&lt;2600),ROUND((ROUND(((2600-$M223)/$L223)*$N223,2)+ROUND($M223*9%,2))*'umowa o pracę'!$E$8,2),IF(AND($L223+$M223&gt;=2600,$M223&gt;=2600),ROUND((ROUND(2600*9%,2))*'umowa o pracę'!$E$8,2),IF(AND($L223+$M223&gt;=2600,$L223&gt;=2600,$M223&lt;2600),ROUND((ROUND($M223*9%,2)+ROUND(((2600-$M223)/$L223)*$N223,2))*'umowa o pracę'!$E$8,2),0)))),0)))))</f>
        <v>0</v>
      </c>
      <c r="R223" s="252">
        <f>IF(IF(IF(AND($K223=1,$I223&gt;0),ROUND(IF($L223+$M223&gt;=2800,2800*'umowa o pracę'!$E$8,($L223+$M223)*'umowa o pracę'!$E$8),2)+IF($M223=0,ROUND(IF($L223&gt;2800,ROUND($O223/$L223*2800,2),$O223)*'umowa o pracę'!$E$8,2),ROUND(IF($L223&gt;2800,ROUND($O223/$L223*2800,2),$O223)*'umowa o pracę'!$E$8,2)),ROUND(IF($L223+$M223&gt;=2800,2800*'umowa o pracę'!$E$8,($L223+$M223)*'umowa o pracę'!$E$8),2)-IF($M223=0,ROUND(ROUND(IF($L223&gt;2800,ROUND($N223/$L223*2800,2),$N223),2)*'umowa o pracę'!$E$8,2),IF($M223&gt;0,IF($L223+$M223&lt;2800,ROUND(ROUND($N223+ROUND($M223*9%,2),2)*'umowa o pracę'!$E$8,2),IF(AND($L223+$M223&gt;=2800,$M223&lt;2800,$L223&lt;2800),ROUND((ROUND(((2800-$M223)/$L223)*$N223,2)+ROUND($M223*9%,2))*'umowa o pracę'!$E$8,2),IF(AND($L223+$M223&gt;=2800,$M223&gt;=2800),ROUND((ROUND(2800*9%,2))*'umowa o pracę'!$E$8,2),IF(AND($L223+$M223&gt;=2800,$L223&gt;=2800,$M223&lt;2800),ROUND((ROUND($M223*9%,2)+ROUND(((2800-$M223)/$L223)*$N223,2))*'umowa o pracę'!$E$8,2),0)))),0)))&gt;$J223,$J223,IF(AND($K223=1,$I223&gt;0),ROUND(IF($L223+$M223&gt;=2800,2800*'umowa o pracę'!$E$8,($L223+$M223)*'umowa o pracę'!$E$8),2)+IF($M223=0,ROUND(IF($L223&gt;2800,ROUND($O223/$L223*2800,2),$O223)*'umowa o pracę'!$E$8,2),ROUND(IF($L223&gt;2800,ROUND($O223/$L223*2800,2),$O223)*'umowa o pracę'!$E$8,2)),ROUND(IF($L223+$M223&gt;=2800,2800*'umowa o pracę'!$E$8,($L223+$M223)*'umowa o pracę'!$E$8),2)-IF($M223=0,ROUND(ROUND(IF($L223&gt;2800,ROUND($N223/$L223*2800,2),$N223),2)*'umowa o pracę'!$E$8,2),IF($M223&gt;0,IF($L223+$M223&lt;2800,ROUND(ROUND($N223+ROUND($M223*9%,2),2)*'umowa o pracę'!$E$8,2),IF(AND($L223+$M223&gt;=2800,$M223&lt;2800,$L223&lt;2800),ROUND((ROUND(((2800-$M223)/$L223)*$N223,2)+ROUND($M223*9%,2))*'umowa o pracę'!$E$8,2),IF(AND($L223+$M223&gt;=2800,$M223&gt;=2800),ROUND((ROUND(2800*9%,2))*'umowa o pracę'!$E$8,2),IF(AND($L223+$M223&gt;=2800,$L223&gt;=2800,$M223&lt;2800),ROUND((ROUND($M223*9%,2)+ROUND(((2800-$M223)/$L223)*$N223,2))*'umowa o pracę'!$E$8,2),0)))),0))))&gt;$J223,$J223,IF(IF(AND($K223=1,$I223&gt;0),ROUND(IF($L223+$M223&gt;=2800,2800*'umowa o pracę'!$E$8,($L223+$M223)*'umowa o pracę'!$E$8),2)+IF($M223=0,ROUND(IF($L223&gt;2800,ROUND($O223/$L223*2800,2),$O223)*'umowa o pracę'!$E$8,2),ROUND(IF($L223&gt;2800,ROUND($O223/$L223*2800,2),$O223)*'umowa o pracę'!$E$8,2)),ROUND(IF($L223+$M223&gt;=2800,2800*'umowa o pracę'!$E$8,($L223+$M223)*'umowa o pracę'!$E$8),2)-IF($M223=0,ROUND(ROUND(IF($L223&gt;2800,ROUND($N223/$L223*2800,2),$N223),2)*'umowa o pracę'!$E$8,2),IF($M223&gt;0,IF($L223+$M223&lt;2800,ROUND(ROUND($N223+ROUND($M223*9%,2),2)*'umowa o pracę'!$E$8,2),IF(AND($L223+$M223&gt;=2800,$M223&lt;2800,$L223&lt;2800),ROUND((ROUND(((2800-$M223)/$L223)*$N223,2)+ROUND($M223*9%,2))*'umowa o pracę'!$E$8,2),IF(AND($L223+$M223&gt;=2800,$M223&gt;=2800),ROUND((ROUND(2800*9%,2))*'umowa o pracę'!$E$8,2),IF(AND($L223+$M223&gt;=2800,$L223&gt;=2800,$M223&lt;2800),ROUND((ROUND($M223*9%,2)+ROUND(((2800-$M223)/$L223)*$N223,2))*'umowa o pracę'!$E$8,2),0)))),0)))&gt;$J223,$J223,IF(AND($K223=1,$I223&gt;0),ROUND(IF($L223+$M223&gt;=2800,2800*'umowa o pracę'!$E$8,($L223+$M223)*'umowa o pracę'!$E$8),2)+IF($M223=0,ROUND(IF($L223&gt;2800,ROUND($O223/$L223*2800,2),$O223)*'umowa o pracę'!$E$8,2),ROUND(IF($L223&gt;2800,ROUND($O223/$L223*2800,2),$O223)*'umowa o pracę'!$E$8,2)),ROUND(IF($L223+$M223&gt;=2800,2800*'umowa o pracę'!$E$8,($L223+$M223)*'umowa o pracę'!$E$8),2)-IF(AND($M223=0,I223&gt;0),ROUND(ROUND(IF($L223&gt;2800,ROUND($N223/$L223*2800,2),$N223),2)*'umowa o pracę'!$E$8,2),IF($M223&gt;0,IF($L223+$M223&lt;2800,ROUND(ROUND($N223+ROUND($M223*9%,2),2)*'umowa o pracę'!$E$8,2),IF(AND($L223+$M223&gt;=2800,$M223&lt;2800,$L223&lt;2800),ROUND((ROUND(((2800-$M223)/$L223)*$N223,2)+ROUND($M223*9%,2))*'umowa o pracę'!$E$8,2),IF(AND($L223+$M223&gt;=2800,$M223&gt;=2800),ROUND((ROUND(2800*9%,2))*'umowa o pracę'!$E$8,2),IF(AND($L223+$M223&gt;=2800,$L223&gt;=2800,$M223&lt;2800),ROUND((ROUND($M223*9%,2)+ROUND(((2800-$M223)/$L223)*$N223,2))*'umowa o pracę'!$E$8,2),0)))),0)))))</f>
        <v>0</v>
      </c>
      <c r="S223" s="32">
        <f>IF('umowa o pracę'!$E$7=2020,IF(IF($K223=1,IF($M223=0,ROUND(IF($L223&gt;2600,ROUND($N223/$L223*2600,2),$N223)*'umowa o pracę'!$E$8,2),IF($L223+$M223&lt;2600,ROUND(ROUND($N223+ROUND($M223*9%,2),2)*'umowa o pracę'!$E$8,2),IF(AND($L223+$M223&gt;=2600,$L223&lt;2600),ROUND((ROUND($N223+ROUND((2600-$L223)*9%,2),2))*'umowa o pracę'!$E$8,2),IF(AND($L223+$M223&gt;=2600,$L223&gt;=2600),ROUND(ROUND($N223/$L223*2600,2)*'umowa o pracę'!$E$8,2),0)))),0)&gt;$H223,$H223,IF($K223=1,IF($M223=0,ROUND(IF($L223&gt;2600,ROUND($N223/$L223*2600,2),$N223)*'umowa o pracę'!$E$8,2),IF($L223+$M223&lt;2600,ROUND(ROUND($N223+ROUND($M223*9%,2),2)*'umowa o pracę'!$E$8,2),IF(AND($L223+$M223&gt;=2600,$L223&lt;2600),ROUND((ROUND($N223+ROUND((2600-$L223)*9%,2),2))*'umowa o pracę'!$E$8,2),IF(AND($L223+$M223&gt;=2600,$L223&gt;=2600),ROUND(ROUND($N223/$L223*2600,2)*'umowa o pracę'!$E$8,2),0)))),0)),IF('umowa o pracę'!$E$7=2021,IF(IF($K223=1,IF($M223=0,ROUND(IF($L223&gt;2800,ROUND($N223/$L223*2800,2),$N223)*'umowa o pracę'!$E$8,2),IF($L223+$M223&lt;2800,ROUND(ROUND($N223+ROUND($M223*9%,2),2)*'umowa o pracę'!$E$8,2),IF(AND($L223+$M223&gt;=2800,$L223&lt;2800),ROUND((ROUND($N223+ROUND((2800-$L223)*9%,2),2))*'umowa o pracę'!$E$8,2),IF(AND($L223+$M223&gt;=2800,$L223&gt;=2800),ROUND(ROUND($N223/$L223*2800,2)*'umowa o pracę'!$E$8,2),0)))),0)&gt;$H223,$H223,IF($K223=1,IF($M223=0,ROUND(IF($L223&gt;2800,ROUND($N223/$L223*2800,2),$N223)*'umowa o pracę'!$E$8,2),IF($L223+$M223&lt;2800,ROUND(ROUND($N223+ROUND($M223*9%,2),2)*'umowa o pracę'!$E$8,2),IF(AND($L223+$M223&gt;=2800,$L223&lt;2800),ROUND((ROUND($N223+ROUND((2800-$L223)*9%,2),2))*'umowa o pracę'!$E$8,2),IF(AND($L223+$M223&gt;=2800,$L223&gt;=2800),ROUND(ROUND($N223/$L223*2800,2)*'umowa o pracę'!$E$8,2),0)))),0)),0))</f>
        <v>0</v>
      </c>
      <c r="T223" s="32">
        <f>IF('umowa o pracę'!$E$7=2020,IF(IF($K223=1,IF($M223=0,ROUND(IF($L223&gt;2600,ROUND($O223/$L223*2600,2),$O223)*'umowa o pracę'!$E$8,2),ROUND(IF($L223&gt;2600,ROUND($O223/$L223*2600,2),$O223)*'umowa o pracę'!$E$8,2)),0)&gt;$I223,$I223,IF($K223=1,IF($M223=0,ROUND(IF($L223&gt;2600,ROUND($O223/$L223*2600,2),$O223)*'umowa o pracę'!$E$8,2),ROUND(IF($L223&gt;2600,ROUND($O223/$L223*2600,2),$O223)*'umowa o pracę'!$E$8,2)),0)),IF('umowa o pracę'!$E$7=2021,IF(IF($K223=1,IF($M223=0,ROUND(IF($L223&gt;2800,ROUND($O223/$L223*2800,2),$O223)*'umowa o pracę'!$E$8,2),ROUND(IF($L223&gt;2800,ROUND($O223/$L223*2800,2),$O223)*'umowa o pracę'!$E$8,2)),0)&gt;$I223,$I223,IF($K223=1,IF($M223=0,ROUND(IF($L223&gt;2800,ROUND($O223/$L223*2800,2),$O223)*'umowa o pracę'!$E$8,2),ROUND(IF($L223&gt;2800,ROUND($O223/$L223*2800,2),$O223)*'umowa o pracę'!$E$8,2)),0)),0))</f>
        <v>0</v>
      </c>
      <c r="U223" s="51">
        <f>IF('umowa o pracę'!$E$7=2020,$Q223,IF('umowa o pracę'!$E$7=2021,$R223,0))</f>
        <v>0</v>
      </c>
      <c r="V223" s="53">
        <f t="shared" si="40"/>
        <v>1</v>
      </c>
      <c r="W223" s="54">
        <f>IF('umowa o pracę'!$E$6&lt;2,0,$L223)</f>
        <v>0</v>
      </c>
      <c r="X223" s="54">
        <f>IF('umowa o pracę'!$E$6&lt;2,0,$M223)</f>
        <v>0</v>
      </c>
      <c r="Y223" s="55">
        <f>IF('umowa o pracę'!$E$6&lt;2,0,$N223)</f>
        <v>0</v>
      </c>
      <c r="Z223" s="55">
        <f>IF('umowa o pracę'!$E$6&lt;2,0,$O223)</f>
        <v>0</v>
      </c>
      <c r="AA223" s="32">
        <f>IF('umowa o pracę'!$E$7=2020,ROUND(IF($W223&gt;=2600,2600*'umowa o pracę'!$E$8,$W223*'umowa o pracę'!$E$8),2),IF('umowa o pracę'!$E$7=2021,ROUND(IF($W223&gt;=2800,2800*'umowa o pracę'!$E$8,$W223*'umowa o pracę'!$E$8),2),0))</f>
        <v>0</v>
      </c>
      <c r="AB223" s="32">
        <f>IF(IF(IF(AND($V223=1,$I223&gt;0),ROUND(IF($W223+$X223&gt;=2600,2600*'umowa o pracę'!$E$8,($W223+$X223)*'umowa o pracę'!$E$8),2)+IF($X223=0,ROUND(IF($W223&gt;2600,ROUND($Z223/$W223*2600,2),$Z223)*'umowa o pracę'!$E$8,2),ROUND(IF($W223&gt;2600,ROUND($Z223/$W223*2600,2),$Z223)*'umowa o pracę'!$E$8,2)),ROUND(IF($W223+$X223&gt;=2600,2600*'umowa o pracę'!$E$8,($W223+$X223)*'umowa o pracę'!$E$8),2)-IF($X223=0,ROUND(ROUND(IF($W223&gt;2600,ROUND($Y223/$W223*2600,2),$Y223),2)*'umowa o pracę'!$E$8,2),IF($X223&gt;0,IF($W223+$X223&lt;2600,ROUND(ROUND($Y223+ROUND($X223*9%,2),2)*'umowa o pracę'!$E$8,2),IF(AND($W223+$X223&gt;=2600,$X223&lt;2600,$W223&lt;2600),ROUND((ROUND(((2600-$X223)/$W223)*$Y223,2)+ROUND($X223*9%,2))*'umowa o pracę'!$E$8,2),IF(AND($W223+$X223&gt;=2600,$X223&gt;=2600),ROUND((ROUND(2600*9%,2))*'umowa o pracę'!$E$8,2),IF(AND($W223+$X223&gt;=2600,$W223&gt;=2600,$X223&lt;2600),ROUND((ROUND($X223*9%,2)+ROUND(((2600-$X223)/$W223)*$Y223,2))*'umowa o pracę'!$E$8,2),0)))),0)))&gt;$J223,$J223,IF(AND($V223=1,$I223&gt;0),ROUND(IF($W223+$X223&gt;=2600,2600*'umowa o pracę'!$E$8,($W223+$X223)*'umowa o pracę'!$E$8),2)+IF($X223=0,ROUND(IF($W223&gt;2600,ROUND($Z223/$W223*2600,2),$Z223)*'umowa o pracę'!$E$8,2),ROUND(IF($W223&gt;2600,ROUND($Z223/$W223*2600,2),$Z223)*'umowa o pracę'!$E$8,2)),ROUND(IF($W223+$X223&gt;=2600,2600*'umowa o pracę'!$E$8,($W223+$X223)*'umowa o pracę'!$E$8),2)-IF($X223=0,ROUND(ROUND(IF($W223&gt;2600,ROUND($Y223/$W223*2600,2),$Y223),2)*'umowa o pracę'!$E$8,2),IF($X223&gt;0,IF($W223+$X223&lt;2600,ROUND(ROUND($Y223+ROUND($X223*9%,2),2)*'umowa o pracę'!$E$8,2),IF(AND($W223+$X223&gt;=2600,$X223&lt;2600,$W223&lt;2600),ROUND((ROUND(((2600-$X223)/$W223)*$Y223,2)+ROUND($X223*9%,2))*'umowa o pracę'!$E$8,2),IF(AND($W223+$X223&gt;=2600,$X223&gt;=2600),ROUND((ROUND(2600*9%,2))*'umowa o pracę'!$E$8,2),IF(AND($W223+$X223&gt;=2600,$W223&gt;=2600,$X223&lt;2600),ROUND((ROUND($X223*9%,2)+ROUND(((2600-$X223)/$W223)*$Y223,2))*'umowa o pracę'!$E$8,2),0)))),0))))&gt;$J223,$J223,IF(IF(AND($V223=1,$I223&gt;0),ROUND(IF($W223+$X223&gt;=2600,2600*'umowa o pracę'!$E$8,($W223+$X223)*'umowa o pracę'!$E$8),2)+IF($X223=0,ROUND(IF($W223&gt;2600,ROUND($Z223/$W223*2600,2),$Z223)*'umowa o pracę'!$E$8,2),ROUND(IF($W223&gt;2600,ROUND($Z223/$W223*2600,2),$Z223)*'umowa o pracę'!$E$8,2)),ROUND(IF($W223+$X223&gt;=2600,2600*'umowa o pracę'!$E$8,($W223+$X223)*'umowa o pracę'!$E$8),2)-IF($X223=0,ROUND(ROUND(IF($W223&gt;2600,ROUND($Y223/$W223*2600,2),$Y223),2)*'umowa o pracę'!$E$8,2),IF($X223&gt;0,IF($W223+$X223&lt;2600,ROUND(ROUND($Y223+ROUND($X223*9%,2),2)*'umowa o pracę'!$E$8,2),IF(AND($W223+$X223&gt;=2600,$X223&lt;2600,$W223&lt;2600),ROUND((ROUND(((2600-$X223)/$W223)*$Y223,2)+ROUND($X223*9%,2))*'umowa o pracę'!$E$8,2),IF(AND($W223+$X223&gt;=2600,$X223&gt;=2600),ROUND((ROUND(2600*9%,2))*'umowa o pracę'!$E$8,2),IF(AND($W223+$X223&gt;=2600,$W223&gt;=2600,$X223&lt;2600),ROUND((ROUND($X223*9%,2)+ROUND(((2600-$X223)/$W223)*$Y223,2))*'umowa o pracę'!$E$8,2),0)))),0)))&gt;$J223,$J223,IF(AND($V223=1,$I223&gt;0),ROUND(IF($W223+$X223&gt;=2600,2600*'umowa o pracę'!$E$8,($W223+$X223)*'umowa o pracę'!$E$8),2)+IF($X223=0,ROUND(IF($W223&gt;2600,ROUND($Z223/$W223*2600,2),$Z223)*'umowa o pracę'!$E$8,2),ROUND(IF($W223&gt;2600,ROUND($Z223/$W223*2600,2),$Z223)*'umowa o pracę'!$E$8,2)),ROUND(IF($W223+$X223&gt;=2600,2600*'umowa o pracę'!$E$8,($W223+$X223)*'umowa o pracę'!$E$8),2)-IF(AND($X223=0,I223&gt;0),ROUND(ROUND(IF($W223&gt;2600,ROUND($Y223/$W223*2600,2),$Y223),2)*'umowa o pracę'!$E$8,2),IF($X223&gt;0,IF($W223+$X223&lt;2600,ROUND(ROUND($Y223+ROUND($X223*9%,2),2)*'umowa o pracę'!$E$8,2),IF(AND($W223+$X223&gt;=2600,$X223&lt;2600,$W223&lt;2600),ROUND((ROUND(((2600-$X223)/$W223)*$Y223,2)+ROUND($X223*9%,2))*'umowa o pracę'!$E$8,2),IF(AND($W223+$X223&gt;=2600,$X223&gt;=2600),ROUND((ROUND(2600*9%,2))*'umowa o pracę'!$E$8,2),IF(AND($W223+$X223&gt;=2600,$W223&gt;=2600,$X223&lt;2600),ROUND((ROUND($X223*9%,2)+ROUND(((2600-$X223)/$W223)*$Y223,2))*'umowa o pracę'!$E$8,2),0)))),0)))))</f>
        <v>0</v>
      </c>
      <c r="AC223" s="32">
        <f>IF(IF(IF(AND($V223=1,$I223&gt;0),ROUND(IF($W223+$X223&gt;=2800,2800*'umowa o pracę'!$E$8,($W223+$X223)*'umowa o pracę'!$E$8),2)+IF($X223=0,ROUND(IF($W223&gt;2800,ROUND($Z223/$W223*2800,2),$Z223)*'umowa o pracę'!$E$8,2),ROUND(IF($W223&gt;2800,ROUND($Z223/$W223*2800,2),$Z223)*'umowa o pracę'!$E$8,2)),ROUND(IF($W223+$X223&gt;=2800,2800*'umowa o pracę'!$E$8,($W223+$X223)*'umowa o pracę'!$E$8),2)-IF($X223=0,ROUND(ROUND(IF($W223&gt;2800,ROUND($Y223/$W223*2800,2),$Y223),2)*'umowa o pracę'!$E$8,2),IF($X223&gt;0,IF($W223+$X223&lt;2800,ROUND(ROUND($Y223+ROUND($X223*9%,2),2)*'umowa o pracę'!$E$8,2),IF(AND($W223+$X223&gt;=2800,$X223&lt;2800,$W223&lt;2800),ROUND((ROUND(((2800-$X223)/$W223)*$Y223,2)+ROUND($X223*9%,2))*'umowa o pracę'!$E$8,2),IF(AND($W223+$X223&gt;=2800,$X223&gt;=2800),ROUND((ROUND(2800*9%,2))*'umowa o pracę'!$E$8,2),IF(AND($W223+$X223&gt;=2800,$W223&gt;=2800,$X223&lt;2800),ROUND((ROUND($X223*9%,2)+ROUND(((2800-$X223)/$W223)*$Y223,2))*'umowa o pracę'!$E$8,2),0)))),0)))&gt;$J223,$J223,IF(AND($V223=1,$I223&gt;0),ROUND(IF($W223+$X223&gt;=2800,2800*'umowa o pracę'!$E$8,($W223+$X223)*'umowa o pracę'!$E$8),2)+IF($X223=0,ROUND(IF($W223&gt;2800,ROUND($Z223/$W223*2800,2),$Z223)*'umowa o pracę'!$E$8,2),ROUND(IF($W223&gt;2800,ROUND($Z223/$W223*2800,2),$Z223)*'umowa o pracę'!$E$8,2)),ROUND(IF($W223+$X223&gt;=2800,2800*'umowa o pracę'!$E$8,($W223+$X223)*'umowa o pracę'!$E$8),2)-IF($X223=0,ROUND(ROUND(IF($W223&gt;2800,ROUND($Y223/$W223*2800,2),$Y223),2)*'umowa o pracę'!$E$8,2),IF($X223&gt;0,IF($W223+$X223&lt;2800,ROUND(ROUND($Y223+ROUND($X223*9%,2),2)*'umowa o pracę'!$E$8,2),IF(AND($W223+$X223&gt;=2800,$X223&lt;2800,$W223&lt;2800),ROUND((ROUND(((2800-$X223)/$W223)*$Y223,2)+ROUND($X223*9%,2))*'umowa o pracę'!$E$8,2),IF(AND($W223+$X223&gt;=2800,$X223&gt;=2800),ROUND((ROUND(2800*9%,2))*'umowa o pracę'!$E$8,2),IF(AND($W223+$X223&gt;=2800,$W223&gt;=2800,$X223&lt;2800),ROUND((ROUND($X223*9%,2)+ROUND(((2800-$X223)/$W223)*$Y223,2))*'umowa o pracę'!$E$8,2),0)))),0))))&gt;$J223,$J223,IF(IF(AND($V223=1,$I223&gt;0),ROUND(IF($W223+$X223&gt;=2800,2800*'umowa o pracę'!$E$8,($W223+$X223)*'umowa o pracę'!$E$8),2)+IF($X223=0,ROUND(IF($W223&gt;2800,ROUND($Z223/$W223*2800,2),$Z223)*'umowa o pracę'!$E$8,2),ROUND(IF($W223&gt;2800,ROUND($Z223/$W223*2800,2),$Z223)*'umowa o pracę'!$E$8,2)),ROUND(IF($W223+$X223&gt;=2800,2800*'umowa o pracę'!$E$8,($W223+$X223)*'umowa o pracę'!$E$8),2)-IF($X223=0,ROUND(ROUND(IF($W223&gt;2800,ROUND($Y223/$W223*2800,2),$Y223),2)*'umowa o pracę'!$E$8,2),IF($X223&gt;0,IF($W223+$X223&lt;2800,ROUND(ROUND($Y223+ROUND($X223*9%,2),2)*'umowa o pracę'!$E$8,2),IF(AND($W223+$X223&gt;=2800,$X223&lt;2800,$W223&lt;2800),ROUND((ROUND(((2800-$X223)/$W223)*$Y223,2)+ROUND($X223*9%,2))*'umowa o pracę'!$E$8,2),IF(AND($W223+$X223&gt;=2800,$X223&gt;=2800),ROUND((ROUND(2800*9%,2))*'umowa o pracę'!$E$8,2),IF(AND($W223+$X223&gt;=2800,$W223&gt;=2800,$X223&lt;2800),ROUND((ROUND($X223*9%,2)+ROUND(((2800-$X223)/$W223)*$Y223,2))*'umowa o pracę'!$E$8,2),0)))),0)))&gt;$J223,$J223,IF(AND($V223=1,$I223&gt;0),ROUND(IF($W223+$X223&gt;=2800,2800*'umowa o pracę'!$E$8,($W223+$X223)*'umowa o pracę'!$E$8),2)+IF($X223=0,ROUND(IF($W223&gt;2800,ROUND($Z223/$W223*2800,2),$Z223)*'umowa o pracę'!$E$8,2),ROUND(IF($W223&gt;2800,ROUND($Z223/$W223*2800,2),$Z223)*'umowa o pracę'!$E$8,2)),ROUND(IF($W223+$X223&gt;=2800,2800*'umowa o pracę'!$E$8,($W223+$X223)*'umowa o pracę'!$E$8),2)-IF(AND($X223=0,I223&gt;0),ROUND(ROUND(IF($W223&gt;2800,ROUND($Y223/$W223*2800,2),$Y223),2)*'umowa o pracę'!$E$8,2),IF($X223&gt;0,IF($W223+$X223&lt;2800,ROUND(ROUND($Y223+ROUND($X223*9%,2),2)*'umowa o pracę'!$E$8,2),IF(AND($W223+$X223&gt;=2800,$X223&lt;2800,$W223&lt;2800),ROUND((ROUND(((2800-$X223)/$W223)*$Y223,2)+ROUND($X223*9%,2))*'umowa o pracę'!$E$8,2),IF(AND($W223+$X223&gt;=2800,$X223&gt;=2800),ROUND((ROUND(2800*9%,2))*'umowa o pracę'!$E$8,2),IF(AND($W223+$X223&gt;=2800,$W223&gt;=2800,$X223&lt;2800),ROUND((ROUND($X223*9%,2)+ROUND(((2800-$X223)/$W223)*$Y223,2))*'umowa o pracę'!$E$8,2),0)))),0)))))</f>
        <v>0</v>
      </c>
      <c r="AD223" s="32">
        <f>IF('umowa o pracę'!$E$7=2020,IF(IF($V223=1,IF($X223=0,ROUND(IF($W223&gt;2600,ROUND($Y223/$W223*2600,2),$Y223)*'umowa o pracę'!$E$8,2),IF($W223+$X223&lt;2600,ROUND(ROUND($Y223+ROUND($X223*9%,2),2)*'umowa o pracę'!$E$8,2),IF(AND($W223+$X223&gt;=2600,$W223&lt;2600),ROUND((ROUND($Y223+ROUND((2600-$W223)*9%,2),2))*'umowa o pracę'!$E$8,2),IF(AND($W223+$X223&gt;=2600,$W223&gt;=2600),ROUND(ROUND($Y223/$W223*2600,2)*'umowa o pracę'!$E$8,2),0)))),0)&gt;$H223,$H223,IF($V223=1,IF($X223=0,ROUND(IF($W223&gt;2600,ROUND($Y223/$W223*2600,2),$Y223)*'umowa o pracę'!$E$8,2),IF($W223+$X223&lt;2600,ROUND(ROUND($Y223+ROUND($X223*9%,2),2)*'umowa o pracę'!$E$8,2),IF(AND($W223+$X223&gt;=2600,$W223&lt;2600),ROUND((ROUND($Y223+ROUND((2600-$W223)*9%,2),2))*'umowa o pracę'!$E$8,2),IF(AND($W223+$X223&gt;=2600,$W223&gt;=2600),ROUND(ROUND($Y223/$W223*2600,2)*'umowa o pracę'!$E$8,2),0)))),0)),IF('umowa o pracę'!$E$7=2021,IF(IF($V223=1,IF($X223=0,ROUND(IF($W223&gt;2800,ROUND($Y223/$W223*2800,2),$Y223)*'umowa o pracę'!$E$8,2),IF($W223+$X223&lt;2800,ROUND(ROUND($Y223+ROUND($X223*9%,2),2)*'umowa o pracę'!$E$8,2),IF(AND($W223+$X223&gt;=2800,$W223&lt;2800),ROUND((ROUND($Y223+ROUND((2800-$W223)*9%,2),2))*'umowa o pracę'!$E$8,2),IF(AND($W223+$X223&gt;=2800,$W223&gt;=2800),ROUND(ROUND($Y223/$W223*2800,2)*'umowa o pracę'!$E$8,2),0)))),0)&gt;$H223,$H223,IF($V223=1,IF($X223=0,ROUND(IF($W223&gt;2800,ROUND($Y223/$W223*2800,2),$Y223)*'umowa o pracę'!$E$8,2),IF($W223+$X223&lt;2800,ROUND(ROUND($Y223+ROUND($X223*9%,2),2)*'umowa o pracę'!$E$8,2),IF(AND($W223+$X223&gt;=2800,$W223&lt;2800),ROUND((ROUND($Y223+ROUND((2800-$W223)*9%,2),2))*'umowa o pracę'!$E$8,2),IF(AND($W223+$X223&gt;=2800,$W223&gt;=2800),ROUND(ROUND($Y223/$W223*2800,2)*'umowa o pracę'!$E$8,2),0)))),0)),0))</f>
        <v>0</v>
      </c>
      <c r="AE223" s="32">
        <f>IF('umowa o pracę'!$E$7=2020,IF(IF($V223=1,IF($X223=0,ROUND(IF($W223&gt;2600,ROUND($Z223/$W223*2600,2),$Z223)*'umowa o pracę'!$E$8,2),ROUND(IF($W223&gt;2600,ROUND($Z223/$W223*2600,2),$Z223)*'umowa o pracę'!$E$8,2)),0)&gt;$I223,$I223,IF($V223=1,IF($X223=0,ROUND(IF($W223&gt;2600,ROUND($Z223/$W223*2600,2),$Z223)*'umowa o pracę'!$E$8,2),ROUND(IF($W223&gt;2600,ROUND($Z223/$W223*2600,2),$Z223)*'umowa o pracę'!$E$8,2)),0)),IF('umowa o pracę'!$E$7=2021,IF(IF($V223=1,IF($X223=0,ROUND(IF($W223&gt;2800,ROUND($Z223/$W223*2800,2),$Z223)*'umowa o pracę'!$E$8,2),ROUND(IF($W223&gt;2800,ROUND($Z223/$W223*2800,2),$Z223)*'umowa o pracę'!$E$8,2)),0)&gt;$I223,$I223,IF($V223=1,IF($X223=0,ROUND(IF($W223&gt;2800,ROUND($Z223/$W223*2800,2),$Z223)*'umowa o pracę'!$E$8,2),ROUND(IF($W223&gt;2800,ROUND($Z223/$W223*2800,2),$Z223)*'umowa o pracę'!$E$8,2)),0)),0))</f>
        <v>0</v>
      </c>
      <c r="AF223" s="56">
        <f>IF('umowa o pracę'!$E$7=2020,$AB223,IF('umowa o pracę'!$E$7=2021,$AC223,0))</f>
        <v>0</v>
      </c>
      <c r="AG223" s="53">
        <f t="shared" si="41"/>
        <v>1</v>
      </c>
      <c r="AH223" s="39">
        <f>IF('umowa o pracę'!$E$6&lt;3,0,$L223)</f>
        <v>0</v>
      </c>
      <c r="AI223" s="39">
        <f>IF('umowa o pracę'!$E$6&lt;3,0,$M223)</f>
        <v>0</v>
      </c>
      <c r="AJ223" s="55">
        <f>IF('umowa o pracę'!$E$6&lt;3,0,$N223)</f>
        <v>0</v>
      </c>
      <c r="AK223" s="55">
        <f>IF('umowa o pracę'!$E$6&lt;3,0,$O223)</f>
        <v>0</v>
      </c>
      <c r="AL223" s="32">
        <f>IF('umowa o pracę'!$E$7=2020,ROUND(IF($AH223&gt;=2600,2600*'umowa o pracę'!$E$8,$AH223*'umowa o pracę'!$E$8),2),IF('umowa o pracę'!$E$7=2021,ROUND(IF($AH223&gt;=2800,2800*'umowa o pracę'!$E$8,$AH223*'umowa o pracę'!$E$8),2),0))</f>
        <v>0</v>
      </c>
      <c r="AM223" s="32">
        <f>IF(IF(IF(AND($AG223=1,$I223&gt;0),ROUND(IF($AH223+$AI223&gt;=2600,2600*'umowa o pracę'!$E$8,($AH223+$AI223)*'umowa o pracę'!$E$8),2)+IF($AI223=0,ROUND(IF($AH223&gt;2600,ROUND($AK223/$AH223*2600,2),$AK223)*'umowa o pracę'!$E$8,2),ROUND(IF($AH223&gt;2600,ROUND($AK223/$AH223*2600,2),$AK223)*'umowa o pracę'!$E$8,2)),ROUND(IF($AH223+$AI223&gt;=2600,2600*'umowa o pracę'!$E$8,($AH223+$AI223)*'umowa o pracę'!$E$8),2)-IF($AI223=0,ROUND(ROUND(IF($AH223&gt;2600,ROUND($AJ223/$AH223*2600,2),$AJ223),2)*'umowa o pracę'!$E$8,2),IF($AI223&gt;0,IF($AH223+$AI223&lt;2600,ROUND(ROUND($AJ223+ROUND($AI223*9%,2),2)*'umowa o pracę'!$E$8,2),IF(AND($AH223+$AI223&gt;=2600,$AI223&lt;2600,$AH223&lt;2600),ROUND((ROUND(((2600-$AI223)/$AH223)*$AJ223,2)+ROUND($AI223*9%,2))*'umowa o pracę'!$E$8,2),IF(AND($AH223+$AI223&gt;=2600,$AI223&gt;=2600),ROUND((ROUND(2600*9%,2))*'umowa o pracę'!$E$8,2),IF(AND($AH223+$AI223&gt;=2600,$AH223&gt;=2600,$AI223&lt;2600),ROUND((ROUND($AI223*9%,2)+ROUND(((2600-$AI223)/$AH223)*$AJ223,2))*'umowa o pracę'!$E$8,2),0)))),0)))&gt;$J223,$J223,IF(AND($AG223=1,$I223&gt;0),ROUND(IF($AH223+$AI223&gt;=2600,2600*'umowa o pracę'!$E$8,($AH223+$AI223)*'umowa o pracę'!$E$8),2)+IF($AI223=0,ROUND(IF($AH223&gt;2600,ROUND($AK223/$AH223*2600,2),$AK223)*'umowa o pracę'!$E$8,2),ROUND(IF($AH223&gt;2600,ROUND($AK223/$AH223*2600,2),$AK223)*'umowa o pracę'!$E$8,2)),ROUND(IF($AH223+$AI223&gt;=2600,2600*'umowa o pracę'!$E$8,($AH223+$AI223)*'umowa o pracę'!$E$8),2)-IF($AI223=0,ROUND(ROUND(IF($AH223&gt;2600,ROUND($AJ223/$AH223*2600,2),$AJ223),2)*'umowa o pracę'!$E$8,2),IF($AI223&gt;0,IF($AH223+$AI223&lt;2600,ROUND(ROUND($AJ223+ROUND($AI223*9%,2),2)*'umowa o pracę'!$E$8,2),IF(AND($AH223+$AI223&gt;=2600,$AI223&lt;2600,$AH223&lt;2600),ROUND((ROUND(((2600-$AI223)/$AH223)*$AJ223,2)+ROUND($AI223*9%,2))*'umowa o pracę'!$E$8,2),IF(AND($AH223+$AI223&gt;=2600,$AI223&gt;=2600),ROUND((ROUND(2600*9%,2))*'umowa o pracę'!$E$8,2),IF(AND($AH223+$AI223&gt;=2600,$AH223&gt;=2600,$AI223&lt;2600),ROUND((ROUND($AI223*9%,2)+ROUND(((2600-$AI223)/$AH223)*$AJ223,2))*'umowa o pracę'!$E$8,2),0)))),0))))&gt;$J223,$J223,IF(IF(AND($AG223=1,$I223&gt;0),ROUND(IF($AH223+$AI223&gt;=2600,2600*'umowa o pracę'!$E$8,($AH223+$AI223)*'umowa o pracę'!$E$8),2)+IF($AI223=0,ROUND(IF($AH223&gt;2600,ROUND($AK223/$AH223*2600,2),$AK223)*'umowa o pracę'!$E$8,2),ROUND(IF($AH223&gt;2600,ROUND($AK223/$AH223*2600,2),$AK223)*'umowa o pracę'!$E$8,2)),ROUND(IF($AH223+$AI223&gt;=2600,2600*'umowa o pracę'!$E$8,($AH223+$AI223)*'umowa o pracę'!$E$8),2)-IF($AI223=0,ROUND(ROUND(IF($AH223&gt;2600,ROUND($AJ223/$AH223*2600,2),$AJ223),2)*'umowa o pracę'!$E$8,2),IF($AI223&gt;0,IF($AH223+$AI223&lt;2600,ROUND(ROUND($AJ223+ROUND($AI223*9%,2),2)*'umowa o pracę'!$E$8,2),IF(AND($AH223+$AI223&gt;=2600,$AI223&lt;2600,$AH223&lt;2600),ROUND((ROUND(((2600-$AI223)/$AH223)*$AJ223,2)+ROUND($AI223*9%,2))*'umowa o pracę'!$E$8,2),IF(AND($AH223+$AI223&gt;=2600,$AI223&gt;=2600),ROUND((ROUND(2600*9%,2))*'umowa o pracę'!$E$8,2),IF(AND($AH223+$AI223&gt;=2600,$AH223&gt;=2600,$AI223&lt;2600),ROUND((ROUND($AI223*9%,2)+ROUND(((2600-$AI223)/$AH223)*$AJ223,2))*'umowa o pracę'!$E$8,2),0)))),0)))&gt;$J223,$J223,IF(AND($AG223=1,$I223&gt;0),ROUND(IF($AH223+$AI223&gt;=2600,2600*'umowa o pracę'!$E$8,($AH223+$AI223)*'umowa o pracę'!$E$8),2)+IF($AI223=0,ROUND(IF($AH223&gt;2600,ROUND($AK223/$AH223*2600,2),$AK223)*'umowa o pracę'!$E$8,2),ROUND(IF($AH223&gt;2600,ROUND($AK223/$AH223*2600,2),$AK223)*'umowa o pracę'!$E$8,2)),ROUND(IF($AH223+$AI223&gt;=2600,2600*'umowa o pracę'!$E$8,($AH223+$AI223)*'umowa o pracę'!$E$8),2)-IF(AND($AI223=0,I223&gt;0),ROUND(ROUND(IF($AH223&gt;2600,ROUND($AJ223/$AH223*2600,2),$AJ223),2)*'umowa o pracę'!$E$8,2),IF($AI223&gt;0,IF($AH223+$AI223&lt;2600,ROUND(ROUND($AJ223+ROUND($AI223*9%,2),2)*'umowa o pracę'!$E$8,2),IF(AND($AH223+$AI223&gt;=2600,$AI223&lt;2600,$AH223&lt;2600),ROUND((ROUND(((2600-$AI223)/$AH223)*$AJ223,2)+ROUND($AI223*9%,2))*'umowa o pracę'!$E$8,2),IF(AND($AH223+$AI223&gt;=2600,$AI223&gt;=2600),ROUND((ROUND(2600*9%,2))*'umowa o pracę'!$E$8,2),IF(AND($AH223+$AI223&gt;=2600,$AH223&gt;=2600,$AI223&lt;2600),ROUND((ROUND($AI223*9%,2)+ROUND(((2600-$AI223)/$AH223)*$AJ223,2))*'umowa o pracę'!$E$8,2),0)))),0)))))</f>
        <v>0</v>
      </c>
      <c r="AN223" s="32">
        <f>IF(IF(IF(AND($AG223=1,$I223&gt;0),ROUND(IF($AH223+$AI223&gt;=2800,2800*'umowa o pracę'!$E$8,($AH223+$AI223)*'umowa o pracę'!$E$8),2)+IF($AI223=0,ROUND(IF($AH223&gt;2800,ROUND($AK223/$AH223*2800,2),$AK223)*'umowa o pracę'!$E$8,2),ROUND(IF($AH223&gt;2800,ROUND($AK223/$AH223*2800,2),$AK223)*'umowa o pracę'!$E$8,2)),ROUND(IF($AH223+$AI223&gt;=2800,2800*'umowa o pracę'!$E$8,($AH223+$AI223)*'umowa o pracę'!$E$8),2)-IF($AI223=0,ROUND(ROUND(IF($AH223&gt;2800,ROUND($AJ223/$AH223*2800,2),$AJ223),2)*'umowa o pracę'!$E$8,2),IF($AI223&gt;0,IF($AH223+$AI223&lt;2800,ROUND(ROUND($AJ223+ROUND($AI223*9%,2),2)*'umowa o pracę'!$E$8,2),IF(AND($AH223+$AI223&gt;=2800,$AI223&lt;2800,$AH223&lt;2800),ROUND((ROUND(((2800-$AI223)/$AH223)*$AJ223,2)+ROUND($AI223*9%,2))*'umowa o pracę'!$E$8,2),IF(AND($AH223+$AI223&gt;=2800,$AI223&gt;=2800),ROUND((ROUND(2800*9%,2))*'umowa o pracę'!$E$8,2),IF(AND($AH223+$AI223&gt;=2800,$AH223&gt;=2800,$AI223&lt;2800),ROUND((ROUND($AI223*9%,2)+ROUND(((2800-$AI223)/$AH223)*$AJ223,2))*'umowa o pracę'!$E$8,2),0)))),0)))&gt;$J223,$J223,IF(AND($AG223=1,$I223&gt;0),ROUND(IF($AH223+$AI223&gt;=2800,2800*'umowa o pracę'!$E$8,($AH223+$AI223)*'umowa o pracę'!$E$8),2)+IF($AI223=0,ROUND(IF($AH223&gt;2800,ROUND($AK223/$AH223*2800,2),$AK223)*'umowa o pracę'!$E$8,2),ROUND(IF($AH223&gt;2800,ROUND($AK223/$AH223*2800,2),$AK223)*'umowa o pracę'!$E$8,2)),ROUND(IF($AH223+$AI223&gt;=2800,2800*'umowa o pracę'!$E$8,($AH223+$AI223)*'umowa o pracę'!$E$8),2)-IF($AI223=0,ROUND(ROUND(IF($AH223&gt;2800,ROUND($AJ223/$AH223*2800,2),$AJ223),2)*'umowa o pracę'!$E$8,2),IF($AI223&gt;0,IF($AH223+$AI223&lt;2800,ROUND(ROUND($AJ223+ROUND($AI223*9%,2),2)*'umowa o pracę'!$E$8,2),IF(AND($AH223+$AI223&gt;=2800,$AI223&lt;2800,$AH223&lt;2800),ROUND((ROUND(((2800-$AI223)/$AH223)*$AJ223,2)+ROUND($AI223*9%,2))*'umowa o pracę'!$E$8,2),IF(AND($AH223+$AI223&gt;=2800,$AI223&gt;=2800),ROUND((ROUND(2800*9%,2))*'umowa o pracę'!$E$8,2),IF(AND($AH223+$AI223&gt;=2800,$AH223&gt;=2800,$AI223&lt;2800),ROUND((ROUND($AI223*9%,2)+ROUND(((2800-$AI223)/$AH223)*$AJ223,2))*'umowa o pracę'!$E$8,2),0)))),0))))&gt;$J223,$J223,IF(IF(AND($AG223=1,$I223&gt;0),ROUND(IF($AH223+$AI223&gt;=2800,2800*'umowa o pracę'!$E$8,($AH223+$AI223)*'umowa o pracę'!$E$8),2)+IF($AI223=0,ROUND(IF($AH223&gt;2800,ROUND($AK223/$AH223*2800,2),$AK223)*'umowa o pracę'!$E$8,2),ROUND(IF($AH223&gt;2800,ROUND($AK223/$AH223*2800,2),$AK223)*'umowa o pracę'!$E$8,2)),ROUND(IF($AH223+$AI223&gt;=2800,2800*'umowa o pracę'!$E$8,($AH223+$AI223)*'umowa o pracę'!$E$8),2)-IF($AI223=0,ROUND(ROUND(IF($AH223&gt;2800,ROUND($AJ223/$AH223*2800,2),$AJ223),2)*'umowa o pracę'!$E$8,2),IF($AI223&gt;0,IF($AH223+$AI223&lt;2800,ROUND(ROUND($AJ223+ROUND($AI223*9%,2),2)*'umowa o pracę'!$E$8,2),IF(AND($AH223+$AI223&gt;=2800,$AI223&lt;2800,$AH223&lt;2800),ROUND((ROUND(((2800-$AI223)/$AH223)*$AJ223,2)+ROUND($AI223*9%,2))*'umowa o pracę'!$E$8,2),IF(AND($AH223+$AI223&gt;=2800,$AI223&gt;=2800),ROUND((ROUND(2800*9%,2))*'umowa o pracę'!$E$8,2),IF(AND($AH223+$AI223&gt;=2800,$AH223&gt;=2800,$AI223&lt;2800),ROUND((ROUND($AI223*9%,2)+ROUND(((2800-$AI223)/$AH223)*$AJ223,2))*'umowa o pracę'!$E$8,2),0)))),0)))&gt;$J223,$J223,IF(AND($AG223=1,$I223&gt;0),ROUND(IF($AH223+$AI223&gt;=2800,2800*'umowa o pracę'!$E$8,($AH223+$AI223)*'umowa o pracę'!$E$8),2)+IF($AI223=0,ROUND(IF($AH223&gt;2800,ROUND($AK223/$AH223*2800,2),$AK223)*'umowa o pracę'!$E$8,2),ROUND(IF($AH223&gt;2800,ROUND($AK223/$AH223*2800,2),$AK223)*'umowa o pracę'!$E$8,2)),ROUND(IF($AH223+$AI223&gt;=2800,2800*'umowa o pracę'!$E$8,($AH223+$AI223)*'umowa o pracę'!$E$8),2)-IF(AND($AI223=0,I223&gt;0),ROUND(ROUND(IF($AH223&gt;2800,ROUND($AJ223/$AH223*2800,2),$AJ223),2)*'umowa o pracę'!$E$8,2),IF($AI223&gt;0,IF($AH223+$AI223&lt;2800,ROUND(ROUND($AJ223+ROUND($AI223*9%,2),2)*'umowa o pracę'!$E$8,2),IF(AND($AH223+$AI223&gt;=2800,$AI223&lt;2800,$AH223&lt;2800),ROUND((ROUND(((2800-$AI223)/$AH223)*$AJ223,2)+ROUND($AI223*9%,2))*'umowa o pracę'!$E$8,2),IF(AND($AH223+$AI223&gt;=2800,$AI223&gt;=2800),ROUND((ROUND(2800*9%,2))*'umowa o pracę'!$E$8,2),IF(AND($AH223+$AI223&gt;=2800,$AH223&gt;=2800,$AI223&lt;2800),ROUND((ROUND($AI223*9%,2)+ROUND(((2800-$AI223)/$AH223)*$AJ223,2))*'umowa o pracę'!$E$8,2),0)))),0)))))</f>
        <v>0</v>
      </c>
      <c r="AO223" s="32">
        <f>IF('umowa o pracę'!$E$7=2020,IF(IF($AG223=1,IF($AI223=0,ROUND(IF($AH223&gt;2600,ROUND($AJ223/$AH223*2600,2),$AJ223)*'umowa o pracę'!$E$8,2),IF($AH223+$AI223&lt;2600,ROUND(ROUND($AJ223+ROUND($AI223*9%,2),2)*'umowa o pracę'!$E$8,2),IF(AND($AH223+$AI223&gt;=2600,$AH223&lt;2600),ROUND((ROUND($AJ223+ROUND((2600-$AH223)*9%,2),2))*'umowa o pracę'!$E$8,2),IF(AND($AH223+$AI223&gt;=2600,$AH223&gt;=2600),ROUND(ROUND($AJ223/$AH223*2600,2)*'umowa o pracę'!$E$8,2),0)))),0)&gt;$H223,$H223,IF($AG223=1,IF($AI223=0,ROUND(IF($AH223&gt;2600,ROUND($AJ223/$AH223*2600,2),$AJ223)*'umowa o pracę'!$E$8,2),IF($AH223+$AI223&lt;2600,ROUND(ROUND($AJ223+ROUND($AI223*9%,2),2)*'umowa o pracę'!$E$8,2),IF(AND($AH223+$AI223&gt;=2600,$AH223&lt;2600),ROUND((ROUND($AJ223+ROUND((2600-$AH223)*9%,2),2))*'umowa o pracę'!$E$8,2),IF(AND($AH223+$AI223&gt;=2600,$AH223&gt;=2600),ROUND(ROUND($AJ223/$AH223*2600,2)*'umowa o pracę'!$E$8,2),0)))),0)),IF('umowa o pracę'!$E$7=2021,IF(IF($AG223=1,IF($AI223=0,ROUND(IF($AH223&gt;2800,ROUND($AJ223/$AH223*2800,2),$AJ223)*'umowa o pracę'!$E$8,2),IF($AH223+$AI223&lt;2800,ROUND(ROUND($AJ223+ROUND($AI223*9%,2),2)*'umowa o pracę'!$E$8,2),IF(AND($AH223+$AI223&gt;=2800,$AH223&lt;2800),ROUND((ROUND($AJ223+ROUND((2800-$AH223)*9%,2),2))*'umowa o pracę'!$E$8,2),IF(AND($AH223+$AI223&gt;=2800,$AH223&gt;=2800),ROUND(ROUND($AJ223/$AH223*2800,2)*'umowa o pracę'!$E$8,2),0)))),0)&gt;$H223,$H223,IF($AG223=1,IF($AI223=0,ROUND(IF($AH223&gt;2800,ROUND($AJ223/$AH223*2800,2),$AJ223)*'umowa o pracę'!$E$8,2),IF($AH223+$AI223&lt;2800,ROUND(ROUND($AJ223+ROUND($AI223*9%,2),2)*'umowa o pracę'!$E$8,2),IF(AND($AH223+$AI223&gt;=2800,$AH223&lt;2800),ROUND((ROUND($AJ223+ROUND((2800-$AH223)*9%,2),2))*'umowa o pracę'!$E$8,2),IF(AND($AH223+$AI223&gt;=2800,$AH223&gt;=2800),ROUND(ROUND($AJ223/$AH223*2800,2)*'umowa o pracę'!$E$8,2),0)))),0)),0))</f>
        <v>0</v>
      </c>
      <c r="AP223" s="32">
        <f>IF('umowa o pracę'!$E$7=2020,IF(IF($AG223=1,IF($AI223=0,ROUND(IF($AH223&gt;2600,ROUND($AK223/$AH223*2600,2),$AK223)*'umowa o pracę'!$E$8,2),ROUND(IF($AH223&gt;2600,ROUND($AK223/$AH223*2600,2),$AK223)*'umowa o pracę'!$E$8,2)),0)&gt;$I223,$I223,IF($AG223=1,IF($AI223=0,ROUND(IF($AH223&gt;2600,ROUND($AK223/$AH223*2600,2),$AK223)*'umowa o pracę'!$E$8,2),ROUND(IF($AH223&gt;2600,ROUND($AK223/$AH223*2600,2),$AK223)*'umowa o pracę'!$E$8,2)),0)),IF('umowa o pracę'!$E$7=2021,IF(IF($AG223=1,IF($AI223=0,ROUND(IF($AH223&gt;2800,ROUND($AK223/$AH223*2800,2),$AK223)*'umowa o pracę'!$E$8,2),ROUND(IF($AH223&gt;2800,ROUND($AK223/$AH223*2800,2),$AK223)*'umowa o pracę'!$E$8,2)),0)&gt;$I223,$I223,IF($AG223=1,IF($AI223=0,ROUND(IF($AH223&gt;2800,ROUND($AK223/$AH223*2800,2),$AK223)*'umowa o pracę'!$E$8,2),ROUND(IF($AH223&gt;2800,ROUND($AK223/$AH223*2800,2),$AK223)*'umowa o pracę'!$E$8,2)),0)),0))</f>
        <v>0</v>
      </c>
      <c r="AQ223" s="56">
        <f>IF('umowa o pracę'!$E$7=2020,$AM223,IF('umowa o pracę'!$E$7=2021,$AN223,0))</f>
        <v>0</v>
      </c>
      <c r="AR223" s="33">
        <f>IF('umowa o pracę'!$E$7=0,0,U223+AF223+AQ223)</f>
        <v>0</v>
      </c>
      <c r="AS223" s="19"/>
      <c r="AT223" s="19"/>
      <c r="AU223" s="19"/>
      <c r="AV223" s="6"/>
      <c r="AW223" s="6"/>
      <c r="AX223" s="6">
        <f t="shared" si="39"/>
        <v>10</v>
      </c>
      <c r="AY223" s="6"/>
      <c r="AZ223" s="234">
        <f t="shared" si="42"/>
        <v>0</v>
      </c>
      <c r="BA223" s="234">
        <f t="shared" si="43"/>
        <v>0</v>
      </c>
      <c r="BB223" s="234">
        <f t="shared" si="44"/>
        <v>0</v>
      </c>
      <c r="BC223" s="234">
        <f t="shared" si="45"/>
        <v>0</v>
      </c>
      <c r="BD223" s="234">
        <f t="shared" si="46"/>
        <v>0</v>
      </c>
      <c r="BE223" s="234">
        <f t="shared" si="47"/>
        <v>0</v>
      </c>
      <c r="BF223" s="234">
        <f t="shared" si="48"/>
        <v>0</v>
      </c>
      <c r="BG223" s="234">
        <f t="shared" si="49"/>
        <v>0</v>
      </c>
      <c r="BH223" s="234">
        <f t="shared" si="50"/>
        <v>0</v>
      </c>
      <c r="BI223" s="238">
        <f t="shared" si="51"/>
        <v>0</v>
      </c>
      <c r="BJ223" s="236"/>
      <c r="BK223" s="236"/>
      <c r="BL223" s="237"/>
    </row>
    <row r="224" spans="1:64" ht="15.75" customHeight="1" x14ac:dyDescent="0.25">
      <c r="A224" s="129">
        <v>213</v>
      </c>
      <c r="B224" s="57"/>
      <c r="C224" s="57"/>
      <c r="D224" s="36"/>
      <c r="E224" s="36"/>
      <c r="F224" s="242"/>
      <c r="G224" s="37">
        <v>1</v>
      </c>
      <c r="H224" s="58">
        <v>0</v>
      </c>
      <c r="I224" s="59">
        <v>0</v>
      </c>
      <c r="J224" s="60">
        <v>0</v>
      </c>
      <c r="K224" s="52">
        <v>1</v>
      </c>
      <c r="L224" s="39">
        <v>0</v>
      </c>
      <c r="M224" s="39">
        <v>0</v>
      </c>
      <c r="N224" s="39">
        <v>0</v>
      </c>
      <c r="O224" s="39">
        <v>0</v>
      </c>
      <c r="P224" s="35">
        <f>IF('umowa o pracę'!$E$7=2020,ROUND(IF($L224&gt;=2600,2600*'umowa o pracę'!$E$8,$L224*'umowa o pracę'!$E$8),2),IF('umowa o pracę'!$E$7=2021,ROUND(IF($L224&gt;=2800,2800*'umowa o pracę'!$E$8,$L224*'umowa o pracę'!$E$8),2),0))</f>
        <v>0</v>
      </c>
      <c r="Q224" s="252">
        <f>IF(IF(IF(AND($K224=1,$I224&gt;0),ROUND(IF($L224+$M224&gt;=2600,2600*'umowa o pracę'!$E$8,($L224+$M224)*'umowa o pracę'!$E$8),2)+IF($M224=0,ROUND(IF($L224&gt;2600,ROUND($O224/$L224*2600,2),$O224)*'umowa o pracę'!$E$8,2),ROUND(IF($L224&gt;2600,ROUND($O224/$L224*2600,2),$O224)*'umowa o pracę'!$E$8,2)),ROUND(IF($L224+$M224&gt;=2600,2600*'umowa o pracę'!$E$8,($L224+$M224)*'umowa o pracę'!$E$8),2)-IF($M224=0,ROUND(ROUND(IF($L224&gt;2600,ROUND($N224/$L224*2600,2),$N224),2)*'umowa o pracę'!$E$8,2),IF($M224&gt;0,IF($L224+$M224&lt;2600,ROUND(ROUND($N224+ROUND($M224*9%,2),2)*'umowa o pracę'!$E$8,2),IF(AND($L224+$M224&gt;=2600,$M224&lt;2600,$L224&lt;2600),ROUND((ROUND(((2600-$M224)/$L224)*$N224,2)+ROUND($M224*9%,2))*'umowa o pracę'!$E$8,2),IF(AND($L224+$M224&gt;=2600,$M224&gt;=2600),ROUND((ROUND(2600*9%,2))*'umowa o pracę'!$E$8,2),IF(AND($L224+$M224&gt;=2600,$L224&gt;=2600,$M224&lt;2600),ROUND((ROUND($M224*9%,2)+ROUND(((2600-$M224)/$L224)*$N224,2))*'umowa o pracę'!$E$8,2),0)))),0)))&gt;$J224,$J224,IF(AND($K224=1,$I224&gt;0),ROUND(IF($L224+$M224&gt;=2600,2600*'umowa o pracę'!$E$8,($L224+$M224)*'umowa o pracę'!$E$8),2)+IF($M224=0,ROUND(IF($L224&gt;2600,ROUND($O224/$L224*2600,2),$O224)*'umowa o pracę'!$E$8,2),ROUND(IF($L224&gt;2600,ROUND($O224/$L224*2600,2),$O224)*'umowa o pracę'!$E$8,2)),ROUND(IF($L224+$M224&gt;=2600,2600*'umowa o pracę'!$E$8,($L224+$M224)*'umowa o pracę'!$E$8),2)-IF($M224=0,ROUND(ROUND(IF($L224&gt;2600,ROUND($N224/$L224*2600,2),$N224),2)*'umowa o pracę'!$E$8,2),IF($M224&gt;0,IF($L224+$M224&lt;2600,ROUND(ROUND($N224+ROUND($M224*9%,2),2)*'umowa o pracę'!$E$8,2),IF(AND($L224+$M224&gt;=2600,$M224&lt;2600,$L224&lt;2600),ROUND((ROUND(((2600-$M224)/$L224)*$N224,2)+ROUND($M224*9%,2))*'umowa o pracę'!$E$8,2),IF(AND($L224+$M224&gt;=2600,$M224&gt;=2600),ROUND((ROUND(2600*9%,2))*'umowa o pracę'!$E$8,2),IF(AND($L224+$M224&gt;=2600,$L224&gt;=2600,$M224&lt;2600),ROUND((ROUND($M224*9%,2)+ROUND(((2600-$M224)/$L224)*$N224,2))*'umowa o pracę'!$E$8,2),0)))),0))))&gt;$J224,$J224,IF(IF(AND($K224=1,$I224&gt;0),ROUND(IF($L224+$M224&gt;=2600,2600*'umowa o pracę'!$E$8,($L224+$M224)*'umowa o pracę'!$E$8),2)+IF($M224=0,ROUND(IF($L224&gt;2600,ROUND($O224/$L224*2600,2),$O224)*'umowa o pracę'!$E$8,2),ROUND(IF($L224&gt;2600,ROUND($O224/$L224*2600,2),$O224)*'umowa o pracę'!$E$8,2)),ROUND(IF($L224+$M224&gt;=2600,2600*'umowa o pracę'!$E$8,($L224+$M224)*'umowa o pracę'!$E$8),2)-IF($M224=0,ROUND(ROUND(IF($L224&gt;2600,ROUND($N224/$L224*2600,2),$N224),2)*'umowa o pracę'!$E$8,2),IF($M224&gt;0,IF($L224+$M224&lt;2600,ROUND(ROUND($N224+ROUND($M224*9%,2),2)*'umowa o pracę'!$E$8,2),IF(AND($L224+$M224&gt;=2600,$M224&lt;2600,$L224&lt;2600),ROUND((ROUND(((2600-$M224)/$L224)*$N224,2)+ROUND($M224*9%,2))*'umowa o pracę'!$E$8,2),IF(AND($L224+$M224&gt;=2600,$M224&gt;=2600),ROUND((ROUND(2600*9%,2))*'umowa o pracę'!$E$8,2),IF(AND($L224+$M224&gt;=2600,$L224&gt;=2600,$M224&lt;2600),ROUND((ROUND($M224*9%,2)+ROUND(((2600-$M224)/$L224)*$N224,2))*'umowa o pracę'!$E$8,2),0)))),0)))&gt;$J224,$J224,IF(AND($K224=1,$I224&gt;0),ROUND(IF($L224+$M224&gt;=2600,2600*'umowa o pracę'!$E$8,($L224+$M224)*'umowa o pracę'!$E$8),2)+IF($M224=0,ROUND(IF($L224&gt;2600,ROUND($O224/$L224*2600,2),$O224)*'umowa o pracę'!$E$8,2),ROUND(IF($L224&gt;2600,ROUND($O224/$L224*2600,2),$O224)*'umowa o pracę'!$E$8,2)),ROUND(IF($L224+$M224&gt;=2600,2600*'umowa o pracę'!$E$8,($L224+$M224)*'umowa o pracę'!$E$8),2)-IF(AND($M224=0,I224&gt;0),ROUND(ROUND(IF($L224&gt;2600,ROUND($N224/$L224*2600,2),$N224),2)*'umowa o pracę'!$E$8,2),IF($M224&gt;0,IF($L224+$M224&lt;2600,ROUND(ROUND($N224+ROUND($M224*9%,2),2)*'umowa o pracę'!$E$8,2),IF(AND($L224+$M224&gt;=2600,$M224&lt;2600,$L224&lt;2600),ROUND((ROUND(((2600-$M224)/$L224)*$N224,2)+ROUND($M224*9%,2))*'umowa o pracę'!$E$8,2),IF(AND($L224+$M224&gt;=2600,$M224&gt;=2600),ROUND((ROUND(2600*9%,2))*'umowa o pracę'!$E$8,2),IF(AND($L224+$M224&gt;=2600,$L224&gt;=2600,$M224&lt;2600),ROUND((ROUND($M224*9%,2)+ROUND(((2600-$M224)/$L224)*$N224,2))*'umowa o pracę'!$E$8,2),0)))),0)))))</f>
        <v>0</v>
      </c>
      <c r="R224" s="252">
        <f>IF(IF(IF(AND($K224=1,$I224&gt;0),ROUND(IF($L224+$M224&gt;=2800,2800*'umowa o pracę'!$E$8,($L224+$M224)*'umowa o pracę'!$E$8),2)+IF($M224=0,ROUND(IF($L224&gt;2800,ROUND($O224/$L224*2800,2),$O224)*'umowa o pracę'!$E$8,2),ROUND(IF($L224&gt;2800,ROUND($O224/$L224*2800,2),$O224)*'umowa o pracę'!$E$8,2)),ROUND(IF($L224+$M224&gt;=2800,2800*'umowa o pracę'!$E$8,($L224+$M224)*'umowa o pracę'!$E$8),2)-IF($M224=0,ROUND(ROUND(IF($L224&gt;2800,ROUND($N224/$L224*2800,2),$N224),2)*'umowa o pracę'!$E$8,2),IF($M224&gt;0,IF($L224+$M224&lt;2800,ROUND(ROUND($N224+ROUND($M224*9%,2),2)*'umowa o pracę'!$E$8,2),IF(AND($L224+$M224&gt;=2800,$M224&lt;2800,$L224&lt;2800),ROUND((ROUND(((2800-$M224)/$L224)*$N224,2)+ROUND($M224*9%,2))*'umowa o pracę'!$E$8,2),IF(AND($L224+$M224&gt;=2800,$M224&gt;=2800),ROUND((ROUND(2800*9%,2))*'umowa o pracę'!$E$8,2),IF(AND($L224+$M224&gt;=2800,$L224&gt;=2800,$M224&lt;2800),ROUND((ROUND($M224*9%,2)+ROUND(((2800-$M224)/$L224)*$N224,2))*'umowa o pracę'!$E$8,2),0)))),0)))&gt;$J224,$J224,IF(AND($K224=1,$I224&gt;0),ROUND(IF($L224+$M224&gt;=2800,2800*'umowa o pracę'!$E$8,($L224+$M224)*'umowa o pracę'!$E$8),2)+IF($M224=0,ROUND(IF($L224&gt;2800,ROUND($O224/$L224*2800,2),$O224)*'umowa o pracę'!$E$8,2),ROUND(IF($L224&gt;2800,ROUND($O224/$L224*2800,2),$O224)*'umowa o pracę'!$E$8,2)),ROUND(IF($L224+$M224&gt;=2800,2800*'umowa o pracę'!$E$8,($L224+$M224)*'umowa o pracę'!$E$8),2)-IF($M224=0,ROUND(ROUND(IF($L224&gt;2800,ROUND($N224/$L224*2800,2),$N224),2)*'umowa o pracę'!$E$8,2),IF($M224&gt;0,IF($L224+$M224&lt;2800,ROUND(ROUND($N224+ROUND($M224*9%,2),2)*'umowa o pracę'!$E$8,2),IF(AND($L224+$M224&gt;=2800,$M224&lt;2800,$L224&lt;2800),ROUND((ROUND(((2800-$M224)/$L224)*$N224,2)+ROUND($M224*9%,2))*'umowa o pracę'!$E$8,2),IF(AND($L224+$M224&gt;=2800,$M224&gt;=2800),ROUND((ROUND(2800*9%,2))*'umowa o pracę'!$E$8,2),IF(AND($L224+$M224&gt;=2800,$L224&gt;=2800,$M224&lt;2800),ROUND((ROUND($M224*9%,2)+ROUND(((2800-$M224)/$L224)*$N224,2))*'umowa o pracę'!$E$8,2),0)))),0))))&gt;$J224,$J224,IF(IF(AND($K224=1,$I224&gt;0),ROUND(IF($L224+$M224&gt;=2800,2800*'umowa o pracę'!$E$8,($L224+$M224)*'umowa o pracę'!$E$8),2)+IF($M224=0,ROUND(IF($L224&gt;2800,ROUND($O224/$L224*2800,2),$O224)*'umowa o pracę'!$E$8,2),ROUND(IF($L224&gt;2800,ROUND($O224/$L224*2800,2),$O224)*'umowa o pracę'!$E$8,2)),ROUND(IF($L224+$M224&gt;=2800,2800*'umowa o pracę'!$E$8,($L224+$M224)*'umowa o pracę'!$E$8),2)-IF($M224=0,ROUND(ROUND(IF($L224&gt;2800,ROUND($N224/$L224*2800,2),$N224),2)*'umowa o pracę'!$E$8,2),IF($M224&gt;0,IF($L224+$M224&lt;2800,ROUND(ROUND($N224+ROUND($M224*9%,2),2)*'umowa o pracę'!$E$8,2),IF(AND($L224+$M224&gt;=2800,$M224&lt;2800,$L224&lt;2800),ROUND((ROUND(((2800-$M224)/$L224)*$N224,2)+ROUND($M224*9%,2))*'umowa o pracę'!$E$8,2),IF(AND($L224+$M224&gt;=2800,$M224&gt;=2800),ROUND((ROUND(2800*9%,2))*'umowa o pracę'!$E$8,2),IF(AND($L224+$M224&gt;=2800,$L224&gt;=2800,$M224&lt;2800),ROUND((ROUND($M224*9%,2)+ROUND(((2800-$M224)/$L224)*$N224,2))*'umowa o pracę'!$E$8,2),0)))),0)))&gt;$J224,$J224,IF(AND($K224=1,$I224&gt;0),ROUND(IF($L224+$M224&gt;=2800,2800*'umowa o pracę'!$E$8,($L224+$M224)*'umowa o pracę'!$E$8),2)+IF($M224=0,ROUND(IF($L224&gt;2800,ROUND($O224/$L224*2800,2),$O224)*'umowa o pracę'!$E$8,2),ROUND(IF($L224&gt;2800,ROUND($O224/$L224*2800,2),$O224)*'umowa o pracę'!$E$8,2)),ROUND(IF($L224+$M224&gt;=2800,2800*'umowa o pracę'!$E$8,($L224+$M224)*'umowa o pracę'!$E$8),2)-IF(AND($M224=0,I224&gt;0),ROUND(ROUND(IF($L224&gt;2800,ROUND($N224/$L224*2800,2),$N224),2)*'umowa o pracę'!$E$8,2),IF($M224&gt;0,IF($L224+$M224&lt;2800,ROUND(ROUND($N224+ROUND($M224*9%,2),2)*'umowa o pracę'!$E$8,2),IF(AND($L224+$M224&gt;=2800,$M224&lt;2800,$L224&lt;2800),ROUND((ROUND(((2800-$M224)/$L224)*$N224,2)+ROUND($M224*9%,2))*'umowa o pracę'!$E$8,2),IF(AND($L224+$M224&gt;=2800,$M224&gt;=2800),ROUND((ROUND(2800*9%,2))*'umowa o pracę'!$E$8,2),IF(AND($L224+$M224&gt;=2800,$L224&gt;=2800,$M224&lt;2800),ROUND((ROUND($M224*9%,2)+ROUND(((2800-$M224)/$L224)*$N224,2))*'umowa o pracę'!$E$8,2),0)))),0)))))</f>
        <v>0</v>
      </c>
      <c r="S224" s="32">
        <f>IF('umowa o pracę'!$E$7=2020,IF(IF($K224=1,IF($M224=0,ROUND(IF($L224&gt;2600,ROUND($N224/$L224*2600,2),$N224)*'umowa o pracę'!$E$8,2),IF($L224+$M224&lt;2600,ROUND(ROUND($N224+ROUND($M224*9%,2),2)*'umowa o pracę'!$E$8,2),IF(AND($L224+$M224&gt;=2600,$L224&lt;2600),ROUND((ROUND($N224+ROUND((2600-$L224)*9%,2),2))*'umowa o pracę'!$E$8,2),IF(AND($L224+$M224&gt;=2600,$L224&gt;=2600),ROUND(ROUND($N224/$L224*2600,2)*'umowa o pracę'!$E$8,2),0)))),0)&gt;$H224,$H224,IF($K224=1,IF($M224=0,ROUND(IF($L224&gt;2600,ROUND($N224/$L224*2600,2),$N224)*'umowa o pracę'!$E$8,2),IF($L224+$M224&lt;2600,ROUND(ROUND($N224+ROUND($M224*9%,2),2)*'umowa o pracę'!$E$8,2),IF(AND($L224+$M224&gt;=2600,$L224&lt;2600),ROUND((ROUND($N224+ROUND((2600-$L224)*9%,2),2))*'umowa o pracę'!$E$8,2),IF(AND($L224+$M224&gt;=2600,$L224&gt;=2600),ROUND(ROUND($N224/$L224*2600,2)*'umowa o pracę'!$E$8,2),0)))),0)),IF('umowa o pracę'!$E$7=2021,IF(IF($K224=1,IF($M224=0,ROUND(IF($L224&gt;2800,ROUND($N224/$L224*2800,2),$N224)*'umowa o pracę'!$E$8,2),IF($L224+$M224&lt;2800,ROUND(ROUND($N224+ROUND($M224*9%,2),2)*'umowa o pracę'!$E$8,2),IF(AND($L224+$M224&gt;=2800,$L224&lt;2800),ROUND((ROUND($N224+ROUND((2800-$L224)*9%,2),2))*'umowa o pracę'!$E$8,2),IF(AND($L224+$M224&gt;=2800,$L224&gt;=2800),ROUND(ROUND($N224/$L224*2800,2)*'umowa o pracę'!$E$8,2),0)))),0)&gt;$H224,$H224,IF($K224=1,IF($M224=0,ROUND(IF($L224&gt;2800,ROUND($N224/$L224*2800,2),$N224)*'umowa o pracę'!$E$8,2),IF($L224+$M224&lt;2800,ROUND(ROUND($N224+ROUND($M224*9%,2),2)*'umowa o pracę'!$E$8,2),IF(AND($L224+$M224&gt;=2800,$L224&lt;2800),ROUND((ROUND($N224+ROUND((2800-$L224)*9%,2),2))*'umowa o pracę'!$E$8,2),IF(AND($L224+$M224&gt;=2800,$L224&gt;=2800),ROUND(ROUND($N224/$L224*2800,2)*'umowa o pracę'!$E$8,2),0)))),0)),0))</f>
        <v>0</v>
      </c>
      <c r="T224" s="32">
        <f>IF('umowa o pracę'!$E$7=2020,IF(IF($K224=1,IF($M224=0,ROUND(IF($L224&gt;2600,ROUND($O224/$L224*2600,2),$O224)*'umowa o pracę'!$E$8,2),ROUND(IF($L224&gt;2600,ROUND($O224/$L224*2600,2),$O224)*'umowa o pracę'!$E$8,2)),0)&gt;$I224,$I224,IF($K224=1,IF($M224=0,ROUND(IF($L224&gt;2600,ROUND($O224/$L224*2600,2),$O224)*'umowa o pracę'!$E$8,2),ROUND(IF($L224&gt;2600,ROUND($O224/$L224*2600,2),$O224)*'umowa o pracę'!$E$8,2)),0)),IF('umowa o pracę'!$E$7=2021,IF(IF($K224=1,IF($M224=0,ROUND(IF($L224&gt;2800,ROUND($O224/$L224*2800,2),$O224)*'umowa o pracę'!$E$8,2),ROUND(IF($L224&gt;2800,ROUND($O224/$L224*2800,2),$O224)*'umowa o pracę'!$E$8,2)),0)&gt;$I224,$I224,IF($K224=1,IF($M224=0,ROUND(IF($L224&gt;2800,ROUND($O224/$L224*2800,2),$O224)*'umowa o pracę'!$E$8,2),ROUND(IF($L224&gt;2800,ROUND($O224/$L224*2800,2),$O224)*'umowa o pracę'!$E$8,2)),0)),0))</f>
        <v>0</v>
      </c>
      <c r="U224" s="51">
        <f>IF('umowa o pracę'!$E$7=2020,$Q224,IF('umowa o pracę'!$E$7=2021,$R224,0))</f>
        <v>0</v>
      </c>
      <c r="V224" s="53">
        <f t="shared" si="40"/>
        <v>1</v>
      </c>
      <c r="W224" s="54">
        <f>IF('umowa o pracę'!$E$6&lt;2,0,$L224)</f>
        <v>0</v>
      </c>
      <c r="X224" s="54">
        <f>IF('umowa o pracę'!$E$6&lt;2,0,$M224)</f>
        <v>0</v>
      </c>
      <c r="Y224" s="55">
        <f>IF('umowa o pracę'!$E$6&lt;2,0,$N224)</f>
        <v>0</v>
      </c>
      <c r="Z224" s="55">
        <f>IF('umowa o pracę'!$E$6&lt;2,0,$O224)</f>
        <v>0</v>
      </c>
      <c r="AA224" s="32">
        <f>IF('umowa o pracę'!$E$7=2020,ROUND(IF($W224&gt;=2600,2600*'umowa o pracę'!$E$8,$W224*'umowa o pracę'!$E$8),2),IF('umowa o pracę'!$E$7=2021,ROUND(IF($W224&gt;=2800,2800*'umowa o pracę'!$E$8,$W224*'umowa o pracę'!$E$8),2),0))</f>
        <v>0</v>
      </c>
      <c r="AB224" s="32">
        <f>IF(IF(IF(AND($V224=1,$I224&gt;0),ROUND(IF($W224+$X224&gt;=2600,2600*'umowa o pracę'!$E$8,($W224+$X224)*'umowa o pracę'!$E$8),2)+IF($X224=0,ROUND(IF($W224&gt;2600,ROUND($Z224/$W224*2600,2),$Z224)*'umowa o pracę'!$E$8,2),ROUND(IF($W224&gt;2600,ROUND($Z224/$W224*2600,2),$Z224)*'umowa o pracę'!$E$8,2)),ROUND(IF($W224+$X224&gt;=2600,2600*'umowa o pracę'!$E$8,($W224+$X224)*'umowa o pracę'!$E$8),2)-IF($X224=0,ROUND(ROUND(IF($W224&gt;2600,ROUND($Y224/$W224*2600,2),$Y224),2)*'umowa o pracę'!$E$8,2),IF($X224&gt;0,IF($W224+$X224&lt;2600,ROUND(ROUND($Y224+ROUND($X224*9%,2),2)*'umowa o pracę'!$E$8,2),IF(AND($W224+$X224&gt;=2600,$X224&lt;2600,$W224&lt;2600),ROUND((ROUND(((2600-$X224)/$W224)*$Y224,2)+ROUND($X224*9%,2))*'umowa o pracę'!$E$8,2),IF(AND($W224+$X224&gt;=2600,$X224&gt;=2600),ROUND((ROUND(2600*9%,2))*'umowa o pracę'!$E$8,2),IF(AND($W224+$X224&gt;=2600,$W224&gt;=2600,$X224&lt;2600),ROUND((ROUND($X224*9%,2)+ROUND(((2600-$X224)/$W224)*$Y224,2))*'umowa o pracę'!$E$8,2),0)))),0)))&gt;$J224,$J224,IF(AND($V224=1,$I224&gt;0),ROUND(IF($W224+$X224&gt;=2600,2600*'umowa o pracę'!$E$8,($W224+$X224)*'umowa o pracę'!$E$8),2)+IF($X224=0,ROUND(IF($W224&gt;2600,ROUND($Z224/$W224*2600,2),$Z224)*'umowa o pracę'!$E$8,2),ROUND(IF($W224&gt;2600,ROUND($Z224/$W224*2600,2),$Z224)*'umowa o pracę'!$E$8,2)),ROUND(IF($W224+$X224&gt;=2600,2600*'umowa o pracę'!$E$8,($W224+$X224)*'umowa o pracę'!$E$8),2)-IF($X224=0,ROUND(ROUND(IF($W224&gt;2600,ROUND($Y224/$W224*2600,2),$Y224),2)*'umowa o pracę'!$E$8,2),IF($X224&gt;0,IF($W224+$X224&lt;2600,ROUND(ROUND($Y224+ROUND($X224*9%,2),2)*'umowa o pracę'!$E$8,2),IF(AND($W224+$X224&gt;=2600,$X224&lt;2600,$W224&lt;2600),ROUND((ROUND(((2600-$X224)/$W224)*$Y224,2)+ROUND($X224*9%,2))*'umowa o pracę'!$E$8,2),IF(AND($W224+$X224&gt;=2600,$X224&gt;=2600),ROUND((ROUND(2600*9%,2))*'umowa o pracę'!$E$8,2),IF(AND($W224+$X224&gt;=2600,$W224&gt;=2600,$X224&lt;2600),ROUND((ROUND($X224*9%,2)+ROUND(((2600-$X224)/$W224)*$Y224,2))*'umowa o pracę'!$E$8,2),0)))),0))))&gt;$J224,$J224,IF(IF(AND($V224=1,$I224&gt;0),ROUND(IF($W224+$X224&gt;=2600,2600*'umowa o pracę'!$E$8,($W224+$X224)*'umowa o pracę'!$E$8),2)+IF($X224=0,ROUND(IF($W224&gt;2600,ROUND($Z224/$W224*2600,2),$Z224)*'umowa o pracę'!$E$8,2),ROUND(IF($W224&gt;2600,ROUND($Z224/$W224*2600,2),$Z224)*'umowa o pracę'!$E$8,2)),ROUND(IF($W224+$X224&gt;=2600,2600*'umowa o pracę'!$E$8,($W224+$X224)*'umowa o pracę'!$E$8),2)-IF($X224=0,ROUND(ROUND(IF($W224&gt;2600,ROUND($Y224/$W224*2600,2),$Y224),2)*'umowa o pracę'!$E$8,2),IF($X224&gt;0,IF($W224+$X224&lt;2600,ROUND(ROUND($Y224+ROUND($X224*9%,2),2)*'umowa o pracę'!$E$8,2),IF(AND($W224+$X224&gt;=2600,$X224&lt;2600,$W224&lt;2600),ROUND((ROUND(((2600-$X224)/$W224)*$Y224,2)+ROUND($X224*9%,2))*'umowa o pracę'!$E$8,2),IF(AND($W224+$X224&gt;=2600,$X224&gt;=2600),ROUND((ROUND(2600*9%,2))*'umowa o pracę'!$E$8,2),IF(AND($W224+$X224&gt;=2600,$W224&gt;=2600,$X224&lt;2600),ROUND((ROUND($X224*9%,2)+ROUND(((2600-$X224)/$W224)*$Y224,2))*'umowa o pracę'!$E$8,2),0)))),0)))&gt;$J224,$J224,IF(AND($V224=1,$I224&gt;0),ROUND(IF($W224+$X224&gt;=2600,2600*'umowa o pracę'!$E$8,($W224+$X224)*'umowa o pracę'!$E$8),2)+IF($X224=0,ROUND(IF($W224&gt;2600,ROUND($Z224/$W224*2600,2),$Z224)*'umowa o pracę'!$E$8,2),ROUND(IF($W224&gt;2600,ROUND($Z224/$W224*2600,2),$Z224)*'umowa o pracę'!$E$8,2)),ROUND(IF($W224+$X224&gt;=2600,2600*'umowa o pracę'!$E$8,($W224+$X224)*'umowa o pracę'!$E$8),2)-IF(AND($X224=0,I224&gt;0),ROUND(ROUND(IF($W224&gt;2600,ROUND($Y224/$W224*2600,2),$Y224),2)*'umowa o pracę'!$E$8,2),IF($X224&gt;0,IF($W224+$X224&lt;2600,ROUND(ROUND($Y224+ROUND($X224*9%,2),2)*'umowa o pracę'!$E$8,2),IF(AND($W224+$X224&gt;=2600,$X224&lt;2600,$W224&lt;2600),ROUND((ROUND(((2600-$X224)/$W224)*$Y224,2)+ROUND($X224*9%,2))*'umowa o pracę'!$E$8,2),IF(AND($W224+$X224&gt;=2600,$X224&gt;=2600),ROUND((ROUND(2600*9%,2))*'umowa o pracę'!$E$8,2),IF(AND($W224+$X224&gt;=2600,$W224&gt;=2600,$X224&lt;2600),ROUND((ROUND($X224*9%,2)+ROUND(((2600-$X224)/$W224)*$Y224,2))*'umowa o pracę'!$E$8,2),0)))),0)))))</f>
        <v>0</v>
      </c>
      <c r="AC224" s="32">
        <f>IF(IF(IF(AND($V224=1,$I224&gt;0),ROUND(IF($W224+$X224&gt;=2800,2800*'umowa o pracę'!$E$8,($W224+$X224)*'umowa o pracę'!$E$8),2)+IF($X224=0,ROUND(IF($W224&gt;2800,ROUND($Z224/$W224*2800,2),$Z224)*'umowa o pracę'!$E$8,2),ROUND(IF($W224&gt;2800,ROUND($Z224/$W224*2800,2),$Z224)*'umowa o pracę'!$E$8,2)),ROUND(IF($W224+$X224&gt;=2800,2800*'umowa o pracę'!$E$8,($W224+$X224)*'umowa o pracę'!$E$8),2)-IF($X224=0,ROUND(ROUND(IF($W224&gt;2800,ROUND($Y224/$W224*2800,2),$Y224),2)*'umowa o pracę'!$E$8,2),IF($X224&gt;0,IF($W224+$X224&lt;2800,ROUND(ROUND($Y224+ROUND($X224*9%,2),2)*'umowa o pracę'!$E$8,2),IF(AND($W224+$X224&gt;=2800,$X224&lt;2800,$W224&lt;2800),ROUND((ROUND(((2800-$X224)/$W224)*$Y224,2)+ROUND($X224*9%,2))*'umowa o pracę'!$E$8,2),IF(AND($W224+$X224&gt;=2800,$X224&gt;=2800),ROUND((ROUND(2800*9%,2))*'umowa o pracę'!$E$8,2),IF(AND($W224+$X224&gt;=2800,$W224&gt;=2800,$X224&lt;2800),ROUND((ROUND($X224*9%,2)+ROUND(((2800-$X224)/$W224)*$Y224,2))*'umowa o pracę'!$E$8,2),0)))),0)))&gt;$J224,$J224,IF(AND($V224=1,$I224&gt;0),ROUND(IF($W224+$X224&gt;=2800,2800*'umowa o pracę'!$E$8,($W224+$X224)*'umowa o pracę'!$E$8),2)+IF($X224=0,ROUND(IF($W224&gt;2800,ROUND($Z224/$W224*2800,2),$Z224)*'umowa o pracę'!$E$8,2),ROUND(IF($W224&gt;2800,ROUND($Z224/$W224*2800,2),$Z224)*'umowa o pracę'!$E$8,2)),ROUND(IF($W224+$X224&gt;=2800,2800*'umowa o pracę'!$E$8,($W224+$X224)*'umowa o pracę'!$E$8),2)-IF($X224=0,ROUND(ROUND(IF($W224&gt;2800,ROUND($Y224/$W224*2800,2),$Y224),2)*'umowa o pracę'!$E$8,2),IF($X224&gt;0,IF($W224+$X224&lt;2800,ROUND(ROUND($Y224+ROUND($X224*9%,2),2)*'umowa o pracę'!$E$8,2),IF(AND($W224+$X224&gt;=2800,$X224&lt;2800,$W224&lt;2800),ROUND((ROUND(((2800-$X224)/$W224)*$Y224,2)+ROUND($X224*9%,2))*'umowa o pracę'!$E$8,2),IF(AND($W224+$X224&gt;=2800,$X224&gt;=2800),ROUND((ROUND(2800*9%,2))*'umowa o pracę'!$E$8,2),IF(AND($W224+$X224&gt;=2800,$W224&gt;=2800,$X224&lt;2800),ROUND((ROUND($X224*9%,2)+ROUND(((2800-$X224)/$W224)*$Y224,2))*'umowa o pracę'!$E$8,2),0)))),0))))&gt;$J224,$J224,IF(IF(AND($V224=1,$I224&gt;0),ROUND(IF($W224+$X224&gt;=2800,2800*'umowa o pracę'!$E$8,($W224+$X224)*'umowa o pracę'!$E$8),2)+IF($X224=0,ROUND(IF($W224&gt;2800,ROUND($Z224/$W224*2800,2),$Z224)*'umowa o pracę'!$E$8,2),ROUND(IF($W224&gt;2800,ROUND($Z224/$W224*2800,2),$Z224)*'umowa o pracę'!$E$8,2)),ROUND(IF($W224+$X224&gt;=2800,2800*'umowa o pracę'!$E$8,($W224+$X224)*'umowa o pracę'!$E$8),2)-IF($X224=0,ROUND(ROUND(IF($W224&gt;2800,ROUND($Y224/$W224*2800,2),$Y224),2)*'umowa o pracę'!$E$8,2),IF($X224&gt;0,IF($W224+$X224&lt;2800,ROUND(ROUND($Y224+ROUND($X224*9%,2),2)*'umowa o pracę'!$E$8,2),IF(AND($W224+$X224&gt;=2800,$X224&lt;2800,$W224&lt;2800),ROUND((ROUND(((2800-$X224)/$W224)*$Y224,2)+ROUND($X224*9%,2))*'umowa o pracę'!$E$8,2),IF(AND($W224+$X224&gt;=2800,$X224&gt;=2800),ROUND((ROUND(2800*9%,2))*'umowa o pracę'!$E$8,2),IF(AND($W224+$X224&gt;=2800,$W224&gt;=2800,$X224&lt;2800),ROUND((ROUND($X224*9%,2)+ROUND(((2800-$X224)/$W224)*$Y224,2))*'umowa o pracę'!$E$8,2),0)))),0)))&gt;$J224,$J224,IF(AND($V224=1,$I224&gt;0),ROUND(IF($W224+$X224&gt;=2800,2800*'umowa o pracę'!$E$8,($W224+$X224)*'umowa o pracę'!$E$8),2)+IF($X224=0,ROUND(IF($W224&gt;2800,ROUND($Z224/$W224*2800,2),$Z224)*'umowa o pracę'!$E$8,2),ROUND(IF($W224&gt;2800,ROUND($Z224/$W224*2800,2),$Z224)*'umowa o pracę'!$E$8,2)),ROUND(IF($W224+$X224&gt;=2800,2800*'umowa o pracę'!$E$8,($W224+$X224)*'umowa o pracę'!$E$8),2)-IF(AND($X224=0,I224&gt;0),ROUND(ROUND(IF($W224&gt;2800,ROUND($Y224/$W224*2800,2),$Y224),2)*'umowa o pracę'!$E$8,2),IF($X224&gt;0,IF($W224+$X224&lt;2800,ROUND(ROUND($Y224+ROUND($X224*9%,2),2)*'umowa o pracę'!$E$8,2),IF(AND($W224+$X224&gt;=2800,$X224&lt;2800,$W224&lt;2800),ROUND((ROUND(((2800-$X224)/$W224)*$Y224,2)+ROUND($X224*9%,2))*'umowa o pracę'!$E$8,2),IF(AND($W224+$X224&gt;=2800,$X224&gt;=2800),ROUND((ROUND(2800*9%,2))*'umowa o pracę'!$E$8,2),IF(AND($W224+$X224&gt;=2800,$W224&gt;=2800,$X224&lt;2800),ROUND((ROUND($X224*9%,2)+ROUND(((2800-$X224)/$W224)*$Y224,2))*'umowa o pracę'!$E$8,2),0)))),0)))))</f>
        <v>0</v>
      </c>
      <c r="AD224" s="32">
        <f>IF('umowa o pracę'!$E$7=2020,IF(IF($V224=1,IF($X224=0,ROUND(IF($W224&gt;2600,ROUND($Y224/$W224*2600,2),$Y224)*'umowa o pracę'!$E$8,2),IF($W224+$X224&lt;2600,ROUND(ROUND($Y224+ROUND($X224*9%,2),2)*'umowa o pracę'!$E$8,2),IF(AND($W224+$X224&gt;=2600,$W224&lt;2600),ROUND((ROUND($Y224+ROUND((2600-$W224)*9%,2),2))*'umowa o pracę'!$E$8,2),IF(AND($W224+$X224&gt;=2600,$W224&gt;=2600),ROUND(ROUND($Y224/$W224*2600,2)*'umowa o pracę'!$E$8,2),0)))),0)&gt;$H224,$H224,IF($V224=1,IF($X224=0,ROUND(IF($W224&gt;2600,ROUND($Y224/$W224*2600,2),$Y224)*'umowa o pracę'!$E$8,2),IF($W224+$X224&lt;2600,ROUND(ROUND($Y224+ROUND($X224*9%,2),2)*'umowa o pracę'!$E$8,2),IF(AND($W224+$X224&gt;=2600,$W224&lt;2600),ROUND((ROUND($Y224+ROUND((2600-$W224)*9%,2),2))*'umowa o pracę'!$E$8,2),IF(AND($W224+$X224&gt;=2600,$W224&gt;=2600),ROUND(ROUND($Y224/$W224*2600,2)*'umowa o pracę'!$E$8,2),0)))),0)),IF('umowa o pracę'!$E$7=2021,IF(IF($V224=1,IF($X224=0,ROUND(IF($W224&gt;2800,ROUND($Y224/$W224*2800,2),$Y224)*'umowa o pracę'!$E$8,2),IF($W224+$X224&lt;2800,ROUND(ROUND($Y224+ROUND($X224*9%,2),2)*'umowa o pracę'!$E$8,2),IF(AND($W224+$X224&gt;=2800,$W224&lt;2800),ROUND((ROUND($Y224+ROUND((2800-$W224)*9%,2),2))*'umowa o pracę'!$E$8,2),IF(AND($W224+$X224&gt;=2800,$W224&gt;=2800),ROUND(ROUND($Y224/$W224*2800,2)*'umowa o pracę'!$E$8,2),0)))),0)&gt;$H224,$H224,IF($V224=1,IF($X224=0,ROUND(IF($W224&gt;2800,ROUND($Y224/$W224*2800,2),$Y224)*'umowa o pracę'!$E$8,2),IF($W224+$X224&lt;2800,ROUND(ROUND($Y224+ROUND($X224*9%,2),2)*'umowa o pracę'!$E$8,2),IF(AND($W224+$X224&gt;=2800,$W224&lt;2800),ROUND((ROUND($Y224+ROUND((2800-$W224)*9%,2),2))*'umowa o pracę'!$E$8,2),IF(AND($W224+$X224&gt;=2800,$W224&gt;=2800),ROUND(ROUND($Y224/$W224*2800,2)*'umowa o pracę'!$E$8,2),0)))),0)),0))</f>
        <v>0</v>
      </c>
      <c r="AE224" s="32">
        <f>IF('umowa o pracę'!$E$7=2020,IF(IF($V224=1,IF($X224=0,ROUND(IF($W224&gt;2600,ROUND($Z224/$W224*2600,2),$Z224)*'umowa o pracę'!$E$8,2),ROUND(IF($W224&gt;2600,ROUND($Z224/$W224*2600,2),$Z224)*'umowa o pracę'!$E$8,2)),0)&gt;$I224,$I224,IF($V224=1,IF($X224=0,ROUND(IF($W224&gt;2600,ROUND($Z224/$W224*2600,2),$Z224)*'umowa o pracę'!$E$8,2),ROUND(IF($W224&gt;2600,ROUND($Z224/$W224*2600,2),$Z224)*'umowa o pracę'!$E$8,2)),0)),IF('umowa o pracę'!$E$7=2021,IF(IF($V224=1,IF($X224=0,ROUND(IF($W224&gt;2800,ROUND($Z224/$W224*2800,2),$Z224)*'umowa o pracę'!$E$8,2),ROUND(IF($W224&gt;2800,ROUND($Z224/$W224*2800,2),$Z224)*'umowa o pracę'!$E$8,2)),0)&gt;$I224,$I224,IF($V224=1,IF($X224=0,ROUND(IF($W224&gt;2800,ROUND($Z224/$W224*2800,2),$Z224)*'umowa o pracę'!$E$8,2),ROUND(IF($W224&gt;2800,ROUND($Z224/$W224*2800,2),$Z224)*'umowa o pracę'!$E$8,2)),0)),0))</f>
        <v>0</v>
      </c>
      <c r="AF224" s="56">
        <f>IF('umowa o pracę'!$E$7=2020,$AB224,IF('umowa o pracę'!$E$7=2021,$AC224,0))</f>
        <v>0</v>
      </c>
      <c r="AG224" s="53">
        <f t="shared" si="41"/>
        <v>1</v>
      </c>
      <c r="AH224" s="39">
        <f>IF('umowa o pracę'!$E$6&lt;3,0,$L224)</f>
        <v>0</v>
      </c>
      <c r="AI224" s="39">
        <f>IF('umowa o pracę'!$E$6&lt;3,0,$M224)</f>
        <v>0</v>
      </c>
      <c r="AJ224" s="55">
        <f>IF('umowa o pracę'!$E$6&lt;3,0,$N224)</f>
        <v>0</v>
      </c>
      <c r="AK224" s="55">
        <f>IF('umowa o pracę'!$E$6&lt;3,0,$O224)</f>
        <v>0</v>
      </c>
      <c r="AL224" s="32">
        <f>IF('umowa o pracę'!$E$7=2020,ROUND(IF($AH224&gt;=2600,2600*'umowa o pracę'!$E$8,$AH224*'umowa o pracę'!$E$8),2),IF('umowa o pracę'!$E$7=2021,ROUND(IF($AH224&gt;=2800,2800*'umowa o pracę'!$E$8,$AH224*'umowa o pracę'!$E$8),2),0))</f>
        <v>0</v>
      </c>
      <c r="AM224" s="32">
        <f>IF(IF(IF(AND($AG224=1,$I224&gt;0),ROUND(IF($AH224+$AI224&gt;=2600,2600*'umowa o pracę'!$E$8,($AH224+$AI224)*'umowa o pracę'!$E$8),2)+IF($AI224=0,ROUND(IF($AH224&gt;2600,ROUND($AK224/$AH224*2600,2),$AK224)*'umowa o pracę'!$E$8,2),ROUND(IF($AH224&gt;2600,ROUND($AK224/$AH224*2600,2),$AK224)*'umowa o pracę'!$E$8,2)),ROUND(IF($AH224+$AI224&gt;=2600,2600*'umowa o pracę'!$E$8,($AH224+$AI224)*'umowa o pracę'!$E$8),2)-IF($AI224=0,ROUND(ROUND(IF($AH224&gt;2600,ROUND($AJ224/$AH224*2600,2),$AJ224),2)*'umowa o pracę'!$E$8,2),IF($AI224&gt;0,IF($AH224+$AI224&lt;2600,ROUND(ROUND($AJ224+ROUND($AI224*9%,2),2)*'umowa o pracę'!$E$8,2),IF(AND($AH224+$AI224&gt;=2600,$AI224&lt;2600,$AH224&lt;2600),ROUND((ROUND(((2600-$AI224)/$AH224)*$AJ224,2)+ROUND($AI224*9%,2))*'umowa o pracę'!$E$8,2),IF(AND($AH224+$AI224&gt;=2600,$AI224&gt;=2600),ROUND((ROUND(2600*9%,2))*'umowa o pracę'!$E$8,2),IF(AND($AH224+$AI224&gt;=2600,$AH224&gt;=2600,$AI224&lt;2600),ROUND((ROUND($AI224*9%,2)+ROUND(((2600-$AI224)/$AH224)*$AJ224,2))*'umowa o pracę'!$E$8,2),0)))),0)))&gt;$J224,$J224,IF(AND($AG224=1,$I224&gt;0),ROUND(IF($AH224+$AI224&gt;=2600,2600*'umowa o pracę'!$E$8,($AH224+$AI224)*'umowa o pracę'!$E$8),2)+IF($AI224=0,ROUND(IF($AH224&gt;2600,ROUND($AK224/$AH224*2600,2),$AK224)*'umowa o pracę'!$E$8,2),ROUND(IF($AH224&gt;2600,ROUND($AK224/$AH224*2600,2),$AK224)*'umowa o pracę'!$E$8,2)),ROUND(IF($AH224+$AI224&gt;=2600,2600*'umowa o pracę'!$E$8,($AH224+$AI224)*'umowa o pracę'!$E$8),2)-IF($AI224=0,ROUND(ROUND(IF($AH224&gt;2600,ROUND($AJ224/$AH224*2600,2),$AJ224),2)*'umowa o pracę'!$E$8,2),IF($AI224&gt;0,IF($AH224+$AI224&lt;2600,ROUND(ROUND($AJ224+ROUND($AI224*9%,2),2)*'umowa o pracę'!$E$8,2),IF(AND($AH224+$AI224&gt;=2600,$AI224&lt;2600,$AH224&lt;2600),ROUND((ROUND(((2600-$AI224)/$AH224)*$AJ224,2)+ROUND($AI224*9%,2))*'umowa o pracę'!$E$8,2),IF(AND($AH224+$AI224&gt;=2600,$AI224&gt;=2600),ROUND((ROUND(2600*9%,2))*'umowa o pracę'!$E$8,2),IF(AND($AH224+$AI224&gt;=2600,$AH224&gt;=2600,$AI224&lt;2600),ROUND((ROUND($AI224*9%,2)+ROUND(((2600-$AI224)/$AH224)*$AJ224,2))*'umowa o pracę'!$E$8,2),0)))),0))))&gt;$J224,$J224,IF(IF(AND($AG224=1,$I224&gt;0),ROUND(IF($AH224+$AI224&gt;=2600,2600*'umowa o pracę'!$E$8,($AH224+$AI224)*'umowa o pracę'!$E$8),2)+IF($AI224=0,ROUND(IF($AH224&gt;2600,ROUND($AK224/$AH224*2600,2),$AK224)*'umowa o pracę'!$E$8,2),ROUND(IF($AH224&gt;2600,ROUND($AK224/$AH224*2600,2),$AK224)*'umowa o pracę'!$E$8,2)),ROUND(IF($AH224+$AI224&gt;=2600,2600*'umowa o pracę'!$E$8,($AH224+$AI224)*'umowa o pracę'!$E$8),2)-IF($AI224=0,ROUND(ROUND(IF($AH224&gt;2600,ROUND($AJ224/$AH224*2600,2),$AJ224),2)*'umowa o pracę'!$E$8,2),IF($AI224&gt;0,IF($AH224+$AI224&lt;2600,ROUND(ROUND($AJ224+ROUND($AI224*9%,2),2)*'umowa o pracę'!$E$8,2),IF(AND($AH224+$AI224&gt;=2600,$AI224&lt;2600,$AH224&lt;2600),ROUND((ROUND(((2600-$AI224)/$AH224)*$AJ224,2)+ROUND($AI224*9%,2))*'umowa o pracę'!$E$8,2),IF(AND($AH224+$AI224&gt;=2600,$AI224&gt;=2600),ROUND((ROUND(2600*9%,2))*'umowa o pracę'!$E$8,2),IF(AND($AH224+$AI224&gt;=2600,$AH224&gt;=2600,$AI224&lt;2600),ROUND((ROUND($AI224*9%,2)+ROUND(((2600-$AI224)/$AH224)*$AJ224,2))*'umowa o pracę'!$E$8,2),0)))),0)))&gt;$J224,$J224,IF(AND($AG224=1,$I224&gt;0),ROUND(IF($AH224+$AI224&gt;=2600,2600*'umowa o pracę'!$E$8,($AH224+$AI224)*'umowa o pracę'!$E$8),2)+IF($AI224=0,ROUND(IF($AH224&gt;2600,ROUND($AK224/$AH224*2600,2),$AK224)*'umowa o pracę'!$E$8,2),ROUND(IF($AH224&gt;2600,ROUND($AK224/$AH224*2600,2),$AK224)*'umowa o pracę'!$E$8,2)),ROUND(IF($AH224+$AI224&gt;=2600,2600*'umowa o pracę'!$E$8,($AH224+$AI224)*'umowa o pracę'!$E$8),2)-IF(AND($AI224=0,I224&gt;0),ROUND(ROUND(IF($AH224&gt;2600,ROUND($AJ224/$AH224*2600,2),$AJ224),2)*'umowa o pracę'!$E$8,2),IF($AI224&gt;0,IF($AH224+$AI224&lt;2600,ROUND(ROUND($AJ224+ROUND($AI224*9%,2),2)*'umowa o pracę'!$E$8,2),IF(AND($AH224+$AI224&gt;=2600,$AI224&lt;2600,$AH224&lt;2600),ROUND((ROUND(((2600-$AI224)/$AH224)*$AJ224,2)+ROUND($AI224*9%,2))*'umowa o pracę'!$E$8,2),IF(AND($AH224+$AI224&gt;=2600,$AI224&gt;=2600),ROUND((ROUND(2600*9%,2))*'umowa o pracę'!$E$8,2),IF(AND($AH224+$AI224&gt;=2600,$AH224&gt;=2600,$AI224&lt;2600),ROUND((ROUND($AI224*9%,2)+ROUND(((2600-$AI224)/$AH224)*$AJ224,2))*'umowa o pracę'!$E$8,2),0)))),0)))))</f>
        <v>0</v>
      </c>
      <c r="AN224" s="32">
        <f>IF(IF(IF(AND($AG224=1,$I224&gt;0),ROUND(IF($AH224+$AI224&gt;=2800,2800*'umowa o pracę'!$E$8,($AH224+$AI224)*'umowa o pracę'!$E$8),2)+IF($AI224=0,ROUND(IF($AH224&gt;2800,ROUND($AK224/$AH224*2800,2),$AK224)*'umowa o pracę'!$E$8,2),ROUND(IF($AH224&gt;2800,ROUND($AK224/$AH224*2800,2),$AK224)*'umowa o pracę'!$E$8,2)),ROUND(IF($AH224+$AI224&gt;=2800,2800*'umowa o pracę'!$E$8,($AH224+$AI224)*'umowa o pracę'!$E$8),2)-IF($AI224=0,ROUND(ROUND(IF($AH224&gt;2800,ROUND($AJ224/$AH224*2800,2),$AJ224),2)*'umowa o pracę'!$E$8,2),IF($AI224&gt;0,IF($AH224+$AI224&lt;2800,ROUND(ROUND($AJ224+ROUND($AI224*9%,2),2)*'umowa o pracę'!$E$8,2),IF(AND($AH224+$AI224&gt;=2800,$AI224&lt;2800,$AH224&lt;2800),ROUND((ROUND(((2800-$AI224)/$AH224)*$AJ224,2)+ROUND($AI224*9%,2))*'umowa o pracę'!$E$8,2),IF(AND($AH224+$AI224&gt;=2800,$AI224&gt;=2800),ROUND((ROUND(2800*9%,2))*'umowa o pracę'!$E$8,2),IF(AND($AH224+$AI224&gt;=2800,$AH224&gt;=2800,$AI224&lt;2800),ROUND((ROUND($AI224*9%,2)+ROUND(((2800-$AI224)/$AH224)*$AJ224,2))*'umowa o pracę'!$E$8,2),0)))),0)))&gt;$J224,$J224,IF(AND($AG224=1,$I224&gt;0),ROUND(IF($AH224+$AI224&gt;=2800,2800*'umowa o pracę'!$E$8,($AH224+$AI224)*'umowa o pracę'!$E$8),2)+IF($AI224=0,ROUND(IF($AH224&gt;2800,ROUND($AK224/$AH224*2800,2),$AK224)*'umowa o pracę'!$E$8,2),ROUND(IF($AH224&gt;2800,ROUND($AK224/$AH224*2800,2),$AK224)*'umowa o pracę'!$E$8,2)),ROUND(IF($AH224+$AI224&gt;=2800,2800*'umowa o pracę'!$E$8,($AH224+$AI224)*'umowa o pracę'!$E$8),2)-IF($AI224=0,ROUND(ROUND(IF($AH224&gt;2800,ROUND($AJ224/$AH224*2800,2),$AJ224),2)*'umowa o pracę'!$E$8,2),IF($AI224&gt;0,IF($AH224+$AI224&lt;2800,ROUND(ROUND($AJ224+ROUND($AI224*9%,2),2)*'umowa o pracę'!$E$8,2),IF(AND($AH224+$AI224&gt;=2800,$AI224&lt;2800,$AH224&lt;2800),ROUND((ROUND(((2800-$AI224)/$AH224)*$AJ224,2)+ROUND($AI224*9%,2))*'umowa o pracę'!$E$8,2),IF(AND($AH224+$AI224&gt;=2800,$AI224&gt;=2800),ROUND((ROUND(2800*9%,2))*'umowa o pracę'!$E$8,2),IF(AND($AH224+$AI224&gt;=2800,$AH224&gt;=2800,$AI224&lt;2800),ROUND((ROUND($AI224*9%,2)+ROUND(((2800-$AI224)/$AH224)*$AJ224,2))*'umowa o pracę'!$E$8,2),0)))),0))))&gt;$J224,$J224,IF(IF(AND($AG224=1,$I224&gt;0),ROUND(IF($AH224+$AI224&gt;=2800,2800*'umowa o pracę'!$E$8,($AH224+$AI224)*'umowa o pracę'!$E$8),2)+IF($AI224=0,ROUND(IF($AH224&gt;2800,ROUND($AK224/$AH224*2800,2),$AK224)*'umowa o pracę'!$E$8,2),ROUND(IF($AH224&gt;2800,ROUND($AK224/$AH224*2800,2),$AK224)*'umowa o pracę'!$E$8,2)),ROUND(IF($AH224+$AI224&gt;=2800,2800*'umowa o pracę'!$E$8,($AH224+$AI224)*'umowa o pracę'!$E$8),2)-IF($AI224=0,ROUND(ROUND(IF($AH224&gt;2800,ROUND($AJ224/$AH224*2800,2),$AJ224),2)*'umowa o pracę'!$E$8,2),IF($AI224&gt;0,IF($AH224+$AI224&lt;2800,ROUND(ROUND($AJ224+ROUND($AI224*9%,2),2)*'umowa o pracę'!$E$8,2),IF(AND($AH224+$AI224&gt;=2800,$AI224&lt;2800,$AH224&lt;2800),ROUND((ROUND(((2800-$AI224)/$AH224)*$AJ224,2)+ROUND($AI224*9%,2))*'umowa o pracę'!$E$8,2),IF(AND($AH224+$AI224&gt;=2800,$AI224&gt;=2800),ROUND((ROUND(2800*9%,2))*'umowa o pracę'!$E$8,2),IF(AND($AH224+$AI224&gt;=2800,$AH224&gt;=2800,$AI224&lt;2800),ROUND((ROUND($AI224*9%,2)+ROUND(((2800-$AI224)/$AH224)*$AJ224,2))*'umowa o pracę'!$E$8,2),0)))),0)))&gt;$J224,$J224,IF(AND($AG224=1,$I224&gt;0),ROUND(IF($AH224+$AI224&gt;=2800,2800*'umowa o pracę'!$E$8,($AH224+$AI224)*'umowa o pracę'!$E$8),2)+IF($AI224=0,ROUND(IF($AH224&gt;2800,ROUND($AK224/$AH224*2800,2),$AK224)*'umowa o pracę'!$E$8,2),ROUND(IF($AH224&gt;2800,ROUND($AK224/$AH224*2800,2),$AK224)*'umowa o pracę'!$E$8,2)),ROUND(IF($AH224+$AI224&gt;=2800,2800*'umowa o pracę'!$E$8,($AH224+$AI224)*'umowa o pracę'!$E$8),2)-IF(AND($AI224=0,I224&gt;0),ROUND(ROUND(IF($AH224&gt;2800,ROUND($AJ224/$AH224*2800,2),$AJ224),2)*'umowa o pracę'!$E$8,2),IF($AI224&gt;0,IF($AH224+$AI224&lt;2800,ROUND(ROUND($AJ224+ROUND($AI224*9%,2),2)*'umowa o pracę'!$E$8,2),IF(AND($AH224+$AI224&gt;=2800,$AI224&lt;2800,$AH224&lt;2800),ROUND((ROUND(((2800-$AI224)/$AH224)*$AJ224,2)+ROUND($AI224*9%,2))*'umowa o pracę'!$E$8,2),IF(AND($AH224+$AI224&gt;=2800,$AI224&gt;=2800),ROUND((ROUND(2800*9%,2))*'umowa o pracę'!$E$8,2),IF(AND($AH224+$AI224&gt;=2800,$AH224&gt;=2800,$AI224&lt;2800),ROUND((ROUND($AI224*9%,2)+ROUND(((2800-$AI224)/$AH224)*$AJ224,2))*'umowa o pracę'!$E$8,2),0)))),0)))))</f>
        <v>0</v>
      </c>
      <c r="AO224" s="32">
        <f>IF('umowa o pracę'!$E$7=2020,IF(IF($AG224=1,IF($AI224=0,ROUND(IF($AH224&gt;2600,ROUND($AJ224/$AH224*2600,2),$AJ224)*'umowa o pracę'!$E$8,2),IF($AH224+$AI224&lt;2600,ROUND(ROUND($AJ224+ROUND($AI224*9%,2),2)*'umowa o pracę'!$E$8,2),IF(AND($AH224+$AI224&gt;=2600,$AH224&lt;2600),ROUND((ROUND($AJ224+ROUND((2600-$AH224)*9%,2),2))*'umowa o pracę'!$E$8,2),IF(AND($AH224+$AI224&gt;=2600,$AH224&gt;=2600),ROUND(ROUND($AJ224/$AH224*2600,2)*'umowa o pracę'!$E$8,2),0)))),0)&gt;$H224,$H224,IF($AG224=1,IF($AI224=0,ROUND(IF($AH224&gt;2600,ROUND($AJ224/$AH224*2600,2),$AJ224)*'umowa o pracę'!$E$8,2),IF($AH224+$AI224&lt;2600,ROUND(ROUND($AJ224+ROUND($AI224*9%,2),2)*'umowa o pracę'!$E$8,2),IF(AND($AH224+$AI224&gt;=2600,$AH224&lt;2600),ROUND((ROUND($AJ224+ROUND((2600-$AH224)*9%,2),2))*'umowa o pracę'!$E$8,2),IF(AND($AH224+$AI224&gt;=2600,$AH224&gt;=2600),ROUND(ROUND($AJ224/$AH224*2600,2)*'umowa o pracę'!$E$8,2),0)))),0)),IF('umowa o pracę'!$E$7=2021,IF(IF($AG224=1,IF($AI224=0,ROUND(IF($AH224&gt;2800,ROUND($AJ224/$AH224*2800,2),$AJ224)*'umowa o pracę'!$E$8,2),IF($AH224+$AI224&lt;2800,ROUND(ROUND($AJ224+ROUND($AI224*9%,2),2)*'umowa o pracę'!$E$8,2),IF(AND($AH224+$AI224&gt;=2800,$AH224&lt;2800),ROUND((ROUND($AJ224+ROUND((2800-$AH224)*9%,2),2))*'umowa o pracę'!$E$8,2),IF(AND($AH224+$AI224&gt;=2800,$AH224&gt;=2800),ROUND(ROUND($AJ224/$AH224*2800,2)*'umowa o pracę'!$E$8,2),0)))),0)&gt;$H224,$H224,IF($AG224=1,IF($AI224=0,ROUND(IF($AH224&gt;2800,ROUND($AJ224/$AH224*2800,2),$AJ224)*'umowa o pracę'!$E$8,2),IF($AH224+$AI224&lt;2800,ROUND(ROUND($AJ224+ROUND($AI224*9%,2),2)*'umowa o pracę'!$E$8,2),IF(AND($AH224+$AI224&gt;=2800,$AH224&lt;2800),ROUND((ROUND($AJ224+ROUND((2800-$AH224)*9%,2),2))*'umowa o pracę'!$E$8,2),IF(AND($AH224+$AI224&gt;=2800,$AH224&gt;=2800),ROUND(ROUND($AJ224/$AH224*2800,2)*'umowa o pracę'!$E$8,2),0)))),0)),0))</f>
        <v>0</v>
      </c>
      <c r="AP224" s="32">
        <f>IF('umowa o pracę'!$E$7=2020,IF(IF($AG224=1,IF($AI224=0,ROUND(IF($AH224&gt;2600,ROUND($AK224/$AH224*2600,2),$AK224)*'umowa o pracę'!$E$8,2),ROUND(IF($AH224&gt;2600,ROUND($AK224/$AH224*2600,2),$AK224)*'umowa o pracę'!$E$8,2)),0)&gt;$I224,$I224,IF($AG224=1,IF($AI224=0,ROUND(IF($AH224&gt;2600,ROUND($AK224/$AH224*2600,2),$AK224)*'umowa o pracę'!$E$8,2),ROUND(IF($AH224&gt;2600,ROUND($AK224/$AH224*2600,2),$AK224)*'umowa o pracę'!$E$8,2)),0)),IF('umowa o pracę'!$E$7=2021,IF(IF($AG224=1,IF($AI224=0,ROUND(IF($AH224&gt;2800,ROUND($AK224/$AH224*2800,2),$AK224)*'umowa o pracę'!$E$8,2),ROUND(IF($AH224&gt;2800,ROUND($AK224/$AH224*2800,2),$AK224)*'umowa o pracę'!$E$8,2)),0)&gt;$I224,$I224,IF($AG224=1,IF($AI224=0,ROUND(IF($AH224&gt;2800,ROUND($AK224/$AH224*2800,2),$AK224)*'umowa o pracę'!$E$8,2),ROUND(IF($AH224&gt;2800,ROUND($AK224/$AH224*2800,2),$AK224)*'umowa o pracę'!$E$8,2)),0)),0))</f>
        <v>0</v>
      </c>
      <c r="AQ224" s="56">
        <f>IF('umowa o pracę'!$E$7=2020,$AM224,IF('umowa o pracę'!$E$7=2021,$AN224,0))</f>
        <v>0</v>
      </c>
      <c r="AR224" s="33">
        <f>IF('umowa o pracę'!$E$7=0,0,U224+AF224+AQ224)</f>
        <v>0</v>
      </c>
      <c r="AS224" s="19"/>
      <c r="AT224" s="19"/>
      <c r="AU224" s="19"/>
      <c r="AV224" s="6"/>
      <c r="AW224" s="6"/>
      <c r="AX224" s="6">
        <f t="shared" si="39"/>
        <v>10</v>
      </c>
      <c r="AY224" s="6"/>
      <c r="AZ224" s="234">
        <f t="shared" si="42"/>
        <v>0</v>
      </c>
      <c r="BA224" s="234">
        <f t="shared" si="43"/>
        <v>0</v>
      </c>
      <c r="BB224" s="234">
        <f t="shared" si="44"/>
        <v>0</v>
      </c>
      <c r="BC224" s="234">
        <f t="shared" si="45"/>
        <v>0</v>
      </c>
      <c r="BD224" s="234">
        <f t="shared" si="46"/>
        <v>0</v>
      </c>
      <c r="BE224" s="234">
        <f t="shared" si="47"/>
        <v>0</v>
      </c>
      <c r="BF224" s="234">
        <f t="shared" si="48"/>
        <v>0</v>
      </c>
      <c r="BG224" s="234">
        <f t="shared" si="49"/>
        <v>0</v>
      </c>
      <c r="BH224" s="234">
        <f t="shared" si="50"/>
        <v>0</v>
      </c>
      <c r="BI224" s="238">
        <f t="shared" si="51"/>
        <v>0</v>
      </c>
      <c r="BJ224" s="236"/>
      <c r="BK224" s="236"/>
      <c r="BL224" s="237"/>
    </row>
    <row r="225" spans="1:64" ht="15.75" customHeight="1" x14ac:dyDescent="0.25">
      <c r="A225" s="129">
        <v>214</v>
      </c>
      <c r="B225" s="57"/>
      <c r="C225" s="57"/>
      <c r="D225" s="36"/>
      <c r="E225" s="36"/>
      <c r="F225" s="242"/>
      <c r="G225" s="37">
        <v>1</v>
      </c>
      <c r="H225" s="58">
        <v>0</v>
      </c>
      <c r="I225" s="59">
        <v>0</v>
      </c>
      <c r="J225" s="60">
        <v>0</v>
      </c>
      <c r="K225" s="52">
        <v>1</v>
      </c>
      <c r="L225" s="39">
        <v>0</v>
      </c>
      <c r="M225" s="39">
        <v>0</v>
      </c>
      <c r="N225" s="39">
        <v>0</v>
      </c>
      <c r="O225" s="39">
        <v>0</v>
      </c>
      <c r="P225" s="35">
        <f>IF('umowa o pracę'!$E$7=2020,ROUND(IF($L225&gt;=2600,2600*'umowa o pracę'!$E$8,$L225*'umowa o pracę'!$E$8),2),IF('umowa o pracę'!$E$7=2021,ROUND(IF($L225&gt;=2800,2800*'umowa o pracę'!$E$8,$L225*'umowa o pracę'!$E$8),2),0))</f>
        <v>0</v>
      </c>
      <c r="Q225" s="252">
        <f>IF(IF(IF(AND($K225=1,$I225&gt;0),ROUND(IF($L225+$M225&gt;=2600,2600*'umowa o pracę'!$E$8,($L225+$M225)*'umowa o pracę'!$E$8),2)+IF($M225=0,ROUND(IF($L225&gt;2600,ROUND($O225/$L225*2600,2),$O225)*'umowa o pracę'!$E$8,2),ROUND(IF($L225&gt;2600,ROUND($O225/$L225*2600,2),$O225)*'umowa o pracę'!$E$8,2)),ROUND(IF($L225+$M225&gt;=2600,2600*'umowa o pracę'!$E$8,($L225+$M225)*'umowa o pracę'!$E$8),2)-IF($M225=0,ROUND(ROUND(IF($L225&gt;2600,ROUND($N225/$L225*2600,2),$N225),2)*'umowa o pracę'!$E$8,2),IF($M225&gt;0,IF($L225+$M225&lt;2600,ROUND(ROUND($N225+ROUND($M225*9%,2),2)*'umowa o pracę'!$E$8,2),IF(AND($L225+$M225&gt;=2600,$M225&lt;2600,$L225&lt;2600),ROUND((ROUND(((2600-$M225)/$L225)*$N225,2)+ROUND($M225*9%,2))*'umowa o pracę'!$E$8,2),IF(AND($L225+$M225&gt;=2600,$M225&gt;=2600),ROUND((ROUND(2600*9%,2))*'umowa o pracę'!$E$8,2),IF(AND($L225+$M225&gt;=2600,$L225&gt;=2600,$M225&lt;2600),ROUND((ROUND($M225*9%,2)+ROUND(((2600-$M225)/$L225)*$N225,2))*'umowa o pracę'!$E$8,2),0)))),0)))&gt;$J225,$J225,IF(AND($K225=1,$I225&gt;0),ROUND(IF($L225+$M225&gt;=2600,2600*'umowa o pracę'!$E$8,($L225+$M225)*'umowa o pracę'!$E$8),2)+IF($M225=0,ROUND(IF($L225&gt;2600,ROUND($O225/$L225*2600,2),$O225)*'umowa o pracę'!$E$8,2),ROUND(IF($L225&gt;2600,ROUND($O225/$L225*2600,2),$O225)*'umowa o pracę'!$E$8,2)),ROUND(IF($L225+$M225&gt;=2600,2600*'umowa o pracę'!$E$8,($L225+$M225)*'umowa o pracę'!$E$8),2)-IF($M225=0,ROUND(ROUND(IF($L225&gt;2600,ROUND($N225/$L225*2600,2),$N225),2)*'umowa o pracę'!$E$8,2),IF($M225&gt;0,IF($L225+$M225&lt;2600,ROUND(ROUND($N225+ROUND($M225*9%,2),2)*'umowa o pracę'!$E$8,2),IF(AND($L225+$M225&gt;=2600,$M225&lt;2600,$L225&lt;2600),ROUND((ROUND(((2600-$M225)/$L225)*$N225,2)+ROUND($M225*9%,2))*'umowa o pracę'!$E$8,2),IF(AND($L225+$M225&gt;=2600,$M225&gt;=2600),ROUND((ROUND(2600*9%,2))*'umowa o pracę'!$E$8,2),IF(AND($L225+$M225&gt;=2600,$L225&gt;=2600,$M225&lt;2600),ROUND((ROUND($M225*9%,2)+ROUND(((2600-$M225)/$L225)*$N225,2))*'umowa o pracę'!$E$8,2),0)))),0))))&gt;$J225,$J225,IF(IF(AND($K225=1,$I225&gt;0),ROUND(IF($L225+$M225&gt;=2600,2600*'umowa o pracę'!$E$8,($L225+$M225)*'umowa o pracę'!$E$8),2)+IF($M225=0,ROUND(IF($L225&gt;2600,ROUND($O225/$L225*2600,2),$O225)*'umowa o pracę'!$E$8,2),ROUND(IF($L225&gt;2600,ROUND($O225/$L225*2600,2),$O225)*'umowa o pracę'!$E$8,2)),ROUND(IF($L225+$M225&gt;=2600,2600*'umowa o pracę'!$E$8,($L225+$M225)*'umowa o pracę'!$E$8),2)-IF($M225=0,ROUND(ROUND(IF($L225&gt;2600,ROUND($N225/$L225*2600,2),$N225),2)*'umowa o pracę'!$E$8,2),IF($M225&gt;0,IF($L225+$M225&lt;2600,ROUND(ROUND($N225+ROUND($M225*9%,2),2)*'umowa o pracę'!$E$8,2),IF(AND($L225+$M225&gt;=2600,$M225&lt;2600,$L225&lt;2600),ROUND((ROUND(((2600-$M225)/$L225)*$N225,2)+ROUND($M225*9%,2))*'umowa o pracę'!$E$8,2),IF(AND($L225+$M225&gt;=2600,$M225&gt;=2600),ROUND((ROUND(2600*9%,2))*'umowa o pracę'!$E$8,2),IF(AND($L225+$M225&gt;=2600,$L225&gt;=2600,$M225&lt;2600),ROUND((ROUND($M225*9%,2)+ROUND(((2600-$M225)/$L225)*$N225,2))*'umowa o pracę'!$E$8,2),0)))),0)))&gt;$J225,$J225,IF(AND($K225=1,$I225&gt;0),ROUND(IF($L225+$M225&gt;=2600,2600*'umowa o pracę'!$E$8,($L225+$M225)*'umowa o pracę'!$E$8),2)+IF($M225=0,ROUND(IF($L225&gt;2600,ROUND($O225/$L225*2600,2),$O225)*'umowa o pracę'!$E$8,2),ROUND(IF($L225&gt;2600,ROUND($O225/$L225*2600,2),$O225)*'umowa o pracę'!$E$8,2)),ROUND(IF($L225+$M225&gt;=2600,2600*'umowa o pracę'!$E$8,($L225+$M225)*'umowa o pracę'!$E$8),2)-IF(AND($M225=0,I225&gt;0),ROUND(ROUND(IF($L225&gt;2600,ROUND($N225/$L225*2600,2),$N225),2)*'umowa o pracę'!$E$8,2),IF($M225&gt;0,IF($L225+$M225&lt;2600,ROUND(ROUND($N225+ROUND($M225*9%,2),2)*'umowa o pracę'!$E$8,2),IF(AND($L225+$M225&gt;=2600,$M225&lt;2600,$L225&lt;2600),ROUND((ROUND(((2600-$M225)/$L225)*$N225,2)+ROUND($M225*9%,2))*'umowa o pracę'!$E$8,2),IF(AND($L225+$M225&gt;=2600,$M225&gt;=2600),ROUND((ROUND(2600*9%,2))*'umowa o pracę'!$E$8,2),IF(AND($L225+$M225&gt;=2600,$L225&gt;=2600,$M225&lt;2600),ROUND((ROUND($M225*9%,2)+ROUND(((2600-$M225)/$L225)*$N225,2))*'umowa o pracę'!$E$8,2),0)))),0)))))</f>
        <v>0</v>
      </c>
      <c r="R225" s="252">
        <f>IF(IF(IF(AND($K225=1,$I225&gt;0),ROUND(IF($L225+$M225&gt;=2800,2800*'umowa o pracę'!$E$8,($L225+$M225)*'umowa o pracę'!$E$8),2)+IF($M225=0,ROUND(IF($L225&gt;2800,ROUND($O225/$L225*2800,2),$O225)*'umowa o pracę'!$E$8,2),ROUND(IF($L225&gt;2800,ROUND($O225/$L225*2800,2),$O225)*'umowa o pracę'!$E$8,2)),ROUND(IF($L225+$M225&gt;=2800,2800*'umowa o pracę'!$E$8,($L225+$M225)*'umowa o pracę'!$E$8),2)-IF($M225=0,ROUND(ROUND(IF($L225&gt;2800,ROUND($N225/$L225*2800,2),$N225),2)*'umowa o pracę'!$E$8,2),IF($M225&gt;0,IF($L225+$M225&lt;2800,ROUND(ROUND($N225+ROUND($M225*9%,2),2)*'umowa o pracę'!$E$8,2),IF(AND($L225+$M225&gt;=2800,$M225&lt;2800,$L225&lt;2800),ROUND((ROUND(((2800-$M225)/$L225)*$N225,2)+ROUND($M225*9%,2))*'umowa o pracę'!$E$8,2),IF(AND($L225+$M225&gt;=2800,$M225&gt;=2800),ROUND((ROUND(2800*9%,2))*'umowa o pracę'!$E$8,2),IF(AND($L225+$M225&gt;=2800,$L225&gt;=2800,$M225&lt;2800),ROUND((ROUND($M225*9%,2)+ROUND(((2800-$M225)/$L225)*$N225,2))*'umowa o pracę'!$E$8,2),0)))),0)))&gt;$J225,$J225,IF(AND($K225=1,$I225&gt;0),ROUND(IF($L225+$M225&gt;=2800,2800*'umowa o pracę'!$E$8,($L225+$M225)*'umowa o pracę'!$E$8),2)+IF($M225=0,ROUND(IF($L225&gt;2800,ROUND($O225/$L225*2800,2),$O225)*'umowa o pracę'!$E$8,2),ROUND(IF($L225&gt;2800,ROUND($O225/$L225*2800,2),$O225)*'umowa o pracę'!$E$8,2)),ROUND(IF($L225+$M225&gt;=2800,2800*'umowa o pracę'!$E$8,($L225+$M225)*'umowa o pracę'!$E$8),2)-IF($M225=0,ROUND(ROUND(IF($L225&gt;2800,ROUND($N225/$L225*2800,2),$N225),2)*'umowa o pracę'!$E$8,2),IF($M225&gt;0,IF($L225+$M225&lt;2800,ROUND(ROUND($N225+ROUND($M225*9%,2),2)*'umowa o pracę'!$E$8,2),IF(AND($L225+$M225&gt;=2800,$M225&lt;2800,$L225&lt;2800),ROUND((ROUND(((2800-$M225)/$L225)*$N225,2)+ROUND($M225*9%,2))*'umowa o pracę'!$E$8,2),IF(AND($L225+$M225&gt;=2800,$M225&gt;=2800),ROUND((ROUND(2800*9%,2))*'umowa o pracę'!$E$8,2),IF(AND($L225+$M225&gt;=2800,$L225&gt;=2800,$M225&lt;2800),ROUND((ROUND($M225*9%,2)+ROUND(((2800-$M225)/$L225)*$N225,2))*'umowa o pracę'!$E$8,2),0)))),0))))&gt;$J225,$J225,IF(IF(AND($K225=1,$I225&gt;0),ROUND(IF($L225+$M225&gt;=2800,2800*'umowa o pracę'!$E$8,($L225+$M225)*'umowa o pracę'!$E$8),2)+IF($M225=0,ROUND(IF($L225&gt;2800,ROUND($O225/$L225*2800,2),$O225)*'umowa o pracę'!$E$8,2),ROUND(IF($L225&gt;2800,ROUND($O225/$L225*2800,2),$O225)*'umowa o pracę'!$E$8,2)),ROUND(IF($L225+$M225&gt;=2800,2800*'umowa o pracę'!$E$8,($L225+$M225)*'umowa o pracę'!$E$8),2)-IF($M225=0,ROUND(ROUND(IF($L225&gt;2800,ROUND($N225/$L225*2800,2),$N225),2)*'umowa o pracę'!$E$8,2),IF($M225&gt;0,IF($L225+$M225&lt;2800,ROUND(ROUND($N225+ROUND($M225*9%,2),2)*'umowa o pracę'!$E$8,2),IF(AND($L225+$M225&gt;=2800,$M225&lt;2800,$L225&lt;2800),ROUND((ROUND(((2800-$M225)/$L225)*$N225,2)+ROUND($M225*9%,2))*'umowa o pracę'!$E$8,2),IF(AND($L225+$M225&gt;=2800,$M225&gt;=2800),ROUND((ROUND(2800*9%,2))*'umowa o pracę'!$E$8,2),IF(AND($L225+$M225&gt;=2800,$L225&gt;=2800,$M225&lt;2800),ROUND((ROUND($M225*9%,2)+ROUND(((2800-$M225)/$L225)*$N225,2))*'umowa o pracę'!$E$8,2),0)))),0)))&gt;$J225,$J225,IF(AND($K225=1,$I225&gt;0),ROUND(IF($L225+$M225&gt;=2800,2800*'umowa o pracę'!$E$8,($L225+$M225)*'umowa o pracę'!$E$8),2)+IF($M225=0,ROUND(IF($L225&gt;2800,ROUND($O225/$L225*2800,2),$O225)*'umowa o pracę'!$E$8,2),ROUND(IF($L225&gt;2800,ROUND($O225/$L225*2800,2),$O225)*'umowa o pracę'!$E$8,2)),ROUND(IF($L225+$M225&gt;=2800,2800*'umowa o pracę'!$E$8,($L225+$M225)*'umowa o pracę'!$E$8),2)-IF(AND($M225=0,I225&gt;0),ROUND(ROUND(IF($L225&gt;2800,ROUND($N225/$L225*2800,2),$N225),2)*'umowa o pracę'!$E$8,2),IF($M225&gt;0,IF($L225+$M225&lt;2800,ROUND(ROUND($N225+ROUND($M225*9%,2),2)*'umowa o pracę'!$E$8,2),IF(AND($L225+$M225&gt;=2800,$M225&lt;2800,$L225&lt;2800),ROUND((ROUND(((2800-$M225)/$L225)*$N225,2)+ROUND($M225*9%,2))*'umowa o pracę'!$E$8,2),IF(AND($L225+$M225&gt;=2800,$M225&gt;=2800),ROUND((ROUND(2800*9%,2))*'umowa o pracę'!$E$8,2),IF(AND($L225+$M225&gt;=2800,$L225&gt;=2800,$M225&lt;2800),ROUND((ROUND($M225*9%,2)+ROUND(((2800-$M225)/$L225)*$N225,2))*'umowa o pracę'!$E$8,2),0)))),0)))))</f>
        <v>0</v>
      </c>
      <c r="S225" s="32">
        <f>IF('umowa o pracę'!$E$7=2020,IF(IF($K225=1,IF($M225=0,ROUND(IF($L225&gt;2600,ROUND($N225/$L225*2600,2),$N225)*'umowa o pracę'!$E$8,2),IF($L225+$M225&lt;2600,ROUND(ROUND($N225+ROUND($M225*9%,2),2)*'umowa o pracę'!$E$8,2),IF(AND($L225+$M225&gt;=2600,$L225&lt;2600),ROUND((ROUND($N225+ROUND((2600-$L225)*9%,2),2))*'umowa o pracę'!$E$8,2),IF(AND($L225+$M225&gt;=2600,$L225&gt;=2600),ROUND(ROUND($N225/$L225*2600,2)*'umowa o pracę'!$E$8,2),0)))),0)&gt;$H225,$H225,IF($K225=1,IF($M225=0,ROUND(IF($L225&gt;2600,ROUND($N225/$L225*2600,2),$N225)*'umowa o pracę'!$E$8,2),IF($L225+$M225&lt;2600,ROUND(ROUND($N225+ROUND($M225*9%,2),2)*'umowa o pracę'!$E$8,2),IF(AND($L225+$M225&gt;=2600,$L225&lt;2600),ROUND((ROUND($N225+ROUND((2600-$L225)*9%,2),2))*'umowa o pracę'!$E$8,2),IF(AND($L225+$M225&gt;=2600,$L225&gt;=2600),ROUND(ROUND($N225/$L225*2600,2)*'umowa o pracę'!$E$8,2),0)))),0)),IF('umowa o pracę'!$E$7=2021,IF(IF($K225=1,IF($M225=0,ROUND(IF($L225&gt;2800,ROUND($N225/$L225*2800,2),$N225)*'umowa o pracę'!$E$8,2),IF($L225+$M225&lt;2800,ROUND(ROUND($N225+ROUND($M225*9%,2),2)*'umowa o pracę'!$E$8,2),IF(AND($L225+$M225&gt;=2800,$L225&lt;2800),ROUND((ROUND($N225+ROUND((2800-$L225)*9%,2),2))*'umowa o pracę'!$E$8,2),IF(AND($L225+$M225&gt;=2800,$L225&gt;=2800),ROUND(ROUND($N225/$L225*2800,2)*'umowa o pracę'!$E$8,2),0)))),0)&gt;$H225,$H225,IF($K225=1,IF($M225=0,ROUND(IF($L225&gt;2800,ROUND($N225/$L225*2800,2),$N225)*'umowa o pracę'!$E$8,2),IF($L225+$M225&lt;2800,ROUND(ROUND($N225+ROUND($M225*9%,2),2)*'umowa o pracę'!$E$8,2),IF(AND($L225+$M225&gt;=2800,$L225&lt;2800),ROUND((ROUND($N225+ROUND((2800-$L225)*9%,2),2))*'umowa o pracę'!$E$8,2),IF(AND($L225+$M225&gt;=2800,$L225&gt;=2800),ROUND(ROUND($N225/$L225*2800,2)*'umowa o pracę'!$E$8,2),0)))),0)),0))</f>
        <v>0</v>
      </c>
      <c r="T225" s="32">
        <f>IF('umowa o pracę'!$E$7=2020,IF(IF($K225=1,IF($M225=0,ROUND(IF($L225&gt;2600,ROUND($O225/$L225*2600,2),$O225)*'umowa o pracę'!$E$8,2),ROUND(IF($L225&gt;2600,ROUND($O225/$L225*2600,2),$O225)*'umowa o pracę'!$E$8,2)),0)&gt;$I225,$I225,IF($K225=1,IF($M225=0,ROUND(IF($L225&gt;2600,ROUND($O225/$L225*2600,2),$O225)*'umowa o pracę'!$E$8,2),ROUND(IF($L225&gt;2600,ROUND($O225/$L225*2600,2),$O225)*'umowa o pracę'!$E$8,2)),0)),IF('umowa o pracę'!$E$7=2021,IF(IF($K225=1,IF($M225=0,ROUND(IF($L225&gt;2800,ROUND($O225/$L225*2800,2),$O225)*'umowa o pracę'!$E$8,2),ROUND(IF($L225&gt;2800,ROUND($O225/$L225*2800,2),$O225)*'umowa o pracę'!$E$8,2)),0)&gt;$I225,$I225,IF($K225=1,IF($M225=0,ROUND(IF($L225&gt;2800,ROUND($O225/$L225*2800,2),$O225)*'umowa o pracę'!$E$8,2),ROUND(IF($L225&gt;2800,ROUND($O225/$L225*2800,2),$O225)*'umowa o pracę'!$E$8,2)),0)),0))</f>
        <v>0</v>
      </c>
      <c r="U225" s="51">
        <f>IF('umowa o pracę'!$E$7=2020,$Q225,IF('umowa o pracę'!$E$7=2021,$R225,0))</f>
        <v>0</v>
      </c>
      <c r="V225" s="53">
        <f t="shared" si="40"/>
        <v>1</v>
      </c>
      <c r="W225" s="54">
        <f>IF('umowa o pracę'!$E$6&lt;2,0,$L225)</f>
        <v>0</v>
      </c>
      <c r="X225" s="54">
        <f>IF('umowa o pracę'!$E$6&lt;2,0,$M225)</f>
        <v>0</v>
      </c>
      <c r="Y225" s="55">
        <f>IF('umowa o pracę'!$E$6&lt;2,0,$N225)</f>
        <v>0</v>
      </c>
      <c r="Z225" s="55">
        <f>IF('umowa o pracę'!$E$6&lt;2,0,$O225)</f>
        <v>0</v>
      </c>
      <c r="AA225" s="32">
        <f>IF('umowa o pracę'!$E$7=2020,ROUND(IF($W225&gt;=2600,2600*'umowa o pracę'!$E$8,$W225*'umowa o pracę'!$E$8),2),IF('umowa o pracę'!$E$7=2021,ROUND(IF($W225&gt;=2800,2800*'umowa o pracę'!$E$8,$W225*'umowa o pracę'!$E$8),2),0))</f>
        <v>0</v>
      </c>
      <c r="AB225" s="32">
        <f>IF(IF(IF(AND($V225=1,$I225&gt;0),ROUND(IF($W225+$X225&gt;=2600,2600*'umowa o pracę'!$E$8,($W225+$X225)*'umowa o pracę'!$E$8),2)+IF($X225=0,ROUND(IF($W225&gt;2600,ROUND($Z225/$W225*2600,2),$Z225)*'umowa o pracę'!$E$8,2),ROUND(IF($W225&gt;2600,ROUND($Z225/$W225*2600,2),$Z225)*'umowa o pracę'!$E$8,2)),ROUND(IF($W225+$X225&gt;=2600,2600*'umowa o pracę'!$E$8,($W225+$X225)*'umowa o pracę'!$E$8),2)-IF($X225=0,ROUND(ROUND(IF($W225&gt;2600,ROUND($Y225/$W225*2600,2),$Y225),2)*'umowa o pracę'!$E$8,2),IF($X225&gt;0,IF($W225+$X225&lt;2600,ROUND(ROUND($Y225+ROUND($X225*9%,2),2)*'umowa o pracę'!$E$8,2),IF(AND($W225+$X225&gt;=2600,$X225&lt;2600,$W225&lt;2600),ROUND((ROUND(((2600-$X225)/$W225)*$Y225,2)+ROUND($X225*9%,2))*'umowa o pracę'!$E$8,2),IF(AND($W225+$X225&gt;=2600,$X225&gt;=2600),ROUND((ROUND(2600*9%,2))*'umowa o pracę'!$E$8,2),IF(AND($W225+$X225&gt;=2600,$W225&gt;=2600,$X225&lt;2600),ROUND((ROUND($X225*9%,2)+ROUND(((2600-$X225)/$W225)*$Y225,2))*'umowa o pracę'!$E$8,2),0)))),0)))&gt;$J225,$J225,IF(AND($V225=1,$I225&gt;0),ROUND(IF($W225+$X225&gt;=2600,2600*'umowa o pracę'!$E$8,($W225+$X225)*'umowa o pracę'!$E$8),2)+IF($X225=0,ROUND(IF($W225&gt;2600,ROUND($Z225/$W225*2600,2),$Z225)*'umowa o pracę'!$E$8,2),ROUND(IF($W225&gt;2600,ROUND($Z225/$W225*2600,2),$Z225)*'umowa o pracę'!$E$8,2)),ROUND(IF($W225+$X225&gt;=2600,2600*'umowa o pracę'!$E$8,($W225+$X225)*'umowa o pracę'!$E$8),2)-IF($X225=0,ROUND(ROUND(IF($W225&gt;2600,ROUND($Y225/$W225*2600,2),$Y225),2)*'umowa o pracę'!$E$8,2),IF($X225&gt;0,IF($W225+$X225&lt;2600,ROUND(ROUND($Y225+ROUND($X225*9%,2),2)*'umowa o pracę'!$E$8,2),IF(AND($W225+$X225&gt;=2600,$X225&lt;2600,$W225&lt;2600),ROUND((ROUND(((2600-$X225)/$W225)*$Y225,2)+ROUND($X225*9%,2))*'umowa o pracę'!$E$8,2),IF(AND($W225+$X225&gt;=2600,$X225&gt;=2600),ROUND((ROUND(2600*9%,2))*'umowa o pracę'!$E$8,2),IF(AND($W225+$X225&gt;=2600,$W225&gt;=2600,$X225&lt;2600),ROUND((ROUND($X225*9%,2)+ROUND(((2600-$X225)/$W225)*$Y225,2))*'umowa o pracę'!$E$8,2),0)))),0))))&gt;$J225,$J225,IF(IF(AND($V225=1,$I225&gt;0),ROUND(IF($W225+$X225&gt;=2600,2600*'umowa o pracę'!$E$8,($W225+$X225)*'umowa o pracę'!$E$8),2)+IF($X225=0,ROUND(IF($W225&gt;2600,ROUND($Z225/$W225*2600,2),$Z225)*'umowa o pracę'!$E$8,2),ROUND(IF($W225&gt;2600,ROUND($Z225/$W225*2600,2),$Z225)*'umowa o pracę'!$E$8,2)),ROUND(IF($W225+$X225&gt;=2600,2600*'umowa o pracę'!$E$8,($W225+$X225)*'umowa o pracę'!$E$8),2)-IF($X225=0,ROUND(ROUND(IF($W225&gt;2600,ROUND($Y225/$W225*2600,2),$Y225),2)*'umowa o pracę'!$E$8,2),IF($X225&gt;0,IF($W225+$X225&lt;2600,ROUND(ROUND($Y225+ROUND($X225*9%,2),2)*'umowa o pracę'!$E$8,2),IF(AND($W225+$X225&gt;=2600,$X225&lt;2600,$W225&lt;2600),ROUND((ROUND(((2600-$X225)/$W225)*$Y225,2)+ROUND($X225*9%,2))*'umowa o pracę'!$E$8,2),IF(AND($W225+$X225&gt;=2600,$X225&gt;=2600),ROUND((ROUND(2600*9%,2))*'umowa o pracę'!$E$8,2),IF(AND($W225+$X225&gt;=2600,$W225&gt;=2600,$X225&lt;2600),ROUND((ROUND($X225*9%,2)+ROUND(((2600-$X225)/$W225)*$Y225,2))*'umowa o pracę'!$E$8,2),0)))),0)))&gt;$J225,$J225,IF(AND($V225=1,$I225&gt;0),ROUND(IF($W225+$X225&gt;=2600,2600*'umowa o pracę'!$E$8,($W225+$X225)*'umowa o pracę'!$E$8),2)+IF($X225=0,ROUND(IF($W225&gt;2600,ROUND($Z225/$W225*2600,2),$Z225)*'umowa o pracę'!$E$8,2),ROUND(IF($W225&gt;2600,ROUND($Z225/$W225*2600,2),$Z225)*'umowa o pracę'!$E$8,2)),ROUND(IF($W225+$X225&gt;=2600,2600*'umowa o pracę'!$E$8,($W225+$X225)*'umowa o pracę'!$E$8),2)-IF(AND($X225=0,I225&gt;0),ROUND(ROUND(IF($W225&gt;2600,ROUND($Y225/$W225*2600,2),$Y225),2)*'umowa o pracę'!$E$8,2),IF($X225&gt;0,IF($W225+$X225&lt;2600,ROUND(ROUND($Y225+ROUND($X225*9%,2),2)*'umowa o pracę'!$E$8,2),IF(AND($W225+$X225&gt;=2600,$X225&lt;2600,$W225&lt;2600),ROUND((ROUND(((2600-$X225)/$W225)*$Y225,2)+ROUND($X225*9%,2))*'umowa o pracę'!$E$8,2),IF(AND($W225+$X225&gt;=2600,$X225&gt;=2600),ROUND((ROUND(2600*9%,2))*'umowa o pracę'!$E$8,2),IF(AND($W225+$X225&gt;=2600,$W225&gt;=2600,$X225&lt;2600),ROUND((ROUND($X225*9%,2)+ROUND(((2600-$X225)/$W225)*$Y225,2))*'umowa o pracę'!$E$8,2),0)))),0)))))</f>
        <v>0</v>
      </c>
      <c r="AC225" s="32">
        <f>IF(IF(IF(AND($V225=1,$I225&gt;0),ROUND(IF($W225+$X225&gt;=2800,2800*'umowa o pracę'!$E$8,($W225+$X225)*'umowa o pracę'!$E$8),2)+IF($X225=0,ROUND(IF($W225&gt;2800,ROUND($Z225/$W225*2800,2),$Z225)*'umowa o pracę'!$E$8,2),ROUND(IF($W225&gt;2800,ROUND($Z225/$W225*2800,2),$Z225)*'umowa o pracę'!$E$8,2)),ROUND(IF($W225+$X225&gt;=2800,2800*'umowa o pracę'!$E$8,($W225+$X225)*'umowa o pracę'!$E$8),2)-IF($X225=0,ROUND(ROUND(IF($W225&gt;2800,ROUND($Y225/$W225*2800,2),$Y225),2)*'umowa o pracę'!$E$8,2),IF($X225&gt;0,IF($W225+$X225&lt;2800,ROUND(ROUND($Y225+ROUND($X225*9%,2),2)*'umowa o pracę'!$E$8,2),IF(AND($W225+$X225&gt;=2800,$X225&lt;2800,$W225&lt;2800),ROUND((ROUND(((2800-$X225)/$W225)*$Y225,2)+ROUND($X225*9%,2))*'umowa o pracę'!$E$8,2),IF(AND($W225+$X225&gt;=2800,$X225&gt;=2800),ROUND((ROUND(2800*9%,2))*'umowa o pracę'!$E$8,2),IF(AND($W225+$X225&gt;=2800,$W225&gt;=2800,$X225&lt;2800),ROUND((ROUND($X225*9%,2)+ROUND(((2800-$X225)/$W225)*$Y225,2))*'umowa o pracę'!$E$8,2),0)))),0)))&gt;$J225,$J225,IF(AND($V225=1,$I225&gt;0),ROUND(IF($W225+$X225&gt;=2800,2800*'umowa o pracę'!$E$8,($W225+$X225)*'umowa o pracę'!$E$8),2)+IF($X225=0,ROUND(IF($W225&gt;2800,ROUND($Z225/$W225*2800,2),$Z225)*'umowa o pracę'!$E$8,2),ROUND(IF($W225&gt;2800,ROUND($Z225/$W225*2800,2),$Z225)*'umowa o pracę'!$E$8,2)),ROUND(IF($W225+$X225&gt;=2800,2800*'umowa o pracę'!$E$8,($W225+$X225)*'umowa o pracę'!$E$8),2)-IF($X225=0,ROUND(ROUND(IF($W225&gt;2800,ROUND($Y225/$W225*2800,2),$Y225),2)*'umowa o pracę'!$E$8,2),IF($X225&gt;0,IF($W225+$X225&lt;2800,ROUND(ROUND($Y225+ROUND($X225*9%,2),2)*'umowa o pracę'!$E$8,2),IF(AND($W225+$X225&gt;=2800,$X225&lt;2800,$W225&lt;2800),ROUND((ROUND(((2800-$X225)/$W225)*$Y225,2)+ROUND($X225*9%,2))*'umowa o pracę'!$E$8,2),IF(AND($W225+$X225&gt;=2800,$X225&gt;=2800),ROUND((ROUND(2800*9%,2))*'umowa o pracę'!$E$8,2),IF(AND($W225+$X225&gt;=2800,$W225&gt;=2800,$X225&lt;2800),ROUND((ROUND($X225*9%,2)+ROUND(((2800-$X225)/$W225)*$Y225,2))*'umowa o pracę'!$E$8,2),0)))),0))))&gt;$J225,$J225,IF(IF(AND($V225=1,$I225&gt;0),ROUND(IF($W225+$X225&gt;=2800,2800*'umowa o pracę'!$E$8,($W225+$X225)*'umowa o pracę'!$E$8),2)+IF($X225=0,ROUND(IF($W225&gt;2800,ROUND($Z225/$W225*2800,2),$Z225)*'umowa o pracę'!$E$8,2),ROUND(IF($W225&gt;2800,ROUND($Z225/$W225*2800,2),$Z225)*'umowa o pracę'!$E$8,2)),ROUND(IF($W225+$X225&gt;=2800,2800*'umowa o pracę'!$E$8,($W225+$X225)*'umowa o pracę'!$E$8),2)-IF($X225=0,ROUND(ROUND(IF($W225&gt;2800,ROUND($Y225/$W225*2800,2),$Y225),2)*'umowa o pracę'!$E$8,2),IF($X225&gt;0,IF($W225+$X225&lt;2800,ROUND(ROUND($Y225+ROUND($X225*9%,2),2)*'umowa o pracę'!$E$8,2),IF(AND($W225+$X225&gt;=2800,$X225&lt;2800,$W225&lt;2800),ROUND((ROUND(((2800-$X225)/$W225)*$Y225,2)+ROUND($X225*9%,2))*'umowa o pracę'!$E$8,2),IF(AND($W225+$X225&gt;=2800,$X225&gt;=2800),ROUND((ROUND(2800*9%,2))*'umowa o pracę'!$E$8,2),IF(AND($W225+$X225&gt;=2800,$W225&gt;=2800,$X225&lt;2800),ROUND((ROUND($X225*9%,2)+ROUND(((2800-$X225)/$W225)*$Y225,2))*'umowa o pracę'!$E$8,2),0)))),0)))&gt;$J225,$J225,IF(AND($V225=1,$I225&gt;0),ROUND(IF($W225+$X225&gt;=2800,2800*'umowa o pracę'!$E$8,($W225+$X225)*'umowa o pracę'!$E$8),2)+IF($X225=0,ROUND(IF($W225&gt;2800,ROUND($Z225/$W225*2800,2),$Z225)*'umowa o pracę'!$E$8,2),ROUND(IF($W225&gt;2800,ROUND($Z225/$W225*2800,2),$Z225)*'umowa o pracę'!$E$8,2)),ROUND(IF($W225+$X225&gt;=2800,2800*'umowa o pracę'!$E$8,($W225+$X225)*'umowa o pracę'!$E$8),2)-IF(AND($X225=0,I225&gt;0),ROUND(ROUND(IF($W225&gt;2800,ROUND($Y225/$W225*2800,2),$Y225),2)*'umowa o pracę'!$E$8,2),IF($X225&gt;0,IF($W225+$X225&lt;2800,ROUND(ROUND($Y225+ROUND($X225*9%,2),2)*'umowa o pracę'!$E$8,2),IF(AND($W225+$X225&gt;=2800,$X225&lt;2800,$W225&lt;2800),ROUND((ROUND(((2800-$X225)/$W225)*$Y225,2)+ROUND($X225*9%,2))*'umowa o pracę'!$E$8,2),IF(AND($W225+$X225&gt;=2800,$X225&gt;=2800),ROUND((ROUND(2800*9%,2))*'umowa o pracę'!$E$8,2),IF(AND($W225+$X225&gt;=2800,$W225&gt;=2800,$X225&lt;2800),ROUND((ROUND($X225*9%,2)+ROUND(((2800-$X225)/$W225)*$Y225,2))*'umowa o pracę'!$E$8,2),0)))),0)))))</f>
        <v>0</v>
      </c>
      <c r="AD225" s="32">
        <f>IF('umowa o pracę'!$E$7=2020,IF(IF($V225=1,IF($X225=0,ROUND(IF($W225&gt;2600,ROUND($Y225/$W225*2600,2),$Y225)*'umowa o pracę'!$E$8,2),IF($W225+$X225&lt;2600,ROUND(ROUND($Y225+ROUND($X225*9%,2),2)*'umowa o pracę'!$E$8,2),IF(AND($W225+$X225&gt;=2600,$W225&lt;2600),ROUND((ROUND($Y225+ROUND((2600-$W225)*9%,2),2))*'umowa o pracę'!$E$8,2),IF(AND($W225+$X225&gt;=2600,$W225&gt;=2600),ROUND(ROUND($Y225/$W225*2600,2)*'umowa o pracę'!$E$8,2),0)))),0)&gt;$H225,$H225,IF($V225=1,IF($X225=0,ROUND(IF($W225&gt;2600,ROUND($Y225/$W225*2600,2),$Y225)*'umowa o pracę'!$E$8,2),IF($W225+$X225&lt;2600,ROUND(ROUND($Y225+ROUND($X225*9%,2),2)*'umowa o pracę'!$E$8,2),IF(AND($W225+$X225&gt;=2600,$W225&lt;2600),ROUND((ROUND($Y225+ROUND((2600-$W225)*9%,2),2))*'umowa o pracę'!$E$8,2),IF(AND($W225+$X225&gt;=2600,$W225&gt;=2600),ROUND(ROUND($Y225/$W225*2600,2)*'umowa o pracę'!$E$8,2),0)))),0)),IF('umowa o pracę'!$E$7=2021,IF(IF($V225=1,IF($X225=0,ROUND(IF($W225&gt;2800,ROUND($Y225/$W225*2800,2),$Y225)*'umowa o pracę'!$E$8,2),IF($W225+$X225&lt;2800,ROUND(ROUND($Y225+ROUND($X225*9%,2),2)*'umowa o pracę'!$E$8,2),IF(AND($W225+$X225&gt;=2800,$W225&lt;2800),ROUND((ROUND($Y225+ROUND((2800-$W225)*9%,2),2))*'umowa o pracę'!$E$8,2),IF(AND($W225+$X225&gt;=2800,$W225&gt;=2800),ROUND(ROUND($Y225/$W225*2800,2)*'umowa o pracę'!$E$8,2),0)))),0)&gt;$H225,$H225,IF($V225=1,IF($X225=0,ROUND(IF($W225&gt;2800,ROUND($Y225/$W225*2800,2),$Y225)*'umowa o pracę'!$E$8,2),IF($W225+$X225&lt;2800,ROUND(ROUND($Y225+ROUND($X225*9%,2),2)*'umowa o pracę'!$E$8,2),IF(AND($W225+$X225&gt;=2800,$W225&lt;2800),ROUND((ROUND($Y225+ROUND((2800-$W225)*9%,2),2))*'umowa o pracę'!$E$8,2),IF(AND($W225+$X225&gt;=2800,$W225&gt;=2800),ROUND(ROUND($Y225/$W225*2800,2)*'umowa o pracę'!$E$8,2),0)))),0)),0))</f>
        <v>0</v>
      </c>
      <c r="AE225" s="32">
        <f>IF('umowa o pracę'!$E$7=2020,IF(IF($V225=1,IF($X225=0,ROUND(IF($W225&gt;2600,ROUND($Z225/$W225*2600,2),$Z225)*'umowa o pracę'!$E$8,2),ROUND(IF($W225&gt;2600,ROUND($Z225/$W225*2600,2),$Z225)*'umowa o pracę'!$E$8,2)),0)&gt;$I225,$I225,IF($V225=1,IF($X225=0,ROUND(IF($W225&gt;2600,ROUND($Z225/$W225*2600,2),$Z225)*'umowa o pracę'!$E$8,2),ROUND(IF($W225&gt;2600,ROUND($Z225/$W225*2600,2),$Z225)*'umowa o pracę'!$E$8,2)),0)),IF('umowa o pracę'!$E$7=2021,IF(IF($V225=1,IF($X225=0,ROUND(IF($W225&gt;2800,ROUND($Z225/$W225*2800,2),$Z225)*'umowa o pracę'!$E$8,2),ROUND(IF($W225&gt;2800,ROUND($Z225/$W225*2800,2),$Z225)*'umowa o pracę'!$E$8,2)),0)&gt;$I225,$I225,IF($V225=1,IF($X225=0,ROUND(IF($W225&gt;2800,ROUND($Z225/$W225*2800,2),$Z225)*'umowa o pracę'!$E$8,2),ROUND(IF($W225&gt;2800,ROUND($Z225/$W225*2800,2),$Z225)*'umowa o pracę'!$E$8,2)),0)),0))</f>
        <v>0</v>
      </c>
      <c r="AF225" s="56">
        <f>IF('umowa o pracę'!$E$7=2020,$AB225,IF('umowa o pracę'!$E$7=2021,$AC225,0))</f>
        <v>0</v>
      </c>
      <c r="AG225" s="53">
        <f t="shared" si="41"/>
        <v>1</v>
      </c>
      <c r="AH225" s="39">
        <f>IF('umowa o pracę'!$E$6&lt;3,0,$L225)</f>
        <v>0</v>
      </c>
      <c r="AI225" s="39">
        <f>IF('umowa o pracę'!$E$6&lt;3,0,$M225)</f>
        <v>0</v>
      </c>
      <c r="AJ225" s="55">
        <f>IF('umowa o pracę'!$E$6&lt;3,0,$N225)</f>
        <v>0</v>
      </c>
      <c r="AK225" s="55">
        <f>IF('umowa o pracę'!$E$6&lt;3,0,$O225)</f>
        <v>0</v>
      </c>
      <c r="AL225" s="32">
        <f>IF('umowa o pracę'!$E$7=2020,ROUND(IF($AH225&gt;=2600,2600*'umowa o pracę'!$E$8,$AH225*'umowa o pracę'!$E$8),2),IF('umowa o pracę'!$E$7=2021,ROUND(IF($AH225&gt;=2800,2800*'umowa o pracę'!$E$8,$AH225*'umowa o pracę'!$E$8),2),0))</f>
        <v>0</v>
      </c>
      <c r="AM225" s="32">
        <f>IF(IF(IF(AND($AG225=1,$I225&gt;0),ROUND(IF($AH225+$AI225&gt;=2600,2600*'umowa o pracę'!$E$8,($AH225+$AI225)*'umowa o pracę'!$E$8),2)+IF($AI225=0,ROUND(IF($AH225&gt;2600,ROUND($AK225/$AH225*2600,2),$AK225)*'umowa o pracę'!$E$8,2),ROUND(IF($AH225&gt;2600,ROUND($AK225/$AH225*2600,2),$AK225)*'umowa o pracę'!$E$8,2)),ROUND(IF($AH225+$AI225&gt;=2600,2600*'umowa o pracę'!$E$8,($AH225+$AI225)*'umowa o pracę'!$E$8),2)-IF($AI225=0,ROUND(ROUND(IF($AH225&gt;2600,ROUND($AJ225/$AH225*2600,2),$AJ225),2)*'umowa o pracę'!$E$8,2),IF($AI225&gt;0,IF($AH225+$AI225&lt;2600,ROUND(ROUND($AJ225+ROUND($AI225*9%,2),2)*'umowa o pracę'!$E$8,2),IF(AND($AH225+$AI225&gt;=2600,$AI225&lt;2600,$AH225&lt;2600),ROUND((ROUND(((2600-$AI225)/$AH225)*$AJ225,2)+ROUND($AI225*9%,2))*'umowa o pracę'!$E$8,2),IF(AND($AH225+$AI225&gt;=2600,$AI225&gt;=2600),ROUND((ROUND(2600*9%,2))*'umowa o pracę'!$E$8,2),IF(AND($AH225+$AI225&gt;=2600,$AH225&gt;=2600,$AI225&lt;2600),ROUND((ROUND($AI225*9%,2)+ROUND(((2600-$AI225)/$AH225)*$AJ225,2))*'umowa o pracę'!$E$8,2),0)))),0)))&gt;$J225,$J225,IF(AND($AG225=1,$I225&gt;0),ROUND(IF($AH225+$AI225&gt;=2600,2600*'umowa o pracę'!$E$8,($AH225+$AI225)*'umowa o pracę'!$E$8),2)+IF($AI225=0,ROUND(IF($AH225&gt;2600,ROUND($AK225/$AH225*2600,2),$AK225)*'umowa o pracę'!$E$8,2),ROUND(IF($AH225&gt;2600,ROUND($AK225/$AH225*2600,2),$AK225)*'umowa o pracę'!$E$8,2)),ROUND(IF($AH225+$AI225&gt;=2600,2600*'umowa o pracę'!$E$8,($AH225+$AI225)*'umowa o pracę'!$E$8),2)-IF($AI225=0,ROUND(ROUND(IF($AH225&gt;2600,ROUND($AJ225/$AH225*2600,2),$AJ225),2)*'umowa o pracę'!$E$8,2),IF($AI225&gt;0,IF($AH225+$AI225&lt;2600,ROUND(ROUND($AJ225+ROUND($AI225*9%,2),2)*'umowa o pracę'!$E$8,2),IF(AND($AH225+$AI225&gt;=2600,$AI225&lt;2600,$AH225&lt;2600),ROUND((ROUND(((2600-$AI225)/$AH225)*$AJ225,2)+ROUND($AI225*9%,2))*'umowa o pracę'!$E$8,2),IF(AND($AH225+$AI225&gt;=2600,$AI225&gt;=2600),ROUND((ROUND(2600*9%,2))*'umowa o pracę'!$E$8,2),IF(AND($AH225+$AI225&gt;=2600,$AH225&gt;=2600,$AI225&lt;2600),ROUND((ROUND($AI225*9%,2)+ROUND(((2600-$AI225)/$AH225)*$AJ225,2))*'umowa o pracę'!$E$8,2),0)))),0))))&gt;$J225,$J225,IF(IF(AND($AG225=1,$I225&gt;0),ROUND(IF($AH225+$AI225&gt;=2600,2600*'umowa o pracę'!$E$8,($AH225+$AI225)*'umowa o pracę'!$E$8),2)+IF($AI225=0,ROUND(IF($AH225&gt;2600,ROUND($AK225/$AH225*2600,2),$AK225)*'umowa o pracę'!$E$8,2),ROUND(IF($AH225&gt;2600,ROUND($AK225/$AH225*2600,2),$AK225)*'umowa o pracę'!$E$8,2)),ROUND(IF($AH225+$AI225&gt;=2600,2600*'umowa o pracę'!$E$8,($AH225+$AI225)*'umowa o pracę'!$E$8),2)-IF($AI225=0,ROUND(ROUND(IF($AH225&gt;2600,ROUND($AJ225/$AH225*2600,2),$AJ225),2)*'umowa o pracę'!$E$8,2),IF($AI225&gt;0,IF($AH225+$AI225&lt;2600,ROUND(ROUND($AJ225+ROUND($AI225*9%,2),2)*'umowa o pracę'!$E$8,2),IF(AND($AH225+$AI225&gt;=2600,$AI225&lt;2600,$AH225&lt;2600),ROUND((ROUND(((2600-$AI225)/$AH225)*$AJ225,2)+ROUND($AI225*9%,2))*'umowa o pracę'!$E$8,2),IF(AND($AH225+$AI225&gt;=2600,$AI225&gt;=2600),ROUND((ROUND(2600*9%,2))*'umowa o pracę'!$E$8,2),IF(AND($AH225+$AI225&gt;=2600,$AH225&gt;=2600,$AI225&lt;2600),ROUND((ROUND($AI225*9%,2)+ROUND(((2600-$AI225)/$AH225)*$AJ225,2))*'umowa o pracę'!$E$8,2),0)))),0)))&gt;$J225,$J225,IF(AND($AG225=1,$I225&gt;0),ROUND(IF($AH225+$AI225&gt;=2600,2600*'umowa o pracę'!$E$8,($AH225+$AI225)*'umowa o pracę'!$E$8),2)+IF($AI225=0,ROUND(IF($AH225&gt;2600,ROUND($AK225/$AH225*2600,2),$AK225)*'umowa o pracę'!$E$8,2),ROUND(IF($AH225&gt;2600,ROUND($AK225/$AH225*2600,2),$AK225)*'umowa o pracę'!$E$8,2)),ROUND(IF($AH225+$AI225&gt;=2600,2600*'umowa o pracę'!$E$8,($AH225+$AI225)*'umowa o pracę'!$E$8),2)-IF(AND($AI225=0,I225&gt;0),ROUND(ROUND(IF($AH225&gt;2600,ROUND($AJ225/$AH225*2600,2),$AJ225),2)*'umowa o pracę'!$E$8,2),IF($AI225&gt;0,IF($AH225+$AI225&lt;2600,ROUND(ROUND($AJ225+ROUND($AI225*9%,2),2)*'umowa o pracę'!$E$8,2),IF(AND($AH225+$AI225&gt;=2600,$AI225&lt;2600,$AH225&lt;2600),ROUND((ROUND(((2600-$AI225)/$AH225)*$AJ225,2)+ROUND($AI225*9%,2))*'umowa o pracę'!$E$8,2),IF(AND($AH225+$AI225&gt;=2600,$AI225&gt;=2600),ROUND((ROUND(2600*9%,2))*'umowa o pracę'!$E$8,2),IF(AND($AH225+$AI225&gt;=2600,$AH225&gt;=2600,$AI225&lt;2600),ROUND((ROUND($AI225*9%,2)+ROUND(((2600-$AI225)/$AH225)*$AJ225,2))*'umowa o pracę'!$E$8,2),0)))),0)))))</f>
        <v>0</v>
      </c>
      <c r="AN225" s="32">
        <f>IF(IF(IF(AND($AG225=1,$I225&gt;0),ROUND(IF($AH225+$AI225&gt;=2800,2800*'umowa o pracę'!$E$8,($AH225+$AI225)*'umowa o pracę'!$E$8),2)+IF($AI225=0,ROUND(IF($AH225&gt;2800,ROUND($AK225/$AH225*2800,2),$AK225)*'umowa o pracę'!$E$8,2),ROUND(IF($AH225&gt;2800,ROUND($AK225/$AH225*2800,2),$AK225)*'umowa o pracę'!$E$8,2)),ROUND(IF($AH225+$AI225&gt;=2800,2800*'umowa o pracę'!$E$8,($AH225+$AI225)*'umowa o pracę'!$E$8),2)-IF($AI225=0,ROUND(ROUND(IF($AH225&gt;2800,ROUND($AJ225/$AH225*2800,2),$AJ225),2)*'umowa o pracę'!$E$8,2),IF($AI225&gt;0,IF($AH225+$AI225&lt;2800,ROUND(ROUND($AJ225+ROUND($AI225*9%,2),2)*'umowa o pracę'!$E$8,2),IF(AND($AH225+$AI225&gt;=2800,$AI225&lt;2800,$AH225&lt;2800),ROUND((ROUND(((2800-$AI225)/$AH225)*$AJ225,2)+ROUND($AI225*9%,2))*'umowa o pracę'!$E$8,2),IF(AND($AH225+$AI225&gt;=2800,$AI225&gt;=2800),ROUND((ROUND(2800*9%,2))*'umowa o pracę'!$E$8,2),IF(AND($AH225+$AI225&gt;=2800,$AH225&gt;=2800,$AI225&lt;2800),ROUND((ROUND($AI225*9%,2)+ROUND(((2800-$AI225)/$AH225)*$AJ225,2))*'umowa o pracę'!$E$8,2),0)))),0)))&gt;$J225,$J225,IF(AND($AG225=1,$I225&gt;0),ROUND(IF($AH225+$AI225&gt;=2800,2800*'umowa o pracę'!$E$8,($AH225+$AI225)*'umowa o pracę'!$E$8),2)+IF($AI225=0,ROUND(IF($AH225&gt;2800,ROUND($AK225/$AH225*2800,2),$AK225)*'umowa o pracę'!$E$8,2),ROUND(IF($AH225&gt;2800,ROUND($AK225/$AH225*2800,2),$AK225)*'umowa o pracę'!$E$8,2)),ROUND(IF($AH225+$AI225&gt;=2800,2800*'umowa o pracę'!$E$8,($AH225+$AI225)*'umowa o pracę'!$E$8),2)-IF($AI225=0,ROUND(ROUND(IF($AH225&gt;2800,ROUND($AJ225/$AH225*2800,2),$AJ225),2)*'umowa o pracę'!$E$8,2),IF($AI225&gt;0,IF($AH225+$AI225&lt;2800,ROUND(ROUND($AJ225+ROUND($AI225*9%,2),2)*'umowa o pracę'!$E$8,2),IF(AND($AH225+$AI225&gt;=2800,$AI225&lt;2800,$AH225&lt;2800),ROUND((ROUND(((2800-$AI225)/$AH225)*$AJ225,2)+ROUND($AI225*9%,2))*'umowa o pracę'!$E$8,2),IF(AND($AH225+$AI225&gt;=2800,$AI225&gt;=2800),ROUND((ROUND(2800*9%,2))*'umowa o pracę'!$E$8,2),IF(AND($AH225+$AI225&gt;=2800,$AH225&gt;=2800,$AI225&lt;2800),ROUND((ROUND($AI225*9%,2)+ROUND(((2800-$AI225)/$AH225)*$AJ225,2))*'umowa o pracę'!$E$8,2),0)))),0))))&gt;$J225,$J225,IF(IF(AND($AG225=1,$I225&gt;0),ROUND(IF($AH225+$AI225&gt;=2800,2800*'umowa o pracę'!$E$8,($AH225+$AI225)*'umowa o pracę'!$E$8),2)+IF($AI225=0,ROUND(IF($AH225&gt;2800,ROUND($AK225/$AH225*2800,2),$AK225)*'umowa o pracę'!$E$8,2),ROUND(IF($AH225&gt;2800,ROUND($AK225/$AH225*2800,2),$AK225)*'umowa o pracę'!$E$8,2)),ROUND(IF($AH225+$AI225&gt;=2800,2800*'umowa o pracę'!$E$8,($AH225+$AI225)*'umowa o pracę'!$E$8),2)-IF($AI225=0,ROUND(ROUND(IF($AH225&gt;2800,ROUND($AJ225/$AH225*2800,2),$AJ225),2)*'umowa o pracę'!$E$8,2),IF($AI225&gt;0,IF($AH225+$AI225&lt;2800,ROUND(ROUND($AJ225+ROUND($AI225*9%,2),2)*'umowa o pracę'!$E$8,2),IF(AND($AH225+$AI225&gt;=2800,$AI225&lt;2800,$AH225&lt;2800),ROUND((ROUND(((2800-$AI225)/$AH225)*$AJ225,2)+ROUND($AI225*9%,2))*'umowa o pracę'!$E$8,2),IF(AND($AH225+$AI225&gt;=2800,$AI225&gt;=2800),ROUND((ROUND(2800*9%,2))*'umowa o pracę'!$E$8,2),IF(AND($AH225+$AI225&gt;=2800,$AH225&gt;=2800,$AI225&lt;2800),ROUND((ROUND($AI225*9%,2)+ROUND(((2800-$AI225)/$AH225)*$AJ225,2))*'umowa o pracę'!$E$8,2),0)))),0)))&gt;$J225,$J225,IF(AND($AG225=1,$I225&gt;0),ROUND(IF($AH225+$AI225&gt;=2800,2800*'umowa o pracę'!$E$8,($AH225+$AI225)*'umowa o pracę'!$E$8),2)+IF($AI225=0,ROUND(IF($AH225&gt;2800,ROUND($AK225/$AH225*2800,2),$AK225)*'umowa o pracę'!$E$8,2),ROUND(IF($AH225&gt;2800,ROUND($AK225/$AH225*2800,2),$AK225)*'umowa o pracę'!$E$8,2)),ROUND(IF($AH225+$AI225&gt;=2800,2800*'umowa o pracę'!$E$8,($AH225+$AI225)*'umowa o pracę'!$E$8),2)-IF(AND($AI225=0,I225&gt;0),ROUND(ROUND(IF($AH225&gt;2800,ROUND($AJ225/$AH225*2800,2),$AJ225),2)*'umowa o pracę'!$E$8,2),IF($AI225&gt;0,IF($AH225+$AI225&lt;2800,ROUND(ROUND($AJ225+ROUND($AI225*9%,2),2)*'umowa o pracę'!$E$8,2),IF(AND($AH225+$AI225&gt;=2800,$AI225&lt;2800,$AH225&lt;2800),ROUND((ROUND(((2800-$AI225)/$AH225)*$AJ225,2)+ROUND($AI225*9%,2))*'umowa o pracę'!$E$8,2),IF(AND($AH225+$AI225&gt;=2800,$AI225&gt;=2800),ROUND((ROUND(2800*9%,2))*'umowa o pracę'!$E$8,2),IF(AND($AH225+$AI225&gt;=2800,$AH225&gt;=2800,$AI225&lt;2800),ROUND((ROUND($AI225*9%,2)+ROUND(((2800-$AI225)/$AH225)*$AJ225,2))*'umowa o pracę'!$E$8,2),0)))),0)))))</f>
        <v>0</v>
      </c>
      <c r="AO225" s="32">
        <f>IF('umowa o pracę'!$E$7=2020,IF(IF($AG225=1,IF($AI225=0,ROUND(IF($AH225&gt;2600,ROUND($AJ225/$AH225*2600,2),$AJ225)*'umowa o pracę'!$E$8,2),IF($AH225+$AI225&lt;2600,ROUND(ROUND($AJ225+ROUND($AI225*9%,2),2)*'umowa o pracę'!$E$8,2),IF(AND($AH225+$AI225&gt;=2600,$AH225&lt;2600),ROUND((ROUND($AJ225+ROUND((2600-$AH225)*9%,2),2))*'umowa o pracę'!$E$8,2),IF(AND($AH225+$AI225&gt;=2600,$AH225&gt;=2600),ROUND(ROUND($AJ225/$AH225*2600,2)*'umowa o pracę'!$E$8,2),0)))),0)&gt;$H225,$H225,IF($AG225=1,IF($AI225=0,ROUND(IF($AH225&gt;2600,ROUND($AJ225/$AH225*2600,2),$AJ225)*'umowa o pracę'!$E$8,2),IF($AH225+$AI225&lt;2600,ROUND(ROUND($AJ225+ROUND($AI225*9%,2),2)*'umowa o pracę'!$E$8,2),IF(AND($AH225+$AI225&gt;=2600,$AH225&lt;2600),ROUND((ROUND($AJ225+ROUND((2600-$AH225)*9%,2),2))*'umowa o pracę'!$E$8,2),IF(AND($AH225+$AI225&gt;=2600,$AH225&gt;=2600),ROUND(ROUND($AJ225/$AH225*2600,2)*'umowa o pracę'!$E$8,2),0)))),0)),IF('umowa o pracę'!$E$7=2021,IF(IF($AG225=1,IF($AI225=0,ROUND(IF($AH225&gt;2800,ROUND($AJ225/$AH225*2800,2),$AJ225)*'umowa o pracę'!$E$8,2),IF($AH225+$AI225&lt;2800,ROUND(ROUND($AJ225+ROUND($AI225*9%,2),2)*'umowa o pracę'!$E$8,2),IF(AND($AH225+$AI225&gt;=2800,$AH225&lt;2800),ROUND((ROUND($AJ225+ROUND((2800-$AH225)*9%,2),2))*'umowa o pracę'!$E$8,2),IF(AND($AH225+$AI225&gt;=2800,$AH225&gt;=2800),ROUND(ROUND($AJ225/$AH225*2800,2)*'umowa o pracę'!$E$8,2),0)))),0)&gt;$H225,$H225,IF($AG225=1,IF($AI225=0,ROUND(IF($AH225&gt;2800,ROUND($AJ225/$AH225*2800,2),$AJ225)*'umowa o pracę'!$E$8,2),IF($AH225+$AI225&lt;2800,ROUND(ROUND($AJ225+ROUND($AI225*9%,2),2)*'umowa o pracę'!$E$8,2),IF(AND($AH225+$AI225&gt;=2800,$AH225&lt;2800),ROUND((ROUND($AJ225+ROUND((2800-$AH225)*9%,2),2))*'umowa o pracę'!$E$8,2),IF(AND($AH225+$AI225&gt;=2800,$AH225&gt;=2800),ROUND(ROUND($AJ225/$AH225*2800,2)*'umowa o pracę'!$E$8,2),0)))),0)),0))</f>
        <v>0</v>
      </c>
      <c r="AP225" s="32">
        <f>IF('umowa o pracę'!$E$7=2020,IF(IF($AG225=1,IF($AI225=0,ROUND(IF($AH225&gt;2600,ROUND($AK225/$AH225*2600,2),$AK225)*'umowa o pracę'!$E$8,2),ROUND(IF($AH225&gt;2600,ROUND($AK225/$AH225*2600,2),$AK225)*'umowa o pracę'!$E$8,2)),0)&gt;$I225,$I225,IF($AG225=1,IF($AI225=0,ROUND(IF($AH225&gt;2600,ROUND($AK225/$AH225*2600,2),$AK225)*'umowa o pracę'!$E$8,2),ROUND(IF($AH225&gt;2600,ROUND($AK225/$AH225*2600,2),$AK225)*'umowa o pracę'!$E$8,2)),0)),IF('umowa o pracę'!$E$7=2021,IF(IF($AG225=1,IF($AI225=0,ROUND(IF($AH225&gt;2800,ROUND($AK225/$AH225*2800,2),$AK225)*'umowa o pracę'!$E$8,2),ROUND(IF($AH225&gt;2800,ROUND($AK225/$AH225*2800,2),$AK225)*'umowa o pracę'!$E$8,2)),0)&gt;$I225,$I225,IF($AG225=1,IF($AI225=0,ROUND(IF($AH225&gt;2800,ROUND($AK225/$AH225*2800,2),$AK225)*'umowa o pracę'!$E$8,2),ROUND(IF($AH225&gt;2800,ROUND($AK225/$AH225*2800,2),$AK225)*'umowa o pracę'!$E$8,2)),0)),0))</f>
        <v>0</v>
      </c>
      <c r="AQ225" s="56">
        <f>IF('umowa o pracę'!$E$7=2020,$AM225,IF('umowa o pracę'!$E$7=2021,$AN225,0))</f>
        <v>0</v>
      </c>
      <c r="AR225" s="33">
        <f>IF('umowa o pracę'!$E$7=0,0,U225+AF225+AQ225)</f>
        <v>0</v>
      </c>
      <c r="AS225" s="19"/>
      <c r="AT225" s="19"/>
      <c r="AU225" s="19"/>
      <c r="AV225" s="6"/>
      <c r="AW225" s="6"/>
      <c r="AX225" s="6">
        <f t="shared" si="39"/>
        <v>10</v>
      </c>
      <c r="AY225" s="6"/>
      <c r="AZ225" s="234">
        <f t="shared" si="42"/>
        <v>0</v>
      </c>
      <c r="BA225" s="234">
        <f t="shared" si="43"/>
        <v>0</v>
      </c>
      <c r="BB225" s="234">
        <f t="shared" si="44"/>
        <v>0</v>
      </c>
      <c r="BC225" s="234">
        <f t="shared" si="45"/>
        <v>0</v>
      </c>
      <c r="BD225" s="234">
        <f t="shared" si="46"/>
        <v>0</v>
      </c>
      <c r="BE225" s="234">
        <f t="shared" si="47"/>
        <v>0</v>
      </c>
      <c r="BF225" s="234">
        <f t="shared" si="48"/>
        <v>0</v>
      </c>
      <c r="BG225" s="234">
        <f t="shared" si="49"/>
        <v>0</v>
      </c>
      <c r="BH225" s="234">
        <f t="shared" si="50"/>
        <v>0</v>
      </c>
      <c r="BI225" s="238">
        <f t="shared" si="51"/>
        <v>0</v>
      </c>
      <c r="BJ225" s="236"/>
      <c r="BK225" s="236"/>
      <c r="BL225" s="237"/>
    </row>
    <row r="226" spans="1:64" ht="15.75" customHeight="1" x14ac:dyDescent="0.25">
      <c r="A226" s="129">
        <v>215</v>
      </c>
      <c r="B226" s="57"/>
      <c r="C226" s="57"/>
      <c r="D226" s="36"/>
      <c r="E226" s="36"/>
      <c r="F226" s="242"/>
      <c r="G226" s="37">
        <v>1</v>
      </c>
      <c r="H226" s="58">
        <v>0</v>
      </c>
      <c r="I226" s="59">
        <v>0</v>
      </c>
      <c r="J226" s="60">
        <v>0</v>
      </c>
      <c r="K226" s="52">
        <v>1</v>
      </c>
      <c r="L226" s="39">
        <v>0</v>
      </c>
      <c r="M226" s="39">
        <v>0</v>
      </c>
      <c r="N226" s="39">
        <v>0</v>
      </c>
      <c r="O226" s="39">
        <v>0</v>
      </c>
      <c r="P226" s="35">
        <f>IF('umowa o pracę'!$E$7=2020,ROUND(IF($L226&gt;=2600,2600*'umowa o pracę'!$E$8,$L226*'umowa o pracę'!$E$8),2),IF('umowa o pracę'!$E$7=2021,ROUND(IF($L226&gt;=2800,2800*'umowa o pracę'!$E$8,$L226*'umowa o pracę'!$E$8),2),0))</f>
        <v>0</v>
      </c>
      <c r="Q226" s="252">
        <f>IF(IF(IF(AND($K226=1,$I226&gt;0),ROUND(IF($L226+$M226&gt;=2600,2600*'umowa o pracę'!$E$8,($L226+$M226)*'umowa o pracę'!$E$8),2)+IF($M226=0,ROUND(IF($L226&gt;2600,ROUND($O226/$L226*2600,2),$O226)*'umowa o pracę'!$E$8,2),ROUND(IF($L226&gt;2600,ROUND($O226/$L226*2600,2),$O226)*'umowa o pracę'!$E$8,2)),ROUND(IF($L226+$M226&gt;=2600,2600*'umowa o pracę'!$E$8,($L226+$M226)*'umowa o pracę'!$E$8),2)-IF($M226=0,ROUND(ROUND(IF($L226&gt;2600,ROUND($N226/$L226*2600,2),$N226),2)*'umowa o pracę'!$E$8,2),IF($M226&gt;0,IF($L226+$M226&lt;2600,ROUND(ROUND($N226+ROUND($M226*9%,2),2)*'umowa o pracę'!$E$8,2),IF(AND($L226+$M226&gt;=2600,$M226&lt;2600,$L226&lt;2600),ROUND((ROUND(((2600-$M226)/$L226)*$N226,2)+ROUND($M226*9%,2))*'umowa o pracę'!$E$8,2),IF(AND($L226+$M226&gt;=2600,$M226&gt;=2600),ROUND((ROUND(2600*9%,2))*'umowa o pracę'!$E$8,2),IF(AND($L226+$M226&gt;=2600,$L226&gt;=2600,$M226&lt;2600),ROUND((ROUND($M226*9%,2)+ROUND(((2600-$M226)/$L226)*$N226,2))*'umowa o pracę'!$E$8,2),0)))),0)))&gt;$J226,$J226,IF(AND($K226=1,$I226&gt;0),ROUND(IF($L226+$M226&gt;=2600,2600*'umowa o pracę'!$E$8,($L226+$M226)*'umowa o pracę'!$E$8),2)+IF($M226=0,ROUND(IF($L226&gt;2600,ROUND($O226/$L226*2600,2),$O226)*'umowa o pracę'!$E$8,2),ROUND(IF($L226&gt;2600,ROUND($O226/$L226*2600,2),$O226)*'umowa o pracę'!$E$8,2)),ROUND(IF($L226+$M226&gt;=2600,2600*'umowa o pracę'!$E$8,($L226+$M226)*'umowa o pracę'!$E$8),2)-IF($M226=0,ROUND(ROUND(IF($L226&gt;2600,ROUND($N226/$L226*2600,2),$N226),2)*'umowa o pracę'!$E$8,2),IF($M226&gt;0,IF($L226+$M226&lt;2600,ROUND(ROUND($N226+ROUND($M226*9%,2),2)*'umowa o pracę'!$E$8,2),IF(AND($L226+$M226&gt;=2600,$M226&lt;2600,$L226&lt;2600),ROUND((ROUND(((2600-$M226)/$L226)*$N226,2)+ROUND($M226*9%,2))*'umowa o pracę'!$E$8,2),IF(AND($L226+$M226&gt;=2600,$M226&gt;=2600),ROUND((ROUND(2600*9%,2))*'umowa o pracę'!$E$8,2),IF(AND($L226+$M226&gt;=2600,$L226&gt;=2600,$M226&lt;2600),ROUND((ROUND($M226*9%,2)+ROUND(((2600-$M226)/$L226)*$N226,2))*'umowa o pracę'!$E$8,2),0)))),0))))&gt;$J226,$J226,IF(IF(AND($K226=1,$I226&gt;0),ROUND(IF($L226+$M226&gt;=2600,2600*'umowa o pracę'!$E$8,($L226+$M226)*'umowa o pracę'!$E$8),2)+IF($M226=0,ROUND(IF($L226&gt;2600,ROUND($O226/$L226*2600,2),$O226)*'umowa o pracę'!$E$8,2),ROUND(IF($L226&gt;2600,ROUND($O226/$L226*2600,2),$O226)*'umowa o pracę'!$E$8,2)),ROUND(IF($L226+$M226&gt;=2600,2600*'umowa o pracę'!$E$8,($L226+$M226)*'umowa o pracę'!$E$8),2)-IF($M226=0,ROUND(ROUND(IF($L226&gt;2600,ROUND($N226/$L226*2600,2),$N226),2)*'umowa o pracę'!$E$8,2),IF($M226&gt;0,IF($L226+$M226&lt;2600,ROUND(ROUND($N226+ROUND($M226*9%,2),2)*'umowa o pracę'!$E$8,2),IF(AND($L226+$M226&gt;=2600,$M226&lt;2600,$L226&lt;2600),ROUND((ROUND(((2600-$M226)/$L226)*$N226,2)+ROUND($M226*9%,2))*'umowa o pracę'!$E$8,2),IF(AND($L226+$M226&gt;=2600,$M226&gt;=2600),ROUND((ROUND(2600*9%,2))*'umowa o pracę'!$E$8,2),IF(AND($L226+$M226&gt;=2600,$L226&gt;=2600,$M226&lt;2600),ROUND((ROUND($M226*9%,2)+ROUND(((2600-$M226)/$L226)*$N226,2))*'umowa o pracę'!$E$8,2),0)))),0)))&gt;$J226,$J226,IF(AND($K226=1,$I226&gt;0),ROUND(IF($L226+$M226&gt;=2600,2600*'umowa o pracę'!$E$8,($L226+$M226)*'umowa o pracę'!$E$8),2)+IF($M226=0,ROUND(IF($L226&gt;2600,ROUND($O226/$L226*2600,2),$O226)*'umowa o pracę'!$E$8,2),ROUND(IF($L226&gt;2600,ROUND($O226/$L226*2600,2),$O226)*'umowa o pracę'!$E$8,2)),ROUND(IF($L226+$M226&gt;=2600,2600*'umowa o pracę'!$E$8,($L226+$M226)*'umowa o pracę'!$E$8),2)-IF(AND($M226=0,I226&gt;0),ROUND(ROUND(IF($L226&gt;2600,ROUND($N226/$L226*2600,2),$N226),2)*'umowa o pracę'!$E$8,2),IF($M226&gt;0,IF($L226+$M226&lt;2600,ROUND(ROUND($N226+ROUND($M226*9%,2),2)*'umowa o pracę'!$E$8,2),IF(AND($L226+$M226&gt;=2600,$M226&lt;2600,$L226&lt;2600),ROUND((ROUND(((2600-$M226)/$L226)*$N226,2)+ROUND($M226*9%,2))*'umowa o pracę'!$E$8,2),IF(AND($L226+$M226&gt;=2600,$M226&gt;=2600),ROUND((ROUND(2600*9%,2))*'umowa o pracę'!$E$8,2),IF(AND($L226+$M226&gt;=2600,$L226&gt;=2600,$M226&lt;2600),ROUND((ROUND($M226*9%,2)+ROUND(((2600-$M226)/$L226)*$N226,2))*'umowa o pracę'!$E$8,2),0)))),0)))))</f>
        <v>0</v>
      </c>
      <c r="R226" s="252">
        <f>IF(IF(IF(AND($K226=1,$I226&gt;0),ROUND(IF($L226+$M226&gt;=2800,2800*'umowa o pracę'!$E$8,($L226+$M226)*'umowa o pracę'!$E$8),2)+IF($M226=0,ROUND(IF($L226&gt;2800,ROUND($O226/$L226*2800,2),$O226)*'umowa o pracę'!$E$8,2),ROUND(IF($L226&gt;2800,ROUND($O226/$L226*2800,2),$O226)*'umowa o pracę'!$E$8,2)),ROUND(IF($L226+$M226&gt;=2800,2800*'umowa o pracę'!$E$8,($L226+$M226)*'umowa o pracę'!$E$8),2)-IF($M226=0,ROUND(ROUND(IF($L226&gt;2800,ROUND($N226/$L226*2800,2),$N226),2)*'umowa o pracę'!$E$8,2),IF($M226&gt;0,IF($L226+$M226&lt;2800,ROUND(ROUND($N226+ROUND($M226*9%,2),2)*'umowa o pracę'!$E$8,2),IF(AND($L226+$M226&gt;=2800,$M226&lt;2800,$L226&lt;2800),ROUND((ROUND(((2800-$M226)/$L226)*$N226,2)+ROUND($M226*9%,2))*'umowa o pracę'!$E$8,2),IF(AND($L226+$M226&gt;=2800,$M226&gt;=2800),ROUND((ROUND(2800*9%,2))*'umowa o pracę'!$E$8,2),IF(AND($L226+$M226&gt;=2800,$L226&gt;=2800,$M226&lt;2800),ROUND((ROUND($M226*9%,2)+ROUND(((2800-$M226)/$L226)*$N226,2))*'umowa o pracę'!$E$8,2),0)))),0)))&gt;$J226,$J226,IF(AND($K226=1,$I226&gt;0),ROUND(IF($L226+$M226&gt;=2800,2800*'umowa o pracę'!$E$8,($L226+$M226)*'umowa o pracę'!$E$8),2)+IF($M226=0,ROUND(IF($L226&gt;2800,ROUND($O226/$L226*2800,2),$O226)*'umowa o pracę'!$E$8,2),ROUND(IF($L226&gt;2800,ROUND($O226/$L226*2800,2),$O226)*'umowa o pracę'!$E$8,2)),ROUND(IF($L226+$M226&gt;=2800,2800*'umowa o pracę'!$E$8,($L226+$M226)*'umowa o pracę'!$E$8),2)-IF($M226=0,ROUND(ROUND(IF($L226&gt;2800,ROUND($N226/$L226*2800,2),$N226),2)*'umowa o pracę'!$E$8,2),IF($M226&gt;0,IF($L226+$M226&lt;2800,ROUND(ROUND($N226+ROUND($M226*9%,2),2)*'umowa o pracę'!$E$8,2),IF(AND($L226+$M226&gt;=2800,$M226&lt;2800,$L226&lt;2800),ROUND((ROUND(((2800-$M226)/$L226)*$N226,2)+ROUND($M226*9%,2))*'umowa o pracę'!$E$8,2),IF(AND($L226+$M226&gt;=2800,$M226&gt;=2800),ROUND((ROUND(2800*9%,2))*'umowa o pracę'!$E$8,2),IF(AND($L226+$M226&gt;=2800,$L226&gt;=2800,$M226&lt;2800),ROUND((ROUND($M226*9%,2)+ROUND(((2800-$M226)/$L226)*$N226,2))*'umowa o pracę'!$E$8,2),0)))),0))))&gt;$J226,$J226,IF(IF(AND($K226=1,$I226&gt;0),ROUND(IF($L226+$M226&gt;=2800,2800*'umowa o pracę'!$E$8,($L226+$M226)*'umowa o pracę'!$E$8),2)+IF($M226=0,ROUND(IF($L226&gt;2800,ROUND($O226/$L226*2800,2),$O226)*'umowa o pracę'!$E$8,2),ROUND(IF($L226&gt;2800,ROUND($O226/$L226*2800,2),$O226)*'umowa o pracę'!$E$8,2)),ROUND(IF($L226+$M226&gt;=2800,2800*'umowa o pracę'!$E$8,($L226+$M226)*'umowa o pracę'!$E$8),2)-IF($M226=0,ROUND(ROUND(IF($L226&gt;2800,ROUND($N226/$L226*2800,2),$N226),2)*'umowa o pracę'!$E$8,2),IF($M226&gt;0,IF($L226+$M226&lt;2800,ROUND(ROUND($N226+ROUND($M226*9%,2),2)*'umowa o pracę'!$E$8,2),IF(AND($L226+$M226&gt;=2800,$M226&lt;2800,$L226&lt;2800),ROUND((ROUND(((2800-$M226)/$L226)*$N226,2)+ROUND($M226*9%,2))*'umowa o pracę'!$E$8,2),IF(AND($L226+$M226&gt;=2800,$M226&gt;=2800),ROUND((ROUND(2800*9%,2))*'umowa o pracę'!$E$8,2),IF(AND($L226+$M226&gt;=2800,$L226&gt;=2800,$M226&lt;2800),ROUND((ROUND($M226*9%,2)+ROUND(((2800-$M226)/$L226)*$N226,2))*'umowa o pracę'!$E$8,2),0)))),0)))&gt;$J226,$J226,IF(AND($K226=1,$I226&gt;0),ROUND(IF($L226+$M226&gt;=2800,2800*'umowa o pracę'!$E$8,($L226+$M226)*'umowa o pracę'!$E$8),2)+IF($M226=0,ROUND(IF($L226&gt;2800,ROUND($O226/$L226*2800,2),$O226)*'umowa o pracę'!$E$8,2),ROUND(IF($L226&gt;2800,ROUND($O226/$L226*2800,2),$O226)*'umowa o pracę'!$E$8,2)),ROUND(IF($L226+$M226&gt;=2800,2800*'umowa o pracę'!$E$8,($L226+$M226)*'umowa o pracę'!$E$8),2)-IF(AND($M226=0,I226&gt;0),ROUND(ROUND(IF($L226&gt;2800,ROUND($N226/$L226*2800,2),$N226),2)*'umowa o pracę'!$E$8,2),IF($M226&gt;0,IF($L226+$M226&lt;2800,ROUND(ROUND($N226+ROUND($M226*9%,2),2)*'umowa o pracę'!$E$8,2),IF(AND($L226+$M226&gt;=2800,$M226&lt;2800,$L226&lt;2800),ROUND((ROUND(((2800-$M226)/$L226)*$N226,2)+ROUND($M226*9%,2))*'umowa o pracę'!$E$8,2),IF(AND($L226+$M226&gt;=2800,$M226&gt;=2800),ROUND((ROUND(2800*9%,2))*'umowa o pracę'!$E$8,2),IF(AND($L226+$M226&gt;=2800,$L226&gt;=2800,$M226&lt;2800),ROUND((ROUND($M226*9%,2)+ROUND(((2800-$M226)/$L226)*$N226,2))*'umowa o pracę'!$E$8,2),0)))),0)))))</f>
        <v>0</v>
      </c>
      <c r="S226" s="32">
        <f>IF('umowa o pracę'!$E$7=2020,IF(IF($K226=1,IF($M226=0,ROUND(IF($L226&gt;2600,ROUND($N226/$L226*2600,2),$N226)*'umowa o pracę'!$E$8,2),IF($L226+$M226&lt;2600,ROUND(ROUND($N226+ROUND($M226*9%,2),2)*'umowa o pracę'!$E$8,2),IF(AND($L226+$M226&gt;=2600,$L226&lt;2600),ROUND((ROUND($N226+ROUND((2600-$L226)*9%,2),2))*'umowa o pracę'!$E$8,2),IF(AND($L226+$M226&gt;=2600,$L226&gt;=2600),ROUND(ROUND($N226/$L226*2600,2)*'umowa o pracę'!$E$8,2),0)))),0)&gt;$H226,$H226,IF($K226=1,IF($M226=0,ROUND(IF($L226&gt;2600,ROUND($N226/$L226*2600,2),$N226)*'umowa o pracę'!$E$8,2),IF($L226+$M226&lt;2600,ROUND(ROUND($N226+ROUND($M226*9%,2),2)*'umowa o pracę'!$E$8,2),IF(AND($L226+$M226&gt;=2600,$L226&lt;2600),ROUND((ROUND($N226+ROUND((2600-$L226)*9%,2),2))*'umowa o pracę'!$E$8,2),IF(AND($L226+$M226&gt;=2600,$L226&gt;=2600),ROUND(ROUND($N226/$L226*2600,2)*'umowa o pracę'!$E$8,2),0)))),0)),IF('umowa o pracę'!$E$7=2021,IF(IF($K226=1,IF($M226=0,ROUND(IF($L226&gt;2800,ROUND($N226/$L226*2800,2),$N226)*'umowa o pracę'!$E$8,2),IF($L226+$M226&lt;2800,ROUND(ROUND($N226+ROUND($M226*9%,2),2)*'umowa o pracę'!$E$8,2),IF(AND($L226+$M226&gt;=2800,$L226&lt;2800),ROUND((ROUND($N226+ROUND((2800-$L226)*9%,2),2))*'umowa o pracę'!$E$8,2),IF(AND($L226+$M226&gt;=2800,$L226&gt;=2800),ROUND(ROUND($N226/$L226*2800,2)*'umowa o pracę'!$E$8,2),0)))),0)&gt;$H226,$H226,IF($K226=1,IF($M226=0,ROUND(IF($L226&gt;2800,ROUND($N226/$L226*2800,2),$N226)*'umowa o pracę'!$E$8,2),IF($L226+$M226&lt;2800,ROUND(ROUND($N226+ROUND($M226*9%,2),2)*'umowa o pracę'!$E$8,2),IF(AND($L226+$M226&gt;=2800,$L226&lt;2800),ROUND((ROUND($N226+ROUND((2800-$L226)*9%,2),2))*'umowa o pracę'!$E$8,2),IF(AND($L226+$M226&gt;=2800,$L226&gt;=2800),ROUND(ROUND($N226/$L226*2800,2)*'umowa o pracę'!$E$8,2),0)))),0)),0))</f>
        <v>0</v>
      </c>
      <c r="T226" s="32">
        <f>IF('umowa o pracę'!$E$7=2020,IF(IF($K226=1,IF($M226=0,ROUND(IF($L226&gt;2600,ROUND($O226/$L226*2600,2),$O226)*'umowa o pracę'!$E$8,2),ROUND(IF($L226&gt;2600,ROUND($O226/$L226*2600,2),$O226)*'umowa o pracę'!$E$8,2)),0)&gt;$I226,$I226,IF($K226=1,IF($M226=0,ROUND(IF($L226&gt;2600,ROUND($O226/$L226*2600,2),$O226)*'umowa o pracę'!$E$8,2),ROUND(IF($L226&gt;2600,ROUND($O226/$L226*2600,2),$O226)*'umowa o pracę'!$E$8,2)),0)),IF('umowa o pracę'!$E$7=2021,IF(IF($K226=1,IF($M226=0,ROUND(IF($L226&gt;2800,ROUND($O226/$L226*2800,2),$O226)*'umowa o pracę'!$E$8,2),ROUND(IF($L226&gt;2800,ROUND($O226/$L226*2800,2),$O226)*'umowa o pracę'!$E$8,2)),0)&gt;$I226,$I226,IF($K226=1,IF($M226=0,ROUND(IF($L226&gt;2800,ROUND($O226/$L226*2800,2),$O226)*'umowa o pracę'!$E$8,2),ROUND(IF($L226&gt;2800,ROUND($O226/$L226*2800,2),$O226)*'umowa o pracę'!$E$8,2)),0)),0))</f>
        <v>0</v>
      </c>
      <c r="U226" s="51">
        <f>IF('umowa o pracę'!$E$7=2020,$Q226,IF('umowa o pracę'!$E$7=2021,$R226,0))</f>
        <v>0</v>
      </c>
      <c r="V226" s="53">
        <f t="shared" si="40"/>
        <v>1</v>
      </c>
      <c r="W226" s="54">
        <f>IF('umowa o pracę'!$E$6&lt;2,0,$L226)</f>
        <v>0</v>
      </c>
      <c r="X226" s="54">
        <f>IF('umowa o pracę'!$E$6&lt;2,0,$M226)</f>
        <v>0</v>
      </c>
      <c r="Y226" s="55">
        <f>IF('umowa o pracę'!$E$6&lt;2,0,$N226)</f>
        <v>0</v>
      </c>
      <c r="Z226" s="55">
        <f>IF('umowa o pracę'!$E$6&lt;2,0,$O226)</f>
        <v>0</v>
      </c>
      <c r="AA226" s="32">
        <f>IF('umowa o pracę'!$E$7=2020,ROUND(IF($W226&gt;=2600,2600*'umowa o pracę'!$E$8,$W226*'umowa o pracę'!$E$8),2),IF('umowa o pracę'!$E$7=2021,ROUND(IF($W226&gt;=2800,2800*'umowa o pracę'!$E$8,$W226*'umowa o pracę'!$E$8),2),0))</f>
        <v>0</v>
      </c>
      <c r="AB226" s="32">
        <f>IF(IF(IF(AND($V226=1,$I226&gt;0),ROUND(IF($W226+$X226&gt;=2600,2600*'umowa o pracę'!$E$8,($W226+$X226)*'umowa o pracę'!$E$8),2)+IF($X226=0,ROUND(IF($W226&gt;2600,ROUND($Z226/$W226*2600,2),$Z226)*'umowa o pracę'!$E$8,2),ROUND(IF($W226&gt;2600,ROUND($Z226/$W226*2600,2),$Z226)*'umowa o pracę'!$E$8,2)),ROUND(IF($W226+$X226&gt;=2600,2600*'umowa o pracę'!$E$8,($W226+$X226)*'umowa o pracę'!$E$8),2)-IF($X226=0,ROUND(ROUND(IF($W226&gt;2600,ROUND($Y226/$W226*2600,2),$Y226),2)*'umowa o pracę'!$E$8,2),IF($X226&gt;0,IF($W226+$X226&lt;2600,ROUND(ROUND($Y226+ROUND($X226*9%,2),2)*'umowa o pracę'!$E$8,2),IF(AND($W226+$X226&gt;=2600,$X226&lt;2600,$W226&lt;2600),ROUND((ROUND(((2600-$X226)/$W226)*$Y226,2)+ROUND($X226*9%,2))*'umowa o pracę'!$E$8,2),IF(AND($W226+$X226&gt;=2600,$X226&gt;=2600),ROUND((ROUND(2600*9%,2))*'umowa o pracę'!$E$8,2),IF(AND($W226+$X226&gt;=2600,$W226&gt;=2600,$X226&lt;2600),ROUND((ROUND($X226*9%,2)+ROUND(((2600-$X226)/$W226)*$Y226,2))*'umowa o pracę'!$E$8,2),0)))),0)))&gt;$J226,$J226,IF(AND($V226=1,$I226&gt;0),ROUND(IF($W226+$X226&gt;=2600,2600*'umowa o pracę'!$E$8,($W226+$X226)*'umowa o pracę'!$E$8),2)+IF($X226=0,ROUND(IF($W226&gt;2600,ROUND($Z226/$W226*2600,2),$Z226)*'umowa o pracę'!$E$8,2),ROUND(IF($W226&gt;2600,ROUND($Z226/$W226*2600,2),$Z226)*'umowa o pracę'!$E$8,2)),ROUND(IF($W226+$X226&gt;=2600,2600*'umowa o pracę'!$E$8,($W226+$X226)*'umowa o pracę'!$E$8),2)-IF($X226=0,ROUND(ROUND(IF($W226&gt;2600,ROUND($Y226/$W226*2600,2),$Y226),2)*'umowa o pracę'!$E$8,2),IF($X226&gt;0,IF($W226+$X226&lt;2600,ROUND(ROUND($Y226+ROUND($X226*9%,2),2)*'umowa o pracę'!$E$8,2),IF(AND($W226+$X226&gt;=2600,$X226&lt;2600,$W226&lt;2600),ROUND((ROUND(((2600-$X226)/$W226)*$Y226,2)+ROUND($X226*9%,2))*'umowa o pracę'!$E$8,2),IF(AND($W226+$X226&gt;=2600,$X226&gt;=2600),ROUND((ROUND(2600*9%,2))*'umowa o pracę'!$E$8,2),IF(AND($W226+$X226&gt;=2600,$W226&gt;=2600,$X226&lt;2600),ROUND((ROUND($X226*9%,2)+ROUND(((2600-$X226)/$W226)*$Y226,2))*'umowa o pracę'!$E$8,2),0)))),0))))&gt;$J226,$J226,IF(IF(AND($V226=1,$I226&gt;0),ROUND(IF($W226+$X226&gt;=2600,2600*'umowa o pracę'!$E$8,($W226+$X226)*'umowa o pracę'!$E$8),2)+IF($X226=0,ROUND(IF($W226&gt;2600,ROUND($Z226/$W226*2600,2),$Z226)*'umowa o pracę'!$E$8,2),ROUND(IF($W226&gt;2600,ROUND($Z226/$W226*2600,2),$Z226)*'umowa o pracę'!$E$8,2)),ROUND(IF($W226+$X226&gt;=2600,2600*'umowa o pracę'!$E$8,($W226+$X226)*'umowa o pracę'!$E$8),2)-IF($X226=0,ROUND(ROUND(IF($W226&gt;2600,ROUND($Y226/$W226*2600,2),$Y226),2)*'umowa o pracę'!$E$8,2),IF($X226&gt;0,IF($W226+$X226&lt;2600,ROUND(ROUND($Y226+ROUND($X226*9%,2),2)*'umowa o pracę'!$E$8,2),IF(AND($W226+$X226&gt;=2600,$X226&lt;2600,$W226&lt;2600),ROUND((ROUND(((2600-$X226)/$W226)*$Y226,2)+ROUND($X226*9%,2))*'umowa o pracę'!$E$8,2),IF(AND($W226+$X226&gt;=2600,$X226&gt;=2600),ROUND((ROUND(2600*9%,2))*'umowa o pracę'!$E$8,2),IF(AND($W226+$X226&gt;=2600,$W226&gt;=2600,$X226&lt;2600),ROUND((ROUND($X226*9%,2)+ROUND(((2600-$X226)/$W226)*$Y226,2))*'umowa o pracę'!$E$8,2),0)))),0)))&gt;$J226,$J226,IF(AND($V226=1,$I226&gt;0),ROUND(IF($W226+$X226&gt;=2600,2600*'umowa o pracę'!$E$8,($W226+$X226)*'umowa o pracę'!$E$8),2)+IF($X226=0,ROUND(IF($W226&gt;2600,ROUND($Z226/$W226*2600,2),$Z226)*'umowa o pracę'!$E$8,2),ROUND(IF($W226&gt;2600,ROUND($Z226/$W226*2600,2),$Z226)*'umowa o pracę'!$E$8,2)),ROUND(IF($W226+$X226&gt;=2600,2600*'umowa o pracę'!$E$8,($W226+$X226)*'umowa o pracę'!$E$8),2)-IF(AND($X226=0,I226&gt;0),ROUND(ROUND(IF($W226&gt;2600,ROUND($Y226/$W226*2600,2),$Y226),2)*'umowa o pracę'!$E$8,2),IF($X226&gt;0,IF($W226+$X226&lt;2600,ROUND(ROUND($Y226+ROUND($X226*9%,2),2)*'umowa o pracę'!$E$8,2),IF(AND($W226+$X226&gt;=2600,$X226&lt;2600,$W226&lt;2600),ROUND((ROUND(((2600-$X226)/$W226)*$Y226,2)+ROUND($X226*9%,2))*'umowa o pracę'!$E$8,2),IF(AND($W226+$X226&gt;=2600,$X226&gt;=2600),ROUND((ROUND(2600*9%,2))*'umowa o pracę'!$E$8,2),IF(AND($W226+$X226&gt;=2600,$W226&gt;=2600,$X226&lt;2600),ROUND((ROUND($X226*9%,2)+ROUND(((2600-$X226)/$W226)*$Y226,2))*'umowa o pracę'!$E$8,2),0)))),0)))))</f>
        <v>0</v>
      </c>
      <c r="AC226" s="32">
        <f>IF(IF(IF(AND($V226=1,$I226&gt;0),ROUND(IF($W226+$X226&gt;=2800,2800*'umowa o pracę'!$E$8,($W226+$X226)*'umowa o pracę'!$E$8),2)+IF($X226=0,ROUND(IF($W226&gt;2800,ROUND($Z226/$W226*2800,2),$Z226)*'umowa o pracę'!$E$8,2),ROUND(IF($W226&gt;2800,ROUND($Z226/$W226*2800,2),$Z226)*'umowa o pracę'!$E$8,2)),ROUND(IF($W226+$X226&gt;=2800,2800*'umowa o pracę'!$E$8,($W226+$X226)*'umowa o pracę'!$E$8),2)-IF($X226=0,ROUND(ROUND(IF($W226&gt;2800,ROUND($Y226/$W226*2800,2),$Y226),2)*'umowa o pracę'!$E$8,2),IF($X226&gt;0,IF($W226+$X226&lt;2800,ROUND(ROUND($Y226+ROUND($X226*9%,2),2)*'umowa o pracę'!$E$8,2),IF(AND($W226+$X226&gt;=2800,$X226&lt;2800,$W226&lt;2800),ROUND((ROUND(((2800-$X226)/$W226)*$Y226,2)+ROUND($X226*9%,2))*'umowa o pracę'!$E$8,2),IF(AND($W226+$X226&gt;=2800,$X226&gt;=2800),ROUND((ROUND(2800*9%,2))*'umowa o pracę'!$E$8,2),IF(AND($W226+$X226&gt;=2800,$W226&gt;=2800,$X226&lt;2800),ROUND((ROUND($X226*9%,2)+ROUND(((2800-$X226)/$W226)*$Y226,2))*'umowa o pracę'!$E$8,2),0)))),0)))&gt;$J226,$J226,IF(AND($V226=1,$I226&gt;0),ROUND(IF($W226+$X226&gt;=2800,2800*'umowa o pracę'!$E$8,($W226+$X226)*'umowa o pracę'!$E$8),2)+IF($X226=0,ROUND(IF($W226&gt;2800,ROUND($Z226/$W226*2800,2),$Z226)*'umowa o pracę'!$E$8,2),ROUND(IF($W226&gt;2800,ROUND($Z226/$W226*2800,2),$Z226)*'umowa o pracę'!$E$8,2)),ROUND(IF($W226+$X226&gt;=2800,2800*'umowa o pracę'!$E$8,($W226+$X226)*'umowa o pracę'!$E$8),2)-IF($X226=0,ROUND(ROUND(IF($W226&gt;2800,ROUND($Y226/$W226*2800,2),$Y226),2)*'umowa o pracę'!$E$8,2),IF($X226&gt;0,IF($W226+$X226&lt;2800,ROUND(ROUND($Y226+ROUND($X226*9%,2),2)*'umowa o pracę'!$E$8,2),IF(AND($W226+$X226&gt;=2800,$X226&lt;2800,$W226&lt;2800),ROUND((ROUND(((2800-$X226)/$W226)*$Y226,2)+ROUND($X226*9%,2))*'umowa o pracę'!$E$8,2),IF(AND($W226+$X226&gt;=2800,$X226&gt;=2800),ROUND((ROUND(2800*9%,2))*'umowa o pracę'!$E$8,2),IF(AND($W226+$X226&gt;=2800,$W226&gt;=2800,$X226&lt;2800),ROUND((ROUND($X226*9%,2)+ROUND(((2800-$X226)/$W226)*$Y226,2))*'umowa o pracę'!$E$8,2),0)))),0))))&gt;$J226,$J226,IF(IF(AND($V226=1,$I226&gt;0),ROUND(IF($W226+$X226&gt;=2800,2800*'umowa o pracę'!$E$8,($W226+$X226)*'umowa o pracę'!$E$8),2)+IF($X226=0,ROUND(IF($W226&gt;2800,ROUND($Z226/$W226*2800,2),$Z226)*'umowa o pracę'!$E$8,2),ROUND(IF($W226&gt;2800,ROUND($Z226/$W226*2800,2),$Z226)*'umowa o pracę'!$E$8,2)),ROUND(IF($W226+$X226&gt;=2800,2800*'umowa o pracę'!$E$8,($W226+$X226)*'umowa o pracę'!$E$8),2)-IF($X226=0,ROUND(ROUND(IF($W226&gt;2800,ROUND($Y226/$W226*2800,2),$Y226),2)*'umowa o pracę'!$E$8,2),IF($X226&gt;0,IF($W226+$X226&lt;2800,ROUND(ROUND($Y226+ROUND($X226*9%,2),2)*'umowa o pracę'!$E$8,2),IF(AND($W226+$X226&gt;=2800,$X226&lt;2800,$W226&lt;2800),ROUND((ROUND(((2800-$X226)/$W226)*$Y226,2)+ROUND($X226*9%,2))*'umowa o pracę'!$E$8,2),IF(AND($W226+$X226&gt;=2800,$X226&gt;=2800),ROUND((ROUND(2800*9%,2))*'umowa o pracę'!$E$8,2),IF(AND($W226+$X226&gt;=2800,$W226&gt;=2800,$X226&lt;2800),ROUND((ROUND($X226*9%,2)+ROUND(((2800-$X226)/$W226)*$Y226,2))*'umowa o pracę'!$E$8,2),0)))),0)))&gt;$J226,$J226,IF(AND($V226=1,$I226&gt;0),ROUND(IF($W226+$X226&gt;=2800,2800*'umowa o pracę'!$E$8,($W226+$X226)*'umowa o pracę'!$E$8),2)+IF($X226=0,ROUND(IF($W226&gt;2800,ROUND($Z226/$W226*2800,2),$Z226)*'umowa o pracę'!$E$8,2),ROUND(IF($W226&gt;2800,ROUND($Z226/$W226*2800,2),$Z226)*'umowa o pracę'!$E$8,2)),ROUND(IF($W226+$X226&gt;=2800,2800*'umowa o pracę'!$E$8,($W226+$X226)*'umowa o pracę'!$E$8),2)-IF(AND($X226=0,I226&gt;0),ROUND(ROUND(IF($W226&gt;2800,ROUND($Y226/$W226*2800,2),$Y226),2)*'umowa o pracę'!$E$8,2),IF($X226&gt;0,IF($W226+$X226&lt;2800,ROUND(ROUND($Y226+ROUND($X226*9%,2),2)*'umowa o pracę'!$E$8,2),IF(AND($W226+$X226&gt;=2800,$X226&lt;2800,$W226&lt;2800),ROUND((ROUND(((2800-$X226)/$W226)*$Y226,2)+ROUND($X226*9%,2))*'umowa o pracę'!$E$8,2),IF(AND($W226+$X226&gt;=2800,$X226&gt;=2800),ROUND((ROUND(2800*9%,2))*'umowa o pracę'!$E$8,2),IF(AND($W226+$X226&gt;=2800,$W226&gt;=2800,$X226&lt;2800),ROUND((ROUND($X226*9%,2)+ROUND(((2800-$X226)/$W226)*$Y226,2))*'umowa o pracę'!$E$8,2),0)))),0)))))</f>
        <v>0</v>
      </c>
      <c r="AD226" s="32">
        <f>IF('umowa o pracę'!$E$7=2020,IF(IF($V226=1,IF($X226=0,ROUND(IF($W226&gt;2600,ROUND($Y226/$W226*2600,2),$Y226)*'umowa o pracę'!$E$8,2),IF($W226+$X226&lt;2600,ROUND(ROUND($Y226+ROUND($X226*9%,2),2)*'umowa o pracę'!$E$8,2),IF(AND($W226+$X226&gt;=2600,$W226&lt;2600),ROUND((ROUND($Y226+ROUND((2600-$W226)*9%,2),2))*'umowa o pracę'!$E$8,2),IF(AND($W226+$X226&gt;=2600,$W226&gt;=2600),ROUND(ROUND($Y226/$W226*2600,2)*'umowa o pracę'!$E$8,2),0)))),0)&gt;$H226,$H226,IF($V226=1,IF($X226=0,ROUND(IF($W226&gt;2600,ROUND($Y226/$W226*2600,2),$Y226)*'umowa o pracę'!$E$8,2),IF($W226+$X226&lt;2600,ROUND(ROUND($Y226+ROUND($X226*9%,2),2)*'umowa o pracę'!$E$8,2),IF(AND($W226+$X226&gt;=2600,$W226&lt;2600),ROUND((ROUND($Y226+ROUND((2600-$W226)*9%,2),2))*'umowa o pracę'!$E$8,2),IF(AND($W226+$X226&gt;=2600,$W226&gt;=2600),ROUND(ROUND($Y226/$W226*2600,2)*'umowa o pracę'!$E$8,2),0)))),0)),IF('umowa o pracę'!$E$7=2021,IF(IF($V226=1,IF($X226=0,ROUND(IF($W226&gt;2800,ROUND($Y226/$W226*2800,2),$Y226)*'umowa o pracę'!$E$8,2),IF($W226+$X226&lt;2800,ROUND(ROUND($Y226+ROUND($X226*9%,2),2)*'umowa o pracę'!$E$8,2),IF(AND($W226+$X226&gt;=2800,$W226&lt;2800),ROUND((ROUND($Y226+ROUND((2800-$W226)*9%,2),2))*'umowa o pracę'!$E$8,2),IF(AND($W226+$X226&gt;=2800,$W226&gt;=2800),ROUND(ROUND($Y226/$W226*2800,2)*'umowa o pracę'!$E$8,2),0)))),0)&gt;$H226,$H226,IF($V226=1,IF($X226=0,ROUND(IF($W226&gt;2800,ROUND($Y226/$W226*2800,2),$Y226)*'umowa o pracę'!$E$8,2),IF($W226+$X226&lt;2800,ROUND(ROUND($Y226+ROUND($X226*9%,2),2)*'umowa o pracę'!$E$8,2),IF(AND($W226+$X226&gt;=2800,$W226&lt;2800),ROUND((ROUND($Y226+ROUND((2800-$W226)*9%,2),2))*'umowa o pracę'!$E$8,2),IF(AND($W226+$X226&gt;=2800,$W226&gt;=2800),ROUND(ROUND($Y226/$W226*2800,2)*'umowa o pracę'!$E$8,2),0)))),0)),0))</f>
        <v>0</v>
      </c>
      <c r="AE226" s="32">
        <f>IF('umowa o pracę'!$E$7=2020,IF(IF($V226=1,IF($X226=0,ROUND(IF($W226&gt;2600,ROUND($Z226/$W226*2600,2),$Z226)*'umowa o pracę'!$E$8,2),ROUND(IF($W226&gt;2600,ROUND($Z226/$W226*2600,2),$Z226)*'umowa o pracę'!$E$8,2)),0)&gt;$I226,$I226,IF($V226=1,IF($X226=0,ROUND(IF($W226&gt;2600,ROUND($Z226/$W226*2600,2),$Z226)*'umowa o pracę'!$E$8,2),ROUND(IF($W226&gt;2600,ROUND($Z226/$W226*2600,2),$Z226)*'umowa o pracę'!$E$8,2)),0)),IF('umowa o pracę'!$E$7=2021,IF(IF($V226=1,IF($X226=0,ROUND(IF($W226&gt;2800,ROUND($Z226/$W226*2800,2),$Z226)*'umowa o pracę'!$E$8,2),ROUND(IF($W226&gt;2800,ROUND($Z226/$W226*2800,2),$Z226)*'umowa o pracę'!$E$8,2)),0)&gt;$I226,$I226,IF($V226=1,IF($X226=0,ROUND(IF($W226&gt;2800,ROUND($Z226/$W226*2800,2),$Z226)*'umowa o pracę'!$E$8,2),ROUND(IF($W226&gt;2800,ROUND($Z226/$W226*2800,2),$Z226)*'umowa o pracę'!$E$8,2)),0)),0))</f>
        <v>0</v>
      </c>
      <c r="AF226" s="56">
        <f>IF('umowa o pracę'!$E$7=2020,$AB226,IF('umowa o pracę'!$E$7=2021,$AC226,0))</f>
        <v>0</v>
      </c>
      <c r="AG226" s="53">
        <f t="shared" si="41"/>
        <v>1</v>
      </c>
      <c r="AH226" s="39">
        <f>IF('umowa o pracę'!$E$6&lt;3,0,$L226)</f>
        <v>0</v>
      </c>
      <c r="AI226" s="39">
        <f>IF('umowa o pracę'!$E$6&lt;3,0,$M226)</f>
        <v>0</v>
      </c>
      <c r="AJ226" s="55">
        <f>IF('umowa o pracę'!$E$6&lt;3,0,$N226)</f>
        <v>0</v>
      </c>
      <c r="AK226" s="55">
        <f>IF('umowa o pracę'!$E$6&lt;3,0,$O226)</f>
        <v>0</v>
      </c>
      <c r="AL226" s="32">
        <f>IF('umowa o pracę'!$E$7=2020,ROUND(IF($AH226&gt;=2600,2600*'umowa o pracę'!$E$8,$AH226*'umowa o pracę'!$E$8),2),IF('umowa o pracę'!$E$7=2021,ROUND(IF($AH226&gt;=2800,2800*'umowa o pracę'!$E$8,$AH226*'umowa o pracę'!$E$8),2),0))</f>
        <v>0</v>
      </c>
      <c r="AM226" s="32">
        <f>IF(IF(IF(AND($AG226=1,$I226&gt;0),ROUND(IF($AH226+$AI226&gt;=2600,2600*'umowa o pracę'!$E$8,($AH226+$AI226)*'umowa o pracę'!$E$8),2)+IF($AI226=0,ROUND(IF($AH226&gt;2600,ROUND($AK226/$AH226*2600,2),$AK226)*'umowa o pracę'!$E$8,2),ROUND(IF($AH226&gt;2600,ROUND($AK226/$AH226*2600,2),$AK226)*'umowa o pracę'!$E$8,2)),ROUND(IF($AH226+$AI226&gt;=2600,2600*'umowa o pracę'!$E$8,($AH226+$AI226)*'umowa o pracę'!$E$8),2)-IF($AI226=0,ROUND(ROUND(IF($AH226&gt;2600,ROUND($AJ226/$AH226*2600,2),$AJ226),2)*'umowa o pracę'!$E$8,2),IF($AI226&gt;0,IF($AH226+$AI226&lt;2600,ROUND(ROUND($AJ226+ROUND($AI226*9%,2),2)*'umowa o pracę'!$E$8,2),IF(AND($AH226+$AI226&gt;=2600,$AI226&lt;2600,$AH226&lt;2600),ROUND((ROUND(((2600-$AI226)/$AH226)*$AJ226,2)+ROUND($AI226*9%,2))*'umowa o pracę'!$E$8,2),IF(AND($AH226+$AI226&gt;=2600,$AI226&gt;=2600),ROUND((ROUND(2600*9%,2))*'umowa o pracę'!$E$8,2),IF(AND($AH226+$AI226&gt;=2600,$AH226&gt;=2600,$AI226&lt;2600),ROUND((ROUND($AI226*9%,2)+ROUND(((2600-$AI226)/$AH226)*$AJ226,2))*'umowa o pracę'!$E$8,2),0)))),0)))&gt;$J226,$J226,IF(AND($AG226=1,$I226&gt;0),ROUND(IF($AH226+$AI226&gt;=2600,2600*'umowa o pracę'!$E$8,($AH226+$AI226)*'umowa o pracę'!$E$8),2)+IF($AI226=0,ROUND(IF($AH226&gt;2600,ROUND($AK226/$AH226*2600,2),$AK226)*'umowa o pracę'!$E$8,2),ROUND(IF($AH226&gt;2600,ROUND($AK226/$AH226*2600,2),$AK226)*'umowa o pracę'!$E$8,2)),ROUND(IF($AH226+$AI226&gt;=2600,2600*'umowa o pracę'!$E$8,($AH226+$AI226)*'umowa o pracę'!$E$8),2)-IF($AI226=0,ROUND(ROUND(IF($AH226&gt;2600,ROUND($AJ226/$AH226*2600,2),$AJ226),2)*'umowa o pracę'!$E$8,2),IF($AI226&gt;0,IF($AH226+$AI226&lt;2600,ROUND(ROUND($AJ226+ROUND($AI226*9%,2),2)*'umowa o pracę'!$E$8,2),IF(AND($AH226+$AI226&gt;=2600,$AI226&lt;2600,$AH226&lt;2600),ROUND((ROUND(((2600-$AI226)/$AH226)*$AJ226,2)+ROUND($AI226*9%,2))*'umowa o pracę'!$E$8,2),IF(AND($AH226+$AI226&gt;=2600,$AI226&gt;=2600),ROUND((ROUND(2600*9%,2))*'umowa o pracę'!$E$8,2),IF(AND($AH226+$AI226&gt;=2600,$AH226&gt;=2600,$AI226&lt;2600),ROUND((ROUND($AI226*9%,2)+ROUND(((2600-$AI226)/$AH226)*$AJ226,2))*'umowa o pracę'!$E$8,2),0)))),0))))&gt;$J226,$J226,IF(IF(AND($AG226=1,$I226&gt;0),ROUND(IF($AH226+$AI226&gt;=2600,2600*'umowa o pracę'!$E$8,($AH226+$AI226)*'umowa o pracę'!$E$8),2)+IF($AI226=0,ROUND(IF($AH226&gt;2600,ROUND($AK226/$AH226*2600,2),$AK226)*'umowa o pracę'!$E$8,2),ROUND(IF($AH226&gt;2600,ROUND($AK226/$AH226*2600,2),$AK226)*'umowa o pracę'!$E$8,2)),ROUND(IF($AH226+$AI226&gt;=2600,2600*'umowa o pracę'!$E$8,($AH226+$AI226)*'umowa o pracę'!$E$8),2)-IF($AI226=0,ROUND(ROUND(IF($AH226&gt;2600,ROUND($AJ226/$AH226*2600,2),$AJ226),2)*'umowa o pracę'!$E$8,2),IF($AI226&gt;0,IF($AH226+$AI226&lt;2600,ROUND(ROUND($AJ226+ROUND($AI226*9%,2),2)*'umowa o pracę'!$E$8,2),IF(AND($AH226+$AI226&gt;=2600,$AI226&lt;2600,$AH226&lt;2600),ROUND((ROUND(((2600-$AI226)/$AH226)*$AJ226,2)+ROUND($AI226*9%,2))*'umowa o pracę'!$E$8,2),IF(AND($AH226+$AI226&gt;=2600,$AI226&gt;=2600),ROUND((ROUND(2600*9%,2))*'umowa o pracę'!$E$8,2),IF(AND($AH226+$AI226&gt;=2600,$AH226&gt;=2600,$AI226&lt;2600),ROUND((ROUND($AI226*9%,2)+ROUND(((2600-$AI226)/$AH226)*$AJ226,2))*'umowa o pracę'!$E$8,2),0)))),0)))&gt;$J226,$J226,IF(AND($AG226=1,$I226&gt;0),ROUND(IF($AH226+$AI226&gt;=2600,2600*'umowa o pracę'!$E$8,($AH226+$AI226)*'umowa o pracę'!$E$8),2)+IF($AI226=0,ROUND(IF($AH226&gt;2600,ROUND($AK226/$AH226*2600,2),$AK226)*'umowa o pracę'!$E$8,2),ROUND(IF($AH226&gt;2600,ROUND($AK226/$AH226*2600,2),$AK226)*'umowa o pracę'!$E$8,2)),ROUND(IF($AH226+$AI226&gt;=2600,2600*'umowa o pracę'!$E$8,($AH226+$AI226)*'umowa o pracę'!$E$8),2)-IF(AND($AI226=0,I226&gt;0),ROUND(ROUND(IF($AH226&gt;2600,ROUND($AJ226/$AH226*2600,2),$AJ226),2)*'umowa o pracę'!$E$8,2),IF($AI226&gt;0,IF($AH226+$AI226&lt;2600,ROUND(ROUND($AJ226+ROUND($AI226*9%,2),2)*'umowa o pracę'!$E$8,2),IF(AND($AH226+$AI226&gt;=2600,$AI226&lt;2600,$AH226&lt;2600),ROUND((ROUND(((2600-$AI226)/$AH226)*$AJ226,2)+ROUND($AI226*9%,2))*'umowa o pracę'!$E$8,2),IF(AND($AH226+$AI226&gt;=2600,$AI226&gt;=2600),ROUND((ROUND(2600*9%,2))*'umowa o pracę'!$E$8,2),IF(AND($AH226+$AI226&gt;=2600,$AH226&gt;=2600,$AI226&lt;2600),ROUND((ROUND($AI226*9%,2)+ROUND(((2600-$AI226)/$AH226)*$AJ226,2))*'umowa o pracę'!$E$8,2),0)))),0)))))</f>
        <v>0</v>
      </c>
      <c r="AN226" s="32">
        <f>IF(IF(IF(AND($AG226=1,$I226&gt;0),ROUND(IF($AH226+$AI226&gt;=2800,2800*'umowa o pracę'!$E$8,($AH226+$AI226)*'umowa o pracę'!$E$8),2)+IF($AI226=0,ROUND(IF($AH226&gt;2800,ROUND($AK226/$AH226*2800,2),$AK226)*'umowa o pracę'!$E$8,2),ROUND(IF($AH226&gt;2800,ROUND($AK226/$AH226*2800,2),$AK226)*'umowa o pracę'!$E$8,2)),ROUND(IF($AH226+$AI226&gt;=2800,2800*'umowa o pracę'!$E$8,($AH226+$AI226)*'umowa o pracę'!$E$8),2)-IF($AI226=0,ROUND(ROUND(IF($AH226&gt;2800,ROUND($AJ226/$AH226*2800,2),$AJ226),2)*'umowa o pracę'!$E$8,2),IF($AI226&gt;0,IF($AH226+$AI226&lt;2800,ROUND(ROUND($AJ226+ROUND($AI226*9%,2),2)*'umowa o pracę'!$E$8,2),IF(AND($AH226+$AI226&gt;=2800,$AI226&lt;2800,$AH226&lt;2800),ROUND((ROUND(((2800-$AI226)/$AH226)*$AJ226,2)+ROUND($AI226*9%,2))*'umowa o pracę'!$E$8,2),IF(AND($AH226+$AI226&gt;=2800,$AI226&gt;=2800),ROUND((ROUND(2800*9%,2))*'umowa o pracę'!$E$8,2),IF(AND($AH226+$AI226&gt;=2800,$AH226&gt;=2800,$AI226&lt;2800),ROUND((ROUND($AI226*9%,2)+ROUND(((2800-$AI226)/$AH226)*$AJ226,2))*'umowa o pracę'!$E$8,2),0)))),0)))&gt;$J226,$J226,IF(AND($AG226=1,$I226&gt;0),ROUND(IF($AH226+$AI226&gt;=2800,2800*'umowa o pracę'!$E$8,($AH226+$AI226)*'umowa o pracę'!$E$8),2)+IF($AI226=0,ROUND(IF($AH226&gt;2800,ROUND($AK226/$AH226*2800,2),$AK226)*'umowa o pracę'!$E$8,2),ROUND(IF($AH226&gt;2800,ROUND($AK226/$AH226*2800,2),$AK226)*'umowa o pracę'!$E$8,2)),ROUND(IF($AH226+$AI226&gt;=2800,2800*'umowa o pracę'!$E$8,($AH226+$AI226)*'umowa o pracę'!$E$8),2)-IF($AI226=0,ROUND(ROUND(IF($AH226&gt;2800,ROUND($AJ226/$AH226*2800,2),$AJ226),2)*'umowa o pracę'!$E$8,2),IF($AI226&gt;0,IF($AH226+$AI226&lt;2800,ROUND(ROUND($AJ226+ROUND($AI226*9%,2),2)*'umowa o pracę'!$E$8,2),IF(AND($AH226+$AI226&gt;=2800,$AI226&lt;2800,$AH226&lt;2800),ROUND((ROUND(((2800-$AI226)/$AH226)*$AJ226,2)+ROUND($AI226*9%,2))*'umowa o pracę'!$E$8,2),IF(AND($AH226+$AI226&gt;=2800,$AI226&gt;=2800),ROUND((ROUND(2800*9%,2))*'umowa o pracę'!$E$8,2),IF(AND($AH226+$AI226&gt;=2800,$AH226&gt;=2800,$AI226&lt;2800),ROUND((ROUND($AI226*9%,2)+ROUND(((2800-$AI226)/$AH226)*$AJ226,2))*'umowa o pracę'!$E$8,2),0)))),0))))&gt;$J226,$J226,IF(IF(AND($AG226=1,$I226&gt;0),ROUND(IF($AH226+$AI226&gt;=2800,2800*'umowa o pracę'!$E$8,($AH226+$AI226)*'umowa o pracę'!$E$8),2)+IF($AI226=0,ROUND(IF($AH226&gt;2800,ROUND($AK226/$AH226*2800,2),$AK226)*'umowa o pracę'!$E$8,2),ROUND(IF($AH226&gt;2800,ROUND($AK226/$AH226*2800,2),$AK226)*'umowa o pracę'!$E$8,2)),ROUND(IF($AH226+$AI226&gt;=2800,2800*'umowa o pracę'!$E$8,($AH226+$AI226)*'umowa o pracę'!$E$8),2)-IF($AI226=0,ROUND(ROUND(IF($AH226&gt;2800,ROUND($AJ226/$AH226*2800,2),$AJ226),2)*'umowa o pracę'!$E$8,2),IF($AI226&gt;0,IF($AH226+$AI226&lt;2800,ROUND(ROUND($AJ226+ROUND($AI226*9%,2),2)*'umowa o pracę'!$E$8,2),IF(AND($AH226+$AI226&gt;=2800,$AI226&lt;2800,$AH226&lt;2800),ROUND((ROUND(((2800-$AI226)/$AH226)*$AJ226,2)+ROUND($AI226*9%,2))*'umowa o pracę'!$E$8,2),IF(AND($AH226+$AI226&gt;=2800,$AI226&gt;=2800),ROUND((ROUND(2800*9%,2))*'umowa o pracę'!$E$8,2),IF(AND($AH226+$AI226&gt;=2800,$AH226&gt;=2800,$AI226&lt;2800),ROUND((ROUND($AI226*9%,2)+ROUND(((2800-$AI226)/$AH226)*$AJ226,2))*'umowa o pracę'!$E$8,2),0)))),0)))&gt;$J226,$J226,IF(AND($AG226=1,$I226&gt;0),ROUND(IF($AH226+$AI226&gt;=2800,2800*'umowa o pracę'!$E$8,($AH226+$AI226)*'umowa o pracę'!$E$8),2)+IF($AI226=0,ROUND(IF($AH226&gt;2800,ROUND($AK226/$AH226*2800,2),$AK226)*'umowa o pracę'!$E$8,2),ROUND(IF($AH226&gt;2800,ROUND($AK226/$AH226*2800,2),$AK226)*'umowa o pracę'!$E$8,2)),ROUND(IF($AH226+$AI226&gt;=2800,2800*'umowa o pracę'!$E$8,($AH226+$AI226)*'umowa o pracę'!$E$8),2)-IF(AND($AI226=0,I226&gt;0),ROUND(ROUND(IF($AH226&gt;2800,ROUND($AJ226/$AH226*2800,2),$AJ226),2)*'umowa o pracę'!$E$8,2),IF($AI226&gt;0,IF($AH226+$AI226&lt;2800,ROUND(ROUND($AJ226+ROUND($AI226*9%,2),2)*'umowa o pracę'!$E$8,2),IF(AND($AH226+$AI226&gt;=2800,$AI226&lt;2800,$AH226&lt;2800),ROUND((ROUND(((2800-$AI226)/$AH226)*$AJ226,2)+ROUND($AI226*9%,2))*'umowa o pracę'!$E$8,2),IF(AND($AH226+$AI226&gt;=2800,$AI226&gt;=2800),ROUND((ROUND(2800*9%,2))*'umowa o pracę'!$E$8,2),IF(AND($AH226+$AI226&gt;=2800,$AH226&gt;=2800,$AI226&lt;2800),ROUND((ROUND($AI226*9%,2)+ROUND(((2800-$AI226)/$AH226)*$AJ226,2))*'umowa o pracę'!$E$8,2),0)))),0)))))</f>
        <v>0</v>
      </c>
      <c r="AO226" s="32">
        <f>IF('umowa o pracę'!$E$7=2020,IF(IF($AG226=1,IF($AI226=0,ROUND(IF($AH226&gt;2600,ROUND($AJ226/$AH226*2600,2),$AJ226)*'umowa o pracę'!$E$8,2),IF($AH226+$AI226&lt;2600,ROUND(ROUND($AJ226+ROUND($AI226*9%,2),2)*'umowa o pracę'!$E$8,2),IF(AND($AH226+$AI226&gt;=2600,$AH226&lt;2600),ROUND((ROUND($AJ226+ROUND((2600-$AH226)*9%,2),2))*'umowa o pracę'!$E$8,2),IF(AND($AH226+$AI226&gt;=2600,$AH226&gt;=2600),ROUND(ROUND($AJ226/$AH226*2600,2)*'umowa o pracę'!$E$8,2),0)))),0)&gt;$H226,$H226,IF($AG226=1,IF($AI226=0,ROUND(IF($AH226&gt;2600,ROUND($AJ226/$AH226*2600,2),$AJ226)*'umowa o pracę'!$E$8,2),IF($AH226+$AI226&lt;2600,ROUND(ROUND($AJ226+ROUND($AI226*9%,2),2)*'umowa o pracę'!$E$8,2),IF(AND($AH226+$AI226&gt;=2600,$AH226&lt;2600),ROUND((ROUND($AJ226+ROUND((2600-$AH226)*9%,2),2))*'umowa o pracę'!$E$8,2),IF(AND($AH226+$AI226&gt;=2600,$AH226&gt;=2600),ROUND(ROUND($AJ226/$AH226*2600,2)*'umowa o pracę'!$E$8,2),0)))),0)),IF('umowa o pracę'!$E$7=2021,IF(IF($AG226=1,IF($AI226=0,ROUND(IF($AH226&gt;2800,ROUND($AJ226/$AH226*2800,2),$AJ226)*'umowa o pracę'!$E$8,2),IF($AH226+$AI226&lt;2800,ROUND(ROUND($AJ226+ROUND($AI226*9%,2),2)*'umowa o pracę'!$E$8,2),IF(AND($AH226+$AI226&gt;=2800,$AH226&lt;2800),ROUND((ROUND($AJ226+ROUND((2800-$AH226)*9%,2),2))*'umowa o pracę'!$E$8,2),IF(AND($AH226+$AI226&gt;=2800,$AH226&gt;=2800),ROUND(ROUND($AJ226/$AH226*2800,2)*'umowa o pracę'!$E$8,2),0)))),0)&gt;$H226,$H226,IF($AG226=1,IF($AI226=0,ROUND(IF($AH226&gt;2800,ROUND($AJ226/$AH226*2800,2),$AJ226)*'umowa o pracę'!$E$8,2),IF($AH226+$AI226&lt;2800,ROUND(ROUND($AJ226+ROUND($AI226*9%,2),2)*'umowa o pracę'!$E$8,2),IF(AND($AH226+$AI226&gt;=2800,$AH226&lt;2800),ROUND((ROUND($AJ226+ROUND((2800-$AH226)*9%,2),2))*'umowa o pracę'!$E$8,2),IF(AND($AH226+$AI226&gt;=2800,$AH226&gt;=2800),ROUND(ROUND($AJ226/$AH226*2800,2)*'umowa o pracę'!$E$8,2),0)))),0)),0))</f>
        <v>0</v>
      </c>
      <c r="AP226" s="32">
        <f>IF('umowa o pracę'!$E$7=2020,IF(IF($AG226=1,IF($AI226=0,ROUND(IF($AH226&gt;2600,ROUND($AK226/$AH226*2600,2),$AK226)*'umowa o pracę'!$E$8,2),ROUND(IF($AH226&gt;2600,ROUND($AK226/$AH226*2600,2),$AK226)*'umowa o pracę'!$E$8,2)),0)&gt;$I226,$I226,IF($AG226=1,IF($AI226=0,ROUND(IF($AH226&gt;2600,ROUND($AK226/$AH226*2600,2),$AK226)*'umowa o pracę'!$E$8,2),ROUND(IF($AH226&gt;2600,ROUND($AK226/$AH226*2600,2),$AK226)*'umowa o pracę'!$E$8,2)),0)),IF('umowa o pracę'!$E$7=2021,IF(IF($AG226=1,IF($AI226=0,ROUND(IF($AH226&gt;2800,ROUND($AK226/$AH226*2800,2),$AK226)*'umowa o pracę'!$E$8,2),ROUND(IF($AH226&gt;2800,ROUND($AK226/$AH226*2800,2),$AK226)*'umowa o pracę'!$E$8,2)),0)&gt;$I226,$I226,IF($AG226=1,IF($AI226=0,ROUND(IF($AH226&gt;2800,ROUND($AK226/$AH226*2800,2),$AK226)*'umowa o pracę'!$E$8,2),ROUND(IF($AH226&gt;2800,ROUND($AK226/$AH226*2800,2),$AK226)*'umowa o pracę'!$E$8,2)),0)),0))</f>
        <v>0</v>
      </c>
      <c r="AQ226" s="56">
        <f>IF('umowa o pracę'!$E$7=2020,$AM226,IF('umowa o pracę'!$E$7=2021,$AN226,0))</f>
        <v>0</v>
      </c>
      <c r="AR226" s="33">
        <f>IF('umowa o pracę'!$E$7=0,0,U226+AF226+AQ226)</f>
        <v>0</v>
      </c>
      <c r="AS226" s="19"/>
      <c r="AT226" s="19"/>
      <c r="AU226" s="19"/>
      <c r="AV226" s="6"/>
      <c r="AW226" s="6"/>
      <c r="AX226" s="6">
        <f t="shared" si="39"/>
        <v>10</v>
      </c>
      <c r="AY226" s="6"/>
      <c r="AZ226" s="234">
        <f t="shared" si="42"/>
        <v>0</v>
      </c>
      <c r="BA226" s="234">
        <f t="shared" si="43"/>
        <v>0</v>
      </c>
      <c r="BB226" s="234">
        <f t="shared" si="44"/>
        <v>0</v>
      </c>
      <c r="BC226" s="234">
        <f t="shared" si="45"/>
        <v>0</v>
      </c>
      <c r="BD226" s="234">
        <f t="shared" si="46"/>
        <v>0</v>
      </c>
      <c r="BE226" s="234">
        <f t="shared" si="47"/>
        <v>0</v>
      </c>
      <c r="BF226" s="234">
        <f t="shared" si="48"/>
        <v>0</v>
      </c>
      <c r="BG226" s="234">
        <f t="shared" si="49"/>
        <v>0</v>
      </c>
      <c r="BH226" s="234">
        <f t="shared" si="50"/>
        <v>0</v>
      </c>
      <c r="BI226" s="238">
        <f t="shared" si="51"/>
        <v>0</v>
      </c>
      <c r="BJ226" s="236"/>
      <c r="BK226" s="236"/>
      <c r="BL226" s="237"/>
    </row>
    <row r="227" spans="1:64" ht="15.75" customHeight="1" x14ac:dyDescent="0.25">
      <c r="A227" s="129">
        <v>216</v>
      </c>
      <c r="B227" s="57"/>
      <c r="C227" s="57"/>
      <c r="D227" s="36"/>
      <c r="E227" s="36"/>
      <c r="F227" s="242"/>
      <c r="G227" s="37">
        <v>1</v>
      </c>
      <c r="H227" s="58">
        <v>0</v>
      </c>
      <c r="I227" s="59">
        <v>0</v>
      </c>
      <c r="J227" s="60">
        <v>0</v>
      </c>
      <c r="K227" s="52">
        <v>1</v>
      </c>
      <c r="L227" s="39">
        <v>0</v>
      </c>
      <c r="M227" s="39">
        <v>0</v>
      </c>
      <c r="N227" s="39">
        <v>0</v>
      </c>
      <c r="O227" s="39">
        <v>0</v>
      </c>
      <c r="P227" s="35">
        <f>IF('umowa o pracę'!$E$7=2020,ROUND(IF($L227&gt;=2600,2600*'umowa o pracę'!$E$8,$L227*'umowa o pracę'!$E$8),2),IF('umowa o pracę'!$E$7=2021,ROUND(IF($L227&gt;=2800,2800*'umowa o pracę'!$E$8,$L227*'umowa o pracę'!$E$8),2),0))</f>
        <v>0</v>
      </c>
      <c r="Q227" s="252">
        <f>IF(IF(IF(AND($K227=1,$I227&gt;0),ROUND(IF($L227+$M227&gt;=2600,2600*'umowa o pracę'!$E$8,($L227+$M227)*'umowa o pracę'!$E$8),2)+IF($M227=0,ROUND(IF($L227&gt;2600,ROUND($O227/$L227*2600,2),$O227)*'umowa o pracę'!$E$8,2),ROUND(IF($L227&gt;2600,ROUND($O227/$L227*2600,2),$O227)*'umowa o pracę'!$E$8,2)),ROUND(IF($L227+$M227&gt;=2600,2600*'umowa o pracę'!$E$8,($L227+$M227)*'umowa o pracę'!$E$8),2)-IF($M227=0,ROUND(ROUND(IF($L227&gt;2600,ROUND($N227/$L227*2600,2),$N227),2)*'umowa o pracę'!$E$8,2),IF($M227&gt;0,IF($L227+$M227&lt;2600,ROUND(ROUND($N227+ROUND($M227*9%,2),2)*'umowa o pracę'!$E$8,2),IF(AND($L227+$M227&gt;=2600,$M227&lt;2600,$L227&lt;2600),ROUND((ROUND(((2600-$M227)/$L227)*$N227,2)+ROUND($M227*9%,2))*'umowa o pracę'!$E$8,2),IF(AND($L227+$M227&gt;=2600,$M227&gt;=2600),ROUND((ROUND(2600*9%,2))*'umowa o pracę'!$E$8,2),IF(AND($L227+$M227&gt;=2600,$L227&gt;=2600,$M227&lt;2600),ROUND((ROUND($M227*9%,2)+ROUND(((2600-$M227)/$L227)*$N227,2))*'umowa o pracę'!$E$8,2),0)))),0)))&gt;$J227,$J227,IF(AND($K227=1,$I227&gt;0),ROUND(IF($L227+$M227&gt;=2600,2600*'umowa o pracę'!$E$8,($L227+$M227)*'umowa o pracę'!$E$8),2)+IF($M227=0,ROUND(IF($L227&gt;2600,ROUND($O227/$L227*2600,2),$O227)*'umowa o pracę'!$E$8,2),ROUND(IF($L227&gt;2600,ROUND($O227/$L227*2600,2),$O227)*'umowa o pracę'!$E$8,2)),ROUND(IF($L227+$M227&gt;=2600,2600*'umowa o pracę'!$E$8,($L227+$M227)*'umowa o pracę'!$E$8),2)-IF($M227=0,ROUND(ROUND(IF($L227&gt;2600,ROUND($N227/$L227*2600,2),$N227),2)*'umowa o pracę'!$E$8,2),IF($M227&gt;0,IF($L227+$M227&lt;2600,ROUND(ROUND($N227+ROUND($M227*9%,2),2)*'umowa o pracę'!$E$8,2),IF(AND($L227+$M227&gt;=2600,$M227&lt;2600,$L227&lt;2600),ROUND((ROUND(((2600-$M227)/$L227)*$N227,2)+ROUND($M227*9%,2))*'umowa o pracę'!$E$8,2),IF(AND($L227+$M227&gt;=2600,$M227&gt;=2600),ROUND((ROUND(2600*9%,2))*'umowa o pracę'!$E$8,2),IF(AND($L227+$M227&gt;=2600,$L227&gt;=2600,$M227&lt;2600),ROUND((ROUND($M227*9%,2)+ROUND(((2600-$M227)/$L227)*$N227,2))*'umowa o pracę'!$E$8,2),0)))),0))))&gt;$J227,$J227,IF(IF(AND($K227=1,$I227&gt;0),ROUND(IF($L227+$M227&gt;=2600,2600*'umowa o pracę'!$E$8,($L227+$M227)*'umowa o pracę'!$E$8),2)+IF($M227=0,ROUND(IF($L227&gt;2600,ROUND($O227/$L227*2600,2),$O227)*'umowa o pracę'!$E$8,2),ROUND(IF($L227&gt;2600,ROUND($O227/$L227*2600,2),$O227)*'umowa o pracę'!$E$8,2)),ROUND(IF($L227+$M227&gt;=2600,2600*'umowa o pracę'!$E$8,($L227+$M227)*'umowa o pracę'!$E$8),2)-IF($M227=0,ROUND(ROUND(IF($L227&gt;2600,ROUND($N227/$L227*2600,2),$N227),2)*'umowa o pracę'!$E$8,2),IF($M227&gt;0,IF($L227+$M227&lt;2600,ROUND(ROUND($N227+ROUND($M227*9%,2),2)*'umowa o pracę'!$E$8,2),IF(AND($L227+$M227&gt;=2600,$M227&lt;2600,$L227&lt;2600),ROUND((ROUND(((2600-$M227)/$L227)*$N227,2)+ROUND($M227*9%,2))*'umowa o pracę'!$E$8,2),IF(AND($L227+$M227&gt;=2600,$M227&gt;=2600),ROUND((ROUND(2600*9%,2))*'umowa o pracę'!$E$8,2),IF(AND($L227+$M227&gt;=2600,$L227&gt;=2600,$M227&lt;2600),ROUND((ROUND($M227*9%,2)+ROUND(((2600-$M227)/$L227)*$N227,2))*'umowa o pracę'!$E$8,2),0)))),0)))&gt;$J227,$J227,IF(AND($K227=1,$I227&gt;0),ROUND(IF($L227+$M227&gt;=2600,2600*'umowa o pracę'!$E$8,($L227+$M227)*'umowa o pracę'!$E$8),2)+IF($M227=0,ROUND(IF($L227&gt;2600,ROUND($O227/$L227*2600,2),$O227)*'umowa o pracę'!$E$8,2),ROUND(IF($L227&gt;2600,ROUND($O227/$L227*2600,2),$O227)*'umowa o pracę'!$E$8,2)),ROUND(IF($L227+$M227&gt;=2600,2600*'umowa o pracę'!$E$8,($L227+$M227)*'umowa o pracę'!$E$8),2)-IF(AND($M227=0,I227&gt;0),ROUND(ROUND(IF($L227&gt;2600,ROUND($N227/$L227*2600,2),$N227),2)*'umowa o pracę'!$E$8,2),IF($M227&gt;0,IF($L227+$M227&lt;2600,ROUND(ROUND($N227+ROUND($M227*9%,2),2)*'umowa o pracę'!$E$8,2),IF(AND($L227+$M227&gt;=2600,$M227&lt;2600,$L227&lt;2600),ROUND((ROUND(((2600-$M227)/$L227)*$N227,2)+ROUND($M227*9%,2))*'umowa o pracę'!$E$8,2),IF(AND($L227+$M227&gt;=2600,$M227&gt;=2600),ROUND((ROUND(2600*9%,2))*'umowa o pracę'!$E$8,2),IF(AND($L227+$M227&gt;=2600,$L227&gt;=2600,$M227&lt;2600),ROUND((ROUND($M227*9%,2)+ROUND(((2600-$M227)/$L227)*$N227,2))*'umowa o pracę'!$E$8,2),0)))),0)))))</f>
        <v>0</v>
      </c>
      <c r="R227" s="252">
        <f>IF(IF(IF(AND($K227=1,$I227&gt;0),ROUND(IF($L227+$M227&gt;=2800,2800*'umowa o pracę'!$E$8,($L227+$M227)*'umowa o pracę'!$E$8),2)+IF($M227=0,ROUND(IF($L227&gt;2800,ROUND($O227/$L227*2800,2),$O227)*'umowa o pracę'!$E$8,2),ROUND(IF($L227&gt;2800,ROUND($O227/$L227*2800,2),$O227)*'umowa o pracę'!$E$8,2)),ROUND(IF($L227+$M227&gt;=2800,2800*'umowa o pracę'!$E$8,($L227+$M227)*'umowa o pracę'!$E$8),2)-IF($M227=0,ROUND(ROUND(IF($L227&gt;2800,ROUND($N227/$L227*2800,2),$N227),2)*'umowa o pracę'!$E$8,2),IF($M227&gt;0,IF($L227+$M227&lt;2800,ROUND(ROUND($N227+ROUND($M227*9%,2),2)*'umowa o pracę'!$E$8,2),IF(AND($L227+$M227&gt;=2800,$M227&lt;2800,$L227&lt;2800),ROUND((ROUND(((2800-$M227)/$L227)*$N227,2)+ROUND($M227*9%,2))*'umowa o pracę'!$E$8,2),IF(AND($L227+$M227&gt;=2800,$M227&gt;=2800),ROUND((ROUND(2800*9%,2))*'umowa o pracę'!$E$8,2),IF(AND($L227+$M227&gt;=2800,$L227&gt;=2800,$M227&lt;2800),ROUND((ROUND($M227*9%,2)+ROUND(((2800-$M227)/$L227)*$N227,2))*'umowa o pracę'!$E$8,2),0)))),0)))&gt;$J227,$J227,IF(AND($K227=1,$I227&gt;0),ROUND(IF($L227+$M227&gt;=2800,2800*'umowa o pracę'!$E$8,($L227+$M227)*'umowa o pracę'!$E$8),2)+IF($M227=0,ROUND(IF($L227&gt;2800,ROUND($O227/$L227*2800,2),$O227)*'umowa o pracę'!$E$8,2),ROUND(IF($L227&gt;2800,ROUND($O227/$L227*2800,2),$O227)*'umowa o pracę'!$E$8,2)),ROUND(IF($L227+$M227&gt;=2800,2800*'umowa o pracę'!$E$8,($L227+$M227)*'umowa o pracę'!$E$8),2)-IF($M227=0,ROUND(ROUND(IF($L227&gt;2800,ROUND($N227/$L227*2800,2),$N227),2)*'umowa o pracę'!$E$8,2),IF($M227&gt;0,IF($L227+$M227&lt;2800,ROUND(ROUND($N227+ROUND($M227*9%,2),2)*'umowa o pracę'!$E$8,2),IF(AND($L227+$M227&gt;=2800,$M227&lt;2800,$L227&lt;2800),ROUND((ROUND(((2800-$M227)/$L227)*$N227,2)+ROUND($M227*9%,2))*'umowa o pracę'!$E$8,2),IF(AND($L227+$M227&gt;=2800,$M227&gt;=2800),ROUND((ROUND(2800*9%,2))*'umowa o pracę'!$E$8,2),IF(AND($L227+$M227&gt;=2800,$L227&gt;=2800,$M227&lt;2800),ROUND((ROUND($M227*9%,2)+ROUND(((2800-$M227)/$L227)*$N227,2))*'umowa o pracę'!$E$8,2),0)))),0))))&gt;$J227,$J227,IF(IF(AND($K227=1,$I227&gt;0),ROUND(IF($L227+$M227&gt;=2800,2800*'umowa o pracę'!$E$8,($L227+$M227)*'umowa o pracę'!$E$8),2)+IF($M227=0,ROUND(IF($L227&gt;2800,ROUND($O227/$L227*2800,2),$O227)*'umowa o pracę'!$E$8,2),ROUND(IF($L227&gt;2800,ROUND($O227/$L227*2800,2),$O227)*'umowa o pracę'!$E$8,2)),ROUND(IF($L227+$M227&gt;=2800,2800*'umowa o pracę'!$E$8,($L227+$M227)*'umowa o pracę'!$E$8),2)-IF($M227=0,ROUND(ROUND(IF($L227&gt;2800,ROUND($N227/$L227*2800,2),$N227),2)*'umowa o pracę'!$E$8,2),IF($M227&gt;0,IF($L227+$M227&lt;2800,ROUND(ROUND($N227+ROUND($M227*9%,2),2)*'umowa o pracę'!$E$8,2),IF(AND($L227+$M227&gt;=2800,$M227&lt;2800,$L227&lt;2800),ROUND((ROUND(((2800-$M227)/$L227)*$N227,2)+ROUND($M227*9%,2))*'umowa o pracę'!$E$8,2),IF(AND($L227+$M227&gt;=2800,$M227&gt;=2800),ROUND((ROUND(2800*9%,2))*'umowa o pracę'!$E$8,2),IF(AND($L227+$M227&gt;=2800,$L227&gt;=2800,$M227&lt;2800),ROUND((ROUND($M227*9%,2)+ROUND(((2800-$M227)/$L227)*$N227,2))*'umowa o pracę'!$E$8,2),0)))),0)))&gt;$J227,$J227,IF(AND($K227=1,$I227&gt;0),ROUND(IF($L227+$M227&gt;=2800,2800*'umowa o pracę'!$E$8,($L227+$M227)*'umowa o pracę'!$E$8),2)+IF($M227=0,ROUND(IF($L227&gt;2800,ROUND($O227/$L227*2800,2),$O227)*'umowa o pracę'!$E$8,2),ROUND(IF($L227&gt;2800,ROUND($O227/$L227*2800,2),$O227)*'umowa o pracę'!$E$8,2)),ROUND(IF($L227+$M227&gt;=2800,2800*'umowa o pracę'!$E$8,($L227+$M227)*'umowa o pracę'!$E$8),2)-IF(AND($M227=0,I227&gt;0),ROUND(ROUND(IF($L227&gt;2800,ROUND($N227/$L227*2800,2),$N227),2)*'umowa o pracę'!$E$8,2),IF($M227&gt;0,IF($L227+$M227&lt;2800,ROUND(ROUND($N227+ROUND($M227*9%,2),2)*'umowa o pracę'!$E$8,2),IF(AND($L227+$M227&gt;=2800,$M227&lt;2800,$L227&lt;2800),ROUND((ROUND(((2800-$M227)/$L227)*$N227,2)+ROUND($M227*9%,2))*'umowa o pracę'!$E$8,2),IF(AND($L227+$M227&gt;=2800,$M227&gt;=2800),ROUND((ROUND(2800*9%,2))*'umowa o pracę'!$E$8,2),IF(AND($L227+$M227&gt;=2800,$L227&gt;=2800,$M227&lt;2800),ROUND((ROUND($M227*9%,2)+ROUND(((2800-$M227)/$L227)*$N227,2))*'umowa o pracę'!$E$8,2),0)))),0)))))</f>
        <v>0</v>
      </c>
      <c r="S227" s="32">
        <f>IF('umowa o pracę'!$E$7=2020,IF(IF($K227=1,IF($M227=0,ROUND(IF($L227&gt;2600,ROUND($N227/$L227*2600,2),$N227)*'umowa o pracę'!$E$8,2),IF($L227+$M227&lt;2600,ROUND(ROUND($N227+ROUND($M227*9%,2),2)*'umowa o pracę'!$E$8,2),IF(AND($L227+$M227&gt;=2600,$L227&lt;2600),ROUND((ROUND($N227+ROUND((2600-$L227)*9%,2),2))*'umowa o pracę'!$E$8,2),IF(AND($L227+$M227&gt;=2600,$L227&gt;=2600),ROUND(ROUND($N227/$L227*2600,2)*'umowa o pracę'!$E$8,2),0)))),0)&gt;$H227,$H227,IF($K227=1,IF($M227=0,ROUND(IF($L227&gt;2600,ROUND($N227/$L227*2600,2),$N227)*'umowa o pracę'!$E$8,2),IF($L227+$M227&lt;2600,ROUND(ROUND($N227+ROUND($M227*9%,2),2)*'umowa o pracę'!$E$8,2),IF(AND($L227+$M227&gt;=2600,$L227&lt;2600),ROUND((ROUND($N227+ROUND((2600-$L227)*9%,2),2))*'umowa o pracę'!$E$8,2),IF(AND($L227+$M227&gt;=2600,$L227&gt;=2600),ROUND(ROUND($N227/$L227*2600,2)*'umowa o pracę'!$E$8,2),0)))),0)),IF('umowa o pracę'!$E$7=2021,IF(IF($K227=1,IF($M227=0,ROUND(IF($L227&gt;2800,ROUND($N227/$L227*2800,2),$N227)*'umowa o pracę'!$E$8,2),IF($L227+$M227&lt;2800,ROUND(ROUND($N227+ROUND($M227*9%,2),2)*'umowa o pracę'!$E$8,2),IF(AND($L227+$M227&gt;=2800,$L227&lt;2800),ROUND((ROUND($N227+ROUND((2800-$L227)*9%,2),2))*'umowa o pracę'!$E$8,2),IF(AND($L227+$M227&gt;=2800,$L227&gt;=2800),ROUND(ROUND($N227/$L227*2800,2)*'umowa o pracę'!$E$8,2),0)))),0)&gt;$H227,$H227,IF($K227=1,IF($M227=0,ROUND(IF($L227&gt;2800,ROUND($N227/$L227*2800,2),$N227)*'umowa o pracę'!$E$8,2),IF($L227+$M227&lt;2800,ROUND(ROUND($N227+ROUND($M227*9%,2),2)*'umowa o pracę'!$E$8,2),IF(AND($L227+$M227&gt;=2800,$L227&lt;2800),ROUND((ROUND($N227+ROUND((2800-$L227)*9%,2),2))*'umowa o pracę'!$E$8,2),IF(AND($L227+$M227&gt;=2800,$L227&gt;=2800),ROUND(ROUND($N227/$L227*2800,2)*'umowa o pracę'!$E$8,2),0)))),0)),0))</f>
        <v>0</v>
      </c>
      <c r="T227" s="32">
        <f>IF('umowa o pracę'!$E$7=2020,IF(IF($K227=1,IF($M227=0,ROUND(IF($L227&gt;2600,ROUND($O227/$L227*2600,2),$O227)*'umowa o pracę'!$E$8,2),ROUND(IF($L227&gt;2600,ROUND($O227/$L227*2600,2),$O227)*'umowa o pracę'!$E$8,2)),0)&gt;$I227,$I227,IF($K227=1,IF($M227=0,ROUND(IF($L227&gt;2600,ROUND($O227/$L227*2600,2),$O227)*'umowa o pracę'!$E$8,2),ROUND(IF($L227&gt;2600,ROUND($O227/$L227*2600,2),$O227)*'umowa o pracę'!$E$8,2)),0)),IF('umowa o pracę'!$E$7=2021,IF(IF($K227=1,IF($M227=0,ROUND(IF($L227&gt;2800,ROUND($O227/$L227*2800,2),$O227)*'umowa o pracę'!$E$8,2),ROUND(IF($L227&gt;2800,ROUND($O227/$L227*2800,2),$O227)*'umowa o pracę'!$E$8,2)),0)&gt;$I227,$I227,IF($K227=1,IF($M227=0,ROUND(IF($L227&gt;2800,ROUND($O227/$L227*2800,2),$O227)*'umowa o pracę'!$E$8,2),ROUND(IF($L227&gt;2800,ROUND($O227/$L227*2800,2),$O227)*'umowa o pracę'!$E$8,2)),0)),0))</f>
        <v>0</v>
      </c>
      <c r="U227" s="51">
        <f>IF('umowa o pracę'!$E$7=2020,$Q227,IF('umowa o pracę'!$E$7=2021,$R227,0))</f>
        <v>0</v>
      </c>
      <c r="V227" s="53">
        <f t="shared" si="40"/>
        <v>1</v>
      </c>
      <c r="W227" s="54">
        <f>IF('umowa o pracę'!$E$6&lt;2,0,$L227)</f>
        <v>0</v>
      </c>
      <c r="X227" s="54">
        <f>IF('umowa o pracę'!$E$6&lt;2,0,$M227)</f>
        <v>0</v>
      </c>
      <c r="Y227" s="55">
        <f>IF('umowa o pracę'!$E$6&lt;2,0,$N227)</f>
        <v>0</v>
      </c>
      <c r="Z227" s="55">
        <f>IF('umowa o pracę'!$E$6&lt;2,0,$O227)</f>
        <v>0</v>
      </c>
      <c r="AA227" s="32">
        <f>IF('umowa o pracę'!$E$7=2020,ROUND(IF($W227&gt;=2600,2600*'umowa o pracę'!$E$8,$W227*'umowa o pracę'!$E$8),2),IF('umowa o pracę'!$E$7=2021,ROUND(IF($W227&gt;=2800,2800*'umowa o pracę'!$E$8,$W227*'umowa o pracę'!$E$8),2),0))</f>
        <v>0</v>
      </c>
      <c r="AB227" s="32">
        <f>IF(IF(IF(AND($V227=1,$I227&gt;0),ROUND(IF($W227+$X227&gt;=2600,2600*'umowa o pracę'!$E$8,($W227+$X227)*'umowa o pracę'!$E$8),2)+IF($X227=0,ROUND(IF($W227&gt;2600,ROUND($Z227/$W227*2600,2),$Z227)*'umowa o pracę'!$E$8,2),ROUND(IF($W227&gt;2600,ROUND($Z227/$W227*2600,2),$Z227)*'umowa o pracę'!$E$8,2)),ROUND(IF($W227+$X227&gt;=2600,2600*'umowa o pracę'!$E$8,($W227+$X227)*'umowa o pracę'!$E$8),2)-IF($X227=0,ROUND(ROUND(IF($W227&gt;2600,ROUND($Y227/$W227*2600,2),$Y227),2)*'umowa o pracę'!$E$8,2),IF($X227&gt;0,IF($W227+$X227&lt;2600,ROUND(ROUND($Y227+ROUND($X227*9%,2),2)*'umowa o pracę'!$E$8,2),IF(AND($W227+$X227&gt;=2600,$X227&lt;2600,$W227&lt;2600),ROUND((ROUND(((2600-$X227)/$W227)*$Y227,2)+ROUND($X227*9%,2))*'umowa o pracę'!$E$8,2),IF(AND($W227+$X227&gt;=2600,$X227&gt;=2600),ROUND((ROUND(2600*9%,2))*'umowa o pracę'!$E$8,2),IF(AND($W227+$X227&gt;=2600,$W227&gt;=2600,$X227&lt;2600),ROUND((ROUND($X227*9%,2)+ROUND(((2600-$X227)/$W227)*$Y227,2))*'umowa o pracę'!$E$8,2),0)))),0)))&gt;$J227,$J227,IF(AND($V227=1,$I227&gt;0),ROUND(IF($W227+$X227&gt;=2600,2600*'umowa o pracę'!$E$8,($W227+$X227)*'umowa o pracę'!$E$8),2)+IF($X227=0,ROUND(IF($W227&gt;2600,ROUND($Z227/$W227*2600,2),$Z227)*'umowa o pracę'!$E$8,2),ROUND(IF($W227&gt;2600,ROUND($Z227/$W227*2600,2),$Z227)*'umowa o pracę'!$E$8,2)),ROUND(IF($W227+$X227&gt;=2600,2600*'umowa o pracę'!$E$8,($W227+$X227)*'umowa o pracę'!$E$8),2)-IF($X227=0,ROUND(ROUND(IF($W227&gt;2600,ROUND($Y227/$W227*2600,2),$Y227),2)*'umowa o pracę'!$E$8,2),IF($X227&gt;0,IF($W227+$X227&lt;2600,ROUND(ROUND($Y227+ROUND($X227*9%,2),2)*'umowa o pracę'!$E$8,2),IF(AND($W227+$X227&gt;=2600,$X227&lt;2600,$W227&lt;2600),ROUND((ROUND(((2600-$X227)/$W227)*$Y227,2)+ROUND($X227*9%,2))*'umowa o pracę'!$E$8,2),IF(AND($W227+$X227&gt;=2600,$X227&gt;=2600),ROUND((ROUND(2600*9%,2))*'umowa o pracę'!$E$8,2),IF(AND($W227+$X227&gt;=2600,$W227&gt;=2600,$X227&lt;2600),ROUND((ROUND($X227*9%,2)+ROUND(((2600-$X227)/$W227)*$Y227,2))*'umowa o pracę'!$E$8,2),0)))),0))))&gt;$J227,$J227,IF(IF(AND($V227=1,$I227&gt;0),ROUND(IF($W227+$X227&gt;=2600,2600*'umowa o pracę'!$E$8,($W227+$X227)*'umowa o pracę'!$E$8),2)+IF($X227=0,ROUND(IF($W227&gt;2600,ROUND($Z227/$W227*2600,2),$Z227)*'umowa o pracę'!$E$8,2),ROUND(IF($W227&gt;2600,ROUND($Z227/$W227*2600,2),$Z227)*'umowa o pracę'!$E$8,2)),ROUND(IF($W227+$X227&gt;=2600,2600*'umowa o pracę'!$E$8,($W227+$X227)*'umowa o pracę'!$E$8),2)-IF($X227=0,ROUND(ROUND(IF($W227&gt;2600,ROUND($Y227/$W227*2600,2),$Y227),2)*'umowa o pracę'!$E$8,2),IF($X227&gt;0,IF($W227+$X227&lt;2600,ROUND(ROUND($Y227+ROUND($X227*9%,2),2)*'umowa o pracę'!$E$8,2),IF(AND($W227+$X227&gt;=2600,$X227&lt;2600,$W227&lt;2600),ROUND((ROUND(((2600-$X227)/$W227)*$Y227,2)+ROUND($X227*9%,2))*'umowa o pracę'!$E$8,2),IF(AND($W227+$X227&gt;=2600,$X227&gt;=2600),ROUND((ROUND(2600*9%,2))*'umowa o pracę'!$E$8,2),IF(AND($W227+$X227&gt;=2600,$W227&gt;=2600,$X227&lt;2600),ROUND((ROUND($X227*9%,2)+ROUND(((2600-$X227)/$W227)*$Y227,2))*'umowa o pracę'!$E$8,2),0)))),0)))&gt;$J227,$J227,IF(AND($V227=1,$I227&gt;0),ROUND(IF($W227+$X227&gt;=2600,2600*'umowa o pracę'!$E$8,($W227+$X227)*'umowa o pracę'!$E$8),2)+IF($X227=0,ROUND(IF($W227&gt;2600,ROUND($Z227/$W227*2600,2),$Z227)*'umowa o pracę'!$E$8,2),ROUND(IF($W227&gt;2600,ROUND($Z227/$W227*2600,2),$Z227)*'umowa o pracę'!$E$8,2)),ROUND(IF($W227+$X227&gt;=2600,2600*'umowa o pracę'!$E$8,($W227+$X227)*'umowa o pracę'!$E$8),2)-IF(AND($X227=0,I227&gt;0),ROUND(ROUND(IF($W227&gt;2600,ROUND($Y227/$W227*2600,2),$Y227),2)*'umowa o pracę'!$E$8,2),IF($X227&gt;0,IF($W227+$X227&lt;2600,ROUND(ROUND($Y227+ROUND($X227*9%,2),2)*'umowa o pracę'!$E$8,2),IF(AND($W227+$X227&gt;=2600,$X227&lt;2600,$W227&lt;2600),ROUND((ROUND(((2600-$X227)/$W227)*$Y227,2)+ROUND($X227*9%,2))*'umowa o pracę'!$E$8,2),IF(AND($W227+$X227&gt;=2600,$X227&gt;=2600),ROUND((ROUND(2600*9%,2))*'umowa o pracę'!$E$8,2),IF(AND($W227+$X227&gt;=2600,$W227&gt;=2600,$X227&lt;2600),ROUND((ROUND($X227*9%,2)+ROUND(((2600-$X227)/$W227)*$Y227,2))*'umowa o pracę'!$E$8,2),0)))),0)))))</f>
        <v>0</v>
      </c>
      <c r="AC227" s="32">
        <f>IF(IF(IF(AND($V227=1,$I227&gt;0),ROUND(IF($W227+$X227&gt;=2800,2800*'umowa o pracę'!$E$8,($W227+$X227)*'umowa o pracę'!$E$8),2)+IF($X227=0,ROUND(IF($W227&gt;2800,ROUND($Z227/$W227*2800,2),$Z227)*'umowa o pracę'!$E$8,2),ROUND(IF($W227&gt;2800,ROUND($Z227/$W227*2800,2),$Z227)*'umowa o pracę'!$E$8,2)),ROUND(IF($W227+$X227&gt;=2800,2800*'umowa o pracę'!$E$8,($W227+$X227)*'umowa o pracę'!$E$8),2)-IF($X227=0,ROUND(ROUND(IF($W227&gt;2800,ROUND($Y227/$W227*2800,2),$Y227),2)*'umowa o pracę'!$E$8,2),IF($X227&gt;0,IF($W227+$X227&lt;2800,ROUND(ROUND($Y227+ROUND($X227*9%,2),2)*'umowa o pracę'!$E$8,2),IF(AND($W227+$X227&gt;=2800,$X227&lt;2800,$W227&lt;2800),ROUND((ROUND(((2800-$X227)/$W227)*$Y227,2)+ROUND($X227*9%,2))*'umowa o pracę'!$E$8,2),IF(AND($W227+$X227&gt;=2800,$X227&gt;=2800),ROUND((ROUND(2800*9%,2))*'umowa o pracę'!$E$8,2),IF(AND($W227+$X227&gt;=2800,$W227&gt;=2800,$X227&lt;2800),ROUND((ROUND($X227*9%,2)+ROUND(((2800-$X227)/$W227)*$Y227,2))*'umowa o pracę'!$E$8,2),0)))),0)))&gt;$J227,$J227,IF(AND($V227=1,$I227&gt;0),ROUND(IF($W227+$X227&gt;=2800,2800*'umowa o pracę'!$E$8,($W227+$X227)*'umowa o pracę'!$E$8),2)+IF($X227=0,ROUND(IF($W227&gt;2800,ROUND($Z227/$W227*2800,2),$Z227)*'umowa o pracę'!$E$8,2),ROUND(IF($W227&gt;2800,ROUND($Z227/$W227*2800,2),$Z227)*'umowa o pracę'!$E$8,2)),ROUND(IF($W227+$X227&gt;=2800,2800*'umowa o pracę'!$E$8,($W227+$X227)*'umowa o pracę'!$E$8),2)-IF($X227=0,ROUND(ROUND(IF($W227&gt;2800,ROUND($Y227/$W227*2800,2),$Y227),2)*'umowa o pracę'!$E$8,2),IF($X227&gt;0,IF($W227+$X227&lt;2800,ROUND(ROUND($Y227+ROUND($X227*9%,2),2)*'umowa o pracę'!$E$8,2),IF(AND($W227+$X227&gt;=2800,$X227&lt;2800,$W227&lt;2800),ROUND((ROUND(((2800-$X227)/$W227)*$Y227,2)+ROUND($X227*9%,2))*'umowa o pracę'!$E$8,2),IF(AND($W227+$X227&gt;=2800,$X227&gt;=2800),ROUND((ROUND(2800*9%,2))*'umowa o pracę'!$E$8,2),IF(AND($W227+$X227&gt;=2800,$W227&gt;=2800,$X227&lt;2800),ROUND((ROUND($X227*9%,2)+ROUND(((2800-$X227)/$W227)*$Y227,2))*'umowa o pracę'!$E$8,2),0)))),0))))&gt;$J227,$J227,IF(IF(AND($V227=1,$I227&gt;0),ROUND(IF($W227+$X227&gt;=2800,2800*'umowa o pracę'!$E$8,($W227+$X227)*'umowa o pracę'!$E$8),2)+IF($X227=0,ROUND(IF($W227&gt;2800,ROUND($Z227/$W227*2800,2),$Z227)*'umowa o pracę'!$E$8,2),ROUND(IF($W227&gt;2800,ROUND($Z227/$W227*2800,2),$Z227)*'umowa o pracę'!$E$8,2)),ROUND(IF($W227+$X227&gt;=2800,2800*'umowa o pracę'!$E$8,($W227+$X227)*'umowa o pracę'!$E$8),2)-IF($X227=0,ROUND(ROUND(IF($W227&gt;2800,ROUND($Y227/$W227*2800,2),$Y227),2)*'umowa o pracę'!$E$8,2),IF($X227&gt;0,IF($W227+$X227&lt;2800,ROUND(ROUND($Y227+ROUND($X227*9%,2),2)*'umowa o pracę'!$E$8,2),IF(AND($W227+$X227&gt;=2800,$X227&lt;2800,$W227&lt;2800),ROUND((ROUND(((2800-$X227)/$W227)*$Y227,2)+ROUND($X227*9%,2))*'umowa o pracę'!$E$8,2),IF(AND($W227+$X227&gt;=2800,$X227&gt;=2800),ROUND((ROUND(2800*9%,2))*'umowa o pracę'!$E$8,2),IF(AND($W227+$X227&gt;=2800,$W227&gt;=2800,$X227&lt;2800),ROUND((ROUND($X227*9%,2)+ROUND(((2800-$X227)/$W227)*$Y227,2))*'umowa o pracę'!$E$8,2),0)))),0)))&gt;$J227,$J227,IF(AND($V227=1,$I227&gt;0),ROUND(IF($W227+$X227&gt;=2800,2800*'umowa o pracę'!$E$8,($W227+$X227)*'umowa o pracę'!$E$8),2)+IF($X227=0,ROUND(IF($W227&gt;2800,ROUND($Z227/$W227*2800,2),$Z227)*'umowa o pracę'!$E$8,2),ROUND(IF($W227&gt;2800,ROUND($Z227/$W227*2800,2),$Z227)*'umowa o pracę'!$E$8,2)),ROUND(IF($W227+$X227&gt;=2800,2800*'umowa o pracę'!$E$8,($W227+$X227)*'umowa o pracę'!$E$8),2)-IF(AND($X227=0,I227&gt;0),ROUND(ROUND(IF($W227&gt;2800,ROUND($Y227/$W227*2800,2),$Y227),2)*'umowa o pracę'!$E$8,2),IF($X227&gt;0,IF($W227+$X227&lt;2800,ROUND(ROUND($Y227+ROUND($X227*9%,2),2)*'umowa o pracę'!$E$8,2),IF(AND($W227+$X227&gt;=2800,$X227&lt;2800,$W227&lt;2800),ROUND((ROUND(((2800-$X227)/$W227)*$Y227,2)+ROUND($X227*9%,2))*'umowa o pracę'!$E$8,2),IF(AND($W227+$X227&gt;=2800,$X227&gt;=2800),ROUND((ROUND(2800*9%,2))*'umowa o pracę'!$E$8,2),IF(AND($W227+$X227&gt;=2800,$W227&gt;=2800,$X227&lt;2800),ROUND((ROUND($X227*9%,2)+ROUND(((2800-$X227)/$W227)*$Y227,2))*'umowa o pracę'!$E$8,2),0)))),0)))))</f>
        <v>0</v>
      </c>
      <c r="AD227" s="32">
        <f>IF('umowa o pracę'!$E$7=2020,IF(IF($V227=1,IF($X227=0,ROUND(IF($W227&gt;2600,ROUND($Y227/$W227*2600,2),$Y227)*'umowa o pracę'!$E$8,2),IF($W227+$X227&lt;2600,ROUND(ROUND($Y227+ROUND($X227*9%,2),2)*'umowa o pracę'!$E$8,2),IF(AND($W227+$X227&gt;=2600,$W227&lt;2600),ROUND((ROUND($Y227+ROUND((2600-$W227)*9%,2),2))*'umowa o pracę'!$E$8,2),IF(AND($W227+$X227&gt;=2600,$W227&gt;=2600),ROUND(ROUND($Y227/$W227*2600,2)*'umowa o pracę'!$E$8,2),0)))),0)&gt;$H227,$H227,IF($V227=1,IF($X227=0,ROUND(IF($W227&gt;2600,ROUND($Y227/$W227*2600,2),$Y227)*'umowa o pracę'!$E$8,2),IF($W227+$X227&lt;2600,ROUND(ROUND($Y227+ROUND($X227*9%,2),2)*'umowa o pracę'!$E$8,2),IF(AND($W227+$X227&gt;=2600,$W227&lt;2600),ROUND((ROUND($Y227+ROUND((2600-$W227)*9%,2),2))*'umowa o pracę'!$E$8,2),IF(AND($W227+$X227&gt;=2600,$W227&gt;=2600),ROUND(ROUND($Y227/$W227*2600,2)*'umowa o pracę'!$E$8,2),0)))),0)),IF('umowa o pracę'!$E$7=2021,IF(IF($V227=1,IF($X227=0,ROUND(IF($W227&gt;2800,ROUND($Y227/$W227*2800,2),$Y227)*'umowa o pracę'!$E$8,2),IF($W227+$X227&lt;2800,ROUND(ROUND($Y227+ROUND($X227*9%,2),2)*'umowa o pracę'!$E$8,2),IF(AND($W227+$X227&gt;=2800,$W227&lt;2800),ROUND((ROUND($Y227+ROUND((2800-$W227)*9%,2),2))*'umowa o pracę'!$E$8,2),IF(AND($W227+$X227&gt;=2800,$W227&gt;=2800),ROUND(ROUND($Y227/$W227*2800,2)*'umowa o pracę'!$E$8,2),0)))),0)&gt;$H227,$H227,IF($V227=1,IF($X227=0,ROUND(IF($W227&gt;2800,ROUND($Y227/$W227*2800,2),$Y227)*'umowa o pracę'!$E$8,2),IF($W227+$X227&lt;2800,ROUND(ROUND($Y227+ROUND($X227*9%,2),2)*'umowa o pracę'!$E$8,2),IF(AND($W227+$X227&gt;=2800,$W227&lt;2800),ROUND((ROUND($Y227+ROUND((2800-$W227)*9%,2),2))*'umowa o pracę'!$E$8,2),IF(AND($W227+$X227&gt;=2800,$W227&gt;=2800),ROUND(ROUND($Y227/$W227*2800,2)*'umowa o pracę'!$E$8,2),0)))),0)),0))</f>
        <v>0</v>
      </c>
      <c r="AE227" s="32">
        <f>IF('umowa o pracę'!$E$7=2020,IF(IF($V227=1,IF($X227=0,ROUND(IF($W227&gt;2600,ROUND($Z227/$W227*2600,2),$Z227)*'umowa o pracę'!$E$8,2),ROUND(IF($W227&gt;2600,ROUND($Z227/$W227*2600,2),$Z227)*'umowa o pracę'!$E$8,2)),0)&gt;$I227,$I227,IF($V227=1,IF($X227=0,ROUND(IF($W227&gt;2600,ROUND($Z227/$W227*2600,2),$Z227)*'umowa o pracę'!$E$8,2),ROUND(IF($W227&gt;2600,ROUND($Z227/$W227*2600,2),$Z227)*'umowa o pracę'!$E$8,2)),0)),IF('umowa o pracę'!$E$7=2021,IF(IF($V227=1,IF($X227=0,ROUND(IF($W227&gt;2800,ROUND($Z227/$W227*2800,2),$Z227)*'umowa o pracę'!$E$8,2),ROUND(IF($W227&gt;2800,ROUND($Z227/$W227*2800,2),$Z227)*'umowa o pracę'!$E$8,2)),0)&gt;$I227,$I227,IF($V227=1,IF($X227=0,ROUND(IF($W227&gt;2800,ROUND($Z227/$W227*2800,2),$Z227)*'umowa o pracę'!$E$8,2),ROUND(IF($W227&gt;2800,ROUND($Z227/$W227*2800,2),$Z227)*'umowa o pracę'!$E$8,2)),0)),0))</f>
        <v>0</v>
      </c>
      <c r="AF227" s="56">
        <f>IF('umowa o pracę'!$E$7=2020,$AB227,IF('umowa o pracę'!$E$7=2021,$AC227,0))</f>
        <v>0</v>
      </c>
      <c r="AG227" s="53">
        <f t="shared" si="41"/>
        <v>1</v>
      </c>
      <c r="AH227" s="39">
        <f>IF('umowa o pracę'!$E$6&lt;3,0,$L227)</f>
        <v>0</v>
      </c>
      <c r="AI227" s="39">
        <f>IF('umowa o pracę'!$E$6&lt;3,0,$M227)</f>
        <v>0</v>
      </c>
      <c r="AJ227" s="55">
        <f>IF('umowa o pracę'!$E$6&lt;3,0,$N227)</f>
        <v>0</v>
      </c>
      <c r="AK227" s="55">
        <f>IF('umowa o pracę'!$E$6&lt;3,0,$O227)</f>
        <v>0</v>
      </c>
      <c r="AL227" s="32">
        <f>IF('umowa o pracę'!$E$7=2020,ROUND(IF($AH227&gt;=2600,2600*'umowa o pracę'!$E$8,$AH227*'umowa o pracę'!$E$8),2),IF('umowa o pracę'!$E$7=2021,ROUND(IF($AH227&gt;=2800,2800*'umowa o pracę'!$E$8,$AH227*'umowa o pracę'!$E$8),2),0))</f>
        <v>0</v>
      </c>
      <c r="AM227" s="32">
        <f>IF(IF(IF(AND($AG227=1,$I227&gt;0),ROUND(IF($AH227+$AI227&gt;=2600,2600*'umowa o pracę'!$E$8,($AH227+$AI227)*'umowa o pracę'!$E$8),2)+IF($AI227=0,ROUND(IF($AH227&gt;2600,ROUND($AK227/$AH227*2600,2),$AK227)*'umowa o pracę'!$E$8,2),ROUND(IF($AH227&gt;2600,ROUND($AK227/$AH227*2600,2),$AK227)*'umowa o pracę'!$E$8,2)),ROUND(IF($AH227+$AI227&gt;=2600,2600*'umowa o pracę'!$E$8,($AH227+$AI227)*'umowa o pracę'!$E$8),2)-IF($AI227=0,ROUND(ROUND(IF($AH227&gt;2600,ROUND($AJ227/$AH227*2600,2),$AJ227),2)*'umowa o pracę'!$E$8,2),IF($AI227&gt;0,IF($AH227+$AI227&lt;2600,ROUND(ROUND($AJ227+ROUND($AI227*9%,2),2)*'umowa o pracę'!$E$8,2),IF(AND($AH227+$AI227&gt;=2600,$AI227&lt;2600,$AH227&lt;2600),ROUND((ROUND(((2600-$AI227)/$AH227)*$AJ227,2)+ROUND($AI227*9%,2))*'umowa o pracę'!$E$8,2),IF(AND($AH227+$AI227&gt;=2600,$AI227&gt;=2600),ROUND((ROUND(2600*9%,2))*'umowa o pracę'!$E$8,2),IF(AND($AH227+$AI227&gt;=2600,$AH227&gt;=2600,$AI227&lt;2600),ROUND((ROUND($AI227*9%,2)+ROUND(((2600-$AI227)/$AH227)*$AJ227,2))*'umowa o pracę'!$E$8,2),0)))),0)))&gt;$J227,$J227,IF(AND($AG227=1,$I227&gt;0),ROUND(IF($AH227+$AI227&gt;=2600,2600*'umowa o pracę'!$E$8,($AH227+$AI227)*'umowa o pracę'!$E$8),2)+IF($AI227=0,ROUND(IF($AH227&gt;2600,ROUND($AK227/$AH227*2600,2),$AK227)*'umowa o pracę'!$E$8,2),ROUND(IF($AH227&gt;2600,ROUND($AK227/$AH227*2600,2),$AK227)*'umowa o pracę'!$E$8,2)),ROUND(IF($AH227+$AI227&gt;=2600,2600*'umowa o pracę'!$E$8,($AH227+$AI227)*'umowa o pracę'!$E$8),2)-IF($AI227=0,ROUND(ROUND(IF($AH227&gt;2600,ROUND($AJ227/$AH227*2600,2),$AJ227),2)*'umowa o pracę'!$E$8,2),IF($AI227&gt;0,IF($AH227+$AI227&lt;2600,ROUND(ROUND($AJ227+ROUND($AI227*9%,2),2)*'umowa o pracę'!$E$8,2),IF(AND($AH227+$AI227&gt;=2600,$AI227&lt;2600,$AH227&lt;2600),ROUND((ROUND(((2600-$AI227)/$AH227)*$AJ227,2)+ROUND($AI227*9%,2))*'umowa o pracę'!$E$8,2),IF(AND($AH227+$AI227&gt;=2600,$AI227&gt;=2600),ROUND((ROUND(2600*9%,2))*'umowa o pracę'!$E$8,2),IF(AND($AH227+$AI227&gt;=2600,$AH227&gt;=2600,$AI227&lt;2600),ROUND((ROUND($AI227*9%,2)+ROUND(((2600-$AI227)/$AH227)*$AJ227,2))*'umowa o pracę'!$E$8,2),0)))),0))))&gt;$J227,$J227,IF(IF(AND($AG227=1,$I227&gt;0),ROUND(IF($AH227+$AI227&gt;=2600,2600*'umowa o pracę'!$E$8,($AH227+$AI227)*'umowa o pracę'!$E$8),2)+IF($AI227=0,ROUND(IF($AH227&gt;2600,ROUND($AK227/$AH227*2600,2),$AK227)*'umowa o pracę'!$E$8,2),ROUND(IF($AH227&gt;2600,ROUND($AK227/$AH227*2600,2),$AK227)*'umowa o pracę'!$E$8,2)),ROUND(IF($AH227+$AI227&gt;=2600,2600*'umowa o pracę'!$E$8,($AH227+$AI227)*'umowa o pracę'!$E$8),2)-IF($AI227=0,ROUND(ROUND(IF($AH227&gt;2600,ROUND($AJ227/$AH227*2600,2),$AJ227),2)*'umowa o pracę'!$E$8,2),IF($AI227&gt;0,IF($AH227+$AI227&lt;2600,ROUND(ROUND($AJ227+ROUND($AI227*9%,2),2)*'umowa o pracę'!$E$8,2),IF(AND($AH227+$AI227&gt;=2600,$AI227&lt;2600,$AH227&lt;2600),ROUND((ROUND(((2600-$AI227)/$AH227)*$AJ227,2)+ROUND($AI227*9%,2))*'umowa o pracę'!$E$8,2),IF(AND($AH227+$AI227&gt;=2600,$AI227&gt;=2600),ROUND((ROUND(2600*9%,2))*'umowa o pracę'!$E$8,2),IF(AND($AH227+$AI227&gt;=2600,$AH227&gt;=2600,$AI227&lt;2600),ROUND((ROUND($AI227*9%,2)+ROUND(((2600-$AI227)/$AH227)*$AJ227,2))*'umowa o pracę'!$E$8,2),0)))),0)))&gt;$J227,$J227,IF(AND($AG227=1,$I227&gt;0),ROUND(IF($AH227+$AI227&gt;=2600,2600*'umowa o pracę'!$E$8,($AH227+$AI227)*'umowa o pracę'!$E$8),2)+IF($AI227=0,ROUND(IF($AH227&gt;2600,ROUND($AK227/$AH227*2600,2),$AK227)*'umowa o pracę'!$E$8,2),ROUND(IF($AH227&gt;2600,ROUND($AK227/$AH227*2600,2),$AK227)*'umowa o pracę'!$E$8,2)),ROUND(IF($AH227+$AI227&gt;=2600,2600*'umowa o pracę'!$E$8,($AH227+$AI227)*'umowa o pracę'!$E$8),2)-IF(AND($AI227=0,I227&gt;0),ROUND(ROUND(IF($AH227&gt;2600,ROUND($AJ227/$AH227*2600,2),$AJ227),2)*'umowa o pracę'!$E$8,2),IF($AI227&gt;0,IF($AH227+$AI227&lt;2600,ROUND(ROUND($AJ227+ROUND($AI227*9%,2),2)*'umowa o pracę'!$E$8,2),IF(AND($AH227+$AI227&gt;=2600,$AI227&lt;2600,$AH227&lt;2600),ROUND((ROUND(((2600-$AI227)/$AH227)*$AJ227,2)+ROUND($AI227*9%,2))*'umowa o pracę'!$E$8,2),IF(AND($AH227+$AI227&gt;=2600,$AI227&gt;=2600),ROUND((ROUND(2600*9%,2))*'umowa o pracę'!$E$8,2),IF(AND($AH227+$AI227&gt;=2600,$AH227&gt;=2600,$AI227&lt;2600),ROUND((ROUND($AI227*9%,2)+ROUND(((2600-$AI227)/$AH227)*$AJ227,2))*'umowa o pracę'!$E$8,2),0)))),0)))))</f>
        <v>0</v>
      </c>
      <c r="AN227" s="32">
        <f>IF(IF(IF(AND($AG227=1,$I227&gt;0),ROUND(IF($AH227+$AI227&gt;=2800,2800*'umowa o pracę'!$E$8,($AH227+$AI227)*'umowa o pracę'!$E$8),2)+IF($AI227=0,ROUND(IF($AH227&gt;2800,ROUND($AK227/$AH227*2800,2),$AK227)*'umowa o pracę'!$E$8,2),ROUND(IF($AH227&gt;2800,ROUND($AK227/$AH227*2800,2),$AK227)*'umowa o pracę'!$E$8,2)),ROUND(IF($AH227+$AI227&gt;=2800,2800*'umowa o pracę'!$E$8,($AH227+$AI227)*'umowa o pracę'!$E$8),2)-IF($AI227=0,ROUND(ROUND(IF($AH227&gt;2800,ROUND($AJ227/$AH227*2800,2),$AJ227),2)*'umowa o pracę'!$E$8,2),IF($AI227&gt;0,IF($AH227+$AI227&lt;2800,ROUND(ROUND($AJ227+ROUND($AI227*9%,2),2)*'umowa o pracę'!$E$8,2),IF(AND($AH227+$AI227&gt;=2800,$AI227&lt;2800,$AH227&lt;2800),ROUND((ROUND(((2800-$AI227)/$AH227)*$AJ227,2)+ROUND($AI227*9%,2))*'umowa o pracę'!$E$8,2),IF(AND($AH227+$AI227&gt;=2800,$AI227&gt;=2800),ROUND((ROUND(2800*9%,2))*'umowa o pracę'!$E$8,2),IF(AND($AH227+$AI227&gt;=2800,$AH227&gt;=2800,$AI227&lt;2800),ROUND((ROUND($AI227*9%,2)+ROUND(((2800-$AI227)/$AH227)*$AJ227,2))*'umowa o pracę'!$E$8,2),0)))),0)))&gt;$J227,$J227,IF(AND($AG227=1,$I227&gt;0),ROUND(IF($AH227+$AI227&gt;=2800,2800*'umowa o pracę'!$E$8,($AH227+$AI227)*'umowa o pracę'!$E$8),2)+IF($AI227=0,ROUND(IF($AH227&gt;2800,ROUND($AK227/$AH227*2800,2),$AK227)*'umowa o pracę'!$E$8,2),ROUND(IF($AH227&gt;2800,ROUND($AK227/$AH227*2800,2),$AK227)*'umowa o pracę'!$E$8,2)),ROUND(IF($AH227+$AI227&gt;=2800,2800*'umowa o pracę'!$E$8,($AH227+$AI227)*'umowa o pracę'!$E$8),2)-IF($AI227=0,ROUND(ROUND(IF($AH227&gt;2800,ROUND($AJ227/$AH227*2800,2),$AJ227),2)*'umowa o pracę'!$E$8,2),IF($AI227&gt;0,IF($AH227+$AI227&lt;2800,ROUND(ROUND($AJ227+ROUND($AI227*9%,2),2)*'umowa o pracę'!$E$8,2),IF(AND($AH227+$AI227&gt;=2800,$AI227&lt;2800,$AH227&lt;2800),ROUND((ROUND(((2800-$AI227)/$AH227)*$AJ227,2)+ROUND($AI227*9%,2))*'umowa o pracę'!$E$8,2),IF(AND($AH227+$AI227&gt;=2800,$AI227&gt;=2800),ROUND((ROUND(2800*9%,2))*'umowa o pracę'!$E$8,2),IF(AND($AH227+$AI227&gt;=2800,$AH227&gt;=2800,$AI227&lt;2800),ROUND((ROUND($AI227*9%,2)+ROUND(((2800-$AI227)/$AH227)*$AJ227,2))*'umowa o pracę'!$E$8,2),0)))),0))))&gt;$J227,$J227,IF(IF(AND($AG227=1,$I227&gt;0),ROUND(IF($AH227+$AI227&gt;=2800,2800*'umowa o pracę'!$E$8,($AH227+$AI227)*'umowa o pracę'!$E$8),2)+IF($AI227=0,ROUND(IF($AH227&gt;2800,ROUND($AK227/$AH227*2800,2),$AK227)*'umowa o pracę'!$E$8,2),ROUND(IF($AH227&gt;2800,ROUND($AK227/$AH227*2800,2),$AK227)*'umowa o pracę'!$E$8,2)),ROUND(IF($AH227+$AI227&gt;=2800,2800*'umowa o pracę'!$E$8,($AH227+$AI227)*'umowa o pracę'!$E$8),2)-IF($AI227=0,ROUND(ROUND(IF($AH227&gt;2800,ROUND($AJ227/$AH227*2800,2),$AJ227),2)*'umowa o pracę'!$E$8,2),IF($AI227&gt;0,IF($AH227+$AI227&lt;2800,ROUND(ROUND($AJ227+ROUND($AI227*9%,2),2)*'umowa o pracę'!$E$8,2),IF(AND($AH227+$AI227&gt;=2800,$AI227&lt;2800,$AH227&lt;2800),ROUND((ROUND(((2800-$AI227)/$AH227)*$AJ227,2)+ROUND($AI227*9%,2))*'umowa o pracę'!$E$8,2),IF(AND($AH227+$AI227&gt;=2800,$AI227&gt;=2800),ROUND((ROUND(2800*9%,2))*'umowa o pracę'!$E$8,2),IF(AND($AH227+$AI227&gt;=2800,$AH227&gt;=2800,$AI227&lt;2800),ROUND((ROUND($AI227*9%,2)+ROUND(((2800-$AI227)/$AH227)*$AJ227,2))*'umowa o pracę'!$E$8,2),0)))),0)))&gt;$J227,$J227,IF(AND($AG227=1,$I227&gt;0),ROUND(IF($AH227+$AI227&gt;=2800,2800*'umowa o pracę'!$E$8,($AH227+$AI227)*'umowa o pracę'!$E$8),2)+IF($AI227=0,ROUND(IF($AH227&gt;2800,ROUND($AK227/$AH227*2800,2),$AK227)*'umowa o pracę'!$E$8,2),ROUND(IF($AH227&gt;2800,ROUND($AK227/$AH227*2800,2),$AK227)*'umowa o pracę'!$E$8,2)),ROUND(IF($AH227+$AI227&gt;=2800,2800*'umowa o pracę'!$E$8,($AH227+$AI227)*'umowa o pracę'!$E$8),2)-IF(AND($AI227=0,I227&gt;0),ROUND(ROUND(IF($AH227&gt;2800,ROUND($AJ227/$AH227*2800,2),$AJ227),2)*'umowa o pracę'!$E$8,2),IF($AI227&gt;0,IF($AH227+$AI227&lt;2800,ROUND(ROUND($AJ227+ROUND($AI227*9%,2),2)*'umowa o pracę'!$E$8,2),IF(AND($AH227+$AI227&gt;=2800,$AI227&lt;2800,$AH227&lt;2800),ROUND((ROUND(((2800-$AI227)/$AH227)*$AJ227,2)+ROUND($AI227*9%,2))*'umowa o pracę'!$E$8,2),IF(AND($AH227+$AI227&gt;=2800,$AI227&gt;=2800),ROUND((ROUND(2800*9%,2))*'umowa o pracę'!$E$8,2),IF(AND($AH227+$AI227&gt;=2800,$AH227&gt;=2800,$AI227&lt;2800),ROUND((ROUND($AI227*9%,2)+ROUND(((2800-$AI227)/$AH227)*$AJ227,2))*'umowa o pracę'!$E$8,2),0)))),0)))))</f>
        <v>0</v>
      </c>
      <c r="AO227" s="32">
        <f>IF('umowa o pracę'!$E$7=2020,IF(IF($AG227=1,IF($AI227=0,ROUND(IF($AH227&gt;2600,ROUND($AJ227/$AH227*2600,2),$AJ227)*'umowa o pracę'!$E$8,2),IF($AH227+$AI227&lt;2600,ROUND(ROUND($AJ227+ROUND($AI227*9%,2),2)*'umowa o pracę'!$E$8,2),IF(AND($AH227+$AI227&gt;=2600,$AH227&lt;2600),ROUND((ROUND($AJ227+ROUND((2600-$AH227)*9%,2),2))*'umowa o pracę'!$E$8,2),IF(AND($AH227+$AI227&gt;=2600,$AH227&gt;=2600),ROUND(ROUND($AJ227/$AH227*2600,2)*'umowa o pracę'!$E$8,2),0)))),0)&gt;$H227,$H227,IF($AG227=1,IF($AI227=0,ROUND(IF($AH227&gt;2600,ROUND($AJ227/$AH227*2600,2),$AJ227)*'umowa o pracę'!$E$8,2),IF($AH227+$AI227&lt;2600,ROUND(ROUND($AJ227+ROUND($AI227*9%,2),2)*'umowa o pracę'!$E$8,2),IF(AND($AH227+$AI227&gt;=2600,$AH227&lt;2600),ROUND((ROUND($AJ227+ROUND((2600-$AH227)*9%,2),2))*'umowa o pracę'!$E$8,2),IF(AND($AH227+$AI227&gt;=2600,$AH227&gt;=2600),ROUND(ROUND($AJ227/$AH227*2600,2)*'umowa o pracę'!$E$8,2),0)))),0)),IF('umowa o pracę'!$E$7=2021,IF(IF($AG227=1,IF($AI227=0,ROUND(IF($AH227&gt;2800,ROUND($AJ227/$AH227*2800,2),$AJ227)*'umowa o pracę'!$E$8,2),IF($AH227+$AI227&lt;2800,ROUND(ROUND($AJ227+ROUND($AI227*9%,2),2)*'umowa o pracę'!$E$8,2),IF(AND($AH227+$AI227&gt;=2800,$AH227&lt;2800),ROUND((ROUND($AJ227+ROUND((2800-$AH227)*9%,2),2))*'umowa o pracę'!$E$8,2),IF(AND($AH227+$AI227&gt;=2800,$AH227&gt;=2800),ROUND(ROUND($AJ227/$AH227*2800,2)*'umowa o pracę'!$E$8,2),0)))),0)&gt;$H227,$H227,IF($AG227=1,IF($AI227=0,ROUND(IF($AH227&gt;2800,ROUND($AJ227/$AH227*2800,2),$AJ227)*'umowa o pracę'!$E$8,2),IF($AH227+$AI227&lt;2800,ROUND(ROUND($AJ227+ROUND($AI227*9%,2),2)*'umowa o pracę'!$E$8,2),IF(AND($AH227+$AI227&gt;=2800,$AH227&lt;2800),ROUND((ROUND($AJ227+ROUND((2800-$AH227)*9%,2),2))*'umowa o pracę'!$E$8,2),IF(AND($AH227+$AI227&gt;=2800,$AH227&gt;=2800),ROUND(ROUND($AJ227/$AH227*2800,2)*'umowa o pracę'!$E$8,2),0)))),0)),0))</f>
        <v>0</v>
      </c>
      <c r="AP227" s="32">
        <f>IF('umowa o pracę'!$E$7=2020,IF(IF($AG227=1,IF($AI227=0,ROUND(IF($AH227&gt;2600,ROUND($AK227/$AH227*2600,2),$AK227)*'umowa o pracę'!$E$8,2),ROUND(IF($AH227&gt;2600,ROUND($AK227/$AH227*2600,2),$AK227)*'umowa o pracę'!$E$8,2)),0)&gt;$I227,$I227,IF($AG227=1,IF($AI227=0,ROUND(IF($AH227&gt;2600,ROUND($AK227/$AH227*2600,2),$AK227)*'umowa o pracę'!$E$8,2),ROUND(IF($AH227&gt;2600,ROUND($AK227/$AH227*2600,2),$AK227)*'umowa o pracę'!$E$8,2)),0)),IF('umowa o pracę'!$E$7=2021,IF(IF($AG227=1,IF($AI227=0,ROUND(IF($AH227&gt;2800,ROUND($AK227/$AH227*2800,2),$AK227)*'umowa o pracę'!$E$8,2),ROUND(IF($AH227&gt;2800,ROUND($AK227/$AH227*2800,2),$AK227)*'umowa o pracę'!$E$8,2)),0)&gt;$I227,$I227,IF($AG227=1,IF($AI227=0,ROUND(IF($AH227&gt;2800,ROUND($AK227/$AH227*2800,2),$AK227)*'umowa o pracę'!$E$8,2),ROUND(IF($AH227&gt;2800,ROUND($AK227/$AH227*2800,2),$AK227)*'umowa o pracę'!$E$8,2)),0)),0))</f>
        <v>0</v>
      </c>
      <c r="AQ227" s="56">
        <f>IF('umowa o pracę'!$E$7=2020,$AM227,IF('umowa o pracę'!$E$7=2021,$AN227,0))</f>
        <v>0</v>
      </c>
      <c r="AR227" s="33">
        <f>IF('umowa o pracę'!$E$7=0,0,U227+AF227+AQ227)</f>
        <v>0</v>
      </c>
      <c r="AS227" s="19"/>
      <c r="AT227" s="19"/>
      <c r="AU227" s="19"/>
      <c r="AV227" s="6"/>
      <c r="AW227" s="6"/>
      <c r="AX227" s="6">
        <f t="shared" si="39"/>
        <v>10</v>
      </c>
      <c r="AY227" s="6"/>
      <c r="AZ227" s="234">
        <f t="shared" si="42"/>
        <v>0</v>
      </c>
      <c r="BA227" s="234">
        <f t="shared" si="43"/>
        <v>0</v>
      </c>
      <c r="BB227" s="234">
        <f t="shared" si="44"/>
        <v>0</v>
      </c>
      <c r="BC227" s="234">
        <f t="shared" si="45"/>
        <v>0</v>
      </c>
      <c r="BD227" s="234">
        <f t="shared" si="46"/>
        <v>0</v>
      </c>
      <c r="BE227" s="234">
        <f t="shared" si="47"/>
        <v>0</v>
      </c>
      <c r="BF227" s="234">
        <f t="shared" si="48"/>
        <v>0</v>
      </c>
      <c r="BG227" s="234">
        <f t="shared" si="49"/>
        <v>0</v>
      </c>
      <c r="BH227" s="234">
        <f t="shared" si="50"/>
        <v>0</v>
      </c>
      <c r="BI227" s="238">
        <f t="shared" si="51"/>
        <v>0</v>
      </c>
      <c r="BJ227" s="236"/>
      <c r="BK227" s="236"/>
      <c r="BL227" s="237"/>
    </row>
    <row r="228" spans="1:64" ht="15.75" customHeight="1" x14ac:dyDescent="0.25">
      <c r="A228" s="129">
        <v>217</v>
      </c>
      <c r="B228" s="57"/>
      <c r="C228" s="57"/>
      <c r="D228" s="36"/>
      <c r="E228" s="36"/>
      <c r="F228" s="242"/>
      <c r="G228" s="37">
        <v>1</v>
      </c>
      <c r="H228" s="58">
        <v>0</v>
      </c>
      <c r="I228" s="59">
        <v>0</v>
      </c>
      <c r="J228" s="60">
        <v>0</v>
      </c>
      <c r="K228" s="52">
        <v>1</v>
      </c>
      <c r="L228" s="39">
        <v>0</v>
      </c>
      <c r="M228" s="39">
        <v>0</v>
      </c>
      <c r="N228" s="39">
        <v>0</v>
      </c>
      <c r="O228" s="39">
        <v>0</v>
      </c>
      <c r="P228" s="35">
        <f>IF('umowa o pracę'!$E$7=2020,ROUND(IF($L228&gt;=2600,2600*'umowa o pracę'!$E$8,$L228*'umowa o pracę'!$E$8),2),IF('umowa o pracę'!$E$7=2021,ROUND(IF($L228&gt;=2800,2800*'umowa o pracę'!$E$8,$L228*'umowa o pracę'!$E$8),2),0))</f>
        <v>0</v>
      </c>
      <c r="Q228" s="252">
        <f>IF(IF(IF(AND($K228=1,$I228&gt;0),ROUND(IF($L228+$M228&gt;=2600,2600*'umowa o pracę'!$E$8,($L228+$M228)*'umowa o pracę'!$E$8),2)+IF($M228=0,ROUND(IF($L228&gt;2600,ROUND($O228/$L228*2600,2),$O228)*'umowa o pracę'!$E$8,2),ROUND(IF($L228&gt;2600,ROUND($O228/$L228*2600,2),$O228)*'umowa o pracę'!$E$8,2)),ROUND(IF($L228+$M228&gt;=2600,2600*'umowa o pracę'!$E$8,($L228+$M228)*'umowa o pracę'!$E$8),2)-IF($M228=0,ROUND(ROUND(IF($L228&gt;2600,ROUND($N228/$L228*2600,2),$N228),2)*'umowa o pracę'!$E$8,2),IF($M228&gt;0,IF($L228+$M228&lt;2600,ROUND(ROUND($N228+ROUND($M228*9%,2),2)*'umowa o pracę'!$E$8,2),IF(AND($L228+$M228&gt;=2600,$M228&lt;2600,$L228&lt;2600),ROUND((ROUND(((2600-$M228)/$L228)*$N228,2)+ROUND($M228*9%,2))*'umowa o pracę'!$E$8,2),IF(AND($L228+$M228&gt;=2600,$M228&gt;=2600),ROUND((ROUND(2600*9%,2))*'umowa o pracę'!$E$8,2),IF(AND($L228+$M228&gt;=2600,$L228&gt;=2600,$M228&lt;2600),ROUND((ROUND($M228*9%,2)+ROUND(((2600-$M228)/$L228)*$N228,2))*'umowa o pracę'!$E$8,2),0)))),0)))&gt;$J228,$J228,IF(AND($K228=1,$I228&gt;0),ROUND(IF($L228+$M228&gt;=2600,2600*'umowa o pracę'!$E$8,($L228+$M228)*'umowa o pracę'!$E$8),2)+IF($M228=0,ROUND(IF($L228&gt;2600,ROUND($O228/$L228*2600,2),$O228)*'umowa o pracę'!$E$8,2),ROUND(IF($L228&gt;2600,ROUND($O228/$L228*2600,2),$O228)*'umowa o pracę'!$E$8,2)),ROUND(IF($L228+$M228&gt;=2600,2600*'umowa o pracę'!$E$8,($L228+$M228)*'umowa o pracę'!$E$8),2)-IF($M228=0,ROUND(ROUND(IF($L228&gt;2600,ROUND($N228/$L228*2600,2),$N228),2)*'umowa o pracę'!$E$8,2),IF($M228&gt;0,IF($L228+$M228&lt;2600,ROUND(ROUND($N228+ROUND($M228*9%,2),2)*'umowa o pracę'!$E$8,2),IF(AND($L228+$M228&gt;=2600,$M228&lt;2600,$L228&lt;2600),ROUND((ROUND(((2600-$M228)/$L228)*$N228,2)+ROUND($M228*9%,2))*'umowa o pracę'!$E$8,2),IF(AND($L228+$M228&gt;=2600,$M228&gt;=2600),ROUND((ROUND(2600*9%,2))*'umowa o pracę'!$E$8,2),IF(AND($L228+$M228&gt;=2600,$L228&gt;=2600,$M228&lt;2600),ROUND((ROUND($M228*9%,2)+ROUND(((2600-$M228)/$L228)*$N228,2))*'umowa o pracę'!$E$8,2),0)))),0))))&gt;$J228,$J228,IF(IF(AND($K228=1,$I228&gt;0),ROUND(IF($L228+$M228&gt;=2600,2600*'umowa o pracę'!$E$8,($L228+$M228)*'umowa o pracę'!$E$8),2)+IF($M228=0,ROUND(IF($L228&gt;2600,ROUND($O228/$L228*2600,2),$O228)*'umowa o pracę'!$E$8,2),ROUND(IF($L228&gt;2600,ROUND($O228/$L228*2600,2),$O228)*'umowa o pracę'!$E$8,2)),ROUND(IF($L228+$M228&gt;=2600,2600*'umowa o pracę'!$E$8,($L228+$M228)*'umowa o pracę'!$E$8),2)-IF($M228=0,ROUND(ROUND(IF($L228&gt;2600,ROUND($N228/$L228*2600,2),$N228),2)*'umowa o pracę'!$E$8,2),IF($M228&gt;0,IF($L228+$M228&lt;2600,ROUND(ROUND($N228+ROUND($M228*9%,2),2)*'umowa o pracę'!$E$8,2),IF(AND($L228+$M228&gt;=2600,$M228&lt;2600,$L228&lt;2600),ROUND((ROUND(((2600-$M228)/$L228)*$N228,2)+ROUND($M228*9%,2))*'umowa o pracę'!$E$8,2),IF(AND($L228+$M228&gt;=2600,$M228&gt;=2600),ROUND((ROUND(2600*9%,2))*'umowa o pracę'!$E$8,2),IF(AND($L228+$M228&gt;=2600,$L228&gt;=2600,$M228&lt;2600),ROUND((ROUND($M228*9%,2)+ROUND(((2600-$M228)/$L228)*$N228,2))*'umowa o pracę'!$E$8,2),0)))),0)))&gt;$J228,$J228,IF(AND($K228=1,$I228&gt;0),ROUND(IF($L228+$M228&gt;=2600,2600*'umowa o pracę'!$E$8,($L228+$M228)*'umowa o pracę'!$E$8),2)+IF($M228=0,ROUND(IF($L228&gt;2600,ROUND($O228/$L228*2600,2),$O228)*'umowa o pracę'!$E$8,2),ROUND(IF($L228&gt;2600,ROUND($O228/$L228*2600,2),$O228)*'umowa o pracę'!$E$8,2)),ROUND(IF($L228+$M228&gt;=2600,2600*'umowa o pracę'!$E$8,($L228+$M228)*'umowa o pracę'!$E$8),2)-IF(AND($M228=0,I228&gt;0),ROUND(ROUND(IF($L228&gt;2600,ROUND($N228/$L228*2600,2),$N228),2)*'umowa o pracę'!$E$8,2),IF($M228&gt;0,IF($L228+$M228&lt;2600,ROUND(ROUND($N228+ROUND($M228*9%,2),2)*'umowa o pracę'!$E$8,2),IF(AND($L228+$M228&gt;=2600,$M228&lt;2600,$L228&lt;2600),ROUND((ROUND(((2600-$M228)/$L228)*$N228,2)+ROUND($M228*9%,2))*'umowa o pracę'!$E$8,2),IF(AND($L228+$M228&gt;=2600,$M228&gt;=2600),ROUND((ROUND(2600*9%,2))*'umowa o pracę'!$E$8,2),IF(AND($L228+$M228&gt;=2600,$L228&gt;=2600,$M228&lt;2600),ROUND((ROUND($M228*9%,2)+ROUND(((2600-$M228)/$L228)*$N228,2))*'umowa o pracę'!$E$8,2),0)))),0)))))</f>
        <v>0</v>
      </c>
      <c r="R228" s="252">
        <f>IF(IF(IF(AND($K228=1,$I228&gt;0),ROUND(IF($L228+$M228&gt;=2800,2800*'umowa o pracę'!$E$8,($L228+$M228)*'umowa o pracę'!$E$8),2)+IF($M228=0,ROUND(IF($L228&gt;2800,ROUND($O228/$L228*2800,2),$O228)*'umowa o pracę'!$E$8,2),ROUND(IF($L228&gt;2800,ROUND($O228/$L228*2800,2),$O228)*'umowa o pracę'!$E$8,2)),ROUND(IF($L228+$M228&gt;=2800,2800*'umowa o pracę'!$E$8,($L228+$M228)*'umowa o pracę'!$E$8),2)-IF($M228=0,ROUND(ROUND(IF($L228&gt;2800,ROUND($N228/$L228*2800,2),$N228),2)*'umowa o pracę'!$E$8,2),IF($M228&gt;0,IF($L228+$M228&lt;2800,ROUND(ROUND($N228+ROUND($M228*9%,2),2)*'umowa o pracę'!$E$8,2),IF(AND($L228+$M228&gt;=2800,$M228&lt;2800,$L228&lt;2800),ROUND((ROUND(((2800-$M228)/$L228)*$N228,2)+ROUND($M228*9%,2))*'umowa o pracę'!$E$8,2),IF(AND($L228+$M228&gt;=2800,$M228&gt;=2800),ROUND((ROUND(2800*9%,2))*'umowa o pracę'!$E$8,2),IF(AND($L228+$M228&gt;=2800,$L228&gt;=2800,$M228&lt;2800),ROUND((ROUND($M228*9%,2)+ROUND(((2800-$M228)/$L228)*$N228,2))*'umowa o pracę'!$E$8,2),0)))),0)))&gt;$J228,$J228,IF(AND($K228=1,$I228&gt;0),ROUND(IF($L228+$M228&gt;=2800,2800*'umowa o pracę'!$E$8,($L228+$M228)*'umowa o pracę'!$E$8),2)+IF($M228=0,ROUND(IF($L228&gt;2800,ROUND($O228/$L228*2800,2),$O228)*'umowa o pracę'!$E$8,2),ROUND(IF($L228&gt;2800,ROUND($O228/$L228*2800,2),$O228)*'umowa o pracę'!$E$8,2)),ROUND(IF($L228+$M228&gt;=2800,2800*'umowa o pracę'!$E$8,($L228+$M228)*'umowa o pracę'!$E$8),2)-IF($M228=0,ROUND(ROUND(IF($L228&gt;2800,ROUND($N228/$L228*2800,2),$N228),2)*'umowa o pracę'!$E$8,2),IF($M228&gt;0,IF($L228+$M228&lt;2800,ROUND(ROUND($N228+ROUND($M228*9%,2),2)*'umowa o pracę'!$E$8,2),IF(AND($L228+$M228&gt;=2800,$M228&lt;2800,$L228&lt;2800),ROUND((ROUND(((2800-$M228)/$L228)*$N228,2)+ROUND($M228*9%,2))*'umowa o pracę'!$E$8,2),IF(AND($L228+$M228&gt;=2800,$M228&gt;=2800),ROUND((ROUND(2800*9%,2))*'umowa o pracę'!$E$8,2),IF(AND($L228+$M228&gt;=2800,$L228&gt;=2800,$M228&lt;2800),ROUND((ROUND($M228*9%,2)+ROUND(((2800-$M228)/$L228)*$N228,2))*'umowa o pracę'!$E$8,2),0)))),0))))&gt;$J228,$J228,IF(IF(AND($K228=1,$I228&gt;0),ROUND(IF($L228+$M228&gt;=2800,2800*'umowa o pracę'!$E$8,($L228+$M228)*'umowa o pracę'!$E$8),2)+IF($M228=0,ROUND(IF($L228&gt;2800,ROUND($O228/$L228*2800,2),$O228)*'umowa o pracę'!$E$8,2),ROUND(IF($L228&gt;2800,ROUND($O228/$L228*2800,2),$O228)*'umowa o pracę'!$E$8,2)),ROUND(IF($L228+$M228&gt;=2800,2800*'umowa o pracę'!$E$8,($L228+$M228)*'umowa o pracę'!$E$8),2)-IF($M228=0,ROUND(ROUND(IF($L228&gt;2800,ROUND($N228/$L228*2800,2),$N228),2)*'umowa o pracę'!$E$8,2),IF($M228&gt;0,IF($L228+$M228&lt;2800,ROUND(ROUND($N228+ROUND($M228*9%,2),2)*'umowa o pracę'!$E$8,2),IF(AND($L228+$M228&gt;=2800,$M228&lt;2800,$L228&lt;2800),ROUND((ROUND(((2800-$M228)/$L228)*$N228,2)+ROUND($M228*9%,2))*'umowa o pracę'!$E$8,2),IF(AND($L228+$M228&gt;=2800,$M228&gt;=2800),ROUND((ROUND(2800*9%,2))*'umowa o pracę'!$E$8,2),IF(AND($L228+$M228&gt;=2800,$L228&gt;=2800,$M228&lt;2800),ROUND((ROUND($M228*9%,2)+ROUND(((2800-$M228)/$L228)*$N228,2))*'umowa o pracę'!$E$8,2),0)))),0)))&gt;$J228,$J228,IF(AND($K228=1,$I228&gt;0),ROUND(IF($L228+$M228&gt;=2800,2800*'umowa o pracę'!$E$8,($L228+$M228)*'umowa o pracę'!$E$8),2)+IF($M228=0,ROUND(IF($L228&gt;2800,ROUND($O228/$L228*2800,2),$O228)*'umowa o pracę'!$E$8,2),ROUND(IF($L228&gt;2800,ROUND($O228/$L228*2800,2),$O228)*'umowa o pracę'!$E$8,2)),ROUND(IF($L228+$M228&gt;=2800,2800*'umowa o pracę'!$E$8,($L228+$M228)*'umowa o pracę'!$E$8),2)-IF(AND($M228=0,I228&gt;0),ROUND(ROUND(IF($L228&gt;2800,ROUND($N228/$L228*2800,2),$N228),2)*'umowa o pracę'!$E$8,2),IF($M228&gt;0,IF($L228+$M228&lt;2800,ROUND(ROUND($N228+ROUND($M228*9%,2),2)*'umowa o pracę'!$E$8,2),IF(AND($L228+$M228&gt;=2800,$M228&lt;2800,$L228&lt;2800),ROUND((ROUND(((2800-$M228)/$L228)*$N228,2)+ROUND($M228*9%,2))*'umowa o pracę'!$E$8,2),IF(AND($L228+$M228&gt;=2800,$M228&gt;=2800),ROUND((ROUND(2800*9%,2))*'umowa o pracę'!$E$8,2),IF(AND($L228+$M228&gt;=2800,$L228&gt;=2800,$M228&lt;2800),ROUND((ROUND($M228*9%,2)+ROUND(((2800-$M228)/$L228)*$N228,2))*'umowa o pracę'!$E$8,2),0)))),0)))))</f>
        <v>0</v>
      </c>
      <c r="S228" s="32">
        <f>IF('umowa o pracę'!$E$7=2020,IF(IF($K228=1,IF($M228=0,ROUND(IF($L228&gt;2600,ROUND($N228/$L228*2600,2),$N228)*'umowa o pracę'!$E$8,2),IF($L228+$M228&lt;2600,ROUND(ROUND($N228+ROUND($M228*9%,2),2)*'umowa o pracę'!$E$8,2),IF(AND($L228+$M228&gt;=2600,$L228&lt;2600),ROUND((ROUND($N228+ROUND((2600-$L228)*9%,2),2))*'umowa o pracę'!$E$8,2),IF(AND($L228+$M228&gt;=2600,$L228&gt;=2600),ROUND(ROUND($N228/$L228*2600,2)*'umowa o pracę'!$E$8,2),0)))),0)&gt;$H228,$H228,IF($K228=1,IF($M228=0,ROUND(IF($L228&gt;2600,ROUND($N228/$L228*2600,2),$N228)*'umowa o pracę'!$E$8,2),IF($L228+$M228&lt;2600,ROUND(ROUND($N228+ROUND($M228*9%,2),2)*'umowa o pracę'!$E$8,2),IF(AND($L228+$M228&gt;=2600,$L228&lt;2600),ROUND((ROUND($N228+ROUND((2600-$L228)*9%,2),2))*'umowa o pracę'!$E$8,2),IF(AND($L228+$M228&gt;=2600,$L228&gt;=2600),ROUND(ROUND($N228/$L228*2600,2)*'umowa o pracę'!$E$8,2),0)))),0)),IF('umowa o pracę'!$E$7=2021,IF(IF($K228=1,IF($M228=0,ROUND(IF($L228&gt;2800,ROUND($N228/$L228*2800,2),$N228)*'umowa o pracę'!$E$8,2),IF($L228+$M228&lt;2800,ROUND(ROUND($N228+ROUND($M228*9%,2),2)*'umowa o pracę'!$E$8,2),IF(AND($L228+$M228&gt;=2800,$L228&lt;2800),ROUND((ROUND($N228+ROUND((2800-$L228)*9%,2),2))*'umowa o pracę'!$E$8,2),IF(AND($L228+$M228&gt;=2800,$L228&gt;=2800),ROUND(ROUND($N228/$L228*2800,2)*'umowa o pracę'!$E$8,2),0)))),0)&gt;$H228,$H228,IF($K228=1,IF($M228=0,ROUND(IF($L228&gt;2800,ROUND($N228/$L228*2800,2),$N228)*'umowa o pracę'!$E$8,2),IF($L228+$M228&lt;2800,ROUND(ROUND($N228+ROUND($M228*9%,2),2)*'umowa o pracę'!$E$8,2),IF(AND($L228+$M228&gt;=2800,$L228&lt;2800),ROUND((ROUND($N228+ROUND((2800-$L228)*9%,2),2))*'umowa o pracę'!$E$8,2),IF(AND($L228+$M228&gt;=2800,$L228&gt;=2800),ROUND(ROUND($N228/$L228*2800,2)*'umowa o pracę'!$E$8,2),0)))),0)),0))</f>
        <v>0</v>
      </c>
      <c r="T228" s="32">
        <f>IF('umowa o pracę'!$E$7=2020,IF(IF($K228=1,IF($M228=0,ROUND(IF($L228&gt;2600,ROUND($O228/$L228*2600,2),$O228)*'umowa o pracę'!$E$8,2),ROUND(IF($L228&gt;2600,ROUND($O228/$L228*2600,2),$O228)*'umowa o pracę'!$E$8,2)),0)&gt;$I228,$I228,IF($K228=1,IF($M228=0,ROUND(IF($L228&gt;2600,ROUND($O228/$L228*2600,2),$O228)*'umowa o pracę'!$E$8,2),ROUND(IF($L228&gt;2600,ROUND($O228/$L228*2600,2),$O228)*'umowa o pracę'!$E$8,2)),0)),IF('umowa o pracę'!$E$7=2021,IF(IF($K228=1,IF($M228=0,ROUND(IF($L228&gt;2800,ROUND($O228/$L228*2800,2),$O228)*'umowa o pracę'!$E$8,2),ROUND(IF($L228&gt;2800,ROUND($O228/$L228*2800,2),$O228)*'umowa o pracę'!$E$8,2)),0)&gt;$I228,$I228,IF($K228=1,IF($M228=0,ROUND(IF($L228&gt;2800,ROUND($O228/$L228*2800,2),$O228)*'umowa o pracę'!$E$8,2),ROUND(IF($L228&gt;2800,ROUND($O228/$L228*2800,2),$O228)*'umowa o pracę'!$E$8,2)),0)),0))</f>
        <v>0</v>
      </c>
      <c r="U228" s="51">
        <f>IF('umowa o pracę'!$E$7=2020,$Q228,IF('umowa o pracę'!$E$7=2021,$R228,0))</f>
        <v>0</v>
      </c>
      <c r="V228" s="53">
        <f t="shared" si="40"/>
        <v>1</v>
      </c>
      <c r="W228" s="54">
        <f>IF('umowa o pracę'!$E$6&lt;2,0,$L228)</f>
        <v>0</v>
      </c>
      <c r="X228" s="54">
        <f>IF('umowa o pracę'!$E$6&lt;2,0,$M228)</f>
        <v>0</v>
      </c>
      <c r="Y228" s="55">
        <f>IF('umowa o pracę'!$E$6&lt;2,0,$N228)</f>
        <v>0</v>
      </c>
      <c r="Z228" s="55">
        <f>IF('umowa o pracę'!$E$6&lt;2,0,$O228)</f>
        <v>0</v>
      </c>
      <c r="AA228" s="32">
        <f>IF('umowa o pracę'!$E$7=2020,ROUND(IF($W228&gt;=2600,2600*'umowa o pracę'!$E$8,$W228*'umowa o pracę'!$E$8),2),IF('umowa o pracę'!$E$7=2021,ROUND(IF($W228&gt;=2800,2800*'umowa o pracę'!$E$8,$W228*'umowa o pracę'!$E$8),2),0))</f>
        <v>0</v>
      </c>
      <c r="AB228" s="32">
        <f>IF(IF(IF(AND($V228=1,$I228&gt;0),ROUND(IF($W228+$X228&gt;=2600,2600*'umowa o pracę'!$E$8,($W228+$X228)*'umowa o pracę'!$E$8),2)+IF($X228=0,ROUND(IF($W228&gt;2600,ROUND($Z228/$W228*2600,2),$Z228)*'umowa o pracę'!$E$8,2),ROUND(IF($W228&gt;2600,ROUND($Z228/$W228*2600,2),$Z228)*'umowa o pracę'!$E$8,2)),ROUND(IF($W228+$X228&gt;=2600,2600*'umowa o pracę'!$E$8,($W228+$X228)*'umowa o pracę'!$E$8),2)-IF($X228=0,ROUND(ROUND(IF($W228&gt;2600,ROUND($Y228/$W228*2600,2),$Y228),2)*'umowa o pracę'!$E$8,2),IF($X228&gt;0,IF($W228+$X228&lt;2600,ROUND(ROUND($Y228+ROUND($X228*9%,2),2)*'umowa o pracę'!$E$8,2),IF(AND($W228+$X228&gt;=2600,$X228&lt;2600,$W228&lt;2600),ROUND((ROUND(((2600-$X228)/$W228)*$Y228,2)+ROUND($X228*9%,2))*'umowa o pracę'!$E$8,2),IF(AND($W228+$X228&gt;=2600,$X228&gt;=2600),ROUND((ROUND(2600*9%,2))*'umowa o pracę'!$E$8,2),IF(AND($W228+$X228&gt;=2600,$W228&gt;=2600,$X228&lt;2600),ROUND((ROUND($X228*9%,2)+ROUND(((2600-$X228)/$W228)*$Y228,2))*'umowa o pracę'!$E$8,2),0)))),0)))&gt;$J228,$J228,IF(AND($V228=1,$I228&gt;0),ROUND(IF($W228+$X228&gt;=2600,2600*'umowa o pracę'!$E$8,($W228+$X228)*'umowa o pracę'!$E$8),2)+IF($X228=0,ROUND(IF($W228&gt;2600,ROUND($Z228/$W228*2600,2),$Z228)*'umowa o pracę'!$E$8,2),ROUND(IF($W228&gt;2600,ROUND($Z228/$W228*2600,2),$Z228)*'umowa o pracę'!$E$8,2)),ROUND(IF($W228+$X228&gt;=2600,2600*'umowa o pracę'!$E$8,($W228+$X228)*'umowa o pracę'!$E$8),2)-IF($X228=0,ROUND(ROUND(IF($W228&gt;2600,ROUND($Y228/$W228*2600,2),$Y228),2)*'umowa o pracę'!$E$8,2),IF($X228&gt;0,IF($W228+$X228&lt;2600,ROUND(ROUND($Y228+ROUND($X228*9%,2),2)*'umowa o pracę'!$E$8,2),IF(AND($W228+$X228&gt;=2600,$X228&lt;2600,$W228&lt;2600),ROUND((ROUND(((2600-$X228)/$W228)*$Y228,2)+ROUND($X228*9%,2))*'umowa o pracę'!$E$8,2),IF(AND($W228+$X228&gt;=2600,$X228&gt;=2600),ROUND((ROUND(2600*9%,2))*'umowa o pracę'!$E$8,2),IF(AND($W228+$X228&gt;=2600,$W228&gt;=2600,$X228&lt;2600),ROUND((ROUND($X228*9%,2)+ROUND(((2600-$X228)/$W228)*$Y228,2))*'umowa o pracę'!$E$8,2),0)))),0))))&gt;$J228,$J228,IF(IF(AND($V228=1,$I228&gt;0),ROUND(IF($W228+$X228&gt;=2600,2600*'umowa o pracę'!$E$8,($W228+$X228)*'umowa o pracę'!$E$8),2)+IF($X228=0,ROUND(IF($W228&gt;2600,ROUND($Z228/$W228*2600,2),$Z228)*'umowa o pracę'!$E$8,2),ROUND(IF($W228&gt;2600,ROUND($Z228/$W228*2600,2),$Z228)*'umowa o pracę'!$E$8,2)),ROUND(IF($W228+$X228&gt;=2600,2600*'umowa o pracę'!$E$8,($W228+$X228)*'umowa o pracę'!$E$8),2)-IF($X228=0,ROUND(ROUND(IF($W228&gt;2600,ROUND($Y228/$W228*2600,2),$Y228),2)*'umowa o pracę'!$E$8,2),IF($X228&gt;0,IF($W228+$X228&lt;2600,ROUND(ROUND($Y228+ROUND($X228*9%,2),2)*'umowa o pracę'!$E$8,2),IF(AND($W228+$X228&gt;=2600,$X228&lt;2600,$W228&lt;2600),ROUND((ROUND(((2600-$X228)/$W228)*$Y228,2)+ROUND($X228*9%,2))*'umowa o pracę'!$E$8,2),IF(AND($W228+$X228&gt;=2600,$X228&gt;=2600),ROUND((ROUND(2600*9%,2))*'umowa o pracę'!$E$8,2),IF(AND($W228+$X228&gt;=2600,$W228&gt;=2600,$X228&lt;2600),ROUND((ROUND($X228*9%,2)+ROUND(((2600-$X228)/$W228)*$Y228,2))*'umowa o pracę'!$E$8,2),0)))),0)))&gt;$J228,$J228,IF(AND($V228=1,$I228&gt;0),ROUND(IF($W228+$X228&gt;=2600,2600*'umowa o pracę'!$E$8,($W228+$X228)*'umowa o pracę'!$E$8),2)+IF($X228=0,ROUND(IF($W228&gt;2600,ROUND($Z228/$W228*2600,2),$Z228)*'umowa o pracę'!$E$8,2),ROUND(IF($W228&gt;2600,ROUND($Z228/$W228*2600,2),$Z228)*'umowa o pracę'!$E$8,2)),ROUND(IF($W228+$X228&gt;=2600,2600*'umowa o pracę'!$E$8,($W228+$X228)*'umowa o pracę'!$E$8),2)-IF(AND($X228=0,I228&gt;0),ROUND(ROUND(IF($W228&gt;2600,ROUND($Y228/$W228*2600,2),$Y228),2)*'umowa o pracę'!$E$8,2),IF($X228&gt;0,IF($W228+$X228&lt;2600,ROUND(ROUND($Y228+ROUND($X228*9%,2),2)*'umowa o pracę'!$E$8,2),IF(AND($W228+$X228&gt;=2600,$X228&lt;2600,$W228&lt;2600),ROUND((ROUND(((2600-$X228)/$W228)*$Y228,2)+ROUND($X228*9%,2))*'umowa o pracę'!$E$8,2),IF(AND($W228+$X228&gt;=2600,$X228&gt;=2600),ROUND((ROUND(2600*9%,2))*'umowa o pracę'!$E$8,2),IF(AND($W228+$X228&gt;=2600,$W228&gt;=2600,$X228&lt;2600),ROUND((ROUND($X228*9%,2)+ROUND(((2600-$X228)/$W228)*$Y228,2))*'umowa o pracę'!$E$8,2),0)))),0)))))</f>
        <v>0</v>
      </c>
      <c r="AC228" s="32">
        <f>IF(IF(IF(AND($V228=1,$I228&gt;0),ROUND(IF($W228+$X228&gt;=2800,2800*'umowa o pracę'!$E$8,($W228+$X228)*'umowa o pracę'!$E$8),2)+IF($X228=0,ROUND(IF($W228&gt;2800,ROUND($Z228/$W228*2800,2),$Z228)*'umowa o pracę'!$E$8,2),ROUND(IF($W228&gt;2800,ROUND($Z228/$W228*2800,2),$Z228)*'umowa o pracę'!$E$8,2)),ROUND(IF($W228+$X228&gt;=2800,2800*'umowa o pracę'!$E$8,($W228+$X228)*'umowa o pracę'!$E$8),2)-IF($X228=0,ROUND(ROUND(IF($W228&gt;2800,ROUND($Y228/$W228*2800,2),$Y228),2)*'umowa o pracę'!$E$8,2),IF($X228&gt;0,IF($W228+$X228&lt;2800,ROUND(ROUND($Y228+ROUND($X228*9%,2),2)*'umowa o pracę'!$E$8,2),IF(AND($W228+$X228&gt;=2800,$X228&lt;2800,$W228&lt;2800),ROUND((ROUND(((2800-$X228)/$W228)*$Y228,2)+ROUND($X228*9%,2))*'umowa o pracę'!$E$8,2),IF(AND($W228+$X228&gt;=2800,$X228&gt;=2800),ROUND((ROUND(2800*9%,2))*'umowa o pracę'!$E$8,2),IF(AND($W228+$X228&gt;=2800,$W228&gt;=2800,$X228&lt;2800),ROUND((ROUND($X228*9%,2)+ROUND(((2800-$X228)/$W228)*$Y228,2))*'umowa o pracę'!$E$8,2),0)))),0)))&gt;$J228,$J228,IF(AND($V228=1,$I228&gt;0),ROUND(IF($W228+$X228&gt;=2800,2800*'umowa o pracę'!$E$8,($W228+$X228)*'umowa o pracę'!$E$8),2)+IF($X228=0,ROUND(IF($W228&gt;2800,ROUND($Z228/$W228*2800,2),$Z228)*'umowa o pracę'!$E$8,2),ROUND(IF($W228&gt;2800,ROUND($Z228/$W228*2800,2),$Z228)*'umowa o pracę'!$E$8,2)),ROUND(IF($W228+$X228&gt;=2800,2800*'umowa o pracę'!$E$8,($W228+$X228)*'umowa o pracę'!$E$8),2)-IF($X228=0,ROUND(ROUND(IF($W228&gt;2800,ROUND($Y228/$W228*2800,2),$Y228),2)*'umowa o pracę'!$E$8,2),IF($X228&gt;0,IF($W228+$X228&lt;2800,ROUND(ROUND($Y228+ROUND($X228*9%,2),2)*'umowa o pracę'!$E$8,2),IF(AND($W228+$X228&gt;=2800,$X228&lt;2800,$W228&lt;2800),ROUND((ROUND(((2800-$X228)/$W228)*$Y228,2)+ROUND($X228*9%,2))*'umowa o pracę'!$E$8,2),IF(AND($W228+$X228&gt;=2800,$X228&gt;=2800),ROUND((ROUND(2800*9%,2))*'umowa o pracę'!$E$8,2),IF(AND($W228+$X228&gt;=2800,$W228&gt;=2800,$X228&lt;2800),ROUND((ROUND($X228*9%,2)+ROUND(((2800-$X228)/$W228)*$Y228,2))*'umowa o pracę'!$E$8,2),0)))),0))))&gt;$J228,$J228,IF(IF(AND($V228=1,$I228&gt;0),ROUND(IF($W228+$X228&gt;=2800,2800*'umowa o pracę'!$E$8,($W228+$X228)*'umowa o pracę'!$E$8),2)+IF($X228=0,ROUND(IF($W228&gt;2800,ROUND($Z228/$W228*2800,2),$Z228)*'umowa o pracę'!$E$8,2),ROUND(IF($W228&gt;2800,ROUND($Z228/$W228*2800,2),$Z228)*'umowa o pracę'!$E$8,2)),ROUND(IF($W228+$X228&gt;=2800,2800*'umowa o pracę'!$E$8,($W228+$X228)*'umowa o pracę'!$E$8),2)-IF($X228=0,ROUND(ROUND(IF($W228&gt;2800,ROUND($Y228/$W228*2800,2),$Y228),2)*'umowa o pracę'!$E$8,2),IF($X228&gt;0,IF($W228+$X228&lt;2800,ROUND(ROUND($Y228+ROUND($X228*9%,2),2)*'umowa o pracę'!$E$8,2),IF(AND($W228+$X228&gt;=2800,$X228&lt;2800,$W228&lt;2800),ROUND((ROUND(((2800-$X228)/$W228)*$Y228,2)+ROUND($X228*9%,2))*'umowa o pracę'!$E$8,2),IF(AND($W228+$X228&gt;=2800,$X228&gt;=2800),ROUND((ROUND(2800*9%,2))*'umowa o pracę'!$E$8,2),IF(AND($W228+$X228&gt;=2800,$W228&gt;=2800,$X228&lt;2800),ROUND((ROUND($X228*9%,2)+ROUND(((2800-$X228)/$W228)*$Y228,2))*'umowa o pracę'!$E$8,2),0)))),0)))&gt;$J228,$J228,IF(AND($V228=1,$I228&gt;0),ROUND(IF($W228+$X228&gt;=2800,2800*'umowa o pracę'!$E$8,($W228+$X228)*'umowa o pracę'!$E$8),2)+IF($X228=0,ROUND(IF($W228&gt;2800,ROUND($Z228/$W228*2800,2),$Z228)*'umowa o pracę'!$E$8,2),ROUND(IF($W228&gt;2800,ROUND($Z228/$W228*2800,2),$Z228)*'umowa o pracę'!$E$8,2)),ROUND(IF($W228+$X228&gt;=2800,2800*'umowa o pracę'!$E$8,($W228+$X228)*'umowa o pracę'!$E$8),2)-IF(AND($X228=0,I228&gt;0),ROUND(ROUND(IF($W228&gt;2800,ROUND($Y228/$W228*2800,2),$Y228),2)*'umowa o pracę'!$E$8,2),IF($X228&gt;0,IF($W228+$X228&lt;2800,ROUND(ROUND($Y228+ROUND($X228*9%,2),2)*'umowa o pracę'!$E$8,2),IF(AND($W228+$X228&gt;=2800,$X228&lt;2800,$W228&lt;2800),ROUND((ROUND(((2800-$X228)/$W228)*$Y228,2)+ROUND($X228*9%,2))*'umowa o pracę'!$E$8,2),IF(AND($W228+$X228&gt;=2800,$X228&gt;=2800),ROUND((ROUND(2800*9%,2))*'umowa o pracę'!$E$8,2),IF(AND($W228+$X228&gt;=2800,$W228&gt;=2800,$X228&lt;2800),ROUND((ROUND($X228*9%,2)+ROUND(((2800-$X228)/$W228)*$Y228,2))*'umowa o pracę'!$E$8,2),0)))),0)))))</f>
        <v>0</v>
      </c>
      <c r="AD228" s="32">
        <f>IF('umowa o pracę'!$E$7=2020,IF(IF($V228=1,IF($X228=0,ROUND(IF($W228&gt;2600,ROUND($Y228/$W228*2600,2),$Y228)*'umowa o pracę'!$E$8,2),IF($W228+$X228&lt;2600,ROUND(ROUND($Y228+ROUND($X228*9%,2),2)*'umowa o pracę'!$E$8,2),IF(AND($W228+$X228&gt;=2600,$W228&lt;2600),ROUND((ROUND($Y228+ROUND((2600-$W228)*9%,2),2))*'umowa o pracę'!$E$8,2),IF(AND($W228+$X228&gt;=2600,$W228&gt;=2600),ROUND(ROUND($Y228/$W228*2600,2)*'umowa o pracę'!$E$8,2),0)))),0)&gt;$H228,$H228,IF($V228=1,IF($X228=0,ROUND(IF($W228&gt;2600,ROUND($Y228/$W228*2600,2),$Y228)*'umowa o pracę'!$E$8,2),IF($W228+$X228&lt;2600,ROUND(ROUND($Y228+ROUND($X228*9%,2),2)*'umowa o pracę'!$E$8,2),IF(AND($W228+$X228&gt;=2600,$W228&lt;2600),ROUND((ROUND($Y228+ROUND((2600-$W228)*9%,2),2))*'umowa o pracę'!$E$8,2),IF(AND($W228+$X228&gt;=2600,$W228&gt;=2600),ROUND(ROUND($Y228/$W228*2600,2)*'umowa o pracę'!$E$8,2),0)))),0)),IF('umowa o pracę'!$E$7=2021,IF(IF($V228=1,IF($X228=0,ROUND(IF($W228&gt;2800,ROUND($Y228/$W228*2800,2),$Y228)*'umowa o pracę'!$E$8,2),IF($W228+$X228&lt;2800,ROUND(ROUND($Y228+ROUND($X228*9%,2),2)*'umowa o pracę'!$E$8,2),IF(AND($W228+$X228&gt;=2800,$W228&lt;2800),ROUND((ROUND($Y228+ROUND((2800-$W228)*9%,2),2))*'umowa o pracę'!$E$8,2),IF(AND($W228+$X228&gt;=2800,$W228&gt;=2800),ROUND(ROUND($Y228/$W228*2800,2)*'umowa o pracę'!$E$8,2),0)))),0)&gt;$H228,$H228,IF($V228=1,IF($X228=0,ROUND(IF($W228&gt;2800,ROUND($Y228/$W228*2800,2),$Y228)*'umowa o pracę'!$E$8,2),IF($W228+$X228&lt;2800,ROUND(ROUND($Y228+ROUND($X228*9%,2),2)*'umowa o pracę'!$E$8,2),IF(AND($W228+$X228&gt;=2800,$W228&lt;2800),ROUND((ROUND($Y228+ROUND((2800-$W228)*9%,2),2))*'umowa o pracę'!$E$8,2),IF(AND($W228+$X228&gt;=2800,$W228&gt;=2800),ROUND(ROUND($Y228/$W228*2800,2)*'umowa o pracę'!$E$8,2),0)))),0)),0))</f>
        <v>0</v>
      </c>
      <c r="AE228" s="32">
        <f>IF('umowa o pracę'!$E$7=2020,IF(IF($V228=1,IF($X228=0,ROUND(IF($W228&gt;2600,ROUND($Z228/$W228*2600,2),$Z228)*'umowa o pracę'!$E$8,2),ROUND(IF($W228&gt;2600,ROUND($Z228/$W228*2600,2),$Z228)*'umowa o pracę'!$E$8,2)),0)&gt;$I228,$I228,IF($V228=1,IF($X228=0,ROUND(IF($W228&gt;2600,ROUND($Z228/$W228*2600,2),$Z228)*'umowa o pracę'!$E$8,2),ROUND(IF($W228&gt;2600,ROUND($Z228/$W228*2600,2),$Z228)*'umowa o pracę'!$E$8,2)),0)),IF('umowa o pracę'!$E$7=2021,IF(IF($V228=1,IF($X228=0,ROUND(IF($W228&gt;2800,ROUND($Z228/$W228*2800,2),$Z228)*'umowa o pracę'!$E$8,2),ROUND(IF($W228&gt;2800,ROUND($Z228/$W228*2800,2),$Z228)*'umowa o pracę'!$E$8,2)),0)&gt;$I228,$I228,IF($V228=1,IF($X228=0,ROUND(IF($W228&gt;2800,ROUND($Z228/$W228*2800,2),$Z228)*'umowa o pracę'!$E$8,2),ROUND(IF($W228&gt;2800,ROUND($Z228/$W228*2800,2),$Z228)*'umowa o pracę'!$E$8,2)),0)),0))</f>
        <v>0</v>
      </c>
      <c r="AF228" s="56">
        <f>IF('umowa o pracę'!$E$7=2020,$AB228,IF('umowa o pracę'!$E$7=2021,$AC228,0))</f>
        <v>0</v>
      </c>
      <c r="AG228" s="53">
        <f t="shared" si="41"/>
        <v>1</v>
      </c>
      <c r="AH228" s="39">
        <f>IF('umowa o pracę'!$E$6&lt;3,0,$L228)</f>
        <v>0</v>
      </c>
      <c r="AI228" s="39">
        <f>IF('umowa o pracę'!$E$6&lt;3,0,$M228)</f>
        <v>0</v>
      </c>
      <c r="AJ228" s="55">
        <f>IF('umowa o pracę'!$E$6&lt;3,0,$N228)</f>
        <v>0</v>
      </c>
      <c r="AK228" s="55">
        <f>IF('umowa o pracę'!$E$6&lt;3,0,$O228)</f>
        <v>0</v>
      </c>
      <c r="AL228" s="32">
        <f>IF('umowa o pracę'!$E$7=2020,ROUND(IF($AH228&gt;=2600,2600*'umowa o pracę'!$E$8,$AH228*'umowa o pracę'!$E$8),2),IF('umowa o pracę'!$E$7=2021,ROUND(IF($AH228&gt;=2800,2800*'umowa o pracę'!$E$8,$AH228*'umowa o pracę'!$E$8),2),0))</f>
        <v>0</v>
      </c>
      <c r="AM228" s="32">
        <f>IF(IF(IF(AND($AG228=1,$I228&gt;0),ROUND(IF($AH228+$AI228&gt;=2600,2600*'umowa o pracę'!$E$8,($AH228+$AI228)*'umowa o pracę'!$E$8),2)+IF($AI228=0,ROUND(IF($AH228&gt;2600,ROUND($AK228/$AH228*2600,2),$AK228)*'umowa o pracę'!$E$8,2),ROUND(IF($AH228&gt;2600,ROUND($AK228/$AH228*2600,2),$AK228)*'umowa o pracę'!$E$8,2)),ROUND(IF($AH228+$AI228&gt;=2600,2600*'umowa o pracę'!$E$8,($AH228+$AI228)*'umowa o pracę'!$E$8),2)-IF($AI228=0,ROUND(ROUND(IF($AH228&gt;2600,ROUND($AJ228/$AH228*2600,2),$AJ228),2)*'umowa o pracę'!$E$8,2),IF($AI228&gt;0,IF($AH228+$AI228&lt;2600,ROUND(ROUND($AJ228+ROUND($AI228*9%,2),2)*'umowa o pracę'!$E$8,2),IF(AND($AH228+$AI228&gt;=2600,$AI228&lt;2600,$AH228&lt;2600),ROUND((ROUND(((2600-$AI228)/$AH228)*$AJ228,2)+ROUND($AI228*9%,2))*'umowa o pracę'!$E$8,2),IF(AND($AH228+$AI228&gt;=2600,$AI228&gt;=2600),ROUND((ROUND(2600*9%,2))*'umowa o pracę'!$E$8,2),IF(AND($AH228+$AI228&gt;=2600,$AH228&gt;=2600,$AI228&lt;2600),ROUND((ROUND($AI228*9%,2)+ROUND(((2600-$AI228)/$AH228)*$AJ228,2))*'umowa o pracę'!$E$8,2),0)))),0)))&gt;$J228,$J228,IF(AND($AG228=1,$I228&gt;0),ROUND(IF($AH228+$AI228&gt;=2600,2600*'umowa o pracę'!$E$8,($AH228+$AI228)*'umowa o pracę'!$E$8),2)+IF($AI228=0,ROUND(IF($AH228&gt;2600,ROUND($AK228/$AH228*2600,2),$AK228)*'umowa o pracę'!$E$8,2),ROUND(IF($AH228&gt;2600,ROUND($AK228/$AH228*2600,2),$AK228)*'umowa o pracę'!$E$8,2)),ROUND(IF($AH228+$AI228&gt;=2600,2600*'umowa o pracę'!$E$8,($AH228+$AI228)*'umowa o pracę'!$E$8),2)-IF($AI228=0,ROUND(ROUND(IF($AH228&gt;2600,ROUND($AJ228/$AH228*2600,2),$AJ228),2)*'umowa o pracę'!$E$8,2),IF($AI228&gt;0,IF($AH228+$AI228&lt;2600,ROUND(ROUND($AJ228+ROUND($AI228*9%,2),2)*'umowa o pracę'!$E$8,2),IF(AND($AH228+$AI228&gt;=2600,$AI228&lt;2600,$AH228&lt;2600),ROUND((ROUND(((2600-$AI228)/$AH228)*$AJ228,2)+ROUND($AI228*9%,2))*'umowa o pracę'!$E$8,2),IF(AND($AH228+$AI228&gt;=2600,$AI228&gt;=2600),ROUND((ROUND(2600*9%,2))*'umowa o pracę'!$E$8,2),IF(AND($AH228+$AI228&gt;=2600,$AH228&gt;=2600,$AI228&lt;2600),ROUND((ROUND($AI228*9%,2)+ROUND(((2600-$AI228)/$AH228)*$AJ228,2))*'umowa o pracę'!$E$8,2),0)))),0))))&gt;$J228,$J228,IF(IF(AND($AG228=1,$I228&gt;0),ROUND(IF($AH228+$AI228&gt;=2600,2600*'umowa o pracę'!$E$8,($AH228+$AI228)*'umowa o pracę'!$E$8),2)+IF($AI228=0,ROUND(IF($AH228&gt;2600,ROUND($AK228/$AH228*2600,2),$AK228)*'umowa o pracę'!$E$8,2),ROUND(IF($AH228&gt;2600,ROUND($AK228/$AH228*2600,2),$AK228)*'umowa o pracę'!$E$8,2)),ROUND(IF($AH228+$AI228&gt;=2600,2600*'umowa o pracę'!$E$8,($AH228+$AI228)*'umowa o pracę'!$E$8),2)-IF($AI228=0,ROUND(ROUND(IF($AH228&gt;2600,ROUND($AJ228/$AH228*2600,2),$AJ228),2)*'umowa o pracę'!$E$8,2),IF($AI228&gt;0,IF($AH228+$AI228&lt;2600,ROUND(ROUND($AJ228+ROUND($AI228*9%,2),2)*'umowa o pracę'!$E$8,2),IF(AND($AH228+$AI228&gt;=2600,$AI228&lt;2600,$AH228&lt;2600),ROUND((ROUND(((2600-$AI228)/$AH228)*$AJ228,2)+ROUND($AI228*9%,2))*'umowa o pracę'!$E$8,2),IF(AND($AH228+$AI228&gt;=2600,$AI228&gt;=2600),ROUND((ROUND(2600*9%,2))*'umowa o pracę'!$E$8,2),IF(AND($AH228+$AI228&gt;=2600,$AH228&gt;=2600,$AI228&lt;2600),ROUND((ROUND($AI228*9%,2)+ROUND(((2600-$AI228)/$AH228)*$AJ228,2))*'umowa o pracę'!$E$8,2),0)))),0)))&gt;$J228,$J228,IF(AND($AG228=1,$I228&gt;0),ROUND(IF($AH228+$AI228&gt;=2600,2600*'umowa o pracę'!$E$8,($AH228+$AI228)*'umowa o pracę'!$E$8),2)+IF($AI228=0,ROUND(IF($AH228&gt;2600,ROUND($AK228/$AH228*2600,2),$AK228)*'umowa o pracę'!$E$8,2),ROUND(IF($AH228&gt;2600,ROUND($AK228/$AH228*2600,2),$AK228)*'umowa o pracę'!$E$8,2)),ROUND(IF($AH228+$AI228&gt;=2600,2600*'umowa o pracę'!$E$8,($AH228+$AI228)*'umowa o pracę'!$E$8),2)-IF(AND($AI228=0,I228&gt;0),ROUND(ROUND(IF($AH228&gt;2600,ROUND($AJ228/$AH228*2600,2),$AJ228),2)*'umowa o pracę'!$E$8,2),IF($AI228&gt;0,IF($AH228+$AI228&lt;2600,ROUND(ROUND($AJ228+ROUND($AI228*9%,2),2)*'umowa o pracę'!$E$8,2),IF(AND($AH228+$AI228&gt;=2600,$AI228&lt;2600,$AH228&lt;2600),ROUND((ROUND(((2600-$AI228)/$AH228)*$AJ228,2)+ROUND($AI228*9%,2))*'umowa o pracę'!$E$8,2),IF(AND($AH228+$AI228&gt;=2600,$AI228&gt;=2600),ROUND((ROUND(2600*9%,2))*'umowa o pracę'!$E$8,2),IF(AND($AH228+$AI228&gt;=2600,$AH228&gt;=2600,$AI228&lt;2600),ROUND((ROUND($AI228*9%,2)+ROUND(((2600-$AI228)/$AH228)*$AJ228,2))*'umowa o pracę'!$E$8,2),0)))),0)))))</f>
        <v>0</v>
      </c>
      <c r="AN228" s="32">
        <f>IF(IF(IF(AND($AG228=1,$I228&gt;0),ROUND(IF($AH228+$AI228&gt;=2800,2800*'umowa o pracę'!$E$8,($AH228+$AI228)*'umowa o pracę'!$E$8),2)+IF($AI228=0,ROUND(IF($AH228&gt;2800,ROUND($AK228/$AH228*2800,2),$AK228)*'umowa o pracę'!$E$8,2),ROUND(IF($AH228&gt;2800,ROUND($AK228/$AH228*2800,2),$AK228)*'umowa o pracę'!$E$8,2)),ROUND(IF($AH228+$AI228&gt;=2800,2800*'umowa o pracę'!$E$8,($AH228+$AI228)*'umowa o pracę'!$E$8),2)-IF($AI228=0,ROUND(ROUND(IF($AH228&gt;2800,ROUND($AJ228/$AH228*2800,2),$AJ228),2)*'umowa o pracę'!$E$8,2),IF($AI228&gt;0,IF($AH228+$AI228&lt;2800,ROUND(ROUND($AJ228+ROUND($AI228*9%,2),2)*'umowa o pracę'!$E$8,2),IF(AND($AH228+$AI228&gt;=2800,$AI228&lt;2800,$AH228&lt;2800),ROUND((ROUND(((2800-$AI228)/$AH228)*$AJ228,2)+ROUND($AI228*9%,2))*'umowa o pracę'!$E$8,2),IF(AND($AH228+$AI228&gt;=2800,$AI228&gt;=2800),ROUND((ROUND(2800*9%,2))*'umowa o pracę'!$E$8,2),IF(AND($AH228+$AI228&gt;=2800,$AH228&gt;=2800,$AI228&lt;2800),ROUND((ROUND($AI228*9%,2)+ROUND(((2800-$AI228)/$AH228)*$AJ228,2))*'umowa o pracę'!$E$8,2),0)))),0)))&gt;$J228,$J228,IF(AND($AG228=1,$I228&gt;0),ROUND(IF($AH228+$AI228&gt;=2800,2800*'umowa o pracę'!$E$8,($AH228+$AI228)*'umowa o pracę'!$E$8),2)+IF($AI228=0,ROUND(IF($AH228&gt;2800,ROUND($AK228/$AH228*2800,2),$AK228)*'umowa o pracę'!$E$8,2),ROUND(IF($AH228&gt;2800,ROUND($AK228/$AH228*2800,2),$AK228)*'umowa o pracę'!$E$8,2)),ROUND(IF($AH228+$AI228&gt;=2800,2800*'umowa o pracę'!$E$8,($AH228+$AI228)*'umowa o pracę'!$E$8),2)-IF($AI228=0,ROUND(ROUND(IF($AH228&gt;2800,ROUND($AJ228/$AH228*2800,2),$AJ228),2)*'umowa o pracę'!$E$8,2),IF($AI228&gt;0,IF($AH228+$AI228&lt;2800,ROUND(ROUND($AJ228+ROUND($AI228*9%,2),2)*'umowa o pracę'!$E$8,2),IF(AND($AH228+$AI228&gt;=2800,$AI228&lt;2800,$AH228&lt;2800),ROUND((ROUND(((2800-$AI228)/$AH228)*$AJ228,2)+ROUND($AI228*9%,2))*'umowa o pracę'!$E$8,2),IF(AND($AH228+$AI228&gt;=2800,$AI228&gt;=2800),ROUND((ROUND(2800*9%,2))*'umowa o pracę'!$E$8,2),IF(AND($AH228+$AI228&gt;=2800,$AH228&gt;=2800,$AI228&lt;2800),ROUND((ROUND($AI228*9%,2)+ROUND(((2800-$AI228)/$AH228)*$AJ228,2))*'umowa o pracę'!$E$8,2),0)))),0))))&gt;$J228,$J228,IF(IF(AND($AG228=1,$I228&gt;0),ROUND(IF($AH228+$AI228&gt;=2800,2800*'umowa o pracę'!$E$8,($AH228+$AI228)*'umowa o pracę'!$E$8),2)+IF($AI228=0,ROUND(IF($AH228&gt;2800,ROUND($AK228/$AH228*2800,2),$AK228)*'umowa o pracę'!$E$8,2),ROUND(IF($AH228&gt;2800,ROUND($AK228/$AH228*2800,2),$AK228)*'umowa o pracę'!$E$8,2)),ROUND(IF($AH228+$AI228&gt;=2800,2800*'umowa o pracę'!$E$8,($AH228+$AI228)*'umowa o pracę'!$E$8),2)-IF($AI228=0,ROUND(ROUND(IF($AH228&gt;2800,ROUND($AJ228/$AH228*2800,2),$AJ228),2)*'umowa o pracę'!$E$8,2),IF($AI228&gt;0,IF($AH228+$AI228&lt;2800,ROUND(ROUND($AJ228+ROUND($AI228*9%,2),2)*'umowa o pracę'!$E$8,2),IF(AND($AH228+$AI228&gt;=2800,$AI228&lt;2800,$AH228&lt;2800),ROUND((ROUND(((2800-$AI228)/$AH228)*$AJ228,2)+ROUND($AI228*9%,2))*'umowa o pracę'!$E$8,2),IF(AND($AH228+$AI228&gt;=2800,$AI228&gt;=2800),ROUND((ROUND(2800*9%,2))*'umowa o pracę'!$E$8,2),IF(AND($AH228+$AI228&gt;=2800,$AH228&gt;=2800,$AI228&lt;2800),ROUND((ROUND($AI228*9%,2)+ROUND(((2800-$AI228)/$AH228)*$AJ228,2))*'umowa o pracę'!$E$8,2),0)))),0)))&gt;$J228,$J228,IF(AND($AG228=1,$I228&gt;0),ROUND(IF($AH228+$AI228&gt;=2800,2800*'umowa o pracę'!$E$8,($AH228+$AI228)*'umowa o pracę'!$E$8),2)+IF($AI228=0,ROUND(IF($AH228&gt;2800,ROUND($AK228/$AH228*2800,2),$AK228)*'umowa o pracę'!$E$8,2),ROUND(IF($AH228&gt;2800,ROUND($AK228/$AH228*2800,2),$AK228)*'umowa o pracę'!$E$8,2)),ROUND(IF($AH228+$AI228&gt;=2800,2800*'umowa o pracę'!$E$8,($AH228+$AI228)*'umowa o pracę'!$E$8),2)-IF(AND($AI228=0,I228&gt;0),ROUND(ROUND(IF($AH228&gt;2800,ROUND($AJ228/$AH228*2800,2),$AJ228),2)*'umowa o pracę'!$E$8,2),IF($AI228&gt;0,IF($AH228+$AI228&lt;2800,ROUND(ROUND($AJ228+ROUND($AI228*9%,2),2)*'umowa o pracę'!$E$8,2),IF(AND($AH228+$AI228&gt;=2800,$AI228&lt;2800,$AH228&lt;2800),ROUND((ROUND(((2800-$AI228)/$AH228)*$AJ228,2)+ROUND($AI228*9%,2))*'umowa o pracę'!$E$8,2),IF(AND($AH228+$AI228&gt;=2800,$AI228&gt;=2800),ROUND((ROUND(2800*9%,2))*'umowa o pracę'!$E$8,2),IF(AND($AH228+$AI228&gt;=2800,$AH228&gt;=2800,$AI228&lt;2800),ROUND((ROUND($AI228*9%,2)+ROUND(((2800-$AI228)/$AH228)*$AJ228,2))*'umowa o pracę'!$E$8,2),0)))),0)))))</f>
        <v>0</v>
      </c>
      <c r="AO228" s="32">
        <f>IF('umowa o pracę'!$E$7=2020,IF(IF($AG228=1,IF($AI228=0,ROUND(IF($AH228&gt;2600,ROUND($AJ228/$AH228*2600,2),$AJ228)*'umowa o pracę'!$E$8,2),IF($AH228+$AI228&lt;2600,ROUND(ROUND($AJ228+ROUND($AI228*9%,2),2)*'umowa o pracę'!$E$8,2),IF(AND($AH228+$AI228&gt;=2600,$AH228&lt;2600),ROUND((ROUND($AJ228+ROUND((2600-$AH228)*9%,2),2))*'umowa o pracę'!$E$8,2),IF(AND($AH228+$AI228&gt;=2600,$AH228&gt;=2600),ROUND(ROUND($AJ228/$AH228*2600,2)*'umowa o pracę'!$E$8,2),0)))),0)&gt;$H228,$H228,IF($AG228=1,IF($AI228=0,ROUND(IF($AH228&gt;2600,ROUND($AJ228/$AH228*2600,2),$AJ228)*'umowa o pracę'!$E$8,2),IF($AH228+$AI228&lt;2600,ROUND(ROUND($AJ228+ROUND($AI228*9%,2),2)*'umowa o pracę'!$E$8,2),IF(AND($AH228+$AI228&gt;=2600,$AH228&lt;2600),ROUND((ROUND($AJ228+ROUND((2600-$AH228)*9%,2),2))*'umowa o pracę'!$E$8,2),IF(AND($AH228+$AI228&gt;=2600,$AH228&gt;=2600),ROUND(ROUND($AJ228/$AH228*2600,2)*'umowa o pracę'!$E$8,2),0)))),0)),IF('umowa o pracę'!$E$7=2021,IF(IF($AG228=1,IF($AI228=0,ROUND(IF($AH228&gt;2800,ROUND($AJ228/$AH228*2800,2),$AJ228)*'umowa o pracę'!$E$8,2),IF($AH228+$AI228&lt;2800,ROUND(ROUND($AJ228+ROUND($AI228*9%,2),2)*'umowa o pracę'!$E$8,2),IF(AND($AH228+$AI228&gt;=2800,$AH228&lt;2800),ROUND((ROUND($AJ228+ROUND((2800-$AH228)*9%,2),2))*'umowa o pracę'!$E$8,2),IF(AND($AH228+$AI228&gt;=2800,$AH228&gt;=2800),ROUND(ROUND($AJ228/$AH228*2800,2)*'umowa o pracę'!$E$8,2),0)))),0)&gt;$H228,$H228,IF($AG228=1,IF($AI228=0,ROUND(IF($AH228&gt;2800,ROUND($AJ228/$AH228*2800,2),$AJ228)*'umowa o pracę'!$E$8,2),IF($AH228+$AI228&lt;2800,ROUND(ROUND($AJ228+ROUND($AI228*9%,2),2)*'umowa o pracę'!$E$8,2),IF(AND($AH228+$AI228&gt;=2800,$AH228&lt;2800),ROUND((ROUND($AJ228+ROUND((2800-$AH228)*9%,2),2))*'umowa o pracę'!$E$8,2),IF(AND($AH228+$AI228&gt;=2800,$AH228&gt;=2800),ROUND(ROUND($AJ228/$AH228*2800,2)*'umowa o pracę'!$E$8,2),0)))),0)),0))</f>
        <v>0</v>
      </c>
      <c r="AP228" s="32">
        <f>IF('umowa o pracę'!$E$7=2020,IF(IF($AG228=1,IF($AI228=0,ROUND(IF($AH228&gt;2600,ROUND($AK228/$AH228*2600,2),$AK228)*'umowa o pracę'!$E$8,2),ROUND(IF($AH228&gt;2600,ROUND($AK228/$AH228*2600,2),$AK228)*'umowa o pracę'!$E$8,2)),0)&gt;$I228,$I228,IF($AG228=1,IF($AI228=0,ROUND(IF($AH228&gt;2600,ROUND($AK228/$AH228*2600,2),$AK228)*'umowa o pracę'!$E$8,2),ROUND(IF($AH228&gt;2600,ROUND($AK228/$AH228*2600,2),$AK228)*'umowa o pracę'!$E$8,2)),0)),IF('umowa o pracę'!$E$7=2021,IF(IF($AG228=1,IF($AI228=0,ROUND(IF($AH228&gt;2800,ROUND($AK228/$AH228*2800,2),$AK228)*'umowa o pracę'!$E$8,2),ROUND(IF($AH228&gt;2800,ROUND($AK228/$AH228*2800,2),$AK228)*'umowa o pracę'!$E$8,2)),0)&gt;$I228,$I228,IF($AG228=1,IF($AI228=0,ROUND(IF($AH228&gt;2800,ROUND($AK228/$AH228*2800,2),$AK228)*'umowa o pracę'!$E$8,2),ROUND(IF($AH228&gt;2800,ROUND($AK228/$AH228*2800,2),$AK228)*'umowa o pracę'!$E$8,2)),0)),0))</f>
        <v>0</v>
      </c>
      <c r="AQ228" s="56">
        <f>IF('umowa o pracę'!$E$7=2020,$AM228,IF('umowa o pracę'!$E$7=2021,$AN228,0))</f>
        <v>0</v>
      </c>
      <c r="AR228" s="33">
        <f>IF('umowa o pracę'!$E$7=0,0,U228+AF228+AQ228)</f>
        <v>0</v>
      </c>
      <c r="AS228" s="19"/>
      <c r="AT228" s="19"/>
      <c r="AU228" s="19"/>
      <c r="AV228" s="6"/>
      <c r="AW228" s="6"/>
      <c r="AX228" s="6">
        <f t="shared" si="39"/>
        <v>10</v>
      </c>
      <c r="AY228" s="6"/>
      <c r="AZ228" s="234">
        <f t="shared" si="42"/>
        <v>0</v>
      </c>
      <c r="BA228" s="234">
        <f t="shared" si="43"/>
        <v>0</v>
      </c>
      <c r="BB228" s="234">
        <f t="shared" si="44"/>
        <v>0</v>
      </c>
      <c r="BC228" s="234">
        <f t="shared" si="45"/>
        <v>0</v>
      </c>
      <c r="BD228" s="234">
        <f t="shared" si="46"/>
        <v>0</v>
      </c>
      <c r="BE228" s="234">
        <f t="shared" si="47"/>
        <v>0</v>
      </c>
      <c r="BF228" s="234">
        <f t="shared" si="48"/>
        <v>0</v>
      </c>
      <c r="BG228" s="234">
        <f t="shared" si="49"/>
        <v>0</v>
      </c>
      <c r="BH228" s="234">
        <f t="shared" si="50"/>
        <v>0</v>
      </c>
      <c r="BI228" s="238">
        <f t="shared" si="51"/>
        <v>0</v>
      </c>
      <c r="BJ228" s="236"/>
      <c r="BK228" s="236"/>
      <c r="BL228" s="237"/>
    </row>
    <row r="229" spans="1:64" ht="15.75" customHeight="1" x14ac:dyDescent="0.25">
      <c r="A229" s="129">
        <v>218</v>
      </c>
      <c r="B229" s="57"/>
      <c r="C229" s="57"/>
      <c r="D229" s="36"/>
      <c r="E229" s="36"/>
      <c r="F229" s="242"/>
      <c r="G229" s="37">
        <v>1</v>
      </c>
      <c r="H229" s="58">
        <v>0</v>
      </c>
      <c r="I229" s="59">
        <v>0</v>
      </c>
      <c r="J229" s="60">
        <v>0</v>
      </c>
      <c r="K229" s="52">
        <v>1</v>
      </c>
      <c r="L229" s="39">
        <v>0</v>
      </c>
      <c r="M229" s="39">
        <v>0</v>
      </c>
      <c r="N229" s="39">
        <v>0</v>
      </c>
      <c r="O229" s="39">
        <v>0</v>
      </c>
      <c r="P229" s="35">
        <f>IF('umowa o pracę'!$E$7=2020,ROUND(IF($L229&gt;=2600,2600*'umowa o pracę'!$E$8,$L229*'umowa o pracę'!$E$8),2),IF('umowa o pracę'!$E$7=2021,ROUND(IF($L229&gt;=2800,2800*'umowa o pracę'!$E$8,$L229*'umowa o pracę'!$E$8),2),0))</f>
        <v>0</v>
      </c>
      <c r="Q229" s="252">
        <f>IF(IF(IF(AND($K229=1,$I229&gt;0),ROUND(IF($L229+$M229&gt;=2600,2600*'umowa o pracę'!$E$8,($L229+$M229)*'umowa o pracę'!$E$8),2)+IF($M229=0,ROUND(IF($L229&gt;2600,ROUND($O229/$L229*2600,2),$O229)*'umowa o pracę'!$E$8,2),ROUND(IF($L229&gt;2600,ROUND($O229/$L229*2600,2),$O229)*'umowa o pracę'!$E$8,2)),ROUND(IF($L229+$M229&gt;=2600,2600*'umowa o pracę'!$E$8,($L229+$M229)*'umowa o pracę'!$E$8),2)-IF($M229=0,ROUND(ROUND(IF($L229&gt;2600,ROUND($N229/$L229*2600,2),$N229),2)*'umowa o pracę'!$E$8,2),IF($M229&gt;0,IF($L229+$M229&lt;2600,ROUND(ROUND($N229+ROUND($M229*9%,2),2)*'umowa o pracę'!$E$8,2),IF(AND($L229+$M229&gt;=2600,$M229&lt;2600,$L229&lt;2600),ROUND((ROUND(((2600-$M229)/$L229)*$N229,2)+ROUND($M229*9%,2))*'umowa o pracę'!$E$8,2),IF(AND($L229+$M229&gt;=2600,$M229&gt;=2600),ROUND((ROUND(2600*9%,2))*'umowa o pracę'!$E$8,2),IF(AND($L229+$M229&gt;=2600,$L229&gt;=2600,$M229&lt;2600),ROUND((ROUND($M229*9%,2)+ROUND(((2600-$M229)/$L229)*$N229,2))*'umowa o pracę'!$E$8,2),0)))),0)))&gt;$J229,$J229,IF(AND($K229=1,$I229&gt;0),ROUND(IF($L229+$M229&gt;=2600,2600*'umowa o pracę'!$E$8,($L229+$M229)*'umowa o pracę'!$E$8),2)+IF($M229=0,ROUND(IF($L229&gt;2600,ROUND($O229/$L229*2600,2),$O229)*'umowa o pracę'!$E$8,2),ROUND(IF($L229&gt;2600,ROUND($O229/$L229*2600,2),$O229)*'umowa o pracę'!$E$8,2)),ROUND(IF($L229+$M229&gt;=2600,2600*'umowa o pracę'!$E$8,($L229+$M229)*'umowa o pracę'!$E$8),2)-IF($M229=0,ROUND(ROUND(IF($L229&gt;2600,ROUND($N229/$L229*2600,2),$N229),2)*'umowa o pracę'!$E$8,2),IF($M229&gt;0,IF($L229+$M229&lt;2600,ROUND(ROUND($N229+ROUND($M229*9%,2),2)*'umowa o pracę'!$E$8,2),IF(AND($L229+$M229&gt;=2600,$M229&lt;2600,$L229&lt;2600),ROUND((ROUND(((2600-$M229)/$L229)*$N229,2)+ROUND($M229*9%,2))*'umowa o pracę'!$E$8,2),IF(AND($L229+$M229&gt;=2600,$M229&gt;=2600),ROUND((ROUND(2600*9%,2))*'umowa o pracę'!$E$8,2),IF(AND($L229+$M229&gt;=2600,$L229&gt;=2600,$M229&lt;2600),ROUND((ROUND($M229*9%,2)+ROUND(((2600-$M229)/$L229)*$N229,2))*'umowa o pracę'!$E$8,2),0)))),0))))&gt;$J229,$J229,IF(IF(AND($K229=1,$I229&gt;0),ROUND(IF($L229+$M229&gt;=2600,2600*'umowa o pracę'!$E$8,($L229+$M229)*'umowa o pracę'!$E$8),2)+IF($M229=0,ROUND(IF($L229&gt;2600,ROUND($O229/$L229*2600,2),$O229)*'umowa o pracę'!$E$8,2),ROUND(IF($L229&gt;2600,ROUND($O229/$L229*2600,2),$O229)*'umowa o pracę'!$E$8,2)),ROUND(IF($L229+$M229&gt;=2600,2600*'umowa o pracę'!$E$8,($L229+$M229)*'umowa o pracę'!$E$8),2)-IF($M229=0,ROUND(ROUND(IF($L229&gt;2600,ROUND($N229/$L229*2600,2),$N229),2)*'umowa o pracę'!$E$8,2),IF($M229&gt;0,IF($L229+$M229&lt;2600,ROUND(ROUND($N229+ROUND($M229*9%,2),2)*'umowa o pracę'!$E$8,2),IF(AND($L229+$M229&gt;=2600,$M229&lt;2600,$L229&lt;2600),ROUND((ROUND(((2600-$M229)/$L229)*$N229,2)+ROUND($M229*9%,2))*'umowa o pracę'!$E$8,2),IF(AND($L229+$M229&gt;=2600,$M229&gt;=2600),ROUND((ROUND(2600*9%,2))*'umowa o pracę'!$E$8,2),IF(AND($L229+$M229&gt;=2600,$L229&gt;=2600,$M229&lt;2600),ROUND((ROUND($M229*9%,2)+ROUND(((2600-$M229)/$L229)*$N229,2))*'umowa o pracę'!$E$8,2),0)))),0)))&gt;$J229,$J229,IF(AND($K229=1,$I229&gt;0),ROUND(IF($L229+$M229&gt;=2600,2600*'umowa o pracę'!$E$8,($L229+$M229)*'umowa o pracę'!$E$8),2)+IF($M229=0,ROUND(IF($L229&gt;2600,ROUND($O229/$L229*2600,2),$O229)*'umowa o pracę'!$E$8,2),ROUND(IF($L229&gt;2600,ROUND($O229/$L229*2600,2),$O229)*'umowa o pracę'!$E$8,2)),ROUND(IF($L229+$M229&gt;=2600,2600*'umowa o pracę'!$E$8,($L229+$M229)*'umowa o pracę'!$E$8),2)-IF(AND($M229=0,I229&gt;0),ROUND(ROUND(IF($L229&gt;2600,ROUND($N229/$L229*2600,2),$N229),2)*'umowa o pracę'!$E$8,2),IF($M229&gt;0,IF($L229+$M229&lt;2600,ROUND(ROUND($N229+ROUND($M229*9%,2),2)*'umowa o pracę'!$E$8,2),IF(AND($L229+$M229&gt;=2600,$M229&lt;2600,$L229&lt;2600),ROUND((ROUND(((2600-$M229)/$L229)*$N229,2)+ROUND($M229*9%,2))*'umowa o pracę'!$E$8,2),IF(AND($L229+$M229&gt;=2600,$M229&gt;=2600),ROUND((ROUND(2600*9%,2))*'umowa o pracę'!$E$8,2),IF(AND($L229+$M229&gt;=2600,$L229&gt;=2600,$M229&lt;2600),ROUND((ROUND($M229*9%,2)+ROUND(((2600-$M229)/$L229)*$N229,2))*'umowa o pracę'!$E$8,2),0)))),0)))))</f>
        <v>0</v>
      </c>
      <c r="R229" s="252">
        <f>IF(IF(IF(AND($K229=1,$I229&gt;0),ROUND(IF($L229+$M229&gt;=2800,2800*'umowa o pracę'!$E$8,($L229+$M229)*'umowa o pracę'!$E$8),2)+IF($M229=0,ROUND(IF($L229&gt;2800,ROUND($O229/$L229*2800,2),$O229)*'umowa o pracę'!$E$8,2),ROUND(IF($L229&gt;2800,ROUND($O229/$L229*2800,2),$O229)*'umowa o pracę'!$E$8,2)),ROUND(IF($L229+$M229&gt;=2800,2800*'umowa o pracę'!$E$8,($L229+$M229)*'umowa o pracę'!$E$8),2)-IF($M229=0,ROUND(ROUND(IF($L229&gt;2800,ROUND($N229/$L229*2800,2),$N229),2)*'umowa o pracę'!$E$8,2),IF($M229&gt;0,IF($L229+$M229&lt;2800,ROUND(ROUND($N229+ROUND($M229*9%,2),2)*'umowa o pracę'!$E$8,2),IF(AND($L229+$M229&gt;=2800,$M229&lt;2800,$L229&lt;2800),ROUND((ROUND(((2800-$M229)/$L229)*$N229,2)+ROUND($M229*9%,2))*'umowa o pracę'!$E$8,2),IF(AND($L229+$M229&gt;=2800,$M229&gt;=2800),ROUND((ROUND(2800*9%,2))*'umowa o pracę'!$E$8,2),IF(AND($L229+$M229&gt;=2800,$L229&gt;=2800,$M229&lt;2800),ROUND((ROUND($M229*9%,2)+ROUND(((2800-$M229)/$L229)*$N229,2))*'umowa o pracę'!$E$8,2),0)))),0)))&gt;$J229,$J229,IF(AND($K229=1,$I229&gt;0),ROUND(IF($L229+$M229&gt;=2800,2800*'umowa o pracę'!$E$8,($L229+$M229)*'umowa o pracę'!$E$8),2)+IF($M229=0,ROUND(IF($L229&gt;2800,ROUND($O229/$L229*2800,2),$O229)*'umowa o pracę'!$E$8,2),ROUND(IF($L229&gt;2800,ROUND($O229/$L229*2800,2),$O229)*'umowa o pracę'!$E$8,2)),ROUND(IF($L229+$M229&gt;=2800,2800*'umowa o pracę'!$E$8,($L229+$M229)*'umowa o pracę'!$E$8),2)-IF($M229=0,ROUND(ROUND(IF($L229&gt;2800,ROUND($N229/$L229*2800,2),$N229),2)*'umowa o pracę'!$E$8,2),IF($M229&gt;0,IF($L229+$M229&lt;2800,ROUND(ROUND($N229+ROUND($M229*9%,2),2)*'umowa o pracę'!$E$8,2),IF(AND($L229+$M229&gt;=2800,$M229&lt;2800,$L229&lt;2800),ROUND((ROUND(((2800-$M229)/$L229)*$N229,2)+ROUND($M229*9%,2))*'umowa o pracę'!$E$8,2),IF(AND($L229+$M229&gt;=2800,$M229&gt;=2800),ROUND((ROUND(2800*9%,2))*'umowa o pracę'!$E$8,2),IF(AND($L229+$M229&gt;=2800,$L229&gt;=2800,$M229&lt;2800),ROUND((ROUND($M229*9%,2)+ROUND(((2800-$M229)/$L229)*$N229,2))*'umowa o pracę'!$E$8,2),0)))),0))))&gt;$J229,$J229,IF(IF(AND($K229=1,$I229&gt;0),ROUND(IF($L229+$M229&gt;=2800,2800*'umowa o pracę'!$E$8,($L229+$M229)*'umowa o pracę'!$E$8),2)+IF($M229=0,ROUND(IF($L229&gt;2800,ROUND($O229/$L229*2800,2),$O229)*'umowa o pracę'!$E$8,2),ROUND(IF($L229&gt;2800,ROUND($O229/$L229*2800,2),$O229)*'umowa o pracę'!$E$8,2)),ROUND(IF($L229+$M229&gt;=2800,2800*'umowa o pracę'!$E$8,($L229+$M229)*'umowa o pracę'!$E$8),2)-IF($M229=0,ROUND(ROUND(IF($L229&gt;2800,ROUND($N229/$L229*2800,2),$N229),2)*'umowa o pracę'!$E$8,2),IF($M229&gt;0,IF($L229+$M229&lt;2800,ROUND(ROUND($N229+ROUND($M229*9%,2),2)*'umowa o pracę'!$E$8,2),IF(AND($L229+$M229&gt;=2800,$M229&lt;2800,$L229&lt;2800),ROUND((ROUND(((2800-$M229)/$L229)*$N229,2)+ROUND($M229*9%,2))*'umowa o pracę'!$E$8,2),IF(AND($L229+$M229&gt;=2800,$M229&gt;=2800),ROUND((ROUND(2800*9%,2))*'umowa o pracę'!$E$8,2),IF(AND($L229+$M229&gt;=2800,$L229&gt;=2800,$M229&lt;2800),ROUND((ROUND($M229*9%,2)+ROUND(((2800-$M229)/$L229)*$N229,2))*'umowa o pracę'!$E$8,2),0)))),0)))&gt;$J229,$J229,IF(AND($K229=1,$I229&gt;0),ROUND(IF($L229+$M229&gt;=2800,2800*'umowa o pracę'!$E$8,($L229+$M229)*'umowa o pracę'!$E$8),2)+IF($M229=0,ROUND(IF($L229&gt;2800,ROUND($O229/$L229*2800,2),$O229)*'umowa o pracę'!$E$8,2),ROUND(IF($L229&gt;2800,ROUND($O229/$L229*2800,2),$O229)*'umowa o pracę'!$E$8,2)),ROUND(IF($L229+$M229&gt;=2800,2800*'umowa o pracę'!$E$8,($L229+$M229)*'umowa o pracę'!$E$8),2)-IF(AND($M229=0,I229&gt;0),ROUND(ROUND(IF($L229&gt;2800,ROUND($N229/$L229*2800,2),$N229),2)*'umowa o pracę'!$E$8,2),IF($M229&gt;0,IF($L229+$M229&lt;2800,ROUND(ROUND($N229+ROUND($M229*9%,2),2)*'umowa o pracę'!$E$8,2),IF(AND($L229+$M229&gt;=2800,$M229&lt;2800,$L229&lt;2800),ROUND((ROUND(((2800-$M229)/$L229)*$N229,2)+ROUND($M229*9%,2))*'umowa o pracę'!$E$8,2),IF(AND($L229+$M229&gt;=2800,$M229&gt;=2800),ROUND((ROUND(2800*9%,2))*'umowa o pracę'!$E$8,2),IF(AND($L229+$M229&gt;=2800,$L229&gt;=2800,$M229&lt;2800),ROUND((ROUND($M229*9%,2)+ROUND(((2800-$M229)/$L229)*$N229,2))*'umowa o pracę'!$E$8,2),0)))),0)))))</f>
        <v>0</v>
      </c>
      <c r="S229" s="32">
        <f>IF('umowa o pracę'!$E$7=2020,IF(IF($K229=1,IF($M229=0,ROUND(IF($L229&gt;2600,ROUND($N229/$L229*2600,2),$N229)*'umowa o pracę'!$E$8,2),IF($L229+$M229&lt;2600,ROUND(ROUND($N229+ROUND($M229*9%,2),2)*'umowa o pracę'!$E$8,2),IF(AND($L229+$M229&gt;=2600,$L229&lt;2600),ROUND((ROUND($N229+ROUND((2600-$L229)*9%,2),2))*'umowa o pracę'!$E$8,2),IF(AND($L229+$M229&gt;=2600,$L229&gt;=2600),ROUND(ROUND($N229/$L229*2600,2)*'umowa o pracę'!$E$8,2),0)))),0)&gt;$H229,$H229,IF($K229=1,IF($M229=0,ROUND(IF($L229&gt;2600,ROUND($N229/$L229*2600,2),$N229)*'umowa o pracę'!$E$8,2),IF($L229+$M229&lt;2600,ROUND(ROUND($N229+ROUND($M229*9%,2),2)*'umowa o pracę'!$E$8,2),IF(AND($L229+$M229&gt;=2600,$L229&lt;2600),ROUND((ROUND($N229+ROUND((2600-$L229)*9%,2),2))*'umowa o pracę'!$E$8,2),IF(AND($L229+$M229&gt;=2600,$L229&gt;=2600),ROUND(ROUND($N229/$L229*2600,2)*'umowa o pracę'!$E$8,2),0)))),0)),IF('umowa o pracę'!$E$7=2021,IF(IF($K229=1,IF($M229=0,ROUND(IF($L229&gt;2800,ROUND($N229/$L229*2800,2),$N229)*'umowa o pracę'!$E$8,2),IF($L229+$M229&lt;2800,ROUND(ROUND($N229+ROUND($M229*9%,2),2)*'umowa o pracę'!$E$8,2),IF(AND($L229+$M229&gt;=2800,$L229&lt;2800),ROUND((ROUND($N229+ROUND((2800-$L229)*9%,2),2))*'umowa o pracę'!$E$8,2),IF(AND($L229+$M229&gt;=2800,$L229&gt;=2800),ROUND(ROUND($N229/$L229*2800,2)*'umowa o pracę'!$E$8,2),0)))),0)&gt;$H229,$H229,IF($K229=1,IF($M229=0,ROUND(IF($L229&gt;2800,ROUND($N229/$L229*2800,2),$N229)*'umowa o pracę'!$E$8,2),IF($L229+$M229&lt;2800,ROUND(ROUND($N229+ROUND($M229*9%,2),2)*'umowa o pracę'!$E$8,2),IF(AND($L229+$M229&gt;=2800,$L229&lt;2800),ROUND((ROUND($N229+ROUND((2800-$L229)*9%,2),2))*'umowa o pracę'!$E$8,2),IF(AND($L229+$M229&gt;=2800,$L229&gt;=2800),ROUND(ROUND($N229/$L229*2800,2)*'umowa o pracę'!$E$8,2),0)))),0)),0))</f>
        <v>0</v>
      </c>
      <c r="T229" s="32">
        <f>IF('umowa o pracę'!$E$7=2020,IF(IF($K229=1,IF($M229=0,ROUND(IF($L229&gt;2600,ROUND($O229/$L229*2600,2),$O229)*'umowa o pracę'!$E$8,2),ROUND(IF($L229&gt;2600,ROUND($O229/$L229*2600,2),$O229)*'umowa o pracę'!$E$8,2)),0)&gt;$I229,$I229,IF($K229=1,IF($M229=0,ROUND(IF($L229&gt;2600,ROUND($O229/$L229*2600,2),$O229)*'umowa o pracę'!$E$8,2),ROUND(IF($L229&gt;2600,ROUND($O229/$L229*2600,2),$O229)*'umowa o pracę'!$E$8,2)),0)),IF('umowa o pracę'!$E$7=2021,IF(IF($K229=1,IF($M229=0,ROUND(IF($L229&gt;2800,ROUND($O229/$L229*2800,2),$O229)*'umowa o pracę'!$E$8,2),ROUND(IF($L229&gt;2800,ROUND($O229/$L229*2800,2),$O229)*'umowa o pracę'!$E$8,2)),0)&gt;$I229,$I229,IF($K229=1,IF($M229=0,ROUND(IF($L229&gt;2800,ROUND($O229/$L229*2800,2),$O229)*'umowa o pracę'!$E$8,2),ROUND(IF($L229&gt;2800,ROUND($O229/$L229*2800,2),$O229)*'umowa o pracę'!$E$8,2)),0)),0))</f>
        <v>0</v>
      </c>
      <c r="U229" s="51">
        <f>IF('umowa o pracę'!$E$7=2020,$Q229,IF('umowa o pracę'!$E$7=2021,$R229,0))</f>
        <v>0</v>
      </c>
      <c r="V229" s="53">
        <f t="shared" si="40"/>
        <v>1</v>
      </c>
      <c r="W229" s="54">
        <f>IF('umowa o pracę'!$E$6&lt;2,0,$L229)</f>
        <v>0</v>
      </c>
      <c r="X229" s="54">
        <f>IF('umowa o pracę'!$E$6&lt;2,0,$M229)</f>
        <v>0</v>
      </c>
      <c r="Y229" s="55">
        <f>IF('umowa o pracę'!$E$6&lt;2,0,$N229)</f>
        <v>0</v>
      </c>
      <c r="Z229" s="55">
        <f>IF('umowa o pracę'!$E$6&lt;2,0,$O229)</f>
        <v>0</v>
      </c>
      <c r="AA229" s="32">
        <f>IF('umowa o pracę'!$E$7=2020,ROUND(IF($W229&gt;=2600,2600*'umowa o pracę'!$E$8,$W229*'umowa o pracę'!$E$8),2),IF('umowa o pracę'!$E$7=2021,ROUND(IF($W229&gt;=2800,2800*'umowa o pracę'!$E$8,$W229*'umowa o pracę'!$E$8),2),0))</f>
        <v>0</v>
      </c>
      <c r="AB229" s="32">
        <f>IF(IF(IF(AND($V229=1,$I229&gt;0),ROUND(IF($W229+$X229&gt;=2600,2600*'umowa o pracę'!$E$8,($W229+$X229)*'umowa o pracę'!$E$8),2)+IF($X229=0,ROUND(IF($W229&gt;2600,ROUND($Z229/$W229*2600,2),$Z229)*'umowa o pracę'!$E$8,2),ROUND(IF($W229&gt;2600,ROUND($Z229/$W229*2600,2),$Z229)*'umowa o pracę'!$E$8,2)),ROUND(IF($W229+$X229&gt;=2600,2600*'umowa o pracę'!$E$8,($W229+$X229)*'umowa o pracę'!$E$8),2)-IF($X229=0,ROUND(ROUND(IF($W229&gt;2600,ROUND($Y229/$W229*2600,2),$Y229),2)*'umowa o pracę'!$E$8,2),IF($X229&gt;0,IF($W229+$X229&lt;2600,ROUND(ROUND($Y229+ROUND($X229*9%,2),2)*'umowa o pracę'!$E$8,2),IF(AND($W229+$X229&gt;=2600,$X229&lt;2600,$W229&lt;2600),ROUND((ROUND(((2600-$X229)/$W229)*$Y229,2)+ROUND($X229*9%,2))*'umowa o pracę'!$E$8,2),IF(AND($W229+$X229&gt;=2600,$X229&gt;=2600),ROUND((ROUND(2600*9%,2))*'umowa o pracę'!$E$8,2),IF(AND($W229+$X229&gt;=2600,$W229&gt;=2600,$X229&lt;2600),ROUND((ROUND($X229*9%,2)+ROUND(((2600-$X229)/$W229)*$Y229,2))*'umowa o pracę'!$E$8,2),0)))),0)))&gt;$J229,$J229,IF(AND($V229=1,$I229&gt;0),ROUND(IF($W229+$X229&gt;=2600,2600*'umowa o pracę'!$E$8,($W229+$X229)*'umowa o pracę'!$E$8),2)+IF($X229=0,ROUND(IF($W229&gt;2600,ROUND($Z229/$W229*2600,2),$Z229)*'umowa o pracę'!$E$8,2),ROUND(IF($W229&gt;2600,ROUND($Z229/$W229*2600,2),$Z229)*'umowa o pracę'!$E$8,2)),ROUND(IF($W229+$X229&gt;=2600,2600*'umowa o pracę'!$E$8,($W229+$X229)*'umowa o pracę'!$E$8),2)-IF($X229=0,ROUND(ROUND(IF($W229&gt;2600,ROUND($Y229/$W229*2600,2),$Y229),2)*'umowa o pracę'!$E$8,2),IF($X229&gt;0,IF($W229+$X229&lt;2600,ROUND(ROUND($Y229+ROUND($X229*9%,2),2)*'umowa o pracę'!$E$8,2),IF(AND($W229+$X229&gt;=2600,$X229&lt;2600,$W229&lt;2600),ROUND((ROUND(((2600-$X229)/$W229)*$Y229,2)+ROUND($X229*9%,2))*'umowa o pracę'!$E$8,2),IF(AND($W229+$X229&gt;=2600,$X229&gt;=2600),ROUND((ROUND(2600*9%,2))*'umowa o pracę'!$E$8,2),IF(AND($W229+$X229&gt;=2600,$W229&gt;=2600,$X229&lt;2600),ROUND((ROUND($X229*9%,2)+ROUND(((2600-$X229)/$W229)*$Y229,2))*'umowa o pracę'!$E$8,2),0)))),0))))&gt;$J229,$J229,IF(IF(AND($V229=1,$I229&gt;0),ROUND(IF($W229+$X229&gt;=2600,2600*'umowa o pracę'!$E$8,($W229+$X229)*'umowa o pracę'!$E$8),2)+IF($X229=0,ROUND(IF($W229&gt;2600,ROUND($Z229/$W229*2600,2),$Z229)*'umowa o pracę'!$E$8,2),ROUND(IF($W229&gt;2600,ROUND($Z229/$W229*2600,2),$Z229)*'umowa o pracę'!$E$8,2)),ROUND(IF($W229+$X229&gt;=2600,2600*'umowa o pracę'!$E$8,($W229+$X229)*'umowa o pracę'!$E$8),2)-IF($X229=0,ROUND(ROUND(IF($W229&gt;2600,ROUND($Y229/$W229*2600,2),$Y229),2)*'umowa o pracę'!$E$8,2),IF($X229&gt;0,IF($W229+$X229&lt;2600,ROUND(ROUND($Y229+ROUND($X229*9%,2),2)*'umowa o pracę'!$E$8,2),IF(AND($W229+$X229&gt;=2600,$X229&lt;2600,$W229&lt;2600),ROUND((ROUND(((2600-$X229)/$W229)*$Y229,2)+ROUND($X229*9%,2))*'umowa o pracę'!$E$8,2),IF(AND($W229+$X229&gt;=2600,$X229&gt;=2600),ROUND((ROUND(2600*9%,2))*'umowa o pracę'!$E$8,2),IF(AND($W229+$X229&gt;=2600,$W229&gt;=2600,$X229&lt;2600),ROUND((ROUND($X229*9%,2)+ROUND(((2600-$X229)/$W229)*$Y229,2))*'umowa o pracę'!$E$8,2),0)))),0)))&gt;$J229,$J229,IF(AND($V229=1,$I229&gt;0),ROUND(IF($W229+$X229&gt;=2600,2600*'umowa o pracę'!$E$8,($W229+$X229)*'umowa o pracę'!$E$8),2)+IF($X229=0,ROUND(IF($W229&gt;2600,ROUND($Z229/$W229*2600,2),$Z229)*'umowa o pracę'!$E$8,2),ROUND(IF($W229&gt;2600,ROUND($Z229/$W229*2600,2),$Z229)*'umowa o pracę'!$E$8,2)),ROUND(IF($W229+$X229&gt;=2600,2600*'umowa o pracę'!$E$8,($W229+$X229)*'umowa o pracę'!$E$8),2)-IF(AND($X229=0,I229&gt;0),ROUND(ROUND(IF($W229&gt;2600,ROUND($Y229/$W229*2600,2),$Y229),2)*'umowa o pracę'!$E$8,2),IF($X229&gt;0,IF($W229+$X229&lt;2600,ROUND(ROUND($Y229+ROUND($X229*9%,2),2)*'umowa o pracę'!$E$8,2),IF(AND($W229+$X229&gt;=2600,$X229&lt;2600,$W229&lt;2600),ROUND((ROUND(((2600-$X229)/$W229)*$Y229,2)+ROUND($X229*9%,2))*'umowa o pracę'!$E$8,2),IF(AND($W229+$X229&gt;=2600,$X229&gt;=2600),ROUND((ROUND(2600*9%,2))*'umowa o pracę'!$E$8,2),IF(AND($W229+$X229&gt;=2600,$W229&gt;=2600,$X229&lt;2600),ROUND((ROUND($X229*9%,2)+ROUND(((2600-$X229)/$W229)*$Y229,2))*'umowa o pracę'!$E$8,2),0)))),0)))))</f>
        <v>0</v>
      </c>
      <c r="AC229" s="32">
        <f>IF(IF(IF(AND($V229=1,$I229&gt;0),ROUND(IF($W229+$X229&gt;=2800,2800*'umowa o pracę'!$E$8,($W229+$X229)*'umowa o pracę'!$E$8),2)+IF($X229=0,ROUND(IF($W229&gt;2800,ROUND($Z229/$W229*2800,2),$Z229)*'umowa o pracę'!$E$8,2),ROUND(IF($W229&gt;2800,ROUND($Z229/$W229*2800,2),$Z229)*'umowa o pracę'!$E$8,2)),ROUND(IF($W229+$X229&gt;=2800,2800*'umowa o pracę'!$E$8,($W229+$X229)*'umowa o pracę'!$E$8),2)-IF($X229=0,ROUND(ROUND(IF($W229&gt;2800,ROUND($Y229/$W229*2800,2),$Y229),2)*'umowa o pracę'!$E$8,2),IF($X229&gt;0,IF($W229+$X229&lt;2800,ROUND(ROUND($Y229+ROUND($X229*9%,2),2)*'umowa o pracę'!$E$8,2),IF(AND($W229+$X229&gt;=2800,$X229&lt;2800,$W229&lt;2800),ROUND((ROUND(((2800-$X229)/$W229)*$Y229,2)+ROUND($X229*9%,2))*'umowa o pracę'!$E$8,2),IF(AND($W229+$X229&gt;=2800,$X229&gt;=2800),ROUND((ROUND(2800*9%,2))*'umowa o pracę'!$E$8,2),IF(AND($W229+$X229&gt;=2800,$W229&gt;=2800,$X229&lt;2800),ROUND((ROUND($X229*9%,2)+ROUND(((2800-$X229)/$W229)*$Y229,2))*'umowa o pracę'!$E$8,2),0)))),0)))&gt;$J229,$J229,IF(AND($V229=1,$I229&gt;0),ROUND(IF($W229+$X229&gt;=2800,2800*'umowa o pracę'!$E$8,($W229+$X229)*'umowa o pracę'!$E$8),2)+IF($X229=0,ROUND(IF($W229&gt;2800,ROUND($Z229/$W229*2800,2),$Z229)*'umowa o pracę'!$E$8,2),ROUND(IF($W229&gt;2800,ROUND($Z229/$W229*2800,2),$Z229)*'umowa o pracę'!$E$8,2)),ROUND(IF($W229+$X229&gt;=2800,2800*'umowa o pracę'!$E$8,($W229+$X229)*'umowa o pracę'!$E$8),2)-IF($X229=0,ROUND(ROUND(IF($W229&gt;2800,ROUND($Y229/$W229*2800,2),$Y229),2)*'umowa o pracę'!$E$8,2),IF($X229&gt;0,IF($W229+$X229&lt;2800,ROUND(ROUND($Y229+ROUND($X229*9%,2),2)*'umowa o pracę'!$E$8,2),IF(AND($W229+$X229&gt;=2800,$X229&lt;2800,$W229&lt;2800),ROUND((ROUND(((2800-$X229)/$W229)*$Y229,2)+ROUND($X229*9%,2))*'umowa o pracę'!$E$8,2),IF(AND($W229+$X229&gt;=2800,$X229&gt;=2800),ROUND((ROUND(2800*9%,2))*'umowa o pracę'!$E$8,2),IF(AND($W229+$X229&gt;=2800,$W229&gt;=2800,$X229&lt;2800),ROUND((ROUND($X229*9%,2)+ROUND(((2800-$X229)/$W229)*$Y229,2))*'umowa o pracę'!$E$8,2),0)))),0))))&gt;$J229,$J229,IF(IF(AND($V229=1,$I229&gt;0),ROUND(IF($W229+$X229&gt;=2800,2800*'umowa o pracę'!$E$8,($W229+$X229)*'umowa o pracę'!$E$8),2)+IF($X229=0,ROUND(IF($W229&gt;2800,ROUND($Z229/$W229*2800,2),$Z229)*'umowa o pracę'!$E$8,2),ROUND(IF($W229&gt;2800,ROUND($Z229/$W229*2800,2),$Z229)*'umowa o pracę'!$E$8,2)),ROUND(IF($W229+$X229&gt;=2800,2800*'umowa o pracę'!$E$8,($W229+$X229)*'umowa o pracę'!$E$8),2)-IF($X229=0,ROUND(ROUND(IF($W229&gt;2800,ROUND($Y229/$W229*2800,2),$Y229),2)*'umowa o pracę'!$E$8,2),IF($X229&gt;0,IF($W229+$X229&lt;2800,ROUND(ROUND($Y229+ROUND($X229*9%,2),2)*'umowa o pracę'!$E$8,2),IF(AND($W229+$X229&gt;=2800,$X229&lt;2800,$W229&lt;2800),ROUND((ROUND(((2800-$X229)/$W229)*$Y229,2)+ROUND($X229*9%,2))*'umowa o pracę'!$E$8,2),IF(AND($W229+$X229&gt;=2800,$X229&gt;=2800),ROUND((ROUND(2800*9%,2))*'umowa o pracę'!$E$8,2),IF(AND($W229+$X229&gt;=2800,$W229&gt;=2800,$X229&lt;2800),ROUND((ROUND($X229*9%,2)+ROUND(((2800-$X229)/$W229)*$Y229,2))*'umowa o pracę'!$E$8,2),0)))),0)))&gt;$J229,$J229,IF(AND($V229=1,$I229&gt;0),ROUND(IF($W229+$X229&gt;=2800,2800*'umowa o pracę'!$E$8,($W229+$X229)*'umowa o pracę'!$E$8),2)+IF($X229=0,ROUND(IF($W229&gt;2800,ROUND($Z229/$W229*2800,2),$Z229)*'umowa o pracę'!$E$8,2),ROUND(IF($W229&gt;2800,ROUND($Z229/$W229*2800,2),$Z229)*'umowa o pracę'!$E$8,2)),ROUND(IF($W229+$X229&gt;=2800,2800*'umowa o pracę'!$E$8,($W229+$X229)*'umowa o pracę'!$E$8),2)-IF(AND($X229=0,I229&gt;0),ROUND(ROUND(IF($W229&gt;2800,ROUND($Y229/$W229*2800,2),$Y229),2)*'umowa o pracę'!$E$8,2),IF($X229&gt;0,IF($W229+$X229&lt;2800,ROUND(ROUND($Y229+ROUND($X229*9%,2),2)*'umowa o pracę'!$E$8,2),IF(AND($W229+$X229&gt;=2800,$X229&lt;2800,$W229&lt;2800),ROUND((ROUND(((2800-$X229)/$W229)*$Y229,2)+ROUND($X229*9%,2))*'umowa o pracę'!$E$8,2),IF(AND($W229+$X229&gt;=2800,$X229&gt;=2800),ROUND((ROUND(2800*9%,2))*'umowa o pracę'!$E$8,2),IF(AND($W229+$X229&gt;=2800,$W229&gt;=2800,$X229&lt;2800),ROUND((ROUND($X229*9%,2)+ROUND(((2800-$X229)/$W229)*$Y229,2))*'umowa o pracę'!$E$8,2),0)))),0)))))</f>
        <v>0</v>
      </c>
      <c r="AD229" s="32">
        <f>IF('umowa o pracę'!$E$7=2020,IF(IF($V229=1,IF($X229=0,ROUND(IF($W229&gt;2600,ROUND($Y229/$W229*2600,2),$Y229)*'umowa o pracę'!$E$8,2),IF($W229+$X229&lt;2600,ROUND(ROUND($Y229+ROUND($X229*9%,2),2)*'umowa o pracę'!$E$8,2),IF(AND($W229+$X229&gt;=2600,$W229&lt;2600),ROUND((ROUND($Y229+ROUND((2600-$W229)*9%,2),2))*'umowa o pracę'!$E$8,2),IF(AND($W229+$X229&gt;=2600,$W229&gt;=2600),ROUND(ROUND($Y229/$W229*2600,2)*'umowa o pracę'!$E$8,2),0)))),0)&gt;$H229,$H229,IF($V229=1,IF($X229=0,ROUND(IF($W229&gt;2600,ROUND($Y229/$W229*2600,2),$Y229)*'umowa o pracę'!$E$8,2),IF($W229+$X229&lt;2600,ROUND(ROUND($Y229+ROUND($X229*9%,2),2)*'umowa o pracę'!$E$8,2),IF(AND($W229+$X229&gt;=2600,$W229&lt;2600),ROUND((ROUND($Y229+ROUND((2600-$W229)*9%,2),2))*'umowa o pracę'!$E$8,2),IF(AND($W229+$X229&gt;=2600,$W229&gt;=2600),ROUND(ROUND($Y229/$W229*2600,2)*'umowa o pracę'!$E$8,2),0)))),0)),IF('umowa o pracę'!$E$7=2021,IF(IF($V229=1,IF($X229=0,ROUND(IF($W229&gt;2800,ROUND($Y229/$W229*2800,2),$Y229)*'umowa o pracę'!$E$8,2),IF($W229+$X229&lt;2800,ROUND(ROUND($Y229+ROUND($X229*9%,2),2)*'umowa o pracę'!$E$8,2),IF(AND($W229+$X229&gt;=2800,$W229&lt;2800),ROUND((ROUND($Y229+ROUND((2800-$W229)*9%,2),2))*'umowa o pracę'!$E$8,2),IF(AND($W229+$X229&gt;=2800,$W229&gt;=2800),ROUND(ROUND($Y229/$W229*2800,2)*'umowa o pracę'!$E$8,2),0)))),0)&gt;$H229,$H229,IF($V229=1,IF($X229=0,ROUND(IF($W229&gt;2800,ROUND($Y229/$W229*2800,2),$Y229)*'umowa o pracę'!$E$8,2),IF($W229+$X229&lt;2800,ROUND(ROUND($Y229+ROUND($X229*9%,2),2)*'umowa o pracę'!$E$8,2),IF(AND($W229+$X229&gt;=2800,$W229&lt;2800),ROUND((ROUND($Y229+ROUND((2800-$W229)*9%,2),2))*'umowa o pracę'!$E$8,2),IF(AND($W229+$X229&gt;=2800,$W229&gt;=2800),ROUND(ROUND($Y229/$W229*2800,2)*'umowa o pracę'!$E$8,2),0)))),0)),0))</f>
        <v>0</v>
      </c>
      <c r="AE229" s="32">
        <f>IF('umowa o pracę'!$E$7=2020,IF(IF($V229=1,IF($X229=0,ROUND(IF($W229&gt;2600,ROUND($Z229/$W229*2600,2),$Z229)*'umowa o pracę'!$E$8,2),ROUND(IF($W229&gt;2600,ROUND($Z229/$W229*2600,2),$Z229)*'umowa o pracę'!$E$8,2)),0)&gt;$I229,$I229,IF($V229=1,IF($X229=0,ROUND(IF($W229&gt;2600,ROUND($Z229/$W229*2600,2),$Z229)*'umowa o pracę'!$E$8,2),ROUND(IF($W229&gt;2600,ROUND($Z229/$W229*2600,2),$Z229)*'umowa o pracę'!$E$8,2)),0)),IF('umowa o pracę'!$E$7=2021,IF(IF($V229=1,IF($X229=0,ROUND(IF($W229&gt;2800,ROUND($Z229/$W229*2800,2),$Z229)*'umowa o pracę'!$E$8,2),ROUND(IF($W229&gt;2800,ROUND($Z229/$W229*2800,2),$Z229)*'umowa o pracę'!$E$8,2)),0)&gt;$I229,$I229,IF($V229=1,IF($X229=0,ROUND(IF($W229&gt;2800,ROUND($Z229/$W229*2800,2),$Z229)*'umowa o pracę'!$E$8,2),ROUND(IF($W229&gt;2800,ROUND($Z229/$W229*2800,2),$Z229)*'umowa o pracę'!$E$8,2)),0)),0))</f>
        <v>0</v>
      </c>
      <c r="AF229" s="56">
        <f>IF('umowa o pracę'!$E$7=2020,$AB229,IF('umowa o pracę'!$E$7=2021,$AC229,0))</f>
        <v>0</v>
      </c>
      <c r="AG229" s="53">
        <f t="shared" si="41"/>
        <v>1</v>
      </c>
      <c r="AH229" s="39">
        <f>IF('umowa o pracę'!$E$6&lt;3,0,$L229)</f>
        <v>0</v>
      </c>
      <c r="AI229" s="39">
        <f>IF('umowa o pracę'!$E$6&lt;3,0,$M229)</f>
        <v>0</v>
      </c>
      <c r="AJ229" s="55">
        <f>IF('umowa o pracę'!$E$6&lt;3,0,$N229)</f>
        <v>0</v>
      </c>
      <c r="AK229" s="55">
        <f>IF('umowa o pracę'!$E$6&lt;3,0,$O229)</f>
        <v>0</v>
      </c>
      <c r="AL229" s="32">
        <f>IF('umowa o pracę'!$E$7=2020,ROUND(IF($AH229&gt;=2600,2600*'umowa o pracę'!$E$8,$AH229*'umowa o pracę'!$E$8),2),IF('umowa o pracę'!$E$7=2021,ROUND(IF($AH229&gt;=2800,2800*'umowa o pracę'!$E$8,$AH229*'umowa o pracę'!$E$8),2),0))</f>
        <v>0</v>
      </c>
      <c r="AM229" s="32">
        <f>IF(IF(IF(AND($AG229=1,$I229&gt;0),ROUND(IF($AH229+$AI229&gt;=2600,2600*'umowa o pracę'!$E$8,($AH229+$AI229)*'umowa o pracę'!$E$8),2)+IF($AI229=0,ROUND(IF($AH229&gt;2600,ROUND($AK229/$AH229*2600,2),$AK229)*'umowa o pracę'!$E$8,2),ROUND(IF($AH229&gt;2600,ROUND($AK229/$AH229*2600,2),$AK229)*'umowa o pracę'!$E$8,2)),ROUND(IF($AH229+$AI229&gt;=2600,2600*'umowa o pracę'!$E$8,($AH229+$AI229)*'umowa o pracę'!$E$8),2)-IF($AI229=0,ROUND(ROUND(IF($AH229&gt;2600,ROUND($AJ229/$AH229*2600,2),$AJ229),2)*'umowa o pracę'!$E$8,2),IF($AI229&gt;0,IF($AH229+$AI229&lt;2600,ROUND(ROUND($AJ229+ROUND($AI229*9%,2),2)*'umowa o pracę'!$E$8,2),IF(AND($AH229+$AI229&gt;=2600,$AI229&lt;2600,$AH229&lt;2600),ROUND((ROUND(((2600-$AI229)/$AH229)*$AJ229,2)+ROUND($AI229*9%,2))*'umowa o pracę'!$E$8,2),IF(AND($AH229+$AI229&gt;=2600,$AI229&gt;=2600),ROUND((ROUND(2600*9%,2))*'umowa o pracę'!$E$8,2),IF(AND($AH229+$AI229&gt;=2600,$AH229&gt;=2600,$AI229&lt;2600),ROUND((ROUND($AI229*9%,2)+ROUND(((2600-$AI229)/$AH229)*$AJ229,2))*'umowa o pracę'!$E$8,2),0)))),0)))&gt;$J229,$J229,IF(AND($AG229=1,$I229&gt;0),ROUND(IF($AH229+$AI229&gt;=2600,2600*'umowa o pracę'!$E$8,($AH229+$AI229)*'umowa o pracę'!$E$8),2)+IF($AI229=0,ROUND(IF($AH229&gt;2600,ROUND($AK229/$AH229*2600,2),$AK229)*'umowa o pracę'!$E$8,2),ROUND(IF($AH229&gt;2600,ROUND($AK229/$AH229*2600,2),$AK229)*'umowa o pracę'!$E$8,2)),ROUND(IF($AH229+$AI229&gt;=2600,2600*'umowa o pracę'!$E$8,($AH229+$AI229)*'umowa o pracę'!$E$8),2)-IF($AI229=0,ROUND(ROUND(IF($AH229&gt;2600,ROUND($AJ229/$AH229*2600,2),$AJ229),2)*'umowa o pracę'!$E$8,2),IF($AI229&gt;0,IF($AH229+$AI229&lt;2600,ROUND(ROUND($AJ229+ROUND($AI229*9%,2),2)*'umowa o pracę'!$E$8,2),IF(AND($AH229+$AI229&gt;=2600,$AI229&lt;2600,$AH229&lt;2600),ROUND((ROUND(((2600-$AI229)/$AH229)*$AJ229,2)+ROUND($AI229*9%,2))*'umowa o pracę'!$E$8,2),IF(AND($AH229+$AI229&gt;=2600,$AI229&gt;=2600),ROUND((ROUND(2600*9%,2))*'umowa o pracę'!$E$8,2),IF(AND($AH229+$AI229&gt;=2600,$AH229&gt;=2600,$AI229&lt;2600),ROUND((ROUND($AI229*9%,2)+ROUND(((2600-$AI229)/$AH229)*$AJ229,2))*'umowa o pracę'!$E$8,2),0)))),0))))&gt;$J229,$J229,IF(IF(AND($AG229=1,$I229&gt;0),ROUND(IF($AH229+$AI229&gt;=2600,2600*'umowa o pracę'!$E$8,($AH229+$AI229)*'umowa o pracę'!$E$8),2)+IF($AI229=0,ROUND(IF($AH229&gt;2600,ROUND($AK229/$AH229*2600,2),$AK229)*'umowa o pracę'!$E$8,2),ROUND(IF($AH229&gt;2600,ROUND($AK229/$AH229*2600,2),$AK229)*'umowa o pracę'!$E$8,2)),ROUND(IF($AH229+$AI229&gt;=2600,2600*'umowa o pracę'!$E$8,($AH229+$AI229)*'umowa o pracę'!$E$8),2)-IF($AI229=0,ROUND(ROUND(IF($AH229&gt;2600,ROUND($AJ229/$AH229*2600,2),$AJ229),2)*'umowa o pracę'!$E$8,2),IF($AI229&gt;0,IF($AH229+$AI229&lt;2600,ROUND(ROUND($AJ229+ROUND($AI229*9%,2),2)*'umowa o pracę'!$E$8,2),IF(AND($AH229+$AI229&gt;=2600,$AI229&lt;2600,$AH229&lt;2600),ROUND((ROUND(((2600-$AI229)/$AH229)*$AJ229,2)+ROUND($AI229*9%,2))*'umowa o pracę'!$E$8,2),IF(AND($AH229+$AI229&gt;=2600,$AI229&gt;=2600),ROUND((ROUND(2600*9%,2))*'umowa o pracę'!$E$8,2),IF(AND($AH229+$AI229&gt;=2600,$AH229&gt;=2600,$AI229&lt;2600),ROUND((ROUND($AI229*9%,2)+ROUND(((2600-$AI229)/$AH229)*$AJ229,2))*'umowa o pracę'!$E$8,2),0)))),0)))&gt;$J229,$J229,IF(AND($AG229=1,$I229&gt;0),ROUND(IF($AH229+$AI229&gt;=2600,2600*'umowa o pracę'!$E$8,($AH229+$AI229)*'umowa o pracę'!$E$8),2)+IF($AI229=0,ROUND(IF($AH229&gt;2600,ROUND($AK229/$AH229*2600,2),$AK229)*'umowa o pracę'!$E$8,2),ROUND(IF($AH229&gt;2600,ROUND($AK229/$AH229*2600,2),$AK229)*'umowa o pracę'!$E$8,2)),ROUND(IF($AH229+$AI229&gt;=2600,2600*'umowa o pracę'!$E$8,($AH229+$AI229)*'umowa o pracę'!$E$8),2)-IF(AND($AI229=0,I229&gt;0),ROUND(ROUND(IF($AH229&gt;2600,ROUND($AJ229/$AH229*2600,2),$AJ229),2)*'umowa o pracę'!$E$8,2),IF($AI229&gt;0,IF($AH229+$AI229&lt;2600,ROUND(ROUND($AJ229+ROUND($AI229*9%,2),2)*'umowa o pracę'!$E$8,2),IF(AND($AH229+$AI229&gt;=2600,$AI229&lt;2600,$AH229&lt;2600),ROUND((ROUND(((2600-$AI229)/$AH229)*$AJ229,2)+ROUND($AI229*9%,2))*'umowa o pracę'!$E$8,2),IF(AND($AH229+$AI229&gt;=2600,$AI229&gt;=2600),ROUND((ROUND(2600*9%,2))*'umowa o pracę'!$E$8,2),IF(AND($AH229+$AI229&gt;=2600,$AH229&gt;=2600,$AI229&lt;2600),ROUND((ROUND($AI229*9%,2)+ROUND(((2600-$AI229)/$AH229)*$AJ229,2))*'umowa o pracę'!$E$8,2),0)))),0)))))</f>
        <v>0</v>
      </c>
      <c r="AN229" s="32">
        <f>IF(IF(IF(AND($AG229=1,$I229&gt;0),ROUND(IF($AH229+$AI229&gt;=2800,2800*'umowa o pracę'!$E$8,($AH229+$AI229)*'umowa o pracę'!$E$8),2)+IF($AI229=0,ROUND(IF($AH229&gt;2800,ROUND($AK229/$AH229*2800,2),$AK229)*'umowa o pracę'!$E$8,2),ROUND(IF($AH229&gt;2800,ROUND($AK229/$AH229*2800,2),$AK229)*'umowa o pracę'!$E$8,2)),ROUND(IF($AH229+$AI229&gt;=2800,2800*'umowa o pracę'!$E$8,($AH229+$AI229)*'umowa o pracę'!$E$8),2)-IF($AI229=0,ROUND(ROUND(IF($AH229&gt;2800,ROUND($AJ229/$AH229*2800,2),$AJ229),2)*'umowa o pracę'!$E$8,2),IF($AI229&gt;0,IF($AH229+$AI229&lt;2800,ROUND(ROUND($AJ229+ROUND($AI229*9%,2),2)*'umowa o pracę'!$E$8,2),IF(AND($AH229+$AI229&gt;=2800,$AI229&lt;2800,$AH229&lt;2800),ROUND((ROUND(((2800-$AI229)/$AH229)*$AJ229,2)+ROUND($AI229*9%,2))*'umowa o pracę'!$E$8,2),IF(AND($AH229+$AI229&gt;=2800,$AI229&gt;=2800),ROUND((ROUND(2800*9%,2))*'umowa o pracę'!$E$8,2),IF(AND($AH229+$AI229&gt;=2800,$AH229&gt;=2800,$AI229&lt;2800),ROUND((ROUND($AI229*9%,2)+ROUND(((2800-$AI229)/$AH229)*$AJ229,2))*'umowa o pracę'!$E$8,2),0)))),0)))&gt;$J229,$J229,IF(AND($AG229=1,$I229&gt;0),ROUND(IF($AH229+$AI229&gt;=2800,2800*'umowa o pracę'!$E$8,($AH229+$AI229)*'umowa o pracę'!$E$8),2)+IF($AI229=0,ROUND(IF($AH229&gt;2800,ROUND($AK229/$AH229*2800,2),$AK229)*'umowa o pracę'!$E$8,2),ROUND(IF($AH229&gt;2800,ROUND($AK229/$AH229*2800,2),$AK229)*'umowa o pracę'!$E$8,2)),ROUND(IF($AH229+$AI229&gt;=2800,2800*'umowa o pracę'!$E$8,($AH229+$AI229)*'umowa o pracę'!$E$8),2)-IF($AI229=0,ROUND(ROUND(IF($AH229&gt;2800,ROUND($AJ229/$AH229*2800,2),$AJ229),2)*'umowa o pracę'!$E$8,2),IF($AI229&gt;0,IF($AH229+$AI229&lt;2800,ROUND(ROUND($AJ229+ROUND($AI229*9%,2),2)*'umowa o pracę'!$E$8,2),IF(AND($AH229+$AI229&gt;=2800,$AI229&lt;2800,$AH229&lt;2800),ROUND((ROUND(((2800-$AI229)/$AH229)*$AJ229,2)+ROUND($AI229*9%,2))*'umowa o pracę'!$E$8,2),IF(AND($AH229+$AI229&gt;=2800,$AI229&gt;=2800),ROUND((ROUND(2800*9%,2))*'umowa o pracę'!$E$8,2),IF(AND($AH229+$AI229&gt;=2800,$AH229&gt;=2800,$AI229&lt;2800),ROUND((ROUND($AI229*9%,2)+ROUND(((2800-$AI229)/$AH229)*$AJ229,2))*'umowa o pracę'!$E$8,2),0)))),0))))&gt;$J229,$J229,IF(IF(AND($AG229=1,$I229&gt;0),ROUND(IF($AH229+$AI229&gt;=2800,2800*'umowa o pracę'!$E$8,($AH229+$AI229)*'umowa o pracę'!$E$8),2)+IF($AI229=0,ROUND(IF($AH229&gt;2800,ROUND($AK229/$AH229*2800,2),$AK229)*'umowa o pracę'!$E$8,2),ROUND(IF($AH229&gt;2800,ROUND($AK229/$AH229*2800,2),$AK229)*'umowa o pracę'!$E$8,2)),ROUND(IF($AH229+$AI229&gt;=2800,2800*'umowa o pracę'!$E$8,($AH229+$AI229)*'umowa o pracę'!$E$8),2)-IF($AI229=0,ROUND(ROUND(IF($AH229&gt;2800,ROUND($AJ229/$AH229*2800,2),$AJ229),2)*'umowa o pracę'!$E$8,2),IF($AI229&gt;0,IF($AH229+$AI229&lt;2800,ROUND(ROUND($AJ229+ROUND($AI229*9%,2),2)*'umowa o pracę'!$E$8,2),IF(AND($AH229+$AI229&gt;=2800,$AI229&lt;2800,$AH229&lt;2800),ROUND((ROUND(((2800-$AI229)/$AH229)*$AJ229,2)+ROUND($AI229*9%,2))*'umowa o pracę'!$E$8,2),IF(AND($AH229+$AI229&gt;=2800,$AI229&gt;=2800),ROUND((ROUND(2800*9%,2))*'umowa o pracę'!$E$8,2),IF(AND($AH229+$AI229&gt;=2800,$AH229&gt;=2800,$AI229&lt;2800),ROUND((ROUND($AI229*9%,2)+ROUND(((2800-$AI229)/$AH229)*$AJ229,2))*'umowa o pracę'!$E$8,2),0)))),0)))&gt;$J229,$J229,IF(AND($AG229=1,$I229&gt;0),ROUND(IF($AH229+$AI229&gt;=2800,2800*'umowa o pracę'!$E$8,($AH229+$AI229)*'umowa o pracę'!$E$8),2)+IF($AI229=0,ROUND(IF($AH229&gt;2800,ROUND($AK229/$AH229*2800,2),$AK229)*'umowa o pracę'!$E$8,2),ROUND(IF($AH229&gt;2800,ROUND($AK229/$AH229*2800,2),$AK229)*'umowa o pracę'!$E$8,2)),ROUND(IF($AH229+$AI229&gt;=2800,2800*'umowa o pracę'!$E$8,($AH229+$AI229)*'umowa o pracę'!$E$8),2)-IF(AND($AI229=0,I229&gt;0),ROUND(ROUND(IF($AH229&gt;2800,ROUND($AJ229/$AH229*2800,2),$AJ229),2)*'umowa o pracę'!$E$8,2),IF($AI229&gt;0,IF($AH229+$AI229&lt;2800,ROUND(ROUND($AJ229+ROUND($AI229*9%,2),2)*'umowa o pracę'!$E$8,2),IF(AND($AH229+$AI229&gt;=2800,$AI229&lt;2800,$AH229&lt;2800),ROUND((ROUND(((2800-$AI229)/$AH229)*$AJ229,2)+ROUND($AI229*9%,2))*'umowa o pracę'!$E$8,2),IF(AND($AH229+$AI229&gt;=2800,$AI229&gt;=2800),ROUND((ROUND(2800*9%,2))*'umowa o pracę'!$E$8,2),IF(AND($AH229+$AI229&gt;=2800,$AH229&gt;=2800,$AI229&lt;2800),ROUND((ROUND($AI229*9%,2)+ROUND(((2800-$AI229)/$AH229)*$AJ229,2))*'umowa o pracę'!$E$8,2),0)))),0)))))</f>
        <v>0</v>
      </c>
      <c r="AO229" s="32">
        <f>IF('umowa o pracę'!$E$7=2020,IF(IF($AG229=1,IF($AI229=0,ROUND(IF($AH229&gt;2600,ROUND($AJ229/$AH229*2600,2),$AJ229)*'umowa o pracę'!$E$8,2),IF($AH229+$AI229&lt;2600,ROUND(ROUND($AJ229+ROUND($AI229*9%,2),2)*'umowa o pracę'!$E$8,2),IF(AND($AH229+$AI229&gt;=2600,$AH229&lt;2600),ROUND((ROUND($AJ229+ROUND((2600-$AH229)*9%,2),2))*'umowa o pracę'!$E$8,2),IF(AND($AH229+$AI229&gt;=2600,$AH229&gt;=2600),ROUND(ROUND($AJ229/$AH229*2600,2)*'umowa o pracę'!$E$8,2),0)))),0)&gt;$H229,$H229,IF($AG229=1,IF($AI229=0,ROUND(IF($AH229&gt;2600,ROUND($AJ229/$AH229*2600,2),$AJ229)*'umowa o pracę'!$E$8,2),IF($AH229+$AI229&lt;2600,ROUND(ROUND($AJ229+ROUND($AI229*9%,2),2)*'umowa o pracę'!$E$8,2),IF(AND($AH229+$AI229&gt;=2600,$AH229&lt;2600),ROUND((ROUND($AJ229+ROUND((2600-$AH229)*9%,2),2))*'umowa o pracę'!$E$8,2),IF(AND($AH229+$AI229&gt;=2600,$AH229&gt;=2600),ROUND(ROUND($AJ229/$AH229*2600,2)*'umowa o pracę'!$E$8,2),0)))),0)),IF('umowa o pracę'!$E$7=2021,IF(IF($AG229=1,IF($AI229=0,ROUND(IF($AH229&gt;2800,ROUND($AJ229/$AH229*2800,2),$AJ229)*'umowa o pracę'!$E$8,2),IF($AH229+$AI229&lt;2800,ROUND(ROUND($AJ229+ROUND($AI229*9%,2),2)*'umowa o pracę'!$E$8,2),IF(AND($AH229+$AI229&gt;=2800,$AH229&lt;2800),ROUND((ROUND($AJ229+ROUND((2800-$AH229)*9%,2),2))*'umowa o pracę'!$E$8,2),IF(AND($AH229+$AI229&gt;=2800,$AH229&gt;=2800),ROUND(ROUND($AJ229/$AH229*2800,2)*'umowa o pracę'!$E$8,2),0)))),0)&gt;$H229,$H229,IF($AG229=1,IF($AI229=0,ROUND(IF($AH229&gt;2800,ROUND($AJ229/$AH229*2800,2),$AJ229)*'umowa o pracę'!$E$8,2),IF($AH229+$AI229&lt;2800,ROUND(ROUND($AJ229+ROUND($AI229*9%,2),2)*'umowa o pracę'!$E$8,2),IF(AND($AH229+$AI229&gt;=2800,$AH229&lt;2800),ROUND((ROUND($AJ229+ROUND((2800-$AH229)*9%,2),2))*'umowa o pracę'!$E$8,2),IF(AND($AH229+$AI229&gt;=2800,$AH229&gt;=2800),ROUND(ROUND($AJ229/$AH229*2800,2)*'umowa o pracę'!$E$8,2),0)))),0)),0))</f>
        <v>0</v>
      </c>
      <c r="AP229" s="32">
        <f>IF('umowa o pracę'!$E$7=2020,IF(IF($AG229=1,IF($AI229=0,ROUND(IF($AH229&gt;2600,ROUND($AK229/$AH229*2600,2),$AK229)*'umowa o pracę'!$E$8,2),ROUND(IF($AH229&gt;2600,ROUND($AK229/$AH229*2600,2),$AK229)*'umowa o pracę'!$E$8,2)),0)&gt;$I229,$I229,IF($AG229=1,IF($AI229=0,ROUND(IF($AH229&gt;2600,ROUND($AK229/$AH229*2600,2),$AK229)*'umowa o pracę'!$E$8,2),ROUND(IF($AH229&gt;2600,ROUND($AK229/$AH229*2600,2),$AK229)*'umowa o pracę'!$E$8,2)),0)),IF('umowa o pracę'!$E$7=2021,IF(IF($AG229=1,IF($AI229=0,ROUND(IF($AH229&gt;2800,ROUND($AK229/$AH229*2800,2),$AK229)*'umowa o pracę'!$E$8,2),ROUND(IF($AH229&gt;2800,ROUND($AK229/$AH229*2800,2),$AK229)*'umowa o pracę'!$E$8,2)),0)&gt;$I229,$I229,IF($AG229=1,IF($AI229=0,ROUND(IF($AH229&gt;2800,ROUND($AK229/$AH229*2800,2),$AK229)*'umowa o pracę'!$E$8,2),ROUND(IF($AH229&gt;2800,ROUND($AK229/$AH229*2800,2),$AK229)*'umowa o pracę'!$E$8,2)),0)),0))</f>
        <v>0</v>
      </c>
      <c r="AQ229" s="56">
        <f>IF('umowa o pracę'!$E$7=2020,$AM229,IF('umowa o pracę'!$E$7=2021,$AN229,0))</f>
        <v>0</v>
      </c>
      <c r="AR229" s="33">
        <f>IF('umowa o pracę'!$E$7=0,0,U229+AF229+AQ229)</f>
        <v>0</v>
      </c>
      <c r="AS229" s="19"/>
      <c r="AT229" s="19"/>
      <c r="AU229" s="19"/>
      <c r="AV229" s="6"/>
      <c r="AW229" s="6"/>
      <c r="AX229" s="6">
        <f t="shared" si="39"/>
        <v>10</v>
      </c>
      <c r="AY229" s="6"/>
      <c r="AZ229" s="234">
        <f t="shared" si="42"/>
        <v>0</v>
      </c>
      <c r="BA229" s="234">
        <f t="shared" si="43"/>
        <v>0</v>
      </c>
      <c r="BB229" s="234">
        <f t="shared" si="44"/>
        <v>0</v>
      </c>
      <c r="BC229" s="234">
        <f t="shared" si="45"/>
        <v>0</v>
      </c>
      <c r="BD229" s="234">
        <f t="shared" si="46"/>
        <v>0</v>
      </c>
      <c r="BE229" s="234">
        <f t="shared" si="47"/>
        <v>0</v>
      </c>
      <c r="BF229" s="234">
        <f t="shared" si="48"/>
        <v>0</v>
      </c>
      <c r="BG229" s="234">
        <f t="shared" si="49"/>
        <v>0</v>
      </c>
      <c r="BH229" s="234">
        <f t="shared" si="50"/>
        <v>0</v>
      </c>
      <c r="BI229" s="238">
        <f t="shared" si="51"/>
        <v>0</v>
      </c>
      <c r="BJ229" s="236"/>
      <c r="BK229" s="236"/>
      <c r="BL229" s="237"/>
    </row>
    <row r="230" spans="1:64" ht="15.75" customHeight="1" x14ac:dyDescent="0.25">
      <c r="A230" s="129">
        <v>219</v>
      </c>
      <c r="B230" s="57"/>
      <c r="C230" s="57"/>
      <c r="D230" s="36"/>
      <c r="E230" s="36"/>
      <c r="F230" s="242"/>
      <c r="G230" s="37">
        <v>1</v>
      </c>
      <c r="H230" s="58">
        <v>0</v>
      </c>
      <c r="I230" s="59">
        <v>0</v>
      </c>
      <c r="J230" s="60">
        <v>0</v>
      </c>
      <c r="K230" s="52">
        <v>1</v>
      </c>
      <c r="L230" s="39">
        <v>0</v>
      </c>
      <c r="M230" s="39">
        <v>0</v>
      </c>
      <c r="N230" s="39">
        <v>0</v>
      </c>
      <c r="O230" s="39">
        <v>0</v>
      </c>
      <c r="P230" s="35">
        <f>IF('umowa o pracę'!$E$7=2020,ROUND(IF($L230&gt;=2600,2600*'umowa o pracę'!$E$8,$L230*'umowa o pracę'!$E$8),2),IF('umowa o pracę'!$E$7=2021,ROUND(IF($L230&gt;=2800,2800*'umowa o pracę'!$E$8,$L230*'umowa o pracę'!$E$8),2),0))</f>
        <v>0</v>
      </c>
      <c r="Q230" s="252">
        <f>IF(IF(IF(AND($K230=1,$I230&gt;0),ROUND(IF($L230+$M230&gt;=2600,2600*'umowa o pracę'!$E$8,($L230+$M230)*'umowa o pracę'!$E$8),2)+IF($M230=0,ROUND(IF($L230&gt;2600,ROUND($O230/$L230*2600,2),$O230)*'umowa o pracę'!$E$8,2),ROUND(IF($L230&gt;2600,ROUND($O230/$L230*2600,2),$O230)*'umowa o pracę'!$E$8,2)),ROUND(IF($L230+$M230&gt;=2600,2600*'umowa o pracę'!$E$8,($L230+$M230)*'umowa o pracę'!$E$8),2)-IF($M230=0,ROUND(ROUND(IF($L230&gt;2600,ROUND($N230/$L230*2600,2),$N230),2)*'umowa o pracę'!$E$8,2),IF($M230&gt;0,IF($L230+$M230&lt;2600,ROUND(ROUND($N230+ROUND($M230*9%,2),2)*'umowa o pracę'!$E$8,2),IF(AND($L230+$M230&gt;=2600,$M230&lt;2600,$L230&lt;2600),ROUND((ROUND(((2600-$M230)/$L230)*$N230,2)+ROUND($M230*9%,2))*'umowa o pracę'!$E$8,2),IF(AND($L230+$M230&gt;=2600,$M230&gt;=2600),ROUND((ROUND(2600*9%,2))*'umowa o pracę'!$E$8,2),IF(AND($L230+$M230&gt;=2600,$L230&gt;=2600,$M230&lt;2600),ROUND((ROUND($M230*9%,2)+ROUND(((2600-$M230)/$L230)*$N230,2))*'umowa o pracę'!$E$8,2),0)))),0)))&gt;$J230,$J230,IF(AND($K230=1,$I230&gt;0),ROUND(IF($L230+$M230&gt;=2600,2600*'umowa o pracę'!$E$8,($L230+$M230)*'umowa o pracę'!$E$8),2)+IF($M230=0,ROUND(IF($L230&gt;2600,ROUND($O230/$L230*2600,2),$O230)*'umowa o pracę'!$E$8,2),ROUND(IF($L230&gt;2600,ROUND($O230/$L230*2600,2),$O230)*'umowa o pracę'!$E$8,2)),ROUND(IF($L230+$M230&gt;=2600,2600*'umowa o pracę'!$E$8,($L230+$M230)*'umowa o pracę'!$E$8),2)-IF($M230=0,ROUND(ROUND(IF($L230&gt;2600,ROUND($N230/$L230*2600,2),$N230),2)*'umowa o pracę'!$E$8,2),IF($M230&gt;0,IF($L230+$M230&lt;2600,ROUND(ROUND($N230+ROUND($M230*9%,2),2)*'umowa o pracę'!$E$8,2),IF(AND($L230+$M230&gt;=2600,$M230&lt;2600,$L230&lt;2600),ROUND((ROUND(((2600-$M230)/$L230)*$N230,2)+ROUND($M230*9%,2))*'umowa o pracę'!$E$8,2),IF(AND($L230+$M230&gt;=2600,$M230&gt;=2600),ROUND((ROUND(2600*9%,2))*'umowa o pracę'!$E$8,2),IF(AND($L230+$M230&gt;=2600,$L230&gt;=2600,$M230&lt;2600),ROUND((ROUND($M230*9%,2)+ROUND(((2600-$M230)/$L230)*$N230,2))*'umowa o pracę'!$E$8,2),0)))),0))))&gt;$J230,$J230,IF(IF(AND($K230=1,$I230&gt;0),ROUND(IF($L230+$M230&gt;=2600,2600*'umowa o pracę'!$E$8,($L230+$M230)*'umowa o pracę'!$E$8),2)+IF($M230=0,ROUND(IF($L230&gt;2600,ROUND($O230/$L230*2600,2),$O230)*'umowa o pracę'!$E$8,2),ROUND(IF($L230&gt;2600,ROUND($O230/$L230*2600,2),$O230)*'umowa o pracę'!$E$8,2)),ROUND(IF($L230+$M230&gt;=2600,2600*'umowa o pracę'!$E$8,($L230+$M230)*'umowa o pracę'!$E$8),2)-IF($M230=0,ROUND(ROUND(IF($L230&gt;2600,ROUND($N230/$L230*2600,2),$N230),2)*'umowa o pracę'!$E$8,2),IF($M230&gt;0,IF($L230+$M230&lt;2600,ROUND(ROUND($N230+ROUND($M230*9%,2),2)*'umowa o pracę'!$E$8,2),IF(AND($L230+$M230&gt;=2600,$M230&lt;2600,$L230&lt;2600),ROUND((ROUND(((2600-$M230)/$L230)*$N230,2)+ROUND($M230*9%,2))*'umowa o pracę'!$E$8,2),IF(AND($L230+$M230&gt;=2600,$M230&gt;=2600),ROUND((ROUND(2600*9%,2))*'umowa o pracę'!$E$8,2),IF(AND($L230+$M230&gt;=2600,$L230&gt;=2600,$M230&lt;2600),ROUND((ROUND($M230*9%,2)+ROUND(((2600-$M230)/$L230)*$N230,2))*'umowa o pracę'!$E$8,2),0)))),0)))&gt;$J230,$J230,IF(AND($K230=1,$I230&gt;0),ROUND(IF($L230+$M230&gt;=2600,2600*'umowa o pracę'!$E$8,($L230+$M230)*'umowa o pracę'!$E$8),2)+IF($M230=0,ROUND(IF($L230&gt;2600,ROUND($O230/$L230*2600,2),$O230)*'umowa o pracę'!$E$8,2),ROUND(IF($L230&gt;2600,ROUND($O230/$L230*2600,2),$O230)*'umowa o pracę'!$E$8,2)),ROUND(IF($L230+$M230&gt;=2600,2600*'umowa o pracę'!$E$8,($L230+$M230)*'umowa o pracę'!$E$8),2)-IF(AND($M230=0,I230&gt;0),ROUND(ROUND(IF($L230&gt;2600,ROUND($N230/$L230*2600,2),$N230),2)*'umowa o pracę'!$E$8,2),IF($M230&gt;0,IF($L230+$M230&lt;2600,ROUND(ROUND($N230+ROUND($M230*9%,2),2)*'umowa o pracę'!$E$8,2),IF(AND($L230+$M230&gt;=2600,$M230&lt;2600,$L230&lt;2600),ROUND((ROUND(((2600-$M230)/$L230)*$N230,2)+ROUND($M230*9%,2))*'umowa o pracę'!$E$8,2),IF(AND($L230+$M230&gt;=2600,$M230&gt;=2600),ROUND((ROUND(2600*9%,2))*'umowa o pracę'!$E$8,2),IF(AND($L230+$M230&gt;=2600,$L230&gt;=2600,$M230&lt;2600),ROUND((ROUND($M230*9%,2)+ROUND(((2600-$M230)/$L230)*$N230,2))*'umowa o pracę'!$E$8,2),0)))),0)))))</f>
        <v>0</v>
      </c>
      <c r="R230" s="252">
        <f>IF(IF(IF(AND($K230=1,$I230&gt;0),ROUND(IF($L230+$M230&gt;=2800,2800*'umowa o pracę'!$E$8,($L230+$M230)*'umowa o pracę'!$E$8),2)+IF($M230=0,ROUND(IF($L230&gt;2800,ROUND($O230/$L230*2800,2),$O230)*'umowa o pracę'!$E$8,2),ROUND(IF($L230&gt;2800,ROUND($O230/$L230*2800,2),$O230)*'umowa o pracę'!$E$8,2)),ROUND(IF($L230+$M230&gt;=2800,2800*'umowa o pracę'!$E$8,($L230+$M230)*'umowa o pracę'!$E$8),2)-IF($M230=0,ROUND(ROUND(IF($L230&gt;2800,ROUND($N230/$L230*2800,2),$N230),2)*'umowa o pracę'!$E$8,2),IF($M230&gt;0,IF($L230+$M230&lt;2800,ROUND(ROUND($N230+ROUND($M230*9%,2),2)*'umowa o pracę'!$E$8,2),IF(AND($L230+$M230&gt;=2800,$M230&lt;2800,$L230&lt;2800),ROUND((ROUND(((2800-$M230)/$L230)*$N230,2)+ROUND($M230*9%,2))*'umowa o pracę'!$E$8,2),IF(AND($L230+$M230&gt;=2800,$M230&gt;=2800),ROUND((ROUND(2800*9%,2))*'umowa o pracę'!$E$8,2),IF(AND($L230+$M230&gt;=2800,$L230&gt;=2800,$M230&lt;2800),ROUND((ROUND($M230*9%,2)+ROUND(((2800-$M230)/$L230)*$N230,2))*'umowa o pracę'!$E$8,2),0)))),0)))&gt;$J230,$J230,IF(AND($K230=1,$I230&gt;0),ROUND(IF($L230+$M230&gt;=2800,2800*'umowa o pracę'!$E$8,($L230+$M230)*'umowa o pracę'!$E$8),2)+IF($M230=0,ROUND(IF($L230&gt;2800,ROUND($O230/$L230*2800,2),$O230)*'umowa o pracę'!$E$8,2),ROUND(IF($L230&gt;2800,ROUND($O230/$L230*2800,2),$O230)*'umowa o pracę'!$E$8,2)),ROUND(IF($L230+$M230&gt;=2800,2800*'umowa o pracę'!$E$8,($L230+$M230)*'umowa o pracę'!$E$8),2)-IF($M230=0,ROUND(ROUND(IF($L230&gt;2800,ROUND($N230/$L230*2800,2),$N230),2)*'umowa o pracę'!$E$8,2),IF($M230&gt;0,IF($L230+$M230&lt;2800,ROUND(ROUND($N230+ROUND($M230*9%,2),2)*'umowa o pracę'!$E$8,2),IF(AND($L230+$M230&gt;=2800,$M230&lt;2800,$L230&lt;2800),ROUND((ROUND(((2800-$M230)/$L230)*$N230,2)+ROUND($M230*9%,2))*'umowa o pracę'!$E$8,2),IF(AND($L230+$M230&gt;=2800,$M230&gt;=2800),ROUND((ROUND(2800*9%,2))*'umowa o pracę'!$E$8,2),IF(AND($L230+$M230&gt;=2800,$L230&gt;=2800,$M230&lt;2800),ROUND((ROUND($M230*9%,2)+ROUND(((2800-$M230)/$L230)*$N230,2))*'umowa o pracę'!$E$8,2),0)))),0))))&gt;$J230,$J230,IF(IF(AND($K230=1,$I230&gt;0),ROUND(IF($L230+$M230&gt;=2800,2800*'umowa o pracę'!$E$8,($L230+$M230)*'umowa o pracę'!$E$8),2)+IF($M230=0,ROUND(IF($L230&gt;2800,ROUND($O230/$L230*2800,2),$O230)*'umowa o pracę'!$E$8,2),ROUND(IF($L230&gt;2800,ROUND($O230/$L230*2800,2),$O230)*'umowa o pracę'!$E$8,2)),ROUND(IF($L230+$M230&gt;=2800,2800*'umowa o pracę'!$E$8,($L230+$M230)*'umowa o pracę'!$E$8),2)-IF($M230=0,ROUND(ROUND(IF($L230&gt;2800,ROUND($N230/$L230*2800,2),$N230),2)*'umowa o pracę'!$E$8,2),IF($M230&gt;0,IF($L230+$M230&lt;2800,ROUND(ROUND($N230+ROUND($M230*9%,2),2)*'umowa o pracę'!$E$8,2),IF(AND($L230+$M230&gt;=2800,$M230&lt;2800,$L230&lt;2800),ROUND((ROUND(((2800-$M230)/$L230)*$N230,2)+ROUND($M230*9%,2))*'umowa o pracę'!$E$8,2),IF(AND($L230+$M230&gt;=2800,$M230&gt;=2800),ROUND((ROUND(2800*9%,2))*'umowa o pracę'!$E$8,2),IF(AND($L230+$M230&gt;=2800,$L230&gt;=2800,$M230&lt;2800),ROUND((ROUND($M230*9%,2)+ROUND(((2800-$M230)/$L230)*$N230,2))*'umowa o pracę'!$E$8,2),0)))),0)))&gt;$J230,$J230,IF(AND($K230=1,$I230&gt;0),ROUND(IF($L230+$M230&gt;=2800,2800*'umowa o pracę'!$E$8,($L230+$M230)*'umowa o pracę'!$E$8),2)+IF($M230=0,ROUND(IF($L230&gt;2800,ROUND($O230/$L230*2800,2),$O230)*'umowa o pracę'!$E$8,2),ROUND(IF($L230&gt;2800,ROUND($O230/$L230*2800,2),$O230)*'umowa o pracę'!$E$8,2)),ROUND(IF($L230+$M230&gt;=2800,2800*'umowa o pracę'!$E$8,($L230+$M230)*'umowa o pracę'!$E$8),2)-IF(AND($M230=0,I230&gt;0),ROUND(ROUND(IF($L230&gt;2800,ROUND($N230/$L230*2800,2),$N230),2)*'umowa o pracę'!$E$8,2),IF($M230&gt;0,IF($L230+$M230&lt;2800,ROUND(ROUND($N230+ROUND($M230*9%,2),2)*'umowa o pracę'!$E$8,2),IF(AND($L230+$M230&gt;=2800,$M230&lt;2800,$L230&lt;2800),ROUND((ROUND(((2800-$M230)/$L230)*$N230,2)+ROUND($M230*9%,2))*'umowa o pracę'!$E$8,2),IF(AND($L230+$M230&gt;=2800,$M230&gt;=2800),ROUND((ROUND(2800*9%,2))*'umowa o pracę'!$E$8,2),IF(AND($L230+$M230&gt;=2800,$L230&gt;=2800,$M230&lt;2800),ROUND((ROUND($M230*9%,2)+ROUND(((2800-$M230)/$L230)*$N230,2))*'umowa o pracę'!$E$8,2),0)))),0)))))</f>
        <v>0</v>
      </c>
      <c r="S230" s="32">
        <f>IF('umowa o pracę'!$E$7=2020,IF(IF($K230=1,IF($M230=0,ROUND(IF($L230&gt;2600,ROUND($N230/$L230*2600,2),$N230)*'umowa o pracę'!$E$8,2),IF($L230+$M230&lt;2600,ROUND(ROUND($N230+ROUND($M230*9%,2),2)*'umowa o pracę'!$E$8,2),IF(AND($L230+$M230&gt;=2600,$L230&lt;2600),ROUND((ROUND($N230+ROUND((2600-$L230)*9%,2),2))*'umowa o pracę'!$E$8,2),IF(AND($L230+$M230&gt;=2600,$L230&gt;=2600),ROUND(ROUND($N230/$L230*2600,2)*'umowa o pracę'!$E$8,2),0)))),0)&gt;$H230,$H230,IF($K230=1,IF($M230=0,ROUND(IF($L230&gt;2600,ROUND($N230/$L230*2600,2),$N230)*'umowa o pracę'!$E$8,2),IF($L230+$M230&lt;2600,ROUND(ROUND($N230+ROUND($M230*9%,2),2)*'umowa o pracę'!$E$8,2),IF(AND($L230+$M230&gt;=2600,$L230&lt;2600),ROUND((ROUND($N230+ROUND((2600-$L230)*9%,2),2))*'umowa o pracę'!$E$8,2),IF(AND($L230+$M230&gt;=2600,$L230&gt;=2600),ROUND(ROUND($N230/$L230*2600,2)*'umowa o pracę'!$E$8,2),0)))),0)),IF('umowa o pracę'!$E$7=2021,IF(IF($K230=1,IF($M230=0,ROUND(IF($L230&gt;2800,ROUND($N230/$L230*2800,2),$N230)*'umowa o pracę'!$E$8,2),IF($L230+$M230&lt;2800,ROUND(ROUND($N230+ROUND($M230*9%,2),2)*'umowa o pracę'!$E$8,2),IF(AND($L230+$M230&gt;=2800,$L230&lt;2800),ROUND((ROUND($N230+ROUND((2800-$L230)*9%,2),2))*'umowa o pracę'!$E$8,2),IF(AND($L230+$M230&gt;=2800,$L230&gt;=2800),ROUND(ROUND($N230/$L230*2800,2)*'umowa o pracę'!$E$8,2),0)))),0)&gt;$H230,$H230,IF($K230=1,IF($M230=0,ROUND(IF($L230&gt;2800,ROUND($N230/$L230*2800,2),$N230)*'umowa o pracę'!$E$8,2),IF($L230+$M230&lt;2800,ROUND(ROUND($N230+ROUND($M230*9%,2),2)*'umowa o pracę'!$E$8,2),IF(AND($L230+$M230&gt;=2800,$L230&lt;2800),ROUND((ROUND($N230+ROUND((2800-$L230)*9%,2),2))*'umowa o pracę'!$E$8,2),IF(AND($L230+$M230&gt;=2800,$L230&gt;=2800),ROUND(ROUND($N230/$L230*2800,2)*'umowa o pracę'!$E$8,2),0)))),0)),0))</f>
        <v>0</v>
      </c>
      <c r="T230" s="32">
        <f>IF('umowa o pracę'!$E$7=2020,IF(IF($K230=1,IF($M230=0,ROUND(IF($L230&gt;2600,ROUND($O230/$L230*2600,2),$O230)*'umowa o pracę'!$E$8,2),ROUND(IF($L230&gt;2600,ROUND($O230/$L230*2600,2),$O230)*'umowa o pracę'!$E$8,2)),0)&gt;$I230,$I230,IF($K230=1,IF($M230=0,ROUND(IF($L230&gt;2600,ROUND($O230/$L230*2600,2),$O230)*'umowa o pracę'!$E$8,2),ROUND(IF($L230&gt;2600,ROUND($O230/$L230*2600,2),$O230)*'umowa o pracę'!$E$8,2)),0)),IF('umowa o pracę'!$E$7=2021,IF(IF($K230=1,IF($M230=0,ROUND(IF($L230&gt;2800,ROUND($O230/$L230*2800,2),$O230)*'umowa o pracę'!$E$8,2),ROUND(IF($L230&gt;2800,ROUND($O230/$L230*2800,2),$O230)*'umowa o pracę'!$E$8,2)),0)&gt;$I230,$I230,IF($K230=1,IF($M230=0,ROUND(IF($L230&gt;2800,ROUND($O230/$L230*2800,2),$O230)*'umowa o pracę'!$E$8,2),ROUND(IF($L230&gt;2800,ROUND($O230/$L230*2800,2),$O230)*'umowa o pracę'!$E$8,2)),0)),0))</f>
        <v>0</v>
      </c>
      <c r="U230" s="51">
        <f>IF('umowa o pracę'!$E$7=2020,$Q230,IF('umowa o pracę'!$E$7=2021,$R230,0))</f>
        <v>0</v>
      </c>
      <c r="V230" s="53">
        <f t="shared" si="40"/>
        <v>1</v>
      </c>
      <c r="W230" s="54">
        <f>IF('umowa o pracę'!$E$6&lt;2,0,$L230)</f>
        <v>0</v>
      </c>
      <c r="X230" s="54">
        <f>IF('umowa o pracę'!$E$6&lt;2,0,$M230)</f>
        <v>0</v>
      </c>
      <c r="Y230" s="55">
        <f>IF('umowa o pracę'!$E$6&lt;2,0,$N230)</f>
        <v>0</v>
      </c>
      <c r="Z230" s="55">
        <f>IF('umowa o pracę'!$E$6&lt;2,0,$O230)</f>
        <v>0</v>
      </c>
      <c r="AA230" s="32">
        <f>IF('umowa o pracę'!$E$7=2020,ROUND(IF($W230&gt;=2600,2600*'umowa o pracę'!$E$8,$W230*'umowa o pracę'!$E$8),2),IF('umowa o pracę'!$E$7=2021,ROUND(IF($W230&gt;=2800,2800*'umowa o pracę'!$E$8,$W230*'umowa o pracę'!$E$8),2),0))</f>
        <v>0</v>
      </c>
      <c r="AB230" s="32">
        <f>IF(IF(IF(AND($V230=1,$I230&gt;0),ROUND(IF($W230+$X230&gt;=2600,2600*'umowa o pracę'!$E$8,($W230+$X230)*'umowa o pracę'!$E$8),2)+IF($X230=0,ROUND(IF($W230&gt;2600,ROUND($Z230/$W230*2600,2),$Z230)*'umowa o pracę'!$E$8,2),ROUND(IF($W230&gt;2600,ROUND($Z230/$W230*2600,2),$Z230)*'umowa o pracę'!$E$8,2)),ROUND(IF($W230+$X230&gt;=2600,2600*'umowa o pracę'!$E$8,($W230+$X230)*'umowa o pracę'!$E$8),2)-IF($X230=0,ROUND(ROUND(IF($W230&gt;2600,ROUND($Y230/$W230*2600,2),$Y230),2)*'umowa o pracę'!$E$8,2),IF($X230&gt;0,IF($W230+$X230&lt;2600,ROUND(ROUND($Y230+ROUND($X230*9%,2),2)*'umowa o pracę'!$E$8,2),IF(AND($W230+$X230&gt;=2600,$X230&lt;2600,$W230&lt;2600),ROUND((ROUND(((2600-$X230)/$W230)*$Y230,2)+ROUND($X230*9%,2))*'umowa o pracę'!$E$8,2),IF(AND($W230+$X230&gt;=2600,$X230&gt;=2600),ROUND((ROUND(2600*9%,2))*'umowa o pracę'!$E$8,2),IF(AND($W230+$X230&gt;=2600,$W230&gt;=2600,$X230&lt;2600),ROUND((ROUND($X230*9%,2)+ROUND(((2600-$X230)/$W230)*$Y230,2))*'umowa o pracę'!$E$8,2),0)))),0)))&gt;$J230,$J230,IF(AND($V230=1,$I230&gt;0),ROUND(IF($W230+$X230&gt;=2600,2600*'umowa o pracę'!$E$8,($W230+$X230)*'umowa o pracę'!$E$8),2)+IF($X230=0,ROUND(IF($W230&gt;2600,ROUND($Z230/$W230*2600,2),$Z230)*'umowa o pracę'!$E$8,2),ROUND(IF($W230&gt;2600,ROUND($Z230/$W230*2600,2),$Z230)*'umowa o pracę'!$E$8,2)),ROUND(IF($W230+$X230&gt;=2600,2600*'umowa o pracę'!$E$8,($W230+$X230)*'umowa o pracę'!$E$8),2)-IF($X230=0,ROUND(ROUND(IF($W230&gt;2600,ROUND($Y230/$W230*2600,2),$Y230),2)*'umowa o pracę'!$E$8,2),IF($X230&gt;0,IF($W230+$X230&lt;2600,ROUND(ROUND($Y230+ROUND($X230*9%,2),2)*'umowa o pracę'!$E$8,2),IF(AND($W230+$X230&gt;=2600,$X230&lt;2600,$W230&lt;2600),ROUND((ROUND(((2600-$X230)/$W230)*$Y230,2)+ROUND($X230*9%,2))*'umowa o pracę'!$E$8,2),IF(AND($W230+$X230&gt;=2600,$X230&gt;=2600),ROUND((ROUND(2600*9%,2))*'umowa o pracę'!$E$8,2),IF(AND($W230+$X230&gt;=2600,$W230&gt;=2600,$X230&lt;2600),ROUND((ROUND($X230*9%,2)+ROUND(((2600-$X230)/$W230)*$Y230,2))*'umowa o pracę'!$E$8,2),0)))),0))))&gt;$J230,$J230,IF(IF(AND($V230=1,$I230&gt;0),ROUND(IF($W230+$X230&gt;=2600,2600*'umowa o pracę'!$E$8,($W230+$X230)*'umowa o pracę'!$E$8),2)+IF($X230=0,ROUND(IF($W230&gt;2600,ROUND($Z230/$W230*2600,2),$Z230)*'umowa o pracę'!$E$8,2),ROUND(IF($W230&gt;2600,ROUND($Z230/$W230*2600,2),$Z230)*'umowa o pracę'!$E$8,2)),ROUND(IF($W230+$X230&gt;=2600,2600*'umowa o pracę'!$E$8,($W230+$X230)*'umowa o pracę'!$E$8),2)-IF($X230=0,ROUND(ROUND(IF($W230&gt;2600,ROUND($Y230/$W230*2600,2),$Y230),2)*'umowa o pracę'!$E$8,2),IF($X230&gt;0,IF($W230+$X230&lt;2600,ROUND(ROUND($Y230+ROUND($X230*9%,2),2)*'umowa o pracę'!$E$8,2),IF(AND($W230+$X230&gt;=2600,$X230&lt;2600,$W230&lt;2600),ROUND((ROUND(((2600-$X230)/$W230)*$Y230,2)+ROUND($X230*9%,2))*'umowa o pracę'!$E$8,2),IF(AND($W230+$X230&gt;=2600,$X230&gt;=2600),ROUND((ROUND(2600*9%,2))*'umowa o pracę'!$E$8,2),IF(AND($W230+$X230&gt;=2600,$W230&gt;=2600,$X230&lt;2600),ROUND((ROUND($X230*9%,2)+ROUND(((2600-$X230)/$W230)*$Y230,2))*'umowa o pracę'!$E$8,2),0)))),0)))&gt;$J230,$J230,IF(AND($V230=1,$I230&gt;0),ROUND(IF($W230+$X230&gt;=2600,2600*'umowa o pracę'!$E$8,($W230+$X230)*'umowa o pracę'!$E$8),2)+IF($X230=0,ROUND(IF($W230&gt;2600,ROUND($Z230/$W230*2600,2),$Z230)*'umowa o pracę'!$E$8,2),ROUND(IF($W230&gt;2600,ROUND($Z230/$W230*2600,2),$Z230)*'umowa o pracę'!$E$8,2)),ROUND(IF($W230+$X230&gt;=2600,2600*'umowa o pracę'!$E$8,($W230+$X230)*'umowa o pracę'!$E$8),2)-IF(AND($X230=0,I230&gt;0),ROUND(ROUND(IF($W230&gt;2600,ROUND($Y230/$W230*2600,2),$Y230),2)*'umowa o pracę'!$E$8,2),IF($X230&gt;0,IF($W230+$X230&lt;2600,ROUND(ROUND($Y230+ROUND($X230*9%,2),2)*'umowa o pracę'!$E$8,2),IF(AND($W230+$X230&gt;=2600,$X230&lt;2600,$W230&lt;2600),ROUND((ROUND(((2600-$X230)/$W230)*$Y230,2)+ROUND($X230*9%,2))*'umowa o pracę'!$E$8,2),IF(AND($W230+$X230&gt;=2600,$X230&gt;=2600),ROUND((ROUND(2600*9%,2))*'umowa o pracę'!$E$8,2),IF(AND($W230+$X230&gt;=2600,$W230&gt;=2600,$X230&lt;2600),ROUND((ROUND($X230*9%,2)+ROUND(((2600-$X230)/$W230)*$Y230,2))*'umowa o pracę'!$E$8,2),0)))),0)))))</f>
        <v>0</v>
      </c>
      <c r="AC230" s="32">
        <f>IF(IF(IF(AND($V230=1,$I230&gt;0),ROUND(IF($W230+$X230&gt;=2800,2800*'umowa o pracę'!$E$8,($W230+$X230)*'umowa o pracę'!$E$8),2)+IF($X230=0,ROUND(IF($W230&gt;2800,ROUND($Z230/$W230*2800,2),$Z230)*'umowa o pracę'!$E$8,2),ROUND(IF($W230&gt;2800,ROUND($Z230/$W230*2800,2),$Z230)*'umowa o pracę'!$E$8,2)),ROUND(IF($W230+$X230&gt;=2800,2800*'umowa o pracę'!$E$8,($W230+$X230)*'umowa o pracę'!$E$8),2)-IF($X230=0,ROUND(ROUND(IF($W230&gt;2800,ROUND($Y230/$W230*2800,2),$Y230),2)*'umowa o pracę'!$E$8,2),IF($X230&gt;0,IF($W230+$X230&lt;2800,ROUND(ROUND($Y230+ROUND($X230*9%,2),2)*'umowa o pracę'!$E$8,2),IF(AND($W230+$X230&gt;=2800,$X230&lt;2800,$W230&lt;2800),ROUND((ROUND(((2800-$X230)/$W230)*$Y230,2)+ROUND($X230*9%,2))*'umowa o pracę'!$E$8,2),IF(AND($W230+$X230&gt;=2800,$X230&gt;=2800),ROUND((ROUND(2800*9%,2))*'umowa o pracę'!$E$8,2),IF(AND($W230+$X230&gt;=2800,$W230&gt;=2800,$X230&lt;2800),ROUND((ROUND($X230*9%,2)+ROUND(((2800-$X230)/$W230)*$Y230,2))*'umowa o pracę'!$E$8,2),0)))),0)))&gt;$J230,$J230,IF(AND($V230=1,$I230&gt;0),ROUND(IF($W230+$X230&gt;=2800,2800*'umowa o pracę'!$E$8,($W230+$X230)*'umowa o pracę'!$E$8),2)+IF($X230=0,ROUND(IF($W230&gt;2800,ROUND($Z230/$W230*2800,2),$Z230)*'umowa o pracę'!$E$8,2),ROUND(IF($W230&gt;2800,ROUND($Z230/$W230*2800,2),$Z230)*'umowa o pracę'!$E$8,2)),ROUND(IF($W230+$X230&gt;=2800,2800*'umowa o pracę'!$E$8,($W230+$X230)*'umowa o pracę'!$E$8),2)-IF($X230=0,ROUND(ROUND(IF($W230&gt;2800,ROUND($Y230/$W230*2800,2),$Y230),2)*'umowa o pracę'!$E$8,2),IF($X230&gt;0,IF($W230+$X230&lt;2800,ROUND(ROUND($Y230+ROUND($X230*9%,2),2)*'umowa o pracę'!$E$8,2),IF(AND($W230+$X230&gt;=2800,$X230&lt;2800,$W230&lt;2800),ROUND((ROUND(((2800-$X230)/$W230)*$Y230,2)+ROUND($X230*9%,2))*'umowa o pracę'!$E$8,2),IF(AND($W230+$X230&gt;=2800,$X230&gt;=2800),ROUND((ROUND(2800*9%,2))*'umowa o pracę'!$E$8,2),IF(AND($W230+$X230&gt;=2800,$W230&gt;=2800,$X230&lt;2800),ROUND((ROUND($X230*9%,2)+ROUND(((2800-$X230)/$W230)*$Y230,2))*'umowa o pracę'!$E$8,2),0)))),0))))&gt;$J230,$J230,IF(IF(AND($V230=1,$I230&gt;0),ROUND(IF($W230+$X230&gt;=2800,2800*'umowa o pracę'!$E$8,($W230+$X230)*'umowa o pracę'!$E$8),2)+IF($X230=0,ROUND(IF($W230&gt;2800,ROUND($Z230/$W230*2800,2),$Z230)*'umowa o pracę'!$E$8,2),ROUND(IF($W230&gt;2800,ROUND($Z230/$W230*2800,2),$Z230)*'umowa o pracę'!$E$8,2)),ROUND(IF($W230+$X230&gt;=2800,2800*'umowa o pracę'!$E$8,($W230+$X230)*'umowa o pracę'!$E$8),2)-IF($X230=0,ROUND(ROUND(IF($W230&gt;2800,ROUND($Y230/$W230*2800,2),$Y230),2)*'umowa o pracę'!$E$8,2),IF($X230&gt;0,IF($W230+$X230&lt;2800,ROUND(ROUND($Y230+ROUND($X230*9%,2),2)*'umowa o pracę'!$E$8,2),IF(AND($W230+$X230&gt;=2800,$X230&lt;2800,$W230&lt;2800),ROUND((ROUND(((2800-$X230)/$W230)*$Y230,2)+ROUND($X230*9%,2))*'umowa o pracę'!$E$8,2),IF(AND($W230+$X230&gt;=2800,$X230&gt;=2800),ROUND((ROUND(2800*9%,2))*'umowa o pracę'!$E$8,2),IF(AND($W230+$X230&gt;=2800,$W230&gt;=2800,$X230&lt;2800),ROUND((ROUND($X230*9%,2)+ROUND(((2800-$X230)/$W230)*$Y230,2))*'umowa o pracę'!$E$8,2),0)))),0)))&gt;$J230,$J230,IF(AND($V230=1,$I230&gt;0),ROUND(IF($W230+$X230&gt;=2800,2800*'umowa o pracę'!$E$8,($W230+$X230)*'umowa o pracę'!$E$8),2)+IF($X230=0,ROUND(IF($W230&gt;2800,ROUND($Z230/$W230*2800,2),$Z230)*'umowa o pracę'!$E$8,2),ROUND(IF($W230&gt;2800,ROUND($Z230/$W230*2800,2),$Z230)*'umowa o pracę'!$E$8,2)),ROUND(IF($W230+$X230&gt;=2800,2800*'umowa o pracę'!$E$8,($W230+$X230)*'umowa o pracę'!$E$8),2)-IF(AND($X230=0,I230&gt;0),ROUND(ROUND(IF($W230&gt;2800,ROUND($Y230/$W230*2800,2),$Y230),2)*'umowa o pracę'!$E$8,2),IF($X230&gt;0,IF($W230+$X230&lt;2800,ROUND(ROUND($Y230+ROUND($X230*9%,2),2)*'umowa o pracę'!$E$8,2),IF(AND($W230+$X230&gt;=2800,$X230&lt;2800,$W230&lt;2800),ROUND((ROUND(((2800-$X230)/$W230)*$Y230,2)+ROUND($X230*9%,2))*'umowa o pracę'!$E$8,2),IF(AND($W230+$X230&gt;=2800,$X230&gt;=2800),ROUND((ROUND(2800*9%,2))*'umowa o pracę'!$E$8,2),IF(AND($W230+$X230&gt;=2800,$W230&gt;=2800,$X230&lt;2800),ROUND((ROUND($X230*9%,2)+ROUND(((2800-$X230)/$W230)*$Y230,2))*'umowa o pracę'!$E$8,2),0)))),0)))))</f>
        <v>0</v>
      </c>
      <c r="AD230" s="32">
        <f>IF('umowa o pracę'!$E$7=2020,IF(IF($V230=1,IF($X230=0,ROUND(IF($W230&gt;2600,ROUND($Y230/$W230*2600,2),$Y230)*'umowa o pracę'!$E$8,2),IF($W230+$X230&lt;2600,ROUND(ROUND($Y230+ROUND($X230*9%,2),2)*'umowa o pracę'!$E$8,2),IF(AND($W230+$X230&gt;=2600,$W230&lt;2600),ROUND((ROUND($Y230+ROUND((2600-$W230)*9%,2),2))*'umowa o pracę'!$E$8,2),IF(AND($W230+$X230&gt;=2600,$W230&gt;=2600),ROUND(ROUND($Y230/$W230*2600,2)*'umowa o pracę'!$E$8,2),0)))),0)&gt;$H230,$H230,IF($V230=1,IF($X230=0,ROUND(IF($W230&gt;2600,ROUND($Y230/$W230*2600,2),$Y230)*'umowa o pracę'!$E$8,2),IF($W230+$X230&lt;2600,ROUND(ROUND($Y230+ROUND($X230*9%,2),2)*'umowa o pracę'!$E$8,2),IF(AND($W230+$X230&gt;=2600,$W230&lt;2600),ROUND((ROUND($Y230+ROUND((2600-$W230)*9%,2),2))*'umowa o pracę'!$E$8,2),IF(AND($W230+$X230&gt;=2600,$W230&gt;=2600),ROUND(ROUND($Y230/$W230*2600,2)*'umowa o pracę'!$E$8,2),0)))),0)),IF('umowa o pracę'!$E$7=2021,IF(IF($V230=1,IF($X230=0,ROUND(IF($W230&gt;2800,ROUND($Y230/$W230*2800,2),$Y230)*'umowa o pracę'!$E$8,2),IF($W230+$X230&lt;2800,ROUND(ROUND($Y230+ROUND($X230*9%,2),2)*'umowa o pracę'!$E$8,2),IF(AND($W230+$X230&gt;=2800,$W230&lt;2800),ROUND((ROUND($Y230+ROUND((2800-$W230)*9%,2),2))*'umowa o pracę'!$E$8,2),IF(AND($W230+$X230&gt;=2800,$W230&gt;=2800),ROUND(ROUND($Y230/$W230*2800,2)*'umowa o pracę'!$E$8,2),0)))),0)&gt;$H230,$H230,IF($V230=1,IF($X230=0,ROUND(IF($W230&gt;2800,ROUND($Y230/$W230*2800,2),$Y230)*'umowa o pracę'!$E$8,2),IF($W230+$X230&lt;2800,ROUND(ROUND($Y230+ROUND($X230*9%,2),2)*'umowa o pracę'!$E$8,2),IF(AND($W230+$X230&gt;=2800,$W230&lt;2800),ROUND((ROUND($Y230+ROUND((2800-$W230)*9%,2),2))*'umowa o pracę'!$E$8,2),IF(AND($W230+$X230&gt;=2800,$W230&gt;=2800),ROUND(ROUND($Y230/$W230*2800,2)*'umowa o pracę'!$E$8,2),0)))),0)),0))</f>
        <v>0</v>
      </c>
      <c r="AE230" s="32">
        <f>IF('umowa o pracę'!$E$7=2020,IF(IF($V230=1,IF($X230=0,ROUND(IF($W230&gt;2600,ROUND($Z230/$W230*2600,2),$Z230)*'umowa o pracę'!$E$8,2),ROUND(IF($W230&gt;2600,ROUND($Z230/$W230*2600,2),$Z230)*'umowa o pracę'!$E$8,2)),0)&gt;$I230,$I230,IF($V230=1,IF($X230=0,ROUND(IF($W230&gt;2600,ROUND($Z230/$W230*2600,2),$Z230)*'umowa o pracę'!$E$8,2),ROUND(IF($W230&gt;2600,ROUND($Z230/$W230*2600,2),$Z230)*'umowa o pracę'!$E$8,2)),0)),IF('umowa o pracę'!$E$7=2021,IF(IF($V230=1,IF($X230=0,ROUND(IF($W230&gt;2800,ROUND($Z230/$W230*2800,2),$Z230)*'umowa o pracę'!$E$8,2),ROUND(IF($W230&gt;2800,ROUND($Z230/$W230*2800,2),$Z230)*'umowa o pracę'!$E$8,2)),0)&gt;$I230,$I230,IF($V230=1,IF($X230=0,ROUND(IF($W230&gt;2800,ROUND($Z230/$W230*2800,2),$Z230)*'umowa o pracę'!$E$8,2),ROUND(IF($W230&gt;2800,ROUND($Z230/$W230*2800,2),$Z230)*'umowa o pracę'!$E$8,2)),0)),0))</f>
        <v>0</v>
      </c>
      <c r="AF230" s="56">
        <f>IF('umowa o pracę'!$E$7=2020,$AB230,IF('umowa o pracę'!$E$7=2021,$AC230,0))</f>
        <v>0</v>
      </c>
      <c r="AG230" s="53">
        <f t="shared" si="41"/>
        <v>1</v>
      </c>
      <c r="AH230" s="39">
        <f>IF('umowa o pracę'!$E$6&lt;3,0,$L230)</f>
        <v>0</v>
      </c>
      <c r="AI230" s="39">
        <f>IF('umowa o pracę'!$E$6&lt;3,0,$M230)</f>
        <v>0</v>
      </c>
      <c r="AJ230" s="55">
        <f>IF('umowa o pracę'!$E$6&lt;3,0,$N230)</f>
        <v>0</v>
      </c>
      <c r="AK230" s="55">
        <f>IF('umowa o pracę'!$E$6&lt;3,0,$O230)</f>
        <v>0</v>
      </c>
      <c r="AL230" s="32">
        <f>IF('umowa o pracę'!$E$7=2020,ROUND(IF($AH230&gt;=2600,2600*'umowa o pracę'!$E$8,$AH230*'umowa o pracę'!$E$8),2),IF('umowa o pracę'!$E$7=2021,ROUND(IF($AH230&gt;=2800,2800*'umowa o pracę'!$E$8,$AH230*'umowa o pracę'!$E$8),2),0))</f>
        <v>0</v>
      </c>
      <c r="AM230" s="32">
        <f>IF(IF(IF(AND($AG230=1,$I230&gt;0),ROUND(IF($AH230+$AI230&gt;=2600,2600*'umowa o pracę'!$E$8,($AH230+$AI230)*'umowa o pracę'!$E$8),2)+IF($AI230=0,ROUND(IF($AH230&gt;2600,ROUND($AK230/$AH230*2600,2),$AK230)*'umowa o pracę'!$E$8,2),ROUND(IF($AH230&gt;2600,ROUND($AK230/$AH230*2600,2),$AK230)*'umowa o pracę'!$E$8,2)),ROUND(IF($AH230+$AI230&gt;=2600,2600*'umowa o pracę'!$E$8,($AH230+$AI230)*'umowa o pracę'!$E$8),2)-IF($AI230=0,ROUND(ROUND(IF($AH230&gt;2600,ROUND($AJ230/$AH230*2600,2),$AJ230),2)*'umowa o pracę'!$E$8,2),IF($AI230&gt;0,IF($AH230+$AI230&lt;2600,ROUND(ROUND($AJ230+ROUND($AI230*9%,2),2)*'umowa o pracę'!$E$8,2),IF(AND($AH230+$AI230&gt;=2600,$AI230&lt;2600,$AH230&lt;2600),ROUND((ROUND(((2600-$AI230)/$AH230)*$AJ230,2)+ROUND($AI230*9%,2))*'umowa o pracę'!$E$8,2),IF(AND($AH230+$AI230&gt;=2600,$AI230&gt;=2600),ROUND((ROUND(2600*9%,2))*'umowa o pracę'!$E$8,2),IF(AND($AH230+$AI230&gt;=2600,$AH230&gt;=2600,$AI230&lt;2600),ROUND((ROUND($AI230*9%,2)+ROUND(((2600-$AI230)/$AH230)*$AJ230,2))*'umowa o pracę'!$E$8,2),0)))),0)))&gt;$J230,$J230,IF(AND($AG230=1,$I230&gt;0),ROUND(IF($AH230+$AI230&gt;=2600,2600*'umowa o pracę'!$E$8,($AH230+$AI230)*'umowa o pracę'!$E$8),2)+IF($AI230=0,ROUND(IF($AH230&gt;2600,ROUND($AK230/$AH230*2600,2),$AK230)*'umowa o pracę'!$E$8,2),ROUND(IF($AH230&gt;2600,ROUND($AK230/$AH230*2600,2),$AK230)*'umowa o pracę'!$E$8,2)),ROUND(IF($AH230+$AI230&gt;=2600,2600*'umowa o pracę'!$E$8,($AH230+$AI230)*'umowa o pracę'!$E$8),2)-IF($AI230=0,ROUND(ROUND(IF($AH230&gt;2600,ROUND($AJ230/$AH230*2600,2),$AJ230),2)*'umowa o pracę'!$E$8,2),IF($AI230&gt;0,IF($AH230+$AI230&lt;2600,ROUND(ROUND($AJ230+ROUND($AI230*9%,2),2)*'umowa o pracę'!$E$8,2),IF(AND($AH230+$AI230&gt;=2600,$AI230&lt;2600,$AH230&lt;2600),ROUND((ROUND(((2600-$AI230)/$AH230)*$AJ230,2)+ROUND($AI230*9%,2))*'umowa o pracę'!$E$8,2),IF(AND($AH230+$AI230&gt;=2600,$AI230&gt;=2600),ROUND((ROUND(2600*9%,2))*'umowa o pracę'!$E$8,2),IF(AND($AH230+$AI230&gt;=2600,$AH230&gt;=2600,$AI230&lt;2600),ROUND((ROUND($AI230*9%,2)+ROUND(((2600-$AI230)/$AH230)*$AJ230,2))*'umowa o pracę'!$E$8,2),0)))),0))))&gt;$J230,$J230,IF(IF(AND($AG230=1,$I230&gt;0),ROUND(IF($AH230+$AI230&gt;=2600,2600*'umowa o pracę'!$E$8,($AH230+$AI230)*'umowa o pracę'!$E$8),2)+IF($AI230=0,ROUND(IF($AH230&gt;2600,ROUND($AK230/$AH230*2600,2),$AK230)*'umowa o pracę'!$E$8,2),ROUND(IF($AH230&gt;2600,ROUND($AK230/$AH230*2600,2),$AK230)*'umowa o pracę'!$E$8,2)),ROUND(IF($AH230+$AI230&gt;=2600,2600*'umowa o pracę'!$E$8,($AH230+$AI230)*'umowa o pracę'!$E$8),2)-IF($AI230=0,ROUND(ROUND(IF($AH230&gt;2600,ROUND($AJ230/$AH230*2600,2),$AJ230),2)*'umowa o pracę'!$E$8,2),IF($AI230&gt;0,IF($AH230+$AI230&lt;2600,ROUND(ROUND($AJ230+ROUND($AI230*9%,2),2)*'umowa o pracę'!$E$8,2),IF(AND($AH230+$AI230&gt;=2600,$AI230&lt;2600,$AH230&lt;2600),ROUND((ROUND(((2600-$AI230)/$AH230)*$AJ230,2)+ROUND($AI230*9%,2))*'umowa o pracę'!$E$8,2),IF(AND($AH230+$AI230&gt;=2600,$AI230&gt;=2600),ROUND((ROUND(2600*9%,2))*'umowa o pracę'!$E$8,2),IF(AND($AH230+$AI230&gt;=2600,$AH230&gt;=2600,$AI230&lt;2600),ROUND((ROUND($AI230*9%,2)+ROUND(((2600-$AI230)/$AH230)*$AJ230,2))*'umowa o pracę'!$E$8,2),0)))),0)))&gt;$J230,$J230,IF(AND($AG230=1,$I230&gt;0),ROUND(IF($AH230+$AI230&gt;=2600,2600*'umowa o pracę'!$E$8,($AH230+$AI230)*'umowa o pracę'!$E$8),2)+IF($AI230=0,ROUND(IF($AH230&gt;2600,ROUND($AK230/$AH230*2600,2),$AK230)*'umowa o pracę'!$E$8,2),ROUND(IF($AH230&gt;2600,ROUND($AK230/$AH230*2600,2),$AK230)*'umowa o pracę'!$E$8,2)),ROUND(IF($AH230+$AI230&gt;=2600,2600*'umowa o pracę'!$E$8,($AH230+$AI230)*'umowa o pracę'!$E$8),2)-IF(AND($AI230=0,I230&gt;0),ROUND(ROUND(IF($AH230&gt;2600,ROUND($AJ230/$AH230*2600,2),$AJ230),2)*'umowa o pracę'!$E$8,2),IF($AI230&gt;0,IF($AH230+$AI230&lt;2600,ROUND(ROUND($AJ230+ROUND($AI230*9%,2),2)*'umowa o pracę'!$E$8,2),IF(AND($AH230+$AI230&gt;=2600,$AI230&lt;2600,$AH230&lt;2600),ROUND((ROUND(((2600-$AI230)/$AH230)*$AJ230,2)+ROUND($AI230*9%,2))*'umowa o pracę'!$E$8,2),IF(AND($AH230+$AI230&gt;=2600,$AI230&gt;=2600),ROUND((ROUND(2600*9%,2))*'umowa o pracę'!$E$8,2),IF(AND($AH230+$AI230&gt;=2600,$AH230&gt;=2600,$AI230&lt;2600),ROUND((ROUND($AI230*9%,2)+ROUND(((2600-$AI230)/$AH230)*$AJ230,2))*'umowa o pracę'!$E$8,2),0)))),0)))))</f>
        <v>0</v>
      </c>
      <c r="AN230" s="32">
        <f>IF(IF(IF(AND($AG230=1,$I230&gt;0),ROUND(IF($AH230+$AI230&gt;=2800,2800*'umowa o pracę'!$E$8,($AH230+$AI230)*'umowa o pracę'!$E$8),2)+IF($AI230=0,ROUND(IF($AH230&gt;2800,ROUND($AK230/$AH230*2800,2),$AK230)*'umowa o pracę'!$E$8,2),ROUND(IF($AH230&gt;2800,ROUND($AK230/$AH230*2800,2),$AK230)*'umowa o pracę'!$E$8,2)),ROUND(IF($AH230+$AI230&gt;=2800,2800*'umowa o pracę'!$E$8,($AH230+$AI230)*'umowa o pracę'!$E$8),2)-IF($AI230=0,ROUND(ROUND(IF($AH230&gt;2800,ROUND($AJ230/$AH230*2800,2),$AJ230),2)*'umowa o pracę'!$E$8,2),IF($AI230&gt;0,IF($AH230+$AI230&lt;2800,ROUND(ROUND($AJ230+ROUND($AI230*9%,2),2)*'umowa o pracę'!$E$8,2),IF(AND($AH230+$AI230&gt;=2800,$AI230&lt;2800,$AH230&lt;2800),ROUND((ROUND(((2800-$AI230)/$AH230)*$AJ230,2)+ROUND($AI230*9%,2))*'umowa o pracę'!$E$8,2),IF(AND($AH230+$AI230&gt;=2800,$AI230&gt;=2800),ROUND((ROUND(2800*9%,2))*'umowa o pracę'!$E$8,2),IF(AND($AH230+$AI230&gt;=2800,$AH230&gt;=2800,$AI230&lt;2800),ROUND((ROUND($AI230*9%,2)+ROUND(((2800-$AI230)/$AH230)*$AJ230,2))*'umowa o pracę'!$E$8,2),0)))),0)))&gt;$J230,$J230,IF(AND($AG230=1,$I230&gt;0),ROUND(IF($AH230+$AI230&gt;=2800,2800*'umowa o pracę'!$E$8,($AH230+$AI230)*'umowa o pracę'!$E$8),2)+IF($AI230=0,ROUND(IF($AH230&gt;2800,ROUND($AK230/$AH230*2800,2),$AK230)*'umowa o pracę'!$E$8,2),ROUND(IF($AH230&gt;2800,ROUND($AK230/$AH230*2800,2),$AK230)*'umowa o pracę'!$E$8,2)),ROUND(IF($AH230+$AI230&gt;=2800,2800*'umowa o pracę'!$E$8,($AH230+$AI230)*'umowa o pracę'!$E$8),2)-IF($AI230=0,ROUND(ROUND(IF($AH230&gt;2800,ROUND($AJ230/$AH230*2800,2),$AJ230),2)*'umowa o pracę'!$E$8,2),IF($AI230&gt;0,IF($AH230+$AI230&lt;2800,ROUND(ROUND($AJ230+ROUND($AI230*9%,2),2)*'umowa o pracę'!$E$8,2),IF(AND($AH230+$AI230&gt;=2800,$AI230&lt;2800,$AH230&lt;2800),ROUND((ROUND(((2800-$AI230)/$AH230)*$AJ230,2)+ROUND($AI230*9%,2))*'umowa o pracę'!$E$8,2),IF(AND($AH230+$AI230&gt;=2800,$AI230&gt;=2800),ROUND((ROUND(2800*9%,2))*'umowa o pracę'!$E$8,2),IF(AND($AH230+$AI230&gt;=2800,$AH230&gt;=2800,$AI230&lt;2800),ROUND((ROUND($AI230*9%,2)+ROUND(((2800-$AI230)/$AH230)*$AJ230,2))*'umowa o pracę'!$E$8,2),0)))),0))))&gt;$J230,$J230,IF(IF(AND($AG230=1,$I230&gt;0),ROUND(IF($AH230+$AI230&gt;=2800,2800*'umowa o pracę'!$E$8,($AH230+$AI230)*'umowa o pracę'!$E$8),2)+IF($AI230=0,ROUND(IF($AH230&gt;2800,ROUND($AK230/$AH230*2800,2),$AK230)*'umowa o pracę'!$E$8,2),ROUND(IF($AH230&gt;2800,ROUND($AK230/$AH230*2800,2),$AK230)*'umowa o pracę'!$E$8,2)),ROUND(IF($AH230+$AI230&gt;=2800,2800*'umowa o pracę'!$E$8,($AH230+$AI230)*'umowa o pracę'!$E$8),2)-IF($AI230=0,ROUND(ROUND(IF($AH230&gt;2800,ROUND($AJ230/$AH230*2800,2),$AJ230),2)*'umowa o pracę'!$E$8,2),IF($AI230&gt;0,IF($AH230+$AI230&lt;2800,ROUND(ROUND($AJ230+ROUND($AI230*9%,2),2)*'umowa o pracę'!$E$8,2),IF(AND($AH230+$AI230&gt;=2800,$AI230&lt;2800,$AH230&lt;2800),ROUND((ROUND(((2800-$AI230)/$AH230)*$AJ230,2)+ROUND($AI230*9%,2))*'umowa o pracę'!$E$8,2),IF(AND($AH230+$AI230&gt;=2800,$AI230&gt;=2800),ROUND((ROUND(2800*9%,2))*'umowa o pracę'!$E$8,2),IF(AND($AH230+$AI230&gt;=2800,$AH230&gt;=2800,$AI230&lt;2800),ROUND((ROUND($AI230*9%,2)+ROUND(((2800-$AI230)/$AH230)*$AJ230,2))*'umowa o pracę'!$E$8,2),0)))),0)))&gt;$J230,$J230,IF(AND($AG230=1,$I230&gt;0),ROUND(IF($AH230+$AI230&gt;=2800,2800*'umowa o pracę'!$E$8,($AH230+$AI230)*'umowa o pracę'!$E$8),2)+IF($AI230=0,ROUND(IF($AH230&gt;2800,ROUND($AK230/$AH230*2800,2),$AK230)*'umowa o pracę'!$E$8,2),ROUND(IF($AH230&gt;2800,ROUND($AK230/$AH230*2800,2),$AK230)*'umowa o pracę'!$E$8,2)),ROUND(IF($AH230+$AI230&gt;=2800,2800*'umowa o pracę'!$E$8,($AH230+$AI230)*'umowa o pracę'!$E$8),2)-IF(AND($AI230=0,I230&gt;0),ROUND(ROUND(IF($AH230&gt;2800,ROUND($AJ230/$AH230*2800,2),$AJ230),2)*'umowa o pracę'!$E$8,2),IF($AI230&gt;0,IF($AH230+$AI230&lt;2800,ROUND(ROUND($AJ230+ROUND($AI230*9%,2),2)*'umowa o pracę'!$E$8,2),IF(AND($AH230+$AI230&gt;=2800,$AI230&lt;2800,$AH230&lt;2800),ROUND((ROUND(((2800-$AI230)/$AH230)*$AJ230,2)+ROUND($AI230*9%,2))*'umowa o pracę'!$E$8,2),IF(AND($AH230+$AI230&gt;=2800,$AI230&gt;=2800),ROUND((ROUND(2800*9%,2))*'umowa o pracę'!$E$8,2),IF(AND($AH230+$AI230&gt;=2800,$AH230&gt;=2800,$AI230&lt;2800),ROUND((ROUND($AI230*9%,2)+ROUND(((2800-$AI230)/$AH230)*$AJ230,2))*'umowa o pracę'!$E$8,2),0)))),0)))))</f>
        <v>0</v>
      </c>
      <c r="AO230" s="32">
        <f>IF('umowa o pracę'!$E$7=2020,IF(IF($AG230=1,IF($AI230=0,ROUND(IF($AH230&gt;2600,ROUND($AJ230/$AH230*2600,2),$AJ230)*'umowa o pracę'!$E$8,2),IF($AH230+$AI230&lt;2600,ROUND(ROUND($AJ230+ROUND($AI230*9%,2),2)*'umowa o pracę'!$E$8,2),IF(AND($AH230+$AI230&gt;=2600,$AH230&lt;2600),ROUND((ROUND($AJ230+ROUND((2600-$AH230)*9%,2),2))*'umowa o pracę'!$E$8,2),IF(AND($AH230+$AI230&gt;=2600,$AH230&gt;=2600),ROUND(ROUND($AJ230/$AH230*2600,2)*'umowa o pracę'!$E$8,2),0)))),0)&gt;$H230,$H230,IF($AG230=1,IF($AI230=0,ROUND(IF($AH230&gt;2600,ROUND($AJ230/$AH230*2600,2),$AJ230)*'umowa o pracę'!$E$8,2),IF($AH230+$AI230&lt;2600,ROUND(ROUND($AJ230+ROUND($AI230*9%,2),2)*'umowa o pracę'!$E$8,2),IF(AND($AH230+$AI230&gt;=2600,$AH230&lt;2600),ROUND((ROUND($AJ230+ROUND((2600-$AH230)*9%,2),2))*'umowa o pracę'!$E$8,2),IF(AND($AH230+$AI230&gt;=2600,$AH230&gt;=2600),ROUND(ROUND($AJ230/$AH230*2600,2)*'umowa o pracę'!$E$8,2),0)))),0)),IF('umowa o pracę'!$E$7=2021,IF(IF($AG230=1,IF($AI230=0,ROUND(IF($AH230&gt;2800,ROUND($AJ230/$AH230*2800,2),$AJ230)*'umowa o pracę'!$E$8,2),IF($AH230+$AI230&lt;2800,ROUND(ROUND($AJ230+ROUND($AI230*9%,2),2)*'umowa o pracę'!$E$8,2),IF(AND($AH230+$AI230&gt;=2800,$AH230&lt;2800),ROUND((ROUND($AJ230+ROUND((2800-$AH230)*9%,2),2))*'umowa o pracę'!$E$8,2),IF(AND($AH230+$AI230&gt;=2800,$AH230&gt;=2800),ROUND(ROUND($AJ230/$AH230*2800,2)*'umowa o pracę'!$E$8,2),0)))),0)&gt;$H230,$H230,IF($AG230=1,IF($AI230=0,ROUND(IF($AH230&gt;2800,ROUND($AJ230/$AH230*2800,2),$AJ230)*'umowa o pracę'!$E$8,2),IF($AH230+$AI230&lt;2800,ROUND(ROUND($AJ230+ROUND($AI230*9%,2),2)*'umowa o pracę'!$E$8,2),IF(AND($AH230+$AI230&gt;=2800,$AH230&lt;2800),ROUND((ROUND($AJ230+ROUND((2800-$AH230)*9%,2),2))*'umowa o pracę'!$E$8,2),IF(AND($AH230+$AI230&gt;=2800,$AH230&gt;=2800),ROUND(ROUND($AJ230/$AH230*2800,2)*'umowa o pracę'!$E$8,2),0)))),0)),0))</f>
        <v>0</v>
      </c>
      <c r="AP230" s="32">
        <f>IF('umowa o pracę'!$E$7=2020,IF(IF($AG230=1,IF($AI230=0,ROUND(IF($AH230&gt;2600,ROUND($AK230/$AH230*2600,2),$AK230)*'umowa o pracę'!$E$8,2),ROUND(IF($AH230&gt;2600,ROUND($AK230/$AH230*2600,2),$AK230)*'umowa o pracę'!$E$8,2)),0)&gt;$I230,$I230,IF($AG230=1,IF($AI230=0,ROUND(IF($AH230&gt;2600,ROUND($AK230/$AH230*2600,2),$AK230)*'umowa o pracę'!$E$8,2),ROUND(IF($AH230&gt;2600,ROUND($AK230/$AH230*2600,2),$AK230)*'umowa o pracę'!$E$8,2)),0)),IF('umowa o pracę'!$E$7=2021,IF(IF($AG230=1,IF($AI230=0,ROUND(IF($AH230&gt;2800,ROUND($AK230/$AH230*2800,2),$AK230)*'umowa o pracę'!$E$8,2),ROUND(IF($AH230&gt;2800,ROUND($AK230/$AH230*2800,2),$AK230)*'umowa o pracę'!$E$8,2)),0)&gt;$I230,$I230,IF($AG230=1,IF($AI230=0,ROUND(IF($AH230&gt;2800,ROUND($AK230/$AH230*2800,2),$AK230)*'umowa o pracę'!$E$8,2),ROUND(IF($AH230&gt;2800,ROUND($AK230/$AH230*2800,2),$AK230)*'umowa o pracę'!$E$8,2)),0)),0))</f>
        <v>0</v>
      </c>
      <c r="AQ230" s="56">
        <f>IF('umowa o pracę'!$E$7=2020,$AM230,IF('umowa o pracę'!$E$7=2021,$AN230,0))</f>
        <v>0</v>
      </c>
      <c r="AR230" s="33">
        <f>IF('umowa o pracę'!$E$7=0,0,U230+AF230+AQ230)</f>
        <v>0</v>
      </c>
      <c r="AS230" s="19"/>
      <c r="AT230" s="19"/>
      <c r="AU230" s="19"/>
      <c r="AV230" s="6"/>
      <c r="AW230" s="6"/>
      <c r="AX230" s="6">
        <f t="shared" si="39"/>
        <v>10</v>
      </c>
      <c r="AY230" s="6"/>
      <c r="AZ230" s="234">
        <f t="shared" si="42"/>
        <v>0</v>
      </c>
      <c r="BA230" s="234">
        <f t="shared" si="43"/>
        <v>0</v>
      </c>
      <c r="BB230" s="234">
        <f t="shared" si="44"/>
        <v>0</v>
      </c>
      <c r="BC230" s="234">
        <f t="shared" si="45"/>
        <v>0</v>
      </c>
      <c r="BD230" s="234">
        <f t="shared" si="46"/>
        <v>0</v>
      </c>
      <c r="BE230" s="234">
        <f t="shared" si="47"/>
        <v>0</v>
      </c>
      <c r="BF230" s="234">
        <f t="shared" si="48"/>
        <v>0</v>
      </c>
      <c r="BG230" s="234">
        <f t="shared" si="49"/>
        <v>0</v>
      </c>
      <c r="BH230" s="234">
        <f t="shared" si="50"/>
        <v>0</v>
      </c>
      <c r="BI230" s="238">
        <f t="shared" si="51"/>
        <v>0</v>
      </c>
      <c r="BJ230" s="236"/>
      <c r="BK230" s="236"/>
      <c r="BL230" s="237"/>
    </row>
    <row r="231" spans="1:64" ht="15.75" customHeight="1" x14ac:dyDescent="0.25">
      <c r="A231" s="129">
        <v>220</v>
      </c>
      <c r="B231" s="57"/>
      <c r="C231" s="57"/>
      <c r="D231" s="36"/>
      <c r="E231" s="36"/>
      <c r="F231" s="242"/>
      <c r="G231" s="37">
        <v>1</v>
      </c>
      <c r="H231" s="58">
        <v>0</v>
      </c>
      <c r="I231" s="59">
        <v>0</v>
      </c>
      <c r="J231" s="60">
        <v>0</v>
      </c>
      <c r="K231" s="52">
        <v>1</v>
      </c>
      <c r="L231" s="39">
        <v>0</v>
      </c>
      <c r="M231" s="39">
        <v>0</v>
      </c>
      <c r="N231" s="39">
        <v>0</v>
      </c>
      <c r="O231" s="39">
        <v>0</v>
      </c>
      <c r="P231" s="35">
        <f>IF('umowa o pracę'!$E$7=2020,ROUND(IF($L231&gt;=2600,2600*'umowa o pracę'!$E$8,$L231*'umowa o pracę'!$E$8),2),IF('umowa o pracę'!$E$7=2021,ROUND(IF($L231&gt;=2800,2800*'umowa o pracę'!$E$8,$L231*'umowa o pracę'!$E$8),2),0))</f>
        <v>0</v>
      </c>
      <c r="Q231" s="252">
        <f>IF(IF(IF(AND($K231=1,$I231&gt;0),ROUND(IF($L231+$M231&gt;=2600,2600*'umowa o pracę'!$E$8,($L231+$M231)*'umowa o pracę'!$E$8),2)+IF($M231=0,ROUND(IF($L231&gt;2600,ROUND($O231/$L231*2600,2),$O231)*'umowa o pracę'!$E$8,2),ROUND(IF($L231&gt;2600,ROUND($O231/$L231*2600,2),$O231)*'umowa o pracę'!$E$8,2)),ROUND(IF($L231+$M231&gt;=2600,2600*'umowa o pracę'!$E$8,($L231+$M231)*'umowa o pracę'!$E$8),2)-IF($M231=0,ROUND(ROUND(IF($L231&gt;2600,ROUND($N231/$L231*2600,2),$N231),2)*'umowa o pracę'!$E$8,2),IF($M231&gt;0,IF($L231+$M231&lt;2600,ROUND(ROUND($N231+ROUND($M231*9%,2),2)*'umowa o pracę'!$E$8,2),IF(AND($L231+$M231&gt;=2600,$M231&lt;2600,$L231&lt;2600),ROUND((ROUND(((2600-$M231)/$L231)*$N231,2)+ROUND($M231*9%,2))*'umowa o pracę'!$E$8,2),IF(AND($L231+$M231&gt;=2600,$M231&gt;=2600),ROUND((ROUND(2600*9%,2))*'umowa o pracę'!$E$8,2),IF(AND($L231+$M231&gt;=2600,$L231&gt;=2600,$M231&lt;2600),ROUND((ROUND($M231*9%,2)+ROUND(((2600-$M231)/$L231)*$N231,2))*'umowa o pracę'!$E$8,2),0)))),0)))&gt;$J231,$J231,IF(AND($K231=1,$I231&gt;0),ROUND(IF($L231+$M231&gt;=2600,2600*'umowa o pracę'!$E$8,($L231+$M231)*'umowa o pracę'!$E$8),2)+IF($M231=0,ROUND(IF($L231&gt;2600,ROUND($O231/$L231*2600,2),$O231)*'umowa o pracę'!$E$8,2),ROUND(IF($L231&gt;2600,ROUND($O231/$L231*2600,2),$O231)*'umowa o pracę'!$E$8,2)),ROUND(IF($L231+$M231&gt;=2600,2600*'umowa o pracę'!$E$8,($L231+$M231)*'umowa o pracę'!$E$8),2)-IF($M231=0,ROUND(ROUND(IF($L231&gt;2600,ROUND($N231/$L231*2600,2),$N231),2)*'umowa o pracę'!$E$8,2),IF($M231&gt;0,IF($L231+$M231&lt;2600,ROUND(ROUND($N231+ROUND($M231*9%,2),2)*'umowa o pracę'!$E$8,2),IF(AND($L231+$M231&gt;=2600,$M231&lt;2600,$L231&lt;2600),ROUND((ROUND(((2600-$M231)/$L231)*$N231,2)+ROUND($M231*9%,2))*'umowa o pracę'!$E$8,2),IF(AND($L231+$M231&gt;=2600,$M231&gt;=2600),ROUND((ROUND(2600*9%,2))*'umowa o pracę'!$E$8,2),IF(AND($L231+$M231&gt;=2600,$L231&gt;=2600,$M231&lt;2600),ROUND((ROUND($M231*9%,2)+ROUND(((2600-$M231)/$L231)*$N231,2))*'umowa o pracę'!$E$8,2),0)))),0))))&gt;$J231,$J231,IF(IF(AND($K231=1,$I231&gt;0),ROUND(IF($L231+$M231&gt;=2600,2600*'umowa o pracę'!$E$8,($L231+$M231)*'umowa o pracę'!$E$8),2)+IF($M231=0,ROUND(IF($L231&gt;2600,ROUND($O231/$L231*2600,2),$O231)*'umowa o pracę'!$E$8,2),ROUND(IF($L231&gt;2600,ROUND($O231/$L231*2600,2),$O231)*'umowa o pracę'!$E$8,2)),ROUND(IF($L231+$M231&gt;=2600,2600*'umowa o pracę'!$E$8,($L231+$M231)*'umowa o pracę'!$E$8),2)-IF($M231=0,ROUND(ROUND(IF($L231&gt;2600,ROUND($N231/$L231*2600,2),$N231),2)*'umowa o pracę'!$E$8,2),IF($M231&gt;0,IF($L231+$M231&lt;2600,ROUND(ROUND($N231+ROUND($M231*9%,2),2)*'umowa o pracę'!$E$8,2),IF(AND($L231+$M231&gt;=2600,$M231&lt;2600,$L231&lt;2600),ROUND((ROUND(((2600-$M231)/$L231)*$N231,2)+ROUND($M231*9%,2))*'umowa o pracę'!$E$8,2),IF(AND($L231+$M231&gt;=2600,$M231&gt;=2600),ROUND((ROUND(2600*9%,2))*'umowa o pracę'!$E$8,2),IF(AND($L231+$M231&gt;=2600,$L231&gt;=2600,$M231&lt;2600),ROUND((ROUND($M231*9%,2)+ROUND(((2600-$M231)/$L231)*$N231,2))*'umowa o pracę'!$E$8,2),0)))),0)))&gt;$J231,$J231,IF(AND($K231=1,$I231&gt;0),ROUND(IF($L231+$M231&gt;=2600,2600*'umowa o pracę'!$E$8,($L231+$M231)*'umowa o pracę'!$E$8),2)+IF($M231=0,ROUND(IF($L231&gt;2600,ROUND($O231/$L231*2600,2),$O231)*'umowa o pracę'!$E$8,2),ROUND(IF($L231&gt;2600,ROUND($O231/$L231*2600,2),$O231)*'umowa o pracę'!$E$8,2)),ROUND(IF($L231+$M231&gt;=2600,2600*'umowa o pracę'!$E$8,($L231+$M231)*'umowa o pracę'!$E$8),2)-IF(AND($M231=0,I231&gt;0),ROUND(ROUND(IF($L231&gt;2600,ROUND($N231/$L231*2600,2),$N231),2)*'umowa o pracę'!$E$8,2),IF($M231&gt;0,IF($L231+$M231&lt;2600,ROUND(ROUND($N231+ROUND($M231*9%,2),2)*'umowa o pracę'!$E$8,2),IF(AND($L231+$M231&gt;=2600,$M231&lt;2600,$L231&lt;2600),ROUND((ROUND(((2600-$M231)/$L231)*$N231,2)+ROUND($M231*9%,2))*'umowa o pracę'!$E$8,2),IF(AND($L231+$M231&gt;=2600,$M231&gt;=2600),ROUND((ROUND(2600*9%,2))*'umowa o pracę'!$E$8,2),IF(AND($L231+$M231&gt;=2600,$L231&gt;=2600,$M231&lt;2600),ROUND((ROUND($M231*9%,2)+ROUND(((2600-$M231)/$L231)*$N231,2))*'umowa o pracę'!$E$8,2),0)))),0)))))</f>
        <v>0</v>
      </c>
      <c r="R231" s="252">
        <f>IF(IF(IF(AND($K231=1,$I231&gt;0),ROUND(IF($L231+$M231&gt;=2800,2800*'umowa o pracę'!$E$8,($L231+$M231)*'umowa o pracę'!$E$8),2)+IF($M231=0,ROUND(IF($L231&gt;2800,ROUND($O231/$L231*2800,2),$O231)*'umowa o pracę'!$E$8,2),ROUND(IF($L231&gt;2800,ROUND($O231/$L231*2800,2),$O231)*'umowa o pracę'!$E$8,2)),ROUND(IF($L231+$M231&gt;=2800,2800*'umowa o pracę'!$E$8,($L231+$M231)*'umowa o pracę'!$E$8),2)-IF($M231=0,ROUND(ROUND(IF($L231&gt;2800,ROUND($N231/$L231*2800,2),$N231),2)*'umowa o pracę'!$E$8,2),IF($M231&gt;0,IF($L231+$M231&lt;2800,ROUND(ROUND($N231+ROUND($M231*9%,2),2)*'umowa o pracę'!$E$8,2),IF(AND($L231+$M231&gt;=2800,$M231&lt;2800,$L231&lt;2800),ROUND((ROUND(((2800-$M231)/$L231)*$N231,2)+ROUND($M231*9%,2))*'umowa o pracę'!$E$8,2),IF(AND($L231+$M231&gt;=2800,$M231&gt;=2800),ROUND((ROUND(2800*9%,2))*'umowa o pracę'!$E$8,2),IF(AND($L231+$M231&gt;=2800,$L231&gt;=2800,$M231&lt;2800),ROUND((ROUND($M231*9%,2)+ROUND(((2800-$M231)/$L231)*$N231,2))*'umowa o pracę'!$E$8,2),0)))),0)))&gt;$J231,$J231,IF(AND($K231=1,$I231&gt;0),ROUND(IF($L231+$M231&gt;=2800,2800*'umowa o pracę'!$E$8,($L231+$M231)*'umowa o pracę'!$E$8),2)+IF($M231=0,ROUND(IF($L231&gt;2800,ROUND($O231/$L231*2800,2),$O231)*'umowa o pracę'!$E$8,2),ROUND(IF($L231&gt;2800,ROUND($O231/$L231*2800,2),$O231)*'umowa o pracę'!$E$8,2)),ROUND(IF($L231+$M231&gt;=2800,2800*'umowa o pracę'!$E$8,($L231+$M231)*'umowa o pracę'!$E$8),2)-IF($M231=0,ROUND(ROUND(IF($L231&gt;2800,ROUND($N231/$L231*2800,2),$N231),2)*'umowa o pracę'!$E$8,2),IF($M231&gt;0,IF($L231+$M231&lt;2800,ROUND(ROUND($N231+ROUND($M231*9%,2),2)*'umowa o pracę'!$E$8,2),IF(AND($L231+$M231&gt;=2800,$M231&lt;2800,$L231&lt;2800),ROUND((ROUND(((2800-$M231)/$L231)*$N231,2)+ROUND($M231*9%,2))*'umowa o pracę'!$E$8,2),IF(AND($L231+$M231&gt;=2800,$M231&gt;=2800),ROUND((ROUND(2800*9%,2))*'umowa o pracę'!$E$8,2),IF(AND($L231+$M231&gt;=2800,$L231&gt;=2800,$M231&lt;2800),ROUND((ROUND($M231*9%,2)+ROUND(((2800-$M231)/$L231)*$N231,2))*'umowa o pracę'!$E$8,2),0)))),0))))&gt;$J231,$J231,IF(IF(AND($K231=1,$I231&gt;0),ROUND(IF($L231+$M231&gt;=2800,2800*'umowa o pracę'!$E$8,($L231+$M231)*'umowa o pracę'!$E$8),2)+IF($M231=0,ROUND(IF($L231&gt;2800,ROUND($O231/$L231*2800,2),$O231)*'umowa o pracę'!$E$8,2),ROUND(IF($L231&gt;2800,ROUND($O231/$L231*2800,2),$O231)*'umowa o pracę'!$E$8,2)),ROUND(IF($L231+$M231&gt;=2800,2800*'umowa o pracę'!$E$8,($L231+$M231)*'umowa o pracę'!$E$8),2)-IF($M231=0,ROUND(ROUND(IF($L231&gt;2800,ROUND($N231/$L231*2800,2),$N231),2)*'umowa o pracę'!$E$8,2),IF($M231&gt;0,IF($L231+$M231&lt;2800,ROUND(ROUND($N231+ROUND($M231*9%,2),2)*'umowa o pracę'!$E$8,2),IF(AND($L231+$M231&gt;=2800,$M231&lt;2800,$L231&lt;2800),ROUND((ROUND(((2800-$M231)/$L231)*$N231,2)+ROUND($M231*9%,2))*'umowa o pracę'!$E$8,2),IF(AND($L231+$M231&gt;=2800,$M231&gt;=2800),ROUND((ROUND(2800*9%,2))*'umowa o pracę'!$E$8,2),IF(AND($L231+$M231&gt;=2800,$L231&gt;=2800,$M231&lt;2800),ROUND((ROUND($M231*9%,2)+ROUND(((2800-$M231)/$L231)*$N231,2))*'umowa o pracę'!$E$8,2),0)))),0)))&gt;$J231,$J231,IF(AND($K231=1,$I231&gt;0),ROUND(IF($L231+$M231&gt;=2800,2800*'umowa o pracę'!$E$8,($L231+$M231)*'umowa o pracę'!$E$8),2)+IF($M231=0,ROUND(IF($L231&gt;2800,ROUND($O231/$L231*2800,2),$O231)*'umowa o pracę'!$E$8,2),ROUND(IF($L231&gt;2800,ROUND($O231/$L231*2800,2),$O231)*'umowa o pracę'!$E$8,2)),ROUND(IF($L231+$M231&gt;=2800,2800*'umowa o pracę'!$E$8,($L231+$M231)*'umowa o pracę'!$E$8),2)-IF(AND($M231=0,I231&gt;0),ROUND(ROUND(IF($L231&gt;2800,ROUND($N231/$L231*2800,2),$N231),2)*'umowa o pracę'!$E$8,2),IF($M231&gt;0,IF($L231+$M231&lt;2800,ROUND(ROUND($N231+ROUND($M231*9%,2),2)*'umowa o pracę'!$E$8,2),IF(AND($L231+$M231&gt;=2800,$M231&lt;2800,$L231&lt;2800),ROUND((ROUND(((2800-$M231)/$L231)*$N231,2)+ROUND($M231*9%,2))*'umowa o pracę'!$E$8,2),IF(AND($L231+$M231&gt;=2800,$M231&gt;=2800),ROUND((ROUND(2800*9%,2))*'umowa o pracę'!$E$8,2),IF(AND($L231+$M231&gt;=2800,$L231&gt;=2800,$M231&lt;2800),ROUND((ROUND($M231*9%,2)+ROUND(((2800-$M231)/$L231)*$N231,2))*'umowa o pracę'!$E$8,2),0)))),0)))))</f>
        <v>0</v>
      </c>
      <c r="S231" s="32">
        <f>IF('umowa o pracę'!$E$7=2020,IF(IF($K231=1,IF($M231=0,ROUND(IF($L231&gt;2600,ROUND($N231/$L231*2600,2),$N231)*'umowa o pracę'!$E$8,2),IF($L231+$M231&lt;2600,ROUND(ROUND($N231+ROUND($M231*9%,2),2)*'umowa o pracę'!$E$8,2),IF(AND($L231+$M231&gt;=2600,$L231&lt;2600),ROUND((ROUND($N231+ROUND((2600-$L231)*9%,2),2))*'umowa o pracę'!$E$8,2),IF(AND($L231+$M231&gt;=2600,$L231&gt;=2600),ROUND(ROUND($N231/$L231*2600,2)*'umowa o pracę'!$E$8,2),0)))),0)&gt;$H231,$H231,IF($K231=1,IF($M231=0,ROUND(IF($L231&gt;2600,ROUND($N231/$L231*2600,2),$N231)*'umowa o pracę'!$E$8,2),IF($L231+$M231&lt;2600,ROUND(ROUND($N231+ROUND($M231*9%,2),2)*'umowa o pracę'!$E$8,2),IF(AND($L231+$M231&gt;=2600,$L231&lt;2600),ROUND((ROUND($N231+ROUND((2600-$L231)*9%,2),2))*'umowa o pracę'!$E$8,2),IF(AND($L231+$M231&gt;=2600,$L231&gt;=2600),ROUND(ROUND($N231/$L231*2600,2)*'umowa o pracę'!$E$8,2),0)))),0)),IF('umowa o pracę'!$E$7=2021,IF(IF($K231=1,IF($M231=0,ROUND(IF($L231&gt;2800,ROUND($N231/$L231*2800,2),$N231)*'umowa o pracę'!$E$8,2),IF($L231+$M231&lt;2800,ROUND(ROUND($N231+ROUND($M231*9%,2),2)*'umowa o pracę'!$E$8,2),IF(AND($L231+$M231&gt;=2800,$L231&lt;2800),ROUND((ROUND($N231+ROUND((2800-$L231)*9%,2),2))*'umowa o pracę'!$E$8,2),IF(AND($L231+$M231&gt;=2800,$L231&gt;=2800),ROUND(ROUND($N231/$L231*2800,2)*'umowa o pracę'!$E$8,2),0)))),0)&gt;$H231,$H231,IF($K231=1,IF($M231=0,ROUND(IF($L231&gt;2800,ROUND($N231/$L231*2800,2),$N231)*'umowa o pracę'!$E$8,2),IF($L231+$M231&lt;2800,ROUND(ROUND($N231+ROUND($M231*9%,2),2)*'umowa o pracę'!$E$8,2),IF(AND($L231+$M231&gt;=2800,$L231&lt;2800),ROUND((ROUND($N231+ROUND((2800-$L231)*9%,2),2))*'umowa o pracę'!$E$8,2),IF(AND($L231+$M231&gt;=2800,$L231&gt;=2800),ROUND(ROUND($N231/$L231*2800,2)*'umowa o pracę'!$E$8,2),0)))),0)),0))</f>
        <v>0</v>
      </c>
      <c r="T231" s="32">
        <f>IF('umowa o pracę'!$E$7=2020,IF(IF($K231=1,IF($M231=0,ROUND(IF($L231&gt;2600,ROUND($O231/$L231*2600,2),$O231)*'umowa o pracę'!$E$8,2),ROUND(IF($L231&gt;2600,ROUND($O231/$L231*2600,2),$O231)*'umowa o pracę'!$E$8,2)),0)&gt;$I231,$I231,IF($K231=1,IF($M231=0,ROUND(IF($L231&gt;2600,ROUND($O231/$L231*2600,2),$O231)*'umowa o pracę'!$E$8,2),ROUND(IF($L231&gt;2600,ROUND($O231/$L231*2600,2),$O231)*'umowa o pracę'!$E$8,2)),0)),IF('umowa o pracę'!$E$7=2021,IF(IF($K231=1,IF($M231=0,ROUND(IF($L231&gt;2800,ROUND($O231/$L231*2800,2),$O231)*'umowa o pracę'!$E$8,2),ROUND(IF($L231&gt;2800,ROUND($O231/$L231*2800,2),$O231)*'umowa o pracę'!$E$8,2)),0)&gt;$I231,$I231,IF($K231=1,IF($M231=0,ROUND(IF($L231&gt;2800,ROUND($O231/$L231*2800,2),$O231)*'umowa o pracę'!$E$8,2),ROUND(IF($L231&gt;2800,ROUND($O231/$L231*2800,2),$O231)*'umowa o pracę'!$E$8,2)),0)),0))</f>
        <v>0</v>
      </c>
      <c r="U231" s="51">
        <f>IF('umowa o pracę'!$E$7=2020,$Q231,IF('umowa o pracę'!$E$7=2021,$R231,0))</f>
        <v>0</v>
      </c>
      <c r="V231" s="53">
        <f t="shared" si="40"/>
        <v>1</v>
      </c>
      <c r="W231" s="54">
        <f>IF('umowa o pracę'!$E$6&lt;2,0,$L231)</f>
        <v>0</v>
      </c>
      <c r="X231" s="54">
        <f>IF('umowa o pracę'!$E$6&lt;2,0,$M231)</f>
        <v>0</v>
      </c>
      <c r="Y231" s="55">
        <f>IF('umowa o pracę'!$E$6&lt;2,0,$N231)</f>
        <v>0</v>
      </c>
      <c r="Z231" s="55">
        <f>IF('umowa o pracę'!$E$6&lt;2,0,$O231)</f>
        <v>0</v>
      </c>
      <c r="AA231" s="32">
        <f>IF('umowa o pracę'!$E$7=2020,ROUND(IF($W231&gt;=2600,2600*'umowa o pracę'!$E$8,$W231*'umowa o pracę'!$E$8),2),IF('umowa o pracę'!$E$7=2021,ROUND(IF($W231&gt;=2800,2800*'umowa o pracę'!$E$8,$W231*'umowa o pracę'!$E$8),2),0))</f>
        <v>0</v>
      </c>
      <c r="AB231" s="32">
        <f>IF(IF(IF(AND($V231=1,$I231&gt;0),ROUND(IF($W231+$X231&gt;=2600,2600*'umowa o pracę'!$E$8,($W231+$X231)*'umowa o pracę'!$E$8),2)+IF($X231=0,ROUND(IF($W231&gt;2600,ROUND($Z231/$W231*2600,2),$Z231)*'umowa o pracę'!$E$8,2),ROUND(IF($W231&gt;2600,ROUND($Z231/$W231*2600,2),$Z231)*'umowa o pracę'!$E$8,2)),ROUND(IF($W231+$X231&gt;=2600,2600*'umowa o pracę'!$E$8,($W231+$X231)*'umowa o pracę'!$E$8),2)-IF($X231=0,ROUND(ROUND(IF($W231&gt;2600,ROUND($Y231/$W231*2600,2),$Y231),2)*'umowa o pracę'!$E$8,2),IF($X231&gt;0,IF($W231+$X231&lt;2600,ROUND(ROUND($Y231+ROUND($X231*9%,2),2)*'umowa o pracę'!$E$8,2),IF(AND($W231+$X231&gt;=2600,$X231&lt;2600,$W231&lt;2600),ROUND((ROUND(((2600-$X231)/$W231)*$Y231,2)+ROUND($X231*9%,2))*'umowa o pracę'!$E$8,2),IF(AND($W231+$X231&gt;=2600,$X231&gt;=2600),ROUND((ROUND(2600*9%,2))*'umowa o pracę'!$E$8,2),IF(AND($W231+$X231&gt;=2600,$W231&gt;=2600,$X231&lt;2600),ROUND((ROUND($X231*9%,2)+ROUND(((2600-$X231)/$W231)*$Y231,2))*'umowa o pracę'!$E$8,2),0)))),0)))&gt;$J231,$J231,IF(AND($V231=1,$I231&gt;0),ROUND(IF($W231+$X231&gt;=2600,2600*'umowa o pracę'!$E$8,($W231+$X231)*'umowa o pracę'!$E$8),2)+IF($X231=0,ROUND(IF($W231&gt;2600,ROUND($Z231/$W231*2600,2),$Z231)*'umowa o pracę'!$E$8,2),ROUND(IF($W231&gt;2600,ROUND($Z231/$W231*2600,2),$Z231)*'umowa o pracę'!$E$8,2)),ROUND(IF($W231+$X231&gt;=2600,2600*'umowa o pracę'!$E$8,($W231+$X231)*'umowa o pracę'!$E$8),2)-IF($X231=0,ROUND(ROUND(IF($W231&gt;2600,ROUND($Y231/$W231*2600,2),$Y231),2)*'umowa o pracę'!$E$8,2),IF($X231&gt;0,IF($W231+$X231&lt;2600,ROUND(ROUND($Y231+ROUND($X231*9%,2),2)*'umowa o pracę'!$E$8,2),IF(AND($W231+$X231&gt;=2600,$X231&lt;2600,$W231&lt;2600),ROUND((ROUND(((2600-$X231)/$W231)*$Y231,2)+ROUND($X231*9%,2))*'umowa o pracę'!$E$8,2),IF(AND($W231+$X231&gt;=2600,$X231&gt;=2600),ROUND((ROUND(2600*9%,2))*'umowa o pracę'!$E$8,2),IF(AND($W231+$X231&gt;=2600,$W231&gt;=2600,$X231&lt;2600),ROUND((ROUND($X231*9%,2)+ROUND(((2600-$X231)/$W231)*$Y231,2))*'umowa o pracę'!$E$8,2),0)))),0))))&gt;$J231,$J231,IF(IF(AND($V231=1,$I231&gt;0),ROUND(IF($W231+$X231&gt;=2600,2600*'umowa o pracę'!$E$8,($W231+$X231)*'umowa o pracę'!$E$8),2)+IF($X231=0,ROUND(IF($W231&gt;2600,ROUND($Z231/$W231*2600,2),$Z231)*'umowa o pracę'!$E$8,2),ROUND(IF($W231&gt;2600,ROUND($Z231/$W231*2600,2),$Z231)*'umowa o pracę'!$E$8,2)),ROUND(IF($W231+$X231&gt;=2600,2600*'umowa o pracę'!$E$8,($W231+$X231)*'umowa o pracę'!$E$8),2)-IF($X231=0,ROUND(ROUND(IF($W231&gt;2600,ROUND($Y231/$W231*2600,2),$Y231),2)*'umowa o pracę'!$E$8,2),IF($X231&gt;0,IF($W231+$X231&lt;2600,ROUND(ROUND($Y231+ROUND($X231*9%,2),2)*'umowa o pracę'!$E$8,2),IF(AND($W231+$X231&gt;=2600,$X231&lt;2600,$W231&lt;2600),ROUND((ROUND(((2600-$X231)/$W231)*$Y231,2)+ROUND($X231*9%,2))*'umowa o pracę'!$E$8,2),IF(AND($W231+$X231&gt;=2600,$X231&gt;=2600),ROUND((ROUND(2600*9%,2))*'umowa o pracę'!$E$8,2),IF(AND($W231+$X231&gt;=2600,$W231&gt;=2600,$X231&lt;2600),ROUND((ROUND($X231*9%,2)+ROUND(((2600-$X231)/$W231)*$Y231,2))*'umowa o pracę'!$E$8,2),0)))),0)))&gt;$J231,$J231,IF(AND($V231=1,$I231&gt;0),ROUND(IF($W231+$X231&gt;=2600,2600*'umowa o pracę'!$E$8,($W231+$X231)*'umowa o pracę'!$E$8),2)+IF($X231=0,ROUND(IF($W231&gt;2600,ROUND($Z231/$W231*2600,2),$Z231)*'umowa o pracę'!$E$8,2),ROUND(IF($W231&gt;2600,ROUND($Z231/$W231*2600,2),$Z231)*'umowa o pracę'!$E$8,2)),ROUND(IF($W231+$X231&gt;=2600,2600*'umowa o pracę'!$E$8,($W231+$X231)*'umowa o pracę'!$E$8),2)-IF(AND($X231=0,I231&gt;0),ROUND(ROUND(IF($W231&gt;2600,ROUND($Y231/$W231*2600,2),$Y231),2)*'umowa o pracę'!$E$8,2),IF($X231&gt;0,IF($W231+$X231&lt;2600,ROUND(ROUND($Y231+ROUND($X231*9%,2),2)*'umowa o pracę'!$E$8,2),IF(AND($W231+$X231&gt;=2600,$X231&lt;2600,$W231&lt;2600),ROUND((ROUND(((2600-$X231)/$W231)*$Y231,2)+ROUND($X231*9%,2))*'umowa o pracę'!$E$8,2),IF(AND($W231+$X231&gt;=2600,$X231&gt;=2600),ROUND((ROUND(2600*9%,2))*'umowa o pracę'!$E$8,2),IF(AND($W231+$X231&gt;=2600,$W231&gt;=2600,$X231&lt;2600),ROUND((ROUND($X231*9%,2)+ROUND(((2600-$X231)/$W231)*$Y231,2))*'umowa o pracę'!$E$8,2),0)))),0)))))</f>
        <v>0</v>
      </c>
      <c r="AC231" s="32">
        <f>IF(IF(IF(AND($V231=1,$I231&gt;0),ROUND(IF($W231+$X231&gt;=2800,2800*'umowa o pracę'!$E$8,($W231+$X231)*'umowa o pracę'!$E$8),2)+IF($X231=0,ROUND(IF($W231&gt;2800,ROUND($Z231/$W231*2800,2),$Z231)*'umowa o pracę'!$E$8,2),ROUND(IF($W231&gt;2800,ROUND($Z231/$W231*2800,2),$Z231)*'umowa o pracę'!$E$8,2)),ROUND(IF($W231+$X231&gt;=2800,2800*'umowa o pracę'!$E$8,($W231+$X231)*'umowa o pracę'!$E$8),2)-IF($X231=0,ROUND(ROUND(IF($W231&gt;2800,ROUND($Y231/$W231*2800,2),$Y231),2)*'umowa o pracę'!$E$8,2),IF($X231&gt;0,IF($W231+$X231&lt;2800,ROUND(ROUND($Y231+ROUND($X231*9%,2),2)*'umowa o pracę'!$E$8,2),IF(AND($W231+$X231&gt;=2800,$X231&lt;2800,$W231&lt;2800),ROUND((ROUND(((2800-$X231)/$W231)*$Y231,2)+ROUND($X231*9%,2))*'umowa o pracę'!$E$8,2),IF(AND($W231+$X231&gt;=2800,$X231&gt;=2800),ROUND((ROUND(2800*9%,2))*'umowa o pracę'!$E$8,2),IF(AND($W231+$X231&gt;=2800,$W231&gt;=2800,$X231&lt;2800),ROUND((ROUND($X231*9%,2)+ROUND(((2800-$X231)/$W231)*$Y231,2))*'umowa o pracę'!$E$8,2),0)))),0)))&gt;$J231,$J231,IF(AND($V231=1,$I231&gt;0),ROUND(IF($W231+$X231&gt;=2800,2800*'umowa o pracę'!$E$8,($W231+$X231)*'umowa o pracę'!$E$8),2)+IF($X231=0,ROUND(IF($W231&gt;2800,ROUND($Z231/$W231*2800,2),$Z231)*'umowa o pracę'!$E$8,2),ROUND(IF($W231&gt;2800,ROUND($Z231/$W231*2800,2),$Z231)*'umowa o pracę'!$E$8,2)),ROUND(IF($W231+$X231&gt;=2800,2800*'umowa o pracę'!$E$8,($W231+$X231)*'umowa o pracę'!$E$8),2)-IF($X231=0,ROUND(ROUND(IF($W231&gt;2800,ROUND($Y231/$W231*2800,2),$Y231),2)*'umowa o pracę'!$E$8,2),IF($X231&gt;0,IF($W231+$X231&lt;2800,ROUND(ROUND($Y231+ROUND($X231*9%,2),2)*'umowa o pracę'!$E$8,2),IF(AND($W231+$X231&gt;=2800,$X231&lt;2800,$W231&lt;2800),ROUND((ROUND(((2800-$X231)/$W231)*$Y231,2)+ROUND($X231*9%,2))*'umowa o pracę'!$E$8,2),IF(AND($W231+$X231&gt;=2800,$X231&gt;=2800),ROUND((ROUND(2800*9%,2))*'umowa o pracę'!$E$8,2),IF(AND($W231+$X231&gt;=2800,$W231&gt;=2800,$X231&lt;2800),ROUND((ROUND($X231*9%,2)+ROUND(((2800-$X231)/$W231)*$Y231,2))*'umowa o pracę'!$E$8,2),0)))),0))))&gt;$J231,$J231,IF(IF(AND($V231=1,$I231&gt;0),ROUND(IF($W231+$X231&gt;=2800,2800*'umowa o pracę'!$E$8,($W231+$X231)*'umowa o pracę'!$E$8),2)+IF($X231=0,ROUND(IF($W231&gt;2800,ROUND($Z231/$W231*2800,2),$Z231)*'umowa o pracę'!$E$8,2),ROUND(IF($W231&gt;2800,ROUND($Z231/$W231*2800,2),$Z231)*'umowa o pracę'!$E$8,2)),ROUND(IF($W231+$X231&gt;=2800,2800*'umowa o pracę'!$E$8,($W231+$X231)*'umowa o pracę'!$E$8),2)-IF($X231=0,ROUND(ROUND(IF($W231&gt;2800,ROUND($Y231/$W231*2800,2),$Y231),2)*'umowa o pracę'!$E$8,2),IF($X231&gt;0,IF($W231+$X231&lt;2800,ROUND(ROUND($Y231+ROUND($X231*9%,2),2)*'umowa o pracę'!$E$8,2),IF(AND($W231+$X231&gt;=2800,$X231&lt;2800,$W231&lt;2800),ROUND((ROUND(((2800-$X231)/$W231)*$Y231,2)+ROUND($X231*9%,2))*'umowa o pracę'!$E$8,2),IF(AND($W231+$X231&gt;=2800,$X231&gt;=2800),ROUND((ROUND(2800*9%,2))*'umowa o pracę'!$E$8,2),IF(AND($W231+$X231&gt;=2800,$W231&gt;=2800,$X231&lt;2800),ROUND((ROUND($X231*9%,2)+ROUND(((2800-$X231)/$W231)*$Y231,2))*'umowa o pracę'!$E$8,2),0)))),0)))&gt;$J231,$J231,IF(AND($V231=1,$I231&gt;0),ROUND(IF($W231+$X231&gt;=2800,2800*'umowa o pracę'!$E$8,($W231+$X231)*'umowa o pracę'!$E$8),2)+IF($X231=0,ROUND(IF($W231&gt;2800,ROUND($Z231/$W231*2800,2),$Z231)*'umowa o pracę'!$E$8,2),ROUND(IF($W231&gt;2800,ROUND($Z231/$W231*2800,2),$Z231)*'umowa o pracę'!$E$8,2)),ROUND(IF($W231+$X231&gt;=2800,2800*'umowa o pracę'!$E$8,($W231+$X231)*'umowa o pracę'!$E$8),2)-IF(AND($X231=0,I231&gt;0),ROUND(ROUND(IF($W231&gt;2800,ROUND($Y231/$W231*2800,2),$Y231),2)*'umowa o pracę'!$E$8,2),IF($X231&gt;0,IF($W231+$X231&lt;2800,ROUND(ROUND($Y231+ROUND($X231*9%,2),2)*'umowa o pracę'!$E$8,2),IF(AND($W231+$X231&gt;=2800,$X231&lt;2800,$W231&lt;2800),ROUND((ROUND(((2800-$X231)/$W231)*$Y231,2)+ROUND($X231*9%,2))*'umowa o pracę'!$E$8,2),IF(AND($W231+$X231&gt;=2800,$X231&gt;=2800),ROUND((ROUND(2800*9%,2))*'umowa o pracę'!$E$8,2),IF(AND($W231+$X231&gt;=2800,$W231&gt;=2800,$X231&lt;2800),ROUND((ROUND($X231*9%,2)+ROUND(((2800-$X231)/$W231)*$Y231,2))*'umowa o pracę'!$E$8,2),0)))),0)))))</f>
        <v>0</v>
      </c>
      <c r="AD231" s="32">
        <f>IF('umowa o pracę'!$E$7=2020,IF(IF($V231=1,IF($X231=0,ROUND(IF($W231&gt;2600,ROUND($Y231/$W231*2600,2),$Y231)*'umowa o pracę'!$E$8,2),IF($W231+$X231&lt;2600,ROUND(ROUND($Y231+ROUND($X231*9%,2),2)*'umowa o pracę'!$E$8,2),IF(AND($W231+$X231&gt;=2600,$W231&lt;2600),ROUND((ROUND($Y231+ROUND((2600-$W231)*9%,2),2))*'umowa o pracę'!$E$8,2),IF(AND($W231+$X231&gt;=2600,$W231&gt;=2600),ROUND(ROUND($Y231/$W231*2600,2)*'umowa o pracę'!$E$8,2),0)))),0)&gt;$H231,$H231,IF($V231=1,IF($X231=0,ROUND(IF($W231&gt;2600,ROUND($Y231/$W231*2600,2),$Y231)*'umowa o pracę'!$E$8,2),IF($W231+$X231&lt;2600,ROUND(ROUND($Y231+ROUND($X231*9%,2),2)*'umowa o pracę'!$E$8,2),IF(AND($W231+$X231&gt;=2600,$W231&lt;2600),ROUND((ROUND($Y231+ROUND((2600-$W231)*9%,2),2))*'umowa o pracę'!$E$8,2),IF(AND($W231+$X231&gt;=2600,$W231&gt;=2600),ROUND(ROUND($Y231/$W231*2600,2)*'umowa o pracę'!$E$8,2),0)))),0)),IF('umowa o pracę'!$E$7=2021,IF(IF($V231=1,IF($X231=0,ROUND(IF($W231&gt;2800,ROUND($Y231/$W231*2800,2),$Y231)*'umowa o pracę'!$E$8,2),IF($W231+$X231&lt;2800,ROUND(ROUND($Y231+ROUND($X231*9%,2),2)*'umowa o pracę'!$E$8,2),IF(AND($W231+$X231&gt;=2800,$W231&lt;2800),ROUND((ROUND($Y231+ROUND((2800-$W231)*9%,2),2))*'umowa o pracę'!$E$8,2),IF(AND($W231+$X231&gt;=2800,$W231&gt;=2800),ROUND(ROUND($Y231/$W231*2800,2)*'umowa o pracę'!$E$8,2),0)))),0)&gt;$H231,$H231,IF($V231=1,IF($X231=0,ROUND(IF($W231&gt;2800,ROUND($Y231/$W231*2800,2),$Y231)*'umowa o pracę'!$E$8,2),IF($W231+$X231&lt;2800,ROUND(ROUND($Y231+ROUND($X231*9%,2),2)*'umowa o pracę'!$E$8,2),IF(AND($W231+$X231&gt;=2800,$W231&lt;2800),ROUND((ROUND($Y231+ROUND((2800-$W231)*9%,2),2))*'umowa o pracę'!$E$8,2),IF(AND($W231+$X231&gt;=2800,$W231&gt;=2800),ROUND(ROUND($Y231/$W231*2800,2)*'umowa o pracę'!$E$8,2),0)))),0)),0))</f>
        <v>0</v>
      </c>
      <c r="AE231" s="32">
        <f>IF('umowa o pracę'!$E$7=2020,IF(IF($V231=1,IF($X231=0,ROUND(IF($W231&gt;2600,ROUND($Z231/$W231*2600,2),$Z231)*'umowa o pracę'!$E$8,2),ROUND(IF($W231&gt;2600,ROUND($Z231/$W231*2600,2),$Z231)*'umowa o pracę'!$E$8,2)),0)&gt;$I231,$I231,IF($V231=1,IF($X231=0,ROUND(IF($W231&gt;2600,ROUND($Z231/$W231*2600,2),$Z231)*'umowa o pracę'!$E$8,2),ROUND(IF($W231&gt;2600,ROUND($Z231/$W231*2600,2),$Z231)*'umowa o pracę'!$E$8,2)),0)),IF('umowa o pracę'!$E$7=2021,IF(IF($V231=1,IF($X231=0,ROUND(IF($W231&gt;2800,ROUND($Z231/$W231*2800,2),$Z231)*'umowa o pracę'!$E$8,2),ROUND(IF($W231&gt;2800,ROUND($Z231/$W231*2800,2),$Z231)*'umowa o pracę'!$E$8,2)),0)&gt;$I231,$I231,IF($V231=1,IF($X231=0,ROUND(IF($W231&gt;2800,ROUND($Z231/$W231*2800,2),$Z231)*'umowa o pracę'!$E$8,2),ROUND(IF($W231&gt;2800,ROUND($Z231/$W231*2800,2),$Z231)*'umowa o pracę'!$E$8,2)),0)),0))</f>
        <v>0</v>
      </c>
      <c r="AF231" s="56">
        <f>IF('umowa o pracę'!$E$7=2020,$AB231,IF('umowa o pracę'!$E$7=2021,$AC231,0))</f>
        <v>0</v>
      </c>
      <c r="AG231" s="53">
        <f t="shared" si="41"/>
        <v>1</v>
      </c>
      <c r="AH231" s="39">
        <f>IF('umowa o pracę'!$E$6&lt;3,0,$L231)</f>
        <v>0</v>
      </c>
      <c r="AI231" s="39">
        <f>IF('umowa o pracę'!$E$6&lt;3,0,$M231)</f>
        <v>0</v>
      </c>
      <c r="AJ231" s="55">
        <f>IF('umowa o pracę'!$E$6&lt;3,0,$N231)</f>
        <v>0</v>
      </c>
      <c r="AK231" s="55">
        <f>IF('umowa o pracę'!$E$6&lt;3,0,$O231)</f>
        <v>0</v>
      </c>
      <c r="AL231" s="32">
        <f>IF('umowa o pracę'!$E$7=2020,ROUND(IF($AH231&gt;=2600,2600*'umowa o pracę'!$E$8,$AH231*'umowa o pracę'!$E$8),2),IF('umowa o pracę'!$E$7=2021,ROUND(IF($AH231&gt;=2800,2800*'umowa o pracę'!$E$8,$AH231*'umowa o pracę'!$E$8),2),0))</f>
        <v>0</v>
      </c>
      <c r="AM231" s="32">
        <f>IF(IF(IF(AND($AG231=1,$I231&gt;0),ROUND(IF($AH231+$AI231&gt;=2600,2600*'umowa o pracę'!$E$8,($AH231+$AI231)*'umowa o pracę'!$E$8),2)+IF($AI231=0,ROUND(IF($AH231&gt;2600,ROUND($AK231/$AH231*2600,2),$AK231)*'umowa o pracę'!$E$8,2),ROUND(IF($AH231&gt;2600,ROUND($AK231/$AH231*2600,2),$AK231)*'umowa o pracę'!$E$8,2)),ROUND(IF($AH231+$AI231&gt;=2600,2600*'umowa o pracę'!$E$8,($AH231+$AI231)*'umowa o pracę'!$E$8),2)-IF($AI231=0,ROUND(ROUND(IF($AH231&gt;2600,ROUND($AJ231/$AH231*2600,2),$AJ231),2)*'umowa o pracę'!$E$8,2),IF($AI231&gt;0,IF($AH231+$AI231&lt;2600,ROUND(ROUND($AJ231+ROUND($AI231*9%,2),2)*'umowa o pracę'!$E$8,2),IF(AND($AH231+$AI231&gt;=2600,$AI231&lt;2600,$AH231&lt;2600),ROUND((ROUND(((2600-$AI231)/$AH231)*$AJ231,2)+ROUND($AI231*9%,2))*'umowa o pracę'!$E$8,2),IF(AND($AH231+$AI231&gt;=2600,$AI231&gt;=2600),ROUND((ROUND(2600*9%,2))*'umowa o pracę'!$E$8,2),IF(AND($AH231+$AI231&gt;=2600,$AH231&gt;=2600,$AI231&lt;2600),ROUND((ROUND($AI231*9%,2)+ROUND(((2600-$AI231)/$AH231)*$AJ231,2))*'umowa o pracę'!$E$8,2),0)))),0)))&gt;$J231,$J231,IF(AND($AG231=1,$I231&gt;0),ROUND(IF($AH231+$AI231&gt;=2600,2600*'umowa o pracę'!$E$8,($AH231+$AI231)*'umowa o pracę'!$E$8),2)+IF($AI231=0,ROUND(IF($AH231&gt;2600,ROUND($AK231/$AH231*2600,2),$AK231)*'umowa o pracę'!$E$8,2),ROUND(IF($AH231&gt;2600,ROUND($AK231/$AH231*2600,2),$AK231)*'umowa o pracę'!$E$8,2)),ROUND(IF($AH231+$AI231&gt;=2600,2600*'umowa o pracę'!$E$8,($AH231+$AI231)*'umowa o pracę'!$E$8),2)-IF($AI231=0,ROUND(ROUND(IF($AH231&gt;2600,ROUND($AJ231/$AH231*2600,2),$AJ231),2)*'umowa o pracę'!$E$8,2),IF($AI231&gt;0,IF($AH231+$AI231&lt;2600,ROUND(ROUND($AJ231+ROUND($AI231*9%,2),2)*'umowa o pracę'!$E$8,2),IF(AND($AH231+$AI231&gt;=2600,$AI231&lt;2600,$AH231&lt;2600),ROUND((ROUND(((2600-$AI231)/$AH231)*$AJ231,2)+ROUND($AI231*9%,2))*'umowa o pracę'!$E$8,2),IF(AND($AH231+$AI231&gt;=2600,$AI231&gt;=2600),ROUND((ROUND(2600*9%,2))*'umowa o pracę'!$E$8,2),IF(AND($AH231+$AI231&gt;=2600,$AH231&gt;=2600,$AI231&lt;2600),ROUND((ROUND($AI231*9%,2)+ROUND(((2600-$AI231)/$AH231)*$AJ231,2))*'umowa o pracę'!$E$8,2),0)))),0))))&gt;$J231,$J231,IF(IF(AND($AG231=1,$I231&gt;0),ROUND(IF($AH231+$AI231&gt;=2600,2600*'umowa o pracę'!$E$8,($AH231+$AI231)*'umowa o pracę'!$E$8),2)+IF($AI231=0,ROUND(IF($AH231&gt;2600,ROUND($AK231/$AH231*2600,2),$AK231)*'umowa o pracę'!$E$8,2),ROUND(IF($AH231&gt;2600,ROUND($AK231/$AH231*2600,2),$AK231)*'umowa o pracę'!$E$8,2)),ROUND(IF($AH231+$AI231&gt;=2600,2600*'umowa o pracę'!$E$8,($AH231+$AI231)*'umowa o pracę'!$E$8),2)-IF($AI231=0,ROUND(ROUND(IF($AH231&gt;2600,ROUND($AJ231/$AH231*2600,2),$AJ231),2)*'umowa o pracę'!$E$8,2),IF($AI231&gt;0,IF($AH231+$AI231&lt;2600,ROUND(ROUND($AJ231+ROUND($AI231*9%,2),2)*'umowa o pracę'!$E$8,2),IF(AND($AH231+$AI231&gt;=2600,$AI231&lt;2600,$AH231&lt;2600),ROUND((ROUND(((2600-$AI231)/$AH231)*$AJ231,2)+ROUND($AI231*9%,2))*'umowa o pracę'!$E$8,2),IF(AND($AH231+$AI231&gt;=2600,$AI231&gt;=2600),ROUND((ROUND(2600*9%,2))*'umowa o pracę'!$E$8,2),IF(AND($AH231+$AI231&gt;=2600,$AH231&gt;=2600,$AI231&lt;2600),ROUND((ROUND($AI231*9%,2)+ROUND(((2600-$AI231)/$AH231)*$AJ231,2))*'umowa o pracę'!$E$8,2),0)))),0)))&gt;$J231,$J231,IF(AND($AG231=1,$I231&gt;0),ROUND(IF($AH231+$AI231&gt;=2600,2600*'umowa o pracę'!$E$8,($AH231+$AI231)*'umowa o pracę'!$E$8),2)+IF($AI231=0,ROUND(IF($AH231&gt;2600,ROUND($AK231/$AH231*2600,2),$AK231)*'umowa o pracę'!$E$8,2),ROUND(IF($AH231&gt;2600,ROUND($AK231/$AH231*2600,2),$AK231)*'umowa o pracę'!$E$8,2)),ROUND(IF($AH231+$AI231&gt;=2600,2600*'umowa o pracę'!$E$8,($AH231+$AI231)*'umowa o pracę'!$E$8),2)-IF(AND($AI231=0,I231&gt;0),ROUND(ROUND(IF($AH231&gt;2600,ROUND($AJ231/$AH231*2600,2),$AJ231),2)*'umowa o pracę'!$E$8,2),IF($AI231&gt;0,IF($AH231+$AI231&lt;2600,ROUND(ROUND($AJ231+ROUND($AI231*9%,2),2)*'umowa o pracę'!$E$8,2),IF(AND($AH231+$AI231&gt;=2600,$AI231&lt;2600,$AH231&lt;2600),ROUND((ROUND(((2600-$AI231)/$AH231)*$AJ231,2)+ROUND($AI231*9%,2))*'umowa o pracę'!$E$8,2),IF(AND($AH231+$AI231&gt;=2600,$AI231&gt;=2600),ROUND((ROUND(2600*9%,2))*'umowa o pracę'!$E$8,2),IF(AND($AH231+$AI231&gt;=2600,$AH231&gt;=2600,$AI231&lt;2600),ROUND((ROUND($AI231*9%,2)+ROUND(((2600-$AI231)/$AH231)*$AJ231,2))*'umowa o pracę'!$E$8,2),0)))),0)))))</f>
        <v>0</v>
      </c>
      <c r="AN231" s="32">
        <f>IF(IF(IF(AND($AG231=1,$I231&gt;0),ROUND(IF($AH231+$AI231&gt;=2800,2800*'umowa o pracę'!$E$8,($AH231+$AI231)*'umowa o pracę'!$E$8),2)+IF($AI231=0,ROUND(IF($AH231&gt;2800,ROUND($AK231/$AH231*2800,2),$AK231)*'umowa o pracę'!$E$8,2),ROUND(IF($AH231&gt;2800,ROUND($AK231/$AH231*2800,2),$AK231)*'umowa o pracę'!$E$8,2)),ROUND(IF($AH231+$AI231&gt;=2800,2800*'umowa o pracę'!$E$8,($AH231+$AI231)*'umowa o pracę'!$E$8),2)-IF($AI231=0,ROUND(ROUND(IF($AH231&gt;2800,ROUND($AJ231/$AH231*2800,2),$AJ231),2)*'umowa o pracę'!$E$8,2),IF($AI231&gt;0,IF($AH231+$AI231&lt;2800,ROUND(ROUND($AJ231+ROUND($AI231*9%,2),2)*'umowa o pracę'!$E$8,2),IF(AND($AH231+$AI231&gt;=2800,$AI231&lt;2800,$AH231&lt;2800),ROUND((ROUND(((2800-$AI231)/$AH231)*$AJ231,2)+ROUND($AI231*9%,2))*'umowa o pracę'!$E$8,2),IF(AND($AH231+$AI231&gt;=2800,$AI231&gt;=2800),ROUND((ROUND(2800*9%,2))*'umowa o pracę'!$E$8,2),IF(AND($AH231+$AI231&gt;=2800,$AH231&gt;=2800,$AI231&lt;2800),ROUND((ROUND($AI231*9%,2)+ROUND(((2800-$AI231)/$AH231)*$AJ231,2))*'umowa o pracę'!$E$8,2),0)))),0)))&gt;$J231,$J231,IF(AND($AG231=1,$I231&gt;0),ROUND(IF($AH231+$AI231&gt;=2800,2800*'umowa o pracę'!$E$8,($AH231+$AI231)*'umowa o pracę'!$E$8),2)+IF($AI231=0,ROUND(IF($AH231&gt;2800,ROUND($AK231/$AH231*2800,2),$AK231)*'umowa o pracę'!$E$8,2),ROUND(IF($AH231&gt;2800,ROUND($AK231/$AH231*2800,2),$AK231)*'umowa o pracę'!$E$8,2)),ROUND(IF($AH231+$AI231&gt;=2800,2800*'umowa o pracę'!$E$8,($AH231+$AI231)*'umowa o pracę'!$E$8),2)-IF($AI231=0,ROUND(ROUND(IF($AH231&gt;2800,ROUND($AJ231/$AH231*2800,2),$AJ231),2)*'umowa o pracę'!$E$8,2),IF($AI231&gt;0,IF($AH231+$AI231&lt;2800,ROUND(ROUND($AJ231+ROUND($AI231*9%,2),2)*'umowa o pracę'!$E$8,2),IF(AND($AH231+$AI231&gt;=2800,$AI231&lt;2800,$AH231&lt;2800),ROUND((ROUND(((2800-$AI231)/$AH231)*$AJ231,2)+ROUND($AI231*9%,2))*'umowa o pracę'!$E$8,2),IF(AND($AH231+$AI231&gt;=2800,$AI231&gt;=2800),ROUND((ROUND(2800*9%,2))*'umowa o pracę'!$E$8,2),IF(AND($AH231+$AI231&gt;=2800,$AH231&gt;=2800,$AI231&lt;2800),ROUND((ROUND($AI231*9%,2)+ROUND(((2800-$AI231)/$AH231)*$AJ231,2))*'umowa o pracę'!$E$8,2),0)))),0))))&gt;$J231,$J231,IF(IF(AND($AG231=1,$I231&gt;0),ROUND(IF($AH231+$AI231&gt;=2800,2800*'umowa o pracę'!$E$8,($AH231+$AI231)*'umowa o pracę'!$E$8),2)+IF($AI231=0,ROUND(IF($AH231&gt;2800,ROUND($AK231/$AH231*2800,2),$AK231)*'umowa o pracę'!$E$8,2),ROUND(IF($AH231&gt;2800,ROUND($AK231/$AH231*2800,2),$AK231)*'umowa o pracę'!$E$8,2)),ROUND(IF($AH231+$AI231&gt;=2800,2800*'umowa o pracę'!$E$8,($AH231+$AI231)*'umowa o pracę'!$E$8),2)-IF($AI231=0,ROUND(ROUND(IF($AH231&gt;2800,ROUND($AJ231/$AH231*2800,2),$AJ231),2)*'umowa o pracę'!$E$8,2),IF($AI231&gt;0,IF($AH231+$AI231&lt;2800,ROUND(ROUND($AJ231+ROUND($AI231*9%,2),2)*'umowa o pracę'!$E$8,2),IF(AND($AH231+$AI231&gt;=2800,$AI231&lt;2800,$AH231&lt;2800),ROUND((ROUND(((2800-$AI231)/$AH231)*$AJ231,2)+ROUND($AI231*9%,2))*'umowa o pracę'!$E$8,2),IF(AND($AH231+$AI231&gt;=2800,$AI231&gt;=2800),ROUND((ROUND(2800*9%,2))*'umowa o pracę'!$E$8,2),IF(AND($AH231+$AI231&gt;=2800,$AH231&gt;=2800,$AI231&lt;2800),ROUND((ROUND($AI231*9%,2)+ROUND(((2800-$AI231)/$AH231)*$AJ231,2))*'umowa o pracę'!$E$8,2),0)))),0)))&gt;$J231,$J231,IF(AND($AG231=1,$I231&gt;0),ROUND(IF($AH231+$AI231&gt;=2800,2800*'umowa o pracę'!$E$8,($AH231+$AI231)*'umowa o pracę'!$E$8),2)+IF($AI231=0,ROUND(IF($AH231&gt;2800,ROUND($AK231/$AH231*2800,2),$AK231)*'umowa o pracę'!$E$8,2),ROUND(IF($AH231&gt;2800,ROUND($AK231/$AH231*2800,2),$AK231)*'umowa o pracę'!$E$8,2)),ROUND(IF($AH231+$AI231&gt;=2800,2800*'umowa o pracę'!$E$8,($AH231+$AI231)*'umowa o pracę'!$E$8),2)-IF(AND($AI231=0,I231&gt;0),ROUND(ROUND(IF($AH231&gt;2800,ROUND($AJ231/$AH231*2800,2),$AJ231),2)*'umowa o pracę'!$E$8,2),IF($AI231&gt;0,IF($AH231+$AI231&lt;2800,ROUND(ROUND($AJ231+ROUND($AI231*9%,2),2)*'umowa o pracę'!$E$8,2),IF(AND($AH231+$AI231&gt;=2800,$AI231&lt;2800,$AH231&lt;2800),ROUND((ROUND(((2800-$AI231)/$AH231)*$AJ231,2)+ROUND($AI231*9%,2))*'umowa o pracę'!$E$8,2),IF(AND($AH231+$AI231&gt;=2800,$AI231&gt;=2800),ROUND((ROUND(2800*9%,2))*'umowa o pracę'!$E$8,2),IF(AND($AH231+$AI231&gt;=2800,$AH231&gt;=2800,$AI231&lt;2800),ROUND((ROUND($AI231*9%,2)+ROUND(((2800-$AI231)/$AH231)*$AJ231,2))*'umowa o pracę'!$E$8,2),0)))),0)))))</f>
        <v>0</v>
      </c>
      <c r="AO231" s="32">
        <f>IF('umowa o pracę'!$E$7=2020,IF(IF($AG231=1,IF($AI231=0,ROUND(IF($AH231&gt;2600,ROUND($AJ231/$AH231*2600,2),$AJ231)*'umowa o pracę'!$E$8,2),IF($AH231+$AI231&lt;2600,ROUND(ROUND($AJ231+ROUND($AI231*9%,2),2)*'umowa o pracę'!$E$8,2),IF(AND($AH231+$AI231&gt;=2600,$AH231&lt;2600),ROUND((ROUND($AJ231+ROUND((2600-$AH231)*9%,2),2))*'umowa o pracę'!$E$8,2),IF(AND($AH231+$AI231&gt;=2600,$AH231&gt;=2600),ROUND(ROUND($AJ231/$AH231*2600,2)*'umowa o pracę'!$E$8,2),0)))),0)&gt;$H231,$H231,IF($AG231=1,IF($AI231=0,ROUND(IF($AH231&gt;2600,ROUND($AJ231/$AH231*2600,2),$AJ231)*'umowa o pracę'!$E$8,2),IF($AH231+$AI231&lt;2600,ROUND(ROUND($AJ231+ROUND($AI231*9%,2),2)*'umowa o pracę'!$E$8,2),IF(AND($AH231+$AI231&gt;=2600,$AH231&lt;2600),ROUND((ROUND($AJ231+ROUND((2600-$AH231)*9%,2),2))*'umowa o pracę'!$E$8,2),IF(AND($AH231+$AI231&gt;=2600,$AH231&gt;=2600),ROUND(ROUND($AJ231/$AH231*2600,2)*'umowa o pracę'!$E$8,2),0)))),0)),IF('umowa o pracę'!$E$7=2021,IF(IF($AG231=1,IF($AI231=0,ROUND(IF($AH231&gt;2800,ROUND($AJ231/$AH231*2800,2),$AJ231)*'umowa o pracę'!$E$8,2),IF($AH231+$AI231&lt;2800,ROUND(ROUND($AJ231+ROUND($AI231*9%,2),2)*'umowa o pracę'!$E$8,2),IF(AND($AH231+$AI231&gt;=2800,$AH231&lt;2800),ROUND((ROUND($AJ231+ROUND((2800-$AH231)*9%,2),2))*'umowa o pracę'!$E$8,2),IF(AND($AH231+$AI231&gt;=2800,$AH231&gt;=2800),ROUND(ROUND($AJ231/$AH231*2800,2)*'umowa o pracę'!$E$8,2),0)))),0)&gt;$H231,$H231,IF($AG231=1,IF($AI231=0,ROUND(IF($AH231&gt;2800,ROUND($AJ231/$AH231*2800,2),$AJ231)*'umowa o pracę'!$E$8,2),IF($AH231+$AI231&lt;2800,ROUND(ROUND($AJ231+ROUND($AI231*9%,2),2)*'umowa o pracę'!$E$8,2),IF(AND($AH231+$AI231&gt;=2800,$AH231&lt;2800),ROUND((ROUND($AJ231+ROUND((2800-$AH231)*9%,2),2))*'umowa o pracę'!$E$8,2),IF(AND($AH231+$AI231&gt;=2800,$AH231&gt;=2800),ROUND(ROUND($AJ231/$AH231*2800,2)*'umowa o pracę'!$E$8,2),0)))),0)),0))</f>
        <v>0</v>
      </c>
      <c r="AP231" s="32">
        <f>IF('umowa o pracę'!$E$7=2020,IF(IF($AG231=1,IF($AI231=0,ROUND(IF($AH231&gt;2600,ROUND($AK231/$AH231*2600,2),$AK231)*'umowa o pracę'!$E$8,2),ROUND(IF($AH231&gt;2600,ROUND($AK231/$AH231*2600,2),$AK231)*'umowa o pracę'!$E$8,2)),0)&gt;$I231,$I231,IF($AG231=1,IF($AI231=0,ROUND(IF($AH231&gt;2600,ROUND($AK231/$AH231*2600,2),$AK231)*'umowa o pracę'!$E$8,2),ROUND(IF($AH231&gt;2600,ROUND($AK231/$AH231*2600,2),$AK231)*'umowa o pracę'!$E$8,2)),0)),IF('umowa o pracę'!$E$7=2021,IF(IF($AG231=1,IF($AI231=0,ROUND(IF($AH231&gt;2800,ROUND($AK231/$AH231*2800,2),$AK231)*'umowa o pracę'!$E$8,2),ROUND(IF($AH231&gt;2800,ROUND($AK231/$AH231*2800,2),$AK231)*'umowa o pracę'!$E$8,2)),0)&gt;$I231,$I231,IF($AG231=1,IF($AI231=0,ROUND(IF($AH231&gt;2800,ROUND($AK231/$AH231*2800,2),$AK231)*'umowa o pracę'!$E$8,2),ROUND(IF($AH231&gt;2800,ROUND($AK231/$AH231*2800,2),$AK231)*'umowa o pracę'!$E$8,2)),0)),0))</f>
        <v>0</v>
      </c>
      <c r="AQ231" s="56">
        <f>IF('umowa o pracę'!$E$7=2020,$AM231,IF('umowa o pracę'!$E$7=2021,$AN231,0))</f>
        <v>0</v>
      </c>
      <c r="AR231" s="33">
        <f>IF('umowa o pracę'!$E$7=0,0,U231+AF231+AQ231)</f>
        <v>0</v>
      </c>
      <c r="AS231" s="19"/>
      <c r="AT231" s="19"/>
      <c r="AU231" s="19"/>
      <c r="AV231" s="6"/>
      <c r="AW231" s="6"/>
      <c r="AX231" s="6">
        <f t="shared" si="39"/>
        <v>10</v>
      </c>
      <c r="AY231" s="6"/>
      <c r="AZ231" s="234">
        <f t="shared" si="42"/>
        <v>0</v>
      </c>
      <c r="BA231" s="234">
        <f t="shared" si="43"/>
        <v>0</v>
      </c>
      <c r="BB231" s="234">
        <f t="shared" si="44"/>
        <v>0</v>
      </c>
      <c r="BC231" s="234">
        <f t="shared" si="45"/>
        <v>0</v>
      </c>
      <c r="BD231" s="234">
        <f t="shared" si="46"/>
        <v>0</v>
      </c>
      <c r="BE231" s="234">
        <f t="shared" si="47"/>
        <v>0</v>
      </c>
      <c r="BF231" s="234">
        <f t="shared" si="48"/>
        <v>0</v>
      </c>
      <c r="BG231" s="234">
        <f t="shared" si="49"/>
        <v>0</v>
      </c>
      <c r="BH231" s="234">
        <f t="shared" si="50"/>
        <v>0</v>
      </c>
      <c r="BI231" s="238">
        <f t="shared" si="51"/>
        <v>0</v>
      </c>
      <c r="BJ231" s="236"/>
      <c r="BK231" s="236"/>
      <c r="BL231" s="237"/>
    </row>
    <row r="232" spans="1:64" ht="15.75" customHeight="1" x14ac:dyDescent="0.25">
      <c r="A232" s="129">
        <v>221</v>
      </c>
      <c r="B232" s="57"/>
      <c r="C232" s="57"/>
      <c r="D232" s="36"/>
      <c r="E232" s="36"/>
      <c r="F232" s="242"/>
      <c r="G232" s="37">
        <v>1</v>
      </c>
      <c r="H232" s="58">
        <v>0</v>
      </c>
      <c r="I232" s="59">
        <v>0</v>
      </c>
      <c r="J232" s="60">
        <v>0</v>
      </c>
      <c r="K232" s="52">
        <v>1</v>
      </c>
      <c r="L232" s="39">
        <v>0</v>
      </c>
      <c r="M232" s="39">
        <v>0</v>
      </c>
      <c r="N232" s="39">
        <v>0</v>
      </c>
      <c r="O232" s="39">
        <v>0</v>
      </c>
      <c r="P232" s="35">
        <f>IF('umowa o pracę'!$E$7=2020,ROUND(IF($L232&gt;=2600,2600*'umowa o pracę'!$E$8,$L232*'umowa o pracę'!$E$8),2),IF('umowa o pracę'!$E$7=2021,ROUND(IF($L232&gt;=2800,2800*'umowa o pracę'!$E$8,$L232*'umowa o pracę'!$E$8),2),0))</f>
        <v>0</v>
      </c>
      <c r="Q232" s="252">
        <f>IF(IF(IF(AND($K232=1,$I232&gt;0),ROUND(IF($L232+$M232&gt;=2600,2600*'umowa o pracę'!$E$8,($L232+$M232)*'umowa o pracę'!$E$8),2)+IF($M232=0,ROUND(IF($L232&gt;2600,ROUND($O232/$L232*2600,2),$O232)*'umowa o pracę'!$E$8,2),ROUND(IF($L232&gt;2600,ROUND($O232/$L232*2600,2),$O232)*'umowa o pracę'!$E$8,2)),ROUND(IF($L232+$M232&gt;=2600,2600*'umowa o pracę'!$E$8,($L232+$M232)*'umowa o pracę'!$E$8),2)-IF($M232=0,ROUND(ROUND(IF($L232&gt;2600,ROUND($N232/$L232*2600,2),$N232),2)*'umowa o pracę'!$E$8,2),IF($M232&gt;0,IF($L232+$M232&lt;2600,ROUND(ROUND($N232+ROUND($M232*9%,2),2)*'umowa o pracę'!$E$8,2),IF(AND($L232+$M232&gt;=2600,$M232&lt;2600,$L232&lt;2600),ROUND((ROUND(((2600-$M232)/$L232)*$N232,2)+ROUND($M232*9%,2))*'umowa o pracę'!$E$8,2),IF(AND($L232+$M232&gt;=2600,$M232&gt;=2600),ROUND((ROUND(2600*9%,2))*'umowa o pracę'!$E$8,2),IF(AND($L232+$M232&gt;=2600,$L232&gt;=2600,$M232&lt;2600),ROUND((ROUND($M232*9%,2)+ROUND(((2600-$M232)/$L232)*$N232,2))*'umowa o pracę'!$E$8,2),0)))),0)))&gt;$J232,$J232,IF(AND($K232=1,$I232&gt;0),ROUND(IF($L232+$M232&gt;=2600,2600*'umowa o pracę'!$E$8,($L232+$M232)*'umowa o pracę'!$E$8),2)+IF($M232=0,ROUND(IF($L232&gt;2600,ROUND($O232/$L232*2600,2),$O232)*'umowa o pracę'!$E$8,2),ROUND(IF($L232&gt;2600,ROUND($O232/$L232*2600,2),$O232)*'umowa o pracę'!$E$8,2)),ROUND(IF($L232+$M232&gt;=2600,2600*'umowa o pracę'!$E$8,($L232+$M232)*'umowa o pracę'!$E$8),2)-IF($M232=0,ROUND(ROUND(IF($L232&gt;2600,ROUND($N232/$L232*2600,2),$N232),2)*'umowa o pracę'!$E$8,2),IF($M232&gt;0,IF($L232+$M232&lt;2600,ROUND(ROUND($N232+ROUND($M232*9%,2),2)*'umowa o pracę'!$E$8,2),IF(AND($L232+$M232&gt;=2600,$M232&lt;2600,$L232&lt;2600),ROUND((ROUND(((2600-$M232)/$L232)*$N232,2)+ROUND($M232*9%,2))*'umowa o pracę'!$E$8,2),IF(AND($L232+$M232&gt;=2600,$M232&gt;=2600),ROUND((ROUND(2600*9%,2))*'umowa o pracę'!$E$8,2),IF(AND($L232+$M232&gt;=2600,$L232&gt;=2600,$M232&lt;2600),ROUND((ROUND($M232*9%,2)+ROUND(((2600-$M232)/$L232)*$N232,2))*'umowa o pracę'!$E$8,2),0)))),0))))&gt;$J232,$J232,IF(IF(AND($K232=1,$I232&gt;0),ROUND(IF($L232+$M232&gt;=2600,2600*'umowa o pracę'!$E$8,($L232+$M232)*'umowa o pracę'!$E$8),2)+IF($M232=0,ROUND(IF($L232&gt;2600,ROUND($O232/$L232*2600,2),$O232)*'umowa o pracę'!$E$8,2),ROUND(IF($L232&gt;2600,ROUND($O232/$L232*2600,2),$O232)*'umowa o pracę'!$E$8,2)),ROUND(IF($L232+$M232&gt;=2600,2600*'umowa o pracę'!$E$8,($L232+$M232)*'umowa o pracę'!$E$8),2)-IF($M232=0,ROUND(ROUND(IF($L232&gt;2600,ROUND($N232/$L232*2600,2),$N232),2)*'umowa o pracę'!$E$8,2),IF($M232&gt;0,IF($L232+$M232&lt;2600,ROUND(ROUND($N232+ROUND($M232*9%,2),2)*'umowa o pracę'!$E$8,2),IF(AND($L232+$M232&gt;=2600,$M232&lt;2600,$L232&lt;2600),ROUND((ROUND(((2600-$M232)/$L232)*$N232,2)+ROUND($M232*9%,2))*'umowa o pracę'!$E$8,2),IF(AND($L232+$M232&gt;=2600,$M232&gt;=2600),ROUND((ROUND(2600*9%,2))*'umowa o pracę'!$E$8,2),IF(AND($L232+$M232&gt;=2600,$L232&gt;=2600,$M232&lt;2600),ROUND((ROUND($M232*9%,2)+ROUND(((2600-$M232)/$L232)*$N232,2))*'umowa o pracę'!$E$8,2),0)))),0)))&gt;$J232,$J232,IF(AND($K232=1,$I232&gt;0),ROUND(IF($L232+$M232&gt;=2600,2600*'umowa o pracę'!$E$8,($L232+$M232)*'umowa o pracę'!$E$8),2)+IF($M232=0,ROUND(IF($L232&gt;2600,ROUND($O232/$L232*2600,2),$O232)*'umowa o pracę'!$E$8,2),ROUND(IF($L232&gt;2600,ROUND($O232/$L232*2600,2),$O232)*'umowa o pracę'!$E$8,2)),ROUND(IF($L232+$M232&gt;=2600,2600*'umowa o pracę'!$E$8,($L232+$M232)*'umowa o pracę'!$E$8),2)-IF(AND($M232=0,I232&gt;0),ROUND(ROUND(IF($L232&gt;2600,ROUND($N232/$L232*2600,2),$N232),2)*'umowa o pracę'!$E$8,2),IF($M232&gt;0,IF($L232+$M232&lt;2600,ROUND(ROUND($N232+ROUND($M232*9%,2),2)*'umowa o pracę'!$E$8,2),IF(AND($L232+$M232&gt;=2600,$M232&lt;2600,$L232&lt;2600),ROUND((ROUND(((2600-$M232)/$L232)*$N232,2)+ROUND($M232*9%,2))*'umowa o pracę'!$E$8,2),IF(AND($L232+$M232&gt;=2600,$M232&gt;=2600),ROUND((ROUND(2600*9%,2))*'umowa o pracę'!$E$8,2),IF(AND($L232+$M232&gt;=2600,$L232&gt;=2600,$M232&lt;2600),ROUND((ROUND($M232*9%,2)+ROUND(((2600-$M232)/$L232)*$N232,2))*'umowa o pracę'!$E$8,2),0)))),0)))))</f>
        <v>0</v>
      </c>
      <c r="R232" s="252">
        <f>IF(IF(IF(AND($K232=1,$I232&gt;0),ROUND(IF($L232+$M232&gt;=2800,2800*'umowa o pracę'!$E$8,($L232+$M232)*'umowa o pracę'!$E$8),2)+IF($M232=0,ROUND(IF($L232&gt;2800,ROUND($O232/$L232*2800,2),$O232)*'umowa o pracę'!$E$8,2),ROUND(IF($L232&gt;2800,ROUND($O232/$L232*2800,2),$O232)*'umowa o pracę'!$E$8,2)),ROUND(IF($L232+$M232&gt;=2800,2800*'umowa o pracę'!$E$8,($L232+$M232)*'umowa o pracę'!$E$8),2)-IF($M232=0,ROUND(ROUND(IF($L232&gt;2800,ROUND($N232/$L232*2800,2),$N232),2)*'umowa o pracę'!$E$8,2),IF($M232&gt;0,IF($L232+$M232&lt;2800,ROUND(ROUND($N232+ROUND($M232*9%,2),2)*'umowa o pracę'!$E$8,2),IF(AND($L232+$M232&gt;=2800,$M232&lt;2800,$L232&lt;2800),ROUND((ROUND(((2800-$M232)/$L232)*$N232,2)+ROUND($M232*9%,2))*'umowa o pracę'!$E$8,2),IF(AND($L232+$M232&gt;=2800,$M232&gt;=2800),ROUND((ROUND(2800*9%,2))*'umowa o pracę'!$E$8,2),IF(AND($L232+$M232&gt;=2800,$L232&gt;=2800,$M232&lt;2800),ROUND((ROUND($M232*9%,2)+ROUND(((2800-$M232)/$L232)*$N232,2))*'umowa o pracę'!$E$8,2),0)))),0)))&gt;$J232,$J232,IF(AND($K232=1,$I232&gt;0),ROUND(IF($L232+$M232&gt;=2800,2800*'umowa o pracę'!$E$8,($L232+$M232)*'umowa o pracę'!$E$8),2)+IF($M232=0,ROUND(IF($L232&gt;2800,ROUND($O232/$L232*2800,2),$O232)*'umowa o pracę'!$E$8,2),ROUND(IF($L232&gt;2800,ROUND($O232/$L232*2800,2),$O232)*'umowa o pracę'!$E$8,2)),ROUND(IF($L232+$M232&gt;=2800,2800*'umowa o pracę'!$E$8,($L232+$M232)*'umowa o pracę'!$E$8),2)-IF($M232=0,ROUND(ROUND(IF($L232&gt;2800,ROUND($N232/$L232*2800,2),$N232),2)*'umowa o pracę'!$E$8,2),IF($M232&gt;0,IF($L232+$M232&lt;2800,ROUND(ROUND($N232+ROUND($M232*9%,2),2)*'umowa o pracę'!$E$8,2),IF(AND($L232+$M232&gt;=2800,$M232&lt;2800,$L232&lt;2800),ROUND((ROUND(((2800-$M232)/$L232)*$N232,2)+ROUND($M232*9%,2))*'umowa o pracę'!$E$8,2),IF(AND($L232+$M232&gt;=2800,$M232&gt;=2800),ROUND((ROUND(2800*9%,2))*'umowa o pracę'!$E$8,2),IF(AND($L232+$M232&gt;=2800,$L232&gt;=2800,$M232&lt;2800),ROUND((ROUND($M232*9%,2)+ROUND(((2800-$M232)/$L232)*$N232,2))*'umowa o pracę'!$E$8,2),0)))),0))))&gt;$J232,$J232,IF(IF(AND($K232=1,$I232&gt;0),ROUND(IF($L232+$M232&gt;=2800,2800*'umowa o pracę'!$E$8,($L232+$M232)*'umowa o pracę'!$E$8),2)+IF($M232=0,ROUND(IF($L232&gt;2800,ROUND($O232/$L232*2800,2),$O232)*'umowa o pracę'!$E$8,2),ROUND(IF($L232&gt;2800,ROUND($O232/$L232*2800,2),$O232)*'umowa o pracę'!$E$8,2)),ROUND(IF($L232+$M232&gt;=2800,2800*'umowa o pracę'!$E$8,($L232+$M232)*'umowa o pracę'!$E$8),2)-IF($M232=0,ROUND(ROUND(IF($L232&gt;2800,ROUND($N232/$L232*2800,2),$N232),2)*'umowa o pracę'!$E$8,2),IF($M232&gt;0,IF($L232+$M232&lt;2800,ROUND(ROUND($N232+ROUND($M232*9%,2),2)*'umowa o pracę'!$E$8,2),IF(AND($L232+$M232&gt;=2800,$M232&lt;2800,$L232&lt;2800),ROUND((ROUND(((2800-$M232)/$L232)*$N232,2)+ROUND($M232*9%,2))*'umowa o pracę'!$E$8,2),IF(AND($L232+$M232&gt;=2800,$M232&gt;=2800),ROUND((ROUND(2800*9%,2))*'umowa o pracę'!$E$8,2),IF(AND($L232+$M232&gt;=2800,$L232&gt;=2800,$M232&lt;2800),ROUND((ROUND($M232*9%,2)+ROUND(((2800-$M232)/$L232)*$N232,2))*'umowa o pracę'!$E$8,2),0)))),0)))&gt;$J232,$J232,IF(AND($K232=1,$I232&gt;0),ROUND(IF($L232+$M232&gt;=2800,2800*'umowa o pracę'!$E$8,($L232+$M232)*'umowa o pracę'!$E$8),2)+IF($M232=0,ROUND(IF($L232&gt;2800,ROUND($O232/$L232*2800,2),$O232)*'umowa o pracę'!$E$8,2),ROUND(IF($L232&gt;2800,ROUND($O232/$L232*2800,2),$O232)*'umowa o pracę'!$E$8,2)),ROUND(IF($L232+$M232&gt;=2800,2800*'umowa o pracę'!$E$8,($L232+$M232)*'umowa o pracę'!$E$8),2)-IF(AND($M232=0,I232&gt;0),ROUND(ROUND(IF($L232&gt;2800,ROUND($N232/$L232*2800,2),$N232),2)*'umowa o pracę'!$E$8,2),IF($M232&gt;0,IF($L232+$M232&lt;2800,ROUND(ROUND($N232+ROUND($M232*9%,2),2)*'umowa o pracę'!$E$8,2),IF(AND($L232+$M232&gt;=2800,$M232&lt;2800,$L232&lt;2800),ROUND((ROUND(((2800-$M232)/$L232)*$N232,2)+ROUND($M232*9%,2))*'umowa o pracę'!$E$8,2),IF(AND($L232+$M232&gt;=2800,$M232&gt;=2800),ROUND((ROUND(2800*9%,2))*'umowa o pracę'!$E$8,2),IF(AND($L232+$M232&gt;=2800,$L232&gt;=2800,$M232&lt;2800),ROUND((ROUND($M232*9%,2)+ROUND(((2800-$M232)/$L232)*$N232,2))*'umowa o pracę'!$E$8,2),0)))),0)))))</f>
        <v>0</v>
      </c>
      <c r="S232" s="32">
        <f>IF('umowa o pracę'!$E$7=2020,IF(IF($K232=1,IF($M232=0,ROUND(IF($L232&gt;2600,ROUND($N232/$L232*2600,2),$N232)*'umowa o pracę'!$E$8,2),IF($L232+$M232&lt;2600,ROUND(ROUND($N232+ROUND($M232*9%,2),2)*'umowa o pracę'!$E$8,2),IF(AND($L232+$M232&gt;=2600,$L232&lt;2600),ROUND((ROUND($N232+ROUND((2600-$L232)*9%,2),2))*'umowa o pracę'!$E$8,2),IF(AND($L232+$M232&gt;=2600,$L232&gt;=2600),ROUND(ROUND($N232/$L232*2600,2)*'umowa o pracę'!$E$8,2),0)))),0)&gt;$H232,$H232,IF($K232=1,IF($M232=0,ROUND(IF($L232&gt;2600,ROUND($N232/$L232*2600,2),$N232)*'umowa o pracę'!$E$8,2),IF($L232+$M232&lt;2600,ROUND(ROUND($N232+ROUND($M232*9%,2),2)*'umowa o pracę'!$E$8,2),IF(AND($L232+$M232&gt;=2600,$L232&lt;2600),ROUND((ROUND($N232+ROUND((2600-$L232)*9%,2),2))*'umowa o pracę'!$E$8,2),IF(AND($L232+$M232&gt;=2600,$L232&gt;=2600),ROUND(ROUND($N232/$L232*2600,2)*'umowa o pracę'!$E$8,2),0)))),0)),IF('umowa o pracę'!$E$7=2021,IF(IF($K232=1,IF($M232=0,ROUND(IF($L232&gt;2800,ROUND($N232/$L232*2800,2),$N232)*'umowa o pracę'!$E$8,2),IF($L232+$M232&lt;2800,ROUND(ROUND($N232+ROUND($M232*9%,2),2)*'umowa o pracę'!$E$8,2),IF(AND($L232+$M232&gt;=2800,$L232&lt;2800),ROUND((ROUND($N232+ROUND((2800-$L232)*9%,2),2))*'umowa o pracę'!$E$8,2),IF(AND($L232+$M232&gt;=2800,$L232&gt;=2800),ROUND(ROUND($N232/$L232*2800,2)*'umowa o pracę'!$E$8,2),0)))),0)&gt;$H232,$H232,IF($K232=1,IF($M232=0,ROUND(IF($L232&gt;2800,ROUND($N232/$L232*2800,2),$N232)*'umowa o pracę'!$E$8,2),IF($L232+$M232&lt;2800,ROUND(ROUND($N232+ROUND($M232*9%,2),2)*'umowa o pracę'!$E$8,2),IF(AND($L232+$M232&gt;=2800,$L232&lt;2800),ROUND((ROUND($N232+ROUND((2800-$L232)*9%,2),2))*'umowa o pracę'!$E$8,2),IF(AND($L232+$M232&gt;=2800,$L232&gt;=2800),ROUND(ROUND($N232/$L232*2800,2)*'umowa o pracę'!$E$8,2),0)))),0)),0))</f>
        <v>0</v>
      </c>
      <c r="T232" s="32">
        <f>IF('umowa o pracę'!$E$7=2020,IF(IF($K232=1,IF($M232=0,ROUND(IF($L232&gt;2600,ROUND($O232/$L232*2600,2),$O232)*'umowa o pracę'!$E$8,2),ROUND(IF($L232&gt;2600,ROUND($O232/$L232*2600,2),$O232)*'umowa o pracę'!$E$8,2)),0)&gt;$I232,$I232,IF($K232=1,IF($M232=0,ROUND(IF($L232&gt;2600,ROUND($O232/$L232*2600,2),$O232)*'umowa o pracę'!$E$8,2),ROUND(IF($L232&gt;2600,ROUND($O232/$L232*2600,2),$O232)*'umowa o pracę'!$E$8,2)),0)),IF('umowa o pracę'!$E$7=2021,IF(IF($K232=1,IF($M232=0,ROUND(IF($L232&gt;2800,ROUND($O232/$L232*2800,2),$O232)*'umowa o pracę'!$E$8,2),ROUND(IF($L232&gt;2800,ROUND($O232/$L232*2800,2),$O232)*'umowa o pracę'!$E$8,2)),0)&gt;$I232,$I232,IF($K232=1,IF($M232=0,ROUND(IF($L232&gt;2800,ROUND($O232/$L232*2800,2),$O232)*'umowa o pracę'!$E$8,2),ROUND(IF($L232&gt;2800,ROUND($O232/$L232*2800,2),$O232)*'umowa o pracę'!$E$8,2)),0)),0))</f>
        <v>0</v>
      </c>
      <c r="U232" s="51">
        <f>IF('umowa o pracę'!$E$7=2020,$Q232,IF('umowa o pracę'!$E$7=2021,$R232,0))</f>
        <v>0</v>
      </c>
      <c r="V232" s="53">
        <f t="shared" si="40"/>
        <v>1</v>
      </c>
      <c r="W232" s="54">
        <f>IF('umowa o pracę'!$E$6&lt;2,0,$L232)</f>
        <v>0</v>
      </c>
      <c r="X232" s="54">
        <f>IF('umowa o pracę'!$E$6&lt;2,0,$M232)</f>
        <v>0</v>
      </c>
      <c r="Y232" s="55">
        <f>IF('umowa o pracę'!$E$6&lt;2,0,$N232)</f>
        <v>0</v>
      </c>
      <c r="Z232" s="55">
        <f>IF('umowa o pracę'!$E$6&lt;2,0,$O232)</f>
        <v>0</v>
      </c>
      <c r="AA232" s="32">
        <f>IF('umowa o pracę'!$E$7=2020,ROUND(IF($W232&gt;=2600,2600*'umowa o pracę'!$E$8,$W232*'umowa o pracę'!$E$8),2),IF('umowa o pracę'!$E$7=2021,ROUND(IF($W232&gt;=2800,2800*'umowa o pracę'!$E$8,$W232*'umowa o pracę'!$E$8),2),0))</f>
        <v>0</v>
      </c>
      <c r="AB232" s="32">
        <f>IF(IF(IF(AND($V232=1,$I232&gt;0),ROUND(IF($W232+$X232&gt;=2600,2600*'umowa o pracę'!$E$8,($W232+$X232)*'umowa o pracę'!$E$8),2)+IF($X232=0,ROUND(IF($W232&gt;2600,ROUND($Z232/$W232*2600,2),$Z232)*'umowa o pracę'!$E$8,2),ROUND(IF($W232&gt;2600,ROUND($Z232/$W232*2600,2),$Z232)*'umowa o pracę'!$E$8,2)),ROUND(IF($W232+$X232&gt;=2600,2600*'umowa o pracę'!$E$8,($W232+$X232)*'umowa o pracę'!$E$8),2)-IF($X232=0,ROUND(ROUND(IF($W232&gt;2600,ROUND($Y232/$W232*2600,2),$Y232),2)*'umowa o pracę'!$E$8,2),IF($X232&gt;0,IF($W232+$X232&lt;2600,ROUND(ROUND($Y232+ROUND($X232*9%,2),2)*'umowa o pracę'!$E$8,2),IF(AND($W232+$X232&gt;=2600,$X232&lt;2600,$W232&lt;2600),ROUND((ROUND(((2600-$X232)/$W232)*$Y232,2)+ROUND($X232*9%,2))*'umowa o pracę'!$E$8,2),IF(AND($W232+$X232&gt;=2600,$X232&gt;=2600),ROUND((ROUND(2600*9%,2))*'umowa o pracę'!$E$8,2),IF(AND($W232+$X232&gt;=2600,$W232&gt;=2600,$X232&lt;2600),ROUND((ROUND($X232*9%,2)+ROUND(((2600-$X232)/$W232)*$Y232,2))*'umowa o pracę'!$E$8,2),0)))),0)))&gt;$J232,$J232,IF(AND($V232=1,$I232&gt;0),ROUND(IF($W232+$X232&gt;=2600,2600*'umowa o pracę'!$E$8,($W232+$X232)*'umowa o pracę'!$E$8),2)+IF($X232=0,ROUND(IF($W232&gt;2600,ROUND($Z232/$W232*2600,2),$Z232)*'umowa o pracę'!$E$8,2),ROUND(IF($W232&gt;2600,ROUND($Z232/$W232*2600,2),$Z232)*'umowa o pracę'!$E$8,2)),ROUND(IF($W232+$X232&gt;=2600,2600*'umowa o pracę'!$E$8,($W232+$X232)*'umowa o pracę'!$E$8),2)-IF($X232=0,ROUND(ROUND(IF($W232&gt;2600,ROUND($Y232/$W232*2600,2),$Y232),2)*'umowa o pracę'!$E$8,2),IF($X232&gt;0,IF($W232+$X232&lt;2600,ROUND(ROUND($Y232+ROUND($X232*9%,2),2)*'umowa o pracę'!$E$8,2),IF(AND($W232+$X232&gt;=2600,$X232&lt;2600,$W232&lt;2600),ROUND((ROUND(((2600-$X232)/$W232)*$Y232,2)+ROUND($X232*9%,2))*'umowa o pracę'!$E$8,2),IF(AND($W232+$X232&gt;=2600,$X232&gt;=2600),ROUND((ROUND(2600*9%,2))*'umowa o pracę'!$E$8,2),IF(AND($W232+$X232&gt;=2600,$W232&gt;=2600,$X232&lt;2600),ROUND((ROUND($X232*9%,2)+ROUND(((2600-$X232)/$W232)*$Y232,2))*'umowa o pracę'!$E$8,2),0)))),0))))&gt;$J232,$J232,IF(IF(AND($V232=1,$I232&gt;0),ROUND(IF($W232+$X232&gt;=2600,2600*'umowa o pracę'!$E$8,($W232+$X232)*'umowa o pracę'!$E$8),2)+IF($X232=0,ROUND(IF($W232&gt;2600,ROUND($Z232/$W232*2600,2),$Z232)*'umowa o pracę'!$E$8,2),ROUND(IF($W232&gt;2600,ROUND($Z232/$W232*2600,2),$Z232)*'umowa o pracę'!$E$8,2)),ROUND(IF($W232+$X232&gt;=2600,2600*'umowa o pracę'!$E$8,($W232+$X232)*'umowa o pracę'!$E$8),2)-IF($X232=0,ROUND(ROUND(IF($W232&gt;2600,ROUND($Y232/$W232*2600,2),$Y232),2)*'umowa o pracę'!$E$8,2),IF($X232&gt;0,IF($W232+$X232&lt;2600,ROUND(ROUND($Y232+ROUND($X232*9%,2),2)*'umowa o pracę'!$E$8,2),IF(AND($W232+$X232&gt;=2600,$X232&lt;2600,$W232&lt;2600),ROUND((ROUND(((2600-$X232)/$W232)*$Y232,2)+ROUND($X232*9%,2))*'umowa o pracę'!$E$8,2),IF(AND($W232+$X232&gt;=2600,$X232&gt;=2600),ROUND((ROUND(2600*9%,2))*'umowa o pracę'!$E$8,2),IF(AND($W232+$X232&gt;=2600,$W232&gt;=2600,$X232&lt;2600),ROUND((ROUND($X232*9%,2)+ROUND(((2600-$X232)/$W232)*$Y232,2))*'umowa o pracę'!$E$8,2),0)))),0)))&gt;$J232,$J232,IF(AND($V232=1,$I232&gt;0),ROUND(IF($W232+$X232&gt;=2600,2600*'umowa o pracę'!$E$8,($W232+$X232)*'umowa o pracę'!$E$8),2)+IF($X232=0,ROUND(IF($W232&gt;2600,ROUND($Z232/$W232*2600,2),$Z232)*'umowa o pracę'!$E$8,2),ROUND(IF($W232&gt;2600,ROUND($Z232/$W232*2600,2),$Z232)*'umowa o pracę'!$E$8,2)),ROUND(IF($W232+$X232&gt;=2600,2600*'umowa o pracę'!$E$8,($W232+$X232)*'umowa o pracę'!$E$8),2)-IF(AND($X232=0,I232&gt;0),ROUND(ROUND(IF($W232&gt;2600,ROUND($Y232/$W232*2600,2),$Y232),2)*'umowa o pracę'!$E$8,2),IF($X232&gt;0,IF($W232+$X232&lt;2600,ROUND(ROUND($Y232+ROUND($X232*9%,2),2)*'umowa o pracę'!$E$8,2),IF(AND($W232+$X232&gt;=2600,$X232&lt;2600,$W232&lt;2600),ROUND((ROUND(((2600-$X232)/$W232)*$Y232,2)+ROUND($X232*9%,2))*'umowa o pracę'!$E$8,2),IF(AND($W232+$X232&gt;=2600,$X232&gt;=2600),ROUND((ROUND(2600*9%,2))*'umowa o pracę'!$E$8,2),IF(AND($W232+$X232&gt;=2600,$W232&gt;=2600,$X232&lt;2600),ROUND((ROUND($X232*9%,2)+ROUND(((2600-$X232)/$W232)*$Y232,2))*'umowa o pracę'!$E$8,2),0)))),0)))))</f>
        <v>0</v>
      </c>
      <c r="AC232" s="32">
        <f>IF(IF(IF(AND($V232=1,$I232&gt;0),ROUND(IF($W232+$X232&gt;=2800,2800*'umowa o pracę'!$E$8,($W232+$X232)*'umowa o pracę'!$E$8),2)+IF($X232=0,ROUND(IF($W232&gt;2800,ROUND($Z232/$W232*2800,2),$Z232)*'umowa o pracę'!$E$8,2),ROUND(IF($W232&gt;2800,ROUND($Z232/$W232*2800,2),$Z232)*'umowa o pracę'!$E$8,2)),ROUND(IF($W232+$X232&gt;=2800,2800*'umowa o pracę'!$E$8,($W232+$X232)*'umowa o pracę'!$E$8),2)-IF($X232=0,ROUND(ROUND(IF($W232&gt;2800,ROUND($Y232/$W232*2800,2),$Y232),2)*'umowa o pracę'!$E$8,2),IF($X232&gt;0,IF($W232+$X232&lt;2800,ROUND(ROUND($Y232+ROUND($X232*9%,2),2)*'umowa o pracę'!$E$8,2),IF(AND($W232+$X232&gt;=2800,$X232&lt;2800,$W232&lt;2800),ROUND((ROUND(((2800-$X232)/$W232)*$Y232,2)+ROUND($X232*9%,2))*'umowa o pracę'!$E$8,2),IF(AND($W232+$X232&gt;=2800,$X232&gt;=2800),ROUND((ROUND(2800*9%,2))*'umowa o pracę'!$E$8,2),IF(AND($W232+$X232&gt;=2800,$W232&gt;=2800,$X232&lt;2800),ROUND((ROUND($X232*9%,2)+ROUND(((2800-$X232)/$W232)*$Y232,2))*'umowa o pracę'!$E$8,2),0)))),0)))&gt;$J232,$J232,IF(AND($V232=1,$I232&gt;0),ROUND(IF($W232+$X232&gt;=2800,2800*'umowa o pracę'!$E$8,($W232+$X232)*'umowa o pracę'!$E$8),2)+IF($X232=0,ROUND(IF($W232&gt;2800,ROUND($Z232/$W232*2800,2),$Z232)*'umowa o pracę'!$E$8,2),ROUND(IF($W232&gt;2800,ROUND($Z232/$W232*2800,2),$Z232)*'umowa o pracę'!$E$8,2)),ROUND(IF($W232+$X232&gt;=2800,2800*'umowa o pracę'!$E$8,($W232+$X232)*'umowa o pracę'!$E$8),2)-IF($X232=0,ROUND(ROUND(IF($W232&gt;2800,ROUND($Y232/$W232*2800,2),$Y232),2)*'umowa o pracę'!$E$8,2),IF($X232&gt;0,IF($W232+$X232&lt;2800,ROUND(ROUND($Y232+ROUND($X232*9%,2),2)*'umowa o pracę'!$E$8,2),IF(AND($W232+$X232&gt;=2800,$X232&lt;2800,$W232&lt;2800),ROUND((ROUND(((2800-$X232)/$W232)*$Y232,2)+ROUND($X232*9%,2))*'umowa o pracę'!$E$8,2),IF(AND($W232+$X232&gt;=2800,$X232&gt;=2800),ROUND((ROUND(2800*9%,2))*'umowa o pracę'!$E$8,2),IF(AND($W232+$X232&gt;=2800,$W232&gt;=2800,$X232&lt;2800),ROUND((ROUND($X232*9%,2)+ROUND(((2800-$X232)/$W232)*$Y232,2))*'umowa o pracę'!$E$8,2),0)))),0))))&gt;$J232,$J232,IF(IF(AND($V232=1,$I232&gt;0),ROUND(IF($W232+$X232&gt;=2800,2800*'umowa o pracę'!$E$8,($W232+$X232)*'umowa o pracę'!$E$8),2)+IF($X232=0,ROUND(IF($W232&gt;2800,ROUND($Z232/$W232*2800,2),$Z232)*'umowa o pracę'!$E$8,2),ROUND(IF($W232&gt;2800,ROUND($Z232/$W232*2800,2),$Z232)*'umowa o pracę'!$E$8,2)),ROUND(IF($W232+$X232&gt;=2800,2800*'umowa o pracę'!$E$8,($W232+$X232)*'umowa o pracę'!$E$8),2)-IF($X232=0,ROUND(ROUND(IF($W232&gt;2800,ROUND($Y232/$W232*2800,2),$Y232),2)*'umowa o pracę'!$E$8,2),IF($X232&gt;0,IF($W232+$X232&lt;2800,ROUND(ROUND($Y232+ROUND($X232*9%,2),2)*'umowa o pracę'!$E$8,2),IF(AND($W232+$X232&gt;=2800,$X232&lt;2800,$W232&lt;2800),ROUND((ROUND(((2800-$X232)/$W232)*$Y232,2)+ROUND($X232*9%,2))*'umowa o pracę'!$E$8,2),IF(AND($W232+$X232&gt;=2800,$X232&gt;=2800),ROUND((ROUND(2800*9%,2))*'umowa o pracę'!$E$8,2),IF(AND($W232+$X232&gt;=2800,$W232&gt;=2800,$X232&lt;2800),ROUND((ROUND($X232*9%,2)+ROUND(((2800-$X232)/$W232)*$Y232,2))*'umowa o pracę'!$E$8,2),0)))),0)))&gt;$J232,$J232,IF(AND($V232=1,$I232&gt;0),ROUND(IF($W232+$X232&gt;=2800,2800*'umowa o pracę'!$E$8,($W232+$X232)*'umowa o pracę'!$E$8),2)+IF($X232=0,ROUND(IF($W232&gt;2800,ROUND($Z232/$W232*2800,2),$Z232)*'umowa o pracę'!$E$8,2),ROUND(IF($W232&gt;2800,ROUND($Z232/$W232*2800,2),$Z232)*'umowa o pracę'!$E$8,2)),ROUND(IF($W232+$X232&gt;=2800,2800*'umowa o pracę'!$E$8,($W232+$X232)*'umowa o pracę'!$E$8),2)-IF(AND($X232=0,I232&gt;0),ROUND(ROUND(IF($W232&gt;2800,ROUND($Y232/$W232*2800,2),$Y232),2)*'umowa o pracę'!$E$8,2),IF($X232&gt;0,IF($W232+$X232&lt;2800,ROUND(ROUND($Y232+ROUND($X232*9%,2),2)*'umowa o pracę'!$E$8,2),IF(AND($W232+$X232&gt;=2800,$X232&lt;2800,$W232&lt;2800),ROUND((ROUND(((2800-$X232)/$W232)*$Y232,2)+ROUND($X232*9%,2))*'umowa o pracę'!$E$8,2),IF(AND($W232+$X232&gt;=2800,$X232&gt;=2800),ROUND((ROUND(2800*9%,2))*'umowa o pracę'!$E$8,2),IF(AND($W232+$X232&gt;=2800,$W232&gt;=2800,$X232&lt;2800),ROUND((ROUND($X232*9%,2)+ROUND(((2800-$X232)/$W232)*$Y232,2))*'umowa o pracę'!$E$8,2),0)))),0)))))</f>
        <v>0</v>
      </c>
      <c r="AD232" s="32">
        <f>IF('umowa o pracę'!$E$7=2020,IF(IF($V232=1,IF($X232=0,ROUND(IF($W232&gt;2600,ROUND($Y232/$W232*2600,2),$Y232)*'umowa o pracę'!$E$8,2),IF($W232+$X232&lt;2600,ROUND(ROUND($Y232+ROUND($X232*9%,2),2)*'umowa o pracę'!$E$8,2),IF(AND($W232+$X232&gt;=2600,$W232&lt;2600),ROUND((ROUND($Y232+ROUND((2600-$W232)*9%,2),2))*'umowa o pracę'!$E$8,2),IF(AND($W232+$X232&gt;=2600,$W232&gt;=2600),ROUND(ROUND($Y232/$W232*2600,2)*'umowa o pracę'!$E$8,2),0)))),0)&gt;$H232,$H232,IF($V232=1,IF($X232=0,ROUND(IF($W232&gt;2600,ROUND($Y232/$W232*2600,2),$Y232)*'umowa o pracę'!$E$8,2),IF($W232+$X232&lt;2600,ROUND(ROUND($Y232+ROUND($X232*9%,2),2)*'umowa o pracę'!$E$8,2),IF(AND($W232+$X232&gt;=2600,$W232&lt;2600),ROUND((ROUND($Y232+ROUND((2600-$W232)*9%,2),2))*'umowa o pracę'!$E$8,2),IF(AND($W232+$X232&gt;=2600,$W232&gt;=2600),ROUND(ROUND($Y232/$W232*2600,2)*'umowa o pracę'!$E$8,2),0)))),0)),IF('umowa o pracę'!$E$7=2021,IF(IF($V232=1,IF($X232=0,ROUND(IF($W232&gt;2800,ROUND($Y232/$W232*2800,2),$Y232)*'umowa o pracę'!$E$8,2),IF($W232+$X232&lt;2800,ROUND(ROUND($Y232+ROUND($X232*9%,2),2)*'umowa o pracę'!$E$8,2),IF(AND($W232+$X232&gt;=2800,$W232&lt;2800),ROUND((ROUND($Y232+ROUND((2800-$W232)*9%,2),2))*'umowa o pracę'!$E$8,2),IF(AND($W232+$X232&gt;=2800,$W232&gt;=2800),ROUND(ROUND($Y232/$W232*2800,2)*'umowa o pracę'!$E$8,2),0)))),0)&gt;$H232,$H232,IF($V232=1,IF($X232=0,ROUND(IF($W232&gt;2800,ROUND($Y232/$W232*2800,2),$Y232)*'umowa o pracę'!$E$8,2),IF($W232+$X232&lt;2800,ROUND(ROUND($Y232+ROUND($X232*9%,2),2)*'umowa o pracę'!$E$8,2),IF(AND($W232+$X232&gt;=2800,$W232&lt;2800),ROUND((ROUND($Y232+ROUND((2800-$W232)*9%,2),2))*'umowa o pracę'!$E$8,2),IF(AND($W232+$X232&gt;=2800,$W232&gt;=2800),ROUND(ROUND($Y232/$W232*2800,2)*'umowa o pracę'!$E$8,2),0)))),0)),0))</f>
        <v>0</v>
      </c>
      <c r="AE232" s="32">
        <f>IF('umowa o pracę'!$E$7=2020,IF(IF($V232=1,IF($X232=0,ROUND(IF($W232&gt;2600,ROUND($Z232/$W232*2600,2),$Z232)*'umowa o pracę'!$E$8,2),ROUND(IF($W232&gt;2600,ROUND($Z232/$W232*2600,2),$Z232)*'umowa o pracę'!$E$8,2)),0)&gt;$I232,$I232,IF($V232=1,IF($X232=0,ROUND(IF($W232&gt;2600,ROUND($Z232/$W232*2600,2),$Z232)*'umowa o pracę'!$E$8,2),ROUND(IF($W232&gt;2600,ROUND($Z232/$W232*2600,2),$Z232)*'umowa o pracę'!$E$8,2)),0)),IF('umowa o pracę'!$E$7=2021,IF(IF($V232=1,IF($X232=0,ROUND(IF($W232&gt;2800,ROUND($Z232/$W232*2800,2),$Z232)*'umowa o pracę'!$E$8,2),ROUND(IF($W232&gt;2800,ROUND($Z232/$W232*2800,2),$Z232)*'umowa o pracę'!$E$8,2)),0)&gt;$I232,$I232,IF($V232=1,IF($X232=0,ROUND(IF($W232&gt;2800,ROUND($Z232/$W232*2800,2),$Z232)*'umowa o pracę'!$E$8,2),ROUND(IF($W232&gt;2800,ROUND($Z232/$W232*2800,2),$Z232)*'umowa o pracę'!$E$8,2)),0)),0))</f>
        <v>0</v>
      </c>
      <c r="AF232" s="56">
        <f>IF('umowa o pracę'!$E$7=2020,$AB232,IF('umowa o pracę'!$E$7=2021,$AC232,0))</f>
        <v>0</v>
      </c>
      <c r="AG232" s="53">
        <f t="shared" si="41"/>
        <v>1</v>
      </c>
      <c r="AH232" s="39">
        <f>IF('umowa o pracę'!$E$6&lt;3,0,$L232)</f>
        <v>0</v>
      </c>
      <c r="AI232" s="39">
        <f>IF('umowa o pracę'!$E$6&lt;3,0,$M232)</f>
        <v>0</v>
      </c>
      <c r="AJ232" s="55">
        <f>IF('umowa o pracę'!$E$6&lt;3,0,$N232)</f>
        <v>0</v>
      </c>
      <c r="AK232" s="55">
        <f>IF('umowa o pracę'!$E$6&lt;3,0,$O232)</f>
        <v>0</v>
      </c>
      <c r="AL232" s="32">
        <f>IF('umowa o pracę'!$E$7=2020,ROUND(IF($AH232&gt;=2600,2600*'umowa o pracę'!$E$8,$AH232*'umowa o pracę'!$E$8),2),IF('umowa o pracę'!$E$7=2021,ROUND(IF($AH232&gt;=2800,2800*'umowa o pracę'!$E$8,$AH232*'umowa o pracę'!$E$8),2),0))</f>
        <v>0</v>
      </c>
      <c r="AM232" s="32">
        <f>IF(IF(IF(AND($AG232=1,$I232&gt;0),ROUND(IF($AH232+$AI232&gt;=2600,2600*'umowa o pracę'!$E$8,($AH232+$AI232)*'umowa o pracę'!$E$8),2)+IF($AI232=0,ROUND(IF($AH232&gt;2600,ROUND($AK232/$AH232*2600,2),$AK232)*'umowa o pracę'!$E$8,2),ROUND(IF($AH232&gt;2600,ROUND($AK232/$AH232*2600,2),$AK232)*'umowa o pracę'!$E$8,2)),ROUND(IF($AH232+$AI232&gt;=2600,2600*'umowa o pracę'!$E$8,($AH232+$AI232)*'umowa o pracę'!$E$8),2)-IF($AI232=0,ROUND(ROUND(IF($AH232&gt;2600,ROUND($AJ232/$AH232*2600,2),$AJ232),2)*'umowa o pracę'!$E$8,2),IF($AI232&gt;0,IF($AH232+$AI232&lt;2600,ROUND(ROUND($AJ232+ROUND($AI232*9%,2),2)*'umowa o pracę'!$E$8,2),IF(AND($AH232+$AI232&gt;=2600,$AI232&lt;2600,$AH232&lt;2600),ROUND((ROUND(((2600-$AI232)/$AH232)*$AJ232,2)+ROUND($AI232*9%,2))*'umowa o pracę'!$E$8,2),IF(AND($AH232+$AI232&gt;=2600,$AI232&gt;=2600),ROUND((ROUND(2600*9%,2))*'umowa o pracę'!$E$8,2),IF(AND($AH232+$AI232&gt;=2600,$AH232&gt;=2600,$AI232&lt;2600),ROUND((ROUND($AI232*9%,2)+ROUND(((2600-$AI232)/$AH232)*$AJ232,2))*'umowa o pracę'!$E$8,2),0)))),0)))&gt;$J232,$J232,IF(AND($AG232=1,$I232&gt;0),ROUND(IF($AH232+$AI232&gt;=2600,2600*'umowa o pracę'!$E$8,($AH232+$AI232)*'umowa o pracę'!$E$8),2)+IF($AI232=0,ROUND(IF($AH232&gt;2600,ROUND($AK232/$AH232*2600,2),$AK232)*'umowa o pracę'!$E$8,2),ROUND(IF($AH232&gt;2600,ROUND($AK232/$AH232*2600,2),$AK232)*'umowa o pracę'!$E$8,2)),ROUND(IF($AH232+$AI232&gt;=2600,2600*'umowa o pracę'!$E$8,($AH232+$AI232)*'umowa o pracę'!$E$8),2)-IF($AI232=0,ROUND(ROUND(IF($AH232&gt;2600,ROUND($AJ232/$AH232*2600,2),$AJ232),2)*'umowa o pracę'!$E$8,2),IF($AI232&gt;0,IF($AH232+$AI232&lt;2600,ROUND(ROUND($AJ232+ROUND($AI232*9%,2),2)*'umowa o pracę'!$E$8,2),IF(AND($AH232+$AI232&gt;=2600,$AI232&lt;2600,$AH232&lt;2600),ROUND((ROUND(((2600-$AI232)/$AH232)*$AJ232,2)+ROUND($AI232*9%,2))*'umowa o pracę'!$E$8,2),IF(AND($AH232+$AI232&gt;=2600,$AI232&gt;=2600),ROUND((ROUND(2600*9%,2))*'umowa o pracę'!$E$8,2),IF(AND($AH232+$AI232&gt;=2600,$AH232&gt;=2600,$AI232&lt;2600),ROUND((ROUND($AI232*9%,2)+ROUND(((2600-$AI232)/$AH232)*$AJ232,2))*'umowa o pracę'!$E$8,2),0)))),0))))&gt;$J232,$J232,IF(IF(AND($AG232=1,$I232&gt;0),ROUND(IF($AH232+$AI232&gt;=2600,2600*'umowa o pracę'!$E$8,($AH232+$AI232)*'umowa o pracę'!$E$8),2)+IF($AI232=0,ROUND(IF($AH232&gt;2600,ROUND($AK232/$AH232*2600,2),$AK232)*'umowa o pracę'!$E$8,2),ROUND(IF($AH232&gt;2600,ROUND($AK232/$AH232*2600,2),$AK232)*'umowa o pracę'!$E$8,2)),ROUND(IF($AH232+$AI232&gt;=2600,2600*'umowa o pracę'!$E$8,($AH232+$AI232)*'umowa o pracę'!$E$8),2)-IF($AI232=0,ROUND(ROUND(IF($AH232&gt;2600,ROUND($AJ232/$AH232*2600,2),$AJ232),2)*'umowa o pracę'!$E$8,2),IF($AI232&gt;0,IF($AH232+$AI232&lt;2600,ROUND(ROUND($AJ232+ROUND($AI232*9%,2),2)*'umowa o pracę'!$E$8,2),IF(AND($AH232+$AI232&gt;=2600,$AI232&lt;2600,$AH232&lt;2600),ROUND((ROUND(((2600-$AI232)/$AH232)*$AJ232,2)+ROUND($AI232*9%,2))*'umowa o pracę'!$E$8,2),IF(AND($AH232+$AI232&gt;=2600,$AI232&gt;=2600),ROUND((ROUND(2600*9%,2))*'umowa o pracę'!$E$8,2),IF(AND($AH232+$AI232&gt;=2600,$AH232&gt;=2600,$AI232&lt;2600),ROUND((ROUND($AI232*9%,2)+ROUND(((2600-$AI232)/$AH232)*$AJ232,2))*'umowa o pracę'!$E$8,2),0)))),0)))&gt;$J232,$J232,IF(AND($AG232=1,$I232&gt;0),ROUND(IF($AH232+$AI232&gt;=2600,2600*'umowa o pracę'!$E$8,($AH232+$AI232)*'umowa o pracę'!$E$8),2)+IF($AI232=0,ROUND(IF($AH232&gt;2600,ROUND($AK232/$AH232*2600,2),$AK232)*'umowa o pracę'!$E$8,2),ROUND(IF($AH232&gt;2600,ROUND($AK232/$AH232*2600,2),$AK232)*'umowa o pracę'!$E$8,2)),ROUND(IF($AH232+$AI232&gt;=2600,2600*'umowa o pracę'!$E$8,($AH232+$AI232)*'umowa o pracę'!$E$8),2)-IF(AND($AI232=0,I232&gt;0),ROUND(ROUND(IF($AH232&gt;2600,ROUND($AJ232/$AH232*2600,2),$AJ232),2)*'umowa o pracę'!$E$8,2),IF($AI232&gt;0,IF($AH232+$AI232&lt;2600,ROUND(ROUND($AJ232+ROUND($AI232*9%,2),2)*'umowa o pracę'!$E$8,2),IF(AND($AH232+$AI232&gt;=2600,$AI232&lt;2600,$AH232&lt;2600),ROUND((ROUND(((2600-$AI232)/$AH232)*$AJ232,2)+ROUND($AI232*9%,2))*'umowa o pracę'!$E$8,2),IF(AND($AH232+$AI232&gt;=2600,$AI232&gt;=2600),ROUND((ROUND(2600*9%,2))*'umowa o pracę'!$E$8,2),IF(AND($AH232+$AI232&gt;=2600,$AH232&gt;=2600,$AI232&lt;2600),ROUND((ROUND($AI232*9%,2)+ROUND(((2600-$AI232)/$AH232)*$AJ232,2))*'umowa o pracę'!$E$8,2),0)))),0)))))</f>
        <v>0</v>
      </c>
      <c r="AN232" s="32">
        <f>IF(IF(IF(AND($AG232=1,$I232&gt;0),ROUND(IF($AH232+$AI232&gt;=2800,2800*'umowa o pracę'!$E$8,($AH232+$AI232)*'umowa o pracę'!$E$8),2)+IF($AI232=0,ROUND(IF($AH232&gt;2800,ROUND($AK232/$AH232*2800,2),$AK232)*'umowa o pracę'!$E$8,2),ROUND(IF($AH232&gt;2800,ROUND($AK232/$AH232*2800,2),$AK232)*'umowa o pracę'!$E$8,2)),ROUND(IF($AH232+$AI232&gt;=2800,2800*'umowa o pracę'!$E$8,($AH232+$AI232)*'umowa o pracę'!$E$8),2)-IF($AI232=0,ROUND(ROUND(IF($AH232&gt;2800,ROUND($AJ232/$AH232*2800,2),$AJ232),2)*'umowa o pracę'!$E$8,2),IF($AI232&gt;0,IF($AH232+$AI232&lt;2800,ROUND(ROUND($AJ232+ROUND($AI232*9%,2),2)*'umowa o pracę'!$E$8,2),IF(AND($AH232+$AI232&gt;=2800,$AI232&lt;2800,$AH232&lt;2800),ROUND((ROUND(((2800-$AI232)/$AH232)*$AJ232,2)+ROUND($AI232*9%,2))*'umowa o pracę'!$E$8,2),IF(AND($AH232+$AI232&gt;=2800,$AI232&gt;=2800),ROUND((ROUND(2800*9%,2))*'umowa o pracę'!$E$8,2),IF(AND($AH232+$AI232&gt;=2800,$AH232&gt;=2800,$AI232&lt;2800),ROUND((ROUND($AI232*9%,2)+ROUND(((2800-$AI232)/$AH232)*$AJ232,2))*'umowa o pracę'!$E$8,2),0)))),0)))&gt;$J232,$J232,IF(AND($AG232=1,$I232&gt;0),ROUND(IF($AH232+$AI232&gt;=2800,2800*'umowa o pracę'!$E$8,($AH232+$AI232)*'umowa o pracę'!$E$8),2)+IF($AI232=0,ROUND(IF($AH232&gt;2800,ROUND($AK232/$AH232*2800,2),$AK232)*'umowa o pracę'!$E$8,2),ROUND(IF($AH232&gt;2800,ROUND($AK232/$AH232*2800,2),$AK232)*'umowa o pracę'!$E$8,2)),ROUND(IF($AH232+$AI232&gt;=2800,2800*'umowa o pracę'!$E$8,($AH232+$AI232)*'umowa o pracę'!$E$8),2)-IF($AI232=0,ROUND(ROUND(IF($AH232&gt;2800,ROUND($AJ232/$AH232*2800,2),$AJ232),2)*'umowa o pracę'!$E$8,2),IF($AI232&gt;0,IF($AH232+$AI232&lt;2800,ROUND(ROUND($AJ232+ROUND($AI232*9%,2),2)*'umowa o pracę'!$E$8,2),IF(AND($AH232+$AI232&gt;=2800,$AI232&lt;2800,$AH232&lt;2800),ROUND((ROUND(((2800-$AI232)/$AH232)*$AJ232,2)+ROUND($AI232*9%,2))*'umowa o pracę'!$E$8,2),IF(AND($AH232+$AI232&gt;=2800,$AI232&gt;=2800),ROUND((ROUND(2800*9%,2))*'umowa o pracę'!$E$8,2),IF(AND($AH232+$AI232&gt;=2800,$AH232&gt;=2800,$AI232&lt;2800),ROUND((ROUND($AI232*9%,2)+ROUND(((2800-$AI232)/$AH232)*$AJ232,2))*'umowa o pracę'!$E$8,2),0)))),0))))&gt;$J232,$J232,IF(IF(AND($AG232=1,$I232&gt;0),ROUND(IF($AH232+$AI232&gt;=2800,2800*'umowa o pracę'!$E$8,($AH232+$AI232)*'umowa o pracę'!$E$8),2)+IF($AI232=0,ROUND(IF($AH232&gt;2800,ROUND($AK232/$AH232*2800,2),$AK232)*'umowa o pracę'!$E$8,2),ROUND(IF($AH232&gt;2800,ROUND($AK232/$AH232*2800,2),$AK232)*'umowa o pracę'!$E$8,2)),ROUND(IF($AH232+$AI232&gt;=2800,2800*'umowa o pracę'!$E$8,($AH232+$AI232)*'umowa o pracę'!$E$8),2)-IF($AI232=0,ROUND(ROUND(IF($AH232&gt;2800,ROUND($AJ232/$AH232*2800,2),$AJ232),2)*'umowa o pracę'!$E$8,2),IF($AI232&gt;0,IF($AH232+$AI232&lt;2800,ROUND(ROUND($AJ232+ROUND($AI232*9%,2),2)*'umowa o pracę'!$E$8,2),IF(AND($AH232+$AI232&gt;=2800,$AI232&lt;2800,$AH232&lt;2800),ROUND((ROUND(((2800-$AI232)/$AH232)*$AJ232,2)+ROUND($AI232*9%,2))*'umowa o pracę'!$E$8,2),IF(AND($AH232+$AI232&gt;=2800,$AI232&gt;=2800),ROUND((ROUND(2800*9%,2))*'umowa o pracę'!$E$8,2),IF(AND($AH232+$AI232&gt;=2800,$AH232&gt;=2800,$AI232&lt;2800),ROUND((ROUND($AI232*9%,2)+ROUND(((2800-$AI232)/$AH232)*$AJ232,2))*'umowa o pracę'!$E$8,2),0)))),0)))&gt;$J232,$J232,IF(AND($AG232=1,$I232&gt;0),ROUND(IF($AH232+$AI232&gt;=2800,2800*'umowa o pracę'!$E$8,($AH232+$AI232)*'umowa o pracę'!$E$8),2)+IF($AI232=0,ROUND(IF($AH232&gt;2800,ROUND($AK232/$AH232*2800,2),$AK232)*'umowa o pracę'!$E$8,2),ROUND(IF($AH232&gt;2800,ROUND($AK232/$AH232*2800,2),$AK232)*'umowa o pracę'!$E$8,2)),ROUND(IF($AH232+$AI232&gt;=2800,2800*'umowa o pracę'!$E$8,($AH232+$AI232)*'umowa o pracę'!$E$8),2)-IF(AND($AI232=0,I232&gt;0),ROUND(ROUND(IF($AH232&gt;2800,ROUND($AJ232/$AH232*2800,2),$AJ232),2)*'umowa o pracę'!$E$8,2),IF($AI232&gt;0,IF($AH232+$AI232&lt;2800,ROUND(ROUND($AJ232+ROUND($AI232*9%,2),2)*'umowa o pracę'!$E$8,2),IF(AND($AH232+$AI232&gt;=2800,$AI232&lt;2800,$AH232&lt;2800),ROUND((ROUND(((2800-$AI232)/$AH232)*$AJ232,2)+ROUND($AI232*9%,2))*'umowa o pracę'!$E$8,2),IF(AND($AH232+$AI232&gt;=2800,$AI232&gt;=2800),ROUND((ROUND(2800*9%,2))*'umowa o pracę'!$E$8,2),IF(AND($AH232+$AI232&gt;=2800,$AH232&gt;=2800,$AI232&lt;2800),ROUND((ROUND($AI232*9%,2)+ROUND(((2800-$AI232)/$AH232)*$AJ232,2))*'umowa o pracę'!$E$8,2),0)))),0)))))</f>
        <v>0</v>
      </c>
      <c r="AO232" s="32">
        <f>IF('umowa o pracę'!$E$7=2020,IF(IF($AG232=1,IF($AI232=0,ROUND(IF($AH232&gt;2600,ROUND($AJ232/$AH232*2600,2),$AJ232)*'umowa o pracę'!$E$8,2),IF($AH232+$AI232&lt;2600,ROUND(ROUND($AJ232+ROUND($AI232*9%,2),2)*'umowa o pracę'!$E$8,2),IF(AND($AH232+$AI232&gt;=2600,$AH232&lt;2600),ROUND((ROUND($AJ232+ROUND((2600-$AH232)*9%,2),2))*'umowa o pracę'!$E$8,2),IF(AND($AH232+$AI232&gt;=2600,$AH232&gt;=2600),ROUND(ROUND($AJ232/$AH232*2600,2)*'umowa o pracę'!$E$8,2),0)))),0)&gt;$H232,$H232,IF($AG232=1,IF($AI232=0,ROUND(IF($AH232&gt;2600,ROUND($AJ232/$AH232*2600,2),$AJ232)*'umowa o pracę'!$E$8,2),IF($AH232+$AI232&lt;2600,ROUND(ROUND($AJ232+ROUND($AI232*9%,2),2)*'umowa o pracę'!$E$8,2),IF(AND($AH232+$AI232&gt;=2600,$AH232&lt;2600),ROUND((ROUND($AJ232+ROUND((2600-$AH232)*9%,2),2))*'umowa o pracę'!$E$8,2),IF(AND($AH232+$AI232&gt;=2600,$AH232&gt;=2600),ROUND(ROUND($AJ232/$AH232*2600,2)*'umowa o pracę'!$E$8,2),0)))),0)),IF('umowa o pracę'!$E$7=2021,IF(IF($AG232=1,IF($AI232=0,ROUND(IF($AH232&gt;2800,ROUND($AJ232/$AH232*2800,2),$AJ232)*'umowa o pracę'!$E$8,2),IF($AH232+$AI232&lt;2800,ROUND(ROUND($AJ232+ROUND($AI232*9%,2),2)*'umowa o pracę'!$E$8,2),IF(AND($AH232+$AI232&gt;=2800,$AH232&lt;2800),ROUND((ROUND($AJ232+ROUND((2800-$AH232)*9%,2),2))*'umowa o pracę'!$E$8,2),IF(AND($AH232+$AI232&gt;=2800,$AH232&gt;=2800),ROUND(ROUND($AJ232/$AH232*2800,2)*'umowa o pracę'!$E$8,2),0)))),0)&gt;$H232,$H232,IF($AG232=1,IF($AI232=0,ROUND(IF($AH232&gt;2800,ROUND($AJ232/$AH232*2800,2),$AJ232)*'umowa o pracę'!$E$8,2),IF($AH232+$AI232&lt;2800,ROUND(ROUND($AJ232+ROUND($AI232*9%,2),2)*'umowa o pracę'!$E$8,2),IF(AND($AH232+$AI232&gt;=2800,$AH232&lt;2800),ROUND((ROUND($AJ232+ROUND((2800-$AH232)*9%,2),2))*'umowa o pracę'!$E$8,2),IF(AND($AH232+$AI232&gt;=2800,$AH232&gt;=2800),ROUND(ROUND($AJ232/$AH232*2800,2)*'umowa o pracę'!$E$8,2),0)))),0)),0))</f>
        <v>0</v>
      </c>
      <c r="AP232" s="32">
        <f>IF('umowa o pracę'!$E$7=2020,IF(IF($AG232=1,IF($AI232=0,ROUND(IF($AH232&gt;2600,ROUND($AK232/$AH232*2600,2),$AK232)*'umowa o pracę'!$E$8,2),ROUND(IF($AH232&gt;2600,ROUND($AK232/$AH232*2600,2),$AK232)*'umowa o pracę'!$E$8,2)),0)&gt;$I232,$I232,IF($AG232=1,IF($AI232=0,ROUND(IF($AH232&gt;2600,ROUND($AK232/$AH232*2600,2),$AK232)*'umowa o pracę'!$E$8,2),ROUND(IF($AH232&gt;2600,ROUND($AK232/$AH232*2600,2),$AK232)*'umowa o pracę'!$E$8,2)),0)),IF('umowa o pracę'!$E$7=2021,IF(IF($AG232=1,IF($AI232=0,ROUND(IF($AH232&gt;2800,ROUND($AK232/$AH232*2800,2),$AK232)*'umowa o pracę'!$E$8,2),ROUND(IF($AH232&gt;2800,ROUND($AK232/$AH232*2800,2),$AK232)*'umowa o pracę'!$E$8,2)),0)&gt;$I232,$I232,IF($AG232=1,IF($AI232=0,ROUND(IF($AH232&gt;2800,ROUND($AK232/$AH232*2800,2),$AK232)*'umowa o pracę'!$E$8,2),ROUND(IF($AH232&gt;2800,ROUND($AK232/$AH232*2800,2),$AK232)*'umowa o pracę'!$E$8,2)),0)),0))</f>
        <v>0</v>
      </c>
      <c r="AQ232" s="56">
        <f>IF('umowa o pracę'!$E$7=2020,$AM232,IF('umowa o pracę'!$E$7=2021,$AN232,0))</f>
        <v>0</v>
      </c>
      <c r="AR232" s="33">
        <f>IF('umowa o pracę'!$E$7=0,0,U232+AF232+AQ232)</f>
        <v>0</v>
      </c>
      <c r="AS232" s="19"/>
      <c r="AT232" s="19"/>
      <c r="AU232" s="19"/>
      <c r="AV232" s="6"/>
      <c r="AW232" s="6"/>
      <c r="AX232" s="6">
        <f t="shared" si="39"/>
        <v>10</v>
      </c>
      <c r="AY232" s="6"/>
      <c r="AZ232" s="234">
        <f t="shared" si="42"/>
        <v>0</v>
      </c>
      <c r="BA232" s="234">
        <f t="shared" si="43"/>
        <v>0</v>
      </c>
      <c r="BB232" s="234">
        <f t="shared" si="44"/>
        <v>0</v>
      </c>
      <c r="BC232" s="234">
        <f t="shared" si="45"/>
        <v>0</v>
      </c>
      <c r="BD232" s="234">
        <f t="shared" si="46"/>
        <v>0</v>
      </c>
      <c r="BE232" s="234">
        <f t="shared" si="47"/>
        <v>0</v>
      </c>
      <c r="BF232" s="234">
        <f t="shared" si="48"/>
        <v>0</v>
      </c>
      <c r="BG232" s="234">
        <f t="shared" si="49"/>
        <v>0</v>
      </c>
      <c r="BH232" s="234">
        <f t="shared" si="50"/>
        <v>0</v>
      </c>
      <c r="BI232" s="238">
        <f t="shared" si="51"/>
        <v>0</v>
      </c>
      <c r="BJ232" s="236"/>
      <c r="BK232" s="236"/>
      <c r="BL232" s="237"/>
    </row>
    <row r="233" spans="1:64" ht="15.75" customHeight="1" x14ac:dyDescent="0.25">
      <c r="A233" s="129">
        <v>222</v>
      </c>
      <c r="B233" s="57"/>
      <c r="C233" s="57"/>
      <c r="D233" s="36"/>
      <c r="E233" s="36"/>
      <c r="F233" s="242"/>
      <c r="G233" s="37">
        <v>1</v>
      </c>
      <c r="H233" s="58">
        <v>0</v>
      </c>
      <c r="I233" s="59">
        <v>0</v>
      </c>
      <c r="J233" s="60">
        <v>0</v>
      </c>
      <c r="K233" s="52">
        <v>1</v>
      </c>
      <c r="L233" s="39">
        <v>0</v>
      </c>
      <c r="M233" s="39">
        <v>0</v>
      </c>
      <c r="N233" s="39">
        <v>0</v>
      </c>
      <c r="O233" s="39">
        <v>0</v>
      </c>
      <c r="P233" s="35">
        <f>IF('umowa o pracę'!$E$7=2020,ROUND(IF($L233&gt;=2600,2600*'umowa o pracę'!$E$8,$L233*'umowa o pracę'!$E$8),2),IF('umowa o pracę'!$E$7=2021,ROUND(IF($L233&gt;=2800,2800*'umowa o pracę'!$E$8,$L233*'umowa o pracę'!$E$8),2),0))</f>
        <v>0</v>
      </c>
      <c r="Q233" s="252">
        <f>IF(IF(IF(AND($K233=1,$I233&gt;0),ROUND(IF($L233+$M233&gt;=2600,2600*'umowa o pracę'!$E$8,($L233+$M233)*'umowa o pracę'!$E$8),2)+IF($M233=0,ROUND(IF($L233&gt;2600,ROUND($O233/$L233*2600,2),$O233)*'umowa o pracę'!$E$8,2),ROUND(IF($L233&gt;2600,ROUND($O233/$L233*2600,2),$O233)*'umowa o pracę'!$E$8,2)),ROUND(IF($L233+$M233&gt;=2600,2600*'umowa o pracę'!$E$8,($L233+$M233)*'umowa o pracę'!$E$8),2)-IF($M233=0,ROUND(ROUND(IF($L233&gt;2600,ROUND($N233/$L233*2600,2),$N233),2)*'umowa o pracę'!$E$8,2),IF($M233&gt;0,IF($L233+$M233&lt;2600,ROUND(ROUND($N233+ROUND($M233*9%,2),2)*'umowa o pracę'!$E$8,2),IF(AND($L233+$M233&gt;=2600,$M233&lt;2600,$L233&lt;2600),ROUND((ROUND(((2600-$M233)/$L233)*$N233,2)+ROUND($M233*9%,2))*'umowa o pracę'!$E$8,2),IF(AND($L233+$M233&gt;=2600,$M233&gt;=2600),ROUND((ROUND(2600*9%,2))*'umowa o pracę'!$E$8,2),IF(AND($L233+$M233&gt;=2600,$L233&gt;=2600,$M233&lt;2600),ROUND((ROUND($M233*9%,2)+ROUND(((2600-$M233)/$L233)*$N233,2))*'umowa o pracę'!$E$8,2),0)))),0)))&gt;$J233,$J233,IF(AND($K233=1,$I233&gt;0),ROUND(IF($L233+$M233&gt;=2600,2600*'umowa o pracę'!$E$8,($L233+$M233)*'umowa o pracę'!$E$8),2)+IF($M233=0,ROUND(IF($L233&gt;2600,ROUND($O233/$L233*2600,2),$O233)*'umowa o pracę'!$E$8,2),ROUND(IF($L233&gt;2600,ROUND($O233/$L233*2600,2),$O233)*'umowa o pracę'!$E$8,2)),ROUND(IF($L233+$M233&gt;=2600,2600*'umowa o pracę'!$E$8,($L233+$M233)*'umowa o pracę'!$E$8),2)-IF($M233=0,ROUND(ROUND(IF($L233&gt;2600,ROUND($N233/$L233*2600,2),$N233),2)*'umowa o pracę'!$E$8,2),IF($M233&gt;0,IF($L233+$M233&lt;2600,ROUND(ROUND($N233+ROUND($M233*9%,2),2)*'umowa o pracę'!$E$8,2),IF(AND($L233+$M233&gt;=2600,$M233&lt;2600,$L233&lt;2600),ROUND((ROUND(((2600-$M233)/$L233)*$N233,2)+ROUND($M233*9%,2))*'umowa o pracę'!$E$8,2),IF(AND($L233+$M233&gt;=2600,$M233&gt;=2600),ROUND((ROUND(2600*9%,2))*'umowa o pracę'!$E$8,2),IF(AND($L233+$M233&gt;=2600,$L233&gt;=2600,$M233&lt;2600),ROUND((ROUND($M233*9%,2)+ROUND(((2600-$M233)/$L233)*$N233,2))*'umowa o pracę'!$E$8,2),0)))),0))))&gt;$J233,$J233,IF(IF(AND($K233=1,$I233&gt;0),ROUND(IF($L233+$M233&gt;=2600,2600*'umowa o pracę'!$E$8,($L233+$M233)*'umowa o pracę'!$E$8),2)+IF($M233=0,ROUND(IF($L233&gt;2600,ROUND($O233/$L233*2600,2),$O233)*'umowa o pracę'!$E$8,2),ROUND(IF($L233&gt;2600,ROUND($O233/$L233*2600,2),$O233)*'umowa o pracę'!$E$8,2)),ROUND(IF($L233+$M233&gt;=2600,2600*'umowa o pracę'!$E$8,($L233+$M233)*'umowa o pracę'!$E$8),2)-IF($M233=0,ROUND(ROUND(IF($L233&gt;2600,ROUND($N233/$L233*2600,2),$N233),2)*'umowa o pracę'!$E$8,2),IF($M233&gt;0,IF($L233+$M233&lt;2600,ROUND(ROUND($N233+ROUND($M233*9%,2),2)*'umowa o pracę'!$E$8,2),IF(AND($L233+$M233&gt;=2600,$M233&lt;2600,$L233&lt;2600),ROUND((ROUND(((2600-$M233)/$L233)*$N233,2)+ROUND($M233*9%,2))*'umowa o pracę'!$E$8,2),IF(AND($L233+$M233&gt;=2600,$M233&gt;=2600),ROUND((ROUND(2600*9%,2))*'umowa o pracę'!$E$8,2),IF(AND($L233+$M233&gt;=2600,$L233&gt;=2600,$M233&lt;2600),ROUND((ROUND($M233*9%,2)+ROUND(((2600-$M233)/$L233)*$N233,2))*'umowa o pracę'!$E$8,2),0)))),0)))&gt;$J233,$J233,IF(AND($K233=1,$I233&gt;0),ROUND(IF($L233+$M233&gt;=2600,2600*'umowa o pracę'!$E$8,($L233+$M233)*'umowa o pracę'!$E$8),2)+IF($M233=0,ROUND(IF($L233&gt;2600,ROUND($O233/$L233*2600,2),$O233)*'umowa o pracę'!$E$8,2),ROUND(IF($L233&gt;2600,ROUND($O233/$L233*2600,2),$O233)*'umowa o pracę'!$E$8,2)),ROUND(IF($L233+$M233&gt;=2600,2600*'umowa o pracę'!$E$8,($L233+$M233)*'umowa o pracę'!$E$8),2)-IF(AND($M233=0,I233&gt;0),ROUND(ROUND(IF($L233&gt;2600,ROUND($N233/$L233*2600,2),$N233),2)*'umowa o pracę'!$E$8,2),IF($M233&gt;0,IF($L233+$M233&lt;2600,ROUND(ROUND($N233+ROUND($M233*9%,2),2)*'umowa o pracę'!$E$8,2),IF(AND($L233+$M233&gt;=2600,$M233&lt;2600,$L233&lt;2600),ROUND((ROUND(((2600-$M233)/$L233)*$N233,2)+ROUND($M233*9%,2))*'umowa o pracę'!$E$8,2),IF(AND($L233+$M233&gt;=2600,$M233&gt;=2600),ROUND((ROUND(2600*9%,2))*'umowa o pracę'!$E$8,2),IF(AND($L233+$M233&gt;=2600,$L233&gt;=2600,$M233&lt;2600),ROUND((ROUND($M233*9%,2)+ROUND(((2600-$M233)/$L233)*$N233,2))*'umowa o pracę'!$E$8,2),0)))),0)))))</f>
        <v>0</v>
      </c>
      <c r="R233" s="252">
        <f>IF(IF(IF(AND($K233=1,$I233&gt;0),ROUND(IF($L233+$M233&gt;=2800,2800*'umowa o pracę'!$E$8,($L233+$M233)*'umowa o pracę'!$E$8),2)+IF($M233=0,ROUND(IF($L233&gt;2800,ROUND($O233/$L233*2800,2),$O233)*'umowa o pracę'!$E$8,2),ROUND(IF($L233&gt;2800,ROUND($O233/$L233*2800,2),$O233)*'umowa o pracę'!$E$8,2)),ROUND(IF($L233+$M233&gt;=2800,2800*'umowa o pracę'!$E$8,($L233+$M233)*'umowa o pracę'!$E$8),2)-IF($M233=0,ROUND(ROUND(IF($L233&gt;2800,ROUND($N233/$L233*2800,2),$N233),2)*'umowa o pracę'!$E$8,2),IF($M233&gt;0,IF($L233+$M233&lt;2800,ROUND(ROUND($N233+ROUND($M233*9%,2),2)*'umowa o pracę'!$E$8,2),IF(AND($L233+$M233&gt;=2800,$M233&lt;2800,$L233&lt;2800),ROUND((ROUND(((2800-$M233)/$L233)*$N233,2)+ROUND($M233*9%,2))*'umowa o pracę'!$E$8,2),IF(AND($L233+$M233&gt;=2800,$M233&gt;=2800),ROUND((ROUND(2800*9%,2))*'umowa o pracę'!$E$8,2),IF(AND($L233+$M233&gt;=2800,$L233&gt;=2800,$M233&lt;2800),ROUND((ROUND($M233*9%,2)+ROUND(((2800-$M233)/$L233)*$N233,2))*'umowa o pracę'!$E$8,2),0)))),0)))&gt;$J233,$J233,IF(AND($K233=1,$I233&gt;0),ROUND(IF($L233+$M233&gt;=2800,2800*'umowa o pracę'!$E$8,($L233+$M233)*'umowa o pracę'!$E$8),2)+IF($M233=0,ROUND(IF($L233&gt;2800,ROUND($O233/$L233*2800,2),$O233)*'umowa o pracę'!$E$8,2),ROUND(IF($L233&gt;2800,ROUND($O233/$L233*2800,2),$O233)*'umowa o pracę'!$E$8,2)),ROUND(IF($L233+$M233&gt;=2800,2800*'umowa o pracę'!$E$8,($L233+$M233)*'umowa o pracę'!$E$8),2)-IF($M233=0,ROUND(ROUND(IF($L233&gt;2800,ROUND($N233/$L233*2800,2),$N233),2)*'umowa o pracę'!$E$8,2),IF($M233&gt;0,IF($L233+$M233&lt;2800,ROUND(ROUND($N233+ROUND($M233*9%,2),2)*'umowa o pracę'!$E$8,2),IF(AND($L233+$M233&gt;=2800,$M233&lt;2800,$L233&lt;2800),ROUND((ROUND(((2800-$M233)/$L233)*$N233,2)+ROUND($M233*9%,2))*'umowa o pracę'!$E$8,2),IF(AND($L233+$M233&gt;=2800,$M233&gt;=2800),ROUND((ROUND(2800*9%,2))*'umowa o pracę'!$E$8,2),IF(AND($L233+$M233&gt;=2800,$L233&gt;=2800,$M233&lt;2800),ROUND((ROUND($M233*9%,2)+ROUND(((2800-$M233)/$L233)*$N233,2))*'umowa o pracę'!$E$8,2),0)))),0))))&gt;$J233,$J233,IF(IF(AND($K233=1,$I233&gt;0),ROUND(IF($L233+$M233&gt;=2800,2800*'umowa o pracę'!$E$8,($L233+$M233)*'umowa o pracę'!$E$8),2)+IF($M233=0,ROUND(IF($L233&gt;2800,ROUND($O233/$L233*2800,2),$O233)*'umowa o pracę'!$E$8,2),ROUND(IF($L233&gt;2800,ROUND($O233/$L233*2800,2),$O233)*'umowa o pracę'!$E$8,2)),ROUND(IF($L233+$M233&gt;=2800,2800*'umowa o pracę'!$E$8,($L233+$M233)*'umowa o pracę'!$E$8),2)-IF($M233=0,ROUND(ROUND(IF($L233&gt;2800,ROUND($N233/$L233*2800,2),$N233),2)*'umowa o pracę'!$E$8,2),IF($M233&gt;0,IF($L233+$M233&lt;2800,ROUND(ROUND($N233+ROUND($M233*9%,2),2)*'umowa o pracę'!$E$8,2),IF(AND($L233+$M233&gt;=2800,$M233&lt;2800,$L233&lt;2800),ROUND((ROUND(((2800-$M233)/$L233)*$N233,2)+ROUND($M233*9%,2))*'umowa o pracę'!$E$8,2),IF(AND($L233+$M233&gt;=2800,$M233&gt;=2800),ROUND((ROUND(2800*9%,2))*'umowa o pracę'!$E$8,2),IF(AND($L233+$M233&gt;=2800,$L233&gt;=2800,$M233&lt;2800),ROUND((ROUND($M233*9%,2)+ROUND(((2800-$M233)/$L233)*$N233,2))*'umowa o pracę'!$E$8,2),0)))),0)))&gt;$J233,$J233,IF(AND($K233=1,$I233&gt;0),ROUND(IF($L233+$M233&gt;=2800,2800*'umowa o pracę'!$E$8,($L233+$M233)*'umowa o pracę'!$E$8),2)+IF($M233=0,ROUND(IF($L233&gt;2800,ROUND($O233/$L233*2800,2),$O233)*'umowa o pracę'!$E$8,2),ROUND(IF($L233&gt;2800,ROUND($O233/$L233*2800,2),$O233)*'umowa o pracę'!$E$8,2)),ROUND(IF($L233+$M233&gt;=2800,2800*'umowa o pracę'!$E$8,($L233+$M233)*'umowa o pracę'!$E$8),2)-IF(AND($M233=0,I233&gt;0),ROUND(ROUND(IF($L233&gt;2800,ROUND($N233/$L233*2800,2),$N233),2)*'umowa o pracę'!$E$8,2),IF($M233&gt;0,IF($L233+$M233&lt;2800,ROUND(ROUND($N233+ROUND($M233*9%,2),2)*'umowa o pracę'!$E$8,2),IF(AND($L233+$M233&gt;=2800,$M233&lt;2800,$L233&lt;2800),ROUND((ROUND(((2800-$M233)/$L233)*$N233,2)+ROUND($M233*9%,2))*'umowa o pracę'!$E$8,2),IF(AND($L233+$M233&gt;=2800,$M233&gt;=2800),ROUND((ROUND(2800*9%,2))*'umowa o pracę'!$E$8,2),IF(AND($L233+$M233&gt;=2800,$L233&gt;=2800,$M233&lt;2800),ROUND((ROUND($M233*9%,2)+ROUND(((2800-$M233)/$L233)*$N233,2))*'umowa o pracę'!$E$8,2),0)))),0)))))</f>
        <v>0</v>
      </c>
      <c r="S233" s="32">
        <f>IF('umowa o pracę'!$E$7=2020,IF(IF($K233=1,IF($M233=0,ROUND(IF($L233&gt;2600,ROUND($N233/$L233*2600,2),$N233)*'umowa o pracę'!$E$8,2),IF($L233+$M233&lt;2600,ROUND(ROUND($N233+ROUND($M233*9%,2),2)*'umowa o pracę'!$E$8,2),IF(AND($L233+$M233&gt;=2600,$L233&lt;2600),ROUND((ROUND($N233+ROUND((2600-$L233)*9%,2),2))*'umowa o pracę'!$E$8,2),IF(AND($L233+$M233&gt;=2600,$L233&gt;=2600),ROUND(ROUND($N233/$L233*2600,2)*'umowa o pracę'!$E$8,2),0)))),0)&gt;$H233,$H233,IF($K233=1,IF($M233=0,ROUND(IF($L233&gt;2600,ROUND($N233/$L233*2600,2),$N233)*'umowa o pracę'!$E$8,2),IF($L233+$M233&lt;2600,ROUND(ROUND($N233+ROUND($M233*9%,2),2)*'umowa o pracę'!$E$8,2),IF(AND($L233+$M233&gt;=2600,$L233&lt;2600),ROUND((ROUND($N233+ROUND((2600-$L233)*9%,2),2))*'umowa o pracę'!$E$8,2),IF(AND($L233+$M233&gt;=2600,$L233&gt;=2600),ROUND(ROUND($N233/$L233*2600,2)*'umowa o pracę'!$E$8,2),0)))),0)),IF('umowa o pracę'!$E$7=2021,IF(IF($K233=1,IF($M233=0,ROUND(IF($L233&gt;2800,ROUND($N233/$L233*2800,2),$N233)*'umowa o pracę'!$E$8,2),IF($L233+$M233&lt;2800,ROUND(ROUND($N233+ROUND($M233*9%,2),2)*'umowa o pracę'!$E$8,2),IF(AND($L233+$M233&gt;=2800,$L233&lt;2800),ROUND((ROUND($N233+ROUND((2800-$L233)*9%,2),2))*'umowa o pracę'!$E$8,2),IF(AND($L233+$M233&gt;=2800,$L233&gt;=2800),ROUND(ROUND($N233/$L233*2800,2)*'umowa o pracę'!$E$8,2),0)))),0)&gt;$H233,$H233,IF($K233=1,IF($M233=0,ROUND(IF($L233&gt;2800,ROUND($N233/$L233*2800,2),$N233)*'umowa o pracę'!$E$8,2),IF($L233+$M233&lt;2800,ROUND(ROUND($N233+ROUND($M233*9%,2),2)*'umowa o pracę'!$E$8,2),IF(AND($L233+$M233&gt;=2800,$L233&lt;2800),ROUND((ROUND($N233+ROUND((2800-$L233)*9%,2),2))*'umowa o pracę'!$E$8,2),IF(AND($L233+$M233&gt;=2800,$L233&gt;=2800),ROUND(ROUND($N233/$L233*2800,2)*'umowa o pracę'!$E$8,2),0)))),0)),0))</f>
        <v>0</v>
      </c>
      <c r="T233" s="32">
        <f>IF('umowa o pracę'!$E$7=2020,IF(IF($K233=1,IF($M233=0,ROUND(IF($L233&gt;2600,ROUND($O233/$L233*2600,2),$O233)*'umowa o pracę'!$E$8,2),ROUND(IF($L233&gt;2600,ROUND($O233/$L233*2600,2),$O233)*'umowa o pracę'!$E$8,2)),0)&gt;$I233,$I233,IF($K233=1,IF($M233=0,ROUND(IF($L233&gt;2600,ROUND($O233/$L233*2600,2),$O233)*'umowa o pracę'!$E$8,2),ROUND(IF($L233&gt;2600,ROUND($O233/$L233*2600,2),$O233)*'umowa o pracę'!$E$8,2)),0)),IF('umowa o pracę'!$E$7=2021,IF(IF($K233=1,IF($M233=0,ROUND(IF($L233&gt;2800,ROUND($O233/$L233*2800,2),$O233)*'umowa o pracę'!$E$8,2),ROUND(IF($L233&gt;2800,ROUND($O233/$L233*2800,2),$O233)*'umowa o pracę'!$E$8,2)),0)&gt;$I233,$I233,IF($K233=1,IF($M233=0,ROUND(IF($L233&gt;2800,ROUND($O233/$L233*2800,2),$O233)*'umowa o pracę'!$E$8,2),ROUND(IF($L233&gt;2800,ROUND($O233/$L233*2800,2),$O233)*'umowa o pracę'!$E$8,2)),0)),0))</f>
        <v>0</v>
      </c>
      <c r="U233" s="51">
        <f>IF('umowa o pracę'!$E$7=2020,$Q233,IF('umowa o pracę'!$E$7=2021,$R233,0))</f>
        <v>0</v>
      </c>
      <c r="V233" s="53">
        <f t="shared" si="40"/>
        <v>1</v>
      </c>
      <c r="W233" s="54">
        <f>IF('umowa o pracę'!$E$6&lt;2,0,$L233)</f>
        <v>0</v>
      </c>
      <c r="X233" s="54">
        <f>IF('umowa o pracę'!$E$6&lt;2,0,$M233)</f>
        <v>0</v>
      </c>
      <c r="Y233" s="55">
        <f>IF('umowa o pracę'!$E$6&lt;2,0,$N233)</f>
        <v>0</v>
      </c>
      <c r="Z233" s="55">
        <f>IF('umowa o pracę'!$E$6&lt;2,0,$O233)</f>
        <v>0</v>
      </c>
      <c r="AA233" s="32">
        <f>IF('umowa o pracę'!$E$7=2020,ROUND(IF($W233&gt;=2600,2600*'umowa o pracę'!$E$8,$W233*'umowa o pracę'!$E$8),2),IF('umowa o pracę'!$E$7=2021,ROUND(IF($W233&gt;=2800,2800*'umowa o pracę'!$E$8,$W233*'umowa o pracę'!$E$8),2),0))</f>
        <v>0</v>
      </c>
      <c r="AB233" s="32">
        <f>IF(IF(IF(AND($V233=1,$I233&gt;0),ROUND(IF($W233+$X233&gt;=2600,2600*'umowa o pracę'!$E$8,($W233+$X233)*'umowa o pracę'!$E$8),2)+IF($X233=0,ROUND(IF($W233&gt;2600,ROUND($Z233/$W233*2600,2),$Z233)*'umowa o pracę'!$E$8,2),ROUND(IF($W233&gt;2600,ROUND($Z233/$W233*2600,2),$Z233)*'umowa o pracę'!$E$8,2)),ROUND(IF($W233+$X233&gt;=2600,2600*'umowa o pracę'!$E$8,($W233+$X233)*'umowa o pracę'!$E$8),2)-IF($X233=0,ROUND(ROUND(IF($W233&gt;2600,ROUND($Y233/$W233*2600,2),$Y233),2)*'umowa o pracę'!$E$8,2),IF($X233&gt;0,IF($W233+$X233&lt;2600,ROUND(ROUND($Y233+ROUND($X233*9%,2),2)*'umowa o pracę'!$E$8,2),IF(AND($W233+$X233&gt;=2600,$X233&lt;2600,$W233&lt;2600),ROUND((ROUND(((2600-$X233)/$W233)*$Y233,2)+ROUND($X233*9%,2))*'umowa o pracę'!$E$8,2),IF(AND($W233+$X233&gt;=2600,$X233&gt;=2600),ROUND((ROUND(2600*9%,2))*'umowa o pracę'!$E$8,2),IF(AND($W233+$X233&gt;=2600,$W233&gt;=2600,$X233&lt;2600),ROUND((ROUND($X233*9%,2)+ROUND(((2600-$X233)/$W233)*$Y233,2))*'umowa o pracę'!$E$8,2),0)))),0)))&gt;$J233,$J233,IF(AND($V233=1,$I233&gt;0),ROUND(IF($W233+$X233&gt;=2600,2600*'umowa o pracę'!$E$8,($W233+$X233)*'umowa o pracę'!$E$8),2)+IF($X233=0,ROUND(IF($W233&gt;2600,ROUND($Z233/$W233*2600,2),$Z233)*'umowa o pracę'!$E$8,2),ROUND(IF($W233&gt;2600,ROUND($Z233/$W233*2600,2),$Z233)*'umowa o pracę'!$E$8,2)),ROUND(IF($W233+$X233&gt;=2600,2600*'umowa o pracę'!$E$8,($W233+$X233)*'umowa o pracę'!$E$8),2)-IF($X233=0,ROUND(ROUND(IF($W233&gt;2600,ROUND($Y233/$W233*2600,2),$Y233),2)*'umowa o pracę'!$E$8,2),IF($X233&gt;0,IF($W233+$X233&lt;2600,ROUND(ROUND($Y233+ROUND($X233*9%,2),2)*'umowa o pracę'!$E$8,2),IF(AND($W233+$X233&gt;=2600,$X233&lt;2600,$W233&lt;2600),ROUND((ROUND(((2600-$X233)/$W233)*$Y233,2)+ROUND($X233*9%,2))*'umowa o pracę'!$E$8,2),IF(AND($W233+$X233&gt;=2600,$X233&gt;=2600),ROUND((ROUND(2600*9%,2))*'umowa o pracę'!$E$8,2),IF(AND($W233+$X233&gt;=2600,$W233&gt;=2600,$X233&lt;2600),ROUND((ROUND($X233*9%,2)+ROUND(((2600-$X233)/$W233)*$Y233,2))*'umowa o pracę'!$E$8,2),0)))),0))))&gt;$J233,$J233,IF(IF(AND($V233=1,$I233&gt;0),ROUND(IF($W233+$X233&gt;=2600,2600*'umowa o pracę'!$E$8,($W233+$X233)*'umowa o pracę'!$E$8),2)+IF($X233=0,ROUND(IF($W233&gt;2600,ROUND($Z233/$W233*2600,2),$Z233)*'umowa o pracę'!$E$8,2),ROUND(IF($W233&gt;2600,ROUND($Z233/$W233*2600,2),$Z233)*'umowa o pracę'!$E$8,2)),ROUND(IF($W233+$X233&gt;=2600,2600*'umowa o pracę'!$E$8,($W233+$X233)*'umowa o pracę'!$E$8),2)-IF($X233=0,ROUND(ROUND(IF($W233&gt;2600,ROUND($Y233/$W233*2600,2),$Y233),2)*'umowa o pracę'!$E$8,2),IF($X233&gt;0,IF($W233+$X233&lt;2600,ROUND(ROUND($Y233+ROUND($X233*9%,2),2)*'umowa o pracę'!$E$8,2),IF(AND($W233+$X233&gt;=2600,$X233&lt;2600,$W233&lt;2600),ROUND((ROUND(((2600-$X233)/$W233)*$Y233,2)+ROUND($X233*9%,2))*'umowa o pracę'!$E$8,2),IF(AND($W233+$X233&gt;=2600,$X233&gt;=2600),ROUND((ROUND(2600*9%,2))*'umowa o pracę'!$E$8,2),IF(AND($W233+$X233&gt;=2600,$W233&gt;=2600,$X233&lt;2600),ROUND((ROUND($X233*9%,2)+ROUND(((2600-$X233)/$W233)*$Y233,2))*'umowa o pracę'!$E$8,2),0)))),0)))&gt;$J233,$J233,IF(AND($V233=1,$I233&gt;0),ROUND(IF($W233+$X233&gt;=2600,2600*'umowa o pracę'!$E$8,($W233+$X233)*'umowa o pracę'!$E$8),2)+IF($X233=0,ROUND(IF($W233&gt;2600,ROUND($Z233/$W233*2600,2),$Z233)*'umowa o pracę'!$E$8,2),ROUND(IF($W233&gt;2600,ROUND($Z233/$W233*2600,2),$Z233)*'umowa o pracę'!$E$8,2)),ROUND(IF($W233+$X233&gt;=2600,2600*'umowa o pracę'!$E$8,($W233+$X233)*'umowa o pracę'!$E$8),2)-IF(AND($X233=0,I233&gt;0),ROUND(ROUND(IF($W233&gt;2600,ROUND($Y233/$W233*2600,2),$Y233),2)*'umowa o pracę'!$E$8,2),IF($X233&gt;0,IF($W233+$X233&lt;2600,ROUND(ROUND($Y233+ROUND($X233*9%,2),2)*'umowa o pracę'!$E$8,2),IF(AND($W233+$X233&gt;=2600,$X233&lt;2600,$W233&lt;2600),ROUND((ROUND(((2600-$X233)/$W233)*$Y233,2)+ROUND($X233*9%,2))*'umowa o pracę'!$E$8,2),IF(AND($W233+$X233&gt;=2600,$X233&gt;=2600),ROUND((ROUND(2600*9%,2))*'umowa o pracę'!$E$8,2),IF(AND($W233+$X233&gt;=2600,$W233&gt;=2600,$X233&lt;2600),ROUND((ROUND($X233*9%,2)+ROUND(((2600-$X233)/$W233)*$Y233,2))*'umowa o pracę'!$E$8,2),0)))),0)))))</f>
        <v>0</v>
      </c>
      <c r="AC233" s="32">
        <f>IF(IF(IF(AND($V233=1,$I233&gt;0),ROUND(IF($W233+$X233&gt;=2800,2800*'umowa o pracę'!$E$8,($W233+$X233)*'umowa o pracę'!$E$8),2)+IF($X233=0,ROUND(IF($W233&gt;2800,ROUND($Z233/$W233*2800,2),$Z233)*'umowa o pracę'!$E$8,2),ROUND(IF($W233&gt;2800,ROUND($Z233/$W233*2800,2),$Z233)*'umowa o pracę'!$E$8,2)),ROUND(IF($W233+$X233&gt;=2800,2800*'umowa o pracę'!$E$8,($W233+$X233)*'umowa o pracę'!$E$8),2)-IF($X233=0,ROUND(ROUND(IF($W233&gt;2800,ROUND($Y233/$W233*2800,2),$Y233),2)*'umowa o pracę'!$E$8,2),IF($X233&gt;0,IF($W233+$X233&lt;2800,ROUND(ROUND($Y233+ROUND($X233*9%,2),2)*'umowa o pracę'!$E$8,2),IF(AND($W233+$X233&gt;=2800,$X233&lt;2800,$W233&lt;2800),ROUND((ROUND(((2800-$X233)/$W233)*$Y233,2)+ROUND($X233*9%,2))*'umowa o pracę'!$E$8,2),IF(AND($W233+$X233&gt;=2800,$X233&gt;=2800),ROUND((ROUND(2800*9%,2))*'umowa o pracę'!$E$8,2),IF(AND($W233+$X233&gt;=2800,$W233&gt;=2800,$X233&lt;2800),ROUND((ROUND($X233*9%,2)+ROUND(((2800-$X233)/$W233)*$Y233,2))*'umowa o pracę'!$E$8,2),0)))),0)))&gt;$J233,$J233,IF(AND($V233=1,$I233&gt;0),ROUND(IF($W233+$X233&gt;=2800,2800*'umowa o pracę'!$E$8,($W233+$X233)*'umowa o pracę'!$E$8),2)+IF($X233=0,ROUND(IF($W233&gt;2800,ROUND($Z233/$W233*2800,2),$Z233)*'umowa o pracę'!$E$8,2),ROUND(IF($W233&gt;2800,ROUND($Z233/$W233*2800,2),$Z233)*'umowa o pracę'!$E$8,2)),ROUND(IF($W233+$X233&gt;=2800,2800*'umowa o pracę'!$E$8,($W233+$X233)*'umowa o pracę'!$E$8),2)-IF($X233=0,ROUND(ROUND(IF($W233&gt;2800,ROUND($Y233/$W233*2800,2),$Y233),2)*'umowa o pracę'!$E$8,2),IF($X233&gt;0,IF($W233+$X233&lt;2800,ROUND(ROUND($Y233+ROUND($X233*9%,2),2)*'umowa o pracę'!$E$8,2),IF(AND($W233+$X233&gt;=2800,$X233&lt;2800,$W233&lt;2800),ROUND((ROUND(((2800-$X233)/$W233)*$Y233,2)+ROUND($X233*9%,2))*'umowa o pracę'!$E$8,2),IF(AND($W233+$X233&gt;=2800,$X233&gt;=2800),ROUND((ROUND(2800*9%,2))*'umowa o pracę'!$E$8,2),IF(AND($W233+$X233&gt;=2800,$W233&gt;=2800,$X233&lt;2800),ROUND((ROUND($X233*9%,2)+ROUND(((2800-$X233)/$W233)*$Y233,2))*'umowa o pracę'!$E$8,2),0)))),0))))&gt;$J233,$J233,IF(IF(AND($V233=1,$I233&gt;0),ROUND(IF($W233+$X233&gt;=2800,2800*'umowa o pracę'!$E$8,($W233+$X233)*'umowa o pracę'!$E$8),2)+IF($X233=0,ROUND(IF($W233&gt;2800,ROUND($Z233/$W233*2800,2),$Z233)*'umowa o pracę'!$E$8,2),ROUND(IF($W233&gt;2800,ROUND($Z233/$W233*2800,2),$Z233)*'umowa o pracę'!$E$8,2)),ROUND(IF($W233+$X233&gt;=2800,2800*'umowa o pracę'!$E$8,($W233+$X233)*'umowa o pracę'!$E$8),2)-IF($X233=0,ROUND(ROUND(IF($W233&gt;2800,ROUND($Y233/$W233*2800,2),$Y233),2)*'umowa o pracę'!$E$8,2),IF($X233&gt;0,IF($W233+$X233&lt;2800,ROUND(ROUND($Y233+ROUND($X233*9%,2),2)*'umowa o pracę'!$E$8,2),IF(AND($W233+$X233&gt;=2800,$X233&lt;2800,$W233&lt;2800),ROUND((ROUND(((2800-$X233)/$W233)*$Y233,2)+ROUND($X233*9%,2))*'umowa o pracę'!$E$8,2),IF(AND($W233+$X233&gt;=2800,$X233&gt;=2800),ROUND((ROUND(2800*9%,2))*'umowa o pracę'!$E$8,2),IF(AND($W233+$X233&gt;=2800,$W233&gt;=2800,$X233&lt;2800),ROUND((ROUND($X233*9%,2)+ROUND(((2800-$X233)/$W233)*$Y233,2))*'umowa o pracę'!$E$8,2),0)))),0)))&gt;$J233,$J233,IF(AND($V233=1,$I233&gt;0),ROUND(IF($W233+$X233&gt;=2800,2800*'umowa o pracę'!$E$8,($W233+$X233)*'umowa o pracę'!$E$8),2)+IF($X233=0,ROUND(IF($W233&gt;2800,ROUND($Z233/$W233*2800,2),$Z233)*'umowa o pracę'!$E$8,2),ROUND(IF($W233&gt;2800,ROUND($Z233/$W233*2800,2),$Z233)*'umowa o pracę'!$E$8,2)),ROUND(IF($W233+$X233&gt;=2800,2800*'umowa o pracę'!$E$8,($W233+$X233)*'umowa o pracę'!$E$8),2)-IF(AND($X233=0,I233&gt;0),ROUND(ROUND(IF($W233&gt;2800,ROUND($Y233/$W233*2800,2),$Y233),2)*'umowa o pracę'!$E$8,2),IF($X233&gt;0,IF($W233+$X233&lt;2800,ROUND(ROUND($Y233+ROUND($X233*9%,2),2)*'umowa o pracę'!$E$8,2),IF(AND($W233+$X233&gt;=2800,$X233&lt;2800,$W233&lt;2800),ROUND((ROUND(((2800-$X233)/$W233)*$Y233,2)+ROUND($X233*9%,2))*'umowa o pracę'!$E$8,2),IF(AND($W233+$X233&gt;=2800,$X233&gt;=2800),ROUND((ROUND(2800*9%,2))*'umowa o pracę'!$E$8,2),IF(AND($W233+$X233&gt;=2800,$W233&gt;=2800,$X233&lt;2800),ROUND((ROUND($X233*9%,2)+ROUND(((2800-$X233)/$W233)*$Y233,2))*'umowa o pracę'!$E$8,2),0)))),0)))))</f>
        <v>0</v>
      </c>
      <c r="AD233" s="32">
        <f>IF('umowa o pracę'!$E$7=2020,IF(IF($V233=1,IF($X233=0,ROUND(IF($W233&gt;2600,ROUND($Y233/$W233*2600,2),$Y233)*'umowa o pracę'!$E$8,2),IF($W233+$X233&lt;2600,ROUND(ROUND($Y233+ROUND($X233*9%,2),2)*'umowa o pracę'!$E$8,2),IF(AND($W233+$X233&gt;=2600,$W233&lt;2600),ROUND((ROUND($Y233+ROUND((2600-$W233)*9%,2),2))*'umowa o pracę'!$E$8,2),IF(AND($W233+$X233&gt;=2600,$W233&gt;=2600),ROUND(ROUND($Y233/$W233*2600,2)*'umowa o pracę'!$E$8,2),0)))),0)&gt;$H233,$H233,IF($V233=1,IF($X233=0,ROUND(IF($W233&gt;2600,ROUND($Y233/$W233*2600,2),$Y233)*'umowa o pracę'!$E$8,2),IF($W233+$X233&lt;2600,ROUND(ROUND($Y233+ROUND($X233*9%,2),2)*'umowa o pracę'!$E$8,2),IF(AND($W233+$X233&gt;=2600,$W233&lt;2600),ROUND((ROUND($Y233+ROUND((2600-$W233)*9%,2),2))*'umowa o pracę'!$E$8,2),IF(AND($W233+$X233&gt;=2600,$W233&gt;=2600),ROUND(ROUND($Y233/$W233*2600,2)*'umowa o pracę'!$E$8,2),0)))),0)),IF('umowa o pracę'!$E$7=2021,IF(IF($V233=1,IF($X233=0,ROUND(IF($W233&gt;2800,ROUND($Y233/$W233*2800,2),$Y233)*'umowa o pracę'!$E$8,2),IF($W233+$X233&lt;2800,ROUND(ROUND($Y233+ROUND($X233*9%,2),2)*'umowa o pracę'!$E$8,2),IF(AND($W233+$X233&gt;=2800,$W233&lt;2800),ROUND((ROUND($Y233+ROUND((2800-$W233)*9%,2),2))*'umowa o pracę'!$E$8,2),IF(AND($W233+$X233&gt;=2800,$W233&gt;=2800),ROUND(ROUND($Y233/$W233*2800,2)*'umowa o pracę'!$E$8,2),0)))),0)&gt;$H233,$H233,IF($V233=1,IF($X233=0,ROUND(IF($W233&gt;2800,ROUND($Y233/$W233*2800,2),$Y233)*'umowa o pracę'!$E$8,2),IF($W233+$X233&lt;2800,ROUND(ROUND($Y233+ROUND($X233*9%,2),2)*'umowa o pracę'!$E$8,2),IF(AND($W233+$X233&gt;=2800,$W233&lt;2800),ROUND((ROUND($Y233+ROUND((2800-$W233)*9%,2),2))*'umowa o pracę'!$E$8,2),IF(AND($W233+$X233&gt;=2800,$W233&gt;=2800),ROUND(ROUND($Y233/$W233*2800,2)*'umowa o pracę'!$E$8,2),0)))),0)),0))</f>
        <v>0</v>
      </c>
      <c r="AE233" s="32">
        <f>IF('umowa o pracę'!$E$7=2020,IF(IF($V233=1,IF($X233=0,ROUND(IF($W233&gt;2600,ROUND($Z233/$W233*2600,2),$Z233)*'umowa o pracę'!$E$8,2),ROUND(IF($W233&gt;2600,ROUND($Z233/$W233*2600,2),$Z233)*'umowa o pracę'!$E$8,2)),0)&gt;$I233,$I233,IF($V233=1,IF($X233=0,ROUND(IF($W233&gt;2600,ROUND($Z233/$W233*2600,2),$Z233)*'umowa o pracę'!$E$8,2),ROUND(IF($W233&gt;2600,ROUND($Z233/$W233*2600,2),$Z233)*'umowa o pracę'!$E$8,2)),0)),IF('umowa o pracę'!$E$7=2021,IF(IF($V233=1,IF($X233=0,ROUND(IF($W233&gt;2800,ROUND($Z233/$W233*2800,2),$Z233)*'umowa o pracę'!$E$8,2),ROUND(IF($W233&gt;2800,ROUND($Z233/$W233*2800,2),$Z233)*'umowa o pracę'!$E$8,2)),0)&gt;$I233,$I233,IF($V233=1,IF($X233=0,ROUND(IF($W233&gt;2800,ROUND($Z233/$W233*2800,2),$Z233)*'umowa o pracę'!$E$8,2),ROUND(IF($W233&gt;2800,ROUND($Z233/$W233*2800,2),$Z233)*'umowa o pracę'!$E$8,2)),0)),0))</f>
        <v>0</v>
      </c>
      <c r="AF233" s="56">
        <f>IF('umowa o pracę'!$E$7=2020,$AB233,IF('umowa o pracę'!$E$7=2021,$AC233,0))</f>
        <v>0</v>
      </c>
      <c r="AG233" s="53">
        <f t="shared" si="41"/>
        <v>1</v>
      </c>
      <c r="AH233" s="39">
        <f>IF('umowa o pracę'!$E$6&lt;3,0,$L233)</f>
        <v>0</v>
      </c>
      <c r="AI233" s="39">
        <f>IF('umowa o pracę'!$E$6&lt;3,0,$M233)</f>
        <v>0</v>
      </c>
      <c r="AJ233" s="55">
        <f>IF('umowa o pracę'!$E$6&lt;3,0,$N233)</f>
        <v>0</v>
      </c>
      <c r="AK233" s="55">
        <f>IF('umowa o pracę'!$E$6&lt;3,0,$O233)</f>
        <v>0</v>
      </c>
      <c r="AL233" s="32">
        <f>IF('umowa o pracę'!$E$7=2020,ROUND(IF($AH233&gt;=2600,2600*'umowa o pracę'!$E$8,$AH233*'umowa o pracę'!$E$8),2),IF('umowa o pracę'!$E$7=2021,ROUND(IF($AH233&gt;=2800,2800*'umowa o pracę'!$E$8,$AH233*'umowa o pracę'!$E$8),2),0))</f>
        <v>0</v>
      </c>
      <c r="AM233" s="32">
        <f>IF(IF(IF(AND($AG233=1,$I233&gt;0),ROUND(IF($AH233+$AI233&gt;=2600,2600*'umowa o pracę'!$E$8,($AH233+$AI233)*'umowa o pracę'!$E$8),2)+IF($AI233=0,ROUND(IF($AH233&gt;2600,ROUND($AK233/$AH233*2600,2),$AK233)*'umowa o pracę'!$E$8,2),ROUND(IF($AH233&gt;2600,ROUND($AK233/$AH233*2600,2),$AK233)*'umowa o pracę'!$E$8,2)),ROUND(IF($AH233+$AI233&gt;=2600,2600*'umowa o pracę'!$E$8,($AH233+$AI233)*'umowa o pracę'!$E$8),2)-IF($AI233=0,ROUND(ROUND(IF($AH233&gt;2600,ROUND($AJ233/$AH233*2600,2),$AJ233),2)*'umowa o pracę'!$E$8,2),IF($AI233&gt;0,IF($AH233+$AI233&lt;2600,ROUND(ROUND($AJ233+ROUND($AI233*9%,2),2)*'umowa o pracę'!$E$8,2),IF(AND($AH233+$AI233&gt;=2600,$AI233&lt;2600,$AH233&lt;2600),ROUND((ROUND(((2600-$AI233)/$AH233)*$AJ233,2)+ROUND($AI233*9%,2))*'umowa o pracę'!$E$8,2),IF(AND($AH233+$AI233&gt;=2600,$AI233&gt;=2600),ROUND((ROUND(2600*9%,2))*'umowa o pracę'!$E$8,2),IF(AND($AH233+$AI233&gt;=2600,$AH233&gt;=2600,$AI233&lt;2600),ROUND((ROUND($AI233*9%,2)+ROUND(((2600-$AI233)/$AH233)*$AJ233,2))*'umowa o pracę'!$E$8,2),0)))),0)))&gt;$J233,$J233,IF(AND($AG233=1,$I233&gt;0),ROUND(IF($AH233+$AI233&gt;=2600,2600*'umowa o pracę'!$E$8,($AH233+$AI233)*'umowa o pracę'!$E$8),2)+IF($AI233=0,ROUND(IF($AH233&gt;2600,ROUND($AK233/$AH233*2600,2),$AK233)*'umowa o pracę'!$E$8,2),ROUND(IF($AH233&gt;2600,ROUND($AK233/$AH233*2600,2),$AK233)*'umowa o pracę'!$E$8,2)),ROUND(IF($AH233+$AI233&gt;=2600,2600*'umowa o pracę'!$E$8,($AH233+$AI233)*'umowa o pracę'!$E$8),2)-IF($AI233=0,ROUND(ROUND(IF($AH233&gt;2600,ROUND($AJ233/$AH233*2600,2),$AJ233),2)*'umowa o pracę'!$E$8,2),IF($AI233&gt;0,IF($AH233+$AI233&lt;2600,ROUND(ROUND($AJ233+ROUND($AI233*9%,2),2)*'umowa o pracę'!$E$8,2),IF(AND($AH233+$AI233&gt;=2600,$AI233&lt;2600,$AH233&lt;2600),ROUND((ROUND(((2600-$AI233)/$AH233)*$AJ233,2)+ROUND($AI233*9%,2))*'umowa o pracę'!$E$8,2),IF(AND($AH233+$AI233&gt;=2600,$AI233&gt;=2600),ROUND((ROUND(2600*9%,2))*'umowa o pracę'!$E$8,2),IF(AND($AH233+$AI233&gt;=2600,$AH233&gt;=2600,$AI233&lt;2600),ROUND((ROUND($AI233*9%,2)+ROUND(((2600-$AI233)/$AH233)*$AJ233,2))*'umowa o pracę'!$E$8,2),0)))),0))))&gt;$J233,$J233,IF(IF(AND($AG233=1,$I233&gt;0),ROUND(IF($AH233+$AI233&gt;=2600,2600*'umowa o pracę'!$E$8,($AH233+$AI233)*'umowa o pracę'!$E$8),2)+IF($AI233=0,ROUND(IF($AH233&gt;2600,ROUND($AK233/$AH233*2600,2),$AK233)*'umowa o pracę'!$E$8,2),ROUND(IF($AH233&gt;2600,ROUND($AK233/$AH233*2600,2),$AK233)*'umowa o pracę'!$E$8,2)),ROUND(IF($AH233+$AI233&gt;=2600,2600*'umowa o pracę'!$E$8,($AH233+$AI233)*'umowa o pracę'!$E$8),2)-IF($AI233=0,ROUND(ROUND(IF($AH233&gt;2600,ROUND($AJ233/$AH233*2600,2),$AJ233),2)*'umowa o pracę'!$E$8,2),IF($AI233&gt;0,IF($AH233+$AI233&lt;2600,ROUND(ROUND($AJ233+ROUND($AI233*9%,2),2)*'umowa o pracę'!$E$8,2),IF(AND($AH233+$AI233&gt;=2600,$AI233&lt;2600,$AH233&lt;2600),ROUND((ROUND(((2600-$AI233)/$AH233)*$AJ233,2)+ROUND($AI233*9%,2))*'umowa o pracę'!$E$8,2),IF(AND($AH233+$AI233&gt;=2600,$AI233&gt;=2600),ROUND((ROUND(2600*9%,2))*'umowa o pracę'!$E$8,2),IF(AND($AH233+$AI233&gt;=2600,$AH233&gt;=2600,$AI233&lt;2600),ROUND((ROUND($AI233*9%,2)+ROUND(((2600-$AI233)/$AH233)*$AJ233,2))*'umowa o pracę'!$E$8,2),0)))),0)))&gt;$J233,$J233,IF(AND($AG233=1,$I233&gt;0),ROUND(IF($AH233+$AI233&gt;=2600,2600*'umowa o pracę'!$E$8,($AH233+$AI233)*'umowa o pracę'!$E$8),2)+IF($AI233=0,ROUND(IF($AH233&gt;2600,ROUND($AK233/$AH233*2600,2),$AK233)*'umowa o pracę'!$E$8,2),ROUND(IF($AH233&gt;2600,ROUND($AK233/$AH233*2600,2),$AK233)*'umowa o pracę'!$E$8,2)),ROUND(IF($AH233+$AI233&gt;=2600,2600*'umowa o pracę'!$E$8,($AH233+$AI233)*'umowa o pracę'!$E$8),2)-IF(AND($AI233=0,I233&gt;0),ROUND(ROUND(IF($AH233&gt;2600,ROUND($AJ233/$AH233*2600,2),$AJ233),2)*'umowa o pracę'!$E$8,2),IF($AI233&gt;0,IF($AH233+$AI233&lt;2600,ROUND(ROUND($AJ233+ROUND($AI233*9%,2),2)*'umowa o pracę'!$E$8,2),IF(AND($AH233+$AI233&gt;=2600,$AI233&lt;2600,$AH233&lt;2600),ROUND((ROUND(((2600-$AI233)/$AH233)*$AJ233,2)+ROUND($AI233*9%,2))*'umowa o pracę'!$E$8,2),IF(AND($AH233+$AI233&gt;=2600,$AI233&gt;=2600),ROUND((ROUND(2600*9%,2))*'umowa o pracę'!$E$8,2),IF(AND($AH233+$AI233&gt;=2600,$AH233&gt;=2600,$AI233&lt;2600),ROUND((ROUND($AI233*9%,2)+ROUND(((2600-$AI233)/$AH233)*$AJ233,2))*'umowa o pracę'!$E$8,2),0)))),0)))))</f>
        <v>0</v>
      </c>
      <c r="AN233" s="32">
        <f>IF(IF(IF(AND($AG233=1,$I233&gt;0),ROUND(IF($AH233+$AI233&gt;=2800,2800*'umowa o pracę'!$E$8,($AH233+$AI233)*'umowa o pracę'!$E$8),2)+IF($AI233=0,ROUND(IF($AH233&gt;2800,ROUND($AK233/$AH233*2800,2),$AK233)*'umowa o pracę'!$E$8,2),ROUND(IF($AH233&gt;2800,ROUND($AK233/$AH233*2800,2),$AK233)*'umowa o pracę'!$E$8,2)),ROUND(IF($AH233+$AI233&gt;=2800,2800*'umowa o pracę'!$E$8,($AH233+$AI233)*'umowa o pracę'!$E$8),2)-IF($AI233=0,ROUND(ROUND(IF($AH233&gt;2800,ROUND($AJ233/$AH233*2800,2),$AJ233),2)*'umowa o pracę'!$E$8,2),IF($AI233&gt;0,IF($AH233+$AI233&lt;2800,ROUND(ROUND($AJ233+ROUND($AI233*9%,2),2)*'umowa o pracę'!$E$8,2),IF(AND($AH233+$AI233&gt;=2800,$AI233&lt;2800,$AH233&lt;2800),ROUND((ROUND(((2800-$AI233)/$AH233)*$AJ233,2)+ROUND($AI233*9%,2))*'umowa o pracę'!$E$8,2),IF(AND($AH233+$AI233&gt;=2800,$AI233&gt;=2800),ROUND((ROUND(2800*9%,2))*'umowa o pracę'!$E$8,2),IF(AND($AH233+$AI233&gt;=2800,$AH233&gt;=2800,$AI233&lt;2800),ROUND((ROUND($AI233*9%,2)+ROUND(((2800-$AI233)/$AH233)*$AJ233,2))*'umowa o pracę'!$E$8,2),0)))),0)))&gt;$J233,$J233,IF(AND($AG233=1,$I233&gt;0),ROUND(IF($AH233+$AI233&gt;=2800,2800*'umowa o pracę'!$E$8,($AH233+$AI233)*'umowa o pracę'!$E$8),2)+IF($AI233=0,ROUND(IF($AH233&gt;2800,ROUND($AK233/$AH233*2800,2),$AK233)*'umowa o pracę'!$E$8,2),ROUND(IF($AH233&gt;2800,ROUND($AK233/$AH233*2800,2),$AK233)*'umowa o pracę'!$E$8,2)),ROUND(IF($AH233+$AI233&gt;=2800,2800*'umowa o pracę'!$E$8,($AH233+$AI233)*'umowa o pracę'!$E$8),2)-IF($AI233=0,ROUND(ROUND(IF($AH233&gt;2800,ROUND($AJ233/$AH233*2800,2),$AJ233),2)*'umowa o pracę'!$E$8,2),IF($AI233&gt;0,IF($AH233+$AI233&lt;2800,ROUND(ROUND($AJ233+ROUND($AI233*9%,2),2)*'umowa o pracę'!$E$8,2),IF(AND($AH233+$AI233&gt;=2800,$AI233&lt;2800,$AH233&lt;2800),ROUND((ROUND(((2800-$AI233)/$AH233)*$AJ233,2)+ROUND($AI233*9%,2))*'umowa o pracę'!$E$8,2),IF(AND($AH233+$AI233&gt;=2800,$AI233&gt;=2800),ROUND((ROUND(2800*9%,2))*'umowa o pracę'!$E$8,2),IF(AND($AH233+$AI233&gt;=2800,$AH233&gt;=2800,$AI233&lt;2800),ROUND((ROUND($AI233*9%,2)+ROUND(((2800-$AI233)/$AH233)*$AJ233,2))*'umowa o pracę'!$E$8,2),0)))),0))))&gt;$J233,$J233,IF(IF(AND($AG233=1,$I233&gt;0),ROUND(IF($AH233+$AI233&gt;=2800,2800*'umowa o pracę'!$E$8,($AH233+$AI233)*'umowa o pracę'!$E$8),2)+IF($AI233=0,ROUND(IF($AH233&gt;2800,ROUND($AK233/$AH233*2800,2),$AK233)*'umowa o pracę'!$E$8,2),ROUND(IF($AH233&gt;2800,ROUND($AK233/$AH233*2800,2),$AK233)*'umowa o pracę'!$E$8,2)),ROUND(IF($AH233+$AI233&gt;=2800,2800*'umowa o pracę'!$E$8,($AH233+$AI233)*'umowa o pracę'!$E$8),2)-IF($AI233=0,ROUND(ROUND(IF($AH233&gt;2800,ROUND($AJ233/$AH233*2800,2),$AJ233),2)*'umowa o pracę'!$E$8,2),IF($AI233&gt;0,IF($AH233+$AI233&lt;2800,ROUND(ROUND($AJ233+ROUND($AI233*9%,2),2)*'umowa o pracę'!$E$8,2),IF(AND($AH233+$AI233&gt;=2800,$AI233&lt;2800,$AH233&lt;2800),ROUND((ROUND(((2800-$AI233)/$AH233)*$AJ233,2)+ROUND($AI233*9%,2))*'umowa o pracę'!$E$8,2),IF(AND($AH233+$AI233&gt;=2800,$AI233&gt;=2800),ROUND((ROUND(2800*9%,2))*'umowa o pracę'!$E$8,2),IF(AND($AH233+$AI233&gt;=2800,$AH233&gt;=2800,$AI233&lt;2800),ROUND((ROUND($AI233*9%,2)+ROUND(((2800-$AI233)/$AH233)*$AJ233,2))*'umowa o pracę'!$E$8,2),0)))),0)))&gt;$J233,$J233,IF(AND($AG233=1,$I233&gt;0),ROUND(IF($AH233+$AI233&gt;=2800,2800*'umowa o pracę'!$E$8,($AH233+$AI233)*'umowa o pracę'!$E$8),2)+IF($AI233=0,ROUND(IF($AH233&gt;2800,ROUND($AK233/$AH233*2800,2),$AK233)*'umowa o pracę'!$E$8,2),ROUND(IF($AH233&gt;2800,ROUND($AK233/$AH233*2800,2),$AK233)*'umowa o pracę'!$E$8,2)),ROUND(IF($AH233+$AI233&gt;=2800,2800*'umowa o pracę'!$E$8,($AH233+$AI233)*'umowa o pracę'!$E$8),2)-IF(AND($AI233=0,I233&gt;0),ROUND(ROUND(IF($AH233&gt;2800,ROUND($AJ233/$AH233*2800,2),$AJ233),2)*'umowa o pracę'!$E$8,2),IF($AI233&gt;0,IF($AH233+$AI233&lt;2800,ROUND(ROUND($AJ233+ROUND($AI233*9%,2),2)*'umowa o pracę'!$E$8,2),IF(AND($AH233+$AI233&gt;=2800,$AI233&lt;2800,$AH233&lt;2800),ROUND((ROUND(((2800-$AI233)/$AH233)*$AJ233,2)+ROUND($AI233*9%,2))*'umowa o pracę'!$E$8,2),IF(AND($AH233+$AI233&gt;=2800,$AI233&gt;=2800),ROUND((ROUND(2800*9%,2))*'umowa o pracę'!$E$8,2),IF(AND($AH233+$AI233&gt;=2800,$AH233&gt;=2800,$AI233&lt;2800),ROUND((ROUND($AI233*9%,2)+ROUND(((2800-$AI233)/$AH233)*$AJ233,2))*'umowa o pracę'!$E$8,2),0)))),0)))))</f>
        <v>0</v>
      </c>
      <c r="AO233" s="32">
        <f>IF('umowa o pracę'!$E$7=2020,IF(IF($AG233=1,IF($AI233=0,ROUND(IF($AH233&gt;2600,ROUND($AJ233/$AH233*2600,2),$AJ233)*'umowa o pracę'!$E$8,2),IF($AH233+$AI233&lt;2600,ROUND(ROUND($AJ233+ROUND($AI233*9%,2),2)*'umowa o pracę'!$E$8,2),IF(AND($AH233+$AI233&gt;=2600,$AH233&lt;2600),ROUND((ROUND($AJ233+ROUND((2600-$AH233)*9%,2),2))*'umowa o pracę'!$E$8,2),IF(AND($AH233+$AI233&gt;=2600,$AH233&gt;=2600),ROUND(ROUND($AJ233/$AH233*2600,2)*'umowa o pracę'!$E$8,2),0)))),0)&gt;$H233,$H233,IF($AG233=1,IF($AI233=0,ROUND(IF($AH233&gt;2600,ROUND($AJ233/$AH233*2600,2),$AJ233)*'umowa o pracę'!$E$8,2),IF($AH233+$AI233&lt;2600,ROUND(ROUND($AJ233+ROUND($AI233*9%,2),2)*'umowa o pracę'!$E$8,2),IF(AND($AH233+$AI233&gt;=2600,$AH233&lt;2600),ROUND((ROUND($AJ233+ROUND((2600-$AH233)*9%,2),2))*'umowa o pracę'!$E$8,2),IF(AND($AH233+$AI233&gt;=2600,$AH233&gt;=2600),ROUND(ROUND($AJ233/$AH233*2600,2)*'umowa o pracę'!$E$8,2),0)))),0)),IF('umowa o pracę'!$E$7=2021,IF(IF($AG233=1,IF($AI233=0,ROUND(IF($AH233&gt;2800,ROUND($AJ233/$AH233*2800,2),$AJ233)*'umowa o pracę'!$E$8,2),IF($AH233+$AI233&lt;2800,ROUND(ROUND($AJ233+ROUND($AI233*9%,2),2)*'umowa o pracę'!$E$8,2),IF(AND($AH233+$AI233&gt;=2800,$AH233&lt;2800),ROUND((ROUND($AJ233+ROUND((2800-$AH233)*9%,2),2))*'umowa o pracę'!$E$8,2),IF(AND($AH233+$AI233&gt;=2800,$AH233&gt;=2800),ROUND(ROUND($AJ233/$AH233*2800,2)*'umowa o pracę'!$E$8,2),0)))),0)&gt;$H233,$H233,IF($AG233=1,IF($AI233=0,ROUND(IF($AH233&gt;2800,ROUND($AJ233/$AH233*2800,2),$AJ233)*'umowa o pracę'!$E$8,2),IF($AH233+$AI233&lt;2800,ROUND(ROUND($AJ233+ROUND($AI233*9%,2),2)*'umowa o pracę'!$E$8,2),IF(AND($AH233+$AI233&gt;=2800,$AH233&lt;2800),ROUND((ROUND($AJ233+ROUND((2800-$AH233)*9%,2),2))*'umowa o pracę'!$E$8,2),IF(AND($AH233+$AI233&gt;=2800,$AH233&gt;=2800),ROUND(ROUND($AJ233/$AH233*2800,2)*'umowa o pracę'!$E$8,2),0)))),0)),0))</f>
        <v>0</v>
      </c>
      <c r="AP233" s="32">
        <f>IF('umowa o pracę'!$E$7=2020,IF(IF($AG233=1,IF($AI233=0,ROUND(IF($AH233&gt;2600,ROUND($AK233/$AH233*2600,2),$AK233)*'umowa o pracę'!$E$8,2),ROUND(IF($AH233&gt;2600,ROUND($AK233/$AH233*2600,2),$AK233)*'umowa o pracę'!$E$8,2)),0)&gt;$I233,$I233,IF($AG233=1,IF($AI233=0,ROUND(IF($AH233&gt;2600,ROUND($AK233/$AH233*2600,2),$AK233)*'umowa o pracę'!$E$8,2),ROUND(IF($AH233&gt;2600,ROUND($AK233/$AH233*2600,2),$AK233)*'umowa o pracę'!$E$8,2)),0)),IF('umowa o pracę'!$E$7=2021,IF(IF($AG233=1,IF($AI233=0,ROUND(IF($AH233&gt;2800,ROUND($AK233/$AH233*2800,2),$AK233)*'umowa o pracę'!$E$8,2),ROUND(IF($AH233&gt;2800,ROUND($AK233/$AH233*2800,2),$AK233)*'umowa o pracę'!$E$8,2)),0)&gt;$I233,$I233,IF($AG233=1,IF($AI233=0,ROUND(IF($AH233&gt;2800,ROUND($AK233/$AH233*2800,2),$AK233)*'umowa o pracę'!$E$8,2),ROUND(IF($AH233&gt;2800,ROUND($AK233/$AH233*2800,2),$AK233)*'umowa o pracę'!$E$8,2)),0)),0))</f>
        <v>0</v>
      </c>
      <c r="AQ233" s="56">
        <f>IF('umowa o pracę'!$E$7=2020,$AM233,IF('umowa o pracę'!$E$7=2021,$AN233,0))</f>
        <v>0</v>
      </c>
      <c r="AR233" s="33">
        <f>IF('umowa o pracę'!$E$7=0,0,U233+AF233+AQ233)</f>
        <v>0</v>
      </c>
      <c r="AS233" s="19"/>
      <c r="AT233" s="19"/>
      <c r="AU233" s="19"/>
      <c r="AV233" s="6"/>
      <c r="AW233" s="6"/>
      <c r="AX233" s="6">
        <f t="shared" si="39"/>
        <v>10</v>
      </c>
      <c r="AY233" s="6"/>
      <c r="AZ233" s="234">
        <f t="shared" si="42"/>
        <v>0</v>
      </c>
      <c r="BA233" s="234">
        <f t="shared" si="43"/>
        <v>0</v>
      </c>
      <c r="BB233" s="234">
        <f t="shared" si="44"/>
        <v>0</v>
      </c>
      <c r="BC233" s="234">
        <f t="shared" si="45"/>
        <v>0</v>
      </c>
      <c r="BD233" s="234">
        <f t="shared" si="46"/>
        <v>0</v>
      </c>
      <c r="BE233" s="234">
        <f t="shared" si="47"/>
        <v>0</v>
      </c>
      <c r="BF233" s="234">
        <f t="shared" si="48"/>
        <v>0</v>
      </c>
      <c r="BG233" s="234">
        <f t="shared" si="49"/>
        <v>0</v>
      </c>
      <c r="BH233" s="234">
        <f t="shared" si="50"/>
        <v>0</v>
      </c>
      <c r="BI233" s="238">
        <f t="shared" si="51"/>
        <v>0</v>
      </c>
      <c r="BJ233" s="236"/>
      <c r="BK233" s="236"/>
      <c r="BL233" s="237"/>
    </row>
    <row r="234" spans="1:64" ht="15.75" customHeight="1" x14ac:dyDescent="0.25">
      <c r="A234" s="129">
        <v>223</v>
      </c>
      <c r="B234" s="57"/>
      <c r="C234" s="57"/>
      <c r="D234" s="36"/>
      <c r="E234" s="36"/>
      <c r="F234" s="242"/>
      <c r="G234" s="37">
        <v>1</v>
      </c>
      <c r="H234" s="58">
        <v>0</v>
      </c>
      <c r="I234" s="59">
        <v>0</v>
      </c>
      <c r="J234" s="60">
        <v>0</v>
      </c>
      <c r="K234" s="52">
        <v>1</v>
      </c>
      <c r="L234" s="39">
        <v>0</v>
      </c>
      <c r="M234" s="39">
        <v>0</v>
      </c>
      <c r="N234" s="39">
        <v>0</v>
      </c>
      <c r="O234" s="39">
        <v>0</v>
      </c>
      <c r="P234" s="35">
        <f>IF('umowa o pracę'!$E$7=2020,ROUND(IF($L234&gt;=2600,2600*'umowa o pracę'!$E$8,$L234*'umowa o pracę'!$E$8),2),IF('umowa o pracę'!$E$7=2021,ROUND(IF($L234&gt;=2800,2800*'umowa o pracę'!$E$8,$L234*'umowa o pracę'!$E$8),2),0))</f>
        <v>0</v>
      </c>
      <c r="Q234" s="252">
        <f>IF(IF(IF(AND($K234=1,$I234&gt;0),ROUND(IF($L234+$M234&gt;=2600,2600*'umowa o pracę'!$E$8,($L234+$M234)*'umowa o pracę'!$E$8),2)+IF($M234=0,ROUND(IF($L234&gt;2600,ROUND($O234/$L234*2600,2),$O234)*'umowa o pracę'!$E$8,2),ROUND(IF($L234&gt;2600,ROUND($O234/$L234*2600,2),$O234)*'umowa o pracę'!$E$8,2)),ROUND(IF($L234+$M234&gt;=2600,2600*'umowa o pracę'!$E$8,($L234+$M234)*'umowa o pracę'!$E$8),2)-IF($M234=0,ROUND(ROUND(IF($L234&gt;2600,ROUND($N234/$L234*2600,2),$N234),2)*'umowa o pracę'!$E$8,2),IF($M234&gt;0,IF($L234+$M234&lt;2600,ROUND(ROUND($N234+ROUND($M234*9%,2),2)*'umowa o pracę'!$E$8,2),IF(AND($L234+$M234&gt;=2600,$M234&lt;2600,$L234&lt;2600),ROUND((ROUND(((2600-$M234)/$L234)*$N234,2)+ROUND($M234*9%,2))*'umowa o pracę'!$E$8,2),IF(AND($L234+$M234&gt;=2600,$M234&gt;=2600),ROUND((ROUND(2600*9%,2))*'umowa o pracę'!$E$8,2),IF(AND($L234+$M234&gt;=2600,$L234&gt;=2600,$M234&lt;2600),ROUND((ROUND($M234*9%,2)+ROUND(((2600-$M234)/$L234)*$N234,2))*'umowa o pracę'!$E$8,2),0)))),0)))&gt;$J234,$J234,IF(AND($K234=1,$I234&gt;0),ROUND(IF($L234+$M234&gt;=2600,2600*'umowa o pracę'!$E$8,($L234+$M234)*'umowa o pracę'!$E$8),2)+IF($M234=0,ROUND(IF($L234&gt;2600,ROUND($O234/$L234*2600,2),$O234)*'umowa o pracę'!$E$8,2),ROUND(IF($L234&gt;2600,ROUND($O234/$L234*2600,2),$O234)*'umowa o pracę'!$E$8,2)),ROUND(IF($L234+$M234&gt;=2600,2600*'umowa o pracę'!$E$8,($L234+$M234)*'umowa o pracę'!$E$8),2)-IF($M234=0,ROUND(ROUND(IF($L234&gt;2600,ROUND($N234/$L234*2600,2),$N234),2)*'umowa o pracę'!$E$8,2),IF($M234&gt;0,IF($L234+$M234&lt;2600,ROUND(ROUND($N234+ROUND($M234*9%,2),2)*'umowa o pracę'!$E$8,2),IF(AND($L234+$M234&gt;=2600,$M234&lt;2600,$L234&lt;2600),ROUND((ROUND(((2600-$M234)/$L234)*$N234,2)+ROUND($M234*9%,2))*'umowa o pracę'!$E$8,2),IF(AND($L234+$M234&gt;=2600,$M234&gt;=2600),ROUND((ROUND(2600*9%,2))*'umowa o pracę'!$E$8,2),IF(AND($L234+$M234&gt;=2600,$L234&gt;=2600,$M234&lt;2600),ROUND((ROUND($M234*9%,2)+ROUND(((2600-$M234)/$L234)*$N234,2))*'umowa o pracę'!$E$8,2),0)))),0))))&gt;$J234,$J234,IF(IF(AND($K234=1,$I234&gt;0),ROUND(IF($L234+$M234&gt;=2600,2600*'umowa o pracę'!$E$8,($L234+$M234)*'umowa o pracę'!$E$8),2)+IF($M234=0,ROUND(IF($L234&gt;2600,ROUND($O234/$L234*2600,2),$O234)*'umowa o pracę'!$E$8,2),ROUND(IF($L234&gt;2600,ROUND($O234/$L234*2600,2),$O234)*'umowa o pracę'!$E$8,2)),ROUND(IF($L234+$M234&gt;=2600,2600*'umowa o pracę'!$E$8,($L234+$M234)*'umowa o pracę'!$E$8),2)-IF($M234=0,ROUND(ROUND(IF($L234&gt;2600,ROUND($N234/$L234*2600,2),$N234),2)*'umowa o pracę'!$E$8,2),IF($M234&gt;0,IF($L234+$M234&lt;2600,ROUND(ROUND($N234+ROUND($M234*9%,2),2)*'umowa o pracę'!$E$8,2),IF(AND($L234+$M234&gt;=2600,$M234&lt;2600,$L234&lt;2600),ROUND((ROUND(((2600-$M234)/$L234)*$N234,2)+ROUND($M234*9%,2))*'umowa o pracę'!$E$8,2),IF(AND($L234+$M234&gt;=2600,$M234&gt;=2600),ROUND((ROUND(2600*9%,2))*'umowa o pracę'!$E$8,2),IF(AND($L234+$M234&gt;=2600,$L234&gt;=2600,$M234&lt;2600),ROUND((ROUND($M234*9%,2)+ROUND(((2600-$M234)/$L234)*$N234,2))*'umowa o pracę'!$E$8,2),0)))),0)))&gt;$J234,$J234,IF(AND($K234=1,$I234&gt;0),ROUND(IF($L234+$M234&gt;=2600,2600*'umowa o pracę'!$E$8,($L234+$M234)*'umowa o pracę'!$E$8),2)+IF($M234=0,ROUND(IF($L234&gt;2600,ROUND($O234/$L234*2600,2),$O234)*'umowa o pracę'!$E$8,2),ROUND(IF($L234&gt;2600,ROUND($O234/$L234*2600,2),$O234)*'umowa o pracę'!$E$8,2)),ROUND(IF($L234+$M234&gt;=2600,2600*'umowa o pracę'!$E$8,($L234+$M234)*'umowa o pracę'!$E$8),2)-IF(AND($M234=0,I234&gt;0),ROUND(ROUND(IF($L234&gt;2600,ROUND($N234/$L234*2600,2),$N234),2)*'umowa o pracę'!$E$8,2),IF($M234&gt;0,IF($L234+$M234&lt;2600,ROUND(ROUND($N234+ROUND($M234*9%,2),2)*'umowa o pracę'!$E$8,2),IF(AND($L234+$M234&gt;=2600,$M234&lt;2600,$L234&lt;2600),ROUND((ROUND(((2600-$M234)/$L234)*$N234,2)+ROUND($M234*9%,2))*'umowa o pracę'!$E$8,2),IF(AND($L234+$M234&gt;=2600,$M234&gt;=2600),ROUND((ROUND(2600*9%,2))*'umowa o pracę'!$E$8,2),IF(AND($L234+$M234&gt;=2600,$L234&gt;=2600,$M234&lt;2600),ROUND((ROUND($M234*9%,2)+ROUND(((2600-$M234)/$L234)*$N234,2))*'umowa o pracę'!$E$8,2),0)))),0)))))</f>
        <v>0</v>
      </c>
      <c r="R234" s="252">
        <f>IF(IF(IF(AND($K234=1,$I234&gt;0),ROUND(IF($L234+$M234&gt;=2800,2800*'umowa o pracę'!$E$8,($L234+$M234)*'umowa o pracę'!$E$8),2)+IF($M234=0,ROUND(IF($L234&gt;2800,ROUND($O234/$L234*2800,2),$O234)*'umowa o pracę'!$E$8,2),ROUND(IF($L234&gt;2800,ROUND($O234/$L234*2800,2),$O234)*'umowa o pracę'!$E$8,2)),ROUND(IF($L234+$M234&gt;=2800,2800*'umowa o pracę'!$E$8,($L234+$M234)*'umowa o pracę'!$E$8),2)-IF($M234=0,ROUND(ROUND(IF($L234&gt;2800,ROUND($N234/$L234*2800,2),$N234),2)*'umowa o pracę'!$E$8,2),IF($M234&gt;0,IF($L234+$M234&lt;2800,ROUND(ROUND($N234+ROUND($M234*9%,2),2)*'umowa o pracę'!$E$8,2),IF(AND($L234+$M234&gt;=2800,$M234&lt;2800,$L234&lt;2800),ROUND((ROUND(((2800-$M234)/$L234)*$N234,2)+ROUND($M234*9%,2))*'umowa o pracę'!$E$8,2),IF(AND($L234+$M234&gt;=2800,$M234&gt;=2800),ROUND((ROUND(2800*9%,2))*'umowa o pracę'!$E$8,2),IF(AND($L234+$M234&gt;=2800,$L234&gt;=2800,$M234&lt;2800),ROUND((ROUND($M234*9%,2)+ROUND(((2800-$M234)/$L234)*$N234,2))*'umowa o pracę'!$E$8,2),0)))),0)))&gt;$J234,$J234,IF(AND($K234=1,$I234&gt;0),ROUND(IF($L234+$M234&gt;=2800,2800*'umowa o pracę'!$E$8,($L234+$M234)*'umowa o pracę'!$E$8),2)+IF($M234=0,ROUND(IF($L234&gt;2800,ROUND($O234/$L234*2800,2),$O234)*'umowa o pracę'!$E$8,2),ROUND(IF($L234&gt;2800,ROUND($O234/$L234*2800,2),$O234)*'umowa o pracę'!$E$8,2)),ROUND(IF($L234+$M234&gt;=2800,2800*'umowa o pracę'!$E$8,($L234+$M234)*'umowa o pracę'!$E$8),2)-IF($M234=0,ROUND(ROUND(IF($L234&gt;2800,ROUND($N234/$L234*2800,2),$N234),2)*'umowa o pracę'!$E$8,2),IF($M234&gt;0,IF($L234+$M234&lt;2800,ROUND(ROUND($N234+ROUND($M234*9%,2),2)*'umowa o pracę'!$E$8,2),IF(AND($L234+$M234&gt;=2800,$M234&lt;2800,$L234&lt;2800),ROUND((ROUND(((2800-$M234)/$L234)*$N234,2)+ROUND($M234*9%,2))*'umowa o pracę'!$E$8,2),IF(AND($L234+$M234&gt;=2800,$M234&gt;=2800),ROUND((ROUND(2800*9%,2))*'umowa o pracę'!$E$8,2),IF(AND($L234+$M234&gt;=2800,$L234&gt;=2800,$M234&lt;2800),ROUND((ROUND($M234*9%,2)+ROUND(((2800-$M234)/$L234)*$N234,2))*'umowa o pracę'!$E$8,2),0)))),0))))&gt;$J234,$J234,IF(IF(AND($K234=1,$I234&gt;0),ROUND(IF($L234+$M234&gt;=2800,2800*'umowa o pracę'!$E$8,($L234+$M234)*'umowa o pracę'!$E$8),2)+IF($M234=0,ROUND(IF($L234&gt;2800,ROUND($O234/$L234*2800,2),$O234)*'umowa o pracę'!$E$8,2),ROUND(IF($L234&gt;2800,ROUND($O234/$L234*2800,2),$O234)*'umowa o pracę'!$E$8,2)),ROUND(IF($L234+$M234&gt;=2800,2800*'umowa o pracę'!$E$8,($L234+$M234)*'umowa o pracę'!$E$8),2)-IF($M234=0,ROUND(ROUND(IF($L234&gt;2800,ROUND($N234/$L234*2800,2),$N234),2)*'umowa o pracę'!$E$8,2),IF($M234&gt;0,IF($L234+$M234&lt;2800,ROUND(ROUND($N234+ROUND($M234*9%,2),2)*'umowa o pracę'!$E$8,2),IF(AND($L234+$M234&gt;=2800,$M234&lt;2800,$L234&lt;2800),ROUND((ROUND(((2800-$M234)/$L234)*$N234,2)+ROUND($M234*9%,2))*'umowa o pracę'!$E$8,2),IF(AND($L234+$M234&gt;=2800,$M234&gt;=2800),ROUND((ROUND(2800*9%,2))*'umowa o pracę'!$E$8,2),IF(AND($L234+$M234&gt;=2800,$L234&gt;=2800,$M234&lt;2800),ROUND((ROUND($M234*9%,2)+ROUND(((2800-$M234)/$L234)*$N234,2))*'umowa o pracę'!$E$8,2),0)))),0)))&gt;$J234,$J234,IF(AND($K234=1,$I234&gt;0),ROUND(IF($L234+$M234&gt;=2800,2800*'umowa o pracę'!$E$8,($L234+$M234)*'umowa o pracę'!$E$8),2)+IF($M234=0,ROUND(IF($L234&gt;2800,ROUND($O234/$L234*2800,2),$O234)*'umowa o pracę'!$E$8,2),ROUND(IF($L234&gt;2800,ROUND($O234/$L234*2800,2),$O234)*'umowa o pracę'!$E$8,2)),ROUND(IF($L234+$M234&gt;=2800,2800*'umowa o pracę'!$E$8,($L234+$M234)*'umowa o pracę'!$E$8),2)-IF(AND($M234=0,I234&gt;0),ROUND(ROUND(IF($L234&gt;2800,ROUND($N234/$L234*2800,2),$N234),2)*'umowa o pracę'!$E$8,2),IF($M234&gt;0,IF($L234+$M234&lt;2800,ROUND(ROUND($N234+ROUND($M234*9%,2),2)*'umowa o pracę'!$E$8,2),IF(AND($L234+$M234&gt;=2800,$M234&lt;2800,$L234&lt;2800),ROUND((ROUND(((2800-$M234)/$L234)*$N234,2)+ROUND($M234*9%,2))*'umowa o pracę'!$E$8,2),IF(AND($L234+$M234&gt;=2800,$M234&gt;=2800),ROUND((ROUND(2800*9%,2))*'umowa o pracę'!$E$8,2),IF(AND($L234+$M234&gt;=2800,$L234&gt;=2800,$M234&lt;2800),ROUND((ROUND($M234*9%,2)+ROUND(((2800-$M234)/$L234)*$N234,2))*'umowa o pracę'!$E$8,2),0)))),0)))))</f>
        <v>0</v>
      </c>
      <c r="S234" s="32">
        <f>IF('umowa o pracę'!$E$7=2020,IF(IF($K234=1,IF($M234=0,ROUND(IF($L234&gt;2600,ROUND($N234/$L234*2600,2),$N234)*'umowa o pracę'!$E$8,2),IF($L234+$M234&lt;2600,ROUND(ROUND($N234+ROUND($M234*9%,2),2)*'umowa o pracę'!$E$8,2),IF(AND($L234+$M234&gt;=2600,$L234&lt;2600),ROUND((ROUND($N234+ROUND((2600-$L234)*9%,2),2))*'umowa o pracę'!$E$8,2),IF(AND($L234+$M234&gt;=2600,$L234&gt;=2600),ROUND(ROUND($N234/$L234*2600,2)*'umowa o pracę'!$E$8,2),0)))),0)&gt;$H234,$H234,IF($K234=1,IF($M234=0,ROUND(IF($L234&gt;2600,ROUND($N234/$L234*2600,2),$N234)*'umowa o pracę'!$E$8,2),IF($L234+$M234&lt;2600,ROUND(ROUND($N234+ROUND($M234*9%,2),2)*'umowa o pracę'!$E$8,2),IF(AND($L234+$M234&gt;=2600,$L234&lt;2600),ROUND((ROUND($N234+ROUND((2600-$L234)*9%,2),2))*'umowa o pracę'!$E$8,2),IF(AND($L234+$M234&gt;=2600,$L234&gt;=2600),ROUND(ROUND($N234/$L234*2600,2)*'umowa o pracę'!$E$8,2),0)))),0)),IF('umowa o pracę'!$E$7=2021,IF(IF($K234=1,IF($M234=0,ROUND(IF($L234&gt;2800,ROUND($N234/$L234*2800,2),$N234)*'umowa o pracę'!$E$8,2),IF($L234+$M234&lt;2800,ROUND(ROUND($N234+ROUND($M234*9%,2),2)*'umowa o pracę'!$E$8,2),IF(AND($L234+$M234&gt;=2800,$L234&lt;2800),ROUND((ROUND($N234+ROUND((2800-$L234)*9%,2),2))*'umowa o pracę'!$E$8,2),IF(AND($L234+$M234&gt;=2800,$L234&gt;=2800),ROUND(ROUND($N234/$L234*2800,2)*'umowa o pracę'!$E$8,2),0)))),0)&gt;$H234,$H234,IF($K234=1,IF($M234=0,ROUND(IF($L234&gt;2800,ROUND($N234/$L234*2800,2),$N234)*'umowa o pracę'!$E$8,2),IF($L234+$M234&lt;2800,ROUND(ROUND($N234+ROUND($M234*9%,2),2)*'umowa o pracę'!$E$8,2),IF(AND($L234+$M234&gt;=2800,$L234&lt;2800),ROUND((ROUND($N234+ROUND((2800-$L234)*9%,2),2))*'umowa o pracę'!$E$8,2),IF(AND($L234+$M234&gt;=2800,$L234&gt;=2800),ROUND(ROUND($N234/$L234*2800,2)*'umowa o pracę'!$E$8,2),0)))),0)),0))</f>
        <v>0</v>
      </c>
      <c r="T234" s="32">
        <f>IF('umowa o pracę'!$E$7=2020,IF(IF($K234=1,IF($M234=0,ROUND(IF($L234&gt;2600,ROUND($O234/$L234*2600,2),$O234)*'umowa o pracę'!$E$8,2),ROUND(IF($L234&gt;2600,ROUND($O234/$L234*2600,2),$O234)*'umowa o pracę'!$E$8,2)),0)&gt;$I234,$I234,IF($K234=1,IF($M234=0,ROUND(IF($L234&gt;2600,ROUND($O234/$L234*2600,2),$O234)*'umowa o pracę'!$E$8,2),ROUND(IF($L234&gt;2600,ROUND($O234/$L234*2600,2),$O234)*'umowa o pracę'!$E$8,2)),0)),IF('umowa o pracę'!$E$7=2021,IF(IF($K234=1,IF($M234=0,ROUND(IF($L234&gt;2800,ROUND($O234/$L234*2800,2),$O234)*'umowa o pracę'!$E$8,2),ROUND(IF($L234&gt;2800,ROUND($O234/$L234*2800,2),$O234)*'umowa o pracę'!$E$8,2)),0)&gt;$I234,$I234,IF($K234=1,IF($M234=0,ROUND(IF($L234&gt;2800,ROUND($O234/$L234*2800,2),$O234)*'umowa o pracę'!$E$8,2),ROUND(IF($L234&gt;2800,ROUND($O234/$L234*2800,2),$O234)*'umowa o pracę'!$E$8,2)),0)),0))</f>
        <v>0</v>
      </c>
      <c r="U234" s="51">
        <f>IF('umowa o pracę'!$E$7=2020,$Q234,IF('umowa o pracę'!$E$7=2021,$R234,0))</f>
        <v>0</v>
      </c>
      <c r="V234" s="53">
        <f t="shared" si="40"/>
        <v>1</v>
      </c>
      <c r="W234" s="54">
        <f>IF('umowa o pracę'!$E$6&lt;2,0,$L234)</f>
        <v>0</v>
      </c>
      <c r="X234" s="54">
        <f>IF('umowa o pracę'!$E$6&lt;2,0,$M234)</f>
        <v>0</v>
      </c>
      <c r="Y234" s="55">
        <f>IF('umowa o pracę'!$E$6&lt;2,0,$N234)</f>
        <v>0</v>
      </c>
      <c r="Z234" s="55">
        <f>IF('umowa o pracę'!$E$6&lt;2,0,$O234)</f>
        <v>0</v>
      </c>
      <c r="AA234" s="32">
        <f>IF('umowa o pracę'!$E$7=2020,ROUND(IF($W234&gt;=2600,2600*'umowa o pracę'!$E$8,$W234*'umowa o pracę'!$E$8),2),IF('umowa o pracę'!$E$7=2021,ROUND(IF($W234&gt;=2800,2800*'umowa o pracę'!$E$8,$W234*'umowa o pracę'!$E$8),2),0))</f>
        <v>0</v>
      </c>
      <c r="AB234" s="32">
        <f>IF(IF(IF(AND($V234=1,$I234&gt;0),ROUND(IF($W234+$X234&gt;=2600,2600*'umowa o pracę'!$E$8,($W234+$X234)*'umowa o pracę'!$E$8),2)+IF($X234=0,ROUND(IF($W234&gt;2600,ROUND($Z234/$W234*2600,2),$Z234)*'umowa o pracę'!$E$8,2),ROUND(IF($W234&gt;2600,ROUND($Z234/$W234*2600,2),$Z234)*'umowa o pracę'!$E$8,2)),ROUND(IF($W234+$X234&gt;=2600,2600*'umowa o pracę'!$E$8,($W234+$X234)*'umowa o pracę'!$E$8),2)-IF($X234=0,ROUND(ROUND(IF($W234&gt;2600,ROUND($Y234/$W234*2600,2),$Y234),2)*'umowa o pracę'!$E$8,2),IF($X234&gt;0,IF($W234+$X234&lt;2600,ROUND(ROUND($Y234+ROUND($X234*9%,2),2)*'umowa o pracę'!$E$8,2),IF(AND($W234+$X234&gt;=2600,$X234&lt;2600,$W234&lt;2600),ROUND((ROUND(((2600-$X234)/$W234)*$Y234,2)+ROUND($X234*9%,2))*'umowa o pracę'!$E$8,2),IF(AND($W234+$X234&gt;=2600,$X234&gt;=2600),ROUND((ROUND(2600*9%,2))*'umowa o pracę'!$E$8,2),IF(AND($W234+$X234&gt;=2600,$W234&gt;=2600,$X234&lt;2600),ROUND((ROUND($X234*9%,2)+ROUND(((2600-$X234)/$W234)*$Y234,2))*'umowa o pracę'!$E$8,2),0)))),0)))&gt;$J234,$J234,IF(AND($V234=1,$I234&gt;0),ROUND(IF($W234+$X234&gt;=2600,2600*'umowa o pracę'!$E$8,($W234+$X234)*'umowa o pracę'!$E$8),2)+IF($X234=0,ROUND(IF($W234&gt;2600,ROUND($Z234/$W234*2600,2),$Z234)*'umowa o pracę'!$E$8,2),ROUND(IF($W234&gt;2600,ROUND($Z234/$W234*2600,2),$Z234)*'umowa o pracę'!$E$8,2)),ROUND(IF($W234+$X234&gt;=2600,2600*'umowa o pracę'!$E$8,($W234+$X234)*'umowa o pracę'!$E$8),2)-IF($X234=0,ROUND(ROUND(IF($W234&gt;2600,ROUND($Y234/$W234*2600,2),$Y234),2)*'umowa o pracę'!$E$8,2),IF($X234&gt;0,IF($W234+$X234&lt;2600,ROUND(ROUND($Y234+ROUND($X234*9%,2),2)*'umowa o pracę'!$E$8,2),IF(AND($W234+$X234&gt;=2600,$X234&lt;2600,$W234&lt;2600),ROUND((ROUND(((2600-$X234)/$W234)*$Y234,2)+ROUND($X234*9%,2))*'umowa o pracę'!$E$8,2),IF(AND($W234+$X234&gt;=2600,$X234&gt;=2600),ROUND((ROUND(2600*9%,2))*'umowa o pracę'!$E$8,2),IF(AND($W234+$X234&gt;=2600,$W234&gt;=2600,$X234&lt;2600),ROUND((ROUND($X234*9%,2)+ROUND(((2600-$X234)/$W234)*$Y234,2))*'umowa o pracę'!$E$8,2),0)))),0))))&gt;$J234,$J234,IF(IF(AND($V234=1,$I234&gt;0),ROUND(IF($W234+$X234&gt;=2600,2600*'umowa o pracę'!$E$8,($W234+$X234)*'umowa o pracę'!$E$8),2)+IF($X234=0,ROUND(IF($W234&gt;2600,ROUND($Z234/$W234*2600,2),$Z234)*'umowa o pracę'!$E$8,2),ROUND(IF($W234&gt;2600,ROUND($Z234/$W234*2600,2),$Z234)*'umowa o pracę'!$E$8,2)),ROUND(IF($W234+$X234&gt;=2600,2600*'umowa o pracę'!$E$8,($W234+$X234)*'umowa o pracę'!$E$8),2)-IF($X234=0,ROUND(ROUND(IF($W234&gt;2600,ROUND($Y234/$W234*2600,2),$Y234),2)*'umowa o pracę'!$E$8,2),IF($X234&gt;0,IF($W234+$X234&lt;2600,ROUND(ROUND($Y234+ROUND($X234*9%,2),2)*'umowa o pracę'!$E$8,2),IF(AND($W234+$X234&gt;=2600,$X234&lt;2600,$W234&lt;2600),ROUND((ROUND(((2600-$X234)/$W234)*$Y234,2)+ROUND($X234*9%,2))*'umowa o pracę'!$E$8,2),IF(AND($W234+$X234&gt;=2600,$X234&gt;=2600),ROUND((ROUND(2600*9%,2))*'umowa o pracę'!$E$8,2),IF(AND($W234+$X234&gt;=2600,$W234&gt;=2600,$X234&lt;2600),ROUND((ROUND($X234*9%,2)+ROUND(((2600-$X234)/$W234)*$Y234,2))*'umowa o pracę'!$E$8,2),0)))),0)))&gt;$J234,$J234,IF(AND($V234=1,$I234&gt;0),ROUND(IF($W234+$X234&gt;=2600,2600*'umowa o pracę'!$E$8,($W234+$X234)*'umowa o pracę'!$E$8),2)+IF($X234=0,ROUND(IF($W234&gt;2600,ROUND($Z234/$W234*2600,2),$Z234)*'umowa o pracę'!$E$8,2),ROUND(IF($W234&gt;2600,ROUND($Z234/$W234*2600,2),$Z234)*'umowa o pracę'!$E$8,2)),ROUND(IF($W234+$X234&gt;=2600,2600*'umowa o pracę'!$E$8,($W234+$X234)*'umowa o pracę'!$E$8),2)-IF(AND($X234=0,I234&gt;0),ROUND(ROUND(IF($W234&gt;2600,ROUND($Y234/$W234*2600,2),$Y234),2)*'umowa o pracę'!$E$8,2),IF($X234&gt;0,IF($W234+$X234&lt;2600,ROUND(ROUND($Y234+ROUND($X234*9%,2),2)*'umowa o pracę'!$E$8,2),IF(AND($W234+$X234&gt;=2600,$X234&lt;2600,$W234&lt;2600),ROUND((ROUND(((2600-$X234)/$W234)*$Y234,2)+ROUND($X234*9%,2))*'umowa o pracę'!$E$8,2),IF(AND($W234+$X234&gt;=2600,$X234&gt;=2600),ROUND((ROUND(2600*9%,2))*'umowa o pracę'!$E$8,2),IF(AND($W234+$X234&gt;=2600,$W234&gt;=2600,$X234&lt;2600),ROUND((ROUND($X234*9%,2)+ROUND(((2600-$X234)/$W234)*$Y234,2))*'umowa o pracę'!$E$8,2),0)))),0)))))</f>
        <v>0</v>
      </c>
      <c r="AC234" s="32">
        <f>IF(IF(IF(AND($V234=1,$I234&gt;0),ROUND(IF($W234+$X234&gt;=2800,2800*'umowa o pracę'!$E$8,($W234+$X234)*'umowa o pracę'!$E$8),2)+IF($X234=0,ROUND(IF($W234&gt;2800,ROUND($Z234/$W234*2800,2),$Z234)*'umowa o pracę'!$E$8,2),ROUND(IF($W234&gt;2800,ROUND($Z234/$W234*2800,2),$Z234)*'umowa o pracę'!$E$8,2)),ROUND(IF($W234+$X234&gt;=2800,2800*'umowa o pracę'!$E$8,($W234+$X234)*'umowa o pracę'!$E$8),2)-IF($X234=0,ROUND(ROUND(IF($W234&gt;2800,ROUND($Y234/$W234*2800,2),$Y234),2)*'umowa o pracę'!$E$8,2),IF($X234&gt;0,IF($W234+$X234&lt;2800,ROUND(ROUND($Y234+ROUND($X234*9%,2),2)*'umowa o pracę'!$E$8,2),IF(AND($W234+$X234&gt;=2800,$X234&lt;2800,$W234&lt;2800),ROUND((ROUND(((2800-$X234)/$W234)*$Y234,2)+ROUND($X234*9%,2))*'umowa o pracę'!$E$8,2),IF(AND($W234+$X234&gt;=2800,$X234&gt;=2800),ROUND((ROUND(2800*9%,2))*'umowa o pracę'!$E$8,2),IF(AND($W234+$X234&gt;=2800,$W234&gt;=2800,$X234&lt;2800),ROUND((ROUND($X234*9%,2)+ROUND(((2800-$X234)/$W234)*$Y234,2))*'umowa o pracę'!$E$8,2),0)))),0)))&gt;$J234,$J234,IF(AND($V234=1,$I234&gt;0),ROUND(IF($W234+$X234&gt;=2800,2800*'umowa o pracę'!$E$8,($W234+$X234)*'umowa o pracę'!$E$8),2)+IF($X234=0,ROUND(IF($W234&gt;2800,ROUND($Z234/$W234*2800,2),$Z234)*'umowa o pracę'!$E$8,2),ROUND(IF($W234&gt;2800,ROUND($Z234/$W234*2800,2),$Z234)*'umowa o pracę'!$E$8,2)),ROUND(IF($W234+$X234&gt;=2800,2800*'umowa o pracę'!$E$8,($W234+$X234)*'umowa o pracę'!$E$8),2)-IF($X234=0,ROUND(ROUND(IF($W234&gt;2800,ROUND($Y234/$W234*2800,2),$Y234),2)*'umowa o pracę'!$E$8,2),IF($X234&gt;0,IF($W234+$X234&lt;2800,ROUND(ROUND($Y234+ROUND($X234*9%,2),2)*'umowa o pracę'!$E$8,2),IF(AND($W234+$X234&gt;=2800,$X234&lt;2800,$W234&lt;2800),ROUND((ROUND(((2800-$X234)/$W234)*$Y234,2)+ROUND($X234*9%,2))*'umowa o pracę'!$E$8,2),IF(AND($W234+$X234&gt;=2800,$X234&gt;=2800),ROUND((ROUND(2800*9%,2))*'umowa o pracę'!$E$8,2),IF(AND($W234+$X234&gt;=2800,$W234&gt;=2800,$X234&lt;2800),ROUND((ROUND($X234*9%,2)+ROUND(((2800-$X234)/$W234)*$Y234,2))*'umowa o pracę'!$E$8,2),0)))),0))))&gt;$J234,$J234,IF(IF(AND($V234=1,$I234&gt;0),ROUND(IF($W234+$X234&gt;=2800,2800*'umowa o pracę'!$E$8,($W234+$X234)*'umowa o pracę'!$E$8),2)+IF($X234=0,ROUND(IF($W234&gt;2800,ROUND($Z234/$W234*2800,2),$Z234)*'umowa o pracę'!$E$8,2),ROUND(IF($W234&gt;2800,ROUND($Z234/$W234*2800,2),$Z234)*'umowa o pracę'!$E$8,2)),ROUND(IF($W234+$X234&gt;=2800,2800*'umowa o pracę'!$E$8,($W234+$X234)*'umowa o pracę'!$E$8),2)-IF($X234=0,ROUND(ROUND(IF($W234&gt;2800,ROUND($Y234/$W234*2800,2),$Y234),2)*'umowa o pracę'!$E$8,2),IF($X234&gt;0,IF($W234+$X234&lt;2800,ROUND(ROUND($Y234+ROUND($X234*9%,2),2)*'umowa o pracę'!$E$8,2),IF(AND($W234+$X234&gt;=2800,$X234&lt;2800,$W234&lt;2800),ROUND((ROUND(((2800-$X234)/$W234)*$Y234,2)+ROUND($X234*9%,2))*'umowa o pracę'!$E$8,2),IF(AND($W234+$X234&gt;=2800,$X234&gt;=2800),ROUND((ROUND(2800*9%,2))*'umowa o pracę'!$E$8,2),IF(AND($W234+$X234&gt;=2800,$W234&gt;=2800,$X234&lt;2800),ROUND((ROUND($X234*9%,2)+ROUND(((2800-$X234)/$W234)*$Y234,2))*'umowa o pracę'!$E$8,2),0)))),0)))&gt;$J234,$J234,IF(AND($V234=1,$I234&gt;0),ROUND(IF($W234+$X234&gt;=2800,2800*'umowa o pracę'!$E$8,($W234+$X234)*'umowa o pracę'!$E$8),2)+IF($X234=0,ROUND(IF($W234&gt;2800,ROUND($Z234/$W234*2800,2),$Z234)*'umowa o pracę'!$E$8,2),ROUND(IF($W234&gt;2800,ROUND($Z234/$W234*2800,2),$Z234)*'umowa o pracę'!$E$8,2)),ROUND(IF($W234+$X234&gt;=2800,2800*'umowa o pracę'!$E$8,($W234+$X234)*'umowa o pracę'!$E$8),2)-IF(AND($X234=0,I234&gt;0),ROUND(ROUND(IF($W234&gt;2800,ROUND($Y234/$W234*2800,2),$Y234),2)*'umowa o pracę'!$E$8,2),IF($X234&gt;0,IF($W234+$X234&lt;2800,ROUND(ROUND($Y234+ROUND($X234*9%,2),2)*'umowa o pracę'!$E$8,2),IF(AND($W234+$X234&gt;=2800,$X234&lt;2800,$W234&lt;2800),ROUND((ROUND(((2800-$X234)/$W234)*$Y234,2)+ROUND($X234*9%,2))*'umowa o pracę'!$E$8,2),IF(AND($W234+$X234&gt;=2800,$X234&gt;=2800),ROUND((ROUND(2800*9%,2))*'umowa o pracę'!$E$8,2),IF(AND($W234+$X234&gt;=2800,$W234&gt;=2800,$X234&lt;2800),ROUND((ROUND($X234*9%,2)+ROUND(((2800-$X234)/$W234)*$Y234,2))*'umowa o pracę'!$E$8,2),0)))),0)))))</f>
        <v>0</v>
      </c>
      <c r="AD234" s="32">
        <f>IF('umowa o pracę'!$E$7=2020,IF(IF($V234=1,IF($X234=0,ROUND(IF($W234&gt;2600,ROUND($Y234/$W234*2600,2),$Y234)*'umowa o pracę'!$E$8,2),IF($W234+$X234&lt;2600,ROUND(ROUND($Y234+ROUND($X234*9%,2),2)*'umowa o pracę'!$E$8,2),IF(AND($W234+$X234&gt;=2600,$W234&lt;2600),ROUND((ROUND($Y234+ROUND((2600-$W234)*9%,2),2))*'umowa o pracę'!$E$8,2),IF(AND($W234+$X234&gt;=2600,$W234&gt;=2600),ROUND(ROUND($Y234/$W234*2600,2)*'umowa o pracę'!$E$8,2),0)))),0)&gt;$H234,$H234,IF($V234=1,IF($X234=0,ROUND(IF($W234&gt;2600,ROUND($Y234/$W234*2600,2),$Y234)*'umowa o pracę'!$E$8,2),IF($W234+$X234&lt;2600,ROUND(ROUND($Y234+ROUND($X234*9%,2),2)*'umowa o pracę'!$E$8,2),IF(AND($W234+$X234&gt;=2600,$W234&lt;2600),ROUND((ROUND($Y234+ROUND((2600-$W234)*9%,2),2))*'umowa o pracę'!$E$8,2),IF(AND($W234+$X234&gt;=2600,$W234&gt;=2600),ROUND(ROUND($Y234/$W234*2600,2)*'umowa o pracę'!$E$8,2),0)))),0)),IF('umowa o pracę'!$E$7=2021,IF(IF($V234=1,IF($X234=0,ROUND(IF($W234&gt;2800,ROUND($Y234/$W234*2800,2),$Y234)*'umowa o pracę'!$E$8,2),IF($W234+$X234&lt;2800,ROUND(ROUND($Y234+ROUND($X234*9%,2),2)*'umowa o pracę'!$E$8,2),IF(AND($W234+$X234&gt;=2800,$W234&lt;2800),ROUND((ROUND($Y234+ROUND((2800-$W234)*9%,2),2))*'umowa o pracę'!$E$8,2),IF(AND($W234+$X234&gt;=2800,$W234&gt;=2800),ROUND(ROUND($Y234/$W234*2800,2)*'umowa o pracę'!$E$8,2),0)))),0)&gt;$H234,$H234,IF($V234=1,IF($X234=0,ROUND(IF($W234&gt;2800,ROUND($Y234/$W234*2800,2),$Y234)*'umowa o pracę'!$E$8,2),IF($W234+$X234&lt;2800,ROUND(ROUND($Y234+ROUND($X234*9%,2),2)*'umowa o pracę'!$E$8,2),IF(AND($W234+$X234&gt;=2800,$W234&lt;2800),ROUND((ROUND($Y234+ROUND((2800-$W234)*9%,2),2))*'umowa o pracę'!$E$8,2),IF(AND($W234+$X234&gt;=2800,$W234&gt;=2800),ROUND(ROUND($Y234/$W234*2800,2)*'umowa o pracę'!$E$8,2),0)))),0)),0))</f>
        <v>0</v>
      </c>
      <c r="AE234" s="32">
        <f>IF('umowa o pracę'!$E$7=2020,IF(IF($V234=1,IF($X234=0,ROUND(IF($W234&gt;2600,ROUND($Z234/$W234*2600,2),$Z234)*'umowa o pracę'!$E$8,2),ROUND(IF($W234&gt;2600,ROUND($Z234/$W234*2600,2),$Z234)*'umowa o pracę'!$E$8,2)),0)&gt;$I234,$I234,IF($V234=1,IF($X234=0,ROUND(IF($W234&gt;2600,ROUND($Z234/$W234*2600,2),$Z234)*'umowa o pracę'!$E$8,2),ROUND(IF($W234&gt;2600,ROUND($Z234/$W234*2600,2),$Z234)*'umowa o pracę'!$E$8,2)),0)),IF('umowa o pracę'!$E$7=2021,IF(IF($V234=1,IF($X234=0,ROUND(IF($W234&gt;2800,ROUND($Z234/$W234*2800,2),$Z234)*'umowa o pracę'!$E$8,2),ROUND(IF($W234&gt;2800,ROUND($Z234/$W234*2800,2),$Z234)*'umowa o pracę'!$E$8,2)),0)&gt;$I234,$I234,IF($V234=1,IF($X234=0,ROUND(IF($W234&gt;2800,ROUND($Z234/$W234*2800,2),$Z234)*'umowa o pracę'!$E$8,2),ROUND(IF($W234&gt;2800,ROUND($Z234/$W234*2800,2),$Z234)*'umowa o pracę'!$E$8,2)),0)),0))</f>
        <v>0</v>
      </c>
      <c r="AF234" s="56">
        <f>IF('umowa o pracę'!$E$7=2020,$AB234,IF('umowa o pracę'!$E$7=2021,$AC234,0))</f>
        <v>0</v>
      </c>
      <c r="AG234" s="53">
        <f t="shared" si="41"/>
        <v>1</v>
      </c>
      <c r="AH234" s="39">
        <f>IF('umowa o pracę'!$E$6&lt;3,0,$L234)</f>
        <v>0</v>
      </c>
      <c r="AI234" s="39">
        <f>IF('umowa o pracę'!$E$6&lt;3,0,$M234)</f>
        <v>0</v>
      </c>
      <c r="AJ234" s="55">
        <f>IF('umowa o pracę'!$E$6&lt;3,0,$N234)</f>
        <v>0</v>
      </c>
      <c r="AK234" s="55">
        <f>IF('umowa o pracę'!$E$6&lt;3,0,$O234)</f>
        <v>0</v>
      </c>
      <c r="AL234" s="32">
        <f>IF('umowa o pracę'!$E$7=2020,ROUND(IF($AH234&gt;=2600,2600*'umowa o pracę'!$E$8,$AH234*'umowa o pracę'!$E$8),2),IF('umowa o pracę'!$E$7=2021,ROUND(IF($AH234&gt;=2800,2800*'umowa o pracę'!$E$8,$AH234*'umowa o pracę'!$E$8),2),0))</f>
        <v>0</v>
      </c>
      <c r="AM234" s="32">
        <f>IF(IF(IF(AND($AG234=1,$I234&gt;0),ROUND(IF($AH234+$AI234&gt;=2600,2600*'umowa o pracę'!$E$8,($AH234+$AI234)*'umowa o pracę'!$E$8),2)+IF($AI234=0,ROUND(IF($AH234&gt;2600,ROUND($AK234/$AH234*2600,2),$AK234)*'umowa o pracę'!$E$8,2),ROUND(IF($AH234&gt;2600,ROUND($AK234/$AH234*2600,2),$AK234)*'umowa o pracę'!$E$8,2)),ROUND(IF($AH234+$AI234&gt;=2600,2600*'umowa o pracę'!$E$8,($AH234+$AI234)*'umowa o pracę'!$E$8),2)-IF($AI234=0,ROUND(ROUND(IF($AH234&gt;2600,ROUND($AJ234/$AH234*2600,2),$AJ234),2)*'umowa o pracę'!$E$8,2),IF($AI234&gt;0,IF($AH234+$AI234&lt;2600,ROUND(ROUND($AJ234+ROUND($AI234*9%,2),2)*'umowa o pracę'!$E$8,2),IF(AND($AH234+$AI234&gt;=2600,$AI234&lt;2600,$AH234&lt;2600),ROUND((ROUND(((2600-$AI234)/$AH234)*$AJ234,2)+ROUND($AI234*9%,2))*'umowa o pracę'!$E$8,2),IF(AND($AH234+$AI234&gt;=2600,$AI234&gt;=2600),ROUND((ROUND(2600*9%,2))*'umowa o pracę'!$E$8,2),IF(AND($AH234+$AI234&gt;=2600,$AH234&gt;=2600,$AI234&lt;2600),ROUND((ROUND($AI234*9%,2)+ROUND(((2600-$AI234)/$AH234)*$AJ234,2))*'umowa o pracę'!$E$8,2),0)))),0)))&gt;$J234,$J234,IF(AND($AG234=1,$I234&gt;0),ROUND(IF($AH234+$AI234&gt;=2600,2600*'umowa o pracę'!$E$8,($AH234+$AI234)*'umowa o pracę'!$E$8),2)+IF($AI234=0,ROUND(IF($AH234&gt;2600,ROUND($AK234/$AH234*2600,2),$AK234)*'umowa o pracę'!$E$8,2),ROUND(IF($AH234&gt;2600,ROUND($AK234/$AH234*2600,2),$AK234)*'umowa o pracę'!$E$8,2)),ROUND(IF($AH234+$AI234&gt;=2600,2600*'umowa o pracę'!$E$8,($AH234+$AI234)*'umowa o pracę'!$E$8),2)-IF($AI234=0,ROUND(ROUND(IF($AH234&gt;2600,ROUND($AJ234/$AH234*2600,2),$AJ234),2)*'umowa o pracę'!$E$8,2),IF($AI234&gt;0,IF($AH234+$AI234&lt;2600,ROUND(ROUND($AJ234+ROUND($AI234*9%,2),2)*'umowa o pracę'!$E$8,2),IF(AND($AH234+$AI234&gt;=2600,$AI234&lt;2600,$AH234&lt;2600),ROUND((ROUND(((2600-$AI234)/$AH234)*$AJ234,2)+ROUND($AI234*9%,2))*'umowa o pracę'!$E$8,2),IF(AND($AH234+$AI234&gt;=2600,$AI234&gt;=2600),ROUND((ROUND(2600*9%,2))*'umowa o pracę'!$E$8,2),IF(AND($AH234+$AI234&gt;=2600,$AH234&gt;=2600,$AI234&lt;2600),ROUND((ROUND($AI234*9%,2)+ROUND(((2600-$AI234)/$AH234)*$AJ234,2))*'umowa o pracę'!$E$8,2),0)))),0))))&gt;$J234,$J234,IF(IF(AND($AG234=1,$I234&gt;0),ROUND(IF($AH234+$AI234&gt;=2600,2600*'umowa o pracę'!$E$8,($AH234+$AI234)*'umowa o pracę'!$E$8),2)+IF($AI234=0,ROUND(IF($AH234&gt;2600,ROUND($AK234/$AH234*2600,2),$AK234)*'umowa o pracę'!$E$8,2),ROUND(IF($AH234&gt;2600,ROUND($AK234/$AH234*2600,2),$AK234)*'umowa o pracę'!$E$8,2)),ROUND(IF($AH234+$AI234&gt;=2600,2600*'umowa o pracę'!$E$8,($AH234+$AI234)*'umowa o pracę'!$E$8),2)-IF($AI234=0,ROUND(ROUND(IF($AH234&gt;2600,ROUND($AJ234/$AH234*2600,2),$AJ234),2)*'umowa o pracę'!$E$8,2),IF($AI234&gt;0,IF($AH234+$AI234&lt;2600,ROUND(ROUND($AJ234+ROUND($AI234*9%,2),2)*'umowa o pracę'!$E$8,2),IF(AND($AH234+$AI234&gt;=2600,$AI234&lt;2600,$AH234&lt;2600),ROUND((ROUND(((2600-$AI234)/$AH234)*$AJ234,2)+ROUND($AI234*9%,2))*'umowa o pracę'!$E$8,2),IF(AND($AH234+$AI234&gt;=2600,$AI234&gt;=2600),ROUND((ROUND(2600*9%,2))*'umowa o pracę'!$E$8,2),IF(AND($AH234+$AI234&gt;=2600,$AH234&gt;=2600,$AI234&lt;2600),ROUND((ROUND($AI234*9%,2)+ROUND(((2600-$AI234)/$AH234)*$AJ234,2))*'umowa o pracę'!$E$8,2),0)))),0)))&gt;$J234,$J234,IF(AND($AG234=1,$I234&gt;0),ROUND(IF($AH234+$AI234&gt;=2600,2600*'umowa o pracę'!$E$8,($AH234+$AI234)*'umowa o pracę'!$E$8),2)+IF($AI234=0,ROUND(IF($AH234&gt;2600,ROUND($AK234/$AH234*2600,2),$AK234)*'umowa o pracę'!$E$8,2),ROUND(IF($AH234&gt;2600,ROUND($AK234/$AH234*2600,2),$AK234)*'umowa o pracę'!$E$8,2)),ROUND(IF($AH234+$AI234&gt;=2600,2600*'umowa o pracę'!$E$8,($AH234+$AI234)*'umowa o pracę'!$E$8),2)-IF(AND($AI234=0,I234&gt;0),ROUND(ROUND(IF($AH234&gt;2600,ROUND($AJ234/$AH234*2600,2),$AJ234),2)*'umowa o pracę'!$E$8,2),IF($AI234&gt;0,IF($AH234+$AI234&lt;2600,ROUND(ROUND($AJ234+ROUND($AI234*9%,2),2)*'umowa o pracę'!$E$8,2),IF(AND($AH234+$AI234&gt;=2600,$AI234&lt;2600,$AH234&lt;2600),ROUND((ROUND(((2600-$AI234)/$AH234)*$AJ234,2)+ROUND($AI234*9%,2))*'umowa o pracę'!$E$8,2),IF(AND($AH234+$AI234&gt;=2600,$AI234&gt;=2600),ROUND((ROUND(2600*9%,2))*'umowa o pracę'!$E$8,2),IF(AND($AH234+$AI234&gt;=2600,$AH234&gt;=2600,$AI234&lt;2600),ROUND((ROUND($AI234*9%,2)+ROUND(((2600-$AI234)/$AH234)*$AJ234,2))*'umowa o pracę'!$E$8,2),0)))),0)))))</f>
        <v>0</v>
      </c>
      <c r="AN234" s="32">
        <f>IF(IF(IF(AND($AG234=1,$I234&gt;0),ROUND(IF($AH234+$AI234&gt;=2800,2800*'umowa o pracę'!$E$8,($AH234+$AI234)*'umowa o pracę'!$E$8),2)+IF($AI234=0,ROUND(IF($AH234&gt;2800,ROUND($AK234/$AH234*2800,2),$AK234)*'umowa o pracę'!$E$8,2),ROUND(IF($AH234&gt;2800,ROUND($AK234/$AH234*2800,2),$AK234)*'umowa o pracę'!$E$8,2)),ROUND(IF($AH234+$AI234&gt;=2800,2800*'umowa o pracę'!$E$8,($AH234+$AI234)*'umowa o pracę'!$E$8),2)-IF($AI234=0,ROUND(ROUND(IF($AH234&gt;2800,ROUND($AJ234/$AH234*2800,2),$AJ234),2)*'umowa o pracę'!$E$8,2),IF($AI234&gt;0,IF($AH234+$AI234&lt;2800,ROUND(ROUND($AJ234+ROUND($AI234*9%,2),2)*'umowa o pracę'!$E$8,2),IF(AND($AH234+$AI234&gt;=2800,$AI234&lt;2800,$AH234&lt;2800),ROUND((ROUND(((2800-$AI234)/$AH234)*$AJ234,2)+ROUND($AI234*9%,2))*'umowa o pracę'!$E$8,2),IF(AND($AH234+$AI234&gt;=2800,$AI234&gt;=2800),ROUND((ROUND(2800*9%,2))*'umowa o pracę'!$E$8,2),IF(AND($AH234+$AI234&gt;=2800,$AH234&gt;=2800,$AI234&lt;2800),ROUND((ROUND($AI234*9%,2)+ROUND(((2800-$AI234)/$AH234)*$AJ234,2))*'umowa o pracę'!$E$8,2),0)))),0)))&gt;$J234,$J234,IF(AND($AG234=1,$I234&gt;0),ROUND(IF($AH234+$AI234&gt;=2800,2800*'umowa o pracę'!$E$8,($AH234+$AI234)*'umowa o pracę'!$E$8),2)+IF($AI234=0,ROUND(IF($AH234&gt;2800,ROUND($AK234/$AH234*2800,2),$AK234)*'umowa o pracę'!$E$8,2),ROUND(IF($AH234&gt;2800,ROUND($AK234/$AH234*2800,2),$AK234)*'umowa o pracę'!$E$8,2)),ROUND(IF($AH234+$AI234&gt;=2800,2800*'umowa o pracę'!$E$8,($AH234+$AI234)*'umowa o pracę'!$E$8),2)-IF($AI234=0,ROUND(ROUND(IF($AH234&gt;2800,ROUND($AJ234/$AH234*2800,2),$AJ234),2)*'umowa o pracę'!$E$8,2),IF($AI234&gt;0,IF($AH234+$AI234&lt;2800,ROUND(ROUND($AJ234+ROUND($AI234*9%,2),2)*'umowa o pracę'!$E$8,2),IF(AND($AH234+$AI234&gt;=2800,$AI234&lt;2800,$AH234&lt;2800),ROUND((ROUND(((2800-$AI234)/$AH234)*$AJ234,2)+ROUND($AI234*9%,2))*'umowa o pracę'!$E$8,2),IF(AND($AH234+$AI234&gt;=2800,$AI234&gt;=2800),ROUND((ROUND(2800*9%,2))*'umowa o pracę'!$E$8,2),IF(AND($AH234+$AI234&gt;=2800,$AH234&gt;=2800,$AI234&lt;2800),ROUND((ROUND($AI234*9%,2)+ROUND(((2800-$AI234)/$AH234)*$AJ234,2))*'umowa o pracę'!$E$8,2),0)))),0))))&gt;$J234,$J234,IF(IF(AND($AG234=1,$I234&gt;0),ROUND(IF($AH234+$AI234&gt;=2800,2800*'umowa o pracę'!$E$8,($AH234+$AI234)*'umowa o pracę'!$E$8),2)+IF($AI234=0,ROUND(IF($AH234&gt;2800,ROUND($AK234/$AH234*2800,2),$AK234)*'umowa o pracę'!$E$8,2),ROUND(IF($AH234&gt;2800,ROUND($AK234/$AH234*2800,2),$AK234)*'umowa o pracę'!$E$8,2)),ROUND(IF($AH234+$AI234&gt;=2800,2800*'umowa o pracę'!$E$8,($AH234+$AI234)*'umowa o pracę'!$E$8),2)-IF($AI234=0,ROUND(ROUND(IF($AH234&gt;2800,ROUND($AJ234/$AH234*2800,2),$AJ234),2)*'umowa o pracę'!$E$8,2),IF($AI234&gt;0,IF($AH234+$AI234&lt;2800,ROUND(ROUND($AJ234+ROUND($AI234*9%,2),2)*'umowa o pracę'!$E$8,2),IF(AND($AH234+$AI234&gt;=2800,$AI234&lt;2800,$AH234&lt;2800),ROUND((ROUND(((2800-$AI234)/$AH234)*$AJ234,2)+ROUND($AI234*9%,2))*'umowa o pracę'!$E$8,2),IF(AND($AH234+$AI234&gt;=2800,$AI234&gt;=2800),ROUND((ROUND(2800*9%,2))*'umowa o pracę'!$E$8,2),IF(AND($AH234+$AI234&gt;=2800,$AH234&gt;=2800,$AI234&lt;2800),ROUND((ROUND($AI234*9%,2)+ROUND(((2800-$AI234)/$AH234)*$AJ234,2))*'umowa o pracę'!$E$8,2),0)))),0)))&gt;$J234,$J234,IF(AND($AG234=1,$I234&gt;0),ROUND(IF($AH234+$AI234&gt;=2800,2800*'umowa o pracę'!$E$8,($AH234+$AI234)*'umowa o pracę'!$E$8),2)+IF($AI234=0,ROUND(IF($AH234&gt;2800,ROUND($AK234/$AH234*2800,2),$AK234)*'umowa o pracę'!$E$8,2),ROUND(IF($AH234&gt;2800,ROUND($AK234/$AH234*2800,2),$AK234)*'umowa o pracę'!$E$8,2)),ROUND(IF($AH234+$AI234&gt;=2800,2800*'umowa o pracę'!$E$8,($AH234+$AI234)*'umowa o pracę'!$E$8),2)-IF(AND($AI234=0,I234&gt;0),ROUND(ROUND(IF($AH234&gt;2800,ROUND($AJ234/$AH234*2800,2),$AJ234),2)*'umowa o pracę'!$E$8,2),IF($AI234&gt;0,IF($AH234+$AI234&lt;2800,ROUND(ROUND($AJ234+ROUND($AI234*9%,2),2)*'umowa o pracę'!$E$8,2),IF(AND($AH234+$AI234&gt;=2800,$AI234&lt;2800,$AH234&lt;2800),ROUND((ROUND(((2800-$AI234)/$AH234)*$AJ234,2)+ROUND($AI234*9%,2))*'umowa o pracę'!$E$8,2),IF(AND($AH234+$AI234&gt;=2800,$AI234&gt;=2800),ROUND((ROUND(2800*9%,2))*'umowa o pracę'!$E$8,2),IF(AND($AH234+$AI234&gt;=2800,$AH234&gt;=2800,$AI234&lt;2800),ROUND((ROUND($AI234*9%,2)+ROUND(((2800-$AI234)/$AH234)*$AJ234,2))*'umowa o pracę'!$E$8,2),0)))),0)))))</f>
        <v>0</v>
      </c>
      <c r="AO234" s="32">
        <f>IF('umowa o pracę'!$E$7=2020,IF(IF($AG234=1,IF($AI234=0,ROUND(IF($AH234&gt;2600,ROUND($AJ234/$AH234*2600,2),$AJ234)*'umowa o pracę'!$E$8,2),IF($AH234+$AI234&lt;2600,ROUND(ROUND($AJ234+ROUND($AI234*9%,2),2)*'umowa o pracę'!$E$8,2),IF(AND($AH234+$AI234&gt;=2600,$AH234&lt;2600),ROUND((ROUND($AJ234+ROUND((2600-$AH234)*9%,2),2))*'umowa o pracę'!$E$8,2),IF(AND($AH234+$AI234&gt;=2600,$AH234&gt;=2600),ROUND(ROUND($AJ234/$AH234*2600,2)*'umowa o pracę'!$E$8,2),0)))),0)&gt;$H234,$H234,IF($AG234=1,IF($AI234=0,ROUND(IF($AH234&gt;2600,ROUND($AJ234/$AH234*2600,2),$AJ234)*'umowa o pracę'!$E$8,2),IF($AH234+$AI234&lt;2600,ROUND(ROUND($AJ234+ROUND($AI234*9%,2),2)*'umowa o pracę'!$E$8,2),IF(AND($AH234+$AI234&gt;=2600,$AH234&lt;2600),ROUND((ROUND($AJ234+ROUND((2600-$AH234)*9%,2),2))*'umowa o pracę'!$E$8,2),IF(AND($AH234+$AI234&gt;=2600,$AH234&gt;=2600),ROUND(ROUND($AJ234/$AH234*2600,2)*'umowa o pracę'!$E$8,2),0)))),0)),IF('umowa o pracę'!$E$7=2021,IF(IF($AG234=1,IF($AI234=0,ROUND(IF($AH234&gt;2800,ROUND($AJ234/$AH234*2800,2),$AJ234)*'umowa o pracę'!$E$8,2),IF($AH234+$AI234&lt;2800,ROUND(ROUND($AJ234+ROUND($AI234*9%,2),2)*'umowa o pracę'!$E$8,2),IF(AND($AH234+$AI234&gt;=2800,$AH234&lt;2800),ROUND((ROUND($AJ234+ROUND((2800-$AH234)*9%,2),2))*'umowa o pracę'!$E$8,2),IF(AND($AH234+$AI234&gt;=2800,$AH234&gt;=2800),ROUND(ROUND($AJ234/$AH234*2800,2)*'umowa o pracę'!$E$8,2),0)))),0)&gt;$H234,$H234,IF($AG234=1,IF($AI234=0,ROUND(IF($AH234&gt;2800,ROUND($AJ234/$AH234*2800,2),$AJ234)*'umowa o pracę'!$E$8,2),IF($AH234+$AI234&lt;2800,ROUND(ROUND($AJ234+ROUND($AI234*9%,2),2)*'umowa o pracę'!$E$8,2),IF(AND($AH234+$AI234&gt;=2800,$AH234&lt;2800),ROUND((ROUND($AJ234+ROUND((2800-$AH234)*9%,2),2))*'umowa o pracę'!$E$8,2),IF(AND($AH234+$AI234&gt;=2800,$AH234&gt;=2800),ROUND(ROUND($AJ234/$AH234*2800,2)*'umowa o pracę'!$E$8,2),0)))),0)),0))</f>
        <v>0</v>
      </c>
      <c r="AP234" s="32">
        <f>IF('umowa o pracę'!$E$7=2020,IF(IF($AG234=1,IF($AI234=0,ROUND(IF($AH234&gt;2600,ROUND($AK234/$AH234*2600,2),$AK234)*'umowa o pracę'!$E$8,2),ROUND(IF($AH234&gt;2600,ROUND($AK234/$AH234*2600,2),$AK234)*'umowa o pracę'!$E$8,2)),0)&gt;$I234,$I234,IF($AG234=1,IF($AI234=0,ROUND(IF($AH234&gt;2600,ROUND($AK234/$AH234*2600,2),$AK234)*'umowa o pracę'!$E$8,2),ROUND(IF($AH234&gt;2600,ROUND($AK234/$AH234*2600,2),$AK234)*'umowa o pracę'!$E$8,2)),0)),IF('umowa o pracę'!$E$7=2021,IF(IF($AG234=1,IF($AI234=0,ROUND(IF($AH234&gt;2800,ROUND($AK234/$AH234*2800,2),$AK234)*'umowa o pracę'!$E$8,2),ROUND(IF($AH234&gt;2800,ROUND($AK234/$AH234*2800,2),$AK234)*'umowa o pracę'!$E$8,2)),0)&gt;$I234,$I234,IF($AG234=1,IF($AI234=0,ROUND(IF($AH234&gt;2800,ROUND($AK234/$AH234*2800,2),$AK234)*'umowa o pracę'!$E$8,2),ROUND(IF($AH234&gt;2800,ROUND($AK234/$AH234*2800,2),$AK234)*'umowa o pracę'!$E$8,2)),0)),0))</f>
        <v>0</v>
      </c>
      <c r="AQ234" s="56">
        <f>IF('umowa o pracę'!$E$7=2020,$AM234,IF('umowa o pracę'!$E$7=2021,$AN234,0))</f>
        <v>0</v>
      </c>
      <c r="AR234" s="33">
        <f>IF('umowa o pracę'!$E$7=0,0,U234+AF234+AQ234)</f>
        <v>0</v>
      </c>
      <c r="AS234" s="19"/>
      <c r="AT234" s="19"/>
      <c r="AU234" s="19"/>
      <c r="AV234" s="6"/>
      <c r="AW234" s="6"/>
      <c r="AX234" s="6">
        <f t="shared" si="39"/>
        <v>10</v>
      </c>
      <c r="AY234" s="6"/>
      <c r="AZ234" s="234">
        <f t="shared" si="42"/>
        <v>0</v>
      </c>
      <c r="BA234" s="234">
        <f t="shared" si="43"/>
        <v>0</v>
      </c>
      <c r="BB234" s="234">
        <f t="shared" si="44"/>
        <v>0</v>
      </c>
      <c r="BC234" s="234">
        <f t="shared" si="45"/>
        <v>0</v>
      </c>
      <c r="BD234" s="234">
        <f t="shared" si="46"/>
        <v>0</v>
      </c>
      <c r="BE234" s="234">
        <f t="shared" si="47"/>
        <v>0</v>
      </c>
      <c r="BF234" s="234">
        <f t="shared" si="48"/>
        <v>0</v>
      </c>
      <c r="BG234" s="234">
        <f t="shared" si="49"/>
        <v>0</v>
      </c>
      <c r="BH234" s="234">
        <f t="shared" si="50"/>
        <v>0</v>
      </c>
      <c r="BI234" s="238">
        <f t="shared" si="51"/>
        <v>0</v>
      </c>
      <c r="BJ234" s="236"/>
      <c r="BK234" s="236"/>
      <c r="BL234" s="237"/>
    </row>
    <row r="235" spans="1:64" ht="15.75" customHeight="1" x14ac:dyDescent="0.25">
      <c r="A235" s="129">
        <v>224</v>
      </c>
      <c r="B235" s="57"/>
      <c r="C235" s="57"/>
      <c r="D235" s="36"/>
      <c r="E235" s="36"/>
      <c r="F235" s="242"/>
      <c r="G235" s="37">
        <v>1</v>
      </c>
      <c r="H235" s="58">
        <v>0</v>
      </c>
      <c r="I235" s="59">
        <v>0</v>
      </c>
      <c r="J235" s="60">
        <v>0</v>
      </c>
      <c r="K235" s="52">
        <v>1</v>
      </c>
      <c r="L235" s="39">
        <v>0</v>
      </c>
      <c r="M235" s="39">
        <v>0</v>
      </c>
      <c r="N235" s="39">
        <v>0</v>
      </c>
      <c r="O235" s="39">
        <v>0</v>
      </c>
      <c r="P235" s="35">
        <f>IF('umowa o pracę'!$E$7=2020,ROUND(IF($L235&gt;=2600,2600*'umowa o pracę'!$E$8,$L235*'umowa o pracę'!$E$8),2),IF('umowa o pracę'!$E$7=2021,ROUND(IF($L235&gt;=2800,2800*'umowa o pracę'!$E$8,$L235*'umowa o pracę'!$E$8),2),0))</f>
        <v>0</v>
      </c>
      <c r="Q235" s="252">
        <f>IF(IF(IF(AND($K235=1,$I235&gt;0),ROUND(IF($L235+$M235&gt;=2600,2600*'umowa o pracę'!$E$8,($L235+$M235)*'umowa o pracę'!$E$8),2)+IF($M235=0,ROUND(IF($L235&gt;2600,ROUND($O235/$L235*2600,2),$O235)*'umowa o pracę'!$E$8,2),ROUND(IF($L235&gt;2600,ROUND($O235/$L235*2600,2),$O235)*'umowa o pracę'!$E$8,2)),ROUND(IF($L235+$M235&gt;=2600,2600*'umowa o pracę'!$E$8,($L235+$M235)*'umowa o pracę'!$E$8),2)-IF($M235=0,ROUND(ROUND(IF($L235&gt;2600,ROUND($N235/$L235*2600,2),$N235),2)*'umowa o pracę'!$E$8,2),IF($M235&gt;0,IF($L235+$M235&lt;2600,ROUND(ROUND($N235+ROUND($M235*9%,2),2)*'umowa o pracę'!$E$8,2),IF(AND($L235+$M235&gt;=2600,$M235&lt;2600,$L235&lt;2600),ROUND((ROUND(((2600-$M235)/$L235)*$N235,2)+ROUND($M235*9%,2))*'umowa o pracę'!$E$8,2),IF(AND($L235+$M235&gt;=2600,$M235&gt;=2600),ROUND((ROUND(2600*9%,2))*'umowa o pracę'!$E$8,2),IF(AND($L235+$M235&gt;=2600,$L235&gt;=2600,$M235&lt;2600),ROUND((ROUND($M235*9%,2)+ROUND(((2600-$M235)/$L235)*$N235,2))*'umowa o pracę'!$E$8,2),0)))),0)))&gt;$J235,$J235,IF(AND($K235=1,$I235&gt;0),ROUND(IF($L235+$M235&gt;=2600,2600*'umowa o pracę'!$E$8,($L235+$M235)*'umowa o pracę'!$E$8),2)+IF($M235=0,ROUND(IF($L235&gt;2600,ROUND($O235/$L235*2600,2),$O235)*'umowa o pracę'!$E$8,2),ROUND(IF($L235&gt;2600,ROUND($O235/$L235*2600,2),$O235)*'umowa o pracę'!$E$8,2)),ROUND(IF($L235+$M235&gt;=2600,2600*'umowa o pracę'!$E$8,($L235+$M235)*'umowa o pracę'!$E$8),2)-IF($M235=0,ROUND(ROUND(IF($L235&gt;2600,ROUND($N235/$L235*2600,2),$N235),2)*'umowa o pracę'!$E$8,2),IF($M235&gt;0,IF($L235+$M235&lt;2600,ROUND(ROUND($N235+ROUND($M235*9%,2),2)*'umowa o pracę'!$E$8,2),IF(AND($L235+$M235&gt;=2600,$M235&lt;2600,$L235&lt;2600),ROUND((ROUND(((2600-$M235)/$L235)*$N235,2)+ROUND($M235*9%,2))*'umowa o pracę'!$E$8,2),IF(AND($L235+$M235&gt;=2600,$M235&gt;=2600),ROUND((ROUND(2600*9%,2))*'umowa o pracę'!$E$8,2),IF(AND($L235+$M235&gt;=2600,$L235&gt;=2600,$M235&lt;2600),ROUND((ROUND($M235*9%,2)+ROUND(((2600-$M235)/$L235)*$N235,2))*'umowa o pracę'!$E$8,2),0)))),0))))&gt;$J235,$J235,IF(IF(AND($K235=1,$I235&gt;0),ROUND(IF($L235+$M235&gt;=2600,2600*'umowa o pracę'!$E$8,($L235+$M235)*'umowa o pracę'!$E$8),2)+IF($M235=0,ROUND(IF($L235&gt;2600,ROUND($O235/$L235*2600,2),$O235)*'umowa o pracę'!$E$8,2),ROUND(IF($L235&gt;2600,ROUND($O235/$L235*2600,2),$O235)*'umowa o pracę'!$E$8,2)),ROUND(IF($L235+$M235&gt;=2600,2600*'umowa o pracę'!$E$8,($L235+$M235)*'umowa o pracę'!$E$8),2)-IF($M235=0,ROUND(ROUND(IF($L235&gt;2600,ROUND($N235/$L235*2600,2),$N235),2)*'umowa o pracę'!$E$8,2),IF($M235&gt;0,IF($L235+$M235&lt;2600,ROUND(ROUND($N235+ROUND($M235*9%,2),2)*'umowa o pracę'!$E$8,2),IF(AND($L235+$M235&gt;=2600,$M235&lt;2600,$L235&lt;2600),ROUND((ROUND(((2600-$M235)/$L235)*$N235,2)+ROUND($M235*9%,2))*'umowa o pracę'!$E$8,2),IF(AND($L235+$M235&gt;=2600,$M235&gt;=2600),ROUND((ROUND(2600*9%,2))*'umowa o pracę'!$E$8,2),IF(AND($L235+$M235&gt;=2600,$L235&gt;=2600,$M235&lt;2600),ROUND((ROUND($M235*9%,2)+ROUND(((2600-$M235)/$L235)*$N235,2))*'umowa o pracę'!$E$8,2),0)))),0)))&gt;$J235,$J235,IF(AND($K235=1,$I235&gt;0),ROUND(IF($L235+$M235&gt;=2600,2600*'umowa o pracę'!$E$8,($L235+$M235)*'umowa o pracę'!$E$8),2)+IF($M235=0,ROUND(IF($L235&gt;2600,ROUND($O235/$L235*2600,2),$O235)*'umowa o pracę'!$E$8,2),ROUND(IF($L235&gt;2600,ROUND($O235/$L235*2600,2),$O235)*'umowa o pracę'!$E$8,2)),ROUND(IF($L235+$M235&gt;=2600,2600*'umowa o pracę'!$E$8,($L235+$M235)*'umowa o pracę'!$E$8),2)-IF(AND($M235=0,I235&gt;0),ROUND(ROUND(IF($L235&gt;2600,ROUND($N235/$L235*2600,2),$N235),2)*'umowa o pracę'!$E$8,2),IF($M235&gt;0,IF($L235+$M235&lt;2600,ROUND(ROUND($N235+ROUND($M235*9%,2),2)*'umowa o pracę'!$E$8,2),IF(AND($L235+$M235&gt;=2600,$M235&lt;2600,$L235&lt;2600),ROUND((ROUND(((2600-$M235)/$L235)*$N235,2)+ROUND($M235*9%,2))*'umowa o pracę'!$E$8,2),IF(AND($L235+$M235&gt;=2600,$M235&gt;=2600),ROUND((ROUND(2600*9%,2))*'umowa o pracę'!$E$8,2),IF(AND($L235+$M235&gt;=2600,$L235&gt;=2600,$M235&lt;2600),ROUND((ROUND($M235*9%,2)+ROUND(((2600-$M235)/$L235)*$N235,2))*'umowa o pracę'!$E$8,2),0)))),0)))))</f>
        <v>0</v>
      </c>
      <c r="R235" s="252">
        <f>IF(IF(IF(AND($K235=1,$I235&gt;0),ROUND(IF($L235+$M235&gt;=2800,2800*'umowa o pracę'!$E$8,($L235+$M235)*'umowa o pracę'!$E$8),2)+IF($M235=0,ROUND(IF($L235&gt;2800,ROUND($O235/$L235*2800,2),$O235)*'umowa o pracę'!$E$8,2),ROUND(IF($L235&gt;2800,ROUND($O235/$L235*2800,2),$O235)*'umowa o pracę'!$E$8,2)),ROUND(IF($L235+$M235&gt;=2800,2800*'umowa o pracę'!$E$8,($L235+$M235)*'umowa o pracę'!$E$8),2)-IF($M235=0,ROUND(ROUND(IF($L235&gt;2800,ROUND($N235/$L235*2800,2),$N235),2)*'umowa o pracę'!$E$8,2),IF($M235&gt;0,IF($L235+$M235&lt;2800,ROUND(ROUND($N235+ROUND($M235*9%,2),2)*'umowa o pracę'!$E$8,2),IF(AND($L235+$M235&gt;=2800,$M235&lt;2800,$L235&lt;2800),ROUND((ROUND(((2800-$M235)/$L235)*$N235,2)+ROUND($M235*9%,2))*'umowa o pracę'!$E$8,2),IF(AND($L235+$M235&gt;=2800,$M235&gt;=2800),ROUND((ROUND(2800*9%,2))*'umowa o pracę'!$E$8,2),IF(AND($L235+$M235&gt;=2800,$L235&gt;=2800,$M235&lt;2800),ROUND((ROUND($M235*9%,2)+ROUND(((2800-$M235)/$L235)*$N235,2))*'umowa o pracę'!$E$8,2),0)))),0)))&gt;$J235,$J235,IF(AND($K235=1,$I235&gt;0),ROUND(IF($L235+$M235&gt;=2800,2800*'umowa o pracę'!$E$8,($L235+$M235)*'umowa o pracę'!$E$8),2)+IF($M235=0,ROUND(IF($L235&gt;2800,ROUND($O235/$L235*2800,2),$O235)*'umowa o pracę'!$E$8,2),ROUND(IF($L235&gt;2800,ROUND($O235/$L235*2800,2),$O235)*'umowa o pracę'!$E$8,2)),ROUND(IF($L235+$M235&gt;=2800,2800*'umowa o pracę'!$E$8,($L235+$M235)*'umowa o pracę'!$E$8),2)-IF($M235=0,ROUND(ROUND(IF($L235&gt;2800,ROUND($N235/$L235*2800,2),$N235),2)*'umowa o pracę'!$E$8,2),IF($M235&gt;0,IF($L235+$M235&lt;2800,ROUND(ROUND($N235+ROUND($M235*9%,2),2)*'umowa o pracę'!$E$8,2),IF(AND($L235+$M235&gt;=2800,$M235&lt;2800,$L235&lt;2800),ROUND((ROUND(((2800-$M235)/$L235)*$N235,2)+ROUND($M235*9%,2))*'umowa o pracę'!$E$8,2),IF(AND($L235+$M235&gt;=2800,$M235&gt;=2800),ROUND((ROUND(2800*9%,2))*'umowa o pracę'!$E$8,2),IF(AND($L235+$M235&gt;=2800,$L235&gt;=2800,$M235&lt;2800),ROUND((ROUND($M235*9%,2)+ROUND(((2800-$M235)/$L235)*$N235,2))*'umowa o pracę'!$E$8,2),0)))),0))))&gt;$J235,$J235,IF(IF(AND($K235=1,$I235&gt;0),ROUND(IF($L235+$M235&gt;=2800,2800*'umowa o pracę'!$E$8,($L235+$M235)*'umowa o pracę'!$E$8),2)+IF($M235=0,ROUND(IF($L235&gt;2800,ROUND($O235/$L235*2800,2),$O235)*'umowa o pracę'!$E$8,2),ROUND(IF($L235&gt;2800,ROUND($O235/$L235*2800,2),$O235)*'umowa o pracę'!$E$8,2)),ROUND(IF($L235+$M235&gt;=2800,2800*'umowa o pracę'!$E$8,($L235+$M235)*'umowa o pracę'!$E$8),2)-IF($M235=0,ROUND(ROUND(IF($L235&gt;2800,ROUND($N235/$L235*2800,2),$N235),2)*'umowa o pracę'!$E$8,2),IF($M235&gt;0,IF($L235+$M235&lt;2800,ROUND(ROUND($N235+ROUND($M235*9%,2),2)*'umowa o pracę'!$E$8,2),IF(AND($L235+$M235&gt;=2800,$M235&lt;2800,$L235&lt;2800),ROUND((ROUND(((2800-$M235)/$L235)*$N235,2)+ROUND($M235*9%,2))*'umowa o pracę'!$E$8,2),IF(AND($L235+$M235&gt;=2800,$M235&gt;=2800),ROUND((ROUND(2800*9%,2))*'umowa o pracę'!$E$8,2),IF(AND($L235+$M235&gt;=2800,$L235&gt;=2800,$M235&lt;2800),ROUND((ROUND($M235*9%,2)+ROUND(((2800-$M235)/$L235)*$N235,2))*'umowa o pracę'!$E$8,2),0)))),0)))&gt;$J235,$J235,IF(AND($K235=1,$I235&gt;0),ROUND(IF($L235+$M235&gt;=2800,2800*'umowa o pracę'!$E$8,($L235+$M235)*'umowa o pracę'!$E$8),2)+IF($M235=0,ROUND(IF($L235&gt;2800,ROUND($O235/$L235*2800,2),$O235)*'umowa o pracę'!$E$8,2),ROUND(IF($L235&gt;2800,ROUND($O235/$L235*2800,2),$O235)*'umowa o pracę'!$E$8,2)),ROUND(IF($L235+$M235&gt;=2800,2800*'umowa o pracę'!$E$8,($L235+$M235)*'umowa o pracę'!$E$8),2)-IF(AND($M235=0,I235&gt;0),ROUND(ROUND(IF($L235&gt;2800,ROUND($N235/$L235*2800,2),$N235),2)*'umowa o pracę'!$E$8,2),IF($M235&gt;0,IF($L235+$M235&lt;2800,ROUND(ROUND($N235+ROUND($M235*9%,2),2)*'umowa o pracę'!$E$8,2),IF(AND($L235+$M235&gt;=2800,$M235&lt;2800,$L235&lt;2800),ROUND((ROUND(((2800-$M235)/$L235)*$N235,2)+ROUND($M235*9%,2))*'umowa o pracę'!$E$8,2),IF(AND($L235+$M235&gt;=2800,$M235&gt;=2800),ROUND((ROUND(2800*9%,2))*'umowa o pracę'!$E$8,2),IF(AND($L235+$M235&gt;=2800,$L235&gt;=2800,$M235&lt;2800),ROUND((ROUND($M235*9%,2)+ROUND(((2800-$M235)/$L235)*$N235,2))*'umowa o pracę'!$E$8,2),0)))),0)))))</f>
        <v>0</v>
      </c>
      <c r="S235" s="32">
        <f>IF('umowa o pracę'!$E$7=2020,IF(IF($K235=1,IF($M235=0,ROUND(IF($L235&gt;2600,ROUND($N235/$L235*2600,2),$N235)*'umowa o pracę'!$E$8,2),IF($L235+$M235&lt;2600,ROUND(ROUND($N235+ROUND($M235*9%,2),2)*'umowa o pracę'!$E$8,2),IF(AND($L235+$M235&gt;=2600,$L235&lt;2600),ROUND((ROUND($N235+ROUND((2600-$L235)*9%,2),2))*'umowa o pracę'!$E$8,2),IF(AND($L235+$M235&gt;=2600,$L235&gt;=2600),ROUND(ROUND($N235/$L235*2600,2)*'umowa o pracę'!$E$8,2),0)))),0)&gt;$H235,$H235,IF($K235=1,IF($M235=0,ROUND(IF($L235&gt;2600,ROUND($N235/$L235*2600,2),$N235)*'umowa o pracę'!$E$8,2),IF($L235+$M235&lt;2600,ROUND(ROUND($N235+ROUND($M235*9%,2),2)*'umowa o pracę'!$E$8,2),IF(AND($L235+$M235&gt;=2600,$L235&lt;2600),ROUND((ROUND($N235+ROUND((2600-$L235)*9%,2),2))*'umowa o pracę'!$E$8,2),IF(AND($L235+$M235&gt;=2600,$L235&gt;=2600),ROUND(ROUND($N235/$L235*2600,2)*'umowa o pracę'!$E$8,2),0)))),0)),IF('umowa o pracę'!$E$7=2021,IF(IF($K235=1,IF($M235=0,ROUND(IF($L235&gt;2800,ROUND($N235/$L235*2800,2),$N235)*'umowa o pracę'!$E$8,2),IF($L235+$M235&lt;2800,ROUND(ROUND($N235+ROUND($M235*9%,2),2)*'umowa o pracę'!$E$8,2),IF(AND($L235+$M235&gt;=2800,$L235&lt;2800),ROUND((ROUND($N235+ROUND((2800-$L235)*9%,2),2))*'umowa o pracę'!$E$8,2),IF(AND($L235+$M235&gt;=2800,$L235&gt;=2800),ROUND(ROUND($N235/$L235*2800,2)*'umowa o pracę'!$E$8,2),0)))),0)&gt;$H235,$H235,IF($K235=1,IF($M235=0,ROUND(IF($L235&gt;2800,ROUND($N235/$L235*2800,2),$N235)*'umowa o pracę'!$E$8,2),IF($L235+$M235&lt;2800,ROUND(ROUND($N235+ROUND($M235*9%,2),2)*'umowa o pracę'!$E$8,2),IF(AND($L235+$M235&gt;=2800,$L235&lt;2800),ROUND((ROUND($N235+ROUND((2800-$L235)*9%,2),2))*'umowa o pracę'!$E$8,2),IF(AND($L235+$M235&gt;=2800,$L235&gt;=2800),ROUND(ROUND($N235/$L235*2800,2)*'umowa o pracę'!$E$8,2),0)))),0)),0))</f>
        <v>0</v>
      </c>
      <c r="T235" s="32">
        <f>IF('umowa o pracę'!$E$7=2020,IF(IF($K235=1,IF($M235=0,ROUND(IF($L235&gt;2600,ROUND($O235/$L235*2600,2),$O235)*'umowa o pracę'!$E$8,2),ROUND(IF($L235&gt;2600,ROUND($O235/$L235*2600,2),$O235)*'umowa o pracę'!$E$8,2)),0)&gt;$I235,$I235,IF($K235=1,IF($M235=0,ROUND(IF($L235&gt;2600,ROUND($O235/$L235*2600,2),$O235)*'umowa o pracę'!$E$8,2),ROUND(IF($L235&gt;2600,ROUND($O235/$L235*2600,2),$O235)*'umowa o pracę'!$E$8,2)),0)),IF('umowa o pracę'!$E$7=2021,IF(IF($K235=1,IF($M235=0,ROUND(IF($L235&gt;2800,ROUND($O235/$L235*2800,2),$O235)*'umowa o pracę'!$E$8,2),ROUND(IF($L235&gt;2800,ROUND($O235/$L235*2800,2),$O235)*'umowa o pracę'!$E$8,2)),0)&gt;$I235,$I235,IF($K235=1,IF($M235=0,ROUND(IF($L235&gt;2800,ROUND($O235/$L235*2800,2),$O235)*'umowa o pracę'!$E$8,2),ROUND(IF($L235&gt;2800,ROUND($O235/$L235*2800,2),$O235)*'umowa o pracę'!$E$8,2)),0)),0))</f>
        <v>0</v>
      </c>
      <c r="U235" s="51">
        <f>IF('umowa o pracę'!$E$7=2020,$Q235,IF('umowa o pracę'!$E$7=2021,$R235,0))</f>
        <v>0</v>
      </c>
      <c r="V235" s="53">
        <f t="shared" si="40"/>
        <v>1</v>
      </c>
      <c r="W235" s="54">
        <f>IF('umowa o pracę'!$E$6&lt;2,0,$L235)</f>
        <v>0</v>
      </c>
      <c r="X235" s="54">
        <f>IF('umowa o pracę'!$E$6&lt;2,0,$M235)</f>
        <v>0</v>
      </c>
      <c r="Y235" s="55">
        <f>IF('umowa o pracę'!$E$6&lt;2,0,$N235)</f>
        <v>0</v>
      </c>
      <c r="Z235" s="55">
        <f>IF('umowa o pracę'!$E$6&lt;2,0,$O235)</f>
        <v>0</v>
      </c>
      <c r="AA235" s="32">
        <f>IF('umowa o pracę'!$E$7=2020,ROUND(IF($W235&gt;=2600,2600*'umowa o pracę'!$E$8,$W235*'umowa o pracę'!$E$8),2),IF('umowa o pracę'!$E$7=2021,ROUND(IF($W235&gt;=2800,2800*'umowa o pracę'!$E$8,$W235*'umowa o pracę'!$E$8),2),0))</f>
        <v>0</v>
      </c>
      <c r="AB235" s="32">
        <f>IF(IF(IF(AND($V235=1,$I235&gt;0),ROUND(IF($W235+$X235&gt;=2600,2600*'umowa o pracę'!$E$8,($W235+$X235)*'umowa o pracę'!$E$8),2)+IF($X235=0,ROUND(IF($W235&gt;2600,ROUND($Z235/$W235*2600,2),$Z235)*'umowa o pracę'!$E$8,2),ROUND(IF($W235&gt;2600,ROUND($Z235/$W235*2600,2),$Z235)*'umowa o pracę'!$E$8,2)),ROUND(IF($W235+$X235&gt;=2600,2600*'umowa o pracę'!$E$8,($W235+$X235)*'umowa o pracę'!$E$8),2)-IF($X235=0,ROUND(ROUND(IF($W235&gt;2600,ROUND($Y235/$W235*2600,2),$Y235),2)*'umowa o pracę'!$E$8,2),IF($X235&gt;0,IF($W235+$X235&lt;2600,ROUND(ROUND($Y235+ROUND($X235*9%,2),2)*'umowa o pracę'!$E$8,2),IF(AND($W235+$X235&gt;=2600,$X235&lt;2600,$W235&lt;2600),ROUND((ROUND(((2600-$X235)/$W235)*$Y235,2)+ROUND($X235*9%,2))*'umowa o pracę'!$E$8,2),IF(AND($W235+$X235&gt;=2600,$X235&gt;=2600),ROUND((ROUND(2600*9%,2))*'umowa o pracę'!$E$8,2),IF(AND($W235+$X235&gt;=2600,$W235&gt;=2600,$X235&lt;2600),ROUND((ROUND($X235*9%,2)+ROUND(((2600-$X235)/$W235)*$Y235,2))*'umowa o pracę'!$E$8,2),0)))),0)))&gt;$J235,$J235,IF(AND($V235=1,$I235&gt;0),ROUND(IF($W235+$X235&gt;=2600,2600*'umowa o pracę'!$E$8,($W235+$X235)*'umowa o pracę'!$E$8),2)+IF($X235=0,ROUND(IF($W235&gt;2600,ROUND($Z235/$W235*2600,2),$Z235)*'umowa o pracę'!$E$8,2),ROUND(IF($W235&gt;2600,ROUND($Z235/$W235*2600,2),$Z235)*'umowa o pracę'!$E$8,2)),ROUND(IF($W235+$X235&gt;=2600,2600*'umowa o pracę'!$E$8,($W235+$X235)*'umowa o pracę'!$E$8),2)-IF($X235=0,ROUND(ROUND(IF($W235&gt;2600,ROUND($Y235/$W235*2600,2),$Y235),2)*'umowa o pracę'!$E$8,2),IF($X235&gt;0,IF($W235+$X235&lt;2600,ROUND(ROUND($Y235+ROUND($X235*9%,2),2)*'umowa o pracę'!$E$8,2),IF(AND($W235+$X235&gt;=2600,$X235&lt;2600,$W235&lt;2600),ROUND((ROUND(((2600-$X235)/$W235)*$Y235,2)+ROUND($X235*9%,2))*'umowa o pracę'!$E$8,2),IF(AND($W235+$X235&gt;=2600,$X235&gt;=2600),ROUND((ROUND(2600*9%,2))*'umowa o pracę'!$E$8,2),IF(AND($W235+$X235&gt;=2600,$W235&gt;=2600,$X235&lt;2600),ROUND((ROUND($X235*9%,2)+ROUND(((2600-$X235)/$W235)*$Y235,2))*'umowa o pracę'!$E$8,2),0)))),0))))&gt;$J235,$J235,IF(IF(AND($V235=1,$I235&gt;0),ROUND(IF($W235+$X235&gt;=2600,2600*'umowa o pracę'!$E$8,($W235+$X235)*'umowa o pracę'!$E$8),2)+IF($X235=0,ROUND(IF($W235&gt;2600,ROUND($Z235/$W235*2600,2),$Z235)*'umowa o pracę'!$E$8,2),ROUND(IF($W235&gt;2600,ROUND($Z235/$W235*2600,2),$Z235)*'umowa o pracę'!$E$8,2)),ROUND(IF($W235+$X235&gt;=2600,2600*'umowa o pracę'!$E$8,($W235+$X235)*'umowa o pracę'!$E$8),2)-IF($X235=0,ROUND(ROUND(IF($W235&gt;2600,ROUND($Y235/$W235*2600,2),$Y235),2)*'umowa o pracę'!$E$8,2),IF($X235&gt;0,IF($W235+$X235&lt;2600,ROUND(ROUND($Y235+ROUND($X235*9%,2),2)*'umowa o pracę'!$E$8,2),IF(AND($W235+$X235&gt;=2600,$X235&lt;2600,$W235&lt;2600),ROUND((ROUND(((2600-$X235)/$W235)*$Y235,2)+ROUND($X235*9%,2))*'umowa o pracę'!$E$8,2),IF(AND($W235+$X235&gt;=2600,$X235&gt;=2600),ROUND((ROUND(2600*9%,2))*'umowa o pracę'!$E$8,2),IF(AND($W235+$X235&gt;=2600,$W235&gt;=2600,$X235&lt;2600),ROUND((ROUND($X235*9%,2)+ROUND(((2600-$X235)/$W235)*$Y235,2))*'umowa o pracę'!$E$8,2),0)))),0)))&gt;$J235,$J235,IF(AND($V235=1,$I235&gt;0),ROUND(IF($W235+$X235&gt;=2600,2600*'umowa o pracę'!$E$8,($W235+$X235)*'umowa o pracę'!$E$8),2)+IF($X235=0,ROUND(IF($W235&gt;2600,ROUND($Z235/$W235*2600,2),$Z235)*'umowa o pracę'!$E$8,2),ROUND(IF($W235&gt;2600,ROUND($Z235/$W235*2600,2),$Z235)*'umowa o pracę'!$E$8,2)),ROUND(IF($W235+$X235&gt;=2600,2600*'umowa o pracę'!$E$8,($W235+$X235)*'umowa o pracę'!$E$8),2)-IF(AND($X235=0,I235&gt;0),ROUND(ROUND(IF($W235&gt;2600,ROUND($Y235/$W235*2600,2),$Y235),2)*'umowa o pracę'!$E$8,2),IF($X235&gt;0,IF($W235+$X235&lt;2600,ROUND(ROUND($Y235+ROUND($X235*9%,2),2)*'umowa o pracę'!$E$8,2),IF(AND($W235+$X235&gt;=2600,$X235&lt;2600,$W235&lt;2600),ROUND((ROUND(((2600-$X235)/$W235)*$Y235,2)+ROUND($X235*9%,2))*'umowa o pracę'!$E$8,2),IF(AND($W235+$X235&gt;=2600,$X235&gt;=2600),ROUND((ROUND(2600*9%,2))*'umowa o pracę'!$E$8,2),IF(AND($W235+$X235&gt;=2600,$W235&gt;=2600,$X235&lt;2600),ROUND((ROUND($X235*9%,2)+ROUND(((2600-$X235)/$W235)*$Y235,2))*'umowa o pracę'!$E$8,2),0)))),0)))))</f>
        <v>0</v>
      </c>
      <c r="AC235" s="32">
        <f>IF(IF(IF(AND($V235=1,$I235&gt;0),ROUND(IF($W235+$X235&gt;=2800,2800*'umowa o pracę'!$E$8,($W235+$X235)*'umowa o pracę'!$E$8),2)+IF($X235=0,ROUND(IF($W235&gt;2800,ROUND($Z235/$W235*2800,2),$Z235)*'umowa o pracę'!$E$8,2),ROUND(IF($W235&gt;2800,ROUND($Z235/$W235*2800,2),$Z235)*'umowa o pracę'!$E$8,2)),ROUND(IF($W235+$X235&gt;=2800,2800*'umowa o pracę'!$E$8,($W235+$X235)*'umowa o pracę'!$E$8),2)-IF($X235=0,ROUND(ROUND(IF($W235&gt;2800,ROUND($Y235/$W235*2800,2),$Y235),2)*'umowa o pracę'!$E$8,2),IF($X235&gt;0,IF($W235+$X235&lt;2800,ROUND(ROUND($Y235+ROUND($X235*9%,2),2)*'umowa o pracę'!$E$8,2),IF(AND($W235+$X235&gt;=2800,$X235&lt;2800,$W235&lt;2800),ROUND((ROUND(((2800-$X235)/$W235)*$Y235,2)+ROUND($X235*9%,2))*'umowa o pracę'!$E$8,2),IF(AND($W235+$X235&gt;=2800,$X235&gt;=2800),ROUND((ROUND(2800*9%,2))*'umowa o pracę'!$E$8,2),IF(AND($W235+$X235&gt;=2800,$W235&gt;=2800,$X235&lt;2800),ROUND((ROUND($X235*9%,2)+ROUND(((2800-$X235)/$W235)*$Y235,2))*'umowa o pracę'!$E$8,2),0)))),0)))&gt;$J235,$J235,IF(AND($V235=1,$I235&gt;0),ROUND(IF($W235+$X235&gt;=2800,2800*'umowa o pracę'!$E$8,($W235+$X235)*'umowa o pracę'!$E$8),2)+IF($X235=0,ROUND(IF($W235&gt;2800,ROUND($Z235/$W235*2800,2),$Z235)*'umowa o pracę'!$E$8,2),ROUND(IF($W235&gt;2800,ROUND($Z235/$W235*2800,2),$Z235)*'umowa o pracę'!$E$8,2)),ROUND(IF($W235+$X235&gt;=2800,2800*'umowa o pracę'!$E$8,($W235+$X235)*'umowa o pracę'!$E$8),2)-IF($X235=0,ROUND(ROUND(IF($W235&gt;2800,ROUND($Y235/$W235*2800,2),$Y235),2)*'umowa o pracę'!$E$8,2),IF($X235&gt;0,IF($W235+$X235&lt;2800,ROUND(ROUND($Y235+ROUND($X235*9%,2),2)*'umowa o pracę'!$E$8,2),IF(AND($W235+$X235&gt;=2800,$X235&lt;2800,$W235&lt;2800),ROUND((ROUND(((2800-$X235)/$W235)*$Y235,2)+ROUND($X235*9%,2))*'umowa o pracę'!$E$8,2),IF(AND($W235+$X235&gt;=2800,$X235&gt;=2800),ROUND((ROUND(2800*9%,2))*'umowa o pracę'!$E$8,2),IF(AND($W235+$X235&gt;=2800,$W235&gt;=2800,$X235&lt;2800),ROUND((ROUND($X235*9%,2)+ROUND(((2800-$X235)/$W235)*$Y235,2))*'umowa o pracę'!$E$8,2),0)))),0))))&gt;$J235,$J235,IF(IF(AND($V235=1,$I235&gt;0),ROUND(IF($W235+$X235&gt;=2800,2800*'umowa o pracę'!$E$8,($W235+$X235)*'umowa o pracę'!$E$8),2)+IF($X235=0,ROUND(IF($W235&gt;2800,ROUND($Z235/$W235*2800,2),$Z235)*'umowa o pracę'!$E$8,2),ROUND(IF($W235&gt;2800,ROUND($Z235/$W235*2800,2),$Z235)*'umowa o pracę'!$E$8,2)),ROUND(IF($W235+$X235&gt;=2800,2800*'umowa o pracę'!$E$8,($W235+$X235)*'umowa o pracę'!$E$8),2)-IF($X235=0,ROUND(ROUND(IF($W235&gt;2800,ROUND($Y235/$W235*2800,2),$Y235),2)*'umowa o pracę'!$E$8,2),IF($X235&gt;0,IF($W235+$X235&lt;2800,ROUND(ROUND($Y235+ROUND($X235*9%,2),2)*'umowa o pracę'!$E$8,2),IF(AND($W235+$X235&gt;=2800,$X235&lt;2800,$W235&lt;2800),ROUND((ROUND(((2800-$X235)/$W235)*$Y235,2)+ROUND($X235*9%,2))*'umowa o pracę'!$E$8,2),IF(AND($W235+$X235&gt;=2800,$X235&gt;=2800),ROUND((ROUND(2800*9%,2))*'umowa o pracę'!$E$8,2),IF(AND($W235+$X235&gt;=2800,$W235&gt;=2800,$X235&lt;2800),ROUND((ROUND($X235*9%,2)+ROUND(((2800-$X235)/$W235)*$Y235,2))*'umowa o pracę'!$E$8,2),0)))),0)))&gt;$J235,$J235,IF(AND($V235=1,$I235&gt;0),ROUND(IF($W235+$X235&gt;=2800,2800*'umowa o pracę'!$E$8,($W235+$X235)*'umowa o pracę'!$E$8),2)+IF($X235=0,ROUND(IF($W235&gt;2800,ROUND($Z235/$W235*2800,2),$Z235)*'umowa o pracę'!$E$8,2),ROUND(IF($W235&gt;2800,ROUND($Z235/$W235*2800,2),$Z235)*'umowa o pracę'!$E$8,2)),ROUND(IF($W235+$X235&gt;=2800,2800*'umowa o pracę'!$E$8,($W235+$X235)*'umowa o pracę'!$E$8),2)-IF(AND($X235=0,I235&gt;0),ROUND(ROUND(IF($W235&gt;2800,ROUND($Y235/$W235*2800,2),$Y235),2)*'umowa o pracę'!$E$8,2),IF($X235&gt;0,IF($W235+$X235&lt;2800,ROUND(ROUND($Y235+ROUND($X235*9%,2),2)*'umowa o pracę'!$E$8,2),IF(AND($W235+$X235&gt;=2800,$X235&lt;2800,$W235&lt;2800),ROUND((ROUND(((2800-$X235)/$W235)*$Y235,2)+ROUND($X235*9%,2))*'umowa o pracę'!$E$8,2),IF(AND($W235+$X235&gt;=2800,$X235&gt;=2800),ROUND((ROUND(2800*9%,2))*'umowa o pracę'!$E$8,2),IF(AND($W235+$X235&gt;=2800,$W235&gt;=2800,$X235&lt;2800),ROUND((ROUND($X235*9%,2)+ROUND(((2800-$X235)/$W235)*$Y235,2))*'umowa o pracę'!$E$8,2),0)))),0)))))</f>
        <v>0</v>
      </c>
      <c r="AD235" s="32">
        <f>IF('umowa o pracę'!$E$7=2020,IF(IF($V235=1,IF($X235=0,ROUND(IF($W235&gt;2600,ROUND($Y235/$W235*2600,2),$Y235)*'umowa o pracę'!$E$8,2),IF($W235+$X235&lt;2600,ROUND(ROUND($Y235+ROUND($X235*9%,2),2)*'umowa o pracę'!$E$8,2),IF(AND($W235+$X235&gt;=2600,$W235&lt;2600),ROUND((ROUND($Y235+ROUND((2600-$W235)*9%,2),2))*'umowa o pracę'!$E$8,2),IF(AND($W235+$X235&gt;=2600,$W235&gt;=2600),ROUND(ROUND($Y235/$W235*2600,2)*'umowa o pracę'!$E$8,2),0)))),0)&gt;$H235,$H235,IF($V235=1,IF($X235=0,ROUND(IF($W235&gt;2600,ROUND($Y235/$W235*2600,2),$Y235)*'umowa o pracę'!$E$8,2),IF($W235+$X235&lt;2600,ROUND(ROUND($Y235+ROUND($X235*9%,2),2)*'umowa o pracę'!$E$8,2),IF(AND($W235+$X235&gt;=2600,$W235&lt;2600),ROUND((ROUND($Y235+ROUND((2600-$W235)*9%,2),2))*'umowa o pracę'!$E$8,2),IF(AND($W235+$X235&gt;=2600,$W235&gt;=2600),ROUND(ROUND($Y235/$W235*2600,2)*'umowa o pracę'!$E$8,2),0)))),0)),IF('umowa o pracę'!$E$7=2021,IF(IF($V235=1,IF($X235=0,ROUND(IF($W235&gt;2800,ROUND($Y235/$W235*2800,2),$Y235)*'umowa o pracę'!$E$8,2),IF($W235+$X235&lt;2800,ROUND(ROUND($Y235+ROUND($X235*9%,2),2)*'umowa o pracę'!$E$8,2),IF(AND($W235+$X235&gt;=2800,$W235&lt;2800),ROUND((ROUND($Y235+ROUND((2800-$W235)*9%,2),2))*'umowa o pracę'!$E$8,2),IF(AND($W235+$X235&gt;=2800,$W235&gt;=2800),ROUND(ROUND($Y235/$W235*2800,2)*'umowa o pracę'!$E$8,2),0)))),0)&gt;$H235,$H235,IF($V235=1,IF($X235=0,ROUND(IF($W235&gt;2800,ROUND($Y235/$W235*2800,2),$Y235)*'umowa o pracę'!$E$8,2),IF($W235+$X235&lt;2800,ROUND(ROUND($Y235+ROUND($X235*9%,2),2)*'umowa o pracę'!$E$8,2),IF(AND($W235+$X235&gt;=2800,$W235&lt;2800),ROUND((ROUND($Y235+ROUND((2800-$W235)*9%,2),2))*'umowa o pracę'!$E$8,2),IF(AND($W235+$X235&gt;=2800,$W235&gt;=2800),ROUND(ROUND($Y235/$W235*2800,2)*'umowa o pracę'!$E$8,2),0)))),0)),0))</f>
        <v>0</v>
      </c>
      <c r="AE235" s="32">
        <f>IF('umowa o pracę'!$E$7=2020,IF(IF($V235=1,IF($X235=0,ROUND(IF($W235&gt;2600,ROUND($Z235/$W235*2600,2),$Z235)*'umowa o pracę'!$E$8,2),ROUND(IF($W235&gt;2600,ROUND($Z235/$W235*2600,2),$Z235)*'umowa o pracę'!$E$8,2)),0)&gt;$I235,$I235,IF($V235=1,IF($X235=0,ROUND(IF($W235&gt;2600,ROUND($Z235/$W235*2600,2),$Z235)*'umowa o pracę'!$E$8,2),ROUND(IF($W235&gt;2600,ROUND($Z235/$W235*2600,2),$Z235)*'umowa o pracę'!$E$8,2)),0)),IF('umowa o pracę'!$E$7=2021,IF(IF($V235=1,IF($X235=0,ROUND(IF($W235&gt;2800,ROUND($Z235/$W235*2800,2),$Z235)*'umowa o pracę'!$E$8,2),ROUND(IF($W235&gt;2800,ROUND($Z235/$W235*2800,2),$Z235)*'umowa o pracę'!$E$8,2)),0)&gt;$I235,$I235,IF($V235=1,IF($X235=0,ROUND(IF($W235&gt;2800,ROUND($Z235/$W235*2800,2),$Z235)*'umowa o pracę'!$E$8,2),ROUND(IF($W235&gt;2800,ROUND($Z235/$W235*2800,2),$Z235)*'umowa o pracę'!$E$8,2)),0)),0))</f>
        <v>0</v>
      </c>
      <c r="AF235" s="56">
        <f>IF('umowa o pracę'!$E$7=2020,$AB235,IF('umowa o pracę'!$E$7=2021,$AC235,0))</f>
        <v>0</v>
      </c>
      <c r="AG235" s="53">
        <f t="shared" si="41"/>
        <v>1</v>
      </c>
      <c r="AH235" s="39">
        <f>IF('umowa o pracę'!$E$6&lt;3,0,$L235)</f>
        <v>0</v>
      </c>
      <c r="AI235" s="39">
        <f>IF('umowa o pracę'!$E$6&lt;3,0,$M235)</f>
        <v>0</v>
      </c>
      <c r="AJ235" s="55">
        <f>IF('umowa o pracę'!$E$6&lt;3,0,$N235)</f>
        <v>0</v>
      </c>
      <c r="AK235" s="55">
        <f>IF('umowa o pracę'!$E$6&lt;3,0,$O235)</f>
        <v>0</v>
      </c>
      <c r="AL235" s="32">
        <f>IF('umowa o pracę'!$E$7=2020,ROUND(IF($AH235&gt;=2600,2600*'umowa o pracę'!$E$8,$AH235*'umowa o pracę'!$E$8),2),IF('umowa o pracę'!$E$7=2021,ROUND(IF($AH235&gt;=2800,2800*'umowa o pracę'!$E$8,$AH235*'umowa o pracę'!$E$8),2),0))</f>
        <v>0</v>
      </c>
      <c r="AM235" s="32">
        <f>IF(IF(IF(AND($AG235=1,$I235&gt;0),ROUND(IF($AH235+$AI235&gt;=2600,2600*'umowa o pracę'!$E$8,($AH235+$AI235)*'umowa o pracę'!$E$8),2)+IF($AI235=0,ROUND(IF($AH235&gt;2600,ROUND($AK235/$AH235*2600,2),$AK235)*'umowa o pracę'!$E$8,2),ROUND(IF($AH235&gt;2600,ROUND($AK235/$AH235*2600,2),$AK235)*'umowa o pracę'!$E$8,2)),ROUND(IF($AH235+$AI235&gt;=2600,2600*'umowa o pracę'!$E$8,($AH235+$AI235)*'umowa o pracę'!$E$8),2)-IF($AI235=0,ROUND(ROUND(IF($AH235&gt;2600,ROUND($AJ235/$AH235*2600,2),$AJ235),2)*'umowa o pracę'!$E$8,2),IF($AI235&gt;0,IF($AH235+$AI235&lt;2600,ROUND(ROUND($AJ235+ROUND($AI235*9%,2),2)*'umowa o pracę'!$E$8,2),IF(AND($AH235+$AI235&gt;=2600,$AI235&lt;2600,$AH235&lt;2600),ROUND((ROUND(((2600-$AI235)/$AH235)*$AJ235,2)+ROUND($AI235*9%,2))*'umowa o pracę'!$E$8,2),IF(AND($AH235+$AI235&gt;=2600,$AI235&gt;=2600),ROUND((ROUND(2600*9%,2))*'umowa o pracę'!$E$8,2),IF(AND($AH235+$AI235&gt;=2600,$AH235&gt;=2600,$AI235&lt;2600),ROUND((ROUND($AI235*9%,2)+ROUND(((2600-$AI235)/$AH235)*$AJ235,2))*'umowa o pracę'!$E$8,2),0)))),0)))&gt;$J235,$J235,IF(AND($AG235=1,$I235&gt;0),ROUND(IF($AH235+$AI235&gt;=2600,2600*'umowa o pracę'!$E$8,($AH235+$AI235)*'umowa o pracę'!$E$8),2)+IF($AI235=0,ROUND(IF($AH235&gt;2600,ROUND($AK235/$AH235*2600,2),$AK235)*'umowa o pracę'!$E$8,2),ROUND(IF($AH235&gt;2600,ROUND($AK235/$AH235*2600,2),$AK235)*'umowa o pracę'!$E$8,2)),ROUND(IF($AH235+$AI235&gt;=2600,2600*'umowa o pracę'!$E$8,($AH235+$AI235)*'umowa o pracę'!$E$8),2)-IF($AI235=0,ROUND(ROUND(IF($AH235&gt;2600,ROUND($AJ235/$AH235*2600,2),$AJ235),2)*'umowa o pracę'!$E$8,2),IF($AI235&gt;0,IF($AH235+$AI235&lt;2600,ROUND(ROUND($AJ235+ROUND($AI235*9%,2),2)*'umowa o pracę'!$E$8,2),IF(AND($AH235+$AI235&gt;=2600,$AI235&lt;2600,$AH235&lt;2600),ROUND((ROUND(((2600-$AI235)/$AH235)*$AJ235,2)+ROUND($AI235*9%,2))*'umowa o pracę'!$E$8,2),IF(AND($AH235+$AI235&gt;=2600,$AI235&gt;=2600),ROUND((ROUND(2600*9%,2))*'umowa o pracę'!$E$8,2),IF(AND($AH235+$AI235&gt;=2600,$AH235&gt;=2600,$AI235&lt;2600),ROUND((ROUND($AI235*9%,2)+ROUND(((2600-$AI235)/$AH235)*$AJ235,2))*'umowa o pracę'!$E$8,2),0)))),0))))&gt;$J235,$J235,IF(IF(AND($AG235=1,$I235&gt;0),ROUND(IF($AH235+$AI235&gt;=2600,2600*'umowa o pracę'!$E$8,($AH235+$AI235)*'umowa o pracę'!$E$8),2)+IF($AI235=0,ROUND(IF($AH235&gt;2600,ROUND($AK235/$AH235*2600,2),$AK235)*'umowa o pracę'!$E$8,2),ROUND(IF($AH235&gt;2600,ROUND($AK235/$AH235*2600,2),$AK235)*'umowa o pracę'!$E$8,2)),ROUND(IF($AH235+$AI235&gt;=2600,2600*'umowa o pracę'!$E$8,($AH235+$AI235)*'umowa o pracę'!$E$8),2)-IF($AI235=0,ROUND(ROUND(IF($AH235&gt;2600,ROUND($AJ235/$AH235*2600,2),$AJ235),2)*'umowa o pracę'!$E$8,2),IF($AI235&gt;0,IF($AH235+$AI235&lt;2600,ROUND(ROUND($AJ235+ROUND($AI235*9%,2),2)*'umowa o pracę'!$E$8,2),IF(AND($AH235+$AI235&gt;=2600,$AI235&lt;2600,$AH235&lt;2600),ROUND((ROUND(((2600-$AI235)/$AH235)*$AJ235,2)+ROUND($AI235*9%,2))*'umowa o pracę'!$E$8,2),IF(AND($AH235+$AI235&gt;=2600,$AI235&gt;=2600),ROUND((ROUND(2600*9%,2))*'umowa o pracę'!$E$8,2),IF(AND($AH235+$AI235&gt;=2600,$AH235&gt;=2600,$AI235&lt;2600),ROUND((ROUND($AI235*9%,2)+ROUND(((2600-$AI235)/$AH235)*$AJ235,2))*'umowa o pracę'!$E$8,2),0)))),0)))&gt;$J235,$J235,IF(AND($AG235=1,$I235&gt;0),ROUND(IF($AH235+$AI235&gt;=2600,2600*'umowa o pracę'!$E$8,($AH235+$AI235)*'umowa o pracę'!$E$8),2)+IF($AI235=0,ROUND(IF($AH235&gt;2600,ROUND($AK235/$AH235*2600,2),$AK235)*'umowa o pracę'!$E$8,2),ROUND(IF($AH235&gt;2600,ROUND($AK235/$AH235*2600,2),$AK235)*'umowa o pracę'!$E$8,2)),ROUND(IF($AH235+$AI235&gt;=2600,2600*'umowa o pracę'!$E$8,($AH235+$AI235)*'umowa o pracę'!$E$8),2)-IF(AND($AI235=0,I235&gt;0),ROUND(ROUND(IF($AH235&gt;2600,ROUND($AJ235/$AH235*2600,2),$AJ235),2)*'umowa o pracę'!$E$8,2),IF($AI235&gt;0,IF($AH235+$AI235&lt;2600,ROUND(ROUND($AJ235+ROUND($AI235*9%,2),2)*'umowa o pracę'!$E$8,2),IF(AND($AH235+$AI235&gt;=2600,$AI235&lt;2600,$AH235&lt;2600),ROUND((ROUND(((2600-$AI235)/$AH235)*$AJ235,2)+ROUND($AI235*9%,2))*'umowa o pracę'!$E$8,2),IF(AND($AH235+$AI235&gt;=2600,$AI235&gt;=2600),ROUND((ROUND(2600*9%,2))*'umowa o pracę'!$E$8,2),IF(AND($AH235+$AI235&gt;=2600,$AH235&gt;=2600,$AI235&lt;2600),ROUND((ROUND($AI235*9%,2)+ROUND(((2600-$AI235)/$AH235)*$AJ235,2))*'umowa o pracę'!$E$8,2),0)))),0)))))</f>
        <v>0</v>
      </c>
      <c r="AN235" s="32">
        <f>IF(IF(IF(AND($AG235=1,$I235&gt;0),ROUND(IF($AH235+$AI235&gt;=2800,2800*'umowa o pracę'!$E$8,($AH235+$AI235)*'umowa o pracę'!$E$8),2)+IF($AI235=0,ROUND(IF($AH235&gt;2800,ROUND($AK235/$AH235*2800,2),$AK235)*'umowa o pracę'!$E$8,2),ROUND(IF($AH235&gt;2800,ROUND($AK235/$AH235*2800,2),$AK235)*'umowa o pracę'!$E$8,2)),ROUND(IF($AH235+$AI235&gt;=2800,2800*'umowa o pracę'!$E$8,($AH235+$AI235)*'umowa o pracę'!$E$8),2)-IF($AI235=0,ROUND(ROUND(IF($AH235&gt;2800,ROUND($AJ235/$AH235*2800,2),$AJ235),2)*'umowa o pracę'!$E$8,2),IF($AI235&gt;0,IF($AH235+$AI235&lt;2800,ROUND(ROUND($AJ235+ROUND($AI235*9%,2),2)*'umowa o pracę'!$E$8,2),IF(AND($AH235+$AI235&gt;=2800,$AI235&lt;2800,$AH235&lt;2800),ROUND((ROUND(((2800-$AI235)/$AH235)*$AJ235,2)+ROUND($AI235*9%,2))*'umowa o pracę'!$E$8,2),IF(AND($AH235+$AI235&gt;=2800,$AI235&gt;=2800),ROUND((ROUND(2800*9%,2))*'umowa o pracę'!$E$8,2),IF(AND($AH235+$AI235&gt;=2800,$AH235&gt;=2800,$AI235&lt;2800),ROUND((ROUND($AI235*9%,2)+ROUND(((2800-$AI235)/$AH235)*$AJ235,2))*'umowa o pracę'!$E$8,2),0)))),0)))&gt;$J235,$J235,IF(AND($AG235=1,$I235&gt;0),ROUND(IF($AH235+$AI235&gt;=2800,2800*'umowa o pracę'!$E$8,($AH235+$AI235)*'umowa o pracę'!$E$8),2)+IF($AI235=0,ROUND(IF($AH235&gt;2800,ROUND($AK235/$AH235*2800,2),$AK235)*'umowa o pracę'!$E$8,2),ROUND(IF($AH235&gt;2800,ROUND($AK235/$AH235*2800,2),$AK235)*'umowa o pracę'!$E$8,2)),ROUND(IF($AH235+$AI235&gt;=2800,2800*'umowa o pracę'!$E$8,($AH235+$AI235)*'umowa o pracę'!$E$8),2)-IF($AI235=0,ROUND(ROUND(IF($AH235&gt;2800,ROUND($AJ235/$AH235*2800,2),$AJ235),2)*'umowa o pracę'!$E$8,2),IF($AI235&gt;0,IF($AH235+$AI235&lt;2800,ROUND(ROUND($AJ235+ROUND($AI235*9%,2),2)*'umowa o pracę'!$E$8,2),IF(AND($AH235+$AI235&gt;=2800,$AI235&lt;2800,$AH235&lt;2800),ROUND((ROUND(((2800-$AI235)/$AH235)*$AJ235,2)+ROUND($AI235*9%,2))*'umowa o pracę'!$E$8,2),IF(AND($AH235+$AI235&gt;=2800,$AI235&gt;=2800),ROUND((ROUND(2800*9%,2))*'umowa o pracę'!$E$8,2),IF(AND($AH235+$AI235&gt;=2800,$AH235&gt;=2800,$AI235&lt;2800),ROUND((ROUND($AI235*9%,2)+ROUND(((2800-$AI235)/$AH235)*$AJ235,2))*'umowa o pracę'!$E$8,2),0)))),0))))&gt;$J235,$J235,IF(IF(AND($AG235=1,$I235&gt;0),ROUND(IF($AH235+$AI235&gt;=2800,2800*'umowa o pracę'!$E$8,($AH235+$AI235)*'umowa o pracę'!$E$8),2)+IF($AI235=0,ROUND(IF($AH235&gt;2800,ROUND($AK235/$AH235*2800,2),$AK235)*'umowa o pracę'!$E$8,2),ROUND(IF($AH235&gt;2800,ROUND($AK235/$AH235*2800,2),$AK235)*'umowa o pracę'!$E$8,2)),ROUND(IF($AH235+$AI235&gt;=2800,2800*'umowa o pracę'!$E$8,($AH235+$AI235)*'umowa o pracę'!$E$8),2)-IF($AI235=0,ROUND(ROUND(IF($AH235&gt;2800,ROUND($AJ235/$AH235*2800,2),$AJ235),2)*'umowa o pracę'!$E$8,2),IF($AI235&gt;0,IF($AH235+$AI235&lt;2800,ROUND(ROUND($AJ235+ROUND($AI235*9%,2),2)*'umowa o pracę'!$E$8,2),IF(AND($AH235+$AI235&gt;=2800,$AI235&lt;2800,$AH235&lt;2800),ROUND((ROUND(((2800-$AI235)/$AH235)*$AJ235,2)+ROUND($AI235*9%,2))*'umowa o pracę'!$E$8,2),IF(AND($AH235+$AI235&gt;=2800,$AI235&gt;=2800),ROUND((ROUND(2800*9%,2))*'umowa o pracę'!$E$8,2),IF(AND($AH235+$AI235&gt;=2800,$AH235&gt;=2800,$AI235&lt;2800),ROUND((ROUND($AI235*9%,2)+ROUND(((2800-$AI235)/$AH235)*$AJ235,2))*'umowa o pracę'!$E$8,2),0)))),0)))&gt;$J235,$J235,IF(AND($AG235=1,$I235&gt;0),ROUND(IF($AH235+$AI235&gt;=2800,2800*'umowa o pracę'!$E$8,($AH235+$AI235)*'umowa o pracę'!$E$8),2)+IF($AI235=0,ROUND(IF($AH235&gt;2800,ROUND($AK235/$AH235*2800,2),$AK235)*'umowa o pracę'!$E$8,2),ROUND(IF($AH235&gt;2800,ROUND($AK235/$AH235*2800,2),$AK235)*'umowa o pracę'!$E$8,2)),ROUND(IF($AH235+$AI235&gt;=2800,2800*'umowa o pracę'!$E$8,($AH235+$AI235)*'umowa o pracę'!$E$8),2)-IF(AND($AI235=0,I235&gt;0),ROUND(ROUND(IF($AH235&gt;2800,ROUND($AJ235/$AH235*2800,2),$AJ235),2)*'umowa o pracę'!$E$8,2),IF($AI235&gt;0,IF($AH235+$AI235&lt;2800,ROUND(ROUND($AJ235+ROUND($AI235*9%,2),2)*'umowa o pracę'!$E$8,2),IF(AND($AH235+$AI235&gt;=2800,$AI235&lt;2800,$AH235&lt;2800),ROUND((ROUND(((2800-$AI235)/$AH235)*$AJ235,2)+ROUND($AI235*9%,2))*'umowa o pracę'!$E$8,2),IF(AND($AH235+$AI235&gt;=2800,$AI235&gt;=2800),ROUND((ROUND(2800*9%,2))*'umowa o pracę'!$E$8,2),IF(AND($AH235+$AI235&gt;=2800,$AH235&gt;=2800,$AI235&lt;2800),ROUND((ROUND($AI235*9%,2)+ROUND(((2800-$AI235)/$AH235)*$AJ235,2))*'umowa o pracę'!$E$8,2),0)))),0)))))</f>
        <v>0</v>
      </c>
      <c r="AO235" s="32">
        <f>IF('umowa o pracę'!$E$7=2020,IF(IF($AG235=1,IF($AI235=0,ROUND(IF($AH235&gt;2600,ROUND($AJ235/$AH235*2600,2),$AJ235)*'umowa o pracę'!$E$8,2),IF($AH235+$AI235&lt;2600,ROUND(ROUND($AJ235+ROUND($AI235*9%,2),2)*'umowa o pracę'!$E$8,2),IF(AND($AH235+$AI235&gt;=2600,$AH235&lt;2600),ROUND((ROUND($AJ235+ROUND((2600-$AH235)*9%,2),2))*'umowa o pracę'!$E$8,2),IF(AND($AH235+$AI235&gt;=2600,$AH235&gt;=2600),ROUND(ROUND($AJ235/$AH235*2600,2)*'umowa o pracę'!$E$8,2),0)))),0)&gt;$H235,$H235,IF($AG235=1,IF($AI235=0,ROUND(IF($AH235&gt;2600,ROUND($AJ235/$AH235*2600,2),$AJ235)*'umowa o pracę'!$E$8,2),IF($AH235+$AI235&lt;2600,ROUND(ROUND($AJ235+ROUND($AI235*9%,2),2)*'umowa o pracę'!$E$8,2),IF(AND($AH235+$AI235&gt;=2600,$AH235&lt;2600),ROUND((ROUND($AJ235+ROUND((2600-$AH235)*9%,2),2))*'umowa o pracę'!$E$8,2),IF(AND($AH235+$AI235&gt;=2600,$AH235&gt;=2600),ROUND(ROUND($AJ235/$AH235*2600,2)*'umowa o pracę'!$E$8,2),0)))),0)),IF('umowa o pracę'!$E$7=2021,IF(IF($AG235=1,IF($AI235=0,ROUND(IF($AH235&gt;2800,ROUND($AJ235/$AH235*2800,2),$AJ235)*'umowa o pracę'!$E$8,2),IF($AH235+$AI235&lt;2800,ROUND(ROUND($AJ235+ROUND($AI235*9%,2),2)*'umowa o pracę'!$E$8,2),IF(AND($AH235+$AI235&gt;=2800,$AH235&lt;2800),ROUND((ROUND($AJ235+ROUND((2800-$AH235)*9%,2),2))*'umowa o pracę'!$E$8,2),IF(AND($AH235+$AI235&gt;=2800,$AH235&gt;=2800),ROUND(ROUND($AJ235/$AH235*2800,2)*'umowa o pracę'!$E$8,2),0)))),0)&gt;$H235,$H235,IF($AG235=1,IF($AI235=0,ROUND(IF($AH235&gt;2800,ROUND($AJ235/$AH235*2800,2),$AJ235)*'umowa o pracę'!$E$8,2),IF($AH235+$AI235&lt;2800,ROUND(ROUND($AJ235+ROUND($AI235*9%,2),2)*'umowa o pracę'!$E$8,2),IF(AND($AH235+$AI235&gt;=2800,$AH235&lt;2800),ROUND((ROUND($AJ235+ROUND((2800-$AH235)*9%,2),2))*'umowa o pracę'!$E$8,2),IF(AND($AH235+$AI235&gt;=2800,$AH235&gt;=2800),ROUND(ROUND($AJ235/$AH235*2800,2)*'umowa o pracę'!$E$8,2),0)))),0)),0))</f>
        <v>0</v>
      </c>
      <c r="AP235" s="32">
        <f>IF('umowa o pracę'!$E$7=2020,IF(IF($AG235=1,IF($AI235=0,ROUND(IF($AH235&gt;2600,ROUND($AK235/$AH235*2600,2),$AK235)*'umowa o pracę'!$E$8,2),ROUND(IF($AH235&gt;2600,ROUND($AK235/$AH235*2600,2),$AK235)*'umowa o pracę'!$E$8,2)),0)&gt;$I235,$I235,IF($AG235=1,IF($AI235=0,ROUND(IF($AH235&gt;2600,ROUND($AK235/$AH235*2600,2),$AK235)*'umowa o pracę'!$E$8,2),ROUND(IF($AH235&gt;2600,ROUND($AK235/$AH235*2600,2),$AK235)*'umowa o pracę'!$E$8,2)),0)),IF('umowa o pracę'!$E$7=2021,IF(IF($AG235=1,IF($AI235=0,ROUND(IF($AH235&gt;2800,ROUND($AK235/$AH235*2800,2),$AK235)*'umowa o pracę'!$E$8,2),ROUND(IF($AH235&gt;2800,ROUND($AK235/$AH235*2800,2),$AK235)*'umowa o pracę'!$E$8,2)),0)&gt;$I235,$I235,IF($AG235=1,IF($AI235=0,ROUND(IF($AH235&gt;2800,ROUND($AK235/$AH235*2800,2),$AK235)*'umowa o pracę'!$E$8,2),ROUND(IF($AH235&gt;2800,ROUND($AK235/$AH235*2800,2),$AK235)*'umowa o pracę'!$E$8,2)),0)),0))</f>
        <v>0</v>
      </c>
      <c r="AQ235" s="56">
        <f>IF('umowa o pracę'!$E$7=2020,$AM235,IF('umowa o pracę'!$E$7=2021,$AN235,0))</f>
        <v>0</v>
      </c>
      <c r="AR235" s="33">
        <f>IF('umowa o pracę'!$E$7=0,0,U235+AF235+AQ235)</f>
        <v>0</v>
      </c>
      <c r="AS235" s="19"/>
      <c r="AT235" s="19"/>
      <c r="AU235" s="19"/>
      <c r="AV235" s="6"/>
      <c r="AW235" s="6"/>
      <c r="AX235" s="6">
        <f t="shared" si="39"/>
        <v>10</v>
      </c>
      <c r="AY235" s="6"/>
      <c r="AZ235" s="234">
        <f t="shared" si="42"/>
        <v>0</v>
      </c>
      <c r="BA235" s="234">
        <f t="shared" si="43"/>
        <v>0</v>
      </c>
      <c r="BB235" s="234">
        <f t="shared" si="44"/>
        <v>0</v>
      </c>
      <c r="BC235" s="234">
        <f t="shared" si="45"/>
        <v>0</v>
      </c>
      <c r="BD235" s="234">
        <f t="shared" si="46"/>
        <v>0</v>
      </c>
      <c r="BE235" s="234">
        <f t="shared" si="47"/>
        <v>0</v>
      </c>
      <c r="BF235" s="234">
        <f t="shared" si="48"/>
        <v>0</v>
      </c>
      <c r="BG235" s="234">
        <f t="shared" si="49"/>
        <v>0</v>
      </c>
      <c r="BH235" s="234">
        <f t="shared" si="50"/>
        <v>0</v>
      </c>
      <c r="BI235" s="238">
        <f t="shared" si="51"/>
        <v>0</v>
      </c>
      <c r="BJ235" s="236"/>
      <c r="BK235" s="236"/>
      <c r="BL235" s="237"/>
    </row>
    <row r="236" spans="1:64" ht="15.75" customHeight="1" x14ac:dyDescent="0.25">
      <c r="A236" s="129">
        <v>225</v>
      </c>
      <c r="B236" s="57"/>
      <c r="C236" s="57"/>
      <c r="D236" s="36"/>
      <c r="E236" s="36"/>
      <c r="F236" s="242"/>
      <c r="G236" s="37">
        <v>1</v>
      </c>
      <c r="H236" s="58">
        <v>0</v>
      </c>
      <c r="I236" s="59">
        <v>0</v>
      </c>
      <c r="J236" s="60">
        <v>0</v>
      </c>
      <c r="K236" s="52">
        <v>1</v>
      </c>
      <c r="L236" s="39">
        <v>0</v>
      </c>
      <c r="M236" s="39">
        <v>0</v>
      </c>
      <c r="N236" s="39">
        <v>0</v>
      </c>
      <c r="O236" s="39">
        <v>0</v>
      </c>
      <c r="P236" s="35">
        <f>IF('umowa o pracę'!$E$7=2020,ROUND(IF($L236&gt;=2600,2600*'umowa o pracę'!$E$8,$L236*'umowa o pracę'!$E$8),2),IF('umowa o pracę'!$E$7=2021,ROUND(IF($L236&gt;=2800,2800*'umowa o pracę'!$E$8,$L236*'umowa o pracę'!$E$8),2),0))</f>
        <v>0</v>
      </c>
      <c r="Q236" s="252">
        <f>IF(IF(IF(AND($K236=1,$I236&gt;0),ROUND(IF($L236+$M236&gt;=2600,2600*'umowa o pracę'!$E$8,($L236+$M236)*'umowa o pracę'!$E$8),2)+IF($M236=0,ROUND(IF($L236&gt;2600,ROUND($O236/$L236*2600,2),$O236)*'umowa o pracę'!$E$8,2),ROUND(IF($L236&gt;2600,ROUND($O236/$L236*2600,2),$O236)*'umowa o pracę'!$E$8,2)),ROUND(IF($L236+$M236&gt;=2600,2600*'umowa o pracę'!$E$8,($L236+$M236)*'umowa o pracę'!$E$8),2)-IF($M236=0,ROUND(ROUND(IF($L236&gt;2600,ROUND($N236/$L236*2600,2),$N236),2)*'umowa o pracę'!$E$8,2),IF($M236&gt;0,IF($L236+$M236&lt;2600,ROUND(ROUND($N236+ROUND($M236*9%,2),2)*'umowa o pracę'!$E$8,2),IF(AND($L236+$M236&gt;=2600,$M236&lt;2600,$L236&lt;2600),ROUND((ROUND(((2600-$M236)/$L236)*$N236,2)+ROUND($M236*9%,2))*'umowa o pracę'!$E$8,2),IF(AND($L236+$M236&gt;=2600,$M236&gt;=2600),ROUND((ROUND(2600*9%,2))*'umowa o pracę'!$E$8,2),IF(AND($L236+$M236&gt;=2600,$L236&gt;=2600,$M236&lt;2600),ROUND((ROUND($M236*9%,2)+ROUND(((2600-$M236)/$L236)*$N236,2))*'umowa o pracę'!$E$8,2),0)))),0)))&gt;$J236,$J236,IF(AND($K236=1,$I236&gt;0),ROUND(IF($L236+$M236&gt;=2600,2600*'umowa o pracę'!$E$8,($L236+$M236)*'umowa o pracę'!$E$8),2)+IF($M236=0,ROUND(IF($L236&gt;2600,ROUND($O236/$L236*2600,2),$O236)*'umowa o pracę'!$E$8,2),ROUND(IF($L236&gt;2600,ROUND($O236/$L236*2600,2),$O236)*'umowa o pracę'!$E$8,2)),ROUND(IF($L236+$M236&gt;=2600,2600*'umowa o pracę'!$E$8,($L236+$M236)*'umowa o pracę'!$E$8),2)-IF($M236=0,ROUND(ROUND(IF($L236&gt;2600,ROUND($N236/$L236*2600,2),$N236),2)*'umowa o pracę'!$E$8,2),IF($M236&gt;0,IF($L236+$M236&lt;2600,ROUND(ROUND($N236+ROUND($M236*9%,2),2)*'umowa o pracę'!$E$8,2),IF(AND($L236+$M236&gt;=2600,$M236&lt;2600,$L236&lt;2600),ROUND((ROUND(((2600-$M236)/$L236)*$N236,2)+ROUND($M236*9%,2))*'umowa o pracę'!$E$8,2),IF(AND($L236+$M236&gt;=2600,$M236&gt;=2600),ROUND((ROUND(2600*9%,2))*'umowa o pracę'!$E$8,2),IF(AND($L236+$M236&gt;=2600,$L236&gt;=2600,$M236&lt;2600),ROUND((ROUND($M236*9%,2)+ROUND(((2600-$M236)/$L236)*$N236,2))*'umowa o pracę'!$E$8,2),0)))),0))))&gt;$J236,$J236,IF(IF(AND($K236=1,$I236&gt;0),ROUND(IF($L236+$M236&gt;=2600,2600*'umowa o pracę'!$E$8,($L236+$M236)*'umowa o pracę'!$E$8),2)+IF($M236=0,ROUND(IF($L236&gt;2600,ROUND($O236/$L236*2600,2),$O236)*'umowa o pracę'!$E$8,2),ROUND(IF($L236&gt;2600,ROUND($O236/$L236*2600,2),$O236)*'umowa o pracę'!$E$8,2)),ROUND(IF($L236+$M236&gt;=2600,2600*'umowa o pracę'!$E$8,($L236+$M236)*'umowa o pracę'!$E$8),2)-IF($M236=0,ROUND(ROUND(IF($L236&gt;2600,ROUND($N236/$L236*2600,2),$N236),2)*'umowa o pracę'!$E$8,2),IF($M236&gt;0,IF($L236+$M236&lt;2600,ROUND(ROUND($N236+ROUND($M236*9%,2),2)*'umowa o pracę'!$E$8,2),IF(AND($L236+$M236&gt;=2600,$M236&lt;2600,$L236&lt;2600),ROUND((ROUND(((2600-$M236)/$L236)*$N236,2)+ROUND($M236*9%,2))*'umowa o pracę'!$E$8,2),IF(AND($L236+$M236&gt;=2600,$M236&gt;=2600),ROUND((ROUND(2600*9%,2))*'umowa o pracę'!$E$8,2),IF(AND($L236+$M236&gt;=2600,$L236&gt;=2600,$M236&lt;2600),ROUND((ROUND($M236*9%,2)+ROUND(((2600-$M236)/$L236)*$N236,2))*'umowa o pracę'!$E$8,2),0)))),0)))&gt;$J236,$J236,IF(AND($K236=1,$I236&gt;0),ROUND(IF($L236+$M236&gt;=2600,2600*'umowa o pracę'!$E$8,($L236+$M236)*'umowa o pracę'!$E$8),2)+IF($M236=0,ROUND(IF($L236&gt;2600,ROUND($O236/$L236*2600,2),$O236)*'umowa o pracę'!$E$8,2),ROUND(IF($L236&gt;2600,ROUND($O236/$L236*2600,2),$O236)*'umowa o pracę'!$E$8,2)),ROUND(IF($L236+$M236&gt;=2600,2600*'umowa o pracę'!$E$8,($L236+$M236)*'umowa o pracę'!$E$8),2)-IF(AND($M236=0,I236&gt;0),ROUND(ROUND(IF($L236&gt;2600,ROUND($N236/$L236*2600,2),$N236),2)*'umowa o pracę'!$E$8,2),IF($M236&gt;0,IF($L236+$M236&lt;2600,ROUND(ROUND($N236+ROUND($M236*9%,2),2)*'umowa o pracę'!$E$8,2),IF(AND($L236+$M236&gt;=2600,$M236&lt;2600,$L236&lt;2600),ROUND((ROUND(((2600-$M236)/$L236)*$N236,2)+ROUND($M236*9%,2))*'umowa o pracę'!$E$8,2),IF(AND($L236+$M236&gt;=2600,$M236&gt;=2600),ROUND((ROUND(2600*9%,2))*'umowa o pracę'!$E$8,2),IF(AND($L236+$M236&gt;=2600,$L236&gt;=2600,$M236&lt;2600),ROUND((ROUND($M236*9%,2)+ROUND(((2600-$M236)/$L236)*$N236,2))*'umowa o pracę'!$E$8,2),0)))),0)))))</f>
        <v>0</v>
      </c>
      <c r="R236" s="252">
        <f>IF(IF(IF(AND($K236=1,$I236&gt;0),ROUND(IF($L236+$M236&gt;=2800,2800*'umowa o pracę'!$E$8,($L236+$M236)*'umowa o pracę'!$E$8),2)+IF($M236=0,ROUND(IF($L236&gt;2800,ROUND($O236/$L236*2800,2),$O236)*'umowa o pracę'!$E$8,2),ROUND(IF($L236&gt;2800,ROUND($O236/$L236*2800,2),$O236)*'umowa o pracę'!$E$8,2)),ROUND(IF($L236+$M236&gt;=2800,2800*'umowa o pracę'!$E$8,($L236+$M236)*'umowa o pracę'!$E$8),2)-IF($M236=0,ROUND(ROUND(IF($L236&gt;2800,ROUND($N236/$L236*2800,2),$N236),2)*'umowa o pracę'!$E$8,2),IF($M236&gt;0,IF($L236+$M236&lt;2800,ROUND(ROUND($N236+ROUND($M236*9%,2),2)*'umowa o pracę'!$E$8,2),IF(AND($L236+$M236&gt;=2800,$M236&lt;2800,$L236&lt;2800),ROUND((ROUND(((2800-$M236)/$L236)*$N236,2)+ROUND($M236*9%,2))*'umowa o pracę'!$E$8,2),IF(AND($L236+$M236&gt;=2800,$M236&gt;=2800),ROUND((ROUND(2800*9%,2))*'umowa o pracę'!$E$8,2),IF(AND($L236+$M236&gt;=2800,$L236&gt;=2800,$M236&lt;2800),ROUND((ROUND($M236*9%,2)+ROUND(((2800-$M236)/$L236)*$N236,2))*'umowa o pracę'!$E$8,2),0)))),0)))&gt;$J236,$J236,IF(AND($K236=1,$I236&gt;0),ROUND(IF($L236+$M236&gt;=2800,2800*'umowa o pracę'!$E$8,($L236+$M236)*'umowa o pracę'!$E$8),2)+IF($M236=0,ROUND(IF($L236&gt;2800,ROUND($O236/$L236*2800,2),$O236)*'umowa o pracę'!$E$8,2),ROUND(IF($L236&gt;2800,ROUND($O236/$L236*2800,2),$O236)*'umowa o pracę'!$E$8,2)),ROUND(IF($L236+$M236&gt;=2800,2800*'umowa o pracę'!$E$8,($L236+$M236)*'umowa o pracę'!$E$8),2)-IF($M236=0,ROUND(ROUND(IF($L236&gt;2800,ROUND($N236/$L236*2800,2),$N236),2)*'umowa o pracę'!$E$8,2),IF($M236&gt;0,IF($L236+$M236&lt;2800,ROUND(ROUND($N236+ROUND($M236*9%,2),2)*'umowa o pracę'!$E$8,2),IF(AND($L236+$M236&gt;=2800,$M236&lt;2800,$L236&lt;2800),ROUND((ROUND(((2800-$M236)/$L236)*$N236,2)+ROUND($M236*9%,2))*'umowa o pracę'!$E$8,2),IF(AND($L236+$M236&gt;=2800,$M236&gt;=2800),ROUND((ROUND(2800*9%,2))*'umowa o pracę'!$E$8,2),IF(AND($L236+$M236&gt;=2800,$L236&gt;=2800,$M236&lt;2800),ROUND((ROUND($M236*9%,2)+ROUND(((2800-$M236)/$L236)*$N236,2))*'umowa o pracę'!$E$8,2),0)))),0))))&gt;$J236,$J236,IF(IF(AND($K236=1,$I236&gt;0),ROUND(IF($L236+$M236&gt;=2800,2800*'umowa o pracę'!$E$8,($L236+$M236)*'umowa o pracę'!$E$8),2)+IF($M236=0,ROUND(IF($L236&gt;2800,ROUND($O236/$L236*2800,2),$O236)*'umowa o pracę'!$E$8,2),ROUND(IF($L236&gt;2800,ROUND($O236/$L236*2800,2),$O236)*'umowa o pracę'!$E$8,2)),ROUND(IF($L236+$M236&gt;=2800,2800*'umowa o pracę'!$E$8,($L236+$M236)*'umowa o pracę'!$E$8),2)-IF($M236=0,ROUND(ROUND(IF($L236&gt;2800,ROUND($N236/$L236*2800,2),$N236),2)*'umowa o pracę'!$E$8,2),IF($M236&gt;0,IF($L236+$M236&lt;2800,ROUND(ROUND($N236+ROUND($M236*9%,2),2)*'umowa o pracę'!$E$8,2),IF(AND($L236+$M236&gt;=2800,$M236&lt;2800,$L236&lt;2800),ROUND((ROUND(((2800-$M236)/$L236)*$N236,2)+ROUND($M236*9%,2))*'umowa o pracę'!$E$8,2),IF(AND($L236+$M236&gt;=2800,$M236&gt;=2800),ROUND((ROUND(2800*9%,2))*'umowa o pracę'!$E$8,2),IF(AND($L236+$M236&gt;=2800,$L236&gt;=2800,$M236&lt;2800),ROUND((ROUND($M236*9%,2)+ROUND(((2800-$M236)/$L236)*$N236,2))*'umowa o pracę'!$E$8,2),0)))),0)))&gt;$J236,$J236,IF(AND($K236=1,$I236&gt;0),ROUND(IF($L236+$M236&gt;=2800,2800*'umowa o pracę'!$E$8,($L236+$M236)*'umowa o pracę'!$E$8),2)+IF($M236=0,ROUND(IF($L236&gt;2800,ROUND($O236/$L236*2800,2),$O236)*'umowa o pracę'!$E$8,2),ROUND(IF($L236&gt;2800,ROUND($O236/$L236*2800,2),$O236)*'umowa o pracę'!$E$8,2)),ROUND(IF($L236+$M236&gt;=2800,2800*'umowa o pracę'!$E$8,($L236+$M236)*'umowa o pracę'!$E$8),2)-IF(AND($M236=0,I236&gt;0),ROUND(ROUND(IF($L236&gt;2800,ROUND($N236/$L236*2800,2),$N236),2)*'umowa o pracę'!$E$8,2),IF($M236&gt;0,IF($L236+$M236&lt;2800,ROUND(ROUND($N236+ROUND($M236*9%,2),2)*'umowa o pracę'!$E$8,2),IF(AND($L236+$M236&gt;=2800,$M236&lt;2800,$L236&lt;2800),ROUND((ROUND(((2800-$M236)/$L236)*$N236,2)+ROUND($M236*9%,2))*'umowa o pracę'!$E$8,2),IF(AND($L236+$M236&gt;=2800,$M236&gt;=2800),ROUND((ROUND(2800*9%,2))*'umowa o pracę'!$E$8,2),IF(AND($L236+$M236&gt;=2800,$L236&gt;=2800,$M236&lt;2800),ROUND((ROUND($M236*9%,2)+ROUND(((2800-$M236)/$L236)*$N236,2))*'umowa o pracę'!$E$8,2),0)))),0)))))</f>
        <v>0</v>
      </c>
      <c r="S236" s="32">
        <f>IF('umowa o pracę'!$E$7=2020,IF(IF($K236=1,IF($M236=0,ROUND(IF($L236&gt;2600,ROUND($N236/$L236*2600,2),$N236)*'umowa o pracę'!$E$8,2),IF($L236+$M236&lt;2600,ROUND(ROUND($N236+ROUND($M236*9%,2),2)*'umowa o pracę'!$E$8,2),IF(AND($L236+$M236&gt;=2600,$L236&lt;2600),ROUND((ROUND($N236+ROUND((2600-$L236)*9%,2),2))*'umowa o pracę'!$E$8,2),IF(AND($L236+$M236&gt;=2600,$L236&gt;=2600),ROUND(ROUND($N236/$L236*2600,2)*'umowa o pracę'!$E$8,2),0)))),0)&gt;$H236,$H236,IF($K236=1,IF($M236=0,ROUND(IF($L236&gt;2600,ROUND($N236/$L236*2600,2),$N236)*'umowa o pracę'!$E$8,2),IF($L236+$M236&lt;2600,ROUND(ROUND($N236+ROUND($M236*9%,2),2)*'umowa o pracę'!$E$8,2),IF(AND($L236+$M236&gt;=2600,$L236&lt;2600),ROUND((ROUND($N236+ROUND((2600-$L236)*9%,2),2))*'umowa o pracę'!$E$8,2),IF(AND($L236+$M236&gt;=2600,$L236&gt;=2600),ROUND(ROUND($N236/$L236*2600,2)*'umowa o pracę'!$E$8,2),0)))),0)),IF('umowa o pracę'!$E$7=2021,IF(IF($K236=1,IF($M236=0,ROUND(IF($L236&gt;2800,ROUND($N236/$L236*2800,2),$N236)*'umowa o pracę'!$E$8,2),IF($L236+$M236&lt;2800,ROUND(ROUND($N236+ROUND($M236*9%,2),2)*'umowa o pracę'!$E$8,2),IF(AND($L236+$M236&gt;=2800,$L236&lt;2800),ROUND((ROUND($N236+ROUND((2800-$L236)*9%,2),2))*'umowa o pracę'!$E$8,2),IF(AND($L236+$M236&gt;=2800,$L236&gt;=2800),ROUND(ROUND($N236/$L236*2800,2)*'umowa o pracę'!$E$8,2),0)))),0)&gt;$H236,$H236,IF($K236=1,IF($M236=0,ROUND(IF($L236&gt;2800,ROUND($N236/$L236*2800,2),$N236)*'umowa o pracę'!$E$8,2),IF($L236+$M236&lt;2800,ROUND(ROUND($N236+ROUND($M236*9%,2),2)*'umowa o pracę'!$E$8,2),IF(AND($L236+$M236&gt;=2800,$L236&lt;2800),ROUND((ROUND($N236+ROUND((2800-$L236)*9%,2),2))*'umowa o pracę'!$E$8,2),IF(AND($L236+$M236&gt;=2800,$L236&gt;=2800),ROUND(ROUND($N236/$L236*2800,2)*'umowa o pracę'!$E$8,2),0)))),0)),0))</f>
        <v>0</v>
      </c>
      <c r="T236" s="32">
        <f>IF('umowa o pracę'!$E$7=2020,IF(IF($K236=1,IF($M236=0,ROUND(IF($L236&gt;2600,ROUND($O236/$L236*2600,2),$O236)*'umowa o pracę'!$E$8,2),ROUND(IF($L236&gt;2600,ROUND($O236/$L236*2600,2),$O236)*'umowa o pracę'!$E$8,2)),0)&gt;$I236,$I236,IF($K236=1,IF($M236=0,ROUND(IF($L236&gt;2600,ROUND($O236/$L236*2600,2),$O236)*'umowa o pracę'!$E$8,2),ROUND(IF($L236&gt;2600,ROUND($O236/$L236*2600,2),$O236)*'umowa o pracę'!$E$8,2)),0)),IF('umowa o pracę'!$E$7=2021,IF(IF($K236=1,IF($M236=0,ROUND(IF($L236&gt;2800,ROUND($O236/$L236*2800,2),$O236)*'umowa o pracę'!$E$8,2),ROUND(IF($L236&gt;2800,ROUND($O236/$L236*2800,2),$O236)*'umowa o pracę'!$E$8,2)),0)&gt;$I236,$I236,IF($K236=1,IF($M236=0,ROUND(IF($L236&gt;2800,ROUND($O236/$L236*2800,2),$O236)*'umowa o pracę'!$E$8,2),ROUND(IF($L236&gt;2800,ROUND($O236/$L236*2800,2),$O236)*'umowa o pracę'!$E$8,2)),0)),0))</f>
        <v>0</v>
      </c>
      <c r="U236" s="51">
        <f>IF('umowa o pracę'!$E$7=2020,$Q236,IF('umowa o pracę'!$E$7=2021,$R236,0))</f>
        <v>0</v>
      </c>
      <c r="V236" s="53">
        <f t="shared" si="40"/>
        <v>1</v>
      </c>
      <c r="W236" s="54">
        <f>IF('umowa o pracę'!$E$6&lt;2,0,$L236)</f>
        <v>0</v>
      </c>
      <c r="X236" s="54">
        <f>IF('umowa o pracę'!$E$6&lt;2,0,$M236)</f>
        <v>0</v>
      </c>
      <c r="Y236" s="55">
        <f>IF('umowa o pracę'!$E$6&lt;2,0,$N236)</f>
        <v>0</v>
      </c>
      <c r="Z236" s="55">
        <f>IF('umowa o pracę'!$E$6&lt;2,0,$O236)</f>
        <v>0</v>
      </c>
      <c r="AA236" s="32">
        <f>IF('umowa o pracę'!$E$7=2020,ROUND(IF($W236&gt;=2600,2600*'umowa o pracę'!$E$8,$W236*'umowa o pracę'!$E$8),2),IF('umowa o pracę'!$E$7=2021,ROUND(IF($W236&gt;=2800,2800*'umowa o pracę'!$E$8,$W236*'umowa o pracę'!$E$8),2),0))</f>
        <v>0</v>
      </c>
      <c r="AB236" s="32">
        <f>IF(IF(IF(AND($V236=1,$I236&gt;0),ROUND(IF($W236+$X236&gt;=2600,2600*'umowa o pracę'!$E$8,($W236+$X236)*'umowa o pracę'!$E$8),2)+IF($X236=0,ROUND(IF($W236&gt;2600,ROUND($Z236/$W236*2600,2),$Z236)*'umowa o pracę'!$E$8,2),ROUND(IF($W236&gt;2600,ROUND($Z236/$W236*2600,2),$Z236)*'umowa o pracę'!$E$8,2)),ROUND(IF($W236+$X236&gt;=2600,2600*'umowa o pracę'!$E$8,($W236+$X236)*'umowa o pracę'!$E$8),2)-IF($X236=0,ROUND(ROUND(IF($W236&gt;2600,ROUND($Y236/$W236*2600,2),$Y236),2)*'umowa o pracę'!$E$8,2),IF($X236&gt;0,IF($W236+$X236&lt;2600,ROUND(ROUND($Y236+ROUND($X236*9%,2),2)*'umowa o pracę'!$E$8,2),IF(AND($W236+$X236&gt;=2600,$X236&lt;2600,$W236&lt;2600),ROUND((ROUND(((2600-$X236)/$W236)*$Y236,2)+ROUND($X236*9%,2))*'umowa o pracę'!$E$8,2),IF(AND($W236+$X236&gt;=2600,$X236&gt;=2600),ROUND((ROUND(2600*9%,2))*'umowa o pracę'!$E$8,2),IF(AND($W236+$X236&gt;=2600,$W236&gt;=2600,$X236&lt;2600),ROUND((ROUND($X236*9%,2)+ROUND(((2600-$X236)/$W236)*$Y236,2))*'umowa o pracę'!$E$8,2),0)))),0)))&gt;$J236,$J236,IF(AND($V236=1,$I236&gt;0),ROUND(IF($W236+$X236&gt;=2600,2600*'umowa o pracę'!$E$8,($W236+$X236)*'umowa o pracę'!$E$8),2)+IF($X236=0,ROUND(IF($W236&gt;2600,ROUND($Z236/$W236*2600,2),$Z236)*'umowa o pracę'!$E$8,2),ROUND(IF($W236&gt;2600,ROUND($Z236/$W236*2600,2),$Z236)*'umowa o pracę'!$E$8,2)),ROUND(IF($W236+$X236&gt;=2600,2600*'umowa o pracę'!$E$8,($W236+$X236)*'umowa o pracę'!$E$8),2)-IF($X236=0,ROUND(ROUND(IF($W236&gt;2600,ROUND($Y236/$W236*2600,2),$Y236),2)*'umowa o pracę'!$E$8,2),IF($X236&gt;0,IF($W236+$X236&lt;2600,ROUND(ROUND($Y236+ROUND($X236*9%,2),2)*'umowa o pracę'!$E$8,2),IF(AND($W236+$X236&gt;=2600,$X236&lt;2600,$W236&lt;2600),ROUND((ROUND(((2600-$X236)/$W236)*$Y236,2)+ROUND($X236*9%,2))*'umowa o pracę'!$E$8,2),IF(AND($W236+$X236&gt;=2600,$X236&gt;=2600),ROUND((ROUND(2600*9%,2))*'umowa o pracę'!$E$8,2),IF(AND($W236+$X236&gt;=2600,$W236&gt;=2600,$X236&lt;2600),ROUND((ROUND($X236*9%,2)+ROUND(((2600-$X236)/$W236)*$Y236,2))*'umowa o pracę'!$E$8,2),0)))),0))))&gt;$J236,$J236,IF(IF(AND($V236=1,$I236&gt;0),ROUND(IF($W236+$X236&gt;=2600,2600*'umowa o pracę'!$E$8,($W236+$X236)*'umowa o pracę'!$E$8),2)+IF($X236=0,ROUND(IF($W236&gt;2600,ROUND($Z236/$W236*2600,2),$Z236)*'umowa o pracę'!$E$8,2),ROUND(IF($W236&gt;2600,ROUND($Z236/$W236*2600,2),$Z236)*'umowa o pracę'!$E$8,2)),ROUND(IF($W236+$X236&gt;=2600,2600*'umowa o pracę'!$E$8,($W236+$X236)*'umowa o pracę'!$E$8),2)-IF($X236=0,ROUND(ROUND(IF($W236&gt;2600,ROUND($Y236/$W236*2600,2),$Y236),2)*'umowa o pracę'!$E$8,2),IF($X236&gt;0,IF($W236+$X236&lt;2600,ROUND(ROUND($Y236+ROUND($X236*9%,2),2)*'umowa o pracę'!$E$8,2),IF(AND($W236+$X236&gt;=2600,$X236&lt;2600,$W236&lt;2600),ROUND((ROUND(((2600-$X236)/$W236)*$Y236,2)+ROUND($X236*9%,2))*'umowa o pracę'!$E$8,2),IF(AND($W236+$X236&gt;=2600,$X236&gt;=2600),ROUND((ROUND(2600*9%,2))*'umowa o pracę'!$E$8,2),IF(AND($W236+$X236&gt;=2600,$W236&gt;=2600,$X236&lt;2600),ROUND((ROUND($X236*9%,2)+ROUND(((2600-$X236)/$W236)*$Y236,2))*'umowa o pracę'!$E$8,2),0)))),0)))&gt;$J236,$J236,IF(AND($V236=1,$I236&gt;0),ROUND(IF($W236+$X236&gt;=2600,2600*'umowa o pracę'!$E$8,($W236+$X236)*'umowa o pracę'!$E$8),2)+IF($X236=0,ROUND(IF($W236&gt;2600,ROUND($Z236/$W236*2600,2),$Z236)*'umowa o pracę'!$E$8,2),ROUND(IF($W236&gt;2600,ROUND($Z236/$W236*2600,2),$Z236)*'umowa o pracę'!$E$8,2)),ROUND(IF($W236+$X236&gt;=2600,2600*'umowa o pracę'!$E$8,($W236+$X236)*'umowa o pracę'!$E$8),2)-IF(AND($X236=0,I236&gt;0),ROUND(ROUND(IF($W236&gt;2600,ROUND($Y236/$W236*2600,2),$Y236),2)*'umowa o pracę'!$E$8,2),IF($X236&gt;0,IF($W236+$X236&lt;2600,ROUND(ROUND($Y236+ROUND($X236*9%,2),2)*'umowa o pracę'!$E$8,2),IF(AND($W236+$X236&gt;=2600,$X236&lt;2600,$W236&lt;2600),ROUND((ROUND(((2600-$X236)/$W236)*$Y236,2)+ROUND($X236*9%,2))*'umowa o pracę'!$E$8,2),IF(AND($W236+$X236&gt;=2600,$X236&gt;=2600),ROUND((ROUND(2600*9%,2))*'umowa o pracę'!$E$8,2),IF(AND($W236+$X236&gt;=2600,$W236&gt;=2600,$X236&lt;2600),ROUND((ROUND($X236*9%,2)+ROUND(((2600-$X236)/$W236)*$Y236,2))*'umowa o pracę'!$E$8,2),0)))),0)))))</f>
        <v>0</v>
      </c>
      <c r="AC236" s="32">
        <f>IF(IF(IF(AND($V236=1,$I236&gt;0),ROUND(IF($W236+$X236&gt;=2800,2800*'umowa o pracę'!$E$8,($W236+$X236)*'umowa o pracę'!$E$8),2)+IF($X236=0,ROUND(IF($W236&gt;2800,ROUND($Z236/$W236*2800,2),$Z236)*'umowa o pracę'!$E$8,2),ROUND(IF($W236&gt;2800,ROUND($Z236/$W236*2800,2),$Z236)*'umowa o pracę'!$E$8,2)),ROUND(IF($W236+$X236&gt;=2800,2800*'umowa o pracę'!$E$8,($W236+$X236)*'umowa o pracę'!$E$8),2)-IF($X236=0,ROUND(ROUND(IF($W236&gt;2800,ROUND($Y236/$W236*2800,2),$Y236),2)*'umowa o pracę'!$E$8,2),IF($X236&gt;0,IF($W236+$X236&lt;2800,ROUND(ROUND($Y236+ROUND($X236*9%,2),2)*'umowa o pracę'!$E$8,2),IF(AND($W236+$X236&gt;=2800,$X236&lt;2800,$W236&lt;2800),ROUND((ROUND(((2800-$X236)/$W236)*$Y236,2)+ROUND($X236*9%,2))*'umowa o pracę'!$E$8,2),IF(AND($W236+$X236&gt;=2800,$X236&gt;=2800),ROUND((ROUND(2800*9%,2))*'umowa o pracę'!$E$8,2),IF(AND($W236+$X236&gt;=2800,$W236&gt;=2800,$X236&lt;2800),ROUND((ROUND($X236*9%,2)+ROUND(((2800-$X236)/$W236)*$Y236,2))*'umowa o pracę'!$E$8,2),0)))),0)))&gt;$J236,$J236,IF(AND($V236=1,$I236&gt;0),ROUND(IF($W236+$X236&gt;=2800,2800*'umowa o pracę'!$E$8,($W236+$X236)*'umowa o pracę'!$E$8),2)+IF($X236=0,ROUND(IF($W236&gt;2800,ROUND($Z236/$W236*2800,2),$Z236)*'umowa o pracę'!$E$8,2),ROUND(IF($W236&gt;2800,ROUND($Z236/$W236*2800,2),$Z236)*'umowa o pracę'!$E$8,2)),ROUND(IF($W236+$X236&gt;=2800,2800*'umowa o pracę'!$E$8,($W236+$X236)*'umowa o pracę'!$E$8),2)-IF($X236=0,ROUND(ROUND(IF($W236&gt;2800,ROUND($Y236/$W236*2800,2),$Y236),2)*'umowa o pracę'!$E$8,2),IF($X236&gt;0,IF($W236+$X236&lt;2800,ROUND(ROUND($Y236+ROUND($X236*9%,2),2)*'umowa o pracę'!$E$8,2),IF(AND($W236+$X236&gt;=2800,$X236&lt;2800,$W236&lt;2800),ROUND((ROUND(((2800-$X236)/$W236)*$Y236,2)+ROUND($X236*9%,2))*'umowa o pracę'!$E$8,2),IF(AND($W236+$X236&gt;=2800,$X236&gt;=2800),ROUND((ROUND(2800*9%,2))*'umowa o pracę'!$E$8,2),IF(AND($W236+$X236&gt;=2800,$W236&gt;=2800,$X236&lt;2800),ROUND((ROUND($X236*9%,2)+ROUND(((2800-$X236)/$W236)*$Y236,2))*'umowa o pracę'!$E$8,2),0)))),0))))&gt;$J236,$J236,IF(IF(AND($V236=1,$I236&gt;0),ROUND(IF($W236+$X236&gt;=2800,2800*'umowa o pracę'!$E$8,($W236+$X236)*'umowa o pracę'!$E$8),2)+IF($X236=0,ROUND(IF($W236&gt;2800,ROUND($Z236/$W236*2800,2),$Z236)*'umowa o pracę'!$E$8,2),ROUND(IF($W236&gt;2800,ROUND($Z236/$W236*2800,2),$Z236)*'umowa o pracę'!$E$8,2)),ROUND(IF($W236+$X236&gt;=2800,2800*'umowa o pracę'!$E$8,($W236+$X236)*'umowa o pracę'!$E$8),2)-IF($X236=0,ROUND(ROUND(IF($W236&gt;2800,ROUND($Y236/$W236*2800,2),$Y236),2)*'umowa o pracę'!$E$8,2),IF($X236&gt;0,IF($W236+$X236&lt;2800,ROUND(ROUND($Y236+ROUND($X236*9%,2),2)*'umowa o pracę'!$E$8,2),IF(AND($W236+$X236&gt;=2800,$X236&lt;2800,$W236&lt;2800),ROUND((ROUND(((2800-$X236)/$W236)*$Y236,2)+ROUND($X236*9%,2))*'umowa o pracę'!$E$8,2),IF(AND($W236+$X236&gt;=2800,$X236&gt;=2800),ROUND((ROUND(2800*9%,2))*'umowa o pracę'!$E$8,2),IF(AND($W236+$X236&gt;=2800,$W236&gt;=2800,$X236&lt;2800),ROUND((ROUND($X236*9%,2)+ROUND(((2800-$X236)/$W236)*$Y236,2))*'umowa o pracę'!$E$8,2),0)))),0)))&gt;$J236,$J236,IF(AND($V236=1,$I236&gt;0),ROUND(IF($W236+$X236&gt;=2800,2800*'umowa o pracę'!$E$8,($W236+$X236)*'umowa o pracę'!$E$8),2)+IF($X236=0,ROUND(IF($W236&gt;2800,ROUND($Z236/$W236*2800,2),$Z236)*'umowa o pracę'!$E$8,2),ROUND(IF($W236&gt;2800,ROUND($Z236/$W236*2800,2),$Z236)*'umowa o pracę'!$E$8,2)),ROUND(IF($W236+$X236&gt;=2800,2800*'umowa o pracę'!$E$8,($W236+$X236)*'umowa o pracę'!$E$8),2)-IF(AND($X236=0,I236&gt;0),ROUND(ROUND(IF($W236&gt;2800,ROUND($Y236/$W236*2800,2),$Y236),2)*'umowa o pracę'!$E$8,2),IF($X236&gt;0,IF($W236+$X236&lt;2800,ROUND(ROUND($Y236+ROUND($X236*9%,2),2)*'umowa o pracę'!$E$8,2),IF(AND($W236+$X236&gt;=2800,$X236&lt;2800,$W236&lt;2800),ROUND((ROUND(((2800-$X236)/$W236)*$Y236,2)+ROUND($X236*9%,2))*'umowa o pracę'!$E$8,2),IF(AND($W236+$X236&gt;=2800,$X236&gt;=2800),ROUND((ROUND(2800*9%,2))*'umowa o pracę'!$E$8,2),IF(AND($W236+$X236&gt;=2800,$W236&gt;=2800,$X236&lt;2800),ROUND((ROUND($X236*9%,2)+ROUND(((2800-$X236)/$W236)*$Y236,2))*'umowa o pracę'!$E$8,2),0)))),0)))))</f>
        <v>0</v>
      </c>
      <c r="AD236" s="32">
        <f>IF('umowa o pracę'!$E$7=2020,IF(IF($V236=1,IF($X236=0,ROUND(IF($W236&gt;2600,ROUND($Y236/$W236*2600,2),$Y236)*'umowa o pracę'!$E$8,2),IF($W236+$X236&lt;2600,ROUND(ROUND($Y236+ROUND($X236*9%,2),2)*'umowa o pracę'!$E$8,2),IF(AND($W236+$X236&gt;=2600,$W236&lt;2600),ROUND((ROUND($Y236+ROUND((2600-$W236)*9%,2),2))*'umowa o pracę'!$E$8,2),IF(AND($W236+$X236&gt;=2600,$W236&gt;=2600),ROUND(ROUND($Y236/$W236*2600,2)*'umowa o pracę'!$E$8,2),0)))),0)&gt;$H236,$H236,IF($V236=1,IF($X236=0,ROUND(IF($W236&gt;2600,ROUND($Y236/$W236*2600,2),$Y236)*'umowa o pracę'!$E$8,2),IF($W236+$X236&lt;2600,ROUND(ROUND($Y236+ROUND($X236*9%,2),2)*'umowa o pracę'!$E$8,2),IF(AND($W236+$X236&gt;=2600,$W236&lt;2600),ROUND((ROUND($Y236+ROUND((2600-$W236)*9%,2),2))*'umowa o pracę'!$E$8,2),IF(AND($W236+$X236&gt;=2600,$W236&gt;=2600),ROUND(ROUND($Y236/$W236*2600,2)*'umowa o pracę'!$E$8,2),0)))),0)),IF('umowa o pracę'!$E$7=2021,IF(IF($V236=1,IF($X236=0,ROUND(IF($W236&gt;2800,ROUND($Y236/$W236*2800,2),$Y236)*'umowa o pracę'!$E$8,2),IF($W236+$X236&lt;2800,ROUND(ROUND($Y236+ROUND($X236*9%,2),2)*'umowa o pracę'!$E$8,2),IF(AND($W236+$X236&gt;=2800,$W236&lt;2800),ROUND((ROUND($Y236+ROUND((2800-$W236)*9%,2),2))*'umowa o pracę'!$E$8,2),IF(AND($W236+$X236&gt;=2800,$W236&gt;=2800),ROUND(ROUND($Y236/$W236*2800,2)*'umowa o pracę'!$E$8,2),0)))),0)&gt;$H236,$H236,IF($V236=1,IF($X236=0,ROUND(IF($W236&gt;2800,ROUND($Y236/$W236*2800,2),$Y236)*'umowa o pracę'!$E$8,2),IF($W236+$X236&lt;2800,ROUND(ROUND($Y236+ROUND($X236*9%,2),2)*'umowa o pracę'!$E$8,2),IF(AND($W236+$X236&gt;=2800,$W236&lt;2800),ROUND((ROUND($Y236+ROUND((2800-$W236)*9%,2),2))*'umowa o pracę'!$E$8,2),IF(AND($W236+$X236&gt;=2800,$W236&gt;=2800),ROUND(ROUND($Y236/$W236*2800,2)*'umowa o pracę'!$E$8,2),0)))),0)),0))</f>
        <v>0</v>
      </c>
      <c r="AE236" s="32">
        <f>IF('umowa o pracę'!$E$7=2020,IF(IF($V236=1,IF($X236=0,ROUND(IF($W236&gt;2600,ROUND($Z236/$W236*2600,2),$Z236)*'umowa o pracę'!$E$8,2),ROUND(IF($W236&gt;2600,ROUND($Z236/$W236*2600,2),$Z236)*'umowa o pracę'!$E$8,2)),0)&gt;$I236,$I236,IF($V236=1,IF($X236=0,ROUND(IF($W236&gt;2600,ROUND($Z236/$W236*2600,2),$Z236)*'umowa o pracę'!$E$8,2),ROUND(IF($W236&gt;2600,ROUND($Z236/$W236*2600,2),$Z236)*'umowa o pracę'!$E$8,2)),0)),IF('umowa o pracę'!$E$7=2021,IF(IF($V236=1,IF($X236=0,ROUND(IF($W236&gt;2800,ROUND($Z236/$W236*2800,2),$Z236)*'umowa o pracę'!$E$8,2),ROUND(IF($W236&gt;2800,ROUND($Z236/$W236*2800,2),$Z236)*'umowa o pracę'!$E$8,2)),0)&gt;$I236,$I236,IF($V236=1,IF($X236=0,ROUND(IF($W236&gt;2800,ROUND($Z236/$W236*2800,2),$Z236)*'umowa o pracę'!$E$8,2),ROUND(IF($W236&gt;2800,ROUND($Z236/$W236*2800,2),$Z236)*'umowa o pracę'!$E$8,2)),0)),0))</f>
        <v>0</v>
      </c>
      <c r="AF236" s="56">
        <f>IF('umowa o pracę'!$E$7=2020,$AB236,IF('umowa o pracę'!$E$7=2021,$AC236,0))</f>
        <v>0</v>
      </c>
      <c r="AG236" s="53">
        <f t="shared" si="41"/>
        <v>1</v>
      </c>
      <c r="AH236" s="39">
        <f>IF('umowa o pracę'!$E$6&lt;3,0,$L236)</f>
        <v>0</v>
      </c>
      <c r="AI236" s="39">
        <f>IF('umowa o pracę'!$E$6&lt;3,0,$M236)</f>
        <v>0</v>
      </c>
      <c r="AJ236" s="55">
        <f>IF('umowa o pracę'!$E$6&lt;3,0,$N236)</f>
        <v>0</v>
      </c>
      <c r="AK236" s="55">
        <f>IF('umowa o pracę'!$E$6&lt;3,0,$O236)</f>
        <v>0</v>
      </c>
      <c r="AL236" s="32">
        <f>IF('umowa o pracę'!$E$7=2020,ROUND(IF($AH236&gt;=2600,2600*'umowa o pracę'!$E$8,$AH236*'umowa o pracę'!$E$8),2),IF('umowa o pracę'!$E$7=2021,ROUND(IF($AH236&gt;=2800,2800*'umowa o pracę'!$E$8,$AH236*'umowa o pracę'!$E$8),2),0))</f>
        <v>0</v>
      </c>
      <c r="AM236" s="32">
        <f>IF(IF(IF(AND($AG236=1,$I236&gt;0),ROUND(IF($AH236+$AI236&gt;=2600,2600*'umowa o pracę'!$E$8,($AH236+$AI236)*'umowa o pracę'!$E$8),2)+IF($AI236=0,ROUND(IF($AH236&gt;2600,ROUND($AK236/$AH236*2600,2),$AK236)*'umowa o pracę'!$E$8,2),ROUND(IF($AH236&gt;2600,ROUND($AK236/$AH236*2600,2),$AK236)*'umowa o pracę'!$E$8,2)),ROUND(IF($AH236+$AI236&gt;=2600,2600*'umowa o pracę'!$E$8,($AH236+$AI236)*'umowa o pracę'!$E$8),2)-IF($AI236=0,ROUND(ROUND(IF($AH236&gt;2600,ROUND($AJ236/$AH236*2600,2),$AJ236),2)*'umowa o pracę'!$E$8,2),IF($AI236&gt;0,IF($AH236+$AI236&lt;2600,ROUND(ROUND($AJ236+ROUND($AI236*9%,2),2)*'umowa o pracę'!$E$8,2),IF(AND($AH236+$AI236&gt;=2600,$AI236&lt;2600,$AH236&lt;2600),ROUND((ROUND(((2600-$AI236)/$AH236)*$AJ236,2)+ROUND($AI236*9%,2))*'umowa o pracę'!$E$8,2),IF(AND($AH236+$AI236&gt;=2600,$AI236&gt;=2600),ROUND((ROUND(2600*9%,2))*'umowa o pracę'!$E$8,2),IF(AND($AH236+$AI236&gt;=2600,$AH236&gt;=2600,$AI236&lt;2600),ROUND((ROUND($AI236*9%,2)+ROUND(((2600-$AI236)/$AH236)*$AJ236,2))*'umowa o pracę'!$E$8,2),0)))),0)))&gt;$J236,$J236,IF(AND($AG236=1,$I236&gt;0),ROUND(IF($AH236+$AI236&gt;=2600,2600*'umowa o pracę'!$E$8,($AH236+$AI236)*'umowa o pracę'!$E$8),2)+IF($AI236=0,ROUND(IF($AH236&gt;2600,ROUND($AK236/$AH236*2600,2),$AK236)*'umowa o pracę'!$E$8,2),ROUND(IF($AH236&gt;2600,ROUND($AK236/$AH236*2600,2),$AK236)*'umowa o pracę'!$E$8,2)),ROUND(IF($AH236+$AI236&gt;=2600,2600*'umowa o pracę'!$E$8,($AH236+$AI236)*'umowa o pracę'!$E$8),2)-IF($AI236=0,ROUND(ROUND(IF($AH236&gt;2600,ROUND($AJ236/$AH236*2600,2),$AJ236),2)*'umowa o pracę'!$E$8,2),IF($AI236&gt;0,IF($AH236+$AI236&lt;2600,ROUND(ROUND($AJ236+ROUND($AI236*9%,2),2)*'umowa o pracę'!$E$8,2),IF(AND($AH236+$AI236&gt;=2600,$AI236&lt;2600,$AH236&lt;2600),ROUND((ROUND(((2600-$AI236)/$AH236)*$AJ236,2)+ROUND($AI236*9%,2))*'umowa o pracę'!$E$8,2),IF(AND($AH236+$AI236&gt;=2600,$AI236&gt;=2600),ROUND((ROUND(2600*9%,2))*'umowa o pracę'!$E$8,2),IF(AND($AH236+$AI236&gt;=2600,$AH236&gt;=2600,$AI236&lt;2600),ROUND((ROUND($AI236*9%,2)+ROUND(((2600-$AI236)/$AH236)*$AJ236,2))*'umowa o pracę'!$E$8,2),0)))),0))))&gt;$J236,$J236,IF(IF(AND($AG236=1,$I236&gt;0),ROUND(IF($AH236+$AI236&gt;=2600,2600*'umowa o pracę'!$E$8,($AH236+$AI236)*'umowa o pracę'!$E$8),2)+IF($AI236=0,ROUND(IF($AH236&gt;2600,ROUND($AK236/$AH236*2600,2),$AK236)*'umowa o pracę'!$E$8,2),ROUND(IF($AH236&gt;2600,ROUND($AK236/$AH236*2600,2),$AK236)*'umowa o pracę'!$E$8,2)),ROUND(IF($AH236+$AI236&gt;=2600,2600*'umowa o pracę'!$E$8,($AH236+$AI236)*'umowa o pracę'!$E$8),2)-IF($AI236=0,ROUND(ROUND(IF($AH236&gt;2600,ROUND($AJ236/$AH236*2600,2),$AJ236),2)*'umowa o pracę'!$E$8,2),IF($AI236&gt;0,IF($AH236+$AI236&lt;2600,ROUND(ROUND($AJ236+ROUND($AI236*9%,2),2)*'umowa o pracę'!$E$8,2),IF(AND($AH236+$AI236&gt;=2600,$AI236&lt;2600,$AH236&lt;2600),ROUND((ROUND(((2600-$AI236)/$AH236)*$AJ236,2)+ROUND($AI236*9%,2))*'umowa o pracę'!$E$8,2),IF(AND($AH236+$AI236&gt;=2600,$AI236&gt;=2600),ROUND((ROUND(2600*9%,2))*'umowa o pracę'!$E$8,2),IF(AND($AH236+$AI236&gt;=2600,$AH236&gt;=2600,$AI236&lt;2600),ROUND((ROUND($AI236*9%,2)+ROUND(((2600-$AI236)/$AH236)*$AJ236,2))*'umowa o pracę'!$E$8,2),0)))),0)))&gt;$J236,$J236,IF(AND($AG236=1,$I236&gt;0),ROUND(IF($AH236+$AI236&gt;=2600,2600*'umowa o pracę'!$E$8,($AH236+$AI236)*'umowa o pracę'!$E$8),2)+IF($AI236=0,ROUND(IF($AH236&gt;2600,ROUND($AK236/$AH236*2600,2),$AK236)*'umowa o pracę'!$E$8,2),ROUND(IF($AH236&gt;2600,ROUND($AK236/$AH236*2600,2),$AK236)*'umowa o pracę'!$E$8,2)),ROUND(IF($AH236+$AI236&gt;=2600,2600*'umowa o pracę'!$E$8,($AH236+$AI236)*'umowa o pracę'!$E$8),2)-IF(AND($AI236=0,I236&gt;0),ROUND(ROUND(IF($AH236&gt;2600,ROUND($AJ236/$AH236*2600,2),$AJ236),2)*'umowa o pracę'!$E$8,2),IF($AI236&gt;0,IF($AH236+$AI236&lt;2600,ROUND(ROUND($AJ236+ROUND($AI236*9%,2),2)*'umowa o pracę'!$E$8,2),IF(AND($AH236+$AI236&gt;=2600,$AI236&lt;2600,$AH236&lt;2600),ROUND((ROUND(((2600-$AI236)/$AH236)*$AJ236,2)+ROUND($AI236*9%,2))*'umowa o pracę'!$E$8,2),IF(AND($AH236+$AI236&gt;=2600,$AI236&gt;=2600),ROUND((ROUND(2600*9%,2))*'umowa o pracę'!$E$8,2),IF(AND($AH236+$AI236&gt;=2600,$AH236&gt;=2600,$AI236&lt;2600),ROUND((ROUND($AI236*9%,2)+ROUND(((2600-$AI236)/$AH236)*$AJ236,2))*'umowa o pracę'!$E$8,2),0)))),0)))))</f>
        <v>0</v>
      </c>
      <c r="AN236" s="32">
        <f>IF(IF(IF(AND($AG236=1,$I236&gt;0),ROUND(IF($AH236+$AI236&gt;=2800,2800*'umowa o pracę'!$E$8,($AH236+$AI236)*'umowa o pracę'!$E$8),2)+IF($AI236=0,ROUND(IF($AH236&gt;2800,ROUND($AK236/$AH236*2800,2),$AK236)*'umowa o pracę'!$E$8,2),ROUND(IF($AH236&gt;2800,ROUND($AK236/$AH236*2800,2),$AK236)*'umowa o pracę'!$E$8,2)),ROUND(IF($AH236+$AI236&gt;=2800,2800*'umowa o pracę'!$E$8,($AH236+$AI236)*'umowa o pracę'!$E$8),2)-IF($AI236=0,ROUND(ROUND(IF($AH236&gt;2800,ROUND($AJ236/$AH236*2800,2),$AJ236),2)*'umowa o pracę'!$E$8,2),IF($AI236&gt;0,IF($AH236+$AI236&lt;2800,ROUND(ROUND($AJ236+ROUND($AI236*9%,2),2)*'umowa o pracę'!$E$8,2),IF(AND($AH236+$AI236&gt;=2800,$AI236&lt;2800,$AH236&lt;2800),ROUND((ROUND(((2800-$AI236)/$AH236)*$AJ236,2)+ROUND($AI236*9%,2))*'umowa o pracę'!$E$8,2),IF(AND($AH236+$AI236&gt;=2800,$AI236&gt;=2800),ROUND((ROUND(2800*9%,2))*'umowa o pracę'!$E$8,2),IF(AND($AH236+$AI236&gt;=2800,$AH236&gt;=2800,$AI236&lt;2800),ROUND((ROUND($AI236*9%,2)+ROUND(((2800-$AI236)/$AH236)*$AJ236,2))*'umowa o pracę'!$E$8,2),0)))),0)))&gt;$J236,$J236,IF(AND($AG236=1,$I236&gt;0),ROUND(IF($AH236+$AI236&gt;=2800,2800*'umowa o pracę'!$E$8,($AH236+$AI236)*'umowa o pracę'!$E$8),2)+IF($AI236=0,ROUND(IF($AH236&gt;2800,ROUND($AK236/$AH236*2800,2),$AK236)*'umowa o pracę'!$E$8,2),ROUND(IF($AH236&gt;2800,ROUND($AK236/$AH236*2800,2),$AK236)*'umowa o pracę'!$E$8,2)),ROUND(IF($AH236+$AI236&gt;=2800,2800*'umowa o pracę'!$E$8,($AH236+$AI236)*'umowa o pracę'!$E$8),2)-IF($AI236=0,ROUND(ROUND(IF($AH236&gt;2800,ROUND($AJ236/$AH236*2800,2),$AJ236),2)*'umowa o pracę'!$E$8,2),IF($AI236&gt;0,IF($AH236+$AI236&lt;2800,ROUND(ROUND($AJ236+ROUND($AI236*9%,2),2)*'umowa o pracę'!$E$8,2),IF(AND($AH236+$AI236&gt;=2800,$AI236&lt;2800,$AH236&lt;2800),ROUND((ROUND(((2800-$AI236)/$AH236)*$AJ236,2)+ROUND($AI236*9%,2))*'umowa o pracę'!$E$8,2),IF(AND($AH236+$AI236&gt;=2800,$AI236&gt;=2800),ROUND((ROUND(2800*9%,2))*'umowa o pracę'!$E$8,2),IF(AND($AH236+$AI236&gt;=2800,$AH236&gt;=2800,$AI236&lt;2800),ROUND((ROUND($AI236*9%,2)+ROUND(((2800-$AI236)/$AH236)*$AJ236,2))*'umowa o pracę'!$E$8,2),0)))),0))))&gt;$J236,$J236,IF(IF(AND($AG236=1,$I236&gt;0),ROUND(IF($AH236+$AI236&gt;=2800,2800*'umowa o pracę'!$E$8,($AH236+$AI236)*'umowa o pracę'!$E$8),2)+IF($AI236=0,ROUND(IF($AH236&gt;2800,ROUND($AK236/$AH236*2800,2),$AK236)*'umowa o pracę'!$E$8,2),ROUND(IF($AH236&gt;2800,ROUND($AK236/$AH236*2800,2),$AK236)*'umowa o pracę'!$E$8,2)),ROUND(IF($AH236+$AI236&gt;=2800,2800*'umowa o pracę'!$E$8,($AH236+$AI236)*'umowa o pracę'!$E$8),2)-IF($AI236=0,ROUND(ROUND(IF($AH236&gt;2800,ROUND($AJ236/$AH236*2800,2),$AJ236),2)*'umowa o pracę'!$E$8,2),IF($AI236&gt;0,IF($AH236+$AI236&lt;2800,ROUND(ROUND($AJ236+ROUND($AI236*9%,2),2)*'umowa o pracę'!$E$8,2),IF(AND($AH236+$AI236&gt;=2800,$AI236&lt;2800,$AH236&lt;2800),ROUND((ROUND(((2800-$AI236)/$AH236)*$AJ236,2)+ROUND($AI236*9%,2))*'umowa o pracę'!$E$8,2),IF(AND($AH236+$AI236&gt;=2800,$AI236&gt;=2800),ROUND((ROUND(2800*9%,2))*'umowa o pracę'!$E$8,2),IF(AND($AH236+$AI236&gt;=2800,$AH236&gt;=2800,$AI236&lt;2800),ROUND((ROUND($AI236*9%,2)+ROUND(((2800-$AI236)/$AH236)*$AJ236,2))*'umowa o pracę'!$E$8,2),0)))),0)))&gt;$J236,$J236,IF(AND($AG236=1,$I236&gt;0),ROUND(IF($AH236+$AI236&gt;=2800,2800*'umowa o pracę'!$E$8,($AH236+$AI236)*'umowa o pracę'!$E$8),2)+IF($AI236=0,ROUND(IF($AH236&gt;2800,ROUND($AK236/$AH236*2800,2),$AK236)*'umowa o pracę'!$E$8,2),ROUND(IF($AH236&gt;2800,ROUND($AK236/$AH236*2800,2),$AK236)*'umowa o pracę'!$E$8,2)),ROUND(IF($AH236+$AI236&gt;=2800,2800*'umowa o pracę'!$E$8,($AH236+$AI236)*'umowa o pracę'!$E$8),2)-IF(AND($AI236=0,I236&gt;0),ROUND(ROUND(IF($AH236&gt;2800,ROUND($AJ236/$AH236*2800,2),$AJ236),2)*'umowa o pracę'!$E$8,2),IF($AI236&gt;0,IF($AH236+$AI236&lt;2800,ROUND(ROUND($AJ236+ROUND($AI236*9%,2),2)*'umowa o pracę'!$E$8,2),IF(AND($AH236+$AI236&gt;=2800,$AI236&lt;2800,$AH236&lt;2800),ROUND((ROUND(((2800-$AI236)/$AH236)*$AJ236,2)+ROUND($AI236*9%,2))*'umowa o pracę'!$E$8,2),IF(AND($AH236+$AI236&gt;=2800,$AI236&gt;=2800),ROUND((ROUND(2800*9%,2))*'umowa o pracę'!$E$8,2),IF(AND($AH236+$AI236&gt;=2800,$AH236&gt;=2800,$AI236&lt;2800),ROUND((ROUND($AI236*9%,2)+ROUND(((2800-$AI236)/$AH236)*$AJ236,2))*'umowa o pracę'!$E$8,2),0)))),0)))))</f>
        <v>0</v>
      </c>
      <c r="AO236" s="32">
        <f>IF('umowa o pracę'!$E$7=2020,IF(IF($AG236=1,IF($AI236=0,ROUND(IF($AH236&gt;2600,ROUND($AJ236/$AH236*2600,2),$AJ236)*'umowa o pracę'!$E$8,2),IF($AH236+$AI236&lt;2600,ROUND(ROUND($AJ236+ROUND($AI236*9%,2),2)*'umowa o pracę'!$E$8,2),IF(AND($AH236+$AI236&gt;=2600,$AH236&lt;2600),ROUND((ROUND($AJ236+ROUND((2600-$AH236)*9%,2),2))*'umowa o pracę'!$E$8,2),IF(AND($AH236+$AI236&gt;=2600,$AH236&gt;=2600),ROUND(ROUND($AJ236/$AH236*2600,2)*'umowa o pracę'!$E$8,2),0)))),0)&gt;$H236,$H236,IF($AG236=1,IF($AI236=0,ROUND(IF($AH236&gt;2600,ROUND($AJ236/$AH236*2600,2),$AJ236)*'umowa o pracę'!$E$8,2),IF($AH236+$AI236&lt;2600,ROUND(ROUND($AJ236+ROUND($AI236*9%,2),2)*'umowa o pracę'!$E$8,2),IF(AND($AH236+$AI236&gt;=2600,$AH236&lt;2600),ROUND((ROUND($AJ236+ROUND((2600-$AH236)*9%,2),2))*'umowa o pracę'!$E$8,2),IF(AND($AH236+$AI236&gt;=2600,$AH236&gt;=2600),ROUND(ROUND($AJ236/$AH236*2600,2)*'umowa o pracę'!$E$8,2),0)))),0)),IF('umowa o pracę'!$E$7=2021,IF(IF($AG236=1,IF($AI236=0,ROUND(IF($AH236&gt;2800,ROUND($AJ236/$AH236*2800,2),$AJ236)*'umowa o pracę'!$E$8,2),IF($AH236+$AI236&lt;2800,ROUND(ROUND($AJ236+ROUND($AI236*9%,2),2)*'umowa o pracę'!$E$8,2),IF(AND($AH236+$AI236&gt;=2800,$AH236&lt;2800),ROUND((ROUND($AJ236+ROUND((2800-$AH236)*9%,2),2))*'umowa o pracę'!$E$8,2),IF(AND($AH236+$AI236&gt;=2800,$AH236&gt;=2800),ROUND(ROUND($AJ236/$AH236*2800,2)*'umowa o pracę'!$E$8,2),0)))),0)&gt;$H236,$H236,IF($AG236=1,IF($AI236=0,ROUND(IF($AH236&gt;2800,ROUND($AJ236/$AH236*2800,2),$AJ236)*'umowa o pracę'!$E$8,2),IF($AH236+$AI236&lt;2800,ROUND(ROUND($AJ236+ROUND($AI236*9%,2),2)*'umowa o pracę'!$E$8,2),IF(AND($AH236+$AI236&gt;=2800,$AH236&lt;2800),ROUND((ROUND($AJ236+ROUND((2800-$AH236)*9%,2),2))*'umowa o pracę'!$E$8,2),IF(AND($AH236+$AI236&gt;=2800,$AH236&gt;=2800),ROUND(ROUND($AJ236/$AH236*2800,2)*'umowa o pracę'!$E$8,2),0)))),0)),0))</f>
        <v>0</v>
      </c>
      <c r="AP236" s="32">
        <f>IF('umowa o pracę'!$E$7=2020,IF(IF($AG236=1,IF($AI236=0,ROUND(IF($AH236&gt;2600,ROUND($AK236/$AH236*2600,2),$AK236)*'umowa o pracę'!$E$8,2),ROUND(IF($AH236&gt;2600,ROUND($AK236/$AH236*2600,2),$AK236)*'umowa o pracę'!$E$8,2)),0)&gt;$I236,$I236,IF($AG236=1,IF($AI236=0,ROUND(IF($AH236&gt;2600,ROUND($AK236/$AH236*2600,2),$AK236)*'umowa o pracę'!$E$8,2),ROUND(IF($AH236&gt;2600,ROUND($AK236/$AH236*2600,2),$AK236)*'umowa o pracę'!$E$8,2)),0)),IF('umowa o pracę'!$E$7=2021,IF(IF($AG236=1,IF($AI236=0,ROUND(IF($AH236&gt;2800,ROUND($AK236/$AH236*2800,2),$AK236)*'umowa o pracę'!$E$8,2),ROUND(IF($AH236&gt;2800,ROUND($AK236/$AH236*2800,2),$AK236)*'umowa o pracę'!$E$8,2)),0)&gt;$I236,$I236,IF($AG236=1,IF($AI236=0,ROUND(IF($AH236&gt;2800,ROUND($AK236/$AH236*2800,2),$AK236)*'umowa o pracę'!$E$8,2),ROUND(IF($AH236&gt;2800,ROUND($AK236/$AH236*2800,2),$AK236)*'umowa o pracę'!$E$8,2)),0)),0))</f>
        <v>0</v>
      </c>
      <c r="AQ236" s="56">
        <f>IF('umowa o pracę'!$E$7=2020,$AM236,IF('umowa o pracę'!$E$7=2021,$AN236,0))</f>
        <v>0</v>
      </c>
      <c r="AR236" s="33">
        <f>IF('umowa o pracę'!$E$7=0,0,U236+AF236+AQ236)</f>
        <v>0</v>
      </c>
      <c r="AS236" s="19"/>
      <c r="AT236" s="19"/>
      <c r="AU236" s="19"/>
      <c r="AV236" s="6"/>
      <c r="AW236" s="6"/>
      <c r="AX236" s="6">
        <f t="shared" si="39"/>
        <v>10</v>
      </c>
      <c r="AY236" s="6"/>
      <c r="AZ236" s="234">
        <f t="shared" si="42"/>
        <v>0</v>
      </c>
      <c r="BA236" s="234">
        <f t="shared" si="43"/>
        <v>0</v>
      </c>
      <c r="BB236" s="234">
        <f t="shared" si="44"/>
        <v>0</v>
      </c>
      <c r="BC236" s="234">
        <f t="shared" si="45"/>
        <v>0</v>
      </c>
      <c r="BD236" s="234">
        <f t="shared" si="46"/>
        <v>0</v>
      </c>
      <c r="BE236" s="234">
        <f t="shared" si="47"/>
        <v>0</v>
      </c>
      <c r="BF236" s="234">
        <f t="shared" si="48"/>
        <v>0</v>
      </c>
      <c r="BG236" s="234">
        <f t="shared" si="49"/>
        <v>0</v>
      </c>
      <c r="BH236" s="234">
        <f t="shared" si="50"/>
        <v>0</v>
      </c>
      <c r="BI236" s="238">
        <f t="shared" si="51"/>
        <v>0</v>
      </c>
      <c r="BJ236" s="236"/>
      <c r="BK236" s="236"/>
      <c r="BL236" s="237"/>
    </row>
    <row r="237" spans="1:64" ht="15.75" customHeight="1" x14ac:dyDescent="0.25">
      <c r="A237" s="129">
        <v>226</v>
      </c>
      <c r="B237" s="57"/>
      <c r="C237" s="57"/>
      <c r="D237" s="36"/>
      <c r="E237" s="36"/>
      <c r="F237" s="242"/>
      <c r="G237" s="37">
        <v>1</v>
      </c>
      <c r="H237" s="58">
        <v>0</v>
      </c>
      <c r="I237" s="59">
        <v>0</v>
      </c>
      <c r="J237" s="60">
        <v>0</v>
      </c>
      <c r="K237" s="52">
        <v>1</v>
      </c>
      <c r="L237" s="39">
        <v>0</v>
      </c>
      <c r="M237" s="39">
        <v>0</v>
      </c>
      <c r="N237" s="39">
        <v>0</v>
      </c>
      <c r="O237" s="39">
        <v>0</v>
      </c>
      <c r="P237" s="35">
        <f>IF('umowa o pracę'!$E$7=2020,ROUND(IF($L237&gt;=2600,2600*'umowa o pracę'!$E$8,$L237*'umowa o pracę'!$E$8),2),IF('umowa o pracę'!$E$7=2021,ROUND(IF($L237&gt;=2800,2800*'umowa o pracę'!$E$8,$L237*'umowa o pracę'!$E$8),2),0))</f>
        <v>0</v>
      </c>
      <c r="Q237" s="252">
        <f>IF(IF(IF(AND($K237=1,$I237&gt;0),ROUND(IF($L237+$M237&gt;=2600,2600*'umowa o pracę'!$E$8,($L237+$M237)*'umowa o pracę'!$E$8),2)+IF($M237=0,ROUND(IF($L237&gt;2600,ROUND($O237/$L237*2600,2),$O237)*'umowa o pracę'!$E$8,2),ROUND(IF($L237&gt;2600,ROUND($O237/$L237*2600,2),$O237)*'umowa o pracę'!$E$8,2)),ROUND(IF($L237+$M237&gt;=2600,2600*'umowa o pracę'!$E$8,($L237+$M237)*'umowa o pracę'!$E$8),2)-IF($M237=0,ROUND(ROUND(IF($L237&gt;2600,ROUND($N237/$L237*2600,2),$N237),2)*'umowa o pracę'!$E$8,2),IF($M237&gt;0,IF($L237+$M237&lt;2600,ROUND(ROUND($N237+ROUND($M237*9%,2),2)*'umowa o pracę'!$E$8,2),IF(AND($L237+$M237&gt;=2600,$M237&lt;2600,$L237&lt;2600),ROUND((ROUND(((2600-$M237)/$L237)*$N237,2)+ROUND($M237*9%,2))*'umowa o pracę'!$E$8,2),IF(AND($L237+$M237&gt;=2600,$M237&gt;=2600),ROUND((ROUND(2600*9%,2))*'umowa o pracę'!$E$8,2),IF(AND($L237+$M237&gt;=2600,$L237&gt;=2600,$M237&lt;2600),ROUND((ROUND($M237*9%,2)+ROUND(((2600-$M237)/$L237)*$N237,2))*'umowa o pracę'!$E$8,2),0)))),0)))&gt;$J237,$J237,IF(AND($K237=1,$I237&gt;0),ROUND(IF($L237+$M237&gt;=2600,2600*'umowa o pracę'!$E$8,($L237+$M237)*'umowa o pracę'!$E$8),2)+IF($M237=0,ROUND(IF($L237&gt;2600,ROUND($O237/$L237*2600,2),$O237)*'umowa o pracę'!$E$8,2),ROUND(IF($L237&gt;2600,ROUND($O237/$L237*2600,2),$O237)*'umowa o pracę'!$E$8,2)),ROUND(IF($L237+$M237&gt;=2600,2600*'umowa o pracę'!$E$8,($L237+$M237)*'umowa o pracę'!$E$8),2)-IF($M237=0,ROUND(ROUND(IF($L237&gt;2600,ROUND($N237/$L237*2600,2),$N237),2)*'umowa o pracę'!$E$8,2),IF($M237&gt;0,IF($L237+$M237&lt;2600,ROUND(ROUND($N237+ROUND($M237*9%,2),2)*'umowa o pracę'!$E$8,2),IF(AND($L237+$M237&gt;=2600,$M237&lt;2600,$L237&lt;2600),ROUND((ROUND(((2600-$M237)/$L237)*$N237,2)+ROUND($M237*9%,2))*'umowa o pracę'!$E$8,2),IF(AND($L237+$M237&gt;=2600,$M237&gt;=2600),ROUND((ROUND(2600*9%,2))*'umowa o pracę'!$E$8,2),IF(AND($L237+$M237&gt;=2600,$L237&gt;=2600,$M237&lt;2600),ROUND((ROUND($M237*9%,2)+ROUND(((2600-$M237)/$L237)*$N237,2))*'umowa o pracę'!$E$8,2),0)))),0))))&gt;$J237,$J237,IF(IF(AND($K237=1,$I237&gt;0),ROUND(IF($L237+$M237&gt;=2600,2600*'umowa o pracę'!$E$8,($L237+$M237)*'umowa o pracę'!$E$8),2)+IF($M237=0,ROUND(IF($L237&gt;2600,ROUND($O237/$L237*2600,2),$O237)*'umowa o pracę'!$E$8,2),ROUND(IF($L237&gt;2600,ROUND($O237/$L237*2600,2),$O237)*'umowa o pracę'!$E$8,2)),ROUND(IF($L237+$M237&gt;=2600,2600*'umowa o pracę'!$E$8,($L237+$M237)*'umowa o pracę'!$E$8),2)-IF($M237=0,ROUND(ROUND(IF($L237&gt;2600,ROUND($N237/$L237*2600,2),$N237),2)*'umowa o pracę'!$E$8,2),IF($M237&gt;0,IF($L237+$M237&lt;2600,ROUND(ROUND($N237+ROUND($M237*9%,2),2)*'umowa o pracę'!$E$8,2),IF(AND($L237+$M237&gt;=2600,$M237&lt;2600,$L237&lt;2600),ROUND((ROUND(((2600-$M237)/$L237)*$N237,2)+ROUND($M237*9%,2))*'umowa o pracę'!$E$8,2),IF(AND($L237+$M237&gt;=2600,$M237&gt;=2600),ROUND((ROUND(2600*9%,2))*'umowa o pracę'!$E$8,2),IF(AND($L237+$M237&gt;=2600,$L237&gt;=2600,$M237&lt;2600),ROUND((ROUND($M237*9%,2)+ROUND(((2600-$M237)/$L237)*$N237,2))*'umowa o pracę'!$E$8,2),0)))),0)))&gt;$J237,$J237,IF(AND($K237=1,$I237&gt;0),ROUND(IF($L237+$M237&gt;=2600,2600*'umowa o pracę'!$E$8,($L237+$M237)*'umowa o pracę'!$E$8),2)+IF($M237=0,ROUND(IF($L237&gt;2600,ROUND($O237/$L237*2600,2),$O237)*'umowa o pracę'!$E$8,2),ROUND(IF($L237&gt;2600,ROUND($O237/$L237*2600,2),$O237)*'umowa o pracę'!$E$8,2)),ROUND(IF($L237+$M237&gt;=2600,2600*'umowa o pracę'!$E$8,($L237+$M237)*'umowa o pracę'!$E$8),2)-IF(AND($M237=0,I237&gt;0),ROUND(ROUND(IF($L237&gt;2600,ROUND($N237/$L237*2600,2),$N237),2)*'umowa o pracę'!$E$8,2),IF($M237&gt;0,IF($L237+$M237&lt;2600,ROUND(ROUND($N237+ROUND($M237*9%,2),2)*'umowa o pracę'!$E$8,2),IF(AND($L237+$M237&gt;=2600,$M237&lt;2600,$L237&lt;2600),ROUND((ROUND(((2600-$M237)/$L237)*$N237,2)+ROUND($M237*9%,2))*'umowa o pracę'!$E$8,2),IF(AND($L237+$M237&gt;=2600,$M237&gt;=2600),ROUND((ROUND(2600*9%,2))*'umowa o pracę'!$E$8,2),IF(AND($L237+$M237&gt;=2600,$L237&gt;=2600,$M237&lt;2600),ROUND((ROUND($M237*9%,2)+ROUND(((2600-$M237)/$L237)*$N237,2))*'umowa o pracę'!$E$8,2),0)))),0)))))</f>
        <v>0</v>
      </c>
      <c r="R237" s="252">
        <f>IF(IF(IF(AND($K237=1,$I237&gt;0),ROUND(IF($L237+$M237&gt;=2800,2800*'umowa o pracę'!$E$8,($L237+$M237)*'umowa o pracę'!$E$8),2)+IF($M237=0,ROUND(IF($L237&gt;2800,ROUND($O237/$L237*2800,2),$O237)*'umowa o pracę'!$E$8,2),ROUND(IF($L237&gt;2800,ROUND($O237/$L237*2800,2),$O237)*'umowa o pracę'!$E$8,2)),ROUND(IF($L237+$M237&gt;=2800,2800*'umowa o pracę'!$E$8,($L237+$M237)*'umowa o pracę'!$E$8),2)-IF($M237=0,ROUND(ROUND(IF($L237&gt;2800,ROUND($N237/$L237*2800,2),$N237),2)*'umowa o pracę'!$E$8,2),IF($M237&gt;0,IF($L237+$M237&lt;2800,ROUND(ROUND($N237+ROUND($M237*9%,2),2)*'umowa o pracę'!$E$8,2),IF(AND($L237+$M237&gt;=2800,$M237&lt;2800,$L237&lt;2800),ROUND((ROUND(((2800-$M237)/$L237)*$N237,2)+ROUND($M237*9%,2))*'umowa o pracę'!$E$8,2),IF(AND($L237+$M237&gt;=2800,$M237&gt;=2800),ROUND((ROUND(2800*9%,2))*'umowa o pracę'!$E$8,2),IF(AND($L237+$M237&gt;=2800,$L237&gt;=2800,$M237&lt;2800),ROUND((ROUND($M237*9%,2)+ROUND(((2800-$M237)/$L237)*$N237,2))*'umowa o pracę'!$E$8,2),0)))),0)))&gt;$J237,$J237,IF(AND($K237=1,$I237&gt;0),ROUND(IF($L237+$M237&gt;=2800,2800*'umowa o pracę'!$E$8,($L237+$M237)*'umowa o pracę'!$E$8),2)+IF($M237=0,ROUND(IF($L237&gt;2800,ROUND($O237/$L237*2800,2),$O237)*'umowa o pracę'!$E$8,2),ROUND(IF($L237&gt;2800,ROUND($O237/$L237*2800,2),$O237)*'umowa o pracę'!$E$8,2)),ROUND(IF($L237+$M237&gt;=2800,2800*'umowa o pracę'!$E$8,($L237+$M237)*'umowa o pracę'!$E$8),2)-IF($M237=0,ROUND(ROUND(IF($L237&gt;2800,ROUND($N237/$L237*2800,2),$N237),2)*'umowa o pracę'!$E$8,2),IF($M237&gt;0,IF($L237+$M237&lt;2800,ROUND(ROUND($N237+ROUND($M237*9%,2),2)*'umowa o pracę'!$E$8,2),IF(AND($L237+$M237&gt;=2800,$M237&lt;2800,$L237&lt;2800),ROUND((ROUND(((2800-$M237)/$L237)*$N237,2)+ROUND($M237*9%,2))*'umowa o pracę'!$E$8,2),IF(AND($L237+$M237&gt;=2800,$M237&gt;=2800),ROUND((ROUND(2800*9%,2))*'umowa o pracę'!$E$8,2),IF(AND($L237+$M237&gt;=2800,$L237&gt;=2800,$M237&lt;2800),ROUND((ROUND($M237*9%,2)+ROUND(((2800-$M237)/$L237)*$N237,2))*'umowa o pracę'!$E$8,2),0)))),0))))&gt;$J237,$J237,IF(IF(AND($K237=1,$I237&gt;0),ROUND(IF($L237+$M237&gt;=2800,2800*'umowa o pracę'!$E$8,($L237+$M237)*'umowa o pracę'!$E$8),2)+IF($M237=0,ROUND(IF($L237&gt;2800,ROUND($O237/$L237*2800,2),$O237)*'umowa o pracę'!$E$8,2),ROUND(IF($L237&gt;2800,ROUND($O237/$L237*2800,2),$O237)*'umowa o pracę'!$E$8,2)),ROUND(IF($L237+$M237&gt;=2800,2800*'umowa o pracę'!$E$8,($L237+$M237)*'umowa o pracę'!$E$8),2)-IF($M237=0,ROUND(ROUND(IF($L237&gt;2800,ROUND($N237/$L237*2800,2),$N237),2)*'umowa o pracę'!$E$8,2),IF($M237&gt;0,IF($L237+$M237&lt;2800,ROUND(ROUND($N237+ROUND($M237*9%,2),2)*'umowa o pracę'!$E$8,2),IF(AND($L237+$M237&gt;=2800,$M237&lt;2800,$L237&lt;2800),ROUND((ROUND(((2800-$M237)/$L237)*$N237,2)+ROUND($M237*9%,2))*'umowa o pracę'!$E$8,2),IF(AND($L237+$M237&gt;=2800,$M237&gt;=2800),ROUND((ROUND(2800*9%,2))*'umowa o pracę'!$E$8,2),IF(AND($L237+$M237&gt;=2800,$L237&gt;=2800,$M237&lt;2800),ROUND((ROUND($M237*9%,2)+ROUND(((2800-$M237)/$L237)*$N237,2))*'umowa o pracę'!$E$8,2),0)))),0)))&gt;$J237,$J237,IF(AND($K237=1,$I237&gt;0),ROUND(IF($L237+$M237&gt;=2800,2800*'umowa o pracę'!$E$8,($L237+$M237)*'umowa o pracę'!$E$8),2)+IF($M237=0,ROUND(IF($L237&gt;2800,ROUND($O237/$L237*2800,2),$O237)*'umowa o pracę'!$E$8,2),ROUND(IF($L237&gt;2800,ROUND($O237/$L237*2800,2),$O237)*'umowa o pracę'!$E$8,2)),ROUND(IF($L237+$M237&gt;=2800,2800*'umowa o pracę'!$E$8,($L237+$M237)*'umowa o pracę'!$E$8),2)-IF(AND($M237=0,I237&gt;0),ROUND(ROUND(IF($L237&gt;2800,ROUND($N237/$L237*2800,2),$N237),2)*'umowa o pracę'!$E$8,2),IF($M237&gt;0,IF($L237+$M237&lt;2800,ROUND(ROUND($N237+ROUND($M237*9%,2),2)*'umowa o pracę'!$E$8,2),IF(AND($L237+$M237&gt;=2800,$M237&lt;2800,$L237&lt;2800),ROUND((ROUND(((2800-$M237)/$L237)*$N237,2)+ROUND($M237*9%,2))*'umowa o pracę'!$E$8,2),IF(AND($L237+$M237&gt;=2800,$M237&gt;=2800),ROUND((ROUND(2800*9%,2))*'umowa o pracę'!$E$8,2),IF(AND($L237+$M237&gt;=2800,$L237&gt;=2800,$M237&lt;2800),ROUND((ROUND($M237*9%,2)+ROUND(((2800-$M237)/$L237)*$N237,2))*'umowa o pracę'!$E$8,2),0)))),0)))))</f>
        <v>0</v>
      </c>
      <c r="S237" s="32">
        <f>IF('umowa o pracę'!$E$7=2020,IF(IF($K237=1,IF($M237=0,ROUND(IF($L237&gt;2600,ROUND($N237/$L237*2600,2),$N237)*'umowa o pracę'!$E$8,2),IF($L237+$M237&lt;2600,ROUND(ROUND($N237+ROUND($M237*9%,2),2)*'umowa o pracę'!$E$8,2),IF(AND($L237+$M237&gt;=2600,$L237&lt;2600),ROUND((ROUND($N237+ROUND((2600-$L237)*9%,2),2))*'umowa o pracę'!$E$8,2),IF(AND($L237+$M237&gt;=2600,$L237&gt;=2600),ROUND(ROUND($N237/$L237*2600,2)*'umowa o pracę'!$E$8,2),0)))),0)&gt;$H237,$H237,IF($K237=1,IF($M237=0,ROUND(IF($L237&gt;2600,ROUND($N237/$L237*2600,2),$N237)*'umowa o pracę'!$E$8,2),IF($L237+$M237&lt;2600,ROUND(ROUND($N237+ROUND($M237*9%,2),2)*'umowa o pracę'!$E$8,2),IF(AND($L237+$M237&gt;=2600,$L237&lt;2600),ROUND((ROUND($N237+ROUND((2600-$L237)*9%,2),2))*'umowa o pracę'!$E$8,2),IF(AND($L237+$M237&gt;=2600,$L237&gt;=2600),ROUND(ROUND($N237/$L237*2600,2)*'umowa o pracę'!$E$8,2),0)))),0)),IF('umowa o pracę'!$E$7=2021,IF(IF($K237=1,IF($M237=0,ROUND(IF($L237&gt;2800,ROUND($N237/$L237*2800,2),$N237)*'umowa o pracę'!$E$8,2),IF($L237+$M237&lt;2800,ROUND(ROUND($N237+ROUND($M237*9%,2),2)*'umowa o pracę'!$E$8,2),IF(AND($L237+$M237&gt;=2800,$L237&lt;2800),ROUND((ROUND($N237+ROUND((2800-$L237)*9%,2),2))*'umowa o pracę'!$E$8,2),IF(AND($L237+$M237&gt;=2800,$L237&gt;=2800),ROUND(ROUND($N237/$L237*2800,2)*'umowa o pracę'!$E$8,2),0)))),0)&gt;$H237,$H237,IF($K237=1,IF($M237=0,ROUND(IF($L237&gt;2800,ROUND($N237/$L237*2800,2),$N237)*'umowa o pracę'!$E$8,2),IF($L237+$M237&lt;2800,ROUND(ROUND($N237+ROUND($M237*9%,2),2)*'umowa o pracę'!$E$8,2),IF(AND($L237+$M237&gt;=2800,$L237&lt;2800),ROUND((ROUND($N237+ROUND((2800-$L237)*9%,2),2))*'umowa o pracę'!$E$8,2),IF(AND($L237+$M237&gt;=2800,$L237&gt;=2800),ROUND(ROUND($N237/$L237*2800,2)*'umowa o pracę'!$E$8,2),0)))),0)),0))</f>
        <v>0</v>
      </c>
      <c r="T237" s="32">
        <f>IF('umowa o pracę'!$E$7=2020,IF(IF($K237=1,IF($M237=0,ROUND(IF($L237&gt;2600,ROUND($O237/$L237*2600,2),$O237)*'umowa o pracę'!$E$8,2),ROUND(IF($L237&gt;2600,ROUND($O237/$L237*2600,2),$O237)*'umowa o pracę'!$E$8,2)),0)&gt;$I237,$I237,IF($K237=1,IF($M237=0,ROUND(IF($L237&gt;2600,ROUND($O237/$L237*2600,2),$O237)*'umowa o pracę'!$E$8,2),ROUND(IF($L237&gt;2600,ROUND($O237/$L237*2600,2),$O237)*'umowa o pracę'!$E$8,2)),0)),IF('umowa o pracę'!$E$7=2021,IF(IF($K237=1,IF($M237=0,ROUND(IF($L237&gt;2800,ROUND($O237/$L237*2800,2),$O237)*'umowa o pracę'!$E$8,2),ROUND(IF($L237&gt;2800,ROUND($O237/$L237*2800,2),$O237)*'umowa o pracę'!$E$8,2)),0)&gt;$I237,$I237,IF($K237=1,IF($M237=0,ROUND(IF($L237&gt;2800,ROUND($O237/$L237*2800,2),$O237)*'umowa o pracę'!$E$8,2),ROUND(IF($L237&gt;2800,ROUND($O237/$L237*2800,2),$O237)*'umowa o pracę'!$E$8,2)),0)),0))</f>
        <v>0</v>
      </c>
      <c r="U237" s="51">
        <f>IF('umowa o pracę'!$E$7=2020,$Q237,IF('umowa o pracę'!$E$7=2021,$R237,0))</f>
        <v>0</v>
      </c>
      <c r="V237" s="53">
        <f t="shared" si="40"/>
        <v>1</v>
      </c>
      <c r="W237" s="54">
        <f>IF('umowa o pracę'!$E$6&lt;2,0,$L237)</f>
        <v>0</v>
      </c>
      <c r="X237" s="54">
        <f>IF('umowa o pracę'!$E$6&lt;2,0,$M237)</f>
        <v>0</v>
      </c>
      <c r="Y237" s="55">
        <f>IF('umowa o pracę'!$E$6&lt;2,0,$N237)</f>
        <v>0</v>
      </c>
      <c r="Z237" s="55">
        <f>IF('umowa o pracę'!$E$6&lt;2,0,$O237)</f>
        <v>0</v>
      </c>
      <c r="AA237" s="32">
        <f>IF('umowa o pracę'!$E$7=2020,ROUND(IF($W237&gt;=2600,2600*'umowa o pracę'!$E$8,$W237*'umowa o pracę'!$E$8),2),IF('umowa o pracę'!$E$7=2021,ROUND(IF($W237&gt;=2800,2800*'umowa o pracę'!$E$8,$W237*'umowa o pracę'!$E$8),2),0))</f>
        <v>0</v>
      </c>
      <c r="AB237" s="32">
        <f>IF(IF(IF(AND($V237=1,$I237&gt;0),ROUND(IF($W237+$X237&gt;=2600,2600*'umowa o pracę'!$E$8,($W237+$X237)*'umowa o pracę'!$E$8),2)+IF($X237=0,ROUND(IF($W237&gt;2600,ROUND($Z237/$W237*2600,2),$Z237)*'umowa o pracę'!$E$8,2),ROUND(IF($W237&gt;2600,ROUND($Z237/$W237*2600,2),$Z237)*'umowa o pracę'!$E$8,2)),ROUND(IF($W237+$X237&gt;=2600,2600*'umowa o pracę'!$E$8,($W237+$X237)*'umowa o pracę'!$E$8),2)-IF($X237=0,ROUND(ROUND(IF($W237&gt;2600,ROUND($Y237/$W237*2600,2),$Y237),2)*'umowa o pracę'!$E$8,2),IF($X237&gt;0,IF($W237+$X237&lt;2600,ROUND(ROUND($Y237+ROUND($X237*9%,2),2)*'umowa o pracę'!$E$8,2),IF(AND($W237+$X237&gt;=2600,$X237&lt;2600,$W237&lt;2600),ROUND((ROUND(((2600-$X237)/$W237)*$Y237,2)+ROUND($X237*9%,2))*'umowa o pracę'!$E$8,2),IF(AND($W237+$X237&gt;=2600,$X237&gt;=2600),ROUND((ROUND(2600*9%,2))*'umowa o pracę'!$E$8,2),IF(AND($W237+$X237&gt;=2600,$W237&gt;=2600,$X237&lt;2600),ROUND((ROUND($X237*9%,2)+ROUND(((2600-$X237)/$W237)*$Y237,2))*'umowa o pracę'!$E$8,2),0)))),0)))&gt;$J237,$J237,IF(AND($V237=1,$I237&gt;0),ROUND(IF($W237+$X237&gt;=2600,2600*'umowa o pracę'!$E$8,($W237+$X237)*'umowa o pracę'!$E$8),2)+IF($X237=0,ROUND(IF($W237&gt;2600,ROUND($Z237/$W237*2600,2),$Z237)*'umowa o pracę'!$E$8,2),ROUND(IF($W237&gt;2600,ROUND($Z237/$W237*2600,2),$Z237)*'umowa o pracę'!$E$8,2)),ROUND(IF($W237+$X237&gt;=2600,2600*'umowa o pracę'!$E$8,($W237+$X237)*'umowa o pracę'!$E$8),2)-IF($X237=0,ROUND(ROUND(IF($W237&gt;2600,ROUND($Y237/$W237*2600,2),$Y237),2)*'umowa o pracę'!$E$8,2),IF($X237&gt;0,IF($W237+$X237&lt;2600,ROUND(ROUND($Y237+ROUND($X237*9%,2),2)*'umowa o pracę'!$E$8,2),IF(AND($W237+$X237&gt;=2600,$X237&lt;2600,$W237&lt;2600),ROUND((ROUND(((2600-$X237)/$W237)*$Y237,2)+ROUND($X237*9%,2))*'umowa o pracę'!$E$8,2),IF(AND($W237+$X237&gt;=2600,$X237&gt;=2600),ROUND((ROUND(2600*9%,2))*'umowa o pracę'!$E$8,2),IF(AND($W237+$X237&gt;=2600,$W237&gt;=2600,$X237&lt;2600),ROUND((ROUND($X237*9%,2)+ROUND(((2600-$X237)/$W237)*$Y237,2))*'umowa o pracę'!$E$8,2),0)))),0))))&gt;$J237,$J237,IF(IF(AND($V237=1,$I237&gt;0),ROUND(IF($W237+$X237&gt;=2600,2600*'umowa o pracę'!$E$8,($W237+$X237)*'umowa o pracę'!$E$8),2)+IF($X237=0,ROUND(IF($W237&gt;2600,ROUND($Z237/$W237*2600,2),$Z237)*'umowa o pracę'!$E$8,2),ROUND(IF($W237&gt;2600,ROUND($Z237/$W237*2600,2),$Z237)*'umowa o pracę'!$E$8,2)),ROUND(IF($W237+$X237&gt;=2600,2600*'umowa o pracę'!$E$8,($W237+$X237)*'umowa o pracę'!$E$8),2)-IF($X237=0,ROUND(ROUND(IF($W237&gt;2600,ROUND($Y237/$W237*2600,2),$Y237),2)*'umowa o pracę'!$E$8,2),IF($X237&gt;0,IF($W237+$X237&lt;2600,ROUND(ROUND($Y237+ROUND($X237*9%,2),2)*'umowa o pracę'!$E$8,2),IF(AND($W237+$X237&gt;=2600,$X237&lt;2600,$W237&lt;2600),ROUND((ROUND(((2600-$X237)/$W237)*$Y237,2)+ROUND($X237*9%,2))*'umowa o pracę'!$E$8,2),IF(AND($W237+$X237&gt;=2600,$X237&gt;=2600),ROUND((ROUND(2600*9%,2))*'umowa o pracę'!$E$8,2),IF(AND($W237+$X237&gt;=2600,$W237&gt;=2600,$X237&lt;2600),ROUND((ROUND($X237*9%,2)+ROUND(((2600-$X237)/$W237)*$Y237,2))*'umowa o pracę'!$E$8,2),0)))),0)))&gt;$J237,$J237,IF(AND($V237=1,$I237&gt;0),ROUND(IF($W237+$X237&gt;=2600,2600*'umowa o pracę'!$E$8,($W237+$X237)*'umowa o pracę'!$E$8),2)+IF($X237=0,ROUND(IF($W237&gt;2600,ROUND($Z237/$W237*2600,2),$Z237)*'umowa o pracę'!$E$8,2),ROUND(IF($W237&gt;2600,ROUND($Z237/$W237*2600,2),$Z237)*'umowa o pracę'!$E$8,2)),ROUND(IF($W237+$X237&gt;=2600,2600*'umowa o pracę'!$E$8,($W237+$X237)*'umowa o pracę'!$E$8),2)-IF(AND($X237=0,I237&gt;0),ROUND(ROUND(IF($W237&gt;2600,ROUND($Y237/$W237*2600,2),$Y237),2)*'umowa o pracę'!$E$8,2),IF($X237&gt;0,IF($W237+$X237&lt;2600,ROUND(ROUND($Y237+ROUND($X237*9%,2),2)*'umowa o pracę'!$E$8,2),IF(AND($W237+$X237&gt;=2600,$X237&lt;2600,$W237&lt;2600),ROUND((ROUND(((2600-$X237)/$W237)*$Y237,2)+ROUND($X237*9%,2))*'umowa o pracę'!$E$8,2),IF(AND($W237+$X237&gt;=2600,$X237&gt;=2600),ROUND((ROUND(2600*9%,2))*'umowa o pracę'!$E$8,2),IF(AND($W237+$X237&gt;=2600,$W237&gt;=2600,$X237&lt;2600),ROUND((ROUND($X237*9%,2)+ROUND(((2600-$X237)/$W237)*$Y237,2))*'umowa o pracę'!$E$8,2),0)))),0)))))</f>
        <v>0</v>
      </c>
      <c r="AC237" s="32">
        <f>IF(IF(IF(AND($V237=1,$I237&gt;0),ROUND(IF($W237+$X237&gt;=2800,2800*'umowa o pracę'!$E$8,($W237+$X237)*'umowa o pracę'!$E$8),2)+IF($X237=0,ROUND(IF($W237&gt;2800,ROUND($Z237/$W237*2800,2),$Z237)*'umowa o pracę'!$E$8,2),ROUND(IF($W237&gt;2800,ROUND($Z237/$W237*2800,2),$Z237)*'umowa o pracę'!$E$8,2)),ROUND(IF($W237+$X237&gt;=2800,2800*'umowa o pracę'!$E$8,($W237+$X237)*'umowa o pracę'!$E$8),2)-IF($X237=0,ROUND(ROUND(IF($W237&gt;2800,ROUND($Y237/$W237*2800,2),$Y237),2)*'umowa o pracę'!$E$8,2),IF($X237&gt;0,IF($W237+$X237&lt;2800,ROUND(ROUND($Y237+ROUND($X237*9%,2),2)*'umowa o pracę'!$E$8,2),IF(AND($W237+$X237&gt;=2800,$X237&lt;2800,$W237&lt;2800),ROUND((ROUND(((2800-$X237)/$W237)*$Y237,2)+ROUND($X237*9%,2))*'umowa o pracę'!$E$8,2),IF(AND($W237+$X237&gt;=2800,$X237&gt;=2800),ROUND((ROUND(2800*9%,2))*'umowa o pracę'!$E$8,2),IF(AND($W237+$X237&gt;=2800,$W237&gt;=2800,$X237&lt;2800),ROUND((ROUND($X237*9%,2)+ROUND(((2800-$X237)/$W237)*$Y237,2))*'umowa o pracę'!$E$8,2),0)))),0)))&gt;$J237,$J237,IF(AND($V237=1,$I237&gt;0),ROUND(IF($W237+$X237&gt;=2800,2800*'umowa o pracę'!$E$8,($W237+$X237)*'umowa o pracę'!$E$8),2)+IF($X237=0,ROUND(IF($W237&gt;2800,ROUND($Z237/$W237*2800,2),$Z237)*'umowa o pracę'!$E$8,2),ROUND(IF($W237&gt;2800,ROUND($Z237/$W237*2800,2),$Z237)*'umowa o pracę'!$E$8,2)),ROUND(IF($W237+$X237&gt;=2800,2800*'umowa o pracę'!$E$8,($W237+$X237)*'umowa o pracę'!$E$8),2)-IF($X237=0,ROUND(ROUND(IF($W237&gt;2800,ROUND($Y237/$W237*2800,2),$Y237),2)*'umowa o pracę'!$E$8,2),IF($X237&gt;0,IF($W237+$X237&lt;2800,ROUND(ROUND($Y237+ROUND($X237*9%,2),2)*'umowa o pracę'!$E$8,2),IF(AND($W237+$X237&gt;=2800,$X237&lt;2800,$W237&lt;2800),ROUND((ROUND(((2800-$X237)/$W237)*$Y237,2)+ROUND($X237*9%,2))*'umowa o pracę'!$E$8,2),IF(AND($W237+$X237&gt;=2800,$X237&gt;=2800),ROUND((ROUND(2800*9%,2))*'umowa o pracę'!$E$8,2),IF(AND($W237+$X237&gt;=2800,$W237&gt;=2800,$X237&lt;2800),ROUND((ROUND($X237*9%,2)+ROUND(((2800-$X237)/$W237)*$Y237,2))*'umowa o pracę'!$E$8,2),0)))),0))))&gt;$J237,$J237,IF(IF(AND($V237=1,$I237&gt;0),ROUND(IF($W237+$X237&gt;=2800,2800*'umowa o pracę'!$E$8,($W237+$X237)*'umowa o pracę'!$E$8),2)+IF($X237=0,ROUND(IF($W237&gt;2800,ROUND($Z237/$W237*2800,2),$Z237)*'umowa o pracę'!$E$8,2),ROUND(IF($W237&gt;2800,ROUND($Z237/$W237*2800,2),$Z237)*'umowa o pracę'!$E$8,2)),ROUND(IF($W237+$X237&gt;=2800,2800*'umowa o pracę'!$E$8,($W237+$X237)*'umowa o pracę'!$E$8),2)-IF($X237=0,ROUND(ROUND(IF($W237&gt;2800,ROUND($Y237/$W237*2800,2),$Y237),2)*'umowa o pracę'!$E$8,2),IF($X237&gt;0,IF($W237+$X237&lt;2800,ROUND(ROUND($Y237+ROUND($X237*9%,2),2)*'umowa o pracę'!$E$8,2),IF(AND($W237+$X237&gt;=2800,$X237&lt;2800,$W237&lt;2800),ROUND((ROUND(((2800-$X237)/$W237)*$Y237,2)+ROUND($X237*9%,2))*'umowa o pracę'!$E$8,2),IF(AND($W237+$X237&gt;=2800,$X237&gt;=2800),ROUND((ROUND(2800*9%,2))*'umowa o pracę'!$E$8,2),IF(AND($W237+$X237&gt;=2800,$W237&gt;=2800,$X237&lt;2800),ROUND((ROUND($X237*9%,2)+ROUND(((2800-$X237)/$W237)*$Y237,2))*'umowa o pracę'!$E$8,2),0)))),0)))&gt;$J237,$J237,IF(AND($V237=1,$I237&gt;0),ROUND(IF($W237+$X237&gt;=2800,2800*'umowa o pracę'!$E$8,($W237+$X237)*'umowa o pracę'!$E$8),2)+IF($X237=0,ROUND(IF($W237&gt;2800,ROUND($Z237/$W237*2800,2),$Z237)*'umowa o pracę'!$E$8,2),ROUND(IF($W237&gt;2800,ROUND($Z237/$W237*2800,2),$Z237)*'umowa o pracę'!$E$8,2)),ROUND(IF($W237+$X237&gt;=2800,2800*'umowa o pracę'!$E$8,($W237+$X237)*'umowa o pracę'!$E$8),2)-IF(AND($X237=0,I237&gt;0),ROUND(ROUND(IF($W237&gt;2800,ROUND($Y237/$W237*2800,2),$Y237),2)*'umowa o pracę'!$E$8,2),IF($X237&gt;0,IF($W237+$X237&lt;2800,ROUND(ROUND($Y237+ROUND($X237*9%,2),2)*'umowa o pracę'!$E$8,2),IF(AND($W237+$X237&gt;=2800,$X237&lt;2800,$W237&lt;2800),ROUND((ROUND(((2800-$X237)/$W237)*$Y237,2)+ROUND($X237*9%,2))*'umowa o pracę'!$E$8,2),IF(AND($W237+$X237&gt;=2800,$X237&gt;=2800),ROUND((ROUND(2800*9%,2))*'umowa o pracę'!$E$8,2),IF(AND($W237+$X237&gt;=2800,$W237&gt;=2800,$X237&lt;2800),ROUND((ROUND($X237*9%,2)+ROUND(((2800-$X237)/$W237)*$Y237,2))*'umowa o pracę'!$E$8,2),0)))),0)))))</f>
        <v>0</v>
      </c>
      <c r="AD237" s="32">
        <f>IF('umowa o pracę'!$E$7=2020,IF(IF($V237=1,IF($X237=0,ROUND(IF($W237&gt;2600,ROUND($Y237/$W237*2600,2),$Y237)*'umowa o pracę'!$E$8,2),IF($W237+$X237&lt;2600,ROUND(ROUND($Y237+ROUND($X237*9%,2),2)*'umowa o pracę'!$E$8,2),IF(AND($W237+$X237&gt;=2600,$W237&lt;2600),ROUND((ROUND($Y237+ROUND((2600-$W237)*9%,2),2))*'umowa o pracę'!$E$8,2),IF(AND($W237+$X237&gt;=2600,$W237&gt;=2600),ROUND(ROUND($Y237/$W237*2600,2)*'umowa o pracę'!$E$8,2),0)))),0)&gt;$H237,$H237,IF($V237=1,IF($X237=0,ROUND(IF($W237&gt;2600,ROUND($Y237/$W237*2600,2),$Y237)*'umowa o pracę'!$E$8,2),IF($W237+$X237&lt;2600,ROUND(ROUND($Y237+ROUND($X237*9%,2),2)*'umowa o pracę'!$E$8,2),IF(AND($W237+$X237&gt;=2600,$W237&lt;2600),ROUND((ROUND($Y237+ROUND((2600-$W237)*9%,2),2))*'umowa o pracę'!$E$8,2),IF(AND($W237+$X237&gt;=2600,$W237&gt;=2600),ROUND(ROUND($Y237/$W237*2600,2)*'umowa o pracę'!$E$8,2),0)))),0)),IF('umowa o pracę'!$E$7=2021,IF(IF($V237=1,IF($X237=0,ROUND(IF($W237&gt;2800,ROUND($Y237/$W237*2800,2),$Y237)*'umowa o pracę'!$E$8,2),IF($W237+$X237&lt;2800,ROUND(ROUND($Y237+ROUND($X237*9%,2),2)*'umowa o pracę'!$E$8,2),IF(AND($W237+$X237&gt;=2800,$W237&lt;2800),ROUND((ROUND($Y237+ROUND((2800-$W237)*9%,2),2))*'umowa o pracę'!$E$8,2),IF(AND($W237+$X237&gt;=2800,$W237&gt;=2800),ROUND(ROUND($Y237/$W237*2800,2)*'umowa o pracę'!$E$8,2),0)))),0)&gt;$H237,$H237,IF($V237=1,IF($X237=0,ROUND(IF($W237&gt;2800,ROUND($Y237/$W237*2800,2),$Y237)*'umowa o pracę'!$E$8,2),IF($W237+$X237&lt;2800,ROUND(ROUND($Y237+ROUND($X237*9%,2),2)*'umowa o pracę'!$E$8,2),IF(AND($W237+$X237&gt;=2800,$W237&lt;2800),ROUND((ROUND($Y237+ROUND((2800-$W237)*9%,2),2))*'umowa o pracę'!$E$8,2),IF(AND($W237+$X237&gt;=2800,$W237&gt;=2800),ROUND(ROUND($Y237/$W237*2800,2)*'umowa o pracę'!$E$8,2),0)))),0)),0))</f>
        <v>0</v>
      </c>
      <c r="AE237" s="32">
        <f>IF('umowa o pracę'!$E$7=2020,IF(IF($V237=1,IF($X237=0,ROUND(IF($W237&gt;2600,ROUND($Z237/$W237*2600,2),$Z237)*'umowa o pracę'!$E$8,2),ROUND(IF($W237&gt;2600,ROUND($Z237/$W237*2600,2),$Z237)*'umowa o pracę'!$E$8,2)),0)&gt;$I237,$I237,IF($V237=1,IF($X237=0,ROUND(IF($W237&gt;2600,ROUND($Z237/$W237*2600,2),$Z237)*'umowa o pracę'!$E$8,2),ROUND(IF($W237&gt;2600,ROUND($Z237/$W237*2600,2),$Z237)*'umowa o pracę'!$E$8,2)),0)),IF('umowa o pracę'!$E$7=2021,IF(IF($V237=1,IF($X237=0,ROUND(IF($W237&gt;2800,ROUND($Z237/$W237*2800,2),$Z237)*'umowa o pracę'!$E$8,2),ROUND(IF($W237&gt;2800,ROUND($Z237/$W237*2800,2),$Z237)*'umowa o pracę'!$E$8,2)),0)&gt;$I237,$I237,IF($V237=1,IF($X237=0,ROUND(IF($W237&gt;2800,ROUND($Z237/$W237*2800,2),$Z237)*'umowa o pracę'!$E$8,2),ROUND(IF($W237&gt;2800,ROUND($Z237/$W237*2800,2),$Z237)*'umowa o pracę'!$E$8,2)),0)),0))</f>
        <v>0</v>
      </c>
      <c r="AF237" s="56">
        <f>IF('umowa o pracę'!$E$7=2020,$AB237,IF('umowa o pracę'!$E$7=2021,$AC237,0))</f>
        <v>0</v>
      </c>
      <c r="AG237" s="53">
        <f t="shared" si="41"/>
        <v>1</v>
      </c>
      <c r="AH237" s="39">
        <f>IF('umowa o pracę'!$E$6&lt;3,0,$L237)</f>
        <v>0</v>
      </c>
      <c r="AI237" s="39">
        <f>IF('umowa o pracę'!$E$6&lt;3,0,$M237)</f>
        <v>0</v>
      </c>
      <c r="AJ237" s="55">
        <f>IF('umowa o pracę'!$E$6&lt;3,0,$N237)</f>
        <v>0</v>
      </c>
      <c r="AK237" s="55">
        <f>IF('umowa o pracę'!$E$6&lt;3,0,$O237)</f>
        <v>0</v>
      </c>
      <c r="AL237" s="32">
        <f>IF('umowa o pracę'!$E$7=2020,ROUND(IF($AH237&gt;=2600,2600*'umowa o pracę'!$E$8,$AH237*'umowa o pracę'!$E$8),2),IF('umowa o pracę'!$E$7=2021,ROUND(IF($AH237&gt;=2800,2800*'umowa o pracę'!$E$8,$AH237*'umowa o pracę'!$E$8),2),0))</f>
        <v>0</v>
      </c>
      <c r="AM237" s="32">
        <f>IF(IF(IF(AND($AG237=1,$I237&gt;0),ROUND(IF($AH237+$AI237&gt;=2600,2600*'umowa o pracę'!$E$8,($AH237+$AI237)*'umowa o pracę'!$E$8),2)+IF($AI237=0,ROUND(IF($AH237&gt;2600,ROUND($AK237/$AH237*2600,2),$AK237)*'umowa o pracę'!$E$8,2),ROUND(IF($AH237&gt;2600,ROUND($AK237/$AH237*2600,2),$AK237)*'umowa o pracę'!$E$8,2)),ROUND(IF($AH237+$AI237&gt;=2600,2600*'umowa o pracę'!$E$8,($AH237+$AI237)*'umowa o pracę'!$E$8),2)-IF($AI237=0,ROUND(ROUND(IF($AH237&gt;2600,ROUND($AJ237/$AH237*2600,2),$AJ237),2)*'umowa o pracę'!$E$8,2),IF($AI237&gt;0,IF($AH237+$AI237&lt;2600,ROUND(ROUND($AJ237+ROUND($AI237*9%,2),2)*'umowa o pracę'!$E$8,2),IF(AND($AH237+$AI237&gt;=2600,$AI237&lt;2600,$AH237&lt;2600),ROUND((ROUND(((2600-$AI237)/$AH237)*$AJ237,2)+ROUND($AI237*9%,2))*'umowa o pracę'!$E$8,2),IF(AND($AH237+$AI237&gt;=2600,$AI237&gt;=2600),ROUND((ROUND(2600*9%,2))*'umowa o pracę'!$E$8,2),IF(AND($AH237+$AI237&gt;=2600,$AH237&gt;=2600,$AI237&lt;2600),ROUND((ROUND($AI237*9%,2)+ROUND(((2600-$AI237)/$AH237)*$AJ237,2))*'umowa o pracę'!$E$8,2),0)))),0)))&gt;$J237,$J237,IF(AND($AG237=1,$I237&gt;0),ROUND(IF($AH237+$AI237&gt;=2600,2600*'umowa o pracę'!$E$8,($AH237+$AI237)*'umowa o pracę'!$E$8),2)+IF($AI237=0,ROUND(IF($AH237&gt;2600,ROUND($AK237/$AH237*2600,2),$AK237)*'umowa o pracę'!$E$8,2),ROUND(IF($AH237&gt;2600,ROUND($AK237/$AH237*2600,2),$AK237)*'umowa o pracę'!$E$8,2)),ROUND(IF($AH237+$AI237&gt;=2600,2600*'umowa o pracę'!$E$8,($AH237+$AI237)*'umowa o pracę'!$E$8),2)-IF($AI237=0,ROUND(ROUND(IF($AH237&gt;2600,ROUND($AJ237/$AH237*2600,2),$AJ237),2)*'umowa o pracę'!$E$8,2),IF($AI237&gt;0,IF($AH237+$AI237&lt;2600,ROUND(ROUND($AJ237+ROUND($AI237*9%,2),2)*'umowa o pracę'!$E$8,2),IF(AND($AH237+$AI237&gt;=2600,$AI237&lt;2600,$AH237&lt;2600),ROUND((ROUND(((2600-$AI237)/$AH237)*$AJ237,2)+ROUND($AI237*9%,2))*'umowa o pracę'!$E$8,2),IF(AND($AH237+$AI237&gt;=2600,$AI237&gt;=2600),ROUND((ROUND(2600*9%,2))*'umowa o pracę'!$E$8,2),IF(AND($AH237+$AI237&gt;=2600,$AH237&gt;=2600,$AI237&lt;2600),ROUND((ROUND($AI237*9%,2)+ROUND(((2600-$AI237)/$AH237)*$AJ237,2))*'umowa o pracę'!$E$8,2),0)))),0))))&gt;$J237,$J237,IF(IF(AND($AG237=1,$I237&gt;0),ROUND(IF($AH237+$AI237&gt;=2600,2600*'umowa o pracę'!$E$8,($AH237+$AI237)*'umowa o pracę'!$E$8),2)+IF($AI237=0,ROUND(IF($AH237&gt;2600,ROUND($AK237/$AH237*2600,2),$AK237)*'umowa o pracę'!$E$8,2),ROUND(IF($AH237&gt;2600,ROUND($AK237/$AH237*2600,2),$AK237)*'umowa o pracę'!$E$8,2)),ROUND(IF($AH237+$AI237&gt;=2600,2600*'umowa o pracę'!$E$8,($AH237+$AI237)*'umowa o pracę'!$E$8),2)-IF($AI237=0,ROUND(ROUND(IF($AH237&gt;2600,ROUND($AJ237/$AH237*2600,2),$AJ237),2)*'umowa o pracę'!$E$8,2),IF($AI237&gt;0,IF($AH237+$AI237&lt;2600,ROUND(ROUND($AJ237+ROUND($AI237*9%,2),2)*'umowa o pracę'!$E$8,2),IF(AND($AH237+$AI237&gt;=2600,$AI237&lt;2600,$AH237&lt;2600),ROUND((ROUND(((2600-$AI237)/$AH237)*$AJ237,2)+ROUND($AI237*9%,2))*'umowa o pracę'!$E$8,2),IF(AND($AH237+$AI237&gt;=2600,$AI237&gt;=2600),ROUND((ROUND(2600*9%,2))*'umowa o pracę'!$E$8,2),IF(AND($AH237+$AI237&gt;=2600,$AH237&gt;=2600,$AI237&lt;2600),ROUND((ROUND($AI237*9%,2)+ROUND(((2600-$AI237)/$AH237)*$AJ237,2))*'umowa o pracę'!$E$8,2),0)))),0)))&gt;$J237,$J237,IF(AND($AG237=1,$I237&gt;0),ROUND(IF($AH237+$AI237&gt;=2600,2600*'umowa o pracę'!$E$8,($AH237+$AI237)*'umowa o pracę'!$E$8),2)+IF($AI237=0,ROUND(IF($AH237&gt;2600,ROUND($AK237/$AH237*2600,2),$AK237)*'umowa o pracę'!$E$8,2),ROUND(IF($AH237&gt;2600,ROUND($AK237/$AH237*2600,2),$AK237)*'umowa o pracę'!$E$8,2)),ROUND(IF($AH237+$AI237&gt;=2600,2600*'umowa o pracę'!$E$8,($AH237+$AI237)*'umowa o pracę'!$E$8),2)-IF(AND($AI237=0,I237&gt;0),ROUND(ROUND(IF($AH237&gt;2600,ROUND($AJ237/$AH237*2600,2),$AJ237),2)*'umowa o pracę'!$E$8,2),IF($AI237&gt;0,IF($AH237+$AI237&lt;2600,ROUND(ROUND($AJ237+ROUND($AI237*9%,2),2)*'umowa o pracę'!$E$8,2),IF(AND($AH237+$AI237&gt;=2600,$AI237&lt;2600,$AH237&lt;2600),ROUND((ROUND(((2600-$AI237)/$AH237)*$AJ237,2)+ROUND($AI237*9%,2))*'umowa o pracę'!$E$8,2),IF(AND($AH237+$AI237&gt;=2600,$AI237&gt;=2600),ROUND((ROUND(2600*9%,2))*'umowa o pracę'!$E$8,2),IF(AND($AH237+$AI237&gt;=2600,$AH237&gt;=2600,$AI237&lt;2600),ROUND((ROUND($AI237*9%,2)+ROUND(((2600-$AI237)/$AH237)*$AJ237,2))*'umowa o pracę'!$E$8,2),0)))),0)))))</f>
        <v>0</v>
      </c>
      <c r="AN237" s="32">
        <f>IF(IF(IF(AND($AG237=1,$I237&gt;0),ROUND(IF($AH237+$AI237&gt;=2800,2800*'umowa o pracę'!$E$8,($AH237+$AI237)*'umowa o pracę'!$E$8),2)+IF($AI237=0,ROUND(IF($AH237&gt;2800,ROUND($AK237/$AH237*2800,2),$AK237)*'umowa o pracę'!$E$8,2),ROUND(IF($AH237&gt;2800,ROUND($AK237/$AH237*2800,2),$AK237)*'umowa o pracę'!$E$8,2)),ROUND(IF($AH237+$AI237&gt;=2800,2800*'umowa o pracę'!$E$8,($AH237+$AI237)*'umowa o pracę'!$E$8),2)-IF($AI237=0,ROUND(ROUND(IF($AH237&gt;2800,ROUND($AJ237/$AH237*2800,2),$AJ237),2)*'umowa o pracę'!$E$8,2),IF($AI237&gt;0,IF($AH237+$AI237&lt;2800,ROUND(ROUND($AJ237+ROUND($AI237*9%,2),2)*'umowa o pracę'!$E$8,2),IF(AND($AH237+$AI237&gt;=2800,$AI237&lt;2800,$AH237&lt;2800),ROUND((ROUND(((2800-$AI237)/$AH237)*$AJ237,2)+ROUND($AI237*9%,2))*'umowa o pracę'!$E$8,2),IF(AND($AH237+$AI237&gt;=2800,$AI237&gt;=2800),ROUND((ROUND(2800*9%,2))*'umowa o pracę'!$E$8,2),IF(AND($AH237+$AI237&gt;=2800,$AH237&gt;=2800,$AI237&lt;2800),ROUND((ROUND($AI237*9%,2)+ROUND(((2800-$AI237)/$AH237)*$AJ237,2))*'umowa o pracę'!$E$8,2),0)))),0)))&gt;$J237,$J237,IF(AND($AG237=1,$I237&gt;0),ROUND(IF($AH237+$AI237&gt;=2800,2800*'umowa o pracę'!$E$8,($AH237+$AI237)*'umowa o pracę'!$E$8),2)+IF($AI237=0,ROUND(IF($AH237&gt;2800,ROUND($AK237/$AH237*2800,2),$AK237)*'umowa o pracę'!$E$8,2),ROUND(IF($AH237&gt;2800,ROUND($AK237/$AH237*2800,2),$AK237)*'umowa o pracę'!$E$8,2)),ROUND(IF($AH237+$AI237&gt;=2800,2800*'umowa o pracę'!$E$8,($AH237+$AI237)*'umowa o pracę'!$E$8),2)-IF($AI237=0,ROUND(ROUND(IF($AH237&gt;2800,ROUND($AJ237/$AH237*2800,2),$AJ237),2)*'umowa o pracę'!$E$8,2),IF($AI237&gt;0,IF($AH237+$AI237&lt;2800,ROUND(ROUND($AJ237+ROUND($AI237*9%,2),2)*'umowa o pracę'!$E$8,2),IF(AND($AH237+$AI237&gt;=2800,$AI237&lt;2800,$AH237&lt;2800),ROUND((ROUND(((2800-$AI237)/$AH237)*$AJ237,2)+ROUND($AI237*9%,2))*'umowa o pracę'!$E$8,2),IF(AND($AH237+$AI237&gt;=2800,$AI237&gt;=2800),ROUND((ROUND(2800*9%,2))*'umowa o pracę'!$E$8,2),IF(AND($AH237+$AI237&gt;=2800,$AH237&gt;=2800,$AI237&lt;2800),ROUND((ROUND($AI237*9%,2)+ROUND(((2800-$AI237)/$AH237)*$AJ237,2))*'umowa o pracę'!$E$8,2),0)))),0))))&gt;$J237,$J237,IF(IF(AND($AG237=1,$I237&gt;0),ROUND(IF($AH237+$AI237&gt;=2800,2800*'umowa o pracę'!$E$8,($AH237+$AI237)*'umowa o pracę'!$E$8),2)+IF($AI237=0,ROUND(IF($AH237&gt;2800,ROUND($AK237/$AH237*2800,2),$AK237)*'umowa o pracę'!$E$8,2),ROUND(IF($AH237&gt;2800,ROUND($AK237/$AH237*2800,2),$AK237)*'umowa o pracę'!$E$8,2)),ROUND(IF($AH237+$AI237&gt;=2800,2800*'umowa o pracę'!$E$8,($AH237+$AI237)*'umowa o pracę'!$E$8),2)-IF($AI237=0,ROUND(ROUND(IF($AH237&gt;2800,ROUND($AJ237/$AH237*2800,2),$AJ237),2)*'umowa o pracę'!$E$8,2),IF($AI237&gt;0,IF($AH237+$AI237&lt;2800,ROUND(ROUND($AJ237+ROUND($AI237*9%,2),2)*'umowa o pracę'!$E$8,2),IF(AND($AH237+$AI237&gt;=2800,$AI237&lt;2800,$AH237&lt;2800),ROUND((ROUND(((2800-$AI237)/$AH237)*$AJ237,2)+ROUND($AI237*9%,2))*'umowa o pracę'!$E$8,2),IF(AND($AH237+$AI237&gt;=2800,$AI237&gt;=2800),ROUND((ROUND(2800*9%,2))*'umowa o pracę'!$E$8,2),IF(AND($AH237+$AI237&gt;=2800,$AH237&gt;=2800,$AI237&lt;2800),ROUND((ROUND($AI237*9%,2)+ROUND(((2800-$AI237)/$AH237)*$AJ237,2))*'umowa o pracę'!$E$8,2),0)))),0)))&gt;$J237,$J237,IF(AND($AG237=1,$I237&gt;0),ROUND(IF($AH237+$AI237&gt;=2800,2800*'umowa o pracę'!$E$8,($AH237+$AI237)*'umowa o pracę'!$E$8),2)+IF($AI237=0,ROUND(IF($AH237&gt;2800,ROUND($AK237/$AH237*2800,2),$AK237)*'umowa o pracę'!$E$8,2),ROUND(IF($AH237&gt;2800,ROUND($AK237/$AH237*2800,2),$AK237)*'umowa o pracę'!$E$8,2)),ROUND(IF($AH237+$AI237&gt;=2800,2800*'umowa o pracę'!$E$8,($AH237+$AI237)*'umowa o pracę'!$E$8),2)-IF(AND($AI237=0,I237&gt;0),ROUND(ROUND(IF($AH237&gt;2800,ROUND($AJ237/$AH237*2800,2),$AJ237),2)*'umowa o pracę'!$E$8,2),IF($AI237&gt;0,IF($AH237+$AI237&lt;2800,ROUND(ROUND($AJ237+ROUND($AI237*9%,2),2)*'umowa o pracę'!$E$8,2),IF(AND($AH237+$AI237&gt;=2800,$AI237&lt;2800,$AH237&lt;2800),ROUND((ROUND(((2800-$AI237)/$AH237)*$AJ237,2)+ROUND($AI237*9%,2))*'umowa o pracę'!$E$8,2),IF(AND($AH237+$AI237&gt;=2800,$AI237&gt;=2800),ROUND((ROUND(2800*9%,2))*'umowa o pracę'!$E$8,2),IF(AND($AH237+$AI237&gt;=2800,$AH237&gt;=2800,$AI237&lt;2800),ROUND((ROUND($AI237*9%,2)+ROUND(((2800-$AI237)/$AH237)*$AJ237,2))*'umowa o pracę'!$E$8,2),0)))),0)))))</f>
        <v>0</v>
      </c>
      <c r="AO237" s="32">
        <f>IF('umowa o pracę'!$E$7=2020,IF(IF($AG237=1,IF($AI237=0,ROUND(IF($AH237&gt;2600,ROUND($AJ237/$AH237*2600,2),$AJ237)*'umowa o pracę'!$E$8,2),IF($AH237+$AI237&lt;2600,ROUND(ROUND($AJ237+ROUND($AI237*9%,2),2)*'umowa o pracę'!$E$8,2),IF(AND($AH237+$AI237&gt;=2600,$AH237&lt;2600),ROUND((ROUND($AJ237+ROUND((2600-$AH237)*9%,2),2))*'umowa o pracę'!$E$8,2),IF(AND($AH237+$AI237&gt;=2600,$AH237&gt;=2600),ROUND(ROUND($AJ237/$AH237*2600,2)*'umowa o pracę'!$E$8,2),0)))),0)&gt;$H237,$H237,IF($AG237=1,IF($AI237=0,ROUND(IF($AH237&gt;2600,ROUND($AJ237/$AH237*2600,2),$AJ237)*'umowa o pracę'!$E$8,2),IF($AH237+$AI237&lt;2600,ROUND(ROUND($AJ237+ROUND($AI237*9%,2),2)*'umowa o pracę'!$E$8,2),IF(AND($AH237+$AI237&gt;=2600,$AH237&lt;2600),ROUND((ROUND($AJ237+ROUND((2600-$AH237)*9%,2),2))*'umowa o pracę'!$E$8,2),IF(AND($AH237+$AI237&gt;=2600,$AH237&gt;=2600),ROUND(ROUND($AJ237/$AH237*2600,2)*'umowa o pracę'!$E$8,2),0)))),0)),IF('umowa o pracę'!$E$7=2021,IF(IF($AG237=1,IF($AI237=0,ROUND(IF($AH237&gt;2800,ROUND($AJ237/$AH237*2800,2),$AJ237)*'umowa o pracę'!$E$8,2),IF($AH237+$AI237&lt;2800,ROUND(ROUND($AJ237+ROUND($AI237*9%,2),2)*'umowa o pracę'!$E$8,2),IF(AND($AH237+$AI237&gt;=2800,$AH237&lt;2800),ROUND((ROUND($AJ237+ROUND((2800-$AH237)*9%,2),2))*'umowa o pracę'!$E$8,2),IF(AND($AH237+$AI237&gt;=2800,$AH237&gt;=2800),ROUND(ROUND($AJ237/$AH237*2800,2)*'umowa o pracę'!$E$8,2),0)))),0)&gt;$H237,$H237,IF($AG237=1,IF($AI237=0,ROUND(IF($AH237&gt;2800,ROUND($AJ237/$AH237*2800,2),$AJ237)*'umowa o pracę'!$E$8,2),IF($AH237+$AI237&lt;2800,ROUND(ROUND($AJ237+ROUND($AI237*9%,2),2)*'umowa o pracę'!$E$8,2),IF(AND($AH237+$AI237&gt;=2800,$AH237&lt;2800),ROUND((ROUND($AJ237+ROUND((2800-$AH237)*9%,2),2))*'umowa o pracę'!$E$8,2),IF(AND($AH237+$AI237&gt;=2800,$AH237&gt;=2800),ROUND(ROUND($AJ237/$AH237*2800,2)*'umowa o pracę'!$E$8,2),0)))),0)),0))</f>
        <v>0</v>
      </c>
      <c r="AP237" s="32">
        <f>IF('umowa o pracę'!$E$7=2020,IF(IF($AG237=1,IF($AI237=0,ROUND(IF($AH237&gt;2600,ROUND($AK237/$AH237*2600,2),$AK237)*'umowa o pracę'!$E$8,2),ROUND(IF($AH237&gt;2600,ROUND($AK237/$AH237*2600,2),$AK237)*'umowa o pracę'!$E$8,2)),0)&gt;$I237,$I237,IF($AG237=1,IF($AI237=0,ROUND(IF($AH237&gt;2600,ROUND($AK237/$AH237*2600,2),$AK237)*'umowa o pracę'!$E$8,2),ROUND(IF($AH237&gt;2600,ROUND($AK237/$AH237*2600,2),$AK237)*'umowa o pracę'!$E$8,2)),0)),IF('umowa o pracę'!$E$7=2021,IF(IF($AG237=1,IF($AI237=0,ROUND(IF($AH237&gt;2800,ROUND($AK237/$AH237*2800,2),$AK237)*'umowa o pracę'!$E$8,2),ROUND(IF($AH237&gt;2800,ROUND($AK237/$AH237*2800,2),$AK237)*'umowa o pracę'!$E$8,2)),0)&gt;$I237,$I237,IF($AG237=1,IF($AI237=0,ROUND(IF($AH237&gt;2800,ROUND($AK237/$AH237*2800,2),$AK237)*'umowa o pracę'!$E$8,2),ROUND(IF($AH237&gt;2800,ROUND($AK237/$AH237*2800,2),$AK237)*'umowa o pracę'!$E$8,2)),0)),0))</f>
        <v>0</v>
      </c>
      <c r="AQ237" s="56">
        <f>IF('umowa o pracę'!$E$7=2020,$AM237,IF('umowa o pracę'!$E$7=2021,$AN237,0))</f>
        <v>0</v>
      </c>
      <c r="AR237" s="33">
        <f>IF('umowa o pracę'!$E$7=0,0,U237+AF237+AQ237)</f>
        <v>0</v>
      </c>
      <c r="AS237" s="19"/>
      <c r="AT237" s="19"/>
      <c r="AU237" s="19"/>
      <c r="AV237" s="6"/>
      <c r="AW237" s="6"/>
      <c r="AX237" s="6">
        <f t="shared" si="39"/>
        <v>10</v>
      </c>
      <c r="AY237" s="6"/>
      <c r="AZ237" s="234">
        <f t="shared" si="42"/>
        <v>0</v>
      </c>
      <c r="BA237" s="234">
        <f t="shared" si="43"/>
        <v>0</v>
      </c>
      <c r="BB237" s="234">
        <f t="shared" si="44"/>
        <v>0</v>
      </c>
      <c r="BC237" s="234">
        <f t="shared" si="45"/>
        <v>0</v>
      </c>
      <c r="BD237" s="234">
        <f t="shared" si="46"/>
        <v>0</v>
      </c>
      <c r="BE237" s="234">
        <f t="shared" si="47"/>
        <v>0</v>
      </c>
      <c r="BF237" s="234">
        <f t="shared" si="48"/>
        <v>0</v>
      </c>
      <c r="BG237" s="234">
        <f t="shared" si="49"/>
        <v>0</v>
      </c>
      <c r="BH237" s="234">
        <f t="shared" si="50"/>
        <v>0</v>
      </c>
      <c r="BI237" s="238">
        <f t="shared" si="51"/>
        <v>0</v>
      </c>
      <c r="BJ237" s="236"/>
      <c r="BK237" s="236"/>
      <c r="BL237" s="237"/>
    </row>
    <row r="238" spans="1:64" ht="15.75" customHeight="1" x14ac:dyDescent="0.25">
      <c r="A238" s="129">
        <v>227</v>
      </c>
      <c r="B238" s="57"/>
      <c r="C238" s="57"/>
      <c r="D238" s="36"/>
      <c r="E238" s="36"/>
      <c r="F238" s="242"/>
      <c r="G238" s="37">
        <v>1</v>
      </c>
      <c r="H238" s="58">
        <v>0</v>
      </c>
      <c r="I238" s="59">
        <v>0</v>
      </c>
      <c r="J238" s="60">
        <v>0</v>
      </c>
      <c r="K238" s="52">
        <v>1</v>
      </c>
      <c r="L238" s="39">
        <v>0</v>
      </c>
      <c r="M238" s="39">
        <v>0</v>
      </c>
      <c r="N238" s="39">
        <v>0</v>
      </c>
      <c r="O238" s="39">
        <v>0</v>
      </c>
      <c r="P238" s="35">
        <f>IF('umowa o pracę'!$E$7=2020,ROUND(IF($L238&gt;=2600,2600*'umowa o pracę'!$E$8,$L238*'umowa o pracę'!$E$8),2),IF('umowa o pracę'!$E$7=2021,ROUND(IF($L238&gt;=2800,2800*'umowa o pracę'!$E$8,$L238*'umowa o pracę'!$E$8),2),0))</f>
        <v>0</v>
      </c>
      <c r="Q238" s="252">
        <f>IF(IF(IF(AND($K238=1,$I238&gt;0),ROUND(IF($L238+$M238&gt;=2600,2600*'umowa o pracę'!$E$8,($L238+$M238)*'umowa o pracę'!$E$8),2)+IF($M238=0,ROUND(IF($L238&gt;2600,ROUND($O238/$L238*2600,2),$O238)*'umowa o pracę'!$E$8,2),ROUND(IF($L238&gt;2600,ROUND($O238/$L238*2600,2),$O238)*'umowa o pracę'!$E$8,2)),ROUND(IF($L238+$M238&gt;=2600,2600*'umowa o pracę'!$E$8,($L238+$M238)*'umowa o pracę'!$E$8),2)-IF($M238=0,ROUND(ROUND(IF($L238&gt;2600,ROUND($N238/$L238*2600,2),$N238),2)*'umowa o pracę'!$E$8,2),IF($M238&gt;0,IF($L238+$M238&lt;2600,ROUND(ROUND($N238+ROUND($M238*9%,2),2)*'umowa o pracę'!$E$8,2),IF(AND($L238+$M238&gt;=2600,$M238&lt;2600,$L238&lt;2600),ROUND((ROUND(((2600-$M238)/$L238)*$N238,2)+ROUND($M238*9%,2))*'umowa o pracę'!$E$8,2),IF(AND($L238+$M238&gt;=2600,$M238&gt;=2600),ROUND((ROUND(2600*9%,2))*'umowa o pracę'!$E$8,2),IF(AND($L238+$M238&gt;=2600,$L238&gt;=2600,$M238&lt;2600),ROUND((ROUND($M238*9%,2)+ROUND(((2600-$M238)/$L238)*$N238,2))*'umowa o pracę'!$E$8,2),0)))),0)))&gt;$J238,$J238,IF(AND($K238=1,$I238&gt;0),ROUND(IF($L238+$M238&gt;=2600,2600*'umowa o pracę'!$E$8,($L238+$M238)*'umowa o pracę'!$E$8),2)+IF($M238=0,ROUND(IF($L238&gt;2600,ROUND($O238/$L238*2600,2),$O238)*'umowa o pracę'!$E$8,2),ROUND(IF($L238&gt;2600,ROUND($O238/$L238*2600,2),$O238)*'umowa o pracę'!$E$8,2)),ROUND(IF($L238+$M238&gt;=2600,2600*'umowa o pracę'!$E$8,($L238+$M238)*'umowa o pracę'!$E$8),2)-IF($M238=0,ROUND(ROUND(IF($L238&gt;2600,ROUND($N238/$L238*2600,2),$N238),2)*'umowa o pracę'!$E$8,2),IF($M238&gt;0,IF($L238+$M238&lt;2600,ROUND(ROUND($N238+ROUND($M238*9%,2),2)*'umowa o pracę'!$E$8,2),IF(AND($L238+$M238&gt;=2600,$M238&lt;2600,$L238&lt;2600),ROUND((ROUND(((2600-$M238)/$L238)*$N238,2)+ROUND($M238*9%,2))*'umowa o pracę'!$E$8,2),IF(AND($L238+$M238&gt;=2600,$M238&gt;=2600),ROUND((ROUND(2600*9%,2))*'umowa o pracę'!$E$8,2),IF(AND($L238+$M238&gt;=2600,$L238&gt;=2600,$M238&lt;2600),ROUND((ROUND($M238*9%,2)+ROUND(((2600-$M238)/$L238)*$N238,2))*'umowa o pracę'!$E$8,2),0)))),0))))&gt;$J238,$J238,IF(IF(AND($K238=1,$I238&gt;0),ROUND(IF($L238+$M238&gt;=2600,2600*'umowa o pracę'!$E$8,($L238+$M238)*'umowa o pracę'!$E$8),2)+IF($M238=0,ROUND(IF($L238&gt;2600,ROUND($O238/$L238*2600,2),$O238)*'umowa o pracę'!$E$8,2),ROUND(IF($L238&gt;2600,ROUND($O238/$L238*2600,2),$O238)*'umowa o pracę'!$E$8,2)),ROUND(IF($L238+$M238&gt;=2600,2600*'umowa o pracę'!$E$8,($L238+$M238)*'umowa o pracę'!$E$8),2)-IF($M238=0,ROUND(ROUND(IF($L238&gt;2600,ROUND($N238/$L238*2600,2),$N238),2)*'umowa o pracę'!$E$8,2),IF($M238&gt;0,IF($L238+$M238&lt;2600,ROUND(ROUND($N238+ROUND($M238*9%,2),2)*'umowa o pracę'!$E$8,2),IF(AND($L238+$M238&gt;=2600,$M238&lt;2600,$L238&lt;2600),ROUND((ROUND(((2600-$M238)/$L238)*$N238,2)+ROUND($M238*9%,2))*'umowa o pracę'!$E$8,2),IF(AND($L238+$M238&gt;=2600,$M238&gt;=2600),ROUND((ROUND(2600*9%,2))*'umowa o pracę'!$E$8,2),IF(AND($L238+$M238&gt;=2600,$L238&gt;=2600,$M238&lt;2600),ROUND((ROUND($M238*9%,2)+ROUND(((2600-$M238)/$L238)*$N238,2))*'umowa o pracę'!$E$8,2),0)))),0)))&gt;$J238,$J238,IF(AND($K238=1,$I238&gt;0),ROUND(IF($L238+$M238&gt;=2600,2600*'umowa o pracę'!$E$8,($L238+$M238)*'umowa o pracę'!$E$8),2)+IF($M238=0,ROUND(IF($L238&gt;2600,ROUND($O238/$L238*2600,2),$O238)*'umowa o pracę'!$E$8,2),ROUND(IF($L238&gt;2600,ROUND($O238/$L238*2600,2),$O238)*'umowa o pracę'!$E$8,2)),ROUND(IF($L238+$M238&gt;=2600,2600*'umowa o pracę'!$E$8,($L238+$M238)*'umowa o pracę'!$E$8),2)-IF(AND($M238=0,I238&gt;0),ROUND(ROUND(IF($L238&gt;2600,ROUND($N238/$L238*2600,2),$N238),2)*'umowa o pracę'!$E$8,2),IF($M238&gt;0,IF($L238+$M238&lt;2600,ROUND(ROUND($N238+ROUND($M238*9%,2),2)*'umowa o pracę'!$E$8,2),IF(AND($L238+$M238&gt;=2600,$M238&lt;2600,$L238&lt;2600),ROUND((ROUND(((2600-$M238)/$L238)*$N238,2)+ROUND($M238*9%,2))*'umowa o pracę'!$E$8,2),IF(AND($L238+$M238&gt;=2600,$M238&gt;=2600),ROUND((ROUND(2600*9%,2))*'umowa o pracę'!$E$8,2),IF(AND($L238+$M238&gt;=2600,$L238&gt;=2600,$M238&lt;2600),ROUND((ROUND($M238*9%,2)+ROUND(((2600-$M238)/$L238)*$N238,2))*'umowa o pracę'!$E$8,2),0)))),0)))))</f>
        <v>0</v>
      </c>
      <c r="R238" s="252">
        <f>IF(IF(IF(AND($K238=1,$I238&gt;0),ROUND(IF($L238+$M238&gt;=2800,2800*'umowa o pracę'!$E$8,($L238+$M238)*'umowa o pracę'!$E$8),2)+IF($M238=0,ROUND(IF($L238&gt;2800,ROUND($O238/$L238*2800,2),$O238)*'umowa o pracę'!$E$8,2),ROUND(IF($L238&gt;2800,ROUND($O238/$L238*2800,2),$O238)*'umowa o pracę'!$E$8,2)),ROUND(IF($L238+$M238&gt;=2800,2800*'umowa o pracę'!$E$8,($L238+$M238)*'umowa o pracę'!$E$8),2)-IF($M238=0,ROUND(ROUND(IF($L238&gt;2800,ROUND($N238/$L238*2800,2),$N238),2)*'umowa o pracę'!$E$8,2),IF($M238&gt;0,IF($L238+$M238&lt;2800,ROUND(ROUND($N238+ROUND($M238*9%,2),2)*'umowa o pracę'!$E$8,2),IF(AND($L238+$M238&gt;=2800,$M238&lt;2800,$L238&lt;2800),ROUND((ROUND(((2800-$M238)/$L238)*$N238,2)+ROUND($M238*9%,2))*'umowa o pracę'!$E$8,2),IF(AND($L238+$M238&gt;=2800,$M238&gt;=2800),ROUND((ROUND(2800*9%,2))*'umowa o pracę'!$E$8,2),IF(AND($L238+$M238&gt;=2800,$L238&gt;=2800,$M238&lt;2800),ROUND((ROUND($M238*9%,2)+ROUND(((2800-$M238)/$L238)*$N238,2))*'umowa o pracę'!$E$8,2),0)))),0)))&gt;$J238,$J238,IF(AND($K238=1,$I238&gt;0),ROUND(IF($L238+$M238&gt;=2800,2800*'umowa o pracę'!$E$8,($L238+$M238)*'umowa o pracę'!$E$8),2)+IF($M238=0,ROUND(IF($L238&gt;2800,ROUND($O238/$L238*2800,2),$O238)*'umowa o pracę'!$E$8,2),ROUND(IF($L238&gt;2800,ROUND($O238/$L238*2800,2),$O238)*'umowa o pracę'!$E$8,2)),ROUND(IF($L238+$M238&gt;=2800,2800*'umowa o pracę'!$E$8,($L238+$M238)*'umowa o pracę'!$E$8),2)-IF($M238=0,ROUND(ROUND(IF($L238&gt;2800,ROUND($N238/$L238*2800,2),$N238),2)*'umowa o pracę'!$E$8,2),IF($M238&gt;0,IF($L238+$M238&lt;2800,ROUND(ROUND($N238+ROUND($M238*9%,2),2)*'umowa o pracę'!$E$8,2),IF(AND($L238+$M238&gt;=2800,$M238&lt;2800,$L238&lt;2800),ROUND((ROUND(((2800-$M238)/$L238)*$N238,2)+ROUND($M238*9%,2))*'umowa o pracę'!$E$8,2),IF(AND($L238+$M238&gt;=2800,$M238&gt;=2800),ROUND((ROUND(2800*9%,2))*'umowa o pracę'!$E$8,2),IF(AND($L238+$M238&gt;=2800,$L238&gt;=2800,$M238&lt;2800),ROUND((ROUND($M238*9%,2)+ROUND(((2800-$M238)/$L238)*$N238,2))*'umowa o pracę'!$E$8,2),0)))),0))))&gt;$J238,$J238,IF(IF(AND($K238=1,$I238&gt;0),ROUND(IF($L238+$M238&gt;=2800,2800*'umowa o pracę'!$E$8,($L238+$M238)*'umowa o pracę'!$E$8),2)+IF($M238=0,ROUND(IF($L238&gt;2800,ROUND($O238/$L238*2800,2),$O238)*'umowa o pracę'!$E$8,2),ROUND(IF($L238&gt;2800,ROUND($O238/$L238*2800,2),$O238)*'umowa o pracę'!$E$8,2)),ROUND(IF($L238+$M238&gt;=2800,2800*'umowa o pracę'!$E$8,($L238+$M238)*'umowa o pracę'!$E$8),2)-IF($M238=0,ROUND(ROUND(IF($L238&gt;2800,ROUND($N238/$L238*2800,2),$N238),2)*'umowa o pracę'!$E$8,2),IF($M238&gt;0,IF($L238+$M238&lt;2800,ROUND(ROUND($N238+ROUND($M238*9%,2),2)*'umowa o pracę'!$E$8,2),IF(AND($L238+$M238&gt;=2800,$M238&lt;2800,$L238&lt;2800),ROUND((ROUND(((2800-$M238)/$L238)*$N238,2)+ROUND($M238*9%,2))*'umowa o pracę'!$E$8,2),IF(AND($L238+$M238&gt;=2800,$M238&gt;=2800),ROUND((ROUND(2800*9%,2))*'umowa o pracę'!$E$8,2),IF(AND($L238+$M238&gt;=2800,$L238&gt;=2800,$M238&lt;2800),ROUND((ROUND($M238*9%,2)+ROUND(((2800-$M238)/$L238)*$N238,2))*'umowa o pracę'!$E$8,2),0)))),0)))&gt;$J238,$J238,IF(AND($K238=1,$I238&gt;0),ROUND(IF($L238+$M238&gt;=2800,2800*'umowa o pracę'!$E$8,($L238+$M238)*'umowa o pracę'!$E$8),2)+IF($M238=0,ROUND(IF($L238&gt;2800,ROUND($O238/$L238*2800,2),$O238)*'umowa o pracę'!$E$8,2),ROUND(IF($L238&gt;2800,ROUND($O238/$L238*2800,2),$O238)*'umowa o pracę'!$E$8,2)),ROUND(IF($L238+$M238&gt;=2800,2800*'umowa o pracę'!$E$8,($L238+$M238)*'umowa o pracę'!$E$8),2)-IF(AND($M238=0,I238&gt;0),ROUND(ROUND(IF($L238&gt;2800,ROUND($N238/$L238*2800,2),$N238),2)*'umowa o pracę'!$E$8,2),IF($M238&gt;0,IF($L238+$M238&lt;2800,ROUND(ROUND($N238+ROUND($M238*9%,2),2)*'umowa o pracę'!$E$8,2),IF(AND($L238+$M238&gt;=2800,$M238&lt;2800,$L238&lt;2800),ROUND((ROUND(((2800-$M238)/$L238)*$N238,2)+ROUND($M238*9%,2))*'umowa o pracę'!$E$8,2),IF(AND($L238+$M238&gt;=2800,$M238&gt;=2800),ROUND((ROUND(2800*9%,2))*'umowa o pracę'!$E$8,2),IF(AND($L238+$M238&gt;=2800,$L238&gt;=2800,$M238&lt;2800),ROUND((ROUND($M238*9%,2)+ROUND(((2800-$M238)/$L238)*$N238,2))*'umowa o pracę'!$E$8,2),0)))),0)))))</f>
        <v>0</v>
      </c>
      <c r="S238" s="32">
        <f>IF('umowa o pracę'!$E$7=2020,IF(IF($K238=1,IF($M238=0,ROUND(IF($L238&gt;2600,ROUND($N238/$L238*2600,2),$N238)*'umowa o pracę'!$E$8,2),IF($L238+$M238&lt;2600,ROUND(ROUND($N238+ROUND($M238*9%,2),2)*'umowa o pracę'!$E$8,2),IF(AND($L238+$M238&gt;=2600,$L238&lt;2600),ROUND((ROUND($N238+ROUND((2600-$L238)*9%,2),2))*'umowa o pracę'!$E$8,2),IF(AND($L238+$M238&gt;=2600,$L238&gt;=2600),ROUND(ROUND($N238/$L238*2600,2)*'umowa o pracę'!$E$8,2),0)))),0)&gt;$H238,$H238,IF($K238=1,IF($M238=0,ROUND(IF($L238&gt;2600,ROUND($N238/$L238*2600,2),$N238)*'umowa o pracę'!$E$8,2),IF($L238+$M238&lt;2600,ROUND(ROUND($N238+ROUND($M238*9%,2),2)*'umowa o pracę'!$E$8,2),IF(AND($L238+$M238&gt;=2600,$L238&lt;2600),ROUND((ROUND($N238+ROUND((2600-$L238)*9%,2),2))*'umowa o pracę'!$E$8,2),IF(AND($L238+$M238&gt;=2600,$L238&gt;=2600),ROUND(ROUND($N238/$L238*2600,2)*'umowa o pracę'!$E$8,2),0)))),0)),IF('umowa o pracę'!$E$7=2021,IF(IF($K238=1,IF($M238=0,ROUND(IF($L238&gt;2800,ROUND($N238/$L238*2800,2),$N238)*'umowa o pracę'!$E$8,2),IF($L238+$M238&lt;2800,ROUND(ROUND($N238+ROUND($M238*9%,2),2)*'umowa o pracę'!$E$8,2),IF(AND($L238+$M238&gt;=2800,$L238&lt;2800),ROUND((ROUND($N238+ROUND((2800-$L238)*9%,2),2))*'umowa o pracę'!$E$8,2),IF(AND($L238+$M238&gt;=2800,$L238&gt;=2800),ROUND(ROUND($N238/$L238*2800,2)*'umowa o pracę'!$E$8,2),0)))),0)&gt;$H238,$H238,IF($K238=1,IF($M238=0,ROUND(IF($L238&gt;2800,ROUND($N238/$L238*2800,2),$N238)*'umowa o pracę'!$E$8,2),IF($L238+$M238&lt;2800,ROUND(ROUND($N238+ROUND($M238*9%,2),2)*'umowa o pracę'!$E$8,2),IF(AND($L238+$M238&gt;=2800,$L238&lt;2800),ROUND((ROUND($N238+ROUND((2800-$L238)*9%,2),2))*'umowa o pracę'!$E$8,2),IF(AND($L238+$M238&gt;=2800,$L238&gt;=2800),ROUND(ROUND($N238/$L238*2800,2)*'umowa o pracę'!$E$8,2),0)))),0)),0))</f>
        <v>0</v>
      </c>
      <c r="T238" s="32">
        <f>IF('umowa o pracę'!$E$7=2020,IF(IF($K238=1,IF($M238=0,ROUND(IF($L238&gt;2600,ROUND($O238/$L238*2600,2),$O238)*'umowa o pracę'!$E$8,2),ROUND(IF($L238&gt;2600,ROUND($O238/$L238*2600,2),$O238)*'umowa o pracę'!$E$8,2)),0)&gt;$I238,$I238,IF($K238=1,IF($M238=0,ROUND(IF($L238&gt;2600,ROUND($O238/$L238*2600,2),$O238)*'umowa o pracę'!$E$8,2),ROUND(IF($L238&gt;2600,ROUND($O238/$L238*2600,2),$O238)*'umowa o pracę'!$E$8,2)),0)),IF('umowa o pracę'!$E$7=2021,IF(IF($K238=1,IF($M238=0,ROUND(IF($L238&gt;2800,ROUND($O238/$L238*2800,2),$O238)*'umowa o pracę'!$E$8,2),ROUND(IF($L238&gt;2800,ROUND($O238/$L238*2800,2),$O238)*'umowa o pracę'!$E$8,2)),0)&gt;$I238,$I238,IF($K238=1,IF($M238=0,ROUND(IF($L238&gt;2800,ROUND($O238/$L238*2800,2),$O238)*'umowa o pracę'!$E$8,2),ROUND(IF($L238&gt;2800,ROUND($O238/$L238*2800,2),$O238)*'umowa o pracę'!$E$8,2)),0)),0))</f>
        <v>0</v>
      </c>
      <c r="U238" s="51">
        <f>IF('umowa o pracę'!$E$7=2020,$Q238,IF('umowa o pracę'!$E$7=2021,$R238,0))</f>
        <v>0</v>
      </c>
      <c r="V238" s="53">
        <f t="shared" si="40"/>
        <v>1</v>
      </c>
      <c r="W238" s="54">
        <f>IF('umowa o pracę'!$E$6&lt;2,0,$L238)</f>
        <v>0</v>
      </c>
      <c r="X238" s="54">
        <f>IF('umowa o pracę'!$E$6&lt;2,0,$M238)</f>
        <v>0</v>
      </c>
      <c r="Y238" s="55">
        <f>IF('umowa o pracę'!$E$6&lt;2,0,$N238)</f>
        <v>0</v>
      </c>
      <c r="Z238" s="55">
        <f>IF('umowa o pracę'!$E$6&lt;2,0,$O238)</f>
        <v>0</v>
      </c>
      <c r="AA238" s="32">
        <f>IF('umowa o pracę'!$E$7=2020,ROUND(IF($W238&gt;=2600,2600*'umowa o pracę'!$E$8,$W238*'umowa o pracę'!$E$8),2),IF('umowa o pracę'!$E$7=2021,ROUND(IF($W238&gt;=2800,2800*'umowa o pracę'!$E$8,$W238*'umowa o pracę'!$E$8),2),0))</f>
        <v>0</v>
      </c>
      <c r="AB238" s="32">
        <f>IF(IF(IF(AND($V238=1,$I238&gt;0),ROUND(IF($W238+$X238&gt;=2600,2600*'umowa o pracę'!$E$8,($W238+$X238)*'umowa o pracę'!$E$8),2)+IF($X238=0,ROUND(IF($W238&gt;2600,ROUND($Z238/$W238*2600,2),$Z238)*'umowa o pracę'!$E$8,2),ROUND(IF($W238&gt;2600,ROUND($Z238/$W238*2600,2),$Z238)*'umowa o pracę'!$E$8,2)),ROUND(IF($W238+$X238&gt;=2600,2600*'umowa o pracę'!$E$8,($W238+$X238)*'umowa o pracę'!$E$8),2)-IF($X238=0,ROUND(ROUND(IF($W238&gt;2600,ROUND($Y238/$W238*2600,2),$Y238),2)*'umowa o pracę'!$E$8,2),IF($X238&gt;0,IF($W238+$X238&lt;2600,ROUND(ROUND($Y238+ROUND($X238*9%,2),2)*'umowa o pracę'!$E$8,2),IF(AND($W238+$X238&gt;=2600,$X238&lt;2600,$W238&lt;2600),ROUND((ROUND(((2600-$X238)/$W238)*$Y238,2)+ROUND($X238*9%,2))*'umowa o pracę'!$E$8,2),IF(AND($W238+$X238&gt;=2600,$X238&gt;=2600),ROUND((ROUND(2600*9%,2))*'umowa o pracę'!$E$8,2),IF(AND($W238+$X238&gt;=2600,$W238&gt;=2600,$X238&lt;2600),ROUND((ROUND($X238*9%,2)+ROUND(((2600-$X238)/$W238)*$Y238,2))*'umowa o pracę'!$E$8,2),0)))),0)))&gt;$J238,$J238,IF(AND($V238=1,$I238&gt;0),ROUND(IF($W238+$X238&gt;=2600,2600*'umowa o pracę'!$E$8,($W238+$X238)*'umowa o pracę'!$E$8),2)+IF($X238=0,ROUND(IF($W238&gt;2600,ROUND($Z238/$W238*2600,2),$Z238)*'umowa o pracę'!$E$8,2),ROUND(IF($W238&gt;2600,ROUND($Z238/$W238*2600,2),$Z238)*'umowa o pracę'!$E$8,2)),ROUND(IF($W238+$X238&gt;=2600,2600*'umowa o pracę'!$E$8,($W238+$X238)*'umowa o pracę'!$E$8),2)-IF($X238=0,ROUND(ROUND(IF($W238&gt;2600,ROUND($Y238/$W238*2600,2),$Y238),2)*'umowa o pracę'!$E$8,2),IF($X238&gt;0,IF($W238+$X238&lt;2600,ROUND(ROUND($Y238+ROUND($X238*9%,2),2)*'umowa o pracę'!$E$8,2),IF(AND($W238+$X238&gt;=2600,$X238&lt;2600,$W238&lt;2600),ROUND((ROUND(((2600-$X238)/$W238)*$Y238,2)+ROUND($X238*9%,2))*'umowa o pracę'!$E$8,2),IF(AND($W238+$X238&gt;=2600,$X238&gt;=2600),ROUND((ROUND(2600*9%,2))*'umowa o pracę'!$E$8,2),IF(AND($W238+$X238&gt;=2600,$W238&gt;=2600,$X238&lt;2600),ROUND((ROUND($X238*9%,2)+ROUND(((2600-$X238)/$W238)*$Y238,2))*'umowa o pracę'!$E$8,2),0)))),0))))&gt;$J238,$J238,IF(IF(AND($V238=1,$I238&gt;0),ROUND(IF($W238+$X238&gt;=2600,2600*'umowa o pracę'!$E$8,($W238+$X238)*'umowa o pracę'!$E$8),2)+IF($X238=0,ROUND(IF($W238&gt;2600,ROUND($Z238/$W238*2600,2),$Z238)*'umowa o pracę'!$E$8,2),ROUND(IF($W238&gt;2600,ROUND($Z238/$W238*2600,2),$Z238)*'umowa o pracę'!$E$8,2)),ROUND(IF($W238+$X238&gt;=2600,2600*'umowa o pracę'!$E$8,($W238+$X238)*'umowa o pracę'!$E$8),2)-IF($X238=0,ROUND(ROUND(IF($W238&gt;2600,ROUND($Y238/$W238*2600,2),$Y238),2)*'umowa o pracę'!$E$8,2),IF($X238&gt;0,IF($W238+$X238&lt;2600,ROUND(ROUND($Y238+ROUND($X238*9%,2),2)*'umowa o pracę'!$E$8,2),IF(AND($W238+$X238&gt;=2600,$X238&lt;2600,$W238&lt;2600),ROUND((ROUND(((2600-$X238)/$W238)*$Y238,2)+ROUND($X238*9%,2))*'umowa o pracę'!$E$8,2),IF(AND($W238+$X238&gt;=2600,$X238&gt;=2600),ROUND((ROUND(2600*9%,2))*'umowa o pracę'!$E$8,2),IF(AND($W238+$X238&gt;=2600,$W238&gt;=2600,$X238&lt;2600),ROUND((ROUND($X238*9%,2)+ROUND(((2600-$X238)/$W238)*$Y238,2))*'umowa o pracę'!$E$8,2),0)))),0)))&gt;$J238,$J238,IF(AND($V238=1,$I238&gt;0),ROUND(IF($W238+$X238&gt;=2600,2600*'umowa o pracę'!$E$8,($W238+$X238)*'umowa o pracę'!$E$8),2)+IF($X238=0,ROUND(IF($W238&gt;2600,ROUND($Z238/$W238*2600,2),$Z238)*'umowa o pracę'!$E$8,2),ROUND(IF($W238&gt;2600,ROUND($Z238/$W238*2600,2),$Z238)*'umowa o pracę'!$E$8,2)),ROUND(IF($W238+$X238&gt;=2600,2600*'umowa o pracę'!$E$8,($W238+$X238)*'umowa o pracę'!$E$8),2)-IF(AND($X238=0,I238&gt;0),ROUND(ROUND(IF($W238&gt;2600,ROUND($Y238/$W238*2600,2),$Y238),2)*'umowa o pracę'!$E$8,2),IF($X238&gt;0,IF($W238+$X238&lt;2600,ROUND(ROUND($Y238+ROUND($X238*9%,2),2)*'umowa o pracę'!$E$8,2),IF(AND($W238+$X238&gt;=2600,$X238&lt;2600,$W238&lt;2600),ROUND((ROUND(((2600-$X238)/$W238)*$Y238,2)+ROUND($X238*9%,2))*'umowa o pracę'!$E$8,2),IF(AND($W238+$X238&gt;=2600,$X238&gt;=2600),ROUND((ROUND(2600*9%,2))*'umowa o pracę'!$E$8,2),IF(AND($W238+$X238&gt;=2600,$W238&gt;=2600,$X238&lt;2600),ROUND((ROUND($X238*9%,2)+ROUND(((2600-$X238)/$W238)*$Y238,2))*'umowa o pracę'!$E$8,2),0)))),0)))))</f>
        <v>0</v>
      </c>
      <c r="AC238" s="32">
        <f>IF(IF(IF(AND($V238=1,$I238&gt;0),ROUND(IF($W238+$X238&gt;=2800,2800*'umowa o pracę'!$E$8,($W238+$X238)*'umowa o pracę'!$E$8),2)+IF($X238=0,ROUND(IF($W238&gt;2800,ROUND($Z238/$W238*2800,2),$Z238)*'umowa o pracę'!$E$8,2),ROUND(IF($W238&gt;2800,ROUND($Z238/$W238*2800,2),$Z238)*'umowa o pracę'!$E$8,2)),ROUND(IF($W238+$X238&gt;=2800,2800*'umowa o pracę'!$E$8,($W238+$X238)*'umowa o pracę'!$E$8),2)-IF($X238=0,ROUND(ROUND(IF($W238&gt;2800,ROUND($Y238/$W238*2800,2),$Y238),2)*'umowa o pracę'!$E$8,2),IF($X238&gt;0,IF($W238+$X238&lt;2800,ROUND(ROUND($Y238+ROUND($X238*9%,2),2)*'umowa o pracę'!$E$8,2),IF(AND($W238+$X238&gt;=2800,$X238&lt;2800,$W238&lt;2800),ROUND((ROUND(((2800-$X238)/$W238)*$Y238,2)+ROUND($X238*9%,2))*'umowa o pracę'!$E$8,2),IF(AND($W238+$X238&gt;=2800,$X238&gt;=2800),ROUND((ROUND(2800*9%,2))*'umowa o pracę'!$E$8,2),IF(AND($W238+$X238&gt;=2800,$W238&gt;=2800,$X238&lt;2800),ROUND((ROUND($X238*9%,2)+ROUND(((2800-$X238)/$W238)*$Y238,2))*'umowa o pracę'!$E$8,2),0)))),0)))&gt;$J238,$J238,IF(AND($V238=1,$I238&gt;0),ROUND(IF($W238+$X238&gt;=2800,2800*'umowa o pracę'!$E$8,($W238+$X238)*'umowa o pracę'!$E$8),2)+IF($X238=0,ROUND(IF($W238&gt;2800,ROUND($Z238/$W238*2800,2),$Z238)*'umowa o pracę'!$E$8,2),ROUND(IF($W238&gt;2800,ROUND($Z238/$W238*2800,2),$Z238)*'umowa o pracę'!$E$8,2)),ROUND(IF($W238+$X238&gt;=2800,2800*'umowa o pracę'!$E$8,($W238+$X238)*'umowa o pracę'!$E$8),2)-IF($X238=0,ROUND(ROUND(IF($W238&gt;2800,ROUND($Y238/$W238*2800,2),$Y238),2)*'umowa o pracę'!$E$8,2),IF($X238&gt;0,IF($W238+$X238&lt;2800,ROUND(ROUND($Y238+ROUND($X238*9%,2),2)*'umowa o pracę'!$E$8,2),IF(AND($W238+$X238&gt;=2800,$X238&lt;2800,$W238&lt;2800),ROUND((ROUND(((2800-$X238)/$W238)*$Y238,2)+ROUND($X238*9%,2))*'umowa o pracę'!$E$8,2),IF(AND($W238+$X238&gt;=2800,$X238&gt;=2800),ROUND((ROUND(2800*9%,2))*'umowa o pracę'!$E$8,2),IF(AND($W238+$X238&gt;=2800,$W238&gt;=2800,$X238&lt;2800),ROUND((ROUND($X238*9%,2)+ROUND(((2800-$X238)/$W238)*$Y238,2))*'umowa o pracę'!$E$8,2),0)))),0))))&gt;$J238,$J238,IF(IF(AND($V238=1,$I238&gt;0),ROUND(IF($W238+$X238&gt;=2800,2800*'umowa o pracę'!$E$8,($W238+$X238)*'umowa o pracę'!$E$8),2)+IF($X238=0,ROUND(IF($W238&gt;2800,ROUND($Z238/$W238*2800,2),$Z238)*'umowa o pracę'!$E$8,2),ROUND(IF($W238&gt;2800,ROUND($Z238/$W238*2800,2),$Z238)*'umowa o pracę'!$E$8,2)),ROUND(IF($W238+$X238&gt;=2800,2800*'umowa o pracę'!$E$8,($W238+$X238)*'umowa o pracę'!$E$8),2)-IF($X238=0,ROUND(ROUND(IF($W238&gt;2800,ROUND($Y238/$W238*2800,2),$Y238),2)*'umowa o pracę'!$E$8,2),IF($X238&gt;0,IF($W238+$X238&lt;2800,ROUND(ROUND($Y238+ROUND($X238*9%,2),2)*'umowa o pracę'!$E$8,2),IF(AND($W238+$X238&gt;=2800,$X238&lt;2800,$W238&lt;2800),ROUND((ROUND(((2800-$X238)/$W238)*$Y238,2)+ROUND($X238*9%,2))*'umowa o pracę'!$E$8,2),IF(AND($W238+$X238&gt;=2800,$X238&gt;=2800),ROUND((ROUND(2800*9%,2))*'umowa o pracę'!$E$8,2),IF(AND($W238+$X238&gt;=2800,$W238&gt;=2800,$X238&lt;2800),ROUND((ROUND($X238*9%,2)+ROUND(((2800-$X238)/$W238)*$Y238,2))*'umowa o pracę'!$E$8,2),0)))),0)))&gt;$J238,$J238,IF(AND($V238=1,$I238&gt;0),ROUND(IF($W238+$X238&gt;=2800,2800*'umowa o pracę'!$E$8,($W238+$X238)*'umowa o pracę'!$E$8),2)+IF($X238=0,ROUND(IF($W238&gt;2800,ROUND($Z238/$W238*2800,2),$Z238)*'umowa o pracę'!$E$8,2),ROUND(IF($W238&gt;2800,ROUND($Z238/$W238*2800,2),$Z238)*'umowa o pracę'!$E$8,2)),ROUND(IF($W238+$X238&gt;=2800,2800*'umowa o pracę'!$E$8,($W238+$X238)*'umowa o pracę'!$E$8),2)-IF(AND($X238=0,I238&gt;0),ROUND(ROUND(IF($W238&gt;2800,ROUND($Y238/$W238*2800,2),$Y238),2)*'umowa o pracę'!$E$8,2),IF($X238&gt;0,IF($W238+$X238&lt;2800,ROUND(ROUND($Y238+ROUND($X238*9%,2),2)*'umowa o pracę'!$E$8,2),IF(AND($W238+$X238&gt;=2800,$X238&lt;2800,$W238&lt;2800),ROUND((ROUND(((2800-$X238)/$W238)*$Y238,2)+ROUND($X238*9%,2))*'umowa o pracę'!$E$8,2),IF(AND($W238+$X238&gt;=2800,$X238&gt;=2800),ROUND((ROUND(2800*9%,2))*'umowa o pracę'!$E$8,2),IF(AND($W238+$X238&gt;=2800,$W238&gt;=2800,$X238&lt;2800),ROUND((ROUND($X238*9%,2)+ROUND(((2800-$X238)/$W238)*$Y238,2))*'umowa o pracę'!$E$8,2),0)))),0)))))</f>
        <v>0</v>
      </c>
      <c r="AD238" s="32">
        <f>IF('umowa o pracę'!$E$7=2020,IF(IF($V238=1,IF($X238=0,ROUND(IF($W238&gt;2600,ROUND($Y238/$W238*2600,2),$Y238)*'umowa o pracę'!$E$8,2),IF($W238+$X238&lt;2600,ROUND(ROUND($Y238+ROUND($X238*9%,2),2)*'umowa o pracę'!$E$8,2),IF(AND($W238+$X238&gt;=2600,$W238&lt;2600),ROUND((ROUND($Y238+ROUND((2600-$W238)*9%,2),2))*'umowa o pracę'!$E$8,2),IF(AND($W238+$X238&gt;=2600,$W238&gt;=2600),ROUND(ROUND($Y238/$W238*2600,2)*'umowa o pracę'!$E$8,2),0)))),0)&gt;$H238,$H238,IF($V238=1,IF($X238=0,ROUND(IF($W238&gt;2600,ROUND($Y238/$W238*2600,2),$Y238)*'umowa o pracę'!$E$8,2),IF($W238+$X238&lt;2600,ROUND(ROUND($Y238+ROUND($X238*9%,2),2)*'umowa o pracę'!$E$8,2),IF(AND($W238+$X238&gt;=2600,$W238&lt;2600),ROUND((ROUND($Y238+ROUND((2600-$W238)*9%,2),2))*'umowa o pracę'!$E$8,2),IF(AND($W238+$X238&gt;=2600,$W238&gt;=2600),ROUND(ROUND($Y238/$W238*2600,2)*'umowa o pracę'!$E$8,2),0)))),0)),IF('umowa o pracę'!$E$7=2021,IF(IF($V238=1,IF($X238=0,ROUND(IF($W238&gt;2800,ROUND($Y238/$W238*2800,2),$Y238)*'umowa o pracę'!$E$8,2),IF($W238+$X238&lt;2800,ROUND(ROUND($Y238+ROUND($X238*9%,2),2)*'umowa o pracę'!$E$8,2),IF(AND($W238+$X238&gt;=2800,$W238&lt;2800),ROUND((ROUND($Y238+ROUND((2800-$W238)*9%,2),2))*'umowa o pracę'!$E$8,2),IF(AND($W238+$X238&gt;=2800,$W238&gt;=2800),ROUND(ROUND($Y238/$W238*2800,2)*'umowa o pracę'!$E$8,2),0)))),0)&gt;$H238,$H238,IF($V238=1,IF($X238=0,ROUND(IF($W238&gt;2800,ROUND($Y238/$W238*2800,2),$Y238)*'umowa o pracę'!$E$8,2),IF($W238+$X238&lt;2800,ROUND(ROUND($Y238+ROUND($X238*9%,2),2)*'umowa o pracę'!$E$8,2),IF(AND($W238+$X238&gt;=2800,$W238&lt;2800),ROUND((ROUND($Y238+ROUND((2800-$W238)*9%,2),2))*'umowa o pracę'!$E$8,2),IF(AND($W238+$X238&gt;=2800,$W238&gt;=2800),ROUND(ROUND($Y238/$W238*2800,2)*'umowa o pracę'!$E$8,2),0)))),0)),0))</f>
        <v>0</v>
      </c>
      <c r="AE238" s="32">
        <f>IF('umowa o pracę'!$E$7=2020,IF(IF($V238=1,IF($X238=0,ROUND(IF($W238&gt;2600,ROUND($Z238/$W238*2600,2),$Z238)*'umowa o pracę'!$E$8,2),ROUND(IF($W238&gt;2600,ROUND($Z238/$W238*2600,2),$Z238)*'umowa o pracę'!$E$8,2)),0)&gt;$I238,$I238,IF($V238=1,IF($X238=0,ROUND(IF($W238&gt;2600,ROUND($Z238/$W238*2600,2),$Z238)*'umowa o pracę'!$E$8,2),ROUND(IF($W238&gt;2600,ROUND($Z238/$W238*2600,2),$Z238)*'umowa o pracę'!$E$8,2)),0)),IF('umowa o pracę'!$E$7=2021,IF(IF($V238=1,IF($X238=0,ROUND(IF($W238&gt;2800,ROUND($Z238/$W238*2800,2),$Z238)*'umowa o pracę'!$E$8,2),ROUND(IF($W238&gt;2800,ROUND($Z238/$W238*2800,2),$Z238)*'umowa o pracę'!$E$8,2)),0)&gt;$I238,$I238,IF($V238=1,IF($X238=0,ROUND(IF($W238&gt;2800,ROUND($Z238/$W238*2800,2),$Z238)*'umowa o pracę'!$E$8,2),ROUND(IF($W238&gt;2800,ROUND($Z238/$W238*2800,2),$Z238)*'umowa o pracę'!$E$8,2)),0)),0))</f>
        <v>0</v>
      </c>
      <c r="AF238" s="56">
        <f>IF('umowa o pracę'!$E$7=2020,$AB238,IF('umowa o pracę'!$E$7=2021,$AC238,0))</f>
        <v>0</v>
      </c>
      <c r="AG238" s="53">
        <f t="shared" si="41"/>
        <v>1</v>
      </c>
      <c r="AH238" s="39">
        <f>IF('umowa o pracę'!$E$6&lt;3,0,$L238)</f>
        <v>0</v>
      </c>
      <c r="AI238" s="39">
        <f>IF('umowa o pracę'!$E$6&lt;3,0,$M238)</f>
        <v>0</v>
      </c>
      <c r="AJ238" s="55">
        <f>IF('umowa o pracę'!$E$6&lt;3,0,$N238)</f>
        <v>0</v>
      </c>
      <c r="AK238" s="55">
        <f>IF('umowa o pracę'!$E$6&lt;3,0,$O238)</f>
        <v>0</v>
      </c>
      <c r="AL238" s="32">
        <f>IF('umowa o pracę'!$E$7=2020,ROUND(IF($AH238&gt;=2600,2600*'umowa o pracę'!$E$8,$AH238*'umowa o pracę'!$E$8),2),IF('umowa o pracę'!$E$7=2021,ROUND(IF($AH238&gt;=2800,2800*'umowa o pracę'!$E$8,$AH238*'umowa o pracę'!$E$8),2),0))</f>
        <v>0</v>
      </c>
      <c r="AM238" s="32">
        <f>IF(IF(IF(AND($AG238=1,$I238&gt;0),ROUND(IF($AH238+$AI238&gt;=2600,2600*'umowa o pracę'!$E$8,($AH238+$AI238)*'umowa o pracę'!$E$8),2)+IF($AI238=0,ROUND(IF($AH238&gt;2600,ROUND($AK238/$AH238*2600,2),$AK238)*'umowa o pracę'!$E$8,2),ROUND(IF($AH238&gt;2600,ROUND($AK238/$AH238*2600,2),$AK238)*'umowa o pracę'!$E$8,2)),ROUND(IF($AH238+$AI238&gt;=2600,2600*'umowa o pracę'!$E$8,($AH238+$AI238)*'umowa o pracę'!$E$8),2)-IF($AI238=0,ROUND(ROUND(IF($AH238&gt;2600,ROUND($AJ238/$AH238*2600,2),$AJ238),2)*'umowa o pracę'!$E$8,2),IF($AI238&gt;0,IF($AH238+$AI238&lt;2600,ROUND(ROUND($AJ238+ROUND($AI238*9%,2),2)*'umowa o pracę'!$E$8,2),IF(AND($AH238+$AI238&gt;=2600,$AI238&lt;2600,$AH238&lt;2600),ROUND((ROUND(((2600-$AI238)/$AH238)*$AJ238,2)+ROUND($AI238*9%,2))*'umowa o pracę'!$E$8,2),IF(AND($AH238+$AI238&gt;=2600,$AI238&gt;=2600),ROUND((ROUND(2600*9%,2))*'umowa o pracę'!$E$8,2),IF(AND($AH238+$AI238&gt;=2600,$AH238&gt;=2600,$AI238&lt;2600),ROUND((ROUND($AI238*9%,2)+ROUND(((2600-$AI238)/$AH238)*$AJ238,2))*'umowa o pracę'!$E$8,2),0)))),0)))&gt;$J238,$J238,IF(AND($AG238=1,$I238&gt;0),ROUND(IF($AH238+$AI238&gt;=2600,2600*'umowa o pracę'!$E$8,($AH238+$AI238)*'umowa o pracę'!$E$8),2)+IF($AI238=0,ROUND(IF($AH238&gt;2600,ROUND($AK238/$AH238*2600,2),$AK238)*'umowa o pracę'!$E$8,2),ROUND(IF($AH238&gt;2600,ROUND($AK238/$AH238*2600,2),$AK238)*'umowa o pracę'!$E$8,2)),ROUND(IF($AH238+$AI238&gt;=2600,2600*'umowa o pracę'!$E$8,($AH238+$AI238)*'umowa o pracę'!$E$8),2)-IF($AI238=0,ROUND(ROUND(IF($AH238&gt;2600,ROUND($AJ238/$AH238*2600,2),$AJ238),2)*'umowa o pracę'!$E$8,2),IF($AI238&gt;0,IF($AH238+$AI238&lt;2600,ROUND(ROUND($AJ238+ROUND($AI238*9%,2),2)*'umowa o pracę'!$E$8,2),IF(AND($AH238+$AI238&gt;=2600,$AI238&lt;2600,$AH238&lt;2600),ROUND((ROUND(((2600-$AI238)/$AH238)*$AJ238,2)+ROUND($AI238*9%,2))*'umowa o pracę'!$E$8,2),IF(AND($AH238+$AI238&gt;=2600,$AI238&gt;=2600),ROUND((ROUND(2600*9%,2))*'umowa o pracę'!$E$8,2),IF(AND($AH238+$AI238&gt;=2600,$AH238&gt;=2600,$AI238&lt;2600),ROUND((ROUND($AI238*9%,2)+ROUND(((2600-$AI238)/$AH238)*$AJ238,2))*'umowa o pracę'!$E$8,2),0)))),0))))&gt;$J238,$J238,IF(IF(AND($AG238=1,$I238&gt;0),ROUND(IF($AH238+$AI238&gt;=2600,2600*'umowa o pracę'!$E$8,($AH238+$AI238)*'umowa o pracę'!$E$8),2)+IF($AI238=0,ROUND(IF($AH238&gt;2600,ROUND($AK238/$AH238*2600,2),$AK238)*'umowa o pracę'!$E$8,2),ROUND(IF($AH238&gt;2600,ROUND($AK238/$AH238*2600,2),$AK238)*'umowa o pracę'!$E$8,2)),ROUND(IF($AH238+$AI238&gt;=2600,2600*'umowa o pracę'!$E$8,($AH238+$AI238)*'umowa o pracę'!$E$8),2)-IF($AI238=0,ROUND(ROUND(IF($AH238&gt;2600,ROUND($AJ238/$AH238*2600,2),$AJ238),2)*'umowa o pracę'!$E$8,2),IF($AI238&gt;0,IF($AH238+$AI238&lt;2600,ROUND(ROUND($AJ238+ROUND($AI238*9%,2),2)*'umowa o pracę'!$E$8,2),IF(AND($AH238+$AI238&gt;=2600,$AI238&lt;2600,$AH238&lt;2600),ROUND((ROUND(((2600-$AI238)/$AH238)*$AJ238,2)+ROUND($AI238*9%,2))*'umowa o pracę'!$E$8,2),IF(AND($AH238+$AI238&gt;=2600,$AI238&gt;=2600),ROUND((ROUND(2600*9%,2))*'umowa o pracę'!$E$8,2),IF(AND($AH238+$AI238&gt;=2600,$AH238&gt;=2600,$AI238&lt;2600),ROUND((ROUND($AI238*9%,2)+ROUND(((2600-$AI238)/$AH238)*$AJ238,2))*'umowa o pracę'!$E$8,2),0)))),0)))&gt;$J238,$J238,IF(AND($AG238=1,$I238&gt;0),ROUND(IF($AH238+$AI238&gt;=2600,2600*'umowa o pracę'!$E$8,($AH238+$AI238)*'umowa o pracę'!$E$8),2)+IF($AI238=0,ROUND(IF($AH238&gt;2600,ROUND($AK238/$AH238*2600,2),$AK238)*'umowa o pracę'!$E$8,2),ROUND(IF($AH238&gt;2600,ROUND($AK238/$AH238*2600,2),$AK238)*'umowa o pracę'!$E$8,2)),ROUND(IF($AH238+$AI238&gt;=2600,2600*'umowa o pracę'!$E$8,($AH238+$AI238)*'umowa o pracę'!$E$8),2)-IF(AND($AI238=0,I238&gt;0),ROUND(ROUND(IF($AH238&gt;2600,ROUND($AJ238/$AH238*2600,2),$AJ238),2)*'umowa o pracę'!$E$8,2),IF($AI238&gt;0,IF($AH238+$AI238&lt;2600,ROUND(ROUND($AJ238+ROUND($AI238*9%,2),2)*'umowa o pracę'!$E$8,2),IF(AND($AH238+$AI238&gt;=2600,$AI238&lt;2600,$AH238&lt;2600),ROUND((ROUND(((2600-$AI238)/$AH238)*$AJ238,2)+ROUND($AI238*9%,2))*'umowa o pracę'!$E$8,2),IF(AND($AH238+$AI238&gt;=2600,$AI238&gt;=2600),ROUND((ROUND(2600*9%,2))*'umowa o pracę'!$E$8,2),IF(AND($AH238+$AI238&gt;=2600,$AH238&gt;=2600,$AI238&lt;2600),ROUND((ROUND($AI238*9%,2)+ROUND(((2600-$AI238)/$AH238)*$AJ238,2))*'umowa o pracę'!$E$8,2),0)))),0)))))</f>
        <v>0</v>
      </c>
      <c r="AN238" s="32">
        <f>IF(IF(IF(AND($AG238=1,$I238&gt;0),ROUND(IF($AH238+$AI238&gt;=2800,2800*'umowa o pracę'!$E$8,($AH238+$AI238)*'umowa o pracę'!$E$8),2)+IF($AI238=0,ROUND(IF($AH238&gt;2800,ROUND($AK238/$AH238*2800,2),$AK238)*'umowa o pracę'!$E$8,2),ROUND(IF($AH238&gt;2800,ROUND($AK238/$AH238*2800,2),$AK238)*'umowa o pracę'!$E$8,2)),ROUND(IF($AH238+$AI238&gt;=2800,2800*'umowa o pracę'!$E$8,($AH238+$AI238)*'umowa o pracę'!$E$8),2)-IF($AI238=0,ROUND(ROUND(IF($AH238&gt;2800,ROUND($AJ238/$AH238*2800,2),$AJ238),2)*'umowa o pracę'!$E$8,2),IF($AI238&gt;0,IF($AH238+$AI238&lt;2800,ROUND(ROUND($AJ238+ROUND($AI238*9%,2),2)*'umowa o pracę'!$E$8,2),IF(AND($AH238+$AI238&gt;=2800,$AI238&lt;2800,$AH238&lt;2800),ROUND((ROUND(((2800-$AI238)/$AH238)*$AJ238,2)+ROUND($AI238*9%,2))*'umowa o pracę'!$E$8,2),IF(AND($AH238+$AI238&gt;=2800,$AI238&gt;=2800),ROUND((ROUND(2800*9%,2))*'umowa o pracę'!$E$8,2),IF(AND($AH238+$AI238&gt;=2800,$AH238&gt;=2800,$AI238&lt;2800),ROUND((ROUND($AI238*9%,2)+ROUND(((2800-$AI238)/$AH238)*$AJ238,2))*'umowa o pracę'!$E$8,2),0)))),0)))&gt;$J238,$J238,IF(AND($AG238=1,$I238&gt;0),ROUND(IF($AH238+$AI238&gt;=2800,2800*'umowa o pracę'!$E$8,($AH238+$AI238)*'umowa o pracę'!$E$8),2)+IF($AI238=0,ROUND(IF($AH238&gt;2800,ROUND($AK238/$AH238*2800,2),$AK238)*'umowa o pracę'!$E$8,2),ROUND(IF($AH238&gt;2800,ROUND($AK238/$AH238*2800,2),$AK238)*'umowa o pracę'!$E$8,2)),ROUND(IF($AH238+$AI238&gt;=2800,2800*'umowa o pracę'!$E$8,($AH238+$AI238)*'umowa o pracę'!$E$8),2)-IF($AI238=0,ROUND(ROUND(IF($AH238&gt;2800,ROUND($AJ238/$AH238*2800,2),$AJ238),2)*'umowa o pracę'!$E$8,2),IF($AI238&gt;0,IF($AH238+$AI238&lt;2800,ROUND(ROUND($AJ238+ROUND($AI238*9%,2),2)*'umowa o pracę'!$E$8,2),IF(AND($AH238+$AI238&gt;=2800,$AI238&lt;2800,$AH238&lt;2800),ROUND((ROUND(((2800-$AI238)/$AH238)*$AJ238,2)+ROUND($AI238*9%,2))*'umowa o pracę'!$E$8,2),IF(AND($AH238+$AI238&gt;=2800,$AI238&gt;=2800),ROUND((ROUND(2800*9%,2))*'umowa o pracę'!$E$8,2),IF(AND($AH238+$AI238&gt;=2800,$AH238&gt;=2800,$AI238&lt;2800),ROUND((ROUND($AI238*9%,2)+ROUND(((2800-$AI238)/$AH238)*$AJ238,2))*'umowa o pracę'!$E$8,2),0)))),0))))&gt;$J238,$J238,IF(IF(AND($AG238=1,$I238&gt;0),ROUND(IF($AH238+$AI238&gt;=2800,2800*'umowa o pracę'!$E$8,($AH238+$AI238)*'umowa o pracę'!$E$8),2)+IF($AI238=0,ROUND(IF($AH238&gt;2800,ROUND($AK238/$AH238*2800,2),$AK238)*'umowa o pracę'!$E$8,2),ROUND(IF($AH238&gt;2800,ROUND($AK238/$AH238*2800,2),$AK238)*'umowa o pracę'!$E$8,2)),ROUND(IF($AH238+$AI238&gt;=2800,2800*'umowa o pracę'!$E$8,($AH238+$AI238)*'umowa o pracę'!$E$8),2)-IF($AI238=0,ROUND(ROUND(IF($AH238&gt;2800,ROUND($AJ238/$AH238*2800,2),$AJ238),2)*'umowa o pracę'!$E$8,2),IF($AI238&gt;0,IF($AH238+$AI238&lt;2800,ROUND(ROUND($AJ238+ROUND($AI238*9%,2),2)*'umowa o pracę'!$E$8,2),IF(AND($AH238+$AI238&gt;=2800,$AI238&lt;2800,$AH238&lt;2800),ROUND((ROUND(((2800-$AI238)/$AH238)*$AJ238,2)+ROUND($AI238*9%,2))*'umowa o pracę'!$E$8,2),IF(AND($AH238+$AI238&gt;=2800,$AI238&gt;=2800),ROUND((ROUND(2800*9%,2))*'umowa o pracę'!$E$8,2),IF(AND($AH238+$AI238&gt;=2800,$AH238&gt;=2800,$AI238&lt;2800),ROUND((ROUND($AI238*9%,2)+ROUND(((2800-$AI238)/$AH238)*$AJ238,2))*'umowa o pracę'!$E$8,2),0)))),0)))&gt;$J238,$J238,IF(AND($AG238=1,$I238&gt;0),ROUND(IF($AH238+$AI238&gt;=2800,2800*'umowa o pracę'!$E$8,($AH238+$AI238)*'umowa o pracę'!$E$8),2)+IF($AI238=0,ROUND(IF($AH238&gt;2800,ROUND($AK238/$AH238*2800,2),$AK238)*'umowa o pracę'!$E$8,2),ROUND(IF($AH238&gt;2800,ROUND($AK238/$AH238*2800,2),$AK238)*'umowa o pracę'!$E$8,2)),ROUND(IF($AH238+$AI238&gt;=2800,2800*'umowa o pracę'!$E$8,($AH238+$AI238)*'umowa o pracę'!$E$8),2)-IF(AND($AI238=0,I238&gt;0),ROUND(ROUND(IF($AH238&gt;2800,ROUND($AJ238/$AH238*2800,2),$AJ238),2)*'umowa o pracę'!$E$8,2),IF($AI238&gt;0,IF($AH238+$AI238&lt;2800,ROUND(ROUND($AJ238+ROUND($AI238*9%,2),2)*'umowa o pracę'!$E$8,2),IF(AND($AH238+$AI238&gt;=2800,$AI238&lt;2800,$AH238&lt;2800),ROUND((ROUND(((2800-$AI238)/$AH238)*$AJ238,2)+ROUND($AI238*9%,2))*'umowa o pracę'!$E$8,2),IF(AND($AH238+$AI238&gt;=2800,$AI238&gt;=2800),ROUND((ROUND(2800*9%,2))*'umowa o pracę'!$E$8,2),IF(AND($AH238+$AI238&gt;=2800,$AH238&gt;=2800,$AI238&lt;2800),ROUND((ROUND($AI238*9%,2)+ROUND(((2800-$AI238)/$AH238)*$AJ238,2))*'umowa o pracę'!$E$8,2),0)))),0)))))</f>
        <v>0</v>
      </c>
      <c r="AO238" s="32">
        <f>IF('umowa o pracę'!$E$7=2020,IF(IF($AG238=1,IF($AI238=0,ROUND(IF($AH238&gt;2600,ROUND($AJ238/$AH238*2600,2),$AJ238)*'umowa o pracę'!$E$8,2),IF($AH238+$AI238&lt;2600,ROUND(ROUND($AJ238+ROUND($AI238*9%,2),2)*'umowa o pracę'!$E$8,2),IF(AND($AH238+$AI238&gt;=2600,$AH238&lt;2600),ROUND((ROUND($AJ238+ROUND((2600-$AH238)*9%,2),2))*'umowa o pracę'!$E$8,2),IF(AND($AH238+$AI238&gt;=2600,$AH238&gt;=2600),ROUND(ROUND($AJ238/$AH238*2600,2)*'umowa o pracę'!$E$8,2),0)))),0)&gt;$H238,$H238,IF($AG238=1,IF($AI238=0,ROUND(IF($AH238&gt;2600,ROUND($AJ238/$AH238*2600,2),$AJ238)*'umowa o pracę'!$E$8,2),IF($AH238+$AI238&lt;2600,ROUND(ROUND($AJ238+ROUND($AI238*9%,2),2)*'umowa o pracę'!$E$8,2),IF(AND($AH238+$AI238&gt;=2600,$AH238&lt;2600),ROUND((ROUND($AJ238+ROUND((2600-$AH238)*9%,2),2))*'umowa o pracę'!$E$8,2),IF(AND($AH238+$AI238&gt;=2600,$AH238&gt;=2600),ROUND(ROUND($AJ238/$AH238*2600,2)*'umowa o pracę'!$E$8,2),0)))),0)),IF('umowa o pracę'!$E$7=2021,IF(IF($AG238=1,IF($AI238=0,ROUND(IF($AH238&gt;2800,ROUND($AJ238/$AH238*2800,2),$AJ238)*'umowa o pracę'!$E$8,2),IF($AH238+$AI238&lt;2800,ROUND(ROUND($AJ238+ROUND($AI238*9%,2),2)*'umowa o pracę'!$E$8,2),IF(AND($AH238+$AI238&gt;=2800,$AH238&lt;2800),ROUND((ROUND($AJ238+ROUND((2800-$AH238)*9%,2),2))*'umowa o pracę'!$E$8,2),IF(AND($AH238+$AI238&gt;=2800,$AH238&gt;=2800),ROUND(ROUND($AJ238/$AH238*2800,2)*'umowa o pracę'!$E$8,2),0)))),0)&gt;$H238,$H238,IF($AG238=1,IF($AI238=0,ROUND(IF($AH238&gt;2800,ROUND($AJ238/$AH238*2800,2),$AJ238)*'umowa o pracę'!$E$8,2),IF($AH238+$AI238&lt;2800,ROUND(ROUND($AJ238+ROUND($AI238*9%,2),2)*'umowa o pracę'!$E$8,2),IF(AND($AH238+$AI238&gt;=2800,$AH238&lt;2800),ROUND((ROUND($AJ238+ROUND((2800-$AH238)*9%,2),2))*'umowa o pracę'!$E$8,2),IF(AND($AH238+$AI238&gt;=2800,$AH238&gt;=2800),ROUND(ROUND($AJ238/$AH238*2800,2)*'umowa o pracę'!$E$8,2),0)))),0)),0))</f>
        <v>0</v>
      </c>
      <c r="AP238" s="32">
        <f>IF('umowa o pracę'!$E$7=2020,IF(IF($AG238=1,IF($AI238=0,ROUND(IF($AH238&gt;2600,ROUND($AK238/$AH238*2600,2),$AK238)*'umowa o pracę'!$E$8,2),ROUND(IF($AH238&gt;2600,ROUND($AK238/$AH238*2600,2),$AK238)*'umowa o pracę'!$E$8,2)),0)&gt;$I238,$I238,IF($AG238=1,IF($AI238=0,ROUND(IF($AH238&gt;2600,ROUND($AK238/$AH238*2600,2),$AK238)*'umowa o pracę'!$E$8,2),ROUND(IF($AH238&gt;2600,ROUND($AK238/$AH238*2600,2),$AK238)*'umowa o pracę'!$E$8,2)),0)),IF('umowa o pracę'!$E$7=2021,IF(IF($AG238=1,IF($AI238=0,ROUND(IF($AH238&gt;2800,ROUND($AK238/$AH238*2800,2),$AK238)*'umowa o pracę'!$E$8,2),ROUND(IF($AH238&gt;2800,ROUND($AK238/$AH238*2800,2),$AK238)*'umowa o pracę'!$E$8,2)),0)&gt;$I238,$I238,IF($AG238=1,IF($AI238=0,ROUND(IF($AH238&gt;2800,ROUND($AK238/$AH238*2800,2),$AK238)*'umowa o pracę'!$E$8,2),ROUND(IF($AH238&gt;2800,ROUND($AK238/$AH238*2800,2),$AK238)*'umowa o pracę'!$E$8,2)),0)),0))</f>
        <v>0</v>
      </c>
      <c r="AQ238" s="56">
        <f>IF('umowa o pracę'!$E$7=2020,$AM238,IF('umowa o pracę'!$E$7=2021,$AN238,0))</f>
        <v>0</v>
      </c>
      <c r="AR238" s="33">
        <f>IF('umowa o pracę'!$E$7=0,0,U238+AF238+AQ238)</f>
        <v>0</v>
      </c>
      <c r="AS238" s="19"/>
      <c r="AT238" s="19"/>
      <c r="AU238" s="19"/>
      <c r="AV238" s="6"/>
      <c r="AW238" s="6"/>
      <c r="AX238" s="6">
        <f t="shared" si="39"/>
        <v>10</v>
      </c>
      <c r="AY238" s="6"/>
      <c r="AZ238" s="234">
        <f t="shared" si="42"/>
        <v>0</v>
      </c>
      <c r="BA238" s="234">
        <f t="shared" si="43"/>
        <v>0</v>
      </c>
      <c r="BB238" s="234">
        <f t="shared" si="44"/>
        <v>0</v>
      </c>
      <c r="BC238" s="234">
        <f t="shared" si="45"/>
        <v>0</v>
      </c>
      <c r="BD238" s="234">
        <f t="shared" si="46"/>
        <v>0</v>
      </c>
      <c r="BE238" s="234">
        <f t="shared" si="47"/>
        <v>0</v>
      </c>
      <c r="BF238" s="234">
        <f t="shared" si="48"/>
        <v>0</v>
      </c>
      <c r="BG238" s="234">
        <f t="shared" si="49"/>
        <v>0</v>
      </c>
      <c r="BH238" s="234">
        <f t="shared" si="50"/>
        <v>0</v>
      </c>
      <c r="BI238" s="238">
        <f t="shared" si="51"/>
        <v>0</v>
      </c>
      <c r="BJ238" s="236"/>
      <c r="BK238" s="236"/>
      <c r="BL238" s="237"/>
    </row>
    <row r="239" spans="1:64" ht="15.75" customHeight="1" x14ac:dyDescent="0.25">
      <c r="A239" s="129">
        <v>228</v>
      </c>
      <c r="B239" s="57"/>
      <c r="C239" s="57"/>
      <c r="D239" s="36"/>
      <c r="E239" s="36"/>
      <c r="F239" s="242"/>
      <c r="G239" s="37">
        <v>1</v>
      </c>
      <c r="H239" s="58">
        <v>0</v>
      </c>
      <c r="I239" s="59">
        <v>0</v>
      </c>
      <c r="J239" s="60">
        <v>0</v>
      </c>
      <c r="K239" s="52">
        <v>1</v>
      </c>
      <c r="L239" s="39">
        <v>0</v>
      </c>
      <c r="M239" s="39">
        <v>0</v>
      </c>
      <c r="N239" s="39">
        <v>0</v>
      </c>
      <c r="O239" s="39">
        <v>0</v>
      </c>
      <c r="P239" s="35">
        <f>IF('umowa o pracę'!$E$7=2020,ROUND(IF($L239&gt;=2600,2600*'umowa o pracę'!$E$8,$L239*'umowa o pracę'!$E$8),2),IF('umowa o pracę'!$E$7=2021,ROUND(IF($L239&gt;=2800,2800*'umowa o pracę'!$E$8,$L239*'umowa o pracę'!$E$8),2),0))</f>
        <v>0</v>
      </c>
      <c r="Q239" s="252">
        <f>IF(IF(IF(AND($K239=1,$I239&gt;0),ROUND(IF($L239+$M239&gt;=2600,2600*'umowa o pracę'!$E$8,($L239+$M239)*'umowa o pracę'!$E$8),2)+IF($M239=0,ROUND(IF($L239&gt;2600,ROUND($O239/$L239*2600,2),$O239)*'umowa o pracę'!$E$8,2),ROUND(IF($L239&gt;2600,ROUND($O239/$L239*2600,2),$O239)*'umowa o pracę'!$E$8,2)),ROUND(IF($L239+$M239&gt;=2600,2600*'umowa o pracę'!$E$8,($L239+$M239)*'umowa o pracę'!$E$8),2)-IF($M239=0,ROUND(ROUND(IF($L239&gt;2600,ROUND($N239/$L239*2600,2),$N239),2)*'umowa o pracę'!$E$8,2),IF($M239&gt;0,IF($L239+$M239&lt;2600,ROUND(ROUND($N239+ROUND($M239*9%,2),2)*'umowa o pracę'!$E$8,2),IF(AND($L239+$M239&gt;=2600,$M239&lt;2600,$L239&lt;2600),ROUND((ROUND(((2600-$M239)/$L239)*$N239,2)+ROUND($M239*9%,2))*'umowa o pracę'!$E$8,2),IF(AND($L239+$M239&gt;=2600,$M239&gt;=2600),ROUND((ROUND(2600*9%,2))*'umowa o pracę'!$E$8,2),IF(AND($L239+$M239&gt;=2600,$L239&gt;=2600,$M239&lt;2600),ROUND((ROUND($M239*9%,2)+ROUND(((2600-$M239)/$L239)*$N239,2))*'umowa o pracę'!$E$8,2),0)))),0)))&gt;$J239,$J239,IF(AND($K239=1,$I239&gt;0),ROUND(IF($L239+$M239&gt;=2600,2600*'umowa o pracę'!$E$8,($L239+$M239)*'umowa o pracę'!$E$8),2)+IF($M239=0,ROUND(IF($L239&gt;2600,ROUND($O239/$L239*2600,2),$O239)*'umowa o pracę'!$E$8,2),ROUND(IF($L239&gt;2600,ROUND($O239/$L239*2600,2),$O239)*'umowa o pracę'!$E$8,2)),ROUND(IF($L239+$M239&gt;=2600,2600*'umowa o pracę'!$E$8,($L239+$M239)*'umowa o pracę'!$E$8),2)-IF($M239=0,ROUND(ROUND(IF($L239&gt;2600,ROUND($N239/$L239*2600,2),$N239),2)*'umowa o pracę'!$E$8,2),IF($M239&gt;0,IF($L239+$M239&lt;2600,ROUND(ROUND($N239+ROUND($M239*9%,2),2)*'umowa o pracę'!$E$8,2),IF(AND($L239+$M239&gt;=2600,$M239&lt;2600,$L239&lt;2600),ROUND((ROUND(((2600-$M239)/$L239)*$N239,2)+ROUND($M239*9%,2))*'umowa o pracę'!$E$8,2),IF(AND($L239+$M239&gt;=2600,$M239&gt;=2600),ROUND((ROUND(2600*9%,2))*'umowa o pracę'!$E$8,2),IF(AND($L239+$M239&gt;=2600,$L239&gt;=2600,$M239&lt;2600),ROUND((ROUND($M239*9%,2)+ROUND(((2600-$M239)/$L239)*$N239,2))*'umowa o pracę'!$E$8,2),0)))),0))))&gt;$J239,$J239,IF(IF(AND($K239=1,$I239&gt;0),ROUND(IF($L239+$M239&gt;=2600,2600*'umowa o pracę'!$E$8,($L239+$M239)*'umowa o pracę'!$E$8),2)+IF($M239=0,ROUND(IF($L239&gt;2600,ROUND($O239/$L239*2600,2),$O239)*'umowa o pracę'!$E$8,2),ROUND(IF($L239&gt;2600,ROUND($O239/$L239*2600,2),$O239)*'umowa o pracę'!$E$8,2)),ROUND(IF($L239+$M239&gt;=2600,2600*'umowa o pracę'!$E$8,($L239+$M239)*'umowa o pracę'!$E$8),2)-IF($M239=0,ROUND(ROUND(IF($L239&gt;2600,ROUND($N239/$L239*2600,2),$N239),2)*'umowa o pracę'!$E$8,2),IF($M239&gt;0,IF($L239+$M239&lt;2600,ROUND(ROUND($N239+ROUND($M239*9%,2),2)*'umowa o pracę'!$E$8,2),IF(AND($L239+$M239&gt;=2600,$M239&lt;2600,$L239&lt;2600),ROUND((ROUND(((2600-$M239)/$L239)*$N239,2)+ROUND($M239*9%,2))*'umowa o pracę'!$E$8,2),IF(AND($L239+$M239&gt;=2600,$M239&gt;=2600),ROUND((ROUND(2600*9%,2))*'umowa o pracę'!$E$8,2),IF(AND($L239+$M239&gt;=2600,$L239&gt;=2600,$M239&lt;2600),ROUND((ROUND($M239*9%,2)+ROUND(((2600-$M239)/$L239)*$N239,2))*'umowa o pracę'!$E$8,2),0)))),0)))&gt;$J239,$J239,IF(AND($K239=1,$I239&gt;0),ROUND(IF($L239+$M239&gt;=2600,2600*'umowa o pracę'!$E$8,($L239+$M239)*'umowa o pracę'!$E$8),2)+IF($M239=0,ROUND(IF($L239&gt;2600,ROUND($O239/$L239*2600,2),$O239)*'umowa o pracę'!$E$8,2),ROUND(IF($L239&gt;2600,ROUND($O239/$L239*2600,2),$O239)*'umowa o pracę'!$E$8,2)),ROUND(IF($L239+$M239&gt;=2600,2600*'umowa o pracę'!$E$8,($L239+$M239)*'umowa o pracę'!$E$8),2)-IF(AND($M239=0,I239&gt;0),ROUND(ROUND(IF($L239&gt;2600,ROUND($N239/$L239*2600,2),$N239),2)*'umowa o pracę'!$E$8,2),IF($M239&gt;0,IF($L239+$M239&lt;2600,ROUND(ROUND($N239+ROUND($M239*9%,2),2)*'umowa o pracę'!$E$8,2),IF(AND($L239+$M239&gt;=2600,$M239&lt;2600,$L239&lt;2600),ROUND((ROUND(((2600-$M239)/$L239)*$N239,2)+ROUND($M239*9%,2))*'umowa o pracę'!$E$8,2),IF(AND($L239+$M239&gt;=2600,$M239&gt;=2600),ROUND((ROUND(2600*9%,2))*'umowa o pracę'!$E$8,2),IF(AND($L239+$M239&gt;=2600,$L239&gt;=2600,$M239&lt;2600),ROUND((ROUND($M239*9%,2)+ROUND(((2600-$M239)/$L239)*$N239,2))*'umowa o pracę'!$E$8,2),0)))),0)))))</f>
        <v>0</v>
      </c>
      <c r="R239" s="252">
        <f>IF(IF(IF(AND($K239=1,$I239&gt;0),ROUND(IF($L239+$M239&gt;=2800,2800*'umowa o pracę'!$E$8,($L239+$M239)*'umowa o pracę'!$E$8),2)+IF($M239=0,ROUND(IF($L239&gt;2800,ROUND($O239/$L239*2800,2),$O239)*'umowa o pracę'!$E$8,2),ROUND(IF($L239&gt;2800,ROUND($O239/$L239*2800,2),$O239)*'umowa o pracę'!$E$8,2)),ROUND(IF($L239+$M239&gt;=2800,2800*'umowa o pracę'!$E$8,($L239+$M239)*'umowa o pracę'!$E$8),2)-IF($M239=0,ROUND(ROUND(IF($L239&gt;2800,ROUND($N239/$L239*2800,2),$N239),2)*'umowa o pracę'!$E$8,2),IF($M239&gt;0,IF($L239+$M239&lt;2800,ROUND(ROUND($N239+ROUND($M239*9%,2),2)*'umowa o pracę'!$E$8,2),IF(AND($L239+$M239&gt;=2800,$M239&lt;2800,$L239&lt;2800),ROUND((ROUND(((2800-$M239)/$L239)*$N239,2)+ROUND($M239*9%,2))*'umowa o pracę'!$E$8,2),IF(AND($L239+$M239&gt;=2800,$M239&gt;=2800),ROUND((ROUND(2800*9%,2))*'umowa o pracę'!$E$8,2),IF(AND($L239+$M239&gt;=2800,$L239&gt;=2800,$M239&lt;2800),ROUND((ROUND($M239*9%,2)+ROUND(((2800-$M239)/$L239)*$N239,2))*'umowa o pracę'!$E$8,2),0)))),0)))&gt;$J239,$J239,IF(AND($K239=1,$I239&gt;0),ROUND(IF($L239+$M239&gt;=2800,2800*'umowa o pracę'!$E$8,($L239+$M239)*'umowa o pracę'!$E$8),2)+IF($M239=0,ROUND(IF($L239&gt;2800,ROUND($O239/$L239*2800,2),$O239)*'umowa o pracę'!$E$8,2),ROUND(IF($L239&gt;2800,ROUND($O239/$L239*2800,2),$O239)*'umowa o pracę'!$E$8,2)),ROUND(IF($L239+$M239&gt;=2800,2800*'umowa o pracę'!$E$8,($L239+$M239)*'umowa o pracę'!$E$8),2)-IF($M239=0,ROUND(ROUND(IF($L239&gt;2800,ROUND($N239/$L239*2800,2),$N239),2)*'umowa o pracę'!$E$8,2),IF($M239&gt;0,IF($L239+$M239&lt;2800,ROUND(ROUND($N239+ROUND($M239*9%,2),2)*'umowa o pracę'!$E$8,2),IF(AND($L239+$M239&gt;=2800,$M239&lt;2800,$L239&lt;2800),ROUND((ROUND(((2800-$M239)/$L239)*$N239,2)+ROUND($M239*9%,2))*'umowa o pracę'!$E$8,2),IF(AND($L239+$M239&gt;=2800,$M239&gt;=2800),ROUND((ROUND(2800*9%,2))*'umowa o pracę'!$E$8,2),IF(AND($L239+$M239&gt;=2800,$L239&gt;=2800,$M239&lt;2800),ROUND((ROUND($M239*9%,2)+ROUND(((2800-$M239)/$L239)*$N239,2))*'umowa o pracę'!$E$8,2),0)))),0))))&gt;$J239,$J239,IF(IF(AND($K239=1,$I239&gt;0),ROUND(IF($L239+$M239&gt;=2800,2800*'umowa o pracę'!$E$8,($L239+$M239)*'umowa o pracę'!$E$8),2)+IF($M239=0,ROUND(IF($L239&gt;2800,ROUND($O239/$L239*2800,2),$O239)*'umowa o pracę'!$E$8,2),ROUND(IF($L239&gt;2800,ROUND($O239/$L239*2800,2),$O239)*'umowa o pracę'!$E$8,2)),ROUND(IF($L239+$M239&gt;=2800,2800*'umowa o pracę'!$E$8,($L239+$M239)*'umowa o pracę'!$E$8),2)-IF($M239=0,ROUND(ROUND(IF($L239&gt;2800,ROUND($N239/$L239*2800,2),$N239),2)*'umowa o pracę'!$E$8,2),IF($M239&gt;0,IF($L239+$M239&lt;2800,ROUND(ROUND($N239+ROUND($M239*9%,2),2)*'umowa o pracę'!$E$8,2),IF(AND($L239+$M239&gt;=2800,$M239&lt;2800,$L239&lt;2800),ROUND((ROUND(((2800-$M239)/$L239)*$N239,2)+ROUND($M239*9%,2))*'umowa o pracę'!$E$8,2),IF(AND($L239+$M239&gt;=2800,$M239&gt;=2800),ROUND((ROUND(2800*9%,2))*'umowa o pracę'!$E$8,2),IF(AND($L239+$M239&gt;=2800,$L239&gt;=2800,$M239&lt;2800),ROUND((ROUND($M239*9%,2)+ROUND(((2800-$M239)/$L239)*$N239,2))*'umowa o pracę'!$E$8,2),0)))),0)))&gt;$J239,$J239,IF(AND($K239=1,$I239&gt;0),ROUND(IF($L239+$M239&gt;=2800,2800*'umowa o pracę'!$E$8,($L239+$M239)*'umowa o pracę'!$E$8),2)+IF($M239=0,ROUND(IF($L239&gt;2800,ROUND($O239/$L239*2800,2),$O239)*'umowa o pracę'!$E$8,2),ROUND(IF($L239&gt;2800,ROUND($O239/$L239*2800,2),$O239)*'umowa o pracę'!$E$8,2)),ROUND(IF($L239+$M239&gt;=2800,2800*'umowa o pracę'!$E$8,($L239+$M239)*'umowa o pracę'!$E$8),2)-IF(AND($M239=0,I239&gt;0),ROUND(ROUND(IF($L239&gt;2800,ROUND($N239/$L239*2800,2),$N239),2)*'umowa o pracę'!$E$8,2),IF($M239&gt;0,IF($L239+$M239&lt;2800,ROUND(ROUND($N239+ROUND($M239*9%,2),2)*'umowa o pracę'!$E$8,2),IF(AND($L239+$M239&gt;=2800,$M239&lt;2800,$L239&lt;2800),ROUND((ROUND(((2800-$M239)/$L239)*$N239,2)+ROUND($M239*9%,2))*'umowa o pracę'!$E$8,2),IF(AND($L239+$M239&gt;=2800,$M239&gt;=2800),ROUND((ROUND(2800*9%,2))*'umowa o pracę'!$E$8,2),IF(AND($L239+$M239&gt;=2800,$L239&gt;=2800,$M239&lt;2800),ROUND((ROUND($M239*9%,2)+ROUND(((2800-$M239)/$L239)*$N239,2))*'umowa o pracę'!$E$8,2),0)))),0)))))</f>
        <v>0</v>
      </c>
      <c r="S239" s="32">
        <f>IF('umowa o pracę'!$E$7=2020,IF(IF($K239=1,IF($M239=0,ROUND(IF($L239&gt;2600,ROUND($N239/$L239*2600,2),$N239)*'umowa o pracę'!$E$8,2),IF($L239+$M239&lt;2600,ROUND(ROUND($N239+ROUND($M239*9%,2),2)*'umowa o pracę'!$E$8,2),IF(AND($L239+$M239&gt;=2600,$L239&lt;2600),ROUND((ROUND($N239+ROUND((2600-$L239)*9%,2),2))*'umowa o pracę'!$E$8,2),IF(AND($L239+$M239&gt;=2600,$L239&gt;=2600),ROUND(ROUND($N239/$L239*2600,2)*'umowa o pracę'!$E$8,2),0)))),0)&gt;$H239,$H239,IF($K239=1,IF($M239=0,ROUND(IF($L239&gt;2600,ROUND($N239/$L239*2600,2),$N239)*'umowa o pracę'!$E$8,2),IF($L239+$M239&lt;2600,ROUND(ROUND($N239+ROUND($M239*9%,2),2)*'umowa o pracę'!$E$8,2),IF(AND($L239+$M239&gt;=2600,$L239&lt;2600),ROUND((ROUND($N239+ROUND((2600-$L239)*9%,2),2))*'umowa o pracę'!$E$8,2),IF(AND($L239+$M239&gt;=2600,$L239&gt;=2600),ROUND(ROUND($N239/$L239*2600,2)*'umowa o pracę'!$E$8,2),0)))),0)),IF('umowa o pracę'!$E$7=2021,IF(IF($K239=1,IF($M239=0,ROUND(IF($L239&gt;2800,ROUND($N239/$L239*2800,2),$N239)*'umowa o pracę'!$E$8,2),IF($L239+$M239&lt;2800,ROUND(ROUND($N239+ROUND($M239*9%,2),2)*'umowa o pracę'!$E$8,2),IF(AND($L239+$M239&gt;=2800,$L239&lt;2800),ROUND((ROUND($N239+ROUND((2800-$L239)*9%,2),2))*'umowa o pracę'!$E$8,2),IF(AND($L239+$M239&gt;=2800,$L239&gt;=2800),ROUND(ROUND($N239/$L239*2800,2)*'umowa o pracę'!$E$8,2),0)))),0)&gt;$H239,$H239,IF($K239=1,IF($M239=0,ROUND(IF($L239&gt;2800,ROUND($N239/$L239*2800,2),$N239)*'umowa o pracę'!$E$8,2),IF($L239+$M239&lt;2800,ROUND(ROUND($N239+ROUND($M239*9%,2),2)*'umowa o pracę'!$E$8,2),IF(AND($L239+$M239&gt;=2800,$L239&lt;2800),ROUND((ROUND($N239+ROUND((2800-$L239)*9%,2),2))*'umowa o pracę'!$E$8,2),IF(AND($L239+$M239&gt;=2800,$L239&gt;=2800),ROUND(ROUND($N239/$L239*2800,2)*'umowa o pracę'!$E$8,2),0)))),0)),0))</f>
        <v>0</v>
      </c>
      <c r="T239" s="32">
        <f>IF('umowa o pracę'!$E$7=2020,IF(IF($K239=1,IF($M239=0,ROUND(IF($L239&gt;2600,ROUND($O239/$L239*2600,2),$O239)*'umowa o pracę'!$E$8,2),ROUND(IF($L239&gt;2600,ROUND($O239/$L239*2600,2),$O239)*'umowa o pracę'!$E$8,2)),0)&gt;$I239,$I239,IF($K239=1,IF($M239=0,ROUND(IF($L239&gt;2600,ROUND($O239/$L239*2600,2),$O239)*'umowa o pracę'!$E$8,2),ROUND(IF($L239&gt;2600,ROUND($O239/$L239*2600,2),$O239)*'umowa o pracę'!$E$8,2)),0)),IF('umowa o pracę'!$E$7=2021,IF(IF($K239=1,IF($M239=0,ROUND(IF($L239&gt;2800,ROUND($O239/$L239*2800,2),$O239)*'umowa o pracę'!$E$8,2),ROUND(IF($L239&gt;2800,ROUND($O239/$L239*2800,2),$O239)*'umowa o pracę'!$E$8,2)),0)&gt;$I239,$I239,IF($K239=1,IF($M239=0,ROUND(IF($L239&gt;2800,ROUND($O239/$L239*2800,2),$O239)*'umowa o pracę'!$E$8,2),ROUND(IF($L239&gt;2800,ROUND($O239/$L239*2800,2),$O239)*'umowa o pracę'!$E$8,2)),0)),0))</f>
        <v>0</v>
      </c>
      <c r="U239" s="51">
        <f>IF('umowa o pracę'!$E$7=2020,$Q239,IF('umowa o pracę'!$E$7=2021,$R239,0))</f>
        <v>0</v>
      </c>
      <c r="V239" s="53">
        <f t="shared" si="40"/>
        <v>1</v>
      </c>
      <c r="W239" s="54">
        <f>IF('umowa o pracę'!$E$6&lt;2,0,$L239)</f>
        <v>0</v>
      </c>
      <c r="X239" s="54">
        <f>IF('umowa o pracę'!$E$6&lt;2,0,$M239)</f>
        <v>0</v>
      </c>
      <c r="Y239" s="55">
        <f>IF('umowa o pracę'!$E$6&lt;2,0,$N239)</f>
        <v>0</v>
      </c>
      <c r="Z239" s="55">
        <f>IF('umowa o pracę'!$E$6&lt;2,0,$O239)</f>
        <v>0</v>
      </c>
      <c r="AA239" s="32">
        <f>IF('umowa o pracę'!$E$7=2020,ROUND(IF($W239&gt;=2600,2600*'umowa o pracę'!$E$8,$W239*'umowa o pracę'!$E$8),2),IF('umowa o pracę'!$E$7=2021,ROUND(IF($W239&gt;=2800,2800*'umowa o pracę'!$E$8,$W239*'umowa o pracę'!$E$8),2),0))</f>
        <v>0</v>
      </c>
      <c r="AB239" s="32">
        <f>IF(IF(IF(AND($V239=1,$I239&gt;0),ROUND(IF($W239+$X239&gt;=2600,2600*'umowa o pracę'!$E$8,($W239+$X239)*'umowa o pracę'!$E$8),2)+IF($X239=0,ROUND(IF($W239&gt;2600,ROUND($Z239/$W239*2600,2),$Z239)*'umowa o pracę'!$E$8,2),ROUND(IF($W239&gt;2600,ROUND($Z239/$W239*2600,2),$Z239)*'umowa o pracę'!$E$8,2)),ROUND(IF($W239+$X239&gt;=2600,2600*'umowa o pracę'!$E$8,($W239+$X239)*'umowa o pracę'!$E$8),2)-IF($X239=0,ROUND(ROUND(IF($W239&gt;2600,ROUND($Y239/$W239*2600,2),$Y239),2)*'umowa o pracę'!$E$8,2),IF($X239&gt;0,IF($W239+$X239&lt;2600,ROUND(ROUND($Y239+ROUND($X239*9%,2),2)*'umowa o pracę'!$E$8,2),IF(AND($W239+$X239&gt;=2600,$X239&lt;2600,$W239&lt;2600),ROUND((ROUND(((2600-$X239)/$W239)*$Y239,2)+ROUND($X239*9%,2))*'umowa o pracę'!$E$8,2),IF(AND($W239+$X239&gt;=2600,$X239&gt;=2600),ROUND((ROUND(2600*9%,2))*'umowa o pracę'!$E$8,2),IF(AND($W239+$X239&gt;=2600,$W239&gt;=2600,$X239&lt;2600),ROUND((ROUND($X239*9%,2)+ROUND(((2600-$X239)/$W239)*$Y239,2))*'umowa o pracę'!$E$8,2),0)))),0)))&gt;$J239,$J239,IF(AND($V239=1,$I239&gt;0),ROUND(IF($W239+$X239&gt;=2600,2600*'umowa o pracę'!$E$8,($W239+$X239)*'umowa o pracę'!$E$8),2)+IF($X239=0,ROUND(IF($W239&gt;2600,ROUND($Z239/$W239*2600,2),$Z239)*'umowa o pracę'!$E$8,2),ROUND(IF($W239&gt;2600,ROUND($Z239/$W239*2600,2),$Z239)*'umowa o pracę'!$E$8,2)),ROUND(IF($W239+$X239&gt;=2600,2600*'umowa o pracę'!$E$8,($W239+$X239)*'umowa o pracę'!$E$8),2)-IF($X239=0,ROUND(ROUND(IF($W239&gt;2600,ROUND($Y239/$W239*2600,2),$Y239),2)*'umowa o pracę'!$E$8,2),IF($X239&gt;0,IF($W239+$X239&lt;2600,ROUND(ROUND($Y239+ROUND($X239*9%,2),2)*'umowa o pracę'!$E$8,2),IF(AND($W239+$X239&gt;=2600,$X239&lt;2600,$W239&lt;2600),ROUND((ROUND(((2600-$X239)/$W239)*$Y239,2)+ROUND($X239*9%,2))*'umowa o pracę'!$E$8,2),IF(AND($W239+$X239&gt;=2600,$X239&gt;=2600),ROUND((ROUND(2600*9%,2))*'umowa o pracę'!$E$8,2),IF(AND($W239+$X239&gt;=2600,$W239&gt;=2600,$X239&lt;2600),ROUND((ROUND($X239*9%,2)+ROUND(((2600-$X239)/$W239)*$Y239,2))*'umowa o pracę'!$E$8,2),0)))),0))))&gt;$J239,$J239,IF(IF(AND($V239=1,$I239&gt;0),ROUND(IF($W239+$X239&gt;=2600,2600*'umowa o pracę'!$E$8,($W239+$X239)*'umowa o pracę'!$E$8),2)+IF($X239=0,ROUND(IF($W239&gt;2600,ROUND($Z239/$W239*2600,2),$Z239)*'umowa o pracę'!$E$8,2),ROUND(IF($W239&gt;2600,ROUND($Z239/$W239*2600,2),$Z239)*'umowa o pracę'!$E$8,2)),ROUND(IF($W239+$X239&gt;=2600,2600*'umowa o pracę'!$E$8,($W239+$X239)*'umowa o pracę'!$E$8),2)-IF($X239=0,ROUND(ROUND(IF($W239&gt;2600,ROUND($Y239/$W239*2600,2),$Y239),2)*'umowa o pracę'!$E$8,2),IF($X239&gt;0,IF($W239+$X239&lt;2600,ROUND(ROUND($Y239+ROUND($X239*9%,2),2)*'umowa o pracę'!$E$8,2),IF(AND($W239+$X239&gt;=2600,$X239&lt;2600,$W239&lt;2600),ROUND((ROUND(((2600-$X239)/$W239)*$Y239,2)+ROUND($X239*9%,2))*'umowa o pracę'!$E$8,2),IF(AND($W239+$X239&gt;=2600,$X239&gt;=2600),ROUND((ROUND(2600*9%,2))*'umowa o pracę'!$E$8,2),IF(AND($W239+$X239&gt;=2600,$W239&gt;=2600,$X239&lt;2600),ROUND((ROUND($X239*9%,2)+ROUND(((2600-$X239)/$W239)*$Y239,2))*'umowa o pracę'!$E$8,2),0)))),0)))&gt;$J239,$J239,IF(AND($V239=1,$I239&gt;0),ROUND(IF($W239+$X239&gt;=2600,2600*'umowa o pracę'!$E$8,($W239+$X239)*'umowa o pracę'!$E$8),2)+IF($X239=0,ROUND(IF($W239&gt;2600,ROUND($Z239/$W239*2600,2),$Z239)*'umowa o pracę'!$E$8,2),ROUND(IF($W239&gt;2600,ROUND($Z239/$W239*2600,2),$Z239)*'umowa o pracę'!$E$8,2)),ROUND(IF($W239+$X239&gt;=2600,2600*'umowa o pracę'!$E$8,($W239+$X239)*'umowa o pracę'!$E$8),2)-IF(AND($X239=0,I239&gt;0),ROUND(ROUND(IF($W239&gt;2600,ROUND($Y239/$W239*2600,2),$Y239),2)*'umowa o pracę'!$E$8,2),IF($X239&gt;0,IF($W239+$X239&lt;2600,ROUND(ROUND($Y239+ROUND($X239*9%,2),2)*'umowa o pracę'!$E$8,2),IF(AND($W239+$X239&gt;=2600,$X239&lt;2600,$W239&lt;2600),ROUND((ROUND(((2600-$X239)/$W239)*$Y239,2)+ROUND($X239*9%,2))*'umowa o pracę'!$E$8,2),IF(AND($W239+$X239&gt;=2600,$X239&gt;=2600),ROUND((ROUND(2600*9%,2))*'umowa o pracę'!$E$8,2),IF(AND($W239+$X239&gt;=2600,$W239&gt;=2600,$X239&lt;2600),ROUND((ROUND($X239*9%,2)+ROUND(((2600-$X239)/$W239)*$Y239,2))*'umowa o pracę'!$E$8,2),0)))),0)))))</f>
        <v>0</v>
      </c>
      <c r="AC239" s="32">
        <f>IF(IF(IF(AND($V239=1,$I239&gt;0),ROUND(IF($W239+$X239&gt;=2800,2800*'umowa o pracę'!$E$8,($W239+$X239)*'umowa o pracę'!$E$8),2)+IF($X239=0,ROUND(IF($W239&gt;2800,ROUND($Z239/$W239*2800,2),$Z239)*'umowa o pracę'!$E$8,2),ROUND(IF($W239&gt;2800,ROUND($Z239/$W239*2800,2),$Z239)*'umowa o pracę'!$E$8,2)),ROUND(IF($W239+$X239&gt;=2800,2800*'umowa o pracę'!$E$8,($W239+$X239)*'umowa o pracę'!$E$8),2)-IF($X239=0,ROUND(ROUND(IF($W239&gt;2800,ROUND($Y239/$W239*2800,2),$Y239),2)*'umowa o pracę'!$E$8,2),IF($X239&gt;0,IF($W239+$X239&lt;2800,ROUND(ROUND($Y239+ROUND($X239*9%,2),2)*'umowa o pracę'!$E$8,2),IF(AND($W239+$X239&gt;=2800,$X239&lt;2800,$W239&lt;2800),ROUND((ROUND(((2800-$X239)/$W239)*$Y239,2)+ROUND($X239*9%,2))*'umowa o pracę'!$E$8,2),IF(AND($W239+$X239&gt;=2800,$X239&gt;=2800),ROUND((ROUND(2800*9%,2))*'umowa o pracę'!$E$8,2),IF(AND($W239+$X239&gt;=2800,$W239&gt;=2800,$X239&lt;2800),ROUND((ROUND($X239*9%,2)+ROUND(((2800-$X239)/$W239)*$Y239,2))*'umowa o pracę'!$E$8,2),0)))),0)))&gt;$J239,$J239,IF(AND($V239=1,$I239&gt;0),ROUND(IF($W239+$X239&gt;=2800,2800*'umowa o pracę'!$E$8,($W239+$X239)*'umowa o pracę'!$E$8),2)+IF($X239=0,ROUND(IF($W239&gt;2800,ROUND($Z239/$W239*2800,2),$Z239)*'umowa o pracę'!$E$8,2),ROUND(IF($W239&gt;2800,ROUND($Z239/$W239*2800,2),$Z239)*'umowa o pracę'!$E$8,2)),ROUND(IF($W239+$X239&gt;=2800,2800*'umowa o pracę'!$E$8,($W239+$X239)*'umowa o pracę'!$E$8),2)-IF($X239=0,ROUND(ROUND(IF($W239&gt;2800,ROUND($Y239/$W239*2800,2),$Y239),2)*'umowa o pracę'!$E$8,2),IF($X239&gt;0,IF($W239+$X239&lt;2800,ROUND(ROUND($Y239+ROUND($X239*9%,2),2)*'umowa o pracę'!$E$8,2),IF(AND($W239+$X239&gt;=2800,$X239&lt;2800,$W239&lt;2800),ROUND((ROUND(((2800-$X239)/$W239)*$Y239,2)+ROUND($X239*9%,2))*'umowa o pracę'!$E$8,2),IF(AND($W239+$X239&gt;=2800,$X239&gt;=2800),ROUND((ROUND(2800*9%,2))*'umowa o pracę'!$E$8,2),IF(AND($W239+$X239&gt;=2800,$W239&gt;=2800,$X239&lt;2800),ROUND((ROUND($X239*9%,2)+ROUND(((2800-$X239)/$W239)*$Y239,2))*'umowa o pracę'!$E$8,2),0)))),0))))&gt;$J239,$J239,IF(IF(AND($V239=1,$I239&gt;0),ROUND(IF($W239+$X239&gt;=2800,2800*'umowa o pracę'!$E$8,($W239+$X239)*'umowa o pracę'!$E$8),2)+IF($X239=0,ROUND(IF($W239&gt;2800,ROUND($Z239/$W239*2800,2),$Z239)*'umowa o pracę'!$E$8,2),ROUND(IF($W239&gt;2800,ROUND($Z239/$W239*2800,2),$Z239)*'umowa o pracę'!$E$8,2)),ROUND(IF($W239+$X239&gt;=2800,2800*'umowa o pracę'!$E$8,($W239+$X239)*'umowa o pracę'!$E$8),2)-IF($X239=0,ROUND(ROUND(IF($W239&gt;2800,ROUND($Y239/$W239*2800,2),$Y239),2)*'umowa o pracę'!$E$8,2),IF($X239&gt;0,IF($W239+$X239&lt;2800,ROUND(ROUND($Y239+ROUND($X239*9%,2),2)*'umowa o pracę'!$E$8,2),IF(AND($W239+$X239&gt;=2800,$X239&lt;2800,$W239&lt;2800),ROUND((ROUND(((2800-$X239)/$W239)*$Y239,2)+ROUND($X239*9%,2))*'umowa o pracę'!$E$8,2),IF(AND($W239+$X239&gt;=2800,$X239&gt;=2800),ROUND((ROUND(2800*9%,2))*'umowa o pracę'!$E$8,2),IF(AND($W239+$X239&gt;=2800,$W239&gt;=2800,$X239&lt;2800),ROUND((ROUND($X239*9%,2)+ROUND(((2800-$X239)/$W239)*$Y239,2))*'umowa o pracę'!$E$8,2),0)))),0)))&gt;$J239,$J239,IF(AND($V239=1,$I239&gt;0),ROUND(IF($W239+$X239&gt;=2800,2800*'umowa o pracę'!$E$8,($W239+$X239)*'umowa o pracę'!$E$8),2)+IF($X239=0,ROUND(IF($W239&gt;2800,ROUND($Z239/$W239*2800,2),$Z239)*'umowa o pracę'!$E$8,2),ROUND(IF($W239&gt;2800,ROUND($Z239/$W239*2800,2),$Z239)*'umowa o pracę'!$E$8,2)),ROUND(IF($W239+$X239&gt;=2800,2800*'umowa o pracę'!$E$8,($W239+$X239)*'umowa o pracę'!$E$8),2)-IF(AND($X239=0,I239&gt;0),ROUND(ROUND(IF($W239&gt;2800,ROUND($Y239/$W239*2800,2),$Y239),2)*'umowa o pracę'!$E$8,2),IF($X239&gt;0,IF($W239+$X239&lt;2800,ROUND(ROUND($Y239+ROUND($X239*9%,2),2)*'umowa o pracę'!$E$8,2),IF(AND($W239+$X239&gt;=2800,$X239&lt;2800,$W239&lt;2800),ROUND((ROUND(((2800-$X239)/$W239)*$Y239,2)+ROUND($X239*9%,2))*'umowa o pracę'!$E$8,2),IF(AND($W239+$X239&gt;=2800,$X239&gt;=2800),ROUND((ROUND(2800*9%,2))*'umowa o pracę'!$E$8,2),IF(AND($W239+$X239&gt;=2800,$W239&gt;=2800,$X239&lt;2800),ROUND((ROUND($X239*9%,2)+ROUND(((2800-$X239)/$W239)*$Y239,2))*'umowa o pracę'!$E$8,2),0)))),0)))))</f>
        <v>0</v>
      </c>
      <c r="AD239" s="32">
        <f>IF('umowa o pracę'!$E$7=2020,IF(IF($V239=1,IF($X239=0,ROUND(IF($W239&gt;2600,ROUND($Y239/$W239*2600,2),$Y239)*'umowa o pracę'!$E$8,2),IF($W239+$X239&lt;2600,ROUND(ROUND($Y239+ROUND($X239*9%,2),2)*'umowa o pracę'!$E$8,2),IF(AND($W239+$X239&gt;=2600,$W239&lt;2600),ROUND((ROUND($Y239+ROUND((2600-$W239)*9%,2),2))*'umowa o pracę'!$E$8,2),IF(AND($W239+$X239&gt;=2600,$W239&gt;=2600),ROUND(ROUND($Y239/$W239*2600,2)*'umowa o pracę'!$E$8,2),0)))),0)&gt;$H239,$H239,IF($V239=1,IF($X239=0,ROUND(IF($W239&gt;2600,ROUND($Y239/$W239*2600,2),$Y239)*'umowa o pracę'!$E$8,2),IF($W239+$X239&lt;2600,ROUND(ROUND($Y239+ROUND($X239*9%,2),2)*'umowa o pracę'!$E$8,2),IF(AND($W239+$X239&gt;=2600,$W239&lt;2600),ROUND((ROUND($Y239+ROUND((2600-$W239)*9%,2),2))*'umowa o pracę'!$E$8,2),IF(AND($W239+$X239&gt;=2600,$W239&gt;=2600),ROUND(ROUND($Y239/$W239*2600,2)*'umowa o pracę'!$E$8,2),0)))),0)),IF('umowa o pracę'!$E$7=2021,IF(IF($V239=1,IF($X239=0,ROUND(IF($W239&gt;2800,ROUND($Y239/$W239*2800,2),$Y239)*'umowa o pracę'!$E$8,2),IF($W239+$X239&lt;2800,ROUND(ROUND($Y239+ROUND($X239*9%,2),2)*'umowa o pracę'!$E$8,2),IF(AND($W239+$X239&gt;=2800,$W239&lt;2800),ROUND((ROUND($Y239+ROUND((2800-$W239)*9%,2),2))*'umowa o pracę'!$E$8,2),IF(AND($W239+$X239&gt;=2800,$W239&gt;=2800),ROUND(ROUND($Y239/$W239*2800,2)*'umowa o pracę'!$E$8,2),0)))),0)&gt;$H239,$H239,IF($V239=1,IF($X239=0,ROUND(IF($W239&gt;2800,ROUND($Y239/$W239*2800,2),$Y239)*'umowa o pracę'!$E$8,2),IF($W239+$X239&lt;2800,ROUND(ROUND($Y239+ROUND($X239*9%,2),2)*'umowa o pracę'!$E$8,2),IF(AND($W239+$X239&gt;=2800,$W239&lt;2800),ROUND((ROUND($Y239+ROUND((2800-$W239)*9%,2),2))*'umowa o pracę'!$E$8,2),IF(AND($W239+$X239&gt;=2800,$W239&gt;=2800),ROUND(ROUND($Y239/$W239*2800,2)*'umowa o pracę'!$E$8,2),0)))),0)),0))</f>
        <v>0</v>
      </c>
      <c r="AE239" s="32">
        <f>IF('umowa o pracę'!$E$7=2020,IF(IF($V239=1,IF($X239=0,ROUND(IF($W239&gt;2600,ROUND($Z239/$W239*2600,2),$Z239)*'umowa o pracę'!$E$8,2),ROUND(IF($W239&gt;2600,ROUND($Z239/$W239*2600,2),$Z239)*'umowa o pracę'!$E$8,2)),0)&gt;$I239,$I239,IF($V239=1,IF($X239=0,ROUND(IF($W239&gt;2600,ROUND($Z239/$W239*2600,2),$Z239)*'umowa o pracę'!$E$8,2),ROUND(IF($W239&gt;2600,ROUND($Z239/$W239*2600,2),$Z239)*'umowa o pracę'!$E$8,2)),0)),IF('umowa o pracę'!$E$7=2021,IF(IF($V239=1,IF($X239=0,ROUND(IF($W239&gt;2800,ROUND($Z239/$W239*2800,2),$Z239)*'umowa o pracę'!$E$8,2),ROUND(IF($W239&gt;2800,ROUND($Z239/$W239*2800,2),$Z239)*'umowa o pracę'!$E$8,2)),0)&gt;$I239,$I239,IF($V239=1,IF($X239=0,ROUND(IF($W239&gt;2800,ROUND($Z239/$W239*2800,2),$Z239)*'umowa o pracę'!$E$8,2),ROUND(IF($W239&gt;2800,ROUND($Z239/$W239*2800,2),$Z239)*'umowa o pracę'!$E$8,2)),0)),0))</f>
        <v>0</v>
      </c>
      <c r="AF239" s="56">
        <f>IF('umowa o pracę'!$E$7=2020,$AB239,IF('umowa o pracę'!$E$7=2021,$AC239,0))</f>
        <v>0</v>
      </c>
      <c r="AG239" s="53">
        <f t="shared" si="41"/>
        <v>1</v>
      </c>
      <c r="AH239" s="39">
        <f>IF('umowa o pracę'!$E$6&lt;3,0,$L239)</f>
        <v>0</v>
      </c>
      <c r="AI239" s="39">
        <f>IF('umowa o pracę'!$E$6&lt;3,0,$M239)</f>
        <v>0</v>
      </c>
      <c r="AJ239" s="55">
        <f>IF('umowa o pracę'!$E$6&lt;3,0,$N239)</f>
        <v>0</v>
      </c>
      <c r="AK239" s="55">
        <f>IF('umowa o pracę'!$E$6&lt;3,0,$O239)</f>
        <v>0</v>
      </c>
      <c r="AL239" s="32">
        <f>IF('umowa o pracę'!$E$7=2020,ROUND(IF($AH239&gt;=2600,2600*'umowa o pracę'!$E$8,$AH239*'umowa o pracę'!$E$8),2),IF('umowa o pracę'!$E$7=2021,ROUND(IF($AH239&gt;=2800,2800*'umowa o pracę'!$E$8,$AH239*'umowa o pracę'!$E$8),2),0))</f>
        <v>0</v>
      </c>
      <c r="AM239" s="32">
        <f>IF(IF(IF(AND($AG239=1,$I239&gt;0),ROUND(IF($AH239+$AI239&gt;=2600,2600*'umowa o pracę'!$E$8,($AH239+$AI239)*'umowa o pracę'!$E$8),2)+IF($AI239=0,ROUND(IF($AH239&gt;2600,ROUND($AK239/$AH239*2600,2),$AK239)*'umowa o pracę'!$E$8,2),ROUND(IF($AH239&gt;2600,ROUND($AK239/$AH239*2600,2),$AK239)*'umowa o pracę'!$E$8,2)),ROUND(IF($AH239+$AI239&gt;=2600,2600*'umowa o pracę'!$E$8,($AH239+$AI239)*'umowa o pracę'!$E$8),2)-IF($AI239=0,ROUND(ROUND(IF($AH239&gt;2600,ROUND($AJ239/$AH239*2600,2),$AJ239),2)*'umowa o pracę'!$E$8,2),IF($AI239&gt;0,IF($AH239+$AI239&lt;2600,ROUND(ROUND($AJ239+ROUND($AI239*9%,2),2)*'umowa o pracę'!$E$8,2),IF(AND($AH239+$AI239&gt;=2600,$AI239&lt;2600,$AH239&lt;2600),ROUND((ROUND(((2600-$AI239)/$AH239)*$AJ239,2)+ROUND($AI239*9%,2))*'umowa o pracę'!$E$8,2),IF(AND($AH239+$AI239&gt;=2600,$AI239&gt;=2600),ROUND((ROUND(2600*9%,2))*'umowa o pracę'!$E$8,2),IF(AND($AH239+$AI239&gt;=2600,$AH239&gt;=2600,$AI239&lt;2600),ROUND((ROUND($AI239*9%,2)+ROUND(((2600-$AI239)/$AH239)*$AJ239,2))*'umowa o pracę'!$E$8,2),0)))),0)))&gt;$J239,$J239,IF(AND($AG239=1,$I239&gt;0),ROUND(IF($AH239+$AI239&gt;=2600,2600*'umowa o pracę'!$E$8,($AH239+$AI239)*'umowa o pracę'!$E$8),2)+IF($AI239=0,ROUND(IF($AH239&gt;2600,ROUND($AK239/$AH239*2600,2),$AK239)*'umowa o pracę'!$E$8,2),ROUND(IF($AH239&gt;2600,ROUND($AK239/$AH239*2600,2),$AK239)*'umowa o pracę'!$E$8,2)),ROUND(IF($AH239+$AI239&gt;=2600,2600*'umowa o pracę'!$E$8,($AH239+$AI239)*'umowa o pracę'!$E$8),2)-IF($AI239=0,ROUND(ROUND(IF($AH239&gt;2600,ROUND($AJ239/$AH239*2600,2),$AJ239),2)*'umowa o pracę'!$E$8,2),IF($AI239&gt;0,IF($AH239+$AI239&lt;2600,ROUND(ROUND($AJ239+ROUND($AI239*9%,2),2)*'umowa o pracę'!$E$8,2),IF(AND($AH239+$AI239&gt;=2600,$AI239&lt;2600,$AH239&lt;2600),ROUND((ROUND(((2600-$AI239)/$AH239)*$AJ239,2)+ROUND($AI239*9%,2))*'umowa o pracę'!$E$8,2),IF(AND($AH239+$AI239&gt;=2600,$AI239&gt;=2600),ROUND((ROUND(2600*9%,2))*'umowa o pracę'!$E$8,2),IF(AND($AH239+$AI239&gt;=2600,$AH239&gt;=2600,$AI239&lt;2600),ROUND((ROUND($AI239*9%,2)+ROUND(((2600-$AI239)/$AH239)*$AJ239,2))*'umowa o pracę'!$E$8,2),0)))),0))))&gt;$J239,$J239,IF(IF(AND($AG239=1,$I239&gt;0),ROUND(IF($AH239+$AI239&gt;=2600,2600*'umowa o pracę'!$E$8,($AH239+$AI239)*'umowa o pracę'!$E$8),2)+IF($AI239=0,ROUND(IF($AH239&gt;2600,ROUND($AK239/$AH239*2600,2),$AK239)*'umowa o pracę'!$E$8,2),ROUND(IF($AH239&gt;2600,ROUND($AK239/$AH239*2600,2),$AK239)*'umowa o pracę'!$E$8,2)),ROUND(IF($AH239+$AI239&gt;=2600,2600*'umowa o pracę'!$E$8,($AH239+$AI239)*'umowa o pracę'!$E$8),2)-IF($AI239=0,ROUND(ROUND(IF($AH239&gt;2600,ROUND($AJ239/$AH239*2600,2),$AJ239),2)*'umowa o pracę'!$E$8,2),IF($AI239&gt;0,IF($AH239+$AI239&lt;2600,ROUND(ROUND($AJ239+ROUND($AI239*9%,2),2)*'umowa o pracę'!$E$8,2),IF(AND($AH239+$AI239&gt;=2600,$AI239&lt;2600,$AH239&lt;2600),ROUND((ROUND(((2600-$AI239)/$AH239)*$AJ239,2)+ROUND($AI239*9%,2))*'umowa o pracę'!$E$8,2),IF(AND($AH239+$AI239&gt;=2600,$AI239&gt;=2600),ROUND((ROUND(2600*9%,2))*'umowa o pracę'!$E$8,2),IF(AND($AH239+$AI239&gt;=2600,$AH239&gt;=2600,$AI239&lt;2600),ROUND((ROUND($AI239*9%,2)+ROUND(((2600-$AI239)/$AH239)*$AJ239,2))*'umowa o pracę'!$E$8,2),0)))),0)))&gt;$J239,$J239,IF(AND($AG239=1,$I239&gt;0),ROUND(IF($AH239+$AI239&gt;=2600,2600*'umowa o pracę'!$E$8,($AH239+$AI239)*'umowa o pracę'!$E$8),2)+IF($AI239=0,ROUND(IF($AH239&gt;2600,ROUND($AK239/$AH239*2600,2),$AK239)*'umowa o pracę'!$E$8,2),ROUND(IF($AH239&gt;2600,ROUND($AK239/$AH239*2600,2),$AK239)*'umowa o pracę'!$E$8,2)),ROUND(IF($AH239+$AI239&gt;=2600,2600*'umowa o pracę'!$E$8,($AH239+$AI239)*'umowa o pracę'!$E$8),2)-IF(AND($AI239=0,I239&gt;0),ROUND(ROUND(IF($AH239&gt;2600,ROUND($AJ239/$AH239*2600,2),$AJ239),2)*'umowa o pracę'!$E$8,2),IF($AI239&gt;0,IF($AH239+$AI239&lt;2600,ROUND(ROUND($AJ239+ROUND($AI239*9%,2),2)*'umowa o pracę'!$E$8,2),IF(AND($AH239+$AI239&gt;=2600,$AI239&lt;2600,$AH239&lt;2600),ROUND((ROUND(((2600-$AI239)/$AH239)*$AJ239,2)+ROUND($AI239*9%,2))*'umowa o pracę'!$E$8,2),IF(AND($AH239+$AI239&gt;=2600,$AI239&gt;=2600),ROUND((ROUND(2600*9%,2))*'umowa o pracę'!$E$8,2),IF(AND($AH239+$AI239&gt;=2600,$AH239&gt;=2600,$AI239&lt;2600),ROUND((ROUND($AI239*9%,2)+ROUND(((2600-$AI239)/$AH239)*$AJ239,2))*'umowa o pracę'!$E$8,2),0)))),0)))))</f>
        <v>0</v>
      </c>
      <c r="AN239" s="32">
        <f>IF(IF(IF(AND($AG239=1,$I239&gt;0),ROUND(IF($AH239+$AI239&gt;=2800,2800*'umowa o pracę'!$E$8,($AH239+$AI239)*'umowa o pracę'!$E$8),2)+IF($AI239=0,ROUND(IF($AH239&gt;2800,ROUND($AK239/$AH239*2800,2),$AK239)*'umowa o pracę'!$E$8,2),ROUND(IF($AH239&gt;2800,ROUND($AK239/$AH239*2800,2),$AK239)*'umowa o pracę'!$E$8,2)),ROUND(IF($AH239+$AI239&gt;=2800,2800*'umowa o pracę'!$E$8,($AH239+$AI239)*'umowa o pracę'!$E$8),2)-IF($AI239=0,ROUND(ROUND(IF($AH239&gt;2800,ROUND($AJ239/$AH239*2800,2),$AJ239),2)*'umowa o pracę'!$E$8,2),IF($AI239&gt;0,IF($AH239+$AI239&lt;2800,ROUND(ROUND($AJ239+ROUND($AI239*9%,2),2)*'umowa o pracę'!$E$8,2),IF(AND($AH239+$AI239&gt;=2800,$AI239&lt;2800,$AH239&lt;2800),ROUND((ROUND(((2800-$AI239)/$AH239)*$AJ239,2)+ROUND($AI239*9%,2))*'umowa o pracę'!$E$8,2),IF(AND($AH239+$AI239&gt;=2800,$AI239&gt;=2800),ROUND((ROUND(2800*9%,2))*'umowa o pracę'!$E$8,2),IF(AND($AH239+$AI239&gt;=2800,$AH239&gt;=2800,$AI239&lt;2800),ROUND((ROUND($AI239*9%,2)+ROUND(((2800-$AI239)/$AH239)*$AJ239,2))*'umowa o pracę'!$E$8,2),0)))),0)))&gt;$J239,$J239,IF(AND($AG239=1,$I239&gt;0),ROUND(IF($AH239+$AI239&gt;=2800,2800*'umowa o pracę'!$E$8,($AH239+$AI239)*'umowa o pracę'!$E$8),2)+IF($AI239=0,ROUND(IF($AH239&gt;2800,ROUND($AK239/$AH239*2800,2),$AK239)*'umowa o pracę'!$E$8,2),ROUND(IF($AH239&gt;2800,ROUND($AK239/$AH239*2800,2),$AK239)*'umowa o pracę'!$E$8,2)),ROUND(IF($AH239+$AI239&gt;=2800,2800*'umowa o pracę'!$E$8,($AH239+$AI239)*'umowa o pracę'!$E$8),2)-IF($AI239=0,ROUND(ROUND(IF($AH239&gt;2800,ROUND($AJ239/$AH239*2800,2),$AJ239),2)*'umowa o pracę'!$E$8,2),IF($AI239&gt;0,IF($AH239+$AI239&lt;2800,ROUND(ROUND($AJ239+ROUND($AI239*9%,2),2)*'umowa o pracę'!$E$8,2),IF(AND($AH239+$AI239&gt;=2800,$AI239&lt;2800,$AH239&lt;2800),ROUND((ROUND(((2800-$AI239)/$AH239)*$AJ239,2)+ROUND($AI239*9%,2))*'umowa o pracę'!$E$8,2),IF(AND($AH239+$AI239&gt;=2800,$AI239&gt;=2800),ROUND((ROUND(2800*9%,2))*'umowa o pracę'!$E$8,2),IF(AND($AH239+$AI239&gt;=2800,$AH239&gt;=2800,$AI239&lt;2800),ROUND((ROUND($AI239*9%,2)+ROUND(((2800-$AI239)/$AH239)*$AJ239,2))*'umowa o pracę'!$E$8,2),0)))),0))))&gt;$J239,$J239,IF(IF(AND($AG239=1,$I239&gt;0),ROUND(IF($AH239+$AI239&gt;=2800,2800*'umowa o pracę'!$E$8,($AH239+$AI239)*'umowa o pracę'!$E$8),2)+IF($AI239=0,ROUND(IF($AH239&gt;2800,ROUND($AK239/$AH239*2800,2),$AK239)*'umowa o pracę'!$E$8,2),ROUND(IF($AH239&gt;2800,ROUND($AK239/$AH239*2800,2),$AK239)*'umowa o pracę'!$E$8,2)),ROUND(IF($AH239+$AI239&gt;=2800,2800*'umowa o pracę'!$E$8,($AH239+$AI239)*'umowa o pracę'!$E$8),2)-IF($AI239=0,ROUND(ROUND(IF($AH239&gt;2800,ROUND($AJ239/$AH239*2800,2),$AJ239),2)*'umowa o pracę'!$E$8,2),IF($AI239&gt;0,IF($AH239+$AI239&lt;2800,ROUND(ROUND($AJ239+ROUND($AI239*9%,2),2)*'umowa o pracę'!$E$8,2),IF(AND($AH239+$AI239&gt;=2800,$AI239&lt;2800,$AH239&lt;2800),ROUND((ROUND(((2800-$AI239)/$AH239)*$AJ239,2)+ROUND($AI239*9%,2))*'umowa o pracę'!$E$8,2),IF(AND($AH239+$AI239&gt;=2800,$AI239&gt;=2800),ROUND((ROUND(2800*9%,2))*'umowa o pracę'!$E$8,2),IF(AND($AH239+$AI239&gt;=2800,$AH239&gt;=2800,$AI239&lt;2800),ROUND((ROUND($AI239*9%,2)+ROUND(((2800-$AI239)/$AH239)*$AJ239,2))*'umowa o pracę'!$E$8,2),0)))),0)))&gt;$J239,$J239,IF(AND($AG239=1,$I239&gt;0),ROUND(IF($AH239+$AI239&gt;=2800,2800*'umowa o pracę'!$E$8,($AH239+$AI239)*'umowa o pracę'!$E$8),2)+IF($AI239=0,ROUND(IF($AH239&gt;2800,ROUND($AK239/$AH239*2800,2),$AK239)*'umowa o pracę'!$E$8,2),ROUND(IF($AH239&gt;2800,ROUND($AK239/$AH239*2800,2),$AK239)*'umowa o pracę'!$E$8,2)),ROUND(IF($AH239+$AI239&gt;=2800,2800*'umowa o pracę'!$E$8,($AH239+$AI239)*'umowa o pracę'!$E$8),2)-IF(AND($AI239=0,I239&gt;0),ROUND(ROUND(IF($AH239&gt;2800,ROUND($AJ239/$AH239*2800,2),$AJ239),2)*'umowa o pracę'!$E$8,2),IF($AI239&gt;0,IF($AH239+$AI239&lt;2800,ROUND(ROUND($AJ239+ROUND($AI239*9%,2),2)*'umowa o pracę'!$E$8,2),IF(AND($AH239+$AI239&gt;=2800,$AI239&lt;2800,$AH239&lt;2800),ROUND((ROUND(((2800-$AI239)/$AH239)*$AJ239,2)+ROUND($AI239*9%,2))*'umowa o pracę'!$E$8,2),IF(AND($AH239+$AI239&gt;=2800,$AI239&gt;=2800),ROUND((ROUND(2800*9%,2))*'umowa o pracę'!$E$8,2),IF(AND($AH239+$AI239&gt;=2800,$AH239&gt;=2800,$AI239&lt;2800),ROUND((ROUND($AI239*9%,2)+ROUND(((2800-$AI239)/$AH239)*$AJ239,2))*'umowa o pracę'!$E$8,2),0)))),0)))))</f>
        <v>0</v>
      </c>
      <c r="AO239" s="32">
        <f>IF('umowa o pracę'!$E$7=2020,IF(IF($AG239=1,IF($AI239=0,ROUND(IF($AH239&gt;2600,ROUND($AJ239/$AH239*2600,2),$AJ239)*'umowa o pracę'!$E$8,2),IF($AH239+$AI239&lt;2600,ROUND(ROUND($AJ239+ROUND($AI239*9%,2),2)*'umowa o pracę'!$E$8,2),IF(AND($AH239+$AI239&gt;=2600,$AH239&lt;2600),ROUND((ROUND($AJ239+ROUND((2600-$AH239)*9%,2),2))*'umowa o pracę'!$E$8,2),IF(AND($AH239+$AI239&gt;=2600,$AH239&gt;=2600),ROUND(ROUND($AJ239/$AH239*2600,2)*'umowa o pracę'!$E$8,2),0)))),0)&gt;$H239,$H239,IF($AG239=1,IF($AI239=0,ROUND(IF($AH239&gt;2600,ROUND($AJ239/$AH239*2600,2),$AJ239)*'umowa o pracę'!$E$8,2),IF($AH239+$AI239&lt;2600,ROUND(ROUND($AJ239+ROUND($AI239*9%,2),2)*'umowa o pracę'!$E$8,2),IF(AND($AH239+$AI239&gt;=2600,$AH239&lt;2600),ROUND((ROUND($AJ239+ROUND((2600-$AH239)*9%,2),2))*'umowa o pracę'!$E$8,2),IF(AND($AH239+$AI239&gt;=2600,$AH239&gt;=2600),ROUND(ROUND($AJ239/$AH239*2600,2)*'umowa o pracę'!$E$8,2),0)))),0)),IF('umowa o pracę'!$E$7=2021,IF(IF($AG239=1,IF($AI239=0,ROUND(IF($AH239&gt;2800,ROUND($AJ239/$AH239*2800,2),$AJ239)*'umowa o pracę'!$E$8,2),IF($AH239+$AI239&lt;2800,ROUND(ROUND($AJ239+ROUND($AI239*9%,2),2)*'umowa o pracę'!$E$8,2),IF(AND($AH239+$AI239&gt;=2800,$AH239&lt;2800),ROUND((ROUND($AJ239+ROUND((2800-$AH239)*9%,2),2))*'umowa o pracę'!$E$8,2),IF(AND($AH239+$AI239&gt;=2800,$AH239&gt;=2800),ROUND(ROUND($AJ239/$AH239*2800,2)*'umowa o pracę'!$E$8,2),0)))),0)&gt;$H239,$H239,IF($AG239=1,IF($AI239=0,ROUND(IF($AH239&gt;2800,ROUND($AJ239/$AH239*2800,2),$AJ239)*'umowa o pracę'!$E$8,2),IF($AH239+$AI239&lt;2800,ROUND(ROUND($AJ239+ROUND($AI239*9%,2),2)*'umowa o pracę'!$E$8,2),IF(AND($AH239+$AI239&gt;=2800,$AH239&lt;2800),ROUND((ROUND($AJ239+ROUND((2800-$AH239)*9%,2),2))*'umowa o pracę'!$E$8,2),IF(AND($AH239+$AI239&gt;=2800,$AH239&gt;=2800),ROUND(ROUND($AJ239/$AH239*2800,2)*'umowa o pracę'!$E$8,2),0)))),0)),0))</f>
        <v>0</v>
      </c>
      <c r="AP239" s="32">
        <f>IF('umowa o pracę'!$E$7=2020,IF(IF($AG239=1,IF($AI239=0,ROUND(IF($AH239&gt;2600,ROUND($AK239/$AH239*2600,2),$AK239)*'umowa o pracę'!$E$8,2),ROUND(IF($AH239&gt;2600,ROUND($AK239/$AH239*2600,2),$AK239)*'umowa o pracę'!$E$8,2)),0)&gt;$I239,$I239,IF($AG239=1,IF($AI239=0,ROUND(IF($AH239&gt;2600,ROUND($AK239/$AH239*2600,2),$AK239)*'umowa o pracę'!$E$8,2),ROUND(IF($AH239&gt;2600,ROUND($AK239/$AH239*2600,2),$AK239)*'umowa o pracę'!$E$8,2)),0)),IF('umowa o pracę'!$E$7=2021,IF(IF($AG239=1,IF($AI239=0,ROUND(IF($AH239&gt;2800,ROUND($AK239/$AH239*2800,2),$AK239)*'umowa o pracę'!$E$8,2),ROUND(IF($AH239&gt;2800,ROUND($AK239/$AH239*2800,2),$AK239)*'umowa o pracę'!$E$8,2)),0)&gt;$I239,$I239,IF($AG239=1,IF($AI239=0,ROUND(IF($AH239&gt;2800,ROUND($AK239/$AH239*2800,2),$AK239)*'umowa o pracę'!$E$8,2),ROUND(IF($AH239&gt;2800,ROUND($AK239/$AH239*2800,2),$AK239)*'umowa o pracę'!$E$8,2)),0)),0))</f>
        <v>0</v>
      </c>
      <c r="AQ239" s="56">
        <f>IF('umowa o pracę'!$E$7=2020,$AM239,IF('umowa o pracę'!$E$7=2021,$AN239,0))</f>
        <v>0</v>
      </c>
      <c r="AR239" s="33">
        <f>IF('umowa o pracę'!$E$7=0,0,U239+AF239+AQ239)</f>
        <v>0</v>
      </c>
      <c r="AS239" s="19"/>
      <c r="AT239" s="19"/>
      <c r="AU239" s="19"/>
      <c r="AV239" s="6"/>
      <c r="AW239" s="6"/>
      <c r="AX239" s="6">
        <f t="shared" si="39"/>
        <v>10</v>
      </c>
      <c r="AY239" s="6"/>
      <c r="AZ239" s="234">
        <f t="shared" si="42"/>
        <v>0</v>
      </c>
      <c r="BA239" s="234">
        <f t="shared" si="43"/>
        <v>0</v>
      </c>
      <c r="BB239" s="234">
        <f t="shared" si="44"/>
        <v>0</v>
      </c>
      <c r="BC239" s="234">
        <f t="shared" si="45"/>
        <v>0</v>
      </c>
      <c r="BD239" s="234">
        <f t="shared" si="46"/>
        <v>0</v>
      </c>
      <c r="BE239" s="234">
        <f t="shared" si="47"/>
        <v>0</v>
      </c>
      <c r="BF239" s="234">
        <f t="shared" si="48"/>
        <v>0</v>
      </c>
      <c r="BG239" s="234">
        <f t="shared" si="49"/>
        <v>0</v>
      </c>
      <c r="BH239" s="234">
        <f t="shared" si="50"/>
        <v>0</v>
      </c>
      <c r="BI239" s="238">
        <f t="shared" si="51"/>
        <v>0</v>
      </c>
      <c r="BJ239" s="236"/>
      <c r="BK239" s="236"/>
      <c r="BL239" s="237"/>
    </row>
    <row r="240" spans="1:64" ht="15.75" customHeight="1" x14ac:dyDescent="0.25">
      <c r="A240" s="129">
        <v>229</v>
      </c>
      <c r="B240" s="57"/>
      <c r="C240" s="57"/>
      <c r="D240" s="36"/>
      <c r="E240" s="36"/>
      <c r="F240" s="242"/>
      <c r="G240" s="37">
        <v>1</v>
      </c>
      <c r="H240" s="58">
        <v>0</v>
      </c>
      <c r="I240" s="59">
        <v>0</v>
      </c>
      <c r="J240" s="60">
        <v>0</v>
      </c>
      <c r="K240" s="52">
        <v>1</v>
      </c>
      <c r="L240" s="39">
        <v>0</v>
      </c>
      <c r="M240" s="39">
        <v>0</v>
      </c>
      <c r="N240" s="39">
        <v>0</v>
      </c>
      <c r="O240" s="39">
        <v>0</v>
      </c>
      <c r="P240" s="35">
        <f>IF('umowa o pracę'!$E$7=2020,ROUND(IF($L240&gt;=2600,2600*'umowa o pracę'!$E$8,$L240*'umowa o pracę'!$E$8),2),IF('umowa o pracę'!$E$7=2021,ROUND(IF($L240&gt;=2800,2800*'umowa o pracę'!$E$8,$L240*'umowa o pracę'!$E$8),2),0))</f>
        <v>0</v>
      </c>
      <c r="Q240" s="252">
        <f>IF(IF(IF(AND($K240=1,$I240&gt;0),ROUND(IF($L240+$M240&gt;=2600,2600*'umowa o pracę'!$E$8,($L240+$M240)*'umowa o pracę'!$E$8),2)+IF($M240=0,ROUND(IF($L240&gt;2600,ROUND($O240/$L240*2600,2),$O240)*'umowa o pracę'!$E$8,2),ROUND(IF($L240&gt;2600,ROUND($O240/$L240*2600,2),$O240)*'umowa o pracę'!$E$8,2)),ROUND(IF($L240+$M240&gt;=2600,2600*'umowa o pracę'!$E$8,($L240+$M240)*'umowa o pracę'!$E$8),2)-IF($M240=0,ROUND(ROUND(IF($L240&gt;2600,ROUND($N240/$L240*2600,2),$N240),2)*'umowa o pracę'!$E$8,2),IF($M240&gt;0,IF($L240+$M240&lt;2600,ROUND(ROUND($N240+ROUND($M240*9%,2),2)*'umowa o pracę'!$E$8,2),IF(AND($L240+$M240&gt;=2600,$M240&lt;2600,$L240&lt;2600),ROUND((ROUND(((2600-$M240)/$L240)*$N240,2)+ROUND($M240*9%,2))*'umowa o pracę'!$E$8,2),IF(AND($L240+$M240&gt;=2600,$M240&gt;=2600),ROUND((ROUND(2600*9%,2))*'umowa o pracę'!$E$8,2),IF(AND($L240+$M240&gt;=2600,$L240&gt;=2600,$M240&lt;2600),ROUND((ROUND($M240*9%,2)+ROUND(((2600-$M240)/$L240)*$N240,2))*'umowa o pracę'!$E$8,2),0)))),0)))&gt;$J240,$J240,IF(AND($K240=1,$I240&gt;0),ROUND(IF($L240+$M240&gt;=2600,2600*'umowa o pracę'!$E$8,($L240+$M240)*'umowa o pracę'!$E$8),2)+IF($M240=0,ROUND(IF($L240&gt;2600,ROUND($O240/$L240*2600,2),$O240)*'umowa o pracę'!$E$8,2),ROUND(IF($L240&gt;2600,ROUND($O240/$L240*2600,2),$O240)*'umowa o pracę'!$E$8,2)),ROUND(IF($L240+$M240&gt;=2600,2600*'umowa o pracę'!$E$8,($L240+$M240)*'umowa o pracę'!$E$8),2)-IF($M240=0,ROUND(ROUND(IF($L240&gt;2600,ROUND($N240/$L240*2600,2),$N240),2)*'umowa o pracę'!$E$8,2),IF($M240&gt;0,IF($L240+$M240&lt;2600,ROUND(ROUND($N240+ROUND($M240*9%,2),2)*'umowa o pracę'!$E$8,2),IF(AND($L240+$M240&gt;=2600,$M240&lt;2600,$L240&lt;2600),ROUND((ROUND(((2600-$M240)/$L240)*$N240,2)+ROUND($M240*9%,2))*'umowa o pracę'!$E$8,2),IF(AND($L240+$M240&gt;=2600,$M240&gt;=2600),ROUND((ROUND(2600*9%,2))*'umowa o pracę'!$E$8,2),IF(AND($L240+$M240&gt;=2600,$L240&gt;=2600,$M240&lt;2600),ROUND((ROUND($M240*9%,2)+ROUND(((2600-$M240)/$L240)*$N240,2))*'umowa o pracę'!$E$8,2),0)))),0))))&gt;$J240,$J240,IF(IF(AND($K240=1,$I240&gt;0),ROUND(IF($L240+$M240&gt;=2600,2600*'umowa o pracę'!$E$8,($L240+$M240)*'umowa o pracę'!$E$8),2)+IF($M240=0,ROUND(IF($L240&gt;2600,ROUND($O240/$L240*2600,2),$O240)*'umowa o pracę'!$E$8,2),ROUND(IF($L240&gt;2600,ROUND($O240/$L240*2600,2),$O240)*'umowa o pracę'!$E$8,2)),ROUND(IF($L240+$M240&gt;=2600,2600*'umowa o pracę'!$E$8,($L240+$M240)*'umowa o pracę'!$E$8),2)-IF($M240=0,ROUND(ROUND(IF($L240&gt;2600,ROUND($N240/$L240*2600,2),$N240),2)*'umowa o pracę'!$E$8,2),IF($M240&gt;0,IF($L240+$M240&lt;2600,ROUND(ROUND($N240+ROUND($M240*9%,2),2)*'umowa o pracę'!$E$8,2),IF(AND($L240+$M240&gt;=2600,$M240&lt;2600,$L240&lt;2600),ROUND((ROUND(((2600-$M240)/$L240)*$N240,2)+ROUND($M240*9%,2))*'umowa o pracę'!$E$8,2),IF(AND($L240+$M240&gt;=2600,$M240&gt;=2600),ROUND((ROUND(2600*9%,2))*'umowa o pracę'!$E$8,2),IF(AND($L240+$M240&gt;=2600,$L240&gt;=2600,$M240&lt;2600),ROUND((ROUND($M240*9%,2)+ROUND(((2600-$M240)/$L240)*$N240,2))*'umowa o pracę'!$E$8,2),0)))),0)))&gt;$J240,$J240,IF(AND($K240=1,$I240&gt;0),ROUND(IF($L240+$M240&gt;=2600,2600*'umowa o pracę'!$E$8,($L240+$M240)*'umowa o pracę'!$E$8),2)+IF($M240=0,ROUND(IF($L240&gt;2600,ROUND($O240/$L240*2600,2),$O240)*'umowa o pracę'!$E$8,2),ROUND(IF($L240&gt;2600,ROUND($O240/$L240*2600,2),$O240)*'umowa o pracę'!$E$8,2)),ROUND(IF($L240+$M240&gt;=2600,2600*'umowa o pracę'!$E$8,($L240+$M240)*'umowa o pracę'!$E$8),2)-IF(AND($M240=0,I240&gt;0),ROUND(ROUND(IF($L240&gt;2600,ROUND($N240/$L240*2600,2),$N240),2)*'umowa o pracę'!$E$8,2),IF($M240&gt;0,IF($L240+$M240&lt;2600,ROUND(ROUND($N240+ROUND($M240*9%,2),2)*'umowa o pracę'!$E$8,2),IF(AND($L240+$M240&gt;=2600,$M240&lt;2600,$L240&lt;2600),ROUND((ROUND(((2600-$M240)/$L240)*$N240,2)+ROUND($M240*9%,2))*'umowa o pracę'!$E$8,2),IF(AND($L240+$M240&gt;=2600,$M240&gt;=2600),ROUND((ROUND(2600*9%,2))*'umowa o pracę'!$E$8,2),IF(AND($L240+$M240&gt;=2600,$L240&gt;=2600,$M240&lt;2600),ROUND((ROUND($M240*9%,2)+ROUND(((2600-$M240)/$L240)*$N240,2))*'umowa o pracę'!$E$8,2),0)))),0)))))</f>
        <v>0</v>
      </c>
      <c r="R240" s="252">
        <f>IF(IF(IF(AND($K240=1,$I240&gt;0),ROUND(IF($L240+$M240&gt;=2800,2800*'umowa o pracę'!$E$8,($L240+$M240)*'umowa o pracę'!$E$8),2)+IF($M240=0,ROUND(IF($L240&gt;2800,ROUND($O240/$L240*2800,2),$O240)*'umowa o pracę'!$E$8,2),ROUND(IF($L240&gt;2800,ROUND($O240/$L240*2800,2),$O240)*'umowa o pracę'!$E$8,2)),ROUND(IF($L240+$M240&gt;=2800,2800*'umowa o pracę'!$E$8,($L240+$M240)*'umowa o pracę'!$E$8),2)-IF($M240=0,ROUND(ROUND(IF($L240&gt;2800,ROUND($N240/$L240*2800,2),$N240),2)*'umowa o pracę'!$E$8,2),IF($M240&gt;0,IF($L240+$M240&lt;2800,ROUND(ROUND($N240+ROUND($M240*9%,2),2)*'umowa o pracę'!$E$8,2),IF(AND($L240+$M240&gt;=2800,$M240&lt;2800,$L240&lt;2800),ROUND((ROUND(((2800-$M240)/$L240)*$N240,2)+ROUND($M240*9%,2))*'umowa o pracę'!$E$8,2),IF(AND($L240+$M240&gt;=2800,$M240&gt;=2800),ROUND((ROUND(2800*9%,2))*'umowa o pracę'!$E$8,2),IF(AND($L240+$M240&gt;=2800,$L240&gt;=2800,$M240&lt;2800),ROUND((ROUND($M240*9%,2)+ROUND(((2800-$M240)/$L240)*$N240,2))*'umowa o pracę'!$E$8,2),0)))),0)))&gt;$J240,$J240,IF(AND($K240=1,$I240&gt;0),ROUND(IF($L240+$M240&gt;=2800,2800*'umowa o pracę'!$E$8,($L240+$M240)*'umowa o pracę'!$E$8),2)+IF($M240=0,ROUND(IF($L240&gt;2800,ROUND($O240/$L240*2800,2),$O240)*'umowa o pracę'!$E$8,2),ROUND(IF($L240&gt;2800,ROUND($O240/$L240*2800,2),$O240)*'umowa o pracę'!$E$8,2)),ROUND(IF($L240+$M240&gt;=2800,2800*'umowa o pracę'!$E$8,($L240+$M240)*'umowa o pracę'!$E$8),2)-IF($M240=0,ROUND(ROUND(IF($L240&gt;2800,ROUND($N240/$L240*2800,2),$N240),2)*'umowa o pracę'!$E$8,2),IF($M240&gt;0,IF($L240+$M240&lt;2800,ROUND(ROUND($N240+ROUND($M240*9%,2),2)*'umowa o pracę'!$E$8,2),IF(AND($L240+$M240&gt;=2800,$M240&lt;2800,$L240&lt;2800),ROUND((ROUND(((2800-$M240)/$L240)*$N240,2)+ROUND($M240*9%,2))*'umowa o pracę'!$E$8,2),IF(AND($L240+$M240&gt;=2800,$M240&gt;=2800),ROUND((ROUND(2800*9%,2))*'umowa o pracę'!$E$8,2),IF(AND($L240+$M240&gt;=2800,$L240&gt;=2800,$M240&lt;2800),ROUND((ROUND($M240*9%,2)+ROUND(((2800-$M240)/$L240)*$N240,2))*'umowa o pracę'!$E$8,2),0)))),0))))&gt;$J240,$J240,IF(IF(AND($K240=1,$I240&gt;0),ROUND(IF($L240+$M240&gt;=2800,2800*'umowa o pracę'!$E$8,($L240+$M240)*'umowa o pracę'!$E$8),2)+IF($M240=0,ROUND(IF($L240&gt;2800,ROUND($O240/$L240*2800,2),$O240)*'umowa o pracę'!$E$8,2),ROUND(IF($L240&gt;2800,ROUND($O240/$L240*2800,2),$O240)*'umowa o pracę'!$E$8,2)),ROUND(IF($L240+$M240&gt;=2800,2800*'umowa o pracę'!$E$8,($L240+$M240)*'umowa o pracę'!$E$8),2)-IF($M240=0,ROUND(ROUND(IF($L240&gt;2800,ROUND($N240/$L240*2800,2),$N240),2)*'umowa o pracę'!$E$8,2),IF($M240&gt;0,IF($L240+$M240&lt;2800,ROUND(ROUND($N240+ROUND($M240*9%,2),2)*'umowa o pracę'!$E$8,2),IF(AND($L240+$M240&gt;=2800,$M240&lt;2800,$L240&lt;2800),ROUND((ROUND(((2800-$M240)/$L240)*$N240,2)+ROUND($M240*9%,2))*'umowa o pracę'!$E$8,2),IF(AND($L240+$M240&gt;=2800,$M240&gt;=2800),ROUND((ROUND(2800*9%,2))*'umowa o pracę'!$E$8,2),IF(AND($L240+$M240&gt;=2800,$L240&gt;=2800,$M240&lt;2800),ROUND((ROUND($M240*9%,2)+ROUND(((2800-$M240)/$L240)*$N240,2))*'umowa o pracę'!$E$8,2),0)))),0)))&gt;$J240,$J240,IF(AND($K240=1,$I240&gt;0),ROUND(IF($L240+$M240&gt;=2800,2800*'umowa o pracę'!$E$8,($L240+$M240)*'umowa o pracę'!$E$8),2)+IF($M240=0,ROUND(IF($L240&gt;2800,ROUND($O240/$L240*2800,2),$O240)*'umowa o pracę'!$E$8,2),ROUND(IF($L240&gt;2800,ROUND($O240/$L240*2800,2),$O240)*'umowa o pracę'!$E$8,2)),ROUND(IF($L240+$M240&gt;=2800,2800*'umowa o pracę'!$E$8,($L240+$M240)*'umowa o pracę'!$E$8),2)-IF(AND($M240=0,I240&gt;0),ROUND(ROUND(IF($L240&gt;2800,ROUND($N240/$L240*2800,2),$N240),2)*'umowa o pracę'!$E$8,2),IF($M240&gt;0,IF($L240+$M240&lt;2800,ROUND(ROUND($N240+ROUND($M240*9%,2),2)*'umowa o pracę'!$E$8,2),IF(AND($L240+$M240&gt;=2800,$M240&lt;2800,$L240&lt;2800),ROUND((ROUND(((2800-$M240)/$L240)*$N240,2)+ROUND($M240*9%,2))*'umowa o pracę'!$E$8,2),IF(AND($L240+$M240&gt;=2800,$M240&gt;=2800),ROUND((ROUND(2800*9%,2))*'umowa o pracę'!$E$8,2),IF(AND($L240+$M240&gt;=2800,$L240&gt;=2800,$M240&lt;2800),ROUND((ROUND($M240*9%,2)+ROUND(((2800-$M240)/$L240)*$N240,2))*'umowa o pracę'!$E$8,2),0)))),0)))))</f>
        <v>0</v>
      </c>
      <c r="S240" s="32">
        <f>IF('umowa o pracę'!$E$7=2020,IF(IF($K240=1,IF($M240=0,ROUND(IF($L240&gt;2600,ROUND($N240/$L240*2600,2),$N240)*'umowa o pracę'!$E$8,2),IF($L240+$M240&lt;2600,ROUND(ROUND($N240+ROUND($M240*9%,2),2)*'umowa o pracę'!$E$8,2),IF(AND($L240+$M240&gt;=2600,$L240&lt;2600),ROUND((ROUND($N240+ROUND((2600-$L240)*9%,2),2))*'umowa o pracę'!$E$8,2),IF(AND($L240+$M240&gt;=2600,$L240&gt;=2600),ROUND(ROUND($N240/$L240*2600,2)*'umowa o pracę'!$E$8,2),0)))),0)&gt;$H240,$H240,IF($K240=1,IF($M240=0,ROUND(IF($L240&gt;2600,ROUND($N240/$L240*2600,2),$N240)*'umowa o pracę'!$E$8,2),IF($L240+$M240&lt;2600,ROUND(ROUND($N240+ROUND($M240*9%,2),2)*'umowa o pracę'!$E$8,2),IF(AND($L240+$M240&gt;=2600,$L240&lt;2600),ROUND((ROUND($N240+ROUND((2600-$L240)*9%,2),2))*'umowa o pracę'!$E$8,2),IF(AND($L240+$M240&gt;=2600,$L240&gt;=2600),ROUND(ROUND($N240/$L240*2600,2)*'umowa o pracę'!$E$8,2),0)))),0)),IF('umowa o pracę'!$E$7=2021,IF(IF($K240=1,IF($M240=0,ROUND(IF($L240&gt;2800,ROUND($N240/$L240*2800,2),$N240)*'umowa o pracę'!$E$8,2),IF($L240+$M240&lt;2800,ROUND(ROUND($N240+ROUND($M240*9%,2),2)*'umowa o pracę'!$E$8,2),IF(AND($L240+$M240&gt;=2800,$L240&lt;2800),ROUND((ROUND($N240+ROUND((2800-$L240)*9%,2),2))*'umowa o pracę'!$E$8,2),IF(AND($L240+$M240&gt;=2800,$L240&gt;=2800),ROUND(ROUND($N240/$L240*2800,2)*'umowa o pracę'!$E$8,2),0)))),0)&gt;$H240,$H240,IF($K240=1,IF($M240=0,ROUND(IF($L240&gt;2800,ROUND($N240/$L240*2800,2),$N240)*'umowa o pracę'!$E$8,2),IF($L240+$M240&lt;2800,ROUND(ROUND($N240+ROUND($M240*9%,2),2)*'umowa o pracę'!$E$8,2),IF(AND($L240+$M240&gt;=2800,$L240&lt;2800),ROUND((ROUND($N240+ROUND((2800-$L240)*9%,2),2))*'umowa o pracę'!$E$8,2),IF(AND($L240+$M240&gt;=2800,$L240&gt;=2800),ROUND(ROUND($N240/$L240*2800,2)*'umowa o pracę'!$E$8,2),0)))),0)),0))</f>
        <v>0</v>
      </c>
      <c r="T240" s="32">
        <f>IF('umowa o pracę'!$E$7=2020,IF(IF($K240=1,IF($M240=0,ROUND(IF($L240&gt;2600,ROUND($O240/$L240*2600,2),$O240)*'umowa o pracę'!$E$8,2),ROUND(IF($L240&gt;2600,ROUND($O240/$L240*2600,2),$O240)*'umowa o pracę'!$E$8,2)),0)&gt;$I240,$I240,IF($K240=1,IF($M240=0,ROUND(IF($L240&gt;2600,ROUND($O240/$L240*2600,2),$O240)*'umowa o pracę'!$E$8,2),ROUND(IF($L240&gt;2600,ROUND($O240/$L240*2600,2),$O240)*'umowa o pracę'!$E$8,2)),0)),IF('umowa o pracę'!$E$7=2021,IF(IF($K240=1,IF($M240=0,ROUND(IF($L240&gt;2800,ROUND($O240/$L240*2800,2),$O240)*'umowa o pracę'!$E$8,2),ROUND(IF($L240&gt;2800,ROUND($O240/$L240*2800,2),$O240)*'umowa o pracę'!$E$8,2)),0)&gt;$I240,$I240,IF($K240=1,IF($M240=0,ROUND(IF($L240&gt;2800,ROUND($O240/$L240*2800,2),$O240)*'umowa o pracę'!$E$8,2),ROUND(IF($L240&gt;2800,ROUND($O240/$L240*2800,2),$O240)*'umowa o pracę'!$E$8,2)),0)),0))</f>
        <v>0</v>
      </c>
      <c r="U240" s="51">
        <f>IF('umowa o pracę'!$E$7=2020,$Q240,IF('umowa o pracę'!$E$7=2021,$R240,0))</f>
        <v>0</v>
      </c>
      <c r="V240" s="53">
        <f t="shared" si="40"/>
        <v>1</v>
      </c>
      <c r="W240" s="54">
        <f>IF('umowa o pracę'!$E$6&lt;2,0,$L240)</f>
        <v>0</v>
      </c>
      <c r="X240" s="54">
        <f>IF('umowa o pracę'!$E$6&lt;2,0,$M240)</f>
        <v>0</v>
      </c>
      <c r="Y240" s="55">
        <f>IF('umowa o pracę'!$E$6&lt;2,0,$N240)</f>
        <v>0</v>
      </c>
      <c r="Z240" s="55">
        <f>IF('umowa o pracę'!$E$6&lt;2,0,$O240)</f>
        <v>0</v>
      </c>
      <c r="AA240" s="32">
        <f>IF('umowa o pracę'!$E$7=2020,ROUND(IF($W240&gt;=2600,2600*'umowa o pracę'!$E$8,$W240*'umowa o pracę'!$E$8),2),IF('umowa o pracę'!$E$7=2021,ROUND(IF($W240&gt;=2800,2800*'umowa o pracę'!$E$8,$W240*'umowa o pracę'!$E$8),2),0))</f>
        <v>0</v>
      </c>
      <c r="AB240" s="32">
        <f>IF(IF(IF(AND($V240=1,$I240&gt;0),ROUND(IF($W240+$X240&gt;=2600,2600*'umowa o pracę'!$E$8,($W240+$X240)*'umowa o pracę'!$E$8),2)+IF($X240=0,ROUND(IF($W240&gt;2600,ROUND($Z240/$W240*2600,2),$Z240)*'umowa o pracę'!$E$8,2),ROUND(IF($W240&gt;2600,ROUND($Z240/$W240*2600,2),$Z240)*'umowa o pracę'!$E$8,2)),ROUND(IF($W240+$X240&gt;=2600,2600*'umowa o pracę'!$E$8,($W240+$X240)*'umowa o pracę'!$E$8),2)-IF($X240=0,ROUND(ROUND(IF($W240&gt;2600,ROUND($Y240/$W240*2600,2),$Y240),2)*'umowa o pracę'!$E$8,2),IF($X240&gt;0,IF($W240+$X240&lt;2600,ROUND(ROUND($Y240+ROUND($X240*9%,2),2)*'umowa o pracę'!$E$8,2),IF(AND($W240+$X240&gt;=2600,$X240&lt;2600,$W240&lt;2600),ROUND((ROUND(((2600-$X240)/$W240)*$Y240,2)+ROUND($X240*9%,2))*'umowa o pracę'!$E$8,2),IF(AND($W240+$X240&gt;=2600,$X240&gt;=2600),ROUND((ROUND(2600*9%,2))*'umowa o pracę'!$E$8,2),IF(AND($W240+$X240&gt;=2600,$W240&gt;=2600,$X240&lt;2600),ROUND((ROUND($X240*9%,2)+ROUND(((2600-$X240)/$W240)*$Y240,2))*'umowa o pracę'!$E$8,2),0)))),0)))&gt;$J240,$J240,IF(AND($V240=1,$I240&gt;0),ROUND(IF($W240+$X240&gt;=2600,2600*'umowa o pracę'!$E$8,($W240+$X240)*'umowa o pracę'!$E$8),2)+IF($X240=0,ROUND(IF($W240&gt;2600,ROUND($Z240/$W240*2600,2),$Z240)*'umowa o pracę'!$E$8,2),ROUND(IF($W240&gt;2600,ROUND($Z240/$W240*2600,2),$Z240)*'umowa o pracę'!$E$8,2)),ROUND(IF($W240+$X240&gt;=2600,2600*'umowa o pracę'!$E$8,($W240+$X240)*'umowa o pracę'!$E$8),2)-IF($X240=0,ROUND(ROUND(IF($W240&gt;2600,ROUND($Y240/$W240*2600,2),$Y240),2)*'umowa o pracę'!$E$8,2),IF($X240&gt;0,IF($W240+$X240&lt;2600,ROUND(ROUND($Y240+ROUND($X240*9%,2),2)*'umowa o pracę'!$E$8,2),IF(AND($W240+$X240&gt;=2600,$X240&lt;2600,$W240&lt;2600),ROUND((ROUND(((2600-$X240)/$W240)*$Y240,2)+ROUND($X240*9%,2))*'umowa o pracę'!$E$8,2),IF(AND($W240+$X240&gt;=2600,$X240&gt;=2600),ROUND((ROUND(2600*9%,2))*'umowa o pracę'!$E$8,2),IF(AND($W240+$X240&gt;=2600,$W240&gt;=2600,$X240&lt;2600),ROUND((ROUND($X240*9%,2)+ROUND(((2600-$X240)/$W240)*$Y240,2))*'umowa o pracę'!$E$8,2),0)))),0))))&gt;$J240,$J240,IF(IF(AND($V240=1,$I240&gt;0),ROUND(IF($W240+$X240&gt;=2600,2600*'umowa o pracę'!$E$8,($W240+$X240)*'umowa o pracę'!$E$8),2)+IF($X240=0,ROUND(IF($W240&gt;2600,ROUND($Z240/$W240*2600,2),$Z240)*'umowa o pracę'!$E$8,2),ROUND(IF($W240&gt;2600,ROUND($Z240/$W240*2600,2),$Z240)*'umowa o pracę'!$E$8,2)),ROUND(IF($W240+$X240&gt;=2600,2600*'umowa o pracę'!$E$8,($W240+$X240)*'umowa o pracę'!$E$8),2)-IF($X240=0,ROUND(ROUND(IF($W240&gt;2600,ROUND($Y240/$W240*2600,2),$Y240),2)*'umowa o pracę'!$E$8,2),IF($X240&gt;0,IF($W240+$X240&lt;2600,ROUND(ROUND($Y240+ROUND($X240*9%,2),2)*'umowa o pracę'!$E$8,2),IF(AND($W240+$X240&gt;=2600,$X240&lt;2600,$W240&lt;2600),ROUND((ROUND(((2600-$X240)/$W240)*$Y240,2)+ROUND($X240*9%,2))*'umowa o pracę'!$E$8,2),IF(AND($W240+$X240&gt;=2600,$X240&gt;=2600),ROUND((ROUND(2600*9%,2))*'umowa o pracę'!$E$8,2),IF(AND($W240+$X240&gt;=2600,$W240&gt;=2600,$X240&lt;2600),ROUND((ROUND($X240*9%,2)+ROUND(((2600-$X240)/$W240)*$Y240,2))*'umowa o pracę'!$E$8,2),0)))),0)))&gt;$J240,$J240,IF(AND($V240=1,$I240&gt;0),ROUND(IF($W240+$X240&gt;=2600,2600*'umowa o pracę'!$E$8,($W240+$X240)*'umowa o pracę'!$E$8),2)+IF($X240=0,ROUND(IF($W240&gt;2600,ROUND($Z240/$W240*2600,2),$Z240)*'umowa o pracę'!$E$8,2),ROUND(IF($W240&gt;2600,ROUND($Z240/$W240*2600,2),$Z240)*'umowa o pracę'!$E$8,2)),ROUND(IF($W240+$X240&gt;=2600,2600*'umowa o pracę'!$E$8,($W240+$X240)*'umowa o pracę'!$E$8),2)-IF(AND($X240=0,I240&gt;0),ROUND(ROUND(IF($W240&gt;2600,ROUND($Y240/$W240*2600,2),$Y240),2)*'umowa o pracę'!$E$8,2),IF($X240&gt;0,IF($W240+$X240&lt;2600,ROUND(ROUND($Y240+ROUND($X240*9%,2),2)*'umowa o pracę'!$E$8,2),IF(AND($W240+$X240&gt;=2600,$X240&lt;2600,$W240&lt;2600),ROUND((ROUND(((2600-$X240)/$W240)*$Y240,2)+ROUND($X240*9%,2))*'umowa o pracę'!$E$8,2),IF(AND($W240+$X240&gt;=2600,$X240&gt;=2600),ROUND((ROUND(2600*9%,2))*'umowa o pracę'!$E$8,2),IF(AND($W240+$X240&gt;=2600,$W240&gt;=2600,$X240&lt;2600),ROUND((ROUND($X240*9%,2)+ROUND(((2600-$X240)/$W240)*$Y240,2))*'umowa o pracę'!$E$8,2),0)))),0)))))</f>
        <v>0</v>
      </c>
      <c r="AC240" s="32">
        <f>IF(IF(IF(AND($V240=1,$I240&gt;0),ROUND(IF($W240+$X240&gt;=2800,2800*'umowa o pracę'!$E$8,($W240+$X240)*'umowa o pracę'!$E$8),2)+IF($X240=0,ROUND(IF($W240&gt;2800,ROUND($Z240/$W240*2800,2),$Z240)*'umowa o pracę'!$E$8,2),ROUND(IF($W240&gt;2800,ROUND($Z240/$W240*2800,2),$Z240)*'umowa o pracę'!$E$8,2)),ROUND(IF($W240+$X240&gt;=2800,2800*'umowa o pracę'!$E$8,($W240+$X240)*'umowa o pracę'!$E$8),2)-IF($X240=0,ROUND(ROUND(IF($W240&gt;2800,ROUND($Y240/$W240*2800,2),$Y240),2)*'umowa o pracę'!$E$8,2),IF($X240&gt;0,IF($W240+$X240&lt;2800,ROUND(ROUND($Y240+ROUND($X240*9%,2),2)*'umowa o pracę'!$E$8,2),IF(AND($W240+$X240&gt;=2800,$X240&lt;2800,$W240&lt;2800),ROUND((ROUND(((2800-$X240)/$W240)*$Y240,2)+ROUND($X240*9%,2))*'umowa o pracę'!$E$8,2),IF(AND($W240+$X240&gt;=2800,$X240&gt;=2800),ROUND((ROUND(2800*9%,2))*'umowa o pracę'!$E$8,2),IF(AND($W240+$X240&gt;=2800,$W240&gt;=2800,$X240&lt;2800),ROUND((ROUND($X240*9%,2)+ROUND(((2800-$X240)/$W240)*$Y240,2))*'umowa o pracę'!$E$8,2),0)))),0)))&gt;$J240,$J240,IF(AND($V240=1,$I240&gt;0),ROUND(IF($W240+$X240&gt;=2800,2800*'umowa o pracę'!$E$8,($W240+$X240)*'umowa o pracę'!$E$8),2)+IF($X240=0,ROUND(IF($W240&gt;2800,ROUND($Z240/$W240*2800,2),$Z240)*'umowa o pracę'!$E$8,2),ROUND(IF($W240&gt;2800,ROUND($Z240/$W240*2800,2),$Z240)*'umowa o pracę'!$E$8,2)),ROUND(IF($W240+$X240&gt;=2800,2800*'umowa o pracę'!$E$8,($W240+$X240)*'umowa o pracę'!$E$8),2)-IF($X240=0,ROUND(ROUND(IF($W240&gt;2800,ROUND($Y240/$W240*2800,2),$Y240),2)*'umowa o pracę'!$E$8,2),IF($X240&gt;0,IF($W240+$X240&lt;2800,ROUND(ROUND($Y240+ROUND($X240*9%,2),2)*'umowa o pracę'!$E$8,2),IF(AND($W240+$X240&gt;=2800,$X240&lt;2800,$W240&lt;2800),ROUND((ROUND(((2800-$X240)/$W240)*$Y240,2)+ROUND($X240*9%,2))*'umowa o pracę'!$E$8,2),IF(AND($W240+$X240&gt;=2800,$X240&gt;=2800),ROUND((ROUND(2800*9%,2))*'umowa o pracę'!$E$8,2),IF(AND($W240+$X240&gt;=2800,$W240&gt;=2800,$X240&lt;2800),ROUND((ROUND($X240*9%,2)+ROUND(((2800-$X240)/$W240)*$Y240,2))*'umowa o pracę'!$E$8,2),0)))),0))))&gt;$J240,$J240,IF(IF(AND($V240=1,$I240&gt;0),ROUND(IF($W240+$X240&gt;=2800,2800*'umowa o pracę'!$E$8,($W240+$X240)*'umowa o pracę'!$E$8),2)+IF($X240=0,ROUND(IF($W240&gt;2800,ROUND($Z240/$W240*2800,2),$Z240)*'umowa o pracę'!$E$8,2),ROUND(IF($W240&gt;2800,ROUND($Z240/$W240*2800,2),$Z240)*'umowa o pracę'!$E$8,2)),ROUND(IF($W240+$X240&gt;=2800,2800*'umowa o pracę'!$E$8,($W240+$X240)*'umowa o pracę'!$E$8),2)-IF($X240=0,ROUND(ROUND(IF($W240&gt;2800,ROUND($Y240/$W240*2800,2),$Y240),2)*'umowa o pracę'!$E$8,2),IF($X240&gt;0,IF($W240+$X240&lt;2800,ROUND(ROUND($Y240+ROUND($X240*9%,2),2)*'umowa o pracę'!$E$8,2),IF(AND($W240+$X240&gt;=2800,$X240&lt;2800,$W240&lt;2800),ROUND((ROUND(((2800-$X240)/$W240)*$Y240,2)+ROUND($X240*9%,2))*'umowa o pracę'!$E$8,2),IF(AND($W240+$X240&gt;=2800,$X240&gt;=2800),ROUND((ROUND(2800*9%,2))*'umowa o pracę'!$E$8,2),IF(AND($W240+$X240&gt;=2800,$W240&gt;=2800,$X240&lt;2800),ROUND((ROUND($X240*9%,2)+ROUND(((2800-$X240)/$W240)*$Y240,2))*'umowa o pracę'!$E$8,2),0)))),0)))&gt;$J240,$J240,IF(AND($V240=1,$I240&gt;0),ROUND(IF($W240+$X240&gt;=2800,2800*'umowa o pracę'!$E$8,($W240+$X240)*'umowa o pracę'!$E$8),2)+IF($X240=0,ROUND(IF($W240&gt;2800,ROUND($Z240/$W240*2800,2),$Z240)*'umowa o pracę'!$E$8,2),ROUND(IF($W240&gt;2800,ROUND($Z240/$W240*2800,2),$Z240)*'umowa o pracę'!$E$8,2)),ROUND(IF($W240+$X240&gt;=2800,2800*'umowa o pracę'!$E$8,($W240+$X240)*'umowa o pracę'!$E$8),2)-IF(AND($X240=0,I240&gt;0),ROUND(ROUND(IF($W240&gt;2800,ROUND($Y240/$W240*2800,2),$Y240),2)*'umowa o pracę'!$E$8,2),IF($X240&gt;0,IF($W240+$X240&lt;2800,ROUND(ROUND($Y240+ROUND($X240*9%,2),2)*'umowa o pracę'!$E$8,2),IF(AND($W240+$X240&gt;=2800,$X240&lt;2800,$W240&lt;2800),ROUND((ROUND(((2800-$X240)/$W240)*$Y240,2)+ROUND($X240*9%,2))*'umowa o pracę'!$E$8,2),IF(AND($W240+$X240&gt;=2800,$X240&gt;=2800),ROUND((ROUND(2800*9%,2))*'umowa o pracę'!$E$8,2),IF(AND($W240+$X240&gt;=2800,$W240&gt;=2800,$X240&lt;2800),ROUND((ROUND($X240*9%,2)+ROUND(((2800-$X240)/$W240)*$Y240,2))*'umowa o pracę'!$E$8,2),0)))),0)))))</f>
        <v>0</v>
      </c>
      <c r="AD240" s="32">
        <f>IF('umowa o pracę'!$E$7=2020,IF(IF($V240=1,IF($X240=0,ROUND(IF($W240&gt;2600,ROUND($Y240/$W240*2600,2),$Y240)*'umowa o pracę'!$E$8,2),IF($W240+$X240&lt;2600,ROUND(ROUND($Y240+ROUND($X240*9%,2),2)*'umowa o pracę'!$E$8,2),IF(AND($W240+$X240&gt;=2600,$W240&lt;2600),ROUND((ROUND($Y240+ROUND((2600-$W240)*9%,2),2))*'umowa o pracę'!$E$8,2),IF(AND($W240+$X240&gt;=2600,$W240&gt;=2600),ROUND(ROUND($Y240/$W240*2600,2)*'umowa o pracę'!$E$8,2),0)))),0)&gt;$H240,$H240,IF($V240=1,IF($X240=0,ROUND(IF($W240&gt;2600,ROUND($Y240/$W240*2600,2),$Y240)*'umowa o pracę'!$E$8,2),IF($W240+$X240&lt;2600,ROUND(ROUND($Y240+ROUND($X240*9%,2),2)*'umowa o pracę'!$E$8,2),IF(AND($W240+$X240&gt;=2600,$W240&lt;2600),ROUND((ROUND($Y240+ROUND((2600-$W240)*9%,2),2))*'umowa o pracę'!$E$8,2),IF(AND($W240+$X240&gt;=2600,$W240&gt;=2600),ROUND(ROUND($Y240/$W240*2600,2)*'umowa o pracę'!$E$8,2),0)))),0)),IF('umowa o pracę'!$E$7=2021,IF(IF($V240=1,IF($X240=0,ROUND(IF($W240&gt;2800,ROUND($Y240/$W240*2800,2),$Y240)*'umowa o pracę'!$E$8,2),IF($W240+$X240&lt;2800,ROUND(ROUND($Y240+ROUND($X240*9%,2),2)*'umowa o pracę'!$E$8,2),IF(AND($W240+$X240&gt;=2800,$W240&lt;2800),ROUND((ROUND($Y240+ROUND((2800-$W240)*9%,2),2))*'umowa o pracę'!$E$8,2),IF(AND($W240+$X240&gt;=2800,$W240&gt;=2800),ROUND(ROUND($Y240/$W240*2800,2)*'umowa o pracę'!$E$8,2),0)))),0)&gt;$H240,$H240,IF($V240=1,IF($X240=0,ROUND(IF($W240&gt;2800,ROUND($Y240/$W240*2800,2),$Y240)*'umowa o pracę'!$E$8,2),IF($W240+$X240&lt;2800,ROUND(ROUND($Y240+ROUND($X240*9%,2),2)*'umowa o pracę'!$E$8,2),IF(AND($W240+$X240&gt;=2800,$W240&lt;2800),ROUND((ROUND($Y240+ROUND((2800-$W240)*9%,2),2))*'umowa o pracę'!$E$8,2),IF(AND($W240+$X240&gt;=2800,$W240&gt;=2800),ROUND(ROUND($Y240/$W240*2800,2)*'umowa o pracę'!$E$8,2),0)))),0)),0))</f>
        <v>0</v>
      </c>
      <c r="AE240" s="32">
        <f>IF('umowa o pracę'!$E$7=2020,IF(IF($V240=1,IF($X240=0,ROUND(IF($W240&gt;2600,ROUND($Z240/$W240*2600,2),$Z240)*'umowa o pracę'!$E$8,2),ROUND(IF($W240&gt;2600,ROUND($Z240/$W240*2600,2),$Z240)*'umowa o pracę'!$E$8,2)),0)&gt;$I240,$I240,IF($V240=1,IF($X240=0,ROUND(IF($W240&gt;2600,ROUND($Z240/$W240*2600,2),$Z240)*'umowa o pracę'!$E$8,2),ROUND(IF($W240&gt;2600,ROUND($Z240/$W240*2600,2),$Z240)*'umowa o pracę'!$E$8,2)),0)),IF('umowa o pracę'!$E$7=2021,IF(IF($V240=1,IF($X240=0,ROUND(IF($W240&gt;2800,ROUND($Z240/$W240*2800,2),$Z240)*'umowa o pracę'!$E$8,2),ROUND(IF($W240&gt;2800,ROUND($Z240/$W240*2800,2),$Z240)*'umowa o pracę'!$E$8,2)),0)&gt;$I240,$I240,IF($V240=1,IF($X240=0,ROUND(IF($W240&gt;2800,ROUND($Z240/$W240*2800,2),$Z240)*'umowa o pracę'!$E$8,2),ROUND(IF($W240&gt;2800,ROUND($Z240/$W240*2800,2),$Z240)*'umowa o pracę'!$E$8,2)),0)),0))</f>
        <v>0</v>
      </c>
      <c r="AF240" s="56">
        <f>IF('umowa o pracę'!$E$7=2020,$AB240,IF('umowa o pracę'!$E$7=2021,$AC240,0))</f>
        <v>0</v>
      </c>
      <c r="AG240" s="53">
        <f t="shared" si="41"/>
        <v>1</v>
      </c>
      <c r="AH240" s="39">
        <f>IF('umowa o pracę'!$E$6&lt;3,0,$L240)</f>
        <v>0</v>
      </c>
      <c r="AI240" s="39">
        <f>IF('umowa o pracę'!$E$6&lt;3,0,$M240)</f>
        <v>0</v>
      </c>
      <c r="AJ240" s="55">
        <f>IF('umowa o pracę'!$E$6&lt;3,0,$N240)</f>
        <v>0</v>
      </c>
      <c r="AK240" s="55">
        <f>IF('umowa o pracę'!$E$6&lt;3,0,$O240)</f>
        <v>0</v>
      </c>
      <c r="AL240" s="32">
        <f>IF('umowa o pracę'!$E$7=2020,ROUND(IF($AH240&gt;=2600,2600*'umowa o pracę'!$E$8,$AH240*'umowa o pracę'!$E$8),2),IF('umowa o pracę'!$E$7=2021,ROUND(IF($AH240&gt;=2800,2800*'umowa o pracę'!$E$8,$AH240*'umowa o pracę'!$E$8),2),0))</f>
        <v>0</v>
      </c>
      <c r="AM240" s="32">
        <f>IF(IF(IF(AND($AG240=1,$I240&gt;0),ROUND(IF($AH240+$AI240&gt;=2600,2600*'umowa o pracę'!$E$8,($AH240+$AI240)*'umowa o pracę'!$E$8),2)+IF($AI240=0,ROUND(IF($AH240&gt;2600,ROUND($AK240/$AH240*2600,2),$AK240)*'umowa o pracę'!$E$8,2),ROUND(IF($AH240&gt;2600,ROUND($AK240/$AH240*2600,2),$AK240)*'umowa o pracę'!$E$8,2)),ROUND(IF($AH240+$AI240&gt;=2600,2600*'umowa o pracę'!$E$8,($AH240+$AI240)*'umowa o pracę'!$E$8),2)-IF($AI240=0,ROUND(ROUND(IF($AH240&gt;2600,ROUND($AJ240/$AH240*2600,2),$AJ240),2)*'umowa o pracę'!$E$8,2),IF($AI240&gt;0,IF($AH240+$AI240&lt;2600,ROUND(ROUND($AJ240+ROUND($AI240*9%,2),2)*'umowa o pracę'!$E$8,2),IF(AND($AH240+$AI240&gt;=2600,$AI240&lt;2600,$AH240&lt;2600),ROUND((ROUND(((2600-$AI240)/$AH240)*$AJ240,2)+ROUND($AI240*9%,2))*'umowa o pracę'!$E$8,2),IF(AND($AH240+$AI240&gt;=2600,$AI240&gt;=2600),ROUND((ROUND(2600*9%,2))*'umowa o pracę'!$E$8,2),IF(AND($AH240+$AI240&gt;=2600,$AH240&gt;=2600,$AI240&lt;2600),ROUND((ROUND($AI240*9%,2)+ROUND(((2600-$AI240)/$AH240)*$AJ240,2))*'umowa o pracę'!$E$8,2),0)))),0)))&gt;$J240,$J240,IF(AND($AG240=1,$I240&gt;0),ROUND(IF($AH240+$AI240&gt;=2600,2600*'umowa o pracę'!$E$8,($AH240+$AI240)*'umowa o pracę'!$E$8),2)+IF($AI240=0,ROUND(IF($AH240&gt;2600,ROUND($AK240/$AH240*2600,2),$AK240)*'umowa o pracę'!$E$8,2),ROUND(IF($AH240&gt;2600,ROUND($AK240/$AH240*2600,2),$AK240)*'umowa o pracę'!$E$8,2)),ROUND(IF($AH240+$AI240&gt;=2600,2600*'umowa o pracę'!$E$8,($AH240+$AI240)*'umowa o pracę'!$E$8),2)-IF($AI240=0,ROUND(ROUND(IF($AH240&gt;2600,ROUND($AJ240/$AH240*2600,2),$AJ240),2)*'umowa o pracę'!$E$8,2),IF($AI240&gt;0,IF($AH240+$AI240&lt;2600,ROUND(ROUND($AJ240+ROUND($AI240*9%,2),2)*'umowa o pracę'!$E$8,2),IF(AND($AH240+$AI240&gt;=2600,$AI240&lt;2600,$AH240&lt;2600),ROUND((ROUND(((2600-$AI240)/$AH240)*$AJ240,2)+ROUND($AI240*9%,2))*'umowa o pracę'!$E$8,2),IF(AND($AH240+$AI240&gt;=2600,$AI240&gt;=2600),ROUND((ROUND(2600*9%,2))*'umowa o pracę'!$E$8,2),IF(AND($AH240+$AI240&gt;=2600,$AH240&gt;=2600,$AI240&lt;2600),ROUND((ROUND($AI240*9%,2)+ROUND(((2600-$AI240)/$AH240)*$AJ240,2))*'umowa o pracę'!$E$8,2),0)))),0))))&gt;$J240,$J240,IF(IF(AND($AG240=1,$I240&gt;0),ROUND(IF($AH240+$AI240&gt;=2600,2600*'umowa o pracę'!$E$8,($AH240+$AI240)*'umowa o pracę'!$E$8),2)+IF($AI240=0,ROUND(IF($AH240&gt;2600,ROUND($AK240/$AH240*2600,2),$AK240)*'umowa o pracę'!$E$8,2),ROUND(IF($AH240&gt;2600,ROUND($AK240/$AH240*2600,2),$AK240)*'umowa o pracę'!$E$8,2)),ROUND(IF($AH240+$AI240&gt;=2600,2600*'umowa o pracę'!$E$8,($AH240+$AI240)*'umowa o pracę'!$E$8),2)-IF($AI240=0,ROUND(ROUND(IF($AH240&gt;2600,ROUND($AJ240/$AH240*2600,2),$AJ240),2)*'umowa o pracę'!$E$8,2),IF($AI240&gt;0,IF($AH240+$AI240&lt;2600,ROUND(ROUND($AJ240+ROUND($AI240*9%,2),2)*'umowa o pracę'!$E$8,2),IF(AND($AH240+$AI240&gt;=2600,$AI240&lt;2600,$AH240&lt;2600),ROUND((ROUND(((2600-$AI240)/$AH240)*$AJ240,2)+ROUND($AI240*9%,2))*'umowa o pracę'!$E$8,2),IF(AND($AH240+$AI240&gt;=2600,$AI240&gt;=2600),ROUND((ROUND(2600*9%,2))*'umowa o pracę'!$E$8,2),IF(AND($AH240+$AI240&gt;=2600,$AH240&gt;=2600,$AI240&lt;2600),ROUND((ROUND($AI240*9%,2)+ROUND(((2600-$AI240)/$AH240)*$AJ240,2))*'umowa o pracę'!$E$8,2),0)))),0)))&gt;$J240,$J240,IF(AND($AG240=1,$I240&gt;0),ROUND(IF($AH240+$AI240&gt;=2600,2600*'umowa o pracę'!$E$8,($AH240+$AI240)*'umowa o pracę'!$E$8),2)+IF($AI240=0,ROUND(IF($AH240&gt;2600,ROUND($AK240/$AH240*2600,2),$AK240)*'umowa o pracę'!$E$8,2),ROUND(IF($AH240&gt;2600,ROUND($AK240/$AH240*2600,2),$AK240)*'umowa o pracę'!$E$8,2)),ROUND(IF($AH240+$AI240&gt;=2600,2600*'umowa o pracę'!$E$8,($AH240+$AI240)*'umowa o pracę'!$E$8),2)-IF(AND($AI240=0,I240&gt;0),ROUND(ROUND(IF($AH240&gt;2600,ROUND($AJ240/$AH240*2600,2),$AJ240),2)*'umowa o pracę'!$E$8,2),IF($AI240&gt;0,IF($AH240+$AI240&lt;2600,ROUND(ROUND($AJ240+ROUND($AI240*9%,2),2)*'umowa o pracę'!$E$8,2),IF(AND($AH240+$AI240&gt;=2600,$AI240&lt;2600,$AH240&lt;2600),ROUND((ROUND(((2600-$AI240)/$AH240)*$AJ240,2)+ROUND($AI240*9%,2))*'umowa o pracę'!$E$8,2),IF(AND($AH240+$AI240&gt;=2600,$AI240&gt;=2600),ROUND((ROUND(2600*9%,2))*'umowa o pracę'!$E$8,2),IF(AND($AH240+$AI240&gt;=2600,$AH240&gt;=2600,$AI240&lt;2600),ROUND((ROUND($AI240*9%,2)+ROUND(((2600-$AI240)/$AH240)*$AJ240,2))*'umowa o pracę'!$E$8,2),0)))),0)))))</f>
        <v>0</v>
      </c>
      <c r="AN240" s="32">
        <f>IF(IF(IF(AND($AG240=1,$I240&gt;0),ROUND(IF($AH240+$AI240&gt;=2800,2800*'umowa o pracę'!$E$8,($AH240+$AI240)*'umowa o pracę'!$E$8),2)+IF($AI240=0,ROUND(IF($AH240&gt;2800,ROUND($AK240/$AH240*2800,2),$AK240)*'umowa o pracę'!$E$8,2),ROUND(IF($AH240&gt;2800,ROUND($AK240/$AH240*2800,2),$AK240)*'umowa o pracę'!$E$8,2)),ROUND(IF($AH240+$AI240&gt;=2800,2800*'umowa o pracę'!$E$8,($AH240+$AI240)*'umowa o pracę'!$E$8),2)-IF($AI240=0,ROUND(ROUND(IF($AH240&gt;2800,ROUND($AJ240/$AH240*2800,2),$AJ240),2)*'umowa o pracę'!$E$8,2),IF($AI240&gt;0,IF($AH240+$AI240&lt;2800,ROUND(ROUND($AJ240+ROUND($AI240*9%,2),2)*'umowa o pracę'!$E$8,2),IF(AND($AH240+$AI240&gt;=2800,$AI240&lt;2800,$AH240&lt;2800),ROUND((ROUND(((2800-$AI240)/$AH240)*$AJ240,2)+ROUND($AI240*9%,2))*'umowa o pracę'!$E$8,2),IF(AND($AH240+$AI240&gt;=2800,$AI240&gt;=2800),ROUND((ROUND(2800*9%,2))*'umowa o pracę'!$E$8,2),IF(AND($AH240+$AI240&gt;=2800,$AH240&gt;=2800,$AI240&lt;2800),ROUND((ROUND($AI240*9%,2)+ROUND(((2800-$AI240)/$AH240)*$AJ240,2))*'umowa o pracę'!$E$8,2),0)))),0)))&gt;$J240,$J240,IF(AND($AG240=1,$I240&gt;0),ROUND(IF($AH240+$AI240&gt;=2800,2800*'umowa o pracę'!$E$8,($AH240+$AI240)*'umowa o pracę'!$E$8),2)+IF($AI240=0,ROUND(IF($AH240&gt;2800,ROUND($AK240/$AH240*2800,2),$AK240)*'umowa o pracę'!$E$8,2),ROUND(IF($AH240&gt;2800,ROUND($AK240/$AH240*2800,2),$AK240)*'umowa o pracę'!$E$8,2)),ROUND(IF($AH240+$AI240&gt;=2800,2800*'umowa o pracę'!$E$8,($AH240+$AI240)*'umowa o pracę'!$E$8),2)-IF($AI240=0,ROUND(ROUND(IF($AH240&gt;2800,ROUND($AJ240/$AH240*2800,2),$AJ240),2)*'umowa o pracę'!$E$8,2),IF($AI240&gt;0,IF($AH240+$AI240&lt;2800,ROUND(ROUND($AJ240+ROUND($AI240*9%,2),2)*'umowa o pracę'!$E$8,2),IF(AND($AH240+$AI240&gt;=2800,$AI240&lt;2800,$AH240&lt;2800),ROUND((ROUND(((2800-$AI240)/$AH240)*$AJ240,2)+ROUND($AI240*9%,2))*'umowa o pracę'!$E$8,2),IF(AND($AH240+$AI240&gt;=2800,$AI240&gt;=2800),ROUND((ROUND(2800*9%,2))*'umowa o pracę'!$E$8,2),IF(AND($AH240+$AI240&gt;=2800,$AH240&gt;=2800,$AI240&lt;2800),ROUND((ROUND($AI240*9%,2)+ROUND(((2800-$AI240)/$AH240)*$AJ240,2))*'umowa o pracę'!$E$8,2),0)))),0))))&gt;$J240,$J240,IF(IF(AND($AG240=1,$I240&gt;0),ROUND(IF($AH240+$AI240&gt;=2800,2800*'umowa o pracę'!$E$8,($AH240+$AI240)*'umowa o pracę'!$E$8),2)+IF($AI240=0,ROUND(IF($AH240&gt;2800,ROUND($AK240/$AH240*2800,2),$AK240)*'umowa o pracę'!$E$8,2),ROUND(IF($AH240&gt;2800,ROUND($AK240/$AH240*2800,2),$AK240)*'umowa o pracę'!$E$8,2)),ROUND(IF($AH240+$AI240&gt;=2800,2800*'umowa o pracę'!$E$8,($AH240+$AI240)*'umowa o pracę'!$E$8),2)-IF($AI240=0,ROUND(ROUND(IF($AH240&gt;2800,ROUND($AJ240/$AH240*2800,2),$AJ240),2)*'umowa o pracę'!$E$8,2),IF($AI240&gt;0,IF($AH240+$AI240&lt;2800,ROUND(ROUND($AJ240+ROUND($AI240*9%,2),2)*'umowa o pracę'!$E$8,2),IF(AND($AH240+$AI240&gt;=2800,$AI240&lt;2800,$AH240&lt;2800),ROUND((ROUND(((2800-$AI240)/$AH240)*$AJ240,2)+ROUND($AI240*9%,2))*'umowa o pracę'!$E$8,2),IF(AND($AH240+$AI240&gt;=2800,$AI240&gt;=2800),ROUND((ROUND(2800*9%,2))*'umowa o pracę'!$E$8,2),IF(AND($AH240+$AI240&gt;=2800,$AH240&gt;=2800,$AI240&lt;2800),ROUND((ROUND($AI240*9%,2)+ROUND(((2800-$AI240)/$AH240)*$AJ240,2))*'umowa o pracę'!$E$8,2),0)))),0)))&gt;$J240,$J240,IF(AND($AG240=1,$I240&gt;0),ROUND(IF($AH240+$AI240&gt;=2800,2800*'umowa o pracę'!$E$8,($AH240+$AI240)*'umowa o pracę'!$E$8),2)+IF($AI240=0,ROUND(IF($AH240&gt;2800,ROUND($AK240/$AH240*2800,2),$AK240)*'umowa o pracę'!$E$8,2),ROUND(IF($AH240&gt;2800,ROUND($AK240/$AH240*2800,2),$AK240)*'umowa o pracę'!$E$8,2)),ROUND(IF($AH240+$AI240&gt;=2800,2800*'umowa o pracę'!$E$8,($AH240+$AI240)*'umowa o pracę'!$E$8),2)-IF(AND($AI240=0,I240&gt;0),ROUND(ROUND(IF($AH240&gt;2800,ROUND($AJ240/$AH240*2800,2),$AJ240),2)*'umowa o pracę'!$E$8,2),IF($AI240&gt;0,IF($AH240+$AI240&lt;2800,ROUND(ROUND($AJ240+ROUND($AI240*9%,2),2)*'umowa o pracę'!$E$8,2),IF(AND($AH240+$AI240&gt;=2800,$AI240&lt;2800,$AH240&lt;2800),ROUND((ROUND(((2800-$AI240)/$AH240)*$AJ240,2)+ROUND($AI240*9%,2))*'umowa o pracę'!$E$8,2),IF(AND($AH240+$AI240&gt;=2800,$AI240&gt;=2800),ROUND((ROUND(2800*9%,2))*'umowa o pracę'!$E$8,2),IF(AND($AH240+$AI240&gt;=2800,$AH240&gt;=2800,$AI240&lt;2800),ROUND((ROUND($AI240*9%,2)+ROUND(((2800-$AI240)/$AH240)*$AJ240,2))*'umowa o pracę'!$E$8,2),0)))),0)))))</f>
        <v>0</v>
      </c>
      <c r="AO240" s="32">
        <f>IF('umowa o pracę'!$E$7=2020,IF(IF($AG240=1,IF($AI240=0,ROUND(IF($AH240&gt;2600,ROUND($AJ240/$AH240*2600,2),$AJ240)*'umowa o pracę'!$E$8,2),IF($AH240+$AI240&lt;2600,ROUND(ROUND($AJ240+ROUND($AI240*9%,2),2)*'umowa o pracę'!$E$8,2),IF(AND($AH240+$AI240&gt;=2600,$AH240&lt;2600),ROUND((ROUND($AJ240+ROUND((2600-$AH240)*9%,2),2))*'umowa o pracę'!$E$8,2),IF(AND($AH240+$AI240&gt;=2600,$AH240&gt;=2600),ROUND(ROUND($AJ240/$AH240*2600,2)*'umowa o pracę'!$E$8,2),0)))),0)&gt;$H240,$H240,IF($AG240=1,IF($AI240=0,ROUND(IF($AH240&gt;2600,ROUND($AJ240/$AH240*2600,2),$AJ240)*'umowa o pracę'!$E$8,2),IF($AH240+$AI240&lt;2600,ROUND(ROUND($AJ240+ROUND($AI240*9%,2),2)*'umowa o pracę'!$E$8,2),IF(AND($AH240+$AI240&gt;=2600,$AH240&lt;2600),ROUND((ROUND($AJ240+ROUND((2600-$AH240)*9%,2),2))*'umowa o pracę'!$E$8,2),IF(AND($AH240+$AI240&gt;=2600,$AH240&gt;=2600),ROUND(ROUND($AJ240/$AH240*2600,2)*'umowa o pracę'!$E$8,2),0)))),0)),IF('umowa o pracę'!$E$7=2021,IF(IF($AG240=1,IF($AI240=0,ROUND(IF($AH240&gt;2800,ROUND($AJ240/$AH240*2800,2),$AJ240)*'umowa o pracę'!$E$8,2),IF($AH240+$AI240&lt;2800,ROUND(ROUND($AJ240+ROUND($AI240*9%,2),2)*'umowa o pracę'!$E$8,2),IF(AND($AH240+$AI240&gt;=2800,$AH240&lt;2800),ROUND((ROUND($AJ240+ROUND((2800-$AH240)*9%,2),2))*'umowa o pracę'!$E$8,2),IF(AND($AH240+$AI240&gt;=2800,$AH240&gt;=2800),ROUND(ROUND($AJ240/$AH240*2800,2)*'umowa o pracę'!$E$8,2),0)))),0)&gt;$H240,$H240,IF($AG240=1,IF($AI240=0,ROUND(IF($AH240&gt;2800,ROUND($AJ240/$AH240*2800,2),$AJ240)*'umowa o pracę'!$E$8,2),IF($AH240+$AI240&lt;2800,ROUND(ROUND($AJ240+ROUND($AI240*9%,2),2)*'umowa o pracę'!$E$8,2),IF(AND($AH240+$AI240&gt;=2800,$AH240&lt;2800),ROUND((ROUND($AJ240+ROUND((2800-$AH240)*9%,2),2))*'umowa o pracę'!$E$8,2),IF(AND($AH240+$AI240&gt;=2800,$AH240&gt;=2800),ROUND(ROUND($AJ240/$AH240*2800,2)*'umowa o pracę'!$E$8,2),0)))),0)),0))</f>
        <v>0</v>
      </c>
      <c r="AP240" s="32">
        <f>IF('umowa o pracę'!$E$7=2020,IF(IF($AG240=1,IF($AI240=0,ROUND(IF($AH240&gt;2600,ROUND($AK240/$AH240*2600,2),$AK240)*'umowa o pracę'!$E$8,2),ROUND(IF($AH240&gt;2600,ROUND($AK240/$AH240*2600,2),$AK240)*'umowa o pracę'!$E$8,2)),0)&gt;$I240,$I240,IF($AG240=1,IF($AI240=0,ROUND(IF($AH240&gt;2600,ROUND($AK240/$AH240*2600,2),$AK240)*'umowa o pracę'!$E$8,2),ROUND(IF($AH240&gt;2600,ROUND($AK240/$AH240*2600,2),$AK240)*'umowa o pracę'!$E$8,2)),0)),IF('umowa o pracę'!$E$7=2021,IF(IF($AG240=1,IF($AI240=0,ROUND(IF($AH240&gt;2800,ROUND($AK240/$AH240*2800,2),$AK240)*'umowa o pracę'!$E$8,2),ROUND(IF($AH240&gt;2800,ROUND($AK240/$AH240*2800,2),$AK240)*'umowa o pracę'!$E$8,2)),0)&gt;$I240,$I240,IF($AG240=1,IF($AI240=0,ROUND(IF($AH240&gt;2800,ROUND($AK240/$AH240*2800,2),$AK240)*'umowa o pracę'!$E$8,2),ROUND(IF($AH240&gt;2800,ROUND($AK240/$AH240*2800,2),$AK240)*'umowa o pracę'!$E$8,2)),0)),0))</f>
        <v>0</v>
      </c>
      <c r="AQ240" s="56">
        <f>IF('umowa o pracę'!$E$7=2020,$AM240,IF('umowa o pracę'!$E$7=2021,$AN240,0))</f>
        <v>0</v>
      </c>
      <c r="AR240" s="33">
        <f>IF('umowa o pracę'!$E$7=0,0,U240+AF240+AQ240)</f>
        <v>0</v>
      </c>
      <c r="AS240" s="19"/>
      <c r="AT240" s="19"/>
      <c r="AU240" s="19"/>
      <c r="AV240" s="6"/>
      <c r="AW240" s="6"/>
      <c r="AX240" s="6">
        <f t="shared" si="39"/>
        <v>10</v>
      </c>
      <c r="AY240" s="6"/>
      <c r="AZ240" s="234">
        <f t="shared" si="42"/>
        <v>0</v>
      </c>
      <c r="BA240" s="234">
        <f t="shared" si="43"/>
        <v>0</v>
      </c>
      <c r="BB240" s="234">
        <f t="shared" si="44"/>
        <v>0</v>
      </c>
      <c r="BC240" s="234">
        <f t="shared" si="45"/>
        <v>0</v>
      </c>
      <c r="BD240" s="234">
        <f t="shared" si="46"/>
        <v>0</v>
      </c>
      <c r="BE240" s="234">
        <f t="shared" si="47"/>
        <v>0</v>
      </c>
      <c r="BF240" s="234">
        <f t="shared" si="48"/>
        <v>0</v>
      </c>
      <c r="BG240" s="234">
        <f t="shared" si="49"/>
        <v>0</v>
      </c>
      <c r="BH240" s="234">
        <f t="shared" si="50"/>
        <v>0</v>
      </c>
      <c r="BI240" s="238">
        <f t="shared" si="51"/>
        <v>0</v>
      </c>
      <c r="BJ240" s="236"/>
      <c r="BK240" s="236"/>
      <c r="BL240" s="237"/>
    </row>
    <row r="241" spans="1:64" ht="15.75" customHeight="1" x14ac:dyDescent="0.25">
      <c r="A241" s="129">
        <v>230</v>
      </c>
      <c r="B241" s="57"/>
      <c r="C241" s="57"/>
      <c r="D241" s="36"/>
      <c r="E241" s="36"/>
      <c r="F241" s="242"/>
      <c r="G241" s="37">
        <v>1</v>
      </c>
      <c r="H241" s="58">
        <v>0</v>
      </c>
      <c r="I241" s="59">
        <v>0</v>
      </c>
      <c r="J241" s="60">
        <v>0</v>
      </c>
      <c r="K241" s="52">
        <v>1</v>
      </c>
      <c r="L241" s="39">
        <v>0</v>
      </c>
      <c r="M241" s="39">
        <v>0</v>
      </c>
      <c r="N241" s="39">
        <v>0</v>
      </c>
      <c r="O241" s="39">
        <v>0</v>
      </c>
      <c r="P241" s="35">
        <f>IF('umowa o pracę'!$E$7=2020,ROUND(IF($L241&gt;=2600,2600*'umowa o pracę'!$E$8,$L241*'umowa o pracę'!$E$8),2),IF('umowa o pracę'!$E$7=2021,ROUND(IF($L241&gt;=2800,2800*'umowa o pracę'!$E$8,$L241*'umowa o pracę'!$E$8),2),0))</f>
        <v>0</v>
      </c>
      <c r="Q241" s="252">
        <f>IF(IF(IF(AND($K241=1,$I241&gt;0),ROUND(IF($L241+$M241&gt;=2600,2600*'umowa o pracę'!$E$8,($L241+$M241)*'umowa o pracę'!$E$8),2)+IF($M241=0,ROUND(IF($L241&gt;2600,ROUND($O241/$L241*2600,2),$O241)*'umowa o pracę'!$E$8,2),ROUND(IF($L241&gt;2600,ROUND($O241/$L241*2600,2),$O241)*'umowa o pracę'!$E$8,2)),ROUND(IF($L241+$M241&gt;=2600,2600*'umowa o pracę'!$E$8,($L241+$M241)*'umowa o pracę'!$E$8),2)-IF($M241=0,ROUND(ROUND(IF($L241&gt;2600,ROUND($N241/$L241*2600,2),$N241),2)*'umowa o pracę'!$E$8,2),IF($M241&gt;0,IF($L241+$M241&lt;2600,ROUND(ROUND($N241+ROUND($M241*9%,2),2)*'umowa o pracę'!$E$8,2),IF(AND($L241+$M241&gt;=2600,$M241&lt;2600,$L241&lt;2600),ROUND((ROUND(((2600-$M241)/$L241)*$N241,2)+ROUND($M241*9%,2))*'umowa o pracę'!$E$8,2),IF(AND($L241+$M241&gt;=2600,$M241&gt;=2600),ROUND((ROUND(2600*9%,2))*'umowa o pracę'!$E$8,2),IF(AND($L241+$M241&gt;=2600,$L241&gt;=2600,$M241&lt;2600),ROUND((ROUND($M241*9%,2)+ROUND(((2600-$M241)/$L241)*$N241,2))*'umowa o pracę'!$E$8,2),0)))),0)))&gt;$J241,$J241,IF(AND($K241=1,$I241&gt;0),ROUND(IF($L241+$M241&gt;=2600,2600*'umowa o pracę'!$E$8,($L241+$M241)*'umowa o pracę'!$E$8),2)+IF($M241=0,ROUND(IF($L241&gt;2600,ROUND($O241/$L241*2600,2),$O241)*'umowa o pracę'!$E$8,2),ROUND(IF($L241&gt;2600,ROUND($O241/$L241*2600,2),$O241)*'umowa o pracę'!$E$8,2)),ROUND(IF($L241+$M241&gt;=2600,2600*'umowa o pracę'!$E$8,($L241+$M241)*'umowa o pracę'!$E$8),2)-IF($M241=0,ROUND(ROUND(IF($L241&gt;2600,ROUND($N241/$L241*2600,2),$N241),2)*'umowa o pracę'!$E$8,2),IF($M241&gt;0,IF($L241+$M241&lt;2600,ROUND(ROUND($N241+ROUND($M241*9%,2),2)*'umowa o pracę'!$E$8,2),IF(AND($L241+$M241&gt;=2600,$M241&lt;2600,$L241&lt;2600),ROUND((ROUND(((2600-$M241)/$L241)*$N241,2)+ROUND($M241*9%,2))*'umowa o pracę'!$E$8,2),IF(AND($L241+$M241&gt;=2600,$M241&gt;=2600),ROUND((ROUND(2600*9%,2))*'umowa o pracę'!$E$8,2),IF(AND($L241+$M241&gt;=2600,$L241&gt;=2600,$M241&lt;2600),ROUND((ROUND($M241*9%,2)+ROUND(((2600-$M241)/$L241)*$N241,2))*'umowa o pracę'!$E$8,2),0)))),0))))&gt;$J241,$J241,IF(IF(AND($K241=1,$I241&gt;0),ROUND(IF($L241+$M241&gt;=2600,2600*'umowa o pracę'!$E$8,($L241+$M241)*'umowa o pracę'!$E$8),2)+IF($M241=0,ROUND(IF($L241&gt;2600,ROUND($O241/$L241*2600,2),$O241)*'umowa o pracę'!$E$8,2),ROUND(IF($L241&gt;2600,ROUND($O241/$L241*2600,2),$O241)*'umowa o pracę'!$E$8,2)),ROUND(IF($L241+$M241&gt;=2600,2600*'umowa o pracę'!$E$8,($L241+$M241)*'umowa o pracę'!$E$8),2)-IF($M241=0,ROUND(ROUND(IF($L241&gt;2600,ROUND($N241/$L241*2600,2),$N241),2)*'umowa o pracę'!$E$8,2),IF($M241&gt;0,IF($L241+$M241&lt;2600,ROUND(ROUND($N241+ROUND($M241*9%,2),2)*'umowa o pracę'!$E$8,2),IF(AND($L241+$M241&gt;=2600,$M241&lt;2600,$L241&lt;2600),ROUND((ROUND(((2600-$M241)/$L241)*$N241,2)+ROUND($M241*9%,2))*'umowa o pracę'!$E$8,2),IF(AND($L241+$M241&gt;=2600,$M241&gt;=2600),ROUND((ROUND(2600*9%,2))*'umowa o pracę'!$E$8,2),IF(AND($L241+$M241&gt;=2600,$L241&gt;=2600,$M241&lt;2600),ROUND((ROUND($M241*9%,2)+ROUND(((2600-$M241)/$L241)*$N241,2))*'umowa o pracę'!$E$8,2),0)))),0)))&gt;$J241,$J241,IF(AND($K241=1,$I241&gt;0),ROUND(IF($L241+$M241&gt;=2600,2600*'umowa o pracę'!$E$8,($L241+$M241)*'umowa o pracę'!$E$8),2)+IF($M241=0,ROUND(IF($L241&gt;2600,ROUND($O241/$L241*2600,2),$O241)*'umowa o pracę'!$E$8,2),ROUND(IF($L241&gt;2600,ROUND($O241/$L241*2600,2),$O241)*'umowa o pracę'!$E$8,2)),ROUND(IF($L241+$M241&gt;=2600,2600*'umowa o pracę'!$E$8,($L241+$M241)*'umowa o pracę'!$E$8),2)-IF(AND($M241=0,I241&gt;0),ROUND(ROUND(IF($L241&gt;2600,ROUND($N241/$L241*2600,2),$N241),2)*'umowa o pracę'!$E$8,2),IF($M241&gt;0,IF($L241+$M241&lt;2600,ROUND(ROUND($N241+ROUND($M241*9%,2),2)*'umowa o pracę'!$E$8,2),IF(AND($L241+$M241&gt;=2600,$M241&lt;2600,$L241&lt;2600),ROUND((ROUND(((2600-$M241)/$L241)*$N241,2)+ROUND($M241*9%,2))*'umowa o pracę'!$E$8,2),IF(AND($L241+$M241&gt;=2600,$M241&gt;=2600),ROUND((ROUND(2600*9%,2))*'umowa o pracę'!$E$8,2),IF(AND($L241+$M241&gt;=2600,$L241&gt;=2600,$M241&lt;2600),ROUND((ROUND($M241*9%,2)+ROUND(((2600-$M241)/$L241)*$N241,2))*'umowa o pracę'!$E$8,2),0)))),0)))))</f>
        <v>0</v>
      </c>
      <c r="R241" s="252">
        <f>IF(IF(IF(AND($K241=1,$I241&gt;0),ROUND(IF($L241+$M241&gt;=2800,2800*'umowa o pracę'!$E$8,($L241+$M241)*'umowa o pracę'!$E$8),2)+IF($M241=0,ROUND(IF($L241&gt;2800,ROUND($O241/$L241*2800,2),$O241)*'umowa o pracę'!$E$8,2),ROUND(IF($L241&gt;2800,ROUND($O241/$L241*2800,2),$O241)*'umowa o pracę'!$E$8,2)),ROUND(IF($L241+$M241&gt;=2800,2800*'umowa o pracę'!$E$8,($L241+$M241)*'umowa o pracę'!$E$8),2)-IF($M241=0,ROUND(ROUND(IF($L241&gt;2800,ROUND($N241/$L241*2800,2),$N241),2)*'umowa o pracę'!$E$8,2),IF($M241&gt;0,IF($L241+$M241&lt;2800,ROUND(ROUND($N241+ROUND($M241*9%,2),2)*'umowa o pracę'!$E$8,2),IF(AND($L241+$M241&gt;=2800,$M241&lt;2800,$L241&lt;2800),ROUND((ROUND(((2800-$M241)/$L241)*$N241,2)+ROUND($M241*9%,2))*'umowa o pracę'!$E$8,2),IF(AND($L241+$M241&gt;=2800,$M241&gt;=2800),ROUND((ROUND(2800*9%,2))*'umowa o pracę'!$E$8,2),IF(AND($L241+$M241&gt;=2800,$L241&gt;=2800,$M241&lt;2800),ROUND((ROUND($M241*9%,2)+ROUND(((2800-$M241)/$L241)*$N241,2))*'umowa o pracę'!$E$8,2),0)))),0)))&gt;$J241,$J241,IF(AND($K241=1,$I241&gt;0),ROUND(IF($L241+$M241&gt;=2800,2800*'umowa o pracę'!$E$8,($L241+$M241)*'umowa o pracę'!$E$8),2)+IF($M241=0,ROUND(IF($L241&gt;2800,ROUND($O241/$L241*2800,2),$O241)*'umowa o pracę'!$E$8,2),ROUND(IF($L241&gt;2800,ROUND($O241/$L241*2800,2),$O241)*'umowa o pracę'!$E$8,2)),ROUND(IF($L241+$M241&gt;=2800,2800*'umowa o pracę'!$E$8,($L241+$M241)*'umowa o pracę'!$E$8),2)-IF($M241=0,ROUND(ROUND(IF($L241&gt;2800,ROUND($N241/$L241*2800,2),$N241),2)*'umowa o pracę'!$E$8,2),IF($M241&gt;0,IF($L241+$M241&lt;2800,ROUND(ROUND($N241+ROUND($M241*9%,2),2)*'umowa o pracę'!$E$8,2),IF(AND($L241+$M241&gt;=2800,$M241&lt;2800,$L241&lt;2800),ROUND((ROUND(((2800-$M241)/$L241)*$N241,2)+ROUND($M241*9%,2))*'umowa o pracę'!$E$8,2),IF(AND($L241+$M241&gt;=2800,$M241&gt;=2800),ROUND((ROUND(2800*9%,2))*'umowa o pracę'!$E$8,2),IF(AND($L241+$M241&gt;=2800,$L241&gt;=2800,$M241&lt;2800),ROUND((ROUND($M241*9%,2)+ROUND(((2800-$M241)/$L241)*$N241,2))*'umowa o pracę'!$E$8,2),0)))),0))))&gt;$J241,$J241,IF(IF(AND($K241=1,$I241&gt;0),ROUND(IF($L241+$M241&gt;=2800,2800*'umowa o pracę'!$E$8,($L241+$M241)*'umowa o pracę'!$E$8),2)+IF($M241=0,ROUND(IF($L241&gt;2800,ROUND($O241/$L241*2800,2),$O241)*'umowa o pracę'!$E$8,2),ROUND(IF($L241&gt;2800,ROUND($O241/$L241*2800,2),$O241)*'umowa o pracę'!$E$8,2)),ROUND(IF($L241+$M241&gt;=2800,2800*'umowa o pracę'!$E$8,($L241+$M241)*'umowa o pracę'!$E$8),2)-IF($M241=0,ROUND(ROUND(IF($L241&gt;2800,ROUND($N241/$L241*2800,2),$N241),2)*'umowa o pracę'!$E$8,2),IF($M241&gt;0,IF($L241+$M241&lt;2800,ROUND(ROUND($N241+ROUND($M241*9%,2),2)*'umowa o pracę'!$E$8,2),IF(AND($L241+$M241&gt;=2800,$M241&lt;2800,$L241&lt;2800),ROUND((ROUND(((2800-$M241)/$L241)*$N241,2)+ROUND($M241*9%,2))*'umowa o pracę'!$E$8,2),IF(AND($L241+$M241&gt;=2800,$M241&gt;=2800),ROUND((ROUND(2800*9%,2))*'umowa o pracę'!$E$8,2),IF(AND($L241+$M241&gt;=2800,$L241&gt;=2800,$M241&lt;2800),ROUND((ROUND($M241*9%,2)+ROUND(((2800-$M241)/$L241)*$N241,2))*'umowa o pracę'!$E$8,2),0)))),0)))&gt;$J241,$J241,IF(AND($K241=1,$I241&gt;0),ROUND(IF($L241+$M241&gt;=2800,2800*'umowa o pracę'!$E$8,($L241+$M241)*'umowa o pracę'!$E$8),2)+IF($M241=0,ROUND(IF($L241&gt;2800,ROUND($O241/$L241*2800,2),$O241)*'umowa o pracę'!$E$8,2),ROUND(IF($L241&gt;2800,ROUND($O241/$L241*2800,2),$O241)*'umowa o pracę'!$E$8,2)),ROUND(IF($L241+$M241&gt;=2800,2800*'umowa o pracę'!$E$8,($L241+$M241)*'umowa o pracę'!$E$8),2)-IF(AND($M241=0,I241&gt;0),ROUND(ROUND(IF($L241&gt;2800,ROUND($N241/$L241*2800,2),$N241),2)*'umowa o pracę'!$E$8,2),IF($M241&gt;0,IF($L241+$M241&lt;2800,ROUND(ROUND($N241+ROUND($M241*9%,2),2)*'umowa o pracę'!$E$8,2),IF(AND($L241+$M241&gt;=2800,$M241&lt;2800,$L241&lt;2800),ROUND((ROUND(((2800-$M241)/$L241)*$N241,2)+ROUND($M241*9%,2))*'umowa o pracę'!$E$8,2),IF(AND($L241+$M241&gt;=2800,$M241&gt;=2800),ROUND((ROUND(2800*9%,2))*'umowa o pracę'!$E$8,2),IF(AND($L241+$M241&gt;=2800,$L241&gt;=2800,$M241&lt;2800),ROUND((ROUND($M241*9%,2)+ROUND(((2800-$M241)/$L241)*$N241,2))*'umowa o pracę'!$E$8,2),0)))),0)))))</f>
        <v>0</v>
      </c>
      <c r="S241" s="32">
        <f>IF('umowa o pracę'!$E$7=2020,IF(IF($K241=1,IF($M241=0,ROUND(IF($L241&gt;2600,ROUND($N241/$L241*2600,2),$N241)*'umowa o pracę'!$E$8,2),IF($L241+$M241&lt;2600,ROUND(ROUND($N241+ROUND($M241*9%,2),2)*'umowa o pracę'!$E$8,2),IF(AND($L241+$M241&gt;=2600,$L241&lt;2600),ROUND((ROUND($N241+ROUND((2600-$L241)*9%,2),2))*'umowa o pracę'!$E$8,2),IF(AND($L241+$M241&gt;=2600,$L241&gt;=2600),ROUND(ROUND($N241/$L241*2600,2)*'umowa o pracę'!$E$8,2),0)))),0)&gt;$H241,$H241,IF($K241=1,IF($M241=0,ROUND(IF($L241&gt;2600,ROUND($N241/$L241*2600,2),$N241)*'umowa o pracę'!$E$8,2),IF($L241+$M241&lt;2600,ROUND(ROUND($N241+ROUND($M241*9%,2),2)*'umowa o pracę'!$E$8,2),IF(AND($L241+$M241&gt;=2600,$L241&lt;2600),ROUND((ROUND($N241+ROUND((2600-$L241)*9%,2),2))*'umowa o pracę'!$E$8,2),IF(AND($L241+$M241&gt;=2600,$L241&gt;=2600),ROUND(ROUND($N241/$L241*2600,2)*'umowa o pracę'!$E$8,2),0)))),0)),IF('umowa o pracę'!$E$7=2021,IF(IF($K241=1,IF($M241=0,ROUND(IF($L241&gt;2800,ROUND($N241/$L241*2800,2),$N241)*'umowa o pracę'!$E$8,2),IF($L241+$M241&lt;2800,ROUND(ROUND($N241+ROUND($M241*9%,2),2)*'umowa o pracę'!$E$8,2),IF(AND($L241+$M241&gt;=2800,$L241&lt;2800),ROUND((ROUND($N241+ROUND((2800-$L241)*9%,2),2))*'umowa o pracę'!$E$8,2),IF(AND($L241+$M241&gt;=2800,$L241&gt;=2800),ROUND(ROUND($N241/$L241*2800,2)*'umowa o pracę'!$E$8,2),0)))),0)&gt;$H241,$H241,IF($K241=1,IF($M241=0,ROUND(IF($L241&gt;2800,ROUND($N241/$L241*2800,2),$N241)*'umowa o pracę'!$E$8,2),IF($L241+$M241&lt;2800,ROUND(ROUND($N241+ROUND($M241*9%,2),2)*'umowa o pracę'!$E$8,2),IF(AND($L241+$M241&gt;=2800,$L241&lt;2800),ROUND((ROUND($N241+ROUND((2800-$L241)*9%,2),2))*'umowa o pracę'!$E$8,2),IF(AND($L241+$M241&gt;=2800,$L241&gt;=2800),ROUND(ROUND($N241/$L241*2800,2)*'umowa o pracę'!$E$8,2),0)))),0)),0))</f>
        <v>0</v>
      </c>
      <c r="T241" s="32">
        <f>IF('umowa o pracę'!$E$7=2020,IF(IF($K241=1,IF($M241=0,ROUND(IF($L241&gt;2600,ROUND($O241/$L241*2600,2),$O241)*'umowa o pracę'!$E$8,2),ROUND(IF($L241&gt;2600,ROUND($O241/$L241*2600,2),$O241)*'umowa o pracę'!$E$8,2)),0)&gt;$I241,$I241,IF($K241=1,IF($M241=0,ROUND(IF($L241&gt;2600,ROUND($O241/$L241*2600,2),$O241)*'umowa o pracę'!$E$8,2),ROUND(IF($L241&gt;2600,ROUND($O241/$L241*2600,2),$O241)*'umowa o pracę'!$E$8,2)),0)),IF('umowa o pracę'!$E$7=2021,IF(IF($K241=1,IF($M241=0,ROUND(IF($L241&gt;2800,ROUND($O241/$L241*2800,2),$O241)*'umowa o pracę'!$E$8,2),ROUND(IF($L241&gt;2800,ROUND($O241/$L241*2800,2),$O241)*'umowa o pracę'!$E$8,2)),0)&gt;$I241,$I241,IF($K241=1,IF($M241=0,ROUND(IF($L241&gt;2800,ROUND($O241/$L241*2800,2),$O241)*'umowa o pracę'!$E$8,2),ROUND(IF($L241&gt;2800,ROUND($O241/$L241*2800,2),$O241)*'umowa o pracę'!$E$8,2)),0)),0))</f>
        <v>0</v>
      </c>
      <c r="U241" s="51">
        <f>IF('umowa o pracę'!$E$7=2020,$Q241,IF('umowa o pracę'!$E$7=2021,$R241,0))</f>
        <v>0</v>
      </c>
      <c r="V241" s="53">
        <f t="shared" si="40"/>
        <v>1</v>
      </c>
      <c r="W241" s="54">
        <f>IF('umowa o pracę'!$E$6&lt;2,0,$L241)</f>
        <v>0</v>
      </c>
      <c r="X241" s="54">
        <f>IF('umowa o pracę'!$E$6&lt;2,0,$M241)</f>
        <v>0</v>
      </c>
      <c r="Y241" s="55">
        <f>IF('umowa o pracę'!$E$6&lt;2,0,$N241)</f>
        <v>0</v>
      </c>
      <c r="Z241" s="55">
        <f>IF('umowa o pracę'!$E$6&lt;2,0,$O241)</f>
        <v>0</v>
      </c>
      <c r="AA241" s="32">
        <f>IF('umowa o pracę'!$E$7=2020,ROUND(IF($W241&gt;=2600,2600*'umowa o pracę'!$E$8,$W241*'umowa o pracę'!$E$8),2),IF('umowa o pracę'!$E$7=2021,ROUND(IF($W241&gt;=2800,2800*'umowa o pracę'!$E$8,$W241*'umowa o pracę'!$E$8),2),0))</f>
        <v>0</v>
      </c>
      <c r="AB241" s="32">
        <f>IF(IF(IF(AND($V241=1,$I241&gt;0),ROUND(IF($W241+$X241&gt;=2600,2600*'umowa o pracę'!$E$8,($W241+$X241)*'umowa o pracę'!$E$8),2)+IF($X241=0,ROUND(IF($W241&gt;2600,ROUND($Z241/$W241*2600,2),$Z241)*'umowa o pracę'!$E$8,2),ROUND(IF($W241&gt;2600,ROUND($Z241/$W241*2600,2),$Z241)*'umowa o pracę'!$E$8,2)),ROUND(IF($W241+$X241&gt;=2600,2600*'umowa o pracę'!$E$8,($W241+$X241)*'umowa o pracę'!$E$8),2)-IF($X241=0,ROUND(ROUND(IF($W241&gt;2600,ROUND($Y241/$W241*2600,2),$Y241),2)*'umowa o pracę'!$E$8,2),IF($X241&gt;0,IF($W241+$X241&lt;2600,ROUND(ROUND($Y241+ROUND($X241*9%,2),2)*'umowa o pracę'!$E$8,2),IF(AND($W241+$X241&gt;=2600,$X241&lt;2600,$W241&lt;2600),ROUND((ROUND(((2600-$X241)/$W241)*$Y241,2)+ROUND($X241*9%,2))*'umowa o pracę'!$E$8,2),IF(AND($W241+$X241&gt;=2600,$X241&gt;=2600),ROUND((ROUND(2600*9%,2))*'umowa o pracę'!$E$8,2),IF(AND($W241+$X241&gt;=2600,$W241&gt;=2600,$X241&lt;2600),ROUND((ROUND($X241*9%,2)+ROUND(((2600-$X241)/$W241)*$Y241,2))*'umowa o pracę'!$E$8,2),0)))),0)))&gt;$J241,$J241,IF(AND($V241=1,$I241&gt;0),ROUND(IF($W241+$X241&gt;=2600,2600*'umowa o pracę'!$E$8,($W241+$X241)*'umowa o pracę'!$E$8),2)+IF($X241=0,ROUND(IF($W241&gt;2600,ROUND($Z241/$W241*2600,2),$Z241)*'umowa o pracę'!$E$8,2),ROUND(IF($W241&gt;2600,ROUND($Z241/$W241*2600,2),$Z241)*'umowa o pracę'!$E$8,2)),ROUND(IF($W241+$X241&gt;=2600,2600*'umowa o pracę'!$E$8,($W241+$X241)*'umowa o pracę'!$E$8),2)-IF($X241=0,ROUND(ROUND(IF($W241&gt;2600,ROUND($Y241/$W241*2600,2),$Y241),2)*'umowa o pracę'!$E$8,2),IF($X241&gt;0,IF($W241+$X241&lt;2600,ROUND(ROUND($Y241+ROUND($X241*9%,2),2)*'umowa o pracę'!$E$8,2),IF(AND($W241+$X241&gt;=2600,$X241&lt;2600,$W241&lt;2600),ROUND((ROUND(((2600-$X241)/$W241)*$Y241,2)+ROUND($X241*9%,2))*'umowa o pracę'!$E$8,2),IF(AND($W241+$X241&gt;=2600,$X241&gt;=2600),ROUND((ROUND(2600*9%,2))*'umowa o pracę'!$E$8,2),IF(AND($W241+$X241&gt;=2600,$W241&gt;=2600,$X241&lt;2600),ROUND((ROUND($X241*9%,2)+ROUND(((2600-$X241)/$W241)*$Y241,2))*'umowa o pracę'!$E$8,2),0)))),0))))&gt;$J241,$J241,IF(IF(AND($V241=1,$I241&gt;0),ROUND(IF($W241+$X241&gt;=2600,2600*'umowa o pracę'!$E$8,($W241+$X241)*'umowa o pracę'!$E$8),2)+IF($X241=0,ROUND(IF($W241&gt;2600,ROUND($Z241/$W241*2600,2),$Z241)*'umowa o pracę'!$E$8,2),ROUND(IF($W241&gt;2600,ROUND($Z241/$W241*2600,2),$Z241)*'umowa o pracę'!$E$8,2)),ROUND(IF($W241+$X241&gt;=2600,2600*'umowa o pracę'!$E$8,($W241+$X241)*'umowa o pracę'!$E$8),2)-IF($X241=0,ROUND(ROUND(IF($W241&gt;2600,ROUND($Y241/$W241*2600,2),$Y241),2)*'umowa o pracę'!$E$8,2),IF($X241&gt;0,IF($W241+$X241&lt;2600,ROUND(ROUND($Y241+ROUND($X241*9%,2),2)*'umowa o pracę'!$E$8,2),IF(AND($W241+$X241&gt;=2600,$X241&lt;2600,$W241&lt;2600),ROUND((ROUND(((2600-$X241)/$W241)*$Y241,2)+ROUND($X241*9%,2))*'umowa o pracę'!$E$8,2),IF(AND($W241+$X241&gt;=2600,$X241&gt;=2600),ROUND((ROUND(2600*9%,2))*'umowa o pracę'!$E$8,2),IF(AND($W241+$X241&gt;=2600,$W241&gt;=2600,$X241&lt;2600),ROUND((ROUND($X241*9%,2)+ROUND(((2600-$X241)/$W241)*$Y241,2))*'umowa o pracę'!$E$8,2),0)))),0)))&gt;$J241,$J241,IF(AND($V241=1,$I241&gt;0),ROUND(IF($W241+$X241&gt;=2600,2600*'umowa o pracę'!$E$8,($W241+$X241)*'umowa o pracę'!$E$8),2)+IF($X241=0,ROUND(IF($W241&gt;2600,ROUND($Z241/$W241*2600,2),$Z241)*'umowa o pracę'!$E$8,2),ROUND(IF($W241&gt;2600,ROUND($Z241/$W241*2600,2),$Z241)*'umowa o pracę'!$E$8,2)),ROUND(IF($W241+$X241&gt;=2600,2600*'umowa o pracę'!$E$8,($W241+$X241)*'umowa o pracę'!$E$8),2)-IF(AND($X241=0,I241&gt;0),ROUND(ROUND(IF($W241&gt;2600,ROUND($Y241/$W241*2600,2),$Y241),2)*'umowa o pracę'!$E$8,2),IF($X241&gt;0,IF($W241+$X241&lt;2600,ROUND(ROUND($Y241+ROUND($X241*9%,2),2)*'umowa o pracę'!$E$8,2),IF(AND($W241+$X241&gt;=2600,$X241&lt;2600,$W241&lt;2600),ROUND((ROUND(((2600-$X241)/$W241)*$Y241,2)+ROUND($X241*9%,2))*'umowa o pracę'!$E$8,2),IF(AND($W241+$X241&gt;=2600,$X241&gt;=2600),ROUND((ROUND(2600*9%,2))*'umowa o pracę'!$E$8,2),IF(AND($W241+$X241&gt;=2600,$W241&gt;=2600,$X241&lt;2600),ROUND((ROUND($X241*9%,2)+ROUND(((2600-$X241)/$W241)*$Y241,2))*'umowa o pracę'!$E$8,2),0)))),0)))))</f>
        <v>0</v>
      </c>
      <c r="AC241" s="32">
        <f>IF(IF(IF(AND($V241=1,$I241&gt;0),ROUND(IF($W241+$X241&gt;=2800,2800*'umowa o pracę'!$E$8,($W241+$X241)*'umowa o pracę'!$E$8),2)+IF($X241=0,ROUND(IF($W241&gt;2800,ROUND($Z241/$W241*2800,2),$Z241)*'umowa o pracę'!$E$8,2),ROUND(IF($W241&gt;2800,ROUND($Z241/$W241*2800,2),$Z241)*'umowa o pracę'!$E$8,2)),ROUND(IF($W241+$X241&gt;=2800,2800*'umowa o pracę'!$E$8,($W241+$X241)*'umowa o pracę'!$E$8),2)-IF($X241=0,ROUND(ROUND(IF($W241&gt;2800,ROUND($Y241/$W241*2800,2),$Y241),2)*'umowa o pracę'!$E$8,2),IF($X241&gt;0,IF($W241+$X241&lt;2800,ROUND(ROUND($Y241+ROUND($X241*9%,2),2)*'umowa o pracę'!$E$8,2),IF(AND($W241+$X241&gt;=2800,$X241&lt;2800,$W241&lt;2800),ROUND((ROUND(((2800-$X241)/$W241)*$Y241,2)+ROUND($X241*9%,2))*'umowa o pracę'!$E$8,2),IF(AND($W241+$X241&gt;=2800,$X241&gt;=2800),ROUND((ROUND(2800*9%,2))*'umowa o pracę'!$E$8,2),IF(AND($W241+$X241&gt;=2800,$W241&gt;=2800,$X241&lt;2800),ROUND((ROUND($X241*9%,2)+ROUND(((2800-$X241)/$W241)*$Y241,2))*'umowa o pracę'!$E$8,2),0)))),0)))&gt;$J241,$J241,IF(AND($V241=1,$I241&gt;0),ROUND(IF($W241+$X241&gt;=2800,2800*'umowa o pracę'!$E$8,($W241+$X241)*'umowa o pracę'!$E$8),2)+IF($X241=0,ROUND(IF($W241&gt;2800,ROUND($Z241/$W241*2800,2),$Z241)*'umowa o pracę'!$E$8,2),ROUND(IF($W241&gt;2800,ROUND($Z241/$W241*2800,2),$Z241)*'umowa o pracę'!$E$8,2)),ROUND(IF($W241+$X241&gt;=2800,2800*'umowa o pracę'!$E$8,($W241+$X241)*'umowa o pracę'!$E$8),2)-IF($X241=0,ROUND(ROUND(IF($W241&gt;2800,ROUND($Y241/$W241*2800,2),$Y241),2)*'umowa o pracę'!$E$8,2),IF($X241&gt;0,IF($W241+$X241&lt;2800,ROUND(ROUND($Y241+ROUND($X241*9%,2),2)*'umowa o pracę'!$E$8,2),IF(AND($W241+$X241&gt;=2800,$X241&lt;2800,$W241&lt;2800),ROUND((ROUND(((2800-$X241)/$W241)*$Y241,2)+ROUND($X241*9%,2))*'umowa o pracę'!$E$8,2),IF(AND($W241+$X241&gt;=2800,$X241&gt;=2800),ROUND((ROUND(2800*9%,2))*'umowa o pracę'!$E$8,2),IF(AND($W241+$X241&gt;=2800,$W241&gt;=2800,$X241&lt;2800),ROUND((ROUND($X241*9%,2)+ROUND(((2800-$X241)/$W241)*$Y241,2))*'umowa o pracę'!$E$8,2),0)))),0))))&gt;$J241,$J241,IF(IF(AND($V241=1,$I241&gt;0),ROUND(IF($W241+$X241&gt;=2800,2800*'umowa o pracę'!$E$8,($W241+$X241)*'umowa o pracę'!$E$8),2)+IF($X241=0,ROUND(IF($W241&gt;2800,ROUND($Z241/$W241*2800,2),$Z241)*'umowa o pracę'!$E$8,2),ROUND(IF($W241&gt;2800,ROUND($Z241/$W241*2800,2),$Z241)*'umowa o pracę'!$E$8,2)),ROUND(IF($W241+$X241&gt;=2800,2800*'umowa o pracę'!$E$8,($W241+$X241)*'umowa o pracę'!$E$8),2)-IF($X241=0,ROUND(ROUND(IF($W241&gt;2800,ROUND($Y241/$W241*2800,2),$Y241),2)*'umowa o pracę'!$E$8,2),IF($X241&gt;0,IF($W241+$X241&lt;2800,ROUND(ROUND($Y241+ROUND($X241*9%,2),2)*'umowa o pracę'!$E$8,2),IF(AND($W241+$X241&gt;=2800,$X241&lt;2800,$W241&lt;2800),ROUND((ROUND(((2800-$X241)/$W241)*$Y241,2)+ROUND($X241*9%,2))*'umowa o pracę'!$E$8,2),IF(AND($W241+$X241&gt;=2800,$X241&gt;=2800),ROUND((ROUND(2800*9%,2))*'umowa o pracę'!$E$8,2),IF(AND($W241+$X241&gt;=2800,$W241&gt;=2800,$X241&lt;2800),ROUND((ROUND($X241*9%,2)+ROUND(((2800-$X241)/$W241)*$Y241,2))*'umowa o pracę'!$E$8,2),0)))),0)))&gt;$J241,$J241,IF(AND($V241=1,$I241&gt;0),ROUND(IF($W241+$X241&gt;=2800,2800*'umowa o pracę'!$E$8,($W241+$X241)*'umowa o pracę'!$E$8),2)+IF($X241=0,ROUND(IF($W241&gt;2800,ROUND($Z241/$W241*2800,2),$Z241)*'umowa o pracę'!$E$8,2),ROUND(IF($W241&gt;2800,ROUND($Z241/$W241*2800,2),$Z241)*'umowa o pracę'!$E$8,2)),ROUND(IF($W241+$X241&gt;=2800,2800*'umowa o pracę'!$E$8,($W241+$X241)*'umowa o pracę'!$E$8),2)-IF(AND($X241=0,I241&gt;0),ROUND(ROUND(IF($W241&gt;2800,ROUND($Y241/$W241*2800,2),$Y241),2)*'umowa o pracę'!$E$8,2),IF($X241&gt;0,IF($W241+$X241&lt;2800,ROUND(ROUND($Y241+ROUND($X241*9%,2),2)*'umowa o pracę'!$E$8,2),IF(AND($W241+$X241&gt;=2800,$X241&lt;2800,$W241&lt;2800),ROUND((ROUND(((2800-$X241)/$W241)*$Y241,2)+ROUND($X241*9%,2))*'umowa o pracę'!$E$8,2),IF(AND($W241+$X241&gt;=2800,$X241&gt;=2800),ROUND((ROUND(2800*9%,2))*'umowa o pracę'!$E$8,2),IF(AND($W241+$X241&gt;=2800,$W241&gt;=2800,$X241&lt;2800),ROUND((ROUND($X241*9%,2)+ROUND(((2800-$X241)/$W241)*$Y241,2))*'umowa o pracę'!$E$8,2),0)))),0)))))</f>
        <v>0</v>
      </c>
      <c r="AD241" s="32">
        <f>IF('umowa o pracę'!$E$7=2020,IF(IF($V241=1,IF($X241=0,ROUND(IF($W241&gt;2600,ROUND($Y241/$W241*2600,2),$Y241)*'umowa o pracę'!$E$8,2),IF($W241+$X241&lt;2600,ROUND(ROUND($Y241+ROUND($X241*9%,2),2)*'umowa o pracę'!$E$8,2),IF(AND($W241+$X241&gt;=2600,$W241&lt;2600),ROUND((ROUND($Y241+ROUND((2600-$W241)*9%,2),2))*'umowa o pracę'!$E$8,2),IF(AND($W241+$X241&gt;=2600,$W241&gt;=2600),ROUND(ROUND($Y241/$W241*2600,2)*'umowa o pracę'!$E$8,2),0)))),0)&gt;$H241,$H241,IF($V241=1,IF($X241=0,ROUND(IF($W241&gt;2600,ROUND($Y241/$W241*2600,2),$Y241)*'umowa o pracę'!$E$8,2),IF($W241+$X241&lt;2600,ROUND(ROUND($Y241+ROUND($X241*9%,2),2)*'umowa o pracę'!$E$8,2),IF(AND($W241+$X241&gt;=2600,$W241&lt;2600),ROUND((ROUND($Y241+ROUND((2600-$W241)*9%,2),2))*'umowa o pracę'!$E$8,2),IF(AND($W241+$X241&gt;=2600,$W241&gt;=2600),ROUND(ROUND($Y241/$W241*2600,2)*'umowa o pracę'!$E$8,2),0)))),0)),IF('umowa o pracę'!$E$7=2021,IF(IF($V241=1,IF($X241=0,ROUND(IF($W241&gt;2800,ROUND($Y241/$W241*2800,2),$Y241)*'umowa o pracę'!$E$8,2),IF($W241+$X241&lt;2800,ROUND(ROUND($Y241+ROUND($X241*9%,2),2)*'umowa o pracę'!$E$8,2),IF(AND($W241+$X241&gt;=2800,$W241&lt;2800),ROUND((ROUND($Y241+ROUND((2800-$W241)*9%,2),2))*'umowa o pracę'!$E$8,2),IF(AND($W241+$X241&gt;=2800,$W241&gt;=2800),ROUND(ROUND($Y241/$W241*2800,2)*'umowa o pracę'!$E$8,2),0)))),0)&gt;$H241,$H241,IF($V241=1,IF($X241=0,ROUND(IF($W241&gt;2800,ROUND($Y241/$W241*2800,2),$Y241)*'umowa o pracę'!$E$8,2),IF($W241+$X241&lt;2800,ROUND(ROUND($Y241+ROUND($X241*9%,2),2)*'umowa o pracę'!$E$8,2),IF(AND($W241+$X241&gt;=2800,$W241&lt;2800),ROUND((ROUND($Y241+ROUND((2800-$W241)*9%,2),2))*'umowa o pracę'!$E$8,2),IF(AND($W241+$X241&gt;=2800,$W241&gt;=2800),ROUND(ROUND($Y241/$W241*2800,2)*'umowa o pracę'!$E$8,2),0)))),0)),0))</f>
        <v>0</v>
      </c>
      <c r="AE241" s="32">
        <f>IF('umowa o pracę'!$E$7=2020,IF(IF($V241=1,IF($X241=0,ROUND(IF($W241&gt;2600,ROUND($Z241/$W241*2600,2),$Z241)*'umowa o pracę'!$E$8,2),ROUND(IF($W241&gt;2600,ROUND($Z241/$W241*2600,2),$Z241)*'umowa o pracę'!$E$8,2)),0)&gt;$I241,$I241,IF($V241=1,IF($X241=0,ROUND(IF($W241&gt;2600,ROUND($Z241/$W241*2600,2),$Z241)*'umowa o pracę'!$E$8,2),ROUND(IF($W241&gt;2600,ROUND($Z241/$W241*2600,2),$Z241)*'umowa o pracę'!$E$8,2)),0)),IF('umowa o pracę'!$E$7=2021,IF(IF($V241=1,IF($X241=0,ROUND(IF($W241&gt;2800,ROUND($Z241/$W241*2800,2),$Z241)*'umowa o pracę'!$E$8,2),ROUND(IF($W241&gt;2800,ROUND($Z241/$W241*2800,2),$Z241)*'umowa o pracę'!$E$8,2)),0)&gt;$I241,$I241,IF($V241=1,IF($X241=0,ROUND(IF($W241&gt;2800,ROUND($Z241/$W241*2800,2),$Z241)*'umowa o pracę'!$E$8,2),ROUND(IF($W241&gt;2800,ROUND($Z241/$W241*2800,2),$Z241)*'umowa o pracę'!$E$8,2)),0)),0))</f>
        <v>0</v>
      </c>
      <c r="AF241" s="56">
        <f>IF('umowa o pracę'!$E$7=2020,$AB241,IF('umowa o pracę'!$E$7=2021,$AC241,0))</f>
        <v>0</v>
      </c>
      <c r="AG241" s="53">
        <f t="shared" si="41"/>
        <v>1</v>
      </c>
      <c r="AH241" s="39">
        <f>IF('umowa o pracę'!$E$6&lt;3,0,$L241)</f>
        <v>0</v>
      </c>
      <c r="AI241" s="39">
        <f>IF('umowa o pracę'!$E$6&lt;3,0,$M241)</f>
        <v>0</v>
      </c>
      <c r="AJ241" s="55">
        <f>IF('umowa o pracę'!$E$6&lt;3,0,$N241)</f>
        <v>0</v>
      </c>
      <c r="AK241" s="55">
        <f>IF('umowa o pracę'!$E$6&lt;3,0,$O241)</f>
        <v>0</v>
      </c>
      <c r="AL241" s="32">
        <f>IF('umowa o pracę'!$E$7=2020,ROUND(IF($AH241&gt;=2600,2600*'umowa o pracę'!$E$8,$AH241*'umowa o pracę'!$E$8),2),IF('umowa o pracę'!$E$7=2021,ROUND(IF($AH241&gt;=2800,2800*'umowa o pracę'!$E$8,$AH241*'umowa o pracę'!$E$8),2),0))</f>
        <v>0</v>
      </c>
      <c r="AM241" s="32">
        <f>IF(IF(IF(AND($AG241=1,$I241&gt;0),ROUND(IF($AH241+$AI241&gt;=2600,2600*'umowa o pracę'!$E$8,($AH241+$AI241)*'umowa o pracę'!$E$8),2)+IF($AI241=0,ROUND(IF($AH241&gt;2600,ROUND($AK241/$AH241*2600,2),$AK241)*'umowa o pracę'!$E$8,2),ROUND(IF($AH241&gt;2600,ROUND($AK241/$AH241*2600,2),$AK241)*'umowa o pracę'!$E$8,2)),ROUND(IF($AH241+$AI241&gt;=2600,2600*'umowa o pracę'!$E$8,($AH241+$AI241)*'umowa o pracę'!$E$8),2)-IF($AI241=0,ROUND(ROUND(IF($AH241&gt;2600,ROUND($AJ241/$AH241*2600,2),$AJ241),2)*'umowa o pracę'!$E$8,2),IF($AI241&gt;0,IF($AH241+$AI241&lt;2600,ROUND(ROUND($AJ241+ROUND($AI241*9%,2),2)*'umowa o pracę'!$E$8,2),IF(AND($AH241+$AI241&gt;=2600,$AI241&lt;2600,$AH241&lt;2600),ROUND((ROUND(((2600-$AI241)/$AH241)*$AJ241,2)+ROUND($AI241*9%,2))*'umowa o pracę'!$E$8,2),IF(AND($AH241+$AI241&gt;=2600,$AI241&gt;=2600),ROUND((ROUND(2600*9%,2))*'umowa o pracę'!$E$8,2),IF(AND($AH241+$AI241&gt;=2600,$AH241&gt;=2600,$AI241&lt;2600),ROUND((ROUND($AI241*9%,2)+ROUND(((2600-$AI241)/$AH241)*$AJ241,2))*'umowa o pracę'!$E$8,2),0)))),0)))&gt;$J241,$J241,IF(AND($AG241=1,$I241&gt;0),ROUND(IF($AH241+$AI241&gt;=2600,2600*'umowa o pracę'!$E$8,($AH241+$AI241)*'umowa o pracę'!$E$8),2)+IF($AI241=0,ROUND(IF($AH241&gt;2600,ROUND($AK241/$AH241*2600,2),$AK241)*'umowa o pracę'!$E$8,2),ROUND(IF($AH241&gt;2600,ROUND($AK241/$AH241*2600,2),$AK241)*'umowa o pracę'!$E$8,2)),ROUND(IF($AH241+$AI241&gt;=2600,2600*'umowa o pracę'!$E$8,($AH241+$AI241)*'umowa o pracę'!$E$8),2)-IF($AI241=0,ROUND(ROUND(IF($AH241&gt;2600,ROUND($AJ241/$AH241*2600,2),$AJ241),2)*'umowa o pracę'!$E$8,2),IF($AI241&gt;0,IF($AH241+$AI241&lt;2600,ROUND(ROUND($AJ241+ROUND($AI241*9%,2),2)*'umowa o pracę'!$E$8,2),IF(AND($AH241+$AI241&gt;=2600,$AI241&lt;2600,$AH241&lt;2600),ROUND((ROUND(((2600-$AI241)/$AH241)*$AJ241,2)+ROUND($AI241*9%,2))*'umowa o pracę'!$E$8,2),IF(AND($AH241+$AI241&gt;=2600,$AI241&gt;=2600),ROUND((ROUND(2600*9%,2))*'umowa o pracę'!$E$8,2),IF(AND($AH241+$AI241&gt;=2600,$AH241&gt;=2600,$AI241&lt;2600),ROUND((ROUND($AI241*9%,2)+ROUND(((2600-$AI241)/$AH241)*$AJ241,2))*'umowa o pracę'!$E$8,2),0)))),0))))&gt;$J241,$J241,IF(IF(AND($AG241=1,$I241&gt;0),ROUND(IF($AH241+$AI241&gt;=2600,2600*'umowa o pracę'!$E$8,($AH241+$AI241)*'umowa o pracę'!$E$8),2)+IF($AI241=0,ROUND(IF($AH241&gt;2600,ROUND($AK241/$AH241*2600,2),$AK241)*'umowa o pracę'!$E$8,2),ROUND(IF($AH241&gt;2600,ROUND($AK241/$AH241*2600,2),$AK241)*'umowa o pracę'!$E$8,2)),ROUND(IF($AH241+$AI241&gt;=2600,2600*'umowa o pracę'!$E$8,($AH241+$AI241)*'umowa o pracę'!$E$8),2)-IF($AI241=0,ROUND(ROUND(IF($AH241&gt;2600,ROUND($AJ241/$AH241*2600,2),$AJ241),2)*'umowa o pracę'!$E$8,2),IF($AI241&gt;0,IF($AH241+$AI241&lt;2600,ROUND(ROUND($AJ241+ROUND($AI241*9%,2),2)*'umowa o pracę'!$E$8,2),IF(AND($AH241+$AI241&gt;=2600,$AI241&lt;2600,$AH241&lt;2600),ROUND((ROUND(((2600-$AI241)/$AH241)*$AJ241,2)+ROUND($AI241*9%,2))*'umowa o pracę'!$E$8,2),IF(AND($AH241+$AI241&gt;=2600,$AI241&gt;=2600),ROUND((ROUND(2600*9%,2))*'umowa o pracę'!$E$8,2),IF(AND($AH241+$AI241&gt;=2600,$AH241&gt;=2600,$AI241&lt;2600),ROUND((ROUND($AI241*9%,2)+ROUND(((2600-$AI241)/$AH241)*$AJ241,2))*'umowa o pracę'!$E$8,2),0)))),0)))&gt;$J241,$J241,IF(AND($AG241=1,$I241&gt;0),ROUND(IF($AH241+$AI241&gt;=2600,2600*'umowa o pracę'!$E$8,($AH241+$AI241)*'umowa o pracę'!$E$8),2)+IF($AI241=0,ROUND(IF($AH241&gt;2600,ROUND($AK241/$AH241*2600,2),$AK241)*'umowa o pracę'!$E$8,2),ROUND(IF($AH241&gt;2600,ROUND($AK241/$AH241*2600,2),$AK241)*'umowa o pracę'!$E$8,2)),ROUND(IF($AH241+$AI241&gt;=2600,2600*'umowa o pracę'!$E$8,($AH241+$AI241)*'umowa o pracę'!$E$8),2)-IF(AND($AI241=0,I241&gt;0),ROUND(ROUND(IF($AH241&gt;2600,ROUND($AJ241/$AH241*2600,2),$AJ241),2)*'umowa o pracę'!$E$8,2),IF($AI241&gt;0,IF($AH241+$AI241&lt;2600,ROUND(ROUND($AJ241+ROUND($AI241*9%,2),2)*'umowa o pracę'!$E$8,2),IF(AND($AH241+$AI241&gt;=2600,$AI241&lt;2600,$AH241&lt;2600),ROUND((ROUND(((2600-$AI241)/$AH241)*$AJ241,2)+ROUND($AI241*9%,2))*'umowa o pracę'!$E$8,2),IF(AND($AH241+$AI241&gt;=2600,$AI241&gt;=2600),ROUND((ROUND(2600*9%,2))*'umowa o pracę'!$E$8,2),IF(AND($AH241+$AI241&gt;=2600,$AH241&gt;=2600,$AI241&lt;2600),ROUND((ROUND($AI241*9%,2)+ROUND(((2600-$AI241)/$AH241)*$AJ241,2))*'umowa o pracę'!$E$8,2),0)))),0)))))</f>
        <v>0</v>
      </c>
      <c r="AN241" s="32">
        <f>IF(IF(IF(AND($AG241=1,$I241&gt;0),ROUND(IF($AH241+$AI241&gt;=2800,2800*'umowa o pracę'!$E$8,($AH241+$AI241)*'umowa o pracę'!$E$8),2)+IF($AI241=0,ROUND(IF($AH241&gt;2800,ROUND($AK241/$AH241*2800,2),$AK241)*'umowa o pracę'!$E$8,2),ROUND(IF($AH241&gt;2800,ROUND($AK241/$AH241*2800,2),$AK241)*'umowa o pracę'!$E$8,2)),ROUND(IF($AH241+$AI241&gt;=2800,2800*'umowa o pracę'!$E$8,($AH241+$AI241)*'umowa o pracę'!$E$8),2)-IF($AI241=0,ROUND(ROUND(IF($AH241&gt;2800,ROUND($AJ241/$AH241*2800,2),$AJ241),2)*'umowa o pracę'!$E$8,2),IF($AI241&gt;0,IF($AH241+$AI241&lt;2800,ROUND(ROUND($AJ241+ROUND($AI241*9%,2),2)*'umowa o pracę'!$E$8,2),IF(AND($AH241+$AI241&gt;=2800,$AI241&lt;2800,$AH241&lt;2800),ROUND((ROUND(((2800-$AI241)/$AH241)*$AJ241,2)+ROUND($AI241*9%,2))*'umowa o pracę'!$E$8,2),IF(AND($AH241+$AI241&gt;=2800,$AI241&gt;=2800),ROUND((ROUND(2800*9%,2))*'umowa o pracę'!$E$8,2),IF(AND($AH241+$AI241&gt;=2800,$AH241&gt;=2800,$AI241&lt;2800),ROUND((ROUND($AI241*9%,2)+ROUND(((2800-$AI241)/$AH241)*$AJ241,2))*'umowa o pracę'!$E$8,2),0)))),0)))&gt;$J241,$J241,IF(AND($AG241=1,$I241&gt;0),ROUND(IF($AH241+$AI241&gt;=2800,2800*'umowa o pracę'!$E$8,($AH241+$AI241)*'umowa o pracę'!$E$8),2)+IF($AI241=0,ROUND(IF($AH241&gt;2800,ROUND($AK241/$AH241*2800,2),$AK241)*'umowa o pracę'!$E$8,2),ROUND(IF($AH241&gt;2800,ROUND($AK241/$AH241*2800,2),$AK241)*'umowa o pracę'!$E$8,2)),ROUND(IF($AH241+$AI241&gt;=2800,2800*'umowa o pracę'!$E$8,($AH241+$AI241)*'umowa o pracę'!$E$8),2)-IF($AI241=0,ROUND(ROUND(IF($AH241&gt;2800,ROUND($AJ241/$AH241*2800,2),$AJ241),2)*'umowa o pracę'!$E$8,2),IF($AI241&gt;0,IF($AH241+$AI241&lt;2800,ROUND(ROUND($AJ241+ROUND($AI241*9%,2),2)*'umowa o pracę'!$E$8,2),IF(AND($AH241+$AI241&gt;=2800,$AI241&lt;2800,$AH241&lt;2800),ROUND((ROUND(((2800-$AI241)/$AH241)*$AJ241,2)+ROUND($AI241*9%,2))*'umowa o pracę'!$E$8,2),IF(AND($AH241+$AI241&gt;=2800,$AI241&gt;=2800),ROUND((ROUND(2800*9%,2))*'umowa o pracę'!$E$8,2),IF(AND($AH241+$AI241&gt;=2800,$AH241&gt;=2800,$AI241&lt;2800),ROUND((ROUND($AI241*9%,2)+ROUND(((2800-$AI241)/$AH241)*$AJ241,2))*'umowa o pracę'!$E$8,2),0)))),0))))&gt;$J241,$J241,IF(IF(AND($AG241=1,$I241&gt;0),ROUND(IF($AH241+$AI241&gt;=2800,2800*'umowa o pracę'!$E$8,($AH241+$AI241)*'umowa o pracę'!$E$8),2)+IF($AI241=0,ROUND(IF($AH241&gt;2800,ROUND($AK241/$AH241*2800,2),$AK241)*'umowa o pracę'!$E$8,2),ROUND(IF($AH241&gt;2800,ROUND($AK241/$AH241*2800,2),$AK241)*'umowa o pracę'!$E$8,2)),ROUND(IF($AH241+$AI241&gt;=2800,2800*'umowa o pracę'!$E$8,($AH241+$AI241)*'umowa o pracę'!$E$8),2)-IF($AI241=0,ROUND(ROUND(IF($AH241&gt;2800,ROUND($AJ241/$AH241*2800,2),$AJ241),2)*'umowa o pracę'!$E$8,2),IF($AI241&gt;0,IF($AH241+$AI241&lt;2800,ROUND(ROUND($AJ241+ROUND($AI241*9%,2),2)*'umowa o pracę'!$E$8,2),IF(AND($AH241+$AI241&gt;=2800,$AI241&lt;2800,$AH241&lt;2800),ROUND((ROUND(((2800-$AI241)/$AH241)*$AJ241,2)+ROUND($AI241*9%,2))*'umowa o pracę'!$E$8,2),IF(AND($AH241+$AI241&gt;=2800,$AI241&gt;=2800),ROUND((ROUND(2800*9%,2))*'umowa o pracę'!$E$8,2),IF(AND($AH241+$AI241&gt;=2800,$AH241&gt;=2800,$AI241&lt;2800),ROUND((ROUND($AI241*9%,2)+ROUND(((2800-$AI241)/$AH241)*$AJ241,2))*'umowa o pracę'!$E$8,2),0)))),0)))&gt;$J241,$J241,IF(AND($AG241=1,$I241&gt;0),ROUND(IF($AH241+$AI241&gt;=2800,2800*'umowa o pracę'!$E$8,($AH241+$AI241)*'umowa o pracę'!$E$8),2)+IF($AI241=0,ROUND(IF($AH241&gt;2800,ROUND($AK241/$AH241*2800,2),$AK241)*'umowa o pracę'!$E$8,2),ROUND(IF($AH241&gt;2800,ROUND($AK241/$AH241*2800,2),$AK241)*'umowa o pracę'!$E$8,2)),ROUND(IF($AH241+$AI241&gt;=2800,2800*'umowa o pracę'!$E$8,($AH241+$AI241)*'umowa o pracę'!$E$8),2)-IF(AND($AI241=0,I241&gt;0),ROUND(ROUND(IF($AH241&gt;2800,ROUND($AJ241/$AH241*2800,2),$AJ241),2)*'umowa o pracę'!$E$8,2),IF($AI241&gt;0,IF($AH241+$AI241&lt;2800,ROUND(ROUND($AJ241+ROUND($AI241*9%,2),2)*'umowa o pracę'!$E$8,2),IF(AND($AH241+$AI241&gt;=2800,$AI241&lt;2800,$AH241&lt;2800),ROUND((ROUND(((2800-$AI241)/$AH241)*$AJ241,2)+ROUND($AI241*9%,2))*'umowa o pracę'!$E$8,2),IF(AND($AH241+$AI241&gt;=2800,$AI241&gt;=2800),ROUND((ROUND(2800*9%,2))*'umowa o pracę'!$E$8,2),IF(AND($AH241+$AI241&gt;=2800,$AH241&gt;=2800,$AI241&lt;2800),ROUND((ROUND($AI241*9%,2)+ROUND(((2800-$AI241)/$AH241)*$AJ241,2))*'umowa o pracę'!$E$8,2),0)))),0)))))</f>
        <v>0</v>
      </c>
      <c r="AO241" s="32">
        <f>IF('umowa o pracę'!$E$7=2020,IF(IF($AG241=1,IF($AI241=0,ROUND(IF($AH241&gt;2600,ROUND($AJ241/$AH241*2600,2),$AJ241)*'umowa o pracę'!$E$8,2),IF($AH241+$AI241&lt;2600,ROUND(ROUND($AJ241+ROUND($AI241*9%,2),2)*'umowa o pracę'!$E$8,2),IF(AND($AH241+$AI241&gt;=2600,$AH241&lt;2600),ROUND((ROUND($AJ241+ROUND((2600-$AH241)*9%,2),2))*'umowa o pracę'!$E$8,2),IF(AND($AH241+$AI241&gt;=2600,$AH241&gt;=2600),ROUND(ROUND($AJ241/$AH241*2600,2)*'umowa o pracę'!$E$8,2),0)))),0)&gt;$H241,$H241,IF($AG241=1,IF($AI241=0,ROUND(IF($AH241&gt;2600,ROUND($AJ241/$AH241*2600,2),$AJ241)*'umowa o pracę'!$E$8,2),IF($AH241+$AI241&lt;2600,ROUND(ROUND($AJ241+ROUND($AI241*9%,2),2)*'umowa o pracę'!$E$8,2),IF(AND($AH241+$AI241&gt;=2600,$AH241&lt;2600),ROUND((ROUND($AJ241+ROUND((2600-$AH241)*9%,2),2))*'umowa o pracę'!$E$8,2),IF(AND($AH241+$AI241&gt;=2600,$AH241&gt;=2600),ROUND(ROUND($AJ241/$AH241*2600,2)*'umowa o pracę'!$E$8,2),0)))),0)),IF('umowa o pracę'!$E$7=2021,IF(IF($AG241=1,IF($AI241=0,ROUND(IF($AH241&gt;2800,ROUND($AJ241/$AH241*2800,2),$AJ241)*'umowa o pracę'!$E$8,2),IF($AH241+$AI241&lt;2800,ROUND(ROUND($AJ241+ROUND($AI241*9%,2),2)*'umowa o pracę'!$E$8,2),IF(AND($AH241+$AI241&gt;=2800,$AH241&lt;2800),ROUND((ROUND($AJ241+ROUND((2800-$AH241)*9%,2),2))*'umowa o pracę'!$E$8,2),IF(AND($AH241+$AI241&gt;=2800,$AH241&gt;=2800),ROUND(ROUND($AJ241/$AH241*2800,2)*'umowa o pracę'!$E$8,2),0)))),0)&gt;$H241,$H241,IF($AG241=1,IF($AI241=0,ROUND(IF($AH241&gt;2800,ROUND($AJ241/$AH241*2800,2),$AJ241)*'umowa o pracę'!$E$8,2),IF($AH241+$AI241&lt;2800,ROUND(ROUND($AJ241+ROUND($AI241*9%,2),2)*'umowa o pracę'!$E$8,2),IF(AND($AH241+$AI241&gt;=2800,$AH241&lt;2800),ROUND((ROUND($AJ241+ROUND((2800-$AH241)*9%,2),2))*'umowa o pracę'!$E$8,2),IF(AND($AH241+$AI241&gt;=2800,$AH241&gt;=2800),ROUND(ROUND($AJ241/$AH241*2800,2)*'umowa o pracę'!$E$8,2),0)))),0)),0))</f>
        <v>0</v>
      </c>
      <c r="AP241" s="32">
        <f>IF('umowa o pracę'!$E$7=2020,IF(IF($AG241=1,IF($AI241=0,ROUND(IF($AH241&gt;2600,ROUND($AK241/$AH241*2600,2),$AK241)*'umowa o pracę'!$E$8,2),ROUND(IF($AH241&gt;2600,ROUND($AK241/$AH241*2600,2),$AK241)*'umowa o pracę'!$E$8,2)),0)&gt;$I241,$I241,IF($AG241=1,IF($AI241=0,ROUND(IF($AH241&gt;2600,ROUND($AK241/$AH241*2600,2),$AK241)*'umowa o pracę'!$E$8,2),ROUND(IF($AH241&gt;2600,ROUND($AK241/$AH241*2600,2),$AK241)*'umowa o pracę'!$E$8,2)),0)),IF('umowa o pracę'!$E$7=2021,IF(IF($AG241=1,IF($AI241=0,ROUND(IF($AH241&gt;2800,ROUND($AK241/$AH241*2800,2),$AK241)*'umowa o pracę'!$E$8,2),ROUND(IF($AH241&gt;2800,ROUND($AK241/$AH241*2800,2),$AK241)*'umowa o pracę'!$E$8,2)),0)&gt;$I241,$I241,IF($AG241=1,IF($AI241=0,ROUND(IF($AH241&gt;2800,ROUND($AK241/$AH241*2800,2),$AK241)*'umowa o pracę'!$E$8,2),ROUND(IF($AH241&gt;2800,ROUND($AK241/$AH241*2800,2),$AK241)*'umowa o pracę'!$E$8,2)),0)),0))</f>
        <v>0</v>
      </c>
      <c r="AQ241" s="56">
        <f>IF('umowa o pracę'!$E$7=2020,$AM241,IF('umowa o pracę'!$E$7=2021,$AN241,0))</f>
        <v>0</v>
      </c>
      <c r="AR241" s="33">
        <f>IF('umowa o pracę'!$E$7=0,0,U241+AF241+AQ241)</f>
        <v>0</v>
      </c>
      <c r="AS241" s="19"/>
      <c r="AT241" s="19"/>
      <c r="AU241" s="19"/>
      <c r="AV241" s="6"/>
      <c r="AW241" s="6"/>
      <c r="AX241" s="6">
        <f t="shared" si="39"/>
        <v>10</v>
      </c>
      <c r="AY241" s="6"/>
      <c r="AZ241" s="234">
        <f t="shared" si="42"/>
        <v>0</v>
      </c>
      <c r="BA241" s="234">
        <f t="shared" si="43"/>
        <v>0</v>
      </c>
      <c r="BB241" s="234">
        <f t="shared" si="44"/>
        <v>0</v>
      </c>
      <c r="BC241" s="234">
        <f t="shared" si="45"/>
        <v>0</v>
      </c>
      <c r="BD241" s="234">
        <f t="shared" si="46"/>
        <v>0</v>
      </c>
      <c r="BE241" s="234">
        <f t="shared" si="47"/>
        <v>0</v>
      </c>
      <c r="BF241" s="234">
        <f t="shared" si="48"/>
        <v>0</v>
      </c>
      <c r="BG241" s="234">
        <f t="shared" si="49"/>
        <v>0</v>
      </c>
      <c r="BH241" s="234">
        <f t="shared" si="50"/>
        <v>0</v>
      </c>
      <c r="BI241" s="238">
        <f t="shared" si="51"/>
        <v>0</v>
      </c>
      <c r="BJ241" s="236"/>
      <c r="BK241" s="236"/>
      <c r="BL241" s="237"/>
    </row>
    <row r="242" spans="1:64" ht="15.75" customHeight="1" x14ac:dyDescent="0.25">
      <c r="A242" s="129">
        <v>231</v>
      </c>
      <c r="B242" s="57"/>
      <c r="C242" s="57"/>
      <c r="D242" s="36"/>
      <c r="E242" s="36"/>
      <c r="F242" s="242"/>
      <c r="G242" s="37">
        <v>1</v>
      </c>
      <c r="H242" s="58">
        <v>0</v>
      </c>
      <c r="I242" s="59">
        <v>0</v>
      </c>
      <c r="J242" s="60">
        <v>0</v>
      </c>
      <c r="K242" s="52">
        <v>1</v>
      </c>
      <c r="L242" s="39">
        <v>0</v>
      </c>
      <c r="M242" s="39">
        <v>0</v>
      </c>
      <c r="N242" s="39">
        <v>0</v>
      </c>
      <c r="O242" s="39">
        <v>0</v>
      </c>
      <c r="P242" s="35">
        <f>IF('umowa o pracę'!$E$7=2020,ROUND(IF($L242&gt;=2600,2600*'umowa o pracę'!$E$8,$L242*'umowa o pracę'!$E$8),2),IF('umowa o pracę'!$E$7=2021,ROUND(IF($L242&gt;=2800,2800*'umowa o pracę'!$E$8,$L242*'umowa o pracę'!$E$8),2),0))</f>
        <v>0</v>
      </c>
      <c r="Q242" s="252">
        <f>IF(IF(IF(AND($K242=1,$I242&gt;0),ROUND(IF($L242+$M242&gt;=2600,2600*'umowa o pracę'!$E$8,($L242+$M242)*'umowa o pracę'!$E$8),2)+IF($M242=0,ROUND(IF($L242&gt;2600,ROUND($O242/$L242*2600,2),$O242)*'umowa o pracę'!$E$8,2),ROUND(IF($L242&gt;2600,ROUND($O242/$L242*2600,2),$O242)*'umowa o pracę'!$E$8,2)),ROUND(IF($L242+$M242&gt;=2600,2600*'umowa o pracę'!$E$8,($L242+$M242)*'umowa o pracę'!$E$8),2)-IF($M242=0,ROUND(ROUND(IF($L242&gt;2600,ROUND($N242/$L242*2600,2),$N242),2)*'umowa o pracę'!$E$8,2),IF($M242&gt;0,IF($L242+$M242&lt;2600,ROUND(ROUND($N242+ROUND($M242*9%,2),2)*'umowa o pracę'!$E$8,2),IF(AND($L242+$M242&gt;=2600,$M242&lt;2600,$L242&lt;2600),ROUND((ROUND(((2600-$M242)/$L242)*$N242,2)+ROUND($M242*9%,2))*'umowa o pracę'!$E$8,2),IF(AND($L242+$M242&gt;=2600,$M242&gt;=2600),ROUND((ROUND(2600*9%,2))*'umowa o pracę'!$E$8,2),IF(AND($L242+$M242&gt;=2600,$L242&gt;=2600,$M242&lt;2600),ROUND((ROUND($M242*9%,2)+ROUND(((2600-$M242)/$L242)*$N242,2))*'umowa o pracę'!$E$8,2),0)))),0)))&gt;$J242,$J242,IF(AND($K242=1,$I242&gt;0),ROUND(IF($L242+$M242&gt;=2600,2600*'umowa o pracę'!$E$8,($L242+$M242)*'umowa o pracę'!$E$8),2)+IF($M242=0,ROUND(IF($L242&gt;2600,ROUND($O242/$L242*2600,2),$O242)*'umowa o pracę'!$E$8,2),ROUND(IF($L242&gt;2600,ROUND($O242/$L242*2600,2),$O242)*'umowa o pracę'!$E$8,2)),ROUND(IF($L242+$M242&gt;=2600,2600*'umowa o pracę'!$E$8,($L242+$M242)*'umowa o pracę'!$E$8),2)-IF($M242=0,ROUND(ROUND(IF($L242&gt;2600,ROUND($N242/$L242*2600,2),$N242),2)*'umowa o pracę'!$E$8,2),IF($M242&gt;0,IF($L242+$M242&lt;2600,ROUND(ROUND($N242+ROUND($M242*9%,2),2)*'umowa o pracę'!$E$8,2),IF(AND($L242+$M242&gt;=2600,$M242&lt;2600,$L242&lt;2600),ROUND((ROUND(((2600-$M242)/$L242)*$N242,2)+ROUND($M242*9%,2))*'umowa o pracę'!$E$8,2),IF(AND($L242+$M242&gt;=2600,$M242&gt;=2600),ROUND((ROUND(2600*9%,2))*'umowa o pracę'!$E$8,2),IF(AND($L242+$M242&gt;=2600,$L242&gt;=2600,$M242&lt;2600),ROUND((ROUND($M242*9%,2)+ROUND(((2600-$M242)/$L242)*$N242,2))*'umowa o pracę'!$E$8,2),0)))),0))))&gt;$J242,$J242,IF(IF(AND($K242=1,$I242&gt;0),ROUND(IF($L242+$M242&gt;=2600,2600*'umowa o pracę'!$E$8,($L242+$M242)*'umowa o pracę'!$E$8),2)+IF($M242=0,ROUND(IF($L242&gt;2600,ROUND($O242/$L242*2600,2),$O242)*'umowa o pracę'!$E$8,2),ROUND(IF($L242&gt;2600,ROUND($O242/$L242*2600,2),$O242)*'umowa o pracę'!$E$8,2)),ROUND(IF($L242+$M242&gt;=2600,2600*'umowa o pracę'!$E$8,($L242+$M242)*'umowa o pracę'!$E$8),2)-IF($M242=0,ROUND(ROUND(IF($L242&gt;2600,ROUND($N242/$L242*2600,2),$N242),2)*'umowa o pracę'!$E$8,2),IF($M242&gt;0,IF($L242+$M242&lt;2600,ROUND(ROUND($N242+ROUND($M242*9%,2),2)*'umowa o pracę'!$E$8,2),IF(AND($L242+$M242&gt;=2600,$M242&lt;2600,$L242&lt;2600),ROUND((ROUND(((2600-$M242)/$L242)*$N242,2)+ROUND($M242*9%,2))*'umowa o pracę'!$E$8,2),IF(AND($L242+$M242&gt;=2600,$M242&gt;=2600),ROUND((ROUND(2600*9%,2))*'umowa o pracę'!$E$8,2),IF(AND($L242+$M242&gt;=2600,$L242&gt;=2600,$M242&lt;2600),ROUND((ROUND($M242*9%,2)+ROUND(((2600-$M242)/$L242)*$N242,2))*'umowa o pracę'!$E$8,2),0)))),0)))&gt;$J242,$J242,IF(AND($K242=1,$I242&gt;0),ROUND(IF($L242+$M242&gt;=2600,2600*'umowa o pracę'!$E$8,($L242+$M242)*'umowa o pracę'!$E$8),2)+IF($M242=0,ROUND(IF($L242&gt;2600,ROUND($O242/$L242*2600,2),$O242)*'umowa o pracę'!$E$8,2),ROUND(IF($L242&gt;2600,ROUND($O242/$L242*2600,2),$O242)*'umowa o pracę'!$E$8,2)),ROUND(IF($L242+$M242&gt;=2600,2600*'umowa o pracę'!$E$8,($L242+$M242)*'umowa o pracę'!$E$8),2)-IF(AND($M242=0,I242&gt;0),ROUND(ROUND(IF($L242&gt;2600,ROUND($N242/$L242*2600,2),$N242),2)*'umowa o pracę'!$E$8,2),IF($M242&gt;0,IF($L242+$M242&lt;2600,ROUND(ROUND($N242+ROUND($M242*9%,2),2)*'umowa o pracę'!$E$8,2),IF(AND($L242+$M242&gt;=2600,$M242&lt;2600,$L242&lt;2600),ROUND((ROUND(((2600-$M242)/$L242)*$N242,2)+ROUND($M242*9%,2))*'umowa o pracę'!$E$8,2),IF(AND($L242+$M242&gt;=2600,$M242&gt;=2600),ROUND((ROUND(2600*9%,2))*'umowa o pracę'!$E$8,2),IF(AND($L242+$M242&gt;=2600,$L242&gt;=2600,$M242&lt;2600),ROUND((ROUND($M242*9%,2)+ROUND(((2600-$M242)/$L242)*$N242,2))*'umowa o pracę'!$E$8,2),0)))),0)))))</f>
        <v>0</v>
      </c>
      <c r="R242" s="252">
        <f>IF(IF(IF(AND($K242=1,$I242&gt;0),ROUND(IF($L242+$M242&gt;=2800,2800*'umowa o pracę'!$E$8,($L242+$M242)*'umowa o pracę'!$E$8),2)+IF($M242=0,ROUND(IF($L242&gt;2800,ROUND($O242/$L242*2800,2),$O242)*'umowa o pracę'!$E$8,2),ROUND(IF($L242&gt;2800,ROUND($O242/$L242*2800,2),$O242)*'umowa o pracę'!$E$8,2)),ROUND(IF($L242+$M242&gt;=2800,2800*'umowa o pracę'!$E$8,($L242+$M242)*'umowa o pracę'!$E$8),2)-IF($M242=0,ROUND(ROUND(IF($L242&gt;2800,ROUND($N242/$L242*2800,2),$N242),2)*'umowa o pracę'!$E$8,2),IF($M242&gt;0,IF($L242+$M242&lt;2800,ROUND(ROUND($N242+ROUND($M242*9%,2),2)*'umowa o pracę'!$E$8,2),IF(AND($L242+$M242&gt;=2800,$M242&lt;2800,$L242&lt;2800),ROUND((ROUND(((2800-$M242)/$L242)*$N242,2)+ROUND($M242*9%,2))*'umowa o pracę'!$E$8,2),IF(AND($L242+$M242&gt;=2800,$M242&gt;=2800),ROUND((ROUND(2800*9%,2))*'umowa o pracę'!$E$8,2),IF(AND($L242+$M242&gt;=2800,$L242&gt;=2800,$M242&lt;2800),ROUND((ROUND($M242*9%,2)+ROUND(((2800-$M242)/$L242)*$N242,2))*'umowa o pracę'!$E$8,2),0)))),0)))&gt;$J242,$J242,IF(AND($K242=1,$I242&gt;0),ROUND(IF($L242+$M242&gt;=2800,2800*'umowa o pracę'!$E$8,($L242+$M242)*'umowa o pracę'!$E$8),2)+IF($M242=0,ROUND(IF($L242&gt;2800,ROUND($O242/$L242*2800,2),$O242)*'umowa o pracę'!$E$8,2),ROUND(IF($L242&gt;2800,ROUND($O242/$L242*2800,2),$O242)*'umowa o pracę'!$E$8,2)),ROUND(IF($L242+$M242&gt;=2800,2800*'umowa o pracę'!$E$8,($L242+$M242)*'umowa o pracę'!$E$8),2)-IF($M242=0,ROUND(ROUND(IF($L242&gt;2800,ROUND($N242/$L242*2800,2),$N242),2)*'umowa o pracę'!$E$8,2),IF($M242&gt;0,IF($L242+$M242&lt;2800,ROUND(ROUND($N242+ROUND($M242*9%,2),2)*'umowa o pracę'!$E$8,2),IF(AND($L242+$M242&gt;=2800,$M242&lt;2800,$L242&lt;2800),ROUND((ROUND(((2800-$M242)/$L242)*$N242,2)+ROUND($M242*9%,2))*'umowa o pracę'!$E$8,2),IF(AND($L242+$M242&gt;=2800,$M242&gt;=2800),ROUND((ROUND(2800*9%,2))*'umowa o pracę'!$E$8,2),IF(AND($L242+$M242&gt;=2800,$L242&gt;=2800,$M242&lt;2800),ROUND((ROUND($M242*9%,2)+ROUND(((2800-$M242)/$L242)*$N242,2))*'umowa o pracę'!$E$8,2),0)))),0))))&gt;$J242,$J242,IF(IF(AND($K242=1,$I242&gt;0),ROUND(IF($L242+$M242&gt;=2800,2800*'umowa o pracę'!$E$8,($L242+$M242)*'umowa o pracę'!$E$8),2)+IF($M242=0,ROUND(IF($L242&gt;2800,ROUND($O242/$L242*2800,2),$O242)*'umowa o pracę'!$E$8,2),ROUND(IF($L242&gt;2800,ROUND($O242/$L242*2800,2),$O242)*'umowa o pracę'!$E$8,2)),ROUND(IF($L242+$M242&gt;=2800,2800*'umowa o pracę'!$E$8,($L242+$M242)*'umowa o pracę'!$E$8),2)-IF($M242=0,ROUND(ROUND(IF($L242&gt;2800,ROUND($N242/$L242*2800,2),$N242),2)*'umowa o pracę'!$E$8,2),IF($M242&gt;0,IF($L242+$M242&lt;2800,ROUND(ROUND($N242+ROUND($M242*9%,2),2)*'umowa o pracę'!$E$8,2),IF(AND($L242+$M242&gt;=2800,$M242&lt;2800,$L242&lt;2800),ROUND((ROUND(((2800-$M242)/$L242)*$N242,2)+ROUND($M242*9%,2))*'umowa o pracę'!$E$8,2),IF(AND($L242+$M242&gt;=2800,$M242&gt;=2800),ROUND((ROUND(2800*9%,2))*'umowa o pracę'!$E$8,2),IF(AND($L242+$M242&gt;=2800,$L242&gt;=2800,$M242&lt;2800),ROUND((ROUND($M242*9%,2)+ROUND(((2800-$M242)/$L242)*$N242,2))*'umowa o pracę'!$E$8,2),0)))),0)))&gt;$J242,$J242,IF(AND($K242=1,$I242&gt;0),ROUND(IF($L242+$M242&gt;=2800,2800*'umowa o pracę'!$E$8,($L242+$M242)*'umowa o pracę'!$E$8),2)+IF($M242=0,ROUND(IF($L242&gt;2800,ROUND($O242/$L242*2800,2),$O242)*'umowa o pracę'!$E$8,2),ROUND(IF($L242&gt;2800,ROUND($O242/$L242*2800,2),$O242)*'umowa o pracę'!$E$8,2)),ROUND(IF($L242+$M242&gt;=2800,2800*'umowa o pracę'!$E$8,($L242+$M242)*'umowa o pracę'!$E$8),2)-IF(AND($M242=0,I242&gt;0),ROUND(ROUND(IF($L242&gt;2800,ROUND($N242/$L242*2800,2),$N242),2)*'umowa o pracę'!$E$8,2),IF($M242&gt;0,IF($L242+$M242&lt;2800,ROUND(ROUND($N242+ROUND($M242*9%,2),2)*'umowa o pracę'!$E$8,2),IF(AND($L242+$M242&gt;=2800,$M242&lt;2800,$L242&lt;2800),ROUND((ROUND(((2800-$M242)/$L242)*$N242,2)+ROUND($M242*9%,2))*'umowa o pracę'!$E$8,2),IF(AND($L242+$M242&gt;=2800,$M242&gt;=2800),ROUND((ROUND(2800*9%,2))*'umowa o pracę'!$E$8,2),IF(AND($L242+$M242&gt;=2800,$L242&gt;=2800,$M242&lt;2800),ROUND((ROUND($M242*9%,2)+ROUND(((2800-$M242)/$L242)*$N242,2))*'umowa o pracę'!$E$8,2),0)))),0)))))</f>
        <v>0</v>
      </c>
      <c r="S242" s="32">
        <f>IF('umowa o pracę'!$E$7=2020,IF(IF($K242=1,IF($M242=0,ROUND(IF($L242&gt;2600,ROUND($N242/$L242*2600,2),$N242)*'umowa o pracę'!$E$8,2),IF($L242+$M242&lt;2600,ROUND(ROUND($N242+ROUND($M242*9%,2),2)*'umowa o pracę'!$E$8,2),IF(AND($L242+$M242&gt;=2600,$L242&lt;2600),ROUND((ROUND($N242+ROUND((2600-$L242)*9%,2),2))*'umowa o pracę'!$E$8,2),IF(AND($L242+$M242&gt;=2600,$L242&gt;=2600),ROUND(ROUND($N242/$L242*2600,2)*'umowa o pracę'!$E$8,2),0)))),0)&gt;$H242,$H242,IF($K242=1,IF($M242=0,ROUND(IF($L242&gt;2600,ROUND($N242/$L242*2600,2),$N242)*'umowa o pracę'!$E$8,2),IF($L242+$M242&lt;2600,ROUND(ROUND($N242+ROUND($M242*9%,2),2)*'umowa o pracę'!$E$8,2),IF(AND($L242+$M242&gt;=2600,$L242&lt;2600),ROUND((ROUND($N242+ROUND((2600-$L242)*9%,2),2))*'umowa o pracę'!$E$8,2),IF(AND($L242+$M242&gt;=2600,$L242&gt;=2600),ROUND(ROUND($N242/$L242*2600,2)*'umowa o pracę'!$E$8,2),0)))),0)),IF('umowa o pracę'!$E$7=2021,IF(IF($K242=1,IF($M242=0,ROUND(IF($L242&gt;2800,ROUND($N242/$L242*2800,2),$N242)*'umowa o pracę'!$E$8,2),IF($L242+$M242&lt;2800,ROUND(ROUND($N242+ROUND($M242*9%,2),2)*'umowa o pracę'!$E$8,2),IF(AND($L242+$M242&gt;=2800,$L242&lt;2800),ROUND((ROUND($N242+ROUND((2800-$L242)*9%,2),2))*'umowa o pracę'!$E$8,2),IF(AND($L242+$M242&gt;=2800,$L242&gt;=2800),ROUND(ROUND($N242/$L242*2800,2)*'umowa o pracę'!$E$8,2),0)))),0)&gt;$H242,$H242,IF($K242=1,IF($M242=0,ROUND(IF($L242&gt;2800,ROUND($N242/$L242*2800,2),$N242)*'umowa o pracę'!$E$8,2),IF($L242+$M242&lt;2800,ROUND(ROUND($N242+ROUND($M242*9%,2),2)*'umowa o pracę'!$E$8,2),IF(AND($L242+$M242&gt;=2800,$L242&lt;2800),ROUND((ROUND($N242+ROUND((2800-$L242)*9%,2),2))*'umowa o pracę'!$E$8,2),IF(AND($L242+$M242&gt;=2800,$L242&gt;=2800),ROUND(ROUND($N242/$L242*2800,2)*'umowa o pracę'!$E$8,2),0)))),0)),0))</f>
        <v>0</v>
      </c>
      <c r="T242" s="32">
        <f>IF('umowa o pracę'!$E$7=2020,IF(IF($K242=1,IF($M242=0,ROUND(IF($L242&gt;2600,ROUND($O242/$L242*2600,2),$O242)*'umowa o pracę'!$E$8,2),ROUND(IF($L242&gt;2600,ROUND($O242/$L242*2600,2),$O242)*'umowa o pracę'!$E$8,2)),0)&gt;$I242,$I242,IF($K242=1,IF($M242=0,ROUND(IF($L242&gt;2600,ROUND($O242/$L242*2600,2),$O242)*'umowa o pracę'!$E$8,2),ROUND(IF($L242&gt;2600,ROUND($O242/$L242*2600,2),$O242)*'umowa o pracę'!$E$8,2)),0)),IF('umowa o pracę'!$E$7=2021,IF(IF($K242=1,IF($M242=0,ROUND(IF($L242&gt;2800,ROUND($O242/$L242*2800,2),$O242)*'umowa o pracę'!$E$8,2),ROUND(IF($L242&gt;2800,ROUND($O242/$L242*2800,2),$O242)*'umowa o pracę'!$E$8,2)),0)&gt;$I242,$I242,IF($K242=1,IF($M242=0,ROUND(IF($L242&gt;2800,ROUND($O242/$L242*2800,2),$O242)*'umowa o pracę'!$E$8,2),ROUND(IF($L242&gt;2800,ROUND($O242/$L242*2800,2),$O242)*'umowa o pracę'!$E$8,2)),0)),0))</f>
        <v>0</v>
      </c>
      <c r="U242" s="51">
        <f>IF('umowa o pracę'!$E$7=2020,$Q242,IF('umowa o pracę'!$E$7=2021,$R242,0))</f>
        <v>0</v>
      </c>
      <c r="V242" s="53">
        <f t="shared" si="40"/>
        <v>1</v>
      </c>
      <c r="W242" s="54">
        <f>IF('umowa o pracę'!$E$6&lt;2,0,$L242)</f>
        <v>0</v>
      </c>
      <c r="X242" s="54">
        <f>IF('umowa o pracę'!$E$6&lt;2,0,$M242)</f>
        <v>0</v>
      </c>
      <c r="Y242" s="55">
        <f>IF('umowa o pracę'!$E$6&lt;2,0,$N242)</f>
        <v>0</v>
      </c>
      <c r="Z242" s="55">
        <f>IF('umowa o pracę'!$E$6&lt;2,0,$O242)</f>
        <v>0</v>
      </c>
      <c r="AA242" s="32">
        <f>IF('umowa o pracę'!$E$7=2020,ROUND(IF($W242&gt;=2600,2600*'umowa o pracę'!$E$8,$W242*'umowa o pracę'!$E$8),2),IF('umowa o pracę'!$E$7=2021,ROUND(IF($W242&gt;=2800,2800*'umowa o pracę'!$E$8,$W242*'umowa o pracę'!$E$8),2),0))</f>
        <v>0</v>
      </c>
      <c r="AB242" s="32">
        <f>IF(IF(IF(AND($V242=1,$I242&gt;0),ROUND(IF($W242+$X242&gt;=2600,2600*'umowa o pracę'!$E$8,($W242+$X242)*'umowa o pracę'!$E$8),2)+IF($X242=0,ROUND(IF($W242&gt;2600,ROUND($Z242/$W242*2600,2),$Z242)*'umowa o pracę'!$E$8,2),ROUND(IF($W242&gt;2600,ROUND($Z242/$W242*2600,2),$Z242)*'umowa o pracę'!$E$8,2)),ROUND(IF($W242+$X242&gt;=2600,2600*'umowa o pracę'!$E$8,($W242+$X242)*'umowa o pracę'!$E$8),2)-IF($X242=0,ROUND(ROUND(IF($W242&gt;2600,ROUND($Y242/$W242*2600,2),$Y242),2)*'umowa o pracę'!$E$8,2),IF($X242&gt;0,IF($W242+$X242&lt;2600,ROUND(ROUND($Y242+ROUND($X242*9%,2),2)*'umowa o pracę'!$E$8,2),IF(AND($W242+$X242&gt;=2600,$X242&lt;2600,$W242&lt;2600),ROUND((ROUND(((2600-$X242)/$W242)*$Y242,2)+ROUND($X242*9%,2))*'umowa o pracę'!$E$8,2),IF(AND($W242+$X242&gt;=2600,$X242&gt;=2600),ROUND((ROUND(2600*9%,2))*'umowa o pracę'!$E$8,2),IF(AND($W242+$X242&gt;=2600,$W242&gt;=2600,$X242&lt;2600),ROUND((ROUND($X242*9%,2)+ROUND(((2600-$X242)/$W242)*$Y242,2))*'umowa o pracę'!$E$8,2),0)))),0)))&gt;$J242,$J242,IF(AND($V242=1,$I242&gt;0),ROUND(IF($W242+$X242&gt;=2600,2600*'umowa o pracę'!$E$8,($W242+$X242)*'umowa o pracę'!$E$8),2)+IF($X242=0,ROUND(IF($W242&gt;2600,ROUND($Z242/$W242*2600,2),$Z242)*'umowa o pracę'!$E$8,2),ROUND(IF($W242&gt;2600,ROUND($Z242/$W242*2600,2),$Z242)*'umowa o pracę'!$E$8,2)),ROUND(IF($W242+$X242&gt;=2600,2600*'umowa o pracę'!$E$8,($W242+$X242)*'umowa o pracę'!$E$8),2)-IF($X242=0,ROUND(ROUND(IF($W242&gt;2600,ROUND($Y242/$W242*2600,2),$Y242),2)*'umowa o pracę'!$E$8,2),IF($X242&gt;0,IF($W242+$X242&lt;2600,ROUND(ROUND($Y242+ROUND($X242*9%,2),2)*'umowa o pracę'!$E$8,2),IF(AND($W242+$X242&gt;=2600,$X242&lt;2600,$W242&lt;2600),ROUND((ROUND(((2600-$X242)/$W242)*$Y242,2)+ROUND($X242*9%,2))*'umowa o pracę'!$E$8,2),IF(AND($W242+$X242&gt;=2600,$X242&gt;=2600),ROUND((ROUND(2600*9%,2))*'umowa o pracę'!$E$8,2),IF(AND($W242+$X242&gt;=2600,$W242&gt;=2600,$X242&lt;2600),ROUND((ROUND($X242*9%,2)+ROUND(((2600-$X242)/$W242)*$Y242,2))*'umowa o pracę'!$E$8,2),0)))),0))))&gt;$J242,$J242,IF(IF(AND($V242=1,$I242&gt;0),ROUND(IF($W242+$X242&gt;=2600,2600*'umowa o pracę'!$E$8,($W242+$X242)*'umowa o pracę'!$E$8),2)+IF($X242=0,ROUND(IF($W242&gt;2600,ROUND($Z242/$W242*2600,2),$Z242)*'umowa o pracę'!$E$8,2),ROUND(IF($W242&gt;2600,ROUND($Z242/$W242*2600,2),$Z242)*'umowa o pracę'!$E$8,2)),ROUND(IF($W242+$X242&gt;=2600,2600*'umowa o pracę'!$E$8,($W242+$X242)*'umowa o pracę'!$E$8),2)-IF($X242=0,ROUND(ROUND(IF($W242&gt;2600,ROUND($Y242/$W242*2600,2),$Y242),2)*'umowa o pracę'!$E$8,2),IF($X242&gt;0,IF($W242+$X242&lt;2600,ROUND(ROUND($Y242+ROUND($X242*9%,2),2)*'umowa o pracę'!$E$8,2),IF(AND($W242+$X242&gt;=2600,$X242&lt;2600,$W242&lt;2600),ROUND((ROUND(((2600-$X242)/$W242)*$Y242,2)+ROUND($X242*9%,2))*'umowa o pracę'!$E$8,2),IF(AND($W242+$X242&gt;=2600,$X242&gt;=2600),ROUND((ROUND(2600*9%,2))*'umowa o pracę'!$E$8,2),IF(AND($W242+$X242&gt;=2600,$W242&gt;=2600,$X242&lt;2600),ROUND((ROUND($X242*9%,2)+ROUND(((2600-$X242)/$W242)*$Y242,2))*'umowa o pracę'!$E$8,2),0)))),0)))&gt;$J242,$J242,IF(AND($V242=1,$I242&gt;0),ROUND(IF($W242+$X242&gt;=2600,2600*'umowa o pracę'!$E$8,($W242+$X242)*'umowa o pracę'!$E$8),2)+IF($X242=0,ROUND(IF($W242&gt;2600,ROUND($Z242/$W242*2600,2),$Z242)*'umowa o pracę'!$E$8,2),ROUND(IF($W242&gt;2600,ROUND($Z242/$W242*2600,2),$Z242)*'umowa o pracę'!$E$8,2)),ROUND(IF($W242+$X242&gt;=2600,2600*'umowa o pracę'!$E$8,($W242+$X242)*'umowa o pracę'!$E$8),2)-IF(AND($X242=0,I242&gt;0),ROUND(ROUND(IF($W242&gt;2600,ROUND($Y242/$W242*2600,2),$Y242),2)*'umowa o pracę'!$E$8,2),IF($X242&gt;0,IF($W242+$X242&lt;2600,ROUND(ROUND($Y242+ROUND($X242*9%,2),2)*'umowa o pracę'!$E$8,2),IF(AND($W242+$X242&gt;=2600,$X242&lt;2600,$W242&lt;2600),ROUND((ROUND(((2600-$X242)/$W242)*$Y242,2)+ROUND($X242*9%,2))*'umowa o pracę'!$E$8,2),IF(AND($W242+$X242&gt;=2600,$X242&gt;=2600),ROUND((ROUND(2600*9%,2))*'umowa o pracę'!$E$8,2),IF(AND($W242+$X242&gt;=2600,$W242&gt;=2600,$X242&lt;2600),ROUND((ROUND($X242*9%,2)+ROUND(((2600-$X242)/$W242)*$Y242,2))*'umowa o pracę'!$E$8,2),0)))),0)))))</f>
        <v>0</v>
      </c>
      <c r="AC242" s="32">
        <f>IF(IF(IF(AND($V242=1,$I242&gt;0),ROUND(IF($W242+$X242&gt;=2800,2800*'umowa o pracę'!$E$8,($W242+$X242)*'umowa o pracę'!$E$8),2)+IF($X242=0,ROUND(IF($W242&gt;2800,ROUND($Z242/$W242*2800,2),$Z242)*'umowa o pracę'!$E$8,2),ROUND(IF($W242&gt;2800,ROUND($Z242/$W242*2800,2),$Z242)*'umowa o pracę'!$E$8,2)),ROUND(IF($W242+$X242&gt;=2800,2800*'umowa o pracę'!$E$8,($W242+$X242)*'umowa o pracę'!$E$8),2)-IF($X242=0,ROUND(ROUND(IF($W242&gt;2800,ROUND($Y242/$W242*2800,2),$Y242),2)*'umowa o pracę'!$E$8,2),IF($X242&gt;0,IF($W242+$X242&lt;2800,ROUND(ROUND($Y242+ROUND($X242*9%,2),2)*'umowa o pracę'!$E$8,2),IF(AND($W242+$X242&gt;=2800,$X242&lt;2800,$W242&lt;2800),ROUND((ROUND(((2800-$X242)/$W242)*$Y242,2)+ROUND($X242*9%,2))*'umowa o pracę'!$E$8,2),IF(AND($W242+$X242&gt;=2800,$X242&gt;=2800),ROUND((ROUND(2800*9%,2))*'umowa o pracę'!$E$8,2),IF(AND($W242+$X242&gt;=2800,$W242&gt;=2800,$X242&lt;2800),ROUND((ROUND($X242*9%,2)+ROUND(((2800-$X242)/$W242)*$Y242,2))*'umowa o pracę'!$E$8,2),0)))),0)))&gt;$J242,$J242,IF(AND($V242=1,$I242&gt;0),ROUND(IF($W242+$X242&gt;=2800,2800*'umowa o pracę'!$E$8,($W242+$X242)*'umowa o pracę'!$E$8),2)+IF($X242=0,ROUND(IF($W242&gt;2800,ROUND($Z242/$W242*2800,2),$Z242)*'umowa o pracę'!$E$8,2),ROUND(IF($W242&gt;2800,ROUND($Z242/$W242*2800,2),$Z242)*'umowa o pracę'!$E$8,2)),ROUND(IF($W242+$X242&gt;=2800,2800*'umowa o pracę'!$E$8,($W242+$X242)*'umowa o pracę'!$E$8),2)-IF($X242=0,ROUND(ROUND(IF($W242&gt;2800,ROUND($Y242/$W242*2800,2),$Y242),2)*'umowa o pracę'!$E$8,2),IF($X242&gt;0,IF($W242+$X242&lt;2800,ROUND(ROUND($Y242+ROUND($X242*9%,2),2)*'umowa o pracę'!$E$8,2),IF(AND($W242+$X242&gt;=2800,$X242&lt;2800,$W242&lt;2800),ROUND((ROUND(((2800-$X242)/$W242)*$Y242,2)+ROUND($X242*9%,2))*'umowa o pracę'!$E$8,2),IF(AND($W242+$X242&gt;=2800,$X242&gt;=2800),ROUND((ROUND(2800*9%,2))*'umowa o pracę'!$E$8,2),IF(AND($W242+$X242&gt;=2800,$W242&gt;=2800,$X242&lt;2800),ROUND((ROUND($X242*9%,2)+ROUND(((2800-$X242)/$W242)*$Y242,2))*'umowa o pracę'!$E$8,2),0)))),0))))&gt;$J242,$J242,IF(IF(AND($V242=1,$I242&gt;0),ROUND(IF($W242+$X242&gt;=2800,2800*'umowa o pracę'!$E$8,($W242+$X242)*'umowa o pracę'!$E$8),2)+IF($X242=0,ROUND(IF($W242&gt;2800,ROUND($Z242/$W242*2800,2),$Z242)*'umowa o pracę'!$E$8,2),ROUND(IF($W242&gt;2800,ROUND($Z242/$W242*2800,2),$Z242)*'umowa o pracę'!$E$8,2)),ROUND(IF($W242+$X242&gt;=2800,2800*'umowa o pracę'!$E$8,($W242+$X242)*'umowa o pracę'!$E$8),2)-IF($X242=0,ROUND(ROUND(IF($W242&gt;2800,ROUND($Y242/$W242*2800,2),$Y242),2)*'umowa o pracę'!$E$8,2),IF($X242&gt;0,IF($W242+$X242&lt;2800,ROUND(ROUND($Y242+ROUND($X242*9%,2),2)*'umowa o pracę'!$E$8,2),IF(AND($W242+$X242&gt;=2800,$X242&lt;2800,$W242&lt;2800),ROUND((ROUND(((2800-$X242)/$W242)*$Y242,2)+ROUND($X242*9%,2))*'umowa o pracę'!$E$8,2),IF(AND($W242+$X242&gt;=2800,$X242&gt;=2800),ROUND((ROUND(2800*9%,2))*'umowa o pracę'!$E$8,2),IF(AND($W242+$X242&gt;=2800,$W242&gt;=2800,$X242&lt;2800),ROUND((ROUND($X242*9%,2)+ROUND(((2800-$X242)/$W242)*$Y242,2))*'umowa o pracę'!$E$8,2),0)))),0)))&gt;$J242,$J242,IF(AND($V242=1,$I242&gt;0),ROUND(IF($W242+$X242&gt;=2800,2800*'umowa o pracę'!$E$8,($W242+$X242)*'umowa o pracę'!$E$8),2)+IF($X242=0,ROUND(IF($W242&gt;2800,ROUND($Z242/$W242*2800,2),$Z242)*'umowa o pracę'!$E$8,2),ROUND(IF($W242&gt;2800,ROUND($Z242/$W242*2800,2),$Z242)*'umowa o pracę'!$E$8,2)),ROUND(IF($W242+$X242&gt;=2800,2800*'umowa o pracę'!$E$8,($W242+$X242)*'umowa o pracę'!$E$8),2)-IF(AND($X242=0,I242&gt;0),ROUND(ROUND(IF($W242&gt;2800,ROUND($Y242/$W242*2800,2),$Y242),2)*'umowa o pracę'!$E$8,2),IF($X242&gt;0,IF($W242+$X242&lt;2800,ROUND(ROUND($Y242+ROUND($X242*9%,2),2)*'umowa o pracę'!$E$8,2),IF(AND($W242+$X242&gt;=2800,$X242&lt;2800,$W242&lt;2800),ROUND((ROUND(((2800-$X242)/$W242)*$Y242,2)+ROUND($X242*9%,2))*'umowa o pracę'!$E$8,2),IF(AND($W242+$X242&gt;=2800,$X242&gt;=2800),ROUND((ROUND(2800*9%,2))*'umowa o pracę'!$E$8,2),IF(AND($W242+$X242&gt;=2800,$W242&gt;=2800,$X242&lt;2800),ROUND((ROUND($X242*9%,2)+ROUND(((2800-$X242)/$W242)*$Y242,2))*'umowa o pracę'!$E$8,2),0)))),0)))))</f>
        <v>0</v>
      </c>
      <c r="AD242" s="32">
        <f>IF('umowa o pracę'!$E$7=2020,IF(IF($V242=1,IF($X242=0,ROUND(IF($W242&gt;2600,ROUND($Y242/$W242*2600,2),$Y242)*'umowa o pracę'!$E$8,2),IF($W242+$X242&lt;2600,ROUND(ROUND($Y242+ROUND($X242*9%,2),2)*'umowa o pracę'!$E$8,2),IF(AND($W242+$X242&gt;=2600,$W242&lt;2600),ROUND((ROUND($Y242+ROUND((2600-$W242)*9%,2),2))*'umowa o pracę'!$E$8,2),IF(AND($W242+$X242&gt;=2600,$W242&gt;=2600),ROUND(ROUND($Y242/$W242*2600,2)*'umowa o pracę'!$E$8,2),0)))),0)&gt;$H242,$H242,IF($V242=1,IF($X242=0,ROUND(IF($W242&gt;2600,ROUND($Y242/$W242*2600,2),$Y242)*'umowa o pracę'!$E$8,2),IF($W242+$X242&lt;2600,ROUND(ROUND($Y242+ROUND($X242*9%,2),2)*'umowa o pracę'!$E$8,2),IF(AND($W242+$X242&gt;=2600,$W242&lt;2600),ROUND((ROUND($Y242+ROUND((2600-$W242)*9%,2),2))*'umowa o pracę'!$E$8,2),IF(AND($W242+$X242&gt;=2600,$W242&gt;=2600),ROUND(ROUND($Y242/$W242*2600,2)*'umowa o pracę'!$E$8,2),0)))),0)),IF('umowa o pracę'!$E$7=2021,IF(IF($V242=1,IF($X242=0,ROUND(IF($W242&gt;2800,ROUND($Y242/$W242*2800,2),$Y242)*'umowa o pracę'!$E$8,2),IF($W242+$X242&lt;2800,ROUND(ROUND($Y242+ROUND($X242*9%,2),2)*'umowa o pracę'!$E$8,2),IF(AND($W242+$X242&gt;=2800,$W242&lt;2800),ROUND((ROUND($Y242+ROUND((2800-$W242)*9%,2),2))*'umowa o pracę'!$E$8,2),IF(AND($W242+$X242&gt;=2800,$W242&gt;=2800),ROUND(ROUND($Y242/$W242*2800,2)*'umowa o pracę'!$E$8,2),0)))),0)&gt;$H242,$H242,IF($V242=1,IF($X242=0,ROUND(IF($W242&gt;2800,ROUND($Y242/$W242*2800,2),$Y242)*'umowa o pracę'!$E$8,2),IF($W242+$X242&lt;2800,ROUND(ROUND($Y242+ROUND($X242*9%,2),2)*'umowa o pracę'!$E$8,2),IF(AND($W242+$X242&gt;=2800,$W242&lt;2800),ROUND((ROUND($Y242+ROUND((2800-$W242)*9%,2),2))*'umowa o pracę'!$E$8,2),IF(AND($W242+$X242&gt;=2800,$W242&gt;=2800),ROUND(ROUND($Y242/$W242*2800,2)*'umowa o pracę'!$E$8,2),0)))),0)),0))</f>
        <v>0</v>
      </c>
      <c r="AE242" s="32">
        <f>IF('umowa o pracę'!$E$7=2020,IF(IF($V242=1,IF($X242=0,ROUND(IF($W242&gt;2600,ROUND($Z242/$W242*2600,2),$Z242)*'umowa o pracę'!$E$8,2),ROUND(IF($W242&gt;2600,ROUND($Z242/$W242*2600,2),$Z242)*'umowa o pracę'!$E$8,2)),0)&gt;$I242,$I242,IF($V242=1,IF($X242=0,ROUND(IF($W242&gt;2600,ROUND($Z242/$W242*2600,2),$Z242)*'umowa o pracę'!$E$8,2),ROUND(IF($W242&gt;2600,ROUND($Z242/$W242*2600,2),$Z242)*'umowa o pracę'!$E$8,2)),0)),IF('umowa o pracę'!$E$7=2021,IF(IF($V242=1,IF($X242=0,ROUND(IF($W242&gt;2800,ROUND($Z242/$W242*2800,2),$Z242)*'umowa o pracę'!$E$8,2),ROUND(IF($W242&gt;2800,ROUND($Z242/$W242*2800,2),$Z242)*'umowa o pracę'!$E$8,2)),0)&gt;$I242,$I242,IF($V242=1,IF($X242=0,ROUND(IF($W242&gt;2800,ROUND($Z242/$W242*2800,2),$Z242)*'umowa o pracę'!$E$8,2),ROUND(IF($W242&gt;2800,ROUND($Z242/$W242*2800,2),$Z242)*'umowa o pracę'!$E$8,2)),0)),0))</f>
        <v>0</v>
      </c>
      <c r="AF242" s="56">
        <f>IF('umowa o pracę'!$E$7=2020,$AB242,IF('umowa o pracę'!$E$7=2021,$AC242,0))</f>
        <v>0</v>
      </c>
      <c r="AG242" s="53">
        <f t="shared" si="41"/>
        <v>1</v>
      </c>
      <c r="AH242" s="39">
        <f>IF('umowa o pracę'!$E$6&lt;3,0,$L242)</f>
        <v>0</v>
      </c>
      <c r="AI242" s="39">
        <f>IF('umowa o pracę'!$E$6&lt;3,0,$M242)</f>
        <v>0</v>
      </c>
      <c r="AJ242" s="55">
        <f>IF('umowa o pracę'!$E$6&lt;3,0,$N242)</f>
        <v>0</v>
      </c>
      <c r="AK242" s="55">
        <f>IF('umowa o pracę'!$E$6&lt;3,0,$O242)</f>
        <v>0</v>
      </c>
      <c r="AL242" s="32">
        <f>IF('umowa o pracę'!$E$7=2020,ROUND(IF($AH242&gt;=2600,2600*'umowa o pracę'!$E$8,$AH242*'umowa o pracę'!$E$8),2),IF('umowa o pracę'!$E$7=2021,ROUND(IF($AH242&gt;=2800,2800*'umowa o pracę'!$E$8,$AH242*'umowa o pracę'!$E$8),2),0))</f>
        <v>0</v>
      </c>
      <c r="AM242" s="32">
        <f>IF(IF(IF(AND($AG242=1,$I242&gt;0),ROUND(IF($AH242+$AI242&gt;=2600,2600*'umowa o pracę'!$E$8,($AH242+$AI242)*'umowa o pracę'!$E$8),2)+IF($AI242=0,ROUND(IF($AH242&gt;2600,ROUND($AK242/$AH242*2600,2),$AK242)*'umowa o pracę'!$E$8,2),ROUND(IF($AH242&gt;2600,ROUND($AK242/$AH242*2600,2),$AK242)*'umowa o pracę'!$E$8,2)),ROUND(IF($AH242+$AI242&gt;=2600,2600*'umowa o pracę'!$E$8,($AH242+$AI242)*'umowa o pracę'!$E$8),2)-IF($AI242=0,ROUND(ROUND(IF($AH242&gt;2600,ROUND($AJ242/$AH242*2600,2),$AJ242),2)*'umowa o pracę'!$E$8,2),IF($AI242&gt;0,IF($AH242+$AI242&lt;2600,ROUND(ROUND($AJ242+ROUND($AI242*9%,2),2)*'umowa o pracę'!$E$8,2),IF(AND($AH242+$AI242&gt;=2600,$AI242&lt;2600,$AH242&lt;2600),ROUND((ROUND(((2600-$AI242)/$AH242)*$AJ242,2)+ROUND($AI242*9%,2))*'umowa o pracę'!$E$8,2),IF(AND($AH242+$AI242&gt;=2600,$AI242&gt;=2600),ROUND((ROUND(2600*9%,2))*'umowa o pracę'!$E$8,2),IF(AND($AH242+$AI242&gt;=2600,$AH242&gt;=2600,$AI242&lt;2600),ROUND((ROUND($AI242*9%,2)+ROUND(((2600-$AI242)/$AH242)*$AJ242,2))*'umowa o pracę'!$E$8,2),0)))),0)))&gt;$J242,$J242,IF(AND($AG242=1,$I242&gt;0),ROUND(IF($AH242+$AI242&gt;=2600,2600*'umowa o pracę'!$E$8,($AH242+$AI242)*'umowa o pracę'!$E$8),2)+IF($AI242=0,ROUND(IF($AH242&gt;2600,ROUND($AK242/$AH242*2600,2),$AK242)*'umowa o pracę'!$E$8,2),ROUND(IF($AH242&gt;2600,ROUND($AK242/$AH242*2600,2),$AK242)*'umowa o pracę'!$E$8,2)),ROUND(IF($AH242+$AI242&gt;=2600,2600*'umowa o pracę'!$E$8,($AH242+$AI242)*'umowa o pracę'!$E$8),2)-IF($AI242=0,ROUND(ROUND(IF($AH242&gt;2600,ROUND($AJ242/$AH242*2600,2),$AJ242),2)*'umowa o pracę'!$E$8,2),IF($AI242&gt;0,IF($AH242+$AI242&lt;2600,ROUND(ROUND($AJ242+ROUND($AI242*9%,2),2)*'umowa o pracę'!$E$8,2),IF(AND($AH242+$AI242&gt;=2600,$AI242&lt;2600,$AH242&lt;2600),ROUND((ROUND(((2600-$AI242)/$AH242)*$AJ242,2)+ROUND($AI242*9%,2))*'umowa o pracę'!$E$8,2),IF(AND($AH242+$AI242&gt;=2600,$AI242&gt;=2600),ROUND((ROUND(2600*9%,2))*'umowa o pracę'!$E$8,2),IF(AND($AH242+$AI242&gt;=2600,$AH242&gt;=2600,$AI242&lt;2600),ROUND((ROUND($AI242*9%,2)+ROUND(((2600-$AI242)/$AH242)*$AJ242,2))*'umowa o pracę'!$E$8,2),0)))),0))))&gt;$J242,$J242,IF(IF(AND($AG242=1,$I242&gt;0),ROUND(IF($AH242+$AI242&gt;=2600,2600*'umowa o pracę'!$E$8,($AH242+$AI242)*'umowa o pracę'!$E$8),2)+IF($AI242=0,ROUND(IF($AH242&gt;2600,ROUND($AK242/$AH242*2600,2),$AK242)*'umowa o pracę'!$E$8,2),ROUND(IF($AH242&gt;2600,ROUND($AK242/$AH242*2600,2),$AK242)*'umowa o pracę'!$E$8,2)),ROUND(IF($AH242+$AI242&gt;=2600,2600*'umowa o pracę'!$E$8,($AH242+$AI242)*'umowa o pracę'!$E$8),2)-IF($AI242=0,ROUND(ROUND(IF($AH242&gt;2600,ROUND($AJ242/$AH242*2600,2),$AJ242),2)*'umowa o pracę'!$E$8,2),IF($AI242&gt;0,IF($AH242+$AI242&lt;2600,ROUND(ROUND($AJ242+ROUND($AI242*9%,2),2)*'umowa o pracę'!$E$8,2),IF(AND($AH242+$AI242&gt;=2600,$AI242&lt;2600,$AH242&lt;2600),ROUND((ROUND(((2600-$AI242)/$AH242)*$AJ242,2)+ROUND($AI242*9%,2))*'umowa o pracę'!$E$8,2),IF(AND($AH242+$AI242&gt;=2600,$AI242&gt;=2600),ROUND((ROUND(2600*9%,2))*'umowa o pracę'!$E$8,2),IF(AND($AH242+$AI242&gt;=2600,$AH242&gt;=2600,$AI242&lt;2600),ROUND((ROUND($AI242*9%,2)+ROUND(((2600-$AI242)/$AH242)*$AJ242,2))*'umowa o pracę'!$E$8,2),0)))),0)))&gt;$J242,$J242,IF(AND($AG242=1,$I242&gt;0),ROUND(IF($AH242+$AI242&gt;=2600,2600*'umowa o pracę'!$E$8,($AH242+$AI242)*'umowa o pracę'!$E$8),2)+IF($AI242=0,ROUND(IF($AH242&gt;2600,ROUND($AK242/$AH242*2600,2),$AK242)*'umowa o pracę'!$E$8,2),ROUND(IF($AH242&gt;2600,ROUND($AK242/$AH242*2600,2),$AK242)*'umowa o pracę'!$E$8,2)),ROUND(IF($AH242+$AI242&gt;=2600,2600*'umowa o pracę'!$E$8,($AH242+$AI242)*'umowa o pracę'!$E$8),2)-IF(AND($AI242=0,I242&gt;0),ROUND(ROUND(IF($AH242&gt;2600,ROUND($AJ242/$AH242*2600,2),$AJ242),2)*'umowa o pracę'!$E$8,2),IF($AI242&gt;0,IF($AH242+$AI242&lt;2600,ROUND(ROUND($AJ242+ROUND($AI242*9%,2),2)*'umowa o pracę'!$E$8,2),IF(AND($AH242+$AI242&gt;=2600,$AI242&lt;2600,$AH242&lt;2600),ROUND((ROUND(((2600-$AI242)/$AH242)*$AJ242,2)+ROUND($AI242*9%,2))*'umowa o pracę'!$E$8,2),IF(AND($AH242+$AI242&gt;=2600,$AI242&gt;=2600),ROUND((ROUND(2600*9%,2))*'umowa o pracę'!$E$8,2),IF(AND($AH242+$AI242&gt;=2600,$AH242&gt;=2600,$AI242&lt;2600),ROUND((ROUND($AI242*9%,2)+ROUND(((2600-$AI242)/$AH242)*$AJ242,2))*'umowa o pracę'!$E$8,2),0)))),0)))))</f>
        <v>0</v>
      </c>
      <c r="AN242" s="32">
        <f>IF(IF(IF(AND($AG242=1,$I242&gt;0),ROUND(IF($AH242+$AI242&gt;=2800,2800*'umowa o pracę'!$E$8,($AH242+$AI242)*'umowa o pracę'!$E$8),2)+IF($AI242=0,ROUND(IF($AH242&gt;2800,ROUND($AK242/$AH242*2800,2),$AK242)*'umowa o pracę'!$E$8,2),ROUND(IF($AH242&gt;2800,ROUND($AK242/$AH242*2800,2),$AK242)*'umowa o pracę'!$E$8,2)),ROUND(IF($AH242+$AI242&gt;=2800,2800*'umowa o pracę'!$E$8,($AH242+$AI242)*'umowa o pracę'!$E$8),2)-IF($AI242=0,ROUND(ROUND(IF($AH242&gt;2800,ROUND($AJ242/$AH242*2800,2),$AJ242),2)*'umowa o pracę'!$E$8,2),IF($AI242&gt;0,IF($AH242+$AI242&lt;2800,ROUND(ROUND($AJ242+ROUND($AI242*9%,2),2)*'umowa o pracę'!$E$8,2),IF(AND($AH242+$AI242&gt;=2800,$AI242&lt;2800,$AH242&lt;2800),ROUND((ROUND(((2800-$AI242)/$AH242)*$AJ242,2)+ROUND($AI242*9%,2))*'umowa o pracę'!$E$8,2),IF(AND($AH242+$AI242&gt;=2800,$AI242&gt;=2800),ROUND((ROUND(2800*9%,2))*'umowa o pracę'!$E$8,2),IF(AND($AH242+$AI242&gt;=2800,$AH242&gt;=2800,$AI242&lt;2800),ROUND((ROUND($AI242*9%,2)+ROUND(((2800-$AI242)/$AH242)*$AJ242,2))*'umowa o pracę'!$E$8,2),0)))),0)))&gt;$J242,$J242,IF(AND($AG242=1,$I242&gt;0),ROUND(IF($AH242+$AI242&gt;=2800,2800*'umowa o pracę'!$E$8,($AH242+$AI242)*'umowa o pracę'!$E$8),2)+IF($AI242=0,ROUND(IF($AH242&gt;2800,ROUND($AK242/$AH242*2800,2),$AK242)*'umowa o pracę'!$E$8,2),ROUND(IF($AH242&gt;2800,ROUND($AK242/$AH242*2800,2),$AK242)*'umowa o pracę'!$E$8,2)),ROUND(IF($AH242+$AI242&gt;=2800,2800*'umowa o pracę'!$E$8,($AH242+$AI242)*'umowa o pracę'!$E$8),2)-IF($AI242=0,ROUND(ROUND(IF($AH242&gt;2800,ROUND($AJ242/$AH242*2800,2),$AJ242),2)*'umowa o pracę'!$E$8,2),IF($AI242&gt;0,IF($AH242+$AI242&lt;2800,ROUND(ROUND($AJ242+ROUND($AI242*9%,2),2)*'umowa o pracę'!$E$8,2),IF(AND($AH242+$AI242&gt;=2800,$AI242&lt;2800,$AH242&lt;2800),ROUND((ROUND(((2800-$AI242)/$AH242)*$AJ242,2)+ROUND($AI242*9%,2))*'umowa o pracę'!$E$8,2),IF(AND($AH242+$AI242&gt;=2800,$AI242&gt;=2800),ROUND((ROUND(2800*9%,2))*'umowa o pracę'!$E$8,2),IF(AND($AH242+$AI242&gt;=2800,$AH242&gt;=2800,$AI242&lt;2800),ROUND((ROUND($AI242*9%,2)+ROUND(((2800-$AI242)/$AH242)*$AJ242,2))*'umowa o pracę'!$E$8,2),0)))),0))))&gt;$J242,$J242,IF(IF(AND($AG242=1,$I242&gt;0),ROUND(IF($AH242+$AI242&gt;=2800,2800*'umowa o pracę'!$E$8,($AH242+$AI242)*'umowa o pracę'!$E$8),2)+IF($AI242=0,ROUND(IF($AH242&gt;2800,ROUND($AK242/$AH242*2800,2),$AK242)*'umowa o pracę'!$E$8,2),ROUND(IF($AH242&gt;2800,ROUND($AK242/$AH242*2800,2),$AK242)*'umowa o pracę'!$E$8,2)),ROUND(IF($AH242+$AI242&gt;=2800,2800*'umowa o pracę'!$E$8,($AH242+$AI242)*'umowa o pracę'!$E$8),2)-IF($AI242=0,ROUND(ROUND(IF($AH242&gt;2800,ROUND($AJ242/$AH242*2800,2),$AJ242),2)*'umowa o pracę'!$E$8,2),IF($AI242&gt;0,IF($AH242+$AI242&lt;2800,ROUND(ROUND($AJ242+ROUND($AI242*9%,2),2)*'umowa o pracę'!$E$8,2),IF(AND($AH242+$AI242&gt;=2800,$AI242&lt;2800,$AH242&lt;2800),ROUND((ROUND(((2800-$AI242)/$AH242)*$AJ242,2)+ROUND($AI242*9%,2))*'umowa o pracę'!$E$8,2),IF(AND($AH242+$AI242&gt;=2800,$AI242&gt;=2800),ROUND((ROUND(2800*9%,2))*'umowa o pracę'!$E$8,2),IF(AND($AH242+$AI242&gt;=2800,$AH242&gt;=2800,$AI242&lt;2800),ROUND((ROUND($AI242*9%,2)+ROUND(((2800-$AI242)/$AH242)*$AJ242,2))*'umowa o pracę'!$E$8,2),0)))),0)))&gt;$J242,$J242,IF(AND($AG242=1,$I242&gt;0),ROUND(IF($AH242+$AI242&gt;=2800,2800*'umowa o pracę'!$E$8,($AH242+$AI242)*'umowa o pracę'!$E$8),2)+IF($AI242=0,ROUND(IF($AH242&gt;2800,ROUND($AK242/$AH242*2800,2),$AK242)*'umowa o pracę'!$E$8,2),ROUND(IF($AH242&gt;2800,ROUND($AK242/$AH242*2800,2),$AK242)*'umowa o pracę'!$E$8,2)),ROUND(IF($AH242+$AI242&gt;=2800,2800*'umowa o pracę'!$E$8,($AH242+$AI242)*'umowa o pracę'!$E$8),2)-IF(AND($AI242=0,I242&gt;0),ROUND(ROUND(IF($AH242&gt;2800,ROUND($AJ242/$AH242*2800,2),$AJ242),2)*'umowa o pracę'!$E$8,2),IF($AI242&gt;0,IF($AH242+$AI242&lt;2800,ROUND(ROUND($AJ242+ROUND($AI242*9%,2),2)*'umowa o pracę'!$E$8,2),IF(AND($AH242+$AI242&gt;=2800,$AI242&lt;2800,$AH242&lt;2800),ROUND((ROUND(((2800-$AI242)/$AH242)*$AJ242,2)+ROUND($AI242*9%,2))*'umowa o pracę'!$E$8,2),IF(AND($AH242+$AI242&gt;=2800,$AI242&gt;=2800),ROUND((ROUND(2800*9%,2))*'umowa o pracę'!$E$8,2),IF(AND($AH242+$AI242&gt;=2800,$AH242&gt;=2800,$AI242&lt;2800),ROUND((ROUND($AI242*9%,2)+ROUND(((2800-$AI242)/$AH242)*$AJ242,2))*'umowa o pracę'!$E$8,2),0)))),0)))))</f>
        <v>0</v>
      </c>
      <c r="AO242" s="32">
        <f>IF('umowa o pracę'!$E$7=2020,IF(IF($AG242=1,IF($AI242=0,ROUND(IF($AH242&gt;2600,ROUND($AJ242/$AH242*2600,2),$AJ242)*'umowa o pracę'!$E$8,2),IF($AH242+$AI242&lt;2600,ROUND(ROUND($AJ242+ROUND($AI242*9%,2),2)*'umowa o pracę'!$E$8,2),IF(AND($AH242+$AI242&gt;=2600,$AH242&lt;2600),ROUND((ROUND($AJ242+ROUND((2600-$AH242)*9%,2),2))*'umowa o pracę'!$E$8,2),IF(AND($AH242+$AI242&gt;=2600,$AH242&gt;=2600),ROUND(ROUND($AJ242/$AH242*2600,2)*'umowa o pracę'!$E$8,2),0)))),0)&gt;$H242,$H242,IF($AG242=1,IF($AI242=0,ROUND(IF($AH242&gt;2600,ROUND($AJ242/$AH242*2600,2),$AJ242)*'umowa o pracę'!$E$8,2),IF($AH242+$AI242&lt;2600,ROUND(ROUND($AJ242+ROUND($AI242*9%,2),2)*'umowa o pracę'!$E$8,2),IF(AND($AH242+$AI242&gt;=2600,$AH242&lt;2600),ROUND((ROUND($AJ242+ROUND((2600-$AH242)*9%,2),2))*'umowa o pracę'!$E$8,2),IF(AND($AH242+$AI242&gt;=2600,$AH242&gt;=2600),ROUND(ROUND($AJ242/$AH242*2600,2)*'umowa o pracę'!$E$8,2),0)))),0)),IF('umowa o pracę'!$E$7=2021,IF(IF($AG242=1,IF($AI242=0,ROUND(IF($AH242&gt;2800,ROUND($AJ242/$AH242*2800,2),$AJ242)*'umowa o pracę'!$E$8,2),IF($AH242+$AI242&lt;2800,ROUND(ROUND($AJ242+ROUND($AI242*9%,2),2)*'umowa o pracę'!$E$8,2),IF(AND($AH242+$AI242&gt;=2800,$AH242&lt;2800),ROUND((ROUND($AJ242+ROUND((2800-$AH242)*9%,2),2))*'umowa o pracę'!$E$8,2),IF(AND($AH242+$AI242&gt;=2800,$AH242&gt;=2800),ROUND(ROUND($AJ242/$AH242*2800,2)*'umowa o pracę'!$E$8,2),0)))),0)&gt;$H242,$H242,IF($AG242=1,IF($AI242=0,ROUND(IF($AH242&gt;2800,ROUND($AJ242/$AH242*2800,2),$AJ242)*'umowa o pracę'!$E$8,2),IF($AH242+$AI242&lt;2800,ROUND(ROUND($AJ242+ROUND($AI242*9%,2),2)*'umowa o pracę'!$E$8,2),IF(AND($AH242+$AI242&gt;=2800,$AH242&lt;2800),ROUND((ROUND($AJ242+ROUND((2800-$AH242)*9%,2),2))*'umowa o pracę'!$E$8,2),IF(AND($AH242+$AI242&gt;=2800,$AH242&gt;=2800),ROUND(ROUND($AJ242/$AH242*2800,2)*'umowa o pracę'!$E$8,2),0)))),0)),0))</f>
        <v>0</v>
      </c>
      <c r="AP242" s="32">
        <f>IF('umowa o pracę'!$E$7=2020,IF(IF($AG242=1,IF($AI242=0,ROUND(IF($AH242&gt;2600,ROUND($AK242/$AH242*2600,2),$AK242)*'umowa o pracę'!$E$8,2),ROUND(IF($AH242&gt;2600,ROUND($AK242/$AH242*2600,2),$AK242)*'umowa o pracę'!$E$8,2)),0)&gt;$I242,$I242,IF($AG242=1,IF($AI242=0,ROUND(IF($AH242&gt;2600,ROUND($AK242/$AH242*2600,2),$AK242)*'umowa o pracę'!$E$8,2),ROUND(IF($AH242&gt;2600,ROUND($AK242/$AH242*2600,2),$AK242)*'umowa o pracę'!$E$8,2)),0)),IF('umowa o pracę'!$E$7=2021,IF(IF($AG242=1,IF($AI242=0,ROUND(IF($AH242&gt;2800,ROUND($AK242/$AH242*2800,2),$AK242)*'umowa o pracę'!$E$8,2),ROUND(IF($AH242&gt;2800,ROUND($AK242/$AH242*2800,2),$AK242)*'umowa o pracę'!$E$8,2)),0)&gt;$I242,$I242,IF($AG242=1,IF($AI242=0,ROUND(IF($AH242&gt;2800,ROUND($AK242/$AH242*2800,2),$AK242)*'umowa o pracę'!$E$8,2),ROUND(IF($AH242&gt;2800,ROUND($AK242/$AH242*2800,2),$AK242)*'umowa o pracę'!$E$8,2)),0)),0))</f>
        <v>0</v>
      </c>
      <c r="AQ242" s="56">
        <f>IF('umowa o pracę'!$E$7=2020,$AM242,IF('umowa o pracę'!$E$7=2021,$AN242,0))</f>
        <v>0</v>
      </c>
      <c r="AR242" s="33">
        <f>IF('umowa o pracę'!$E$7=0,0,U242+AF242+AQ242)</f>
        <v>0</v>
      </c>
      <c r="AS242" s="19"/>
      <c r="AT242" s="19"/>
      <c r="AU242" s="19"/>
      <c r="AV242" s="6"/>
      <c r="AW242" s="6"/>
      <c r="AX242" s="6">
        <f t="shared" si="39"/>
        <v>10</v>
      </c>
      <c r="AY242" s="6"/>
      <c r="AZ242" s="234">
        <f t="shared" si="42"/>
        <v>0</v>
      </c>
      <c r="BA242" s="234">
        <f t="shared" si="43"/>
        <v>0</v>
      </c>
      <c r="BB242" s="234">
        <f t="shared" si="44"/>
        <v>0</v>
      </c>
      <c r="BC242" s="234">
        <f t="shared" si="45"/>
        <v>0</v>
      </c>
      <c r="BD242" s="234">
        <f t="shared" si="46"/>
        <v>0</v>
      </c>
      <c r="BE242" s="234">
        <f t="shared" si="47"/>
        <v>0</v>
      </c>
      <c r="BF242" s="234">
        <f t="shared" si="48"/>
        <v>0</v>
      </c>
      <c r="BG242" s="234">
        <f t="shared" si="49"/>
        <v>0</v>
      </c>
      <c r="BH242" s="234">
        <f t="shared" si="50"/>
        <v>0</v>
      </c>
      <c r="BI242" s="238">
        <f t="shared" si="51"/>
        <v>0</v>
      </c>
      <c r="BJ242" s="236"/>
      <c r="BK242" s="236"/>
      <c r="BL242" s="237"/>
    </row>
    <row r="243" spans="1:64" ht="15.75" customHeight="1" x14ac:dyDescent="0.25">
      <c r="A243" s="129">
        <v>232</v>
      </c>
      <c r="B243" s="57"/>
      <c r="C243" s="57"/>
      <c r="D243" s="36"/>
      <c r="E243" s="36"/>
      <c r="F243" s="242"/>
      <c r="G243" s="37">
        <v>1</v>
      </c>
      <c r="H243" s="58">
        <v>0</v>
      </c>
      <c r="I243" s="59">
        <v>0</v>
      </c>
      <c r="J243" s="60">
        <v>0</v>
      </c>
      <c r="K243" s="52">
        <v>1</v>
      </c>
      <c r="L243" s="39">
        <v>0</v>
      </c>
      <c r="M243" s="39">
        <v>0</v>
      </c>
      <c r="N243" s="39">
        <v>0</v>
      </c>
      <c r="O243" s="39">
        <v>0</v>
      </c>
      <c r="P243" s="35">
        <f>IF('umowa o pracę'!$E$7=2020,ROUND(IF($L243&gt;=2600,2600*'umowa o pracę'!$E$8,$L243*'umowa o pracę'!$E$8),2),IF('umowa o pracę'!$E$7=2021,ROUND(IF($L243&gt;=2800,2800*'umowa o pracę'!$E$8,$L243*'umowa o pracę'!$E$8),2),0))</f>
        <v>0</v>
      </c>
      <c r="Q243" s="252">
        <f>IF(IF(IF(AND($K243=1,$I243&gt;0),ROUND(IF($L243+$M243&gt;=2600,2600*'umowa o pracę'!$E$8,($L243+$M243)*'umowa o pracę'!$E$8),2)+IF($M243=0,ROUND(IF($L243&gt;2600,ROUND($O243/$L243*2600,2),$O243)*'umowa o pracę'!$E$8,2),ROUND(IF($L243&gt;2600,ROUND($O243/$L243*2600,2),$O243)*'umowa o pracę'!$E$8,2)),ROUND(IF($L243+$M243&gt;=2600,2600*'umowa o pracę'!$E$8,($L243+$M243)*'umowa o pracę'!$E$8),2)-IF($M243=0,ROUND(ROUND(IF($L243&gt;2600,ROUND($N243/$L243*2600,2),$N243),2)*'umowa o pracę'!$E$8,2),IF($M243&gt;0,IF($L243+$M243&lt;2600,ROUND(ROUND($N243+ROUND($M243*9%,2),2)*'umowa o pracę'!$E$8,2),IF(AND($L243+$M243&gt;=2600,$M243&lt;2600,$L243&lt;2600),ROUND((ROUND(((2600-$M243)/$L243)*$N243,2)+ROUND($M243*9%,2))*'umowa o pracę'!$E$8,2),IF(AND($L243+$M243&gt;=2600,$M243&gt;=2600),ROUND((ROUND(2600*9%,2))*'umowa o pracę'!$E$8,2),IF(AND($L243+$M243&gt;=2600,$L243&gt;=2600,$M243&lt;2600),ROUND((ROUND($M243*9%,2)+ROUND(((2600-$M243)/$L243)*$N243,2))*'umowa o pracę'!$E$8,2),0)))),0)))&gt;$J243,$J243,IF(AND($K243=1,$I243&gt;0),ROUND(IF($L243+$M243&gt;=2600,2600*'umowa o pracę'!$E$8,($L243+$M243)*'umowa o pracę'!$E$8),2)+IF($M243=0,ROUND(IF($L243&gt;2600,ROUND($O243/$L243*2600,2),$O243)*'umowa o pracę'!$E$8,2),ROUND(IF($L243&gt;2600,ROUND($O243/$L243*2600,2),$O243)*'umowa o pracę'!$E$8,2)),ROUND(IF($L243+$M243&gt;=2600,2600*'umowa o pracę'!$E$8,($L243+$M243)*'umowa o pracę'!$E$8),2)-IF($M243=0,ROUND(ROUND(IF($L243&gt;2600,ROUND($N243/$L243*2600,2),$N243),2)*'umowa o pracę'!$E$8,2),IF($M243&gt;0,IF($L243+$M243&lt;2600,ROUND(ROUND($N243+ROUND($M243*9%,2),2)*'umowa o pracę'!$E$8,2),IF(AND($L243+$M243&gt;=2600,$M243&lt;2600,$L243&lt;2600),ROUND((ROUND(((2600-$M243)/$L243)*$N243,2)+ROUND($M243*9%,2))*'umowa o pracę'!$E$8,2),IF(AND($L243+$M243&gt;=2600,$M243&gt;=2600),ROUND((ROUND(2600*9%,2))*'umowa o pracę'!$E$8,2),IF(AND($L243+$M243&gt;=2600,$L243&gt;=2600,$M243&lt;2600),ROUND((ROUND($M243*9%,2)+ROUND(((2600-$M243)/$L243)*$N243,2))*'umowa o pracę'!$E$8,2),0)))),0))))&gt;$J243,$J243,IF(IF(AND($K243=1,$I243&gt;0),ROUND(IF($L243+$M243&gt;=2600,2600*'umowa o pracę'!$E$8,($L243+$M243)*'umowa o pracę'!$E$8),2)+IF($M243=0,ROUND(IF($L243&gt;2600,ROUND($O243/$L243*2600,2),$O243)*'umowa o pracę'!$E$8,2),ROUND(IF($L243&gt;2600,ROUND($O243/$L243*2600,2),$O243)*'umowa o pracę'!$E$8,2)),ROUND(IF($L243+$M243&gt;=2600,2600*'umowa o pracę'!$E$8,($L243+$M243)*'umowa o pracę'!$E$8),2)-IF($M243=0,ROUND(ROUND(IF($L243&gt;2600,ROUND($N243/$L243*2600,2),$N243),2)*'umowa o pracę'!$E$8,2),IF($M243&gt;0,IF($L243+$M243&lt;2600,ROUND(ROUND($N243+ROUND($M243*9%,2),2)*'umowa o pracę'!$E$8,2),IF(AND($L243+$M243&gt;=2600,$M243&lt;2600,$L243&lt;2600),ROUND((ROUND(((2600-$M243)/$L243)*$N243,2)+ROUND($M243*9%,2))*'umowa o pracę'!$E$8,2),IF(AND($L243+$M243&gt;=2600,$M243&gt;=2600),ROUND((ROUND(2600*9%,2))*'umowa o pracę'!$E$8,2),IF(AND($L243+$M243&gt;=2600,$L243&gt;=2600,$M243&lt;2600),ROUND((ROUND($M243*9%,2)+ROUND(((2600-$M243)/$L243)*$N243,2))*'umowa o pracę'!$E$8,2),0)))),0)))&gt;$J243,$J243,IF(AND($K243=1,$I243&gt;0),ROUND(IF($L243+$M243&gt;=2600,2600*'umowa o pracę'!$E$8,($L243+$M243)*'umowa o pracę'!$E$8),2)+IF($M243=0,ROUND(IF($L243&gt;2600,ROUND($O243/$L243*2600,2),$O243)*'umowa o pracę'!$E$8,2),ROUND(IF($L243&gt;2600,ROUND($O243/$L243*2600,2),$O243)*'umowa o pracę'!$E$8,2)),ROUND(IF($L243+$M243&gt;=2600,2600*'umowa o pracę'!$E$8,($L243+$M243)*'umowa o pracę'!$E$8),2)-IF(AND($M243=0,I243&gt;0),ROUND(ROUND(IF($L243&gt;2600,ROUND($N243/$L243*2600,2),$N243),2)*'umowa o pracę'!$E$8,2),IF($M243&gt;0,IF($L243+$M243&lt;2600,ROUND(ROUND($N243+ROUND($M243*9%,2),2)*'umowa o pracę'!$E$8,2),IF(AND($L243+$M243&gt;=2600,$M243&lt;2600,$L243&lt;2600),ROUND((ROUND(((2600-$M243)/$L243)*$N243,2)+ROUND($M243*9%,2))*'umowa o pracę'!$E$8,2),IF(AND($L243+$M243&gt;=2600,$M243&gt;=2600),ROUND((ROUND(2600*9%,2))*'umowa o pracę'!$E$8,2),IF(AND($L243+$M243&gt;=2600,$L243&gt;=2600,$M243&lt;2600),ROUND((ROUND($M243*9%,2)+ROUND(((2600-$M243)/$L243)*$N243,2))*'umowa o pracę'!$E$8,2),0)))),0)))))</f>
        <v>0</v>
      </c>
      <c r="R243" s="252">
        <f>IF(IF(IF(AND($K243=1,$I243&gt;0),ROUND(IF($L243+$M243&gt;=2800,2800*'umowa o pracę'!$E$8,($L243+$M243)*'umowa o pracę'!$E$8),2)+IF($M243=0,ROUND(IF($L243&gt;2800,ROUND($O243/$L243*2800,2),$O243)*'umowa o pracę'!$E$8,2),ROUND(IF($L243&gt;2800,ROUND($O243/$L243*2800,2),$O243)*'umowa o pracę'!$E$8,2)),ROUND(IF($L243+$M243&gt;=2800,2800*'umowa o pracę'!$E$8,($L243+$M243)*'umowa o pracę'!$E$8),2)-IF($M243=0,ROUND(ROUND(IF($L243&gt;2800,ROUND($N243/$L243*2800,2),$N243),2)*'umowa o pracę'!$E$8,2),IF($M243&gt;0,IF($L243+$M243&lt;2800,ROUND(ROUND($N243+ROUND($M243*9%,2),2)*'umowa o pracę'!$E$8,2),IF(AND($L243+$M243&gt;=2800,$M243&lt;2800,$L243&lt;2800),ROUND((ROUND(((2800-$M243)/$L243)*$N243,2)+ROUND($M243*9%,2))*'umowa o pracę'!$E$8,2),IF(AND($L243+$M243&gt;=2800,$M243&gt;=2800),ROUND((ROUND(2800*9%,2))*'umowa o pracę'!$E$8,2),IF(AND($L243+$M243&gt;=2800,$L243&gt;=2800,$M243&lt;2800),ROUND((ROUND($M243*9%,2)+ROUND(((2800-$M243)/$L243)*$N243,2))*'umowa o pracę'!$E$8,2),0)))),0)))&gt;$J243,$J243,IF(AND($K243=1,$I243&gt;0),ROUND(IF($L243+$M243&gt;=2800,2800*'umowa o pracę'!$E$8,($L243+$M243)*'umowa o pracę'!$E$8),2)+IF($M243=0,ROUND(IF($L243&gt;2800,ROUND($O243/$L243*2800,2),$O243)*'umowa o pracę'!$E$8,2),ROUND(IF($L243&gt;2800,ROUND($O243/$L243*2800,2),$O243)*'umowa o pracę'!$E$8,2)),ROUND(IF($L243+$M243&gt;=2800,2800*'umowa o pracę'!$E$8,($L243+$M243)*'umowa o pracę'!$E$8),2)-IF($M243=0,ROUND(ROUND(IF($L243&gt;2800,ROUND($N243/$L243*2800,2),$N243),2)*'umowa o pracę'!$E$8,2),IF($M243&gt;0,IF($L243+$M243&lt;2800,ROUND(ROUND($N243+ROUND($M243*9%,2),2)*'umowa o pracę'!$E$8,2),IF(AND($L243+$M243&gt;=2800,$M243&lt;2800,$L243&lt;2800),ROUND((ROUND(((2800-$M243)/$L243)*$N243,2)+ROUND($M243*9%,2))*'umowa o pracę'!$E$8,2),IF(AND($L243+$M243&gt;=2800,$M243&gt;=2800),ROUND((ROUND(2800*9%,2))*'umowa o pracę'!$E$8,2),IF(AND($L243+$M243&gt;=2800,$L243&gt;=2800,$M243&lt;2800),ROUND((ROUND($M243*9%,2)+ROUND(((2800-$M243)/$L243)*$N243,2))*'umowa o pracę'!$E$8,2),0)))),0))))&gt;$J243,$J243,IF(IF(AND($K243=1,$I243&gt;0),ROUND(IF($L243+$M243&gt;=2800,2800*'umowa o pracę'!$E$8,($L243+$M243)*'umowa o pracę'!$E$8),2)+IF($M243=0,ROUND(IF($L243&gt;2800,ROUND($O243/$L243*2800,2),$O243)*'umowa o pracę'!$E$8,2),ROUND(IF($L243&gt;2800,ROUND($O243/$L243*2800,2),$O243)*'umowa o pracę'!$E$8,2)),ROUND(IF($L243+$M243&gt;=2800,2800*'umowa o pracę'!$E$8,($L243+$M243)*'umowa o pracę'!$E$8),2)-IF($M243=0,ROUND(ROUND(IF($L243&gt;2800,ROUND($N243/$L243*2800,2),$N243),2)*'umowa o pracę'!$E$8,2),IF($M243&gt;0,IF($L243+$M243&lt;2800,ROUND(ROUND($N243+ROUND($M243*9%,2),2)*'umowa o pracę'!$E$8,2),IF(AND($L243+$M243&gt;=2800,$M243&lt;2800,$L243&lt;2800),ROUND((ROUND(((2800-$M243)/$L243)*$N243,2)+ROUND($M243*9%,2))*'umowa o pracę'!$E$8,2),IF(AND($L243+$M243&gt;=2800,$M243&gt;=2800),ROUND((ROUND(2800*9%,2))*'umowa o pracę'!$E$8,2),IF(AND($L243+$M243&gt;=2800,$L243&gt;=2800,$M243&lt;2800),ROUND((ROUND($M243*9%,2)+ROUND(((2800-$M243)/$L243)*$N243,2))*'umowa o pracę'!$E$8,2),0)))),0)))&gt;$J243,$J243,IF(AND($K243=1,$I243&gt;0),ROUND(IF($L243+$M243&gt;=2800,2800*'umowa o pracę'!$E$8,($L243+$M243)*'umowa o pracę'!$E$8),2)+IF($M243=0,ROUND(IF($L243&gt;2800,ROUND($O243/$L243*2800,2),$O243)*'umowa o pracę'!$E$8,2),ROUND(IF($L243&gt;2800,ROUND($O243/$L243*2800,2),$O243)*'umowa o pracę'!$E$8,2)),ROUND(IF($L243+$M243&gt;=2800,2800*'umowa o pracę'!$E$8,($L243+$M243)*'umowa o pracę'!$E$8),2)-IF(AND($M243=0,I243&gt;0),ROUND(ROUND(IF($L243&gt;2800,ROUND($N243/$L243*2800,2),$N243),2)*'umowa o pracę'!$E$8,2),IF($M243&gt;0,IF($L243+$M243&lt;2800,ROUND(ROUND($N243+ROUND($M243*9%,2),2)*'umowa o pracę'!$E$8,2),IF(AND($L243+$M243&gt;=2800,$M243&lt;2800,$L243&lt;2800),ROUND((ROUND(((2800-$M243)/$L243)*$N243,2)+ROUND($M243*9%,2))*'umowa o pracę'!$E$8,2),IF(AND($L243+$M243&gt;=2800,$M243&gt;=2800),ROUND((ROUND(2800*9%,2))*'umowa o pracę'!$E$8,2),IF(AND($L243+$M243&gt;=2800,$L243&gt;=2800,$M243&lt;2800),ROUND((ROUND($M243*9%,2)+ROUND(((2800-$M243)/$L243)*$N243,2))*'umowa o pracę'!$E$8,2),0)))),0)))))</f>
        <v>0</v>
      </c>
      <c r="S243" s="32">
        <f>IF('umowa o pracę'!$E$7=2020,IF(IF($K243=1,IF($M243=0,ROUND(IF($L243&gt;2600,ROUND($N243/$L243*2600,2),$N243)*'umowa o pracę'!$E$8,2),IF($L243+$M243&lt;2600,ROUND(ROUND($N243+ROUND($M243*9%,2),2)*'umowa o pracę'!$E$8,2),IF(AND($L243+$M243&gt;=2600,$L243&lt;2600),ROUND((ROUND($N243+ROUND((2600-$L243)*9%,2),2))*'umowa o pracę'!$E$8,2),IF(AND($L243+$M243&gt;=2600,$L243&gt;=2600),ROUND(ROUND($N243/$L243*2600,2)*'umowa o pracę'!$E$8,2),0)))),0)&gt;$H243,$H243,IF($K243=1,IF($M243=0,ROUND(IF($L243&gt;2600,ROUND($N243/$L243*2600,2),$N243)*'umowa o pracę'!$E$8,2),IF($L243+$M243&lt;2600,ROUND(ROUND($N243+ROUND($M243*9%,2),2)*'umowa o pracę'!$E$8,2),IF(AND($L243+$M243&gt;=2600,$L243&lt;2600),ROUND((ROUND($N243+ROUND((2600-$L243)*9%,2),2))*'umowa o pracę'!$E$8,2),IF(AND($L243+$M243&gt;=2600,$L243&gt;=2600),ROUND(ROUND($N243/$L243*2600,2)*'umowa o pracę'!$E$8,2),0)))),0)),IF('umowa o pracę'!$E$7=2021,IF(IF($K243=1,IF($M243=0,ROUND(IF($L243&gt;2800,ROUND($N243/$L243*2800,2),$N243)*'umowa o pracę'!$E$8,2),IF($L243+$M243&lt;2800,ROUND(ROUND($N243+ROUND($M243*9%,2),2)*'umowa o pracę'!$E$8,2),IF(AND($L243+$M243&gt;=2800,$L243&lt;2800),ROUND((ROUND($N243+ROUND((2800-$L243)*9%,2),2))*'umowa o pracę'!$E$8,2),IF(AND($L243+$M243&gt;=2800,$L243&gt;=2800),ROUND(ROUND($N243/$L243*2800,2)*'umowa o pracę'!$E$8,2),0)))),0)&gt;$H243,$H243,IF($K243=1,IF($M243=0,ROUND(IF($L243&gt;2800,ROUND($N243/$L243*2800,2),$N243)*'umowa o pracę'!$E$8,2),IF($L243+$M243&lt;2800,ROUND(ROUND($N243+ROUND($M243*9%,2),2)*'umowa o pracę'!$E$8,2),IF(AND($L243+$M243&gt;=2800,$L243&lt;2800),ROUND((ROUND($N243+ROUND((2800-$L243)*9%,2),2))*'umowa o pracę'!$E$8,2),IF(AND($L243+$M243&gt;=2800,$L243&gt;=2800),ROUND(ROUND($N243/$L243*2800,2)*'umowa o pracę'!$E$8,2),0)))),0)),0))</f>
        <v>0</v>
      </c>
      <c r="T243" s="32">
        <f>IF('umowa o pracę'!$E$7=2020,IF(IF($K243=1,IF($M243=0,ROUND(IF($L243&gt;2600,ROUND($O243/$L243*2600,2),$O243)*'umowa o pracę'!$E$8,2),ROUND(IF($L243&gt;2600,ROUND($O243/$L243*2600,2),$O243)*'umowa o pracę'!$E$8,2)),0)&gt;$I243,$I243,IF($K243=1,IF($M243=0,ROUND(IF($L243&gt;2600,ROUND($O243/$L243*2600,2),$O243)*'umowa o pracę'!$E$8,2),ROUND(IF($L243&gt;2600,ROUND($O243/$L243*2600,2),$O243)*'umowa o pracę'!$E$8,2)),0)),IF('umowa o pracę'!$E$7=2021,IF(IF($K243=1,IF($M243=0,ROUND(IF($L243&gt;2800,ROUND($O243/$L243*2800,2),$O243)*'umowa o pracę'!$E$8,2),ROUND(IF($L243&gt;2800,ROUND($O243/$L243*2800,2),$O243)*'umowa o pracę'!$E$8,2)),0)&gt;$I243,$I243,IF($K243=1,IF($M243=0,ROUND(IF($L243&gt;2800,ROUND($O243/$L243*2800,2),$O243)*'umowa o pracę'!$E$8,2),ROUND(IF($L243&gt;2800,ROUND($O243/$L243*2800,2),$O243)*'umowa o pracę'!$E$8,2)),0)),0))</f>
        <v>0</v>
      </c>
      <c r="U243" s="51">
        <f>IF('umowa o pracę'!$E$7=2020,$Q243,IF('umowa o pracę'!$E$7=2021,$R243,0))</f>
        <v>0</v>
      </c>
      <c r="V243" s="53">
        <f t="shared" si="40"/>
        <v>1</v>
      </c>
      <c r="W243" s="54">
        <f>IF('umowa o pracę'!$E$6&lt;2,0,$L243)</f>
        <v>0</v>
      </c>
      <c r="X243" s="54">
        <f>IF('umowa o pracę'!$E$6&lt;2,0,$M243)</f>
        <v>0</v>
      </c>
      <c r="Y243" s="55">
        <f>IF('umowa o pracę'!$E$6&lt;2,0,$N243)</f>
        <v>0</v>
      </c>
      <c r="Z243" s="55">
        <f>IF('umowa o pracę'!$E$6&lt;2,0,$O243)</f>
        <v>0</v>
      </c>
      <c r="AA243" s="32">
        <f>IF('umowa o pracę'!$E$7=2020,ROUND(IF($W243&gt;=2600,2600*'umowa o pracę'!$E$8,$W243*'umowa o pracę'!$E$8),2),IF('umowa o pracę'!$E$7=2021,ROUND(IF($W243&gt;=2800,2800*'umowa o pracę'!$E$8,$W243*'umowa o pracę'!$E$8),2),0))</f>
        <v>0</v>
      </c>
      <c r="AB243" s="32">
        <f>IF(IF(IF(AND($V243=1,$I243&gt;0),ROUND(IF($W243+$X243&gt;=2600,2600*'umowa o pracę'!$E$8,($W243+$X243)*'umowa o pracę'!$E$8),2)+IF($X243=0,ROUND(IF($W243&gt;2600,ROUND($Z243/$W243*2600,2),$Z243)*'umowa o pracę'!$E$8,2),ROUND(IF($W243&gt;2600,ROUND($Z243/$W243*2600,2),$Z243)*'umowa o pracę'!$E$8,2)),ROUND(IF($W243+$X243&gt;=2600,2600*'umowa o pracę'!$E$8,($W243+$X243)*'umowa o pracę'!$E$8),2)-IF($X243=0,ROUND(ROUND(IF($W243&gt;2600,ROUND($Y243/$W243*2600,2),$Y243),2)*'umowa o pracę'!$E$8,2),IF($X243&gt;0,IF($W243+$X243&lt;2600,ROUND(ROUND($Y243+ROUND($X243*9%,2),2)*'umowa o pracę'!$E$8,2),IF(AND($W243+$X243&gt;=2600,$X243&lt;2600,$W243&lt;2600),ROUND((ROUND(((2600-$X243)/$W243)*$Y243,2)+ROUND($X243*9%,2))*'umowa o pracę'!$E$8,2),IF(AND($W243+$X243&gt;=2600,$X243&gt;=2600),ROUND((ROUND(2600*9%,2))*'umowa o pracę'!$E$8,2),IF(AND($W243+$X243&gt;=2600,$W243&gt;=2600,$X243&lt;2600),ROUND((ROUND($X243*9%,2)+ROUND(((2600-$X243)/$W243)*$Y243,2))*'umowa o pracę'!$E$8,2),0)))),0)))&gt;$J243,$J243,IF(AND($V243=1,$I243&gt;0),ROUND(IF($W243+$X243&gt;=2600,2600*'umowa o pracę'!$E$8,($W243+$X243)*'umowa o pracę'!$E$8),2)+IF($X243=0,ROUND(IF($W243&gt;2600,ROUND($Z243/$W243*2600,2),$Z243)*'umowa o pracę'!$E$8,2),ROUND(IF($W243&gt;2600,ROUND($Z243/$W243*2600,2),$Z243)*'umowa o pracę'!$E$8,2)),ROUND(IF($W243+$X243&gt;=2600,2600*'umowa o pracę'!$E$8,($W243+$X243)*'umowa o pracę'!$E$8),2)-IF($X243=0,ROUND(ROUND(IF($W243&gt;2600,ROUND($Y243/$W243*2600,2),$Y243),2)*'umowa o pracę'!$E$8,2),IF($X243&gt;0,IF($W243+$X243&lt;2600,ROUND(ROUND($Y243+ROUND($X243*9%,2),2)*'umowa o pracę'!$E$8,2),IF(AND($W243+$X243&gt;=2600,$X243&lt;2600,$W243&lt;2600),ROUND((ROUND(((2600-$X243)/$W243)*$Y243,2)+ROUND($X243*9%,2))*'umowa o pracę'!$E$8,2),IF(AND($W243+$X243&gt;=2600,$X243&gt;=2600),ROUND((ROUND(2600*9%,2))*'umowa o pracę'!$E$8,2),IF(AND($W243+$X243&gt;=2600,$W243&gt;=2600,$X243&lt;2600),ROUND((ROUND($X243*9%,2)+ROUND(((2600-$X243)/$W243)*$Y243,2))*'umowa o pracę'!$E$8,2),0)))),0))))&gt;$J243,$J243,IF(IF(AND($V243=1,$I243&gt;0),ROUND(IF($W243+$X243&gt;=2600,2600*'umowa o pracę'!$E$8,($W243+$X243)*'umowa o pracę'!$E$8),2)+IF($X243=0,ROUND(IF($W243&gt;2600,ROUND($Z243/$W243*2600,2),$Z243)*'umowa o pracę'!$E$8,2),ROUND(IF($W243&gt;2600,ROUND($Z243/$W243*2600,2),$Z243)*'umowa o pracę'!$E$8,2)),ROUND(IF($W243+$X243&gt;=2600,2600*'umowa o pracę'!$E$8,($W243+$X243)*'umowa o pracę'!$E$8),2)-IF($X243=0,ROUND(ROUND(IF($W243&gt;2600,ROUND($Y243/$W243*2600,2),$Y243),2)*'umowa o pracę'!$E$8,2),IF($X243&gt;0,IF($W243+$X243&lt;2600,ROUND(ROUND($Y243+ROUND($X243*9%,2),2)*'umowa o pracę'!$E$8,2),IF(AND($W243+$X243&gt;=2600,$X243&lt;2600,$W243&lt;2600),ROUND((ROUND(((2600-$X243)/$W243)*$Y243,2)+ROUND($X243*9%,2))*'umowa o pracę'!$E$8,2),IF(AND($W243+$X243&gt;=2600,$X243&gt;=2600),ROUND((ROUND(2600*9%,2))*'umowa o pracę'!$E$8,2),IF(AND($W243+$X243&gt;=2600,$W243&gt;=2600,$X243&lt;2600),ROUND((ROUND($X243*9%,2)+ROUND(((2600-$X243)/$W243)*$Y243,2))*'umowa o pracę'!$E$8,2),0)))),0)))&gt;$J243,$J243,IF(AND($V243=1,$I243&gt;0),ROUND(IF($W243+$X243&gt;=2600,2600*'umowa o pracę'!$E$8,($W243+$X243)*'umowa o pracę'!$E$8),2)+IF($X243=0,ROUND(IF($W243&gt;2600,ROUND($Z243/$W243*2600,2),$Z243)*'umowa o pracę'!$E$8,2),ROUND(IF($W243&gt;2600,ROUND($Z243/$W243*2600,2),$Z243)*'umowa o pracę'!$E$8,2)),ROUND(IF($W243+$X243&gt;=2600,2600*'umowa o pracę'!$E$8,($W243+$X243)*'umowa o pracę'!$E$8),2)-IF(AND($X243=0,I243&gt;0),ROUND(ROUND(IF($W243&gt;2600,ROUND($Y243/$W243*2600,2),$Y243),2)*'umowa o pracę'!$E$8,2),IF($X243&gt;0,IF($W243+$X243&lt;2600,ROUND(ROUND($Y243+ROUND($X243*9%,2),2)*'umowa o pracę'!$E$8,2),IF(AND($W243+$X243&gt;=2600,$X243&lt;2600,$W243&lt;2600),ROUND((ROUND(((2600-$X243)/$W243)*$Y243,2)+ROUND($X243*9%,2))*'umowa o pracę'!$E$8,2),IF(AND($W243+$X243&gt;=2600,$X243&gt;=2600),ROUND((ROUND(2600*9%,2))*'umowa o pracę'!$E$8,2),IF(AND($W243+$X243&gt;=2600,$W243&gt;=2600,$X243&lt;2600),ROUND((ROUND($X243*9%,2)+ROUND(((2600-$X243)/$W243)*$Y243,2))*'umowa o pracę'!$E$8,2),0)))),0)))))</f>
        <v>0</v>
      </c>
      <c r="AC243" s="32">
        <f>IF(IF(IF(AND($V243=1,$I243&gt;0),ROUND(IF($W243+$X243&gt;=2800,2800*'umowa o pracę'!$E$8,($W243+$X243)*'umowa o pracę'!$E$8),2)+IF($X243=0,ROUND(IF($W243&gt;2800,ROUND($Z243/$W243*2800,2),$Z243)*'umowa o pracę'!$E$8,2),ROUND(IF($W243&gt;2800,ROUND($Z243/$W243*2800,2),$Z243)*'umowa o pracę'!$E$8,2)),ROUND(IF($W243+$X243&gt;=2800,2800*'umowa o pracę'!$E$8,($W243+$X243)*'umowa o pracę'!$E$8),2)-IF($X243=0,ROUND(ROUND(IF($W243&gt;2800,ROUND($Y243/$W243*2800,2),$Y243),2)*'umowa o pracę'!$E$8,2),IF($X243&gt;0,IF($W243+$X243&lt;2800,ROUND(ROUND($Y243+ROUND($X243*9%,2),2)*'umowa o pracę'!$E$8,2),IF(AND($W243+$X243&gt;=2800,$X243&lt;2800,$W243&lt;2800),ROUND((ROUND(((2800-$X243)/$W243)*$Y243,2)+ROUND($X243*9%,2))*'umowa o pracę'!$E$8,2),IF(AND($W243+$X243&gt;=2800,$X243&gt;=2800),ROUND((ROUND(2800*9%,2))*'umowa o pracę'!$E$8,2),IF(AND($W243+$X243&gt;=2800,$W243&gt;=2800,$X243&lt;2800),ROUND((ROUND($X243*9%,2)+ROUND(((2800-$X243)/$W243)*$Y243,2))*'umowa o pracę'!$E$8,2),0)))),0)))&gt;$J243,$J243,IF(AND($V243=1,$I243&gt;0),ROUND(IF($W243+$X243&gt;=2800,2800*'umowa o pracę'!$E$8,($W243+$X243)*'umowa o pracę'!$E$8),2)+IF($X243=0,ROUND(IF($W243&gt;2800,ROUND($Z243/$W243*2800,2),$Z243)*'umowa o pracę'!$E$8,2),ROUND(IF($W243&gt;2800,ROUND($Z243/$W243*2800,2),$Z243)*'umowa o pracę'!$E$8,2)),ROUND(IF($W243+$X243&gt;=2800,2800*'umowa o pracę'!$E$8,($W243+$X243)*'umowa o pracę'!$E$8),2)-IF($X243=0,ROUND(ROUND(IF($W243&gt;2800,ROUND($Y243/$W243*2800,2),$Y243),2)*'umowa o pracę'!$E$8,2),IF($X243&gt;0,IF($W243+$X243&lt;2800,ROUND(ROUND($Y243+ROUND($X243*9%,2),2)*'umowa o pracę'!$E$8,2),IF(AND($W243+$X243&gt;=2800,$X243&lt;2800,$W243&lt;2800),ROUND((ROUND(((2800-$X243)/$W243)*$Y243,2)+ROUND($X243*9%,2))*'umowa o pracę'!$E$8,2),IF(AND($W243+$X243&gt;=2800,$X243&gt;=2800),ROUND((ROUND(2800*9%,2))*'umowa o pracę'!$E$8,2),IF(AND($W243+$X243&gt;=2800,$W243&gt;=2800,$X243&lt;2800),ROUND((ROUND($X243*9%,2)+ROUND(((2800-$X243)/$W243)*$Y243,2))*'umowa o pracę'!$E$8,2),0)))),0))))&gt;$J243,$J243,IF(IF(AND($V243=1,$I243&gt;0),ROUND(IF($W243+$X243&gt;=2800,2800*'umowa o pracę'!$E$8,($W243+$X243)*'umowa o pracę'!$E$8),2)+IF($X243=0,ROUND(IF($W243&gt;2800,ROUND($Z243/$W243*2800,2),$Z243)*'umowa o pracę'!$E$8,2),ROUND(IF($W243&gt;2800,ROUND($Z243/$W243*2800,2),$Z243)*'umowa o pracę'!$E$8,2)),ROUND(IF($W243+$X243&gt;=2800,2800*'umowa o pracę'!$E$8,($W243+$X243)*'umowa o pracę'!$E$8),2)-IF($X243=0,ROUND(ROUND(IF($W243&gt;2800,ROUND($Y243/$W243*2800,2),$Y243),2)*'umowa o pracę'!$E$8,2),IF($X243&gt;0,IF($W243+$X243&lt;2800,ROUND(ROUND($Y243+ROUND($X243*9%,2),2)*'umowa o pracę'!$E$8,2),IF(AND($W243+$X243&gt;=2800,$X243&lt;2800,$W243&lt;2800),ROUND((ROUND(((2800-$X243)/$W243)*$Y243,2)+ROUND($X243*9%,2))*'umowa o pracę'!$E$8,2),IF(AND($W243+$X243&gt;=2800,$X243&gt;=2800),ROUND((ROUND(2800*9%,2))*'umowa o pracę'!$E$8,2),IF(AND($W243+$X243&gt;=2800,$W243&gt;=2800,$X243&lt;2800),ROUND((ROUND($X243*9%,2)+ROUND(((2800-$X243)/$W243)*$Y243,2))*'umowa o pracę'!$E$8,2),0)))),0)))&gt;$J243,$J243,IF(AND($V243=1,$I243&gt;0),ROUND(IF($W243+$X243&gt;=2800,2800*'umowa o pracę'!$E$8,($W243+$X243)*'umowa o pracę'!$E$8),2)+IF($X243=0,ROUND(IF($W243&gt;2800,ROUND($Z243/$W243*2800,2),$Z243)*'umowa o pracę'!$E$8,2),ROUND(IF($W243&gt;2800,ROUND($Z243/$W243*2800,2),$Z243)*'umowa o pracę'!$E$8,2)),ROUND(IF($W243+$X243&gt;=2800,2800*'umowa o pracę'!$E$8,($W243+$X243)*'umowa o pracę'!$E$8),2)-IF(AND($X243=0,I243&gt;0),ROUND(ROUND(IF($W243&gt;2800,ROUND($Y243/$W243*2800,2),$Y243),2)*'umowa o pracę'!$E$8,2),IF($X243&gt;0,IF($W243+$X243&lt;2800,ROUND(ROUND($Y243+ROUND($X243*9%,2),2)*'umowa o pracę'!$E$8,2),IF(AND($W243+$X243&gt;=2800,$X243&lt;2800,$W243&lt;2800),ROUND((ROUND(((2800-$X243)/$W243)*$Y243,2)+ROUND($X243*9%,2))*'umowa o pracę'!$E$8,2),IF(AND($W243+$X243&gt;=2800,$X243&gt;=2800),ROUND((ROUND(2800*9%,2))*'umowa o pracę'!$E$8,2),IF(AND($W243+$X243&gt;=2800,$W243&gt;=2800,$X243&lt;2800),ROUND((ROUND($X243*9%,2)+ROUND(((2800-$X243)/$W243)*$Y243,2))*'umowa o pracę'!$E$8,2),0)))),0)))))</f>
        <v>0</v>
      </c>
      <c r="AD243" s="32">
        <f>IF('umowa o pracę'!$E$7=2020,IF(IF($V243=1,IF($X243=0,ROUND(IF($W243&gt;2600,ROUND($Y243/$W243*2600,2),$Y243)*'umowa o pracę'!$E$8,2),IF($W243+$X243&lt;2600,ROUND(ROUND($Y243+ROUND($X243*9%,2),2)*'umowa o pracę'!$E$8,2),IF(AND($W243+$X243&gt;=2600,$W243&lt;2600),ROUND((ROUND($Y243+ROUND((2600-$W243)*9%,2),2))*'umowa o pracę'!$E$8,2),IF(AND($W243+$X243&gt;=2600,$W243&gt;=2600),ROUND(ROUND($Y243/$W243*2600,2)*'umowa o pracę'!$E$8,2),0)))),0)&gt;$H243,$H243,IF($V243=1,IF($X243=0,ROUND(IF($W243&gt;2600,ROUND($Y243/$W243*2600,2),$Y243)*'umowa o pracę'!$E$8,2),IF($W243+$X243&lt;2600,ROUND(ROUND($Y243+ROUND($X243*9%,2),2)*'umowa o pracę'!$E$8,2),IF(AND($W243+$X243&gt;=2600,$W243&lt;2600),ROUND((ROUND($Y243+ROUND((2600-$W243)*9%,2),2))*'umowa o pracę'!$E$8,2),IF(AND($W243+$X243&gt;=2600,$W243&gt;=2600),ROUND(ROUND($Y243/$W243*2600,2)*'umowa o pracę'!$E$8,2),0)))),0)),IF('umowa o pracę'!$E$7=2021,IF(IF($V243=1,IF($X243=0,ROUND(IF($W243&gt;2800,ROUND($Y243/$W243*2800,2),$Y243)*'umowa o pracę'!$E$8,2),IF($W243+$X243&lt;2800,ROUND(ROUND($Y243+ROUND($X243*9%,2),2)*'umowa o pracę'!$E$8,2),IF(AND($W243+$X243&gt;=2800,$W243&lt;2800),ROUND((ROUND($Y243+ROUND((2800-$W243)*9%,2),2))*'umowa o pracę'!$E$8,2),IF(AND($W243+$X243&gt;=2800,$W243&gt;=2800),ROUND(ROUND($Y243/$W243*2800,2)*'umowa o pracę'!$E$8,2),0)))),0)&gt;$H243,$H243,IF($V243=1,IF($X243=0,ROUND(IF($W243&gt;2800,ROUND($Y243/$W243*2800,2),$Y243)*'umowa o pracę'!$E$8,2),IF($W243+$X243&lt;2800,ROUND(ROUND($Y243+ROUND($X243*9%,2),2)*'umowa o pracę'!$E$8,2),IF(AND($W243+$X243&gt;=2800,$W243&lt;2800),ROUND((ROUND($Y243+ROUND((2800-$W243)*9%,2),2))*'umowa o pracę'!$E$8,2),IF(AND($W243+$X243&gt;=2800,$W243&gt;=2800),ROUND(ROUND($Y243/$W243*2800,2)*'umowa o pracę'!$E$8,2),0)))),0)),0))</f>
        <v>0</v>
      </c>
      <c r="AE243" s="32">
        <f>IF('umowa o pracę'!$E$7=2020,IF(IF($V243=1,IF($X243=0,ROUND(IF($W243&gt;2600,ROUND($Z243/$W243*2600,2),$Z243)*'umowa o pracę'!$E$8,2),ROUND(IF($W243&gt;2600,ROUND($Z243/$W243*2600,2),$Z243)*'umowa o pracę'!$E$8,2)),0)&gt;$I243,$I243,IF($V243=1,IF($X243=0,ROUND(IF($W243&gt;2600,ROUND($Z243/$W243*2600,2),$Z243)*'umowa o pracę'!$E$8,2),ROUND(IF($W243&gt;2600,ROUND($Z243/$W243*2600,2),$Z243)*'umowa o pracę'!$E$8,2)),0)),IF('umowa o pracę'!$E$7=2021,IF(IF($V243=1,IF($X243=0,ROUND(IF($W243&gt;2800,ROUND($Z243/$W243*2800,2),$Z243)*'umowa o pracę'!$E$8,2),ROUND(IF($W243&gt;2800,ROUND($Z243/$W243*2800,2),$Z243)*'umowa o pracę'!$E$8,2)),0)&gt;$I243,$I243,IF($V243=1,IF($X243=0,ROUND(IF($W243&gt;2800,ROUND($Z243/$W243*2800,2),$Z243)*'umowa o pracę'!$E$8,2),ROUND(IF($W243&gt;2800,ROUND($Z243/$W243*2800,2),$Z243)*'umowa o pracę'!$E$8,2)),0)),0))</f>
        <v>0</v>
      </c>
      <c r="AF243" s="56">
        <f>IF('umowa o pracę'!$E$7=2020,$AB243,IF('umowa o pracę'!$E$7=2021,$AC243,0))</f>
        <v>0</v>
      </c>
      <c r="AG243" s="53">
        <f t="shared" si="41"/>
        <v>1</v>
      </c>
      <c r="AH243" s="39">
        <f>IF('umowa o pracę'!$E$6&lt;3,0,$L243)</f>
        <v>0</v>
      </c>
      <c r="AI243" s="39">
        <f>IF('umowa o pracę'!$E$6&lt;3,0,$M243)</f>
        <v>0</v>
      </c>
      <c r="AJ243" s="55">
        <f>IF('umowa o pracę'!$E$6&lt;3,0,$N243)</f>
        <v>0</v>
      </c>
      <c r="AK243" s="55">
        <f>IF('umowa o pracę'!$E$6&lt;3,0,$O243)</f>
        <v>0</v>
      </c>
      <c r="AL243" s="32">
        <f>IF('umowa o pracę'!$E$7=2020,ROUND(IF($AH243&gt;=2600,2600*'umowa o pracę'!$E$8,$AH243*'umowa o pracę'!$E$8),2),IF('umowa o pracę'!$E$7=2021,ROUND(IF($AH243&gt;=2800,2800*'umowa o pracę'!$E$8,$AH243*'umowa o pracę'!$E$8),2),0))</f>
        <v>0</v>
      </c>
      <c r="AM243" s="32">
        <f>IF(IF(IF(AND($AG243=1,$I243&gt;0),ROUND(IF($AH243+$AI243&gt;=2600,2600*'umowa o pracę'!$E$8,($AH243+$AI243)*'umowa o pracę'!$E$8),2)+IF($AI243=0,ROUND(IF($AH243&gt;2600,ROUND($AK243/$AH243*2600,2),$AK243)*'umowa o pracę'!$E$8,2),ROUND(IF($AH243&gt;2600,ROUND($AK243/$AH243*2600,2),$AK243)*'umowa o pracę'!$E$8,2)),ROUND(IF($AH243+$AI243&gt;=2600,2600*'umowa o pracę'!$E$8,($AH243+$AI243)*'umowa o pracę'!$E$8),2)-IF($AI243=0,ROUND(ROUND(IF($AH243&gt;2600,ROUND($AJ243/$AH243*2600,2),$AJ243),2)*'umowa o pracę'!$E$8,2),IF($AI243&gt;0,IF($AH243+$AI243&lt;2600,ROUND(ROUND($AJ243+ROUND($AI243*9%,2),2)*'umowa o pracę'!$E$8,2),IF(AND($AH243+$AI243&gt;=2600,$AI243&lt;2600,$AH243&lt;2600),ROUND((ROUND(((2600-$AI243)/$AH243)*$AJ243,2)+ROUND($AI243*9%,2))*'umowa o pracę'!$E$8,2),IF(AND($AH243+$AI243&gt;=2600,$AI243&gt;=2600),ROUND((ROUND(2600*9%,2))*'umowa o pracę'!$E$8,2),IF(AND($AH243+$AI243&gt;=2600,$AH243&gt;=2600,$AI243&lt;2600),ROUND((ROUND($AI243*9%,2)+ROUND(((2600-$AI243)/$AH243)*$AJ243,2))*'umowa o pracę'!$E$8,2),0)))),0)))&gt;$J243,$J243,IF(AND($AG243=1,$I243&gt;0),ROUND(IF($AH243+$AI243&gt;=2600,2600*'umowa o pracę'!$E$8,($AH243+$AI243)*'umowa o pracę'!$E$8),2)+IF($AI243=0,ROUND(IF($AH243&gt;2600,ROUND($AK243/$AH243*2600,2),$AK243)*'umowa o pracę'!$E$8,2),ROUND(IF($AH243&gt;2600,ROUND($AK243/$AH243*2600,2),$AK243)*'umowa o pracę'!$E$8,2)),ROUND(IF($AH243+$AI243&gt;=2600,2600*'umowa o pracę'!$E$8,($AH243+$AI243)*'umowa o pracę'!$E$8),2)-IF($AI243=0,ROUND(ROUND(IF($AH243&gt;2600,ROUND($AJ243/$AH243*2600,2),$AJ243),2)*'umowa o pracę'!$E$8,2),IF($AI243&gt;0,IF($AH243+$AI243&lt;2600,ROUND(ROUND($AJ243+ROUND($AI243*9%,2),2)*'umowa o pracę'!$E$8,2),IF(AND($AH243+$AI243&gt;=2600,$AI243&lt;2600,$AH243&lt;2600),ROUND((ROUND(((2600-$AI243)/$AH243)*$AJ243,2)+ROUND($AI243*9%,2))*'umowa o pracę'!$E$8,2),IF(AND($AH243+$AI243&gt;=2600,$AI243&gt;=2600),ROUND((ROUND(2600*9%,2))*'umowa o pracę'!$E$8,2),IF(AND($AH243+$AI243&gt;=2600,$AH243&gt;=2600,$AI243&lt;2600),ROUND((ROUND($AI243*9%,2)+ROUND(((2600-$AI243)/$AH243)*$AJ243,2))*'umowa o pracę'!$E$8,2),0)))),0))))&gt;$J243,$J243,IF(IF(AND($AG243=1,$I243&gt;0),ROUND(IF($AH243+$AI243&gt;=2600,2600*'umowa o pracę'!$E$8,($AH243+$AI243)*'umowa o pracę'!$E$8),2)+IF($AI243=0,ROUND(IF($AH243&gt;2600,ROUND($AK243/$AH243*2600,2),$AK243)*'umowa o pracę'!$E$8,2),ROUND(IF($AH243&gt;2600,ROUND($AK243/$AH243*2600,2),$AK243)*'umowa o pracę'!$E$8,2)),ROUND(IF($AH243+$AI243&gt;=2600,2600*'umowa o pracę'!$E$8,($AH243+$AI243)*'umowa o pracę'!$E$8),2)-IF($AI243=0,ROUND(ROUND(IF($AH243&gt;2600,ROUND($AJ243/$AH243*2600,2),$AJ243),2)*'umowa o pracę'!$E$8,2),IF($AI243&gt;0,IF($AH243+$AI243&lt;2600,ROUND(ROUND($AJ243+ROUND($AI243*9%,2),2)*'umowa o pracę'!$E$8,2),IF(AND($AH243+$AI243&gt;=2600,$AI243&lt;2600,$AH243&lt;2600),ROUND((ROUND(((2600-$AI243)/$AH243)*$AJ243,2)+ROUND($AI243*9%,2))*'umowa o pracę'!$E$8,2),IF(AND($AH243+$AI243&gt;=2600,$AI243&gt;=2600),ROUND((ROUND(2600*9%,2))*'umowa o pracę'!$E$8,2),IF(AND($AH243+$AI243&gt;=2600,$AH243&gt;=2600,$AI243&lt;2600),ROUND((ROUND($AI243*9%,2)+ROUND(((2600-$AI243)/$AH243)*$AJ243,2))*'umowa o pracę'!$E$8,2),0)))),0)))&gt;$J243,$J243,IF(AND($AG243=1,$I243&gt;0),ROUND(IF($AH243+$AI243&gt;=2600,2600*'umowa o pracę'!$E$8,($AH243+$AI243)*'umowa o pracę'!$E$8),2)+IF($AI243=0,ROUND(IF($AH243&gt;2600,ROUND($AK243/$AH243*2600,2),$AK243)*'umowa o pracę'!$E$8,2),ROUND(IF($AH243&gt;2600,ROUND($AK243/$AH243*2600,2),$AK243)*'umowa o pracę'!$E$8,2)),ROUND(IF($AH243+$AI243&gt;=2600,2600*'umowa o pracę'!$E$8,($AH243+$AI243)*'umowa o pracę'!$E$8),2)-IF(AND($AI243=0,I243&gt;0),ROUND(ROUND(IF($AH243&gt;2600,ROUND($AJ243/$AH243*2600,2),$AJ243),2)*'umowa o pracę'!$E$8,2),IF($AI243&gt;0,IF($AH243+$AI243&lt;2600,ROUND(ROUND($AJ243+ROUND($AI243*9%,2),2)*'umowa o pracę'!$E$8,2),IF(AND($AH243+$AI243&gt;=2600,$AI243&lt;2600,$AH243&lt;2600),ROUND((ROUND(((2600-$AI243)/$AH243)*$AJ243,2)+ROUND($AI243*9%,2))*'umowa o pracę'!$E$8,2),IF(AND($AH243+$AI243&gt;=2600,$AI243&gt;=2600),ROUND((ROUND(2600*9%,2))*'umowa o pracę'!$E$8,2),IF(AND($AH243+$AI243&gt;=2600,$AH243&gt;=2600,$AI243&lt;2600),ROUND((ROUND($AI243*9%,2)+ROUND(((2600-$AI243)/$AH243)*$AJ243,2))*'umowa o pracę'!$E$8,2),0)))),0)))))</f>
        <v>0</v>
      </c>
      <c r="AN243" s="32">
        <f>IF(IF(IF(AND($AG243=1,$I243&gt;0),ROUND(IF($AH243+$AI243&gt;=2800,2800*'umowa o pracę'!$E$8,($AH243+$AI243)*'umowa o pracę'!$E$8),2)+IF($AI243=0,ROUND(IF($AH243&gt;2800,ROUND($AK243/$AH243*2800,2),$AK243)*'umowa o pracę'!$E$8,2),ROUND(IF($AH243&gt;2800,ROUND($AK243/$AH243*2800,2),$AK243)*'umowa o pracę'!$E$8,2)),ROUND(IF($AH243+$AI243&gt;=2800,2800*'umowa o pracę'!$E$8,($AH243+$AI243)*'umowa o pracę'!$E$8),2)-IF($AI243=0,ROUND(ROUND(IF($AH243&gt;2800,ROUND($AJ243/$AH243*2800,2),$AJ243),2)*'umowa o pracę'!$E$8,2),IF($AI243&gt;0,IF($AH243+$AI243&lt;2800,ROUND(ROUND($AJ243+ROUND($AI243*9%,2),2)*'umowa o pracę'!$E$8,2),IF(AND($AH243+$AI243&gt;=2800,$AI243&lt;2800,$AH243&lt;2800),ROUND((ROUND(((2800-$AI243)/$AH243)*$AJ243,2)+ROUND($AI243*9%,2))*'umowa o pracę'!$E$8,2),IF(AND($AH243+$AI243&gt;=2800,$AI243&gt;=2800),ROUND((ROUND(2800*9%,2))*'umowa o pracę'!$E$8,2),IF(AND($AH243+$AI243&gt;=2800,$AH243&gt;=2800,$AI243&lt;2800),ROUND((ROUND($AI243*9%,2)+ROUND(((2800-$AI243)/$AH243)*$AJ243,2))*'umowa o pracę'!$E$8,2),0)))),0)))&gt;$J243,$J243,IF(AND($AG243=1,$I243&gt;0),ROUND(IF($AH243+$AI243&gt;=2800,2800*'umowa o pracę'!$E$8,($AH243+$AI243)*'umowa o pracę'!$E$8),2)+IF($AI243=0,ROUND(IF($AH243&gt;2800,ROUND($AK243/$AH243*2800,2),$AK243)*'umowa o pracę'!$E$8,2),ROUND(IF($AH243&gt;2800,ROUND($AK243/$AH243*2800,2),$AK243)*'umowa o pracę'!$E$8,2)),ROUND(IF($AH243+$AI243&gt;=2800,2800*'umowa o pracę'!$E$8,($AH243+$AI243)*'umowa o pracę'!$E$8),2)-IF($AI243=0,ROUND(ROUND(IF($AH243&gt;2800,ROUND($AJ243/$AH243*2800,2),$AJ243),2)*'umowa o pracę'!$E$8,2),IF($AI243&gt;0,IF($AH243+$AI243&lt;2800,ROUND(ROUND($AJ243+ROUND($AI243*9%,2),2)*'umowa o pracę'!$E$8,2),IF(AND($AH243+$AI243&gt;=2800,$AI243&lt;2800,$AH243&lt;2800),ROUND((ROUND(((2800-$AI243)/$AH243)*$AJ243,2)+ROUND($AI243*9%,2))*'umowa o pracę'!$E$8,2),IF(AND($AH243+$AI243&gt;=2800,$AI243&gt;=2800),ROUND((ROUND(2800*9%,2))*'umowa o pracę'!$E$8,2),IF(AND($AH243+$AI243&gt;=2800,$AH243&gt;=2800,$AI243&lt;2800),ROUND((ROUND($AI243*9%,2)+ROUND(((2800-$AI243)/$AH243)*$AJ243,2))*'umowa o pracę'!$E$8,2),0)))),0))))&gt;$J243,$J243,IF(IF(AND($AG243=1,$I243&gt;0),ROUND(IF($AH243+$AI243&gt;=2800,2800*'umowa o pracę'!$E$8,($AH243+$AI243)*'umowa o pracę'!$E$8),2)+IF($AI243=0,ROUND(IF($AH243&gt;2800,ROUND($AK243/$AH243*2800,2),$AK243)*'umowa o pracę'!$E$8,2),ROUND(IF($AH243&gt;2800,ROUND($AK243/$AH243*2800,2),$AK243)*'umowa o pracę'!$E$8,2)),ROUND(IF($AH243+$AI243&gt;=2800,2800*'umowa o pracę'!$E$8,($AH243+$AI243)*'umowa o pracę'!$E$8),2)-IF($AI243=0,ROUND(ROUND(IF($AH243&gt;2800,ROUND($AJ243/$AH243*2800,2),$AJ243),2)*'umowa o pracę'!$E$8,2),IF($AI243&gt;0,IF($AH243+$AI243&lt;2800,ROUND(ROUND($AJ243+ROUND($AI243*9%,2),2)*'umowa o pracę'!$E$8,2),IF(AND($AH243+$AI243&gt;=2800,$AI243&lt;2800,$AH243&lt;2800),ROUND((ROUND(((2800-$AI243)/$AH243)*$AJ243,2)+ROUND($AI243*9%,2))*'umowa o pracę'!$E$8,2),IF(AND($AH243+$AI243&gt;=2800,$AI243&gt;=2800),ROUND((ROUND(2800*9%,2))*'umowa o pracę'!$E$8,2),IF(AND($AH243+$AI243&gt;=2800,$AH243&gt;=2800,$AI243&lt;2800),ROUND((ROUND($AI243*9%,2)+ROUND(((2800-$AI243)/$AH243)*$AJ243,2))*'umowa o pracę'!$E$8,2),0)))),0)))&gt;$J243,$J243,IF(AND($AG243=1,$I243&gt;0),ROUND(IF($AH243+$AI243&gt;=2800,2800*'umowa o pracę'!$E$8,($AH243+$AI243)*'umowa o pracę'!$E$8),2)+IF($AI243=0,ROUND(IF($AH243&gt;2800,ROUND($AK243/$AH243*2800,2),$AK243)*'umowa o pracę'!$E$8,2),ROUND(IF($AH243&gt;2800,ROUND($AK243/$AH243*2800,2),$AK243)*'umowa o pracę'!$E$8,2)),ROUND(IF($AH243+$AI243&gt;=2800,2800*'umowa o pracę'!$E$8,($AH243+$AI243)*'umowa o pracę'!$E$8),2)-IF(AND($AI243=0,I243&gt;0),ROUND(ROUND(IF($AH243&gt;2800,ROUND($AJ243/$AH243*2800,2),$AJ243),2)*'umowa o pracę'!$E$8,2),IF($AI243&gt;0,IF($AH243+$AI243&lt;2800,ROUND(ROUND($AJ243+ROUND($AI243*9%,2),2)*'umowa o pracę'!$E$8,2),IF(AND($AH243+$AI243&gt;=2800,$AI243&lt;2800,$AH243&lt;2800),ROUND((ROUND(((2800-$AI243)/$AH243)*$AJ243,2)+ROUND($AI243*9%,2))*'umowa o pracę'!$E$8,2),IF(AND($AH243+$AI243&gt;=2800,$AI243&gt;=2800),ROUND((ROUND(2800*9%,2))*'umowa o pracę'!$E$8,2),IF(AND($AH243+$AI243&gt;=2800,$AH243&gt;=2800,$AI243&lt;2800),ROUND((ROUND($AI243*9%,2)+ROUND(((2800-$AI243)/$AH243)*$AJ243,2))*'umowa o pracę'!$E$8,2),0)))),0)))))</f>
        <v>0</v>
      </c>
      <c r="AO243" s="32">
        <f>IF('umowa o pracę'!$E$7=2020,IF(IF($AG243=1,IF($AI243=0,ROUND(IF($AH243&gt;2600,ROUND($AJ243/$AH243*2600,2),$AJ243)*'umowa o pracę'!$E$8,2),IF($AH243+$AI243&lt;2600,ROUND(ROUND($AJ243+ROUND($AI243*9%,2),2)*'umowa o pracę'!$E$8,2),IF(AND($AH243+$AI243&gt;=2600,$AH243&lt;2600),ROUND((ROUND($AJ243+ROUND((2600-$AH243)*9%,2),2))*'umowa o pracę'!$E$8,2),IF(AND($AH243+$AI243&gt;=2600,$AH243&gt;=2600),ROUND(ROUND($AJ243/$AH243*2600,2)*'umowa o pracę'!$E$8,2),0)))),0)&gt;$H243,$H243,IF($AG243=1,IF($AI243=0,ROUND(IF($AH243&gt;2600,ROUND($AJ243/$AH243*2600,2),$AJ243)*'umowa o pracę'!$E$8,2),IF($AH243+$AI243&lt;2600,ROUND(ROUND($AJ243+ROUND($AI243*9%,2),2)*'umowa o pracę'!$E$8,2),IF(AND($AH243+$AI243&gt;=2600,$AH243&lt;2600),ROUND((ROUND($AJ243+ROUND((2600-$AH243)*9%,2),2))*'umowa o pracę'!$E$8,2),IF(AND($AH243+$AI243&gt;=2600,$AH243&gt;=2600),ROUND(ROUND($AJ243/$AH243*2600,2)*'umowa o pracę'!$E$8,2),0)))),0)),IF('umowa o pracę'!$E$7=2021,IF(IF($AG243=1,IF($AI243=0,ROUND(IF($AH243&gt;2800,ROUND($AJ243/$AH243*2800,2),$AJ243)*'umowa o pracę'!$E$8,2),IF($AH243+$AI243&lt;2800,ROUND(ROUND($AJ243+ROUND($AI243*9%,2),2)*'umowa o pracę'!$E$8,2),IF(AND($AH243+$AI243&gt;=2800,$AH243&lt;2800),ROUND((ROUND($AJ243+ROUND((2800-$AH243)*9%,2),2))*'umowa o pracę'!$E$8,2),IF(AND($AH243+$AI243&gt;=2800,$AH243&gt;=2800),ROUND(ROUND($AJ243/$AH243*2800,2)*'umowa o pracę'!$E$8,2),0)))),0)&gt;$H243,$H243,IF($AG243=1,IF($AI243=0,ROUND(IF($AH243&gt;2800,ROUND($AJ243/$AH243*2800,2),$AJ243)*'umowa o pracę'!$E$8,2),IF($AH243+$AI243&lt;2800,ROUND(ROUND($AJ243+ROUND($AI243*9%,2),2)*'umowa o pracę'!$E$8,2),IF(AND($AH243+$AI243&gt;=2800,$AH243&lt;2800),ROUND((ROUND($AJ243+ROUND((2800-$AH243)*9%,2),2))*'umowa o pracę'!$E$8,2),IF(AND($AH243+$AI243&gt;=2800,$AH243&gt;=2800),ROUND(ROUND($AJ243/$AH243*2800,2)*'umowa o pracę'!$E$8,2),0)))),0)),0))</f>
        <v>0</v>
      </c>
      <c r="AP243" s="32">
        <f>IF('umowa o pracę'!$E$7=2020,IF(IF($AG243=1,IF($AI243=0,ROUND(IF($AH243&gt;2600,ROUND($AK243/$AH243*2600,2),$AK243)*'umowa o pracę'!$E$8,2),ROUND(IF($AH243&gt;2600,ROUND($AK243/$AH243*2600,2),$AK243)*'umowa o pracę'!$E$8,2)),0)&gt;$I243,$I243,IF($AG243=1,IF($AI243=0,ROUND(IF($AH243&gt;2600,ROUND($AK243/$AH243*2600,2),$AK243)*'umowa o pracę'!$E$8,2),ROUND(IF($AH243&gt;2600,ROUND($AK243/$AH243*2600,2),$AK243)*'umowa o pracę'!$E$8,2)),0)),IF('umowa o pracę'!$E$7=2021,IF(IF($AG243=1,IF($AI243=0,ROUND(IF($AH243&gt;2800,ROUND($AK243/$AH243*2800,2),$AK243)*'umowa o pracę'!$E$8,2),ROUND(IF($AH243&gt;2800,ROUND($AK243/$AH243*2800,2),$AK243)*'umowa o pracę'!$E$8,2)),0)&gt;$I243,$I243,IF($AG243=1,IF($AI243=0,ROUND(IF($AH243&gt;2800,ROUND($AK243/$AH243*2800,2),$AK243)*'umowa o pracę'!$E$8,2),ROUND(IF($AH243&gt;2800,ROUND($AK243/$AH243*2800,2),$AK243)*'umowa o pracę'!$E$8,2)),0)),0))</f>
        <v>0</v>
      </c>
      <c r="AQ243" s="56">
        <f>IF('umowa o pracę'!$E$7=2020,$AM243,IF('umowa o pracę'!$E$7=2021,$AN243,0))</f>
        <v>0</v>
      </c>
      <c r="AR243" s="33">
        <f>IF('umowa o pracę'!$E$7=0,0,U243+AF243+AQ243)</f>
        <v>0</v>
      </c>
      <c r="AS243" s="19"/>
      <c r="AT243" s="19"/>
      <c r="AU243" s="19"/>
      <c r="AV243" s="6"/>
      <c r="AW243" s="6"/>
      <c r="AX243" s="6">
        <f t="shared" si="39"/>
        <v>10</v>
      </c>
      <c r="AY243" s="6"/>
      <c r="AZ243" s="234">
        <f t="shared" si="42"/>
        <v>0</v>
      </c>
      <c r="BA243" s="234">
        <f t="shared" si="43"/>
        <v>0</v>
      </c>
      <c r="BB243" s="234">
        <f t="shared" si="44"/>
        <v>0</v>
      </c>
      <c r="BC243" s="234">
        <f t="shared" si="45"/>
        <v>0</v>
      </c>
      <c r="BD243" s="234">
        <f t="shared" si="46"/>
        <v>0</v>
      </c>
      <c r="BE243" s="234">
        <f t="shared" si="47"/>
        <v>0</v>
      </c>
      <c r="BF243" s="234">
        <f t="shared" si="48"/>
        <v>0</v>
      </c>
      <c r="BG243" s="234">
        <f t="shared" si="49"/>
        <v>0</v>
      </c>
      <c r="BH243" s="234">
        <f t="shared" si="50"/>
        <v>0</v>
      </c>
      <c r="BI243" s="238">
        <f t="shared" si="51"/>
        <v>0</v>
      </c>
      <c r="BJ243" s="236"/>
      <c r="BK243" s="236"/>
      <c r="BL243" s="237"/>
    </row>
    <row r="244" spans="1:64" ht="15.75" customHeight="1" x14ac:dyDescent="0.25">
      <c r="A244" s="129">
        <v>233</v>
      </c>
      <c r="B244" s="57"/>
      <c r="C244" s="57"/>
      <c r="D244" s="36"/>
      <c r="E244" s="36"/>
      <c r="F244" s="242"/>
      <c r="G244" s="37">
        <v>1</v>
      </c>
      <c r="H244" s="58">
        <v>0</v>
      </c>
      <c r="I244" s="59">
        <v>0</v>
      </c>
      <c r="J244" s="60">
        <v>0</v>
      </c>
      <c r="K244" s="52">
        <v>1</v>
      </c>
      <c r="L244" s="39">
        <v>0</v>
      </c>
      <c r="M244" s="39">
        <v>0</v>
      </c>
      <c r="N244" s="39">
        <v>0</v>
      </c>
      <c r="O244" s="39">
        <v>0</v>
      </c>
      <c r="P244" s="35">
        <f>IF('umowa o pracę'!$E$7=2020,ROUND(IF($L244&gt;=2600,2600*'umowa o pracę'!$E$8,$L244*'umowa o pracę'!$E$8),2),IF('umowa o pracę'!$E$7=2021,ROUND(IF($L244&gt;=2800,2800*'umowa o pracę'!$E$8,$L244*'umowa o pracę'!$E$8),2),0))</f>
        <v>0</v>
      </c>
      <c r="Q244" s="252">
        <f>IF(IF(IF(AND($K244=1,$I244&gt;0),ROUND(IF($L244+$M244&gt;=2600,2600*'umowa o pracę'!$E$8,($L244+$M244)*'umowa o pracę'!$E$8),2)+IF($M244=0,ROUND(IF($L244&gt;2600,ROUND($O244/$L244*2600,2),$O244)*'umowa o pracę'!$E$8,2),ROUND(IF($L244&gt;2600,ROUND($O244/$L244*2600,2),$O244)*'umowa o pracę'!$E$8,2)),ROUND(IF($L244+$M244&gt;=2600,2600*'umowa o pracę'!$E$8,($L244+$M244)*'umowa o pracę'!$E$8),2)-IF($M244=0,ROUND(ROUND(IF($L244&gt;2600,ROUND($N244/$L244*2600,2),$N244),2)*'umowa o pracę'!$E$8,2),IF($M244&gt;0,IF($L244+$M244&lt;2600,ROUND(ROUND($N244+ROUND($M244*9%,2),2)*'umowa o pracę'!$E$8,2),IF(AND($L244+$M244&gt;=2600,$M244&lt;2600,$L244&lt;2600),ROUND((ROUND(((2600-$M244)/$L244)*$N244,2)+ROUND($M244*9%,2))*'umowa o pracę'!$E$8,2),IF(AND($L244+$M244&gt;=2600,$M244&gt;=2600),ROUND((ROUND(2600*9%,2))*'umowa o pracę'!$E$8,2),IF(AND($L244+$M244&gt;=2600,$L244&gt;=2600,$M244&lt;2600),ROUND((ROUND($M244*9%,2)+ROUND(((2600-$M244)/$L244)*$N244,2))*'umowa o pracę'!$E$8,2),0)))),0)))&gt;$J244,$J244,IF(AND($K244=1,$I244&gt;0),ROUND(IF($L244+$M244&gt;=2600,2600*'umowa o pracę'!$E$8,($L244+$M244)*'umowa o pracę'!$E$8),2)+IF($M244=0,ROUND(IF($L244&gt;2600,ROUND($O244/$L244*2600,2),$O244)*'umowa o pracę'!$E$8,2),ROUND(IF($L244&gt;2600,ROUND($O244/$L244*2600,2),$O244)*'umowa o pracę'!$E$8,2)),ROUND(IF($L244+$M244&gt;=2600,2600*'umowa o pracę'!$E$8,($L244+$M244)*'umowa o pracę'!$E$8),2)-IF($M244=0,ROUND(ROUND(IF($L244&gt;2600,ROUND($N244/$L244*2600,2),$N244),2)*'umowa o pracę'!$E$8,2),IF($M244&gt;0,IF($L244+$M244&lt;2600,ROUND(ROUND($N244+ROUND($M244*9%,2),2)*'umowa o pracę'!$E$8,2),IF(AND($L244+$M244&gt;=2600,$M244&lt;2600,$L244&lt;2600),ROUND((ROUND(((2600-$M244)/$L244)*$N244,2)+ROUND($M244*9%,2))*'umowa o pracę'!$E$8,2),IF(AND($L244+$M244&gt;=2600,$M244&gt;=2600),ROUND((ROUND(2600*9%,2))*'umowa o pracę'!$E$8,2),IF(AND($L244+$M244&gt;=2600,$L244&gt;=2600,$M244&lt;2600),ROUND((ROUND($M244*9%,2)+ROUND(((2600-$M244)/$L244)*$N244,2))*'umowa o pracę'!$E$8,2),0)))),0))))&gt;$J244,$J244,IF(IF(AND($K244=1,$I244&gt;0),ROUND(IF($L244+$M244&gt;=2600,2600*'umowa o pracę'!$E$8,($L244+$M244)*'umowa o pracę'!$E$8),2)+IF($M244=0,ROUND(IF($L244&gt;2600,ROUND($O244/$L244*2600,2),$O244)*'umowa o pracę'!$E$8,2),ROUND(IF($L244&gt;2600,ROUND($O244/$L244*2600,2),$O244)*'umowa o pracę'!$E$8,2)),ROUND(IF($L244+$M244&gt;=2600,2600*'umowa o pracę'!$E$8,($L244+$M244)*'umowa o pracę'!$E$8),2)-IF($M244=0,ROUND(ROUND(IF($L244&gt;2600,ROUND($N244/$L244*2600,2),$N244),2)*'umowa o pracę'!$E$8,2),IF($M244&gt;0,IF($L244+$M244&lt;2600,ROUND(ROUND($N244+ROUND($M244*9%,2),2)*'umowa o pracę'!$E$8,2),IF(AND($L244+$M244&gt;=2600,$M244&lt;2600,$L244&lt;2600),ROUND((ROUND(((2600-$M244)/$L244)*$N244,2)+ROUND($M244*9%,2))*'umowa o pracę'!$E$8,2),IF(AND($L244+$M244&gt;=2600,$M244&gt;=2600),ROUND((ROUND(2600*9%,2))*'umowa o pracę'!$E$8,2),IF(AND($L244+$M244&gt;=2600,$L244&gt;=2600,$M244&lt;2600),ROUND((ROUND($M244*9%,2)+ROUND(((2600-$M244)/$L244)*$N244,2))*'umowa o pracę'!$E$8,2),0)))),0)))&gt;$J244,$J244,IF(AND($K244=1,$I244&gt;0),ROUND(IF($L244+$M244&gt;=2600,2600*'umowa o pracę'!$E$8,($L244+$M244)*'umowa o pracę'!$E$8),2)+IF($M244=0,ROUND(IF($L244&gt;2600,ROUND($O244/$L244*2600,2),$O244)*'umowa o pracę'!$E$8,2),ROUND(IF($L244&gt;2600,ROUND($O244/$L244*2600,2),$O244)*'umowa o pracę'!$E$8,2)),ROUND(IF($L244+$M244&gt;=2600,2600*'umowa o pracę'!$E$8,($L244+$M244)*'umowa o pracę'!$E$8),2)-IF(AND($M244=0,I244&gt;0),ROUND(ROUND(IF($L244&gt;2600,ROUND($N244/$L244*2600,2),$N244),2)*'umowa o pracę'!$E$8,2),IF($M244&gt;0,IF($L244+$M244&lt;2600,ROUND(ROUND($N244+ROUND($M244*9%,2),2)*'umowa o pracę'!$E$8,2),IF(AND($L244+$M244&gt;=2600,$M244&lt;2600,$L244&lt;2600),ROUND((ROUND(((2600-$M244)/$L244)*$N244,2)+ROUND($M244*9%,2))*'umowa o pracę'!$E$8,2),IF(AND($L244+$M244&gt;=2600,$M244&gt;=2600),ROUND((ROUND(2600*9%,2))*'umowa o pracę'!$E$8,2),IF(AND($L244+$M244&gt;=2600,$L244&gt;=2600,$M244&lt;2600),ROUND((ROUND($M244*9%,2)+ROUND(((2600-$M244)/$L244)*$N244,2))*'umowa o pracę'!$E$8,2),0)))),0)))))</f>
        <v>0</v>
      </c>
      <c r="R244" s="252">
        <f>IF(IF(IF(AND($K244=1,$I244&gt;0),ROUND(IF($L244+$M244&gt;=2800,2800*'umowa o pracę'!$E$8,($L244+$M244)*'umowa o pracę'!$E$8),2)+IF($M244=0,ROUND(IF($L244&gt;2800,ROUND($O244/$L244*2800,2),$O244)*'umowa o pracę'!$E$8,2),ROUND(IF($L244&gt;2800,ROUND($O244/$L244*2800,2),$O244)*'umowa o pracę'!$E$8,2)),ROUND(IF($L244+$M244&gt;=2800,2800*'umowa o pracę'!$E$8,($L244+$M244)*'umowa o pracę'!$E$8),2)-IF($M244=0,ROUND(ROUND(IF($L244&gt;2800,ROUND($N244/$L244*2800,2),$N244),2)*'umowa o pracę'!$E$8,2),IF($M244&gt;0,IF($L244+$M244&lt;2800,ROUND(ROUND($N244+ROUND($M244*9%,2),2)*'umowa o pracę'!$E$8,2),IF(AND($L244+$M244&gt;=2800,$M244&lt;2800,$L244&lt;2800),ROUND((ROUND(((2800-$M244)/$L244)*$N244,2)+ROUND($M244*9%,2))*'umowa o pracę'!$E$8,2),IF(AND($L244+$M244&gt;=2800,$M244&gt;=2800),ROUND((ROUND(2800*9%,2))*'umowa o pracę'!$E$8,2),IF(AND($L244+$M244&gt;=2800,$L244&gt;=2800,$M244&lt;2800),ROUND((ROUND($M244*9%,2)+ROUND(((2800-$M244)/$L244)*$N244,2))*'umowa o pracę'!$E$8,2),0)))),0)))&gt;$J244,$J244,IF(AND($K244=1,$I244&gt;0),ROUND(IF($L244+$M244&gt;=2800,2800*'umowa o pracę'!$E$8,($L244+$M244)*'umowa o pracę'!$E$8),2)+IF($M244=0,ROUND(IF($L244&gt;2800,ROUND($O244/$L244*2800,2),$O244)*'umowa o pracę'!$E$8,2),ROUND(IF($L244&gt;2800,ROUND($O244/$L244*2800,2),$O244)*'umowa o pracę'!$E$8,2)),ROUND(IF($L244+$M244&gt;=2800,2800*'umowa o pracę'!$E$8,($L244+$M244)*'umowa o pracę'!$E$8),2)-IF($M244=0,ROUND(ROUND(IF($L244&gt;2800,ROUND($N244/$L244*2800,2),$N244),2)*'umowa o pracę'!$E$8,2),IF($M244&gt;0,IF($L244+$M244&lt;2800,ROUND(ROUND($N244+ROUND($M244*9%,2),2)*'umowa o pracę'!$E$8,2),IF(AND($L244+$M244&gt;=2800,$M244&lt;2800,$L244&lt;2800),ROUND((ROUND(((2800-$M244)/$L244)*$N244,2)+ROUND($M244*9%,2))*'umowa o pracę'!$E$8,2),IF(AND($L244+$M244&gt;=2800,$M244&gt;=2800),ROUND((ROUND(2800*9%,2))*'umowa o pracę'!$E$8,2),IF(AND($L244+$M244&gt;=2800,$L244&gt;=2800,$M244&lt;2800),ROUND((ROUND($M244*9%,2)+ROUND(((2800-$M244)/$L244)*$N244,2))*'umowa o pracę'!$E$8,2),0)))),0))))&gt;$J244,$J244,IF(IF(AND($K244=1,$I244&gt;0),ROUND(IF($L244+$M244&gt;=2800,2800*'umowa o pracę'!$E$8,($L244+$M244)*'umowa o pracę'!$E$8),2)+IF($M244=0,ROUND(IF($L244&gt;2800,ROUND($O244/$L244*2800,2),$O244)*'umowa o pracę'!$E$8,2),ROUND(IF($L244&gt;2800,ROUND($O244/$L244*2800,2),$O244)*'umowa o pracę'!$E$8,2)),ROUND(IF($L244+$M244&gt;=2800,2800*'umowa o pracę'!$E$8,($L244+$M244)*'umowa o pracę'!$E$8),2)-IF($M244=0,ROUND(ROUND(IF($L244&gt;2800,ROUND($N244/$L244*2800,2),$N244),2)*'umowa o pracę'!$E$8,2),IF($M244&gt;0,IF($L244+$M244&lt;2800,ROUND(ROUND($N244+ROUND($M244*9%,2),2)*'umowa o pracę'!$E$8,2),IF(AND($L244+$M244&gt;=2800,$M244&lt;2800,$L244&lt;2800),ROUND((ROUND(((2800-$M244)/$L244)*$N244,2)+ROUND($M244*9%,2))*'umowa o pracę'!$E$8,2),IF(AND($L244+$M244&gt;=2800,$M244&gt;=2800),ROUND((ROUND(2800*9%,2))*'umowa o pracę'!$E$8,2),IF(AND($L244+$M244&gt;=2800,$L244&gt;=2800,$M244&lt;2800),ROUND((ROUND($M244*9%,2)+ROUND(((2800-$M244)/$L244)*$N244,2))*'umowa o pracę'!$E$8,2),0)))),0)))&gt;$J244,$J244,IF(AND($K244=1,$I244&gt;0),ROUND(IF($L244+$M244&gt;=2800,2800*'umowa o pracę'!$E$8,($L244+$M244)*'umowa o pracę'!$E$8),2)+IF($M244=0,ROUND(IF($L244&gt;2800,ROUND($O244/$L244*2800,2),$O244)*'umowa o pracę'!$E$8,2),ROUND(IF($L244&gt;2800,ROUND($O244/$L244*2800,2),$O244)*'umowa o pracę'!$E$8,2)),ROUND(IF($L244+$M244&gt;=2800,2800*'umowa o pracę'!$E$8,($L244+$M244)*'umowa o pracę'!$E$8),2)-IF(AND($M244=0,I244&gt;0),ROUND(ROUND(IF($L244&gt;2800,ROUND($N244/$L244*2800,2),$N244),2)*'umowa o pracę'!$E$8,2),IF($M244&gt;0,IF($L244+$M244&lt;2800,ROUND(ROUND($N244+ROUND($M244*9%,2),2)*'umowa o pracę'!$E$8,2),IF(AND($L244+$M244&gt;=2800,$M244&lt;2800,$L244&lt;2800),ROUND((ROUND(((2800-$M244)/$L244)*$N244,2)+ROUND($M244*9%,2))*'umowa o pracę'!$E$8,2),IF(AND($L244+$M244&gt;=2800,$M244&gt;=2800),ROUND((ROUND(2800*9%,2))*'umowa o pracę'!$E$8,2),IF(AND($L244+$M244&gt;=2800,$L244&gt;=2800,$M244&lt;2800),ROUND((ROUND($M244*9%,2)+ROUND(((2800-$M244)/$L244)*$N244,2))*'umowa o pracę'!$E$8,2),0)))),0)))))</f>
        <v>0</v>
      </c>
      <c r="S244" s="32">
        <f>IF('umowa o pracę'!$E$7=2020,IF(IF($K244=1,IF($M244=0,ROUND(IF($L244&gt;2600,ROUND($N244/$L244*2600,2),$N244)*'umowa o pracę'!$E$8,2),IF($L244+$M244&lt;2600,ROUND(ROUND($N244+ROUND($M244*9%,2),2)*'umowa o pracę'!$E$8,2),IF(AND($L244+$M244&gt;=2600,$L244&lt;2600),ROUND((ROUND($N244+ROUND((2600-$L244)*9%,2),2))*'umowa o pracę'!$E$8,2),IF(AND($L244+$M244&gt;=2600,$L244&gt;=2600),ROUND(ROUND($N244/$L244*2600,2)*'umowa o pracę'!$E$8,2),0)))),0)&gt;$H244,$H244,IF($K244=1,IF($M244=0,ROUND(IF($L244&gt;2600,ROUND($N244/$L244*2600,2),$N244)*'umowa o pracę'!$E$8,2),IF($L244+$M244&lt;2600,ROUND(ROUND($N244+ROUND($M244*9%,2),2)*'umowa o pracę'!$E$8,2),IF(AND($L244+$M244&gt;=2600,$L244&lt;2600),ROUND((ROUND($N244+ROUND((2600-$L244)*9%,2),2))*'umowa o pracę'!$E$8,2),IF(AND($L244+$M244&gt;=2600,$L244&gt;=2600),ROUND(ROUND($N244/$L244*2600,2)*'umowa o pracę'!$E$8,2),0)))),0)),IF('umowa o pracę'!$E$7=2021,IF(IF($K244=1,IF($M244=0,ROUND(IF($L244&gt;2800,ROUND($N244/$L244*2800,2),$N244)*'umowa o pracę'!$E$8,2),IF($L244+$M244&lt;2800,ROUND(ROUND($N244+ROUND($M244*9%,2),2)*'umowa o pracę'!$E$8,2),IF(AND($L244+$M244&gt;=2800,$L244&lt;2800),ROUND((ROUND($N244+ROUND((2800-$L244)*9%,2),2))*'umowa o pracę'!$E$8,2),IF(AND($L244+$M244&gt;=2800,$L244&gt;=2800),ROUND(ROUND($N244/$L244*2800,2)*'umowa o pracę'!$E$8,2),0)))),0)&gt;$H244,$H244,IF($K244=1,IF($M244=0,ROUND(IF($L244&gt;2800,ROUND($N244/$L244*2800,2),$N244)*'umowa o pracę'!$E$8,2),IF($L244+$M244&lt;2800,ROUND(ROUND($N244+ROUND($M244*9%,2),2)*'umowa o pracę'!$E$8,2),IF(AND($L244+$M244&gt;=2800,$L244&lt;2800),ROUND((ROUND($N244+ROUND((2800-$L244)*9%,2),2))*'umowa o pracę'!$E$8,2),IF(AND($L244+$M244&gt;=2800,$L244&gt;=2800),ROUND(ROUND($N244/$L244*2800,2)*'umowa o pracę'!$E$8,2),0)))),0)),0))</f>
        <v>0</v>
      </c>
      <c r="T244" s="32">
        <f>IF('umowa o pracę'!$E$7=2020,IF(IF($K244=1,IF($M244=0,ROUND(IF($L244&gt;2600,ROUND($O244/$L244*2600,2),$O244)*'umowa o pracę'!$E$8,2),ROUND(IF($L244&gt;2600,ROUND($O244/$L244*2600,2),$O244)*'umowa o pracę'!$E$8,2)),0)&gt;$I244,$I244,IF($K244=1,IF($M244=0,ROUND(IF($L244&gt;2600,ROUND($O244/$L244*2600,2),$O244)*'umowa o pracę'!$E$8,2),ROUND(IF($L244&gt;2600,ROUND($O244/$L244*2600,2),$O244)*'umowa o pracę'!$E$8,2)),0)),IF('umowa o pracę'!$E$7=2021,IF(IF($K244=1,IF($M244=0,ROUND(IF($L244&gt;2800,ROUND($O244/$L244*2800,2),$O244)*'umowa o pracę'!$E$8,2),ROUND(IF($L244&gt;2800,ROUND($O244/$L244*2800,2),$O244)*'umowa o pracę'!$E$8,2)),0)&gt;$I244,$I244,IF($K244=1,IF($M244=0,ROUND(IF($L244&gt;2800,ROUND($O244/$L244*2800,2),$O244)*'umowa o pracę'!$E$8,2),ROUND(IF($L244&gt;2800,ROUND($O244/$L244*2800,2),$O244)*'umowa o pracę'!$E$8,2)),0)),0))</f>
        <v>0</v>
      </c>
      <c r="U244" s="51">
        <f>IF('umowa o pracę'!$E$7=2020,$Q244,IF('umowa o pracę'!$E$7=2021,$R244,0))</f>
        <v>0</v>
      </c>
      <c r="V244" s="53">
        <f t="shared" si="40"/>
        <v>1</v>
      </c>
      <c r="W244" s="54">
        <f>IF('umowa o pracę'!$E$6&lt;2,0,$L244)</f>
        <v>0</v>
      </c>
      <c r="X244" s="54">
        <f>IF('umowa o pracę'!$E$6&lt;2,0,$M244)</f>
        <v>0</v>
      </c>
      <c r="Y244" s="55">
        <f>IF('umowa o pracę'!$E$6&lt;2,0,$N244)</f>
        <v>0</v>
      </c>
      <c r="Z244" s="55">
        <f>IF('umowa o pracę'!$E$6&lt;2,0,$O244)</f>
        <v>0</v>
      </c>
      <c r="AA244" s="32">
        <f>IF('umowa o pracę'!$E$7=2020,ROUND(IF($W244&gt;=2600,2600*'umowa o pracę'!$E$8,$W244*'umowa o pracę'!$E$8),2),IF('umowa o pracę'!$E$7=2021,ROUND(IF($W244&gt;=2800,2800*'umowa o pracę'!$E$8,$W244*'umowa o pracę'!$E$8),2),0))</f>
        <v>0</v>
      </c>
      <c r="AB244" s="32">
        <f>IF(IF(IF(AND($V244=1,$I244&gt;0),ROUND(IF($W244+$X244&gt;=2600,2600*'umowa o pracę'!$E$8,($W244+$X244)*'umowa o pracę'!$E$8),2)+IF($X244=0,ROUND(IF($W244&gt;2600,ROUND($Z244/$W244*2600,2),$Z244)*'umowa o pracę'!$E$8,2),ROUND(IF($W244&gt;2600,ROUND($Z244/$W244*2600,2),$Z244)*'umowa o pracę'!$E$8,2)),ROUND(IF($W244+$X244&gt;=2600,2600*'umowa o pracę'!$E$8,($W244+$X244)*'umowa o pracę'!$E$8),2)-IF($X244=0,ROUND(ROUND(IF($W244&gt;2600,ROUND($Y244/$W244*2600,2),$Y244),2)*'umowa o pracę'!$E$8,2),IF($X244&gt;0,IF($W244+$X244&lt;2600,ROUND(ROUND($Y244+ROUND($X244*9%,2),2)*'umowa o pracę'!$E$8,2),IF(AND($W244+$X244&gt;=2600,$X244&lt;2600,$W244&lt;2600),ROUND((ROUND(((2600-$X244)/$W244)*$Y244,2)+ROUND($X244*9%,2))*'umowa o pracę'!$E$8,2),IF(AND($W244+$X244&gt;=2600,$X244&gt;=2600),ROUND((ROUND(2600*9%,2))*'umowa o pracę'!$E$8,2),IF(AND($W244+$X244&gt;=2600,$W244&gt;=2600,$X244&lt;2600),ROUND((ROUND($X244*9%,2)+ROUND(((2600-$X244)/$W244)*$Y244,2))*'umowa o pracę'!$E$8,2),0)))),0)))&gt;$J244,$J244,IF(AND($V244=1,$I244&gt;0),ROUND(IF($W244+$X244&gt;=2600,2600*'umowa o pracę'!$E$8,($W244+$X244)*'umowa o pracę'!$E$8),2)+IF($X244=0,ROUND(IF($W244&gt;2600,ROUND($Z244/$W244*2600,2),$Z244)*'umowa o pracę'!$E$8,2),ROUND(IF($W244&gt;2600,ROUND($Z244/$W244*2600,2),$Z244)*'umowa o pracę'!$E$8,2)),ROUND(IF($W244+$X244&gt;=2600,2600*'umowa o pracę'!$E$8,($W244+$X244)*'umowa o pracę'!$E$8),2)-IF($X244=0,ROUND(ROUND(IF($W244&gt;2600,ROUND($Y244/$W244*2600,2),$Y244),2)*'umowa o pracę'!$E$8,2),IF($X244&gt;0,IF($W244+$X244&lt;2600,ROUND(ROUND($Y244+ROUND($X244*9%,2),2)*'umowa o pracę'!$E$8,2),IF(AND($W244+$X244&gt;=2600,$X244&lt;2600,$W244&lt;2600),ROUND((ROUND(((2600-$X244)/$W244)*$Y244,2)+ROUND($X244*9%,2))*'umowa o pracę'!$E$8,2),IF(AND($W244+$X244&gt;=2600,$X244&gt;=2600),ROUND((ROUND(2600*9%,2))*'umowa o pracę'!$E$8,2),IF(AND($W244+$X244&gt;=2600,$W244&gt;=2600,$X244&lt;2600),ROUND((ROUND($X244*9%,2)+ROUND(((2600-$X244)/$W244)*$Y244,2))*'umowa o pracę'!$E$8,2),0)))),0))))&gt;$J244,$J244,IF(IF(AND($V244=1,$I244&gt;0),ROUND(IF($W244+$X244&gt;=2600,2600*'umowa o pracę'!$E$8,($W244+$X244)*'umowa o pracę'!$E$8),2)+IF($X244=0,ROUND(IF($W244&gt;2600,ROUND($Z244/$W244*2600,2),$Z244)*'umowa o pracę'!$E$8,2),ROUND(IF($W244&gt;2600,ROUND($Z244/$W244*2600,2),$Z244)*'umowa o pracę'!$E$8,2)),ROUND(IF($W244+$X244&gt;=2600,2600*'umowa o pracę'!$E$8,($W244+$X244)*'umowa o pracę'!$E$8),2)-IF($X244=0,ROUND(ROUND(IF($W244&gt;2600,ROUND($Y244/$W244*2600,2),$Y244),2)*'umowa o pracę'!$E$8,2),IF($X244&gt;0,IF($W244+$X244&lt;2600,ROUND(ROUND($Y244+ROUND($X244*9%,2),2)*'umowa o pracę'!$E$8,2),IF(AND($W244+$X244&gt;=2600,$X244&lt;2600,$W244&lt;2600),ROUND((ROUND(((2600-$X244)/$W244)*$Y244,2)+ROUND($X244*9%,2))*'umowa o pracę'!$E$8,2),IF(AND($W244+$X244&gt;=2600,$X244&gt;=2600),ROUND((ROUND(2600*9%,2))*'umowa o pracę'!$E$8,2),IF(AND($W244+$X244&gt;=2600,$W244&gt;=2600,$X244&lt;2600),ROUND((ROUND($X244*9%,2)+ROUND(((2600-$X244)/$W244)*$Y244,2))*'umowa o pracę'!$E$8,2),0)))),0)))&gt;$J244,$J244,IF(AND($V244=1,$I244&gt;0),ROUND(IF($W244+$X244&gt;=2600,2600*'umowa o pracę'!$E$8,($W244+$X244)*'umowa o pracę'!$E$8),2)+IF($X244=0,ROUND(IF($W244&gt;2600,ROUND($Z244/$W244*2600,2),$Z244)*'umowa o pracę'!$E$8,2),ROUND(IF($W244&gt;2600,ROUND($Z244/$W244*2600,2),$Z244)*'umowa o pracę'!$E$8,2)),ROUND(IF($W244+$X244&gt;=2600,2600*'umowa o pracę'!$E$8,($W244+$X244)*'umowa o pracę'!$E$8),2)-IF(AND($X244=0,I244&gt;0),ROUND(ROUND(IF($W244&gt;2600,ROUND($Y244/$W244*2600,2),$Y244),2)*'umowa o pracę'!$E$8,2),IF($X244&gt;0,IF($W244+$X244&lt;2600,ROUND(ROUND($Y244+ROUND($X244*9%,2),2)*'umowa o pracę'!$E$8,2),IF(AND($W244+$X244&gt;=2600,$X244&lt;2600,$W244&lt;2600),ROUND((ROUND(((2600-$X244)/$W244)*$Y244,2)+ROUND($X244*9%,2))*'umowa o pracę'!$E$8,2),IF(AND($W244+$X244&gt;=2600,$X244&gt;=2600),ROUND((ROUND(2600*9%,2))*'umowa o pracę'!$E$8,2),IF(AND($W244+$X244&gt;=2600,$W244&gt;=2600,$X244&lt;2600),ROUND((ROUND($X244*9%,2)+ROUND(((2600-$X244)/$W244)*$Y244,2))*'umowa o pracę'!$E$8,2),0)))),0)))))</f>
        <v>0</v>
      </c>
      <c r="AC244" s="32">
        <f>IF(IF(IF(AND($V244=1,$I244&gt;0),ROUND(IF($W244+$X244&gt;=2800,2800*'umowa o pracę'!$E$8,($W244+$X244)*'umowa o pracę'!$E$8),2)+IF($X244=0,ROUND(IF($W244&gt;2800,ROUND($Z244/$W244*2800,2),$Z244)*'umowa o pracę'!$E$8,2),ROUND(IF($W244&gt;2800,ROUND($Z244/$W244*2800,2),$Z244)*'umowa o pracę'!$E$8,2)),ROUND(IF($W244+$X244&gt;=2800,2800*'umowa o pracę'!$E$8,($W244+$X244)*'umowa o pracę'!$E$8),2)-IF($X244=0,ROUND(ROUND(IF($W244&gt;2800,ROUND($Y244/$W244*2800,2),$Y244),2)*'umowa o pracę'!$E$8,2),IF($X244&gt;0,IF($W244+$X244&lt;2800,ROUND(ROUND($Y244+ROUND($X244*9%,2),2)*'umowa o pracę'!$E$8,2),IF(AND($W244+$X244&gt;=2800,$X244&lt;2800,$W244&lt;2800),ROUND((ROUND(((2800-$X244)/$W244)*$Y244,2)+ROUND($X244*9%,2))*'umowa o pracę'!$E$8,2),IF(AND($W244+$X244&gt;=2800,$X244&gt;=2800),ROUND((ROUND(2800*9%,2))*'umowa o pracę'!$E$8,2),IF(AND($W244+$X244&gt;=2800,$W244&gt;=2800,$X244&lt;2800),ROUND((ROUND($X244*9%,2)+ROUND(((2800-$X244)/$W244)*$Y244,2))*'umowa o pracę'!$E$8,2),0)))),0)))&gt;$J244,$J244,IF(AND($V244=1,$I244&gt;0),ROUND(IF($W244+$X244&gt;=2800,2800*'umowa o pracę'!$E$8,($W244+$X244)*'umowa o pracę'!$E$8),2)+IF($X244=0,ROUND(IF($W244&gt;2800,ROUND($Z244/$W244*2800,2),$Z244)*'umowa o pracę'!$E$8,2),ROUND(IF($W244&gt;2800,ROUND($Z244/$W244*2800,2),$Z244)*'umowa o pracę'!$E$8,2)),ROUND(IF($W244+$X244&gt;=2800,2800*'umowa o pracę'!$E$8,($W244+$X244)*'umowa o pracę'!$E$8),2)-IF($X244=0,ROUND(ROUND(IF($W244&gt;2800,ROUND($Y244/$W244*2800,2),$Y244),2)*'umowa o pracę'!$E$8,2),IF($X244&gt;0,IF($W244+$X244&lt;2800,ROUND(ROUND($Y244+ROUND($X244*9%,2),2)*'umowa o pracę'!$E$8,2),IF(AND($W244+$X244&gt;=2800,$X244&lt;2800,$W244&lt;2800),ROUND((ROUND(((2800-$X244)/$W244)*$Y244,2)+ROUND($X244*9%,2))*'umowa o pracę'!$E$8,2),IF(AND($W244+$X244&gt;=2800,$X244&gt;=2800),ROUND((ROUND(2800*9%,2))*'umowa o pracę'!$E$8,2),IF(AND($W244+$X244&gt;=2800,$W244&gt;=2800,$X244&lt;2800),ROUND((ROUND($X244*9%,2)+ROUND(((2800-$X244)/$W244)*$Y244,2))*'umowa o pracę'!$E$8,2),0)))),0))))&gt;$J244,$J244,IF(IF(AND($V244=1,$I244&gt;0),ROUND(IF($W244+$X244&gt;=2800,2800*'umowa o pracę'!$E$8,($W244+$X244)*'umowa o pracę'!$E$8),2)+IF($X244=0,ROUND(IF($W244&gt;2800,ROUND($Z244/$W244*2800,2),$Z244)*'umowa o pracę'!$E$8,2),ROUND(IF($W244&gt;2800,ROUND($Z244/$W244*2800,2),$Z244)*'umowa o pracę'!$E$8,2)),ROUND(IF($W244+$X244&gt;=2800,2800*'umowa o pracę'!$E$8,($W244+$X244)*'umowa o pracę'!$E$8),2)-IF($X244=0,ROUND(ROUND(IF($W244&gt;2800,ROUND($Y244/$W244*2800,2),$Y244),2)*'umowa o pracę'!$E$8,2),IF($X244&gt;0,IF($W244+$X244&lt;2800,ROUND(ROUND($Y244+ROUND($X244*9%,2),2)*'umowa o pracę'!$E$8,2),IF(AND($W244+$X244&gt;=2800,$X244&lt;2800,$W244&lt;2800),ROUND((ROUND(((2800-$X244)/$W244)*$Y244,2)+ROUND($X244*9%,2))*'umowa o pracę'!$E$8,2),IF(AND($W244+$X244&gt;=2800,$X244&gt;=2800),ROUND((ROUND(2800*9%,2))*'umowa o pracę'!$E$8,2),IF(AND($W244+$X244&gt;=2800,$W244&gt;=2800,$X244&lt;2800),ROUND((ROUND($X244*9%,2)+ROUND(((2800-$X244)/$W244)*$Y244,2))*'umowa o pracę'!$E$8,2),0)))),0)))&gt;$J244,$J244,IF(AND($V244=1,$I244&gt;0),ROUND(IF($W244+$X244&gt;=2800,2800*'umowa o pracę'!$E$8,($W244+$X244)*'umowa o pracę'!$E$8),2)+IF($X244=0,ROUND(IF($W244&gt;2800,ROUND($Z244/$W244*2800,2),$Z244)*'umowa o pracę'!$E$8,2),ROUND(IF($W244&gt;2800,ROUND($Z244/$W244*2800,2),$Z244)*'umowa o pracę'!$E$8,2)),ROUND(IF($W244+$X244&gt;=2800,2800*'umowa o pracę'!$E$8,($W244+$X244)*'umowa o pracę'!$E$8),2)-IF(AND($X244=0,I244&gt;0),ROUND(ROUND(IF($W244&gt;2800,ROUND($Y244/$W244*2800,2),$Y244),2)*'umowa o pracę'!$E$8,2),IF($X244&gt;0,IF($W244+$X244&lt;2800,ROUND(ROUND($Y244+ROUND($X244*9%,2),2)*'umowa o pracę'!$E$8,2),IF(AND($W244+$X244&gt;=2800,$X244&lt;2800,$W244&lt;2800),ROUND((ROUND(((2800-$X244)/$W244)*$Y244,2)+ROUND($X244*9%,2))*'umowa o pracę'!$E$8,2),IF(AND($W244+$X244&gt;=2800,$X244&gt;=2800),ROUND((ROUND(2800*9%,2))*'umowa o pracę'!$E$8,2),IF(AND($W244+$X244&gt;=2800,$W244&gt;=2800,$X244&lt;2800),ROUND((ROUND($X244*9%,2)+ROUND(((2800-$X244)/$W244)*$Y244,2))*'umowa o pracę'!$E$8,2),0)))),0)))))</f>
        <v>0</v>
      </c>
      <c r="AD244" s="32">
        <f>IF('umowa o pracę'!$E$7=2020,IF(IF($V244=1,IF($X244=0,ROUND(IF($W244&gt;2600,ROUND($Y244/$W244*2600,2),$Y244)*'umowa o pracę'!$E$8,2),IF($W244+$X244&lt;2600,ROUND(ROUND($Y244+ROUND($X244*9%,2),2)*'umowa o pracę'!$E$8,2),IF(AND($W244+$X244&gt;=2600,$W244&lt;2600),ROUND((ROUND($Y244+ROUND((2600-$W244)*9%,2),2))*'umowa o pracę'!$E$8,2),IF(AND($W244+$X244&gt;=2600,$W244&gt;=2600),ROUND(ROUND($Y244/$W244*2600,2)*'umowa o pracę'!$E$8,2),0)))),0)&gt;$H244,$H244,IF($V244=1,IF($X244=0,ROUND(IF($W244&gt;2600,ROUND($Y244/$W244*2600,2),$Y244)*'umowa o pracę'!$E$8,2),IF($W244+$X244&lt;2600,ROUND(ROUND($Y244+ROUND($X244*9%,2),2)*'umowa o pracę'!$E$8,2),IF(AND($W244+$X244&gt;=2600,$W244&lt;2600),ROUND((ROUND($Y244+ROUND((2600-$W244)*9%,2),2))*'umowa o pracę'!$E$8,2),IF(AND($W244+$X244&gt;=2600,$W244&gt;=2600),ROUND(ROUND($Y244/$W244*2600,2)*'umowa o pracę'!$E$8,2),0)))),0)),IF('umowa o pracę'!$E$7=2021,IF(IF($V244=1,IF($X244=0,ROUND(IF($W244&gt;2800,ROUND($Y244/$W244*2800,2),$Y244)*'umowa o pracę'!$E$8,2),IF($W244+$X244&lt;2800,ROUND(ROUND($Y244+ROUND($X244*9%,2),2)*'umowa o pracę'!$E$8,2),IF(AND($W244+$X244&gt;=2800,$W244&lt;2800),ROUND((ROUND($Y244+ROUND((2800-$W244)*9%,2),2))*'umowa o pracę'!$E$8,2),IF(AND($W244+$X244&gt;=2800,$W244&gt;=2800),ROUND(ROUND($Y244/$W244*2800,2)*'umowa o pracę'!$E$8,2),0)))),0)&gt;$H244,$H244,IF($V244=1,IF($X244=0,ROUND(IF($W244&gt;2800,ROUND($Y244/$W244*2800,2),$Y244)*'umowa o pracę'!$E$8,2),IF($W244+$X244&lt;2800,ROUND(ROUND($Y244+ROUND($X244*9%,2),2)*'umowa o pracę'!$E$8,2),IF(AND($W244+$X244&gt;=2800,$W244&lt;2800),ROUND((ROUND($Y244+ROUND((2800-$W244)*9%,2),2))*'umowa o pracę'!$E$8,2),IF(AND($W244+$X244&gt;=2800,$W244&gt;=2800),ROUND(ROUND($Y244/$W244*2800,2)*'umowa o pracę'!$E$8,2),0)))),0)),0))</f>
        <v>0</v>
      </c>
      <c r="AE244" s="32">
        <f>IF('umowa o pracę'!$E$7=2020,IF(IF($V244=1,IF($X244=0,ROUND(IF($W244&gt;2600,ROUND($Z244/$W244*2600,2),$Z244)*'umowa o pracę'!$E$8,2),ROUND(IF($W244&gt;2600,ROUND($Z244/$W244*2600,2),$Z244)*'umowa o pracę'!$E$8,2)),0)&gt;$I244,$I244,IF($V244=1,IF($X244=0,ROUND(IF($W244&gt;2600,ROUND($Z244/$W244*2600,2),$Z244)*'umowa o pracę'!$E$8,2),ROUND(IF($W244&gt;2600,ROUND($Z244/$W244*2600,2),$Z244)*'umowa o pracę'!$E$8,2)),0)),IF('umowa o pracę'!$E$7=2021,IF(IF($V244=1,IF($X244=0,ROUND(IF($W244&gt;2800,ROUND($Z244/$W244*2800,2),$Z244)*'umowa o pracę'!$E$8,2),ROUND(IF($W244&gt;2800,ROUND($Z244/$W244*2800,2),$Z244)*'umowa o pracę'!$E$8,2)),0)&gt;$I244,$I244,IF($V244=1,IF($X244=0,ROUND(IF($W244&gt;2800,ROUND($Z244/$W244*2800,2),$Z244)*'umowa o pracę'!$E$8,2),ROUND(IF($W244&gt;2800,ROUND($Z244/$W244*2800,2),$Z244)*'umowa o pracę'!$E$8,2)),0)),0))</f>
        <v>0</v>
      </c>
      <c r="AF244" s="56">
        <f>IF('umowa o pracę'!$E$7=2020,$AB244,IF('umowa o pracę'!$E$7=2021,$AC244,0))</f>
        <v>0</v>
      </c>
      <c r="AG244" s="53">
        <f t="shared" si="41"/>
        <v>1</v>
      </c>
      <c r="AH244" s="39">
        <f>IF('umowa o pracę'!$E$6&lt;3,0,$L244)</f>
        <v>0</v>
      </c>
      <c r="AI244" s="39">
        <f>IF('umowa o pracę'!$E$6&lt;3,0,$M244)</f>
        <v>0</v>
      </c>
      <c r="AJ244" s="55">
        <f>IF('umowa o pracę'!$E$6&lt;3,0,$N244)</f>
        <v>0</v>
      </c>
      <c r="AK244" s="55">
        <f>IF('umowa o pracę'!$E$6&lt;3,0,$O244)</f>
        <v>0</v>
      </c>
      <c r="AL244" s="32">
        <f>IF('umowa o pracę'!$E$7=2020,ROUND(IF($AH244&gt;=2600,2600*'umowa o pracę'!$E$8,$AH244*'umowa o pracę'!$E$8),2),IF('umowa o pracę'!$E$7=2021,ROUND(IF($AH244&gt;=2800,2800*'umowa o pracę'!$E$8,$AH244*'umowa o pracę'!$E$8),2),0))</f>
        <v>0</v>
      </c>
      <c r="AM244" s="32">
        <f>IF(IF(IF(AND($AG244=1,$I244&gt;0),ROUND(IF($AH244+$AI244&gt;=2600,2600*'umowa o pracę'!$E$8,($AH244+$AI244)*'umowa o pracę'!$E$8),2)+IF($AI244=0,ROUND(IF($AH244&gt;2600,ROUND($AK244/$AH244*2600,2),$AK244)*'umowa o pracę'!$E$8,2),ROUND(IF($AH244&gt;2600,ROUND($AK244/$AH244*2600,2),$AK244)*'umowa o pracę'!$E$8,2)),ROUND(IF($AH244+$AI244&gt;=2600,2600*'umowa o pracę'!$E$8,($AH244+$AI244)*'umowa o pracę'!$E$8),2)-IF($AI244=0,ROUND(ROUND(IF($AH244&gt;2600,ROUND($AJ244/$AH244*2600,2),$AJ244),2)*'umowa o pracę'!$E$8,2),IF($AI244&gt;0,IF($AH244+$AI244&lt;2600,ROUND(ROUND($AJ244+ROUND($AI244*9%,2),2)*'umowa o pracę'!$E$8,2),IF(AND($AH244+$AI244&gt;=2600,$AI244&lt;2600,$AH244&lt;2600),ROUND((ROUND(((2600-$AI244)/$AH244)*$AJ244,2)+ROUND($AI244*9%,2))*'umowa o pracę'!$E$8,2),IF(AND($AH244+$AI244&gt;=2600,$AI244&gt;=2600),ROUND((ROUND(2600*9%,2))*'umowa o pracę'!$E$8,2),IF(AND($AH244+$AI244&gt;=2600,$AH244&gt;=2600,$AI244&lt;2600),ROUND((ROUND($AI244*9%,2)+ROUND(((2600-$AI244)/$AH244)*$AJ244,2))*'umowa o pracę'!$E$8,2),0)))),0)))&gt;$J244,$J244,IF(AND($AG244=1,$I244&gt;0),ROUND(IF($AH244+$AI244&gt;=2600,2600*'umowa o pracę'!$E$8,($AH244+$AI244)*'umowa o pracę'!$E$8),2)+IF($AI244=0,ROUND(IF($AH244&gt;2600,ROUND($AK244/$AH244*2600,2),$AK244)*'umowa o pracę'!$E$8,2),ROUND(IF($AH244&gt;2600,ROUND($AK244/$AH244*2600,2),$AK244)*'umowa o pracę'!$E$8,2)),ROUND(IF($AH244+$AI244&gt;=2600,2600*'umowa o pracę'!$E$8,($AH244+$AI244)*'umowa o pracę'!$E$8),2)-IF($AI244=0,ROUND(ROUND(IF($AH244&gt;2600,ROUND($AJ244/$AH244*2600,2),$AJ244),2)*'umowa o pracę'!$E$8,2),IF($AI244&gt;0,IF($AH244+$AI244&lt;2600,ROUND(ROUND($AJ244+ROUND($AI244*9%,2),2)*'umowa o pracę'!$E$8,2),IF(AND($AH244+$AI244&gt;=2600,$AI244&lt;2600,$AH244&lt;2600),ROUND((ROUND(((2600-$AI244)/$AH244)*$AJ244,2)+ROUND($AI244*9%,2))*'umowa o pracę'!$E$8,2),IF(AND($AH244+$AI244&gt;=2600,$AI244&gt;=2600),ROUND((ROUND(2600*9%,2))*'umowa o pracę'!$E$8,2),IF(AND($AH244+$AI244&gt;=2600,$AH244&gt;=2600,$AI244&lt;2600),ROUND((ROUND($AI244*9%,2)+ROUND(((2600-$AI244)/$AH244)*$AJ244,2))*'umowa o pracę'!$E$8,2),0)))),0))))&gt;$J244,$J244,IF(IF(AND($AG244=1,$I244&gt;0),ROUND(IF($AH244+$AI244&gt;=2600,2600*'umowa o pracę'!$E$8,($AH244+$AI244)*'umowa o pracę'!$E$8),2)+IF($AI244=0,ROUND(IF($AH244&gt;2600,ROUND($AK244/$AH244*2600,2),$AK244)*'umowa o pracę'!$E$8,2),ROUND(IF($AH244&gt;2600,ROUND($AK244/$AH244*2600,2),$AK244)*'umowa o pracę'!$E$8,2)),ROUND(IF($AH244+$AI244&gt;=2600,2600*'umowa o pracę'!$E$8,($AH244+$AI244)*'umowa o pracę'!$E$8),2)-IF($AI244=0,ROUND(ROUND(IF($AH244&gt;2600,ROUND($AJ244/$AH244*2600,2),$AJ244),2)*'umowa o pracę'!$E$8,2),IF($AI244&gt;0,IF($AH244+$AI244&lt;2600,ROUND(ROUND($AJ244+ROUND($AI244*9%,2),2)*'umowa o pracę'!$E$8,2),IF(AND($AH244+$AI244&gt;=2600,$AI244&lt;2600,$AH244&lt;2600),ROUND((ROUND(((2600-$AI244)/$AH244)*$AJ244,2)+ROUND($AI244*9%,2))*'umowa o pracę'!$E$8,2),IF(AND($AH244+$AI244&gt;=2600,$AI244&gt;=2600),ROUND((ROUND(2600*9%,2))*'umowa o pracę'!$E$8,2),IF(AND($AH244+$AI244&gt;=2600,$AH244&gt;=2600,$AI244&lt;2600),ROUND((ROUND($AI244*9%,2)+ROUND(((2600-$AI244)/$AH244)*$AJ244,2))*'umowa o pracę'!$E$8,2),0)))),0)))&gt;$J244,$J244,IF(AND($AG244=1,$I244&gt;0),ROUND(IF($AH244+$AI244&gt;=2600,2600*'umowa o pracę'!$E$8,($AH244+$AI244)*'umowa o pracę'!$E$8),2)+IF($AI244=0,ROUND(IF($AH244&gt;2600,ROUND($AK244/$AH244*2600,2),$AK244)*'umowa o pracę'!$E$8,2),ROUND(IF($AH244&gt;2600,ROUND($AK244/$AH244*2600,2),$AK244)*'umowa o pracę'!$E$8,2)),ROUND(IF($AH244+$AI244&gt;=2600,2600*'umowa o pracę'!$E$8,($AH244+$AI244)*'umowa o pracę'!$E$8),2)-IF(AND($AI244=0,I244&gt;0),ROUND(ROUND(IF($AH244&gt;2600,ROUND($AJ244/$AH244*2600,2),$AJ244),2)*'umowa o pracę'!$E$8,2),IF($AI244&gt;0,IF($AH244+$AI244&lt;2600,ROUND(ROUND($AJ244+ROUND($AI244*9%,2),2)*'umowa o pracę'!$E$8,2),IF(AND($AH244+$AI244&gt;=2600,$AI244&lt;2600,$AH244&lt;2600),ROUND((ROUND(((2600-$AI244)/$AH244)*$AJ244,2)+ROUND($AI244*9%,2))*'umowa o pracę'!$E$8,2),IF(AND($AH244+$AI244&gt;=2600,$AI244&gt;=2600),ROUND((ROUND(2600*9%,2))*'umowa o pracę'!$E$8,2),IF(AND($AH244+$AI244&gt;=2600,$AH244&gt;=2600,$AI244&lt;2600),ROUND((ROUND($AI244*9%,2)+ROUND(((2600-$AI244)/$AH244)*$AJ244,2))*'umowa o pracę'!$E$8,2),0)))),0)))))</f>
        <v>0</v>
      </c>
      <c r="AN244" s="32">
        <f>IF(IF(IF(AND($AG244=1,$I244&gt;0),ROUND(IF($AH244+$AI244&gt;=2800,2800*'umowa o pracę'!$E$8,($AH244+$AI244)*'umowa o pracę'!$E$8),2)+IF($AI244=0,ROUND(IF($AH244&gt;2800,ROUND($AK244/$AH244*2800,2),$AK244)*'umowa o pracę'!$E$8,2),ROUND(IF($AH244&gt;2800,ROUND($AK244/$AH244*2800,2),$AK244)*'umowa o pracę'!$E$8,2)),ROUND(IF($AH244+$AI244&gt;=2800,2800*'umowa o pracę'!$E$8,($AH244+$AI244)*'umowa o pracę'!$E$8),2)-IF($AI244=0,ROUND(ROUND(IF($AH244&gt;2800,ROUND($AJ244/$AH244*2800,2),$AJ244),2)*'umowa o pracę'!$E$8,2),IF($AI244&gt;0,IF($AH244+$AI244&lt;2800,ROUND(ROUND($AJ244+ROUND($AI244*9%,2),2)*'umowa o pracę'!$E$8,2),IF(AND($AH244+$AI244&gt;=2800,$AI244&lt;2800,$AH244&lt;2800),ROUND((ROUND(((2800-$AI244)/$AH244)*$AJ244,2)+ROUND($AI244*9%,2))*'umowa o pracę'!$E$8,2),IF(AND($AH244+$AI244&gt;=2800,$AI244&gt;=2800),ROUND((ROUND(2800*9%,2))*'umowa o pracę'!$E$8,2),IF(AND($AH244+$AI244&gt;=2800,$AH244&gt;=2800,$AI244&lt;2800),ROUND((ROUND($AI244*9%,2)+ROUND(((2800-$AI244)/$AH244)*$AJ244,2))*'umowa o pracę'!$E$8,2),0)))),0)))&gt;$J244,$J244,IF(AND($AG244=1,$I244&gt;0),ROUND(IF($AH244+$AI244&gt;=2800,2800*'umowa o pracę'!$E$8,($AH244+$AI244)*'umowa o pracę'!$E$8),2)+IF($AI244=0,ROUND(IF($AH244&gt;2800,ROUND($AK244/$AH244*2800,2),$AK244)*'umowa o pracę'!$E$8,2),ROUND(IF($AH244&gt;2800,ROUND($AK244/$AH244*2800,2),$AK244)*'umowa o pracę'!$E$8,2)),ROUND(IF($AH244+$AI244&gt;=2800,2800*'umowa o pracę'!$E$8,($AH244+$AI244)*'umowa o pracę'!$E$8),2)-IF($AI244=0,ROUND(ROUND(IF($AH244&gt;2800,ROUND($AJ244/$AH244*2800,2),$AJ244),2)*'umowa o pracę'!$E$8,2),IF($AI244&gt;0,IF($AH244+$AI244&lt;2800,ROUND(ROUND($AJ244+ROUND($AI244*9%,2),2)*'umowa o pracę'!$E$8,2),IF(AND($AH244+$AI244&gt;=2800,$AI244&lt;2800,$AH244&lt;2800),ROUND((ROUND(((2800-$AI244)/$AH244)*$AJ244,2)+ROUND($AI244*9%,2))*'umowa o pracę'!$E$8,2),IF(AND($AH244+$AI244&gt;=2800,$AI244&gt;=2800),ROUND((ROUND(2800*9%,2))*'umowa o pracę'!$E$8,2),IF(AND($AH244+$AI244&gt;=2800,$AH244&gt;=2800,$AI244&lt;2800),ROUND((ROUND($AI244*9%,2)+ROUND(((2800-$AI244)/$AH244)*$AJ244,2))*'umowa o pracę'!$E$8,2),0)))),0))))&gt;$J244,$J244,IF(IF(AND($AG244=1,$I244&gt;0),ROUND(IF($AH244+$AI244&gt;=2800,2800*'umowa o pracę'!$E$8,($AH244+$AI244)*'umowa o pracę'!$E$8),2)+IF($AI244=0,ROUND(IF($AH244&gt;2800,ROUND($AK244/$AH244*2800,2),$AK244)*'umowa o pracę'!$E$8,2),ROUND(IF($AH244&gt;2800,ROUND($AK244/$AH244*2800,2),$AK244)*'umowa o pracę'!$E$8,2)),ROUND(IF($AH244+$AI244&gt;=2800,2800*'umowa o pracę'!$E$8,($AH244+$AI244)*'umowa o pracę'!$E$8),2)-IF($AI244=0,ROUND(ROUND(IF($AH244&gt;2800,ROUND($AJ244/$AH244*2800,2),$AJ244),2)*'umowa o pracę'!$E$8,2),IF($AI244&gt;0,IF($AH244+$AI244&lt;2800,ROUND(ROUND($AJ244+ROUND($AI244*9%,2),2)*'umowa o pracę'!$E$8,2),IF(AND($AH244+$AI244&gt;=2800,$AI244&lt;2800,$AH244&lt;2800),ROUND((ROUND(((2800-$AI244)/$AH244)*$AJ244,2)+ROUND($AI244*9%,2))*'umowa o pracę'!$E$8,2),IF(AND($AH244+$AI244&gt;=2800,$AI244&gt;=2800),ROUND((ROUND(2800*9%,2))*'umowa o pracę'!$E$8,2),IF(AND($AH244+$AI244&gt;=2800,$AH244&gt;=2800,$AI244&lt;2800),ROUND((ROUND($AI244*9%,2)+ROUND(((2800-$AI244)/$AH244)*$AJ244,2))*'umowa o pracę'!$E$8,2),0)))),0)))&gt;$J244,$J244,IF(AND($AG244=1,$I244&gt;0),ROUND(IF($AH244+$AI244&gt;=2800,2800*'umowa o pracę'!$E$8,($AH244+$AI244)*'umowa o pracę'!$E$8),2)+IF($AI244=0,ROUND(IF($AH244&gt;2800,ROUND($AK244/$AH244*2800,2),$AK244)*'umowa o pracę'!$E$8,2),ROUND(IF($AH244&gt;2800,ROUND($AK244/$AH244*2800,2),$AK244)*'umowa o pracę'!$E$8,2)),ROUND(IF($AH244+$AI244&gt;=2800,2800*'umowa o pracę'!$E$8,($AH244+$AI244)*'umowa o pracę'!$E$8),2)-IF(AND($AI244=0,I244&gt;0),ROUND(ROUND(IF($AH244&gt;2800,ROUND($AJ244/$AH244*2800,2),$AJ244),2)*'umowa o pracę'!$E$8,2),IF($AI244&gt;0,IF($AH244+$AI244&lt;2800,ROUND(ROUND($AJ244+ROUND($AI244*9%,2),2)*'umowa o pracę'!$E$8,2),IF(AND($AH244+$AI244&gt;=2800,$AI244&lt;2800,$AH244&lt;2800),ROUND((ROUND(((2800-$AI244)/$AH244)*$AJ244,2)+ROUND($AI244*9%,2))*'umowa o pracę'!$E$8,2),IF(AND($AH244+$AI244&gt;=2800,$AI244&gt;=2800),ROUND((ROUND(2800*9%,2))*'umowa o pracę'!$E$8,2),IF(AND($AH244+$AI244&gt;=2800,$AH244&gt;=2800,$AI244&lt;2800),ROUND((ROUND($AI244*9%,2)+ROUND(((2800-$AI244)/$AH244)*$AJ244,2))*'umowa o pracę'!$E$8,2),0)))),0)))))</f>
        <v>0</v>
      </c>
      <c r="AO244" s="32">
        <f>IF('umowa o pracę'!$E$7=2020,IF(IF($AG244=1,IF($AI244=0,ROUND(IF($AH244&gt;2600,ROUND($AJ244/$AH244*2600,2),$AJ244)*'umowa o pracę'!$E$8,2),IF($AH244+$AI244&lt;2600,ROUND(ROUND($AJ244+ROUND($AI244*9%,2),2)*'umowa o pracę'!$E$8,2),IF(AND($AH244+$AI244&gt;=2600,$AH244&lt;2600),ROUND((ROUND($AJ244+ROUND((2600-$AH244)*9%,2),2))*'umowa o pracę'!$E$8,2),IF(AND($AH244+$AI244&gt;=2600,$AH244&gt;=2600),ROUND(ROUND($AJ244/$AH244*2600,2)*'umowa o pracę'!$E$8,2),0)))),0)&gt;$H244,$H244,IF($AG244=1,IF($AI244=0,ROUND(IF($AH244&gt;2600,ROUND($AJ244/$AH244*2600,2),$AJ244)*'umowa o pracę'!$E$8,2),IF($AH244+$AI244&lt;2600,ROUND(ROUND($AJ244+ROUND($AI244*9%,2),2)*'umowa o pracę'!$E$8,2),IF(AND($AH244+$AI244&gt;=2600,$AH244&lt;2600),ROUND((ROUND($AJ244+ROUND((2600-$AH244)*9%,2),2))*'umowa o pracę'!$E$8,2),IF(AND($AH244+$AI244&gt;=2600,$AH244&gt;=2600),ROUND(ROUND($AJ244/$AH244*2600,2)*'umowa o pracę'!$E$8,2),0)))),0)),IF('umowa o pracę'!$E$7=2021,IF(IF($AG244=1,IF($AI244=0,ROUND(IF($AH244&gt;2800,ROUND($AJ244/$AH244*2800,2),$AJ244)*'umowa o pracę'!$E$8,2),IF($AH244+$AI244&lt;2800,ROUND(ROUND($AJ244+ROUND($AI244*9%,2),2)*'umowa o pracę'!$E$8,2),IF(AND($AH244+$AI244&gt;=2800,$AH244&lt;2800),ROUND((ROUND($AJ244+ROUND((2800-$AH244)*9%,2),2))*'umowa o pracę'!$E$8,2),IF(AND($AH244+$AI244&gt;=2800,$AH244&gt;=2800),ROUND(ROUND($AJ244/$AH244*2800,2)*'umowa o pracę'!$E$8,2),0)))),0)&gt;$H244,$H244,IF($AG244=1,IF($AI244=0,ROUND(IF($AH244&gt;2800,ROUND($AJ244/$AH244*2800,2),$AJ244)*'umowa o pracę'!$E$8,2),IF($AH244+$AI244&lt;2800,ROUND(ROUND($AJ244+ROUND($AI244*9%,2),2)*'umowa o pracę'!$E$8,2),IF(AND($AH244+$AI244&gt;=2800,$AH244&lt;2800),ROUND((ROUND($AJ244+ROUND((2800-$AH244)*9%,2),2))*'umowa o pracę'!$E$8,2),IF(AND($AH244+$AI244&gt;=2800,$AH244&gt;=2800),ROUND(ROUND($AJ244/$AH244*2800,2)*'umowa o pracę'!$E$8,2),0)))),0)),0))</f>
        <v>0</v>
      </c>
      <c r="AP244" s="32">
        <f>IF('umowa o pracę'!$E$7=2020,IF(IF($AG244=1,IF($AI244=0,ROUND(IF($AH244&gt;2600,ROUND($AK244/$AH244*2600,2),$AK244)*'umowa o pracę'!$E$8,2),ROUND(IF($AH244&gt;2600,ROUND($AK244/$AH244*2600,2),$AK244)*'umowa o pracę'!$E$8,2)),0)&gt;$I244,$I244,IF($AG244=1,IF($AI244=0,ROUND(IF($AH244&gt;2600,ROUND($AK244/$AH244*2600,2),$AK244)*'umowa o pracę'!$E$8,2),ROUND(IF($AH244&gt;2600,ROUND($AK244/$AH244*2600,2),$AK244)*'umowa o pracę'!$E$8,2)),0)),IF('umowa o pracę'!$E$7=2021,IF(IF($AG244=1,IF($AI244=0,ROUND(IF($AH244&gt;2800,ROUND($AK244/$AH244*2800,2),$AK244)*'umowa o pracę'!$E$8,2),ROUND(IF($AH244&gt;2800,ROUND($AK244/$AH244*2800,2),$AK244)*'umowa o pracę'!$E$8,2)),0)&gt;$I244,$I244,IF($AG244=1,IF($AI244=0,ROUND(IF($AH244&gt;2800,ROUND($AK244/$AH244*2800,2),$AK244)*'umowa o pracę'!$E$8,2),ROUND(IF($AH244&gt;2800,ROUND($AK244/$AH244*2800,2),$AK244)*'umowa o pracę'!$E$8,2)),0)),0))</f>
        <v>0</v>
      </c>
      <c r="AQ244" s="56">
        <f>IF('umowa o pracę'!$E$7=2020,$AM244,IF('umowa o pracę'!$E$7=2021,$AN244,0))</f>
        <v>0</v>
      </c>
      <c r="AR244" s="33">
        <f>IF('umowa o pracę'!$E$7=0,0,U244+AF244+AQ244)</f>
        <v>0</v>
      </c>
      <c r="AS244" s="19"/>
      <c r="AT244" s="19"/>
      <c r="AU244" s="19"/>
      <c r="AV244" s="6"/>
      <c r="AW244" s="6"/>
      <c r="AX244" s="6">
        <f t="shared" si="39"/>
        <v>10</v>
      </c>
      <c r="AY244" s="6"/>
      <c r="AZ244" s="234">
        <f t="shared" si="42"/>
        <v>0</v>
      </c>
      <c r="BA244" s="234">
        <f t="shared" si="43"/>
        <v>0</v>
      </c>
      <c r="BB244" s="234">
        <f t="shared" si="44"/>
        <v>0</v>
      </c>
      <c r="BC244" s="234">
        <f t="shared" si="45"/>
        <v>0</v>
      </c>
      <c r="BD244" s="234">
        <f t="shared" si="46"/>
        <v>0</v>
      </c>
      <c r="BE244" s="234">
        <f t="shared" si="47"/>
        <v>0</v>
      </c>
      <c r="BF244" s="234">
        <f t="shared" si="48"/>
        <v>0</v>
      </c>
      <c r="BG244" s="234">
        <f t="shared" si="49"/>
        <v>0</v>
      </c>
      <c r="BH244" s="234">
        <f t="shared" si="50"/>
        <v>0</v>
      </c>
      <c r="BI244" s="238">
        <f t="shared" si="51"/>
        <v>0</v>
      </c>
      <c r="BJ244" s="236"/>
      <c r="BK244" s="236"/>
      <c r="BL244" s="237"/>
    </row>
    <row r="245" spans="1:64" ht="15.75" customHeight="1" x14ac:dyDescent="0.25">
      <c r="A245" s="129">
        <v>234</v>
      </c>
      <c r="B245" s="57"/>
      <c r="C245" s="57"/>
      <c r="D245" s="36"/>
      <c r="E245" s="36"/>
      <c r="F245" s="242"/>
      <c r="G245" s="37">
        <v>1</v>
      </c>
      <c r="H245" s="58">
        <v>0</v>
      </c>
      <c r="I245" s="59">
        <v>0</v>
      </c>
      <c r="J245" s="60">
        <v>0</v>
      </c>
      <c r="K245" s="52">
        <v>1</v>
      </c>
      <c r="L245" s="39">
        <v>0</v>
      </c>
      <c r="M245" s="39">
        <v>0</v>
      </c>
      <c r="N245" s="39">
        <v>0</v>
      </c>
      <c r="O245" s="39">
        <v>0</v>
      </c>
      <c r="P245" s="35">
        <f>IF('umowa o pracę'!$E$7=2020,ROUND(IF($L245&gt;=2600,2600*'umowa o pracę'!$E$8,$L245*'umowa o pracę'!$E$8),2),IF('umowa o pracę'!$E$7=2021,ROUND(IF($L245&gt;=2800,2800*'umowa o pracę'!$E$8,$L245*'umowa o pracę'!$E$8),2),0))</f>
        <v>0</v>
      </c>
      <c r="Q245" s="252">
        <f>IF(IF(IF(AND($K245=1,$I245&gt;0),ROUND(IF($L245+$M245&gt;=2600,2600*'umowa o pracę'!$E$8,($L245+$M245)*'umowa o pracę'!$E$8),2)+IF($M245=0,ROUND(IF($L245&gt;2600,ROUND($O245/$L245*2600,2),$O245)*'umowa o pracę'!$E$8,2),ROUND(IF($L245&gt;2600,ROUND($O245/$L245*2600,2),$O245)*'umowa o pracę'!$E$8,2)),ROUND(IF($L245+$M245&gt;=2600,2600*'umowa o pracę'!$E$8,($L245+$M245)*'umowa o pracę'!$E$8),2)-IF($M245=0,ROUND(ROUND(IF($L245&gt;2600,ROUND($N245/$L245*2600,2),$N245),2)*'umowa o pracę'!$E$8,2),IF($M245&gt;0,IF($L245+$M245&lt;2600,ROUND(ROUND($N245+ROUND($M245*9%,2),2)*'umowa o pracę'!$E$8,2),IF(AND($L245+$M245&gt;=2600,$M245&lt;2600,$L245&lt;2600),ROUND((ROUND(((2600-$M245)/$L245)*$N245,2)+ROUND($M245*9%,2))*'umowa o pracę'!$E$8,2),IF(AND($L245+$M245&gt;=2600,$M245&gt;=2600),ROUND((ROUND(2600*9%,2))*'umowa o pracę'!$E$8,2),IF(AND($L245+$M245&gt;=2600,$L245&gt;=2600,$M245&lt;2600),ROUND((ROUND($M245*9%,2)+ROUND(((2600-$M245)/$L245)*$N245,2))*'umowa o pracę'!$E$8,2),0)))),0)))&gt;$J245,$J245,IF(AND($K245=1,$I245&gt;0),ROUND(IF($L245+$M245&gt;=2600,2600*'umowa o pracę'!$E$8,($L245+$M245)*'umowa o pracę'!$E$8),2)+IF($M245=0,ROUND(IF($L245&gt;2600,ROUND($O245/$L245*2600,2),$O245)*'umowa o pracę'!$E$8,2),ROUND(IF($L245&gt;2600,ROUND($O245/$L245*2600,2),$O245)*'umowa o pracę'!$E$8,2)),ROUND(IF($L245+$M245&gt;=2600,2600*'umowa o pracę'!$E$8,($L245+$M245)*'umowa o pracę'!$E$8),2)-IF($M245=0,ROUND(ROUND(IF($L245&gt;2600,ROUND($N245/$L245*2600,2),$N245),2)*'umowa o pracę'!$E$8,2),IF($M245&gt;0,IF($L245+$M245&lt;2600,ROUND(ROUND($N245+ROUND($M245*9%,2),2)*'umowa o pracę'!$E$8,2),IF(AND($L245+$M245&gt;=2600,$M245&lt;2600,$L245&lt;2600),ROUND((ROUND(((2600-$M245)/$L245)*$N245,2)+ROUND($M245*9%,2))*'umowa o pracę'!$E$8,2),IF(AND($L245+$M245&gt;=2600,$M245&gt;=2600),ROUND((ROUND(2600*9%,2))*'umowa o pracę'!$E$8,2),IF(AND($L245+$M245&gt;=2600,$L245&gt;=2600,$M245&lt;2600),ROUND((ROUND($M245*9%,2)+ROUND(((2600-$M245)/$L245)*$N245,2))*'umowa o pracę'!$E$8,2),0)))),0))))&gt;$J245,$J245,IF(IF(AND($K245=1,$I245&gt;0),ROUND(IF($L245+$M245&gt;=2600,2600*'umowa o pracę'!$E$8,($L245+$M245)*'umowa o pracę'!$E$8),2)+IF($M245=0,ROUND(IF($L245&gt;2600,ROUND($O245/$L245*2600,2),$O245)*'umowa o pracę'!$E$8,2),ROUND(IF($L245&gt;2600,ROUND($O245/$L245*2600,2),$O245)*'umowa o pracę'!$E$8,2)),ROUND(IF($L245+$M245&gt;=2600,2600*'umowa o pracę'!$E$8,($L245+$M245)*'umowa o pracę'!$E$8),2)-IF($M245=0,ROUND(ROUND(IF($L245&gt;2600,ROUND($N245/$L245*2600,2),$N245),2)*'umowa o pracę'!$E$8,2),IF($M245&gt;0,IF($L245+$M245&lt;2600,ROUND(ROUND($N245+ROUND($M245*9%,2),2)*'umowa o pracę'!$E$8,2),IF(AND($L245+$M245&gt;=2600,$M245&lt;2600,$L245&lt;2600),ROUND((ROUND(((2600-$M245)/$L245)*$N245,2)+ROUND($M245*9%,2))*'umowa o pracę'!$E$8,2),IF(AND($L245+$M245&gt;=2600,$M245&gt;=2600),ROUND((ROUND(2600*9%,2))*'umowa o pracę'!$E$8,2),IF(AND($L245+$M245&gt;=2600,$L245&gt;=2600,$M245&lt;2600),ROUND((ROUND($M245*9%,2)+ROUND(((2600-$M245)/$L245)*$N245,2))*'umowa o pracę'!$E$8,2),0)))),0)))&gt;$J245,$J245,IF(AND($K245=1,$I245&gt;0),ROUND(IF($L245+$M245&gt;=2600,2600*'umowa o pracę'!$E$8,($L245+$M245)*'umowa o pracę'!$E$8),2)+IF($M245=0,ROUND(IF($L245&gt;2600,ROUND($O245/$L245*2600,2),$O245)*'umowa o pracę'!$E$8,2),ROUND(IF($L245&gt;2600,ROUND($O245/$L245*2600,2),$O245)*'umowa o pracę'!$E$8,2)),ROUND(IF($L245+$M245&gt;=2600,2600*'umowa o pracę'!$E$8,($L245+$M245)*'umowa o pracę'!$E$8),2)-IF(AND($M245=0,I245&gt;0),ROUND(ROUND(IF($L245&gt;2600,ROUND($N245/$L245*2600,2),$N245),2)*'umowa o pracę'!$E$8,2),IF($M245&gt;0,IF($L245+$M245&lt;2600,ROUND(ROUND($N245+ROUND($M245*9%,2),2)*'umowa o pracę'!$E$8,2),IF(AND($L245+$M245&gt;=2600,$M245&lt;2600,$L245&lt;2600),ROUND((ROUND(((2600-$M245)/$L245)*$N245,2)+ROUND($M245*9%,2))*'umowa o pracę'!$E$8,2),IF(AND($L245+$M245&gt;=2600,$M245&gt;=2600),ROUND((ROUND(2600*9%,2))*'umowa o pracę'!$E$8,2),IF(AND($L245+$M245&gt;=2600,$L245&gt;=2600,$M245&lt;2600),ROUND((ROUND($M245*9%,2)+ROUND(((2600-$M245)/$L245)*$N245,2))*'umowa o pracę'!$E$8,2),0)))),0)))))</f>
        <v>0</v>
      </c>
      <c r="R245" s="252">
        <f>IF(IF(IF(AND($K245=1,$I245&gt;0),ROUND(IF($L245+$M245&gt;=2800,2800*'umowa o pracę'!$E$8,($L245+$M245)*'umowa o pracę'!$E$8),2)+IF($M245=0,ROUND(IF($L245&gt;2800,ROUND($O245/$L245*2800,2),$O245)*'umowa o pracę'!$E$8,2),ROUND(IF($L245&gt;2800,ROUND($O245/$L245*2800,2),$O245)*'umowa o pracę'!$E$8,2)),ROUND(IF($L245+$M245&gt;=2800,2800*'umowa o pracę'!$E$8,($L245+$M245)*'umowa o pracę'!$E$8),2)-IF($M245=0,ROUND(ROUND(IF($L245&gt;2800,ROUND($N245/$L245*2800,2),$N245),2)*'umowa o pracę'!$E$8,2),IF($M245&gt;0,IF($L245+$M245&lt;2800,ROUND(ROUND($N245+ROUND($M245*9%,2),2)*'umowa o pracę'!$E$8,2),IF(AND($L245+$M245&gt;=2800,$M245&lt;2800,$L245&lt;2800),ROUND((ROUND(((2800-$M245)/$L245)*$N245,2)+ROUND($M245*9%,2))*'umowa o pracę'!$E$8,2),IF(AND($L245+$M245&gt;=2800,$M245&gt;=2800),ROUND((ROUND(2800*9%,2))*'umowa o pracę'!$E$8,2),IF(AND($L245+$M245&gt;=2800,$L245&gt;=2800,$M245&lt;2800),ROUND((ROUND($M245*9%,2)+ROUND(((2800-$M245)/$L245)*$N245,2))*'umowa o pracę'!$E$8,2),0)))),0)))&gt;$J245,$J245,IF(AND($K245=1,$I245&gt;0),ROUND(IF($L245+$M245&gt;=2800,2800*'umowa o pracę'!$E$8,($L245+$M245)*'umowa o pracę'!$E$8),2)+IF($M245=0,ROUND(IF($L245&gt;2800,ROUND($O245/$L245*2800,2),$O245)*'umowa o pracę'!$E$8,2),ROUND(IF($L245&gt;2800,ROUND($O245/$L245*2800,2),$O245)*'umowa o pracę'!$E$8,2)),ROUND(IF($L245+$M245&gt;=2800,2800*'umowa o pracę'!$E$8,($L245+$M245)*'umowa o pracę'!$E$8),2)-IF($M245=0,ROUND(ROUND(IF($L245&gt;2800,ROUND($N245/$L245*2800,2),$N245),2)*'umowa o pracę'!$E$8,2),IF($M245&gt;0,IF($L245+$M245&lt;2800,ROUND(ROUND($N245+ROUND($M245*9%,2),2)*'umowa o pracę'!$E$8,2),IF(AND($L245+$M245&gt;=2800,$M245&lt;2800,$L245&lt;2800),ROUND((ROUND(((2800-$M245)/$L245)*$N245,2)+ROUND($M245*9%,2))*'umowa o pracę'!$E$8,2),IF(AND($L245+$M245&gt;=2800,$M245&gt;=2800),ROUND((ROUND(2800*9%,2))*'umowa o pracę'!$E$8,2),IF(AND($L245+$M245&gt;=2800,$L245&gt;=2800,$M245&lt;2800),ROUND((ROUND($M245*9%,2)+ROUND(((2800-$M245)/$L245)*$N245,2))*'umowa o pracę'!$E$8,2),0)))),0))))&gt;$J245,$J245,IF(IF(AND($K245=1,$I245&gt;0),ROUND(IF($L245+$M245&gt;=2800,2800*'umowa o pracę'!$E$8,($L245+$M245)*'umowa o pracę'!$E$8),2)+IF($M245=0,ROUND(IF($L245&gt;2800,ROUND($O245/$L245*2800,2),$O245)*'umowa o pracę'!$E$8,2),ROUND(IF($L245&gt;2800,ROUND($O245/$L245*2800,2),$O245)*'umowa o pracę'!$E$8,2)),ROUND(IF($L245+$M245&gt;=2800,2800*'umowa o pracę'!$E$8,($L245+$M245)*'umowa o pracę'!$E$8),2)-IF($M245=0,ROUND(ROUND(IF($L245&gt;2800,ROUND($N245/$L245*2800,2),$N245),2)*'umowa o pracę'!$E$8,2),IF($M245&gt;0,IF($L245+$M245&lt;2800,ROUND(ROUND($N245+ROUND($M245*9%,2),2)*'umowa o pracę'!$E$8,2),IF(AND($L245+$M245&gt;=2800,$M245&lt;2800,$L245&lt;2800),ROUND((ROUND(((2800-$M245)/$L245)*$N245,2)+ROUND($M245*9%,2))*'umowa o pracę'!$E$8,2),IF(AND($L245+$M245&gt;=2800,$M245&gt;=2800),ROUND((ROUND(2800*9%,2))*'umowa o pracę'!$E$8,2),IF(AND($L245+$M245&gt;=2800,$L245&gt;=2800,$M245&lt;2800),ROUND((ROUND($M245*9%,2)+ROUND(((2800-$M245)/$L245)*$N245,2))*'umowa o pracę'!$E$8,2),0)))),0)))&gt;$J245,$J245,IF(AND($K245=1,$I245&gt;0),ROUND(IF($L245+$M245&gt;=2800,2800*'umowa o pracę'!$E$8,($L245+$M245)*'umowa o pracę'!$E$8),2)+IF($M245=0,ROUND(IF($L245&gt;2800,ROUND($O245/$L245*2800,2),$O245)*'umowa o pracę'!$E$8,2),ROUND(IF($L245&gt;2800,ROUND($O245/$L245*2800,2),$O245)*'umowa o pracę'!$E$8,2)),ROUND(IF($L245+$M245&gt;=2800,2800*'umowa o pracę'!$E$8,($L245+$M245)*'umowa o pracę'!$E$8),2)-IF(AND($M245=0,I245&gt;0),ROUND(ROUND(IF($L245&gt;2800,ROUND($N245/$L245*2800,2),$N245),2)*'umowa o pracę'!$E$8,2),IF($M245&gt;0,IF($L245+$M245&lt;2800,ROUND(ROUND($N245+ROUND($M245*9%,2),2)*'umowa o pracę'!$E$8,2),IF(AND($L245+$M245&gt;=2800,$M245&lt;2800,$L245&lt;2800),ROUND((ROUND(((2800-$M245)/$L245)*$N245,2)+ROUND($M245*9%,2))*'umowa o pracę'!$E$8,2),IF(AND($L245+$M245&gt;=2800,$M245&gt;=2800),ROUND((ROUND(2800*9%,2))*'umowa o pracę'!$E$8,2),IF(AND($L245+$M245&gt;=2800,$L245&gt;=2800,$M245&lt;2800),ROUND((ROUND($M245*9%,2)+ROUND(((2800-$M245)/$L245)*$N245,2))*'umowa o pracę'!$E$8,2),0)))),0)))))</f>
        <v>0</v>
      </c>
      <c r="S245" s="32">
        <f>IF('umowa o pracę'!$E$7=2020,IF(IF($K245=1,IF($M245=0,ROUND(IF($L245&gt;2600,ROUND($N245/$L245*2600,2),$N245)*'umowa o pracę'!$E$8,2),IF($L245+$M245&lt;2600,ROUND(ROUND($N245+ROUND($M245*9%,2),2)*'umowa o pracę'!$E$8,2),IF(AND($L245+$M245&gt;=2600,$L245&lt;2600),ROUND((ROUND($N245+ROUND((2600-$L245)*9%,2),2))*'umowa o pracę'!$E$8,2),IF(AND($L245+$M245&gt;=2600,$L245&gt;=2600),ROUND(ROUND($N245/$L245*2600,2)*'umowa o pracę'!$E$8,2),0)))),0)&gt;$H245,$H245,IF($K245=1,IF($M245=0,ROUND(IF($L245&gt;2600,ROUND($N245/$L245*2600,2),$N245)*'umowa o pracę'!$E$8,2),IF($L245+$M245&lt;2600,ROUND(ROUND($N245+ROUND($M245*9%,2),2)*'umowa o pracę'!$E$8,2),IF(AND($L245+$M245&gt;=2600,$L245&lt;2600),ROUND((ROUND($N245+ROUND((2600-$L245)*9%,2),2))*'umowa o pracę'!$E$8,2),IF(AND($L245+$M245&gt;=2600,$L245&gt;=2600),ROUND(ROUND($N245/$L245*2600,2)*'umowa o pracę'!$E$8,2),0)))),0)),IF('umowa o pracę'!$E$7=2021,IF(IF($K245=1,IF($M245=0,ROUND(IF($L245&gt;2800,ROUND($N245/$L245*2800,2),$N245)*'umowa o pracę'!$E$8,2),IF($L245+$M245&lt;2800,ROUND(ROUND($N245+ROUND($M245*9%,2),2)*'umowa o pracę'!$E$8,2),IF(AND($L245+$M245&gt;=2800,$L245&lt;2800),ROUND((ROUND($N245+ROUND((2800-$L245)*9%,2),2))*'umowa o pracę'!$E$8,2),IF(AND($L245+$M245&gt;=2800,$L245&gt;=2800),ROUND(ROUND($N245/$L245*2800,2)*'umowa o pracę'!$E$8,2),0)))),0)&gt;$H245,$H245,IF($K245=1,IF($M245=0,ROUND(IF($L245&gt;2800,ROUND($N245/$L245*2800,2),$N245)*'umowa o pracę'!$E$8,2),IF($L245+$M245&lt;2800,ROUND(ROUND($N245+ROUND($M245*9%,2),2)*'umowa o pracę'!$E$8,2),IF(AND($L245+$M245&gt;=2800,$L245&lt;2800),ROUND((ROUND($N245+ROUND((2800-$L245)*9%,2),2))*'umowa o pracę'!$E$8,2),IF(AND($L245+$M245&gt;=2800,$L245&gt;=2800),ROUND(ROUND($N245/$L245*2800,2)*'umowa o pracę'!$E$8,2),0)))),0)),0))</f>
        <v>0</v>
      </c>
      <c r="T245" s="32">
        <f>IF('umowa o pracę'!$E$7=2020,IF(IF($K245=1,IF($M245=0,ROUND(IF($L245&gt;2600,ROUND($O245/$L245*2600,2),$O245)*'umowa o pracę'!$E$8,2),ROUND(IF($L245&gt;2600,ROUND($O245/$L245*2600,2),$O245)*'umowa o pracę'!$E$8,2)),0)&gt;$I245,$I245,IF($K245=1,IF($M245=0,ROUND(IF($L245&gt;2600,ROUND($O245/$L245*2600,2),$O245)*'umowa o pracę'!$E$8,2),ROUND(IF($L245&gt;2600,ROUND($O245/$L245*2600,2),$O245)*'umowa o pracę'!$E$8,2)),0)),IF('umowa o pracę'!$E$7=2021,IF(IF($K245=1,IF($M245=0,ROUND(IF($L245&gt;2800,ROUND($O245/$L245*2800,2),$O245)*'umowa o pracę'!$E$8,2),ROUND(IF($L245&gt;2800,ROUND($O245/$L245*2800,2),$O245)*'umowa o pracę'!$E$8,2)),0)&gt;$I245,$I245,IF($K245=1,IF($M245=0,ROUND(IF($L245&gt;2800,ROUND($O245/$L245*2800,2),$O245)*'umowa o pracę'!$E$8,2),ROUND(IF($L245&gt;2800,ROUND($O245/$L245*2800,2),$O245)*'umowa o pracę'!$E$8,2)),0)),0))</f>
        <v>0</v>
      </c>
      <c r="U245" s="51">
        <f>IF('umowa o pracę'!$E$7=2020,$Q245,IF('umowa o pracę'!$E$7=2021,$R245,0))</f>
        <v>0</v>
      </c>
      <c r="V245" s="53">
        <f t="shared" si="40"/>
        <v>1</v>
      </c>
      <c r="W245" s="54">
        <f>IF('umowa o pracę'!$E$6&lt;2,0,$L245)</f>
        <v>0</v>
      </c>
      <c r="X245" s="54">
        <f>IF('umowa o pracę'!$E$6&lt;2,0,$M245)</f>
        <v>0</v>
      </c>
      <c r="Y245" s="55">
        <f>IF('umowa o pracę'!$E$6&lt;2,0,$N245)</f>
        <v>0</v>
      </c>
      <c r="Z245" s="55">
        <f>IF('umowa o pracę'!$E$6&lt;2,0,$O245)</f>
        <v>0</v>
      </c>
      <c r="AA245" s="32">
        <f>IF('umowa o pracę'!$E$7=2020,ROUND(IF($W245&gt;=2600,2600*'umowa o pracę'!$E$8,$W245*'umowa o pracę'!$E$8),2),IF('umowa o pracę'!$E$7=2021,ROUND(IF($W245&gt;=2800,2800*'umowa o pracę'!$E$8,$W245*'umowa o pracę'!$E$8),2),0))</f>
        <v>0</v>
      </c>
      <c r="AB245" s="32">
        <f>IF(IF(IF(AND($V245=1,$I245&gt;0),ROUND(IF($W245+$X245&gt;=2600,2600*'umowa o pracę'!$E$8,($W245+$X245)*'umowa o pracę'!$E$8),2)+IF($X245=0,ROUND(IF($W245&gt;2600,ROUND($Z245/$W245*2600,2),$Z245)*'umowa o pracę'!$E$8,2),ROUND(IF($W245&gt;2600,ROUND($Z245/$W245*2600,2),$Z245)*'umowa o pracę'!$E$8,2)),ROUND(IF($W245+$X245&gt;=2600,2600*'umowa o pracę'!$E$8,($W245+$X245)*'umowa o pracę'!$E$8),2)-IF($X245=0,ROUND(ROUND(IF($W245&gt;2600,ROUND($Y245/$W245*2600,2),$Y245),2)*'umowa o pracę'!$E$8,2),IF($X245&gt;0,IF($W245+$X245&lt;2600,ROUND(ROUND($Y245+ROUND($X245*9%,2),2)*'umowa o pracę'!$E$8,2),IF(AND($W245+$X245&gt;=2600,$X245&lt;2600,$W245&lt;2600),ROUND((ROUND(((2600-$X245)/$W245)*$Y245,2)+ROUND($X245*9%,2))*'umowa o pracę'!$E$8,2),IF(AND($W245+$X245&gt;=2600,$X245&gt;=2600),ROUND((ROUND(2600*9%,2))*'umowa o pracę'!$E$8,2),IF(AND($W245+$X245&gt;=2600,$W245&gt;=2600,$X245&lt;2600),ROUND((ROUND($X245*9%,2)+ROUND(((2600-$X245)/$W245)*$Y245,2))*'umowa o pracę'!$E$8,2),0)))),0)))&gt;$J245,$J245,IF(AND($V245=1,$I245&gt;0),ROUND(IF($W245+$X245&gt;=2600,2600*'umowa o pracę'!$E$8,($W245+$X245)*'umowa o pracę'!$E$8),2)+IF($X245=0,ROUND(IF($W245&gt;2600,ROUND($Z245/$W245*2600,2),$Z245)*'umowa o pracę'!$E$8,2),ROUND(IF($W245&gt;2600,ROUND($Z245/$W245*2600,2),$Z245)*'umowa o pracę'!$E$8,2)),ROUND(IF($W245+$X245&gt;=2600,2600*'umowa o pracę'!$E$8,($W245+$X245)*'umowa o pracę'!$E$8),2)-IF($X245=0,ROUND(ROUND(IF($W245&gt;2600,ROUND($Y245/$W245*2600,2),$Y245),2)*'umowa o pracę'!$E$8,2),IF($X245&gt;0,IF($W245+$X245&lt;2600,ROUND(ROUND($Y245+ROUND($X245*9%,2),2)*'umowa o pracę'!$E$8,2),IF(AND($W245+$X245&gt;=2600,$X245&lt;2600,$W245&lt;2600),ROUND((ROUND(((2600-$X245)/$W245)*$Y245,2)+ROUND($X245*9%,2))*'umowa o pracę'!$E$8,2),IF(AND($W245+$X245&gt;=2600,$X245&gt;=2600),ROUND((ROUND(2600*9%,2))*'umowa o pracę'!$E$8,2),IF(AND($W245+$X245&gt;=2600,$W245&gt;=2600,$X245&lt;2600),ROUND((ROUND($X245*9%,2)+ROUND(((2600-$X245)/$W245)*$Y245,2))*'umowa o pracę'!$E$8,2),0)))),0))))&gt;$J245,$J245,IF(IF(AND($V245=1,$I245&gt;0),ROUND(IF($W245+$X245&gt;=2600,2600*'umowa o pracę'!$E$8,($W245+$X245)*'umowa o pracę'!$E$8),2)+IF($X245=0,ROUND(IF($W245&gt;2600,ROUND($Z245/$W245*2600,2),$Z245)*'umowa o pracę'!$E$8,2),ROUND(IF($W245&gt;2600,ROUND($Z245/$W245*2600,2),$Z245)*'umowa o pracę'!$E$8,2)),ROUND(IF($W245+$X245&gt;=2600,2600*'umowa o pracę'!$E$8,($W245+$X245)*'umowa o pracę'!$E$8),2)-IF($X245=0,ROUND(ROUND(IF($W245&gt;2600,ROUND($Y245/$W245*2600,2),$Y245),2)*'umowa o pracę'!$E$8,2),IF($X245&gt;0,IF($W245+$X245&lt;2600,ROUND(ROUND($Y245+ROUND($X245*9%,2),2)*'umowa o pracę'!$E$8,2),IF(AND($W245+$X245&gt;=2600,$X245&lt;2600,$W245&lt;2600),ROUND((ROUND(((2600-$X245)/$W245)*$Y245,2)+ROUND($X245*9%,2))*'umowa o pracę'!$E$8,2),IF(AND($W245+$X245&gt;=2600,$X245&gt;=2600),ROUND((ROUND(2600*9%,2))*'umowa o pracę'!$E$8,2),IF(AND($W245+$X245&gt;=2600,$W245&gt;=2600,$X245&lt;2600),ROUND((ROUND($X245*9%,2)+ROUND(((2600-$X245)/$W245)*$Y245,2))*'umowa o pracę'!$E$8,2),0)))),0)))&gt;$J245,$J245,IF(AND($V245=1,$I245&gt;0),ROUND(IF($W245+$X245&gt;=2600,2600*'umowa o pracę'!$E$8,($W245+$X245)*'umowa o pracę'!$E$8),2)+IF($X245=0,ROUND(IF($W245&gt;2600,ROUND($Z245/$W245*2600,2),$Z245)*'umowa o pracę'!$E$8,2),ROUND(IF($W245&gt;2600,ROUND($Z245/$W245*2600,2),$Z245)*'umowa o pracę'!$E$8,2)),ROUND(IF($W245+$X245&gt;=2600,2600*'umowa o pracę'!$E$8,($W245+$X245)*'umowa o pracę'!$E$8),2)-IF(AND($X245=0,I245&gt;0),ROUND(ROUND(IF($W245&gt;2600,ROUND($Y245/$W245*2600,2),$Y245),2)*'umowa o pracę'!$E$8,2),IF($X245&gt;0,IF($W245+$X245&lt;2600,ROUND(ROUND($Y245+ROUND($X245*9%,2),2)*'umowa o pracę'!$E$8,2),IF(AND($W245+$X245&gt;=2600,$X245&lt;2600,$W245&lt;2600),ROUND((ROUND(((2600-$X245)/$W245)*$Y245,2)+ROUND($X245*9%,2))*'umowa o pracę'!$E$8,2),IF(AND($W245+$X245&gt;=2600,$X245&gt;=2600),ROUND((ROUND(2600*9%,2))*'umowa o pracę'!$E$8,2),IF(AND($W245+$X245&gt;=2600,$W245&gt;=2600,$X245&lt;2600),ROUND((ROUND($X245*9%,2)+ROUND(((2600-$X245)/$W245)*$Y245,2))*'umowa o pracę'!$E$8,2),0)))),0)))))</f>
        <v>0</v>
      </c>
      <c r="AC245" s="32">
        <f>IF(IF(IF(AND($V245=1,$I245&gt;0),ROUND(IF($W245+$X245&gt;=2800,2800*'umowa o pracę'!$E$8,($W245+$X245)*'umowa o pracę'!$E$8),2)+IF($X245=0,ROUND(IF($W245&gt;2800,ROUND($Z245/$W245*2800,2),$Z245)*'umowa o pracę'!$E$8,2),ROUND(IF($W245&gt;2800,ROUND($Z245/$W245*2800,2),$Z245)*'umowa o pracę'!$E$8,2)),ROUND(IF($W245+$X245&gt;=2800,2800*'umowa o pracę'!$E$8,($W245+$X245)*'umowa o pracę'!$E$8),2)-IF($X245=0,ROUND(ROUND(IF($W245&gt;2800,ROUND($Y245/$W245*2800,2),$Y245),2)*'umowa o pracę'!$E$8,2),IF($X245&gt;0,IF($W245+$X245&lt;2800,ROUND(ROUND($Y245+ROUND($X245*9%,2),2)*'umowa o pracę'!$E$8,2),IF(AND($W245+$X245&gt;=2800,$X245&lt;2800,$W245&lt;2800),ROUND((ROUND(((2800-$X245)/$W245)*$Y245,2)+ROUND($X245*9%,2))*'umowa o pracę'!$E$8,2),IF(AND($W245+$X245&gt;=2800,$X245&gt;=2800),ROUND((ROUND(2800*9%,2))*'umowa o pracę'!$E$8,2),IF(AND($W245+$X245&gt;=2800,$W245&gt;=2800,$X245&lt;2800),ROUND((ROUND($X245*9%,2)+ROUND(((2800-$X245)/$W245)*$Y245,2))*'umowa o pracę'!$E$8,2),0)))),0)))&gt;$J245,$J245,IF(AND($V245=1,$I245&gt;0),ROUND(IF($W245+$X245&gt;=2800,2800*'umowa o pracę'!$E$8,($W245+$X245)*'umowa o pracę'!$E$8),2)+IF($X245=0,ROUND(IF($W245&gt;2800,ROUND($Z245/$W245*2800,2),$Z245)*'umowa o pracę'!$E$8,2),ROUND(IF($W245&gt;2800,ROUND($Z245/$W245*2800,2),$Z245)*'umowa o pracę'!$E$8,2)),ROUND(IF($W245+$X245&gt;=2800,2800*'umowa o pracę'!$E$8,($W245+$X245)*'umowa o pracę'!$E$8),2)-IF($X245=0,ROUND(ROUND(IF($W245&gt;2800,ROUND($Y245/$W245*2800,2),$Y245),2)*'umowa o pracę'!$E$8,2),IF($X245&gt;0,IF($W245+$X245&lt;2800,ROUND(ROUND($Y245+ROUND($X245*9%,2),2)*'umowa o pracę'!$E$8,2),IF(AND($W245+$X245&gt;=2800,$X245&lt;2800,$W245&lt;2800),ROUND((ROUND(((2800-$X245)/$W245)*$Y245,2)+ROUND($X245*9%,2))*'umowa o pracę'!$E$8,2),IF(AND($W245+$X245&gt;=2800,$X245&gt;=2800),ROUND((ROUND(2800*9%,2))*'umowa o pracę'!$E$8,2),IF(AND($W245+$X245&gt;=2800,$W245&gt;=2800,$X245&lt;2800),ROUND((ROUND($X245*9%,2)+ROUND(((2800-$X245)/$W245)*$Y245,2))*'umowa o pracę'!$E$8,2),0)))),0))))&gt;$J245,$J245,IF(IF(AND($V245=1,$I245&gt;0),ROUND(IF($W245+$X245&gt;=2800,2800*'umowa o pracę'!$E$8,($W245+$X245)*'umowa o pracę'!$E$8),2)+IF($X245=0,ROUND(IF($W245&gt;2800,ROUND($Z245/$W245*2800,2),$Z245)*'umowa o pracę'!$E$8,2),ROUND(IF($W245&gt;2800,ROUND($Z245/$W245*2800,2),$Z245)*'umowa o pracę'!$E$8,2)),ROUND(IF($W245+$X245&gt;=2800,2800*'umowa o pracę'!$E$8,($W245+$X245)*'umowa o pracę'!$E$8),2)-IF($X245=0,ROUND(ROUND(IF($W245&gt;2800,ROUND($Y245/$W245*2800,2),$Y245),2)*'umowa o pracę'!$E$8,2),IF($X245&gt;0,IF($W245+$X245&lt;2800,ROUND(ROUND($Y245+ROUND($X245*9%,2),2)*'umowa o pracę'!$E$8,2),IF(AND($W245+$X245&gt;=2800,$X245&lt;2800,$W245&lt;2800),ROUND((ROUND(((2800-$X245)/$W245)*$Y245,2)+ROUND($X245*9%,2))*'umowa o pracę'!$E$8,2),IF(AND($W245+$X245&gt;=2800,$X245&gt;=2800),ROUND((ROUND(2800*9%,2))*'umowa o pracę'!$E$8,2),IF(AND($W245+$X245&gt;=2800,$W245&gt;=2800,$X245&lt;2800),ROUND((ROUND($X245*9%,2)+ROUND(((2800-$X245)/$W245)*$Y245,2))*'umowa o pracę'!$E$8,2),0)))),0)))&gt;$J245,$J245,IF(AND($V245=1,$I245&gt;0),ROUND(IF($W245+$X245&gt;=2800,2800*'umowa o pracę'!$E$8,($W245+$X245)*'umowa o pracę'!$E$8),2)+IF($X245=0,ROUND(IF($W245&gt;2800,ROUND($Z245/$W245*2800,2),$Z245)*'umowa o pracę'!$E$8,2),ROUND(IF($W245&gt;2800,ROUND($Z245/$W245*2800,2),$Z245)*'umowa o pracę'!$E$8,2)),ROUND(IF($W245+$X245&gt;=2800,2800*'umowa o pracę'!$E$8,($W245+$X245)*'umowa o pracę'!$E$8),2)-IF(AND($X245=0,I245&gt;0),ROUND(ROUND(IF($W245&gt;2800,ROUND($Y245/$W245*2800,2),$Y245),2)*'umowa o pracę'!$E$8,2),IF($X245&gt;0,IF($W245+$X245&lt;2800,ROUND(ROUND($Y245+ROUND($X245*9%,2),2)*'umowa o pracę'!$E$8,2),IF(AND($W245+$X245&gt;=2800,$X245&lt;2800,$W245&lt;2800),ROUND((ROUND(((2800-$X245)/$W245)*$Y245,2)+ROUND($X245*9%,2))*'umowa o pracę'!$E$8,2),IF(AND($W245+$X245&gt;=2800,$X245&gt;=2800),ROUND((ROUND(2800*9%,2))*'umowa o pracę'!$E$8,2),IF(AND($W245+$X245&gt;=2800,$W245&gt;=2800,$X245&lt;2800),ROUND((ROUND($X245*9%,2)+ROUND(((2800-$X245)/$W245)*$Y245,2))*'umowa o pracę'!$E$8,2),0)))),0)))))</f>
        <v>0</v>
      </c>
      <c r="AD245" s="32">
        <f>IF('umowa o pracę'!$E$7=2020,IF(IF($V245=1,IF($X245=0,ROUND(IF($W245&gt;2600,ROUND($Y245/$W245*2600,2),$Y245)*'umowa o pracę'!$E$8,2),IF($W245+$X245&lt;2600,ROUND(ROUND($Y245+ROUND($X245*9%,2),2)*'umowa o pracę'!$E$8,2),IF(AND($W245+$X245&gt;=2600,$W245&lt;2600),ROUND((ROUND($Y245+ROUND((2600-$W245)*9%,2),2))*'umowa o pracę'!$E$8,2),IF(AND($W245+$X245&gt;=2600,$W245&gt;=2600),ROUND(ROUND($Y245/$W245*2600,2)*'umowa o pracę'!$E$8,2),0)))),0)&gt;$H245,$H245,IF($V245=1,IF($X245=0,ROUND(IF($W245&gt;2600,ROUND($Y245/$W245*2600,2),$Y245)*'umowa o pracę'!$E$8,2),IF($W245+$X245&lt;2600,ROUND(ROUND($Y245+ROUND($X245*9%,2),2)*'umowa o pracę'!$E$8,2),IF(AND($W245+$X245&gt;=2600,$W245&lt;2600),ROUND((ROUND($Y245+ROUND((2600-$W245)*9%,2),2))*'umowa o pracę'!$E$8,2),IF(AND($W245+$X245&gt;=2600,$W245&gt;=2600),ROUND(ROUND($Y245/$W245*2600,2)*'umowa o pracę'!$E$8,2),0)))),0)),IF('umowa o pracę'!$E$7=2021,IF(IF($V245=1,IF($X245=0,ROUND(IF($W245&gt;2800,ROUND($Y245/$W245*2800,2),$Y245)*'umowa o pracę'!$E$8,2),IF($W245+$X245&lt;2800,ROUND(ROUND($Y245+ROUND($X245*9%,2),2)*'umowa o pracę'!$E$8,2),IF(AND($W245+$X245&gt;=2800,$W245&lt;2800),ROUND((ROUND($Y245+ROUND((2800-$W245)*9%,2),2))*'umowa o pracę'!$E$8,2),IF(AND($W245+$X245&gt;=2800,$W245&gt;=2800),ROUND(ROUND($Y245/$W245*2800,2)*'umowa o pracę'!$E$8,2),0)))),0)&gt;$H245,$H245,IF($V245=1,IF($X245=0,ROUND(IF($W245&gt;2800,ROUND($Y245/$W245*2800,2),$Y245)*'umowa o pracę'!$E$8,2),IF($W245+$X245&lt;2800,ROUND(ROUND($Y245+ROUND($X245*9%,2),2)*'umowa o pracę'!$E$8,2),IF(AND($W245+$X245&gt;=2800,$W245&lt;2800),ROUND((ROUND($Y245+ROUND((2800-$W245)*9%,2),2))*'umowa o pracę'!$E$8,2),IF(AND($W245+$X245&gt;=2800,$W245&gt;=2800),ROUND(ROUND($Y245/$W245*2800,2)*'umowa o pracę'!$E$8,2),0)))),0)),0))</f>
        <v>0</v>
      </c>
      <c r="AE245" s="32">
        <f>IF('umowa o pracę'!$E$7=2020,IF(IF($V245=1,IF($X245=0,ROUND(IF($W245&gt;2600,ROUND($Z245/$W245*2600,2),$Z245)*'umowa o pracę'!$E$8,2),ROUND(IF($W245&gt;2600,ROUND($Z245/$W245*2600,2),$Z245)*'umowa o pracę'!$E$8,2)),0)&gt;$I245,$I245,IF($V245=1,IF($X245=0,ROUND(IF($W245&gt;2600,ROUND($Z245/$W245*2600,2),$Z245)*'umowa o pracę'!$E$8,2),ROUND(IF($W245&gt;2600,ROUND($Z245/$W245*2600,2),$Z245)*'umowa o pracę'!$E$8,2)),0)),IF('umowa o pracę'!$E$7=2021,IF(IF($V245=1,IF($X245=0,ROUND(IF($W245&gt;2800,ROUND($Z245/$W245*2800,2),$Z245)*'umowa o pracę'!$E$8,2),ROUND(IF($W245&gt;2800,ROUND($Z245/$W245*2800,2),$Z245)*'umowa o pracę'!$E$8,2)),0)&gt;$I245,$I245,IF($V245=1,IF($X245=0,ROUND(IF($W245&gt;2800,ROUND($Z245/$W245*2800,2),$Z245)*'umowa o pracę'!$E$8,2),ROUND(IF($W245&gt;2800,ROUND($Z245/$W245*2800,2),$Z245)*'umowa o pracę'!$E$8,2)),0)),0))</f>
        <v>0</v>
      </c>
      <c r="AF245" s="56">
        <f>IF('umowa o pracę'!$E$7=2020,$AB245,IF('umowa o pracę'!$E$7=2021,$AC245,0))</f>
        <v>0</v>
      </c>
      <c r="AG245" s="53">
        <f t="shared" si="41"/>
        <v>1</v>
      </c>
      <c r="AH245" s="39">
        <f>IF('umowa o pracę'!$E$6&lt;3,0,$L245)</f>
        <v>0</v>
      </c>
      <c r="AI245" s="39">
        <f>IF('umowa o pracę'!$E$6&lt;3,0,$M245)</f>
        <v>0</v>
      </c>
      <c r="AJ245" s="55">
        <f>IF('umowa o pracę'!$E$6&lt;3,0,$N245)</f>
        <v>0</v>
      </c>
      <c r="AK245" s="55">
        <f>IF('umowa o pracę'!$E$6&lt;3,0,$O245)</f>
        <v>0</v>
      </c>
      <c r="AL245" s="32">
        <f>IF('umowa o pracę'!$E$7=2020,ROUND(IF($AH245&gt;=2600,2600*'umowa o pracę'!$E$8,$AH245*'umowa o pracę'!$E$8),2),IF('umowa o pracę'!$E$7=2021,ROUND(IF($AH245&gt;=2800,2800*'umowa o pracę'!$E$8,$AH245*'umowa o pracę'!$E$8),2),0))</f>
        <v>0</v>
      </c>
      <c r="AM245" s="32">
        <f>IF(IF(IF(AND($AG245=1,$I245&gt;0),ROUND(IF($AH245+$AI245&gt;=2600,2600*'umowa o pracę'!$E$8,($AH245+$AI245)*'umowa o pracę'!$E$8),2)+IF($AI245=0,ROUND(IF($AH245&gt;2600,ROUND($AK245/$AH245*2600,2),$AK245)*'umowa o pracę'!$E$8,2),ROUND(IF($AH245&gt;2600,ROUND($AK245/$AH245*2600,2),$AK245)*'umowa o pracę'!$E$8,2)),ROUND(IF($AH245+$AI245&gt;=2600,2600*'umowa o pracę'!$E$8,($AH245+$AI245)*'umowa o pracę'!$E$8),2)-IF($AI245=0,ROUND(ROUND(IF($AH245&gt;2600,ROUND($AJ245/$AH245*2600,2),$AJ245),2)*'umowa o pracę'!$E$8,2),IF($AI245&gt;0,IF($AH245+$AI245&lt;2600,ROUND(ROUND($AJ245+ROUND($AI245*9%,2),2)*'umowa o pracę'!$E$8,2),IF(AND($AH245+$AI245&gt;=2600,$AI245&lt;2600,$AH245&lt;2600),ROUND((ROUND(((2600-$AI245)/$AH245)*$AJ245,2)+ROUND($AI245*9%,2))*'umowa o pracę'!$E$8,2),IF(AND($AH245+$AI245&gt;=2600,$AI245&gt;=2600),ROUND((ROUND(2600*9%,2))*'umowa o pracę'!$E$8,2),IF(AND($AH245+$AI245&gt;=2600,$AH245&gt;=2600,$AI245&lt;2600),ROUND((ROUND($AI245*9%,2)+ROUND(((2600-$AI245)/$AH245)*$AJ245,2))*'umowa o pracę'!$E$8,2),0)))),0)))&gt;$J245,$J245,IF(AND($AG245=1,$I245&gt;0),ROUND(IF($AH245+$AI245&gt;=2600,2600*'umowa o pracę'!$E$8,($AH245+$AI245)*'umowa o pracę'!$E$8),2)+IF($AI245=0,ROUND(IF($AH245&gt;2600,ROUND($AK245/$AH245*2600,2),$AK245)*'umowa o pracę'!$E$8,2),ROUND(IF($AH245&gt;2600,ROUND($AK245/$AH245*2600,2),$AK245)*'umowa o pracę'!$E$8,2)),ROUND(IF($AH245+$AI245&gt;=2600,2600*'umowa o pracę'!$E$8,($AH245+$AI245)*'umowa o pracę'!$E$8),2)-IF($AI245=0,ROUND(ROUND(IF($AH245&gt;2600,ROUND($AJ245/$AH245*2600,2),$AJ245),2)*'umowa o pracę'!$E$8,2),IF($AI245&gt;0,IF($AH245+$AI245&lt;2600,ROUND(ROUND($AJ245+ROUND($AI245*9%,2),2)*'umowa o pracę'!$E$8,2),IF(AND($AH245+$AI245&gt;=2600,$AI245&lt;2600,$AH245&lt;2600),ROUND((ROUND(((2600-$AI245)/$AH245)*$AJ245,2)+ROUND($AI245*9%,2))*'umowa o pracę'!$E$8,2),IF(AND($AH245+$AI245&gt;=2600,$AI245&gt;=2600),ROUND((ROUND(2600*9%,2))*'umowa o pracę'!$E$8,2),IF(AND($AH245+$AI245&gt;=2600,$AH245&gt;=2600,$AI245&lt;2600),ROUND((ROUND($AI245*9%,2)+ROUND(((2600-$AI245)/$AH245)*$AJ245,2))*'umowa o pracę'!$E$8,2),0)))),0))))&gt;$J245,$J245,IF(IF(AND($AG245=1,$I245&gt;0),ROUND(IF($AH245+$AI245&gt;=2600,2600*'umowa o pracę'!$E$8,($AH245+$AI245)*'umowa o pracę'!$E$8),2)+IF($AI245=0,ROUND(IF($AH245&gt;2600,ROUND($AK245/$AH245*2600,2),$AK245)*'umowa o pracę'!$E$8,2),ROUND(IF($AH245&gt;2600,ROUND($AK245/$AH245*2600,2),$AK245)*'umowa o pracę'!$E$8,2)),ROUND(IF($AH245+$AI245&gt;=2600,2600*'umowa o pracę'!$E$8,($AH245+$AI245)*'umowa o pracę'!$E$8),2)-IF($AI245=0,ROUND(ROUND(IF($AH245&gt;2600,ROUND($AJ245/$AH245*2600,2),$AJ245),2)*'umowa o pracę'!$E$8,2),IF($AI245&gt;0,IF($AH245+$AI245&lt;2600,ROUND(ROUND($AJ245+ROUND($AI245*9%,2),2)*'umowa o pracę'!$E$8,2),IF(AND($AH245+$AI245&gt;=2600,$AI245&lt;2600,$AH245&lt;2600),ROUND((ROUND(((2600-$AI245)/$AH245)*$AJ245,2)+ROUND($AI245*9%,2))*'umowa o pracę'!$E$8,2),IF(AND($AH245+$AI245&gt;=2600,$AI245&gt;=2600),ROUND((ROUND(2600*9%,2))*'umowa o pracę'!$E$8,2),IF(AND($AH245+$AI245&gt;=2600,$AH245&gt;=2600,$AI245&lt;2600),ROUND((ROUND($AI245*9%,2)+ROUND(((2600-$AI245)/$AH245)*$AJ245,2))*'umowa o pracę'!$E$8,2),0)))),0)))&gt;$J245,$J245,IF(AND($AG245=1,$I245&gt;0),ROUND(IF($AH245+$AI245&gt;=2600,2600*'umowa o pracę'!$E$8,($AH245+$AI245)*'umowa o pracę'!$E$8),2)+IF($AI245=0,ROUND(IF($AH245&gt;2600,ROUND($AK245/$AH245*2600,2),$AK245)*'umowa o pracę'!$E$8,2),ROUND(IF($AH245&gt;2600,ROUND($AK245/$AH245*2600,2),$AK245)*'umowa o pracę'!$E$8,2)),ROUND(IF($AH245+$AI245&gt;=2600,2600*'umowa o pracę'!$E$8,($AH245+$AI245)*'umowa o pracę'!$E$8),2)-IF(AND($AI245=0,I245&gt;0),ROUND(ROUND(IF($AH245&gt;2600,ROUND($AJ245/$AH245*2600,2),$AJ245),2)*'umowa o pracę'!$E$8,2),IF($AI245&gt;0,IF($AH245+$AI245&lt;2600,ROUND(ROUND($AJ245+ROUND($AI245*9%,2),2)*'umowa o pracę'!$E$8,2),IF(AND($AH245+$AI245&gt;=2600,$AI245&lt;2600,$AH245&lt;2600),ROUND((ROUND(((2600-$AI245)/$AH245)*$AJ245,2)+ROUND($AI245*9%,2))*'umowa o pracę'!$E$8,2),IF(AND($AH245+$AI245&gt;=2600,$AI245&gt;=2600),ROUND((ROUND(2600*9%,2))*'umowa o pracę'!$E$8,2),IF(AND($AH245+$AI245&gt;=2600,$AH245&gt;=2600,$AI245&lt;2600),ROUND((ROUND($AI245*9%,2)+ROUND(((2600-$AI245)/$AH245)*$AJ245,2))*'umowa o pracę'!$E$8,2),0)))),0)))))</f>
        <v>0</v>
      </c>
      <c r="AN245" s="32">
        <f>IF(IF(IF(AND($AG245=1,$I245&gt;0),ROUND(IF($AH245+$AI245&gt;=2800,2800*'umowa o pracę'!$E$8,($AH245+$AI245)*'umowa o pracę'!$E$8),2)+IF($AI245=0,ROUND(IF($AH245&gt;2800,ROUND($AK245/$AH245*2800,2),$AK245)*'umowa o pracę'!$E$8,2),ROUND(IF($AH245&gt;2800,ROUND($AK245/$AH245*2800,2),$AK245)*'umowa o pracę'!$E$8,2)),ROUND(IF($AH245+$AI245&gt;=2800,2800*'umowa o pracę'!$E$8,($AH245+$AI245)*'umowa o pracę'!$E$8),2)-IF($AI245=0,ROUND(ROUND(IF($AH245&gt;2800,ROUND($AJ245/$AH245*2800,2),$AJ245),2)*'umowa o pracę'!$E$8,2),IF($AI245&gt;0,IF($AH245+$AI245&lt;2800,ROUND(ROUND($AJ245+ROUND($AI245*9%,2),2)*'umowa o pracę'!$E$8,2),IF(AND($AH245+$AI245&gt;=2800,$AI245&lt;2800,$AH245&lt;2800),ROUND((ROUND(((2800-$AI245)/$AH245)*$AJ245,2)+ROUND($AI245*9%,2))*'umowa o pracę'!$E$8,2),IF(AND($AH245+$AI245&gt;=2800,$AI245&gt;=2800),ROUND((ROUND(2800*9%,2))*'umowa o pracę'!$E$8,2),IF(AND($AH245+$AI245&gt;=2800,$AH245&gt;=2800,$AI245&lt;2800),ROUND((ROUND($AI245*9%,2)+ROUND(((2800-$AI245)/$AH245)*$AJ245,2))*'umowa o pracę'!$E$8,2),0)))),0)))&gt;$J245,$J245,IF(AND($AG245=1,$I245&gt;0),ROUND(IF($AH245+$AI245&gt;=2800,2800*'umowa o pracę'!$E$8,($AH245+$AI245)*'umowa o pracę'!$E$8),2)+IF($AI245=0,ROUND(IF($AH245&gt;2800,ROUND($AK245/$AH245*2800,2),$AK245)*'umowa o pracę'!$E$8,2),ROUND(IF($AH245&gt;2800,ROUND($AK245/$AH245*2800,2),$AK245)*'umowa o pracę'!$E$8,2)),ROUND(IF($AH245+$AI245&gt;=2800,2800*'umowa o pracę'!$E$8,($AH245+$AI245)*'umowa o pracę'!$E$8),2)-IF($AI245=0,ROUND(ROUND(IF($AH245&gt;2800,ROUND($AJ245/$AH245*2800,2),$AJ245),2)*'umowa o pracę'!$E$8,2),IF($AI245&gt;0,IF($AH245+$AI245&lt;2800,ROUND(ROUND($AJ245+ROUND($AI245*9%,2),2)*'umowa o pracę'!$E$8,2),IF(AND($AH245+$AI245&gt;=2800,$AI245&lt;2800,$AH245&lt;2800),ROUND((ROUND(((2800-$AI245)/$AH245)*$AJ245,2)+ROUND($AI245*9%,2))*'umowa o pracę'!$E$8,2),IF(AND($AH245+$AI245&gt;=2800,$AI245&gt;=2800),ROUND((ROUND(2800*9%,2))*'umowa o pracę'!$E$8,2),IF(AND($AH245+$AI245&gt;=2800,$AH245&gt;=2800,$AI245&lt;2800),ROUND((ROUND($AI245*9%,2)+ROUND(((2800-$AI245)/$AH245)*$AJ245,2))*'umowa o pracę'!$E$8,2),0)))),0))))&gt;$J245,$J245,IF(IF(AND($AG245=1,$I245&gt;0),ROUND(IF($AH245+$AI245&gt;=2800,2800*'umowa o pracę'!$E$8,($AH245+$AI245)*'umowa o pracę'!$E$8),2)+IF($AI245=0,ROUND(IF($AH245&gt;2800,ROUND($AK245/$AH245*2800,2),$AK245)*'umowa o pracę'!$E$8,2),ROUND(IF($AH245&gt;2800,ROUND($AK245/$AH245*2800,2),$AK245)*'umowa o pracę'!$E$8,2)),ROUND(IF($AH245+$AI245&gt;=2800,2800*'umowa o pracę'!$E$8,($AH245+$AI245)*'umowa o pracę'!$E$8),2)-IF($AI245=0,ROUND(ROUND(IF($AH245&gt;2800,ROUND($AJ245/$AH245*2800,2),$AJ245),2)*'umowa o pracę'!$E$8,2),IF($AI245&gt;0,IF($AH245+$AI245&lt;2800,ROUND(ROUND($AJ245+ROUND($AI245*9%,2),2)*'umowa o pracę'!$E$8,2),IF(AND($AH245+$AI245&gt;=2800,$AI245&lt;2800,$AH245&lt;2800),ROUND((ROUND(((2800-$AI245)/$AH245)*$AJ245,2)+ROUND($AI245*9%,2))*'umowa o pracę'!$E$8,2),IF(AND($AH245+$AI245&gt;=2800,$AI245&gt;=2800),ROUND((ROUND(2800*9%,2))*'umowa o pracę'!$E$8,2),IF(AND($AH245+$AI245&gt;=2800,$AH245&gt;=2800,$AI245&lt;2800),ROUND((ROUND($AI245*9%,2)+ROUND(((2800-$AI245)/$AH245)*$AJ245,2))*'umowa o pracę'!$E$8,2),0)))),0)))&gt;$J245,$J245,IF(AND($AG245=1,$I245&gt;0),ROUND(IF($AH245+$AI245&gt;=2800,2800*'umowa o pracę'!$E$8,($AH245+$AI245)*'umowa o pracę'!$E$8),2)+IF($AI245=0,ROUND(IF($AH245&gt;2800,ROUND($AK245/$AH245*2800,2),$AK245)*'umowa o pracę'!$E$8,2),ROUND(IF($AH245&gt;2800,ROUND($AK245/$AH245*2800,2),$AK245)*'umowa o pracę'!$E$8,2)),ROUND(IF($AH245+$AI245&gt;=2800,2800*'umowa o pracę'!$E$8,($AH245+$AI245)*'umowa o pracę'!$E$8),2)-IF(AND($AI245=0,I245&gt;0),ROUND(ROUND(IF($AH245&gt;2800,ROUND($AJ245/$AH245*2800,2),$AJ245),2)*'umowa o pracę'!$E$8,2),IF($AI245&gt;0,IF($AH245+$AI245&lt;2800,ROUND(ROUND($AJ245+ROUND($AI245*9%,2),2)*'umowa o pracę'!$E$8,2),IF(AND($AH245+$AI245&gt;=2800,$AI245&lt;2800,$AH245&lt;2800),ROUND((ROUND(((2800-$AI245)/$AH245)*$AJ245,2)+ROUND($AI245*9%,2))*'umowa o pracę'!$E$8,2),IF(AND($AH245+$AI245&gt;=2800,$AI245&gt;=2800),ROUND((ROUND(2800*9%,2))*'umowa o pracę'!$E$8,2),IF(AND($AH245+$AI245&gt;=2800,$AH245&gt;=2800,$AI245&lt;2800),ROUND((ROUND($AI245*9%,2)+ROUND(((2800-$AI245)/$AH245)*$AJ245,2))*'umowa o pracę'!$E$8,2),0)))),0)))))</f>
        <v>0</v>
      </c>
      <c r="AO245" s="32">
        <f>IF('umowa o pracę'!$E$7=2020,IF(IF($AG245=1,IF($AI245=0,ROUND(IF($AH245&gt;2600,ROUND($AJ245/$AH245*2600,2),$AJ245)*'umowa o pracę'!$E$8,2),IF($AH245+$AI245&lt;2600,ROUND(ROUND($AJ245+ROUND($AI245*9%,2),2)*'umowa o pracę'!$E$8,2),IF(AND($AH245+$AI245&gt;=2600,$AH245&lt;2600),ROUND((ROUND($AJ245+ROUND((2600-$AH245)*9%,2),2))*'umowa o pracę'!$E$8,2),IF(AND($AH245+$AI245&gt;=2600,$AH245&gt;=2600),ROUND(ROUND($AJ245/$AH245*2600,2)*'umowa o pracę'!$E$8,2),0)))),0)&gt;$H245,$H245,IF($AG245=1,IF($AI245=0,ROUND(IF($AH245&gt;2600,ROUND($AJ245/$AH245*2600,2),$AJ245)*'umowa o pracę'!$E$8,2),IF($AH245+$AI245&lt;2600,ROUND(ROUND($AJ245+ROUND($AI245*9%,2),2)*'umowa o pracę'!$E$8,2),IF(AND($AH245+$AI245&gt;=2600,$AH245&lt;2600),ROUND((ROUND($AJ245+ROUND((2600-$AH245)*9%,2),2))*'umowa o pracę'!$E$8,2),IF(AND($AH245+$AI245&gt;=2600,$AH245&gt;=2600),ROUND(ROUND($AJ245/$AH245*2600,2)*'umowa o pracę'!$E$8,2),0)))),0)),IF('umowa o pracę'!$E$7=2021,IF(IF($AG245=1,IF($AI245=0,ROUND(IF($AH245&gt;2800,ROUND($AJ245/$AH245*2800,2),$AJ245)*'umowa o pracę'!$E$8,2),IF($AH245+$AI245&lt;2800,ROUND(ROUND($AJ245+ROUND($AI245*9%,2),2)*'umowa o pracę'!$E$8,2),IF(AND($AH245+$AI245&gt;=2800,$AH245&lt;2800),ROUND((ROUND($AJ245+ROUND((2800-$AH245)*9%,2),2))*'umowa o pracę'!$E$8,2),IF(AND($AH245+$AI245&gt;=2800,$AH245&gt;=2800),ROUND(ROUND($AJ245/$AH245*2800,2)*'umowa o pracę'!$E$8,2),0)))),0)&gt;$H245,$H245,IF($AG245=1,IF($AI245=0,ROUND(IF($AH245&gt;2800,ROUND($AJ245/$AH245*2800,2),$AJ245)*'umowa o pracę'!$E$8,2),IF($AH245+$AI245&lt;2800,ROUND(ROUND($AJ245+ROUND($AI245*9%,2),2)*'umowa o pracę'!$E$8,2),IF(AND($AH245+$AI245&gt;=2800,$AH245&lt;2800),ROUND((ROUND($AJ245+ROUND((2800-$AH245)*9%,2),2))*'umowa o pracę'!$E$8,2),IF(AND($AH245+$AI245&gt;=2800,$AH245&gt;=2800),ROUND(ROUND($AJ245/$AH245*2800,2)*'umowa o pracę'!$E$8,2),0)))),0)),0))</f>
        <v>0</v>
      </c>
      <c r="AP245" s="32">
        <f>IF('umowa o pracę'!$E$7=2020,IF(IF($AG245=1,IF($AI245=0,ROUND(IF($AH245&gt;2600,ROUND($AK245/$AH245*2600,2),$AK245)*'umowa o pracę'!$E$8,2),ROUND(IF($AH245&gt;2600,ROUND($AK245/$AH245*2600,2),$AK245)*'umowa o pracę'!$E$8,2)),0)&gt;$I245,$I245,IF($AG245=1,IF($AI245=0,ROUND(IF($AH245&gt;2600,ROUND($AK245/$AH245*2600,2),$AK245)*'umowa o pracę'!$E$8,2),ROUND(IF($AH245&gt;2600,ROUND($AK245/$AH245*2600,2),$AK245)*'umowa o pracę'!$E$8,2)),0)),IF('umowa o pracę'!$E$7=2021,IF(IF($AG245=1,IF($AI245=0,ROUND(IF($AH245&gt;2800,ROUND($AK245/$AH245*2800,2),$AK245)*'umowa o pracę'!$E$8,2),ROUND(IF($AH245&gt;2800,ROUND($AK245/$AH245*2800,2),$AK245)*'umowa o pracę'!$E$8,2)),0)&gt;$I245,$I245,IF($AG245=1,IF($AI245=0,ROUND(IF($AH245&gt;2800,ROUND($AK245/$AH245*2800,2),$AK245)*'umowa o pracę'!$E$8,2),ROUND(IF($AH245&gt;2800,ROUND($AK245/$AH245*2800,2),$AK245)*'umowa o pracę'!$E$8,2)),0)),0))</f>
        <v>0</v>
      </c>
      <c r="AQ245" s="56">
        <f>IF('umowa o pracę'!$E$7=2020,$AM245,IF('umowa o pracę'!$E$7=2021,$AN245,0))</f>
        <v>0</v>
      </c>
      <c r="AR245" s="33">
        <f>IF('umowa o pracę'!$E$7=0,0,U245+AF245+AQ245)</f>
        <v>0</v>
      </c>
      <c r="AS245" s="19"/>
      <c r="AT245" s="19"/>
      <c r="AU245" s="19"/>
      <c r="AV245" s="6"/>
      <c r="AW245" s="6"/>
      <c r="AX245" s="6">
        <f t="shared" si="39"/>
        <v>10</v>
      </c>
      <c r="AY245" s="6"/>
      <c r="AZ245" s="234">
        <f t="shared" si="42"/>
        <v>0</v>
      </c>
      <c r="BA245" s="234">
        <f t="shared" si="43"/>
        <v>0</v>
      </c>
      <c r="BB245" s="234">
        <f t="shared" si="44"/>
        <v>0</v>
      </c>
      <c r="BC245" s="234">
        <f t="shared" si="45"/>
        <v>0</v>
      </c>
      <c r="BD245" s="234">
        <f t="shared" si="46"/>
        <v>0</v>
      </c>
      <c r="BE245" s="234">
        <f t="shared" si="47"/>
        <v>0</v>
      </c>
      <c r="BF245" s="234">
        <f t="shared" si="48"/>
        <v>0</v>
      </c>
      <c r="BG245" s="234">
        <f t="shared" si="49"/>
        <v>0</v>
      </c>
      <c r="BH245" s="234">
        <f t="shared" si="50"/>
        <v>0</v>
      </c>
      <c r="BI245" s="238">
        <f t="shared" si="51"/>
        <v>0</v>
      </c>
      <c r="BJ245" s="236"/>
      <c r="BK245" s="236"/>
      <c r="BL245" s="237"/>
    </row>
    <row r="246" spans="1:64" ht="15.75" customHeight="1" x14ac:dyDescent="0.25">
      <c r="A246" s="129">
        <v>235</v>
      </c>
      <c r="B246" s="57"/>
      <c r="C246" s="57"/>
      <c r="D246" s="36"/>
      <c r="E246" s="36"/>
      <c r="F246" s="242"/>
      <c r="G246" s="37">
        <v>1</v>
      </c>
      <c r="H246" s="58">
        <v>0</v>
      </c>
      <c r="I246" s="59">
        <v>0</v>
      </c>
      <c r="J246" s="60">
        <v>0</v>
      </c>
      <c r="K246" s="52">
        <v>1</v>
      </c>
      <c r="L246" s="39">
        <v>0</v>
      </c>
      <c r="M246" s="39">
        <v>0</v>
      </c>
      <c r="N246" s="39">
        <v>0</v>
      </c>
      <c r="O246" s="39">
        <v>0</v>
      </c>
      <c r="P246" s="35">
        <f>IF('umowa o pracę'!$E$7=2020,ROUND(IF($L246&gt;=2600,2600*'umowa o pracę'!$E$8,$L246*'umowa o pracę'!$E$8),2),IF('umowa o pracę'!$E$7=2021,ROUND(IF($L246&gt;=2800,2800*'umowa o pracę'!$E$8,$L246*'umowa o pracę'!$E$8),2),0))</f>
        <v>0</v>
      </c>
      <c r="Q246" s="252">
        <f>IF(IF(IF(AND($K246=1,$I246&gt;0),ROUND(IF($L246+$M246&gt;=2600,2600*'umowa o pracę'!$E$8,($L246+$M246)*'umowa o pracę'!$E$8),2)+IF($M246=0,ROUND(IF($L246&gt;2600,ROUND($O246/$L246*2600,2),$O246)*'umowa o pracę'!$E$8,2),ROUND(IF($L246&gt;2600,ROUND($O246/$L246*2600,2),$O246)*'umowa o pracę'!$E$8,2)),ROUND(IF($L246+$M246&gt;=2600,2600*'umowa o pracę'!$E$8,($L246+$M246)*'umowa o pracę'!$E$8),2)-IF($M246=0,ROUND(ROUND(IF($L246&gt;2600,ROUND($N246/$L246*2600,2),$N246),2)*'umowa o pracę'!$E$8,2),IF($M246&gt;0,IF($L246+$M246&lt;2600,ROUND(ROUND($N246+ROUND($M246*9%,2),2)*'umowa o pracę'!$E$8,2),IF(AND($L246+$M246&gt;=2600,$M246&lt;2600,$L246&lt;2600),ROUND((ROUND(((2600-$M246)/$L246)*$N246,2)+ROUND($M246*9%,2))*'umowa o pracę'!$E$8,2),IF(AND($L246+$M246&gt;=2600,$M246&gt;=2600),ROUND((ROUND(2600*9%,2))*'umowa o pracę'!$E$8,2),IF(AND($L246+$M246&gt;=2600,$L246&gt;=2600,$M246&lt;2600),ROUND((ROUND($M246*9%,2)+ROUND(((2600-$M246)/$L246)*$N246,2))*'umowa o pracę'!$E$8,2),0)))),0)))&gt;$J246,$J246,IF(AND($K246=1,$I246&gt;0),ROUND(IF($L246+$M246&gt;=2600,2600*'umowa o pracę'!$E$8,($L246+$M246)*'umowa o pracę'!$E$8),2)+IF($M246=0,ROUND(IF($L246&gt;2600,ROUND($O246/$L246*2600,2),$O246)*'umowa o pracę'!$E$8,2),ROUND(IF($L246&gt;2600,ROUND($O246/$L246*2600,2),$O246)*'umowa o pracę'!$E$8,2)),ROUND(IF($L246+$M246&gt;=2600,2600*'umowa o pracę'!$E$8,($L246+$M246)*'umowa o pracę'!$E$8),2)-IF($M246=0,ROUND(ROUND(IF($L246&gt;2600,ROUND($N246/$L246*2600,2),$N246),2)*'umowa o pracę'!$E$8,2),IF($M246&gt;0,IF($L246+$M246&lt;2600,ROUND(ROUND($N246+ROUND($M246*9%,2),2)*'umowa o pracę'!$E$8,2),IF(AND($L246+$M246&gt;=2600,$M246&lt;2600,$L246&lt;2600),ROUND((ROUND(((2600-$M246)/$L246)*$N246,2)+ROUND($M246*9%,2))*'umowa o pracę'!$E$8,2),IF(AND($L246+$M246&gt;=2600,$M246&gt;=2600),ROUND((ROUND(2600*9%,2))*'umowa o pracę'!$E$8,2),IF(AND($L246+$M246&gt;=2600,$L246&gt;=2600,$M246&lt;2600),ROUND((ROUND($M246*9%,2)+ROUND(((2600-$M246)/$L246)*$N246,2))*'umowa o pracę'!$E$8,2),0)))),0))))&gt;$J246,$J246,IF(IF(AND($K246=1,$I246&gt;0),ROUND(IF($L246+$M246&gt;=2600,2600*'umowa o pracę'!$E$8,($L246+$M246)*'umowa o pracę'!$E$8),2)+IF($M246=0,ROUND(IF($L246&gt;2600,ROUND($O246/$L246*2600,2),$O246)*'umowa o pracę'!$E$8,2),ROUND(IF($L246&gt;2600,ROUND($O246/$L246*2600,2),$O246)*'umowa o pracę'!$E$8,2)),ROUND(IF($L246+$M246&gt;=2600,2600*'umowa o pracę'!$E$8,($L246+$M246)*'umowa o pracę'!$E$8),2)-IF($M246=0,ROUND(ROUND(IF($L246&gt;2600,ROUND($N246/$L246*2600,2),$N246),2)*'umowa o pracę'!$E$8,2),IF($M246&gt;0,IF($L246+$M246&lt;2600,ROUND(ROUND($N246+ROUND($M246*9%,2),2)*'umowa o pracę'!$E$8,2),IF(AND($L246+$M246&gt;=2600,$M246&lt;2600,$L246&lt;2600),ROUND((ROUND(((2600-$M246)/$L246)*$N246,2)+ROUND($M246*9%,2))*'umowa o pracę'!$E$8,2),IF(AND($L246+$M246&gt;=2600,$M246&gt;=2600),ROUND((ROUND(2600*9%,2))*'umowa o pracę'!$E$8,2),IF(AND($L246+$M246&gt;=2600,$L246&gt;=2600,$M246&lt;2600),ROUND((ROUND($M246*9%,2)+ROUND(((2600-$M246)/$L246)*$N246,2))*'umowa o pracę'!$E$8,2),0)))),0)))&gt;$J246,$J246,IF(AND($K246=1,$I246&gt;0),ROUND(IF($L246+$M246&gt;=2600,2600*'umowa o pracę'!$E$8,($L246+$M246)*'umowa o pracę'!$E$8),2)+IF($M246=0,ROUND(IF($L246&gt;2600,ROUND($O246/$L246*2600,2),$O246)*'umowa o pracę'!$E$8,2),ROUND(IF($L246&gt;2600,ROUND($O246/$L246*2600,2),$O246)*'umowa o pracę'!$E$8,2)),ROUND(IF($L246+$M246&gt;=2600,2600*'umowa o pracę'!$E$8,($L246+$M246)*'umowa o pracę'!$E$8),2)-IF(AND($M246=0,I246&gt;0),ROUND(ROUND(IF($L246&gt;2600,ROUND($N246/$L246*2600,2),$N246),2)*'umowa o pracę'!$E$8,2),IF($M246&gt;0,IF($L246+$M246&lt;2600,ROUND(ROUND($N246+ROUND($M246*9%,2),2)*'umowa o pracę'!$E$8,2),IF(AND($L246+$M246&gt;=2600,$M246&lt;2600,$L246&lt;2600),ROUND((ROUND(((2600-$M246)/$L246)*$N246,2)+ROUND($M246*9%,2))*'umowa o pracę'!$E$8,2),IF(AND($L246+$M246&gt;=2600,$M246&gt;=2600),ROUND((ROUND(2600*9%,2))*'umowa o pracę'!$E$8,2),IF(AND($L246+$M246&gt;=2600,$L246&gt;=2600,$M246&lt;2600),ROUND((ROUND($M246*9%,2)+ROUND(((2600-$M246)/$L246)*$N246,2))*'umowa o pracę'!$E$8,2),0)))),0)))))</f>
        <v>0</v>
      </c>
      <c r="R246" s="252">
        <f>IF(IF(IF(AND($K246=1,$I246&gt;0),ROUND(IF($L246+$M246&gt;=2800,2800*'umowa o pracę'!$E$8,($L246+$M246)*'umowa o pracę'!$E$8),2)+IF($M246=0,ROUND(IF($L246&gt;2800,ROUND($O246/$L246*2800,2),$O246)*'umowa o pracę'!$E$8,2),ROUND(IF($L246&gt;2800,ROUND($O246/$L246*2800,2),$O246)*'umowa o pracę'!$E$8,2)),ROUND(IF($L246+$M246&gt;=2800,2800*'umowa o pracę'!$E$8,($L246+$M246)*'umowa o pracę'!$E$8),2)-IF($M246=0,ROUND(ROUND(IF($L246&gt;2800,ROUND($N246/$L246*2800,2),$N246),2)*'umowa o pracę'!$E$8,2),IF($M246&gt;0,IF($L246+$M246&lt;2800,ROUND(ROUND($N246+ROUND($M246*9%,2),2)*'umowa o pracę'!$E$8,2),IF(AND($L246+$M246&gt;=2800,$M246&lt;2800,$L246&lt;2800),ROUND((ROUND(((2800-$M246)/$L246)*$N246,2)+ROUND($M246*9%,2))*'umowa o pracę'!$E$8,2),IF(AND($L246+$M246&gt;=2800,$M246&gt;=2800),ROUND((ROUND(2800*9%,2))*'umowa o pracę'!$E$8,2),IF(AND($L246+$M246&gt;=2800,$L246&gt;=2800,$M246&lt;2800),ROUND((ROUND($M246*9%,2)+ROUND(((2800-$M246)/$L246)*$N246,2))*'umowa o pracę'!$E$8,2),0)))),0)))&gt;$J246,$J246,IF(AND($K246=1,$I246&gt;0),ROUND(IF($L246+$M246&gt;=2800,2800*'umowa o pracę'!$E$8,($L246+$M246)*'umowa o pracę'!$E$8),2)+IF($M246=0,ROUND(IF($L246&gt;2800,ROUND($O246/$L246*2800,2),$O246)*'umowa o pracę'!$E$8,2),ROUND(IF($L246&gt;2800,ROUND($O246/$L246*2800,2),$O246)*'umowa o pracę'!$E$8,2)),ROUND(IF($L246+$M246&gt;=2800,2800*'umowa o pracę'!$E$8,($L246+$M246)*'umowa o pracę'!$E$8),2)-IF($M246=0,ROUND(ROUND(IF($L246&gt;2800,ROUND($N246/$L246*2800,2),$N246),2)*'umowa o pracę'!$E$8,2),IF($M246&gt;0,IF($L246+$M246&lt;2800,ROUND(ROUND($N246+ROUND($M246*9%,2),2)*'umowa o pracę'!$E$8,2),IF(AND($L246+$M246&gt;=2800,$M246&lt;2800,$L246&lt;2800),ROUND((ROUND(((2800-$M246)/$L246)*$N246,2)+ROUND($M246*9%,2))*'umowa o pracę'!$E$8,2),IF(AND($L246+$M246&gt;=2800,$M246&gt;=2800),ROUND((ROUND(2800*9%,2))*'umowa o pracę'!$E$8,2),IF(AND($L246+$M246&gt;=2800,$L246&gt;=2800,$M246&lt;2800),ROUND((ROUND($M246*9%,2)+ROUND(((2800-$M246)/$L246)*$N246,2))*'umowa o pracę'!$E$8,2),0)))),0))))&gt;$J246,$J246,IF(IF(AND($K246=1,$I246&gt;0),ROUND(IF($L246+$M246&gt;=2800,2800*'umowa o pracę'!$E$8,($L246+$M246)*'umowa o pracę'!$E$8),2)+IF($M246=0,ROUND(IF($L246&gt;2800,ROUND($O246/$L246*2800,2),$O246)*'umowa o pracę'!$E$8,2),ROUND(IF($L246&gt;2800,ROUND($O246/$L246*2800,2),$O246)*'umowa o pracę'!$E$8,2)),ROUND(IF($L246+$M246&gt;=2800,2800*'umowa o pracę'!$E$8,($L246+$M246)*'umowa o pracę'!$E$8),2)-IF($M246=0,ROUND(ROUND(IF($L246&gt;2800,ROUND($N246/$L246*2800,2),$N246),2)*'umowa o pracę'!$E$8,2),IF($M246&gt;0,IF($L246+$M246&lt;2800,ROUND(ROUND($N246+ROUND($M246*9%,2),2)*'umowa o pracę'!$E$8,2),IF(AND($L246+$M246&gt;=2800,$M246&lt;2800,$L246&lt;2800),ROUND((ROUND(((2800-$M246)/$L246)*$N246,2)+ROUND($M246*9%,2))*'umowa o pracę'!$E$8,2),IF(AND($L246+$M246&gt;=2800,$M246&gt;=2800),ROUND((ROUND(2800*9%,2))*'umowa o pracę'!$E$8,2),IF(AND($L246+$M246&gt;=2800,$L246&gt;=2800,$M246&lt;2800),ROUND((ROUND($M246*9%,2)+ROUND(((2800-$M246)/$L246)*$N246,2))*'umowa o pracę'!$E$8,2),0)))),0)))&gt;$J246,$J246,IF(AND($K246=1,$I246&gt;0),ROUND(IF($L246+$M246&gt;=2800,2800*'umowa o pracę'!$E$8,($L246+$M246)*'umowa o pracę'!$E$8),2)+IF($M246=0,ROUND(IF($L246&gt;2800,ROUND($O246/$L246*2800,2),$O246)*'umowa o pracę'!$E$8,2),ROUND(IF($L246&gt;2800,ROUND($O246/$L246*2800,2),$O246)*'umowa o pracę'!$E$8,2)),ROUND(IF($L246+$M246&gt;=2800,2800*'umowa o pracę'!$E$8,($L246+$M246)*'umowa o pracę'!$E$8),2)-IF(AND($M246=0,I246&gt;0),ROUND(ROUND(IF($L246&gt;2800,ROUND($N246/$L246*2800,2),$N246),2)*'umowa o pracę'!$E$8,2),IF($M246&gt;0,IF($L246+$M246&lt;2800,ROUND(ROUND($N246+ROUND($M246*9%,2),2)*'umowa o pracę'!$E$8,2),IF(AND($L246+$M246&gt;=2800,$M246&lt;2800,$L246&lt;2800),ROUND((ROUND(((2800-$M246)/$L246)*$N246,2)+ROUND($M246*9%,2))*'umowa o pracę'!$E$8,2),IF(AND($L246+$M246&gt;=2800,$M246&gt;=2800),ROUND((ROUND(2800*9%,2))*'umowa o pracę'!$E$8,2),IF(AND($L246+$M246&gt;=2800,$L246&gt;=2800,$M246&lt;2800),ROUND((ROUND($M246*9%,2)+ROUND(((2800-$M246)/$L246)*$N246,2))*'umowa o pracę'!$E$8,2),0)))),0)))))</f>
        <v>0</v>
      </c>
      <c r="S246" s="32">
        <f>IF('umowa o pracę'!$E$7=2020,IF(IF($K246=1,IF($M246=0,ROUND(IF($L246&gt;2600,ROUND($N246/$L246*2600,2),$N246)*'umowa o pracę'!$E$8,2),IF($L246+$M246&lt;2600,ROUND(ROUND($N246+ROUND($M246*9%,2),2)*'umowa o pracę'!$E$8,2),IF(AND($L246+$M246&gt;=2600,$L246&lt;2600),ROUND((ROUND($N246+ROUND((2600-$L246)*9%,2),2))*'umowa o pracę'!$E$8,2),IF(AND($L246+$M246&gt;=2600,$L246&gt;=2600),ROUND(ROUND($N246/$L246*2600,2)*'umowa o pracę'!$E$8,2),0)))),0)&gt;$H246,$H246,IF($K246=1,IF($M246=0,ROUND(IF($L246&gt;2600,ROUND($N246/$L246*2600,2),$N246)*'umowa o pracę'!$E$8,2),IF($L246+$M246&lt;2600,ROUND(ROUND($N246+ROUND($M246*9%,2),2)*'umowa o pracę'!$E$8,2),IF(AND($L246+$M246&gt;=2600,$L246&lt;2600),ROUND((ROUND($N246+ROUND((2600-$L246)*9%,2),2))*'umowa o pracę'!$E$8,2),IF(AND($L246+$M246&gt;=2600,$L246&gt;=2600),ROUND(ROUND($N246/$L246*2600,2)*'umowa o pracę'!$E$8,2),0)))),0)),IF('umowa o pracę'!$E$7=2021,IF(IF($K246=1,IF($M246=0,ROUND(IF($L246&gt;2800,ROUND($N246/$L246*2800,2),$N246)*'umowa o pracę'!$E$8,2),IF($L246+$M246&lt;2800,ROUND(ROUND($N246+ROUND($M246*9%,2),2)*'umowa o pracę'!$E$8,2),IF(AND($L246+$M246&gt;=2800,$L246&lt;2800),ROUND((ROUND($N246+ROUND((2800-$L246)*9%,2),2))*'umowa o pracę'!$E$8,2),IF(AND($L246+$M246&gt;=2800,$L246&gt;=2800),ROUND(ROUND($N246/$L246*2800,2)*'umowa o pracę'!$E$8,2),0)))),0)&gt;$H246,$H246,IF($K246=1,IF($M246=0,ROUND(IF($L246&gt;2800,ROUND($N246/$L246*2800,2),$N246)*'umowa o pracę'!$E$8,2),IF($L246+$M246&lt;2800,ROUND(ROUND($N246+ROUND($M246*9%,2),2)*'umowa o pracę'!$E$8,2),IF(AND($L246+$M246&gt;=2800,$L246&lt;2800),ROUND((ROUND($N246+ROUND((2800-$L246)*9%,2),2))*'umowa o pracę'!$E$8,2),IF(AND($L246+$M246&gt;=2800,$L246&gt;=2800),ROUND(ROUND($N246/$L246*2800,2)*'umowa o pracę'!$E$8,2),0)))),0)),0))</f>
        <v>0</v>
      </c>
      <c r="T246" s="32">
        <f>IF('umowa o pracę'!$E$7=2020,IF(IF($K246=1,IF($M246=0,ROUND(IF($L246&gt;2600,ROUND($O246/$L246*2600,2),$O246)*'umowa o pracę'!$E$8,2),ROUND(IF($L246&gt;2600,ROUND($O246/$L246*2600,2),$O246)*'umowa o pracę'!$E$8,2)),0)&gt;$I246,$I246,IF($K246=1,IF($M246=0,ROUND(IF($L246&gt;2600,ROUND($O246/$L246*2600,2),$O246)*'umowa o pracę'!$E$8,2),ROUND(IF($L246&gt;2600,ROUND($O246/$L246*2600,2),$O246)*'umowa o pracę'!$E$8,2)),0)),IF('umowa o pracę'!$E$7=2021,IF(IF($K246=1,IF($M246=0,ROUND(IF($L246&gt;2800,ROUND($O246/$L246*2800,2),$O246)*'umowa o pracę'!$E$8,2),ROUND(IF($L246&gt;2800,ROUND($O246/$L246*2800,2),$O246)*'umowa o pracę'!$E$8,2)),0)&gt;$I246,$I246,IF($K246=1,IF($M246=0,ROUND(IF($L246&gt;2800,ROUND($O246/$L246*2800,2),$O246)*'umowa o pracę'!$E$8,2),ROUND(IF($L246&gt;2800,ROUND($O246/$L246*2800,2),$O246)*'umowa o pracę'!$E$8,2)),0)),0))</f>
        <v>0</v>
      </c>
      <c r="U246" s="51">
        <f>IF('umowa o pracę'!$E$7=2020,$Q246,IF('umowa o pracę'!$E$7=2021,$R246,0))</f>
        <v>0</v>
      </c>
      <c r="V246" s="53">
        <f t="shared" si="40"/>
        <v>1</v>
      </c>
      <c r="W246" s="54">
        <f>IF('umowa o pracę'!$E$6&lt;2,0,$L246)</f>
        <v>0</v>
      </c>
      <c r="X246" s="54">
        <f>IF('umowa o pracę'!$E$6&lt;2,0,$M246)</f>
        <v>0</v>
      </c>
      <c r="Y246" s="55">
        <f>IF('umowa o pracę'!$E$6&lt;2,0,$N246)</f>
        <v>0</v>
      </c>
      <c r="Z246" s="55">
        <f>IF('umowa o pracę'!$E$6&lt;2,0,$O246)</f>
        <v>0</v>
      </c>
      <c r="AA246" s="32">
        <f>IF('umowa o pracę'!$E$7=2020,ROUND(IF($W246&gt;=2600,2600*'umowa o pracę'!$E$8,$W246*'umowa o pracę'!$E$8),2),IF('umowa o pracę'!$E$7=2021,ROUND(IF($W246&gt;=2800,2800*'umowa o pracę'!$E$8,$W246*'umowa o pracę'!$E$8),2),0))</f>
        <v>0</v>
      </c>
      <c r="AB246" s="32">
        <f>IF(IF(IF(AND($V246=1,$I246&gt;0),ROUND(IF($W246+$X246&gt;=2600,2600*'umowa o pracę'!$E$8,($W246+$X246)*'umowa o pracę'!$E$8),2)+IF($X246=0,ROUND(IF($W246&gt;2600,ROUND($Z246/$W246*2600,2),$Z246)*'umowa o pracę'!$E$8,2),ROUND(IF($W246&gt;2600,ROUND($Z246/$W246*2600,2),$Z246)*'umowa o pracę'!$E$8,2)),ROUND(IF($W246+$X246&gt;=2600,2600*'umowa o pracę'!$E$8,($W246+$X246)*'umowa o pracę'!$E$8),2)-IF($X246=0,ROUND(ROUND(IF($W246&gt;2600,ROUND($Y246/$W246*2600,2),$Y246),2)*'umowa o pracę'!$E$8,2),IF($X246&gt;0,IF($W246+$X246&lt;2600,ROUND(ROUND($Y246+ROUND($X246*9%,2),2)*'umowa o pracę'!$E$8,2),IF(AND($W246+$X246&gt;=2600,$X246&lt;2600,$W246&lt;2600),ROUND((ROUND(((2600-$X246)/$W246)*$Y246,2)+ROUND($X246*9%,2))*'umowa o pracę'!$E$8,2),IF(AND($W246+$X246&gt;=2600,$X246&gt;=2600),ROUND((ROUND(2600*9%,2))*'umowa o pracę'!$E$8,2),IF(AND($W246+$X246&gt;=2600,$W246&gt;=2600,$X246&lt;2600),ROUND((ROUND($X246*9%,2)+ROUND(((2600-$X246)/$W246)*$Y246,2))*'umowa o pracę'!$E$8,2),0)))),0)))&gt;$J246,$J246,IF(AND($V246=1,$I246&gt;0),ROUND(IF($W246+$X246&gt;=2600,2600*'umowa o pracę'!$E$8,($W246+$X246)*'umowa o pracę'!$E$8),2)+IF($X246=0,ROUND(IF($W246&gt;2600,ROUND($Z246/$W246*2600,2),$Z246)*'umowa o pracę'!$E$8,2),ROUND(IF($W246&gt;2600,ROUND($Z246/$W246*2600,2),$Z246)*'umowa o pracę'!$E$8,2)),ROUND(IF($W246+$X246&gt;=2600,2600*'umowa o pracę'!$E$8,($W246+$X246)*'umowa o pracę'!$E$8),2)-IF($X246=0,ROUND(ROUND(IF($W246&gt;2600,ROUND($Y246/$W246*2600,2),$Y246),2)*'umowa o pracę'!$E$8,2),IF($X246&gt;0,IF($W246+$X246&lt;2600,ROUND(ROUND($Y246+ROUND($X246*9%,2),2)*'umowa o pracę'!$E$8,2),IF(AND($W246+$X246&gt;=2600,$X246&lt;2600,$W246&lt;2600),ROUND((ROUND(((2600-$X246)/$W246)*$Y246,2)+ROUND($X246*9%,2))*'umowa o pracę'!$E$8,2),IF(AND($W246+$X246&gt;=2600,$X246&gt;=2600),ROUND((ROUND(2600*9%,2))*'umowa o pracę'!$E$8,2),IF(AND($W246+$X246&gt;=2600,$W246&gt;=2600,$X246&lt;2600),ROUND((ROUND($X246*9%,2)+ROUND(((2600-$X246)/$W246)*$Y246,2))*'umowa o pracę'!$E$8,2),0)))),0))))&gt;$J246,$J246,IF(IF(AND($V246=1,$I246&gt;0),ROUND(IF($W246+$X246&gt;=2600,2600*'umowa o pracę'!$E$8,($W246+$X246)*'umowa o pracę'!$E$8),2)+IF($X246=0,ROUND(IF($W246&gt;2600,ROUND($Z246/$W246*2600,2),$Z246)*'umowa o pracę'!$E$8,2),ROUND(IF($W246&gt;2600,ROUND($Z246/$W246*2600,2),$Z246)*'umowa o pracę'!$E$8,2)),ROUND(IF($W246+$X246&gt;=2600,2600*'umowa o pracę'!$E$8,($W246+$X246)*'umowa o pracę'!$E$8),2)-IF($X246=0,ROUND(ROUND(IF($W246&gt;2600,ROUND($Y246/$W246*2600,2),$Y246),2)*'umowa o pracę'!$E$8,2),IF($X246&gt;0,IF($W246+$X246&lt;2600,ROUND(ROUND($Y246+ROUND($X246*9%,2),2)*'umowa o pracę'!$E$8,2),IF(AND($W246+$X246&gt;=2600,$X246&lt;2600,$W246&lt;2600),ROUND((ROUND(((2600-$X246)/$W246)*$Y246,2)+ROUND($X246*9%,2))*'umowa o pracę'!$E$8,2),IF(AND($W246+$X246&gt;=2600,$X246&gt;=2600),ROUND((ROUND(2600*9%,2))*'umowa o pracę'!$E$8,2),IF(AND($W246+$X246&gt;=2600,$W246&gt;=2600,$X246&lt;2600),ROUND((ROUND($X246*9%,2)+ROUND(((2600-$X246)/$W246)*$Y246,2))*'umowa o pracę'!$E$8,2),0)))),0)))&gt;$J246,$J246,IF(AND($V246=1,$I246&gt;0),ROUND(IF($W246+$X246&gt;=2600,2600*'umowa o pracę'!$E$8,($W246+$X246)*'umowa o pracę'!$E$8),2)+IF($X246=0,ROUND(IF($W246&gt;2600,ROUND($Z246/$W246*2600,2),$Z246)*'umowa o pracę'!$E$8,2),ROUND(IF($W246&gt;2600,ROUND($Z246/$W246*2600,2),$Z246)*'umowa o pracę'!$E$8,2)),ROUND(IF($W246+$X246&gt;=2600,2600*'umowa o pracę'!$E$8,($W246+$X246)*'umowa o pracę'!$E$8),2)-IF(AND($X246=0,I246&gt;0),ROUND(ROUND(IF($W246&gt;2600,ROUND($Y246/$W246*2600,2),$Y246),2)*'umowa o pracę'!$E$8,2),IF($X246&gt;0,IF($W246+$X246&lt;2600,ROUND(ROUND($Y246+ROUND($X246*9%,2),2)*'umowa o pracę'!$E$8,2),IF(AND($W246+$X246&gt;=2600,$X246&lt;2600,$W246&lt;2600),ROUND((ROUND(((2600-$X246)/$W246)*$Y246,2)+ROUND($X246*9%,2))*'umowa o pracę'!$E$8,2),IF(AND($W246+$X246&gt;=2600,$X246&gt;=2600),ROUND((ROUND(2600*9%,2))*'umowa o pracę'!$E$8,2),IF(AND($W246+$X246&gt;=2600,$W246&gt;=2600,$X246&lt;2600),ROUND((ROUND($X246*9%,2)+ROUND(((2600-$X246)/$W246)*$Y246,2))*'umowa o pracę'!$E$8,2),0)))),0)))))</f>
        <v>0</v>
      </c>
      <c r="AC246" s="32">
        <f>IF(IF(IF(AND($V246=1,$I246&gt;0),ROUND(IF($W246+$X246&gt;=2800,2800*'umowa o pracę'!$E$8,($W246+$X246)*'umowa o pracę'!$E$8),2)+IF($X246=0,ROUND(IF($W246&gt;2800,ROUND($Z246/$W246*2800,2),$Z246)*'umowa o pracę'!$E$8,2),ROUND(IF($W246&gt;2800,ROUND($Z246/$W246*2800,2),$Z246)*'umowa o pracę'!$E$8,2)),ROUND(IF($W246+$X246&gt;=2800,2800*'umowa o pracę'!$E$8,($W246+$X246)*'umowa o pracę'!$E$8),2)-IF($X246=0,ROUND(ROUND(IF($W246&gt;2800,ROUND($Y246/$W246*2800,2),$Y246),2)*'umowa o pracę'!$E$8,2),IF($X246&gt;0,IF($W246+$X246&lt;2800,ROUND(ROUND($Y246+ROUND($X246*9%,2),2)*'umowa o pracę'!$E$8,2),IF(AND($W246+$X246&gt;=2800,$X246&lt;2800,$W246&lt;2800),ROUND((ROUND(((2800-$X246)/$W246)*$Y246,2)+ROUND($X246*9%,2))*'umowa o pracę'!$E$8,2),IF(AND($W246+$X246&gt;=2800,$X246&gt;=2800),ROUND((ROUND(2800*9%,2))*'umowa o pracę'!$E$8,2),IF(AND($W246+$X246&gt;=2800,$W246&gt;=2800,$X246&lt;2800),ROUND((ROUND($X246*9%,2)+ROUND(((2800-$X246)/$W246)*$Y246,2))*'umowa o pracę'!$E$8,2),0)))),0)))&gt;$J246,$J246,IF(AND($V246=1,$I246&gt;0),ROUND(IF($W246+$X246&gt;=2800,2800*'umowa o pracę'!$E$8,($W246+$X246)*'umowa o pracę'!$E$8),2)+IF($X246=0,ROUND(IF($W246&gt;2800,ROUND($Z246/$W246*2800,2),$Z246)*'umowa o pracę'!$E$8,2),ROUND(IF($W246&gt;2800,ROUND($Z246/$W246*2800,2),$Z246)*'umowa o pracę'!$E$8,2)),ROUND(IF($W246+$X246&gt;=2800,2800*'umowa o pracę'!$E$8,($W246+$X246)*'umowa o pracę'!$E$8),2)-IF($X246=0,ROUND(ROUND(IF($W246&gt;2800,ROUND($Y246/$W246*2800,2),$Y246),2)*'umowa o pracę'!$E$8,2),IF($X246&gt;0,IF($W246+$X246&lt;2800,ROUND(ROUND($Y246+ROUND($X246*9%,2),2)*'umowa o pracę'!$E$8,2),IF(AND($W246+$X246&gt;=2800,$X246&lt;2800,$W246&lt;2800),ROUND((ROUND(((2800-$X246)/$W246)*$Y246,2)+ROUND($X246*9%,2))*'umowa o pracę'!$E$8,2),IF(AND($W246+$X246&gt;=2800,$X246&gt;=2800),ROUND((ROUND(2800*9%,2))*'umowa o pracę'!$E$8,2),IF(AND($W246+$X246&gt;=2800,$W246&gt;=2800,$X246&lt;2800),ROUND((ROUND($X246*9%,2)+ROUND(((2800-$X246)/$W246)*$Y246,2))*'umowa o pracę'!$E$8,2),0)))),0))))&gt;$J246,$J246,IF(IF(AND($V246=1,$I246&gt;0),ROUND(IF($W246+$X246&gt;=2800,2800*'umowa o pracę'!$E$8,($W246+$X246)*'umowa o pracę'!$E$8),2)+IF($X246=0,ROUND(IF($W246&gt;2800,ROUND($Z246/$W246*2800,2),$Z246)*'umowa o pracę'!$E$8,2),ROUND(IF($W246&gt;2800,ROUND($Z246/$W246*2800,2),$Z246)*'umowa o pracę'!$E$8,2)),ROUND(IF($W246+$X246&gt;=2800,2800*'umowa o pracę'!$E$8,($W246+$X246)*'umowa o pracę'!$E$8),2)-IF($X246=0,ROUND(ROUND(IF($W246&gt;2800,ROUND($Y246/$W246*2800,2),$Y246),2)*'umowa o pracę'!$E$8,2),IF($X246&gt;0,IF($W246+$X246&lt;2800,ROUND(ROUND($Y246+ROUND($X246*9%,2),2)*'umowa o pracę'!$E$8,2),IF(AND($W246+$X246&gt;=2800,$X246&lt;2800,$W246&lt;2800),ROUND((ROUND(((2800-$X246)/$W246)*$Y246,2)+ROUND($X246*9%,2))*'umowa o pracę'!$E$8,2),IF(AND($W246+$X246&gt;=2800,$X246&gt;=2800),ROUND((ROUND(2800*9%,2))*'umowa o pracę'!$E$8,2),IF(AND($W246+$X246&gt;=2800,$W246&gt;=2800,$X246&lt;2800),ROUND((ROUND($X246*9%,2)+ROUND(((2800-$X246)/$W246)*$Y246,2))*'umowa o pracę'!$E$8,2),0)))),0)))&gt;$J246,$J246,IF(AND($V246=1,$I246&gt;0),ROUND(IF($W246+$X246&gt;=2800,2800*'umowa o pracę'!$E$8,($W246+$X246)*'umowa o pracę'!$E$8),2)+IF($X246=0,ROUND(IF($W246&gt;2800,ROUND($Z246/$W246*2800,2),$Z246)*'umowa o pracę'!$E$8,2),ROUND(IF($W246&gt;2800,ROUND($Z246/$W246*2800,2),$Z246)*'umowa o pracę'!$E$8,2)),ROUND(IF($W246+$X246&gt;=2800,2800*'umowa o pracę'!$E$8,($W246+$X246)*'umowa o pracę'!$E$8),2)-IF(AND($X246=0,I246&gt;0),ROUND(ROUND(IF($W246&gt;2800,ROUND($Y246/$W246*2800,2),$Y246),2)*'umowa o pracę'!$E$8,2),IF($X246&gt;0,IF($W246+$X246&lt;2800,ROUND(ROUND($Y246+ROUND($X246*9%,2),2)*'umowa o pracę'!$E$8,2),IF(AND($W246+$X246&gt;=2800,$X246&lt;2800,$W246&lt;2800),ROUND((ROUND(((2800-$X246)/$W246)*$Y246,2)+ROUND($X246*9%,2))*'umowa o pracę'!$E$8,2),IF(AND($W246+$X246&gt;=2800,$X246&gt;=2800),ROUND((ROUND(2800*9%,2))*'umowa o pracę'!$E$8,2),IF(AND($W246+$X246&gt;=2800,$W246&gt;=2800,$X246&lt;2800),ROUND((ROUND($X246*9%,2)+ROUND(((2800-$X246)/$W246)*$Y246,2))*'umowa o pracę'!$E$8,2),0)))),0)))))</f>
        <v>0</v>
      </c>
      <c r="AD246" s="32">
        <f>IF('umowa o pracę'!$E$7=2020,IF(IF($V246=1,IF($X246=0,ROUND(IF($W246&gt;2600,ROUND($Y246/$W246*2600,2),$Y246)*'umowa o pracę'!$E$8,2),IF($W246+$X246&lt;2600,ROUND(ROUND($Y246+ROUND($X246*9%,2),2)*'umowa o pracę'!$E$8,2),IF(AND($W246+$X246&gt;=2600,$W246&lt;2600),ROUND((ROUND($Y246+ROUND((2600-$W246)*9%,2),2))*'umowa o pracę'!$E$8,2),IF(AND($W246+$X246&gt;=2600,$W246&gt;=2600),ROUND(ROUND($Y246/$W246*2600,2)*'umowa o pracę'!$E$8,2),0)))),0)&gt;$H246,$H246,IF($V246=1,IF($X246=0,ROUND(IF($W246&gt;2600,ROUND($Y246/$W246*2600,2),$Y246)*'umowa o pracę'!$E$8,2),IF($W246+$X246&lt;2600,ROUND(ROUND($Y246+ROUND($X246*9%,2),2)*'umowa o pracę'!$E$8,2),IF(AND($W246+$X246&gt;=2600,$W246&lt;2600),ROUND((ROUND($Y246+ROUND((2600-$W246)*9%,2),2))*'umowa o pracę'!$E$8,2),IF(AND($W246+$X246&gt;=2600,$W246&gt;=2600),ROUND(ROUND($Y246/$W246*2600,2)*'umowa o pracę'!$E$8,2),0)))),0)),IF('umowa o pracę'!$E$7=2021,IF(IF($V246=1,IF($X246=0,ROUND(IF($W246&gt;2800,ROUND($Y246/$W246*2800,2),$Y246)*'umowa o pracę'!$E$8,2),IF($W246+$X246&lt;2800,ROUND(ROUND($Y246+ROUND($X246*9%,2),2)*'umowa o pracę'!$E$8,2),IF(AND($W246+$X246&gt;=2800,$W246&lt;2800),ROUND((ROUND($Y246+ROUND((2800-$W246)*9%,2),2))*'umowa o pracę'!$E$8,2),IF(AND($W246+$X246&gt;=2800,$W246&gt;=2800),ROUND(ROUND($Y246/$W246*2800,2)*'umowa o pracę'!$E$8,2),0)))),0)&gt;$H246,$H246,IF($V246=1,IF($X246=0,ROUND(IF($W246&gt;2800,ROUND($Y246/$W246*2800,2),$Y246)*'umowa o pracę'!$E$8,2),IF($W246+$X246&lt;2800,ROUND(ROUND($Y246+ROUND($X246*9%,2),2)*'umowa o pracę'!$E$8,2),IF(AND($W246+$X246&gt;=2800,$W246&lt;2800),ROUND((ROUND($Y246+ROUND((2800-$W246)*9%,2),2))*'umowa o pracę'!$E$8,2),IF(AND($W246+$X246&gt;=2800,$W246&gt;=2800),ROUND(ROUND($Y246/$W246*2800,2)*'umowa o pracę'!$E$8,2),0)))),0)),0))</f>
        <v>0</v>
      </c>
      <c r="AE246" s="32">
        <f>IF('umowa o pracę'!$E$7=2020,IF(IF($V246=1,IF($X246=0,ROUND(IF($W246&gt;2600,ROUND($Z246/$W246*2600,2),$Z246)*'umowa o pracę'!$E$8,2),ROUND(IF($W246&gt;2600,ROUND($Z246/$W246*2600,2),$Z246)*'umowa o pracę'!$E$8,2)),0)&gt;$I246,$I246,IF($V246=1,IF($X246=0,ROUND(IF($W246&gt;2600,ROUND($Z246/$W246*2600,2),$Z246)*'umowa o pracę'!$E$8,2),ROUND(IF($W246&gt;2600,ROUND($Z246/$W246*2600,2),$Z246)*'umowa o pracę'!$E$8,2)),0)),IF('umowa o pracę'!$E$7=2021,IF(IF($V246=1,IF($X246=0,ROUND(IF($W246&gt;2800,ROUND($Z246/$W246*2800,2),$Z246)*'umowa o pracę'!$E$8,2),ROUND(IF($W246&gt;2800,ROUND($Z246/$W246*2800,2),$Z246)*'umowa o pracę'!$E$8,2)),0)&gt;$I246,$I246,IF($V246=1,IF($X246=0,ROUND(IF($W246&gt;2800,ROUND($Z246/$W246*2800,2),$Z246)*'umowa o pracę'!$E$8,2),ROUND(IF($W246&gt;2800,ROUND($Z246/$W246*2800,2),$Z246)*'umowa o pracę'!$E$8,2)),0)),0))</f>
        <v>0</v>
      </c>
      <c r="AF246" s="56">
        <f>IF('umowa o pracę'!$E$7=2020,$AB246,IF('umowa o pracę'!$E$7=2021,$AC246,0))</f>
        <v>0</v>
      </c>
      <c r="AG246" s="53">
        <f t="shared" si="41"/>
        <v>1</v>
      </c>
      <c r="AH246" s="39">
        <f>IF('umowa o pracę'!$E$6&lt;3,0,$L246)</f>
        <v>0</v>
      </c>
      <c r="AI246" s="39">
        <f>IF('umowa o pracę'!$E$6&lt;3,0,$M246)</f>
        <v>0</v>
      </c>
      <c r="AJ246" s="55">
        <f>IF('umowa o pracę'!$E$6&lt;3,0,$N246)</f>
        <v>0</v>
      </c>
      <c r="AK246" s="55">
        <f>IF('umowa o pracę'!$E$6&lt;3,0,$O246)</f>
        <v>0</v>
      </c>
      <c r="AL246" s="32">
        <f>IF('umowa o pracę'!$E$7=2020,ROUND(IF($AH246&gt;=2600,2600*'umowa o pracę'!$E$8,$AH246*'umowa o pracę'!$E$8),2),IF('umowa o pracę'!$E$7=2021,ROUND(IF($AH246&gt;=2800,2800*'umowa o pracę'!$E$8,$AH246*'umowa o pracę'!$E$8),2),0))</f>
        <v>0</v>
      </c>
      <c r="AM246" s="32">
        <f>IF(IF(IF(AND($AG246=1,$I246&gt;0),ROUND(IF($AH246+$AI246&gt;=2600,2600*'umowa o pracę'!$E$8,($AH246+$AI246)*'umowa o pracę'!$E$8),2)+IF($AI246=0,ROUND(IF($AH246&gt;2600,ROUND($AK246/$AH246*2600,2),$AK246)*'umowa o pracę'!$E$8,2),ROUND(IF($AH246&gt;2600,ROUND($AK246/$AH246*2600,2),$AK246)*'umowa o pracę'!$E$8,2)),ROUND(IF($AH246+$AI246&gt;=2600,2600*'umowa o pracę'!$E$8,($AH246+$AI246)*'umowa o pracę'!$E$8),2)-IF($AI246=0,ROUND(ROUND(IF($AH246&gt;2600,ROUND($AJ246/$AH246*2600,2),$AJ246),2)*'umowa o pracę'!$E$8,2),IF($AI246&gt;0,IF($AH246+$AI246&lt;2600,ROUND(ROUND($AJ246+ROUND($AI246*9%,2),2)*'umowa o pracę'!$E$8,2),IF(AND($AH246+$AI246&gt;=2600,$AI246&lt;2600,$AH246&lt;2600),ROUND((ROUND(((2600-$AI246)/$AH246)*$AJ246,2)+ROUND($AI246*9%,2))*'umowa o pracę'!$E$8,2),IF(AND($AH246+$AI246&gt;=2600,$AI246&gt;=2600),ROUND((ROUND(2600*9%,2))*'umowa o pracę'!$E$8,2),IF(AND($AH246+$AI246&gt;=2600,$AH246&gt;=2600,$AI246&lt;2600),ROUND((ROUND($AI246*9%,2)+ROUND(((2600-$AI246)/$AH246)*$AJ246,2))*'umowa o pracę'!$E$8,2),0)))),0)))&gt;$J246,$J246,IF(AND($AG246=1,$I246&gt;0),ROUND(IF($AH246+$AI246&gt;=2600,2600*'umowa o pracę'!$E$8,($AH246+$AI246)*'umowa o pracę'!$E$8),2)+IF($AI246=0,ROUND(IF($AH246&gt;2600,ROUND($AK246/$AH246*2600,2),$AK246)*'umowa o pracę'!$E$8,2),ROUND(IF($AH246&gt;2600,ROUND($AK246/$AH246*2600,2),$AK246)*'umowa o pracę'!$E$8,2)),ROUND(IF($AH246+$AI246&gt;=2600,2600*'umowa o pracę'!$E$8,($AH246+$AI246)*'umowa o pracę'!$E$8),2)-IF($AI246=0,ROUND(ROUND(IF($AH246&gt;2600,ROUND($AJ246/$AH246*2600,2),$AJ246),2)*'umowa o pracę'!$E$8,2),IF($AI246&gt;0,IF($AH246+$AI246&lt;2600,ROUND(ROUND($AJ246+ROUND($AI246*9%,2),2)*'umowa o pracę'!$E$8,2),IF(AND($AH246+$AI246&gt;=2600,$AI246&lt;2600,$AH246&lt;2600),ROUND((ROUND(((2600-$AI246)/$AH246)*$AJ246,2)+ROUND($AI246*9%,2))*'umowa o pracę'!$E$8,2),IF(AND($AH246+$AI246&gt;=2600,$AI246&gt;=2600),ROUND((ROUND(2600*9%,2))*'umowa o pracę'!$E$8,2),IF(AND($AH246+$AI246&gt;=2600,$AH246&gt;=2600,$AI246&lt;2600),ROUND((ROUND($AI246*9%,2)+ROUND(((2600-$AI246)/$AH246)*$AJ246,2))*'umowa o pracę'!$E$8,2),0)))),0))))&gt;$J246,$J246,IF(IF(AND($AG246=1,$I246&gt;0),ROUND(IF($AH246+$AI246&gt;=2600,2600*'umowa o pracę'!$E$8,($AH246+$AI246)*'umowa o pracę'!$E$8),2)+IF($AI246=0,ROUND(IF($AH246&gt;2600,ROUND($AK246/$AH246*2600,2),$AK246)*'umowa o pracę'!$E$8,2),ROUND(IF($AH246&gt;2600,ROUND($AK246/$AH246*2600,2),$AK246)*'umowa o pracę'!$E$8,2)),ROUND(IF($AH246+$AI246&gt;=2600,2600*'umowa o pracę'!$E$8,($AH246+$AI246)*'umowa o pracę'!$E$8),2)-IF($AI246=0,ROUND(ROUND(IF($AH246&gt;2600,ROUND($AJ246/$AH246*2600,2),$AJ246),2)*'umowa o pracę'!$E$8,2),IF($AI246&gt;0,IF($AH246+$AI246&lt;2600,ROUND(ROUND($AJ246+ROUND($AI246*9%,2),2)*'umowa o pracę'!$E$8,2),IF(AND($AH246+$AI246&gt;=2600,$AI246&lt;2600,$AH246&lt;2600),ROUND((ROUND(((2600-$AI246)/$AH246)*$AJ246,2)+ROUND($AI246*9%,2))*'umowa o pracę'!$E$8,2),IF(AND($AH246+$AI246&gt;=2600,$AI246&gt;=2600),ROUND((ROUND(2600*9%,2))*'umowa o pracę'!$E$8,2),IF(AND($AH246+$AI246&gt;=2600,$AH246&gt;=2600,$AI246&lt;2600),ROUND((ROUND($AI246*9%,2)+ROUND(((2600-$AI246)/$AH246)*$AJ246,2))*'umowa o pracę'!$E$8,2),0)))),0)))&gt;$J246,$J246,IF(AND($AG246=1,$I246&gt;0),ROUND(IF($AH246+$AI246&gt;=2600,2600*'umowa o pracę'!$E$8,($AH246+$AI246)*'umowa o pracę'!$E$8),2)+IF($AI246=0,ROUND(IF($AH246&gt;2600,ROUND($AK246/$AH246*2600,2),$AK246)*'umowa o pracę'!$E$8,2),ROUND(IF($AH246&gt;2600,ROUND($AK246/$AH246*2600,2),$AK246)*'umowa o pracę'!$E$8,2)),ROUND(IF($AH246+$AI246&gt;=2600,2600*'umowa o pracę'!$E$8,($AH246+$AI246)*'umowa o pracę'!$E$8),2)-IF(AND($AI246=0,I246&gt;0),ROUND(ROUND(IF($AH246&gt;2600,ROUND($AJ246/$AH246*2600,2),$AJ246),2)*'umowa o pracę'!$E$8,2),IF($AI246&gt;0,IF($AH246+$AI246&lt;2600,ROUND(ROUND($AJ246+ROUND($AI246*9%,2),2)*'umowa o pracę'!$E$8,2),IF(AND($AH246+$AI246&gt;=2600,$AI246&lt;2600,$AH246&lt;2600),ROUND((ROUND(((2600-$AI246)/$AH246)*$AJ246,2)+ROUND($AI246*9%,2))*'umowa o pracę'!$E$8,2),IF(AND($AH246+$AI246&gt;=2600,$AI246&gt;=2600),ROUND((ROUND(2600*9%,2))*'umowa o pracę'!$E$8,2),IF(AND($AH246+$AI246&gt;=2600,$AH246&gt;=2600,$AI246&lt;2600),ROUND((ROUND($AI246*9%,2)+ROUND(((2600-$AI246)/$AH246)*$AJ246,2))*'umowa o pracę'!$E$8,2),0)))),0)))))</f>
        <v>0</v>
      </c>
      <c r="AN246" s="32">
        <f>IF(IF(IF(AND($AG246=1,$I246&gt;0),ROUND(IF($AH246+$AI246&gt;=2800,2800*'umowa o pracę'!$E$8,($AH246+$AI246)*'umowa o pracę'!$E$8),2)+IF($AI246=0,ROUND(IF($AH246&gt;2800,ROUND($AK246/$AH246*2800,2),$AK246)*'umowa o pracę'!$E$8,2),ROUND(IF($AH246&gt;2800,ROUND($AK246/$AH246*2800,2),$AK246)*'umowa o pracę'!$E$8,2)),ROUND(IF($AH246+$AI246&gt;=2800,2800*'umowa o pracę'!$E$8,($AH246+$AI246)*'umowa o pracę'!$E$8),2)-IF($AI246=0,ROUND(ROUND(IF($AH246&gt;2800,ROUND($AJ246/$AH246*2800,2),$AJ246),2)*'umowa o pracę'!$E$8,2),IF($AI246&gt;0,IF($AH246+$AI246&lt;2800,ROUND(ROUND($AJ246+ROUND($AI246*9%,2),2)*'umowa o pracę'!$E$8,2),IF(AND($AH246+$AI246&gt;=2800,$AI246&lt;2800,$AH246&lt;2800),ROUND((ROUND(((2800-$AI246)/$AH246)*$AJ246,2)+ROUND($AI246*9%,2))*'umowa o pracę'!$E$8,2),IF(AND($AH246+$AI246&gt;=2800,$AI246&gt;=2800),ROUND((ROUND(2800*9%,2))*'umowa o pracę'!$E$8,2),IF(AND($AH246+$AI246&gt;=2800,$AH246&gt;=2800,$AI246&lt;2800),ROUND((ROUND($AI246*9%,2)+ROUND(((2800-$AI246)/$AH246)*$AJ246,2))*'umowa o pracę'!$E$8,2),0)))),0)))&gt;$J246,$J246,IF(AND($AG246=1,$I246&gt;0),ROUND(IF($AH246+$AI246&gt;=2800,2800*'umowa o pracę'!$E$8,($AH246+$AI246)*'umowa o pracę'!$E$8),2)+IF($AI246=0,ROUND(IF($AH246&gt;2800,ROUND($AK246/$AH246*2800,2),$AK246)*'umowa o pracę'!$E$8,2),ROUND(IF($AH246&gt;2800,ROUND($AK246/$AH246*2800,2),$AK246)*'umowa o pracę'!$E$8,2)),ROUND(IF($AH246+$AI246&gt;=2800,2800*'umowa o pracę'!$E$8,($AH246+$AI246)*'umowa o pracę'!$E$8),2)-IF($AI246=0,ROUND(ROUND(IF($AH246&gt;2800,ROUND($AJ246/$AH246*2800,2),$AJ246),2)*'umowa o pracę'!$E$8,2),IF($AI246&gt;0,IF($AH246+$AI246&lt;2800,ROUND(ROUND($AJ246+ROUND($AI246*9%,2),2)*'umowa o pracę'!$E$8,2),IF(AND($AH246+$AI246&gt;=2800,$AI246&lt;2800,$AH246&lt;2800),ROUND((ROUND(((2800-$AI246)/$AH246)*$AJ246,2)+ROUND($AI246*9%,2))*'umowa o pracę'!$E$8,2),IF(AND($AH246+$AI246&gt;=2800,$AI246&gt;=2800),ROUND((ROUND(2800*9%,2))*'umowa o pracę'!$E$8,2),IF(AND($AH246+$AI246&gt;=2800,$AH246&gt;=2800,$AI246&lt;2800),ROUND((ROUND($AI246*9%,2)+ROUND(((2800-$AI246)/$AH246)*$AJ246,2))*'umowa o pracę'!$E$8,2),0)))),0))))&gt;$J246,$J246,IF(IF(AND($AG246=1,$I246&gt;0),ROUND(IF($AH246+$AI246&gt;=2800,2800*'umowa o pracę'!$E$8,($AH246+$AI246)*'umowa o pracę'!$E$8),2)+IF($AI246=0,ROUND(IF($AH246&gt;2800,ROUND($AK246/$AH246*2800,2),$AK246)*'umowa o pracę'!$E$8,2),ROUND(IF($AH246&gt;2800,ROUND($AK246/$AH246*2800,2),$AK246)*'umowa o pracę'!$E$8,2)),ROUND(IF($AH246+$AI246&gt;=2800,2800*'umowa o pracę'!$E$8,($AH246+$AI246)*'umowa o pracę'!$E$8),2)-IF($AI246=0,ROUND(ROUND(IF($AH246&gt;2800,ROUND($AJ246/$AH246*2800,2),$AJ246),2)*'umowa o pracę'!$E$8,2),IF($AI246&gt;0,IF($AH246+$AI246&lt;2800,ROUND(ROUND($AJ246+ROUND($AI246*9%,2),2)*'umowa o pracę'!$E$8,2),IF(AND($AH246+$AI246&gt;=2800,$AI246&lt;2800,$AH246&lt;2800),ROUND((ROUND(((2800-$AI246)/$AH246)*$AJ246,2)+ROUND($AI246*9%,2))*'umowa o pracę'!$E$8,2),IF(AND($AH246+$AI246&gt;=2800,$AI246&gt;=2800),ROUND((ROUND(2800*9%,2))*'umowa o pracę'!$E$8,2),IF(AND($AH246+$AI246&gt;=2800,$AH246&gt;=2800,$AI246&lt;2800),ROUND((ROUND($AI246*9%,2)+ROUND(((2800-$AI246)/$AH246)*$AJ246,2))*'umowa o pracę'!$E$8,2),0)))),0)))&gt;$J246,$J246,IF(AND($AG246=1,$I246&gt;0),ROUND(IF($AH246+$AI246&gt;=2800,2800*'umowa o pracę'!$E$8,($AH246+$AI246)*'umowa o pracę'!$E$8),2)+IF($AI246=0,ROUND(IF($AH246&gt;2800,ROUND($AK246/$AH246*2800,2),$AK246)*'umowa o pracę'!$E$8,2),ROUND(IF($AH246&gt;2800,ROUND($AK246/$AH246*2800,2),$AK246)*'umowa o pracę'!$E$8,2)),ROUND(IF($AH246+$AI246&gt;=2800,2800*'umowa o pracę'!$E$8,($AH246+$AI246)*'umowa o pracę'!$E$8),2)-IF(AND($AI246=0,I246&gt;0),ROUND(ROUND(IF($AH246&gt;2800,ROUND($AJ246/$AH246*2800,2),$AJ246),2)*'umowa o pracę'!$E$8,2),IF($AI246&gt;0,IF($AH246+$AI246&lt;2800,ROUND(ROUND($AJ246+ROUND($AI246*9%,2),2)*'umowa o pracę'!$E$8,2),IF(AND($AH246+$AI246&gt;=2800,$AI246&lt;2800,$AH246&lt;2800),ROUND((ROUND(((2800-$AI246)/$AH246)*$AJ246,2)+ROUND($AI246*9%,2))*'umowa o pracę'!$E$8,2),IF(AND($AH246+$AI246&gt;=2800,$AI246&gt;=2800),ROUND((ROUND(2800*9%,2))*'umowa o pracę'!$E$8,2),IF(AND($AH246+$AI246&gt;=2800,$AH246&gt;=2800,$AI246&lt;2800),ROUND((ROUND($AI246*9%,2)+ROUND(((2800-$AI246)/$AH246)*$AJ246,2))*'umowa o pracę'!$E$8,2),0)))),0)))))</f>
        <v>0</v>
      </c>
      <c r="AO246" s="32">
        <f>IF('umowa o pracę'!$E$7=2020,IF(IF($AG246=1,IF($AI246=0,ROUND(IF($AH246&gt;2600,ROUND($AJ246/$AH246*2600,2),$AJ246)*'umowa o pracę'!$E$8,2),IF($AH246+$AI246&lt;2600,ROUND(ROUND($AJ246+ROUND($AI246*9%,2),2)*'umowa o pracę'!$E$8,2),IF(AND($AH246+$AI246&gt;=2600,$AH246&lt;2600),ROUND((ROUND($AJ246+ROUND((2600-$AH246)*9%,2),2))*'umowa o pracę'!$E$8,2),IF(AND($AH246+$AI246&gt;=2600,$AH246&gt;=2600),ROUND(ROUND($AJ246/$AH246*2600,2)*'umowa o pracę'!$E$8,2),0)))),0)&gt;$H246,$H246,IF($AG246=1,IF($AI246=0,ROUND(IF($AH246&gt;2600,ROUND($AJ246/$AH246*2600,2),$AJ246)*'umowa o pracę'!$E$8,2),IF($AH246+$AI246&lt;2600,ROUND(ROUND($AJ246+ROUND($AI246*9%,2),2)*'umowa o pracę'!$E$8,2),IF(AND($AH246+$AI246&gt;=2600,$AH246&lt;2600),ROUND((ROUND($AJ246+ROUND((2600-$AH246)*9%,2),2))*'umowa o pracę'!$E$8,2),IF(AND($AH246+$AI246&gt;=2600,$AH246&gt;=2600),ROUND(ROUND($AJ246/$AH246*2600,2)*'umowa o pracę'!$E$8,2),0)))),0)),IF('umowa o pracę'!$E$7=2021,IF(IF($AG246=1,IF($AI246=0,ROUND(IF($AH246&gt;2800,ROUND($AJ246/$AH246*2800,2),$AJ246)*'umowa o pracę'!$E$8,2),IF($AH246+$AI246&lt;2800,ROUND(ROUND($AJ246+ROUND($AI246*9%,2),2)*'umowa o pracę'!$E$8,2),IF(AND($AH246+$AI246&gt;=2800,$AH246&lt;2800),ROUND((ROUND($AJ246+ROUND((2800-$AH246)*9%,2),2))*'umowa o pracę'!$E$8,2),IF(AND($AH246+$AI246&gt;=2800,$AH246&gt;=2800),ROUND(ROUND($AJ246/$AH246*2800,2)*'umowa o pracę'!$E$8,2),0)))),0)&gt;$H246,$H246,IF($AG246=1,IF($AI246=0,ROUND(IF($AH246&gt;2800,ROUND($AJ246/$AH246*2800,2),$AJ246)*'umowa o pracę'!$E$8,2),IF($AH246+$AI246&lt;2800,ROUND(ROUND($AJ246+ROUND($AI246*9%,2),2)*'umowa o pracę'!$E$8,2),IF(AND($AH246+$AI246&gt;=2800,$AH246&lt;2800),ROUND((ROUND($AJ246+ROUND((2800-$AH246)*9%,2),2))*'umowa o pracę'!$E$8,2),IF(AND($AH246+$AI246&gt;=2800,$AH246&gt;=2800),ROUND(ROUND($AJ246/$AH246*2800,2)*'umowa o pracę'!$E$8,2),0)))),0)),0))</f>
        <v>0</v>
      </c>
      <c r="AP246" s="32">
        <f>IF('umowa o pracę'!$E$7=2020,IF(IF($AG246=1,IF($AI246=0,ROUND(IF($AH246&gt;2600,ROUND($AK246/$AH246*2600,2),$AK246)*'umowa o pracę'!$E$8,2),ROUND(IF($AH246&gt;2600,ROUND($AK246/$AH246*2600,2),$AK246)*'umowa o pracę'!$E$8,2)),0)&gt;$I246,$I246,IF($AG246=1,IF($AI246=0,ROUND(IF($AH246&gt;2600,ROUND($AK246/$AH246*2600,2),$AK246)*'umowa o pracę'!$E$8,2),ROUND(IF($AH246&gt;2600,ROUND($AK246/$AH246*2600,2),$AK246)*'umowa o pracę'!$E$8,2)),0)),IF('umowa o pracę'!$E$7=2021,IF(IF($AG246=1,IF($AI246=0,ROUND(IF($AH246&gt;2800,ROUND($AK246/$AH246*2800,2),$AK246)*'umowa o pracę'!$E$8,2),ROUND(IF($AH246&gt;2800,ROUND($AK246/$AH246*2800,2),$AK246)*'umowa o pracę'!$E$8,2)),0)&gt;$I246,$I246,IF($AG246=1,IF($AI246=0,ROUND(IF($AH246&gt;2800,ROUND($AK246/$AH246*2800,2),$AK246)*'umowa o pracę'!$E$8,2),ROUND(IF($AH246&gt;2800,ROUND($AK246/$AH246*2800,2),$AK246)*'umowa o pracę'!$E$8,2)),0)),0))</f>
        <v>0</v>
      </c>
      <c r="AQ246" s="56">
        <f>IF('umowa o pracę'!$E$7=2020,$AM246,IF('umowa o pracę'!$E$7=2021,$AN246,0))</f>
        <v>0</v>
      </c>
      <c r="AR246" s="33">
        <f>IF('umowa o pracę'!$E$7=0,0,U246+AF246+AQ246)</f>
        <v>0</v>
      </c>
      <c r="AS246" s="19"/>
      <c r="AT246" s="19"/>
      <c r="AU246" s="19"/>
      <c r="AV246" s="6"/>
      <c r="AW246" s="6"/>
      <c r="AX246" s="6">
        <f t="shared" si="39"/>
        <v>10</v>
      </c>
      <c r="AY246" s="6"/>
      <c r="AZ246" s="234">
        <f t="shared" si="42"/>
        <v>0</v>
      </c>
      <c r="BA246" s="234">
        <f t="shared" si="43"/>
        <v>0</v>
      </c>
      <c r="BB246" s="234">
        <f t="shared" si="44"/>
        <v>0</v>
      </c>
      <c r="BC246" s="234">
        <f t="shared" si="45"/>
        <v>0</v>
      </c>
      <c r="BD246" s="234">
        <f t="shared" si="46"/>
        <v>0</v>
      </c>
      <c r="BE246" s="234">
        <f t="shared" si="47"/>
        <v>0</v>
      </c>
      <c r="BF246" s="234">
        <f t="shared" si="48"/>
        <v>0</v>
      </c>
      <c r="BG246" s="234">
        <f t="shared" si="49"/>
        <v>0</v>
      </c>
      <c r="BH246" s="234">
        <f t="shared" si="50"/>
        <v>0</v>
      </c>
      <c r="BI246" s="238">
        <f t="shared" si="51"/>
        <v>0</v>
      </c>
      <c r="BJ246" s="236"/>
      <c r="BK246" s="236"/>
      <c r="BL246" s="237"/>
    </row>
    <row r="247" spans="1:64" ht="15.75" customHeight="1" x14ac:dyDescent="0.25">
      <c r="A247" s="129">
        <v>236</v>
      </c>
      <c r="B247" s="57"/>
      <c r="C247" s="57"/>
      <c r="D247" s="36"/>
      <c r="E247" s="36"/>
      <c r="F247" s="242"/>
      <c r="G247" s="37">
        <v>1</v>
      </c>
      <c r="H247" s="58">
        <v>0</v>
      </c>
      <c r="I247" s="59">
        <v>0</v>
      </c>
      <c r="J247" s="60">
        <v>0</v>
      </c>
      <c r="K247" s="52">
        <v>1</v>
      </c>
      <c r="L247" s="39">
        <v>0</v>
      </c>
      <c r="M247" s="39">
        <v>0</v>
      </c>
      <c r="N247" s="39">
        <v>0</v>
      </c>
      <c r="O247" s="39">
        <v>0</v>
      </c>
      <c r="P247" s="35">
        <f>IF('umowa o pracę'!$E$7=2020,ROUND(IF($L247&gt;=2600,2600*'umowa o pracę'!$E$8,$L247*'umowa o pracę'!$E$8),2),IF('umowa o pracę'!$E$7=2021,ROUND(IF($L247&gt;=2800,2800*'umowa o pracę'!$E$8,$L247*'umowa o pracę'!$E$8),2),0))</f>
        <v>0</v>
      </c>
      <c r="Q247" s="252">
        <f>IF(IF(IF(AND($K247=1,$I247&gt;0),ROUND(IF($L247+$M247&gt;=2600,2600*'umowa o pracę'!$E$8,($L247+$M247)*'umowa o pracę'!$E$8),2)+IF($M247=0,ROUND(IF($L247&gt;2600,ROUND($O247/$L247*2600,2),$O247)*'umowa o pracę'!$E$8,2),ROUND(IF($L247&gt;2600,ROUND($O247/$L247*2600,2),$O247)*'umowa o pracę'!$E$8,2)),ROUND(IF($L247+$M247&gt;=2600,2600*'umowa o pracę'!$E$8,($L247+$M247)*'umowa o pracę'!$E$8),2)-IF($M247=0,ROUND(ROUND(IF($L247&gt;2600,ROUND($N247/$L247*2600,2),$N247),2)*'umowa o pracę'!$E$8,2),IF($M247&gt;0,IF($L247+$M247&lt;2600,ROUND(ROUND($N247+ROUND($M247*9%,2),2)*'umowa o pracę'!$E$8,2),IF(AND($L247+$M247&gt;=2600,$M247&lt;2600,$L247&lt;2600),ROUND((ROUND(((2600-$M247)/$L247)*$N247,2)+ROUND($M247*9%,2))*'umowa o pracę'!$E$8,2),IF(AND($L247+$M247&gt;=2600,$M247&gt;=2600),ROUND((ROUND(2600*9%,2))*'umowa o pracę'!$E$8,2),IF(AND($L247+$M247&gt;=2600,$L247&gt;=2600,$M247&lt;2600),ROUND((ROUND($M247*9%,2)+ROUND(((2600-$M247)/$L247)*$N247,2))*'umowa o pracę'!$E$8,2),0)))),0)))&gt;$J247,$J247,IF(AND($K247=1,$I247&gt;0),ROUND(IF($L247+$M247&gt;=2600,2600*'umowa o pracę'!$E$8,($L247+$M247)*'umowa o pracę'!$E$8),2)+IF($M247=0,ROUND(IF($L247&gt;2600,ROUND($O247/$L247*2600,2),$O247)*'umowa o pracę'!$E$8,2),ROUND(IF($L247&gt;2600,ROUND($O247/$L247*2600,2),$O247)*'umowa o pracę'!$E$8,2)),ROUND(IF($L247+$M247&gt;=2600,2600*'umowa o pracę'!$E$8,($L247+$M247)*'umowa o pracę'!$E$8),2)-IF($M247=0,ROUND(ROUND(IF($L247&gt;2600,ROUND($N247/$L247*2600,2),$N247),2)*'umowa o pracę'!$E$8,2),IF($M247&gt;0,IF($L247+$M247&lt;2600,ROUND(ROUND($N247+ROUND($M247*9%,2),2)*'umowa o pracę'!$E$8,2),IF(AND($L247+$M247&gt;=2600,$M247&lt;2600,$L247&lt;2600),ROUND((ROUND(((2600-$M247)/$L247)*$N247,2)+ROUND($M247*9%,2))*'umowa o pracę'!$E$8,2),IF(AND($L247+$M247&gt;=2600,$M247&gt;=2600),ROUND((ROUND(2600*9%,2))*'umowa o pracę'!$E$8,2),IF(AND($L247+$M247&gt;=2600,$L247&gt;=2600,$M247&lt;2600),ROUND((ROUND($M247*9%,2)+ROUND(((2600-$M247)/$L247)*$N247,2))*'umowa o pracę'!$E$8,2),0)))),0))))&gt;$J247,$J247,IF(IF(AND($K247=1,$I247&gt;0),ROUND(IF($L247+$M247&gt;=2600,2600*'umowa o pracę'!$E$8,($L247+$M247)*'umowa o pracę'!$E$8),2)+IF($M247=0,ROUND(IF($L247&gt;2600,ROUND($O247/$L247*2600,2),$O247)*'umowa o pracę'!$E$8,2),ROUND(IF($L247&gt;2600,ROUND($O247/$L247*2600,2),$O247)*'umowa o pracę'!$E$8,2)),ROUND(IF($L247+$M247&gt;=2600,2600*'umowa o pracę'!$E$8,($L247+$M247)*'umowa o pracę'!$E$8),2)-IF($M247=0,ROUND(ROUND(IF($L247&gt;2600,ROUND($N247/$L247*2600,2),$N247),2)*'umowa o pracę'!$E$8,2),IF($M247&gt;0,IF($L247+$M247&lt;2600,ROUND(ROUND($N247+ROUND($M247*9%,2),2)*'umowa o pracę'!$E$8,2),IF(AND($L247+$M247&gt;=2600,$M247&lt;2600,$L247&lt;2600),ROUND((ROUND(((2600-$M247)/$L247)*$N247,2)+ROUND($M247*9%,2))*'umowa o pracę'!$E$8,2),IF(AND($L247+$M247&gt;=2600,$M247&gt;=2600),ROUND((ROUND(2600*9%,2))*'umowa o pracę'!$E$8,2),IF(AND($L247+$M247&gt;=2600,$L247&gt;=2600,$M247&lt;2600),ROUND((ROUND($M247*9%,2)+ROUND(((2600-$M247)/$L247)*$N247,2))*'umowa o pracę'!$E$8,2),0)))),0)))&gt;$J247,$J247,IF(AND($K247=1,$I247&gt;0),ROUND(IF($L247+$M247&gt;=2600,2600*'umowa o pracę'!$E$8,($L247+$M247)*'umowa o pracę'!$E$8),2)+IF($M247=0,ROUND(IF($L247&gt;2600,ROUND($O247/$L247*2600,2),$O247)*'umowa o pracę'!$E$8,2),ROUND(IF($L247&gt;2600,ROUND($O247/$L247*2600,2),$O247)*'umowa o pracę'!$E$8,2)),ROUND(IF($L247+$M247&gt;=2600,2600*'umowa o pracę'!$E$8,($L247+$M247)*'umowa o pracę'!$E$8),2)-IF(AND($M247=0,I247&gt;0),ROUND(ROUND(IF($L247&gt;2600,ROUND($N247/$L247*2600,2),$N247),2)*'umowa o pracę'!$E$8,2),IF($M247&gt;0,IF($L247+$M247&lt;2600,ROUND(ROUND($N247+ROUND($M247*9%,2),2)*'umowa o pracę'!$E$8,2),IF(AND($L247+$M247&gt;=2600,$M247&lt;2600,$L247&lt;2600),ROUND((ROUND(((2600-$M247)/$L247)*$N247,2)+ROUND($M247*9%,2))*'umowa o pracę'!$E$8,2),IF(AND($L247+$M247&gt;=2600,$M247&gt;=2600),ROUND((ROUND(2600*9%,2))*'umowa o pracę'!$E$8,2),IF(AND($L247+$M247&gt;=2600,$L247&gt;=2600,$M247&lt;2600),ROUND((ROUND($M247*9%,2)+ROUND(((2600-$M247)/$L247)*$N247,2))*'umowa o pracę'!$E$8,2),0)))),0)))))</f>
        <v>0</v>
      </c>
      <c r="R247" s="252">
        <f>IF(IF(IF(AND($K247=1,$I247&gt;0),ROUND(IF($L247+$M247&gt;=2800,2800*'umowa o pracę'!$E$8,($L247+$M247)*'umowa o pracę'!$E$8),2)+IF($M247=0,ROUND(IF($L247&gt;2800,ROUND($O247/$L247*2800,2),$O247)*'umowa o pracę'!$E$8,2),ROUND(IF($L247&gt;2800,ROUND($O247/$L247*2800,2),$O247)*'umowa o pracę'!$E$8,2)),ROUND(IF($L247+$M247&gt;=2800,2800*'umowa o pracę'!$E$8,($L247+$M247)*'umowa o pracę'!$E$8),2)-IF($M247=0,ROUND(ROUND(IF($L247&gt;2800,ROUND($N247/$L247*2800,2),$N247),2)*'umowa o pracę'!$E$8,2),IF($M247&gt;0,IF($L247+$M247&lt;2800,ROUND(ROUND($N247+ROUND($M247*9%,2),2)*'umowa o pracę'!$E$8,2),IF(AND($L247+$M247&gt;=2800,$M247&lt;2800,$L247&lt;2800),ROUND((ROUND(((2800-$M247)/$L247)*$N247,2)+ROUND($M247*9%,2))*'umowa o pracę'!$E$8,2),IF(AND($L247+$M247&gt;=2800,$M247&gt;=2800),ROUND((ROUND(2800*9%,2))*'umowa o pracę'!$E$8,2),IF(AND($L247+$M247&gt;=2800,$L247&gt;=2800,$M247&lt;2800),ROUND((ROUND($M247*9%,2)+ROUND(((2800-$M247)/$L247)*$N247,2))*'umowa o pracę'!$E$8,2),0)))),0)))&gt;$J247,$J247,IF(AND($K247=1,$I247&gt;0),ROUND(IF($L247+$M247&gt;=2800,2800*'umowa o pracę'!$E$8,($L247+$M247)*'umowa o pracę'!$E$8),2)+IF($M247=0,ROUND(IF($L247&gt;2800,ROUND($O247/$L247*2800,2),$O247)*'umowa o pracę'!$E$8,2),ROUND(IF($L247&gt;2800,ROUND($O247/$L247*2800,2),$O247)*'umowa o pracę'!$E$8,2)),ROUND(IF($L247+$M247&gt;=2800,2800*'umowa o pracę'!$E$8,($L247+$M247)*'umowa o pracę'!$E$8),2)-IF($M247=0,ROUND(ROUND(IF($L247&gt;2800,ROUND($N247/$L247*2800,2),$N247),2)*'umowa o pracę'!$E$8,2),IF($M247&gt;0,IF($L247+$M247&lt;2800,ROUND(ROUND($N247+ROUND($M247*9%,2),2)*'umowa o pracę'!$E$8,2),IF(AND($L247+$M247&gt;=2800,$M247&lt;2800,$L247&lt;2800),ROUND((ROUND(((2800-$M247)/$L247)*$N247,2)+ROUND($M247*9%,2))*'umowa o pracę'!$E$8,2),IF(AND($L247+$M247&gt;=2800,$M247&gt;=2800),ROUND((ROUND(2800*9%,2))*'umowa o pracę'!$E$8,2),IF(AND($L247+$M247&gt;=2800,$L247&gt;=2800,$M247&lt;2800),ROUND((ROUND($M247*9%,2)+ROUND(((2800-$M247)/$L247)*$N247,2))*'umowa o pracę'!$E$8,2),0)))),0))))&gt;$J247,$J247,IF(IF(AND($K247=1,$I247&gt;0),ROUND(IF($L247+$M247&gt;=2800,2800*'umowa o pracę'!$E$8,($L247+$M247)*'umowa o pracę'!$E$8),2)+IF($M247=0,ROUND(IF($L247&gt;2800,ROUND($O247/$L247*2800,2),$O247)*'umowa o pracę'!$E$8,2),ROUND(IF($L247&gt;2800,ROUND($O247/$L247*2800,2),$O247)*'umowa o pracę'!$E$8,2)),ROUND(IF($L247+$M247&gt;=2800,2800*'umowa o pracę'!$E$8,($L247+$M247)*'umowa o pracę'!$E$8),2)-IF($M247=0,ROUND(ROUND(IF($L247&gt;2800,ROUND($N247/$L247*2800,2),$N247),2)*'umowa o pracę'!$E$8,2),IF($M247&gt;0,IF($L247+$M247&lt;2800,ROUND(ROUND($N247+ROUND($M247*9%,2),2)*'umowa o pracę'!$E$8,2),IF(AND($L247+$M247&gt;=2800,$M247&lt;2800,$L247&lt;2800),ROUND((ROUND(((2800-$M247)/$L247)*$N247,2)+ROUND($M247*9%,2))*'umowa o pracę'!$E$8,2),IF(AND($L247+$M247&gt;=2800,$M247&gt;=2800),ROUND((ROUND(2800*9%,2))*'umowa o pracę'!$E$8,2),IF(AND($L247+$M247&gt;=2800,$L247&gt;=2800,$M247&lt;2800),ROUND((ROUND($M247*9%,2)+ROUND(((2800-$M247)/$L247)*$N247,2))*'umowa o pracę'!$E$8,2),0)))),0)))&gt;$J247,$J247,IF(AND($K247=1,$I247&gt;0),ROUND(IF($L247+$M247&gt;=2800,2800*'umowa o pracę'!$E$8,($L247+$M247)*'umowa o pracę'!$E$8),2)+IF($M247=0,ROUND(IF($L247&gt;2800,ROUND($O247/$L247*2800,2),$O247)*'umowa o pracę'!$E$8,2),ROUND(IF($L247&gt;2800,ROUND($O247/$L247*2800,2),$O247)*'umowa o pracę'!$E$8,2)),ROUND(IF($L247+$M247&gt;=2800,2800*'umowa o pracę'!$E$8,($L247+$M247)*'umowa o pracę'!$E$8),2)-IF(AND($M247=0,I247&gt;0),ROUND(ROUND(IF($L247&gt;2800,ROUND($N247/$L247*2800,2),$N247),2)*'umowa o pracę'!$E$8,2),IF($M247&gt;0,IF($L247+$M247&lt;2800,ROUND(ROUND($N247+ROUND($M247*9%,2),2)*'umowa o pracę'!$E$8,2),IF(AND($L247+$M247&gt;=2800,$M247&lt;2800,$L247&lt;2800),ROUND((ROUND(((2800-$M247)/$L247)*$N247,2)+ROUND($M247*9%,2))*'umowa o pracę'!$E$8,2),IF(AND($L247+$M247&gt;=2800,$M247&gt;=2800),ROUND((ROUND(2800*9%,2))*'umowa o pracę'!$E$8,2),IF(AND($L247+$M247&gt;=2800,$L247&gt;=2800,$M247&lt;2800),ROUND((ROUND($M247*9%,2)+ROUND(((2800-$M247)/$L247)*$N247,2))*'umowa o pracę'!$E$8,2),0)))),0)))))</f>
        <v>0</v>
      </c>
      <c r="S247" s="32">
        <f>IF('umowa o pracę'!$E$7=2020,IF(IF($K247=1,IF($M247=0,ROUND(IF($L247&gt;2600,ROUND($N247/$L247*2600,2),$N247)*'umowa o pracę'!$E$8,2),IF($L247+$M247&lt;2600,ROUND(ROUND($N247+ROUND($M247*9%,2),2)*'umowa o pracę'!$E$8,2),IF(AND($L247+$M247&gt;=2600,$L247&lt;2600),ROUND((ROUND($N247+ROUND((2600-$L247)*9%,2),2))*'umowa o pracę'!$E$8,2),IF(AND($L247+$M247&gt;=2600,$L247&gt;=2600),ROUND(ROUND($N247/$L247*2600,2)*'umowa o pracę'!$E$8,2),0)))),0)&gt;$H247,$H247,IF($K247=1,IF($M247=0,ROUND(IF($L247&gt;2600,ROUND($N247/$L247*2600,2),$N247)*'umowa o pracę'!$E$8,2),IF($L247+$M247&lt;2600,ROUND(ROUND($N247+ROUND($M247*9%,2),2)*'umowa o pracę'!$E$8,2),IF(AND($L247+$M247&gt;=2600,$L247&lt;2600),ROUND((ROUND($N247+ROUND((2600-$L247)*9%,2),2))*'umowa o pracę'!$E$8,2),IF(AND($L247+$M247&gt;=2600,$L247&gt;=2600),ROUND(ROUND($N247/$L247*2600,2)*'umowa o pracę'!$E$8,2),0)))),0)),IF('umowa o pracę'!$E$7=2021,IF(IF($K247=1,IF($M247=0,ROUND(IF($L247&gt;2800,ROUND($N247/$L247*2800,2),$N247)*'umowa o pracę'!$E$8,2),IF($L247+$M247&lt;2800,ROUND(ROUND($N247+ROUND($M247*9%,2),2)*'umowa o pracę'!$E$8,2),IF(AND($L247+$M247&gt;=2800,$L247&lt;2800),ROUND((ROUND($N247+ROUND((2800-$L247)*9%,2),2))*'umowa o pracę'!$E$8,2),IF(AND($L247+$M247&gt;=2800,$L247&gt;=2800),ROUND(ROUND($N247/$L247*2800,2)*'umowa o pracę'!$E$8,2),0)))),0)&gt;$H247,$H247,IF($K247=1,IF($M247=0,ROUND(IF($L247&gt;2800,ROUND($N247/$L247*2800,2),$N247)*'umowa o pracę'!$E$8,2),IF($L247+$M247&lt;2800,ROUND(ROUND($N247+ROUND($M247*9%,2),2)*'umowa o pracę'!$E$8,2),IF(AND($L247+$M247&gt;=2800,$L247&lt;2800),ROUND((ROUND($N247+ROUND((2800-$L247)*9%,2),2))*'umowa o pracę'!$E$8,2),IF(AND($L247+$M247&gt;=2800,$L247&gt;=2800),ROUND(ROUND($N247/$L247*2800,2)*'umowa o pracę'!$E$8,2),0)))),0)),0))</f>
        <v>0</v>
      </c>
      <c r="T247" s="32">
        <f>IF('umowa o pracę'!$E$7=2020,IF(IF($K247=1,IF($M247=0,ROUND(IF($L247&gt;2600,ROUND($O247/$L247*2600,2),$O247)*'umowa o pracę'!$E$8,2),ROUND(IF($L247&gt;2600,ROUND($O247/$L247*2600,2),$O247)*'umowa o pracę'!$E$8,2)),0)&gt;$I247,$I247,IF($K247=1,IF($M247=0,ROUND(IF($L247&gt;2600,ROUND($O247/$L247*2600,2),$O247)*'umowa o pracę'!$E$8,2),ROUND(IF($L247&gt;2600,ROUND($O247/$L247*2600,2),$O247)*'umowa o pracę'!$E$8,2)),0)),IF('umowa o pracę'!$E$7=2021,IF(IF($K247=1,IF($M247=0,ROUND(IF($L247&gt;2800,ROUND($O247/$L247*2800,2),$O247)*'umowa o pracę'!$E$8,2),ROUND(IF($L247&gt;2800,ROUND($O247/$L247*2800,2),$O247)*'umowa o pracę'!$E$8,2)),0)&gt;$I247,$I247,IF($K247=1,IF($M247=0,ROUND(IF($L247&gt;2800,ROUND($O247/$L247*2800,2),$O247)*'umowa o pracę'!$E$8,2),ROUND(IF($L247&gt;2800,ROUND($O247/$L247*2800,2),$O247)*'umowa o pracę'!$E$8,2)),0)),0))</f>
        <v>0</v>
      </c>
      <c r="U247" s="51">
        <f>IF('umowa o pracę'!$E$7=2020,$Q247,IF('umowa o pracę'!$E$7=2021,$R247,0))</f>
        <v>0</v>
      </c>
      <c r="V247" s="53">
        <f t="shared" si="40"/>
        <v>1</v>
      </c>
      <c r="W247" s="54">
        <f>IF('umowa o pracę'!$E$6&lt;2,0,$L247)</f>
        <v>0</v>
      </c>
      <c r="X247" s="54">
        <f>IF('umowa o pracę'!$E$6&lt;2,0,$M247)</f>
        <v>0</v>
      </c>
      <c r="Y247" s="55">
        <f>IF('umowa o pracę'!$E$6&lt;2,0,$N247)</f>
        <v>0</v>
      </c>
      <c r="Z247" s="55">
        <f>IF('umowa o pracę'!$E$6&lt;2,0,$O247)</f>
        <v>0</v>
      </c>
      <c r="AA247" s="32">
        <f>IF('umowa o pracę'!$E$7=2020,ROUND(IF($W247&gt;=2600,2600*'umowa o pracę'!$E$8,$W247*'umowa o pracę'!$E$8),2),IF('umowa o pracę'!$E$7=2021,ROUND(IF($W247&gt;=2800,2800*'umowa o pracę'!$E$8,$W247*'umowa o pracę'!$E$8),2),0))</f>
        <v>0</v>
      </c>
      <c r="AB247" s="32">
        <f>IF(IF(IF(AND($V247=1,$I247&gt;0),ROUND(IF($W247+$X247&gt;=2600,2600*'umowa o pracę'!$E$8,($W247+$X247)*'umowa o pracę'!$E$8),2)+IF($X247=0,ROUND(IF($W247&gt;2600,ROUND($Z247/$W247*2600,2),$Z247)*'umowa o pracę'!$E$8,2),ROUND(IF($W247&gt;2600,ROUND($Z247/$W247*2600,2),$Z247)*'umowa o pracę'!$E$8,2)),ROUND(IF($W247+$X247&gt;=2600,2600*'umowa o pracę'!$E$8,($W247+$X247)*'umowa o pracę'!$E$8),2)-IF($X247=0,ROUND(ROUND(IF($W247&gt;2600,ROUND($Y247/$W247*2600,2),$Y247),2)*'umowa o pracę'!$E$8,2),IF($X247&gt;0,IF($W247+$X247&lt;2600,ROUND(ROUND($Y247+ROUND($X247*9%,2),2)*'umowa o pracę'!$E$8,2),IF(AND($W247+$X247&gt;=2600,$X247&lt;2600,$W247&lt;2600),ROUND((ROUND(((2600-$X247)/$W247)*$Y247,2)+ROUND($X247*9%,2))*'umowa o pracę'!$E$8,2),IF(AND($W247+$X247&gt;=2600,$X247&gt;=2600),ROUND((ROUND(2600*9%,2))*'umowa o pracę'!$E$8,2),IF(AND($W247+$X247&gt;=2600,$W247&gt;=2600,$X247&lt;2600),ROUND((ROUND($X247*9%,2)+ROUND(((2600-$X247)/$W247)*$Y247,2))*'umowa o pracę'!$E$8,2),0)))),0)))&gt;$J247,$J247,IF(AND($V247=1,$I247&gt;0),ROUND(IF($W247+$X247&gt;=2600,2600*'umowa o pracę'!$E$8,($W247+$X247)*'umowa o pracę'!$E$8),2)+IF($X247=0,ROUND(IF($W247&gt;2600,ROUND($Z247/$W247*2600,2),$Z247)*'umowa o pracę'!$E$8,2),ROUND(IF($W247&gt;2600,ROUND($Z247/$W247*2600,2),$Z247)*'umowa o pracę'!$E$8,2)),ROUND(IF($W247+$X247&gt;=2600,2600*'umowa o pracę'!$E$8,($W247+$X247)*'umowa o pracę'!$E$8),2)-IF($X247=0,ROUND(ROUND(IF($W247&gt;2600,ROUND($Y247/$W247*2600,2),$Y247),2)*'umowa o pracę'!$E$8,2),IF($X247&gt;0,IF($W247+$X247&lt;2600,ROUND(ROUND($Y247+ROUND($X247*9%,2),2)*'umowa o pracę'!$E$8,2),IF(AND($W247+$X247&gt;=2600,$X247&lt;2600,$W247&lt;2600),ROUND((ROUND(((2600-$X247)/$W247)*$Y247,2)+ROUND($X247*9%,2))*'umowa o pracę'!$E$8,2),IF(AND($W247+$X247&gt;=2600,$X247&gt;=2600),ROUND((ROUND(2600*9%,2))*'umowa o pracę'!$E$8,2),IF(AND($W247+$X247&gt;=2600,$W247&gt;=2600,$X247&lt;2600),ROUND((ROUND($X247*9%,2)+ROUND(((2600-$X247)/$W247)*$Y247,2))*'umowa o pracę'!$E$8,2),0)))),0))))&gt;$J247,$J247,IF(IF(AND($V247=1,$I247&gt;0),ROUND(IF($W247+$X247&gt;=2600,2600*'umowa o pracę'!$E$8,($W247+$X247)*'umowa o pracę'!$E$8),2)+IF($X247=0,ROUND(IF($W247&gt;2600,ROUND($Z247/$W247*2600,2),$Z247)*'umowa o pracę'!$E$8,2),ROUND(IF($W247&gt;2600,ROUND($Z247/$W247*2600,2),$Z247)*'umowa o pracę'!$E$8,2)),ROUND(IF($W247+$X247&gt;=2600,2600*'umowa o pracę'!$E$8,($W247+$X247)*'umowa o pracę'!$E$8),2)-IF($X247=0,ROUND(ROUND(IF($W247&gt;2600,ROUND($Y247/$W247*2600,2),$Y247),2)*'umowa o pracę'!$E$8,2),IF($X247&gt;0,IF($W247+$X247&lt;2600,ROUND(ROUND($Y247+ROUND($X247*9%,2),2)*'umowa o pracę'!$E$8,2),IF(AND($W247+$X247&gt;=2600,$X247&lt;2600,$W247&lt;2600),ROUND((ROUND(((2600-$X247)/$W247)*$Y247,2)+ROUND($X247*9%,2))*'umowa o pracę'!$E$8,2),IF(AND($W247+$X247&gt;=2600,$X247&gt;=2600),ROUND((ROUND(2600*9%,2))*'umowa o pracę'!$E$8,2),IF(AND($W247+$X247&gt;=2600,$W247&gt;=2600,$X247&lt;2600),ROUND((ROUND($X247*9%,2)+ROUND(((2600-$X247)/$W247)*$Y247,2))*'umowa o pracę'!$E$8,2),0)))),0)))&gt;$J247,$J247,IF(AND($V247=1,$I247&gt;0),ROUND(IF($W247+$X247&gt;=2600,2600*'umowa o pracę'!$E$8,($W247+$X247)*'umowa o pracę'!$E$8),2)+IF($X247=0,ROUND(IF($W247&gt;2600,ROUND($Z247/$W247*2600,2),$Z247)*'umowa o pracę'!$E$8,2),ROUND(IF($W247&gt;2600,ROUND($Z247/$W247*2600,2),$Z247)*'umowa o pracę'!$E$8,2)),ROUND(IF($W247+$X247&gt;=2600,2600*'umowa o pracę'!$E$8,($W247+$X247)*'umowa o pracę'!$E$8),2)-IF(AND($X247=0,I247&gt;0),ROUND(ROUND(IF($W247&gt;2600,ROUND($Y247/$W247*2600,2),$Y247),2)*'umowa o pracę'!$E$8,2),IF($X247&gt;0,IF($W247+$X247&lt;2600,ROUND(ROUND($Y247+ROUND($X247*9%,2),2)*'umowa o pracę'!$E$8,2),IF(AND($W247+$X247&gt;=2600,$X247&lt;2600,$W247&lt;2600),ROUND((ROUND(((2600-$X247)/$W247)*$Y247,2)+ROUND($X247*9%,2))*'umowa o pracę'!$E$8,2),IF(AND($W247+$X247&gt;=2600,$X247&gt;=2600),ROUND((ROUND(2600*9%,2))*'umowa o pracę'!$E$8,2),IF(AND($W247+$X247&gt;=2600,$W247&gt;=2600,$X247&lt;2600),ROUND((ROUND($X247*9%,2)+ROUND(((2600-$X247)/$W247)*$Y247,2))*'umowa o pracę'!$E$8,2),0)))),0)))))</f>
        <v>0</v>
      </c>
      <c r="AC247" s="32">
        <f>IF(IF(IF(AND($V247=1,$I247&gt;0),ROUND(IF($W247+$X247&gt;=2800,2800*'umowa o pracę'!$E$8,($W247+$X247)*'umowa o pracę'!$E$8),2)+IF($X247=0,ROUND(IF($W247&gt;2800,ROUND($Z247/$W247*2800,2),$Z247)*'umowa o pracę'!$E$8,2),ROUND(IF($W247&gt;2800,ROUND($Z247/$W247*2800,2),$Z247)*'umowa o pracę'!$E$8,2)),ROUND(IF($W247+$X247&gt;=2800,2800*'umowa o pracę'!$E$8,($W247+$X247)*'umowa o pracę'!$E$8),2)-IF($X247=0,ROUND(ROUND(IF($W247&gt;2800,ROUND($Y247/$W247*2800,2),$Y247),2)*'umowa o pracę'!$E$8,2),IF($X247&gt;0,IF($W247+$X247&lt;2800,ROUND(ROUND($Y247+ROUND($X247*9%,2),2)*'umowa o pracę'!$E$8,2),IF(AND($W247+$X247&gt;=2800,$X247&lt;2800,$W247&lt;2800),ROUND((ROUND(((2800-$X247)/$W247)*$Y247,2)+ROUND($X247*9%,2))*'umowa o pracę'!$E$8,2),IF(AND($W247+$X247&gt;=2800,$X247&gt;=2800),ROUND((ROUND(2800*9%,2))*'umowa o pracę'!$E$8,2),IF(AND($W247+$X247&gt;=2800,$W247&gt;=2800,$X247&lt;2800),ROUND((ROUND($X247*9%,2)+ROUND(((2800-$X247)/$W247)*$Y247,2))*'umowa o pracę'!$E$8,2),0)))),0)))&gt;$J247,$J247,IF(AND($V247=1,$I247&gt;0),ROUND(IF($W247+$X247&gt;=2800,2800*'umowa o pracę'!$E$8,($W247+$X247)*'umowa o pracę'!$E$8),2)+IF($X247=0,ROUND(IF($W247&gt;2800,ROUND($Z247/$W247*2800,2),$Z247)*'umowa o pracę'!$E$8,2),ROUND(IF($W247&gt;2800,ROUND($Z247/$W247*2800,2),$Z247)*'umowa o pracę'!$E$8,2)),ROUND(IF($W247+$X247&gt;=2800,2800*'umowa o pracę'!$E$8,($W247+$X247)*'umowa o pracę'!$E$8),2)-IF($X247=0,ROUND(ROUND(IF($W247&gt;2800,ROUND($Y247/$W247*2800,2),$Y247),2)*'umowa o pracę'!$E$8,2),IF($X247&gt;0,IF($W247+$X247&lt;2800,ROUND(ROUND($Y247+ROUND($X247*9%,2),2)*'umowa o pracę'!$E$8,2),IF(AND($W247+$X247&gt;=2800,$X247&lt;2800,$W247&lt;2800),ROUND((ROUND(((2800-$X247)/$W247)*$Y247,2)+ROUND($X247*9%,2))*'umowa o pracę'!$E$8,2),IF(AND($W247+$X247&gt;=2800,$X247&gt;=2800),ROUND((ROUND(2800*9%,2))*'umowa o pracę'!$E$8,2),IF(AND($W247+$X247&gt;=2800,$W247&gt;=2800,$X247&lt;2800),ROUND((ROUND($X247*9%,2)+ROUND(((2800-$X247)/$W247)*$Y247,2))*'umowa o pracę'!$E$8,2),0)))),0))))&gt;$J247,$J247,IF(IF(AND($V247=1,$I247&gt;0),ROUND(IF($W247+$X247&gt;=2800,2800*'umowa o pracę'!$E$8,($W247+$X247)*'umowa o pracę'!$E$8),2)+IF($X247=0,ROUND(IF($W247&gt;2800,ROUND($Z247/$W247*2800,2),$Z247)*'umowa o pracę'!$E$8,2),ROUND(IF($W247&gt;2800,ROUND($Z247/$W247*2800,2),$Z247)*'umowa o pracę'!$E$8,2)),ROUND(IF($W247+$X247&gt;=2800,2800*'umowa o pracę'!$E$8,($W247+$X247)*'umowa o pracę'!$E$8),2)-IF($X247=0,ROUND(ROUND(IF($W247&gt;2800,ROUND($Y247/$W247*2800,2),$Y247),2)*'umowa o pracę'!$E$8,2),IF($X247&gt;0,IF($W247+$X247&lt;2800,ROUND(ROUND($Y247+ROUND($X247*9%,2),2)*'umowa o pracę'!$E$8,2),IF(AND($W247+$X247&gt;=2800,$X247&lt;2800,$W247&lt;2800),ROUND((ROUND(((2800-$X247)/$W247)*$Y247,2)+ROUND($X247*9%,2))*'umowa o pracę'!$E$8,2),IF(AND($W247+$X247&gt;=2800,$X247&gt;=2800),ROUND((ROUND(2800*9%,2))*'umowa o pracę'!$E$8,2),IF(AND($W247+$X247&gt;=2800,$W247&gt;=2800,$X247&lt;2800),ROUND((ROUND($X247*9%,2)+ROUND(((2800-$X247)/$W247)*$Y247,2))*'umowa o pracę'!$E$8,2),0)))),0)))&gt;$J247,$J247,IF(AND($V247=1,$I247&gt;0),ROUND(IF($W247+$X247&gt;=2800,2800*'umowa o pracę'!$E$8,($W247+$X247)*'umowa o pracę'!$E$8),2)+IF($X247=0,ROUND(IF($W247&gt;2800,ROUND($Z247/$W247*2800,2),$Z247)*'umowa o pracę'!$E$8,2),ROUND(IF($W247&gt;2800,ROUND($Z247/$W247*2800,2),$Z247)*'umowa o pracę'!$E$8,2)),ROUND(IF($W247+$X247&gt;=2800,2800*'umowa o pracę'!$E$8,($W247+$X247)*'umowa o pracę'!$E$8),2)-IF(AND($X247=0,I247&gt;0),ROUND(ROUND(IF($W247&gt;2800,ROUND($Y247/$W247*2800,2),$Y247),2)*'umowa o pracę'!$E$8,2),IF($X247&gt;0,IF($W247+$X247&lt;2800,ROUND(ROUND($Y247+ROUND($X247*9%,2),2)*'umowa o pracę'!$E$8,2),IF(AND($W247+$X247&gt;=2800,$X247&lt;2800,$W247&lt;2800),ROUND((ROUND(((2800-$X247)/$W247)*$Y247,2)+ROUND($X247*9%,2))*'umowa o pracę'!$E$8,2),IF(AND($W247+$X247&gt;=2800,$X247&gt;=2800),ROUND((ROUND(2800*9%,2))*'umowa o pracę'!$E$8,2),IF(AND($W247+$X247&gt;=2800,$W247&gt;=2800,$X247&lt;2800),ROUND((ROUND($X247*9%,2)+ROUND(((2800-$X247)/$W247)*$Y247,2))*'umowa o pracę'!$E$8,2),0)))),0)))))</f>
        <v>0</v>
      </c>
      <c r="AD247" s="32">
        <f>IF('umowa o pracę'!$E$7=2020,IF(IF($V247=1,IF($X247=0,ROUND(IF($W247&gt;2600,ROUND($Y247/$W247*2600,2),$Y247)*'umowa o pracę'!$E$8,2),IF($W247+$X247&lt;2600,ROUND(ROUND($Y247+ROUND($X247*9%,2),2)*'umowa o pracę'!$E$8,2),IF(AND($W247+$X247&gt;=2600,$W247&lt;2600),ROUND((ROUND($Y247+ROUND((2600-$W247)*9%,2),2))*'umowa o pracę'!$E$8,2),IF(AND($W247+$X247&gt;=2600,$W247&gt;=2600),ROUND(ROUND($Y247/$W247*2600,2)*'umowa o pracę'!$E$8,2),0)))),0)&gt;$H247,$H247,IF($V247=1,IF($X247=0,ROUND(IF($W247&gt;2600,ROUND($Y247/$W247*2600,2),$Y247)*'umowa o pracę'!$E$8,2),IF($W247+$X247&lt;2600,ROUND(ROUND($Y247+ROUND($X247*9%,2),2)*'umowa o pracę'!$E$8,2),IF(AND($W247+$X247&gt;=2600,$W247&lt;2600),ROUND((ROUND($Y247+ROUND((2600-$W247)*9%,2),2))*'umowa o pracę'!$E$8,2),IF(AND($W247+$X247&gt;=2600,$W247&gt;=2600),ROUND(ROUND($Y247/$W247*2600,2)*'umowa o pracę'!$E$8,2),0)))),0)),IF('umowa o pracę'!$E$7=2021,IF(IF($V247=1,IF($X247=0,ROUND(IF($W247&gt;2800,ROUND($Y247/$W247*2800,2),$Y247)*'umowa o pracę'!$E$8,2),IF($W247+$X247&lt;2800,ROUND(ROUND($Y247+ROUND($X247*9%,2),2)*'umowa o pracę'!$E$8,2),IF(AND($W247+$X247&gt;=2800,$W247&lt;2800),ROUND((ROUND($Y247+ROUND((2800-$W247)*9%,2),2))*'umowa o pracę'!$E$8,2),IF(AND($W247+$X247&gt;=2800,$W247&gt;=2800),ROUND(ROUND($Y247/$W247*2800,2)*'umowa o pracę'!$E$8,2),0)))),0)&gt;$H247,$H247,IF($V247=1,IF($X247=0,ROUND(IF($W247&gt;2800,ROUND($Y247/$W247*2800,2),$Y247)*'umowa o pracę'!$E$8,2),IF($W247+$X247&lt;2800,ROUND(ROUND($Y247+ROUND($X247*9%,2),2)*'umowa o pracę'!$E$8,2),IF(AND($W247+$X247&gt;=2800,$W247&lt;2800),ROUND((ROUND($Y247+ROUND((2800-$W247)*9%,2),2))*'umowa o pracę'!$E$8,2),IF(AND($W247+$X247&gt;=2800,$W247&gt;=2800),ROUND(ROUND($Y247/$W247*2800,2)*'umowa o pracę'!$E$8,2),0)))),0)),0))</f>
        <v>0</v>
      </c>
      <c r="AE247" s="32">
        <f>IF('umowa o pracę'!$E$7=2020,IF(IF($V247=1,IF($X247=0,ROUND(IF($W247&gt;2600,ROUND($Z247/$W247*2600,2),$Z247)*'umowa o pracę'!$E$8,2),ROUND(IF($W247&gt;2600,ROUND($Z247/$W247*2600,2),$Z247)*'umowa o pracę'!$E$8,2)),0)&gt;$I247,$I247,IF($V247=1,IF($X247=0,ROUND(IF($W247&gt;2600,ROUND($Z247/$W247*2600,2),$Z247)*'umowa o pracę'!$E$8,2),ROUND(IF($W247&gt;2600,ROUND($Z247/$W247*2600,2),$Z247)*'umowa o pracę'!$E$8,2)),0)),IF('umowa o pracę'!$E$7=2021,IF(IF($V247=1,IF($X247=0,ROUND(IF($W247&gt;2800,ROUND($Z247/$W247*2800,2),$Z247)*'umowa o pracę'!$E$8,2),ROUND(IF($W247&gt;2800,ROUND($Z247/$W247*2800,2),$Z247)*'umowa o pracę'!$E$8,2)),0)&gt;$I247,$I247,IF($V247=1,IF($X247=0,ROUND(IF($W247&gt;2800,ROUND($Z247/$W247*2800,2),$Z247)*'umowa o pracę'!$E$8,2),ROUND(IF($W247&gt;2800,ROUND($Z247/$W247*2800,2),$Z247)*'umowa o pracę'!$E$8,2)),0)),0))</f>
        <v>0</v>
      </c>
      <c r="AF247" s="56">
        <f>IF('umowa o pracę'!$E$7=2020,$AB247,IF('umowa o pracę'!$E$7=2021,$AC247,0))</f>
        <v>0</v>
      </c>
      <c r="AG247" s="53">
        <f t="shared" si="41"/>
        <v>1</v>
      </c>
      <c r="AH247" s="39">
        <f>IF('umowa o pracę'!$E$6&lt;3,0,$L247)</f>
        <v>0</v>
      </c>
      <c r="AI247" s="39">
        <f>IF('umowa o pracę'!$E$6&lt;3,0,$M247)</f>
        <v>0</v>
      </c>
      <c r="AJ247" s="55">
        <f>IF('umowa o pracę'!$E$6&lt;3,0,$N247)</f>
        <v>0</v>
      </c>
      <c r="AK247" s="55">
        <f>IF('umowa o pracę'!$E$6&lt;3,0,$O247)</f>
        <v>0</v>
      </c>
      <c r="AL247" s="32">
        <f>IF('umowa o pracę'!$E$7=2020,ROUND(IF($AH247&gt;=2600,2600*'umowa o pracę'!$E$8,$AH247*'umowa o pracę'!$E$8),2),IF('umowa o pracę'!$E$7=2021,ROUND(IF($AH247&gt;=2800,2800*'umowa o pracę'!$E$8,$AH247*'umowa o pracę'!$E$8),2),0))</f>
        <v>0</v>
      </c>
      <c r="AM247" s="32">
        <f>IF(IF(IF(AND($AG247=1,$I247&gt;0),ROUND(IF($AH247+$AI247&gt;=2600,2600*'umowa o pracę'!$E$8,($AH247+$AI247)*'umowa o pracę'!$E$8),2)+IF($AI247=0,ROUND(IF($AH247&gt;2600,ROUND($AK247/$AH247*2600,2),$AK247)*'umowa o pracę'!$E$8,2),ROUND(IF($AH247&gt;2600,ROUND($AK247/$AH247*2600,2),$AK247)*'umowa o pracę'!$E$8,2)),ROUND(IF($AH247+$AI247&gt;=2600,2600*'umowa o pracę'!$E$8,($AH247+$AI247)*'umowa o pracę'!$E$8),2)-IF($AI247=0,ROUND(ROUND(IF($AH247&gt;2600,ROUND($AJ247/$AH247*2600,2),$AJ247),2)*'umowa o pracę'!$E$8,2),IF($AI247&gt;0,IF($AH247+$AI247&lt;2600,ROUND(ROUND($AJ247+ROUND($AI247*9%,2),2)*'umowa o pracę'!$E$8,2),IF(AND($AH247+$AI247&gt;=2600,$AI247&lt;2600,$AH247&lt;2600),ROUND((ROUND(((2600-$AI247)/$AH247)*$AJ247,2)+ROUND($AI247*9%,2))*'umowa o pracę'!$E$8,2),IF(AND($AH247+$AI247&gt;=2600,$AI247&gt;=2600),ROUND((ROUND(2600*9%,2))*'umowa o pracę'!$E$8,2),IF(AND($AH247+$AI247&gt;=2600,$AH247&gt;=2600,$AI247&lt;2600),ROUND((ROUND($AI247*9%,2)+ROUND(((2600-$AI247)/$AH247)*$AJ247,2))*'umowa o pracę'!$E$8,2),0)))),0)))&gt;$J247,$J247,IF(AND($AG247=1,$I247&gt;0),ROUND(IF($AH247+$AI247&gt;=2600,2600*'umowa o pracę'!$E$8,($AH247+$AI247)*'umowa o pracę'!$E$8),2)+IF($AI247=0,ROUND(IF($AH247&gt;2600,ROUND($AK247/$AH247*2600,2),$AK247)*'umowa o pracę'!$E$8,2),ROUND(IF($AH247&gt;2600,ROUND($AK247/$AH247*2600,2),$AK247)*'umowa o pracę'!$E$8,2)),ROUND(IF($AH247+$AI247&gt;=2600,2600*'umowa o pracę'!$E$8,($AH247+$AI247)*'umowa o pracę'!$E$8),2)-IF($AI247=0,ROUND(ROUND(IF($AH247&gt;2600,ROUND($AJ247/$AH247*2600,2),$AJ247),2)*'umowa o pracę'!$E$8,2),IF($AI247&gt;0,IF($AH247+$AI247&lt;2600,ROUND(ROUND($AJ247+ROUND($AI247*9%,2),2)*'umowa o pracę'!$E$8,2),IF(AND($AH247+$AI247&gt;=2600,$AI247&lt;2600,$AH247&lt;2600),ROUND((ROUND(((2600-$AI247)/$AH247)*$AJ247,2)+ROUND($AI247*9%,2))*'umowa o pracę'!$E$8,2),IF(AND($AH247+$AI247&gt;=2600,$AI247&gt;=2600),ROUND((ROUND(2600*9%,2))*'umowa o pracę'!$E$8,2),IF(AND($AH247+$AI247&gt;=2600,$AH247&gt;=2600,$AI247&lt;2600),ROUND((ROUND($AI247*9%,2)+ROUND(((2600-$AI247)/$AH247)*$AJ247,2))*'umowa o pracę'!$E$8,2),0)))),0))))&gt;$J247,$J247,IF(IF(AND($AG247=1,$I247&gt;0),ROUND(IF($AH247+$AI247&gt;=2600,2600*'umowa o pracę'!$E$8,($AH247+$AI247)*'umowa o pracę'!$E$8),2)+IF($AI247=0,ROUND(IF($AH247&gt;2600,ROUND($AK247/$AH247*2600,2),$AK247)*'umowa o pracę'!$E$8,2),ROUND(IF($AH247&gt;2600,ROUND($AK247/$AH247*2600,2),$AK247)*'umowa o pracę'!$E$8,2)),ROUND(IF($AH247+$AI247&gt;=2600,2600*'umowa o pracę'!$E$8,($AH247+$AI247)*'umowa o pracę'!$E$8),2)-IF($AI247=0,ROUND(ROUND(IF($AH247&gt;2600,ROUND($AJ247/$AH247*2600,2),$AJ247),2)*'umowa o pracę'!$E$8,2),IF($AI247&gt;0,IF($AH247+$AI247&lt;2600,ROUND(ROUND($AJ247+ROUND($AI247*9%,2),2)*'umowa o pracę'!$E$8,2),IF(AND($AH247+$AI247&gt;=2600,$AI247&lt;2600,$AH247&lt;2600),ROUND((ROUND(((2600-$AI247)/$AH247)*$AJ247,2)+ROUND($AI247*9%,2))*'umowa o pracę'!$E$8,2),IF(AND($AH247+$AI247&gt;=2600,$AI247&gt;=2600),ROUND((ROUND(2600*9%,2))*'umowa o pracę'!$E$8,2),IF(AND($AH247+$AI247&gt;=2600,$AH247&gt;=2600,$AI247&lt;2600),ROUND((ROUND($AI247*9%,2)+ROUND(((2600-$AI247)/$AH247)*$AJ247,2))*'umowa o pracę'!$E$8,2),0)))),0)))&gt;$J247,$J247,IF(AND($AG247=1,$I247&gt;0),ROUND(IF($AH247+$AI247&gt;=2600,2600*'umowa o pracę'!$E$8,($AH247+$AI247)*'umowa o pracę'!$E$8),2)+IF($AI247=0,ROUND(IF($AH247&gt;2600,ROUND($AK247/$AH247*2600,2),$AK247)*'umowa o pracę'!$E$8,2),ROUND(IF($AH247&gt;2600,ROUND($AK247/$AH247*2600,2),$AK247)*'umowa o pracę'!$E$8,2)),ROUND(IF($AH247+$AI247&gt;=2600,2600*'umowa o pracę'!$E$8,($AH247+$AI247)*'umowa o pracę'!$E$8),2)-IF(AND($AI247=0,I247&gt;0),ROUND(ROUND(IF($AH247&gt;2600,ROUND($AJ247/$AH247*2600,2),$AJ247),2)*'umowa o pracę'!$E$8,2),IF($AI247&gt;0,IF($AH247+$AI247&lt;2600,ROUND(ROUND($AJ247+ROUND($AI247*9%,2),2)*'umowa o pracę'!$E$8,2),IF(AND($AH247+$AI247&gt;=2600,$AI247&lt;2600,$AH247&lt;2600),ROUND((ROUND(((2600-$AI247)/$AH247)*$AJ247,2)+ROUND($AI247*9%,2))*'umowa o pracę'!$E$8,2),IF(AND($AH247+$AI247&gt;=2600,$AI247&gt;=2600),ROUND((ROUND(2600*9%,2))*'umowa o pracę'!$E$8,2),IF(AND($AH247+$AI247&gt;=2600,$AH247&gt;=2600,$AI247&lt;2600),ROUND((ROUND($AI247*9%,2)+ROUND(((2600-$AI247)/$AH247)*$AJ247,2))*'umowa o pracę'!$E$8,2),0)))),0)))))</f>
        <v>0</v>
      </c>
      <c r="AN247" s="32">
        <f>IF(IF(IF(AND($AG247=1,$I247&gt;0),ROUND(IF($AH247+$AI247&gt;=2800,2800*'umowa o pracę'!$E$8,($AH247+$AI247)*'umowa o pracę'!$E$8),2)+IF($AI247=0,ROUND(IF($AH247&gt;2800,ROUND($AK247/$AH247*2800,2),$AK247)*'umowa o pracę'!$E$8,2),ROUND(IF($AH247&gt;2800,ROUND($AK247/$AH247*2800,2),$AK247)*'umowa o pracę'!$E$8,2)),ROUND(IF($AH247+$AI247&gt;=2800,2800*'umowa o pracę'!$E$8,($AH247+$AI247)*'umowa o pracę'!$E$8),2)-IF($AI247=0,ROUND(ROUND(IF($AH247&gt;2800,ROUND($AJ247/$AH247*2800,2),$AJ247),2)*'umowa o pracę'!$E$8,2),IF($AI247&gt;0,IF($AH247+$AI247&lt;2800,ROUND(ROUND($AJ247+ROUND($AI247*9%,2),2)*'umowa o pracę'!$E$8,2),IF(AND($AH247+$AI247&gt;=2800,$AI247&lt;2800,$AH247&lt;2800),ROUND((ROUND(((2800-$AI247)/$AH247)*$AJ247,2)+ROUND($AI247*9%,2))*'umowa o pracę'!$E$8,2),IF(AND($AH247+$AI247&gt;=2800,$AI247&gt;=2800),ROUND((ROUND(2800*9%,2))*'umowa o pracę'!$E$8,2),IF(AND($AH247+$AI247&gt;=2800,$AH247&gt;=2800,$AI247&lt;2800),ROUND((ROUND($AI247*9%,2)+ROUND(((2800-$AI247)/$AH247)*$AJ247,2))*'umowa o pracę'!$E$8,2),0)))),0)))&gt;$J247,$J247,IF(AND($AG247=1,$I247&gt;0),ROUND(IF($AH247+$AI247&gt;=2800,2800*'umowa o pracę'!$E$8,($AH247+$AI247)*'umowa o pracę'!$E$8),2)+IF($AI247=0,ROUND(IF($AH247&gt;2800,ROUND($AK247/$AH247*2800,2),$AK247)*'umowa o pracę'!$E$8,2),ROUND(IF($AH247&gt;2800,ROUND($AK247/$AH247*2800,2),$AK247)*'umowa o pracę'!$E$8,2)),ROUND(IF($AH247+$AI247&gt;=2800,2800*'umowa o pracę'!$E$8,($AH247+$AI247)*'umowa o pracę'!$E$8),2)-IF($AI247=0,ROUND(ROUND(IF($AH247&gt;2800,ROUND($AJ247/$AH247*2800,2),$AJ247),2)*'umowa o pracę'!$E$8,2),IF($AI247&gt;0,IF($AH247+$AI247&lt;2800,ROUND(ROUND($AJ247+ROUND($AI247*9%,2),2)*'umowa o pracę'!$E$8,2),IF(AND($AH247+$AI247&gt;=2800,$AI247&lt;2800,$AH247&lt;2800),ROUND((ROUND(((2800-$AI247)/$AH247)*$AJ247,2)+ROUND($AI247*9%,2))*'umowa o pracę'!$E$8,2),IF(AND($AH247+$AI247&gt;=2800,$AI247&gt;=2800),ROUND((ROUND(2800*9%,2))*'umowa o pracę'!$E$8,2),IF(AND($AH247+$AI247&gt;=2800,$AH247&gt;=2800,$AI247&lt;2800),ROUND((ROUND($AI247*9%,2)+ROUND(((2800-$AI247)/$AH247)*$AJ247,2))*'umowa o pracę'!$E$8,2),0)))),0))))&gt;$J247,$J247,IF(IF(AND($AG247=1,$I247&gt;0),ROUND(IF($AH247+$AI247&gt;=2800,2800*'umowa o pracę'!$E$8,($AH247+$AI247)*'umowa o pracę'!$E$8),2)+IF($AI247=0,ROUND(IF($AH247&gt;2800,ROUND($AK247/$AH247*2800,2),$AK247)*'umowa o pracę'!$E$8,2),ROUND(IF($AH247&gt;2800,ROUND($AK247/$AH247*2800,2),$AK247)*'umowa o pracę'!$E$8,2)),ROUND(IF($AH247+$AI247&gt;=2800,2800*'umowa o pracę'!$E$8,($AH247+$AI247)*'umowa o pracę'!$E$8),2)-IF($AI247=0,ROUND(ROUND(IF($AH247&gt;2800,ROUND($AJ247/$AH247*2800,2),$AJ247),2)*'umowa o pracę'!$E$8,2),IF($AI247&gt;0,IF($AH247+$AI247&lt;2800,ROUND(ROUND($AJ247+ROUND($AI247*9%,2),2)*'umowa o pracę'!$E$8,2),IF(AND($AH247+$AI247&gt;=2800,$AI247&lt;2800,$AH247&lt;2800),ROUND((ROUND(((2800-$AI247)/$AH247)*$AJ247,2)+ROUND($AI247*9%,2))*'umowa o pracę'!$E$8,2),IF(AND($AH247+$AI247&gt;=2800,$AI247&gt;=2800),ROUND((ROUND(2800*9%,2))*'umowa o pracę'!$E$8,2),IF(AND($AH247+$AI247&gt;=2800,$AH247&gt;=2800,$AI247&lt;2800),ROUND((ROUND($AI247*9%,2)+ROUND(((2800-$AI247)/$AH247)*$AJ247,2))*'umowa o pracę'!$E$8,2),0)))),0)))&gt;$J247,$J247,IF(AND($AG247=1,$I247&gt;0),ROUND(IF($AH247+$AI247&gt;=2800,2800*'umowa o pracę'!$E$8,($AH247+$AI247)*'umowa o pracę'!$E$8),2)+IF($AI247=0,ROUND(IF($AH247&gt;2800,ROUND($AK247/$AH247*2800,2),$AK247)*'umowa o pracę'!$E$8,2),ROUND(IF($AH247&gt;2800,ROUND($AK247/$AH247*2800,2),$AK247)*'umowa o pracę'!$E$8,2)),ROUND(IF($AH247+$AI247&gt;=2800,2800*'umowa o pracę'!$E$8,($AH247+$AI247)*'umowa o pracę'!$E$8),2)-IF(AND($AI247=0,I247&gt;0),ROUND(ROUND(IF($AH247&gt;2800,ROUND($AJ247/$AH247*2800,2),$AJ247),2)*'umowa o pracę'!$E$8,2),IF($AI247&gt;0,IF($AH247+$AI247&lt;2800,ROUND(ROUND($AJ247+ROUND($AI247*9%,2),2)*'umowa o pracę'!$E$8,2),IF(AND($AH247+$AI247&gt;=2800,$AI247&lt;2800,$AH247&lt;2800),ROUND((ROUND(((2800-$AI247)/$AH247)*$AJ247,2)+ROUND($AI247*9%,2))*'umowa o pracę'!$E$8,2),IF(AND($AH247+$AI247&gt;=2800,$AI247&gt;=2800),ROUND((ROUND(2800*9%,2))*'umowa o pracę'!$E$8,2),IF(AND($AH247+$AI247&gt;=2800,$AH247&gt;=2800,$AI247&lt;2800),ROUND((ROUND($AI247*9%,2)+ROUND(((2800-$AI247)/$AH247)*$AJ247,2))*'umowa o pracę'!$E$8,2),0)))),0)))))</f>
        <v>0</v>
      </c>
      <c r="AO247" s="32">
        <f>IF('umowa o pracę'!$E$7=2020,IF(IF($AG247=1,IF($AI247=0,ROUND(IF($AH247&gt;2600,ROUND($AJ247/$AH247*2600,2),$AJ247)*'umowa o pracę'!$E$8,2),IF($AH247+$AI247&lt;2600,ROUND(ROUND($AJ247+ROUND($AI247*9%,2),2)*'umowa o pracę'!$E$8,2),IF(AND($AH247+$AI247&gt;=2600,$AH247&lt;2600),ROUND((ROUND($AJ247+ROUND((2600-$AH247)*9%,2),2))*'umowa o pracę'!$E$8,2),IF(AND($AH247+$AI247&gt;=2600,$AH247&gt;=2600),ROUND(ROUND($AJ247/$AH247*2600,2)*'umowa o pracę'!$E$8,2),0)))),0)&gt;$H247,$H247,IF($AG247=1,IF($AI247=0,ROUND(IF($AH247&gt;2600,ROUND($AJ247/$AH247*2600,2),$AJ247)*'umowa o pracę'!$E$8,2),IF($AH247+$AI247&lt;2600,ROUND(ROUND($AJ247+ROUND($AI247*9%,2),2)*'umowa o pracę'!$E$8,2),IF(AND($AH247+$AI247&gt;=2600,$AH247&lt;2600),ROUND((ROUND($AJ247+ROUND((2600-$AH247)*9%,2),2))*'umowa o pracę'!$E$8,2),IF(AND($AH247+$AI247&gt;=2600,$AH247&gt;=2600),ROUND(ROUND($AJ247/$AH247*2600,2)*'umowa o pracę'!$E$8,2),0)))),0)),IF('umowa o pracę'!$E$7=2021,IF(IF($AG247=1,IF($AI247=0,ROUND(IF($AH247&gt;2800,ROUND($AJ247/$AH247*2800,2),$AJ247)*'umowa o pracę'!$E$8,2),IF($AH247+$AI247&lt;2800,ROUND(ROUND($AJ247+ROUND($AI247*9%,2),2)*'umowa o pracę'!$E$8,2),IF(AND($AH247+$AI247&gt;=2800,$AH247&lt;2800),ROUND((ROUND($AJ247+ROUND((2800-$AH247)*9%,2),2))*'umowa o pracę'!$E$8,2),IF(AND($AH247+$AI247&gt;=2800,$AH247&gt;=2800),ROUND(ROUND($AJ247/$AH247*2800,2)*'umowa o pracę'!$E$8,2),0)))),0)&gt;$H247,$H247,IF($AG247=1,IF($AI247=0,ROUND(IF($AH247&gt;2800,ROUND($AJ247/$AH247*2800,2),$AJ247)*'umowa o pracę'!$E$8,2),IF($AH247+$AI247&lt;2800,ROUND(ROUND($AJ247+ROUND($AI247*9%,2),2)*'umowa o pracę'!$E$8,2),IF(AND($AH247+$AI247&gt;=2800,$AH247&lt;2800),ROUND((ROUND($AJ247+ROUND((2800-$AH247)*9%,2),2))*'umowa o pracę'!$E$8,2),IF(AND($AH247+$AI247&gt;=2800,$AH247&gt;=2800),ROUND(ROUND($AJ247/$AH247*2800,2)*'umowa o pracę'!$E$8,2),0)))),0)),0))</f>
        <v>0</v>
      </c>
      <c r="AP247" s="32">
        <f>IF('umowa o pracę'!$E$7=2020,IF(IF($AG247=1,IF($AI247=0,ROUND(IF($AH247&gt;2600,ROUND($AK247/$AH247*2600,2),$AK247)*'umowa o pracę'!$E$8,2),ROUND(IF($AH247&gt;2600,ROUND($AK247/$AH247*2600,2),$AK247)*'umowa o pracę'!$E$8,2)),0)&gt;$I247,$I247,IF($AG247=1,IF($AI247=0,ROUND(IF($AH247&gt;2600,ROUND($AK247/$AH247*2600,2),$AK247)*'umowa o pracę'!$E$8,2),ROUND(IF($AH247&gt;2600,ROUND($AK247/$AH247*2600,2),$AK247)*'umowa o pracę'!$E$8,2)),0)),IF('umowa o pracę'!$E$7=2021,IF(IF($AG247=1,IF($AI247=0,ROUND(IF($AH247&gt;2800,ROUND($AK247/$AH247*2800,2),$AK247)*'umowa o pracę'!$E$8,2),ROUND(IF($AH247&gt;2800,ROUND($AK247/$AH247*2800,2),$AK247)*'umowa o pracę'!$E$8,2)),0)&gt;$I247,$I247,IF($AG247=1,IF($AI247=0,ROUND(IF($AH247&gt;2800,ROUND($AK247/$AH247*2800,2),$AK247)*'umowa o pracę'!$E$8,2),ROUND(IF($AH247&gt;2800,ROUND($AK247/$AH247*2800,2),$AK247)*'umowa o pracę'!$E$8,2)),0)),0))</f>
        <v>0</v>
      </c>
      <c r="AQ247" s="56">
        <f>IF('umowa o pracę'!$E$7=2020,$AM247,IF('umowa o pracę'!$E$7=2021,$AN247,0))</f>
        <v>0</v>
      </c>
      <c r="AR247" s="33">
        <f>IF('umowa o pracę'!$E$7=0,0,U247+AF247+AQ247)</f>
        <v>0</v>
      </c>
      <c r="AS247" s="19"/>
      <c r="AT247" s="19"/>
      <c r="AU247" s="19"/>
      <c r="AV247" s="6"/>
      <c r="AW247" s="6"/>
      <c r="AX247" s="6">
        <f t="shared" si="39"/>
        <v>10</v>
      </c>
      <c r="AY247" s="6"/>
      <c r="AZ247" s="234">
        <f t="shared" si="42"/>
        <v>0</v>
      </c>
      <c r="BA247" s="234">
        <f t="shared" si="43"/>
        <v>0</v>
      </c>
      <c r="BB247" s="234">
        <f t="shared" si="44"/>
        <v>0</v>
      </c>
      <c r="BC247" s="234">
        <f t="shared" si="45"/>
        <v>0</v>
      </c>
      <c r="BD247" s="234">
        <f t="shared" si="46"/>
        <v>0</v>
      </c>
      <c r="BE247" s="234">
        <f t="shared" si="47"/>
        <v>0</v>
      </c>
      <c r="BF247" s="234">
        <f t="shared" si="48"/>
        <v>0</v>
      </c>
      <c r="BG247" s="234">
        <f t="shared" si="49"/>
        <v>0</v>
      </c>
      <c r="BH247" s="234">
        <f t="shared" si="50"/>
        <v>0</v>
      </c>
      <c r="BI247" s="238">
        <f t="shared" si="51"/>
        <v>0</v>
      </c>
      <c r="BJ247" s="236"/>
      <c r="BK247" s="236"/>
      <c r="BL247" s="237"/>
    </row>
    <row r="248" spans="1:64" ht="15.75" customHeight="1" x14ac:dyDescent="0.25">
      <c r="A248" s="129">
        <v>237</v>
      </c>
      <c r="B248" s="57"/>
      <c r="C248" s="57"/>
      <c r="D248" s="36"/>
      <c r="E248" s="36"/>
      <c r="F248" s="242"/>
      <c r="G248" s="37">
        <v>1</v>
      </c>
      <c r="H248" s="58">
        <v>0</v>
      </c>
      <c r="I248" s="59">
        <v>0</v>
      </c>
      <c r="J248" s="60">
        <v>0</v>
      </c>
      <c r="K248" s="52">
        <v>1</v>
      </c>
      <c r="L248" s="39">
        <v>0</v>
      </c>
      <c r="M248" s="39">
        <v>0</v>
      </c>
      <c r="N248" s="39">
        <v>0</v>
      </c>
      <c r="O248" s="39">
        <v>0</v>
      </c>
      <c r="P248" s="35">
        <f>IF('umowa o pracę'!$E$7=2020,ROUND(IF($L248&gt;=2600,2600*'umowa o pracę'!$E$8,$L248*'umowa o pracę'!$E$8),2),IF('umowa o pracę'!$E$7=2021,ROUND(IF($L248&gt;=2800,2800*'umowa o pracę'!$E$8,$L248*'umowa o pracę'!$E$8),2),0))</f>
        <v>0</v>
      </c>
      <c r="Q248" s="252">
        <f>IF(IF(IF(AND($K248=1,$I248&gt;0),ROUND(IF($L248+$M248&gt;=2600,2600*'umowa o pracę'!$E$8,($L248+$M248)*'umowa o pracę'!$E$8),2)+IF($M248=0,ROUND(IF($L248&gt;2600,ROUND($O248/$L248*2600,2),$O248)*'umowa o pracę'!$E$8,2),ROUND(IF($L248&gt;2600,ROUND($O248/$L248*2600,2),$O248)*'umowa o pracę'!$E$8,2)),ROUND(IF($L248+$M248&gt;=2600,2600*'umowa o pracę'!$E$8,($L248+$M248)*'umowa o pracę'!$E$8),2)-IF($M248=0,ROUND(ROUND(IF($L248&gt;2600,ROUND($N248/$L248*2600,2),$N248),2)*'umowa o pracę'!$E$8,2),IF($M248&gt;0,IF($L248+$M248&lt;2600,ROUND(ROUND($N248+ROUND($M248*9%,2),2)*'umowa o pracę'!$E$8,2),IF(AND($L248+$M248&gt;=2600,$M248&lt;2600,$L248&lt;2600),ROUND((ROUND(((2600-$M248)/$L248)*$N248,2)+ROUND($M248*9%,2))*'umowa o pracę'!$E$8,2),IF(AND($L248+$M248&gt;=2600,$M248&gt;=2600),ROUND((ROUND(2600*9%,2))*'umowa o pracę'!$E$8,2),IF(AND($L248+$M248&gt;=2600,$L248&gt;=2600,$M248&lt;2600),ROUND((ROUND($M248*9%,2)+ROUND(((2600-$M248)/$L248)*$N248,2))*'umowa o pracę'!$E$8,2),0)))),0)))&gt;$J248,$J248,IF(AND($K248=1,$I248&gt;0),ROUND(IF($L248+$M248&gt;=2600,2600*'umowa o pracę'!$E$8,($L248+$M248)*'umowa o pracę'!$E$8),2)+IF($M248=0,ROUND(IF($L248&gt;2600,ROUND($O248/$L248*2600,2),$O248)*'umowa o pracę'!$E$8,2),ROUND(IF($L248&gt;2600,ROUND($O248/$L248*2600,2),$O248)*'umowa o pracę'!$E$8,2)),ROUND(IF($L248+$M248&gt;=2600,2600*'umowa o pracę'!$E$8,($L248+$M248)*'umowa o pracę'!$E$8),2)-IF($M248=0,ROUND(ROUND(IF($L248&gt;2600,ROUND($N248/$L248*2600,2),$N248),2)*'umowa o pracę'!$E$8,2),IF($M248&gt;0,IF($L248+$M248&lt;2600,ROUND(ROUND($N248+ROUND($M248*9%,2),2)*'umowa o pracę'!$E$8,2),IF(AND($L248+$M248&gt;=2600,$M248&lt;2600,$L248&lt;2600),ROUND((ROUND(((2600-$M248)/$L248)*$N248,2)+ROUND($M248*9%,2))*'umowa o pracę'!$E$8,2),IF(AND($L248+$M248&gt;=2600,$M248&gt;=2600),ROUND((ROUND(2600*9%,2))*'umowa o pracę'!$E$8,2),IF(AND($L248+$M248&gt;=2600,$L248&gt;=2600,$M248&lt;2600),ROUND((ROUND($M248*9%,2)+ROUND(((2600-$M248)/$L248)*$N248,2))*'umowa o pracę'!$E$8,2),0)))),0))))&gt;$J248,$J248,IF(IF(AND($K248=1,$I248&gt;0),ROUND(IF($L248+$M248&gt;=2600,2600*'umowa o pracę'!$E$8,($L248+$M248)*'umowa o pracę'!$E$8),2)+IF($M248=0,ROUND(IF($L248&gt;2600,ROUND($O248/$L248*2600,2),$O248)*'umowa o pracę'!$E$8,2),ROUND(IF($L248&gt;2600,ROUND($O248/$L248*2600,2),$O248)*'umowa o pracę'!$E$8,2)),ROUND(IF($L248+$M248&gt;=2600,2600*'umowa o pracę'!$E$8,($L248+$M248)*'umowa o pracę'!$E$8),2)-IF($M248=0,ROUND(ROUND(IF($L248&gt;2600,ROUND($N248/$L248*2600,2),$N248),2)*'umowa o pracę'!$E$8,2),IF($M248&gt;0,IF($L248+$M248&lt;2600,ROUND(ROUND($N248+ROUND($M248*9%,2),2)*'umowa o pracę'!$E$8,2),IF(AND($L248+$M248&gt;=2600,$M248&lt;2600,$L248&lt;2600),ROUND((ROUND(((2600-$M248)/$L248)*$N248,2)+ROUND($M248*9%,2))*'umowa o pracę'!$E$8,2),IF(AND($L248+$M248&gt;=2600,$M248&gt;=2600),ROUND((ROUND(2600*9%,2))*'umowa o pracę'!$E$8,2),IF(AND($L248+$M248&gt;=2600,$L248&gt;=2600,$M248&lt;2600),ROUND((ROUND($M248*9%,2)+ROUND(((2600-$M248)/$L248)*$N248,2))*'umowa o pracę'!$E$8,2),0)))),0)))&gt;$J248,$J248,IF(AND($K248=1,$I248&gt;0),ROUND(IF($L248+$M248&gt;=2600,2600*'umowa o pracę'!$E$8,($L248+$M248)*'umowa o pracę'!$E$8),2)+IF($M248=0,ROUND(IF($L248&gt;2600,ROUND($O248/$L248*2600,2),$O248)*'umowa o pracę'!$E$8,2),ROUND(IF($L248&gt;2600,ROUND($O248/$L248*2600,2),$O248)*'umowa o pracę'!$E$8,2)),ROUND(IF($L248+$M248&gt;=2600,2600*'umowa o pracę'!$E$8,($L248+$M248)*'umowa o pracę'!$E$8),2)-IF(AND($M248=0,I248&gt;0),ROUND(ROUND(IF($L248&gt;2600,ROUND($N248/$L248*2600,2),$N248),2)*'umowa o pracę'!$E$8,2),IF($M248&gt;0,IF($L248+$M248&lt;2600,ROUND(ROUND($N248+ROUND($M248*9%,2),2)*'umowa o pracę'!$E$8,2),IF(AND($L248+$M248&gt;=2600,$M248&lt;2600,$L248&lt;2600),ROUND((ROUND(((2600-$M248)/$L248)*$N248,2)+ROUND($M248*9%,2))*'umowa o pracę'!$E$8,2),IF(AND($L248+$M248&gt;=2600,$M248&gt;=2600),ROUND((ROUND(2600*9%,2))*'umowa o pracę'!$E$8,2),IF(AND($L248+$M248&gt;=2600,$L248&gt;=2600,$M248&lt;2600),ROUND((ROUND($M248*9%,2)+ROUND(((2600-$M248)/$L248)*$N248,2))*'umowa o pracę'!$E$8,2),0)))),0)))))</f>
        <v>0</v>
      </c>
      <c r="R248" s="252">
        <f>IF(IF(IF(AND($K248=1,$I248&gt;0),ROUND(IF($L248+$M248&gt;=2800,2800*'umowa o pracę'!$E$8,($L248+$M248)*'umowa o pracę'!$E$8),2)+IF($M248=0,ROUND(IF($L248&gt;2800,ROUND($O248/$L248*2800,2),$O248)*'umowa o pracę'!$E$8,2),ROUND(IF($L248&gt;2800,ROUND($O248/$L248*2800,2),$O248)*'umowa o pracę'!$E$8,2)),ROUND(IF($L248+$M248&gt;=2800,2800*'umowa o pracę'!$E$8,($L248+$M248)*'umowa o pracę'!$E$8),2)-IF($M248=0,ROUND(ROUND(IF($L248&gt;2800,ROUND($N248/$L248*2800,2),$N248),2)*'umowa o pracę'!$E$8,2),IF($M248&gt;0,IF($L248+$M248&lt;2800,ROUND(ROUND($N248+ROUND($M248*9%,2),2)*'umowa o pracę'!$E$8,2),IF(AND($L248+$M248&gt;=2800,$M248&lt;2800,$L248&lt;2800),ROUND((ROUND(((2800-$M248)/$L248)*$N248,2)+ROUND($M248*9%,2))*'umowa o pracę'!$E$8,2),IF(AND($L248+$M248&gt;=2800,$M248&gt;=2800),ROUND((ROUND(2800*9%,2))*'umowa o pracę'!$E$8,2),IF(AND($L248+$M248&gt;=2800,$L248&gt;=2800,$M248&lt;2800),ROUND((ROUND($M248*9%,2)+ROUND(((2800-$M248)/$L248)*$N248,2))*'umowa o pracę'!$E$8,2),0)))),0)))&gt;$J248,$J248,IF(AND($K248=1,$I248&gt;0),ROUND(IF($L248+$M248&gt;=2800,2800*'umowa o pracę'!$E$8,($L248+$M248)*'umowa o pracę'!$E$8),2)+IF($M248=0,ROUND(IF($L248&gt;2800,ROUND($O248/$L248*2800,2),$O248)*'umowa o pracę'!$E$8,2),ROUND(IF($L248&gt;2800,ROUND($O248/$L248*2800,2),$O248)*'umowa o pracę'!$E$8,2)),ROUND(IF($L248+$M248&gt;=2800,2800*'umowa o pracę'!$E$8,($L248+$M248)*'umowa o pracę'!$E$8),2)-IF($M248=0,ROUND(ROUND(IF($L248&gt;2800,ROUND($N248/$L248*2800,2),$N248),2)*'umowa o pracę'!$E$8,2),IF($M248&gt;0,IF($L248+$M248&lt;2800,ROUND(ROUND($N248+ROUND($M248*9%,2),2)*'umowa o pracę'!$E$8,2),IF(AND($L248+$M248&gt;=2800,$M248&lt;2800,$L248&lt;2800),ROUND((ROUND(((2800-$M248)/$L248)*$N248,2)+ROUND($M248*9%,2))*'umowa o pracę'!$E$8,2),IF(AND($L248+$M248&gt;=2800,$M248&gt;=2800),ROUND((ROUND(2800*9%,2))*'umowa o pracę'!$E$8,2),IF(AND($L248+$M248&gt;=2800,$L248&gt;=2800,$M248&lt;2800),ROUND((ROUND($M248*9%,2)+ROUND(((2800-$M248)/$L248)*$N248,2))*'umowa o pracę'!$E$8,2),0)))),0))))&gt;$J248,$J248,IF(IF(AND($K248=1,$I248&gt;0),ROUND(IF($L248+$M248&gt;=2800,2800*'umowa o pracę'!$E$8,($L248+$M248)*'umowa o pracę'!$E$8),2)+IF($M248=0,ROUND(IF($L248&gt;2800,ROUND($O248/$L248*2800,2),$O248)*'umowa o pracę'!$E$8,2),ROUND(IF($L248&gt;2800,ROUND($O248/$L248*2800,2),$O248)*'umowa o pracę'!$E$8,2)),ROUND(IF($L248+$M248&gt;=2800,2800*'umowa o pracę'!$E$8,($L248+$M248)*'umowa o pracę'!$E$8),2)-IF($M248=0,ROUND(ROUND(IF($L248&gt;2800,ROUND($N248/$L248*2800,2),$N248),2)*'umowa o pracę'!$E$8,2),IF($M248&gt;0,IF($L248+$M248&lt;2800,ROUND(ROUND($N248+ROUND($M248*9%,2),2)*'umowa o pracę'!$E$8,2),IF(AND($L248+$M248&gt;=2800,$M248&lt;2800,$L248&lt;2800),ROUND((ROUND(((2800-$M248)/$L248)*$N248,2)+ROUND($M248*9%,2))*'umowa o pracę'!$E$8,2),IF(AND($L248+$M248&gt;=2800,$M248&gt;=2800),ROUND((ROUND(2800*9%,2))*'umowa o pracę'!$E$8,2),IF(AND($L248+$M248&gt;=2800,$L248&gt;=2800,$M248&lt;2800),ROUND((ROUND($M248*9%,2)+ROUND(((2800-$M248)/$L248)*$N248,2))*'umowa o pracę'!$E$8,2),0)))),0)))&gt;$J248,$J248,IF(AND($K248=1,$I248&gt;0),ROUND(IF($L248+$M248&gt;=2800,2800*'umowa o pracę'!$E$8,($L248+$M248)*'umowa o pracę'!$E$8),2)+IF($M248=0,ROUND(IF($L248&gt;2800,ROUND($O248/$L248*2800,2),$O248)*'umowa o pracę'!$E$8,2),ROUND(IF($L248&gt;2800,ROUND($O248/$L248*2800,2),$O248)*'umowa o pracę'!$E$8,2)),ROUND(IF($L248+$M248&gt;=2800,2800*'umowa o pracę'!$E$8,($L248+$M248)*'umowa o pracę'!$E$8),2)-IF(AND($M248=0,I248&gt;0),ROUND(ROUND(IF($L248&gt;2800,ROUND($N248/$L248*2800,2),$N248),2)*'umowa o pracę'!$E$8,2),IF($M248&gt;0,IF($L248+$M248&lt;2800,ROUND(ROUND($N248+ROUND($M248*9%,2),2)*'umowa o pracę'!$E$8,2),IF(AND($L248+$M248&gt;=2800,$M248&lt;2800,$L248&lt;2800),ROUND((ROUND(((2800-$M248)/$L248)*$N248,2)+ROUND($M248*9%,2))*'umowa o pracę'!$E$8,2),IF(AND($L248+$M248&gt;=2800,$M248&gt;=2800),ROUND((ROUND(2800*9%,2))*'umowa o pracę'!$E$8,2),IF(AND($L248+$M248&gt;=2800,$L248&gt;=2800,$M248&lt;2800),ROUND((ROUND($M248*9%,2)+ROUND(((2800-$M248)/$L248)*$N248,2))*'umowa o pracę'!$E$8,2),0)))),0)))))</f>
        <v>0</v>
      </c>
      <c r="S248" s="32">
        <f>IF('umowa o pracę'!$E$7=2020,IF(IF($K248=1,IF($M248=0,ROUND(IF($L248&gt;2600,ROUND($N248/$L248*2600,2),$N248)*'umowa o pracę'!$E$8,2),IF($L248+$M248&lt;2600,ROUND(ROUND($N248+ROUND($M248*9%,2),2)*'umowa o pracę'!$E$8,2),IF(AND($L248+$M248&gt;=2600,$L248&lt;2600),ROUND((ROUND($N248+ROUND((2600-$L248)*9%,2),2))*'umowa o pracę'!$E$8,2),IF(AND($L248+$M248&gt;=2600,$L248&gt;=2600),ROUND(ROUND($N248/$L248*2600,2)*'umowa o pracę'!$E$8,2),0)))),0)&gt;$H248,$H248,IF($K248=1,IF($M248=0,ROUND(IF($L248&gt;2600,ROUND($N248/$L248*2600,2),$N248)*'umowa o pracę'!$E$8,2),IF($L248+$M248&lt;2600,ROUND(ROUND($N248+ROUND($M248*9%,2),2)*'umowa o pracę'!$E$8,2),IF(AND($L248+$M248&gt;=2600,$L248&lt;2600),ROUND((ROUND($N248+ROUND((2600-$L248)*9%,2),2))*'umowa o pracę'!$E$8,2),IF(AND($L248+$M248&gt;=2600,$L248&gt;=2600),ROUND(ROUND($N248/$L248*2600,2)*'umowa o pracę'!$E$8,2),0)))),0)),IF('umowa o pracę'!$E$7=2021,IF(IF($K248=1,IF($M248=0,ROUND(IF($L248&gt;2800,ROUND($N248/$L248*2800,2),$N248)*'umowa o pracę'!$E$8,2),IF($L248+$M248&lt;2800,ROUND(ROUND($N248+ROUND($M248*9%,2),2)*'umowa o pracę'!$E$8,2),IF(AND($L248+$M248&gt;=2800,$L248&lt;2800),ROUND((ROUND($N248+ROUND((2800-$L248)*9%,2),2))*'umowa o pracę'!$E$8,2),IF(AND($L248+$M248&gt;=2800,$L248&gt;=2800),ROUND(ROUND($N248/$L248*2800,2)*'umowa o pracę'!$E$8,2),0)))),0)&gt;$H248,$H248,IF($K248=1,IF($M248=0,ROUND(IF($L248&gt;2800,ROUND($N248/$L248*2800,2),$N248)*'umowa o pracę'!$E$8,2),IF($L248+$M248&lt;2800,ROUND(ROUND($N248+ROUND($M248*9%,2),2)*'umowa o pracę'!$E$8,2),IF(AND($L248+$M248&gt;=2800,$L248&lt;2800),ROUND((ROUND($N248+ROUND((2800-$L248)*9%,2),2))*'umowa o pracę'!$E$8,2),IF(AND($L248+$M248&gt;=2800,$L248&gt;=2800),ROUND(ROUND($N248/$L248*2800,2)*'umowa o pracę'!$E$8,2),0)))),0)),0))</f>
        <v>0</v>
      </c>
      <c r="T248" s="32">
        <f>IF('umowa o pracę'!$E$7=2020,IF(IF($K248=1,IF($M248=0,ROUND(IF($L248&gt;2600,ROUND($O248/$L248*2600,2),$O248)*'umowa o pracę'!$E$8,2),ROUND(IF($L248&gt;2600,ROUND($O248/$L248*2600,2),$O248)*'umowa o pracę'!$E$8,2)),0)&gt;$I248,$I248,IF($K248=1,IF($M248=0,ROUND(IF($L248&gt;2600,ROUND($O248/$L248*2600,2),$O248)*'umowa o pracę'!$E$8,2),ROUND(IF($L248&gt;2600,ROUND($O248/$L248*2600,2),$O248)*'umowa o pracę'!$E$8,2)),0)),IF('umowa o pracę'!$E$7=2021,IF(IF($K248=1,IF($M248=0,ROUND(IF($L248&gt;2800,ROUND($O248/$L248*2800,2),$O248)*'umowa o pracę'!$E$8,2),ROUND(IF($L248&gt;2800,ROUND($O248/$L248*2800,2),$O248)*'umowa o pracę'!$E$8,2)),0)&gt;$I248,$I248,IF($K248=1,IF($M248=0,ROUND(IF($L248&gt;2800,ROUND($O248/$L248*2800,2),$O248)*'umowa o pracę'!$E$8,2),ROUND(IF($L248&gt;2800,ROUND($O248/$L248*2800,2),$O248)*'umowa o pracę'!$E$8,2)),0)),0))</f>
        <v>0</v>
      </c>
      <c r="U248" s="51">
        <f>IF('umowa o pracę'!$E$7=2020,$Q248,IF('umowa o pracę'!$E$7=2021,$R248,0))</f>
        <v>0</v>
      </c>
      <c r="V248" s="53">
        <f t="shared" si="40"/>
        <v>1</v>
      </c>
      <c r="W248" s="54">
        <f>IF('umowa o pracę'!$E$6&lt;2,0,$L248)</f>
        <v>0</v>
      </c>
      <c r="X248" s="54">
        <f>IF('umowa o pracę'!$E$6&lt;2,0,$M248)</f>
        <v>0</v>
      </c>
      <c r="Y248" s="55">
        <f>IF('umowa o pracę'!$E$6&lt;2,0,$N248)</f>
        <v>0</v>
      </c>
      <c r="Z248" s="55">
        <f>IF('umowa o pracę'!$E$6&lt;2,0,$O248)</f>
        <v>0</v>
      </c>
      <c r="AA248" s="32">
        <f>IF('umowa o pracę'!$E$7=2020,ROUND(IF($W248&gt;=2600,2600*'umowa o pracę'!$E$8,$W248*'umowa o pracę'!$E$8),2),IF('umowa o pracę'!$E$7=2021,ROUND(IF($W248&gt;=2800,2800*'umowa o pracę'!$E$8,$W248*'umowa o pracę'!$E$8),2),0))</f>
        <v>0</v>
      </c>
      <c r="AB248" s="32">
        <f>IF(IF(IF(AND($V248=1,$I248&gt;0),ROUND(IF($W248+$X248&gt;=2600,2600*'umowa o pracę'!$E$8,($W248+$X248)*'umowa o pracę'!$E$8),2)+IF($X248=0,ROUND(IF($W248&gt;2600,ROUND($Z248/$W248*2600,2),$Z248)*'umowa o pracę'!$E$8,2),ROUND(IF($W248&gt;2600,ROUND($Z248/$W248*2600,2),$Z248)*'umowa o pracę'!$E$8,2)),ROUND(IF($W248+$X248&gt;=2600,2600*'umowa o pracę'!$E$8,($W248+$X248)*'umowa o pracę'!$E$8),2)-IF($X248=0,ROUND(ROUND(IF($W248&gt;2600,ROUND($Y248/$W248*2600,2),$Y248),2)*'umowa o pracę'!$E$8,2),IF($X248&gt;0,IF($W248+$X248&lt;2600,ROUND(ROUND($Y248+ROUND($X248*9%,2),2)*'umowa o pracę'!$E$8,2),IF(AND($W248+$X248&gt;=2600,$X248&lt;2600,$W248&lt;2600),ROUND((ROUND(((2600-$X248)/$W248)*$Y248,2)+ROUND($X248*9%,2))*'umowa o pracę'!$E$8,2),IF(AND($W248+$X248&gt;=2600,$X248&gt;=2600),ROUND((ROUND(2600*9%,2))*'umowa o pracę'!$E$8,2),IF(AND($W248+$X248&gt;=2600,$W248&gt;=2600,$X248&lt;2600),ROUND((ROUND($X248*9%,2)+ROUND(((2600-$X248)/$W248)*$Y248,2))*'umowa o pracę'!$E$8,2),0)))),0)))&gt;$J248,$J248,IF(AND($V248=1,$I248&gt;0),ROUND(IF($W248+$X248&gt;=2600,2600*'umowa o pracę'!$E$8,($W248+$X248)*'umowa o pracę'!$E$8),2)+IF($X248=0,ROUND(IF($W248&gt;2600,ROUND($Z248/$W248*2600,2),$Z248)*'umowa o pracę'!$E$8,2),ROUND(IF($W248&gt;2600,ROUND($Z248/$W248*2600,2),$Z248)*'umowa o pracę'!$E$8,2)),ROUND(IF($W248+$X248&gt;=2600,2600*'umowa o pracę'!$E$8,($W248+$X248)*'umowa o pracę'!$E$8),2)-IF($X248=0,ROUND(ROUND(IF($W248&gt;2600,ROUND($Y248/$W248*2600,2),$Y248),2)*'umowa o pracę'!$E$8,2),IF($X248&gt;0,IF($W248+$X248&lt;2600,ROUND(ROUND($Y248+ROUND($X248*9%,2),2)*'umowa o pracę'!$E$8,2),IF(AND($W248+$X248&gt;=2600,$X248&lt;2600,$W248&lt;2600),ROUND((ROUND(((2600-$X248)/$W248)*$Y248,2)+ROUND($X248*9%,2))*'umowa o pracę'!$E$8,2),IF(AND($W248+$X248&gt;=2600,$X248&gt;=2600),ROUND((ROUND(2600*9%,2))*'umowa o pracę'!$E$8,2),IF(AND($W248+$X248&gt;=2600,$W248&gt;=2600,$X248&lt;2600),ROUND((ROUND($X248*9%,2)+ROUND(((2600-$X248)/$W248)*$Y248,2))*'umowa o pracę'!$E$8,2),0)))),0))))&gt;$J248,$J248,IF(IF(AND($V248=1,$I248&gt;0),ROUND(IF($W248+$X248&gt;=2600,2600*'umowa o pracę'!$E$8,($W248+$X248)*'umowa o pracę'!$E$8),2)+IF($X248=0,ROUND(IF($W248&gt;2600,ROUND($Z248/$W248*2600,2),$Z248)*'umowa o pracę'!$E$8,2),ROUND(IF($W248&gt;2600,ROUND($Z248/$W248*2600,2),$Z248)*'umowa o pracę'!$E$8,2)),ROUND(IF($W248+$X248&gt;=2600,2600*'umowa o pracę'!$E$8,($W248+$X248)*'umowa o pracę'!$E$8),2)-IF($X248=0,ROUND(ROUND(IF($W248&gt;2600,ROUND($Y248/$W248*2600,2),$Y248),2)*'umowa o pracę'!$E$8,2),IF($X248&gt;0,IF($W248+$X248&lt;2600,ROUND(ROUND($Y248+ROUND($X248*9%,2),2)*'umowa o pracę'!$E$8,2),IF(AND($W248+$X248&gt;=2600,$X248&lt;2600,$W248&lt;2600),ROUND((ROUND(((2600-$X248)/$W248)*$Y248,2)+ROUND($X248*9%,2))*'umowa o pracę'!$E$8,2),IF(AND($W248+$X248&gt;=2600,$X248&gt;=2600),ROUND((ROUND(2600*9%,2))*'umowa o pracę'!$E$8,2),IF(AND($W248+$X248&gt;=2600,$W248&gt;=2600,$X248&lt;2600),ROUND((ROUND($X248*9%,2)+ROUND(((2600-$X248)/$W248)*$Y248,2))*'umowa o pracę'!$E$8,2),0)))),0)))&gt;$J248,$J248,IF(AND($V248=1,$I248&gt;0),ROUND(IF($W248+$X248&gt;=2600,2600*'umowa o pracę'!$E$8,($W248+$X248)*'umowa o pracę'!$E$8),2)+IF($X248=0,ROUND(IF($W248&gt;2600,ROUND($Z248/$W248*2600,2),$Z248)*'umowa o pracę'!$E$8,2),ROUND(IF($W248&gt;2600,ROUND($Z248/$W248*2600,2),$Z248)*'umowa o pracę'!$E$8,2)),ROUND(IF($W248+$X248&gt;=2600,2600*'umowa o pracę'!$E$8,($W248+$X248)*'umowa o pracę'!$E$8),2)-IF(AND($X248=0,I248&gt;0),ROUND(ROUND(IF($W248&gt;2600,ROUND($Y248/$W248*2600,2),$Y248),2)*'umowa o pracę'!$E$8,2),IF($X248&gt;0,IF($W248+$X248&lt;2600,ROUND(ROUND($Y248+ROUND($X248*9%,2),2)*'umowa o pracę'!$E$8,2),IF(AND($W248+$X248&gt;=2600,$X248&lt;2600,$W248&lt;2600),ROUND((ROUND(((2600-$X248)/$W248)*$Y248,2)+ROUND($X248*9%,2))*'umowa o pracę'!$E$8,2),IF(AND($W248+$X248&gt;=2600,$X248&gt;=2600),ROUND((ROUND(2600*9%,2))*'umowa o pracę'!$E$8,2),IF(AND($W248+$X248&gt;=2600,$W248&gt;=2600,$X248&lt;2600),ROUND((ROUND($X248*9%,2)+ROUND(((2600-$X248)/$W248)*$Y248,2))*'umowa o pracę'!$E$8,2),0)))),0)))))</f>
        <v>0</v>
      </c>
      <c r="AC248" s="32">
        <f>IF(IF(IF(AND($V248=1,$I248&gt;0),ROUND(IF($W248+$X248&gt;=2800,2800*'umowa o pracę'!$E$8,($W248+$X248)*'umowa o pracę'!$E$8),2)+IF($X248=0,ROUND(IF($W248&gt;2800,ROUND($Z248/$W248*2800,2),$Z248)*'umowa o pracę'!$E$8,2),ROUND(IF($W248&gt;2800,ROUND($Z248/$W248*2800,2),$Z248)*'umowa o pracę'!$E$8,2)),ROUND(IF($W248+$X248&gt;=2800,2800*'umowa o pracę'!$E$8,($W248+$X248)*'umowa o pracę'!$E$8),2)-IF($X248=0,ROUND(ROUND(IF($W248&gt;2800,ROUND($Y248/$W248*2800,2),$Y248),2)*'umowa o pracę'!$E$8,2),IF($X248&gt;0,IF($W248+$X248&lt;2800,ROUND(ROUND($Y248+ROUND($X248*9%,2),2)*'umowa o pracę'!$E$8,2),IF(AND($W248+$X248&gt;=2800,$X248&lt;2800,$W248&lt;2800),ROUND((ROUND(((2800-$X248)/$W248)*$Y248,2)+ROUND($X248*9%,2))*'umowa o pracę'!$E$8,2),IF(AND($W248+$X248&gt;=2800,$X248&gt;=2800),ROUND((ROUND(2800*9%,2))*'umowa o pracę'!$E$8,2),IF(AND($W248+$X248&gt;=2800,$W248&gt;=2800,$X248&lt;2800),ROUND((ROUND($X248*9%,2)+ROUND(((2800-$X248)/$W248)*$Y248,2))*'umowa o pracę'!$E$8,2),0)))),0)))&gt;$J248,$J248,IF(AND($V248=1,$I248&gt;0),ROUND(IF($W248+$X248&gt;=2800,2800*'umowa o pracę'!$E$8,($W248+$X248)*'umowa o pracę'!$E$8),2)+IF($X248=0,ROUND(IF($W248&gt;2800,ROUND($Z248/$W248*2800,2),$Z248)*'umowa o pracę'!$E$8,2),ROUND(IF($W248&gt;2800,ROUND($Z248/$W248*2800,2),$Z248)*'umowa o pracę'!$E$8,2)),ROUND(IF($W248+$X248&gt;=2800,2800*'umowa o pracę'!$E$8,($W248+$X248)*'umowa o pracę'!$E$8),2)-IF($X248=0,ROUND(ROUND(IF($W248&gt;2800,ROUND($Y248/$W248*2800,2),$Y248),2)*'umowa o pracę'!$E$8,2),IF($X248&gt;0,IF($W248+$X248&lt;2800,ROUND(ROUND($Y248+ROUND($X248*9%,2),2)*'umowa o pracę'!$E$8,2),IF(AND($W248+$X248&gt;=2800,$X248&lt;2800,$W248&lt;2800),ROUND((ROUND(((2800-$X248)/$W248)*$Y248,2)+ROUND($X248*9%,2))*'umowa o pracę'!$E$8,2),IF(AND($W248+$X248&gt;=2800,$X248&gt;=2800),ROUND((ROUND(2800*9%,2))*'umowa o pracę'!$E$8,2),IF(AND($W248+$X248&gt;=2800,$W248&gt;=2800,$X248&lt;2800),ROUND((ROUND($X248*9%,2)+ROUND(((2800-$X248)/$W248)*$Y248,2))*'umowa o pracę'!$E$8,2),0)))),0))))&gt;$J248,$J248,IF(IF(AND($V248=1,$I248&gt;0),ROUND(IF($W248+$X248&gt;=2800,2800*'umowa o pracę'!$E$8,($W248+$X248)*'umowa o pracę'!$E$8),2)+IF($X248=0,ROUND(IF($W248&gt;2800,ROUND($Z248/$W248*2800,2),$Z248)*'umowa o pracę'!$E$8,2),ROUND(IF($W248&gt;2800,ROUND($Z248/$W248*2800,2),$Z248)*'umowa o pracę'!$E$8,2)),ROUND(IF($W248+$X248&gt;=2800,2800*'umowa o pracę'!$E$8,($W248+$X248)*'umowa o pracę'!$E$8),2)-IF($X248=0,ROUND(ROUND(IF($W248&gt;2800,ROUND($Y248/$W248*2800,2),$Y248),2)*'umowa o pracę'!$E$8,2),IF($X248&gt;0,IF($W248+$X248&lt;2800,ROUND(ROUND($Y248+ROUND($X248*9%,2),2)*'umowa o pracę'!$E$8,2),IF(AND($W248+$X248&gt;=2800,$X248&lt;2800,$W248&lt;2800),ROUND((ROUND(((2800-$X248)/$W248)*$Y248,2)+ROUND($X248*9%,2))*'umowa o pracę'!$E$8,2),IF(AND($W248+$X248&gt;=2800,$X248&gt;=2800),ROUND((ROUND(2800*9%,2))*'umowa o pracę'!$E$8,2),IF(AND($W248+$X248&gt;=2800,$W248&gt;=2800,$X248&lt;2800),ROUND((ROUND($X248*9%,2)+ROUND(((2800-$X248)/$W248)*$Y248,2))*'umowa o pracę'!$E$8,2),0)))),0)))&gt;$J248,$J248,IF(AND($V248=1,$I248&gt;0),ROUND(IF($W248+$X248&gt;=2800,2800*'umowa o pracę'!$E$8,($W248+$X248)*'umowa o pracę'!$E$8),2)+IF($X248=0,ROUND(IF($W248&gt;2800,ROUND($Z248/$W248*2800,2),$Z248)*'umowa o pracę'!$E$8,2),ROUND(IF($W248&gt;2800,ROUND($Z248/$W248*2800,2),$Z248)*'umowa o pracę'!$E$8,2)),ROUND(IF($W248+$X248&gt;=2800,2800*'umowa o pracę'!$E$8,($W248+$X248)*'umowa o pracę'!$E$8),2)-IF(AND($X248=0,I248&gt;0),ROUND(ROUND(IF($W248&gt;2800,ROUND($Y248/$W248*2800,2),$Y248),2)*'umowa o pracę'!$E$8,2),IF($X248&gt;0,IF($W248+$X248&lt;2800,ROUND(ROUND($Y248+ROUND($X248*9%,2),2)*'umowa o pracę'!$E$8,2),IF(AND($W248+$X248&gt;=2800,$X248&lt;2800,$W248&lt;2800),ROUND((ROUND(((2800-$X248)/$W248)*$Y248,2)+ROUND($X248*9%,2))*'umowa o pracę'!$E$8,2),IF(AND($W248+$X248&gt;=2800,$X248&gt;=2800),ROUND((ROUND(2800*9%,2))*'umowa o pracę'!$E$8,2),IF(AND($W248+$X248&gt;=2800,$W248&gt;=2800,$X248&lt;2800),ROUND((ROUND($X248*9%,2)+ROUND(((2800-$X248)/$W248)*$Y248,2))*'umowa o pracę'!$E$8,2),0)))),0)))))</f>
        <v>0</v>
      </c>
      <c r="AD248" s="32">
        <f>IF('umowa o pracę'!$E$7=2020,IF(IF($V248=1,IF($X248=0,ROUND(IF($W248&gt;2600,ROUND($Y248/$W248*2600,2),$Y248)*'umowa o pracę'!$E$8,2),IF($W248+$X248&lt;2600,ROUND(ROUND($Y248+ROUND($X248*9%,2),2)*'umowa o pracę'!$E$8,2),IF(AND($W248+$X248&gt;=2600,$W248&lt;2600),ROUND((ROUND($Y248+ROUND((2600-$W248)*9%,2),2))*'umowa o pracę'!$E$8,2),IF(AND($W248+$X248&gt;=2600,$W248&gt;=2600),ROUND(ROUND($Y248/$W248*2600,2)*'umowa o pracę'!$E$8,2),0)))),0)&gt;$H248,$H248,IF($V248=1,IF($X248=0,ROUND(IF($W248&gt;2600,ROUND($Y248/$W248*2600,2),$Y248)*'umowa o pracę'!$E$8,2),IF($W248+$X248&lt;2600,ROUND(ROUND($Y248+ROUND($X248*9%,2),2)*'umowa o pracę'!$E$8,2),IF(AND($W248+$X248&gt;=2600,$W248&lt;2600),ROUND((ROUND($Y248+ROUND((2600-$W248)*9%,2),2))*'umowa o pracę'!$E$8,2),IF(AND($W248+$X248&gt;=2600,$W248&gt;=2600),ROUND(ROUND($Y248/$W248*2600,2)*'umowa o pracę'!$E$8,2),0)))),0)),IF('umowa o pracę'!$E$7=2021,IF(IF($V248=1,IF($X248=0,ROUND(IF($W248&gt;2800,ROUND($Y248/$W248*2800,2),$Y248)*'umowa o pracę'!$E$8,2),IF($W248+$X248&lt;2800,ROUND(ROUND($Y248+ROUND($X248*9%,2),2)*'umowa o pracę'!$E$8,2),IF(AND($W248+$X248&gt;=2800,$W248&lt;2800),ROUND((ROUND($Y248+ROUND((2800-$W248)*9%,2),2))*'umowa o pracę'!$E$8,2),IF(AND($W248+$X248&gt;=2800,$W248&gt;=2800),ROUND(ROUND($Y248/$W248*2800,2)*'umowa o pracę'!$E$8,2),0)))),0)&gt;$H248,$H248,IF($V248=1,IF($X248=0,ROUND(IF($W248&gt;2800,ROUND($Y248/$W248*2800,2),$Y248)*'umowa o pracę'!$E$8,2),IF($W248+$X248&lt;2800,ROUND(ROUND($Y248+ROUND($X248*9%,2),2)*'umowa o pracę'!$E$8,2),IF(AND($W248+$X248&gt;=2800,$W248&lt;2800),ROUND((ROUND($Y248+ROUND((2800-$W248)*9%,2),2))*'umowa o pracę'!$E$8,2),IF(AND($W248+$X248&gt;=2800,$W248&gt;=2800),ROUND(ROUND($Y248/$W248*2800,2)*'umowa o pracę'!$E$8,2),0)))),0)),0))</f>
        <v>0</v>
      </c>
      <c r="AE248" s="32">
        <f>IF('umowa o pracę'!$E$7=2020,IF(IF($V248=1,IF($X248=0,ROUND(IF($W248&gt;2600,ROUND($Z248/$W248*2600,2),$Z248)*'umowa o pracę'!$E$8,2),ROUND(IF($W248&gt;2600,ROUND($Z248/$W248*2600,2),$Z248)*'umowa o pracę'!$E$8,2)),0)&gt;$I248,$I248,IF($V248=1,IF($X248=0,ROUND(IF($W248&gt;2600,ROUND($Z248/$W248*2600,2),$Z248)*'umowa o pracę'!$E$8,2),ROUND(IF($W248&gt;2600,ROUND($Z248/$W248*2600,2),$Z248)*'umowa o pracę'!$E$8,2)),0)),IF('umowa o pracę'!$E$7=2021,IF(IF($V248=1,IF($X248=0,ROUND(IF($W248&gt;2800,ROUND($Z248/$W248*2800,2),$Z248)*'umowa o pracę'!$E$8,2),ROUND(IF($W248&gt;2800,ROUND($Z248/$W248*2800,2),$Z248)*'umowa o pracę'!$E$8,2)),0)&gt;$I248,$I248,IF($V248=1,IF($X248=0,ROUND(IF($W248&gt;2800,ROUND($Z248/$W248*2800,2),$Z248)*'umowa o pracę'!$E$8,2),ROUND(IF($W248&gt;2800,ROUND($Z248/$W248*2800,2),$Z248)*'umowa o pracę'!$E$8,2)),0)),0))</f>
        <v>0</v>
      </c>
      <c r="AF248" s="56">
        <f>IF('umowa o pracę'!$E$7=2020,$AB248,IF('umowa o pracę'!$E$7=2021,$AC248,0))</f>
        <v>0</v>
      </c>
      <c r="AG248" s="53">
        <f t="shared" si="41"/>
        <v>1</v>
      </c>
      <c r="AH248" s="39">
        <f>IF('umowa o pracę'!$E$6&lt;3,0,$L248)</f>
        <v>0</v>
      </c>
      <c r="AI248" s="39">
        <f>IF('umowa o pracę'!$E$6&lt;3,0,$M248)</f>
        <v>0</v>
      </c>
      <c r="AJ248" s="55">
        <f>IF('umowa o pracę'!$E$6&lt;3,0,$N248)</f>
        <v>0</v>
      </c>
      <c r="AK248" s="55">
        <f>IF('umowa o pracę'!$E$6&lt;3,0,$O248)</f>
        <v>0</v>
      </c>
      <c r="AL248" s="32">
        <f>IF('umowa o pracę'!$E$7=2020,ROUND(IF($AH248&gt;=2600,2600*'umowa o pracę'!$E$8,$AH248*'umowa o pracę'!$E$8),2),IF('umowa o pracę'!$E$7=2021,ROUND(IF($AH248&gt;=2800,2800*'umowa o pracę'!$E$8,$AH248*'umowa o pracę'!$E$8),2),0))</f>
        <v>0</v>
      </c>
      <c r="AM248" s="32">
        <f>IF(IF(IF(AND($AG248=1,$I248&gt;0),ROUND(IF($AH248+$AI248&gt;=2600,2600*'umowa o pracę'!$E$8,($AH248+$AI248)*'umowa o pracę'!$E$8),2)+IF($AI248=0,ROUND(IF($AH248&gt;2600,ROUND($AK248/$AH248*2600,2),$AK248)*'umowa o pracę'!$E$8,2),ROUND(IF($AH248&gt;2600,ROUND($AK248/$AH248*2600,2),$AK248)*'umowa o pracę'!$E$8,2)),ROUND(IF($AH248+$AI248&gt;=2600,2600*'umowa o pracę'!$E$8,($AH248+$AI248)*'umowa o pracę'!$E$8),2)-IF($AI248=0,ROUND(ROUND(IF($AH248&gt;2600,ROUND($AJ248/$AH248*2600,2),$AJ248),2)*'umowa o pracę'!$E$8,2),IF($AI248&gt;0,IF($AH248+$AI248&lt;2600,ROUND(ROUND($AJ248+ROUND($AI248*9%,2),2)*'umowa o pracę'!$E$8,2),IF(AND($AH248+$AI248&gt;=2600,$AI248&lt;2600,$AH248&lt;2600),ROUND((ROUND(((2600-$AI248)/$AH248)*$AJ248,2)+ROUND($AI248*9%,2))*'umowa o pracę'!$E$8,2),IF(AND($AH248+$AI248&gt;=2600,$AI248&gt;=2600),ROUND((ROUND(2600*9%,2))*'umowa o pracę'!$E$8,2),IF(AND($AH248+$AI248&gt;=2600,$AH248&gt;=2600,$AI248&lt;2600),ROUND((ROUND($AI248*9%,2)+ROUND(((2600-$AI248)/$AH248)*$AJ248,2))*'umowa o pracę'!$E$8,2),0)))),0)))&gt;$J248,$J248,IF(AND($AG248=1,$I248&gt;0),ROUND(IF($AH248+$AI248&gt;=2600,2600*'umowa o pracę'!$E$8,($AH248+$AI248)*'umowa o pracę'!$E$8),2)+IF($AI248=0,ROUND(IF($AH248&gt;2600,ROUND($AK248/$AH248*2600,2),$AK248)*'umowa o pracę'!$E$8,2),ROUND(IF($AH248&gt;2600,ROUND($AK248/$AH248*2600,2),$AK248)*'umowa o pracę'!$E$8,2)),ROUND(IF($AH248+$AI248&gt;=2600,2600*'umowa o pracę'!$E$8,($AH248+$AI248)*'umowa o pracę'!$E$8),2)-IF($AI248=0,ROUND(ROUND(IF($AH248&gt;2600,ROUND($AJ248/$AH248*2600,2),$AJ248),2)*'umowa o pracę'!$E$8,2),IF($AI248&gt;0,IF($AH248+$AI248&lt;2600,ROUND(ROUND($AJ248+ROUND($AI248*9%,2),2)*'umowa o pracę'!$E$8,2),IF(AND($AH248+$AI248&gt;=2600,$AI248&lt;2600,$AH248&lt;2600),ROUND((ROUND(((2600-$AI248)/$AH248)*$AJ248,2)+ROUND($AI248*9%,2))*'umowa o pracę'!$E$8,2),IF(AND($AH248+$AI248&gt;=2600,$AI248&gt;=2600),ROUND((ROUND(2600*9%,2))*'umowa o pracę'!$E$8,2),IF(AND($AH248+$AI248&gt;=2600,$AH248&gt;=2600,$AI248&lt;2600),ROUND((ROUND($AI248*9%,2)+ROUND(((2600-$AI248)/$AH248)*$AJ248,2))*'umowa o pracę'!$E$8,2),0)))),0))))&gt;$J248,$J248,IF(IF(AND($AG248=1,$I248&gt;0),ROUND(IF($AH248+$AI248&gt;=2600,2600*'umowa o pracę'!$E$8,($AH248+$AI248)*'umowa o pracę'!$E$8),2)+IF($AI248=0,ROUND(IF($AH248&gt;2600,ROUND($AK248/$AH248*2600,2),$AK248)*'umowa o pracę'!$E$8,2),ROUND(IF($AH248&gt;2600,ROUND($AK248/$AH248*2600,2),$AK248)*'umowa o pracę'!$E$8,2)),ROUND(IF($AH248+$AI248&gt;=2600,2600*'umowa o pracę'!$E$8,($AH248+$AI248)*'umowa o pracę'!$E$8),2)-IF($AI248=0,ROUND(ROUND(IF($AH248&gt;2600,ROUND($AJ248/$AH248*2600,2),$AJ248),2)*'umowa o pracę'!$E$8,2),IF($AI248&gt;0,IF($AH248+$AI248&lt;2600,ROUND(ROUND($AJ248+ROUND($AI248*9%,2),2)*'umowa o pracę'!$E$8,2),IF(AND($AH248+$AI248&gt;=2600,$AI248&lt;2600,$AH248&lt;2600),ROUND((ROUND(((2600-$AI248)/$AH248)*$AJ248,2)+ROUND($AI248*9%,2))*'umowa o pracę'!$E$8,2),IF(AND($AH248+$AI248&gt;=2600,$AI248&gt;=2600),ROUND((ROUND(2600*9%,2))*'umowa o pracę'!$E$8,2),IF(AND($AH248+$AI248&gt;=2600,$AH248&gt;=2600,$AI248&lt;2600),ROUND((ROUND($AI248*9%,2)+ROUND(((2600-$AI248)/$AH248)*$AJ248,2))*'umowa o pracę'!$E$8,2),0)))),0)))&gt;$J248,$J248,IF(AND($AG248=1,$I248&gt;0),ROUND(IF($AH248+$AI248&gt;=2600,2600*'umowa o pracę'!$E$8,($AH248+$AI248)*'umowa o pracę'!$E$8),2)+IF($AI248=0,ROUND(IF($AH248&gt;2600,ROUND($AK248/$AH248*2600,2),$AK248)*'umowa o pracę'!$E$8,2),ROUND(IF($AH248&gt;2600,ROUND($AK248/$AH248*2600,2),$AK248)*'umowa o pracę'!$E$8,2)),ROUND(IF($AH248+$AI248&gt;=2600,2600*'umowa o pracę'!$E$8,($AH248+$AI248)*'umowa o pracę'!$E$8),2)-IF(AND($AI248=0,I248&gt;0),ROUND(ROUND(IF($AH248&gt;2600,ROUND($AJ248/$AH248*2600,2),$AJ248),2)*'umowa o pracę'!$E$8,2),IF($AI248&gt;0,IF($AH248+$AI248&lt;2600,ROUND(ROUND($AJ248+ROUND($AI248*9%,2),2)*'umowa o pracę'!$E$8,2),IF(AND($AH248+$AI248&gt;=2600,$AI248&lt;2600,$AH248&lt;2600),ROUND((ROUND(((2600-$AI248)/$AH248)*$AJ248,2)+ROUND($AI248*9%,2))*'umowa o pracę'!$E$8,2),IF(AND($AH248+$AI248&gt;=2600,$AI248&gt;=2600),ROUND((ROUND(2600*9%,2))*'umowa o pracę'!$E$8,2),IF(AND($AH248+$AI248&gt;=2600,$AH248&gt;=2600,$AI248&lt;2600),ROUND((ROUND($AI248*9%,2)+ROUND(((2600-$AI248)/$AH248)*$AJ248,2))*'umowa o pracę'!$E$8,2),0)))),0)))))</f>
        <v>0</v>
      </c>
      <c r="AN248" s="32">
        <f>IF(IF(IF(AND($AG248=1,$I248&gt;0),ROUND(IF($AH248+$AI248&gt;=2800,2800*'umowa o pracę'!$E$8,($AH248+$AI248)*'umowa o pracę'!$E$8),2)+IF($AI248=0,ROUND(IF($AH248&gt;2800,ROUND($AK248/$AH248*2800,2),$AK248)*'umowa o pracę'!$E$8,2),ROUND(IF($AH248&gt;2800,ROUND($AK248/$AH248*2800,2),$AK248)*'umowa o pracę'!$E$8,2)),ROUND(IF($AH248+$AI248&gt;=2800,2800*'umowa o pracę'!$E$8,($AH248+$AI248)*'umowa o pracę'!$E$8),2)-IF($AI248=0,ROUND(ROUND(IF($AH248&gt;2800,ROUND($AJ248/$AH248*2800,2),$AJ248),2)*'umowa o pracę'!$E$8,2),IF($AI248&gt;0,IF($AH248+$AI248&lt;2800,ROUND(ROUND($AJ248+ROUND($AI248*9%,2),2)*'umowa o pracę'!$E$8,2),IF(AND($AH248+$AI248&gt;=2800,$AI248&lt;2800,$AH248&lt;2800),ROUND((ROUND(((2800-$AI248)/$AH248)*$AJ248,2)+ROUND($AI248*9%,2))*'umowa o pracę'!$E$8,2),IF(AND($AH248+$AI248&gt;=2800,$AI248&gt;=2800),ROUND((ROUND(2800*9%,2))*'umowa o pracę'!$E$8,2),IF(AND($AH248+$AI248&gt;=2800,$AH248&gt;=2800,$AI248&lt;2800),ROUND((ROUND($AI248*9%,2)+ROUND(((2800-$AI248)/$AH248)*$AJ248,2))*'umowa o pracę'!$E$8,2),0)))),0)))&gt;$J248,$J248,IF(AND($AG248=1,$I248&gt;0),ROUND(IF($AH248+$AI248&gt;=2800,2800*'umowa o pracę'!$E$8,($AH248+$AI248)*'umowa o pracę'!$E$8),2)+IF($AI248=0,ROUND(IF($AH248&gt;2800,ROUND($AK248/$AH248*2800,2),$AK248)*'umowa o pracę'!$E$8,2),ROUND(IF($AH248&gt;2800,ROUND($AK248/$AH248*2800,2),$AK248)*'umowa o pracę'!$E$8,2)),ROUND(IF($AH248+$AI248&gt;=2800,2800*'umowa o pracę'!$E$8,($AH248+$AI248)*'umowa o pracę'!$E$8),2)-IF($AI248=0,ROUND(ROUND(IF($AH248&gt;2800,ROUND($AJ248/$AH248*2800,2),$AJ248),2)*'umowa o pracę'!$E$8,2),IF($AI248&gt;0,IF($AH248+$AI248&lt;2800,ROUND(ROUND($AJ248+ROUND($AI248*9%,2),2)*'umowa o pracę'!$E$8,2),IF(AND($AH248+$AI248&gt;=2800,$AI248&lt;2800,$AH248&lt;2800),ROUND((ROUND(((2800-$AI248)/$AH248)*$AJ248,2)+ROUND($AI248*9%,2))*'umowa o pracę'!$E$8,2),IF(AND($AH248+$AI248&gt;=2800,$AI248&gt;=2800),ROUND((ROUND(2800*9%,2))*'umowa o pracę'!$E$8,2),IF(AND($AH248+$AI248&gt;=2800,$AH248&gt;=2800,$AI248&lt;2800),ROUND((ROUND($AI248*9%,2)+ROUND(((2800-$AI248)/$AH248)*$AJ248,2))*'umowa o pracę'!$E$8,2),0)))),0))))&gt;$J248,$J248,IF(IF(AND($AG248=1,$I248&gt;0),ROUND(IF($AH248+$AI248&gt;=2800,2800*'umowa o pracę'!$E$8,($AH248+$AI248)*'umowa o pracę'!$E$8),2)+IF($AI248=0,ROUND(IF($AH248&gt;2800,ROUND($AK248/$AH248*2800,2),$AK248)*'umowa o pracę'!$E$8,2),ROUND(IF($AH248&gt;2800,ROUND($AK248/$AH248*2800,2),$AK248)*'umowa o pracę'!$E$8,2)),ROUND(IF($AH248+$AI248&gt;=2800,2800*'umowa o pracę'!$E$8,($AH248+$AI248)*'umowa o pracę'!$E$8),2)-IF($AI248=0,ROUND(ROUND(IF($AH248&gt;2800,ROUND($AJ248/$AH248*2800,2),$AJ248),2)*'umowa o pracę'!$E$8,2),IF($AI248&gt;0,IF($AH248+$AI248&lt;2800,ROUND(ROUND($AJ248+ROUND($AI248*9%,2),2)*'umowa o pracę'!$E$8,2),IF(AND($AH248+$AI248&gt;=2800,$AI248&lt;2800,$AH248&lt;2800),ROUND((ROUND(((2800-$AI248)/$AH248)*$AJ248,2)+ROUND($AI248*9%,2))*'umowa o pracę'!$E$8,2),IF(AND($AH248+$AI248&gt;=2800,$AI248&gt;=2800),ROUND((ROUND(2800*9%,2))*'umowa o pracę'!$E$8,2),IF(AND($AH248+$AI248&gt;=2800,$AH248&gt;=2800,$AI248&lt;2800),ROUND((ROUND($AI248*9%,2)+ROUND(((2800-$AI248)/$AH248)*$AJ248,2))*'umowa o pracę'!$E$8,2),0)))),0)))&gt;$J248,$J248,IF(AND($AG248=1,$I248&gt;0),ROUND(IF($AH248+$AI248&gt;=2800,2800*'umowa o pracę'!$E$8,($AH248+$AI248)*'umowa o pracę'!$E$8),2)+IF($AI248=0,ROUND(IF($AH248&gt;2800,ROUND($AK248/$AH248*2800,2),$AK248)*'umowa o pracę'!$E$8,2),ROUND(IF($AH248&gt;2800,ROUND($AK248/$AH248*2800,2),$AK248)*'umowa o pracę'!$E$8,2)),ROUND(IF($AH248+$AI248&gt;=2800,2800*'umowa o pracę'!$E$8,($AH248+$AI248)*'umowa o pracę'!$E$8),2)-IF(AND($AI248=0,I248&gt;0),ROUND(ROUND(IF($AH248&gt;2800,ROUND($AJ248/$AH248*2800,2),$AJ248),2)*'umowa o pracę'!$E$8,2),IF($AI248&gt;0,IF($AH248+$AI248&lt;2800,ROUND(ROUND($AJ248+ROUND($AI248*9%,2),2)*'umowa o pracę'!$E$8,2),IF(AND($AH248+$AI248&gt;=2800,$AI248&lt;2800,$AH248&lt;2800),ROUND((ROUND(((2800-$AI248)/$AH248)*$AJ248,2)+ROUND($AI248*9%,2))*'umowa o pracę'!$E$8,2),IF(AND($AH248+$AI248&gt;=2800,$AI248&gt;=2800),ROUND((ROUND(2800*9%,2))*'umowa o pracę'!$E$8,2),IF(AND($AH248+$AI248&gt;=2800,$AH248&gt;=2800,$AI248&lt;2800),ROUND((ROUND($AI248*9%,2)+ROUND(((2800-$AI248)/$AH248)*$AJ248,2))*'umowa o pracę'!$E$8,2),0)))),0)))))</f>
        <v>0</v>
      </c>
      <c r="AO248" s="32">
        <f>IF('umowa o pracę'!$E$7=2020,IF(IF($AG248=1,IF($AI248=0,ROUND(IF($AH248&gt;2600,ROUND($AJ248/$AH248*2600,2),$AJ248)*'umowa o pracę'!$E$8,2),IF($AH248+$AI248&lt;2600,ROUND(ROUND($AJ248+ROUND($AI248*9%,2),2)*'umowa o pracę'!$E$8,2),IF(AND($AH248+$AI248&gt;=2600,$AH248&lt;2600),ROUND((ROUND($AJ248+ROUND((2600-$AH248)*9%,2),2))*'umowa o pracę'!$E$8,2),IF(AND($AH248+$AI248&gt;=2600,$AH248&gt;=2600),ROUND(ROUND($AJ248/$AH248*2600,2)*'umowa o pracę'!$E$8,2),0)))),0)&gt;$H248,$H248,IF($AG248=1,IF($AI248=0,ROUND(IF($AH248&gt;2600,ROUND($AJ248/$AH248*2600,2),$AJ248)*'umowa o pracę'!$E$8,2),IF($AH248+$AI248&lt;2600,ROUND(ROUND($AJ248+ROUND($AI248*9%,2),2)*'umowa o pracę'!$E$8,2),IF(AND($AH248+$AI248&gt;=2600,$AH248&lt;2600),ROUND((ROUND($AJ248+ROUND((2600-$AH248)*9%,2),2))*'umowa o pracę'!$E$8,2),IF(AND($AH248+$AI248&gt;=2600,$AH248&gt;=2600),ROUND(ROUND($AJ248/$AH248*2600,2)*'umowa o pracę'!$E$8,2),0)))),0)),IF('umowa o pracę'!$E$7=2021,IF(IF($AG248=1,IF($AI248=0,ROUND(IF($AH248&gt;2800,ROUND($AJ248/$AH248*2800,2),$AJ248)*'umowa o pracę'!$E$8,2),IF($AH248+$AI248&lt;2800,ROUND(ROUND($AJ248+ROUND($AI248*9%,2),2)*'umowa o pracę'!$E$8,2),IF(AND($AH248+$AI248&gt;=2800,$AH248&lt;2800),ROUND((ROUND($AJ248+ROUND((2800-$AH248)*9%,2),2))*'umowa o pracę'!$E$8,2),IF(AND($AH248+$AI248&gt;=2800,$AH248&gt;=2800),ROUND(ROUND($AJ248/$AH248*2800,2)*'umowa o pracę'!$E$8,2),0)))),0)&gt;$H248,$H248,IF($AG248=1,IF($AI248=0,ROUND(IF($AH248&gt;2800,ROUND($AJ248/$AH248*2800,2),$AJ248)*'umowa o pracę'!$E$8,2),IF($AH248+$AI248&lt;2800,ROUND(ROUND($AJ248+ROUND($AI248*9%,2),2)*'umowa o pracę'!$E$8,2),IF(AND($AH248+$AI248&gt;=2800,$AH248&lt;2800),ROUND((ROUND($AJ248+ROUND((2800-$AH248)*9%,2),2))*'umowa o pracę'!$E$8,2),IF(AND($AH248+$AI248&gt;=2800,$AH248&gt;=2800),ROUND(ROUND($AJ248/$AH248*2800,2)*'umowa o pracę'!$E$8,2),0)))),0)),0))</f>
        <v>0</v>
      </c>
      <c r="AP248" s="32">
        <f>IF('umowa o pracę'!$E$7=2020,IF(IF($AG248=1,IF($AI248=0,ROUND(IF($AH248&gt;2600,ROUND($AK248/$AH248*2600,2),$AK248)*'umowa o pracę'!$E$8,2),ROUND(IF($AH248&gt;2600,ROUND($AK248/$AH248*2600,2),$AK248)*'umowa o pracę'!$E$8,2)),0)&gt;$I248,$I248,IF($AG248=1,IF($AI248=0,ROUND(IF($AH248&gt;2600,ROUND($AK248/$AH248*2600,2),$AK248)*'umowa o pracę'!$E$8,2),ROUND(IF($AH248&gt;2600,ROUND($AK248/$AH248*2600,2),$AK248)*'umowa o pracę'!$E$8,2)),0)),IF('umowa o pracę'!$E$7=2021,IF(IF($AG248=1,IF($AI248=0,ROUND(IF($AH248&gt;2800,ROUND($AK248/$AH248*2800,2),$AK248)*'umowa o pracę'!$E$8,2),ROUND(IF($AH248&gt;2800,ROUND($AK248/$AH248*2800,2),$AK248)*'umowa o pracę'!$E$8,2)),0)&gt;$I248,$I248,IF($AG248=1,IF($AI248=0,ROUND(IF($AH248&gt;2800,ROUND($AK248/$AH248*2800,2),$AK248)*'umowa o pracę'!$E$8,2),ROUND(IF($AH248&gt;2800,ROUND($AK248/$AH248*2800,2),$AK248)*'umowa o pracę'!$E$8,2)),0)),0))</f>
        <v>0</v>
      </c>
      <c r="AQ248" s="56">
        <f>IF('umowa o pracę'!$E$7=2020,$AM248,IF('umowa o pracę'!$E$7=2021,$AN248,0))</f>
        <v>0</v>
      </c>
      <c r="AR248" s="33">
        <f>IF('umowa o pracę'!$E$7=0,0,U248+AF248+AQ248)</f>
        <v>0</v>
      </c>
      <c r="AS248" s="19"/>
      <c r="AT248" s="19"/>
      <c r="AU248" s="19"/>
      <c r="AV248" s="6"/>
      <c r="AW248" s="6"/>
      <c r="AX248" s="6">
        <f t="shared" si="39"/>
        <v>10</v>
      </c>
      <c r="AY248" s="6"/>
      <c r="AZ248" s="234">
        <f t="shared" si="42"/>
        <v>0</v>
      </c>
      <c r="BA248" s="234">
        <f t="shared" si="43"/>
        <v>0</v>
      </c>
      <c r="BB248" s="234">
        <f t="shared" si="44"/>
        <v>0</v>
      </c>
      <c r="BC248" s="234">
        <f t="shared" si="45"/>
        <v>0</v>
      </c>
      <c r="BD248" s="234">
        <f t="shared" si="46"/>
        <v>0</v>
      </c>
      <c r="BE248" s="234">
        <f t="shared" si="47"/>
        <v>0</v>
      </c>
      <c r="BF248" s="234">
        <f t="shared" si="48"/>
        <v>0</v>
      </c>
      <c r="BG248" s="234">
        <f t="shared" si="49"/>
        <v>0</v>
      </c>
      <c r="BH248" s="234">
        <f t="shared" si="50"/>
        <v>0</v>
      </c>
      <c r="BI248" s="238">
        <f t="shared" si="51"/>
        <v>0</v>
      </c>
      <c r="BJ248" s="236"/>
      <c r="BK248" s="236"/>
      <c r="BL248" s="237"/>
    </row>
    <row r="249" spans="1:64" ht="15.75" customHeight="1" x14ac:dyDescent="0.25">
      <c r="A249" s="129">
        <v>238</v>
      </c>
      <c r="B249" s="57"/>
      <c r="C249" s="57"/>
      <c r="D249" s="36"/>
      <c r="E249" s="36"/>
      <c r="F249" s="242"/>
      <c r="G249" s="37">
        <v>1</v>
      </c>
      <c r="H249" s="58">
        <v>0</v>
      </c>
      <c r="I249" s="59">
        <v>0</v>
      </c>
      <c r="J249" s="60">
        <v>0</v>
      </c>
      <c r="K249" s="52">
        <v>1</v>
      </c>
      <c r="L249" s="39">
        <v>0</v>
      </c>
      <c r="M249" s="39">
        <v>0</v>
      </c>
      <c r="N249" s="39">
        <v>0</v>
      </c>
      <c r="O249" s="39">
        <v>0</v>
      </c>
      <c r="P249" s="35">
        <f>IF('umowa o pracę'!$E$7=2020,ROUND(IF($L249&gt;=2600,2600*'umowa o pracę'!$E$8,$L249*'umowa o pracę'!$E$8),2),IF('umowa o pracę'!$E$7=2021,ROUND(IF($L249&gt;=2800,2800*'umowa o pracę'!$E$8,$L249*'umowa o pracę'!$E$8),2),0))</f>
        <v>0</v>
      </c>
      <c r="Q249" s="252">
        <f>IF(IF(IF(AND($K249=1,$I249&gt;0),ROUND(IF($L249+$M249&gt;=2600,2600*'umowa o pracę'!$E$8,($L249+$M249)*'umowa o pracę'!$E$8),2)+IF($M249=0,ROUND(IF($L249&gt;2600,ROUND($O249/$L249*2600,2),$O249)*'umowa o pracę'!$E$8,2),ROUND(IF($L249&gt;2600,ROUND($O249/$L249*2600,2),$O249)*'umowa o pracę'!$E$8,2)),ROUND(IF($L249+$M249&gt;=2600,2600*'umowa o pracę'!$E$8,($L249+$M249)*'umowa o pracę'!$E$8),2)-IF($M249=0,ROUND(ROUND(IF($L249&gt;2600,ROUND($N249/$L249*2600,2),$N249),2)*'umowa o pracę'!$E$8,2),IF($M249&gt;0,IF($L249+$M249&lt;2600,ROUND(ROUND($N249+ROUND($M249*9%,2),2)*'umowa o pracę'!$E$8,2),IF(AND($L249+$M249&gt;=2600,$M249&lt;2600,$L249&lt;2600),ROUND((ROUND(((2600-$M249)/$L249)*$N249,2)+ROUND($M249*9%,2))*'umowa o pracę'!$E$8,2),IF(AND($L249+$M249&gt;=2600,$M249&gt;=2600),ROUND((ROUND(2600*9%,2))*'umowa o pracę'!$E$8,2),IF(AND($L249+$M249&gt;=2600,$L249&gt;=2600,$M249&lt;2600),ROUND((ROUND($M249*9%,2)+ROUND(((2600-$M249)/$L249)*$N249,2))*'umowa o pracę'!$E$8,2),0)))),0)))&gt;$J249,$J249,IF(AND($K249=1,$I249&gt;0),ROUND(IF($L249+$M249&gt;=2600,2600*'umowa o pracę'!$E$8,($L249+$M249)*'umowa o pracę'!$E$8),2)+IF($M249=0,ROUND(IF($L249&gt;2600,ROUND($O249/$L249*2600,2),$O249)*'umowa o pracę'!$E$8,2),ROUND(IF($L249&gt;2600,ROUND($O249/$L249*2600,2),$O249)*'umowa o pracę'!$E$8,2)),ROUND(IF($L249+$M249&gt;=2600,2600*'umowa o pracę'!$E$8,($L249+$M249)*'umowa o pracę'!$E$8),2)-IF($M249=0,ROUND(ROUND(IF($L249&gt;2600,ROUND($N249/$L249*2600,2),$N249),2)*'umowa o pracę'!$E$8,2),IF($M249&gt;0,IF($L249+$M249&lt;2600,ROUND(ROUND($N249+ROUND($M249*9%,2),2)*'umowa o pracę'!$E$8,2),IF(AND($L249+$M249&gt;=2600,$M249&lt;2600,$L249&lt;2600),ROUND((ROUND(((2600-$M249)/$L249)*$N249,2)+ROUND($M249*9%,2))*'umowa o pracę'!$E$8,2),IF(AND($L249+$M249&gt;=2600,$M249&gt;=2600),ROUND((ROUND(2600*9%,2))*'umowa o pracę'!$E$8,2),IF(AND($L249+$M249&gt;=2600,$L249&gt;=2600,$M249&lt;2600),ROUND((ROUND($M249*9%,2)+ROUND(((2600-$M249)/$L249)*$N249,2))*'umowa o pracę'!$E$8,2),0)))),0))))&gt;$J249,$J249,IF(IF(AND($K249=1,$I249&gt;0),ROUND(IF($L249+$M249&gt;=2600,2600*'umowa o pracę'!$E$8,($L249+$M249)*'umowa o pracę'!$E$8),2)+IF($M249=0,ROUND(IF($L249&gt;2600,ROUND($O249/$L249*2600,2),$O249)*'umowa o pracę'!$E$8,2),ROUND(IF($L249&gt;2600,ROUND($O249/$L249*2600,2),$O249)*'umowa o pracę'!$E$8,2)),ROUND(IF($L249+$M249&gt;=2600,2600*'umowa o pracę'!$E$8,($L249+$M249)*'umowa o pracę'!$E$8),2)-IF($M249=0,ROUND(ROUND(IF($L249&gt;2600,ROUND($N249/$L249*2600,2),$N249),2)*'umowa o pracę'!$E$8,2),IF($M249&gt;0,IF($L249+$M249&lt;2600,ROUND(ROUND($N249+ROUND($M249*9%,2),2)*'umowa o pracę'!$E$8,2),IF(AND($L249+$M249&gt;=2600,$M249&lt;2600,$L249&lt;2600),ROUND((ROUND(((2600-$M249)/$L249)*$N249,2)+ROUND($M249*9%,2))*'umowa o pracę'!$E$8,2),IF(AND($L249+$M249&gt;=2600,$M249&gt;=2600),ROUND((ROUND(2600*9%,2))*'umowa o pracę'!$E$8,2),IF(AND($L249+$M249&gt;=2600,$L249&gt;=2600,$M249&lt;2600),ROUND((ROUND($M249*9%,2)+ROUND(((2600-$M249)/$L249)*$N249,2))*'umowa o pracę'!$E$8,2),0)))),0)))&gt;$J249,$J249,IF(AND($K249=1,$I249&gt;0),ROUND(IF($L249+$M249&gt;=2600,2600*'umowa o pracę'!$E$8,($L249+$M249)*'umowa o pracę'!$E$8),2)+IF($M249=0,ROUND(IF($L249&gt;2600,ROUND($O249/$L249*2600,2),$O249)*'umowa o pracę'!$E$8,2),ROUND(IF($L249&gt;2600,ROUND($O249/$L249*2600,2),$O249)*'umowa o pracę'!$E$8,2)),ROUND(IF($L249+$M249&gt;=2600,2600*'umowa o pracę'!$E$8,($L249+$M249)*'umowa o pracę'!$E$8),2)-IF(AND($M249=0,I249&gt;0),ROUND(ROUND(IF($L249&gt;2600,ROUND($N249/$L249*2600,2),$N249),2)*'umowa o pracę'!$E$8,2),IF($M249&gt;0,IF($L249+$M249&lt;2600,ROUND(ROUND($N249+ROUND($M249*9%,2),2)*'umowa o pracę'!$E$8,2),IF(AND($L249+$M249&gt;=2600,$M249&lt;2600,$L249&lt;2600),ROUND((ROUND(((2600-$M249)/$L249)*$N249,2)+ROUND($M249*9%,2))*'umowa o pracę'!$E$8,2),IF(AND($L249+$M249&gt;=2600,$M249&gt;=2600),ROUND((ROUND(2600*9%,2))*'umowa o pracę'!$E$8,2),IF(AND($L249+$M249&gt;=2600,$L249&gt;=2600,$M249&lt;2600),ROUND((ROUND($M249*9%,2)+ROUND(((2600-$M249)/$L249)*$N249,2))*'umowa o pracę'!$E$8,2),0)))),0)))))</f>
        <v>0</v>
      </c>
      <c r="R249" s="252">
        <f>IF(IF(IF(AND($K249=1,$I249&gt;0),ROUND(IF($L249+$M249&gt;=2800,2800*'umowa o pracę'!$E$8,($L249+$M249)*'umowa o pracę'!$E$8),2)+IF($M249=0,ROUND(IF($L249&gt;2800,ROUND($O249/$L249*2800,2),$O249)*'umowa o pracę'!$E$8,2),ROUND(IF($L249&gt;2800,ROUND($O249/$L249*2800,2),$O249)*'umowa o pracę'!$E$8,2)),ROUND(IF($L249+$M249&gt;=2800,2800*'umowa o pracę'!$E$8,($L249+$M249)*'umowa o pracę'!$E$8),2)-IF($M249=0,ROUND(ROUND(IF($L249&gt;2800,ROUND($N249/$L249*2800,2),$N249),2)*'umowa o pracę'!$E$8,2),IF($M249&gt;0,IF($L249+$M249&lt;2800,ROUND(ROUND($N249+ROUND($M249*9%,2),2)*'umowa o pracę'!$E$8,2),IF(AND($L249+$M249&gt;=2800,$M249&lt;2800,$L249&lt;2800),ROUND((ROUND(((2800-$M249)/$L249)*$N249,2)+ROUND($M249*9%,2))*'umowa o pracę'!$E$8,2),IF(AND($L249+$M249&gt;=2800,$M249&gt;=2800),ROUND((ROUND(2800*9%,2))*'umowa o pracę'!$E$8,2),IF(AND($L249+$M249&gt;=2800,$L249&gt;=2800,$M249&lt;2800),ROUND((ROUND($M249*9%,2)+ROUND(((2800-$M249)/$L249)*$N249,2))*'umowa o pracę'!$E$8,2),0)))),0)))&gt;$J249,$J249,IF(AND($K249=1,$I249&gt;0),ROUND(IF($L249+$M249&gt;=2800,2800*'umowa o pracę'!$E$8,($L249+$M249)*'umowa o pracę'!$E$8),2)+IF($M249=0,ROUND(IF($L249&gt;2800,ROUND($O249/$L249*2800,2),$O249)*'umowa o pracę'!$E$8,2),ROUND(IF($L249&gt;2800,ROUND($O249/$L249*2800,2),$O249)*'umowa o pracę'!$E$8,2)),ROUND(IF($L249+$M249&gt;=2800,2800*'umowa o pracę'!$E$8,($L249+$M249)*'umowa o pracę'!$E$8),2)-IF($M249=0,ROUND(ROUND(IF($L249&gt;2800,ROUND($N249/$L249*2800,2),$N249),2)*'umowa o pracę'!$E$8,2),IF($M249&gt;0,IF($L249+$M249&lt;2800,ROUND(ROUND($N249+ROUND($M249*9%,2),2)*'umowa o pracę'!$E$8,2),IF(AND($L249+$M249&gt;=2800,$M249&lt;2800,$L249&lt;2800),ROUND((ROUND(((2800-$M249)/$L249)*$N249,2)+ROUND($M249*9%,2))*'umowa o pracę'!$E$8,2),IF(AND($L249+$M249&gt;=2800,$M249&gt;=2800),ROUND((ROUND(2800*9%,2))*'umowa o pracę'!$E$8,2),IF(AND($L249+$M249&gt;=2800,$L249&gt;=2800,$M249&lt;2800),ROUND((ROUND($M249*9%,2)+ROUND(((2800-$M249)/$L249)*$N249,2))*'umowa o pracę'!$E$8,2),0)))),0))))&gt;$J249,$J249,IF(IF(AND($K249=1,$I249&gt;0),ROUND(IF($L249+$M249&gt;=2800,2800*'umowa o pracę'!$E$8,($L249+$M249)*'umowa o pracę'!$E$8),2)+IF($M249=0,ROUND(IF($L249&gt;2800,ROUND($O249/$L249*2800,2),$O249)*'umowa o pracę'!$E$8,2),ROUND(IF($L249&gt;2800,ROUND($O249/$L249*2800,2),$O249)*'umowa o pracę'!$E$8,2)),ROUND(IF($L249+$M249&gt;=2800,2800*'umowa o pracę'!$E$8,($L249+$M249)*'umowa o pracę'!$E$8),2)-IF($M249=0,ROUND(ROUND(IF($L249&gt;2800,ROUND($N249/$L249*2800,2),$N249),2)*'umowa o pracę'!$E$8,2),IF($M249&gt;0,IF($L249+$M249&lt;2800,ROUND(ROUND($N249+ROUND($M249*9%,2),2)*'umowa o pracę'!$E$8,2),IF(AND($L249+$M249&gt;=2800,$M249&lt;2800,$L249&lt;2800),ROUND((ROUND(((2800-$M249)/$L249)*$N249,2)+ROUND($M249*9%,2))*'umowa o pracę'!$E$8,2),IF(AND($L249+$M249&gt;=2800,$M249&gt;=2800),ROUND((ROUND(2800*9%,2))*'umowa o pracę'!$E$8,2),IF(AND($L249+$M249&gt;=2800,$L249&gt;=2800,$M249&lt;2800),ROUND((ROUND($M249*9%,2)+ROUND(((2800-$M249)/$L249)*$N249,2))*'umowa o pracę'!$E$8,2),0)))),0)))&gt;$J249,$J249,IF(AND($K249=1,$I249&gt;0),ROUND(IF($L249+$M249&gt;=2800,2800*'umowa o pracę'!$E$8,($L249+$M249)*'umowa o pracę'!$E$8),2)+IF($M249=0,ROUND(IF($L249&gt;2800,ROUND($O249/$L249*2800,2),$O249)*'umowa o pracę'!$E$8,2),ROUND(IF($L249&gt;2800,ROUND($O249/$L249*2800,2),$O249)*'umowa o pracę'!$E$8,2)),ROUND(IF($L249+$M249&gt;=2800,2800*'umowa o pracę'!$E$8,($L249+$M249)*'umowa o pracę'!$E$8),2)-IF(AND($M249=0,I249&gt;0),ROUND(ROUND(IF($L249&gt;2800,ROUND($N249/$L249*2800,2),$N249),2)*'umowa o pracę'!$E$8,2),IF($M249&gt;0,IF($L249+$M249&lt;2800,ROUND(ROUND($N249+ROUND($M249*9%,2),2)*'umowa o pracę'!$E$8,2),IF(AND($L249+$M249&gt;=2800,$M249&lt;2800,$L249&lt;2800),ROUND((ROUND(((2800-$M249)/$L249)*$N249,2)+ROUND($M249*9%,2))*'umowa o pracę'!$E$8,2),IF(AND($L249+$M249&gt;=2800,$M249&gt;=2800),ROUND((ROUND(2800*9%,2))*'umowa o pracę'!$E$8,2),IF(AND($L249+$M249&gt;=2800,$L249&gt;=2800,$M249&lt;2800),ROUND((ROUND($M249*9%,2)+ROUND(((2800-$M249)/$L249)*$N249,2))*'umowa o pracę'!$E$8,2),0)))),0)))))</f>
        <v>0</v>
      </c>
      <c r="S249" s="32">
        <f>IF('umowa o pracę'!$E$7=2020,IF(IF($K249=1,IF($M249=0,ROUND(IF($L249&gt;2600,ROUND($N249/$L249*2600,2),$N249)*'umowa o pracę'!$E$8,2),IF($L249+$M249&lt;2600,ROUND(ROUND($N249+ROUND($M249*9%,2),2)*'umowa o pracę'!$E$8,2),IF(AND($L249+$M249&gt;=2600,$L249&lt;2600),ROUND((ROUND($N249+ROUND((2600-$L249)*9%,2),2))*'umowa o pracę'!$E$8,2),IF(AND($L249+$M249&gt;=2600,$L249&gt;=2600),ROUND(ROUND($N249/$L249*2600,2)*'umowa o pracę'!$E$8,2),0)))),0)&gt;$H249,$H249,IF($K249=1,IF($M249=0,ROUND(IF($L249&gt;2600,ROUND($N249/$L249*2600,2),$N249)*'umowa o pracę'!$E$8,2),IF($L249+$M249&lt;2600,ROUND(ROUND($N249+ROUND($M249*9%,2),2)*'umowa o pracę'!$E$8,2),IF(AND($L249+$M249&gt;=2600,$L249&lt;2600),ROUND((ROUND($N249+ROUND((2600-$L249)*9%,2),2))*'umowa o pracę'!$E$8,2),IF(AND($L249+$M249&gt;=2600,$L249&gt;=2600),ROUND(ROUND($N249/$L249*2600,2)*'umowa o pracę'!$E$8,2),0)))),0)),IF('umowa o pracę'!$E$7=2021,IF(IF($K249=1,IF($M249=0,ROUND(IF($L249&gt;2800,ROUND($N249/$L249*2800,2),$N249)*'umowa o pracę'!$E$8,2),IF($L249+$M249&lt;2800,ROUND(ROUND($N249+ROUND($M249*9%,2),2)*'umowa o pracę'!$E$8,2),IF(AND($L249+$M249&gt;=2800,$L249&lt;2800),ROUND((ROUND($N249+ROUND((2800-$L249)*9%,2),2))*'umowa o pracę'!$E$8,2),IF(AND($L249+$M249&gt;=2800,$L249&gt;=2800),ROUND(ROUND($N249/$L249*2800,2)*'umowa o pracę'!$E$8,2),0)))),0)&gt;$H249,$H249,IF($K249=1,IF($M249=0,ROUND(IF($L249&gt;2800,ROUND($N249/$L249*2800,2),$N249)*'umowa o pracę'!$E$8,2),IF($L249+$M249&lt;2800,ROUND(ROUND($N249+ROUND($M249*9%,2),2)*'umowa o pracę'!$E$8,2),IF(AND($L249+$M249&gt;=2800,$L249&lt;2800),ROUND((ROUND($N249+ROUND((2800-$L249)*9%,2),2))*'umowa o pracę'!$E$8,2),IF(AND($L249+$M249&gt;=2800,$L249&gt;=2800),ROUND(ROUND($N249/$L249*2800,2)*'umowa o pracę'!$E$8,2),0)))),0)),0))</f>
        <v>0</v>
      </c>
      <c r="T249" s="32">
        <f>IF('umowa o pracę'!$E$7=2020,IF(IF($K249=1,IF($M249=0,ROUND(IF($L249&gt;2600,ROUND($O249/$L249*2600,2),$O249)*'umowa o pracę'!$E$8,2),ROUND(IF($L249&gt;2600,ROUND($O249/$L249*2600,2),$O249)*'umowa o pracę'!$E$8,2)),0)&gt;$I249,$I249,IF($K249=1,IF($M249=0,ROUND(IF($L249&gt;2600,ROUND($O249/$L249*2600,2),$O249)*'umowa o pracę'!$E$8,2),ROUND(IF($L249&gt;2600,ROUND($O249/$L249*2600,2),$O249)*'umowa o pracę'!$E$8,2)),0)),IF('umowa o pracę'!$E$7=2021,IF(IF($K249=1,IF($M249=0,ROUND(IF($L249&gt;2800,ROUND($O249/$L249*2800,2),$O249)*'umowa o pracę'!$E$8,2),ROUND(IF($L249&gt;2800,ROUND($O249/$L249*2800,2),$O249)*'umowa o pracę'!$E$8,2)),0)&gt;$I249,$I249,IF($K249=1,IF($M249=0,ROUND(IF($L249&gt;2800,ROUND($O249/$L249*2800,2),$O249)*'umowa o pracę'!$E$8,2),ROUND(IF($L249&gt;2800,ROUND($O249/$L249*2800,2),$O249)*'umowa o pracę'!$E$8,2)),0)),0))</f>
        <v>0</v>
      </c>
      <c r="U249" s="51">
        <f>IF('umowa o pracę'!$E$7=2020,$Q249,IF('umowa o pracę'!$E$7=2021,$R249,0))</f>
        <v>0</v>
      </c>
      <c r="V249" s="53">
        <f t="shared" si="40"/>
        <v>1</v>
      </c>
      <c r="W249" s="54">
        <f>IF('umowa o pracę'!$E$6&lt;2,0,$L249)</f>
        <v>0</v>
      </c>
      <c r="X249" s="54">
        <f>IF('umowa o pracę'!$E$6&lt;2,0,$M249)</f>
        <v>0</v>
      </c>
      <c r="Y249" s="55">
        <f>IF('umowa o pracę'!$E$6&lt;2,0,$N249)</f>
        <v>0</v>
      </c>
      <c r="Z249" s="55">
        <f>IF('umowa o pracę'!$E$6&lt;2,0,$O249)</f>
        <v>0</v>
      </c>
      <c r="AA249" s="32">
        <f>IF('umowa o pracę'!$E$7=2020,ROUND(IF($W249&gt;=2600,2600*'umowa o pracę'!$E$8,$W249*'umowa o pracę'!$E$8),2),IF('umowa o pracę'!$E$7=2021,ROUND(IF($W249&gt;=2800,2800*'umowa o pracę'!$E$8,$W249*'umowa o pracę'!$E$8),2),0))</f>
        <v>0</v>
      </c>
      <c r="AB249" s="32">
        <f>IF(IF(IF(AND($V249=1,$I249&gt;0),ROUND(IF($W249+$X249&gt;=2600,2600*'umowa o pracę'!$E$8,($W249+$X249)*'umowa o pracę'!$E$8),2)+IF($X249=0,ROUND(IF($W249&gt;2600,ROUND($Z249/$W249*2600,2),$Z249)*'umowa o pracę'!$E$8,2),ROUND(IF($W249&gt;2600,ROUND($Z249/$W249*2600,2),$Z249)*'umowa o pracę'!$E$8,2)),ROUND(IF($W249+$X249&gt;=2600,2600*'umowa o pracę'!$E$8,($W249+$X249)*'umowa o pracę'!$E$8),2)-IF($X249=0,ROUND(ROUND(IF($W249&gt;2600,ROUND($Y249/$W249*2600,2),$Y249),2)*'umowa o pracę'!$E$8,2),IF($X249&gt;0,IF($W249+$X249&lt;2600,ROUND(ROUND($Y249+ROUND($X249*9%,2),2)*'umowa o pracę'!$E$8,2),IF(AND($W249+$X249&gt;=2600,$X249&lt;2600,$W249&lt;2600),ROUND((ROUND(((2600-$X249)/$W249)*$Y249,2)+ROUND($X249*9%,2))*'umowa o pracę'!$E$8,2),IF(AND($W249+$X249&gt;=2600,$X249&gt;=2600),ROUND((ROUND(2600*9%,2))*'umowa o pracę'!$E$8,2),IF(AND($W249+$X249&gt;=2600,$W249&gt;=2600,$X249&lt;2600),ROUND((ROUND($X249*9%,2)+ROUND(((2600-$X249)/$W249)*$Y249,2))*'umowa o pracę'!$E$8,2),0)))),0)))&gt;$J249,$J249,IF(AND($V249=1,$I249&gt;0),ROUND(IF($W249+$X249&gt;=2600,2600*'umowa o pracę'!$E$8,($W249+$X249)*'umowa o pracę'!$E$8),2)+IF($X249=0,ROUND(IF($W249&gt;2600,ROUND($Z249/$W249*2600,2),$Z249)*'umowa o pracę'!$E$8,2),ROUND(IF($W249&gt;2600,ROUND($Z249/$W249*2600,2),$Z249)*'umowa o pracę'!$E$8,2)),ROUND(IF($W249+$X249&gt;=2600,2600*'umowa o pracę'!$E$8,($W249+$X249)*'umowa o pracę'!$E$8),2)-IF($X249=0,ROUND(ROUND(IF($W249&gt;2600,ROUND($Y249/$W249*2600,2),$Y249),2)*'umowa o pracę'!$E$8,2),IF($X249&gt;0,IF($W249+$X249&lt;2600,ROUND(ROUND($Y249+ROUND($X249*9%,2),2)*'umowa o pracę'!$E$8,2),IF(AND($W249+$X249&gt;=2600,$X249&lt;2600,$W249&lt;2600),ROUND((ROUND(((2600-$X249)/$W249)*$Y249,2)+ROUND($X249*9%,2))*'umowa o pracę'!$E$8,2),IF(AND($W249+$X249&gt;=2600,$X249&gt;=2600),ROUND((ROUND(2600*9%,2))*'umowa o pracę'!$E$8,2),IF(AND($W249+$X249&gt;=2600,$W249&gt;=2600,$X249&lt;2600),ROUND((ROUND($X249*9%,2)+ROUND(((2600-$X249)/$W249)*$Y249,2))*'umowa o pracę'!$E$8,2),0)))),0))))&gt;$J249,$J249,IF(IF(AND($V249=1,$I249&gt;0),ROUND(IF($W249+$X249&gt;=2600,2600*'umowa o pracę'!$E$8,($W249+$X249)*'umowa o pracę'!$E$8),2)+IF($X249=0,ROUND(IF($W249&gt;2600,ROUND($Z249/$W249*2600,2),$Z249)*'umowa o pracę'!$E$8,2),ROUND(IF($W249&gt;2600,ROUND($Z249/$W249*2600,2),$Z249)*'umowa o pracę'!$E$8,2)),ROUND(IF($W249+$X249&gt;=2600,2600*'umowa o pracę'!$E$8,($W249+$X249)*'umowa o pracę'!$E$8),2)-IF($X249=0,ROUND(ROUND(IF($W249&gt;2600,ROUND($Y249/$W249*2600,2),$Y249),2)*'umowa o pracę'!$E$8,2),IF($X249&gt;0,IF($W249+$X249&lt;2600,ROUND(ROUND($Y249+ROUND($X249*9%,2),2)*'umowa o pracę'!$E$8,2),IF(AND($W249+$X249&gt;=2600,$X249&lt;2600,$W249&lt;2600),ROUND((ROUND(((2600-$X249)/$W249)*$Y249,2)+ROUND($X249*9%,2))*'umowa o pracę'!$E$8,2),IF(AND($W249+$X249&gt;=2600,$X249&gt;=2600),ROUND((ROUND(2600*9%,2))*'umowa o pracę'!$E$8,2),IF(AND($W249+$X249&gt;=2600,$W249&gt;=2600,$X249&lt;2600),ROUND((ROUND($X249*9%,2)+ROUND(((2600-$X249)/$W249)*$Y249,2))*'umowa o pracę'!$E$8,2),0)))),0)))&gt;$J249,$J249,IF(AND($V249=1,$I249&gt;0),ROUND(IF($W249+$X249&gt;=2600,2600*'umowa o pracę'!$E$8,($W249+$X249)*'umowa o pracę'!$E$8),2)+IF($X249=0,ROUND(IF($W249&gt;2600,ROUND($Z249/$W249*2600,2),$Z249)*'umowa o pracę'!$E$8,2),ROUND(IF($W249&gt;2600,ROUND($Z249/$W249*2600,2),$Z249)*'umowa o pracę'!$E$8,2)),ROUND(IF($W249+$X249&gt;=2600,2600*'umowa o pracę'!$E$8,($W249+$X249)*'umowa o pracę'!$E$8),2)-IF(AND($X249=0,I249&gt;0),ROUND(ROUND(IF($W249&gt;2600,ROUND($Y249/$W249*2600,2),$Y249),2)*'umowa o pracę'!$E$8,2),IF($X249&gt;0,IF($W249+$X249&lt;2600,ROUND(ROUND($Y249+ROUND($X249*9%,2),2)*'umowa o pracę'!$E$8,2),IF(AND($W249+$X249&gt;=2600,$X249&lt;2600,$W249&lt;2600),ROUND((ROUND(((2600-$X249)/$W249)*$Y249,2)+ROUND($X249*9%,2))*'umowa o pracę'!$E$8,2),IF(AND($W249+$X249&gt;=2600,$X249&gt;=2600),ROUND((ROUND(2600*9%,2))*'umowa o pracę'!$E$8,2),IF(AND($W249+$X249&gt;=2600,$W249&gt;=2600,$X249&lt;2600),ROUND((ROUND($X249*9%,2)+ROUND(((2600-$X249)/$W249)*$Y249,2))*'umowa o pracę'!$E$8,2),0)))),0)))))</f>
        <v>0</v>
      </c>
      <c r="AC249" s="32">
        <f>IF(IF(IF(AND($V249=1,$I249&gt;0),ROUND(IF($W249+$X249&gt;=2800,2800*'umowa o pracę'!$E$8,($W249+$X249)*'umowa o pracę'!$E$8),2)+IF($X249=0,ROUND(IF($W249&gt;2800,ROUND($Z249/$W249*2800,2),$Z249)*'umowa o pracę'!$E$8,2),ROUND(IF($W249&gt;2800,ROUND($Z249/$W249*2800,2),$Z249)*'umowa o pracę'!$E$8,2)),ROUND(IF($W249+$X249&gt;=2800,2800*'umowa o pracę'!$E$8,($W249+$X249)*'umowa o pracę'!$E$8),2)-IF($X249=0,ROUND(ROUND(IF($W249&gt;2800,ROUND($Y249/$W249*2800,2),$Y249),2)*'umowa o pracę'!$E$8,2),IF($X249&gt;0,IF($W249+$X249&lt;2800,ROUND(ROUND($Y249+ROUND($X249*9%,2),2)*'umowa o pracę'!$E$8,2),IF(AND($W249+$X249&gt;=2800,$X249&lt;2800,$W249&lt;2800),ROUND((ROUND(((2800-$X249)/$W249)*$Y249,2)+ROUND($X249*9%,2))*'umowa o pracę'!$E$8,2),IF(AND($W249+$X249&gt;=2800,$X249&gt;=2800),ROUND((ROUND(2800*9%,2))*'umowa o pracę'!$E$8,2),IF(AND($W249+$X249&gt;=2800,$W249&gt;=2800,$X249&lt;2800),ROUND((ROUND($X249*9%,2)+ROUND(((2800-$X249)/$W249)*$Y249,2))*'umowa o pracę'!$E$8,2),0)))),0)))&gt;$J249,$J249,IF(AND($V249=1,$I249&gt;0),ROUND(IF($W249+$X249&gt;=2800,2800*'umowa o pracę'!$E$8,($W249+$X249)*'umowa o pracę'!$E$8),2)+IF($X249=0,ROUND(IF($W249&gt;2800,ROUND($Z249/$W249*2800,2),$Z249)*'umowa o pracę'!$E$8,2),ROUND(IF($W249&gt;2800,ROUND($Z249/$W249*2800,2),$Z249)*'umowa o pracę'!$E$8,2)),ROUND(IF($W249+$X249&gt;=2800,2800*'umowa o pracę'!$E$8,($W249+$X249)*'umowa o pracę'!$E$8),2)-IF($X249=0,ROUND(ROUND(IF($W249&gt;2800,ROUND($Y249/$W249*2800,2),$Y249),2)*'umowa o pracę'!$E$8,2),IF($X249&gt;0,IF($W249+$X249&lt;2800,ROUND(ROUND($Y249+ROUND($X249*9%,2),2)*'umowa o pracę'!$E$8,2),IF(AND($W249+$X249&gt;=2800,$X249&lt;2800,$W249&lt;2800),ROUND((ROUND(((2800-$X249)/$W249)*$Y249,2)+ROUND($X249*9%,2))*'umowa o pracę'!$E$8,2),IF(AND($W249+$X249&gt;=2800,$X249&gt;=2800),ROUND((ROUND(2800*9%,2))*'umowa o pracę'!$E$8,2),IF(AND($W249+$X249&gt;=2800,$W249&gt;=2800,$X249&lt;2800),ROUND((ROUND($X249*9%,2)+ROUND(((2800-$X249)/$W249)*$Y249,2))*'umowa o pracę'!$E$8,2),0)))),0))))&gt;$J249,$J249,IF(IF(AND($V249=1,$I249&gt;0),ROUND(IF($W249+$X249&gt;=2800,2800*'umowa o pracę'!$E$8,($W249+$X249)*'umowa o pracę'!$E$8),2)+IF($X249=0,ROUND(IF($W249&gt;2800,ROUND($Z249/$W249*2800,2),$Z249)*'umowa o pracę'!$E$8,2),ROUND(IF($W249&gt;2800,ROUND($Z249/$W249*2800,2),$Z249)*'umowa o pracę'!$E$8,2)),ROUND(IF($W249+$X249&gt;=2800,2800*'umowa o pracę'!$E$8,($W249+$X249)*'umowa o pracę'!$E$8),2)-IF($X249=0,ROUND(ROUND(IF($W249&gt;2800,ROUND($Y249/$W249*2800,2),$Y249),2)*'umowa o pracę'!$E$8,2),IF($X249&gt;0,IF($W249+$X249&lt;2800,ROUND(ROUND($Y249+ROUND($X249*9%,2),2)*'umowa o pracę'!$E$8,2),IF(AND($W249+$X249&gt;=2800,$X249&lt;2800,$W249&lt;2800),ROUND((ROUND(((2800-$X249)/$W249)*$Y249,2)+ROUND($X249*9%,2))*'umowa o pracę'!$E$8,2),IF(AND($W249+$X249&gt;=2800,$X249&gt;=2800),ROUND((ROUND(2800*9%,2))*'umowa o pracę'!$E$8,2),IF(AND($W249+$X249&gt;=2800,$W249&gt;=2800,$X249&lt;2800),ROUND((ROUND($X249*9%,2)+ROUND(((2800-$X249)/$W249)*$Y249,2))*'umowa o pracę'!$E$8,2),0)))),0)))&gt;$J249,$J249,IF(AND($V249=1,$I249&gt;0),ROUND(IF($W249+$X249&gt;=2800,2800*'umowa o pracę'!$E$8,($W249+$X249)*'umowa o pracę'!$E$8),2)+IF($X249=0,ROUND(IF($W249&gt;2800,ROUND($Z249/$W249*2800,2),$Z249)*'umowa o pracę'!$E$8,2),ROUND(IF($W249&gt;2800,ROUND($Z249/$W249*2800,2),$Z249)*'umowa o pracę'!$E$8,2)),ROUND(IF($W249+$X249&gt;=2800,2800*'umowa o pracę'!$E$8,($W249+$X249)*'umowa o pracę'!$E$8),2)-IF(AND($X249=0,I249&gt;0),ROUND(ROUND(IF($W249&gt;2800,ROUND($Y249/$W249*2800,2),$Y249),2)*'umowa o pracę'!$E$8,2),IF($X249&gt;0,IF($W249+$X249&lt;2800,ROUND(ROUND($Y249+ROUND($X249*9%,2),2)*'umowa o pracę'!$E$8,2),IF(AND($W249+$X249&gt;=2800,$X249&lt;2800,$W249&lt;2800),ROUND((ROUND(((2800-$X249)/$W249)*$Y249,2)+ROUND($X249*9%,2))*'umowa o pracę'!$E$8,2),IF(AND($W249+$X249&gt;=2800,$X249&gt;=2800),ROUND((ROUND(2800*9%,2))*'umowa o pracę'!$E$8,2),IF(AND($W249+$X249&gt;=2800,$W249&gt;=2800,$X249&lt;2800),ROUND((ROUND($X249*9%,2)+ROUND(((2800-$X249)/$W249)*$Y249,2))*'umowa o pracę'!$E$8,2),0)))),0)))))</f>
        <v>0</v>
      </c>
      <c r="AD249" s="32">
        <f>IF('umowa o pracę'!$E$7=2020,IF(IF($V249=1,IF($X249=0,ROUND(IF($W249&gt;2600,ROUND($Y249/$W249*2600,2),$Y249)*'umowa o pracę'!$E$8,2),IF($W249+$X249&lt;2600,ROUND(ROUND($Y249+ROUND($X249*9%,2),2)*'umowa o pracę'!$E$8,2),IF(AND($W249+$X249&gt;=2600,$W249&lt;2600),ROUND((ROUND($Y249+ROUND((2600-$W249)*9%,2),2))*'umowa o pracę'!$E$8,2),IF(AND($W249+$X249&gt;=2600,$W249&gt;=2600),ROUND(ROUND($Y249/$W249*2600,2)*'umowa o pracę'!$E$8,2),0)))),0)&gt;$H249,$H249,IF($V249=1,IF($X249=0,ROUND(IF($W249&gt;2600,ROUND($Y249/$W249*2600,2),$Y249)*'umowa o pracę'!$E$8,2),IF($W249+$X249&lt;2600,ROUND(ROUND($Y249+ROUND($X249*9%,2),2)*'umowa o pracę'!$E$8,2),IF(AND($W249+$X249&gt;=2600,$W249&lt;2600),ROUND((ROUND($Y249+ROUND((2600-$W249)*9%,2),2))*'umowa o pracę'!$E$8,2),IF(AND($W249+$X249&gt;=2600,$W249&gt;=2600),ROUND(ROUND($Y249/$W249*2600,2)*'umowa o pracę'!$E$8,2),0)))),0)),IF('umowa o pracę'!$E$7=2021,IF(IF($V249=1,IF($X249=0,ROUND(IF($W249&gt;2800,ROUND($Y249/$W249*2800,2),$Y249)*'umowa o pracę'!$E$8,2),IF($W249+$X249&lt;2800,ROUND(ROUND($Y249+ROUND($X249*9%,2),2)*'umowa o pracę'!$E$8,2),IF(AND($W249+$X249&gt;=2800,$W249&lt;2800),ROUND((ROUND($Y249+ROUND((2800-$W249)*9%,2),2))*'umowa o pracę'!$E$8,2),IF(AND($W249+$X249&gt;=2800,$W249&gt;=2800),ROUND(ROUND($Y249/$W249*2800,2)*'umowa o pracę'!$E$8,2),0)))),0)&gt;$H249,$H249,IF($V249=1,IF($X249=0,ROUND(IF($W249&gt;2800,ROUND($Y249/$W249*2800,2),$Y249)*'umowa o pracę'!$E$8,2),IF($W249+$X249&lt;2800,ROUND(ROUND($Y249+ROUND($X249*9%,2),2)*'umowa o pracę'!$E$8,2),IF(AND($W249+$X249&gt;=2800,$W249&lt;2800),ROUND((ROUND($Y249+ROUND((2800-$W249)*9%,2),2))*'umowa o pracę'!$E$8,2),IF(AND($W249+$X249&gt;=2800,$W249&gt;=2800),ROUND(ROUND($Y249/$W249*2800,2)*'umowa o pracę'!$E$8,2),0)))),0)),0))</f>
        <v>0</v>
      </c>
      <c r="AE249" s="32">
        <f>IF('umowa o pracę'!$E$7=2020,IF(IF($V249=1,IF($X249=0,ROUND(IF($W249&gt;2600,ROUND($Z249/$W249*2600,2),$Z249)*'umowa o pracę'!$E$8,2),ROUND(IF($W249&gt;2600,ROUND($Z249/$W249*2600,2),$Z249)*'umowa o pracę'!$E$8,2)),0)&gt;$I249,$I249,IF($V249=1,IF($X249=0,ROUND(IF($W249&gt;2600,ROUND($Z249/$W249*2600,2),$Z249)*'umowa o pracę'!$E$8,2),ROUND(IF($W249&gt;2600,ROUND($Z249/$W249*2600,2),$Z249)*'umowa o pracę'!$E$8,2)),0)),IF('umowa o pracę'!$E$7=2021,IF(IF($V249=1,IF($X249=0,ROUND(IF($W249&gt;2800,ROUND($Z249/$W249*2800,2),$Z249)*'umowa o pracę'!$E$8,2),ROUND(IF($W249&gt;2800,ROUND($Z249/$W249*2800,2),$Z249)*'umowa o pracę'!$E$8,2)),0)&gt;$I249,$I249,IF($V249=1,IF($X249=0,ROUND(IF($W249&gt;2800,ROUND($Z249/$W249*2800,2),$Z249)*'umowa o pracę'!$E$8,2),ROUND(IF($W249&gt;2800,ROUND($Z249/$W249*2800,2),$Z249)*'umowa o pracę'!$E$8,2)),0)),0))</f>
        <v>0</v>
      </c>
      <c r="AF249" s="56">
        <f>IF('umowa o pracę'!$E$7=2020,$AB249,IF('umowa o pracę'!$E$7=2021,$AC249,0))</f>
        <v>0</v>
      </c>
      <c r="AG249" s="53">
        <f t="shared" si="41"/>
        <v>1</v>
      </c>
      <c r="AH249" s="39">
        <f>IF('umowa o pracę'!$E$6&lt;3,0,$L249)</f>
        <v>0</v>
      </c>
      <c r="AI249" s="39">
        <f>IF('umowa o pracę'!$E$6&lt;3,0,$M249)</f>
        <v>0</v>
      </c>
      <c r="AJ249" s="55">
        <f>IF('umowa o pracę'!$E$6&lt;3,0,$N249)</f>
        <v>0</v>
      </c>
      <c r="AK249" s="55">
        <f>IF('umowa o pracę'!$E$6&lt;3,0,$O249)</f>
        <v>0</v>
      </c>
      <c r="AL249" s="32">
        <f>IF('umowa o pracę'!$E$7=2020,ROUND(IF($AH249&gt;=2600,2600*'umowa o pracę'!$E$8,$AH249*'umowa o pracę'!$E$8),2),IF('umowa o pracę'!$E$7=2021,ROUND(IF($AH249&gt;=2800,2800*'umowa o pracę'!$E$8,$AH249*'umowa o pracę'!$E$8),2),0))</f>
        <v>0</v>
      </c>
      <c r="AM249" s="32">
        <f>IF(IF(IF(AND($AG249=1,$I249&gt;0),ROUND(IF($AH249+$AI249&gt;=2600,2600*'umowa o pracę'!$E$8,($AH249+$AI249)*'umowa o pracę'!$E$8),2)+IF($AI249=0,ROUND(IF($AH249&gt;2600,ROUND($AK249/$AH249*2600,2),$AK249)*'umowa o pracę'!$E$8,2),ROUND(IF($AH249&gt;2600,ROUND($AK249/$AH249*2600,2),$AK249)*'umowa o pracę'!$E$8,2)),ROUND(IF($AH249+$AI249&gt;=2600,2600*'umowa o pracę'!$E$8,($AH249+$AI249)*'umowa o pracę'!$E$8),2)-IF($AI249=0,ROUND(ROUND(IF($AH249&gt;2600,ROUND($AJ249/$AH249*2600,2),$AJ249),2)*'umowa o pracę'!$E$8,2),IF($AI249&gt;0,IF($AH249+$AI249&lt;2600,ROUND(ROUND($AJ249+ROUND($AI249*9%,2),2)*'umowa o pracę'!$E$8,2),IF(AND($AH249+$AI249&gt;=2600,$AI249&lt;2600,$AH249&lt;2600),ROUND((ROUND(((2600-$AI249)/$AH249)*$AJ249,2)+ROUND($AI249*9%,2))*'umowa o pracę'!$E$8,2),IF(AND($AH249+$AI249&gt;=2600,$AI249&gt;=2600),ROUND((ROUND(2600*9%,2))*'umowa o pracę'!$E$8,2),IF(AND($AH249+$AI249&gt;=2600,$AH249&gt;=2600,$AI249&lt;2600),ROUND((ROUND($AI249*9%,2)+ROUND(((2600-$AI249)/$AH249)*$AJ249,2))*'umowa o pracę'!$E$8,2),0)))),0)))&gt;$J249,$J249,IF(AND($AG249=1,$I249&gt;0),ROUND(IF($AH249+$AI249&gt;=2600,2600*'umowa o pracę'!$E$8,($AH249+$AI249)*'umowa o pracę'!$E$8),2)+IF($AI249=0,ROUND(IF($AH249&gt;2600,ROUND($AK249/$AH249*2600,2),$AK249)*'umowa o pracę'!$E$8,2),ROUND(IF($AH249&gt;2600,ROUND($AK249/$AH249*2600,2),$AK249)*'umowa o pracę'!$E$8,2)),ROUND(IF($AH249+$AI249&gt;=2600,2600*'umowa o pracę'!$E$8,($AH249+$AI249)*'umowa o pracę'!$E$8),2)-IF($AI249=0,ROUND(ROUND(IF($AH249&gt;2600,ROUND($AJ249/$AH249*2600,2),$AJ249),2)*'umowa o pracę'!$E$8,2),IF($AI249&gt;0,IF($AH249+$AI249&lt;2600,ROUND(ROUND($AJ249+ROUND($AI249*9%,2),2)*'umowa o pracę'!$E$8,2),IF(AND($AH249+$AI249&gt;=2600,$AI249&lt;2600,$AH249&lt;2600),ROUND((ROUND(((2600-$AI249)/$AH249)*$AJ249,2)+ROUND($AI249*9%,2))*'umowa o pracę'!$E$8,2),IF(AND($AH249+$AI249&gt;=2600,$AI249&gt;=2600),ROUND((ROUND(2600*9%,2))*'umowa o pracę'!$E$8,2),IF(AND($AH249+$AI249&gt;=2600,$AH249&gt;=2600,$AI249&lt;2600),ROUND((ROUND($AI249*9%,2)+ROUND(((2600-$AI249)/$AH249)*$AJ249,2))*'umowa o pracę'!$E$8,2),0)))),0))))&gt;$J249,$J249,IF(IF(AND($AG249=1,$I249&gt;0),ROUND(IF($AH249+$AI249&gt;=2600,2600*'umowa o pracę'!$E$8,($AH249+$AI249)*'umowa o pracę'!$E$8),2)+IF($AI249=0,ROUND(IF($AH249&gt;2600,ROUND($AK249/$AH249*2600,2),$AK249)*'umowa o pracę'!$E$8,2),ROUND(IF($AH249&gt;2600,ROUND($AK249/$AH249*2600,2),$AK249)*'umowa o pracę'!$E$8,2)),ROUND(IF($AH249+$AI249&gt;=2600,2600*'umowa o pracę'!$E$8,($AH249+$AI249)*'umowa o pracę'!$E$8),2)-IF($AI249=0,ROUND(ROUND(IF($AH249&gt;2600,ROUND($AJ249/$AH249*2600,2),$AJ249),2)*'umowa o pracę'!$E$8,2),IF($AI249&gt;0,IF($AH249+$AI249&lt;2600,ROUND(ROUND($AJ249+ROUND($AI249*9%,2),2)*'umowa o pracę'!$E$8,2),IF(AND($AH249+$AI249&gt;=2600,$AI249&lt;2600,$AH249&lt;2600),ROUND((ROUND(((2600-$AI249)/$AH249)*$AJ249,2)+ROUND($AI249*9%,2))*'umowa o pracę'!$E$8,2),IF(AND($AH249+$AI249&gt;=2600,$AI249&gt;=2600),ROUND((ROUND(2600*9%,2))*'umowa o pracę'!$E$8,2),IF(AND($AH249+$AI249&gt;=2600,$AH249&gt;=2600,$AI249&lt;2600),ROUND((ROUND($AI249*9%,2)+ROUND(((2600-$AI249)/$AH249)*$AJ249,2))*'umowa o pracę'!$E$8,2),0)))),0)))&gt;$J249,$J249,IF(AND($AG249=1,$I249&gt;0),ROUND(IF($AH249+$AI249&gt;=2600,2600*'umowa o pracę'!$E$8,($AH249+$AI249)*'umowa o pracę'!$E$8),2)+IF($AI249=0,ROUND(IF($AH249&gt;2600,ROUND($AK249/$AH249*2600,2),$AK249)*'umowa o pracę'!$E$8,2),ROUND(IF($AH249&gt;2600,ROUND($AK249/$AH249*2600,2),$AK249)*'umowa o pracę'!$E$8,2)),ROUND(IF($AH249+$AI249&gt;=2600,2600*'umowa o pracę'!$E$8,($AH249+$AI249)*'umowa o pracę'!$E$8),2)-IF(AND($AI249=0,I249&gt;0),ROUND(ROUND(IF($AH249&gt;2600,ROUND($AJ249/$AH249*2600,2),$AJ249),2)*'umowa o pracę'!$E$8,2),IF($AI249&gt;0,IF($AH249+$AI249&lt;2600,ROUND(ROUND($AJ249+ROUND($AI249*9%,2),2)*'umowa o pracę'!$E$8,2),IF(AND($AH249+$AI249&gt;=2600,$AI249&lt;2600,$AH249&lt;2600),ROUND((ROUND(((2600-$AI249)/$AH249)*$AJ249,2)+ROUND($AI249*9%,2))*'umowa o pracę'!$E$8,2),IF(AND($AH249+$AI249&gt;=2600,$AI249&gt;=2600),ROUND((ROUND(2600*9%,2))*'umowa o pracę'!$E$8,2),IF(AND($AH249+$AI249&gt;=2600,$AH249&gt;=2600,$AI249&lt;2600),ROUND((ROUND($AI249*9%,2)+ROUND(((2600-$AI249)/$AH249)*$AJ249,2))*'umowa o pracę'!$E$8,2),0)))),0)))))</f>
        <v>0</v>
      </c>
      <c r="AN249" s="32">
        <f>IF(IF(IF(AND($AG249=1,$I249&gt;0),ROUND(IF($AH249+$AI249&gt;=2800,2800*'umowa o pracę'!$E$8,($AH249+$AI249)*'umowa o pracę'!$E$8),2)+IF($AI249=0,ROUND(IF($AH249&gt;2800,ROUND($AK249/$AH249*2800,2),$AK249)*'umowa o pracę'!$E$8,2),ROUND(IF($AH249&gt;2800,ROUND($AK249/$AH249*2800,2),$AK249)*'umowa o pracę'!$E$8,2)),ROUND(IF($AH249+$AI249&gt;=2800,2800*'umowa o pracę'!$E$8,($AH249+$AI249)*'umowa o pracę'!$E$8),2)-IF($AI249=0,ROUND(ROUND(IF($AH249&gt;2800,ROUND($AJ249/$AH249*2800,2),$AJ249),2)*'umowa o pracę'!$E$8,2),IF($AI249&gt;0,IF($AH249+$AI249&lt;2800,ROUND(ROUND($AJ249+ROUND($AI249*9%,2),2)*'umowa o pracę'!$E$8,2),IF(AND($AH249+$AI249&gt;=2800,$AI249&lt;2800,$AH249&lt;2800),ROUND((ROUND(((2800-$AI249)/$AH249)*$AJ249,2)+ROUND($AI249*9%,2))*'umowa o pracę'!$E$8,2),IF(AND($AH249+$AI249&gt;=2800,$AI249&gt;=2800),ROUND((ROUND(2800*9%,2))*'umowa o pracę'!$E$8,2),IF(AND($AH249+$AI249&gt;=2800,$AH249&gt;=2800,$AI249&lt;2800),ROUND((ROUND($AI249*9%,2)+ROUND(((2800-$AI249)/$AH249)*$AJ249,2))*'umowa o pracę'!$E$8,2),0)))),0)))&gt;$J249,$J249,IF(AND($AG249=1,$I249&gt;0),ROUND(IF($AH249+$AI249&gt;=2800,2800*'umowa o pracę'!$E$8,($AH249+$AI249)*'umowa o pracę'!$E$8),2)+IF($AI249=0,ROUND(IF($AH249&gt;2800,ROUND($AK249/$AH249*2800,2),$AK249)*'umowa o pracę'!$E$8,2),ROUND(IF($AH249&gt;2800,ROUND($AK249/$AH249*2800,2),$AK249)*'umowa o pracę'!$E$8,2)),ROUND(IF($AH249+$AI249&gt;=2800,2800*'umowa o pracę'!$E$8,($AH249+$AI249)*'umowa o pracę'!$E$8),2)-IF($AI249=0,ROUND(ROUND(IF($AH249&gt;2800,ROUND($AJ249/$AH249*2800,2),$AJ249),2)*'umowa o pracę'!$E$8,2),IF($AI249&gt;0,IF($AH249+$AI249&lt;2800,ROUND(ROUND($AJ249+ROUND($AI249*9%,2),2)*'umowa o pracę'!$E$8,2),IF(AND($AH249+$AI249&gt;=2800,$AI249&lt;2800,$AH249&lt;2800),ROUND((ROUND(((2800-$AI249)/$AH249)*$AJ249,2)+ROUND($AI249*9%,2))*'umowa o pracę'!$E$8,2),IF(AND($AH249+$AI249&gt;=2800,$AI249&gt;=2800),ROUND((ROUND(2800*9%,2))*'umowa o pracę'!$E$8,2),IF(AND($AH249+$AI249&gt;=2800,$AH249&gt;=2800,$AI249&lt;2800),ROUND((ROUND($AI249*9%,2)+ROUND(((2800-$AI249)/$AH249)*$AJ249,2))*'umowa o pracę'!$E$8,2),0)))),0))))&gt;$J249,$J249,IF(IF(AND($AG249=1,$I249&gt;0),ROUND(IF($AH249+$AI249&gt;=2800,2800*'umowa o pracę'!$E$8,($AH249+$AI249)*'umowa o pracę'!$E$8),2)+IF($AI249=0,ROUND(IF($AH249&gt;2800,ROUND($AK249/$AH249*2800,2),$AK249)*'umowa o pracę'!$E$8,2),ROUND(IF($AH249&gt;2800,ROUND($AK249/$AH249*2800,2),$AK249)*'umowa o pracę'!$E$8,2)),ROUND(IF($AH249+$AI249&gt;=2800,2800*'umowa o pracę'!$E$8,($AH249+$AI249)*'umowa o pracę'!$E$8),2)-IF($AI249=0,ROUND(ROUND(IF($AH249&gt;2800,ROUND($AJ249/$AH249*2800,2),$AJ249),2)*'umowa o pracę'!$E$8,2),IF($AI249&gt;0,IF($AH249+$AI249&lt;2800,ROUND(ROUND($AJ249+ROUND($AI249*9%,2),2)*'umowa o pracę'!$E$8,2),IF(AND($AH249+$AI249&gt;=2800,$AI249&lt;2800,$AH249&lt;2800),ROUND((ROUND(((2800-$AI249)/$AH249)*$AJ249,2)+ROUND($AI249*9%,2))*'umowa o pracę'!$E$8,2),IF(AND($AH249+$AI249&gt;=2800,$AI249&gt;=2800),ROUND((ROUND(2800*9%,2))*'umowa o pracę'!$E$8,2),IF(AND($AH249+$AI249&gt;=2800,$AH249&gt;=2800,$AI249&lt;2800),ROUND((ROUND($AI249*9%,2)+ROUND(((2800-$AI249)/$AH249)*$AJ249,2))*'umowa o pracę'!$E$8,2),0)))),0)))&gt;$J249,$J249,IF(AND($AG249=1,$I249&gt;0),ROUND(IF($AH249+$AI249&gt;=2800,2800*'umowa o pracę'!$E$8,($AH249+$AI249)*'umowa o pracę'!$E$8),2)+IF($AI249=0,ROUND(IF($AH249&gt;2800,ROUND($AK249/$AH249*2800,2),$AK249)*'umowa o pracę'!$E$8,2),ROUND(IF($AH249&gt;2800,ROUND($AK249/$AH249*2800,2),$AK249)*'umowa o pracę'!$E$8,2)),ROUND(IF($AH249+$AI249&gt;=2800,2800*'umowa o pracę'!$E$8,($AH249+$AI249)*'umowa o pracę'!$E$8),2)-IF(AND($AI249=0,I249&gt;0),ROUND(ROUND(IF($AH249&gt;2800,ROUND($AJ249/$AH249*2800,2),$AJ249),2)*'umowa o pracę'!$E$8,2),IF($AI249&gt;0,IF($AH249+$AI249&lt;2800,ROUND(ROUND($AJ249+ROUND($AI249*9%,2),2)*'umowa o pracę'!$E$8,2),IF(AND($AH249+$AI249&gt;=2800,$AI249&lt;2800,$AH249&lt;2800),ROUND((ROUND(((2800-$AI249)/$AH249)*$AJ249,2)+ROUND($AI249*9%,2))*'umowa o pracę'!$E$8,2),IF(AND($AH249+$AI249&gt;=2800,$AI249&gt;=2800),ROUND((ROUND(2800*9%,2))*'umowa o pracę'!$E$8,2),IF(AND($AH249+$AI249&gt;=2800,$AH249&gt;=2800,$AI249&lt;2800),ROUND((ROUND($AI249*9%,2)+ROUND(((2800-$AI249)/$AH249)*$AJ249,2))*'umowa o pracę'!$E$8,2),0)))),0)))))</f>
        <v>0</v>
      </c>
      <c r="AO249" s="32">
        <f>IF('umowa o pracę'!$E$7=2020,IF(IF($AG249=1,IF($AI249=0,ROUND(IF($AH249&gt;2600,ROUND($AJ249/$AH249*2600,2),$AJ249)*'umowa o pracę'!$E$8,2),IF($AH249+$AI249&lt;2600,ROUND(ROUND($AJ249+ROUND($AI249*9%,2),2)*'umowa o pracę'!$E$8,2),IF(AND($AH249+$AI249&gt;=2600,$AH249&lt;2600),ROUND((ROUND($AJ249+ROUND((2600-$AH249)*9%,2),2))*'umowa o pracę'!$E$8,2),IF(AND($AH249+$AI249&gt;=2600,$AH249&gt;=2600),ROUND(ROUND($AJ249/$AH249*2600,2)*'umowa o pracę'!$E$8,2),0)))),0)&gt;$H249,$H249,IF($AG249=1,IF($AI249=0,ROUND(IF($AH249&gt;2600,ROUND($AJ249/$AH249*2600,2),$AJ249)*'umowa o pracę'!$E$8,2),IF($AH249+$AI249&lt;2600,ROUND(ROUND($AJ249+ROUND($AI249*9%,2),2)*'umowa o pracę'!$E$8,2),IF(AND($AH249+$AI249&gt;=2600,$AH249&lt;2600),ROUND((ROUND($AJ249+ROUND((2600-$AH249)*9%,2),2))*'umowa o pracę'!$E$8,2),IF(AND($AH249+$AI249&gt;=2600,$AH249&gt;=2600),ROUND(ROUND($AJ249/$AH249*2600,2)*'umowa o pracę'!$E$8,2),0)))),0)),IF('umowa o pracę'!$E$7=2021,IF(IF($AG249=1,IF($AI249=0,ROUND(IF($AH249&gt;2800,ROUND($AJ249/$AH249*2800,2),$AJ249)*'umowa o pracę'!$E$8,2),IF($AH249+$AI249&lt;2800,ROUND(ROUND($AJ249+ROUND($AI249*9%,2),2)*'umowa o pracę'!$E$8,2),IF(AND($AH249+$AI249&gt;=2800,$AH249&lt;2800),ROUND((ROUND($AJ249+ROUND((2800-$AH249)*9%,2),2))*'umowa o pracę'!$E$8,2),IF(AND($AH249+$AI249&gt;=2800,$AH249&gt;=2800),ROUND(ROUND($AJ249/$AH249*2800,2)*'umowa o pracę'!$E$8,2),0)))),0)&gt;$H249,$H249,IF($AG249=1,IF($AI249=0,ROUND(IF($AH249&gt;2800,ROUND($AJ249/$AH249*2800,2),$AJ249)*'umowa o pracę'!$E$8,2),IF($AH249+$AI249&lt;2800,ROUND(ROUND($AJ249+ROUND($AI249*9%,2),2)*'umowa o pracę'!$E$8,2),IF(AND($AH249+$AI249&gt;=2800,$AH249&lt;2800),ROUND((ROUND($AJ249+ROUND((2800-$AH249)*9%,2),2))*'umowa o pracę'!$E$8,2),IF(AND($AH249+$AI249&gt;=2800,$AH249&gt;=2800),ROUND(ROUND($AJ249/$AH249*2800,2)*'umowa o pracę'!$E$8,2),0)))),0)),0))</f>
        <v>0</v>
      </c>
      <c r="AP249" s="32">
        <f>IF('umowa o pracę'!$E$7=2020,IF(IF($AG249=1,IF($AI249=0,ROUND(IF($AH249&gt;2600,ROUND($AK249/$AH249*2600,2),$AK249)*'umowa o pracę'!$E$8,2),ROUND(IF($AH249&gt;2600,ROUND($AK249/$AH249*2600,2),$AK249)*'umowa o pracę'!$E$8,2)),0)&gt;$I249,$I249,IF($AG249=1,IF($AI249=0,ROUND(IF($AH249&gt;2600,ROUND($AK249/$AH249*2600,2),$AK249)*'umowa o pracę'!$E$8,2),ROUND(IF($AH249&gt;2600,ROUND($AK249/$AH249*2600,2),$AK249)*'umowa o pracę'!$E$8,2)),0)),IF('umowa o pracę'!$E$7=2021,IF(IF($AG249=1,IF($AI249=0,ROUND(IF($AH249&gt;2800,ROUND($AK249/$AH249*2800,2),$AK249)*'umowa o pracę'!$E$8,2),ROUND(IF($AH249&gt;2800,ROUND($AK249/$AH249*2800,2),$AK249)*'umowa o pracę'!$E$8,2)),0)&gt;$I249,$I249,IF($AG249=1,IF($AI249=0,ROUND(IF($AH249&gt;2800,ROUND($AK249/$AH249*2800,2),$AK249)*'umowa o pracę'!$E$8,2),ROUND(IF($AH249&gt;2800,ROUND($AK249/$AH249*2800,2),$AK249)*'umowa o pracę'!$E$8,2)),0)),0))</f>
        <v>0</v>
      </c>
      <c r="AQ249" s="56">
        <f>IF('umowa o pracę'!$E$7=2020,$AM249,IF('umowa o pracę'!$E$7=2021,$AN249,0))</f>
        <v>0</v>
      </c>
      <c r="AR249" s="33">
        <f>IF('umowa o pracę'!$E$7=0,0,U249+AF249+AQ249)</f>
        <v>0</v>
      </c>
      <c r="AS249" s="19"/>
      <c r="AT249" s="19"/>
      <c r="AU249" s="19"/>
      <c r="AV249" s="6"/>
      <c r="AW249" s="6"/>
      <c r="AX249" s="6">
        <f t="shared" si="39"/>
        <v>10</v>
      </c>
      <c r="AY249" s="6"/>
      <c r="AZ249" s="234">
        <f t="shared" si="42"/>
        <v>0</v>
      </c>
      <c r="BA249" s="234">
        <f t="shared" si="43"/>
        <v>0</v>
      </c>
      <c r="BB249" s="234">
        <f t="shared" si="44"/>
        <v>0</v>
      </c>
      <c r="BC249" s="234">
        <f t="shared" si="45"/>
        <v>0</v>
      </c>
      <c r="BD249" s="234">
        <f t="shared" si="46"/>
        <v>0</v>
      </c>
      <c r="BE249" s="234">
        <f t="shared" si="47"/>
        <v>0</v>
      </c>
      <c r="BF249" s="234">
        <f t="shared" si="48"/>
        <v>0</v>
      </c>
      <c r="BG249" s="234">
        <f t="shared" si="49"/>
        <v>0</v>
      </c>
      <c r="BH249" s="234">
        <f t="shared" si="50"/>
        <v>0</v>
      </c>
      <c r="BI249" s="238">
        <f t="shared" si="51"/>
        <v>0</v>
      </c>
      <c r="BJ249" s="236"/>
      <c r="BK249" s="236"/>
      <c r="BL249" s="237"/>
    </row>
    <row r="250" spans="1:64" ht="15.75" customHeight="1" x14ac:dyDescent="0.25">
      <c r="A250" s="129">
        <v>239</v>
      </c>
      <c r="B250" s="57"/>
      <c r="C250" s="57"/>
      <c r="D250" s="36"/>
      <c r="E250" s="36"/>
      <c r="F250" s="242"/>
      <c r="G250" s="37">
        <v>1</v>
      </c>
      <c r="H250" s="58">
        <v>0</v>
      </c>
      <c r="I250" s="59">
        <v>0</v>
      </c>
      <c r="J250" s="60">
        <v>0</v>
      </c>
      <c r="K250" s="52">
        <v>1</v>
      </c>
      <c r="L250" s="39">
        <v>0</v>
      </c>
      <c r="M250" s="39">
        <v>0</v>
      </c>
      <c r="N250" s="39">
        <v>0</v>
      </c>
      <c r="O250" s="39">
        <v>0</v>
      </c>
      <c r="P250" s="35">
        <f>IF('umowa o pracę'!$E$7=2020,ROUND(IF($L250&gt;=2600,2600*'umowa o pracę'!$E$8,$L250*'umowa o pracę'!$E$8),2),IF('umowa o pracę'!$E$7=2021,ROUND(IF($L250&gt;=2800,2800*'umowa o pracę'!$E$8,$L250*'umowa o pracę'!$E$8),2),0))</f>
        <v>0</v>
      </c>
      <c r="Q250" s="252">
        <f>IF(IF(IF(AND($K250=1,$I250&gt;0),ROUND(IF($L250+$M250&gt;=2600,2600*'umowa o pracę'!$E$8,($L250+$M250)*'umowa o pracę'!$E$8),2)+IF($M250=0,ROUND(IF($L250&gt;2600,ROUND($O250/$L250*2600,2),$O250)*'umowa o pracę'!$E$8,2),ROUND(IF($L250&gt;2600,ROUND($O250/$L250*2600,2),$O250)*'umowa o pracę'!$E$8,2)),ROUND(IF($L250+$M250&gt;=2600,2600*'umowa o pracę'!$E$8,($L250+$M250)*'umowa o pracę'!$E$8),2)-IF($M250=0,ROUND(ROUND(IF($L250&gt;2600,ROUND($N250/$L250*2600,2),$N250),2)*'umowa o pracę'!$E$8,2),IF($M250&gt;0,IF($L250+$M250&lt;2600,ROUND(ROUND($N250+ROUND($M250*9%,2),2)*'umowa o pracę'!$E$8,2),IF(AND($L250+$M250&gt;=2600,$M250&lt;2600,$L250&lt;2600),ROUND((ROUND(((2600-$M250)/$L250)*$N250,2)+ROUND($M250*9%,2))*'umowa o pracę'!$E$8,2),IF(AND($L250+$M250&gt;=2600,$M250&gt;=2600),ROUND((ROUND(2600*9%,2))*'umowa o pracę'!$E$8,2),IF(AND($L250+$M250&gt;=2600,$L250&gt;=2600,$M250&lt;2600),ROUND((ROUND($M250*9%,2)+ROUND(((2600-$M250)/$L250)*$N250,2))*'umowa o pracę'!$E$8,2),0)))),0)))&gt;$J250,$J250,IF(AND($K250=1,$I250&gt;0),ROUND(IF($L250+$M250&gt;=2600,2600*'umowa o pracę'!$E$8,($L250+$M250)*'umowa o pracę'!$E$8),2)+IF($M250=0,ROUND(IF($L250&gt;2600,ROUND($O250/$L250*2600,2),$O250)*'umowa o pracę'!$E$8,2),ROUND(IF($L250&gt;2600,ROUND($O250/$L250*2600,2),$O250)*'umowa o pracę'!$E$8,2)),ROUND(IF($L250+$M250&gt;=2600,2600*'umowa o pracę'!$E$8,($L250+$M250)*'umowa o pracę'!$E$8),2)-IF($M250=0,ROUND(ROUND(IF($L250&gt;2600,ROUND($N250/$L250*2600,2),$N250),2)*'umowa o pracę'!$E$8,2),IF($M250&gt;0,IF($L250+$M250&lt;2600,ROUND(ROUND($N250+ROUND($M250*9%,2),2)*'umowa o pracę'!$E$8,2),IF(AND($L250+$M250&gt;=2600,$M250&lt;2600,$L250&lt;2600),ROUND((ROUND(((2600-$M250)/$L250)*$N250,2)+ROUND($M250*9%,2))*'umowa o pracę'!$E$8,2),IF(AND($L250+$M250&gt;=2600,$M250&gt;=2600),ROUND((ROUND(2600*9%,2))*'umowa o pracę'!$E$8,2),IF(AND($L250+$M250&gt;=2600,$L250&gt;=2600,$M250&lt;2600),ROUND((ROUND($M250*9%,2)+ROUND(((2600-$M250)/$L250)*$N250,2))*'umowa o pracę'!$E$8,2),0)))),0))))&gt;$J250,$J250,IF(IF(AND($K250=1,$I250&gt;0),ROUND(IF($L250+$M250&gt;=2600,2600*'umowa o pracę'!$E$8,($L250+$M250)*'umowa o pracę'!$E$8),2)+IF($M250=0,ROUND(IF($L250&gt;2600,ROUND($O250/$L250*2600,2),$O250)*'umowa o pracę'!$E$8,2),ROUND(IF($L250&gt;2600,ROUND($O250/$L250*2600,2),$O250)*'umowa o pracę'!$E$8,2)),ROUND(IF($L250+$M250&gt;=2600,2600*'umowa o pracę'!$E$8,($L250+$M250)*'umowa o pracę'!$E$8),2)-IF($M250=0,ROUND(ROUND(IF($L250&gt;2600,ROUND($N250/$L250*2600,2),$N250),2)*'umowa o pracę'!$E$8,2),IF($M250&gt;0,IF($L250+$M250&lt;2600,ROUND(ROUND($N250+ROUND($M250*9%,2),2)*'umowa o pracę'!$E$8,2),IF(AND($L250+$M250&gt;=2600,$M250&lt;2600,$L250&lt;2600),ROUND((ROUND(((2600-$M250)/$L250)*$N250,2)+ROUND($M250*9%,2))*'umowa o pracę'!$E$8,2),IF(AND($L250+$M250&gt;=2600,$M250&gt;=2600),ROUND((ROUND(2600*9%,2))*'umowa o pracę'!$E$8,2),IF(AND($L250+$M250&gt;=2600,$L250&gt;=2600,$M250&lt;2600),ROUND((ROUND($M250*9%,2)+ROUND(((2600-$M250)/$L250)*$N250,2))*'umowa o pracę'!$E$8,2),0)))),0)))&gt;$J250,$J250,IF(AND($K250=1,$I250&gt;0),ROUND(IF($L250+$M250&gt;=2600,2600*'umowa o pracę'!$E$8,($L250+$M250)*'umowa o pracę'!$E$8),2)+IF($M250=0,ROUND(IF($L250&gt;2600,ROUND($O250/$L250*2600,2),$O250)*'umowa o pracę'!$E$8,2),ROUND(IF($L250&gt;2600,ROUND($O250/$L250*2600,2),$O250)*'umowa o pracę'!$E$8,2)),ROUND(IF($L250+$M250&gt;=2600,2600*'umowa o pracę'!$E$8,($L250+$M250)*'umowa o pracę'!$E$8),2)-IF(AND($M250=0,I250&gt;0),ROUND(ROUND(IF($L250&gt;2600,ROUND($N250/$L250*2600,2),$N250),2)*'umowa o pracę'!$E$8,2),IF($M250&gt;0,IF($L250+$M250&lt;2600,ROUND(ROUND($N250+ROUND($M250*9%,2),2)*'umowa o pracę'!$E$8,2),IF(AND($L250+$M250&gt;=2600,$M250&lt;2600,$L250&lt;2600),ROUND((ROUND(((2600-$M250)/$L250)*$N250,2)+ROUND($M250*9%,2))*'umowa o pracę'!$E$8,2),IF(AND($L250+$M250&gt;=2600,$M250&gt;=2600),ROUND((ROUND(2600*9%,2))*'umowa o pracę'!$E$8,2),IF(AND($L250+$M250&gt;=2600,$L250&gt;=2600,$M250&lt;2600),ROUND((ROUND($M250*9%,2)+ROUND(((2600-$M250)/$L250)*$N250,2))*'umowa o pracę'!$E$8,2),0)))),0)))))</f>
        <v>0</v>
      </c>
      <c r="R250" s="252">
        <f>IF(IF(IF(AND($K250=1,$I250&gt;0),ROUND(IF($L250+$M250&gt;=2800,2800*'umowa o pracę'!$E$8,($L250+$M250)*'umowa o pracę'!$E$8),2)+IF($M250=0,ROUND(IF($L250&gt;2800,ROUND($O250/$L250*2800,2),$O250)*'umowa o pracę'!$E$8,2),ROUND(IF($L250&gt;2800,ROUND($O250/$L250*2800,2),$O250)*'umowa o pracę'!$E$8,2)),ROUND(IF($L250+$M250&gt;=2800,2800*'umowa o pracę'!$E$8,($L250+$M250)*'umowa o pracę'!$E$8),2)-IF($M250=0,ROUND(ROUND(IF($L250&gt;2800,ROUND($N250/$L250*2800,2),$N250),2)*'umowa o pracę'!$E$8,2),IF($M250&gt;0,IF($L250+$M250&lt;2800,ROUND(ROUND($N250+ROUND($M250*9%,2),2)*'umowa o pracę'!$E$8,2),IF(AND($L250+$M250&gt;=2800,$M250&lt;2800,$L250&lt;2800),ROUND((ROUND(((2800-$M250)/$L250)*$N250,2)+ROUND($M250*9%,2))*'umowa o pracę'!$E$8,2),IF(AND($L250+$M250&gt;=2800,$M250&gt;=2800),ROUND((ROUND(2800*9%,2))*'umowa o pracę'!$E$8,2),IF(AND($L250+$M250&gt;=2800,$L250&gt;=2800,$M250&lt;2800),ROUND((ROUND($M250*9%,2)+ROUND(((2800-$M250)/$L250)*$N250,2))*'umowa o pracę'!$E$8,2),0)))),0)))&gt;$J250,$J250,IF(AND($K250=1,$I250&gt;0),ROUND(IF($L250+$M250&gt;=2800,2800*'umowa o pracę'!$E$8,($L250+$M250)*'umowa o pracę'!$E$8),2)+IF($M250=0,ROUND(IF($L250&gt;2800,ROUND($O250/$L250*2800,2),$O250)*'umowa o pracę'!$E$8,2),ROUND(IF($L250&gt;2800,ROUND($O250/$L250*2800,2),$O250)*'umowa o pracę'!$E$8,2)),ROUND(IF($L250+$M250&gt;=2800,2800*'umowa o pracę'!$E$8,($L250+$M250)*'umowa o pracę'!$E$8),2)-IF($M250=0,ROUND(ROUND(IF($L250&gt;2800,ROUND($N250/$L250*2800,2),$N250),2)*'umowa o pracę'!$E$8,2),IF($M250&gt;0,IF($L250+$M250&lt;2800,ROUND(ROUND($N250+ROUND($M250*9%,2),2)*'umowa o pracę'!$E$8,2),IF(AND($L250+$M250&gt;=2800,$M250&lt;2800,$L250&lt;2800),ROUND((ROUND(((2800-$M250)/$L250)*$N250,2)+ROUND($M250*9%,2))*'umowa o pracę'!$E$8,2),IF(AND($L250+$M250&gt;=2800,$M250&gt;=2800),ROUND((ROUND(2800*9%,2))*'umowa o pracę'!$E$8,2),IF(AND($L250+$M250&gt;=2800,$L250&gt;=2800,$M250&lt;2800),ROUND((ROUND($M250*9%,2)+ROUND(((2800-$M250)/$L250)*$N250,2))*'umowa o pracę'!$E$8,2),0)))),0))))&gt;$J250,$J250,IF(IF(AND($K250=1,$I250&gt;0),ROUND(IF($L250+$M250&gt;=2800,2800*'umowa o pracę'!$E$8,($L250+$M250)*'umowa o pracę'!$E$8),2)+IF($M250=0,ROUND(IF($L250&gt;2800,ROUND($O250/$L250*2800,2),$O250)*'umowa o pracę'!$E$8,2),ROUND(IF($L250&gt;2800,ROUND($O250/$L250*2800,2),$O250)*'umowa o pracę'!$E$8,2)),ROUND(IF($L250+$M250&gt;=2800,2800*'umowa o pracę'!$E$8,($L250+$M250)*'umowa o pracę'!$E$8),2)-IF($M250=0,ROUND(ROUND(IF($L250&gt;2800,ROUND($N250/$L250*2800,2),$N250),2)*'umowa o pracę'!$E$8,2),IF($M250&gt;0,IF($L250+$M250&lt;2800,ROUND(ROUND($N250+ROUND($M250*9%,2),2)*'umowa o pracę'!$E$8,2),IF(AND($L250+$M250&gt;=2800,$M250&lt;2800,$L250&lt;2800),ROUND((ROUND(((2800-$M250)/$L250)*$N250,2)+ROUND($M250*9%,2))*'umowa o pracę'!$E$8,2),IF(AND($L250+$M250&gt;=2800,$M250&gt;=2800),ROUND((ROUND(2800*9%,2))*'umowa o pracę'!$E$8,2),IF(AND($L250+$M250&gt;=2800,$L250&gt;=2800,$M250&lt;2800),ROUND((ROUND($M250*9%,2)+ROUND(((2800-$M250)/$L250)*$N250,2))*'umowa o pracę'!$E$8,2),0)))),0)))&gt;$J250,$J250,IF(AND($K250=1,$I250&gt;0),ROUND(IF($L250+$M250&gt;=2800,2800*'umowa o pracę'!$E$8,($L250+$M250)*'umowa o pracę'!$E$8),2)+IF($M250=0,ROUND(IF($L250&gt;2800,ROUND($O250/$L250*2800,2),$O250)*'umowa o pracę'!$E$8,2),ROUND(IF($L250&gt;2800,ROUND($O250/$L250*2800,2),$O250)*'umowa o pracę'!$E$8,2)),ROUND(IF($L250+$M250&gt;=2800,2800*'umowa o pracę'!$E$8,($L250+$M250)*'umowa o pracę'!$E$8),2)-IF(AND($M250=0,I250&gt;0),ROUND(ROUND(IF($L250&gt;2800,ROUND($N250/$L250*2800,2),$N250),2)*'umowa o pracę'!$E$8,2),IF($M250&gt;0,IF($L250+$M250&lt;2800,ROUND(ROUND($N250+ROUND($M250*9%,2),2)*'umowa o pracę'!$E$8,2),IF(AND($L250+$M250&gt;=2800,$M250&lt;2800,$L250&lt;2800),ROUND((ROUND(((2800-$M250)/$L250)*$N250,2)+ROUND($M250*9%,2))*'umowa o pracę'!$E$8,2),IF(AND($L250+$M250&gt;=2800,$M250&gt;=2800),ROUND((ROUND(2800*9%,2))*'umowa o pracę'!$E$8,2),IF(AND($L250+$M250&gt;=2800,$L250&gt;=2800,$M250&lt;2800),ROUND((ROUND($M250*9%,2)+ROUND(((2800-$M250)/$L250)*$N250,2))*'umowa o pracę'!$E$8,2),0)))),0)))))</f>
        <v>0</v>
      </c>
      <c r="S250" s="32">
        <f>IF('umowa o pracę'!$E$7=2020,IF(IF($K250=1,IF($M250=0,ROUND(IF($L250&gt;2600,ROUND($N250/$L250*2600,2),$N250)*'umowa o pracę'!$E$8,2),IF($L250+$M250&lt;2600,ROUND(ROUND($N250+ROUND($M250*9%,2),2)*'umowa o pracę'!$E$8,2),IF(AND($L250+$M250&gt;=2600,$L250&lt;2600),ROUND((ROUND($N250+ROUND((2600-$L250)*9%,2),2))*'umowa o pracę'!$E$8,2),IF(AND($L250+$M250&gt;=2600,$L250&gt;=2600),ROUND(ROUND($N250/$L250*2600,2)*'umowa o pracę'!$E$8,2),0)))),0)&gt;$H250,$H250,IF($K250=1,IF($M250=0,ROUND(IF($L250&gt;2600,ROUND($N250/$L250*2600,2),$N250)*'umowa o pracę'!$E$8,2),IF($L250+$M250&lt;2600,ROUND(ROUND($N250+ROUND($M250*9%,2),2)*'umowa o pracę'!$E$8,2),IF(AND($L250+$M250&gt;=2600,$L250&lt;2600),ROUND((ROUND($N250+ROUND((2600-$L250)*9%,2),2))*'umowa o pracę'!$E$8,2),IF(AND($L250+$M250&gt;=2600,$L250&gt;=2600),ROUND(ROUND($N250/$L250*2600,2)*'umowa o pracę'!$E$8,2),0)))),0)),IF('umowa o pracę'!$E$7=2021,IF(IF($K250=1,IF($M250=0,ROUND(IF($L250&gt;2800,ROUND($N250/$L250*2800,2),$N250)*'umowa o pracę'!$E$8,2),IF($L250+$M250&lt;2800,ROUND(ROUND($N250+ROUND($M250*9%,2),2)*'umowa o pracę'!$E$8,2),IF(AND($L250+$M250&gt;=2800,$L250&lt;2800),ROUND((ROUND($N250+ROUND((2800-$L250)*9%,2),2))*'umowa o pracę'!$E$8,2),IF(AND($L250+$M250&gt;=2800,$L250&gt;=2800),ROUND(ROUND($N250/$L250*2800,2)*'umowa o pracę'!$E$8,2),0)))),0)&gt;$H250,$H250,IF($K250=1,IF($M250=0,ROUND(IF($L250&gt;2800,ROUND($N250/$L250*2800,2),$N250)*'umowa o pracę'!$E$8,2),IF($L250+$M250&lt;2800,ROUND(ROUND($N250+ROUND($M250*9%,2),2)*'umowa o pracę'!$E$8,2),IF(AND($L250+$M250&gt;=2800,$L250&lt;2800),ROUND((ROUND($N250+ROUND((2800-$L250)*9%,2),2))*'umowa o pracę'!$E$8,2),IF(AND($L250+$M250&gt;=2800,$L250&gt;=2800),ROUND(ROUND($N250/$L250*2800,2)*'umowa o pracę'!$E$8,2),0)))),0)),0))</f>
        <v>0</v>
      </c>
      <c r="T250" s="32">
        <f>IF('umowa o pracę'!$E$7=2020,IF(IF($K250=1,IF($M250=0,ROUND(IF($L250&gt;2600,ROUND($O250/$L250*2600,2),$O250)*'umowa o pracę'!$E$8,2),ROUND(IF($L250&gt;2600,ROUND($O250/$L250*2600,2),$O250)*'umowa o pracę'!$E$8,2)),0)&gt;$I250,$I250,IF($K250=1,IF($M250=0,ROUND(IF($L250&gt;2600,ROUND($O250/$L250*2600,2),$O250)*'umowa o pracę'!$E$8,2),ROUND(IF($L250&gt;2600,ROUND($O250/$L250*2600,2),$O250)*'umowa o pracę'!$E$8,2)),0)),IF('umowa o pracę'!$E$7=2021,IF(IF($K250=1,IF($M250=0,ROUND(IF($L250&gt;2800,ROUND($O250/$L250*2800,2),$O250)*'umowa o pracę'!$E$8,2),ROUND(IF($L250&gt;2800,ROUND($O250/$L250*2800,2),$O250)*'umowa o pracę'!$E$8,2)),0)&gt;$I250,$I250,IF($K250=1,IF($M250=0,ROUND(IF($L250&gt;2800,ROUND($O250/$L250*2800,2),$O250)*'umowa o pracę'!$E$8,2),ROUND(IF($L250&gt;2800,ROUND($O250/$L250*2800,2),$O250)*'umowa o pracę'!$E$8,2)),0)),0))</f>
        <v>0</v>
      </c>
      <c r="U250" s="51">
        <f>IF('umowa o pracę'!$E$7=2020,$Q250,IF('umowa o pracę'!$E$7=2021,$R250,0))</f>
        <v>0</v>
      </c>
      <c r="V250" s="53">
        <f t="shared" si="40"/>
        <v>1</v>
      </c>
      <c r="W250" s="54">
        <f>IF('umowa o pracę'!$E$6&lt;2,0,$L250)</f>
        <v>0</v>
      </c>
      <c r="X250" s="54">
        <f>IF('umowa o pracę'!$E$6&lt;2,0,$M250)</f>
        <v>0</v>
      </c>
      <c r="Y250" s="55">
        <f>IF('umowa o pracę'!$E$6&lt;2,0,$N250)</f>
        <v>0</v>
      </c>
      <c r="Z250" s="55">
        <f>IF('umowa o pracę'!$E$6&lt;2,0,$O250)</f>
        <v>0</v>
      </c>
      <c r="AA250" s="32">
        <f>IF('umowa o pracę'!$E$7=2020,ROUND(IF($W250&gt;=2600,2600*'umowa o pracę'!$E$8,$W250*'umowa o pracę'!$E$8),2),IF('umowa o pracę'!$E$7=2021,ROUND(IF($W250&gt;=2800,2800*'umowa o pracę'!$E$8,$W250*'umowa o pracę'!$E$8),2),0))</f>
        <v>0</v>
      </c>
      <c r="AB250" s="32">
        <f>IF(IF(IF(AND($V250=1,$I250&gt;0),ROUND(IF($W250+$X250&gt;=2600,2600*'umowa o pracę'!$E$8,($W250+$X250)*'umowa o pracę'!$E$8),2)+IF($X250=0,ROUND(IF($W250&gt;2600,ROUND($Z250/$W250*2600,2),$Z250)*'umowa o pracę'!$E$8,2),ROUND(IF($W250&gt;2600,ROUND($Z250/$W250*2600,2),$Z250)*'umowa o pracę'!$E$8,2)),ROUND(IF($W250+$X250&gt;=2600,2600*'umowa o pracę'!$E$8,($W250+$X250)*'umowa o pracę'!$E$8),2)-IF($X250=0,ROUND(ROUND(IF($W250&gt;2600,ROUND($Y250/$W250*2600,2),$Y250),2)*'umowa o pracę'!$E$8,2),IF($X250&gt;0,IF($W250+$X250&lt;2600,ROUND(ROUND($Y250+ROUND($X250*9%,2),2)*'umowa o pracę'!$E$8,2),IF(AND($W250+$X250&gt;=2600,$X250&lt;2600,$W250&lt;2600),ROUND((ROUND(((2600-$X250)/$W250)*$Y250,2)+ROUND($X250*9%,2))*'umowa o pracę'!$E$8,2),IF(AND($W250+$X250&gt;=2600,$X250&gt;=2600),ROUND((ROUND(2600*9%,2))*'umowa o pracę'!$E$8,2),IF(AND($W250+$X250&gt;=2600,$W250&gt;=2600,$X250&lt;2600),ROUND((ROUND($X250*9%,2)+ROUND(((2600-$X250)/$W250)*$Y250,2))*'umowa o pracę'!$E$8,2),0)))),0)))&gt;$J250,$J250,IF(AND($V250=1,$I250&gt;0),ROUND(IF($W250+$X250&gt;=2600,2600*'umowa o pracę'!$E$8,($W250+$X250)*'umowa o pracę'!$E$8),2)+IF($X250=0,ROUND(IF($W250&gt;2600,ROUND($Z250/$W250*2600,2),$Z250)*'umowa o pracę'!$E$8,2),ROUND(IF($W250&gt;2600,ROUND($Z250/$W250*2600,2),$Z250)*'umowa o pracę'!$E$8,2)),ROUND(IF($W250+$X250&gt;=2600,2600*'umowa o pracę'!$E$8,($W250+$X250)*'umowa o pracę'!$E$8),2)-IF($X250=0,ROUND(ROUND(IF($W250&gt;2600,ROUND($Y250/$W250*2600,2),$Y250),2)*'umowa o pracę'!$E$8,2),IF($X250&gt;0,IF($W250+$X250&lt;2600,ROUND(ROUND($Y250+ROUND($X250*9%,2),2)*'umowa o pracę'!$E$8,2),IF(AND($W250+$X250&gt;=2600,$X250&lt;2600,$W250&lt;2600),ROUND((ROUND(((2600-$X250)/$W250)*$Y250,2)+ROUND($X250*9%,2))*'umowa o pracę'!$E$8,2),IF(AND($W250+$X250&gt;=2600,$X250&gt;=2600),ROUND((ROUND(2600*9%,2))*'umowa o pracę'!$E$8,2),IF(AND($W250+$X250&gt;=2600,$W250&gt;=2600,$X250&lt;2600),ROUND((ROUND($X250*9%,2)+ROUND(((2600-$X250)/$W250)*$Y250,2))*'umowa o pracę'!$E$8,2),0)))),0))))&gt;$J250,$J250,IF(IF(AND($V250=1,$I250&gt;0),ROUND(IF($W250+$X250&gt;=2600,2600*'umowa o pracę'!$E$8,($W250+$X250)*'umowa o pracę'!$E$8),2)+IF($X250=0,ROUND(IF($W250&gt;2600,ROUND($Z250/$W250*2600,2),$Z250)*'umowa o pracę'!$E$8,2),ROUND(IF($W250&gt;2600,ROUND($Z250/$W250*2600,2),$Z250)*'umowa o pracę'!$E$8,2)),ROUND(IF($W250+$X250&gt;=2600,2600*'umowa o pracę'!$E$8,($W250+$X250)*'umowa o pracę'!$E$8),2)-IF($X250=0,ROUND(ROUND(IF($W250&gt;2600,ROUND($Y250/$W250*2600,2),$Y250),2)*'umowa o pracę'!$E$8,2),IF($X250&gt;0,IF($W250+$X250&lt;2600,ROUND(ROUND($Y250+ROUND($X250*9%,2),2)*'umowa o pracę'!$E$8,2),IF(AND($W250+$X250&gt;=2600,$X250&lt;2600,$W250&lt;2600),ROUND((ROUND(((2600-$X250)/$W250)*$Y250,2)+ROUND($X250*9%,2))*'umowa o pracę'!$E$8,2),IF(AND($W250+$X250&gt;=2600,$X250&gt;=2600),ROUND((ROUND(2600*9%,2))*'umowa o pracę'!$E$8,2),IF(AND($W250+$X250&gt;=2600,$W250&gt;=2600,$X250&lt;2600),ROUND((ROUND($X250*9%,2)+ROUND(((2600-$X250)/$W250)*$Y250,2))*'umowa o pracę'!$E$8,2),0)))),0)))&gt;$J250,$J250,IF(AND($V250=1,$I250&gt;0),ROUND(IF($W250+$X250&gt;=2600,2600*'umowa o pracę'!$E$8,($W250+$X250)*'umowa o pracę'!$E$8),2)+IF($X250=0,ROUND(IF($W250&gt;2600,ROUND($Z250/$W250*2600,2),$Z250)*'umowa o pracę'!$E$8,2),ROUND(IF($W250&gt;2600,ROUND($Z250/$W250*2600,2),$Z250)*'umowa o pracę'!$E$8,2)),ROUND(IF($W250+$X250&gt;=2600,2600*'umowa o pracę'!$E$8,($W250+$X250)*'umowa o pracę'!$E$8),2)-IF(AND($X250=0,I250&gt;0),ROUND(ROUND(IF($W250&gt;2600,ROUND($Y250/$W250*2600,2),$Y250),2)*'umowa o pracę'!$E$8,2),IF($X250&gt;0,IF($W250+$X250&lt;2600,ROUND(ROUND($Y250+ROUND($X250*9%,2),2)*'umowa o pracę'!$E$8,2),IF(AND($W250+$X250&gt;=2600,$X250&lt;2600,$W250&lt;2600),ROUND((ROUND(((2600-$X250)/$W250)*$Y250,2)+ROUND($X250*9%,2))*'umowa o pracę'!$E$8,2),IF(AND($W250+$X250&gt;=2600,$X250&gt;=2600),ROUND((ROUND(2600*9%,2))*'umowa o pracę'!$E$8,2),IF(AND($W250+$X250&gt;=2600,$W250&gt;=2600,$X250&lt;2600),ROUND((ROUND($X250*9%,2)+ROUND(((2600-$X250)/$W250)*$Y250,2))*'umowa o pracę'!$E$8,2),0)))),0)))))</f>
        <v>0</v>
      </c>
      <c r="AC250" s="32">
        <f>IF(IF(IF(AND($V250=1,$I250&gt;0),ROUND(IF($W250+$X250&gt;=2800,2800*'umowa o pracę'!$E$8,($W250+$X250)*'umowa o pracę'!$E$8),2)+IF($X250=0,ROUND(IF($W250&gt;2800,ROUND($Z250/$W250*2800,2),$Z250)*'umowa o pracę'!$E$8,2),ROUND(IF($W250&gt;2800,ROUND($Z250/$W250*2800,2),$Z250)*'umowa o pracę'!$E$8,2)),ROUND(IF($W250+$X250&gt;=2800,2800*'umowa o pracę'!$E$8,($W250+$X250)*'umowa o pracę'!$E$8),2)-IF($X250=0,ROUND(ROUND(IF($W250&gt;2800,ROUND($Y250/$W250*2800,2),$Y250),2)*'umowa o pracę'!$E$8,2),IF($X250&gt;0,IF($W250+$X250&lt;2800,ROUND(ROUND($Y250+ROUND($X250*9%,2),2)*'umowa o pracę'!$E$8,2),IF(AND($W250+$X250&gt;=2800,$X250&lt;2800,$W250&lt;2800),ROUND((ROUND(((2800-$X250)/$W250)*$Y250,2)+ROUND($X250*9%,2))*'umowa o pracę'!$E$8,2),IF(AND($W250+$X250&gt;=2800,$X250&gt;=2800),ROUND((ROUND(2800*9%,2))*'umowa o pracę'!$E$8,2),IF(AND($W250+$X250&gt;=2800,$W250&gt;=2800,$X250&lt;2800),ROUND((ROUND($X250*9%,2)+ROUND(((2800-$X250)/$W250)*$Y250,2))*'umowa o pracę'!$E$8,2),0)))),0)))&gt;$J250,$J250,IF(AND($V250=1,$I250&gt;0),ROUND(IF($W250+$X250&gt;=2800,2800*'umowa o pracę'!$E$8,($W250+$X250)*'umowa o pracę'!$E$8),2)+IF($X250=0,ROUND(IF($W250&gt;2800,ROUND($Z250/$W250*2800,2),$Z250)*'umowa o pracę'!$E$8,2),ROUND(IF($W250&gt;2800,ROUND($Z250/$W250*2800,2),$Z250)*'umowa o pracę'!$E$8,2)),ROUND(IF($W250+$X250&gt;=2800,2800*'umowa o pracę'!$E$8,($W250+$X250)*'umowa o pracę'!$E$8),2)-IF($X250=0,ROUND(ROUND(IF($W250&gt;2800,ROUND($Y250/$W250*2800,2),$Y250),2)*'umowa o pracę'!$E$8,2),IF($X250&gt;0,IF($W250+$X250&lt;2800,ROUND(ROUND($Y250+ROUND($X250*9%,2),2)*'umowa o pracę'!$E$8,2),IF(AND($W250+$X250&gt;=2800,$X250&lt;2800,$W250&lt;2800),ROUND((ROUND(((2800-$X250)/$W250)*$Y250,2)+ROUND($X250*9%,2))*'umowa o pracę'!$E$8,2),IF(AND($W250+$X250&gt;=2800,$X250&gt;=2800),ROUND((ROUND(2800*9%,2))*'umowa o pracę'!$E$8,2),IF(AND($W250+$X250&gt;=2800,$W250&gt;=2800,$X250&lt;2800),ROUND((ROUND($X250*9%,2)+ROUND(((2800-$X250)/$W250)*$Y250,2))*'umowa o pracę'!$E$8,2),0)))),0))))&gt;$J250,$J250,IF(IF(AND($V250=1,$I250&gt;0),ROUND(IF($W250+$X250&gt;=2800,2800*'umowa o pracę'!$E$8,($W250+$X250)*'umowa o pracę'!$E$8),2)+IF($X250=0,ROUND(IF($W250&gt;2800,ROUND($Z250/$W250*2800,2),$Z250)*'umowa o pracę'!$E$8,2),ROUND(IF($W250&gt;2800,ROUND($Z250/$W250*2800,2),$Z250)*'umowa o pracę'!$E$8,2)),ROUND(IF($W250+$X250&gt;=2800,2800*'umowa o pracę'!$E$8,($W250+$X250)*'umowa o pracę'!$E$8),2)-IF($X250=0,ROUND(ROUND(IF($W250&gt;2800,ROUND($Y250/$W250*2800,2),$Y250),2)*'umowa o pracę'!$E$8,2),IF($X250&gt;0,IF($W250+$X250&lt;2800,ROUND(ROUND($Y250+ROUND($X250*9%,2),2)*'umowa o pracę'!$E$8,2),IF(AND($W250+$X250&gt;=2800,$X250&lt;2800,$W250&lt;2800),ROUND((ROUND(((2800-$X250)/$W250)*$Y250,2)+ROUND($X250*9%,2))*'umowa o pracę'!$E$8,2),IF(AND($W250+$X250&gt;=2800,$X250&gt;=2800),ROUND((ROUND(2800*9%,2))*'umowa o pracę'!$E$8,2),IF(AND($W250+$X250&gt;=2800,$W250&gt;=2800,$X250&lt;2800),ROUND((ROUND($X250*9%,2)+ROUND(((2800-$X250)/$W250)*$Y250,2))*'umowa o pracę'!$E$8,2),0)))),0)))&gt;$J250,$J250,IF(AND($V250=1,$I250&gt;0),ROUND(IF($W250+$X250&gt;=2800,2800*'umowa o pracę'!$E$8,($W250+$X250)*'umowa o pracę'!$E$8),2)+IF($X250=0,ROUND(IF($W250&gt;2800,ROUND($Z250/$W250*2800,2),$Z250)*'umowa o pracę'!$E$8,2),ROUND(IF($W250&gt;2800,ROUND($Z250/$W250*2800,2),$Z250)*'umowa o pracę'!$E$8,2)),ROUND(IF($W250+$X250&gt;=2800,2800*'umowa o pracę'!$E$8,($W250+$X250)*'umowa o pracę'!$E$8),2)-IF(AND($X250=0,I250&gt;0),ROUND(ROUND(IF($W250&gt;2800,ROUND($Y250/$W250*2800,2),$Y250),2)*'umowa o pracę'!$E$8,2),IF($X250&gt;0,IF($W250+$X250&lt;2800,ROUND(ROUND($Y250+ROUND($X250*9%,2),2)*'umowa o pracę'!$E$8,2),IF(AND($W250+$X250&gt;=2800,$X250&lt;2800,$W250&lt;2800),ROUND((ROUND(((2800-$X250)/$W250)*$Y250,2)+ROUND($X250*9%,2))*'umowa o pracę'!$E$8,2),IF(AND($W250+$X250&gt;=2800,$X250&gt;=2800),ROUND((ROUND(2800*9%,2))*'umowa o pracę'!$E$8,2),IF(AND($W250+$X250&gt;=2800,$W250&gt;=2800,$X250&lt;2800),ROUND((ROUND($X250*9%,2)+ROUND(((2800-$X250)/$W250)*$Y250,2))*'umowa o pracę'!$E$8,2),0)))),0)))))</f>
        <v>0</v>
      </c>
      <c r="AD250" s="32">
        <f>IF('umowa o pracę'!$E$7=2020,IF(IF($V250=1,IF($X250=0,ROUND(IF($W250&gt;2600,ROUND($Y250/$W250*2600,2),$Y250)*'umowa o pracę'!$E$8,2),IF($W250+$X250&lt;2600,ROUND(ROUND($Y250+ROUND($X250*9%,2),2)*'umowa o pracę'!$E$8,2),IF(AND($W250+$X250&gt;=2600,$W250&lt;2600),ROUND((ROUND($Y250+ROUND((2600-$W250)*9%,2),2))*'umowa o pracę'!$E$8,2),IF(AND($W250+$X250&gt;=2600,$W250&gt;=2600),ROUND(ROUND($Y250/$W250*2600,2)*'umowa o pracę'!$E$8,2),0)))),0)&gt;$H250,$H250,IF($V250=1,IF($X250=0,ROUND(IF($W250&gt;2600,ROUND($Y250/$W250*2600,2),$Y250)*'umowa o pracę'!$E$8,2),IF($W250+$X250&lt;2600,ROUND(ROUND($Y250+ROUND($X250*9%,2),2)*'umowa o pracę'!$E$8,2),IF(AND($W250+$X250&gt;=2600,$W250&lt;2600),ROUND((ROUND($Y250+ROUND((2600-$W250)*9%,2),2))*'umowa o pracę'!$E$8,2),IF(AND($W250+$X250&gt;=2600,$W250&gt;=2600),ROUND(ROUND($Y250/$W250*2600,2)*'umowa o pracę'!$E$8,2),0)))),0)),IF('umowa o pracę'!$E$7=2021,IF(IF($V250=1,IF($X250=0,ROUND(IF($W250&gt;2800,ROUND($Y250/$W250*2800,2),$Y250)*'umowa o pracę'!$E$8,2),IF($W250+$X250&lt;2800,ROUND(ROUND($Y250+ROUND($X250*9%,2),2)*'umowa o pracę'!$E$8,2),IF(AND($W250+$X250&gt;=2800,$W250&lt;2800),ROUND((ROUND($Y250+ROUND((2800-$W250)*9%,2),2))*'umowa o pracę'!$E$8,2),IF(AND($W250+$X250&gt;=2800,$W250&gt;=2800),ROUND(ROUND($Y250/$W250*2800,2)*'umowa o pracę'!$E$8,2),0)))),0)&gt;$H250,$H250,IF($V250=1,IF($X250=0,ROUND(IF($W250&gt;2800,ROUND($Y250/$W250*2800,2),$Y250)*'umowa o pracę'!$E$8,2),IF($W250+$X250&lt;2800,ROUND(ROUND($Y250+ROUND($X250*9%,2),2)*'umowa o pracę'!$E$8,2),IF(AND($W250+$X250&gt;=2800,$W250&lt;2800),ROUND((ROUND($Y250+ROUND((2800-$W250)*9%,2),2))*'umowa o pracę'!$E$8,2),IF(AND($W250+$X250&gt;=2800,$W250&gt;=2800),ROUND(ROUND($Y250/$W250*2800,2)*'umowa o pracę'!$E$8,2),0)))),0)),0))</f>
        <v>0</v>
      </c>
      <c r="AE250" s="32">
        <f>IF('umowa o pracę'!$E$7=2020,IF(IF($V250=1,IF($X250=0,ROUND(IF($W250&gt;2600,ROUND($Z250/$W250*2600,2),$Z250)*'umowa o pracę'!$E$8,2),ROUND(IF($W250&gt;2600,ROUND($Z250/$W250*2600,2),$Z250)*'umowa o pracę'!$E$8,2)),0)&gt;$I250,$I250,IF($V250=1,IF($X250=0,ROUND(IF($W250&gt;2600,ROUND($Z250/$W250*2600,2),$Z250)*'umowa o pracę'!$E$8,2),ROUND(IF($W250&gt;2600,ROUND($Z250/$W250*2600,2),$Z250)*'umowa o pracę'!$E$8,2)),0)),IF('umowa o pracę'!$E$7=2021,IF(IF($V250=1,IF($X250=0,ROUND(IF($W250&gt;2800,ROUND($Z250/$W250*2800,2),$Z250)*'umowa o pracę'!$E$8,2),ROUND(IF($W250&gt;2800,ROUND($Z250/$W250*2800,2),$Z250)*'umowa o pracę'!$E$8,2)),0)&gt;$I250,$I250,IF($V250=1,IF($X250=0,ROUND(IF($W250&gt;2800,ROUND($Z250/$W250*2800,2),$Z250)*'umowa o pracę'!$E$8,2),ROUND(IF($W250&gt;2800,ROUND($Z250/$W250*2800,2),$Z250)*'umowa o pracę'!$E$8,2)),0)),0))</f>
        <v>0</v>
      </c>
      <c r="AF250" s="56">
        <f>IF('umowa o pracę'!$E$7=2020,$AB250,IF('umowa o pracę'!$E$7=2021,$AC250,0))</f>
        <v>0</v>
      </c>
      <c r="AG250" s="53">
        <f t="shared" si="41"/>
        <v>1</v>
      </c>
      <c r="AH250" s="39">
        <f>IF('umowa o pracę'!$E$6&lt;3,0,$L250)</f>
        <v>0</v>
      </c>
      <c r="AI250" s="39">
        <f>IF('umowa o pracę'!$E$6&lt;3,0,$M250)</f>
        <v>0</v>
      </c>
      <c r="AJ250" s="55">
        <f>IF('umowa o pracę'!$E$6&lt;3,0,$N250)</f>
        <v>0</v>
      </c>
      <c r="AK250" s="55">
        <f>IF('umowa o pracę'!$E$6&lt;3,0,$O250)</f>
        <v>0</v>
      </c>
      <c r="AL250" s="32">
        <f>IF('umowa o pracę'!$E$7=2020,ROUND(IF($AH250&gt;=2600,2600*'umowa o pracę'!$E$8,$AH250*'umowa o pracę'!$E$8),2),IF('umowa o pracę'!$E$7=2021,ROUND(IF($AH250&gt;=2800,2800*'umowa o pracę'!$E$8,$AH250*'umowa o pracę'!$E$8),2),0))</f>
        <v>0</v>
      </c>
      <c r="AM250" s="32">
        <f>IF(IF(IF(AND($AG250=1,$I250&gt;0),ROUND(IF($AH250+$AI250&gt;=2600,2600*'umowa o pracę'!$E$8,($AH250+$AI250)*'umowa o pracę'!$E$8),2)+IF($AI250=0,ROUND(IF($AH250&gt;2600,ROUND($AK250/$AH250*2600,2),$AK250)*'umowa o pracę'!$E$8,2),ROUND(IF($AH250&gt;2600,ROUND($AK250/$AH250*2600,2),$AK250)*'umowa o pracę'!$E$8,2)),ROUND(IF($AH250+$AI250&gt;=2600,2600*'umowa o pracę'!$E$8,($AH250+$AI250)*'umowa o pracę'!$E$8),2)-IF($AI250=0,ROUND(ROUND(IF($AH250&gt;2600,ROUND($AJ250/$AH250*2600,2),$AJ250),2)*'umowa o pracę'!$E$8,2),IF($AI250&gt;0,IF($AH250+$AI250&lt;2600,ROUND(ROUND($AJ250+ROUND($AI250*9%,2),2)*'umowa o pracę'!$E$8,2),IF(AND($AH250+$AI250&gt;=2600,$AI250&lt;2600,$AH250&lt;2600),ROUND((ROUND(((2600-$AI250)/$AH250)*$AJ250,2)+ROUND($AI250*9%,2))*'umowa o pracę'!$E$8,2),IF(AND($AH250+$AI250&gt;=2600,$AI250&gt;=2600),ROUND((ROUND(2600*9%,2))*'umowa o pracę'!$E$8,2),IF(AND($AH250+$AI250&gt;=2600,$AH250&gt;=2600,$AI250&lt;2600),ROUND((ROUND($AI250*9%,2)+ROUND(((2600-$AI250)/$AH250)*$AJ250,2))*'umowa o pracę'!$E$8,2),0)))),0)))&gt;$J250,$J250,IF(AND($AG250=1,$I250&gt;0),ROUND(IF($AH250+$AI250&gt;=2600,2600*'umowa o pracę'!$E$8,($AH250+$AI250)*'umowa o pracę'!$E$8),2)+IF($AI250=0,ROUND(IF($AH250&gt;2600,ROUND($AK250/$AH250*2600,2),$AK250)*'umowa o pracę'!$E$8,2),ROUND(IF($AH250&gt;2600,ROUND($AK250/$AH250*2600,2),$AK250)*'umowa o pracę'!$E$8,2)),ROUND(IF($AH250+$AI250&gt;=2600,2600*'umowa o pracę'!$E$8,($AH250+$AI250)*'umowa o pracę'!$E$8),2)-IF($AI250=0,ROUND(ROUND(IF($AH250&gt;2600,ROUND($AJ250/$AH250*2600,2),$AJ250),2)*'umowa o pracę'!$E$8,2),IF($AI250&gt;0,IF($AH250+$AI250&lt;2600,ROUND(ROUND($AJ250+ROUND($AI250*9%,2),2)*'umowa o pracę'!$E$8,2),IF(AND($AH250+$AI250&gt;=2600,$AI250&lt;2600,$AH250&lt;2600),ROUND((ROUND(((2600-$AI250)/$AH250)*$AJ250,2)+ROUND($AI250*9%,2))*'umowa o pracę'!$E$8,2),IF(AND($AH250+$AI250&gt;=2600,$AI250&gt;=2600),ROUND((ROUND(2600*9%,2))*'umowa o pracę'!$E$8,2),IF(AND($AH250+$AI250&gt;=2600,$AH250&gt;=2600,$AI250&lt;2600),ROUND((ROUND($AI250*9%,2)+ROUND(((2600-$AI250)/$AH250)*$AJ250,2))*'umowa o pracę'!$E$8,2),0)))),0))))&gt;$J250,$J250,IF(IF(AND($AG250=1,$I250&gt;0),ROUND(IF($AH250+$AI250&gt;=2600,2600*'umowa o pracę'!$E$8,($AH250+$AI250)*'umowa o pracę'!$E$8),2)+IF($AI250=0,ROUND(IF($AH250&gt;2600,ROUND($AK250/$AH250*2600,2),$AK250)*'umowa o pracę'!$E$8,2),ROUND(IF($AH250&gt;2600,ROUND($AK250/$AH250*2600,2),$AK250)*'umowa o pracę'!$E$8,2)),ROUND(IF($AH250+$AI250&gt;=2600,2600*'umowa o pracę'!$E$8,($AH250+$AI250)*'umowa o pracę'!$E$8),2)-IF($AI250=0,ROUND(ROUND(IF($AH250&gt;2600,ROUND($AJ250/$AH250*2600,2),$AJ250),2)*'umowa o pracę'!$E$8,2),IF($AI250&gt;0,IF($AH250+$AI250&lt;2600,ROUND(ROUND($AJ250+ROUND($AI250*9%,2),2)*'umowa o pracę'!$E$8,2),IF(AND($AH250+$AI250&gt;=2600,$AI250&lt;2600,$AH250&lt;2600),ROUND((ROUND(((2600-$AI250)/$AH250)*$AJ250,2)+ROUND($AI250*9%,2))*'umowa o pracę'!$E$8,2),IF(AND($AH250+$AI250&gt;=2600,$AI250&gt;=2600),ROUND((ROUND(2600*9%,2))*'umowa o pracę'!$E$8,2),IF(AND($AH250+$AI250&gt;=2600,$AH250&gt;=2600,$AI250&lt;2600),ROUND((ROUND($AI250*9%,2)+ROUND(((2600-$AI250)/$AH250)*$AJ250,2))*'umowa o pracę'!$E$8,2),0)))),0)))&gt;$J250,$J250,IF(AND($AG250=1,$I250&gt;0),ROUND(IF($AH250+$AI250&gt;=2600,2600*'umowa o pracę'!$E$8,($AH250+$AI250)*'umowa o pracę'!$E$8),2)+IF($AI250=0,ROUND(IF($AH250&gt;2600,ROUND($AK250/$AH250*2600,2),$AK250)*'umowa o pracę'!$E$8,2),ROUND(IF($AH250&gt;2600,ROUND($AK250/$AH250*2600,2),$AK250)*'umowa o pracę'!$E$8,2)),ROUND(IF($AH250+$AI250&gt;=2600,2600*'umowa o pracę'!$E$8,($AH250+$AI250)*'umowa o pracę'!$E$8),2)-IF(AND($AI250=0,I250&gt;0),ROUND(ROUND(IF($AH250&gt;2600,ROUND($AJ250/$AH250*2600,2),$AJ250),2)*'umowa o pracę'!$E$8,2),IF($AI250&gt;0,IF($AH250+$AI250&lt;2600,ROUND(ROUND($AJ250+ROUND($AI250*9%,2),2)*'umowa o pracę'!$E$8,2),IF(AND($AH250+$AI250&gt;=2600,$AI250&lt;2600,$AH250&lt;2600),ROUND((ROUND(((2600-$AI250)/$AH250)*$AJ250,2)+ROUND($AI250*9%,2))*'umowa o pracę'!$E$8,2),IF(AND($AH250+$AI250&gt;=2600,$AI250&gt;=2600),ROUND((ROUND(2600*9%,2))*'umowa o pracę'!$E$8,2),IF(AND($AH250+$AI250&gt;=2600,$AH250&gt;=2600,$AI250&lt;2600),ROUND((ROUND($AI250*9%,2)+ROUND(((2600-$AI250)/$AH250)*$AJ250,2))*'umowa o pracę'!$E$8,2),0)))),0)))))</f>
        <v>0</v>
      </c>
      <c r="AN250" s="32">
        <f>IF(IF(IF(AND($AG250=1,$I250&gt;0),ROUND(IF($AH250+$AI250&gt;=2800,2800*'umowa o pracę'!$E$8,($AH250+$AI250)*'umowa o pracę'!$E$8),2)+IF($AI250=0,ROUND(IF($AH250&gt;2800,ROUND($AK250/$AH250*2800,2),$AK250)*'umowa o pracę'!$E$8,2),ROUND(IF($AH250&gt;2800,ROUND($AK250/$AH250*2800,2),$AK250)*'umowa o pracę'!$E$8,2)),ROUND(IF($AH250+$AI250&gt;=2800,2800*'umowa o pracę'!$E$8,($AH250+$AI250)*'umowa o pracę'!$E$8),2)-IF($AI250=0,ROUND(ROUND(IF($AH250&gt;2800,ROUND($AJ250/$AH250*2800,2),$AJ250),2)*'umowa o pracę'!$E$8,2),IF($AI250&gt;0,IF($AH250+$AI250&lt;2800,ROUND(ROUND($AJ250+ROUND($AI250*9%,2),2)*'umowa o pracę'!$E$8,2),IF(AND($AH250+$AI250&gt;=2800,$AI250&lt;2800,$AH250&lt;2800),ROUND((ROUND(((2800-$AI250)/$AH250)*$AJ250,2)+ROUND($AI250*9%,2))*'umowa o pracę'!$E$8,2),IF(AND($AH250+$AI250&gt;=2800,$AI250&gt;=2800),ROUND((ROUND(2800*9%,2))*'umowa o pracę'!$E$8,2),IF(AND($AH250+$AI250&gt;=2800,$AH250&gt;=2800,$AI250&lt;2800),ROUND((ROUND($AI250*9%,2)+ROUND(((2800-$AI250)/$AH250)*$AJ250,2))*'umowa o pracę'!$E$8,2),0)))),0)))&gt;$J250,$J250,IF(AND($AG250=1,$I250&gt;0),ROUND(IF($AH250+$AI250&gt;=2800,2800*'umowa o pracę'!$E$8,($AH250+$AI250)*'umowa o pracę'!$E$8),2)+IF($AI250=0,ROUND(IF($AH250&gt;2800,ROUND($AK250/$AH250*2800,2),$AK250)*'umowa o pracę'!$E$8,2),ROUND(IF($AH250&gt;2800,ROUND($AK250/$AH250*2800,2),$AK250)*'umowa o pracę'!$E$8,2)),ROUND(IF($AH250+$AI250&gt;=2800,2800*'umowa o pracę'!$E$8,($AH250+$AI250)*'umowa o pracę'!$E$8),2)-IF($AI250=0,ROUND(ROUND(IF($AH250&gt;2800,ROUND($AJ250/$AH250*2800,2),$AJ250),2)*'umowa o pracę'!$E$8,2),IF($AI250&gt;0,IF($AH250+$AI250&lt;2800,ROUND(ROUND($AJ250+ROUND($AI250*9%,2),2)*'umowa o pracę'!$E$8,2),IF(AND($AH250+$AI250&gt;=2800,$AI250&lt;2800,$AH250&lt;2800),ROUND((ROUND(((2800-$AI250)/$AH250)*$AJ250,2)+ROUND($AI250*9%,2))*'umowa o pracę'!$E$8,2),IF(AND($AH250+$AI250&gt;=2800,$AI250&gt;=2800),ROUND((ROUND(2800*9%,2))*'umowa o pracę'!$E$8,2),IF(AND($AH250+$AI250&gt;=2800,$AH250&gt;=2800,$AI250&lt;2800),ROUND((ROUND($AI250*9%,2)+ROUND(((2800-$AI250)/$AH250)*$AJ250,2))*'umowa o pracę'!$E$8,2),0)))),0))))&gt;$J250,$J250,IF(IF(AND($AG250=1,$I250&gt;0),ROUND(IF($AH250+$AI250&gt;=2800,2800*'umowa o pracę'!$E$8,($AH250+$AI250)*'umowa o pracę'!$E$8),2)+IF($AI250=0,ROUND(IF($AH250&gt;2800,ROUND($AK250/$AH250*2800,2),$AK250)*'umowa o pracę'!$E$8,2),ROUND(IF($AH250&gt;2800,ROUND($AK250/$AH250*2800,2),$AK250)*'umowa o pracę'!$E$8,2)),ROUND(IF($AH250+$AI250&gt;=2800,2800*'umowa o pracę'!$E$8,($AH250+$AI250)*'umowa o pracę'!$E$8),2)-IF($AI250=0,ROUND(ROUND(IF($AH250&gt;2800,ROUND($AJ250/$AH250*2800,2),$AJ250),2)*'umowa o pracę'!$E$8,2),IF($AI250&gt;0,IF($AH250+$AI250&lt;2800,ROUND(ROUND($AJ250+ROUND($AI250*9%,2),2)*'umowa o pracę'!$E$8,2),IF(AND($AH250+$AI250&gt;=2800,$AI250&lt;2800,$AH250&lt;2800),ROUND((ROUND(((2800-$AI250)/$AH250)*$AJ250,2)+ROUND($AI250*9%,2))*'umowa o pracę'!$E$8,2),IF(AND($AH250+$AI250&gt;=2800,$AI250&gt;=2800),ROUND((ROUND(2800*9%,2))*'umowa o pracę'!$E$8,2),IF(AND($AH250+$AI250&gt;=2800,$AH250&gt;=2800,$AI250&lt;2800),ROUND((ROUND($AI250*9%,2)+ROUND(((2800-$AI250)/$AH250)*$AJ250,2))*'umowa o pracę'!$E$8,2),0)))),0)))&gt;$J250,$J250,IF(AND($AG250=1,$I250&gt;0),ROUND(IF($AH250+$AI250&gt;=2800,2800*'umowa o pracę'!$E$8,($AH250+$AI250)*'umowa o pracę'!$E$8),2)+IF($AI250=0,ROUND(IF($AH250&gt;2800,ROUND($AK250/$AH250*2800,2),$AK250)*'umowa o pracę'!$E$8,2),ROUND(IF($AH250&gt;2800,ROUND($AK250/$AH250*2800,2),$AK250)*'umowa o pracę'!$E$8,2)),ROUND(IF($AH250+$AI250&gt;=2800,2800*'umowa o pracę'!$E$8,($AH250+$AI250)*'umowa o pracę'!$E$8),2)-IF(AND($AI250=0,I250&gt;0),ROUND(ROUND(IF($AH250&gt;2800,ROUND($AJ250/$AH250*2800,2),$AJ250),2)*'umowa o pracę'!$E$8,2),IF($AI250&gt;0,IF($AH250+$AI250&lt;2800,ROUND(ROUND($AJ250+ROUND($AI250*9%,2),2)*'umowa o pracę'!$E$8,2),IF(AND($AH250+$AI250&gt;=2800,$AI250&lt;2800,$AH250&lt;2800),ROUND((ROUND(((2800-$AI250)/$AH250)*$AJ250,2)+ROUND($AI250*9%,2))*'umowa o pracę'!$E$8,2),IF(AND($AH250+$AI250&gt;=2800,$AI250&gt;=2800),ROUND((ROUND(2800*9%,2))*'umowa o pracę'!$E$8,2),IF(AND($AH250+$AI250&gt;=2800,$AH250&gt;=2800,$AI250&lt;2800),ROUND((ROUND($AI250*9%,2)+ROUND(((2800-$AI250)/$AH250)*$AJ250,2))*'umowa o pracę'!$E$8,2),0)))),0)))))</f>
        <v>0</v>
      </c>
      <c r="AO250" s="32">
        <f>IF('umowa o pracę'!$E$7=2020,IF(IF($AG250=1,IF($AI250=0,ROUND(IF($AH250&gt;2600,ROUND($AJ250/$AH250*2600,2),$AJ250)*'umowa o pracę'!$E$8,2),IF($AH250+$AI250&lt;2600,ROUND(ROUND($AJ250+ROUND($AI250*9%,2),2)*'umowa o pracę'!$E$8,2),IF(AND($AH250+$AI250&gt;=2600,$AH250&lt;2600),ROUND((ROUND($AJ250+ROUND((2600-$AH250)*9%,2),2))*'umowa o pracę'!$E$8,2),IF(AND($AH250+$AI250&gt;=2600,$AH250&gt;=2600),ROUND(ROUND($AJ250/$AH250*2600,2)*'umowa o pracę'!$E$8,2),0)))),0)&gt;$H250,$H250,IF($AG250=1,IF($AI250=0,ROUND(IF($AH250&gt;2600,ROUND($AJ250/$AH250*2600,2),$AJ250)*'umowa o pracę'!$E$8,2),IF($AH250+$AI250&lt;2600,ROUND(ROUND($AJ250+ROUND($AI250*9%,2),2)*'umowa o pracę'!$E$8,2),IF(AND($AH250+$AI250&gt;=2600,$AH250&lt;2600),ROUND((ROUND($AJ250+ROUND((2600-$AH250)*9%,2),2))*'umowa o pracę'!$E$8,2),IF(AND($AH250+$AI250&gt;=2600,$AH250&gt;=2600),ROUND(ROUND($AJ250/$AH250*2600,2)*'umowa o pracę'!$E$8,2),0)))),0)),IF('umowa o pracę'!$E$7=2021,IF(IF($AG250=1,IF($AI250=0,ROUND(IF($AH250&gt;2800,ROUND($AJ250/$AH250*2800,2),$AJ250)*'umowa o pracę'!$E$8,2),IF($AH250+$AI250&lt;2800,ROUND(ROUND($AJ250+ROUND($AI250*9%,2),2)*'umowa o pracę'!$E$8,2),IF(AND($AH250+$AI250&gt;=2800,$AH250&lt;2800),ROUND((ROUND($AJ250+ROUND((2800-$AH250)*9%,2),2))*'umowa o pracę'!$E$8,2),IF(AND($AH250+$AI250&gt;=2800,$AH250&gt;=2800),ROUND(ROUND($AJ250/$AH250*2800,2)*'umowa o pracę'!$E$8,2),0)))),0)&gt;$H250,$H250,IF($AG250=1,IF($AI250=0,ROUND(IF($AH250&gt;2800,ROUND($AJ250/$AH250*2800,2),$AJ250)*'umowa o pracę'!$E$8,2),IF($AH250+$AI250&lt;2800,ROUND(ROUND($AJ250+ROUND($AI250*9%,2),2)*'umowa o pracę'!$E$8,2),IF(AND($AH250+$AI250&gt;=2800,$AH250&lt;2800),ROUND((ROUND($AJ250+ROUND((2800-$AH250)*9%,2),2))*'umowa o pracę'!$E$8,2),IF(AND($AH250+$AI250&gt;=2800,$AH250&gt;=2800),ROUND(ROUND($AJ250/$AH250*2800,2)*'umowa o pracę'!$E$8,2),0)))),0)),0))</f>
        <v>0</v>
      </c>
      <c r="AP250" s="32">
        <f>IF('umowa o pracę'!$E$7=2020,IF(IF($AG250=1,IF($AI250=0,ROUND(IF($AH250&gt;2600,ROUND($AK250/$AH250*2600,2),$AK250)*'umowa o pracę'!$E$8,2),ROUND(IF($AH250&gt;2600,ROUND($AK250/$AH250*2600,2),$AK250)*'umowa o pracę'!$E$8,2)),0)&gt;$I250,$I250,IF($AG250=1,IF($AI250=0,ROUND(IF($AH250&gt;2600,ROUND($AK250/$AH250*2600,2),$AK250)*'umowa o pracę'!$E$8,2),ROUND(IF($AH250&gt;2600,ROUND($AK250/$AH250*2600,2),$AK250)*'umowa o pracę'!$E$8,2)),0)),IF('umowa o pracę'!$E$7=2021,IF(IF($AG250=1,IF($AI250=0,ROUND(IF($AH250&gt;2800,ROUND($AK250/$AH250*2800,2),$AK250)*'umowa o pracę'!$E$8,2),ROUND(IF($AH250&gt;2800,ROUND($AK250/$AH250*2800,2),$AK250)*'umowa o pracę'!$E$8,2)),0)&gt;$I250,$I250,IF($AG250=1,IF($AI250=0,ROUND(IF($AH250&gt;2800,ROUND($AK250/$AH250*2800,2),$AK250)*'umowa o pracę'!$E$8,2),ROUND(IF($AH250&gt;2800,ROUND($AK250/$AH250*2800,2),$AK250)*'umowa o pracę'!$E$8,2)),0)),0))</f>
        <v>0</v>
      </c>
      <c r="AQ250" s="56">
        <f>IF('umowa o pracę'!$E$7=2020,$AM250,IF('umowa o pracę'!$E$7=2021,$AN250,0))</f>
        <v>0</v>
      </c>
      <c r="AR250" s="33">
        <f>IF('umowa o pracę'!$E$7=0,0,U250+AF250+AQ250)</f>
        <v>0</v>
      </c>
      <c r="AS250" s="19"/>
      <c r="AT250" s="19"/>
      <c r="AU250" s="19"/>
      <c r="AV250" s="6"/>
      <c r="AW250" s="6"/>
      <c r="AX250" s="6">
        <f t="shared" si="39"/>
        <v>10</v>
      </c>
      <c r="AY250" s="6"/>
      <c r="AZ250" s="234">
        <f t="shared" si="42"/>
        <v>0</v>
      </c>
      <c r="BA250" s="234">
        <f t="shared" si="43"/>
        <v>0</v>
      </c>
      <c r="BB250" s="234">
        <f t="shared" si="44"/>
        <v>0</v>
      </c>
      <c r="BC250" s="234">
        <f t="shared" si="45"/>
        <v>0</v>
      </c>
      <c r="BD250" s="234">
        <f t="shared" si="46"/>
        <v>0</v>
      </c>
      <c r="BE250" s="234">
        <f t="shared" si="47"/>
        <v>0</v>
      </c>
      <c r="BF250" s="234">
        <f t="shared" si="48"/>
        <v>0</v>
      </c>
      <c r="BG250" s="234">
        <f t="shared" si="49"/>
        <v>0</v>
      </c>
      <c r="BH250" s="234">
        <f t="shared" si="50"/>
        <v>0</v>
      </c>
      <c r="BI250" s="238">
        <f t="shared" si="51"/>
        <v>0</v>
      </c>
      <c r="BJ250" s="236"/>
      <c r="BK250" s="236"/>
      <c r="BL250" s="237"/>
    </row>
    <row r="251" spans="1:64" ht="15.75" customHeight="1" x14ac:dyDescent="0.25">
      <c r="A251" s="129">
        <v>240</v>
      </c>
      <c r="B251" s="57"/>
      <c r="C251" s="57"/>
      <c r="D251" s="36"/>
      <c r="E251" s="36"/>
      <c r="F251" s="242"/>
      <c r="G251" s="37">
        <v>1</v>
      </c>
      <c r="H251" s="58">
        <v>0</v>
      </c>
      <c r="I251" s="59">
        <v>0</v>
      </c>
      <c r="J251" s="60">
        <v>0</v>
      </c>
      <c r="K251" s="52">
        <v>1</v>
      </c>
      <c r="L251" s="39">
        <v>0</v>
      </c>
      <c r="M251" s="39">
        <v>0</v>
      </c>
      <c r="N251" s="39">
        <v>0</v>
      </c>
      <c r="O251" s="39">
        <v>0</v>
      </c>
      <c r="P251" s="35">
        <f>IF('umowa o pracę'!$E$7=2020,ROUND(IF($L251&gt;=2600,2600*'umowa o pracę'!$E$8,$L251*'umowa o pracę'!$E$8),2),IF('umowa o pracę'!$E$7=2021,ROUND(IF($L251&gt;=2800,2800*'umowa o pracę'!$E$8,$L251*'umowa o pracę'!$E$8),2),0))</f>
        <v>0</v>
      </c>
      <c r="Q251" s="252">
        <f>IF(IF(IF(AND($K251=1,$I251&gt;0),ROUND(IF($L251+$M251&gt;=2600,2600*'umowa o pracę'!$E$8,($L251+$M251)*'umowa o pracę'!$E$8),2)+IF($M251=0,ROUND(IF($L251&gt;2600,ROUND($O251/$L251*2600,2),$O251)*'umowa o pracę'!$E$8,2),ROUND(IF($L251&gt;2600,ROUND($O251/$L251*2600,2),$O251)*'umowa o pracę'!$E$8,2)),ROUND(IF($L251+$M251&gt;=2600,2600*'umowa o pracę'!$E$8,($L251+$M251)*'umowa o pracę'!$E$8),2)-IF($M251=0,ROUND(ROUND(IF($L251&gt;2600,ROUND($N251/$L251*2600,2),$N251),2)*'umowa o pracę'!$E$8,2),IF($M251&gt;0,IF($L251+$M251&lt;2600,ROUND(ROUND($N251+ROUND($M251*9%,2),2)*'umowa o pracę'!$E$8,2),IF(AND($L251+$M251&gt;=2600,$M251&lt;2600,$L251&lt;2600),ROUND((ROUND(((2600-$M251)/$L251)*$N251,2)+ROUND($M251*9%,2))*'umowa o pracę'!$E$8,2),IF(AND($L251+$M251&gt;=2600,$M251&gt;=2600),ROUND((ROUND(2600*9%,2))*'umowa o pracę'!$E$8,2),IF(AND($L251+$M251&gt;=2600,$L251&gt;=2600,$M251&lt;2600),ROUND((ROUND($M251*9%,2)+ROUND(((2600-$M251)/$L251)*$N251,2))*'umowa o pracę'!$E$8,2),0)))),0)))&gt;$J251,$J251,IF(AND($K251=1,$I251&gt;0),ROUND(IF($L251+$M251&gt;=2600,2600*'umowa o pracę'!$E$8,($L251+$M251)*'umowa o pracę'!$E$8),2)+IF($M251=0,ROUND(IF($L251&gt;2600,ROUND($O251/$L251*2600,2),$O251)*'umowa o pracę'!$E$8,2),ROUND(IF($L251&gt;2600,ROUND($O251/$L251*2600,2),$O251)*'umowa o pracę'!$E$8,2)),ROUND(IF($L251+$M251&gt;=2600,2600*'umowa o pracę'!$E$8,($L251+$M251)*'umowa o pracę'!$E$8),2)-IF($M251=0,ROUND(ROUND(IF($L251&gt;2600,ROUND($N251/$L251*2600,2),$N251),2)*'umowa o pracę'!$E$8,2),IF($M251&gt;0,IF($L251+$M251&lt;2600,ROUND(ROUND($N251+ROUND($M251*9%,2),2)*'umowa o pracę'!$E$8,2),IF(AND($L251+$M251&gt;=2600,$M251&lt;2600,$L251&lt;2600),ROUND((ROUND(((2600-$M251)/$L251)*$N251,2)+ROUND($M251*9%,2))*'umowa o pracę'!$E$8,2),IF(AND($L251+$M251&gt;=2600,$M251&gt;=2600),ROUND((ROUND(2600*9%,2))*'umowa o pracę'!$E$8,2),IF(AND($L251+$M251&gt;=2600,$L251&gt;=2600,$M251&lt;2600),ROUND((ROUND($M251*9%,2)+ROUND(((2600-$M251)/$L251)*$N251,2))*'umowa o pracę'!$E$8,2),0)))),0))))&gt;$J251,$J251,IF(IF(AND($K251=1,$I251&gt;0),ROUND(IF($L251+$M251&gt;=2600,2600*'umowa o pracę'!$E$8,($L251+$M251)*'umowa o pracę'!$E$8),2)+IF($M251=0,ROUND(IF($L251&gt;2600,ROUND($O251/$L251*2600,2),$O251)*'umowa o pracę'!$E$8,2),ROUND(IF($L251&gt;2600,ROUND($O251/$L251*2600,2),$O251)*'umowa o pracę'!$E$8,2)),ROUND(IF($L251+$M251&gt;=2600,2600*'umowa o pracę'!$E$8,($L251+$M251)*'umowa o pracę'!$E$8),2)-IF($M251=0,ROUND(ROUND(IF($L251&gt;2600,ROUND($N251/$L251*2600,2),$N251),2)*'umowa o pracę'!$E$8,2),IF($M251&gt;0,IF($L251+$M251&lt;2600,ROUND(ROUND($N251+ROUND($M251*9%,2),2)*'umowa o pracę'!$E$8,2),IF(AND($L251+$M251&gt;=2600,$M251&lt;2600,$L251&lt;2600),ROUND((ROUND(((2600-$M251)/$L251)*$N251,2)+ROUND($M251*9%,2))*'umowa o pracę'!$E$8,2),IF(AND($L251+$M251&gt;=2600,$M251&gt;=2600),ROUND((ROUND(2600*9%,2))*'umowa o pracę'!$E$8,2),IF(AND($L251+$M251&gt;=2600,$L251&gt;=2600,$M251&lt;2600),ROUND((ROUND($M251*9%,2)+ROUND(((2600-$M251)/$L251)*$N251,2))*'umowa o pracę'!$E$8,2),0)))),0)))&gt;$J251,$J251,IF(AND($K251=1,$I251&gt;0),ROUND(IF($L251+$M251&gt;=2600,2600*'umowa o pracę'!$E$8,($L251+$M251)*'umowa o pracę'!$E$8),2)+IF($M251=0,ROUND(IF($L251&gt;2600,ROUND($O251/$L251*2600,2),$O251)*'umowa o pracę'!$E$8,2),ROUND(IF($L251&gt;2600,ROUND($O251/$L251*2600,2),$O251)*'umowa o pracę'!$E$8,2)),ROUND(IF($L251+$M251&gt;=2600,2600*'umowa o pracę'!$E$8,($L251+$M251)*'umowa o pracę'!$E$8),2)-IF(AND($M251=0,I251&gt;0),ROUND(ROUND(IF($L251&gt;2600,ROUND($N251/$L251*2600,2),$N251),2)*'umowa o pracę'!$E$8,2),IF($M251&gt;0,IF($L251+$M251&lt;2600,ROUND(ROUND($N251+ROUND($M251*9%,2),2)*'umowa o pracę'!$E$8,2),IF(AND($L251+$M251&gt;=2600,$M251&lt;2600,$L251&lt;2600),ROUND((ROUND(((2600-$M251)/$L251)*$N251,2)+ROUND($M251*9%,2))*'umowa o pracę'!$E$8,2),IF(AND($L251+$M251&gt;=2600,$M251&gt;=2600),ROUND((ROUND(2600*9%,2))*'umowa o pracę'!$E$8,2),IF(AND($L251+$M251&gt;=2600,$L251&gt;=2600,$M251&lt;2600),ROUND((ROUND($M251*9%,2)+ROUND(((2600-$M251)/$L251)*$N251,2))*'umowa o pracę'!$E$8,2),0)))),0)))))</f>
        <v>0</v>
      </c>
      <c r="R251" s="252">
        <f>IF(IF(IF(AND($K251=1,$I251&gt;0),ROUND(IF($L251+$M251&gt;=2800,2800*'umowa o pracę'!$E$8,($L251+$M251)*'umowa o pracę'!$E$8),2)+IF($M251=0,ROUND(IF($L251&gt;2800,ROUND($O251/$L251*2800,2),$O251)*'umowa o pracę'!$E$8,2),ROUND(IF($L251&gt;2800,ROUND($O251/$L251*2800,2),$O251)*'umowa o pracę'!$E$8,2)),ROUND(IF($L251+$M251&gt;=2800,2800*'umowa o pracę'!$E$8,($L251+$M251)*'umowa o pracę'!$E$8),2)-IF($M251=0,ROUND(ROUND(IF($L251&gt;2800,ROUND($N251/$L251*2800,2),$N251),2)*'umowa o pracę'!$E$8,2),IF($M251&gt;0,IF($L251+$M251&lt;2800,ROUND(ROUND($N251+ROUND($M251*9%,2),2)*'umowa o pracę'!$E$8,2),IF(AND($L251+$M251&gt;=2800,$M251&lt;2800,$L251&lt;2800),ROUND((ROUND(((2800-$M251)/$L251)*$N251,2)+ROUND($M251*9%,2))*'umowa o pracę'!$E$8,2),IF(AND($L251+$M251&gt;=2800,$M251&gt;=2800),ROUND((ROUND(2800*9%,2))*'umowa o pracę'!$E$8,2),IF(AND($L251+$M251&gt;=2800,$L251&gt;=2800,$M251&lt;2800),ROUND((ROUND($M251*9%,2)+ROUND(((2800-$M251)/$L251)*$N251,2))*'umowa o pracę'!$E$8,2),0)))),0)))&gt;$J251,$J251,IF(AND($K251=1,$I251&gt;0),ROUND(IF($L251+$M251&gt;=2800,2800*'umowa o pracę'!$E$8,($L251+$M251)*'umowa o pracę'!$E$8),2)+IF($M251=0,ROUND(IF($L251&gt;2800,ROUND($O251/$L251*2800,2),$O251)*'umowa o pracę'!$E$8,2),ROUND(IF($L251&gt;2800,ROUND($O251/$L251*2800,2),$O251)*'umowa o pracę'!$E$8,2)),ROUND(IF($L251+$M251&gt;=2800,2800*'umowa o pracę'!$E$8,($L251+$M251)*'umowa o pracę'!$E$8),2)-IF($M251=0,ROUND(ROUND(IF($L251&gt;2800,ROUND($N251/$L251*2800,2),$N251),2)*'umowa o pracę'!$E$8,2),IF($M251&gt;0,IF($L251+$M251&lt;2800,ROUND(ROUND($N251+ROUND($M251*9%,2),2)*'umowa o pracę'!$E$8,2),IF(AND($L251+$M251&gt;=2800,$M251&lt;2800,$L251&lt;2800),ROUND((ROUND(((2800-$M251)/$L251)*$N251,2)+ROUND($M251*9%,2))*'umowa o pracę'!$E$8,2),IF(AND($L251+$M251&gt;=2800,$M251&gt;=2800),ROUND((ROUND(2800*9%,2))*'umowa o pracę'!$E$8,2),IF(AND($L251+$M251&gt;=2800,$L251&gt;=2800,$M251&lt;2800),ROUND((ROUND($M251*9%,2)+ROUND(((2800-$M251)/$L251)*$N251,2))*'umowa o pracę'!$E$8,2),0)))),0))))&gt;$J251,$J251,IF(IF(AND($K251=1,$I251&gt;0),ROUND(IF($L251+$M251&gt;=2800,2800*'umowa o pracę'!$E$8,($L251+$M251)*'umowa o pracę'!$E$8),2)+IF($M251=0,ROUND(IF($L251&gt;2800,ROUND($O251/$L251*2800,2),$O251)*'umowa o pracę'!$E$8,2),ROUND(IF($L251&gt;2800,ROUND($O251/$L251*2800,2),$O251)*'umowa o pracę'!$E$8,2)),ROUND(IF($L251+$M251&gt;=2800,2800*'umowa o pracę'!$E$8,($L251+$M251)*'umowa o pracę'!$E$8),2)-IF($M251=0,ROUND(ROUND(IF($L251&gt;2800,ROUND($N251/$L251*2800,2),$N251),2)*'umowa o pracę'!$E$8,2),IF($M251&gt;0,IF($L251+$M251&lt;2800,ROUND(ROUND($N251+ROUND($M251*9%,2),2)*'umowa o pracę'!$E$8,2),IF(AND($L251+$M251&gt;=2800,$M251&lt;2800,$L251&lt;2800),ROUND((ROUND(((2800-$M251)/$L251)*$N251,2)+ROUND($M251*9%,2))*'umowa o pracę'!$E$8,2),IF(AND($L251+$M251&gt;=2800,$M251&gt;=2800),ROUND((ROUND(2800*9%,2))*'umowa o pracę'!$E$8,2),IF(AND($L251+$M251&gt;=2800,$L251&gt;=2800,$M251&lt;2800),ROUND((ROUND($M251*9%,2)+ROUND(((2800-$M251)/$L251)*$N251,2))*'umowa o pracę'!$E$8,2),0)))),0)))&gt;$J251,$J251,IF(AND($K251=1,$I251&gt;0),ROUND(IF($L251+$M251&gt;=2800,2800*'umowa o pracę'!$E$8,($L251+$M251)*'umowa o pracę'!$E$8),2)+IF($M251=0,ROUND(IF($L251&gt;2800,ROUND($O251/$L251*2800,2),$O251)*'umowa o pracę'!$E$8,2),ROUND(IF($L251&gt;2800,ROUND($O251/$L251*2800,2),$O251)*'umowa o pracę'!$E$8,2)),ROUND(IF($L251+$M251&gt;=2800,2800*'umowa o pracę'!$E$8,($L251+$M251)*'umowa o pracę'!$E$8),2)-IF(AND($M251=0,I251&gt;0),ROUND(ROUND(IF($L251&gt;2800,ROUND($N251/$L251*2800,2),$N251),2)*'umowa o pracę'!$E$8,2),IF($M251&gt;0,IF($L251+$M251&lt;2800,ROUND(ROUND($N251+ROUND($M251*9%,2),2)*'umowa o pracę'!$E$8,2),IF(AND($L251+$M251&gt;=2800,$M251&lt;2800,$L251&lt;2800),ROUND((ROUND(((2800-$M251)/$L251)*$N251,2)+ROUND($M251*9%,2))*'umowa o pracę'!$E$8,2),IF(AND($L251+$M251&gt;=2800,$M251&gt;=2800),ROUND((ROUND(2800*9%,2))*'umowa o pracę'!$E$8,2),IF(AND($L251+$M251&gt;=2800,$L251&gt;=2800,$M251&lt;2800),ROUND((ROUND($M251*9%,2)+ROUND(((2800-$M251)/$L251)*$N251,2))*'umowa o pracę'!$E$8,2),0)))),0)))))</f>
        <v>0</v>
      </c>
      <c r="S251" s="32">
        <f>IF('umowa o pracę'!$E$7=2020,IF(IF($K251=1,IF($M251=0,ROUND(IF($L251&gt;2600,ROUND($N251/$L251*2600,2),$N251)*'umowa o pracę'!$E$8,2),IF($L251+$M251&lt;2600,ROUND(ROUND($N251+ROUND($M251*9%,2),2)*'umowa o pracę'!$E$8,2),IF(AND($L251+$M251&gt;=2600,$L251&lt;2600),ROUND((ROUND($N251+ROUND((2600-$L251)*9%,2),2))*'umowa o pracę'!$E$8,2),IF(AND($L251+$M251&gt;=2600,$L251&gt;=2600),ROUND(ROUND($N251/$L251*2600,2)*'umowa o pracę'!$E$8,2),0)))),0)&gt;$H251,$H251,IF($K251=1,IF($M251=0,ROUND(IF($L251&gt;2600,ROUND($N251/$L251*2600,2),$N251)*'umowa o pracę'!$E$8,2),IF($L251+$M251&lt;2600,ROUND(ROUND($N251+ROUND($M251*9%,2),2)*'umowa o pracę'!$E$8,2),IF(AND($L251+$M251&gt;=2600,$L251&lt;2600),ROUND((ROUND($N251+ROUND((2600-$L251)*9%,2),2))*'umowa o pracę'!$E$8,2),IF(AND($L251+$M251&gt;=2600,$L251&gt;=2600),ROUND(ROUND($N251/$L251*2600,2)*'umowa o pracę'!$E$8,2),0)))),0)),IF('umowa o pracę'!$E$7=2021,IF(IF($K251=1,IF($M251=0,ROUND(IF($L251&gt;2800,ROUND($N251/$L251*2800,2),$N251)*'umowa o pracę'!$E$8,2),IF($L251+$M251&lt;2800,ROUND(ROUND($N251+ROUND($M251*9%,2),2)*'umowa o pracę'!$E$8,2),IF(AND($L251+$M251&gt;=2800,$L251&lt;2800),ROUND((ROUND($N251+ROUND((2800-$L251)*9%,2),2))*'umowa o pracę'!$E$8,2),IF(AND($L251+$M251&gt;=2800,$L251&gt;=2800),ROUND(ROUND($N251/$L251*2800,2)*'umowa o pracę'!$E$8,2),0)))),0)&gt;$H251,$H251,IF($K251=1,IF($M251=0,ROUND(IF($L251&gt;2800,ROUND($N251/$L251*2800,2),$N251)*'umowa o pracę'!$E$8,2),IF($L251+$M251&lt;2800,ROUND(ROUND($N251+ROUND($M251*9%,2),2)*'umowa o pracę'!$E$8,2),IF(AND($L251+$M251&gt;=2800,$L251&lt;2800),ROUND((ROUND($N251+ROUND((2800-$L251)*9%,2),2))*'umowa o pracę'!$E$8,2),IF(AND($L251+$M251&gt;=2800,$L251&gt;=2800),ROUND(ROUND($N251/$L251*2800,2)*'umowa o pracę'!$E$8,2),0)))),0)),0))</f>
        <v>0</v>
      </c>
      <c r="T251" s="32">
        <f>IF('umowa o pracę'!$E$7=2020,IF(IF($K251=1,IF($M251=0,ROUND(IF($L251&gt;2600,ROUND($O251/$L251*2600,2),$O251)*'umowa o pracę'!$E$8,2),ROUND(IF($L251&gt;2600,ROUND($O251/$L251*2600,2),$O251)*'umowa o pracę'!$E$8,2)),0)&gt;$I251,$I251,IF($K251=1,IF($M251=0,ROUND(IF($L251&gt;2600,ROUND($O251/$L251*2600,2),$O251)*'umowa o pracę'!$E$8,2),ROUND(IF($L251&gt;2600,ROUND($O251/$L251*2600,2),$O251)*'umowa o pracę'!$E$8,2)),0)),IF('umowa o pracę'!$E$7=2021,IF(IF($K251=1,IF($M251=0,ROUND(IF($L251&gt;2800,ROUND($O251/$L251*2800,2),$O251)*'umowa o pracę'!$E$8,2),ROUND(IF($L251&gt;2800,ROUND($O251/$L251*2800,2),$O251)*'umowa o pracę'!$E$8,2)),0)&gt;$I251,$I251,IF($K251=1,IF($M251=0,ROUND(IF($L251&gt;2800,ROUND($O251/$L251*2800,2),$O251)*'umowa o pracę'!$E$8,2),ROUND(IF($L251&gt;2800,ROUND($O251/$L251*2800,2),$O251)*'umowa o pracę'!$E$8,2)),0)),0))</f>
        <v>0</v>
      </c>
      <c r="U251" s="51">
        <f>IF('umowa o pracę'!$E$7=2020,$Q251,IF('umowa o pracę'!$E$7=2021,$R251,0))</f>
        <v>0</v>
      </c>
      <c r="V251" s="53">
        <f t="shared" si="40"/>
        <v>1</v>
      </c>
      <c r="W251" s="54">
        <f>IF('umowa o pracę'!$E$6&lt;2,0,$L251)</f>
        <v>0</v>
      </c>
      <c r="X251" s="54">
        <f>IF('umowa o pracę'!$E$6&lt;2,0,$M251)</f>
        <v>0</v>
      </c>
      <c r="Y251" s="55">
        <f>IF('umowa o pracę'!$E$6&lt;2,0,$N251)</f>
        <v>0</v>
      </c>
      <c r="Z251" s="55">
        <f>IF('umowa o pracę'!$E$6&lt;2,0,$O251)</f>
        <v>0</v>
      </c>
      <c r="AA251" s="32">
        <f>IF('umowa o pracę'!$E$7=2020,ROUND(IF($W251&gt;=2600,2600*'umowa o pracę'!$E$8,$W251*'umowa o pracę'!$E$8),2),IF('umowa o pracę'!$E$7=2021,ROUND(IF($W251&gt;=2800,2800*'umowa o pracę'!$E$8,$W251*'umowa o pracę'!$E$8),2),0))</f>
        <v>0</v>
      </c>
      <c r="AB251" s="32">
        <f>IF(IF(IF(AND($V251=1,$I251&gt;0),ROUND(IF($W251+$X251&gt;=2600,2600*'umowa o pracę'!$E$8,($W251+$X251)*'umowa o pracę'!$E$8),2)+IF($X251=0,ROUND(IF($W251&gt;2600,ROUND($Z251/$W251*2600,2),$Z251)*'umowa o pracę'!$E$8,2),ROUND(IF($W251&gt;2600,ROUND($Z251/$W251*2600,2),$Z251)*'umowa o pracę'!$E$8,2)),ROUND(IF($W251+$X251&gt;=2600,2600*'umowa o pracę'!$E$8,($W251+$X251)*'umowa o pracę'!$E$8),2)-IF($X251=0,ROUND(ROUND(IF($W251&gt;2600,ROUND($Y251/$W251*2600,2),$Y251),2)*'umowa o pracę'!$E$8,2),IF($X251&gt;0,IF($W251+$X251&lt;2600,ROUND(ROUND($Y251+ROUND($X251*9%,2),2)*'umowa o pracę'!$E$8,2),IF(AND($W251+$X251&gt;=2600,$X251&lt;2600,$W251&lt;2600),ROUND((ROUND(((2600-$X251)/$W251)*$Y251,2)+ROUND($X251*9%,2))*'umowa o pracę'!$E$8,2),IF(AND($W251+$X251&gt;=2600,$X251&gt;=2600),ROUND((ROUND(2600*9%,2))*'umowa o pracę'!$E$8,2),IF(AND($W251+$X251&gt;=2600,$W251&gt;=2600,$X251&lt;2600),ROUND((ROUND($X251*9%,2)+ROUND(((2600-$X251)/$W251)*$Y251,2))*'umowa o pracę'!$E$8,2),0)))),0)))&gt;$J251,$J251,IF(AND($V251=1,$I251&gt;0),ROUND(IF($W251+$X251&gt;=2600,2600*'umowa o pracę'!$E$8,($W251+$X251)*'umowa o pracę'!$E$8),2)+IF($X251=0,ROUND(IF($W251&gt;2600,ROUND($Z251/$W251*2600,2),$Z251)*'umowa o pracę'!$E$8,2),ROUND(IF($W251&gt;2600,ROUND($Z251/$W251*2600,2),$Z251)*'umowa o pracę'!$E$8,2)),ROUND(IF($W251+$X251&gt;=2600,2600*'umowa o pracę'!$E$8,($W251+$X251)*'umowa o pracę'!$E$8),2)-IF($X251=0,ROUND(ROUND(IF($W251&gt;2600,ROUND($Y251/$W251*2600,2),$Y251),2)*'umowa o pracę'!$E$8,2),IF($X251&gt;0,IF($W251+$X251&lt;2600,ROUND(ROUND($Y251+ROUND($X251*9%,2),2)*'umowa o pracę'!$E$8,2),IF(AND($W251+$X251&gt;=2600,$X251&lt;2600,$W251&lt;2600),ROUND((ROUND(((2600-$X251)/$W251)*$Y251,2)+ROUND($X251*9%,2))*'umowa o pracę'!$E$8,2),IF(AND($W251+$X251&gt;=2600,$X251&gt;=2600),ROUND((ROUND(2600*9%,2))*'umowa o pracę'!$E$8,2),IF(AND($W251+$X251&gt;=2600,$W251&gt;=2600,$X251&lt;2600),ROUND((ROUND($X251*9%,2)+ROUND(((2600-$X251)/$W251)*$Y251,2))*'umowa o pracę'!$E$8,2),0)))),0))))&gt;$J251,$J251,IF(IF(AND($V251=1,$I251&gt;0),ROUND(IF($W251+$X251&gt;=2600,2600*'umowa o pracę'!$E$8,($W251+$X251)*'umowa o pracę'!$E$8),2)+IF($X251=0,ROUND(IF($W251&gt;2600,ROUND($Z251/$W251*2600,2),$Z251)*'umowa o pracę'!$E$8,2),ROUND(IF($W251&gt;2600,ROUND($Z251/$W251*2600,2),$Z251)*'umowa o pracę'!$E$8,2)),ROUND(IF($W251+$X251&gt;=2600,2600*'umowa o pracę'!$E$8,($W251+$X251)*'umowa o pracę'!$E$8),2)-IF($X251=0,ROUND(ROUND(IF($W251&gt;2600,ROUND($Y251/$W251*2600,2),$Y251),2)*'umowa o pracę'!$E$8,2),IF($X251&gt;0,IF($W251+$X251&lt;2600,ROUND(ROUND($Y251+ROUND($X251*9%,2),2)*'umowa o pracę'!$E$8,2),IF(AND($W251+$X251&gt;=2600,$X251&lt;2600,$W251&lt;2600),ROUND((ROUND(((2600-$X251)/$W251)*$Y251,2)+ROUND($X251*9%,2))*'umowa o pracę'!$E$8,2),IF(AND($W251+$X251&gt;=2600,$X251&gt;=2600),ROUND((ROUND(2600*9%,2))*'umowa o pracę'!$E$8,2),IF(AND($W251+$X251&gt;=2600,$W251&gt;=2600,$X251&lt;2600),ROUND((ROUND($X251*9%,2)+ROUND(((2600-$X251)/$W251)*$Y251,2))*'umowa o pracę'!$E$8,2),0)))),0)))&gt;$J251,$J251,IF(AND($V251=1,$I251&gt;0),ROUND(IF($W251+$X251&gt;=2600,2600*'umowa o pracę'!$E$8,($W251+$X251)*'umowa o pracę'!$E$8),2)+IF($X251=0,ROUND(IF($W251&gt;2600,ROUND($Z251/$W251*2600,2),$Z251)*'umowa o pracę'!$E$8,2),ROUND(IF($W251&gt;2600,ROUND($Z251/$W251*2600,2),$Z251)*'umowa o pracę'!$E$8,2)),ROUND(IF($W251+$X251&gt;=2600,2600*'umowa o pracę'!$E$8,($W251+$X251)*'umowa o pracę'!$E$8),2)-IF(AND($X251=0,I251&gt;0),ROUND(ROUND(IF($W251&gt;2600,ROUND($Y251/$W251*2600,2),$Y251),2)*'umowa o pracę'!$E$8,2),IF($X251&gt;0,IF($W251+$X251&lt;2600,ROUND(ROUND($Y251+ROUND($X251*9%,2),2)*'umowa o pracę'!$E$8,2),IF(AND($W251+$X251&gt;=2600,$X251&lt;2600,$W251&lt;2600),ROUND((ROUND(((2600-$X251)/$W251)*$Y251,2)+ROUND($X251*9%,2))*'umowa o pracę'!$E$8,2),IF(AND($W251+$X251&gt;=2600,$X251&gt;=2600),ROUND((ROUND(2600*9%,2))*'umowa o pracę'!$E$8,2),IF(AND($W251+$X251&gt;=2600,$W251&gt;=2600,$X251&lt;2600),ROUND((ROUND($X251*9%,2)+ROUND(((2600-$X251)/$W251)*$Y251,2))*'umowa o pracę'!$E$8,2),0)))),0)))))</f>
        <v>0</v>
      </c>
      <c r="AC251" s="32">
        <f>IF(IF(IF(AND($V251=1,$I251&gt;0),ROUND(IF($W251+$X251&gt;=2800,2800*'umowa o pracę'!$E$8,($W251+$X251)*'umowa o pracę'!$E$8),2)+IF($X251=0,ROUND(IF($W251&gt;2800,ROUND($Z251/$W251*2800,2),$Z251)*'umowa o pracę'!$E$8,2),ROUND(IF($W251&gt;2800,ROUND($Z251/$W251*2800,2),$Z251)*'umowa o pracę'!$E$8,2)),ROUND(IF($W251+$X251&gt;=2800,2800*'umowa o pracę'!$E$8,($W251+$X251)*'umowa o pracę'!$E$8),2)-IF($X251=0,ROUND(ROUND(IF($W251&gt;2800,ROUND($Y251/$W251*2800,2),$Y251),2)*'umowa o pracę'!$E$8,2),IF($X251&gt;0,IF($W251+$X251&lt;2800,ROUND(ROUND($Y251+ROUND($X251*9%,2),2)*'umowa o pracę'!$E$8,2),IF(AND($W251+$X251&gt;=2800,$X251&lt;2800,$W251&lt;2800),ROUND((ROUND(((2800-$X251)/$W251)*$Y251,2)+ROUND($X251*9%,2))*'umowa o pracę'!$E$8,2),IF(AND($W251+$X251&gt;=2800,$X251&gt;=2800),ROUND((ROUND(2800*9%,2))*'umowa o pracę'!$E$8,2),IF(AND($W251+$X251&gt;=2800,$W251&gt;=2800,$X251&lt;2800),ROUND((ROUND($X251*9%,2)+ROUND(((2800-$X251)/$W251)*$Y251,2))*'umowa o pracę'!$E$8,2),0)))),0)))&gt;$J251,$J251,IF(AND($V251=1,$I251&gt;0),ROUND(IF($W251+$X251&gt;=2800,2800*'umowa o pracę'!$E$8,($W251+$X251)*'umowa o pracę'!$E$8),2)+IF($X251=0,ROUND(IF($W251&gt;2800,ROUND($Z251/$W251*2800,2),$Z251)*'umowa o pracę'!$E$8,2),ROUND(IF($W251&gt;2800,ROUND($Z251/$W251*2800,2),$Z251)*'umowa o pracę'!$E$8,2)),ROUND(IF($W251+$X251&gt;=2800,2800*'umowa o pracę'!$E$8,($W251+$X251)*'umowa o pracę'!$E$8),2)-IF($X251=0,ROUND(ROUND(IF($W251&gt;2800,ROUND($Y251/$W251*2800,2),$Y251),2)*'umowa o pracę'!$E$8,2),IF($X251&gt;0,IF($W251+$X251&lt;2800,ROUND(ROUND($Y251+ROUND($X251*9%,2),2)*'umowa o pracę'!$E$8,2),IF(AND($W251+$X251&gt;=2800,$X251&lt;2800,$W251&lt;2800),ROUND((ROUND(((2800-$X251)/$W251)*$Y251,2)+ROUND($X251*9%,2))*'umowa o pracę'!$E$8,2),IF(AND($W251+$X251&gt;=2800,$X251&gt;=2800),ROUND((ROUND(2800*9%,2))*'umowa o pracę'!$E$8,2),IF(AND($W251+$X251&gt;=2800,$W251&gt;=2800,$X251&lt;2800),ROUND((ROUND($X251*9%,2)+ROUND(((2800-$X251)/$W251)*$Y251,2))*'umowa o pracę'!$E$8,2),0)))),0))))&gt;$J251,$J251,IF(IF(AND($V251=1,$I251&gt;0),ROUND(IF($W251+$X251&gt;=2800,2800*'umowa o pracę'!$E$8,($W251+$X251)*'umowa o pracę'!$E$8),2)+IF($X251=0,ROUND(IF($W251&gt;2800,ROUND($Z251/$W251*2800,2),$Z251)*'umowa o pracę'!$E$8,2),ROUND(IF($W251&gt;2800,ROUND($Z251/$W251*2800,2),$Z251)*'umowa o pracę'!$E$8,2)),ROUND(IF($W251+$X251&gt;=2800,2800*'umowa o pracę'!$E$8,($W251+$X251)*'umowa o pracę'!$E$8),2)-IF($X251=0,ROUND(ROUND(IF($W251&gt;2800,ROUND($Y251/$W251*2800,2),$Y251),2)*'umowa o pracę'!$E$8,2),IF($X251&gt;0,IF($W251+$X251&lt;2800,ROUND(ROUND($Y251+ROUND($X251*9%,2),2)*'umowa o pracę'!$E$8,2),IF(AND($W251+$X251&gt;=2800,$X251&lt;2800,$W251&lt;2800),ROUND((ROUND(((2800-$X251)/$W251)*$Y251,2)+ROUND($X251*9%,2))*'umowa o pracę'!$E$8,2),IF(AND($W251+$X251&gt;=2800,$X251&gt;=2800),ROUND((ROUND(2800*9%,2))*'umowa o pracę'!$E$8,2),IF(AND($W251+$X251&gt;=2800,$W251&gt;=2800,$X251&lt;2800),ROUND((ROUND($X251*9%,2)+ROUND(((2800-$X251)/$W251)*$Y251,2))*'umowa o pracę'!$E$8,2),0)))),0)))&gt;$J251,$J251,IF(AND($V251=1,$I251&gt;0),ROUND(IF($W251+$X251&gt;=2800,2800*'umowa o pracę'!$E$8,($W251+$X251)*'umowa o pracę'!$E$8),2)+IF($X251=0,ROUND(IF($W251&gt;2800,ROUND($Z251/$W251*2800,2),$Z251)*'umowa o pracę'!$E$8,2),ROUND(IF($W251&gt;2800,ROUND($Z251/$W251*2800,2),$Z251)*'umowa o pracę'!$E$8,2)),ROUND(IF($W251+$X251&gt;=2800,2800*'umowa o pracę'!$E$8,($W251+$X251)*'umowa o pracę'!$E$8),2)-IF(AND($X251=0,I251&gt;0),ROUND(ROUND(IF($W251&gt;2800,ROUND($Y251/$W251*2800,2),$Y251),2)*'umowa o pracę'!$E$8,2),IF($X251&gt;0,IF($W251+$X251&lt;2800,ROUND(ROUND($Y251+ROUND($X251*9%,2),2)*'umowa o pracę'!$E$8,2),IF(AND($W251+$X251&gt;=2800,$X251&lt;2800,$W251&lt;2800),ROUND((ROUND(((2800-$X251)/$W251)*$Y251,2)+ROUND($X251*9%,2))*'umowa o pracę'!$E$8,2),IF(AND($W251+$X251&gt;=2800,$X251&gt;=2800),ROUND((ROUND(2800*9%,2))*'umowa o pracę'!$E$8,2),IF(AND($W251+$X251&gt;=2800,$W251&gt;=2800,$X251&lt;2800),ROUND((ROUND($X251*9%,2)+ROUND(((2800-$X251)/$W251)*$Y251,2))*'umowa o pracę'!$E$8,2),0)))),0)))))</f>
        <v>0</v>
      </c>
      <c r="AD251" s="32">
        <f>IF('umowa o pracę'!$E$7=2020,IF(IF($V251=1,IF($X251=0,ROUND(IF($W251&gt;2600,ROUND($Y251/$W251*2600,2),$Y251)*'umowa o pracę'!$E$8,2),IF($W251+$X251&lt;2600,ROUND(ROUND($Y251+ROUND($X251*9%,2),2)*'umowa o pracę'!$E$8,2),IF(AND($W251+$X251&gt;=2600,$W251&lt;2600),ROUND((ROUND($Y251+ROUND((2600-$W251)*9%,2),2))*'umowa o pracę'!$E$8,2),IF(AND($W251+$X251&gt;=2600,$W251&gt;=2600),ROUND(ROUND($Y251/$W251*2600,2)*'umowa o pracę'!$E$8,2),0)))),0)&gt;$H251,$H251,IF($V251=1,IF($X251=0,ROUND(IF($W251&gt;2600,ROUND($Y251/$W251*2600,2),$Y251)*'umowa o pracę'!$E$8,2),IF($W251+$X251&lt;2600,ROUND(ROUND($Y251+ROUND($X251*9%,2),2)*'umowa o pracę'!$E$8,2),IF(AND($W251+$X251&gt;=2600,$W251&lt;2600),ROUND((ROUND($Y251+ROUND((2600-$W251)*9%,2),2))*'umowa o pracę'!$E$8,2),IF(AND($W251+$X251&gt;=2600,$W251&gt;=2600),ROUND(ROUND($Y251/$W251*2600,2)*'umowa o pracę'!$E$8,2),0)))),0)),IF('umowa o pracę'!$E$7=2021,IF(IF($V251=1,IF($X251=0,ROUND(IF($W251&gt;2800,ROUND($Y251/$W251*2800,2),$Y251)*'umowa o pracę'!$E$8,2),IF($W251+$X251&lt;2800,ROUND(ROUND($Y251+ROUND($X251*9%,2),2)*'umowa o pracę'!$E$8,2),IF(AND($W251+$X251&gt;=2800,$W251&lt;2800),ROUND((ROUND($Y251+ROUND((2800-$W251)*9%,2),2))*'umowa o pracę'!$E$8,2),IF(AND($W251+$X251&gt;=2800,$W251&gt;=2800),ROUND(ROUND($Y251/$W251*2800,2)*'umowa o pracę'!$E$8,2),0)))),0)&gt;$H251,$H251,IF($V251=1,IF($X251=0,ROUND(IF($W251&gt;2800,ROUND($Y251/$W251*2800,2),$Y251)*'umowa o pracę'!$E$8,2),IF($W251+$X251&lt;2800,ROUND(ROUND($Y251+ROUND($X251*9%,2),2)*'umowa o pracę'!$E$8,2),IF(AND($W251+$X251&gt;=2800,$W251&lt;2800),ROUND((ROUND($Y251+ROUND((2800-$W251)*9%,2),2))*'umowa o pracę'!$E$8,2),IF(AND($W251+$X251&gt;=2800,$W251&gt;=2800),ROUND(ROUND($Y251/$W251*2800,2)*'umowa o pracę'!$E$8,2),0)))),0)),0))</f>
        <v>0</v>
      </c>
      <c r="AE251" s="32">
        <f>IF('umowa o pracę'!$E$7=2020,IF(IF($V251=1,IF($X251=0,ROUND(IF($W251&gt;2600,ROUND($Z251/$W251*2600,2),$Z251)*'umowa o pracę'!$E$8,2),ROUND(IF($W251&gt;2600,ROUND($Z251/$W251*2600,2),$Z251)*'umowa o pracę'!$E$8,2)),0)&gt;$I251,$I251,IF($V251=1,IF($X251=0,ROUND(IF($W251&gt;2600,ROUND($Z251/$W251*2600,2),$Z251)*'umowa o pracę'!$E$8,2),ROUND(IF($W251&gt;2600,ROUND($Z251/$W251*2600,2),$Z251)*'umowa o pracę'!$E$8,2)),0)),IF('umowa o pracę'!$E$7=2021,IF(IF($V251=1,IF($X251=0,ROUND(IF($W251&gt;2800,ROUND($Z251/$W251*2800,2),$Z251)*'umowa o pracę'!$E$8,2),ROUND(IF($W251&gt;2800,ROUND($Z251/$W251*2800,2),$Z251)*'umowa o pracę'!$E$8,2)),0)&gt;$I251,$I251,IF($V251=1,IF($X251=0,ROUND(IF($W251&gt;2800,ROUND($Z251/$W251*2800,2),$Z251)*'umowa o pracę'!$E$8,2),ROUND(IF($W251&gt;2800,ROUND($Z251/$W251*2800,2),$Z251)*'umowa o pracę'!$E$8,2)),0)),0))</f>
        <v>0</v>
      </c>
      <c r="AF251" s="56">
        <f>IF('umowa o pracę'!$E$7=2020,$AB251,IF('umowa o pracę'!$E$7=2021,$AC251,0))</f>
        <v>0</v>
      </c>
      <c r="AG251" s="53">
        <f t="shared" si="41"/>
        <v>1</v>
      </c>
      <c r="AH251" s="39">
        <f>IF('umowa o pracę'!$E$6&lt;3,0,$L251)</f>
        <v>0</v>
      </c>
      <c r="AI251" s="39">
        <f>IF('umowa o pracę'!$E$6&lt;3,0,$M251)</f>
        <v>0</v>
      </c>
      <c r="AJ251" s="55">
        <f>IF('umowa o pracę'!$E$6&lt;3,0,$N251)</f>
        <v>0</v>
      </c>
      <c r="AK251" s="55">
        <f>IF('umowa o pracę'!$E$6&lt;3,0,$O251)</f>
        <v>0</v>
      </c>
      <c r="AL251" s="32">
        <f>IF('umowa o pracę'!$E$7=2020,ROUND(IF($AH251&gt;=2600,2600*'umowa o pracę'!$E$8,$AH251*'umowa o pracę'!$E$8),2),IF('umowa o pracę'!$E$7=2021,ROUND(IF($AH251&gt;=2800,2800*'umowa o pracę'!$E$8,$AH251*'umowa o pracę'!$E$8),2),0))</f>
        <v>0</v>
      </c>
      <c r="AM251" s="32">
        <f>IF(IF(IF(AND($AG251=1,$I251&gt;0),ROUND(IF($AH251+$AI251&gt;=2600,2600*'umowa o pracę'!$E$8,($AH251+$AI251)*'umowa o pracę'!$E$8),2)+IF($AI251=0,ROUND(IF($AH251&gt;2600,ROUND($AK251/$AH251*2600,2),$AK251)*'umowa o pracę'!$E$8,2),ROUND(IF($AH251&gt;2600,ROUND($AK251/$AH251*2600,2),$AK251)*'umowa o pracę'!$E$8,2)),ROUND(IF($AH251+$AI251&gt;=2600,2600*'umowa o pracę'!$E$8,($AH251+$AI251)*'umowa o pracę'!$E$8),2)-IF($AI251=0,ROUND(ROUND(IF($AH251&gt;2600,ROUND($AJ251/$AH251*2600,2),$AJ251),2)*'umowa o pracę'!$E$8,2),IF($AI251&gt;0,IF($AH251+$AI251&lt;2600,ROUND(ROUND($AJ251+ROUND($AI251*9%,2),2)*'umowa o pracę'!$E$8,2),IF(AND($AH251+$AI251&gt;=2600,$AI251&lt;2600,$AH251&lt;2600),ROUND((ROUND(((2600-$AI251)/$AH251)*$AJ251,2)+ROUND($AI251*9%,2))*'umowa o pracę'!$E$8,2),IF(AND($AH251+$AI251&gt;=2600,$AI251&gt;=2600),ROUND((ROUND(2600*9%,2))*'umowa o pracę'!$E$8,2),IF(AND($AH251+$AI251&gt;=2600,$AH251&gt;=2600,$AI251&lt;2600),ROUND((ROUND($AI251*9%,2)+ROUND(((2600-$AI251)/$AH251)*$AJ251,2))*'umowa o pracę'!$E$8,2),0)))),0)))&gt;$J251,$J251,IF(AND($AG251=1,$I251&gt;0),ROUND(IF($AH251+$AI251&gt;=2600,2600*'umowa o pracę'!$E$8,($AH251+$AI251)*'umowa o pracę'!$E$8),2)+IF($AI251=0,ROUND(IF($AH251&gt;2600,ROUND($AK251/$AH251*2600,2),$AK251)*'umowa o pracę'!$E$8,2),ROUND(IF($AH251&gt;2600,ROUND($AK251/$AH251*2600,2),$AK251)*'umowa o pracę'!$E$8,2)),ROUND(IF($AH251+$AI251&gt;=2600,2600*'umowa o pracę'!$E$8,($AH251+$AI251)*'umowa o pracę'!$E$8),2)-IF($AI251=0,ROUND(ROUND(IF($AH251&gt;2600,ROUND($AJ251/$AH251*2600,2),$AJ251),2)*'umowa o pracę'!$E$8,2),IF($AI251&gt;0,IF($AH251+$AI251&lt;2600,ROUND(ROUND($AJ251+ROUND($AI251*9%,2),2)*'umowa o pracę'!$E$8,2),IF(AND($AH251+$AI251&gt;=2600,$AI251&lt;2600,$AH251&lt;2600),ROUND((ROUND(((2600-$AI251)/$AH251)*$AJ251,2)+ROUND($AI251*9%,2))*'umowa o pracę'!$E$8,2),IF(AND($AH251+$AI251&gt;=2600,$AI251&gt;=2600),ROUND((ROUND(2600*9%,2))*'umowa o pracę'!$E$8,2),IF(AND($AH251+$AI251&gt;=2600,$AH251&gt;=2600,$AI251&lt;2600),ROUND((ROUND($AI251*9%,2)+ROUND(((2600-$AI251)/$AH251)*$AJ251,2))*'umowa o pracę'!$E$8,2),0)))),0))))&gt;$J251,$J251,IF(IF(AND($AG251=1,$I251&gt;0),ROUND(IF($AH251+$AI251&gt;=2600,2600*'umowa o pracę'!$E$8,($AH251+$AI251)*'umowa o pracę'!$E$8),2)+IF($AI251=0,ROUND(IF($AH251&gt;2600,ROUND($AK251/$AH251*2600,2),$AK251)*'umowa o pracę'!$E$8,2),ROUND(IF($AH251&gt;2600,ROUND($AK251/$AH251*2600,2),$AK251)*'umowa o pracę'!$E$8,2)),ROUND(IF($AH251+$AI251&gt;=2600,2600*'umowa o pracę'!$E$8,($AH251+$AI251)*'umowa o pracę'!$E$8),2)-IF($AI251=0,ROUND(ROUND(IF($AH251&gt;2600,ROUND($AJ251/$AH251*2600,2),$AJ251),2)*'umowa o pracę'!$E$8,2),IF($AI251&gt;0,IF($AH251+$AI251&lt;2600,ROUND(ROUND($AJ251+ROUND($AI251*9%,2),2)*'umowa o pracę'!$E$8,2),IF(AND($AH251+$AI251&gt;=2600,$AI251&lt;2600,$AH251&lt;2600),ROUND((ROUND(((2600-$AI251)/$AH251)*$AJ251,2)+ROUND($AI251*9%,2))*'umowa o pracę'!$E$8,2),IF(AND($AH251+$AI251&gt;=2600,$AI251&gt;=2600),ROUND((ROUND(2600*9%,2))*'umowa o pracę'!$E$8,2),IF(AND($AH251+$AI251&gt;=2600,$AH251&gt;=2600,$AI251&lt;2600),ROUND((ROUND($AI251*9%,2)+ROUND(((2600-$AI251)/$AH251)*$AJ251,2))*'umowa o pracę'!$E$8,2),0)))),0)))&gt;$J251,$J251,IF(AND($AG251=1,$I251&gt;0),ROUND(IF($AH251+$AI251&gt;=2600,2600*'umowa o pracę'!$E$8,($AH251+$AI251)*'umowa o pracę'!$E$8),2)+IF($AI251=0,ROUND(IF($AH251&gt;2600,ROUND($AK251/$AH251*2600,2),$AK251)*'umowa o pracę'!$E$8,2),ROUND(IF($AH251&gt;2600,ROUND($AK251/$AH251*2600,2),$AK251)*'umowa o pracę'!$E$8,2)),ROUND(IF($AH251+$AI251&gt;=2600,2600*'umowa o pracę'!$E$8,($AH251+$AI251)*'umowa o pracę'!$E$8),2)-IF(AND($AI251=0,I251&gt;0),ROUND(ROUND(IF($AH251&gt;2600,ROUND($AJ251/$AH251*2600,2),$AJ251),2)*'umowa o pracę'!$E$8,2),IF($AI251&gt;0,IF($AH251+$AI251&lt;2600,ROUND(ROUND($AJ251+ROUND($AI251*9%,2),2)*'umowa o pracę'!$E$8,2),IF(AND($AH251+$AI251&gt;=2600,$AI251&lt;2600,$AH251&lt;2600),ROUND((ROUND(((2600-$AI251)/$AH251)*$AJ251,2)+ROUND($AI251*9%,2))*'umowa o pracę'!$E$8,2),IF(AND($AH251+$AI251&gt;=2600,$AI251&gt;=2600),ROUND((ROUND(2600*9%,2))*'umowa o pracę'!$E$8,2),IF(AND($AH251+$AI251&gt;=2600,$AH251&gt;=2600,$AI251&lt;2600),ROUND((ROUND($AI251*9%,2)+ROUND(((2600-$AI251)/$AH251)*$AJ251,2))*'umowa o pracę'!$E$8,2),0)))),0)))))</f>
        <v>0</v>
      </c>
      <c r="AN251" s="32">
        <f>IF(IF(IF(AND($AG251=1,$I251&gt;0),ROUND(IF($AH251+$AI251&gt;=2800,2800*'umowa o pracę'!$E$8,($AH251+$AI251)*'umowa o pracę'!$E$8),2)+IF($AI251=0,ROUND(IF($AH251&gt;2800,ROUND($AK251/$AH251*2800,2),$AK251)*'umowa o pracę'!$E$8,2),ROUND(IF($AH251&gt;2800,ROUND($AK251/$AH251*2800,2),$AK251)*'umowa o pracę'!$E$8,2)),ROUND(IF($AH251+$AI251&gt;=2800,2800*'umowa o pracę'!$E$8,($AH251+$AI251)*'umowa o pracę'!$E$8),2)-IF($AI251=0,ROUND(ROUND(IF($AH251&gt;2800,ROUND($AJ251/$AH251*2800,2),$AJ251),2)*'umowa o pracę'!$E$8,2),IF($AI251&gt;0,IF($AH251+$AI251&lt;2800,ROUND(ROUND($AJ251+ROUND($AI251*9%,2),2)*'umowa o pracę'!$E$8,2),IF(AND($AH251+$AI251&gt;=2800,$AI251&lt;2800,$AH251&lt;2800),ROUND((ROUND(((2800-$AI251)/$AH251)*$AJ251,2)+ROUND($AI251*9%,2))*'umowa o pracę'!$E$8,2),IF(AND($AH251+$AI251&gt;=2800,$AI251&gt;=2800),ROUND((ROUND(2800*9%,2))*'umowa o pracę'!$E$8,2),IF(AND($AH251+$AI251&gt;=2800,$AH251&gt;=2800,$AI251&lt;2800),ROUND((ROUND($AI251*9%,2)+ROUND(((2800-$AI251)/$AH251)*$AJ251,2))*'umowa o pracę'!$E$8,2),0)))),0)))&gt;$J251,$J251,IF(AND($AG251=1,$I251&gt;0),ROUND(IF($AH251+$AI251&gt;=2800,2800*'umowa o pracę'!$E$8,($AH251+$AI251)*'umowa o pracę'!$E$8),2)+IF($AI251=0,ROUND(IF($AH251&gt;2800,ROUND($AK251/$AH251*2800,2),$AK251)*'umowa o pracę'!$E$8,2),ROUND(IF($AH251&gt;2800,ROUND($AK251/$AH251*2800,2),$AK251)*'umowa o pracę'!$E$8,2)),ROUND(IF($AH251+$AI251&gt;=2800,2800*'umowa o pracę'!$E$8,($AH251+$AI251)*'umowa o pracę'!$E$8),2)-IF($AI251=0,ROUND(ROUND(IF($AH251&gt;2800,ROUND($AJ251/$AH251*2800,2),$AJ251),2)*'umowa o pracę'!$E$8,2),IF($AI251&gt;0,IF($AH251+$AI251&lt;2800,ROUND(ROUND($AJ251+ROUND($AI251*9%,2),2)*'umowa o pracę'!$E$8,2),IF(AND($AH251+$AI251&gt;=2800,$AI251&lt;2800,$AH251&lt;2800),ROUND((ROUND(((2800-$AI251)/$AH251)*$AJ251,2)+ROUND($AI251*9%,2))*'umowa o pracę'!$E$8,2),IF(AND($AH251+$AI251&gt;=2800,$AI251&gt;=2800),ROUND((ROUND(2800*9%,2))*'umowa o pracę'!$E$8,2),IF(AND($AH251+$AI251&gt;=2800,$AH251&gt;=2800,$AI251&lt;2800),ROUND((ROUND($AI251*9%,2)+ROUND(((2800-$AI251)/$AH251)*$AJ251,2))*'umowa o pracę'!$E$8,2),0)))),0))))&gt;$J251,$J251,IF(IF(AND($AG251=1,$I251&gt;0),ROUND(IF($AH251+$AI251&gt;=2800,2800*'umowa o pracę'!$E$8,($AH251+$AI251)*'umowa o pracę'!$E$8),2)+IF($AI251=0,ROUND(IF($AH251&gt;2800,ROUND($AK251/$AH251*2800,2),$AK251)*'umowa o pracę'!$E$8,2),ROUND(IF($AH251&gt;2800,ROUND($AK251/$AH251*2800,2),$AK251)*'umowa o pracę'!$E$8,2)),ROUND(IF($AH251+$AI251&gt;=2800,2800*'umowa o pracę'!$E$8,($AH251+$AI251)*'umowa o pracę'!$E$8),2)-IF($AI251=0,ROUND(ROUND(IF($AH251&gt;2800,ROUND($AJ251/$AH251*2800,2),$AJ251),2)*'umowa o pracę'!$E$8,2),IF($AI251&gt;0,IF($AH251+$AI251&lt;2800,ROUND(ROUND($AJ251+ROUND($AI251*9%,2),2)*'umowa o pracę'!$E$8,2),IF(AND($AH251+$AI251&gt;=2800,$AI251&lt;2800,$AH251&lt;2800),ROUND((ROUND(((2800-$AI251)/$AH251)*$AJ251,2)+ROUND($AI251*9%,2))*'umowa o pracę'!$E$8,2),IF(AND($AH251+$AI251&gt;=2800,$AI251&gt;=2800),ROUND((ROUND(2800*9%,2))*'umowa o pracę'!$E$8,2),IF(AND($AH251+$AI251&gt;=2800,$AH251&gt;=2800,$AI251&lt;2800),ROUND((ROUND($AI251*9%,2)+ROUND(((2800-$AI251)/$AH251)*$AJ251,2))*'umowa o pracę'!$E$8,2),0)))),0)))&gt;$J251,$J251,IF(AND($AG251=1,$I251&gt;0),ROUND(IF($AH251+$AI251&gt;=2800,2800*'umowa o pracę'!$E$8,($AH251+$AI251)*'umowa o pracę'!$E$8),2)+IF($AI251=0,ROUND(IF($AH251&gt;2800,ROUND($AK251/$AH251*2800,2),$AK251)*'umowa o pracę'!$E$8,2),ROUND(IF($AH251&gt;2800,ROUND($AK251/$AH251*2800,2),$AK251)*'umowa o pracę'!$E$8,2)),ROUND(IF($AH251+$AI251&gt;=2800,2800*'umowa o pracę'!$E$8,($AH251+$AI251)*'umowa o pracę'!$E$8),2)-IF(AND($AI251=0,I251&gt;0),ROUND(ROUND(IF($AH251&gt;2800,ROUND($AJ251/$AH251*2800,2),$AJ251),2)*'umowa o pracę'!$E$8,2),IF($AI251&gt;0,IF($AH251+$AI251&lt;2800,ROUND(ROUND($AJ251+ROUND($AI251*9%,2),2)*'umowa o pracę'!$E$8,2),IF(AND($AH251+$AI251&gt;=2800,$AI251&lt;2800,$AH251&lt;2800),ROUND((ROUND(((2800-$AI251)/$AH251)*$AJ251,2)+ROUND($AI251*9%,2))*'umowa o pracę'!$E$8,2),IF(AND($AH251+$AI251&gt;=2800,$AI251&gt;=2800),ROUND((ROUND(2800*9%,2))*'umowa o pracę'!$E$8,2),IF(AND($AH251+$AI251&gt;=2800,$AH251&gt;=2800,$AI251&lt;2800),ROUND((ROUND($AI251*9%,2)+ROUND(((2800-$AI251)/$AH251)*$AJ251,2))*'umowa o pracę'!$E$8,2),0)))),0)))))</f>
        <v>0</v>
      </c>
      <c r="AO251" s="32">
        <f>IF('umowa o pracę'!$E$7=2020,IF(IF($AG251=1,IF($AI251=0,ROUND(IF($AH251&gt;2600,ROUND($AJ251/$AH251*2600,2),$AJ251)*'umowa o pracę'!$E$8,2),IF($AH251+$AI251&lt;2600,ROUND(ROUND($AJ251+ROUND($AI251*9%,2),2)*'umowa o pracę'!$E$8,2),IF(AND($AH251+$AI251&gt;=2600,$AH251&lt;2600),ROUND((ROUND($AJ251+ROUND((2600-$AH251)*9%,2),2))*'umowa o pracę'!$E$8,2),IF(AND($AH251+$AI251&gt;=2600,$AH251&gt;=2600),ROUND(ROUND($AJ251/$AH251*2600,2)*'umowa o pracę'!$E$8,2),0)))),0)&gt;$H251,$H251,IF($AG251=1,IF($AI251=0,ROUND(IF($AH251&gt;2600,ROUND($AJ251/$AH251*2600,2),$AJ251)*'umowa o pracę'!$E$8,2),IF($AH251+$AI251&lt;2600,ROUND(ROUND($AJ251+ROUND($AI251*9%,2),2)*'umowa o pracę'!$E$8,2),IF(AND($AH251+$AI251&gt;=2600,$AH251&lt;2600),ROUND((ROUND($AJ251+ROUND((2600-$AH251)*9%,2),2))*'umowa o pracę'!$E$8,2),IF(AND($AH251+$AI251&gt;=2600,$AH251&gt;=2600),ROUND(ROUND($AJ251/$AH251*2600,2)*'umowa o pracę'!$E$8,2),0)))),0)),IF('umowa o pracę'!$E$7=2021,IF(IF($AG251=1,IF($AI251=0,ROUND(IF($AH251&gt;2800,ROUND($AJ251/$AH251*2800,2),$AJ251)*'umowa o pracę'!$E$8,2),IF($AH251+$AI251&lt;2800,ROUND(ROUND($AJ251+ROUND($AI251*9%,2),2)*'umowa o pracę'!$E$8,2),IF(AND($AH251+$AI251&gt;=2800,$AH251&lt;2800),ROUND((ROUND($AJ251+ROUND((2800-$AH251)*9%,2),2))*'umowa o pracę'!$E$8,2),IF(AND($AH251+$AI251&gt;=2800,$AH251&gt;=2800),ROUND(ROUND($AJ251/$AH251*2800,2)*'umowa o pracę'!$E$8,2),0)))),0)&gt;$H251,$H251,IF($AG251=1,IF($AI251=0,ROUND(IF($AH251&gt;2800,ROUND($AJ251/$AH251*2800,2),$AJ251)*'umowa o pracę'!$E$8,2),IF($AH251+$AI251&lt;2800,ROUND(ROUND($AJ251+ROUND($AI251*9%,2),2)*'umowa o pracę'!$E$8,2),IF(AND($AH251+$AI251&gt;=2800,$AH251&lt;2800),ROUND((ROUND($AJ251+ROUND((2800-$AH251)*9%,2),2))*'umowa o pracę'!$E$8,2),IF(AND($AH251+$AI251&gt;=2800,$AH251&gt;=2800),ROUND(ROUND($AJ251/$AH251*2800,2)*'umowa o pracę'!$E$8,2),0)))),0)),0))</f>
        <v>0</v>
      </c>
      <c r="AP251" s="32">
        <f>IF('umowa o pracę'!$E$7=2020,IF(IF($AG251=1,IF($AI251=0,ROUND(IF($AH251&gt;2600,ROUND($AK251/$AH251*2600,2),$AK251)*'umowa o pracę'!$E$8,2),ROUND(IF($AH251&gt;2600,ROUND($AK251/$AH251*2600,2),$AK251)*'umowa o pracę'!$E$8,2)),0)&gt;$I251,$I251,IF($AG251=1,IF($AI251=0,ROUND(IF($AH251&gt;2600,ROUND($AK251/$AH251*2600,2),$AK251)*'umowa o pracę'!$E$8,2),ROUND(IF($AH251&gt;2600,ROUND($AK251/$AH251*2600,2),$AK251)*'umowa o pracę'!$E$8,2)),0)),IF('umowa o pracę'!$E$7=2021,IF(IF($AG251=1,IF($AI251=0,ROUND(IF($AH251&gt;2800,ROUND($AK251/$AH251*2800,2),$AK251)*'umowa o pracę'!$E$8,2),ROUND(IF($AH251&gt;2800,ROUND($AK251/$AH251*2800,2),$AK251)*'umowa o pracę'!$E$8,2)),0)&gt;$I251,$I251,IF($AG251=1,IF($AI251=0,ROUND(IF($AH251&gt;2800,ROUND($AK251/$AH251*2800,2),$AK251)*'umowa o pracę'!$E$8,2),ROUND(IF($AH251&gt;2800,ROUND($AK251/$AH251*2800,2),$AK251)*'umowa o pracę'!$E$8,2)),0)),0))</f>
        <v>0</v>
      </c>
      <c r="AQ251" s="56">
        <f>IF('umowa o pracę'!$E$7=2020,$AM251,IF('umowa o pracę'!$E$7=2021,$AN251,0))</f>
        <v>0</v>
      </c>
      <c r="AR251" s="33">
        <f>IF('umowa o pracę'!$E$7=0,0,U251+AF251+AQ251)</f>
        <v>0</v>
      </c>
      <c r="AS251" s="19"/>
      <c r="AT251" s="19"/>
      <c r="AU251" s="19"/>
      <c r="AV251" s="6"/>
      <c r="AW251" s="6"/>
      <c r="AX251" s="6">
        <f t="shared" si="39"/>
        <v>10</v>
      </c>
      <c r="AY251" s="6"/>
      <c r="AZ251" s="234">
        <f t="shared" si="42"/>
        <v>0</v>
      </c>
      <c r="BA251" s="234">
        <f t="shared" si="43"/>
        <v>0</v>
      </c>
      <c r="BB251" s="234">
        <f t="shared" si="44"/>
        <v>0</v>
      </c>
      <c r="BC251" s="234">
        <f t="shared" si="45"/>
        <v>0</v>
      </c>
      <c r="BD251" s="234">
        <f t="shared" si="46"/>
        <v>0</v>
      </c>
      <c r="BE251" s="234">
        <f t="shared" si="47"/>
        <v>0</v>
      </c>
      <c r="BF251" s="234">
        <f t="shared" si="48"/>
        <v>0</v>
      </c>
      <c r="BG251" s="234">
        <f t="shared" si="49"/>
        <v>0</v>
      </c>
      <c r="BH251" s="234">
        <f t="shared" si="50"/>
        <v>0</v>
      </c>
      <c r="BI251" s="238">
        <f t="shared" si="51"/>
        <v>0</v>
      </c>
      <c r="BJ251" s="236"/>
      <c r="BK251" s="236"/>
      <c r="BL251" s="237"/>
    </row>
    <row r="252" spans="1:64" ht="15.75" customHeight="1" x14ac:dyDescent="0.25">
      <c r="A252" s="129">
        <v>241</v>
      </c>
      <c r="B252" s="57"/>
      <c r="C252" s="57"/>
      <c r="D252" s="36"/>
      <c r="E252" s="36"/>
      <c r="F252" s="242"/>
      <c r="G252" s="37">
        <v>1</v>
      </c>
      <c r="H252" s="58">
        <v>0</v>
      </c>
      <c r="I252" s="59">
        <v>0</v>
      </c>
      <c r="J252" s="60">
        <v>0</v>
      </c>
      <c r="K252" s="52">
        <v>1</v>
      </c>
      <c r="L252" s="39">
        <v>0</v>
      </c>
      <c r="M252" s="39">
        <v>0</v>
      </c>
      <c r="N252" s="39">
        <v>0</v>
      </c>
      <c r="O252" s="39">
        <v>0</v>
      </c>
      <c r="P252" s="35">
        <f>IF('umowa o pracę'!$E$7=2020,ROUND(IF($L252&gt;=2600,2600*'umowa o pracę'!$E$8,$L252*'umowa o pracę'!$E$8),2),IF('umowa o pracę'!$E$7=2021,ROUND(IF($L252&gt;=2800,2800*'umowa o pracę'!$E$8,$L252*'umowa o pracę'!$E$8),2),0))</f>
        <v>0</v>
      </c>
      <c r="Q252" s="252">
        <f>IF(IF(IF(AND($K252=1,$I252&gt;0),ROUND(IF($L252+$M252&gt;=2600,2600*'umowa o pracę'!$E$8,($L252+$M252)*'umowa o pracę'!$E$8),2)+IF($M252=0,ROUND(IF($L252&gt;2600,ROUND($O252/$L252*2600,2),$O252)*'umowa o pracę'!$E$8,2),ROUND(IF($L252&gt;2600,ROUND($O252/$L252*2600,2),$O252)*'umowa o pracę'!$E$8,2)),ROUND(IF($L252+$M252&gt;=2600,2600*'umowa o pracę'!$E$8,($L252+$M252)*'umowa o pracę'!$E$8),2)-IF($M252=0,ROUND(ROUND(IF($L252&gt;2600,ROUND($N252/$L252*2600,2),$N252),2)*'umowa o pracę'!$E$8,2),IF($M252&gt;0,IF($L252+$M252&lt;2600,ROUND(ROUND($N252+ROUND($M252*9%,2),2)*'umowa o pracę'!$E$8,2),IF(AND($L252+$M252&gt;=2600,$M252&lt;2600,$L252&lt;2600),ROUND((ROUND(((2600-$M252)/$L252)*$N252,2)+ROUND($M252*9%,2))*'umowa o pracę'!$E$8,2),IF(AND($L252+$M252&gt;=2600,$M252&gt;=2600),ROUND((ROUND(2600*9%,2))*'umowa o pracę'!$E$8,2),IF(AND($L252+$M252&gt;=2600,$L252&gt;=2600,$M252&lt;2600),ROUND((ROUND($M252*9%,2)+ROUND(((2600-$M252)/$L252)*$N252,2))*'umowa o pracę'!$E$8,2),0)))),0)))&gt;$J252,$J252,IF(AND($K252=1,$I252&gt;0),ROUND(IF($L252+$M252&gt;=2600,2600*'umowa o pracę'!$E$8,($L252+$M252)*'umowa o pracę'!$E$8),2)+IF($M252=0,ROUND(IF($L252&gt;2600,ROUND($O252/$L252*2600,2),$O252)*'umowa o pracę'!$E$8,2),ROUND(IF($L252&gt;2600,ROUND($O252/$L252*2600,2),$O252)*'umowa o pracę'!$E$8,2)),ROUND(IF($L252+$M252&gt;=2600,2600*'umowa o pracę'!$E$8,($L252+$M252)*'umowa o pracę'!$E$8),2)-IF($M252=0,ROUND(ROUND(IF($L252&gt;2600,ROUND($N252/$L252*2600,2),$N252),2)*'umowa o pracę'!$E$8,2),IF($M252&gt;0,IF($L252+$M252&lt;2600,ROUND(ROUND($N252+ROUND($M252*9%,2),2)*'umowa o pracę'!$E$8,2),IF(AND($L252+$M252&gt;=2600,$M252&lt;2600,$L252&lt;2600),ROUND((ROUND(((2600-$M252)/$L252)*$N252,2)+ROUND($M252*9%,2))*'umowa o pracę'!$E$8,2),IF(AND($L252+$M252&gt;=2600,$M252&gt;=2600),ROUND((ROUND(2600*9%,2))*'umowa o pracę'!$E$8,2),IF(AND($L252+$M252&gt;=2600,$L252&gt;=2600,$M252&lt;2600),ROUND((ROUND($M252*9%,2)+ROUND(((2600-$M252)/$L252)*$N252,2))*'umowa o pracę'!$E$8,2),0)))),0))))&gt;$J252,$J252,IF(IF(AND($K252=1,$I252&gt;0),ROUND(IF($L252+$M252&gt;=2600,2600*'umowa o pracę'!$E$8,($L252+$M252)*'umowa o pracę'!$E$8),2)+IF($M252=0,ROUND(IF($L252&gt;2600,ROUND($O252/$L252*2600,2),$O252)*'umowa o pracę'!$E$8,2),ROUND(IF($L252&gt;2600,ROUND($O252/$L252*2600,2),$O252)*'umowa o pracę'!$E$8,2)),ROUND(IF($L252+$M252&gt;=2600,2600*'umowa o pracę'!$E$8,($L252+$M252)*'umowa o pracę'!$E$8),2)-IF($M252=0,ROUND(ROUND(IF($L252&gt;2600,ROUND($N252/$L252*2600,2),$N252),2)*'umowa o pracę'!$E$8,2),IF($M252&gt;0,IF($L252+$M252&lt;2600,ROUND(ROUND($N252+ROUND($M252*9%,2),2)*'umowa o pracę'!$E$8,2),IF(AND($L252+$M252&gt;=2600,$M252&lt;2600,$L252&lt;2600),ROUND((ROUND(((2600-$M252)/$L252)*$N252,2)+ROUND($M252*9%,2))*'umowa o pracę'!$E$8,2),IF(AND($L252+$M252&gt;=2600,$M252&gt;=2600),ROUND((ROUND(2600*9%,2))*'umowa o pracę'!$E$8,2),IF(AND($L252+$M252&gt;=2600,$L252&gt;=2600,$M252&lt;2600),ROUND((ROUND($M252*9%,2)+ROUND(((2600-$M252)/$L252)*$N252,2))*'umowa o pracę'!$E$8,2),0)))),0)))&gt;$J252,$J252,IF(AND($K252=1,$I252&gt;0),ROUND(IF($L252+$M252&gt;=2600,2600*'umowa o pracę'!$E$8,($L252+$M252)*'umowa o pracę'!$E$8),2)+IF($M252=0,ROUND(IF($L252&gt;2600,ROUND($O252/$L252*2600,2),$O252)*'umowa o pracę'!$E$8,2),ROUND(IF($L252&gt;2600,ROUND($O252/$L252*2600,2),$O252)*'umowa o pracę'!$E$8,2)),ROUND(IF($L252+$M252&gt;=2600,2600*'umowa o pracę'!$E$8,($L252+$M252)*'umowa o pracę'!$E$8),2)-IF(AND($M252=0,I252&gt;0),ROUND(ROUND(IF($L252&gt;2600,ROUND($N252/$L252*2600,2),$N252),2)*'umowa o pracę'!$E$8,2),IF($M252&gt;0,IF($L252+$M252&lt;2600,ROUND(ROUND($N252+ROUND($M252*9%,2),2)*'umowa o pracę'!$E$8,2),IF(AND($L252+$M252&gt;=2600,$M252&lt;2600,$L252&lt;2600),ROUND((ROUND(((2600-$M252)/$L252)*$N252,2)+ROUND($M252*9%,2))*'umowa o pracę'!$E$8,2),IF(AND($L252+$M252&gt;=2600,$M252&gt;=2600),ROUND((ROUND(2600*9%,2))*'umowa o pracę'!$E$8,2),IF(AND($L252+$M252&gt;=2600,$L252&gt;=2600,$M252&lt;2600),ROUND((ROUND($M252*9%,2)+ROUND(((2600-$M252)/$L252)*$N252,2))*'umowa o pracę'!$E$8,2),0)))),0)))))</f>
        <v>0</v>
      </c>
      <c r="R252" s="252">
        <f>IF(IF(IF(AND($K252=1,$I252&gt;0),ROUND(IF($L252+$M252&gt;=2800,2800*'umowa o pracę'!$E$8,($L252+$M252)*'umowa o pracę'!$E$8),2)+IF($M252=0,ROUND(IF($L252&gt;2800,ROUND($O252/$L252*2800,2),$O252)*'umowa o pracę'!$E$8,2),ROUND(IF($L252&gt;2800,ROUND($O252/$L252*2800,2),$O252)*'umowa o pracę'!$E$8,2)),ROUND(IF($L252+$M252&gt;=2800,2800*'umowa o pracę'!$E$8,($L252+$M252)*'umowa o pracę'!$E$8),2)-IF($M252=0,ROUND(ROUND(IF($L252&gt;2800,ROUND($N252/$L252*2800,2),$N252),2)*'umowa o pracę'!$E$8,2),IF($M252&gt;0,IF($L252+$M252&lt;2800,ROUND(ROUND($N252+ROUND($M252*9%,2),2)*'umowa o pracę'!$E$8,2),IF(AND($L252+$M252&gt;=2800,$M252&lt;2800,$L252&lt;2800),ROUND((ROUND(((2800-$M252)/$L252)*$N252,2)+ROUND($M252*9%,2))*'umowa o pracę'!$E$8,2),IF(AND($L252+$M252&gt;=2800,$M252&gt;=2800),ROUND((ROUND(2800*9%,2))*'umowa o pracę'!$E$8,2),IF(AND($L252+$M252&gt;=2800,$L252&gt;=2800,$M252&lt;2800),ROUND((ROUND($M252*9%,2)+ROUND(((2800-$M252)/$L252)*$N252,2))*'umowa o pracę'!$E$8,2),0)))),0)))&gt;$J252,$J252,IF(AND($K252=1,$I252&gt;0),ROUND(IF($L252+$M252&gt;=2800,2800*'umowa o pracę'!$E$8,($L252+$M252)*'umowa o pracę'!$E$8),2)+IF($M252=0,ROUND(IF($L252&gt;2800,ROUND($O252/$L252*2800,2),$O252)*'umowa o pracę'!$E$8,2),ROUND(IF($L252&gt;2800,ROUND($O252/$L252*2800,2),$O252)*'umowa o pracę'!$E$8,2)),ROUND(IF($L252+$M252&gt;=2800,2800*'umowa o pracę'!$E$8,($L252+$M252)*'umowa o pracę'!$E$8),2)-IF($M252=0,ROUND(ROUND(IF($L252&gt;2800,ROUND($N252/$L252*2800,2),$N252),2)*'umowa o pracę'!$E$8,2),IF($M252&gt;0,IF($L252+$M252&lt;2800,ROUND(ROUND($N252+ROUND($M252*9%,2),2)*'umowa o pracę'!$E$8,2),IF(AND($L252+$M252&gt;=2800,$M252&lt;2800,$L252&lt;2800),ROUND((ROUND(((2800-$M252)/$L252)*$N252,2)+ROUND($M252*9%,2))*'umowa o pracę'!$E$8,2),IF(AND($L252+$M252&gt;=2800,$M252&gt;=2800),ROUND((ROUND(2800*9%,2))*'umowa o pracę'!$E$8,2),IF(AND($L252+$M252&gt;=2800,$L252&gt;=2800,$M252&lt;2800),ROUND((ROUND($M252*9%,2)+ROUND(((2800-$M252)/$L252)*$N252,2))*'umowa o pracę'!$E$8,2),0)))),0))))&gt;$J252,$J252,IF(IF(AND($K252=1,$I252&gt;0),ROUND(IF($L252+$M252&gt;=2800,2800*'umowa o pracę'!$E$8,($L252+$M252)*'umowa o pracę'!$E$8),2)+IF($M252=0,ROUND(IF($L252&gt;2800,ROUND($O252/$L252*2800,2),$O252)*'umowa o pracę'!$E$8,2),ROUND(IF($L252&gt;2800,ROUND($O252/$L252*2800,2),$O252)*'umowa o pracę'!$E$8,2)),ROUND(IF($L252+$M252&gt;=2800,2800*'umowa o pracę'!$E$8,($L252+$M252)*'umowa o pracę'!$E$8),2)-IF($M252=0,ROUND(ROUND(IF($L252&gt;2800,ROUND($N252/$L252*2800,2),$N252),2)*'umowa o pracę'!$E$8,2),IF($M252&gt;0,IF($L252+$M252&lt;2800,ROUND(ROUND($N252+ROUND($M252*9%,2),2)*'umowa o pracę'!$E$8,2),IF(AND($L252+$M252&gt;=2800,$M252&lt;2800,$L252&lt;2800),ROUND((ROUND(((2800-$M252)/$L252)*$N252,2)+ROUND($M252*9%,2))*'umowa o pracę'!$E$8,2),IF(AND($L252+$M252&gt;=2800,$M252&gt;=2800),ROUND((ROUND(2800*9%,2))*'umowa o pracę'!$E$8,2),IF(AND($L252+$M252&gt;=2800,$L252&gt;=2800,$M252&lt;2800),ROUND((ROUND($M252*9%,2)+ROUND(((2800-$M252)/$L252)*$N252,2))*'umowa o pracę'!$E$8,2),0)))),0)))&gt;$J252,$J252,IF(AND($K252=1,$I252&gt;0),ROUND(IF($L252+$M252&gt;=2800,2800*'umowa o pracę'!$E$8,($L252+$M252)*'umowa o pracę'!$E$8),2)+IF($M252=0,ROUND(IF($L252&gt;2800,ROUND($O252/$L252*2800,2),$O252)*'umowa o pracę'!$E$8,2),ROUND(IF($L252&gt;2800,ROUND($O252/$L252*2800,2),$O252)*'umowa o pracę'!$E$8,2)),ROUND(IF($L252+$M252&gt;=2800,2800*'umowa o pracę'!$E$8,($L252+$M252)*'umowa o pracę'!$E$8),2)-IF(AND($M252=0,I252&gt;0),ROUND(ROUND(IF($L252&gt;2800,ROUND($N252/$L252*2800,2),$N252),2)*'umowa o pracę'!$E$8,2),IF($M252&gt;0,IF($L252+$M252&lt;2800,ROUND(ROUND($N252+ROUND($M252*9%,2),2)*'umowa o pracę'!$E$8,2),IF(AND($L252+$M252&gt;=2800,$M252&lt;2800,$L252&lt;2800),ROUND((ROUND(((2800-$M252)/$L252)*$N252,2)+ROUND($M252*9%,2))*'umowa o pracę'!$E$8,2),IF(AND($L252+$M252&gt;=2800,$M252&gt;=2800),ROUND((ROUND(2800*9%,2))*'umowa o pracę'!$E$8,2),IF(AND($L252+$M252&gt;=2800,$L252&gt;=2800,$M252&lt;2800),ROUND((ROUND($M252*9%,2)+ROUND(((2800-$M252)/$L252)*$N252,2))*'umowa o pracę'!$E$8,2),0)))),0)))))</f>
        <v>0</v>
      </c>
      <c r="S252" s="32">
        <f>IF('umowa o pracę'!$E$7=2020,IF(IF($K252=1,IF($M252=0,ROUND(IF($L252&gt;2600,ROUND($N252/$L252*2600,2),$N252)*'umowa o pracę'!$E$8,2),IF($L252+$M252&lt;2600,ROUND(ROUND($N252+ROUND($M252*9%,2),2)*'umowa o pracę'!$E$8,2),IF(AND($L252+$M252&gt;=2600,$L252&lt;2600),ROUND((ROUND($N252+ROUND((2600-$L252)*9%,2),2))*'umowa o pracę'!$E$8,2),IF(AND($L252+$M252&gt;=2600,$L252&gt;=2600),ROUND(ROUND($N252/$L252*2600,2)*'umowa o pracę'!$E$8,2),0)))),0)&gt;$H252,$H252,IF($K252=1,IF($M252=0,ROUND(IF($L252&gt;2600,ROUND($N252/$L252*2600,2),$N252)*'umowa o pracę'!$E$8,2),IF($L252+$M252&lt;2600,ROUND(ROUND($N252+ROUND($M252*9%,2),2)*'umowa o pracę'!$E$8,2),IF(AND($L252+$M252&gt;=2600,$L252&lt;2600),ROUND((ROUND($N252+ROUND((2600-$L252)*9%,2),2))*'umowa o pracę'!$E$8,2),IF(AND($L252+$M252&gt;=2600,$L252&gt;=2600),ROUND(ROUND($N252/$L252*2600,2)*'umowa o pracę'!$E$8,2),0)))),0)),IF('umowa o pracę'!$E$7=2021,IF(IF($K252=1,IF($M252=0,ROUND(IF($L252&gt;2800,ROUND($N252/$L252*2800,2),$N252)*'umowa o pracę'!$E$8,2),IF($L252+$M252&lt;2800,ROUND(ROUND($N252+ROUND($M252*9%,2),2)*'umowa o pracę'!$E$8,2),IF(AND($L252+$M252&gt;=2800,$L252&lt;2800),ROUND((ROUND($N252+ROUND((2800-$L252)*9%,2),2))*'umowa o pracę'!$E$8,2),IF(AND($L252+$M252&gt;=2800,$L252&gt;=2800),ROUND(ROUND($N252/$L252*2800,2)*'umowa o pracę'!$E$8,2),0)))),0)&gt;$H252,$H252,IF($K252=1,IF($M252=0,ROUND(IF($L252&gt;2800,ROUND($N252/$L252*2800,2),$N252)*'umowa o pracę'!$E$8,2),IF($L252+$M252&lt;2800,ROUND(ROUND($N252+ROUND($M252*9%,2),2)*'umowa o pracę'!$E$8,2),IF(AND($L252+$M252&gt;=2800,$L252&lt;2800),ROUND((ROUND($N252+ROUND((2800-$L252)*9%,2),2))*'umowa o pracę'!$E$8,2),IF(AND($L252+$M252&gt;=2800,$L252&gt;=2800),ROUND(ROUND($N252/$L252*2800,2)*'umowa o pracę'!$E$8,2),0)))),0)),0))</f>
        <v>0</v>
      </c>
      <c r="T252" s="32">
        <f>IF('umowa o pracę'!$E$7=2020,IF(IF($K252=1,IF($M252=0,ROUND(IF($L252&gt;2600,ROUND($O252/$L252*2600,2),$O252)*'umowa o pracę'!$E$8,2),ROUND(IF($L252&gt;2600,ROUND($O252/$L252*2600,2),$O252)*'umowa o pracę'!$E$8,2)),0)&gt;$I252,$I252,IF($K252=1,IF($M252=0,ROUND(IF($L252&gt;2600,ROUND($O252/$L252*2600,2),$O252)*'umowa o pracę'!$E$8,2),ROUND(IF($L252&gt;2600,ROUND($O252/$L252*2600,2),$O252)*'umowa o pracę'!$E$8,2)),0)),IF('umowa o pracę'!$E$7=2021,IF(IF($K252=1,IF($M252=0,ROUND(IF($L252&gt;2800,ROUND($O252/$L252*2800,2),$O252)*'umowa o pracę'!$E$8,2),ROUND(IF($L252&gt;2800,ROUND($O252/$L252*2800,2),$O252)*'umowa o pracę'!$E$8,2)),0)&gt;$I252,$I252,IF($K252=1,IF($M252=0,ROUND(IF($L252&gt;2800,ROUND($O252/$L252*2800,2),$O252)*'umowa o pracę'!$E$8,2),ROUND(IF($L252&gt;2800,ROUND($O252/$L252*2800,2),$O252)*'umowa o pracę'!$E$8,2)),0)),0))</f>
        <v>0</v>
      </c>
      <c r="U252" s="51">
        <f>IF('umowa o pracę'!$E$7=2020,$Q252,IF('umowa o pracę'!$E$7=2021,$R252,0))</f>
        <v>0</v>
      </c>
      <c r="V252" s="53">
        <f t="shared" si="40"/>
        <v>1</v>
      </c>
      <c r="W252" s="54">
        <f>IF('umowa o pracę'!$E$6&lt;2,0,$L252)</f>
        <v>0</v>
      </c>
      <c r="X252" s="54">
        <f>IF('umowa o pracę'!$E$6&lt;2,0,$M252)</f>
        <v>0</v>
      </c>
      <c r="Y252" s="55">
        <f>IF('umowa o pracę'!$E$6&lt;2,0,$N252)</f>
        <v>0</v>
      </c>
      <c r="Z252" s="55">
        <f>IF('umowa o pracę'!$E$6&lt;2,0,$O252)</f>
        <v>0</v>
      </c>
      <c r="AA252" s="32">
        <f>IF('umowa o pracę'!$E$7=2020,ROUND(IF($W252&gt;=2600,2600*'umowa o pracę'!$E$8,$W252*'umowa o pracę'!$E$8),2),IF('umowa o pracę'!$E$7=2021,ROUND(IF($W252&gt;=2800,2800*'umowa o pracę'!$E$8,$W252*'umowa o pracę'!$E$8),2),0))</f>
        <v>0</v>
      </c>
      <c r="AB252" s="32">
        <f>IF(IF(IF(AND($V252=1,$I252&gt;0),ROUND(IF($W252+$X252&gt;=2600,2600*'umowa o pracę'!$E$8,($W252+$X252)*'umowa o pracę'!$E$8),2)+IF($X252=0,ROUND(IF($W252&gt;2600,ROUND($Z252/$W252*2600,2),$Z252)*'umowa o pracę'!$E$8,2),ROUND(IF($W252&gt;2600,ROUND($Z252/$W252*2600,2),$Z252)*'umowa o pracę'!$E$8,2)),ROUND(IF($W252+$X252&gt;=2600,2600*'umowa o pracę'!$E$8,($W252+$X252)*'umowa o pracę'!$E$8),2)-IF($X252=0,ROUND(ROUND(IF($W252&gt;2600,ROUND($Y252/$W252*2600,2),$Y252),2)*'umowa o pracę'!$E$8,2),IF($X252&gt;0,IF($W252+$X252&lt;2600,ROUND(ROUND($Y252+ROUND($X252*9%,2),2)*'umowa o pracę'!$E$8,2),IF(AND($W252+$X252&gt;=2600,$X252&lt;2600,$W252&lt;2600),ROUND((ROUND(((2600-$X252)/$W252)*$Y252,2)+ROUND($X252*9%,2))*'umowa o pracę'!$E$8,2),IF(AND($W252+$X252&gt;=2600,$X252&gt;=2600),ROUND((ROUND(2600*9%,2))*'umowa o pracę'!$E$8,2),IF(AND($W252+$X252&gt;=2600,$W252&gt;=2600,$X252&lt;2600),ROUND((ROUND($X252*9%,2)+ROUND(((2600-$X252)/$W252)*$Y252,2))*'umowa o pracę'!$E$8,2),0)))),0)))&gt;$J252,$J252,IF(AND($V252=1,$I252&gt;0),ROUND(IF($W252+$X252&gt;=2600,2600*'umowa o pracę'!$E$8,($W252+$X252)*'umowa o pracę'!$E$8),2)+IF($X252=0,ROUND(IF($W252&gt;2600,ROUND($Z252/$W252*2600,2),$Z252)*'umowa o pracę'!$E$8,2),ROUND(IF($W252&gt;2600,ROUND($Z252/$W252*2600,2),$Z252)*'umowa o pracę'!$E$8,2)),ROUND(IF($W252+$X252&gt;=2600,2600*'umowa o pracę'!$E$8,($W252+$X252)*'umowa o pracę'!$E$8),2)-IF($X252=0,ROUND(ROUND(IF($W252&gt;2600,ROUND($Y252/$W252*2600,2),$Y252),2)*'umowa o pracę'!$E$8,2),IF($X252&gt;0,IF($W252+$X252&lt;2600,ROUND(ROUND($Y252+ROUND($X252*9%,2),2)*'umowa o pracę'!$E$8,2),IF(AND($W252+$X252&gt;=2600,$X252&lt;2600,$W252&lt;2600),ROUND((ROUND(((2600-$X252)/$W252)*$Y252,2)+ROUND($X252*9%,2))*'umowa o pracę'!$E$8,2),IF(AND($W252+$X252&gt;=2600,$X252&gt;=2600),ROUND((ROUND(2600*9%,2))*'umowa o pracę'!$E$8,2),IF(AND($W252+$X252&gt;=2600,$W252&gt;=2600,$X252&lt;2600),ROUND((ROUND($X252*9%,2)+ROUND(((2600-$X252)/$W252)*$Y252,2))*'umowa o pracę'!$E$8,2),0)))),0))))&gt;$J252,$J252,IF(IF(AND($V252=1,$I252&gt;0),ROUND(IF($W252+$X252&gt;=2600,2600*'umowa o pracę'!$E$8,($W252+$X252)*'umowa o pracę'!$E$8),2)+IF($X252=0,ROUND(IF($W252&gt;2600,ROUND($Z252/$W252*2600,2),$Z252)*'umowa o pracę'!$E$8,2),ROUND(IF($W252&gt;2600,ROUND($Z252/$W252*2600,2),$Z252)*'umowa o pracę'!$E$8,2)),ROUND(IF($W252+$X252&gt;=2600,2600*'umowa o pracę'!$E$8,($W252+$X252)*'umowa o pracę'!$E$8),2)-IF($X252=0,ROUND(ROUND(IF($W252&gt;2600,ROUND($Y252/$W252*2600,2),$Y252),2)*'umowa o pracę'!$E$8,2),IF($X252&gt;0,IF($W252+$X252&lt;2600,ROUND(ROUND($Y252+ROUND($X252*9%,2),2)*'umowa o pracę'!$E$8,2),IF(AND($W252+$X252&gt;=2600,$X252&lt;2600,$W252&lt;2600),ROUND((ROUND(((2600-$X252)/$W252)*$Y252,2)+ROUND($X252*9%,2))*'umowa o pracę'!$E$8,2),IF(AND($W252+$X252&gt;=2600,$X252&gt;=2600),ROUND((ROUND(2600*9%,2))*'umowa o pracę'!$E$8,2),IF(AND($W252+$X252&gt;=2600,$W252&gt;=2600,$X252&lt;2600),ROUND((ROUND($X252*9%,2)+ROUND(((2600-$X252)/$W252)*$Y252,2))*'umowa o pracę'!$E$8,2),0)))),0)))&gt;$J252,$J252,IF(AND($V252=1,$I252&gt;0),ROUND(IF($W252+$X252&gt;=2600,2600*'umowa o pracę'!$E$8,($W252+$X252)*'umowa o pracę'!$E$8),2)+IF($X252=0,ROUND(IF($W252&gt;2600,ROUND($Z252/$W252*2600,2),$Z252)*'umowa o pracę'!$E$8,2),ROUND(IF($W252&gt;2600,ROUND($Z252/$W252*2600,2),$Z252)*'umowa o pracę'!$E$8,2)),ROUND(IF($W252+$X252&gt;=2600,2600*'umowa o pracę'!$E$8,($W252+$X252)*'umowa o pracę'!$E$8),2)-IF(AND($X252=0,I252&gt;0),ROUND(ROUND(IF($W252&gt;2600,ROUND($Y252/$W252*2600,2),$Y252),2)*'umowa o pracę'!$E$8,2),IF($X252&gt;0,IF($W252+$X252&lt;2600,ROUND(ROUND($Y252+ROUND($X252*9%,2),2)*'umowa o pracę'!$E$8,2),IF(AND($W252+$X252&gt;=2600,$X252&lt;2600,$W252&lt;2600),ROUND((ROUND(((2600-$X252)/$W252)*$Y252,2)+ROUND($X252*9%,2))*'umowa o pracę'!$E$8,2),IF(AND($W252+$X252&gt;=2600,$X252&gt;=2600),ROUND((ROUND(2600*9%,2))*'umowa o pracę'!$E$8,2),IF(AND($W252+$X252&gt;=2600,$W252&gt;=2600,$X252&lt;2600),ROUND((ROUND($X252*9%,2)+ROUND(((2600-$X252)/$W252)*$Y252,2))*'umowa o pracę'!$E$8,2),0)))),0)))))</f>
        <v>0</v>
      </c>
      <c r="AC252" s="32">
        <f>IF(IF(IF(AND($V252=1,$I252&gt;0),ROUND(IF($W252+$X252&gt;=2800,2800*'umowa o pracę'!$E$8,($W252+$X252)*'umowa o pracę'!$E$8),2)+IF($X252=0,ROUND(IF($W252&gt;2800,ROUND($Z252/$W252*2800,2),$Z252)*'umowa o pracę'!$E$8,2),ROUND(IF($W252&gt;2800,ROUND($Z252/$W252*2800,2),$Z252)*'umowa o pracę'!$E$8,2)),ROUND(IF($W252+$X252&gt;=2800,2800*'umowa o pracę'!$E$8,($W252+$X252)*'umowa o pracę'!$E$8),2)-IF($X252=0,ROUND(ROUND(IF($W252&gt;2800,ROUND($Y252/$W252*2800,2),$Y252),2)*'umowa o pracę'!$E$8,2),IF($X252&gt;0,IF($W252+$X252&lt;2800,ROUND(ROUND($Y252+ROUND($X252*9%,2),2)*'umowa o pracę'!$E$8,2),IF(AND($W252+$X252&gt;=2800,$X252&lt;2800,$W252&lt;2800),ROUND((ROUND(((2800-$X252)/$W252)*$Y252,2)+ROUND($X252*9%,2))*'umowa o pracę'!$E$8,2),IF(AND($W252+$X252&gt;=2800,$X252&gt;=2800),ROUND((ROUND(2800*9%,2))*'umowa o pracę'!$E$8,2),IF(AND($W252+$X252&gt;=2800,$W252&gt;=2800,$X252&lt;2800),ROUND((ROUND($X252*9%,2)+ROUND(((2800-$X252)/$W252)*$Y252,2))*'umowa o pracę'!$E$8,2),0)))),0)))&gt;$J252,$J252,IF(AND($V252=1,$I252&gt;0),ROUND(IF($W252+$X252&gt;=2800,2800*'umowa o pracę'!$E$8,($W252+$X252)*'umowa o pracę'!$E$8),2)+IF($X252=0,ROUND(IF($W252&gt;2800,ROUND($Z252/$W252*2800,2),$Z252)*'umowa o pracę'!$E$8,2),ROUND(IF($W252&gt;2800,ROUND($Z252/$W252*2800,2),$Z252)*'umowa o pracę'!$E$8,2)),ROUND(IF($W252+$X252&gt;=2800,2800*'umowa o pracę'!$E$8,($W252+$X252)*'umowa o pracę'!$E$8),2)-IF($X252=0,ROUND(ROUND(IF($W252&gt;2800,ROUND($Y252/$W252*2800,2),$Y252),2)*'umowa o pracę'!$E$8,2),IF($X252&gt;0,IF($W252+$X252&lt;2800,ROUND(ROUND($Y252+ROUND($X252*9%,2),2)*'umowa o pracę'!$E$8,2),IF(AND($W252+$X252&gt;=2800,$X252&lt;2800,$W252&lt;2800),ROUND((ROUND(((2800-$X252)/$W252)*$Y252,2)+ROUND($X252*9%,2))*'umowa o pracę'!$E$8,2),IF(AND($W252+$X252&gt;=2800,$X252&gt;=2800),ROUND((ROUND(2800*9%,2))*'umowa o pracę'!$E$8,2),IF(AND($W252+$X252&gt;=2800,$W252&gt;=2800,$X252&lt;2800),ROUND((ROUND($X252*9%,2)+ROUND(((2800-$X252)/$W252)*$Y252,2))*'umowa o pracę'!$E$8,2),0)))),0))))&gt;$J252,$J252,IF(IF(AND($V252=1,$I252&gt;0),ROUND(IF($W252+$X252&gt;=2800,2800*'umowa o pracę'!$E$8,($W252+$X252)*'umowa o pracę'!$E$8),2)+IF($X252=0,ROUND(IF($W252&gt;2800,ROUND($Z252/$W252*2800,2),$Z252)*'umowa o pracę'!$E$8,2),ROUND(IF($W252&gt;2800,ROUND($Z252/$W252*2800,2),$Z252)*'umowa o pracę'!$E$8,2)),ROUND(IF($W252+$X252&gt;=2800,2800*'umowa o pracę'!$E$8,($W252+$X252)*'umowa o pracę'!$E$8),2)-IF($X252=0,ROUND(ROUND(IF($W252&gt;2800,ROUND($Y252/$W252*2800,2),$Y252),2)*'umowa o pracę'!$E$8,2),IF($X252&gt;0,IF($W252+$X252&lt;2800,ROUND(ROUND($Y252+ROUND($X252*9%,2),2)*'umowa o pracę'!$E$8,2),IF(AND($W252+$X252&gt;=2800,$X252&lt;2800,$W252&lt;2800),ROUND((ROUND(((2800-$X252)/$W252)*$Y252,2)+ROUND($X252*9%,2))*'umowa o pracę'!$E$8,2),IF(AND($W252+$X252&gt;=2800,$X252&gt;=2800),ROUND((ROUND(2800*9%,2))*'umowa o pracę'!$E$8,2),IF(AND($W252+$X252&gt;=2800,$W252&gt;=2800,$X252&lt;2800),ROUND((ROUND($X252*9%,2)+ROUND(((2800-$X252)/$W252)*$Y252,2))*'umowa o pracę'!$E$8,2),0)))),0)))&gt;$J252,$J252,IF(AND($V252=1,$I252&gt;0),ROUND(IF($W252+$X252&gt;=2800,2800*'umowa o pracę'!$E$8,($W252+$X252)*'umowa o pracę'!$E$8),2)+IF($X252=0,ROUND(IF($W252&gt;2800,ROUND($Z252/$W252*2800,2),$Z252)*'umowa o pracę'!$E$8,2),ROUND(IF($W252&gt;2800,ROUND($Z252/$W252*2800,2),$Z252)*'umowa o pracę'!$E$8,2)),ROUND(IF($W252+$X252&gt;=2800,2800*'umowa o pracę'!$E$8,($W252+$X252)*'umowa o pracę'!$E$8),2)-IF(AND($X252=0,I252&gt;0),ROUND(ROUND(IF($W252&gt;2800,ROUND($Y252/$W252*2800,2),$Y252),2)*'umowa o pracę'!$E$8,2),IF($X252&gt;0,IF($W252+$X252&lt;2800,ROUND(ROUND($Y252+ROUND($X252*9%,2),2)*'umowa o pracę'!$E$8,2),IF(AND($W252+$X252&gt;=2800,$X252&lt;2800,$W252&lt;2800),ROUND((ROUND(((2800-$X252)/$W252)*$Y252,2)+ROUND($X252*9%,2))*'umowa o pracę'!$E$8,2),IF(AND($W252+$X252&gt;=2800,$X252&gt;=2800),ROUND((ROUND(2800*9%,2))*'umowa o pracę'!$E$8,2),IF(AND($W252+$X252&gt;=2800,$W252&gt;=2800,$X252&lt;2800),ROUND((ROUND($X252*9%,2)+ROUND(((2800-$X252)/$W252)*$Y252,2))*'umowa o pracę'!$E$8,2),0)))),0)))))</f>
        <v>0</v>
      </c>
      <c r="AD252" s="32">
        <f>IF('umowa o pracę'!$E$7=2020,IF(IF($V252=1,IF($X252=0,ROUND(IF($W252&gt;2600,ROUND($Y252/$W252*2600,2),$Y252)*'umowa o pracę'!$E$8,2),IF($W252+$X252&lt;2600,ROUND(ROUND($Y252+ROUND($X252*9%,2),2)*'umowa o pracę'!$E$8,2),IF(AND($W252+$X252&gt;=2600,$W252&lt;2600),ROUND((ROUND($Y252+ROUND((2600-$W252)*9%,2),2))*'umowa o pracę'!$E$8,2),IF(AND($W252+$X252&gt;=2600,$W252&gt;=2600),ROUND(ROUND($Y252/$W252*2600,2)*'umowa o pracę'!$E$8,2),0)))),0)&gt;$H252,$H252,IF($V252=1,IF($X252=0,ROUND(IF($W252&gt;2600,ROUND($Y252/$W252*2600,2),$Y252)*'umowa o pracę'!$E$8,2),IF($W252+$X252&lt;2600,ROUND(ROUND($Y252+ROUND($X252*9%,2),2)*'umowa o pracę'!$E$8,2),IF(AND($W252+$X252&gt;=2600,$W252&lt;2600),ROUND((ROUND($Y252+ROUND((2600-$W252)*9%,2),2))*'umowa o pracę'!$E$8,2),IF(AND($W252+$X252&gt;=2600,$W252&gt;=2600),ROUND(ROUND($Y252/$W252*2600,2)*'umowa o pracę'!$E$8,2),0)))),0)),IF('umowa o pracę'!$E$7=2021,IF(IF($V252=1,IF($X252=0,ROUND(IF($W252&gt;2800,ROUND($Y252/$W252*2800,2),$Y252)*'umowa o pracę'!$E$8,2),IF($W252+$X252&lt;2800,ROUND(ROUND($Y252+ROUND($X252*9%,2),2)*'umowa o pracę'!$E$8,2),IF(AND($W252+$X252&gt;=2800,$W252&lt;2800),ROUND((ROUND($Y252+ROUND((2800-$W252)*9%,2),2))*'umowa o pracę'!$E$8,2),IF(AND($W252+$X252&gt;=2800,$W252&gt;=2800),ROUND(ROUND($Y252/$W252*2800,2)*'umowa o pracę'!$E$8,2),0)))),0)&gt;$H252,$H252,IF($V252=1,IF($X252=0,ROUND(IF($W252&gt;2800,ROUND($Y252/$W252*2800,2),$Y252)*'umowa o pracę'!$E$8,2),IF($W252+$X252&lt;2800,ROUND(ROUND($Y252+ROUND($X252*9%,2),2)*'umowa o pracę'!$E$8,2),IF(AND($W252+$X252&gt;=2800,$W252&lt;2800),ROUND((ROUND($Y252+ROUND((2800-$W252)*9%,2),2))*'umowa o pracę'!$E$8,2),IF(AND($W252+$X252&gt;=2800,$W252&gt;=2800),ROUND(ROUND($Y252/$W252*2800,2)*'umowa o pracę'!$E$8,2),0)))),0)),0))</f>
        <v>0</v>
      </c>
      <c r="AE252" s="32">
        <f>IF('umowa o pracę'!$E$7=2020,IF(IF($V252=1,IF($X252=0,ROUND(IF($W252&gt;2600,ROUND($Z252/$W252*2600,2),$Z252)*'umowa o pracę'!$E$8,2),ROUND(IF($W252&gt;2600,ROUND($Z252/$W252*2600,2),$Z252)*'umowa o pracę'!$E$8,2)),0)&gt;$I252,$I252,IF($V252=1,IF($X252=0,ROUND(IF($W252&gt;2600,ROUND($Z252/$W252*2600,2),$Z252)*'umowa o pracę'!$E$8,2),ROUND(IF($W252&gt;2600,ROUND($Z252/$W252*2600,2),$Z252)*'umowa o pracę'!$E$8,2)),0)),IF('umowa o pracę'!$E$7=2021,IF(IF($V252=1,IF($X252=0,ROUND(IF($W252&gt;2800,ROUND($Z252/$W252*2800,2),$Z252)*'umowa o pracę'!$E$8,2),ROUND(IF($W252&gt;2800,ROUND($Z252/$W252*2800,2),$Z252)*'umowa o pracę'!$E$8,2)),0)&gt;$I252,$I252,IF($V252=1,IF($X252=0,ROUND(IF($W252&gt;2800,ROUND($Z252/$W252*2800,2),$Z252)*'umowa o pracę'!$E$8,2),ROUND(IF($W252&gt;2800,ROUND($Z252/$W252*2800,2),$Z252)*'umowa o pracę'!$E$8,2)),0)),0))</f>
        <v>0</v>
      </c>
      <c r="AF252" s="56">
        <f>IF('umowa o pracę'!$E$7=2020,$AB252,IF('umowa o pracę'!$E$7=2021,$AC252,0))</f>
        <v>0</v>
      </c>
      <c r="AG252" s="53">
        <f t="shared" si="41"/>
        <v>1</v>
      </c>
      <c r="AH252" s="39">
        <f>IF('umowa o pracę'!$E$6&lt;3,0,$L252)</f>
        <v>0</v>
      </c>
      <c r="AI252" s="39">
        <f>IF('umowa o pracę'!$E$6&lt;3,0,$M252)</f>
        <v>0</v>
      </c>
      <c r="AJ252" s="55">
        <f>IF('umowa o pracę'!$E$6&lt;3,0,$N252)</f>
        <v>0</v>
      </c>
      <c r="AK252" s="55">
        <f>IF('umowa o pracę'!$E$6&lt;3,0,$O252)</f>
        <v>0</v>
      </c>
      <c r="AL252" s="32">
        <f>IF('umowa o pracę'!$E$7=2020,ROUND(IF($AH252&gt;=2600,2600*'umowa o pracę'!$E$8,$AH252*'umowa o pracę'!$E$8),2),IF('umowa o pracę'!$E$7=2021,ROUND(IF($AH252&gt;=2800,2800*'umowa o pracę'!$E$8,$AH252*'umowa o pracę'!$E$8),2),0))</f>
        <v>0</v>
      </c>
      <c r="AM252" s="32">
        <f>IF(IF(IF(AND($AG252=1,$I252&gt;0),ROUND(IF($AH252+$AI252&gt;=2600,2600*'umowa o pracę'!$E$8,($AH252+$AI252)*'umowa o pracę'!$E$8),2)+IF($AI252=0,ROUND(IF($AH252&gt;2600,ROUND($AK252/$AH252*2600,2),$AK252)*'umowa o pracę'!$E$8,2),ROUND(IF($AH252&gt;2600,ROUND($AK252/$AH252*2600,2),$AK252)*'umowa o pracę'!$E$8,2)),ROUND(IF($AH252+$AI252&gt;=2600,2600*'umowa o pracę'!$E$8,($AH252+$AI252)*'umowa o pracę'!$E$8),2)-IF($AI252=0,ROUND(ROUND(IF($AH252&gt;2600,ROUND($AJ252/$AH252*2600,2),$AJ252),2)*'umowa o pracę'!$E$8,2),IF($AI252&gt;0,IF($AH252+$AI252&lt;2600,ROUND(ROUND($AJ252+ROUND($AI252*9%,2),2)*'umowa o pracę'!$E$8,2),IF(AND($AH252+$AI252&gt;=2600,$AI252&lt;2600,$AH252&lt;2600),ROUND((ROUND(((2600-$AI252)/$AH252)*$AJ252,2)+ROUND($AI252*9%,2))*'umowa o pracę'!$E$8,2),IF(AND($AH252+$AI252&gt;=2600,$AI252&gt;=2600),ROUND((ROUND(2600*9%,2))*'umowa o pracę'!$E$8,2),IF(AND($AH252+$AI252&gt;=2600,$AH252&gt;=2600,$AI252&lt;2600),ROUND((ROUND($AI252*9%,2)+ROUND(((2600-$AI252)/$AH252)*$AJ252,2))*'umowa o pracę'!$E$8,2),0)))),0)))&gt;$J252,$J252,IF(AND($AG252=1,$I252&gt;0),ROUND(IF($AH252+$AI252&gt;=2600,2600*'umowa o pracę'!$E$8,($AH252+$AI252)*'umowa o pracę'!$E$8),2)+IF($AI252=0,ROUND(IF($AH252&gt;2600,ROUND($AK252/$AH252*2600,2),$AK252)*'umowa o pracę'!$E$8,2),ROUND(IF($AH252&gt;2600,ROUND($AK252/$AH252*2600,2),$AK252)*'umowa o pracę'!$E$8,2)),ROUND(IF($AH252+$AI252&gt;=2600,2600*'umowa o pracę'!$E$8,($AH252+$AI252)*'umowa o pracę'!$E$8),2)-IF($AI252=0,ROUND(ROUND(IF($AH252&gt;2600,ROUND($AJ252/$AH252*2600,2),$AJ252),2)*'umowa o pracę'!$E$8,2),IF($AI252&gt;0,IF($AH252+$AI252&lt;2600,ROUND(ROUND($AJ252+ROUND($AI252*9%,2),2)*'umowa o pracę'!$E$8,2),IF(AND($AH252+$AI252&gt;=2600,$AI252&lt;2600,$AH252&lt;2600),ROUND((ROUND(((2600-$AI252)/$AH252)*$AJ252,2)+ROUND($AI252*9%,2))*'umowa o pracę'!$E$8,2),IF(AND($AH252+$AI252&gt;=2600,$AI252&gt;=2600),ROUND((ROUND(2600*9%,2))*'umowa o pracę'!$E$8,2),IF(AND($AH252+$AI252&gt;=2600,$AH252&gt;=2600,$AI252&lt;2600),ROUND((ROUND($AI252*9%,2)+ROUND(((2600-$AI252)/$AH252)*$AJ252,2))*'umowa o pracę'!$E$8,2),0)))),0))))&gt;$J252,$J252,IF(IF(AND($AG252=1,$I252&gt;0),ROUND(IF($AH252+$AI252&gt;=2600,2600*'umowa o pracę'!$E$8,($AH252+$AI252)*'umowa o pracę'!$E$8),2)+IF($AI252=0,ROUND(IF($AH252&gt;2600,ROUND($AK252/$AH252*2600,2),$AK252)*'umowa o pracę'!$E$8,2),ROUND(IF($AH252&gt;2600,ROUND($AK252/$AH252*2600,2),$AK252)*'umowa o pracę'!$E$8,2)),ROUND(IF($AH252+$AI252&gt;=2600,2600*'umowa o pracę'!$E$8,($AH252+$AI252)*'umowa o pracę'!$E$8),2)-IF($AI252=0,ROUND(ROUND(IF($AH252&gt;2600,ROUND($AJ252/$AH252*2600,2),$AJ252),2)*'umowa o pracę'!$E$8,2),IF($AI252&gt;0,IF($AH252+$AI252&lt;2600,ROUND(ROUND($AJ252+ROUND($AI252*9%,2),2)*'umowa o pracę'!$E$8,2),IF(AND($AH252+$AI252&gt;=2600,$AI252&lt;2600,$AH252&lt;2600),ROUND((ROUND(((2600-$AI252)/$AH252)*$AJ252,2)+ROUND($AI252*9%,2))*'umowa o pracę'!$E$8,2),IF(AND($AH252+$AI252&gt;=2600,$AI252&gt;=2600),ROUND((ROUND(2600*9%,2))*'umowa o pracę'!$E$8,2),IF(AND($AH252+$AI252&gt;=2600,$AH252&gt;=2600,$AI252&lt;2600),ROUND((ROUND($AI252*9%,2)+ROUND(((2600-$AI252)/$AH252)*$AJ252,2))*'umowa o pracę'!$E$8,2),0)))),0)))&gt;$J252,$J252,IF(AND($AG252=1,$I252&gt;0),ROUND(IF($AH252+$AI252&gt;=2600,2600*'umowa o pracę'!$E$8,($AH252+$AI252)*'umowa o pracę'!$E$8),2)+IF($AI252=0,ROUND(IF($AH252&gt;2600,ROUND($AK252/$AH252*2600,2),$AK252)*'umowa o pracę'!$E$8,2),ROUND(IF($AH252&gt;2600,ROUND($AK252/$AH252*2600,2),$AK252)*'umowa o pracę'!$E$8,2)),ROUND(IF($AH252+$AI252&gt;=2600,2600*'umowa o pracę'!$E$8,($AH252+$AI252)*'umowa o pracę'!$E$8),2)-IF(AND($AI252=0,I252&gt;0),ROUND(ROUND(IF($AH252&gt;2600,ROUND($AJ252/$AH252*2600,2),$AJ252),2)*'umowa o pracę'!$E$8,2),IF($AI252&gt;0,IF($AH252+$AI252&lt;2600,ROUND(ROUND($AJ252+ROUND($AI252*9%,2),2)*'umowa o pracę'!$E$8,2),IF(AND($AH252+$AI252&gt;=2600,$AI252&lt;2600,$AH252&lt;2600),ROUND((ROUND(((2600-$AI252)/$AH252)*$AJ252,2)+ROUND($AI252*9%,2))*'umowa o pracę'!$E$8,2),IF(AND($AH252+$AI252&gt;=2600,$AI252&gt;=2600),ROUND((ROUND(2600*9%,2))*'umowa o pracę'!$E$8,2),IF(AND($AH252+$AI252&gt;=2600,$AH252&gt;=2600,$AI252&lt;2600),ROUND((ROUND($AI252*9%,2)+ROUND(((2600-$AI252)/$AH252)*$AJ252,2))*'umowa o pracę'!$E$8,2),0)))),0)))))</f>
        <v>0</v>
      </c>
      <c r="AN252" s="32">
        <f>IF(IF(IF(AND($AG252=1,$I252&gt;0),ROUND(IF($AH252+$AI252&gt;=2800,2800*'umowa o pracę'!$E$8,($AH252+$AI252)*'umowa o pracę'!$E$8),2)+IF($AI252=0,ROUND(IF($AH252&gt;2800,ROUND($AK252/$AH252*2800,2),$AK252)*'umowa o pracę'!$E$8,2),ROUND(IF($AH252&gt;2800,ROUND($AK252/$AH252*2800,2),$AK252)*'umowa o pracę'!$E$8,2)),ROUND(IF($AH252+$AI252&gt;=2800,2800*'umowa o pracę'!$E$8,($AH252+$AI252)*'umowa o pracę'!$E$8),2)-IF($AI252=0,ROUND(ROUND(IF($AH252&gt;2800,ROUND($AJ252/$AH252*2800,2),$AJ252),2)*'umowa o pracę'!$E$8,2),IF($AI252&gt;0,IF($AH252+$AI252&lt;2800,ROUND(ROUND($AJ252+ROUND($AI252*9%,2),2)*'umowa o pracę'!$E$8,2),IF(AND($AH252+$AI252&gt;=2800,$AI252&lt;2800,$AH252&lt;2800),ROUND((ROUND(((2800-$AI252)/$AH252)*$AJ252,2)+ROUND($AI252*9%,2))*'umowa o pracę'!$E$8,2),IF(AND($AH252+$AI252&gt;=2800,$AI252&gt;=2800),ROUND((ROUND(2800*9%,2))*'umowa o pracę'!$E$8,2),IF(AND($AH252+$AI252&gt;=2800,$AH252&gt;=2800,$AI252&lt;2800),ROUND((ROUND($AI252*9%,2)+ROUND(((2800-$AI252)/$AH252)*$AJ252,2))*'umowa o pracę'!$E$8,2),0)))),0)))&gt;$J252,$J252,IF(AND($AG252=1,$I252&gt;0),ROUND(IF($AH252+$AI252&gt;=2800,2800*'umowa o pracę'!$E$8,($AH252+$AI252)*'umowa o pracę'!$E$8),2)+IF($AI252=0,ROUND(IF($AH252&gt;2800,ROUND($AK252/$AH252*2800,2),$AK252)*'umowa o pracę'!$E$8,2),ROUND(IF($AH252&gt;2800,ROUND($AK252/$AH252*2800,2),$AK252)*'umowa o pracę'!$E$8,2)),ROUND(IF($AH252+$AI252&gt;=2800,2800*'umowa o pracę'!$E$8,($AH252+$AI252)*'umowa o pracę'!$E$8),2)-IF($AI252=0,ROUND(ROUND(IF($AH252&gt;2800,ROUND($AJ252/$AH252*2800,2),$AJ252),2)*'umowa o pracę'!$E$8,2),IF($AI252&gt;0,IF($AH252+$AI252&lt;2800,ROUND(ROUND($AJ252+ROUND($AI252*9%,2),2)*'umowa o pracę'!$E$8,2),IF(AND($AH252+$AI252&gt;=2800,$AI252&lt;2800,$AH252&lt;2800),ROUND((ROUND(((2800-$AI252)/$AH252)*$AJ252,2)+ROUND($AI252*9%,2))*'umowa o pracę'!$E$8,2),IF(AND($AH252+$AI252&gt;=2800,$AI252&gt;=2800),ROUND((ROUND(2800*9%,2))*'umowa o pracę'!$E$8,2),IF(AND($AH252+$AI252&gt;=2800,$AH252&gt;=2800,$AI252&lt;2800),ROUND((ROUND($AI252*9%,2)+ROUND(((2800-$AI252)/$AH252)*$AJ252,2))*'umowa o pracę'!$E$8,2),0)))),0))))&gt;$J252,$J252,IF(IF(AND($AG252=1,$I252&gt;0),ROUND(IF($AH252+$AI252&gt;=2800,2800*'umowa o pracę'!$E$8,($AH252+$AI252)*'umowa o pracę'!$E$8),2)+IF($AI252=0,ROUND(IF($AH252&gt;2800,ROUND($AK252/$AH252*2800,2),$AK252)*'umowa o pracę'!$E$8,2),ROUND(IF($AH252&gt;2800,ROUND($AK252/$AH252*2800,2),$AK252)*'umowa o pracę'!$E$8,2)),ROUND(IF($AH252+$AI252&gt;=2800,2800*'umowa o pracę'!$E$8,($AH252+$AI252)*'umowa o pracę'!$E$8),2)-IF($AI252=0,ROUND(ROUND(IF($AH252&gt;2800,ROUND($AJ252/$AH252*2800,2),$AJ252),2)*'umowa o pracę'!$E$8,2),IF($AI252&gt;0,IF($AH252+$AI252&lt;2800,ROUND(ROUND($AJ252+ROUND($AI252*9%,2),2)*'umowa o pracę'!$E$8,2),IF(AND($AH252+$AI252&gt;=2800,$AI252&lt;2800,$AH252&lt;2800),ROUND((ROUND(((2800-$AI252)/$AH252)*$AJ252,2)+ROUND($AI252*9%,2))*'umowa o pracę'!$E$8,2),IF(AND($AH252+$AI252&gt;=2800,$AI252&gt;=2800),ROUND((ROUND(2800*9%,2))*'umowa o pracę'!$E$8,2),IF(AND($AH252+$AI252&gt;=2800,$AH252&gt;=2800,$AI252&lt;2800),ROUND((ROUND($AI252*9%,2)+ROUND(((2800-$AI252)/$AH252)*$AJ252,2))*'umowa o pracę'!$E$8,2),0)))),0)))&gt;$J252,$J252,IF(AND($AG252=1,$I252&gt;0),ROUND(IF($AH252+$AI252&gt;=2800,2800*'umowa o pracę'!$E$8,($AH252+$AI252)*'umowa o pracę'!$E$8),2)+IF($AI252=0,ROUND(IF($AH252&gt;2800,ROUND($AK252/$AH252*2800,2),$AK252)*'umowa o pracę'!$E$8,2),ROUND(IF($AH252&gt;2800,ROUND($AK252/$AH252*2800,2),$AK252)*'umowa o pracę'!$E$8,2)),ROUND(IF($AH252+$AI252&gt;=2800,2800*'umowa o pracę'!$E$8,($AH252+$AI252)*'umowa o pracę'!$E$8),2)-IF(AND($AI252=0,I252&gt;0),ROUND(ROUND(IF($AH252&gt;2800,ROUND($AJ252/$AH252*2800,2),$AJ252),2)*'umowa o pracę'!$E$8,2),IF($AI252&gt;0,IF($AH252+$AI252&lt;2800,ROUND(ROUND($AJ252+ROUND($AI252*9%,2),2)*'umowa o pracę'!$E$8,2),IF(AND($AH252+$AI252&gt;=2800,$AI252&lt;2800,$AH252&lt;2800),ROUND((ROUND(((2800-$AI252)/$AH252)*$AJ252,2)+ROUND($AI252*9%,2))*'umowa o pracę'!$E$8,2),IF(AND($AH252+$AI252&gt;=2800,$AI252&gt;=2800),ROUND((ROUND(2800*9%,2))*'umowa o pracę'!$E$8,2),IF(AND($AH252+$AI252&gt;=2800,$AH252&gt;=2800,$AI252&lt;2800),ROUND((ROUND($AI252*9%,2)+ROUND(((2800-$AI252)/$AH252)*$AJ252,2))*'umowa o pracę'!$E$8,2),0)))),0)))))</f>
        <v>0</v>
      </c>
      <c r="AO252" s="32">
        <f>IF('umowa o pracę'!$E$7=2020,IF(IF($AG252=1,IF($AI252=0,ROUND(IF($AH252&gt;2600,ROUND($AJ252/$AH252*2600,2),$AJ252)*'umowa o pracę'!$E$8,2),IF($AH252+$AI252&lt;2600,ROUND(ROUND($AJ252+ROUND($AI252*9%,2),2)*'umowa o pracę'!$E$8,2),IF(AND($AH252+$AI252&gt;=2600,$AH252&lt;2600),ROUND((ROUND($AJ252+ROUND((2600-$AH252)*9%,2),2))*'umowa o pracę'!$E$8,2),IF(AND($AH252+$AI252&gt;=2600,$AH252&gt;=2600),ROUND(ROUND($AJ252/$AH252*2600,2)*'umowa o pracę'!$E$8,2),0)))),0)&gt;$H252,$H252,IF($AG252=1,IF($AI252=0,ROUND(IF($AH252&gt;2600,ROUND($AJ252/$AH252*2600,2),$AJ252)*'umowa o pracę'!$E$8,2),IF($AH252+$AI252&lt;2600,ROUND(ROUND($AJ252+ROUND($AI252*9%,2),2)*'umowa o pracę'!$E$8,2),IF(AND($AH252+$AI252&gt;=2600,$AH252&lt;2600),ROUND((ROUND($AJ252+ROUND((2600-$AH252)*9%,2),2))*'umowa o pracę'!$E$8,2),IF(AND($AH252+$AI252&gt;=2600,$AH252&gt;=2600),ROUND(ROUND($AJ252/$AH252*2600,2)*'umowa o pracę'!$E$8,2),0)))),0)),IF('umowa o pracę'!$E$7=2021,IF(IF($AG252=1,IF($AI252=0,ROUND(IF($AH252&gt;2800,ROUND($AJ252/$AH252*2800,2),$AJ252)*'umowa o pracę'!$E$8,2),IF($AH252+$AI252&lt;2800,ROUND(ROUND($AJ252+ROUND($AI252*9%,2),2)*'umowa o pracę'!$E$8,2),IF(AND($AH252+$AI252&gt;=2800,$AH252&lt;2800),ROUND((ROUND($AJ252+ROUND((2800-$AH252)*9%,2),2))*'umowa o pracę'!$E$8,2),IF(AND($AH252+$AI252&gt;=2800,$AH252&gt;=2800),ROUND(ROUND($AJ252/$AH252*2800,2)*'umowa o pracę'!$E$8,2),0)))),0)&gt;$H252,$H252,IF($AG252=1,IF($AI252=0,ROUND(IF($AH252&gt;2800,ROUND($AJ252/$AH252*2800,2),$AJ252)*'umowa o pracę'!$E$8,2),IF($AH252+$AI252&lt;2800,ROUND(ROUND($AJ252+ROUND($AI252*9%,2),2)*'umowa o pracę'!$E$8,2),IF(AND($AH252+$AI252&gt;=2800,$AH252&lt;2800),ROUND((ROUND($AJ252+ROUND((2800-$AH252)*9%,2),2))*'umowa o pracę'!$E$8,2),IF(AND($AH252+$AI252&gt;=2800,$AH252&gt;=2800),ROUND(ROUND($AJ252/$AH252*2800,2)*'umowa o pracę'!$E$8,2),0)))),0)),0))</f>
        <v>0</v>
      </c>
      <c r="AP252" s="32">
        <f>IF('umowa o pracę'!$E$7=2020,IF(IF($AG252=1,IF($AI252=0,ROUND(IF($AH252&gt;2600,ROUND($AK252/$AH252*2600,2),$AK252)*'umowa o pracę'!$E$8,2),ROUND(IF($AH252&gt;2600,ROUND($AK252/$AH252*2600,2),$AK252)*'umowa o pracę'!$E$8,2)),0)&gt;$I252,$I252,IF($AG252=1,IF($AI252=0,ROUND(IF($AH252&gt;2600,ROUND($AK252/$AH252*2600,2),$AK252)*'umowa o pracę'!$E$8,2),ROUND(IF($AH252&gt;2600,ROUND($AK252/$AH252*2600,2),$AK252)*'umowa o pracę'!$E$8,2)),0)),IF('umowa o pracę'!$E$7=2021,IF(IF($AG252=1,IF($AI252=0,ROUND(IF($AH252&gt;2800,ROUND($AK252/$AH252*2800,2),$AK252)*'umowa o pracę'!$E$8,2),ROUND(IF($AH252&gt;2800,ROUND($AK252/$AH252*2800,2),$AK252)*'umowa o pracę'!$E$8,2)),0)&gt;$I252,$I252,IF($AG252=1,IF($AI252=0,ROUND(IF($AH252&gt;2800,ROUND($AK252/$AH252*2800,2),$AK252)*'umowa o pracę'!$E$8,2),ROUND(IF($AH252&gt;2800,ROUND($AK252/$AH252*2800,2),$AK252)*'umowa o pracę'!$E$8,2)),0)),0))</f>
        <v>0</v>
      </c>
      <c r="AQ252" s="56">
        <f>IF('umowa o pracę'!$E$7=2020,$AM252,IF('umowa o pracę'!$E$7=2021,$AN252,0))</f>
        <v>0</v>
      </c>
      <c r="AR252" s="33">
        <f>IF('umowa o pracę'!$E$7=0,0,U252+AF252+AQ252)</f>
        <v>0</v>
      </c>
      <c r="AS252" s="19"/>
      <c r="AT252" s="19"/>
      <c r="AU252" s="19"/>
      <c r="AV252" s="6"/>
      <c r="AW252" s="6"/>
      <c r="AX252" s="6">
        <f t="shared" si="39"/>
        <v>10</v>
      </c>
      <c r="AY252" s="6"/>
      <c r="AZ252" s="234">
        <f t="shared" si="42"/>
        <v>0</v>
      </c>
      <c r="BA252" s="234">
        <f t="shared" si="43"/>
        <v>0</v>
      </c>
      <c r="BB252" s="234">
        <f t="shared" si="44"/>
        <v>0</v>
      </c>
      <c r="BC252" s="234">
        <f t="shared" si="45"/>
        <v>0</v>
      </c>
      <c r="BD252" s="234">
        <f t="shared" si="46"/>
        <v>0</v>
      </c>
      <c r="BE252" s="234">
        <f t="shared" si="47"/>
        <v>0</v>
      </c>
      <c r="BF252" s="234">
        <f t="shared" si="48"/>
        <v>0</v>
      </c>
      <c r="BG252" s="234">
        <f t="shared" si="49"/>
        <v>0</v>
      </c>
      <c r="BH252" s="234">
        <f t="shared" si="50"/>
        <v>0</v>
      </c>
      <c r="BI252" s="238">
        <f t="shared" si="51"/>
        <v>0</v>
      </c>
      <c r="BJ252" s="236"/>
      <c r="BK252" s="236"/>
      <c r="BL252" s="237"/>
    </row>
    <row r="253" spans="1:64" ht="15.75" customHeight="1" x14ac:dyDescent="0.25">
      <c r="A253" s="129">
        <v>242</v>
      </c>
      <c r="B253" s="57"/>
      <c r="C253" s="57"/>
      <c r="D253" s="36"/>
      <c r="E253" s="36"/>
      <c r="F253" s="242"/>
      <c r="G253" s="37">
        <v>1</v>
      </c>
      <c r="H253" s="58">
        <v>0</v>
      </c>
      <c r="I253" s="59">
        <v>0</v>
      </c>
      <c r="J253" s="60">
        <v>0</v>
      </c>
      <c r="K253" s="52">
        <v>1</v>
      </c>
      <c r="L253" s="39">
        <v>0</v>
      </c>
      <c r="M253" s="39">
        <v>0</v>
      </c>
      <c r="N253" s="39">
        <v>0</v>
      </c>
      <c r="O253" s="39">
        <v>0</v>
      </c>
      <c r="P253" s="35">
        <f>IF('umowa o pracę'!$E$7=2020,ROUND(IF($L253&gt;=2600,2600*'umowa o pracę'!$E$8,$L253*'umowa o pracę'!$E$8),2),IF('umowa o pracę'!$E$7=2021,ROUND(IF($L253&gt;=2800,2800*'umowa o pracę'!$E$8,$L253*'umowa o pracę'!$E$8),2),0))</f>
        <v>0</v>
      </c>
      <c r="Q253" s="252">
        <f>IF(IF(IF(AND($K253=1,$I253&gt;0),ROUND(IF($L253+$M253&gt;=2600,2600*'umowa o pracę'!$E$8,($L253+$M253)*'umowa o pracę'!$E$8),2)+IF($M253=0,ROUND(IF($L253&gt;2600,ROUND($O253/$L253*2600,2),$O253)*'umowa o pracę'!$E$8,2),ROUND(IF($L253&gt;2600,ROUND($O253/$L253*2600,2),$O253)*'umowa o pracę'!$E$8,2)),ROUND(IF($L253+$M253&gt;=2600,2600*'umowa o pracę'!$E$8,($L253+$M253)*'umowa o pracę'!$E$8),2)-IF($M253=0,ROUND(ROUND(IF($L253&gt;2600,ROUND($N253/$L253*2600,2),$N253),2)*'umowa o pracę'!$E$8,2),IF($M253&gt;0,IF($L253+$M253&lt;2600,ROUND(ROUND($N253+ROUND($M253*9%,2),2)*'umowa o pracę'!$E$8,2),IF(AND($L253+$M253&gt;=2600,$M253&lt;2600,$L253&lt;2600),ROUND((ROUND(((2600-$M253)/$L253)*$N253,2)+ROUND($M253*9%,2))*'umowa o pracę'!$E$8,2),IF(AND($L253+$M253&gt;=2600,$M253&gt;=2600),ROUND((ROUND(2600*9%,2))*'umowa o pracę'!$E$8,2),IF(AND($L253+$M253&gt;=2600,$L253&gt;=2600,$M253&lt;2600),ROUND((ROUND($M253*9%,2)+ROUND(((2600-$M253)/$L253)*$N253,2))*'umowa o pracę'!$E$8,2),0)))),0)))&gt;$J253,$J253,IF(AND($K253=1,$I253&gt;0),ROUND(IF($L253+$M253&gt;=2600,2600*'umowa o pracę'!$E$8,($L253+$M253)*'umowa o pracę'!$E$8),2)+IF($M253=0,ROUND(IF($L253&gt;2600,ROUND($O253/$L253*2600,2),$O253)*'umowa o pracę'!$E$8,2),ROUND(IF($L253&gt;2600,ROUND($O253/$L253*2600,2),$O253)*'umowa o pracę'!$E$8,2)),ROUND(IF($L253+$M253&gt;=2600,2600*'umowa o pracę'!$E$8,($L253+$M253)*'umowa o pracę'!$E$8),2)-IF($M253=0,ROUND(ROUND(IF($L253&gt;2600,ROUND($N253/$L253*2600,2),$N253),2)*'umowa o pracę'!$E$8,2),IF($M253&gt;0,IF($L253+$M253&lt;2600,ROUND(ROUND($N253+ROUND($M253*9%,2),2)*'umowa o pracę'!$E$8,2),IF(AND($L253+$M253&gt;=2600,$M253&lt;2600,$L253&lt;2600),ROUND((ROUND(((2600-$M253)/$L253)*$N253,2)+ROUND($M253*9%,2))*'umowa o pracę'!$E$8,2),IF(AND($L253+$M253&gt;=2600,$M253&gt;=2600),ROUND((ROUND(2600*9%,2))*'umowa o pracę'!$E$8,2),IF(AND($L253+$M253&gt;=2600,$L253&gt;=2600,$M253&lt;2600),ROUND((ROUND($M253*9%,2)+ROUND(((2600-$M253)/$L253)*$N253,2))*'umowa o pracę'!$E$8,2),0)))),0))))&gt;$J253,$J253,IF(IF(AND($K253=1,$I253&gt;0),ROUND(IF($L253+$M253&gt;=2600,2600*'umowa o pracę'!$E$8,($L253+$M253)*'umowa o pracę'!$E$8),2)+IF($M253=0,ROUND(IF($L253&gt;2600,ROUND($O253/$L253*2600,2),$O253)*'umowa o pracę'!$E$8,2),ROUND(IF($L253&gt;2600,ROUND($O253/$L253*2600,2),$O253)*'umowa o pracę'!$E$8,2)),ROUND(IF($L253+$M253&gt;=2600,2600*'umowa o pracę'!$E$8,($L253+$M253)*'umowa o pracę'!$E$8),2)-IF($M253=0,ROUND(ROUND(IF($L253&gt;2600,ROUND($N253/$L253*2600,2),$N253),2)*'umowa o pracę'!$E$8,2),IF($M253&gt;0,IF($L253+$M253&lt;2600,ROUND(ROUND($N253+ROUND($M253*9%,2),2)*'umowa o pracę'!$E$8,2),IF(AND($L253+$M253&gt;=2600,$M253&lt;2600,$L253&lt;2600),ROUND((ROUND(((2600-$M253)/$L253)*$N253,2)+ROUND($M253*9%,2))*'umowa o pracę'!$E$8,2),IF(AND($L253+$M253&gt;=2600,$M253&gt;=2600),ROUND((ROUND(2600*9%,2))*'umowa o pracę'!$E$8,2),IF(AND($L253+$M253&gt;=2600,$L253&gt;=2600,$M253&lt;2600),ROUND((ROUND($M253*9%,2)+ROUND(((2600-$M253)/$L253)*$N253,2))*'umowa o pracę'!$E$8,2),0)))),0)))&gt;$J253,$J253,IF(AND($K253=1,$I253&gt;0),ROUND(IF($L253+$M253&gt;=2600,2600*'umowa o pracę'!$E$8,($L253+$M253)*'umowa o pracę'!$E$8),2)+IF($M253=0,ROUND(IF($L253&gt;2600,ROUND($O253/$L253*2600,2),$O253)*'umowa o pracę'!$E$8,2),ROUND(IF($L253&gt;2600,ROUND($O253/$L253*2600,2),$O253)*'umowa o pracę'!$E$8,2)),ROUND(IF($L253+$M253&gt;=2600,2600*'umowa o pracę'!$E$8,($L253+$M253)*'umowa o pracę'!$E$8),2)-IF(AND($M253=0,I253&gt;0),ROUND(ROUND(IF($L253&gt;2600,ROUND($N253/$L253*2600,2),$N253),2)*'umowa o pracę'!$E$8,2),IF($M253&gt;0,IF($L253+$M253&lt;2600,ROUND(ROUND($N253+ROUND($M253*9%,2),2)*'umowa o pracę'!$E$8,2),IF(AND($L253+$M253&gt;=2600,$M253&lt;2600,$L253&lt;2600),ROUND((ROUND(((2600-$M253)/$L253)*$N253,2)+ROUND($M253*9%,2))*'umowa o pracę'!$E$8,2),IF(AND($L253+$M253&gt;=2600,$M253&gt;=2600),ROUND((ROUND(2600*9%,2))*'umowa o pracę'!$E$8,2),IF(AND($L253+$M253&gt;=2600,$L253&gt;=2600,$M253&lt;2600),ROUND((ROUND($M253*9%,2)+ROUND(((2600-$M253)/$L253)*$N253,2))*'umowa o pracę'!$E$8,2),0)))),0)))))</f>
        <v>0</v>
      </c>
      <c r="R253" s="252">
        <f>IF(IF(IF(AND($K253=1,$I253&gt;0),ROUND(IF($L253+$M253&gt;=2800,2800*'umowa o pracę'!$E$8,($L253+$M253)*'umowa o pracę'!$E$8),2)+IF($M253=0,ROUND(IF($L253&gt;2800,ROUND($O253/$L253*2800,2),$O253)*'umowa o pracę'!$E$8,2),ROUND(IF($L253&gt;2800,ROUND($O253/$L253*2800,2),$O253)*'umowa o pracę'!$E$8,2)),ROUND(IF($L253+$M253&gt;=2800,2800*'umowa o pracę'!$E$8,($L253+$M253)*'umowa o pracę'!$E$8),2)-IF($M253=0,ROUND(ROUND(IF($L253&gt;2800,ROUND($N253/$L253*2800,2),$N253),2)*'umowa o pracę'!$E$8,2),IF($M253&gt;0,IF($L253+$M253&lt;2800,ROUND(ROUND($N253+ROUND($M253*9%,2),2)*'umowa o pracę'!$E$8,2),IF(AND($L253+$M253&gt;=2800,$M253&lt;2800,$L253&lt;2800),ROUND((ROUND(((2800-$M253)/$L253)*$N253,2)+ROUND($M253*9%,2))*'umowa o pracę'!$E$8,2),IF(AND($L253+$M253&gt;=2800,$M253&gt;=2800),ROUND((ROUND(2800*9%,2))*'umowa o pracę'!$E$8,2),IF(AND($L253+$M253&gt;=2800,$L253&gt;=2800,$M253&lt;2800),ROUND((ROUND($M253*9%,2)+ROUND(((2800-$M253)/$L253)*$N253,2))*'umowa o pracę'!$E$8,2),0)))),0)))&gt;$J253,$J253,IF(AND($K253=1,$I253&gt;0),ROUND(IF($L253+$M253&gt;=2800,2800*'umowa o pracę'!$E$8,($L253+$M253)*'umowa o pracę'!$E$8),2)+IF($M253=0,ROUND(IF($L253&gt;2800,ROUND($O253/$L253*2800,2),$O253)*'umowa o pracę'!$E$8,2),ROUND(IF($L253&gt;2800,ROUND($O253/$L253*2800,2),$O253)*'umowa o pracę'!$E$8,2)),ROUND(IF($L253+$M253&gt;=2800,2800*'umowa o pracę'!$E$8,($L253+$M253)*'umowa o pracę'!$E$8),2)-IF($M253=0,ROUND(ROUND(IF($L253&gt;2800,ROUND($N253/$L253*2800,2),$N253),2)*'umowa o pracę'!$E$8,2),IF($M253&gt;0,IF($L253+$M253&lt;2800,ROUND(ROUND($N253+ROUND($M253*9%,2),2)*'umowa o pracę'!$E$8,2),IF(AND($L253+$M253&gt;=2800,$M253&lt;2800,$L253&lt;2800),ROUND((ROUND(((2800-$M253)/$L253)*$N253,2)+ROUND($M253*9%,2))*'umowa o pracę'!$E$8,2),IF(AND($L253+$M253&gt;=2800,$M253&gt;=2800),ROUND((ROUND(2800*9%,2))*'umowa o pracę'!$E$8,2),IF(AND($L253+$M253&gt;=2800,$L253&gt;=2800,$M253&lt;2800),ROUND((ROUND($M253*9%,2)+ROUND(((2800-$M253)/$L253)*$N253,2))*'umowa o pracę'!$E$8,2),0)))),0))))&gt;$J253,$J253,IF(IF(AND($K253=1,$I253&gt;0),ROUND(IF($L253+$M253&gt;=2800,2800*'umowa o pracę'!$E$8,($L253+$M253)*'umowa o pracę'!$E$8),2)+IF($M253=0,ROUND(IF($L253&gt;2800,ROUND($O253/$L253*2800,2),$O253)*'umowa o pracę'!$E$8,2),ROUND(IF($L253&gt;2800,ROUND($O253/$L253*2800,2),$O253)*'umowa o pracę'!$E$8,2)),ROUND(IF($L253+$M253&gt;=2800,2800*'umowa o pracę'!$E$8,($L253+$M253)*'umowa o pracę'!$E$8),2)-IF($M253=0,ROUND(ROUND(IF($L253&gt;2800,ROUND($N253/$L253*2800,2),$N253),2)*'umowa o pracę'!$E$8,2),IF($M253&gt;0,IF($L253+$M253&lt;2800,ROUND(ROUND($N253+ROUND($M253*9%,2),2)*'umowa o pracę'!$E$8,2),IF(AND($L253+$M253&gt;=2800,$M253&lt;2800,$L253&lt;2800),ROUND((ROUND(((2800-$M253)/$L253)*$N253,2)+ROUND($M253*9%,2))*'umowa o pracę'!$E$8,2),IF(AND($L253+$M253&gt;=2800,$M253&gt;=2800),ROUND((ROUND(2800*9%,2))*'umowa o pracę'!$E$8,2),IF(AND($L253+$M253&gt;=2800,$L253&gt;=2800,$M253&lt;2800),ROUND((ROUND($M253*9%,2)+ROUND(((2800-$M253)/$L253)*$N253,2))*'umowa o pracę'!$E$8,2),0)))),0)))&gt;$J253,$J253,IF(AND($K253=1,$I253&gt;0),ROUND(IF($L253+$M253&gt;=2800,2800*'umowa o pracę'!$E$8,($L253+$M253)*'umowa o pracę'!$E$8),2)+IF($M253=0,ROUND(IF($L253&gt;2800,ROUND($O253/$L253*2800,2),$O253)*'umowa o pracę'!$E$8,2),ROUND(IF($L253&gt;2800,ROUND($O253/$L253*2800,2),$O253)*'umowa o pracę'!$E$8,2)),ROUND(IF($L253+$M253&gt;=2800,2800*'umowa o pracę'!$E$8,($L253+$M253)*'umowa o pracę'!$E$8),2)-IF(AND($M253=0,I253&gt;0),ROUND(ROUND(IF($L253&gt;2800,ROUND($N253/$L253*2800,2),$N253),2)*'umowa o pracę'!$E$8,2),IF($M253&gt;0,IF($L253+$M253&lt;2800,ROUND(ROUND($N253+ROUND($M253*9%,2),2)*'umowa o pracę'!$E$8,2),IF(AND($L253+$M253&gt;=2800,$M253&lt;2800,$L253&lt;2800),ROUND((ROUND(((2800-$M253)/$L253)*$N253,2)+ROUND($M253*9%,2))*'umowa o pracę'!$E$8,2),IF(AND($L253+$M253&gt;=2800,$M253&gt;=2800),ROUND((ROUND(2800*9%,2))*'umowa o pracę'!$E$8,2),IF(AND($L253+$M253&gt;=2800,$L253&gt;=2800,$M253&lt;2800),ROUND((ROUND($M253*9%,2)+ROUND(((2800-$M253)/$L253)*$N253,2))*'umowa o pracę'!$E$8,2),0)))),0)))))</f>
        <v>0</v>
      </c>
      <c r="S253" s="32">
        <f>IF('umowa o pracę'!$E$7=2020,IF(IF($K253=1,IF($M253=0,ROUND(IF($L253&gt;2600,ROUND($N253/$L253*2600,2),$N253)*'umowa o pracę'!$E$8,2),IF($L253+$M253&lt;2600,ROUND(ROUND($N253+ROUND($M253*9%,2),2)*'umowa o pracę'!$E$8,2),IF(AND($L253+$M253&gt;=2600,$L253&lt;2600),ROUND((ROUND($N253+ROUND((2600-$L253)*9%,2),2))*'umowa o pracę'!$E$8,2),IF(AND($L253+$M253&gt;=2600,$L253&gt;=2600),ROUND(ROUND($N253/$L253*2600,2)*'umowa o pracę'!$E$8,2),0)))),0)&gt;$H253,$H253,IF($K253=1,IF($M253=0,ROUND(IF($L253&gt;2600,ROUND($N253/$L253*2600,2),$N253)*'umowa o pracę'!$E$8,2),IF($L253+$M253&lt;2600,ROUND(ROUND($N253+ROUND($M253*9%,2),2)*'umowa o pracę'!$E$8,2),IF(AND($L253+$M253&gt;=2600,$L253&lt;2600),ROUND((ROUND($N253+ROUND((2600-$L253)*9%,2),2))*'umowa o pracę'!$E$8,2),IF(AND($L253+$M253&gt;=2600,$L253&gt;=2600),ROUND(ROUND($N253/$L253*2600,2)*'umowa o pracę'!$E$8,2),0)))),0)),IF('umowa o pracę'!$E$7=2021,IF(IF($K253=1,IF($M253=0,ROUND(IF($L253&gt;2800,ROUND($N253/$L253*2800,2),$N253)*'umowa o pracę'!$E$8,2),IF($L253+$M253&lt;2800,ROUND(ROUND($N253+ROUND($M253*9%,2),2)*'umowa o pracę'!$E$8,2),IF(AND($L253+$M253&gt;=2800,$L253&lt;2800),ROUND((ROUND($N253+ROUND((2800-$L253)*9%,2),2))*'umowa o pracę'!$E$8,2),IF(AND($L253+$M253&gt;=2800,$L253&gt;=2800),ROUND(ROUND($N253/$L253*2800,2)*'umowa o pracę'!$E$8,2),0)))),0)&gt;$H253,$H253,IF($K253=1,IF($M253=0,ROUND(IF($L253&gt;2800,ROUND($N253/$L253*2800,2),$N253)*'umowa o pracę'!$E$8,2),IF($L253+$M253&lt;2800,ROUND(ROUND($N253+ROUND($M253*9%,2),2)*'umowa o pracę'!$E$8,2),IF(AND($L253+$M253&gt;=2800,$L253&lt;2800),ROUND((ROUND($N253+ROUND((2800-$L253)*9%,2),2))*'umowa o pracę'!$E$8,2),IF(AND($L253+$M253&gt;=2800,$L253&gt;=2800),ROUND(ROUND($N253/$L253*2800,2)*'umowa o pracę'!$E$8,2),0)))),0)),0))</f>
        <v>0</v>
      </c>
      <c r="T253" s="32">
        <f>IF('umowa o pracę'!$E$7=2020,IF(IF($K253=1,IF($M253=0,ROUND(IF($L253&gt;2600,ROUND($O253/$L253*2600,2),$O253)*'umowa o pracę'!$E$8,2),ROUND(IF($L253&gt;2600,ROUND($O253/$L253*2600,2),$O253)*'umowa o pracę'!$E$8,2)),0)&gt;$I253,$I253,IF($K253=1,IF($M253=0,ROUND(IF($L253&gt;2600,ROUND($O253/$L253*2600,2),$O253)*'umowa o pracę'!$E$8,2),ROUND(IF($L253&gt;2600,ROUND($O253/$L253*2600,2),$O253)*'umowa o pracę'!$E$8,2)),0)),IF('umowa o pracę'!$E$7=2021,IF(IF($K253=1,IF($M253=0,ROUND(IF($L253&gt;2800,ROUND($O253/$L253*2800,2),$O253)*'umowa o pracę'!$E$8,2),ROUND(IF($L253&gt;2800,ROUND($O253/$L253*2800,2),$O253)*'umowa o pracę'!$E$8,2)),0)&gt;$I253,$I253,IF($K253=1,IF($M253=0,ROUND(IF($L253&gt;2800,ROUND($O253/$L253*2800,2),$O253)*'umowa o pracę'!$E$8,2),ROUND(IF($L253&gt;2800,ROUND($O253/$L253*2800,2),$O253)*'umowa o pracę'!$E$8,2)),0)),0))</f>
        <v>0</v>
      </c>
      <c r="U253" s="51">
        <f>IF('umowa o pracę'!$E$7=2020,$Q253,IF('umowa o pracę'!$E$7=2021,$R253,0))</f>
        <v>0</v>
      </c>
      <c r="V253" s="53">
        <f t="shared" si="40"/>
        <v>1</v>
      </c>
      <c r="W253" s="54">
        <f>IF('umowa o pracę'!$E$6&lt;2,0,$L253)</f>
        <v>0</v>
      </c>
      <c r="X253" s="54">
        <f>IF('umowa o pracę'!$E$6&lt;2,0,$M253)</f>
        <v>0</v>
      </c>
      <c r="Y253" s="55">
        <f>IF('umowa o pracę'!$E$6&lt;2,0,$N253)</f>
        <v>0</v>
      </c>
      <c r="Z253" s="55">
        <f>IF('umowa o pracę'!$E$6&lt;2,0,$O253)</f>
        <v>0</v>
      </c>
      <c r="AA253" s="32">
        <f>IF('umowa o pracę'!$E$7=2020,ROUND(IF($W253&gt;=2600,2600*'umowa o pracę'!$E$8,$W253*'umowa o pracę'!$E$8),2),IF('umowa o pracę'!$E$7=2021,ROUND(IF($W253&gt;=2800,2800*'umowa o pracę'!$E$8,$W253*'umowa o pracę'!$E$8),2),0))</f>
        <v>0</v>
      </c>
      <c r="AB253" s="32">
        <f>IF(IF(IF(AND($V253=1,$I253&gt;0),ROUND(IF($W253+$X253&gt;=2600,2600*'umowa o pracę'!$E$8,($W253+$X253)*'umowa o pracę'!$E$8),2)+IF($X253=0,ROUND(IF($W253&gt;2600,ROUND($Z253/$W253*2600,2),$Z253)*'umowa o pracę'!$E$8,2),ROUND(IF($W253&gt;2600,ROUND($Z253/$W253*2600,2),$Z253)*'umowa o pracę'!$E$8,2)),ROUND(IF($W253+$X253&gt;=2600,2600*'umowa o pracę'!$E$8,($W253+$X253)*'umowa o pracę'!$E$8),2)-IF($X253=0,ROUND(ROUND(IF($W253&gt;2600,ROUND($Y253/$W253*2600,2),$Y253),2)*'umowa o pracę'!$E$8,2),IF($X253&gt;0,IF($W253+$X253&lt;2600,ROUND(ROUND($Y253+ROUND($X253*9%,2),2)*'umowa o pracę'!$E$8,2),IF(AND($W253+$X253&gt;=2600,$X253&lt;2600,$W253&lt;2600),ROUND((ROUND(((2600-$X253)/$W253)*$Y253,2)+ROUND($X253*9%,2))*'umowa o pracę'!$E$8,2),IF(AND($W253+$X253&gt;=2600,$X253&gt;=2600),ROUND((ROUND(2600*9%,2))*'umowa o pracę'!$E$8,2),IF(AND($W253+$X253&gt;=2600,$W253&gt;=2600,$X253&lt;2600),ROUND((ROUND($X253*9%,2)+ROUND(((2600-$X253)/$W253)*$Y253,2))*'umowa o pracę'!$E$8,2),0)))),0)))&gt;$J253,$J253,IF(AND($V253=1,$I253&gt;0),ROUND(IF($W253+$X253&gt;=2600,2600*'umowa o pracę'!$E$8,($W253+$X253)*'umowa o pracę'!$E$8),2)+IF($X253=0,ROUND(IF($W253&gt;2600,ROUND($Z253/$W253*2600,2),$Z253)*'umowa o pracę'!$E$8,2),ROUND(IF($W253&gt;2600,ROUND($Z253/$W253*2600,2),$Z253)*'umowa o pracę'!$E$8,2)),ROUND(IF($W253+$X253&gt;=2600,2600*'umowa o pracę'!$E$8,($W253+$X253)*'umowa o pracę'!$E$8),2)-IF($X253=0,ROUND(ROUND(IF($W253&gt;2600,ROUND($Y253/$W253*2600,2),$Y253),2)*'umowa o pracę'!$E$8,2),IF($X253&gt;0,IF($W253+$X253&lt;2600,ROUND(ROUND($Y253+ROUND($X253*9%,2),2)*'umowa o pracę'!$E$8,2),IF(AND($W253+$X253&gt;=2600,$X253&lt;2600,$W253&lt;2600),ROUND((ROUND(((2600-$X253)/$W253)*$Y253,2)+ROUND($X253*9%,2))*'umowa o pracę'!$E$8,2),IF(AND($W253+$X253&gt;=2600,$X253&gt;=2600),ROUND((ROUND(2600*9%,2))*'umowa o pracę'!$E$8,2),IF(AND($W253+$X253&gt;=2600,$W253&gt;=2600,$X253&lt;2600),ROUND((ROUND($X253*9%,2)+ROUND(((2600-$X253)/$W253)*$Y253,2))*'umowa o pracę'!$E$8,2),0)))),0))))&gt;$J253,$J253,IF(IF(AND($V253=1,$I253&gt;0),ROUND(IF($W253+$X253&gt;=2600,2600*'umowa o pracę'!$E$8,($W253+$X253)*'umowa o pracę'!$E$8),2)+IF($X253=0,ROUND(IF($W253&gt;2600,ROUND($Z253/$W253*2600,2),$Z253)*'umowa o pracę'!$E$8,2),ROUND(IF($W253&gt;2600,ROUND($Z253/$W253*2600,2),$Z253)*'umowa o pracę'!$E$8,2)),ROUND(IF($W253+$X253&gt;=2600,2600*'umowa o pracę'!$E$8,($W253+$X253)*'umowa o pracę'!$E$8),2)-IF($X253=0,ROUND(ROUND(IF($W253&gt;2600,ROUND($Y253/$W253*2600,2),$Y253),2)*'umowa o pracę'!$E$8,2),IF($X253&gt;0,IF($W253+$X253&lt;2600,ROUND(ROUND($Y253+ROUND($X253*9%,2),2)*'umowa o pracę'!$E$8,2),IF(AND($W253+$X253&gt;=2600,$X253&lt;2600,$W253&lt;2600),ROUND((ROUND(((2600-$X253)/$W253)*$Y253,2)+ROUND($X253*9%,2))*'umowa o pracę'!$E$8,2),IF(AND($W253+$X253&gt;=2600,$X253&gt;=2600),ROUND((ROUND(2600*9%,2))*'umowa o pracę'!$E$8,2),IF(AND($W253+$X253&gt;=2600,$W253&gt;=2600,$X253&lt;2600),ROUND((ROUND($X253*9%,2)+ROUND(((2600-$X253)/$W253)*$Y253,2))*'umowa o pracę'!$E$8,2),0)))),0)))&gt;$J253,$J253,IF(AND($V253=1,$I253&gt;0),ROUND(IF($W253+$X253&gt;=2600,2600*'umowa o pracę'!$E$8,($W253+$X253)*'umowa o pracę'!$E$8),2)+IF($X253=0,ROUND(IF($W253&gt;2600,ROUND($Z253/$W253*2600,2),$Z253)*'umowa o pracę'!$E$8,2),ROUND(IF($W253&gt;2600,ROUND($Z253/$W253*2600,2),$Z253)*'umowa o pracę'!$E$8,2)),ROUND(IF($W253+$X253&gt;=2600,2600*'umowa o pracę'!$E$8,($W253+$X253)*'umowa o pracę'!$E$8),2)-IF(AND($X253=0,I253&gt;0),ROUND(ROUND(IF($W253&gt;2600,ROUND($Y253/$W253*2600,2),$Y253),2)*'umowa o pracę'!$E$8,2),IF($X253&gt;0,IF($W253+$X253&lt;2600,ROUND(ROUND($Y253+ROUND($X253*9%,2),2)*'umowa o pracę'!$E$8,2),IF(AND($W253+$X253&gt;=2600,$X253&lt;2600,$W253&lt;2600),ROUND((ROUND(((2600-$X253)/$W253)*$Y253,2)+ROUND($X253*9%,2))*'umowa o pracę'!$E$8,2),IF(AND($W253+$X253&gt;=2600,$X253&gt;=2600),ROUND((ROUND(2600*9%,2))*'umowa o pracę'!$E$8,2),IF(AND($W253+$X253&gt;=2600,$W253&gt;=2600,$X253&lt;2600),ROUND((ROUND($X253*9%,2)+ROUND(((2600-$X253)/$W253)*$Y253,2))*'umowa o pracę'!$E$8,2),0)))),0)))))</f>
        <v>0</v>
      </c>
      <c r="AC253" s="32">
        <f>IF(IF(IF(AND($V253=1,$I253&gt;0),ROUND(IF($W253+$X253&gt;=2800,2800*'umowa o pracę'!$E$8,($W253+$X253)*'umowa o pracę'!$E$8),2)+IF($X253=0,ROUND(IF($W253&gt;2800,ROUND($Z253/$W253*2800,2),$Z253)*'umowa o pracę'!$E$8,2),ROUND(IF($W253&gt;2800,ROUND($Z253/$W253*2800,2),$Z253)*'umowa o pracę'!$E$8,2)),ROUND(IF($W253+$X253&gt;=2800,2800*'umowa o pracę'!$E$8,($W253+$X253)*'umowa o pracę'!$E$8),2)-IF($X253=0,ROUND(ROUND(IF($W253&gt;2800,ROUND($Y253/$W253*2800,2),$Y253),2)*'umowa o pracę'!$E$8,2),IF($X253&gt;0,IF($W253+$X253&lt;2800,ROUND(ROUND($Y253+ROUND($X253*9%,2),2)*'umowa o pracę'!$E$8,2),IF(AND($W253+$X253&gt;=2800,$X253&lt;2800,$W253&lt;2800),ROUND((ROUND(((2800-$X253)/$W253)*$Y253,2)+ROUND($X253*9%,2))*'umowa o pracę'!$E$8,2),IF(AND($W253+$X253&gt;=2800,$X253&gt;=2800),ROUND((ROUND(2800*9%,2))*'umowa o pracę'!$E$8,2),IF(AND($W253+$X253&gt;=2800,$W253&gt;=2800,$X253&lt;2800),ROUND((ROUND($X253*9%,2)+ROUND(((2800-$X253)/$W253)*$Y253,2))*'umowa o pracę'!$E$8,2),0)))),0)))&gt;$J253,$J253,IF(AND($V253=1,$I253&gt;0),ROUND(IF($W253+$X253&gt;=2800,2800*'umowa o pracę'!$E$8,($W253+$X253)*'umowa o pracę'!$E$8),2)+IF($X253=0,ROUND(IF($W253&gt;2800,ROUND($Z253/$W253*2800,2),$Z253)*'umowa o pracę'!$E$8,2),ROUND(IF($W253&gt;2800,ROUND($Z253/$W253*2800,2),$Z253)*'umowa o pracę'!$E$8,2)),ROUND(IF($W253+$X253&gt;=2800,2800*'umowa o pracę'!$E$8,($W253+$X253)*'umowa o pracę'!$E$8),2)-IF($X253=0,ROUND(ROUND(IF($W253&gt;2800,ROUND($Y253/$W253*2800,2),$Y253),2)*'umowa o pracę'!$E$8,2),IF($X253&gt;0,IF($W253+$X253&lt;2800,ROUND(ROUND($Y253+ROUND($X253*9%,2),2)*'umowa o pracę'!$E$8,2),IF(AND($W253+$X253&gt;=2800,$X253&lt;2800,$W253&lt;2800),ROUND((ROUND(((2800-$X253)/$W253)*$Y253,2)+ROUND($X253*9%,2))*'umowa o pracę'!$E$8,2),IF(AND($W253+$X253&gt;=2800,$X253&gt;=2800),ROUND((ROUND(2800*9%,2))*'umowa o pracę'!$E$8,2),IF(AND($W253+$X253&gt;=2800,$W253&gt;=2800,$X253&lt;2800),ROUND((ROUND($X253*9%,2)+ROUND(((2800-$X253)/$W253)*$Y253,2))*'umowa o pracę'!$E$8,2),0)))),0))))&gt;$J253,$J253,IF(IF(AND($V253=1,$I253&gt;0),ROUND(IF($W253+$X253&gt;=2800,2800*'umowa o pracę'!$E$8,($W253+$X253)*'umowa o pracę'!$E$8),2)+IF($X253=0,ROUND(IF($W253&gt;2800,ROUND($Z253/$W253*2800,2),$Z253)*'umowa o pracę'!$E$8,2),ROUND(IF($W253&gt;2800,ROUND($Z253/$W253*2800,2),$Z253)*'umowa o pracę'!$E$8,2)),ROUND(IF($W253+$X253&gt;=2800,2800*'umowa o pracę'!$E$8,($W253+$X253)*'umowa o pracę'!$E$8),2)-IF($X253=0,ROUND(ROUND(IF($W253&gt;2800,ROUND($Y253/$W253*2800,2),$Y253),2)*'umowa o pracę'!$E$8,2),IF($X253&gt;0,IF($W253+$X253&lt;2800,ROUND(ROUND($Y253+ROUND($X253*9%,2),2)*'umowa o pracę'!$E$8,2),IF(AND($W253+$X253&gt;=2800,$X253&lt;2800,$W253&lt;2800),ROUND((ROUND(((2800-$X253)/$W253)*$Y253,2)+ROUND($X253*9%,2))*'umowa o pracę'!$E$8,2),IF(AND($W253+$X253&gt;=2800,$X253&gt;=2800),ROUND((ROUND(2800*9%,2))*'umowa o pracę'!$E$8,2),IF(AND($W253+$X253&gt;=2800,$W253&gt;=2800,$X253&lt;2800),ROUND((ROUND($X253*9%,2)+ROUND(((2800-$X253)/$W253)*$Y253,2))*'umowa o pracę'!$E$8,2),0)))),0)))&gt;$J253,$J253,IF(AND($V253=1,$I253&gt;0),ROUND(IF($W253+$X253&gt;=2800,2800*'umowa o pracę'!$E$8,($W253+$X253)*'umowa o pracę'!$E$8),2)+IF($X253=0,ROUND(IF($W253&gt;2800,ROUND($Z253/$W253*2800,2),$Z253)*'umowa o pracę'!$E$8,2),ROUND(IF($W253&gt;2800,ROUND($Z253/$W253*2800,2),$Z253)*'umowa o pracę'!$E$8,2)),ROUND(IF($W253+$X253&gt;=2800,2800*'umowa o pracę'!$E$8,($W253+$X253)*'umowa o pracę'!$E$8),2)-IF(AND($X253=0,I253&gt;0),ROUND(ROUND(IF($W253&gt;2800,ROUND($Y253/$W253*2800,2),$Y253),2)*'umowa o pracę'!$E$8,2),IF($X253&gt;0,IF($W253+$X253&lt;2800,ROUND(ROUND($Y253+ROUND($X253*9%,2),2)*'umowa o pracę'!$E$8,2),IF(AND($W253+$X253&gt;=2800,$X253&lt;2800,$W253&lt;2800),ROUND((ROUND(((2800-$X253)/$W253)*$Y253,2)+ROUND($X253*9%,2))*'umowa o pracę'!$E$8,2),IF(AND($W253+$X253&gt;=2800,$X253&gt;=2800),ROUND((ROUND(2800*9%,2))*'umowa o pracę'!$E$8,2),IF(AND($W253+$X253&gt;=2800,$W253&gt;=2800,$X253&lt;2800),ROUND((ROUND($X253*9%,2)+ROUND(((2800-$X253)/$W253)*$Y253,2))*'umowa o pracę'!$E$8,2),0)))),0)))))</f>
        <v>0</v>
      </c>
      <c r="AD253" s="32">
        <f>IF('umowa o pracę'!$E$7=2020,IF(IF($V253=1,IF($X253=0,ROUND(IF($W253&gt;2600,ROUND($Y253/$W253*2600,2),$Y253)*'umowa o pracę'!$E$8,2),IF($W253+$X253&lt;2600,ROUND(ROUND($Y253+ROUND($X253*9%,2),2)*'umowa o pracę'!$E$8,2),IF(AND($W253+$X253&gt;=2600,$W253&lt;2600),ROUND((ROUND($Y253+ROUND((2600-$W253)*9%,2),2))*'umowa o pracę'!$E$8,2),IF(AND($W253+$X253&gt;=2600,$W253&gt;=2600),ROUND(ROUND($Y253/$W253*2600,2)*'umowa o pracę'!$E$8,2),0)))),0)&gt;$H253,$H253,IF($V253=1,IF($X253=0,ROUND(IF($W253&gt;2600,ROUND($Y253/$W253*2600,2),$Y253)*'umowa o pracę'!$E$8,2),IF($W253+$X253&lt;2600,ROUND(ROUND($Y253+ROUND($X253*9%,2),2)*'umowa o pracę'!$E$8,2),IF(AND($W253+$X253&gt;=2600,$W253&lt;2600),ROUND((ROUND($Y253+ROUND((2600-$W253)*9%,2),2))*'umowa o pracę'!$E$8,2),IF(AND($W253+$X253&gt;=2600,$W253&gt;=2600),ROUND(ROUND($Y253/$W253*2600,2)*'umowa o pracę'!$E$8,2),0)))),0)),IF('umowa o pracę'!$E$7=2021,IF(IF($V253=1,IF($X253=0,ROUND(IF($W253&gt;2800,ROUND($Y253/$W253*2800,2),$Y253)*'umowa o pracę'!$E$8,2),IF($W253+$X253&lt;2800,ROUND(ROUND($Y253+ROUND($X253*9%,2),2)*'umowa o pracę'!$E$8,2),IF(AND($W253+$X253&gt;=2800,$W253&lt;2800),ROUND((ROUND($Y253+ROUND((2800-$W253)*9%,2),2))*'umowa o pracę'!$E$8,2),IF(AND($W253+$X253&gt;=2800,$W253&gt;=2800),ROUND(ROUND($Y253/$W253*2800,2)*'umowa o pracę'!$E$8,2),0)))),0)&gt;$H253,$H253,IF($V253=1,IF($X253=0,ROUND(IF($W253&gt;2800,ROUND($Y253/$W253*2800,2),$Y253)*'umowa o pracę'!$E$8,2),IF($W253+$X253&lt;2800,ROUND(ROUND($Y253+ROUND($X253*9%,2),2)*'umowa o pracę'!$E$8,2),IF(AND($W253+$X253&gt;=2800,$W253&lt;2800),ROUND((ROUND($Y253+ROUND((2800-$W253)*9%,2),2))*'umowa o pracę'!$E$8,2),IF(AND($W253+$X253&gt;=2800,$W253&gt;=2800),ROUND(ROUND($Y253/$W253*2800,2)*'umowa o pracę'!$E$8,2),0)))),0)),0))</f>
        <v>0</v>
      </c>
      <c r="AE253" s="32">
        <f>IF('umowa o pracę'!$E$7=2020,IF(IF($V253=1,IF($X253=0,ROUND(IF($W253&gt;2600,ROUND($Z253/$W253*2600,2),$Z253)*'umowa o pracę'!$E$8,2),ROUND(IF($W253&gt;2600,ROUND($Z253/$W253*2600,2),$Z253)*'umowa o pracę'!$E$8,2)),0)&gt;$I253,$I253,IF($V253=1,IF($X253=0,ROUND(IF($W253&gt;2600,ROUND($Z253/$W253*2600,2),$Z253)*'umowa o pracę'!$E$8,2),ROUND(IF($W253&gt;2600,ROUND($Z253/$W253*2600,2),$Z253)*'umowa o pracę'!$E$8,2)),0)),IF('umowa o pracę'!$E$7=2021,IF(IF($V253=1,IF($X253=0,ROUND(IF($W253&gt;2800,ROUND($Z253/$W253*2800,2),$Z253)*'umowa o pracę'!$E$8,2),ROUND(IF($W253&gt;2800,ROUND($Z253/$W253*2800,2),$Z253)*'umowa o pracę'!$E$8,2)),0)&gt;$I253,$I253,IF($V253=1,IF($X253=0,ROUND(IF($W253&gt;2800,ROUND($Z253/$W253*2800,2),$Z253)*'umowa o pracę'!$E$8,2),ROUND(IF($W253&gt;2800,ROUND($Z253/$W253*2800,2),$Z253)*'umowa o pracę'!$E$8,2)),0)),0))</f>
        <v>0</v>
      </c>
      <c r="AF253" s="56">
        <f>IF('umowa o pracę'!$E$7=2020,$AB253,IF('umowa o pracę'!$E$7=2021,$AC253,0))</f>
        <v>0</v>
      </c>
      <c r="AG253" s="53">
        <f t="shared" si="41"/>
        <v>1</v>
      </c>
      <c r="AH253" s="39">
        <f>IF('umowa o pracę'!$E$6&lt;3,0,$L253)</f>
        <v>0</v>
      </c>
      <c r="AI253" s="39">
        <f>IF('umowa o pracę'!$E$6&lt;3,0,$M253)</f>
        <v>0</v>
      </c>
      <c r="AJ253" s="55">
        <f>IF('umowa o pracę'!$E$6&lt;3,0,$N253)</f>
        <v>0</v>
      </c>
      <c r="AK253" s="55">
        <f>IF('umowa o pracę'!$E$6&lt;3,0,$O253)</f>
        <v>0</v>
      </c>
      <c r="AL253" s="32">
        <f>IF('umowa o pracę'!$E$7=2020,ROUND(IF($AH253&gt;=2600,2600*'umowa o pracę'!$E$8,$AH253*'umowa o pracę'!$E$8),2),IF('umowa o pracę'!$E$7=2021,ROUND(IF($AH253&gt;=2800,2800*'umowa o pracę'!$E$8,$AH253*'umowa o pracę'!$E$8),2),0))</f>
        <v>0</v>
      </c>
      <c r="AM253" s="32">
        <f>IF(IF(IF(AND($AG253=1,$I253&gt;0),ROUND(IF($AH253+$AI253&gt;=2600,2600*'umowa o pracę'!$E$8,($AH253+$AI253)*'umowa o pracę'!$E$8),2)+IF($AI253=0,ROUND(IF($AH253&gt;2600,ROUND($AK253/$AH253*2600,2),$AK253)*'umowa o pracę'!$E$8,2),ROUND(IF($AH253&gt;2600,ROUND($AK253/$AH253*2600,2),$AK253)*'umowa o pracę'!$E$8,2)),ROUND(IF($AH253+$AI253&gt;=2600,2600*'umowa o pracę'!$E$8,($AH253+$AI253)*'umowa o pracę'!$E$8),2)-IF($AI253=0,ROUND(ROUND(IF($AH253&gt;2600,ROUND($AJ253/$AH253*2600,2),$AJ253),2)*'umowa o pracę'!$E$8,2),IF($AI253&gt;0,IF($AH253+$AI253&lt;2600,ROUND(ROUND($AJ253+ROUND($AI253*9%,2),2)*'umowa o pracę'!$E$8,2),IF(AND($AH253+$AI253&gt;=2600,$AI253&lt;2600,$AH253&lt;2600),ROUND((ROUND(((2600-$AI253)/$AH253)*$AJ253,2)+ROUND($AI253*9%,2))*'umowa o pracę'!$E$8,2),IF(AND($AH253+$AI253&gt;=2600,$AI253&gt;=2600),ROUND((ROUND(2600*9%,2))*'umowa o pracę'!$E$8,2),IF(AND($AH253+$AI253&gt;=2600,$AH253&gt;=2600,$AI253&lt;2600),ROUND((ROUND($AI253*9%,2)+ROUND(((2600-$AI253)/$AH253)*$AJ253,2))*'umowa o pracę'!$E$8,2),0)))),0)))&gt;$J253,$J253,IF(AND($AG253=1,$I253&gt;0),ROUND(IF($AH253+$AI253&gt;=2600,2600*'umowa o pracę'!$E$8,($AH253+$AI253)*'umowa o pracę'!$E$8),2)+IF($AI253=0,ROUND(IF($AH253&gt;2600,ROUND($AK253/$AH253*2600,2),$AK253)*'umowa o pracę'!$E$8,2),ROUND(IF($AH253&gt;2600,ROUND($AK253/$AH253*2600,2),$AK253)*'umowa o pracę'!$E$8,2)),ROUND(IF($AH253+$AI253&gt;=2600,2600*'umowa o pracę'!$E$8,($AH253+$AI253)*'umowa o pracę'!$E$8),2)-IF($AI253=0,ROUND(ROUND(IF($AH253&gt;2600,ROUND($AJ253/$AH253*2600,2),$AJ253),2)*'umowa o pracę'!$E$8,2),IF($AI253&gt;0,IF($AH253+$AI253&lt;2600,ROUND(ROUND($AJ253+ROUND($AI253*9%,2),2)*'umowa o pracę'!$E$8,2),IF(AND($AH253+$AI253&gt;=2600,$AI253&lt;2600,$AH253&lt;2600),ROUND((ROUND(((2600-$AI253)/$AH253)*$AJ253,2)+ROUND($AI253*9%,2))*'umowa o pracę'!$E$8,2),IF(AND($AH253+$AI253&gt;=2600,$AI253&gt;=2600),ROUND((ROUND(2600*9%,2))*'umowa o pracę'!$E$8,2),IF(AND($AH253+$AI253&gt;=2600,$AH253&gt;=2600,$AI253&lt;2600),ROUND((ROUND($AI253*9%,2)+ROUND(((2600-$AI253)/$AH253)*$AJ253,2))*'umowa o pracę'!$E$8,2),0)))),0))))&gt;$J253,$J253,IF(IF(AND($AG253=1,$I253&gt;0),ROUND(IF($AH253+$AI253&gt;=2600,2600*'umowa o pracę'!$E$8,($AH253+$AI253)*'umowa o pracę'!$E$8),2)+IF($AI253=0,ROUND(IF($AH253&gt;2600,ROUND($AK253/$AH253*2600,2),$AK253)*'umowa o pracę'!$E$8,2),ROUND(IF($AH253&gt;2600,ROUND($AK253/$AH253*2600,2),$AK253)*'umowa o pracę'!$E$8,2)),ROUND(IF($AH253+$AI253&gt;=2600,2600*'umowa o pracę'!$E$8,($AH253+$AI253)*'umowa o pracę'!$E$8),2)-IF($AI253=0,ROUND(ROUND(IF($AH253&gt;2600,ROUND($AJ253/$AH253*2600,2),$AJ253),2)*'umowa o pracę'!$E$8,2),IF($AI253&gt;0,IF($AH253+$AI253&lt;2600,ROUND(ROUND($AJ253+ROUND($AI253*9%,2),2)*'umowa o pracę'!$E$8,2),IF(AND($AH253+$AI253&gt;=2600,$AI253&lt;2600,$AH253&lt;2600),ROUND((ROUND(((2600-$AI253)/$AH253)*$AJ253,2)+ROUND($AI253*9%,2))*'umowa o pracę'!$E$8,2),IF(AND($AH253+$AI253&gt;=2600,$AI253&gt;=2600),ROUND((ROUND(2600*9%,2))*'umowa o pracę'!$E$8,2),IF(AND($AH253+$AI253&gt;=2600,$AH253&gt;=2600,$AI253&lt;2600),ROUND((ROUND($AI253*9%,2)+ROUND(((2600-$AI253)/$AH253)*$AJ253,2))*'umowa o pracę'!$E$8,2),0)))),0)))&gt;$J253,$J253,IF(AND($AG253=1,$I253&gt;0),ROUND(IF($AH253+$AI253&gt;=2600,2600*'umowa o pracę'!$E$8,($AH253+$AI253)*'umowa o pracę'!$E$8),2)+IF($AI253=0,ROUND(IF($AH253&gt;2600,ROUND($AK253/$AH253*2600,2),$AK253)*'umowa o pracę'!$E$8,2),ROUND(IF($AH253&gt;2600,ROUND($AK253/$AH253*2600,2),$AK253)*'umowa o pracę'!$E$8,2)),ROUND(IF($AH253+$AI253&gt;=2600,2600*'umowa o pracę'!$E$8,($AH253+$AI253)*'umowa o pracę'!$E$8),2)-IF(AND($AI253=0,I253&gt;0),ROUND(ROUND(IF($AH253&gt;2600,ROUND($AJ253/$AH253*2600,2),$AJ253),2)*'umowa o pracę'!$E$8,2),IF($AI253&gt;0,IF($AH253+$AI253&lt;2600,ROUND(ROUND($AJ253+ROUND($AI253*9%,2),2)*'umowa o pracę'!$E$8,2),IF(AND($AH253+$AI253&gt;=2600,$AI253&lt;2600,$AH253&lt;2600),ROUND((ROUND(((2600-$AI253)/$AH253)*$AJ253,2)+ROUND($AI253*9%,2))*'umowa o pracę'!$E$8,2),IF(AND($AH253+$AI253&gt;=2600,$AI253&gt;=2600),ROUND((ROUND(2600*9%,2))*'umowa o pracę'!$E$8,2),IF(AND($AH253+$AI253&gt;=2600,$AH253&gt;=2600,$AI253&lt;2600),ROUND((ROUND($AI253*9%,2)+ROUND(((2600-$AI253)/$AH253)*$AJ253,2))*'umowa o pracę'!$E$8,2),0)))),0)))))</f>
        <v>0</v>
      </c>
      <c r="AN253" s="32">
        <f>IF(IF(IF(AND($AG253=1,$I253&gt;0),ROUND(IF($AH253+$AI253&gt;=2800,2800*'umowa o pracę'!$E$8,($AH253+$AI253)*'umowa o pracę'!$E$8),2)+IF($AI253=0,ROUND(IF($AH253&gt;2800,ROUND($AK253/$AH253*2800,2),$AK253)*'umowa o pracę'!$E$8,2),ROUND(IF($AH253&gt;2800,ROUND($AK253/$AH253*2800,2),$AK253)*'umowa o pracę'!$E$8,2)),ROUND(IF($AH253+$AI253&gt;=2800,2800*'umowa o pracę'!$E$8,($AH253+$AI253)*'umowa o pracę'!$E$8),2)-IF($AI253=0,ROUND(ROUND(IF($AH253&gt;2800,ROUND($AJ253/$AH253*2800,2),$AJ253),2)*'umowa o pracę'!$E$8,2),IF($AI253&gt;0,IF($AH253+$AI253&lt;2800,ROUND(ROUND($AJ253+ROUND($AI253*9%,2),2)*'umowa o pracę'!$E$8,2),IF(AND($AH253+$AI253&gt;=2800,$AI253&lt;2800,$AH253&lt;2800),ROUND((ROUND(((2800-$AI253)/$AH253)*$AJ253,2)+ROUND($AI253*9%,2))*'umowa o pracę'!$E$8,2),IF(AND($AH253+$AI253&gt;=2800,$AI253&gt;=2800),ROUND((ROUND(2800*9%,2))*'umowa o pracę'!$E$8,2),IF(AND($AH253+$AI253&gt;=2800,$AH253&gt;=2800,$AI253&lt;2800),ROUND((ROUND($AI253*9%,2)+ROUND(((2800-$AI253)/$AH253)*$AJ253,2))*'umowa o pracę'!$E$8,2),0)))),0)))&gt;$J253,$J253,IF(AND($AG253=1,$I253&gt;0),ROUND(IF($AH253+$AI253&gt;=2800,2800*'umowa o pracę'!$E$8,($AH253+$AI253)*'umowa o pracę'!$E$8),2)+IF($AI253=0,ROUND(IF($AH253&gt;2800,ROUND($AK253/$AH253*2800,2),$AK253)*'umowa o pracę'!$E$8,2),ROUND(IF($AH253&gt;2800,ROUND($AK253/$AH253*2800,2),$AK253)*'umowa o pracę'!$E$8,2)),ROUND(IF($AH253+$AI253&gt;=2800,2800*'umowa o pracę'!$E$8,($AH253+$AI253)*'umowa o pracę'!$E$8),2)-IF($AI253=0,ROUND(ROUND(IF($AH253&gt;2800,ROUND($AJ253/$AH253*2800,2),$AJ253),2)*'umowa o pracę'!$E$8,2),IF($AI253&gt;0,IF($AH253+$AI253&lt;2800,ROUND(ROUND($AJ253+ROUND($AI253*9%,2),2)*'umowa o pracę'!$E$8,2),IF(AND($AH253+$AI253&gt;=2800,$AI253&lt;2800,$AH253&lt;2800),ROUND((ROUND(((2800-$AI253)/$AH253)*$AJ253,2)+ROUND($AI253*9%,2))*'umowa o pracę'!$E$8,2),IF(AND($AH253+$AI253&gt;=2800,$AI253&gt;=2800),ROUND((ROUND(2800*9%,2))*'umowa o pracę'!$E$8,2),IF(AND($AH253+$AI253&gt;=2800,$AH253&gt;=2800,$AI253&lt;2800),ROUND((ROUND($AI253*9%,2)+ROUND(((2800-$AI253)/$AH253)*$AJ253,2))*'umowa o pracę'!$E$8,2),0)))),0))))&gt;$J253,$J253,IF(IF(AND($AG253=1,$I253&gt;0),ROUND(IF($AH253+$AI253&gt;=2800,2800*'umowa o pracę'!$E$8,($AH253+$AI253)*'umowa o pracę'!$E$8),2)+IF($AI253=0,ROUND(IF($AH253&gt;2800,ROUND($AK253/$AH253*2800,2),$AK253)*'umowa o pracę'!$E$8,2),ROUND(IF($AH253&gt;2800,ROUND($AK253/$AH253*2800,2),$AK253)*'umowa o pracę'!$E$8,2)),ROUND(IF($AH253+$AI253&gt;=2800,2800*'umowa o pracę'!$E$8,($AH253+$AI253)*'umowa o pracę'!$E$8),2)-IF($AI253=0,ROUND(ROUND(IF($AH253&gt;2800,ROUND($AJ253/$AH253*2800,2),$AJ253),2)*'umowa o pracę'!$E$8,2),IF($AI253&gt;0,IF($AH253+$AI253&lt;2800,ROUND(ROUND($AJ253+ROUND($AI253*9%,2),2)*'umowa o pracę'!$E$8,2),IF(AND($AH253+$AI253&gt;=2800,$AI253&lt;2800,$AH253&lt;2800),ROUND((ROUND(((2800-$AI253)/$AH253)*$AJ253,2)+ROUND($AI253*9%,2))*'umowa o pracę'!$E$8,2),IF(AND($AH253+$AI253&gt;=2800,$AI253&gt;=2800),ROUND((ROUND(2800*9%,2))*'umowa o pracę'!$E$8,2),IF(AND($AH253+$AI253&gt;=2800,$AH253&gt;=2800,$AI253&lt;2800),ROUND((ROUND($AI253*9%,2)+ROUND(((2800-$AI253)/$AH253)*$AJ253,2))*'umowa o pracę'!$E$8,2),0)))),0)))&gt;$J253,$J253,IF(AND($AG253=1,$I253&gt;0),ROUND(IF($AH253+$AI253&gt;=2800,2800*'umowa o pracę'!$E$8,($AH253+$AI253)*'umowa o pracę'!$E$8),2)+IF($AI253=0,ROUND(IF($AH253&gt;2800,ROUND($AK253/$AH253*2800,2),$AK253)*'umowa o pracę'!$E$8,2),ROUND(IF($AH253&gt;2800,ROUND($AK253/$AH253*2800,2),$AK253)*'umowa o pracę'!$E$8,2)),ROUND(IF($AH253+$AI253&gt;=2800,2800*'umowa o pracę'!$E$8,($AH253+$AI253)*'umowa o pracę'!$E$8),2)-IF(AND($AI253=0,I253&gt;0),ROUND(ROUND(IF($AH253&gt;2800,ROUND($AJ253/$AH253*2800,2),$AJ253),2)*'umowa o pracę'!$E$8,2),IF($AI253&gt;0,IF($AH253+$AI253&lt;2800,ROUND(ROUND($AJ253+ROUND($AI253*9%,2),2)*'umowa o pracę'!$E$8,2),IF(AND($AH253+$AI253&gt;=2800,$AI253&lt;2800,$AH253&lt;2800),ROUND((ROUND(((2800-$AI253)/$AH253)*$AJ253,2)+ROUND($AI253*9%,2))*'umowa o pracę'!$E$8,2),IF(AND($AH253+$AI253&gt;=2800,$AI253&gt;=2800),ROUND((ROUND(2800*9%,2))*'umowa o pracę'!$E$8,2),IF(AND($AH253+$AI253&gt;=2800,$AH253&gt;=2800,$AI253&lt;2800),ROUND((ROUND($AI253*9%,2)+ROUND(((2800-$AI253)/$AH253)*$AJ253,2))*'umowa o pracę'!$E$8,2),0)))),0)))))</f>
        <v>0</v>
      </c>
      <c r="AO253" s="32">
        <f>IF('umowa o pracę'!$E$7=2020,IF(IF($AG253=1,IF($AI253=0,ROUND(IF($AH253&gt;2600,ROUND($AJ253/$AH253*2600,2),$AJ253)*'umowa o pracę'!$E$8,2),IF($AH253+$AI253&lt;2600,ROUND(ROUND($AJ253+ROUND($AI253*9%,2),2)*'umowa o pracę'!$E$8,2),IF(AND($AH253+$AI253&gt;=2600,$AH253&lt;2600),ROUND((ROUND($AJ253+ROUND((2600-$AH253)*9%,2),2))*'umowa o pracę'!$E$8,2),IF(AND($AH253+$AI253&gt;=2600,$AH253&gt;=2600),ROUND(ROUND($AJ253/$AH253*2600,2)*'umowa o pracę'!$E$8,2),0)))),0)&gt;$H253,$H253,IF($AG253=1,IF($AI253=0,ROUND(IF($AH253&gt;2600,ROUND($AJ253/$AH253*2600,2),$AJ253)*'umowa o pracę'!$E$8,2),IF($AH253+$AI253&lt;2600,ROUND(ROUND($AJ253+ROUND($AI253*9%,2),2)*'umowa o pracę'!$E$8,2),IF(AND($AH253+$AI253&gt;=2600,$AH253&lt;2600),ROUND((ROUND($AJ253+ROUND((2600-$AH253)*9%,2),2))*'umowa o pracę'!$E$8,2),IF(AND($AH253+$AI253&gt;=2600,$AH253&gt;=2600),ROUND(ROUND($AJ253/$AH253*2600,2)*'umowa o pracę'!$E$8,2),0)))),0)),IF('umowa o pracę'!$E$7=2021,IF(IF($AG253=1,IF($AI253=0,ROUND(IF($AH253&gt;2800,ROUND($AJ253/$AH253*2800,2),$AJ253)*'umowa o pracę'!$E$8,2),IF($AH253+$AI253&lt;2800,ROUND(ROUND($AJ253+ROUND($AI253*9%,2),2)*'umowa o pracę'!$E$8,2),IF(AND($AH253+$AI253&gt;=2800,$AH253&lt;2800),ROUND((ROUND($AJ253+ROUND((2800-$AH253)*9%,2),2))*'umowa o pracę'!$E$8,2),IF(AND($AH253+$AI253&gt;=2800,$AH253&gt;=2800),ROUND(ROUND($AJ253/$AH253*2800,2)*'umowa o pracę'!$E$8,2),0)))),0)&gt;$H253,$H253,IF($AG253=1,IF($AI253=0,ROUND(IF($AH253&gt;2800,ROUND($AJ253/$AH253*2800,2),$AJ253)*'umowa o pracę'!$E$8,2),IF($AH253+$AI253&lt;2800,ROUND(ROUND($AJ253+ROUND($AI253*9%,2),2)*'umowa o pracę'!$E$8,2),IF(AND($AH253+$AI253&gt;=2800,$AH253&lt;2800),ROUND((ROUND($AJ253+ROUND((2800-$AH253)*9%,2),2))*'umowa o pracę'!$E$8,2),IF(AND($AH253+$AI253&gt;=2800,$AH253&gt;=2800),ROUND(ROUND($AJ253/$AH253*2800,2)*'umowa o pracę'!$E$8,2),0)))),0)),0))</f>
        <v>0</v>
      </c>
      <c r="AP253" s="32">
        <f>IF('umowa o pracę'!$E$7=2020,IF(IF($AG253=1,IF($AI253=0,ROUND(IF($AH253&gt;2600,ROUND($AK253/$AH253*2600,2),$AK253)*'umowa o pracę'!$E$8,2),ROUND(IF($AH253&gt;2600,ROUND($AK253/$AH253*2600,2),$AK253)*'umowa o pracę'!$E$8,2)),0)&gt;$I253,$I253,IF($AG253=1,IF($AI253=0,ROUND(IF($AH253&gt;2600,ROUND($AK253/$AH253*2600,2),$AK253)*'umowa o pracę'!$E$8,2),ROUND(IF($AH253&gt;2600,ROUND($AK253/$AH253*2600,2),$AK253)*'umowa o pracę'!$E$8,2)),0)),IF('umowa o pracę'!$E$7=2021,IF(IF($AG253=1,IF($AI253=0,ROUND(IF($AH253&gt;2800,ROUND($AK253/$AH253*2800,2),$AK253)*'umowa o pracę'!$E$8,2),ROUND(IF($AH253&gt;2800,ROUND($AK253/$AH253*2800,2),$AK253)*'umowa o pracę'!$E$8,2)),0)&gt;$I253,$I253,IF($AG253=1,IF($AI253=0,ROUND(IF($AH253&gt;2800,ROUND($AK253/$AH253*2800,2),$AK253)*'umowa o pracę'!$E$8,2),ROUND(IF($AH253&gt;2800,ROUND($AK253/$AH253*2800,2),$AK253)*'umowa o pracę'!$E$8,2)),0)),0))</f>
        <v>0</v>
      </c>
      <c r="AQ253" s="56">
        <f>IF('umowa o pracę'!$E$7=2020,$AM253,IF('umowa o pracę'!$E$7=2021,$AN253,0))</f>
        <v>0</v>
      </c>
      <c r="AR253" s="33">
        <f>IF('umowa o pracę'!$E$7=0,0,U253+AF253+AQ253)</f>
        <v>0</v>
      </c>
      <c r="AS253" s="19"/>
      <c r="AT253" s="19"/>
      <c r="AU253" s="19"/>
      <c r="AV253" s="6"/>
      <c r="AW253" s="6"/>
      <c r="AX253" s="6">
        <f t="shared" si="39"/>
        <v>10</v>
      </c>
      <c r="AY253" s="6"/>
      <c r="AZ253" s="234">
        <f t="shared" si="42"/>
        <v>0</v>
      </c>
      <c r="BA253" s="234">
        <f t="shared" si="43"/>
        <v>0</v>
      </c>
      <c r="BB253" s="234">
        <f t="shared" si="44"/>
        <v>0</v>
      </c>
      <c r="BC253" s="234">
        <f t="shared" si="45"/>
        <v>0</v>
      </c>
      <c r="BD253" s="234">
        <f t="shared" si="46"/>
        <v>0</v>
      </c>
      <c r="BE253" s="234">
        <f t="shared" si="47"/>
        <v>0</v>
      </c>
      <c r="BF253" s="234">
        <f t="shared" si="48"/>
        <v>0</v>
      </c>
      <c r="BG253" s="234">
        <f t="shared" si="49"/>
        <v>0</v>
      </c>
      <c r="BH253" s="234">
        <f t="shared" si="50"/>
        <v>0</v>
      </c>
      <c r="BI253" s="238">
        <f t="shared" si="51"/>
        <v>0</v>
      </c>
      <c r="BJ253" s="236"/>
      <c r="BK253" s="236"/>
      <c r="BL253" s="237"/>
    </row>
    <row r="254" spans="1:64" ht="15.75" customHeight="1" x14ac:dyDescent="0.25">
      <c r="A254" s="129">
        <v>243</v>
      </c>
      <c r="B254" s="57"/>
      <c r="C254" s="57"/>
      <c r="D254" s="36"/>
      <c r="E254" s="36"/>
      <c r="F254" s="242"/>
      <c r="G254" s="37">
        <v>1</v>
      </c>
      <c r="H254" s="58">
        <v>0</v>
      </c>
      <c r="I254" s="59">
        <v>0</v>
      </c>
      <c r="J254" s="60">
        <v>0</v>
      </c>
      <c r="K254" s="52">
        <v>1</v>
      </c>
      <c r="L254" s="39">
        <v>0</v>
      </c>
      <c r="M254" s="39">
        <v>0</v>
      </c>
      <c r="N254" s="39">
        <v>0</v>
      </c>
      <c r="O254" s="39">
        <v>0</v>
      </c>
      <c r="P254" s="35">
        <f>IF('umowa o pracę'!$E$7=2020,ROUND(IF($L254&gt;=2600,2600*'umowa o pracę'!$E$8,$L254*'umowa o pracę'!$E$8),2),IF('umowa o pracę'!$E$7=2021,ROUND(IF($L254&gt;=2800,2800*'umowa o pracę'!$E$8,$L254*'umowa o pracę'!$E$8),2),0))</f>
        <v>0</v>
      </c>
      <c r="Q254" s="252">
        <f>IF(IF(IF(AND($K254=1,$I254&gt;0),ROUND(IF($L254+$M254&gt;=2600,2600*'umowa o pracę'!$E$8,($L254+$M254)*'umowa o pracę'!$E$8),2)+IF($M254=0,ROUND(IF($L254&gt;2600,ROUND($O254/$L254*2600,2),$O254)*'umowa o pracę'!$E$8,2),ROUND(IF($L254&gt;2600,ROUND($O254/$L254*2600,2),$O254)*'umowa o pracę'!$E$8,2)),ROUND(IF($L254+$M254&gt;=2600,2600*'umowa o pracę'!$E$8,($L254+$M254)*'umowa o pracę'!$E$8),2)-IF($M254=0,ROUND(ROUND(IF($L254&gt;2600,ROUND($N254/$L254*2600,2),$N254),2)*'umowa o pracę'!$E$8,2),IF($M254&gt;0,IF($L254+$M254&lt;2600,ROUND(ROUND($N254+ROUND($M254*9%,2),2)*'umowa o pracę'!$E$8,2),IF(AND($L254+$M254&gt;=2600,$M254&lt;2600,$L254&lt;2600),ROUND((ROUND(((2600-$M254)/$L254)*$N254,2)+ROUND($M254*9%,2))*'umowa o pracę'!$E$8,2),IF(AND($L254+$M254&gt;=2600,$M254&gt;=2600),ROUND((ROUND(2600*9%,2))*'umowa o pracę'!$E$8,2),IF(AND($L254+$M254&gt;=2600,$L254&gt;=2600,$M254&lt;2600),ROUND((ROUND($M254*9%,2)+ROUND(((2600-$M254)/$L254)*$N254,2))*'umowa o pracę'!$E$8,2),0)))),0)))&gt;$J254,$J254,IF(AND($K254=1,$I254&gt;0),ROUND(IF($L254+$M254&gt;=2600,2600*'umowa o pracę'!$E$8,($L254+$M254)*'umowa o pracę'!$E$8),2)+IF($M254=0,ROUND(IF($L254&gt;2600,ROUND($O254/$L254*2600,2),$O254)*'umowa o pracę'!$E$8,2),ROUND(IF($L254&gt;2600,ROUND($O254/$L254*2600,2),$O254)*'umowa o pracę'!$E$8,2)),ROUND(IF($L254+$M254&gt;=2600,2600*'umowa o pracę'!$E$8,($L254+$M254)*'umowa o pracę'!$E$8),2)-IF($M254=0,ROUND(ROUND(IF($L254&gt;2600,ROUND($N254/$L254*2600,2),$N254),2)*'umowa o pracę'!$E$8,2),IF($M254&gt;0,IF($L254+$M254&lt;2600,ROUND(ROUND($N254+ROUND($M254*9%,2),2)*'umowa o pracę'!$E$8,2),IF(AND($L254+$M254&gt;=2600,$M254&lt;2600,$L254&lt;2600),ROUND((ROUND(((2600-$M254)/$L254)*$N254,2)+ROUND($M254*9%,2))*'umowa o pracę'!$E$8,2),IF(AND($L254+$M254&gt;=2600,$M254&gt;=2600),ROUND((ROUND(2600*9%,2))*'umowa o pracę'!$E$8,2),IF(AND($L254+$M254&gt;=2600,$L254&gt;=2600,$M254&lt;2600),ROUND((ROUND($M254*9%,2)+ROUND(((2600-$M254)/$L254)*$N254,2))*'umowa o pracę'!$E$8,2),0)))),0))))&gt;$J254,$J254,IF(IF(AND($K254=1,$I254&gt;0),ROUND(IF($L254+$M254&gt;=2600,2600*'umowa o pracę'!$E$8,($L254+$M254)*'umowa o pracę'!$E$8),2)+IF($M254=0,ROUND(IF($L254&gt;2600,ROUND($O254/$L254*2600,2),$O254)*'umowa o pracę'!$E$8,2),ROUND(IF($L254&gt;2600,ROUND($O254/$L254*2600,2),$O254)*'umowa o pracę'!$E$8,2)),ROUND(IF($L254+$M254&gt;=2600,2600*'umowa o pracę'!$E$8,($L254+$M254)*'umowa o pracę'!$E$8),2)-IF($M254=0,ROUND(ROUND(IF($L254&gt;2600,ROUND($N254/$L254*2600,2),$N254),2)*'umowa o pracę'!$E$8,2),IF($M254&gt;0,IF($L254+$M254&lt;2600,ROUND(ROUND($N254+ROUND($M254*9%,2),2)*'umowa o pracę'!$E$8,2),IF(AND($L254+$M254&gt;=2600,$M254&lt;2600,$L254&lt;2600),ROUND((ROUND(((2600-$M254)/$L254)*$N254,2)+ROUND($M254*9%,2))*'umowa o pracę'!$E$8,2),IF(AND($L254+$M254&gt;=2600,$M254&gt;=2600),ROUND((ROUND(2600*9%,2))*'umowa o pracę'!$E$8,2),IF(AND($L254+$M254&gt;=2600,$L254&gt;=2600,$M254&lt;2600),ROUND((ROUND($M254*9%,2)+ROUND(((2600-$M254)/$L254)*$N254,2))*'umowa o pracę'!$E$8,2),0)))),0)))&gt;$J254,$J254,IF(AND($K254=1,$I254&gt;0),ROUND(IF($L254+$M254&gt;=2600,2600*'umowa o pracę'!$E$8,($L254+$M254)*'umowa o pracę'!$E$8),2)+IF($M254=0,ROUND(IF($L254&gt;2600,ROUND($O254/$L254*2600,2),$O254)*'umowa o pracę'!$E$8,2),ROUND(IF($L254&gt;2600,ROUND($O254/$L254*2600,2),$O254)*'umowa o pracę'!$E$8,2)),ROUND(IF($L254+$M254&gt;=2600,2600*'umowa o pracę'!$E$8,($L254+$M254)*'umowa o pracę'!$E$8),2)-IF(AND($M254=0,I254&gt;0),ROUND(ROUND(IF($L254&gt;2600,ROUND($N254/$L254*2600,2),$N254),2)*'umowa o pracę'!$E$8,2),IF($M254&gt;0,IF($L254+$M254&lt;2600,ROUND(ROUND($N254+ROUND($M254*9%,2),2)*'umowa o pracę'!$E$8,2),IF(AND($L254+$M254&gt;=2600,$M254&lt;2600,$L254&lt;2600),ROUND((ROUND(((2600-$M254)/$L254)*$N254,2)+ROUND($M254*9%,2))*'umowa o pracę'!$E$8,2),IF(AND($L254+$M254&gt;=2600,$M254&gt;=2600),ROUND((ROUND(2600*9%,2))*'umowa o pracę'!$E$8,2),IF(AND($L254+$M254&gt;=2600,$L254&gt;=2600,$M254&lt;2600),ROUND((ROUND($M254*9%,2)+ROUND(((2600-$M254)/$L254)*$N254,2))*'umowa o pracę'!$E$8,2),0)))),0)))))</f>
        <v>0</v>
      </c>
      <c r="R254" s="252">
        <f>IF(IF(IF(AND($K254=1,$I254&gt;0),ROUND(IF($L254+$M254&gt;=2800,2800*'umowa o pracę'!$E$8,($L254+$M254)*'umowa o pracę'!$E$8),2)+IF($M254=0,ROUND(IF($L254&gt;2800,ROUND($O254/$L254*2800,2),$O254)*'umowa o pracę'!$E$8,2),ROUND(IF($L254&gt;2800,ROUND($O254/$L254*2800,2),$O254)*'umowa o pracę'!$E$8,2)),ROUND(IF($L254+$M254&gt;=2800,2800*'umowa o pracę'!$E$8,($L254+$M254)*'umowa o pracę'!$E$8),2)-IF($M254=0,ROUND(ROUND(IF($L254&gt;2800,ROUND($N254/$L254*2800,2),$N254),2)*'umowa o pracę'!$E$8,2),IF($M254&gt;0,IF($L254+$M254&lt;2800,ROUND(ROUND($N254+ROUND($M254*9%,2),2)*'umowa o pracę'!$E$8,2),IF(AND($L254+$M254&gt;=2800,$M254&lt;2800,$L254&lt;2800),ROUND((ROUND(((2800-$M254)/$L254)*$N254,2)+ROUND($M254*9%,2))*'umowa o pracę'!$E$8,2),IF(AND($L254+$M254&gt;=2800,$M254&gt;=2800),ROUND((ROUND(2800*9%,2))*'umowa o pracę'!$E$8,2),IF(AND($L254+$M254&gt;=2800,$L254&gt;=2800,$M254&lt;2800),ROUND((ROUND($M254*9%,2)+ROUND(((2800-$M254)/$L254)*$N254,2))*'umowa o pracę'!$E$8,2),0)))),0)))&gt;$J254,$J254,IF(AND($K254=1,$I254&gt;0),ROUND(IF($L254+$M254&gt;=2800,2800*'umowa o pracę'!$E$8,($L254+$M254)*'umowa o pracę'!$E$8),2)+IF($M254=0,ROUND(IF($L254&gt;2800,ROUND($O254/$L254*2800,2),$O254)*'umowa o pracę'!$E$8,2),ROUND(IF($L254&gt;2800,ROUND($O254/$L254*2800,2),$O254)*'umowa o pracę'!$E$8,2)),ROUND(IF($L254+$M254&gt;=2800,2800*'umowa o pracę'!$E$8,($L254+$M254)*'umowa o pracę'!$E$8),2)-IF($M254=0,ROUND(ROUND(IF($L254&gt;2800,ROUND($N254/$L254*2800,2),$N254),2)*'umowa o pracę'!$E$8,2),IF($M254&gt;0,IF($L254+$M254&lt;2800,ROUND(ROUND($N254+ROUND($M254*9%,2),2)*'umowa o pracę'!$E$8,2),IF(AND($L254+$M254&gt;=2800,$M254&lt;2800,$L254&lt;2800),ROUND((ROUND(((2800-$M254)/$L254)*$N254,2)+ROUND($M254*9%,2))*'umowa o pracę'!$E$8,2),IF(AND($L254+$M254&gt;=2800,$M254&gt;=2800),ROUND((ROUND(2800*9%,2))*'umowa o pracę'!$E$8,2),IF(AND($L254+$M254&gt;=2800,$L254&gt;=2800,$M254&lt;2800),ROUND((ROUND($M254*9%,2)+ROUND(((2800-$M254)/$L254)*$N254,2))*'umowa o pracę'!$E$8,2),0)))),0))))&gt;$J254,$J254,IF(IF(AND($K254=1,$I254&gt;0),ROUND(IF($L254+$M254&gt;=2800,2800*'umowa o pracę'!$E$8,($L254+$M254)*'umowa o pracę'!$E$8),2)+IF($M254=0,ROUND(IF($L254&gt;2800,ROUND($O254/$L254*2800,2),$O254)*'umowa o pracę'!$E$8,2),ROUND(IF($L254&gt;2800,ROUND($O254/$L254*2800,2),$O254)*'umowa o pracę'!$E$8,2)),ROUND(IF($L254+$M254&gt;=2800,2800*'umowa o pracę'!$E$8,($L254+$M254)*'umowa o pracę'!$E$8),2)-IF($M254=0,ROUND(ROUND(IF($L254&gt;2800,ROUND($N254/$L254*2800,2),$N254),2)*'umowa o pracę'!$E$8,2),IF($M254&gt;0,IF($L254+$M254&lt;2800,ROUND(ROUND($N254+ROUND($M254*9%,2),2)*'umowa o pracę'!$E$8,2),IF(AND($L254+$M254&gt;=2800,$M254&lt;2800,$L254&lt;2800),ROUND((ROUND(((2800-$M254)/$L254)*$N254,2)+ROUND($M254*9%,2))*'umowa o pracę'!$E$8,2),IF(AND($L254+$M254&gt;=2800,$M254&gt;=2800),ROUND((ROUND(2800*9%,2))*'umowa o pracę'!$E$8,2),IF(AND($L254+$M254&gt;=2800,$L254&gt;=2800,$M254&lt;2800),ROUND((ROUND($M254*9%,2)+ROUND(((2800-$M254)/$L254)*$N254,2))*'umowa o pracę'!$E$8,2),0)))),0)))&gt;$J254,$J254,IF(AND($K254=1,$I254&gt;0),ROUND(IF($L254+$M254&gt;=2800,2800*'umowa o pracę'!$E$8,($L254+$M254)*'umowa o pracę'!$E$8),2)+IF($M254=0,ROUND(IF($L254&gt;2800,ROUND($O254/$L254*2800,2),$O254)*'umowa o pracę'!$E$8,2),ROUND(IF($L254&gt;2800,ROUND($O254/$L254*2800,2),$O254)*'umowa o pracę'!$E$8,2)),ROUND(IF($L254+$M254&gt;=2800,2800*'umowa o pracę'!$E$8,($L254+$M254)*'umowa o pracę'!$E$8),2)-IF(AND($M254=0,I254&gt;0),ROUND(ROUND(IF($L254&gt;2800,ROUND($N254/$L254*2800,2),$N254),2)*'umowa o pracę'!$E$8,2),IF($M254&gt;0,IF($L254+$M254&lt;2800,ROUND(ROUND($N254+ROUND($M254*9%,2),2)*'umowa o pracę'!$E$8,2),IF(AND($L254+$M254&gt;=2800,$M254&lt;2800,$L254&lt;2800),ROUND((ROUND(((2800-$M254)/$L254)*$N254,2)+ROUND($M254*9%,2))*'umowa o pracę'!$E$8,2),IF(AND($L254+$M254&gt;=2800,$M254&gt;=2800),ROUND((ROUND(2800*9%,2))*'umowa o pracę'!$E$8,2),IF(AND($L254+$M254&gt;=2800,$L254&gt;=2800,$M254&lt;2800),ROUND((ROUND($M254*9%,2)+ROUND(((2800-$M254)/$L254)*$N254,2))*'umowa o pracę'!$E$8,2),0)))),0)))))</f>
        <v>0</v>
      </c>
      <c r="S254" s="32">
        <f>IF('umowa o pracę'!$E$7=2020,IF(IF($K254=1,IF($M254=0,ROUND(IF($L254&gt;2600,ROUND($N254/$L254*2600,2),$N254)*'umowa o pracę'!$E$8,2),IF($L254+$M254&lt;2600,ROUND(ROUND($N254+ROUND($M254*9%,2),2)*'umowa o pracę'!$E$8,2),IF(AND($L254+$M254&gt;=2600,$L254&lt;2600),ROUND((ROUND($N254+ROUND((2600-$L254)*9%,2),2))*'umowa o pracę'!$E$8,2),IF(AND($L254+$M254&gt;=2600,$L254&gt;=2600),ROUND(ROUND($N254/$L254*2600,2)*'umowa o pracę'!$E$8,2),0)))),0)&gt;$H254,$H254,IF($K254=1,IF($M254=0,ROUND(IF($L254&gt;2600,ROUND($N254/$L254*2600,2),$N254)*'umowa o pracę'!$E$8,2),IF($L254+$M254&lt;2600,ROUND(ROUND($N254+ROUND($M254*9%,2),2)*'umowa o pracę'!$E$8,2),IF(AND($L254+$M254&gt;=2600,$L254&lt;2600),ROUND((ROUND($N254+ROUND((2600-$L254)*9%,2),2))*'umowa o pracę'!$E$8,2),IF(AND($L254+$M254&gt;=2600,$L254&gt;=2600),ROUND(ROUND($N254/$L254*2600,2)*'umowa o pracę'!$E$8,2),0)))),0)),IF('umowa o pracę'!$E$7=2021,IF(IF($K254=1,IF($M254=0,ROUND(IF($L254&gt;2800,ROUND($N254/$L254*2800,2),$N254)*'umowa o pracę'!$E$8,2),IF($L254+$M254&lt;2800,ROUND(ROUND($N254+ROUND($M254*9%,2),2)*'umowa o pracę'!$E$8,2),IF(AND($L254+$M254&gt;=2800,$L254&lt;2800),ROUND((ROUND($N254+ROUND((2800-$L254)*9%,2),2))*'umowa o pracę'!$E$8,2),IF(AND($L254+$M254&gt;=2800,$L254&gt;=2800),ROUND(ROUND($N254/$L254*2800,2)*'umowa o pracę'!$E$8,2),0)))),0)&gt;$H254,$H254,IF($K254=1,IF($M254=0,ROUND(IF($L254&gt;2800,ROUND($N254/$L254*2800,2),$N254)*'umowa o pracę'!$E$8,2),IF($L254+$M254&lt;2800,ROUND(ROUND($N254+ROUND($M254*9%,2),2)*'umowa o pracę'!$E$8,2),IF(AND($L254+$M254&gt;=2800,$L254&lt;2800),ROUND((ROUND($N254+ROUND((2800-$L254)*9%,2),2))*'umowa o pracę'!$E$8,2),IF(AND($L254+$M254&gt;=2800,$L254&gt;=2800),ROUND(ROUND($N254/$L254*2800,2)*'umowa o pracę'!$E$8,2),0)))),0)),0))</f>
        <v>0</v>
      </c>
      <c r="T254" s="32">
        <f>IF('umowa o pracę'!$E$7=2020,IF(IF($K254=1,IF($M254=0,ROUND(IF($L254&gt;2600,ROUND($O254/$L254*2600,2),$O254)*'umowa o pracę'!$E$8,2),ROUND(IF($L254&gt;2600,ROUND($O254/$L254*2600,2),$O254)*'umowa o pracę'!$E$8,2)),0)&gt;$I254,$I254,IF($K254=1,IF($M254=0,ROUND(IF($L254&gt;2600,ROUND($O254/$L254*2600,2),$O254)*'umowa o pracę'!$E$8,2),ROUND(IF($L254&gt;2600,ROUND($O254/$L254*2600,2),$O254)*'umowa o pracę'!$E$8,2)),0)),IF('umowa o pracę'!$E$7=2021,IF(IF($K254=1,IF($M254=0,ROUND(IF($L254&gt;2800,ROUND($O254/$L254*2800,2),$O254)*'umowa o pracę'!$E$8,2),ROUND(IF($L254&gt;2800,ROUND($O254/$L254*2800,2),$O254)*'umowa o pracę'!$E$8,2)),0)&gt;$I254,$I254,IF($K254=1,IF($M254=0,ROUND(IF($L254&gt;2800,ROUND($O254/$L254*2800,2),$O254)*'umowa o pracę'!$E$8,2),ROUND(IF($L254&gt;2800,ROUND($O254/$L254*2800,2),$O254)*'umowa o pracę'!$E$8,2)),0)),0))</f>
        <v>0</v>
      </c>
      <c r="U254" s="51">
        <f>IF('umowa o pracę'!$E$7=2020,$Q254,IF('umowa o pracę'!$E$7=2021,$R254,0))</f>
        <v>0</v>
      </c>
      <c r="V254" s="53">
        <f t="shared" si="40"/>
        <v>1</v>
      </c>
      <c r="W254" s="54">
        <f>IF('umowa o pracę'!$E$6&lt;2,0,$L254)</f>
        <v>0</v>
      </c>
      <c r="X254" s="54">
        <f>IF('umowa o pracę'!$E$6&lt;2,0,$M254)</f>
        <v>0</v>
      </c>
      <c r="Y254" s="55">
        <f>IF('umowa o pracę'!$E$6&lt;2,0,$N254)</f>
        <v>0</v>
      </c>
      <c r="Z254" s="55">
        <f>IF('umowa o pracę'!$E$6&lt;2,0,$O254)</f>
        <v>0</v>
      </c>
      <c r="AA254" s="32">
        <f>IF('umowa o pracę'!$E$7=2020,ROUND(IF($W254&gt;=2600,2600*'umowa o pracę'!$E$8,$W254*'umowa o pracę'!$E$8),2),IF('umowa o pracę'!$E$7=2021,ROUND(IF($W254&gt;=2800,2800*'umowa o pracę'!$E$8,$W254*'umowa o pracę'!$E$8),2),0))</f>
        <v>0</v>
      </c>
      <c r="AB254" s="32">
        <f>IF(IF(IF(AND($V254=1,$I254&gt;0),ROUND(IF($W254+$X254&gt;=2600,2600*'umowa o pracę'!$E$8,($W254+$X254)*'umowa o pracę'!$E$8),2)+IF($X254=0,ROUND(IF($W254&gt;2600,ROUND($Z254/$W254*2600,2),$Z254)*'umowa o pracę'!$E$8,2),ROUND(IF($W254&gt;2600,ROUND($Z254/$W254*2600,2),$Z254)*'umowa o pracę'!$E$8,2)),ROUND(IF($W254+$X254&gt;=2600,2600*'umowa o pracę'!$E$8,($W254+$X254)*'umowa o pracę'!$E$8),2)-IF($X254=0,ROUND(ROUND(IF($W254&gt;2600,ROUND($Y254/$W254*2600,2),$Y254),2)*'umowa o pracę'!$E$8,2),IF($X254&gt;0,IF($W254+$X254&lt;2600,ROUND(ROUND($Y254+ROUND($X254*9%,2),2)*'umowa o pracę'!$E$8,2),IF(AND($W254+$X254&gt;=2600,$X254&lt;2600,$W254&lt;2600),ROUND((ROUND(((2600-$X254)/$W254)*$Y254,2)+ROUND($X254*9%,2))*'umowa o pracę'!$E$8,2),IF(AND($W254+$X254&gt;=2600,$X254&gt;=2600),ROUND((ROUND(2600*9%,2))*'umowa o pracę'!$E$8,2),IF(AND($W254+$X254&gt;=2600,$W254&gt;=2600,$X254&lt;2600),ROUND((ROUND($X254*9%,2)+ROUND(((2600-$X254)/$W254)*$Y254,2))*'umowa o pracę'!$E$8,2),0)))),0)))&gt;$J254,$J254,IF(AND($V254=1,$I254&gt;0),ROUND(IF($W254+$X254&gt;=2600,2600*'umowa o pracę'!$E$8,($W254+$X254)*'umowa o pracę'!$E$8),2)+IF($X254=0,ROUND(IF($W254&gt;2600,ROUND($Z254/$W254*2600,2),$Z254)*'umowa o pracę'!$E$8,2),ROUND(IF($W254&gt;2600,ROUND($Z254/$W254*2600,2),$Z254)*'umowa o pracę'!$E$8,2)),ROUND(IF($W254+$X254&gt;=2600,2600*'umowa o pracę'!$E$8,($W254+$X254)*'umowa o pracę'!$E$8),2)-IF($X254=0,ROUND(ROUND(IF($W254&gt;2600,ROUND($Y254/$W254*2600,2),$Y254),2)*'umowa o pracę'!$E$8,2),IF($X254&gt;0,IF($W254+$X254&lt;2600,ROUND(ROUND($Y254+ROUND($X254*9%,2),2)*'umowa o pracę'!$E$8,2),IF(AND($W254+$X254&gt;=2600,$X254&lt;2600,$W254&lt;2600),ROUND((ROUND(((2600-$X254)/$W254)*$Y254,2)+ROUND($X254*9%,2))*'umowa o pracę'!$E$8,2),IF(AND($W254+$X254&gt;=2600,$X254&gt;=2600),ROUND((ROUND(2600*9%,2))*'umowa o pracę'!$E$8,2),IF(AND($W254+$X254&gt;=2600,$W254&gt;=2600,$X254&lt;2600),ROUND((ROUND($X254*9%,2)+ROUND(((2600-$X254)/$W254)*$Y254,2))*'umowa o pracę'!$E$8,2),0)))),0))))&gt;$J254,$J254,IF(IF(AND($V254=1,$I254&gt;0),ROUND(IF($W254+$X254&gt;=2600,2600*'umowa o pracę'!$E$8,($W254+$X254)*'umowa o pracę'!$E$8),2)+IF($X254=0,ROUND(IF($W254&gt;2600,ROUND($Z254/$W254*2600,2),$Z254)*'umowa o pracę'!$E$8,2),ROUND(IF($W254&gt;2600,ROUND($Z254/$W254*2600,2),$Z254)*'umowa o pracę'!$E$8,2)),ROUND(IF($W254+$X254&gt;=2600,2600*'umowa o pracę'!$E$8,($W254+$X254)*'umowa o pracę'!$E$8),2)-IF($X254=0,ROUND(ROUND(IF($W254&gt;2600,ROUND($Y254/$W254*2600,2),$Y254),2)*'umowa o pracę'!$E$8,2),IF($X254&gt;0,IF($W254+$X254&lt;2600,ROUND(ROUND($Y254+ROUND($X254*9%,2),2)*'umowa o pracę'!$E$8,2),IF(AND($W254+$X254&gt;=2600,$X254&lt;2600,$W254&lt;2600),ROUND((ROUND(((2600-$X254)/$W254)*$Y254,2)+ROUND($X254*9%,2))*'umowa o pracę'!$E$8,2),IF(AND($W254+$X254&gt;=2600,$X254&gt;=2600),ROUND((ROUND(2600*9%,2))*'umowa o pracę'!$E$8,2),IF(AND($W254+$X254&gt;=2600,$W254&gt;=2600,$X254&lt;2600),ROUND((ROUND($X254*9%,2)+ROUND(((2600-$X254)/$W254)*$Y254,2))*'umowa o pracę'!$E$8,2),0)))),0)))&gt;$J254,$J254,IF(AND($V254=1,$I254&gt;0),ROUND(IF($W254+$X254&gt;=2600,2600*'umowa o pracę'!$E$8,($W254+$X254)*'umowa o pracę'!$E$8),2)+IF($X254=0,ROUND(IF($W254&gt;2600,ROUND($Z254/$W254*2600,2),$Z254)*'umowa o pracę'!$E$8,2),ROUND(IF($W254&gt;2600,ROUND($Z254/$W254*2600,2),$Z254)*'umowa o pracę'!$E$8,2)),ROUND(IF($W254+$X254&gt;=2600,2600*'umowa o pracę'!$E$8,($W254+$X254)*'umowa o pracę'!$E$8),2)-IF(AND($X254=0,I254&gt;0),ROUND(ROUND(IF($W254&gt;2600,ROUND($Y254/$W254*2600,2),$Y254),2)*'umowa o pracę'!$E$8,2),IF($X254&gt;0,IF($W254+$X254&lt;2600,ROUND(ROUND($Y254+ROUND($X254*9%,2),2)*'umowa o pracę'!$E$8,2),IF(AND($W254+$X254&gt;=2600,$X254&lt;2600,$W254&lt;2600),ROUND((ROUND(((2600-$X254)/$W254)*$Y254,2)+ROUND($X254*9%,2))*'umowa o pracę'!$E$8,2),IF(AND($W254+$X254&gt;=2600,$X254&gt;=2600),ROUND((ROUND(2600*9%,2))*'umowa o pracę'!$E$8,2),IF(AND($W254+$X254&gt;=2600,$W254&gt;=2600,$X254&lt;2600),ROUND((ROUND($X254*9%,2)+ROUND(((2600-$X254)/$W254)*$Y254,2))*'umowa o pracę'!$E$8,2),0)))),0)))))</f>
        <v>0</v>
      </c>
      <c r="AC254" s="32">
        <f>IF(IF(IF(AND($V254=1,$I254&gt;0),ROUND(IF($W254+$X254&gt;=2800,2800*'umowa o pracę'!$E$8,($W254+$X254)*'umowa o pracę'!$E$8),2)+IF($X254=0,ROUND(IF($W254&gt;2800,ROUND($Z254/$W254*2800,2),$Z254)*'umowa o pracę'!$E$8,2),ROUND(IF($W254&gt;2800,ROUND($Z254/$W254*2800,2),$Z254)*'umowa o pracę'!$E$8,2)),ROUND(IF($W254+$X254&gt;=2800,2800*'umowa o pracę'!$E$8,($W254+$X254)*'umowa o pracę'!$E$8),2)-IF($X254=0,ROUND(ROUND(IF($W254&gt;2800,ROUND($Y254/$W254*2800,2),$Y254),2)*'umowa o pracę'!$E$8,2),IF($X254&gt;0,IF($W254+$X254&lt;2800,ROUND(ROUND($Y254+ROUND($X254*9%,2),2)*'umowa o pracę'!$E$8,2),IF(AND($W254+$X254&gt;=2800,$X254&lt;2800,$W254&lt;2800),ROUND((ROUND(((2800-$X254)/$W254)*$Y254,2)+ROUND($X254*9%,2))*'umowa o pracę'!$E$8,2),IF(AND($W254+$X254&gt;=2800,$X254&gt;=2800),ROUND((ROUND(2800*9%,2))*'umowa o pracę'!$E$8,2),IF(AND($W254+$X254&gt;=2800,$W254&gt;=2800,$X254&lt;2800),ROUND((ROUND($X254*9%,2)+ROUND(((2800-$X254)/$W254)*$Y254,2))*'umowa o pracę'!$E$8,2),0)))),0)))&gt;$J254,$J254,IF(AND($V254=1,$I254&gt;0),ROUND(IF($W254+$X254&gt;=2800,2800*'umowa o pracę'!$E$8,($W254+$X254)*'umowa o pracę'!$E$8),2)+IF($X254=0,ROUND(IF($W254&gt;2800,ROUND($Z254/$W254*2800,2),$Z254)*'umowa o pracę'!$E$8,2),ROUND(IF($W254&gt;2800,ROUND($Z254/$W254*2800,2),$Z254)*'umowa o pracę'!$E$8,2)),ROUND(IF($W254+$X254&gt;=2800,2800*'umowa o pracę'!$E$8,($W254+$X254)*'umowa o pracę'!$E$8),2)-IF($X254=0,ROUND(ROUND(IF($W254&gt;2800,ROUND($Y254/$W254*2800,2),$Y254),2)*'umowa o pracę'!$E$8,2),IF($X254&gt;0,IF($W254+$X254&lt;2800,ROUND(ROUND($Y254+ROUND($X254*9%,2),2)*'umowa o pracę'!$E$8,2),IF(AND($W254+$X254&gt;=2800,$X254&lt;2800,$W254&lt;2800),ROUND((ROUND(((2800-$X254)/$W254)*$Y254,2)+ROUND($X254*9%,2))*'umowa o pracę'!$E$8,2),IF(AND($W254+$X254&gt;=2800,$X254&gt;=2800),ROUND((ROUND(2800*9%,2))*'umowa o pracę'!$E$8,2),IF(AND($W254+$X254&gt;=2800,$W254&gt;=2800,$X254&lt;2800),ROUND((ROUND($X254*9%,2)+ROUND(((2800-$X254)/$W254)*$Y254,2))*'umowa o pracę'!$E$8,2),0)))),0))))&gt;$J254,$J254,IF(IF(AND($V254=1,$I254&gt;0),ROUND(IF($W254+$X254&gt;=2800,2800*'umowa o pracę'!$E$8,($W254+$X254)*'umowa o pracę'!$E$8),2)+IF($X254=0,ROUND(IF($W254&gt;2800,ROUND($Z254/$W254*2800,2),$Z254)*'umowa o pracę'!$E$8,2),ROUND(IF($W254&gt;2800,ROUND($Z254/$W254*2800,2),$Z254)*'umowa o pracę'!$E$8,2)),ROUND(IF($W254+$X254&gt;=2800,2800*'umowa o pracę'!$E$8,($W254+$X254)*'umowa o pracę'!$E$8),2)-IF($X254=0,ROUND(ROUND(IF($W254&gt;2800,ROUND($Y254/$W254*2800,2),$Y254),2)*'umowa o pracę'!$E$8,2),IF($X254&gt;0,IF($W254+$X254&lt;2800,ROUND(ROUND($Y254+ROUND($X254*9%,2),2)*'umowa o pracę'!$E$8,2),IF(AND($W254+$X254&gt;=2800,$X254&lt;2800,$W254&lt;2800),ROUND((ROUND(((2800-$X254)/$W254)*$Y254,2)+ROUND($X254*9%,2))*'umowa o pracę'!$E$8,2),IF(AND($W254+$X254&gt;=2800,$X254&gt;=2800),ROUND((ROUND(2800*9%,2))*'umowa o pracę'!$E$8,2),IF(AND($W254+$X254&gt;=2800,$W254&gt;=2800,$X254&lt;2800),ROUND((ROUND($X254*9%,2)+ROUND(((2800-$X254)/$W254)*$Y254,2))*'umowa o pracę'!$E$8,2),0)))),0)))&gt;$J254,$J254,IF(AND($V254=1,$I254&gt;0),ROUND(IF($W254+$X254&gt;=2800,2800*'umowa o pracę'!$E$8,($W254+$X254)*'umowa o pracę'!$E$8),2)+IF($X254=0,ROUND(IF($W254&gt;2800,ROUND($Z254/$W254*2800,2),$Z254)*'umowa o pracę'!$E$8,2),ROUND(IF($W254&gt;2800,ROUND($Z254/$W254*2800,2),$Z254)*'umowa o pracę'!$E$8,2)),ROUND(IF($W254+$X254&gt;=2800,2800*'umowa o pracę'!$E$8,($W254+$X254)*'umowa o pracę'!$E$8),2)-IF(AND($X254=0,I254&gt;0),ROUND(ROUND(IF($W254&gt;2800,ROUND($Y254/$W254*2800,2),$Y254),2)*'umowa o pracę'!$E$8,2),IF($X254&gt;0,IF($W254+$X254&lt;2800,ROUND(ROUND($Y254+ROUND($X254*9%,2),2)*'umowa o pracę'!$E$8,2),IF(AND($W254+$X254&gt;=2800,$X254&lt;2800,$W254&lt;2800),ROUND((ROUND(((2800-$X254)/$W254)*$Y254,2)+ROUND($X254*9%,2))*'umowa o pracę'!$E$8,2),IF(AND($W254+$X254&gt;=2800,$X254&gt;=2800),ROUND((ROUND(2800*9%,2))*'umowa o pracę'!$E$8,2),IF(AND($W254+$X254&gt;=2800,$W254&gt;=2800,$X254&lt;2800),ROUND((ROUND($X254*9%,2)+ROUND(((2800-$X254)/$W254)*$Y254,2))*'umowa o pracę'!$E$8,2),0)))),0)))))</f>
        <v>0</v>
      </c>
      <c r="AD254" s="32">
        <f>IF('umowa o pracę'!$E$7=2020,IF(IF($V254=1,IF($X254=0,ROUND(IF($W254&gt;2600,ROUND($Y254/$W254*2600,2),$Y254)*'umowa o pracę'!$E$8,2),IF($W254+$X254&lt;2600,ROUND(ROUND($Y254+ROUND($X254*9%,2),2)*'umowa o pracę'!$E$8,2),IF(AND($W254+$X254&gt;=2600,$W254&lt;2600),ROUND((ROUND($Y254+ROUND((2600-$W254)*9%,2),2))*'umowa o pracę'!$E$8,2),IF(AND($W254+$X254&gt;=2600,$W254&gt;=2600),ROUND(ROUND($Y254/$W254*2600,2)*'umowa o pracę'!$E$8,2),0)))),0)&gt;$H254,$H254,IF($V254=1,IF($X254=0,ROUND(IF($W254&gt;2600,ROUND($Y254/$W254*2600,2),$Y254)*'umowa o pracę'!$E$8,2),IF($W254+$X254&lt;2600,ROUND(ROUND($Y254+ROUND($X254*9%,2),2)*'umowa o pracę'!$E$8,2),IF(AND($W254+$X254&gt;=2600,$W254&lt;2600),ROUND((ROUND($Y254+ROUND((2600-$W254)*9%,2),2))*'umowa o pracę'!$E$8,2),IF(AND($W254+$X254&gt;=2600,$W254&gt;=2600),ROUND(ROUND($Y254/$W254*2600,2)*'umowa o pracę'!$E$8,2),0)))),0)),IF('umowa o pracę'!$E$7=2021,IF(IF($V254=1,IF($X254=0,ROUND(IF($W254&gt;2800,ROUND($Y254/$W254*2800,2),$Y254)*'umowa o pracę'!$E$8,2),IF($W254+$X254&lt;2800,ROUND(ROUND($Y254+ROUND($X254*9%,2),2)*'umowa o pracę'!$E$8,2),IF(AND($W254+$X254&gt;=2800,$W254&lt;2800),ROUND((ROUND($Y254+ROUND((2800-$W254)*9%,2),2))*'umowa o pracę'!$E$8,2),IF(AND($W254+$X254&gt;=2800,$W254&gt;=2800),ROUND(ROUND($Y254/$W254*2800,2)*'umowa o pracę'!$E$8,2),0)))),0)&gt;$H254,$H254,IF($V254=1,IF($X254=0,ROUND(IF($W254&gt;2800,ROUND($Y254/$W254*2800,2),$Y254)*'umowa o pracę'!$E$8,2),IF($W254+$X254&lt;2800,ROUND(ROUND($Y254+ROUND($X254*9%,2),2)*'umowa o pracę'!$E$8,2),IF(AND($W254+$X254&gt;=2800,$W254&lt;2800),ROUND((ROUND($Y254+ROUND((2800-$W254)*9%,2),2))*'umowa o pracę'!$E$8,2),IF(AND($W254+$X254&gt;=2800,$W254&gt;=2800),ROUND(ROUND($Y254/$W254*2800,2)*'umowa o pracę'!$E$8,2),0)))),0)),0))</f>
        <v>0</v>
      </c>
      <c r="AE254" s="32">
        <f>IF('umowa o pracę'!$E$7=2020,IF(IF($V254=1,IF($X254=0,ROUND(IF($W254&gt;2600,ROUND($Z254/$W254*2600,2),$Z254)*'umowa o pracę'!$E$8,2),ROUND(IF($W254&gt;2600,ROUND($Z254/$W254*2600,2),$Z254)*'umowa o pracę'!$E$8,2)),0)&gt;$I254,$I254,IF($V254=1,IF($X254=0,ROUND(IF($W254&gt;2600,ROUND($Z254/$W254*2600,2),$Z254)*'umowa o pracę'!$E$8,2),ROUND(IF($W254&gt;2600,ROUND($Z254/$W254*2600,2),$Z254)*'umowa o pracę'!$E$8,2)),0)),IF('umowa o pracę'!$E$7=2021,IF(IF($V254=1,IF($X254=0,ROUND(IF($W254&gt;2800,ROUND($Z254/$W254*2800,2),$Z254)*'umowa o pracę'!$E$8,2),ROUND(IF($W254&gt;2800,ROUND($Z254/$W254*2800,2),$Z254)*'umowa o pracę'!$E$8,2)),0)&gt;$I254,$I254,IF($V254=1,IF($X254=0,ROUND(IF($W254&gt;2800,ROUND($Z254/$W254*2800,2),$Z254)*'umowa o pracę'!$E$8,2),ROUND(IF($W254&gt;2800,ROUND($Z254/$W254*2800,2),$Z254)*'umowa o pracę'!$E$8,2)),0)),0))</f>
        <v>0</v>
      </c>
      <c r="AF254" s="56">
        <f>IF('umowa o pracę'!$E$7=2020,$AB254,IF('umowa o pracę'!$E$7=2021,$AC254,0))</f>
        <v>0</v>
      </c>
      <c r="AG254" s="53">
        <f t="shared" si="41"/>
        <v>1</v>
      </c>
      <c r="AH254" s="39">
        <f>IF('umowa o pracę'!$E$6&lt;3,0,$L254)</f>
        <v>0</v>
      </c>
      <c r="AI254" s="39">
        <f>IF('umowa o pracę'!$E$6&lt;3,0,$M254)</f>
        <v>0</v>
      </c>
      <c r="AJ254" s="55">
        <f>IF('umowa o pracę'!$E$6&lt;3,0,$N254)</f>
        <v>0</v>
      </c>
      <c r="AK254" s="55">
        <f>IF('umowa o pracę'!$E$6&lt;3,0,$O254)</f>
        <v>0</v>
      </c>
      <c r="AL254" s="32">
        <f>IF('umowa o pracę'!$E$7=2020,ROUND(IF($AH254&gt;=2600,2600*'umowa o pracę'!$E$8,$AH254*'umowa o pracę'!$E$8),2),IF('umowa o pracę'!$E$7=2021,ROUND(IF($AH254&gt;=2800,2800*'umowa o pracę'!$E$8,$AH254*'umowa o pracę'!$E$8),2),0))</f>
        <v>0</v>
      </c>
      <c r="AM254" s="32">
        <f>IF(IF(IF(AND($AG254=1,$I254&gt;0),ROUND(IF($AH254+$AI254&gt;=2600,2600*'umowa o pracę'!$E$8,($AH254+$AI254)*'umowa o pracę'!$E$8),2)+IF($AI254=0,ROUND(IF($AH254&gt;2600,ROUND($AK254/$AH254*2600,2),$AK254)*'umowa o pracę'!$E$8,2),ROUND(IF($AH254&gt;2600,ROUND($AK254/$AH254*2600,2),$AK254)*'umowa o pracę'!$E$8,2)),ROUND(IF($AH254+$AI254&gt;=2600,2600*'umowa o pracę'!$E$8,($AH254+$AI254)*'umowa o pracę'!$E$8),2)-IF($AI254=0,ROUND(ROUND(IF($AH254&gt;2600,ROUND($AJ254/$AH254*2600,2),$AJ254),2)*'umowa o pracę'!$E$8,2),IF($AI254&gt;0,IF($AH254+$AI254&lt;2600,ROUND(ROUND($AJ254+ROUND($AI254*9%,2),2)*'umowa o pracę'!$E$8,2),IF(AND($AH254+$AI254&gt;=2600,$AI254&lt;2600,$AH254&lt;2600),ROUND((ROUND(((2600-$AI254)/$AH254)*$AJ254,2)+ROUND($AI254*9%,2))*'umowa o pracę'!$E$8,2),IF(AND($AH254+$AI254&gt;=2600,$AI254&gt;=2600),ROUND((ROUND(2600*9%,2))*'umowa o pracę'!$E$8,2),IF(AND($AH254+$AI254&gt;=2600,$AH254&gt;=2600,$AI254&lt;2600),ROUND((ROUND($AI254*9%,2)+ROUND(((2600-$AI254)/$AH254)*$AJ254,2))*'umowa o pracę'!$E$8,2),0)))),0)))&gt;$J254,$J254,IF(AND($AG254=1,$I254&gt;0),ROUND(IF($AH254+$AI254&gt;=2600,2600*'umowa o pracę'!$E$8,($AH254+$AI254)*'umowa o pracę'!$E$8),2)+IF($AI254=0,ROUND(IF($AH254&gt;2600,ROUND($AK254/$AH254*2600,2),$AK254)*'umowa o pracę'!$E$8,2),ROUND(IF($AH254&gt;2600,ROUND($AK254/$AH254*2600,2),$AK254)*'umowa o pracę'!$E$8,2)),ROUND(IF($AH254+$AI254&gt;=2600,2600*'umowa o pracę'!$E$8,($AH254+$AI254)*'umowa o pracę'!$E$8),2)-IF($AI254=0,ROUND(ROUND(IF($AH254&gt;2600,ROUND($AJ254/$AH254*2600,2),$AJ254),2)*'umowa o pracę'!$E$8,2),IF($AI254&gt;0,IF($AH254+$AI254&lt;2600,ROUND(ROUND($AJ254+ROUND($AI254*9%,2),2)*'umowa o pracę'!$E$8,2),IF(AND($AH254+$AI254&gt;=2600,$AI254&lt;2600,$AH254&lt;2600),ROUND((ROUND(((2600-$AI254)/$AH254)*$AJ254,2)+ROUND($AI254*9%,2))*'umowa o pracę'!$E$8,2),IF(AND($AH254+$AI254&gt;=2600,$AI254&gt;=2600),ROUND((ROUND(2600*9%,2))*'umowa o pracę'!$E$8,2),IF(AND($AH254+$AI254&gt;=2600,$AH254&gt;=2600,$AI254&lt;2600),ROUND((ROUND($AI254*9%,2)+ROUND(((2600-$AI254)/$AH254)*$AJ254,2))*'umowa o pracę'!$E$8,2),0)))),0))))&gt;$J254,$J254,IF(IF(AND($AG254=1,$I254&gt;0),ROUND(IF($AH254+$AI254&gt;=2600,2600*'umowa o pracę'!$E$8,($AH254+$AI254)*'umowa o pracę'!$E$8),2)+IF($AI254=0,ROUND(IF($AH254&gt;2600,ROUND($AK254/$AH254*2600,2),$AK254)*'umowa o pracę'!$E$8,2),ROUND(IF($AH254&gt;2600,ROUND($AK254/$AH254*2600,2),$AK254)*'umowa o pracę'!$E$8,2)),ROUND(IF($AH254+$AI254&gt;=2600,2600*'umowa o pracę'!$E$8,($AH254+$AI254)*'umowa o pracę'!$E$8),2)-IF($AI254=0,ROUND(ROUND(IF($AH254&gt;2600,ROUND($AJ254/$AH254*2600,2),$AJ254),2)*'umowa o pracę'!$E$8,2),IF($AI254&gt;0,IF($AH254+$AI254&lt;2600,ROUND(ROUND($AJ254+ROUND($AI254*9%,2),2)*'umowa o pracę'!$E$8,2),IF(AND($AH254+$AI254&gt;=2600,$AI254&lt;2600,$AH254&lt;2600),ROUND((ROUND(((2600-$AI254)/$AH254)*$AJ254,2)+ROUND($AI254*9%,2))*'umowa o pracę'!$E$8,2),IF(AND($AH254+$AI254&gt;=2600,$AI254&gt;=2600),ROUND((ROUND(2600*9%,2))*'umowa o pracę'!$E$8,2),IF(AND($AH254+$AI254&gt;=2600,$AH254&gt;=2600,$AI254&lt;2600),ROUND((ROUND($AI254*9%,2)+ROUND(((2600-$AI254)/$AH254)*$AJ254,2))*'umowa o pracę'!$E$8,2),0)))),0)))&gt;$J254,$J254,IF(AND($AG254=1,$I254&gt;0),ROUND(IF($AH254+$AI254&gt;=2600,2600*'umowa o pracę'!$E$8,($AH254+$AI254)*'umowa o pracę'!$E$8),2)+IF($AI254=0,ROUND(IF($AH254&gt;2600,ROUND($AK254/$AH254*2600,2),$AK254)*'umowa o pracę'!$E$8,2),ROUND(IF($AH254&gt;2600,ROUND($AK254/$AH254*2600,2),$AK254)*'umowa o pracę'!$E$8,2)),ROUND(IF($AH254+$AI254&gt;=2600,2600*'umowa o pracę'!$E$8,($AH254+$AI254)*'umowa o pracę'!$E$8),2)-IF(AND($AI254=0,I254&gt;0),ROUND(ROUND(IF($AH254&gt;2600,ROUND($AJ254/$AH254*2600,2),$AJ254),2)*'umowa o pracę'!$E$8,2),IF($AI254&gt;0,IF($AH254+$AI254&lt;2600,ROUND(ROUND($AJ254+ROUND($AI254*9%,2),2)*'umowa o pracę'!$E$8,2),IF(AND($AH254+$AI254&gt;=2600,$AI254&lt;2600,$AH254&lt;2600),ROUND((ROUND(((2600-$AI254)/$AH254)*$AJ254,2)+ROUND($AI254*9%,2))*'umowa o pracę'!$E$8,2),IF(AND($AH254+$AI254&gt;=2600,$AI254&gt;=2600),ROUND((ROUND(2600*9%,2))*'umowa o pracę'!$E$8,2),IF(AND($AH254+$AI254&gt;=2600,$AH254&gt;=2600,$AI254&lt;2600),ROUND((ROUND($AI254*9%,2)+ROUND(((2600-$AI254)/$AH254)*$AJ254,2))*'umowa o pracę'!$E$8,2),0)))),0)))))</f>
        <v>0</v>
      </c>
      <c r="AN254" s="32">
        <f>IF(IF(IF(AND($AG254=1,$I254&gt;0),ROUND(IF($AH254+$AI254&gt;=2800,2800*'umowa o pracę'!$E$8,($AH254+$AI254)*'umowa o pracę'!$E$8),2)+IF($AI254=0,ROUND(IF($AH254&gt;2800,ROUND($AK254/$AH254*2800,2),$AK254)*'umowa o pracę'!$E$8,2),ROUND(IF($AH254&gt;2800,ROUND($AK254/$AH254*2800,2),$AK254)*'umowa o pracę'!$E$8,2)),ROUND(IF($AH254+$AI254&gt;=2800,2800*'umowa o pracę'!$E$8,($AH254+$AI254)*'umowa o pracę'!$E$8),2)-IF($AI254=0,ROUND(ROUND(IF($AH254&gt;2800,ROUND($AJ254/$AH254*2800,2),$AJ254),2)*'umowa o pracę'!$E$8,2),IF($AI254&gt;0,IF($AH254+$AI254&lt;2800,ROUND(ROUND($AJ254+ROUND($AI254*9%,2),2)*'umowa o pracę'!$E$8,2),IF(AND($AH254+$AI254&gt;=2800,$AI254&lt;2800,$AH254&lt;2800),ROUND((ROUND(((2800-$AI254)/$AH254)*$AJ254,2)+ROUND($AI254*9%,2))*'umowa o pracę'!$E$8,2),IF(AND($AH254+$AI254&gt;=2800,$AI254&gt;=2800),ROUND((ROUND(2800*9%,2))*'umowa o pracę'!$E$8,2),IF(AND($AH254+$AI254&gt;=2800,$AH254&gt;=2800,$AI254&lt;2800),ROUND((ROUND($AI254*9%,2)+ROUND(((2800-$AI254)/$AH254)*$AJ254,2))*'umowa o pracę'!$E$8,2),0)))),0)))&gt;$J254,$J254,IF(AND($AG254=1,$I254&gt;0),ROUND(IF($AH254+$AI254&gt;=2800,2800*'umowa o pracę'!$E$8,($AH254+$AI254)*'umowa o pracę'!$E$8),2)+IF($AI254=0,ROUND(IF($AH254&gt;2800,ROUND($AK254/$AH254*2800,2),$AK254)*'umowa o pracę'!$E$8,2),ROUND(IF($AH254&gt;2800,ROUND($AK254/$AH254*2800,2),$AK254)*'umowa o pracę'!$E$8,2)),ROUND(IF($AH254+$AI254&gt;=2800,2800*'umowa o pracę'!$E$8,($AH254+$AI254)*'umowa o pracę'!$E$8),2)-IF($AI254=0,ROUND(ROUND(IF($AH254&gt;2800,ROUND($AJ254/$AH254*2800,2),$AJ254),2)*'umowa o pracę'!$E$8,2),IF($AI254&gt;0,IF($AH254+$AI254&lt;2800,ROUND(ROUND($AJ254+ROUND($AI254*9%,2),2)*'umowa o pracę'!$E$8,2),IF(AND($AH254+$AI254&gt;=2800,$AI254&lt;2800,$AH254&lt;2800),ROUND((ROUND(((2800-$AI254)/$AH254)*$AJ254,2)+ROUND($AI254*9%,2))*'umowa o pracę'!$E$8,2),IF(AND($AH254+$AI254&gt;=2800,$AI254&gt;=2800),ROUND((ROUND(2800*9%,2))*'umowa o pracę'!$E$8,2),IF(AND($AH254+$AI254&gt;=2800,$AH254&gt;=2800,$AI254&lt;2800),ROUND((ROUND($AI254*9%,2)+ROUND(((2800-$AI254)/$AH254)*$AJ254,2))*'umowa o pracę'!$E$8,2),0)))),0))))&gt;$J254,$J254,IF(IF(AND($AG254=1,$I254&gt;0),ROUND(IF($AH254+$AI254&gt;=2800,2800*'umowa o pracę'!$E$8,($AH254+$AI254)*'umowa o pracę'!$E$8),2)+IF($AI254=0,ROUND(IF($AH254&gt;2800,ROUND($AK254/$AH254*2800,2),$AK254)*'umowa o pracę'!$E$8,2),ROUND(IF($AH254&gt;2800,ROUND($AK254/$AH254*2800,2),$AK254)*'umowa o pracę'!$E$8,2)),ROUND(IF($AH254+$AI254&gt;=2800,2800*'umowa o pracę'!$E$8,($AH254+$AI254)*'umowa o pracę'!$E$8),2)-IF($AI254=0,ROUND(ROUND(IF($AH254&gt;2800,ROUND($AJ254/$AH254*2800,2),$AJ254),2)*'umowa o pracę'!$E$8,2),IF($AI254&gt;0,IF($AH254+$AI254&lt;2800,ROUND(ROUND($AJ254+ROUND($AI254*9%,2),2)*'umowa o pracę'!$E$8,2),IF(AND($AH254+$AI254&gt;=2800,$AI254&lt;2800,$AH254&lt;2800),ROUND((ROUND(((2800-$AI254)/$AH254)*$AJ254,2)+ROUND($AI254*9%,2))*'umowa o pracę'!$E$8,2),IF(AND($AH254+$AI254&gt;=2800,$AI254&gt;=2800),ROUND((ROUND(2800*9%,2))*'umowa o pracę'!$E$8,2),IF(AND($AH254+$AI254&gt;=2800,$AH254&gt;=2800,$AI254&lt;2800),ROUND((ROUND($AI254*9%,2)+ROUND(((2800-$AI254)/$AH254)*$AJ254,2))*'umowa o pracę'!$E$8,2),0)))),0)))&gt;$J254,$J254,IF(AND($AG254=1,$I254&gt;0),ROUND(IF($AH254+$AI254&gt;=2800,2800*'umowa o pracę'!$E$8,($AH254+$AI254)*'umowa o pracę'!$E$8),2)+IF($AI254=0,ROUND(IF($AH254&gt;2800,ROUND($AK254/$AH254*2800,2),$AK254)*'umowa o pracę'!$E$8,2),ROUND(IF($AH254&gt;2800,ROUND($AK254/$AH254*2800,2),$AK254)*'umowa o pracę'!$E$8,2)),ROUND(IF($AH254+$AI254&gt;=2800,2800*'umowa o pracę'!$E$8,($AH254+$AI254)*'umowa o pracę'!$E$8),2)-IF(AND($AI254=0,I254&gt;0),ROUND(ROUND(IF($AH254&gt;2800,ROUND($AJ254/$AH254*2800,2),$AJ254),2)*'umowa o pracę'!$E$8,2),IF($AI254&gt;0,IF($AH254+$AI254&lt;2800,ROUND(ROUND($AJ254+ROUND($AI254*9%,2),2)*'umowa o pracę'!$E$8,2),IF(AND($AH254+$AI254&gt;=2800,$AI254&lt;2800,$AH254&lt;2800),ROUND((ROUND(((2800-$AI254)/$AH254)*$AJ254,2)+ROUND($AI254*9%,2))*'umowa o pracę'!$E$8,2),IF(AND($AH254+$AI254&gt;=2800,$AI254&gt;=2800),ROUND((ROUND(2800*9%,2))*'umowa o pracę'!$E$8,2),IF(AND($AH254+$AI254&gt;=2800,$AH254&gt;=2800,$AI254&lt;2800),ROUND((ROUND($AI254*9%,2)+ROUND(((2800-$AI254)/$AH254)*$AJ254,2))*'umowa o pracę'!$E$8,2),0)))),0)))))</f>
        <v>0</v>
      </c>
      <c r="AO254" s="32">
        <f>IF('umowa o pracę'!$E$7=2020,IF(IF($AG254=1,IF($AI254=0,ROUND(IF($AH254&gt;2600,ROUND($AJ254/$AH254*2600,2),$AJ254)*'umowa o pracę'!$E$8,2),IF($AH254+$AI254&lt;2600,ROUND(ROUND($AJ254+ROUND($AI254*9%,2),2)*'umowa o pracę'!$E$8,2),IF(AND($AH254+$AI254&gt;=2600,$AH254&lt;2600),ROUND((ROUND($AJ254+ROUND((2600-$AH254)*9%,2),2))*'umowa o pracę'!$E$8,2),IF(AND($AH254+$AI254&gt;=2600,$AH254&gt;=2600),ROUND(ROUND($AJ254/$AH254*2600,2)*'umowa o pracę'!$E$8,2),0)))),0)&gt;$H254,$H254,IF($AG254=1,IF($AI254=0,ROUND(IF($AH254&gt;2600,ROUND($AJ254/$AH254*2600,2),$AJ254)*'umowa o pracę'!$E$8,2),IF($AH254+$AI254&lt;2600,ROUND(ROUND($AJ254+ROUND($AI254*9%,2),2)*'umowa o pracę'!$E$8,2),IF(AND($AH254+$AI254&gt;=2600,$AH254&lt;2600),ROUND((ROUND($AJ254+ROUND((2600-$AH254)*9%,2),2))*'umowa o pracę'!$E$8,2),IF(AND($AH254+$AI254&gt;=2600,$AH254&gt;=2600),ROUND(ROUND($AJ254/$AH254*2600,2)*'umowa o pracę'!$E$8,2),0)))),0)),IF('umowa o pracę'!$E$7=2021,IF(IF($AG254=1,IF($AI254=0,ROUND(IF($AH254&gt;2800,ROUND($AJ254/$AH254*2800,2),$AJ254)*'umowa o pracę'!$E$8,2),IF($AH254+$AI254&lt;2800,ROUND(ROUND($AJ254+ROUND($AI254*9%,2),2)*'umowa o pracę'!$E$8,2),IF(AND($AH254+$AI254&gt;=2800,$AH254&lt;2800),ROUND((ROUND($AJ254+ROUND((2800-$AH254)*9%,2),2))*'umowa o pracę'!$E$8,2),IF(AND($AH254+$AI254&gt;=2800,$AH254&gt;=2800),ROUND(ROUND($AJ254/$AH254*2800,2)*'umowa o pracę'!$E$8,2),0)))),0)&gt;$H254,$H254,IF($AG254=1,IF($AI254=0,ROUND(IF($AH254&gt;2800,ROUND($AJ254/$AH254*2800,2),$AJ254)*'umowa o pracę'!$E$8,2),IF($AH254+$AI254&lt;2800,ROUND(ROUND($AJ254+ROUND($AI254*9%,2),2)*'umowa o pracę'!$E$8,2),IF(AND($AH254+$AI254&gt;=2800,$AH254&lt;2800),ROUND((ROUND($AJ254+ROUND((2800-$AH254)*9%,2),2))*'umowa o pracę'!$E$8,2),IF(AND($AH254+$AI254&gt;=2800,$AH254&gt;=2800),ROUND(ROUND($AJ254/$AH254*2800,2)*'umowa o pracę'!$E$8,2),0)))),0)),0))</f>
        <v>0</v>
      </c>
      <c r="AP254" s="32">
        <f>IF('umowa o pracę'!$E$7=2020,IF(IF($AG254=1,IF($AI254=0,ROUND(IF($AH254&gt;2600,ROUND($AK254/$AH254*2600,2),$AK254)*'umowa o pracę'!$E$8,2),ROUND(IF($AH254&gt;2600,ROUND($AK254/$AH254*2600,2),$AK254)*'umowa o pracę'!$E$8,2)),0)&gt;$I254,$I254,IF($AG254=1,IF($AI254=0,ROUND(IF($AH254&gt;2600,ROUND($AK254/$AH254*2600,2),$AK254)*'umowa o pracę'!$E$8,2),ROUND(IF($AH254&gt;2600,ROUND($AK254/$AH254*2600,2),$AK254)*'umowa o pracę'!$E$8,2)),0)),IF('umowa o pracę'!$E$7=2021,IF(IF($AG254=1,IF($AI254=0,ROUND(IF($AH254&gt;2800,ROUND($AK254/$AH254*2800,2),$AK254)*'umowa o pracę'!$E$8,2),ROUND(IF($AH254&gt;2800,ROUND($AK254/$AH254*2800,2),$AK254)*'umowa o pracę'!$E$8,2)),0)&gt;$I254,$I254,IF($AG254=1,IF($AI254=0,ROUND(IF($AH254&gt;2800,ROUND($AK254/$AH254*2800,2),$AK254)*'umowa o pracę'!$E$8,2),ROUND(IF($AH254&gt;2800,ROUND($AK254/$AH254*2800,2),$AK254)*'umowa o pracę'!$E$8,2)),0)),0))</f>
        <v>0</v>
      </c>
      <c r="AQ254" s="56">
        <f>IF('umowa o pracę'!$E$7=2020,$AM254,IF('umowa o pracę'!$E$7=2021,$AN254,0))</f>
        <v>0</v>
      </c>
      <c r="AR254" s="33">
        <f>IF('umowa o pracę'!$E$7=0,0,U254+AF254+AQ254)</f>
        <v>0</v>
      </c>
      <c r="AS254" s="19"/>
      <c r="AT254" s="19"/>
      <c r="AU254" s="19"/>
      <c r="AV254" s="6"/>
      <c r="AW254" s="6"/>
      <c r="AX254" s="6">
        <f t="shared" si="39"/>
        <v>10</v>
      </c>
      <c r="AY254" s="6"/>
      <c r="AZ254" s="234">
        <f t="shared" si="42"/>
        <v>0</v>
      </c>
      <c r="BA254" s="234">
        <f t="shared" si="43"/>
        <v>0</v>
      </c>
      <c r="BB254" s="234">
        <f t="shared" si="44"/>
        <v>0</v>
      </c>
      <c r="BC254" s="234">
        <f t="shared" si="45"/>
        <v>0</v>
      </c>
      <c r="BD254" s="234">
        <f t="shared" si="46"/>
        <v>0</v>
      </c>
      <c r="BE254" s="234">
        <f t="shared" si="47"/>
        <v>0</v>
      </c>
      <c r="BF254" s="234">
        <f t="shared" si="48"/>
        <v>0</v>
      </c>
      <c r="BG254" s="234">
        <f t="shared" si="49"/>
        <v>0</v>
      </c>
      <c r="BH254" s="234">
        <f t="shared" si="50"/>
        <v>0</v>
      </c>
      <c r="BI254" s="238">
        <f t="shared" si="51"/>
        <v>0</v>
      </c>
      <c r="BJ254" s="236"/>
      <c r="BK254" s="236"/>
      <c r="BL254" s="237"/>
    </row>
    <row r="255" spans="1:64" ht="15.75" customHeight="1" x14ac:dyDescent="0.25">
      <c r="A255" s="129">
        <v>244</v>
      </c>
      <c r="B255" s="57"/>
      <c r="C255" s="57"/>
      <c r="D255" s="36"/>
      <c r="E255" s="36"/>
      <c r="F255" s="242"/>
      <c r="G255" s="37">
        <v>1</v>
      </c>
      <c r="H255" s="58">
        <v>0</v>
      </c>
      <c r="I255" s="59">
        <v>0</v>
      </c>
      <c r="J255" s="60">
        <v>0</v>
      </c>
      <c r="K255" s="52">
        <v>1</v>
      </c>
      <c r="L255" s="39">
        <v>0</v>
      </c>
      <c r="M255" s="39">
        <v>0</v>
      </c>
      <c r="N255" s="39">
        <v>0</v>
      </c>
      <c r="O255" s="39">
        <v>0</v>
      </c>
      <c r="P255" s="35">
        <f>IF('umowa o pracę'!$E$7=2020,ROUND(IF($L255&gt;=2600,2600*'umowa o pracę'!$E$8,$L255*'umowa o pracę'!$E$8),2),IF('umowa o pracę'!$E$7=2021,ROUND(IF($L255&gt;=2800,2800*'umowa o pracę'!$E$8,$L255*'umowa o pracę'!$E$8),2),0))</f>
        <v>0</v>
      </c>
      <c r="Q255" s="252">
        <f>IF(IF(IF(AND($K255=1,$I255&gt;0),ROUND(IF($L255+$M255&gt;=2600,2600*'umowa o pracę'!$E$8,($L255+$M255)*'umowa o pracę'!$E$8),2)+IF($M255=0,ROUND(IF($L255&gt;2600,ROUND($O255/$L255*2600,2),$O255)*'umowa o pracę'!$E$8,2),ROUND(IF($L255&gt;2600,ROUND($O255/$L255*2600,2),$O255)*'umowa o pracę'!$E$8,2)),ROUND(IF($L255+$M255&gt;=2600,2600*'umowa o pracę'!$E$8,($L255+$M255)*'umowa o pracę'!$E$8),2)-IF($M255=0,ROUND(ROUND(IF($L255&gt;2600,ROUND($N255/$L255*2600,2),$N255),2)*'umowa o pracę'!$E$8,2),IF($M255&gt;0,IF($L255+$M255&lt;2600,ROUND(ROUND($N255+ROUND($M255*9%,2),2)*'umowa o pracę'!$E$8,2),IF(AND($L255+$M255&gt;=2600,$M255&lt;2600,$L255&lt;2600),ROUND((ROUND(((2600-$M255)/$L255)*$N255,2)+ROUND($M255*9%,2))*'umowa o pracę'!$E$8,2),IF(AND($L255+$M255&gt;=2600,$M255&gt;=2600),ROUND((ROUND(2600*9%,2))*'umowa o pracę'!$E$8,2),IF(AND($L255+$M255&gt;=2600,$L255&gt;=2600,$M255&lt;2600),ROUND((ROUND($M255*9%,2)+ROUND(((2600-$M255)/$L255)*$N255,2))*'umowa o pracę'!$E$8,2),0)))),0)))&gt;$J255,$J255,IF(AND($K255=1,$I255&gt;0),ROUND(IF($L255+$M255&gt;=2600,2600*'umowa o pracę'!$E$8,($L255+$M255)*'umowa o pracę'!$E$8),2)+IF($M255=0,ROUND(IF($L255&gt;2600,ROUND($O255/$L255*2600,2),$O255)*'umowa o pracę'!$E$8,2),ROUND(IF($L255&gt;2600,ROUND($O255/$L255*2600,2),$O255)*'umowa o pracę'!$E$8,2)),ROUND(IF($L255+$M255&gt;=2600,2600*'umowa o pracę'!$E$8,($L255+$M255)*'umowa o pracę'!$E$8),2)-IF($M255=0,ROUND(ROUND(IF($L255&gt;2600,ROUND($N255/$L255*2600,2),$N255),2)*'umowa o pracę'!$E$8,2),IF($M255&gt;0,IF($L255+$M255&lt;2600,ROUND(ROUND($N255+ROUND($M255*9%,2),2)*'umowa o pracę'!$E$8,2),IF(AND($L255+$M255&gt;=2600,$M255&lt;2600,$L255&lt;2600),ROUND((ROUND(((2600-$M255)/$L255)*$N255,2)+ROUND($M255*9%,2))*'umowa o pracę'!$E$8,2),IF(AND($L255+$M255&gt;=2600,$M255&gt;=2600),ROUND((ROUND(2600*9%,2))*'umowa o pracę'!$E$8,2),IF(AND($L255+$M255&gt;=2600,$L255&gt;=2600,$M255&lt;2600),ROUND((ROUND($M255*9%,2)+ROUND(((2600-$M255)/$L255)*$N255,2))*'umowa o pracę'!$E$8,2),0)))),0))))&gt;$J255,$J255,IF(IF(AND($K255=1,$I255&gt;0),ROUND(IF($L255+$M255&gt;=2600,2600*'umowa o pracę'!$E$8,($L255+$M255)*'umowa o pracę'!$E$8),2)+IF($M255=0,ROUND(IF($L255&gt;2600,ROUND($O255/$L255*2600,2),$O255)*'umowa o pracę'!$E$8,2),ROUND(IF($L255&gt;2600,ROUND($O255/$L255*2600,2),$O255)*'umowa o pracę'!$E$8,2)),ROUND(IF($L255+$M255&gt;=2600,2600*'umowa o pracę'!$E$8,($L255+$M255)*'umowa o pracę'!$E$8),2)-IF($M255=0,ROUND(ROUND(IF($L255&gt;2600,ROUND($N255/$L255*2600,2),$N255),2)*'umowa o pracę'!$E$8,2),IF($M255&gt;0,IF($L255+$M255&lt;2600,ROUND(ROUND($N255+ROUND($M255*9%,2),2)*'umowa o pracę'!$E$8,2),IF(AND($L255+$M255&gt;=2600,$M255&lt;2600,$L255&lt;2600),ROUND((ROUND(((2600-$M255)/$L255)*$N255,2)+ROUND($M255*9%,2))*'umowa o pracę'!$E$8,2),IF(AND($L255+$M255&gt;=2600,$M255&gt;=2600),ROUND((ROUND(2600*9%,2))*'umowa o pracę'!$E$8,2),IF(AND($L255+$M255&gt;=2600,$L255&gt;=2600,$M255&lt;2600),ROUND((ROUND($M255*9%,2)+ROUND(((2600-$M255)/$L255)*$N255,2))*'umowa o pracę'!$E$8,2),0)))),0)))&gt;$J255,$J255,IF(AND($K255=1,$I255&gt;0),ROUND(IF($L255+$M255&gt;=2600,2600*'umowa o pracę'!$E$8,($L255+$M255)*'umowa o pracę'!$E$8),2)+IF($M255=0,ROUND(IF($L255&gt;2600,ROUND($O255/$L255*2600,2),$O255)*'umowa o pracę'!$E$8,2),ROUND(IF($L255&gt;2600,ROUND($O255/$L255*2600,2),$O255)*'umowa o pracę'!$E$8,2)),ROUND(IF($L255+$M255&gt;=2600,2600*'umowa o pracę'!$E$8,($L255+$M255)*'umowa o pracę'!$E$8),2)-IF(AND($M255=0,I255&gt;0),ROUND(ROUND(IF($L255&gt;2600,ROUND($N255/$L255*2600,2),$N255),2)*'umowa o pracę'!$E$8,2),IF($M255&gt;0,IF($L255+$M255&lt;2600,ROUND(ROUND($N255+ROUND($M255*9%,2),2)*'umowa o pracę'!$E$8,2),IF(AND($L255+$M255&gt;=2600,$M255&lt;2600,$L255&lt;2600),ROUND((ROUND(((2600-$M255)/$L255)*$N255,2)+ROUND($M255*9%,2))*'umowa o pracę'!$E$8,2),IF(AND($L255+$M255&gt;=2600,$M255&gt;=2600),ROUND((ROUND(2600*9%,2))*'umowa o pracę'!$E$8,2),IF(AND($L255+$M255&gt;=2600,$L255&gt;=2600,$M255&lt;2600),ROUND((ROUND($M255*9%,2)+ROUND(((2600-$M255)/$L255)*$N255,2))*'umowa o pracę'!$E$8,2),0)))),0)))))</f>
        <v>0</v>
      </c>
      <c r="R255" s="252">
        <f>IF(IF(IF(AND($K255=1,$I255&gt;0),ROUND(IF($L255+$M255&gt;=2800,2800*'umowa o pracę'!$E$8,($L255+$M255)*'umowa o pracę'!$E$8),2)+IF($M255=0,ROUND(IF($L255&gt;2800,ROUND($O255/$L255*2800,2),$O255)*'umowa o pracę'!$E$8,2),ROUND(IF($L255&gt;2800,ROUND($O255/$L255*2800,2),$O255)*'umowa o pracę'!$E$8,2)),ROUND(IF($L255+$M255&gt;=2800,2800*'umowa o pracę'!$E$8,($L255+$M255)*'umowa o pracę'!$E$8),2)-IF($M255=0,ROUND(ROUND(IF($L255&gt;2800,ROUND($N255/$L255*2800,2),$N255),2)*'umowa o pracę'!$E$8,2),IF($M255&gt;0,IF($L255+$M255&lt;2800,ROUND(ROUND($N255+ROUND($M255*9%,2),2)*'umowa o pracę'!$E$8,2),IF(AND($L255+$M255&gt;=2800,$M255&lt;2800,$L255&lt;2800),ROUND((ROUND(((2800-$M255)/$L255)*$N255,2)+ROUND($M255*9%,2))*'umowa o pracę'!$E$8,2),IF(AND($L255+$M255&gt;=2800,$M255&gt;=2800),ROUND((ROUND(2800*9%,2))*'umowa o pracę'!$E$8,2),IF(AND($L255+$M255&gt;=2800,$L255&gt;=2800,$M255&lt;2800),ROUND((ROUND($M255*9%,2)+ROUND(((2800-$M255)/$L255)*$N255,2))*'umowa o pracę'!$E$8,2),0)))),0)))&gt;$J255,$J255,IF(AND($K255=1,$I255&gt;0),ROUND(IF($L255+$M255&gt;=2800,2800*'umowa o pracę'!$E$8,($L255+$M255)*'umowa o pracę'!$E$8),2)+IF($M255=0,ROUND(IF($L255&gt;2800,ROUND($O255/$L255*2800,2),$O255)*'umowa o pracę'!$E$8,2),ROUND(IF($L255&gt;2800,ROUND($O255/$L255*2800,2),$O255)*'umowa o pracę'!$E$8,2)),ROUND(IF($L255+$M255&gt;=2800,2800*'umowa o pracę'!$E$8,($L255+$M255)*'umowa o pracę'!$E$8),2)-IF($M255=0,ROUND(ROUND(IF($L255&gt;2800,ROUND($N255/$L255*2800,2),$N255),2)*'umowa o pracę'!$E$8,2),IF($M255&gt;0,IF($L255+$M255&lt;2800,ROUND(ROUND($N255+ROUND($M255*9%,2),2)*'umowa o pracę'!$E$8,2),IF(AND($L255+$M255&gt;=2800,$M255&lt;2800,$L255&lt;2800),ROUND((ROUND(((2800-$M255)/$L255)*$N255,2)+ROUND($M255*9%,2))*'umowa o pracę'!$E$8,2),IF(AND($L255+$M255&gt;=2800,$M255&gt;=2800),ROUND((ROUND(2800*9%,2))*'umowa o pracę'!$E$8,2),IF(AND($L255+$M255&gt;=2800,$L255&gt;=2800,$M255&lt;2800),ROUND((ROUND($M255*9%,2)+ROUND(((2800-$M255)/$L255)*$N255,2))*'umowa o pracę'!$E$8,2),0)))),0))))&gt;$J255,$J255,IF(IF(AND($K255=1,$I255&gt;0),ROUND(IF($L255+$M255&gt;=2800,2800*'umowa o pracę'!$E$8,($L255+$M255)*'umowa o pracę'!$E$8),2)+IF($M255=0,ROUND(IF($L255&gt;2800,ROUND($O255/$L255*2800,2),$O255)*'umowa o pracę'!$E$8,2),ROUND(IF($L255&gt;2800,ROUND($O255/$L255*2800,2),$O255)*'umowa o pracę'!$E$8,2)),ROUND(IF($L255+$M255&gt;=2800,2800*'umowa o pracę'!$E$8,($L255+$M255)*'umowa o pracę'!$E$8),2)-IF($M255=0,ROUND(ROUND(IF($L255&gt;2800,ROUND($N255/$L255*2800,2),$N255),2)*'umowa o pracę'!$E$8,2),IF($M255&gt;0,IF($L255+$M255&lt;2800,ROUND(ROUND($N255+ROUND($M255*9%,2),2)*'umowa o pracę'!$E$8,2),IF(AND($L255+$M255&gt;=2800,$M255&lt;2800,$L255&lt;2800),ROUND((ROUND(((2800-$M255)/$L255)*$N255,2)+ROUND($M255*9%,2))*'umowa o pracę'!$E$8,2),IF(AND($L255+$M255&gt;=2800,$M255&gt;=2800),ROUND((ROUND(2800*9%,2))*'umowa o pracę'!$E$8,2),IF(AND($L255+$M255&gt;=2800,$L255&gt;=2800,$M255&lt;2800),ROUND((ROUND($M255*9%,2)+ROUND(((2800-$M255)/$L255)*$N255,2))*'umowa o pracę'!$E$8,2),0)))),0)))&gt;$J255,$J255,IF(AND($K255=1,$I255&gt;0),ROUND(IF($L255+$M255&gt;=2800,2800*'umowa o pracę'!$E$8,($L255+$M255)*'umowa o pracę'!$E$8),2)+IF($M255=0,ROUND(IF($L255&gt;2800,ROUND($O255/$L255*2800,2),$O255)*'umowa o pracę'!$E$8,2),ROUND(IF($L255&gt;2800,ROUND($O255/$L255*2800,2),$O255)*'umowa o pracę'!$E$8,2)),ROUND(IF($L255+$M255&gt;=2800,2800*'umowa o pracę'!$E$8,($L255+$M255)*'umowa o pracę'!$E$8),2)-IF(AND($M255=0,I255&gt;0),ROUND(ROUND(IF($L255&gt;2800,ROUND($N255/$L255*2800,2),$N255),2)*'umowa o pracę'!$E$8,2),IF($M255&gt;0,IF($L255+$M255&lt;2800,ROUND(ROUND($N255+ROUND($M255*9%,2),2)*'umowa o pracę'!$E$8,2),IF(AND($L255+$M255&gt;=2800,$M255&lt;2800,$L255&lt;2800),ROUND((ROUND(((2800-$M255)/$L255)*$N255,2)+ROUND($M255*9%,2))*'umowa o pracę'!$E$8,2),IF(AND($L255+$M255&gt;=2800,$M255&gt;=2800),ROUND((ROUND(2800*9%,2))*'umowa o pracę'!$E$8,2),IF(AND($L255+$M255&gt;=2800,$L255&gt;=2800,$M255&lt;2800),ROUND((ROUND($M255*9%,2)+ROUND(((2800-$M255)/$L255)*$N255,2))*'umowa o pracę'!$E$8,2),0)))),0)))))</f>
        <v>0</v>
      </c>
      <c r="S255" s="32">
        <f>IF('umowa o pracę'!$E$7=2020,IF(IF($K255=1,IF($M255=0,ROUND(IF($L255&gt;2600,ROUND($N255/$L255*2600,2),$N255)*'umowa o pracę'!$E$8,2),IF($L255+$M255&lt;2600,ROUND(ROUND($N255+ROUND($M255*9%,2),2)*'umowa o pracę'!$E$8,2),IF(AND($L255+$M255&gt;=2600,$L255&lt;2600),ROUND((ROUND($N255+ROUND((2600-$L255)*9%,2),2))*'umowa o pracę'!$E$8,2),IF(AND($L255+$M255&gt;=2600,$L255&gt;=2600),ROUND(ROUND($N255/$L255*2600,2)*'umowa o pracę'!$E$8,2),0)))),0)&gt;$H255,$H255,IF($K255=1,IF($M255=0,ROUND(IF($L255&gt;2600,ROUND($N255/$L255*2600,2),$N255)*'umowa o pracę'!$E$8,2),IF($L255+$M255&lt;2600,ROUND(ROUND($N255+ROUND($M255*9%,2),2)*'umowa o pracę'!$E$8,2),IF(AND($L255+$M255&gt;=2600,$L255&lt;2600),ROUND((ROUND($N255+ROUND((2600-$L255)*9%,2),2))*'umowa o pracę'!$E$8,2),IF(AND($L255+$M255&gt;=2600,$L255&gt;=2600),ROUND(ROUND($N255/$L255*2600,2)*'umowa o pracę'!$E$8,2),0)))),0)),IF('umowa o pracę'!$E$7=2021,IF(IF($K255=1,IF($M255=0,ROUND(IF($L255&gt;2800,ROUND($N255/$L255*2800,2),$N255)*'umowa o pracę'!$E$8,2),IF($L255+$M255&lt;2800,ROUND(ROUND($N255+ROUND($M255*9%,2),2)*'umowa o pracę'!$E$8,2),IF(AND($L255+$M255&gt;=2800,$L255&lt;2800),ROUND((ROUND($N255+ROUND((2800-$L255)*9%,2),2))*'umowa o pracę'!$E$8,2),IF(AND($L255+$M255&gt;=2800,$L255&gt;=2800),ROUND(ROUND($N255/$L255*2800,2)*'umowa o pracę'!$E$8,2),0)))),0)&gt;$H255,$H255,IF($K255=1,IF($M255=0,ROUND(IF($L255&gt;2800,ROUND($N255/$L255*2800,2),$N255)*'umowa o pracę'!$E$8,2),IF($L255+$M255&lt;2800,ROUND(ROUND($N255+ROUND($M255*9%,2),2)*'umowa o pracę'!$E$8,2),IF(AND($L255+$M255&gt;=2800,$L255&lt;2800),ROUND((ROUND($N255+ROUND((2800-$L255)*9%,2),2))*'umowa o pracę'!$E$8,2),IF(AND($L255+$M255&gt;=2800,$L255&gt;=2800),ROUND(ROUND($N255/$L255*2800,2)*'umowa o pracę'!$E$8,2),0)))),0)),0))</f>
        <v>0</v>
      </c>
      <c r="T255" s="32">
        <f>IF('umowa o pracę'!$E$7=2020,IF(IF($K255=1,IF($M255=0,ROUND(IF($L255&gt;2600,ROUND($O255/$L255*2600,2),$O255)*'umowa o pracę'!$E$8,2),ROUND(IF($L255&gt;2600,ROUND($O255/$L255*2600,2),$O255)*'umowa o pracę'!$E$8,2)),0)&gt;$I255,$I255,IF($K255=1,IF($M255=0,ROUND(IF($L255&gt;2600,ROUND($O255/$L255*2600,2),$O255)*'umowa o pracę'!$E$8,2),ROUND(IF($L255&gt;2600,ROUND($O255/$L255*2600,2),$O255)*'umowa o pracę'!$E$8,2)),0)),IF('umowa o pracę'!$E$7=2021,IF(IF($K255=1,IF($M255=0,ROUND(IF($L255&gt;2800,ROUND($O255/$L255*2800,2),$O255)*'umowa o pracę'!$E$8,2),ROUND(IF($L255&gt;2800,ROUND($O255/$L255*2800,2),$O255)*'umowa o pracę'!$E$8,2)),0)&gt;$I255,$I255,IF($K255=1,IF($M255=0,ROUND(IF($L255&gt;2800,ROUND($O255/$L255*2800,2),$O255)*'umowa o pracę'!$E$8,2),ROUND(IF($L255&gt;2800,ROUND($O255/$L255*2800,2),$O255)*'umowa o pracę'!$E$8,2)),0)),0))</f>
        <v>0</v>
      </c>
      <c r="U255" s="51">
        <f>IF('umowa o pracę'!$E$7=2020,$Q255,IF('umowa o pracę'!$E$7=2021,$R255,0))</f>
        <v>0</v>
      </c>
      <c r="V255" s="53">
        <f t="shared" si="40"/>
        <v>1</v>
      </c>
      <c r="W255" s="54">
        <f>IF('umowa o pracę'!$E$6&lt;2,0,$L255)</f>
        <v>0</v>
      </c>
      <c r="X255" s="54">
        <f>IF('umowa o pracę'!$E$6&lt;2,0,$M255)</f>
        <v>0</v>
      </c>
      <c r="Y255" s="55">
        <f>IF('umowa o pracę'!$E$6&lt;2,0,$N255)</f>
        <v>0</v>
      </c>
      <c r="Z255" s="55">
        <f>IF('umowa o pracę'!$E$6&lt;2,0,$O255)</f>
        <v>0</v>
      </c>
      <c r="AA255" s="32">
        <f>IF('umowa o pracę'!$E$7=2020,ROUND(IF($W255&gt;=2600,2600*'umowa o pracę'!$E$8,$W255*'umowa o pracę'!$E$8),2),IF('umowa o pracę'!$E$7=2021,ROUND(IF($W255&gt;=2800,2800*'umowa o pracę'!$E$8,$W255*'umowa o pracę'!$E$8),2),0))</f>
        <v>0</v>
      </c>
      <c r="AB255" s="32">
        <f>IF(IF(IF(AND($V255=1,$I255&gt;0),ROUND(IF($W255+$X255&gt;=2600,2600*'umowa o pracę'!$E$8,($W255+$X255)*'umowa o pracę'!$E$8),2)+IF($X255=0,ROUND(IF($W255&gt;2600,ROUND($Z255/$W255*2600,2),$Z255)*'umowa o pracę'!$E$8,2),ROUND(IF($W255&gt;2600,ROUND($Z255/$W255*2600,2),$Z255)*'umowa o pracę'!$E$8,2)),ROUND(IF($W255+$X255&gt;=2600,2600*'umowa o pracę'!$E$8,($W255+$X255)*'umowa o pracę'!$E$8),2)-IF($X255=0,ROUND(ROUND(IF($W255&gt;2600,ROUND($Y255/$W255*2600,2),$Y255),2)*'umowa o pracę'!$E$8,2),IF($X255&gt;0,IF($W255+$X255&lt;2600,ROUND(ROUND($Y255+ROUND($X255*9%,2),2)*'umowa o pracę'!$E$8,2),IF(AND($W255+$X255&gt;=2600,$X255&lt;2600,$W255&lt;2600),ROUND((ROUND(((2600-$X255)/$W255)*$Y255,2)+ROUND($X255*9%,2))*'umowa o pracę'!$E$8,2),IF(AND($W255+$X255&gt;=2600,$X255&gt;=2600),ROUND((ROUND(2600*9%,2))*'umowa o pracę'!$E$8,2),IF(AND($W255+$X255&gt;=2600,$W255&gt;=2600,$X255&lt;2600),ROUND((ROUND($X255*9%,2)+ROUND(((2600-$X255)/$W255)*$Y255,2))*'umowa o pracę'!$E$8,2),0)))),0)))&gt;$J255,$J255,IF(AND($V255=1,$I255&gt;0),ROUND(IF($W255+$X255&gt;=2600,2600*'umowa o pracę'!$E$8,($W255+$X255)*'umowa o pracę'!$E$8),2)+IF($X255=0,ROUND(IF($W255&gt;2600,ROUND($Z255/$W255*2600,2),$Z255)*'umowa o pracę'!$E$8,2),ROUND(IF($W255&gt;2600,ROUND($Z255/$W255*2600,2),$Z255)*'umowa o pracę'!$E$8,2)),ROUND(IF($W255+$X255&gt;=2600,2600*'umowa o pracę'!$E$8,($W255+$X255)*'umowa o pracę'!$E$8),2)-IF($X255=0,ROUND(ROUND(IF($W255&gt;2600,ROUND($Y255/$W255*2600,2),$Y255),2)*'umowa o pracę'!$E$8,2),IF($X255&gt;0,IF($W255+$X255&lt;2600,ROUND(ROUND($Y255+ROUND($X255*9%,2),2)*'umowa o pracę'!$E$8,2),IF(AND($W255+$X255&gt;=2600,$X255&lt;2600,$W255&lt;2600),ROUND((ROUND(((2600-$X255)/$W255)*$Y255,2)+ROUND($X255*9%,2))*'umowa o pracę'!$E$8,2),IF(AND($W255+$X255&gt;=2600,$X255&gt;=2600),ROUND((ROUND(2600*9%,2))*'umowa o pracę'!$E$8,2),IF(AND($W255+$X255&gt;=2600,$W255&gt;=2600,$X255&lt;2600),ROUND((ROUND($X255*9%,2)+ROUND(((2600-$X255)/$W255)*$Y255,2))*'umowa o pracę'!$E$8,2),0)))),0))))&gt;$J255,$J255,IF(IF(AND($V255=1,$I255&gt;0),ROUND(IF($W255+$X255&gt;=2600,2600*'umowa o pracę'!$E$8,($W255+$X255)*'umowa o pracę'!$E$8),2)+IF($X255=0,ROUND(IF($W255&gt;2600,ROUND($Z255/$W255*2600,2),$Z255)*'umowa o pracę'!$E$8,2),ROUND(IF($W255&gt;2600,ROUND($Z255/$W255*2600,2),$Z255)*'umowa o pracę'!$E$8,2)),ROUND(IF($W255+$X255&gt;=2600,2600*'umowa o pracę'!$E$8,($W255+$X255)*'umowa o pracę'!$E$8),2)-IF($X255=0,ROUND(ROUND(IF($W255&gt;2600,ROUND($Y255/$W255*2600,2),$Y255),2)*'umowa o pracę'!$E$8,2),IF($X255&gt;0,IF($W255+$X255&lt;2600,ROUND(ROUND($Y255+ROUND($X255*9%,2),2)*'umowa o pracę'!$E$8,2),IF(AND($W255+$X255&gt;=2600,$X255&lt;2600,$W255&lt;2600),ROUND((ROUND(((2600-$X255)/$W255)*$Y255,2)+ROUND($X255*9%,2))*'umowa o pracę'!$E$8,2),IF(AND($W255+$X255&gt;=2600,$X255&gt;=2600),ROUND((ROUND(2600*9%,2))*'umowa o pracę'!$E$8,2),IF(AND($W255+$X255&gt;=2600,$W255&gt;=2600,$X255&lt;2600),ROUND((ROUND($X255*9%,2)+ROUND(((2600-$X255)/$W255)*$Y255,2))*'umowa o pracę'!$E$8,2),0)))),0)))&gt;$J255,$J255,IF(AND($V255=1,$I255&gt;0),ROUND(IF($W255+$X255&gt;=2600,2600*'umowa o pracę'!$E$8,($W255+$X255)*'umowa o pracę'!$E$8),2)+IF($X255=0,ROUND(IF($W255&gt;2600,ROUND($Z255/$W255*2600,2),$Z255)*'umowa o pracę'!$E$8,2),ROUND(IF($W255&gt;2600,ROUND($Z255/$W255*2600,2),$Z255)*'umowa o pracę'!$E$8,2)),ROUND(IF($W255+$X255&gt;=2600,2600*'umowa o pracę'!$E$8,($W255+$X255)*'umowa o pracę'!$E$8),2)-IF(AND($X255=0,I255&gt;0),ROUND(ROUND(IF($W255&gt;2600,ROUND($Y255/$W255*2600,2),$Y255),2)*'umowa o pracę'!$E$8,2),IF($X255&gt;0,IF($W255+$X255&lt;2600,ROUND(ROUND($Y255+ROUND($X255*9%,2),2)*'umowa o pracę'!$E$8,2),IF(AND($W255+$X255&gt;=2600,$X255&lt;2600,$W255&lt;2600),ROUND((ROUND(((2600-$X255)/$W255)*$Y255,2)+ROUND($X255*9%,2))*'umowa o pracę'!$E$8,2),IF(AND($W255+$X255&gt;=2600,$X255&gt;=2600),ROUND((ROUND(2600*9%,2))*'umowa o pracę'!$E$8,2),IF(AND($W255+$X255&gt;=2600,$W255&gt;=2600,$X255&lt;2600),ROUND((ROUND($X255*9%,2)+ROUND(((2600-$X255)/$W255)*$Y255,2))*'umowa o pracę'!$E$8,2),0)))),0)))))</f>
        <v>0</v>
      </c>
      <c r="AC255" s="32">
        <f>IF(IF(IF(AND($V255=1,$I255&gt;0),ROUND(IF($W255+$X255&gt;=2800,2800*'umowa o pracę'!$E$8,($W255+$X255)*'umowa o pracę'!$E$8),2)+IF($X255=0,ROUND(IF($W255&gt;2800,ROUND($Z255/$W255*2800,2),$Z255)*'umowa o pracę'!$E$8,2),ROUND(IF($W255&gt;2800,ROUND($Z255/$W255*2800,2),$Z255)*'umowa o pracę'!$E$8,2)),ROUND(IF($W255+$X255&gt;=2800,2800*'umowa o pracę'!$E$8,($W255+$X255)*'umowa o pracę'!$E$8),2)-IF($X255=0,ROUND(ROUND(IF($W255&gt;2800,ROUND($Y255/$W255*2800,2),$Y255),2)*'umowa o pracę'!$E$8,2),IF($X255&gt;0,IF($W255+$X255&lt;2800,ROUND(ROUND($Y255+ROUND($X255*9%,2),2)*'umowa o pracę'!$E$8,2),IF(AND($W255+$X255&gt;=2800,$X255&lt;2800,$W255&lt;2800),ROUND((ROUND(((2800-$X255)/$W255)*$Y255,2)+ROUND($X255*9%,2))*'umowa o pracę'!$E$8,2),IF(AND($W255+$X255&gt;=2800,$X255&gt;=2800),ROUND((ROUND(2800*9%,2))*'umowa o pracę'!$E$8,2),IF(AND($W255+$X255&gt;=2800,$W255&gt;=2800,$X255&lt;2800),ROUND((ROUND($X255*9%,2)+ROUND(((2800-$X255)/$W255)*$Y255,2))*'umowa o pracę'!$E$8,2),0)))),0)))&gt;$J255,$J255,IF(AND($V255=1,$I255&gt;0),ROUND(IF($W255+$X255&gt;=2800,2800*'umowa o pracę'!$E$8,($W255+$X255)*'umowa o pracę'!$E$8),2)+IF($X255=0,ROUND(IF($W255&gt;2800,ROUND($Z255/$W255*2800,2),$Z255)*'umowa o pracę'!$E$8,2),ROUND(IF($W255&gt;2800,ROUND($Z255/$W255*2800,2),$Z255)*'umowa o pracę'!$E$8,2)),ROUND(IF($W255+$X255&gt;=2800,2800*'umowa o pracę'!$E$8,($W255+$X255)*'umowa o pracę'!$E$8),2)-IF($X255=0,ROUND(ROUND(IF($W255&gt;2800,ROUND($Y255/$W255*2800,2),$Y255),2)*'umowa o pracę'!$E$8,2),IF($X255&gt;0,IF($W255+$X255&lt;2800,ROUND(ROUND($Y255+ROUND($X255*9%,2),2)*'umowa o pracę'!$E$8,2),IF(AND($W255+$X255&gt;=2800,$X255&lt;2800,$W255&lt;2800),ROUND((ROUND(((2800-$X255)/$W255)*$Y255,2)+ROUND($X255*9%,2))*'umowa o pracę'!$E$8,2),IF(AND($W255+$X255&gt;=2800,$X255&gt;=2800),ROUND((ROUND(2800*9%,2))*'umowa o pracę'!$E$8,2),IF(AND($W255+$X255&gt;=2800,$W255&gt;=2800,$X255&lt;2800),ROUND((ROUND($X255*9%,2)+ROUND(((2800-$X255)/$W255)*$Y255,2))*'umowa o pracę'!$E$8,2),0)))),0))))&gt;$J255,$J255,IF(IF(AND($V255=1,$I255&gt;0),ROUND(IF($W255+$X255&gt;=2800,2800*'umowa o pracę'!$E$8,($W255+$X255)*'umowa o pracę'!$E$8),2)+IF($X255=0,ROUND(IF($W255&gt;2800,ROUND($Z255/$W255*2800,2),$Z255)*'umowa o pracę'!$E$8,2),ROUND(IF($W255&gt;2800,ROUND($Z255/$W255*2800,2),$Z255)*'umowa o pracę'!$E$8,2)),ROUND(IF($W255+$X255&gt;=2800,2800*'umowa o pracę'!$E$8,($W255+$X255)*'umowa o pracę'!$E$8),2)-IF($X255=0,ROUND(ROUND(IF($W255&gt;2800,ROUND($Y255/$W255*2800,2),$Y255),2)*'umowa o pracę'!$E$8,2),IF($X255&gt;0,IF($W255+$X255&lt;2800,ROUND(ROUND($Y255+ROUND($X255*9%,2),2)*'umowa o pracę'!$E$8,2),IF(AND($W255+$X255&gt;=2800,$X255&lt;2800,$W255&lt;2800),ROUND((ROUND(((2800-$X255)/$W255)*$Y255,2)+ROUND($X255*9%,2))*'umowa o pracę'!$E$8,2),IF(AND($W255+$X255&gt;=2800,$X255&gt;=2800),ROUND((ROUND(2800*9%,2))*'umowa o pracę'!$E$8,2),IF(AND($W255+$X255&gt;=2800,$W255&gt;=2800,$X255&lt;2800),ROUND((ROUND($X255*9%,2)+ROUND(((2800-$X255)/$W255)*$Y255,2))*'umowa o pracę'!$E$8,2),0)))),0)))&gt;$J255,$J255,IF(AND($V255=1,$I255&gt;0),ROUND(IF($W255+$X255&gt;=2800,2800*'umowa o pracę'!$E$8,($W255+$X255)*'umowa o pracę'!$E$8),2)+IF($X255=0,ROUND(IF($W255&gt;2800,ROUND($Z255/$W255*2800,2),$Z255)*'umowa o pracę'!$E$8,2),ROUND(IF($W255&gt;2800,ROUND($Z255/$W255*2800,2),$Z255)*'umowa o pracę'!$E$8,2)),ROUND(IF($W255+$X255&gt;=2800,2800*'umowa o pracę'!$E$8,($W255+$X255)*'umowa o pracę'!$E$8),2)-IF(AND($X255=0,I255&gt;0),ROUND(ROUND(IF($W255&gt;2800,ROUND($Y255/$W255*2800,2),$Y255),2)*'umowa o pracę'!$E$8,2),IF($X255&gt;0,IF($W255+$X255&lt;2800,ROUND(ROUND($Y255+ROUND($X255*9%,2),2)*'umowa o pracę'!$E$8,2),IF(AND($W255+$X255&gt;=2800,$X255&lt;2800,$W255&lt;2800),ROUND((ROUND(((2800-$X255)/$W255)*$Y255,2)+ROUND($X255*9%,2))*'umowa o pracę'!$E$8,2),IF(AND($W255+$X255&gt;=2800,$X255&gt;=2800),ROUND((ROUND(2800*9%,2))*'umowa o pracę'!$E$8,2),IF(AND($W255+$X255&gt;=2800,$W255&gt;=2800,$X255&lt;2800),ROUND((ROUND($X255*9%,2)+ROUND(((2800-$X255)/$W255)*$Y255,2))*'umowa o pracę'!$E$8,2),0)))),0)))))</f>
        <v>0</v>
      </c>
      <c r="AD255" s="32">
        <f>IF('umowa o pracę'!$E$7=2020,IF(IF($V255=1,IF($X255=0,ROUND(IF($W255&gt;2600,ROUND($Y255/$W255*2600,2),$Y255)*'umowa o pracę'!$E$8,2),IF($W255+$X255&lt;2600,ROUND(ROUND($Y255+ROUND($X255*9%,2),2)*'umowa o pracę'!$E$8,2),IF(AND($W255+$X255&gt;=2600,$W255&lt;2600),ROUND((ROUND($Y255+ROUND((2600-$W255)*9%,2),2))*'umowa o pracę'!$E$8,2),IF(AND($W255+$X255&gt;=2600,$W255&gt;=2600),ROUND(ROUND($Y255/$W255*2600,2)*'umowa o pracę'!$E$8,2),0)))),0)&gt;$H255,$H255,IF($V255=1,IF($X255=0,ROUND(IF($W255&gt;2600,ROUND($Y255/$W255*2600,2),$Y255)*'umowa o pracę'!$E$8,2),IF($W255+$X255&lt;2600,ROUND(ROUND($Y255+ROUND($X255*9%,2),2)*'umowa o pracę'!$E$8,2),IF(AND($W255+$X255&gt;=2600,$W255&lt;2600),ROUND((ROUND($Y255+ROUND((2600-$W255)*9%,2),2))*'umowa o pracę'!$E$8,2),IF(AND($W255+$X255&gt;=2600,$W255&gt;=2600),ROUND(ROUND($Y255/$W255*2600,2)*'umowa o pracę'!$E$8,2),0)))),0)),IF('umowa o pracę'!$E$7=2021,IF(IF($V255=1,IF($X255=0,ROUND(IF($W255&gt;2800,ROUND($Y255/$W255*2800,2),$Y255)*'umowa o pracę'!$E$8,2),IF($W255+$X255&lt;2800,ROUND(ROUND($Y255+ROUND($X255*9%,2),2)*'umowa o pracę'!$E$8,2),IF(AND($W255+$X255&gt;=2800,$W255&lt;2800),ROUND((ROUND($Y255+ROUND((2800-$W255)*9%,2),2))*'umowa o pracę'!$E$8,2),IF(AND($W255+$X255&gt;=2800,$W255&gt;=2800),ROUND(ROUND($Y255/$W255*2800,2)*'umowa o pracę'!$E$8,2),0)))),0)&gt;$H255,$H255,IF($V255=1,IF($X255=0,ROUND(IF($W255&gt;2800,ROUND($Y255/$W255*2800,2),$Y255)*'umowa o pracę'!$E$8,2),IF($W255+$X255&lt;2800,ROUND(ROUND($Y255+ROUND($X255*9%,2),2)*'umowa o pracę'!$E$8,2),IF(AND($W255+$X255&gt;=2800,$W255&lt;2800),ROUND((ROUND($Y255+ROUND((2800-$W255)*9%,2),2))*'umowa o pracę'!$E$8,2),IF(AND($W255+$X255&gt;=2800,$W255&gt;=2800),ROUND(ROUND($Y255/$W255*2800,2)*'umowa o pracę'!$E$8,2),0)))),0)),0))</f>
        <v>0</v>
      </c>
      <c r="AE255" s="32">
        <f>IF('umowa o pracę'!$E$7=2020,IF(IF($V255=1,IF($X255=0,ROUND(IF($W255&gt;2600,ROUND($Z255/$W255*2600,2),$Z255)*'umowa o pracę'!$E$8,2),ROUND(IF($W255&gt;2600,ROUND($Z255/$W255*2600,2),$Z255)*'umowa o pracę'!$E$8,2)),0)&gt;$I255,$I255,IF($V255=1,IF($X255=0,ROUND(IF($W255&gt;2600,ROUND($Z255/$W255*2600,2),$Z255)*'umowa o pracę'!$E$8,2),ROUND(IF($W255&gt;2600,ROUND($Z255/$W255*2600,2),$Z255)*'umowa o pracę'!$E$8,2)),0)),IF('umowa o pracę'!$E$7=2021,IF(IF($V255=1,IF($X255=0,ROUND(IF($W255&gt;2800,ROUND($Z255/$W255*2800,2),$Z255)*'umowa o pracę'!$E$8,2),ROUND(IF($W255&gt;2800,ROUND($Z255/$W255*2800,2),$Z255)*'umowa o pracę'!$E$8,2)),0)&gt;$I255,$I255,IF($V255=1,IF($X255=0,ROUND(IF($W255&gt;2800,ROUND($Z255/$W255*2800,2),$Z255)*'umowa o pracę'!$E$8,2),ROUND(IF($W255&gt;2800,ROUND($Z255/$W255*2800,2),$Z255)*'umowa o pracę'!$E$8,2)),0)),0))</f>
        <v>0</v>
      </c>
      <c r="AF255" s="56">
        <f>IF('umowa o pracę'!$E$7=2020,$AB255,IF('umowa o pracę'!$E$7=2021,$AC255,0))</f>
        <v>0</v>
      </c>
      <c r="AG255" s="53">
        <f t="shared" si="41"/>
        <v>1</v>
      </c>
      <c r="AH255" s="39">
        <f>IF('umowa o pracę'!$E$6&lt;3,0,$L255)</f>
        <v>0</v>
      </c>
      <c r="AI255" s="39">
        <f>IF('umowa o pracę'!$E$6&lt;3,0,$M255)</f>
        <v>0</v>
      </c>
      <c r="AJ255" s="55">
        <f>IF('umowa o pracę'!$E$6&lt;3,0,$N255)</f>
        <v>0</v>
      </c>
      <c r="AK255" s="55">
        <f>IF('umowa o pracę'!$E$6&lt;3,0,$O255)</f>
        <v>0</v>
      </c>
      <c r="AL255" s="32">
        <f>IF('umowa o pracę'!$E$7=2020,ROUND(IF($AH255&gt;=2600,2600*'umowa o pracę'!$E$8,$AH255*'umowa o pracę'!$E$8),2),IF('umowa o pracę'!$E$7=2021,ROUND(IF($AH255&gt;=2800,2800*'umowa o pracę'!$E$8,$AH255*'umowa o pracę'!$E$8),2),0))</f>
        <v>0</v>
      </c>
      <c r="AM255" s="32">
        <f>IF(IF(IF(AND($AG255=1,$I255&gt;0),ROUND(IF($AH255+$AI255&gt;=2600,2600*'umowa o pracę'!$E$8,($AH255+$AI255)*'umowa o pracę'!$E$8),2)+IF($AI255=0,ROUND(IF($AH255&gt;2600,ROUND($AK255/$AH255*2600,2),$AK255)*'umowa o pracę'!$E$8,2),ROUND(IF($AH255&gt;2600,ROUND($AK255/$AH255*2600,2),$AK255)*'umowa o pracę'!$E$8,2)),ROUND(IF($AH255+$AI255&gt;=2600,2600*'umowa o pracę'!$E$8,($AH255+$AI255)*'umowa o pracę'!$E$8),2)-IF($AI255=0,ROUND(ROUND(IF($AH255&gt;2600,ROUND($AJ255/$AH255*2600,2),$AJ255),2)*'umowa o pracę'!$E$8,2),IF($AI255&gt;0,IF($AH255+$AI255&lt;2600,ROUND(ROUND($AJ255+ROUND($AI255*9%,2),2)*'umowa o pracę'!$E$8,2),IF(AND($AH255+$AI255&gt;=2600,$AI255&lt;2600,$AH255&lt;2600),ROUND((ROUND(((2600-$AI255)/$AH255)*$AJ255,2)+ROUND($AI255*9%,2))*'umowa o pracę'!$E$8,2),IF(AND($AH255+$AI255&gt;=2600,$AI255&gt;=2600),ROUND((ROUND(2600*9%,2))*'umowa o pracę'!$E$8,2),IF(AND($AH255+$AI255&gt;=2600,$AH255&gt;=2600,$AI255&lt;2600),ROUND((ROUND($AI255*9%,2)+ROUND(((2600-$AI255)/$AH255)*$AJ255,2))*'umowa o pracę'!$E$8,2),0)))),0)))&gt;$J255,$J255,IF(AND($AG255=1,$I255&gt;0),ROUND(IF($AH255+$AI255&gt;=2600,2600*'umowa o pracę'!$E$8,($AH255+$AI255)*'umowa o pracę'!$E$8),2)+IF($AI255=0,ROUND(IF($AH255&gt;2600,ROUND($AK255/$AH255*2600,2),$AK255)*'umowa o pracę'!$E$8,2),ROUND(IF($AH255&gt;2600,ROUND($AK255/$AH255*2600,2),$AK255)*'umowa o pracę'!$E$8,2)),ROUND(IF($AH255+$AI255&gt;=2600,2600*'umowa o pracę'!$E$8,($AH255+$AI255)*'umowa o pracę'!$E$8),2)-IF($AI255=0,ROUND(ROUND(IF($AH255&gt;2600,ROUND($AJ255/$AH255*2600,2),$AJ255),2)*'umowa o pracę'!$E$8,2),IF($AI255&gt;0,IF($AH255+$AI255&lt;2600,ROUND(ROUND($AJ255+ROUND($AI255*9%,2),2)*'umowa o pracę'!$E$8,2),IF(AND($AH255+$AI255&gt;=2600,$AI255&lt;2600,$AH255&lt;2600),ROUND((ROUND(((2600-$AI255)/$AH255)*$AJ255,2)+ROUND($AI255*9%,2))*'umowa o pracę'!$E$8,2),IF(AND($AH255+$AI255&gt;=2600,$AI255&gt;=2600),ROUND((ROUND(2600*9%,2))*'umowa o pracę'!$E$8,2),IF(AND($AH255+$AI255&gt;=2600,$AH255&gt;=2600,$AI255&lt;2600),ROUND((ROUND($AI255*9%,2)+ROUND(((2600-$AI255)/$AH255)*$AJ255,2))*'umowa o pracę'!$E$8,2),0)))),0))))&gt;$J255,$J255,IF(IF(AND($AG255=1,$I255&gt;0),ROUND(IF($AH255+$AI255&gt;=2600,2600*'umowa o pracę'!$E$8,($AH255+$AI255)*'umowa o pracę'!$E$8),2)+IF($AI255=0,ROUND(IF($AH255&gt;2600,ROUND($AK255/$AH255*2600,2),$AK255)*'umowa o pracę'!$E$8,2),ROUND(IF($AH255&gt;2600,ROUND($AK255/$AH255*2600,2),$AK255)*'umowa o pracę'!$E$8,2)),ROUND(IF($AH255+$AI255&gt;=2600,2600*'umowa o pracę'!$E$8,($AH255+$AI255)*'umowa o pracę'!$E$8),2)-IF($AI255=0,ROUND(ROUND(IF($AH255&gt;2600,ROUND($AJ255/$AH255*2600,2),$AJ255),2)*'umowa o pracę'!$E$8,2),IF($AI255&gt;0,IF($AH255+$AI255&lt;2600,ROUND(ROUND($AJ255+ROUND($AI255*9%,2),2)*'umowa o pracę'!$E$8,2),IF(AND($AH255+$AI255&gt;=2600,$AI255&lt;2600,$AH255&lt;2600),ROUND((ROUND(((2600-$AI255)/$AH255)*$AJ255,2)+ROUND($AI255*9%,2))*'umowa o pracę'!$E$8,2),IF(AND($AH255+$AI255&gt;=2600,$AI255&gt;=2600),ROUND((ROUND(2600*9%,2))*'umowa o pracę'!$E$8,2),IF(AND($AH255+$AI255&gt;=2600,$AH255&gt;=2600,$AI255&lt;2600),ROUND((ROUND($AI255*9%,2)+ROUND(((2600-$AI255)/$AH255)*$AJ255,2))*'umowa o pracę'!$E$8,2),0)))),0)))&gt;$J255,$J255,IF(AND($AG255=1,$I255&gt;0),ROUND(IF($AH255+$AI255&gt;=2600,2600*'umowa o pracę'!$E$8,($AH255+$AI255)*'umowa o pracę'!$E$8),2)+IF($AI255=0,ROUND(IF($AH255&gt;2600,ROUND($AK255/$AH255*2600,2),$AK255)*'umowa o pracę'!$E$8,2),ROUND(IF($AH255&gt;2600,ROUND($AK255/$AH255*2600,2),$AK255)*'umowa o pracę'!$E$8,2)),ROUND(IF($AH255+$AI255&gt;=2600,2600*'umowa o pracę'!$E$8,($AH255+$AI255)*'umowa o pracę'!$E$8),2)-IF(AND($AI255=0,I255&gt;0),ROUND(ROUND(IF($AH255&gt;2600,ROUND($AJ255/$AH255*2600,2),$AJ255),2)*'umowa o pracę'!$E$8,2),IF($AI255&gt;0,IF($AH255+$AI255&lt;2600,ROUND(ROUND($AJ255+ROUND($AI255*9%,2),2)*'umowa o pracę'!$E$8,2),IF(AND($AH255+$AI255&gt;=2600,$AI255&lt;2600,$AH255&lt;2600),ROUND((ROUND(((2600-$AI255)/$AH255)*$AJ255,2)+ROUND($AI255*9%,2))*'umowa o pracę'!$E$8,2),IF(AND($AH255+$AI255&gt;=2600,$AI255&gt;=2600),ROUND((ROUND(2600*9%,2))*'umowa o pracę'!$E$8,2),IF(AND($AH255+$AI255&gt;=2600,$AH255&gt;=2600,$AI255&lt;2600),ROUND((ROUND($AI255*9%,2)+ROUND(((2600-$AI255)/$AH255)*$AJ255,2))*'umowa o pracę'!$E$8,2),0)))),0)))))</f>
        <v>0</v>
      </c>
      <c r="AN255" s="32">
        <f>IF(IF(IF(AND($AG255=1,$I255&gt;0),ROUND(IF($AH255+$AI255&gt;=2800,2800*'umowa o pracę'!$E$8,($AH255+$AI255)*'umowa o pracę'!$E$8),2)+IF($AI255=0,ROUND(IF($AH255&gt;2800,ROUND($AK255/$AH255*2800,2),$AK255)*'umowa o pracę'!$E$8,2),ROUND(IF($AH255&gt;2800,ROUND($AK255/$AH255*2800,2),$AK255)*'umowa o pracę'!$E$8,2)),ROUND(IF($AH255+$AI255&gt;=2800,2800*'umowa o pracę'!$E$8,($AH255+$AI255)*'umowa o pracę'!$E$8),2)-IF($AI255=0,ROUND(ROUND(IF($AH255&gt;2800,ROUND($AJ255/$AH255*2800,2),$AJ255),2)*'umowa o pracę'!$E$8,2),IF($AI255&gt;0,IF($AH255+$AI255&lt;2800,ROUND(ROUND($AJ255+ROUND($AI255*9%,2),2)*'umowa o pracę'!$E$8,2),IF(AND($AH255+$AI255&gt;=2800,$AI255&lt;2800,$AH255&lt;2800),ROUND((ROUND(((2800-$AI255)/$AH255)*$AJ255,2)+ROUND($AI255*9%,2))*'umowa o pracę'!$E$8,2),IF(AND($AH255+$AI255&gt;=2800,$AI255&gt;=2800),ROUND((ROUND(2800*9%,2))*'umowa o pracę'!$E$8,2),IF(AND($AH255+$AI255&gt;=2800,$AH255&gt;=2800,$AI255&lt;2800),ROUND((ROUND($AI255*9%,2)+ROUND(((2800-$AI255)/$AH255)*$AJ255,2))*'umowa o pracę'!$E$8,2),0)))),0)))&gt;$J255,$J255,IF(AND($AG255=1,$I255&gt;0),ROUND(IF($AH255+$AI255&gt;=2800,2800*'umowa o pracę'!$E$8,($AH255+$AI255)*'umowa o pracę'!$E$8),2)+IF($AI255=0,ROUND(IF($AH255&gt;2800,ROUND($AK255/$AH255*2800,2),$AK255)*'umowa o pracę'!$E$8,2),ROUND(IF($AH255&gt;2800,ROUND($AK255/$AH255*2800,2),$AK255)*'umowa o pracę'!$E$8,2)),ROUND(IF($AH255+$AI255&gt;=2800,2800*'umowa o pracę'!$E$8,($AH255+$AI255)*'umowa o pracę'!$E$8),2)-IF($AI255=0,ROUND(ROUND(IF($AH255&gt;2800,ROUND($AJ255/$AH255*2800,2),$AJ255),2)*'umowa o pracę'!$E$8,2),IF($AI255&gt;0,IF($AH255+$AI255&lt;2800,ROUND(ROUND($AJ255+ROUND($AI255*9%,2),2)*'umowa o pracę'!$E$8,2),IF(AND($AH255+$AI255&gt;=2800,$AI255&lt;2800,$AH255&lt;2800),ROUND((ROUND(((2800-$AI255)/$AH255)*$AJ255,2)+ROUND($AI255*9%,2))*'umowa o pracę'!$E$8,2),IF(AND($AH255+$AI255&gt;=2800,$AI255&gt;=2800),ROUND((ROUND(2800*9%,2))*'umowa o pracę'!$E$8,2),IF(AND($AH255+$AI255&gt;=2800,$AH255&gt;=2800,$AI255&lt;2800),ROUND((ROUND($AI255*9%,2)+ROUND(((2800-$AI255)/$AH255)*$AJ255,2))*'umowa o pracę'!$E$8,2),0)))),0))))&gt;$J255,$J255,IF(IF(AND($AG255=1,$I255&gt;0),ROUND(IF($AH255+$AI255&gt;=2800,2800*'umowa o pracę'!$E$8,($AH255+$AI255)*'umowa o pracę'!$E$8),2)+IF($AI255=0,ROUND(IF($AH255&gt;2800,ROUND($AK255/$AH255*2800,2),$AK255)*'umowa o pracę'!$E$8,2),ROUND(IF($AH255&gt;2800,ROUND($AK255/$AH255*2800,2),$AK255)*'umowa o pracę'!$E$8,2)),ROUND(IF($AH255+$AI255&gt;=2800,2800*'umowa o pracę'!$E$8,($AH255+$AI255)*'umowa o pracę'!$E$8),2)-IF($AI255=0,ROUND(ROUND(IF($AH255&gt;2800,ROUND($AJ255/$AH255*2800,2),$AJ255),2)*'umowa o pracę'!$E$8,2),IF($AI255&gt;0,IF($AH255+$AI255&lt;2800,ROUND(ROUND($AJ255+ROUND($AI255*9%,2),2)*'umowa o pracę'!$E$8,2),IF(AND($AH255+$AI255&gt;=2800,$AI255&lt;2800,$AH255&lt;2800),ROUND((ROUND(((2800-$AI255)/$AH255)*$AJ255,2)+ROUND($AI255*9%,2))*'umowa o pracę'!$E$8,2),IF(AND($AH255+$AI255&gt;=2800,$AI255&gt;=2800),ROUND((ROUND(2800*9%,2))*'umowa o pracę'!$E$8,2),IF(AND($AH255+$AI255&gt;=2800,$AH255&gt;=2800,$AI255&lt;2800),ROUND((ROUND($AI255*9%,2)+ROUND(((2800-$AI255)/$AH255)*$AJ255,2))*'umowa o pracę'!$E$8,2),0)))),0)))&gt;$J255,$J255,IF(AND($AG255=1,$I255&gt;0),ROUND(IF($AH255+$AI255&gt;=2800,2800*'umowa o pracę'!$E$8,($AH255+$AI255)*'umowa o pracę'!$E$8),2)+IF($AI255=0,ROUND(IF($AH255&gt;2800,ROUND($AK255/$AH255*2800,2),$AK255)*'umowa o pracę'!$E$8,2),ROUND(IF($AH255&gt;2800,ROUND($AK255/$AH255*2800,2),$AK255)*'umowa o pracę'!$E$8,2)),ROUND(IF($AH255+$AI255&gt;=2800,2800*'umowa o pracę'!$E$8,($AH255+$AI255)*'umowa o pracę'!$E$8),2)-IF(AND($AI255=0,I255&gt;0),ROUND(ROUND(IF($AH255&gt;2800,ROUND($AJ255/$AH255*2800,2),$AJ255),2)*'umowa o pracę'!$E$8,2),IF($AI255&gt;0,IF($AH255+$AI255&lt;2800,ROUND(ROUND($AJ255+ROUND($AI255*9%,2),2)*'umowa o pracę'!$E$8,2),IF(AND($AH255+$AI255&gt;=2800,$AI255&lt;2800,$AH255&lt;2800),ROUND((ROUND(((2800-$AI255)/$AH255)*$AJ255,2)+ROUND($AI255*9%,2))*'umowa o pracę'!$E$8,2),IF(AND($AH255+$AI255&gt;=2800,$AI255&gt;=2800),ROUND((ROUND(2800*9%,2))*'umowa o pracę'!$E$8,2),IF(AND($AH255+$AI255&gt;=2800,$AH255&gt;=2800,$AI255&lt;2800),ROUND((ROUND($AI255*9%,2)+ROUND(((2800-$AI255)/$AH255)*$AJ255,2))*'umowa o pracę'!$E$8,2),0)))),0)))))</f>
        <v>0</v>
      </c>
      <c r="AO255" s="32">
        <f>IF('umowa o pracę'!$E$7=2020,IF(IF($AG255=1,IF($AI255=0,ROUND(IF($AH255&gt;2600,ROUND($AJ255/$AH255*2600,2),$AJ255)*'umowa o pracę'!$E$8,2),IF($AH255+$AI255&lt;2600,ROUND(ROUND($AJ255+ROUND($AI255*9%,2),2)*'umowa o pracę'!$E$8,2),IF(AND($AH255+$AI255&gt;=2600,$AH255&lt;2600),ROUND((ROUND($AJ255+ROUND((2600-$AH255)*9%,2),2))*'umowa o pracę'!$E$8,2),IF(AND($AH255+$AI255&gt;=2600,$AH255&gt;=2600),ROUND(ROUND($AJ255/$AH255*2600,2)*'umowa o pracę'!$E$8,2),0)))),0)&gt;$H255,$H255,IF($AG255=1,IF($AI255=0,ROUND(IF($AH255&gt;2600,ROUND($AJ255/$AH255*2600,2),$AJ255)*'umowa o pracę'!$E$8,2),IF($AH255+$AI255&lt;2600,ROUND(ROUND($AJ255+ROUND($AI255*9%,2),2)*'umowa o pracę'!$E$8,2),IF(AND($AH255+$AI255&gt;=2600,$AH255&lt;2600),ROUND((ROUND($AJ255+ROUND((2600-$AH255)*9%,2),2))*'umowa o pracę'!$E$8,2),IF(AND($AH255+$AI255&gt;=2600,$AH255&gt;=2600),ROUND(ROUND($AJ255/$AH255*2600,2)*'umowa o pracę'!$E$8,2),0)))),0)),IF('umowa o pracę'!$E$7=2021,IF(IF($AG255=1,IF($AI255=0,ROUND(IF($AH255&gt;2800,ROUND($AJ255/$AH255*2800,2),$AJ255)*'umowa o pracę'!$E$8,2),IF($AH255+$AI255&lt;2800,ROUND(ROUND($AJ255+ROUND($AI255*9%,2),2)*'umowa o pracę'!$E$8,2),IF(AND($AH255+$AI255&gt;=2800,$AH255&lt;2800),ROUND((ROUND($AJ255+ROUND((2800-$AH255)*9%,2),2))*'umowa o pracę'!$E$8,2),IF(AND($AH255+$AI255&gt;=2800,$AH255&gt;=2800),ROUND(ROUND($AJ255/$AH255*2800,2)*'umowa o pracę'!$E$8,2),0)))),0)&gt;$H255,$H255,IF($AG255=1,IF($AI255=0,ROUND(IF($AH255&gt;2800,ROUND($AJ255/$AH255*2800,2),$AJ255)*'umowa o pracę'!$E$8,2),IF($AH255+$AI255&lt;2800,ROUND(ROUND($AJ255+ROUND($AI255*9%,2),2)*'umowa o pracę'!$E$8,2),IF(AND($AH255+$AI255&gt;=2800,$AH255&lt;2800),ROUND((ROUND($AJ255+ROUND((2800-$AH255)*9%,2),2))*'umowa o pracę'!$E$8,2),IF(AND($AH255+$AI255&gt;=2800,$AH255&gt;=2800),ROUND(ROUND($AJ255/$AH255*2800,2)*'umowa o pracę'!$E$8,2),0)))),0)),0))</f>
        <v>0</v>
      </c>
      <c r="AP255" s="32">
        <f>IF('umowa o pracę'!$E$7=2020,IF(IF($AG255=1,IF($AI255=0,ROUND(IF($AH255&gt;2600,ROUND($AK255/$AH255*2600,2),$AK255)*'umowa o pracę'!$E$8,2),ROUND(IF($AH255&gt;2600,ROUND($AK255/$AH255*2600,2),$AK255)*'umowa o pracę'!$E$8,2)),0)&gt;$I255,$I255,IF($AG255=1,IF($AI255=0,ROUND(IF($AH255&gt;2600,ROUND($AK255/$AH255*2600,2),$AK255)*'umowa o pracę'!$E$8,2),ROUND(IF($AH255&gt;2600,ROUND($AK255/$AH255*2600,2),$AK255)*'umowa o pracę'!$E$8,2)),0)),IF('umowa o pracę'!$E$7=2021,IF(IF($AG255=1,IF($AI255=0,ROUND(IF($AH255&gt;2800,ROUND($AK255/$AH255*2800,2),$AK255)*'umowa o pracę'!$E$8,2),ROUND(IF($AH255&gt;2800,ROUND($AK255/$AH255*2800,2),$AK255)*'umowa o pracę'!$E$8,2)),0)&gt;$I255,$I255,IF($AG255=1,IF($AI255=0,ROUND(IF($AH255&gt;2800,ROUND($AK255/$AH255*2800,2),$AK255)*'umowa o pracę'!$E$8,2),ROUND(IF($AH255&gt;2800,ROUND($AK255/$AH255*2800,2),$AK255)*'umowa o pracę'!$E$8,2)),0)),0))</f>
        <v>0</v>
      </c>
      <c r="AQ255" s="56">
        <f>IF('umowa o pracę'!$E$7=2020,$AM255,IF('umowa o pracę'!$E$7=2021,$AN255,0))</f>
        <v>0</v>
      </c>
      <c r="AR255" s="33">
        <f>IF('umowa o pracę'!$E$7=0,0,U255+AF255+AQ255)</f>
        <v>0</v>
      </c>
      <c r="AS255" s="19"/>
      <c r="AT255" s="19"/>
      <c r="AU255" s="19"/>
      <c r="AV255" s="6"/>
      <c r="AW255" s="6"/>
      <c r="AX255" s="6">
        <f t="shared" si="39"/>
        <v>10</v>
      </c>
      <c r="AY255" s="6"/>
      <c r="AZ255" s="234">
        <f t="shared" si="42"/>
        <v>0</v>
      </c>
      <c r="BA255" s="234">
        <f t="shared" si="43"/>
        <v>0</v>
      </c>
      <c r="BB255" s="234">
        <f t="shared" si="44"/>
        <v>0</v>
      </c>
      <c r="BC255" s="234">
        <f t="shared" si="45"/>
        <v>0</v>
      </c>
      <c r="BD255" s="234">
        <f t="shared" si="46"/>
        <v>0</v>
      </c>
      <c r="BE255" s="234">
        <f t="shared" si="47"/>
        <v>0</v>
      </c>
      <c r="BF255" s="234">
        <f t="shared" si="48"/>
        <v>0</v>
      </c>
      <c r="BG255" s="234">
        <f t="shared" si="49"/>
        <v>0</v>
      </c>
      <c r="BH255" s="234">
        <f t="shared" si="50"/>
        <v>0</v>
      </c>
      <c r="BI255" s="238">
        <f t="shared" si="51"/>
        <v>0</v>
      </c>
      <c r="BJ255" s="236"/>
      <c r="BK255" s="236"/>
      <c r="BL255" s="237"/>
    </row>
    <row r="256" spans="1:64" ht="15.75" customHeight="1" x14ac:dyDescent="0.25">
      <c r="A256" s="129">
        <v>245</v>
      </c>
      <c r="B256" s="57"/>
      <c r="C256" s="57"/>
      <c r="D256" s="36"/>
      <c r="E256" s="36"/>
      <c r="F256" s="242"/>
      <c r="G256" s="37">
        <v>1</v>
      </c>
      <c r="H256" s="58">
        <v>0</v>
      </c>
      <c r="I256" s="59">
        <v>0</v>
      </c>
      <c r="J256" s="60">
        <v>0</v>
      </c>
      <c r="K256" s="52">
        <v>1</v>
      </c>
      <c r="L256" s="39">
        <v>0</v>
      </c>
      <c r="M256" s="39">
        <v>0</v>
      </c>
      <c r="N256" s="39">
        <v>0</v>
      </c>
      <c r="O256" s="39">
        <v>0</v>
      </c>
      <c r="P256" s="35">
        <f>IF('umowa o pracę'!$E$7=2020,ROUND(IF($L256&gt;=2600,2600*'umowa o pracę'!$E$8,$L256*'umowa o pracę'!$E$8),2),IF('umowa o pracę'!$E$7=2021,ROUND(IF($L256&gt;=2800,2800*'umowa o pracę'!$E$8,$L256*'umowa o pracę'!$E$8),2),0))</f>
        <v>0</v>
      </c>
      <c r="Q256" s="252">
        <f>IF(IF(IF(AND($K256=1,$I256&gt;0),ROUND(IF($L256+$M256&gt;=2600,2600*'umowa o pracę'!$E$8,($L256+$M256)*'umowa o pracę'!$E$8),2)+IF($M256=0,ROUND(IF($L256&gt;2600,ROUND($O256/$L256*2600,2),$O256)*'umowa o pracę'!$E$8,2),ROUND(IF($L256&gt;2600,ROUND($O256/$L256*2600,2),$O256)*'umowa o pracę'!$E$8,2)),ROUND(IF($L256+$M256&gt;=2600,2600*'umowa o pracę'!$E$8,($L256+$M256)*'umowa o pracę'!$E$8),2)-IF($M256=0,ROUND(ROUND(IF($L256&gt;2600,ROUND($N256/$L256*2600,2),$N256),2)*'umowa o pracę'!$E$8,2),IF($M256&gt;0,IF($L256+$M256&lt;2600,ROUND(ROUND($N256+ROUND($M256*9%,2),2)*'umowa o pracę'!$E$8,2),IF(AND($L256+$M256&gt;=2600,$M256&lt;2600,$L256&lt;2600),ROUND((ROUND(((2600-$M256)/$L256)*$N256,2)+ROUND($M256*9%,2))*'umowa o pracę'!$E$8,2),IF(AND($L256+$M256&gt;=2600,$M256&gt;=2600),ROUND((ROUND(2600*9%,2))*'umowa o pracę'!$E$8,2),IF(AND($L256+$M256&gt;=2600,$L256&gt;=2600,$M256&lt;2600),ROUND((ROUND($M256*9%,2)+ROUND(((2600-$M256)/$L256)*$N256,2))*'umowa o pracę'!$E$8,2),0)))),0)))&gt;$J256,$J256,IF(AND($K256=1,$I256&gt;0),ROUND(IF($L256+$M256&gt;=2600,2600*'umowa o pracę'!$E$8,($L256+$M256)*'umowa o pracę'!$E$8),2)+IF($M256=0,ROUND(IF($L256&gt;2600,ROUND($O256/$L256*2600,2),$O256)*'umowa o pracę'!$E$8,2),ROUND(IF($L256&gt;2600,ROUND($O256/$L256*2600,2),$O256)*'umowa o pracę'!$E$8,2)),ROUND(IF($L256+$M256&gt;=2600,2600*'umowa o pracę'!$E$8,($L256+$M256)*'umowa o pracę'!$E$8),2)-IF($M256=0,ROUND(ROUND(IF($L256&gt;2600,ROUND($N256/$L256*2600,2),$N256),2)*'umowa o pracę'!$E$8,2),IF($M256&gt;0,IF($L256+$M256&lt;2600,ROUND(ROUND($N256+ROUND($M256*9%,2),2)*'umowa o pracę'!$E$8,2),IF(AND($L256+$M256&gt;=2600,$M256&lt;2600,$L256&lt;2600),ROUND((ROUND(((2600-$M256)/$L256)*$N256,2)+ROUND($M256*9%,2))*'umowa o pracę'!$E$8,2),IF(AND($L256+$M256&gt;=2600,$M256&gt;=2600),ROUND((ROUND(2600*9%,2))*'umowa o pracę'!$E$8,2),IF(AND($L256+$M256&gt;=2600,$L256&gt;=2600,$M256&lt;2600),ROUND((ROUND($M256*9%,2)+ROUND(((2600-$M256)/$L256)*$N256,2))*'umowa o pracę'!$E$8,2),0)))),0))))&gt;$J256,$J256,IF(IF(AND($K256=1,$I256&gt;0),ROUND(IF($L256+$M256&gt;=2600,2600*'umowa o pracę'!$E$8,($L256+$M256)*'umowa o pracę'!$E$8),2)+IF($M256=0,ROUND(IF($L256&gt;2600,ROUND($O256/$L256*2600,2),$O256)*'umowa o pracę'!$E$8,2),ROUND(IF($L256&gt;2600,ROUND($O256/$L256*2600,2),$O256)*'umowa o pracę'!$E$8,2)),ROUND(IF($L256+$M256&gt;=2600,2600*'umowa o pracę'!$E$8,($L256+$M256)*'umowa o pracę'!$E$8),2)-IF($M256=0,ROUND(ROUND(IF($L256&gt;2600,ROUND($N256/$L256*2600,2),$N256),2)*'umowa o pracę'!$E$8,2),IF($M256&gt;0,IF($L256+$M256&lt;2600,ROUND(ROUND($N256+ROUND($M256*9%,2),2)*'umowa o pracę'!$E$8,2),IF(AND($L256+$M256&gt;=2600,$M256&lt;2600,$L256&lt;2600),ROUND((ROUND(((2600-$M256)/$L256)*$N256,2)+ROUND($M256*9%,2))*'umowa o pracę'!$E$8,2),IF(AND($L256+$M256&gt;=2600,$M256&gt;=2600),ROUND((ROUND(2600*9%,2))*'umowa o pracę'!$E$8,2),IF(AND($L256+$M256&gt;=2600,$L256&gt;=2600,$M256&lt;2600),ROUND((ROUND($M256*9%,2)+ROUND(((2600-$M256)/$L256)*$N256,2))*'umowa o pracę'!$E$8,2),0)))),0)))&gt;$J256,$J256,IF(AND($K256=1,$I256&gt;0),ROUND(IF($L256+$M256&gt;=2600,2600*'umowa o pracę'!$E$8,($L256+$M256)*'umowa o pracę'!$E$8),2)+IF($M256=0,ROUND(IF($L256&gt;2600,ROUND($O256/$L256*2600,2),$O256)*'umowa o pracę'!$E$8,2),ROUND(IF($L256&gt;2600,ROUND($O256/$L256*2600,2),$O256)*'umowa o pracę'!$E$8,2)),ROUND(IF($L256+$M256&gt;=2600,2600*'umowa o pracę'!$E$8,($L256+$M256)*'umowa o pracę'!$E$8),2)-IF(AND($M256=0,I256&gt;0),ROUND(ROUND(IF($L256&gt;2600,ROUND($N256/$L256*2600,2),$N256),2)*'umowa o pracę'!$E$8,2),IF($M256&gt;0,IF($L256+$M256&lt;2600,ROUND(ROUND($N256+ROUND($M256*9%,2),2)*'umowa o pracę'!$E$8,2),IF(AND($L256+$M256&gt;=2600,$M256&lt;2600,$L256&lt;2600),ROUND((ROUND(((2600-$M256)/$L256)*$N256,2)+ROUND($M256*9%,2))*'umowa o pracę'!$E$8,2),IF(AND($L256+$M256&gt;=2600,$M256&gt;=2600),ROUND((ROUND(2600*9%,2))*'umowa o pracę'!$E$8,2),IF(AND($L256+$M256&gt;=2600,$L256&gt;=2600,$M256&lt;2600),ROUND((ROUND($M256*9%,2)+ROUND(((2600-$M256)/$L256)*$N256,2))*'umowa o pracę'!$E$8,2),0)))),0)))))</f>
        <v>0</v>
      </c>
      <c r="R256" s="252">
        <f>IF(IF(IF(AND($K256=1,$I256&gt;0),ROUND(IF($L256+$M256&gt;=2800,2800*'umowa o pracę'!$E$8,($L256+$M256)*'umowa o pracę'!$E$8),2)+IF($M256=0,ROUND(IF($L256&gt;2800,ROUND($O256/$L256*2800,2),$O256)*'umowa o pracę'!$E$8,2),ROUND(IF($L256&gt;2800,ROUND($O256/$L256*2800,2),$O256)*'umowa o pracę'!$E$8,2)),ROUND(IF($L256+$M256&gt;=2800,2800*'umowa o pracę'!$E$8,($L256+$M256)*'umowa o pracę'!$E$8),2)-IF($M256=0,ROUND(ROUND(IF($L256&gt;2800,ROUND($N256/$L256*2800,2),$N256),2)*'umowa o pracę'!$E$8,2),IF($M256&gt;0,IF($L256+$M256&lt;2800,ROUND(ROUND($N256+ROUND($M256*9%,2),2)*'umowa o pracę'!$E$8,2),IF(AND($L256+$M256&gt;=2800,$M256&lt;2800,$L256&lt;2800),ROUND((ROUND(((2800-$M256)/$L256)*$N256,2)+ROUND($M256*9%,2))*'umowa o pracę'!$E$8,2),IF(AND($L256+$M256&gt;=2800,$M256&gt;=2800),ROUND((ROUND(2800*9%,2))*'umowa o pracę'!$E$8,2),IF(AND($L256+$M256&gt;=2800,$L256&gt;=2800,$M256&lt;2800),ROUND((ROUND($M256*9%,2)+ROUND(((2800-$M256)/$L256)*$N256,2))*'umowa o pracę'!$E$8,2),0)))),0)))&gt;$J256,$J256,IF(AND($K256=1,$I256&gt;0),ROUND(IF($L256+$M256&gt;=2800,2800*'umowa o pracę'!$E$8,($L256+$M256)*'umowa o pracę'!$E$8),2)+IF($M256=0,ROUND(IF($L256&gt;2800,ROUND($O256/$L256*2800,2),$O256)*'umowa o pracę'!$E$8,2),ROUND(IF($L256&gt;2800,ROUND($O256/$L256*2800,2),$O256)*'umowa o pracę'!$E$8,2)),ROUND(IF($L256+$M256&gt;=2800,2800*'umowa o pracę'!$E$8,($L256+$M256)*'umowa o pracę'!$E$8),2)-IF($M256=0,ROUND(ROUND(IF($L256&gt;2800,ROUND($N256/$L256*2800,2),$N256),2)*'umowa o pracę'!$E$8,2),IF($M256&gt;0,IF($L256+$M256&lt;2800,ROUND(ROUND($N256+ROUND($M256*9%,2),2)*'umowa o pracę'!$E$8,2),IF(AND($L256+$M256&gt;=2800,$M256&lt;2800,$L256&lt;2800),ROUND((ROUND(((2800-$M256)/$L256)*$N256,2)+ROUND($M256*9%,2))*'umowa o pracę'!$E$8,2),IF(AND($L256+$M256&gt;=2800,$M256&gt;=2800),ROUND((ROUND(2800*9%,2))*'umowa o pracę'!$E$8,2),IF(AND($L256+$M256&gt;=2800,$L256&gt;=2800,$M256&lt;2800),ROUND((ROUND($M256*9%,2)+ROUND(((2800-$M256)/$L256)*$N256,2))*'umowa o pracę'!$E$8,2),0)))),0))))&gt;$J256,$J256,IF(IF(AND($K256=1,$I256&gt;0),ROUND(IF($L256+$M256&gt;=2800,2800*'umowa o pracę'!$E$8,($L256+$M256)*'umowa o pracę'!$E$8),2)+IF($M256=0,ROUND(IF($L256&gt;2800,ROUND($O256/$L256*2800,2),$O256)*'umowa o pracę'!$E$8,2),ROUND(IF($L256&gt;2800,ROUND($O256/$L256*2800,2),$O256)*'umowa o pracę'!$E$8,2)),ROUND(IF($L256+$M256&gt;=2800,2800*'umowa o pracę'!$E$8,($L256+$M256)*'umowa o pracę'!$E$8),2)-IF($M256=0,ROUND(ROUND(IF($L256&gt;2800,ROUND($N256/$L256*2800,2),$N256),2)*'umowa o pracę'!$E$8,2),IF($M256&gt;0,IF($L256+$M256&lt;2800,ROUND(ROUND($N256+ROUND($M256*9%,2),2)*'umowa o pracę'!$E$8,2),IF(AND($L256+$M256&gt;=2800,$M256&lt;2800,$L256&lt;2800),ROUND((ROUND(((2800-$M256)/$L256)*$N256,2)+ROUND($M256*9%,2))*'umowa o pracę'!$E$8,2),IF(AND($L256+$M256&gt;=2800,$M256&gt;=2800),ROUND((ROUND(2800*9%,2))*'umowa o pracę'!$E$8,2),IF(AND($L256+$M256&gt;=2800,$L256&gt;=2800,$M256&lt;2800),ROUND((ROUND($M256*9%,2)+ROUND(((2800-$M256)/$L256)*$N256,2))*'umowa o pracę'!$E$8,2),0)))),0)))&gt;$J256,$J256,IF(AND($K256=1,$I256&gt;0),ROUND(IF($L256+$M256&gt;=2800,2800*'umowa o pracę'!$E$8,($L256+$M256)*'umowa o pracę'!$E$8),2)+IF($M256=0,ROUND(IF($L256&gt;2800,ROUND($O256/$L256*2800,2),$O256)*'umowa o pracę'!$E$8,2),ROUND(IF($L256&gt;2800,ROUND($O256/$L256*2800,2),$O256)*'umowa o pracę'!$E$8,2)),ROUND(IF($L256+$M256&gt;=2800,2800*'umowa o pracę'!$E$8,($L256+$M256)*'umowa o pracę'!$E$8),2)-IF(AND($M256=0,I256&gt;0),ROUND(ROUND(IF($L256&gt;2800,ROUND($N256/$L256*2800,2),$N256),2)*'umowa o pracę'!$E$8,2),IF($M256&gt;0,IF($L256+$M256&lt;2800,ROUND(ROUND($N256+ROUND($M256*9%,2),2)*'umowa o pracę'!$E$8,2),IF(AND($L256+$M256&gt;=2800,$M256&lt;2800,$L256&lt;2800),ROUND((ROUND(((2800-$M256)/$L256)*$N256,2)+ROUND($M256*9%,2))*'umowa o pracę'!$E$8,2),IF(AND($L256+$M256&gt;=2800,$M256&gt;=2800),ROUND((ROUND(2800*9%,2))*'umowa o pracę'!$E$8,2),IF(AND($L256+$M256&gt;=2800,$L256&gt;=2800,$M256&lt;2800),ROUND((ROUND($M256*9%,2)+ROUND(((2800-$M256)/$L256)*$N256,2))*'umowa o pracę'!$E$8,2),0)))),0)))))</f>
        <v>0</v>
      </c>
      <c r="S256" s="32">
        <f>IF('umowa o pracę'!$E$7=2020,IF(IF($K256=1,IF($M256=0,ROUND(IF($L256&gt;2600,ROUND($N256/$L256*2600,2),$N256)*'umowa o pracę'!$E$8,2),IF($L256+$M256&lt;2600,ROUND(ROUND($N256+ROUND($M256*9%,2),2)*'umowa o pracę'!$E$8,2),IF(AND($L256+$M256&gt;=2600,$L256&lt;2600),ROUND((ROUND($N256+ROUND((2600-$L256)*9%,2),2))*'umowa o pracę'!$E$8,2),IF(AND($L256+$M256&gt;=2600,$L256&gt;=2600),ROUND(ROUND($N256/$L256*2600,2)*'umowa o pracę'!$E$8,2),0)))),0)&gt;$H256,$H256,IF($K256=1,IF($M256=0,ROUND(IF($L256&gt;2600,ROUND($N256/$L256*2600,2),$N256)*'umowa o pracę'!$E$8,2),IF($L256+$M256&lt;2600,ROUND(ROUND($N256+ROUND($M256*9%,2),2)*'umowa o pracę'!$E$8,2),IF(AND($L256+$M256&gt;=2600,$L256&lt;2600),ROUND((ROUND($N256+ROUND((2600-$L256)*9%,2),2))*'umowa o pracę'!$E$8,2),IF(AND($L256+$M256&gt;=2600,$L256&gt;=2600),ROUND(ROUND($N256/$L256*2600,2)*'umowa o pracę'!$E$8,2),0)))),0)),IF('umowa o pracę'!$E$7=2021,IF(IF($K256=1,IF($M256=0,ROUND(IF($L256&gt;2800,ROUND($N256/$L256*2800,2),$N256)*'umowa o pracę'!$E$8,2),IF($L256+$M256&lt;2800,ROUND(ROUND($N256+ROUND($M256*9%,2),2)*'umowa o pracę'!$E$8,2),IF(AND($L256+$M256&gt;=2800,$L256&lt;2800),ROUND((ROUND($N256+ROUND((2800-$L256)*9%,2),2))*'umowa o pracę'!$E$8,2),IF(AND($L256+$M256&gt;=2800,$L256&gt;=2800),ROUND(ROUND($N256/$L256*2800,2)*'umowa o pracę'!$E$8,2),0)))),0)&gt;$H256,$H256,IF($K256=1,IF($M256=0,ROUND(IF($L256&gt;2800,ROUND($N256/$L256*2800,2),$N256)*'umowa o pracę'!$E$8,2),IF($L256+$M256&lt;2800,ROUND(ROUND($N256+ROUND($M256*9%,2),2)*'umowa o pracę'!$E$8,2),IF(AND($L256+$M256&gt;=2800,$L256&lt;2800),ROUND((ROUND($N256+ROUND((2800-$L256)*9%,2),2))*'umowa o pracę'!$E$8,2),IF(AND($L256+$M256&gt;=2800,$L256&gt;=2800),ROUND(ROUND($N256/$L256*2800,2)*'umowa o pracę'!$E$8,2),0)))),0)),0))</f>
        <v>0</v>
      </c>
      <c r="T256" s="32">
        <f>IF('umowa o pracę'!$E$7=2020,IF(IF($K256=1,IF($M256=0,ROUND(IF($L256&gt;2600,ROUND($O256/$L256*2600,2),$O256)*'umowa o pracę'!$E$8,2),ROUND(IF($L256&gt;2600,ROUND($O256/$L256*2600,2),$O256)*'umowa o pracę'!$E$8,2)),0)&gt;$I256,$I256,IF($K256=1,IF($M256=0,ROUND(IF($L256&gt;2600,ROUND($O256/$L256*2600,2),$O256)*'umowa o pracę'!$E$8,2),ROUND(IF($L256&gt;2600,ROUND($O256/$L256*2600,2),$O256)*'umowa o pracę'!$E$8,2)),0)),IF('umowa o pracę'!$E$7=2021,IF(IF($K256=1,IF($M256=0,ROUND(IF($L256&gt;2800,ROUND($O256/$L256*2800,2),$O256)*'umowa o pracę'!$E$8,2),ROUND(IF($L256&gt;2800,ROUND($O256/$L256*2800,2),$O256)*'umowa o pracę'!$E$8,2)),0)&gt;$I256,$I256,IF($K256=1,IF($M256=0,ROUND(IF($L256&gt;2800,ROUND($O256/$L256*2800,2),$O256)*'umowa o pracę'!$E$8,2),ROUND(IF($L256&gt;2800,ROUND($O256/$L256*2800,2),$O256)*'umowa o pracę'!$E$8,2)),0)),0))</f>
        <v>0</v>
      </c>
      <c r="U256" s="51">
        <f>IF('umowa o pracę'!$E$7=2020,$Q256,IF('umowa o pracę'!$E$7=2021,$R256,0))</f>
        <v>0</v>
      </c>
      <c r="V256" s="53">
        <f t="shared" si="40"/>
        <v>1</v>
      </c>
      <c r="W256" s="54">
        <f>IF('umowa o pracę'!$E$6&lt;2,0,$L256)</f>
        <v>0</v>
      </c>
      <c r="X256" s="54">
        <f>IF('umowa o pracę'!$E$6&lt;2,0,$M256)</f>
        <v>0</v>
      </c>
      <c r="Y256" s="55">
        <f>IF('umowa o pracę'!$E$6&lt;2,0,$N256)</f>
        <v>0</v>
      </c>
      <c r="Z256" s="55">
        <f>IF('umowa o pracę'!$E$6&lt;2,0,$O256)</f>
        <v>0</v>
      </c>
      <c r="AA256" s="32">
        <f>IF('umowa o pracę'!$E$7=2020,ROUND(IF($W256&gt;=2600,2600*'umowa o pracę'!$E$8,$W256*'umowa o pracę'!$E$8),2),IF('umowa o pracę'!$E$7=2021,ROUND(IF($W256&gt;=2800,2800*'umowa o pracę'!$E$8,$W256*'umowa o pracę'!$E$8),2),0))</f>
        <v>0</v>
      </c>
      <c r="AB256" s="32">
        <f>IF(IF(IF(AND($V256=1,$I256&gt;0),ROUND(IF($W256+$X256&gt;=2600,2600*'umowa o pracę'!$E$8,($W256+$X256)*'umowa o pracę'!$E$8),2)+IF($X256=0,ROUND(IF($W256&gt;2600,ROUND($Z256/$W256*2600,2),$Z256)*'umowa o pracę'!$E$8,2),ROUND(IF($W256&gt;2600,ROUND($Z256/$W256*2600,2),$Z256)*'umowa o pracę'!$E$8,2)),ROUND(IF($W256+$X256&gt;=2600,2600*'umowa o pracę'!$E$8,($W256+$X256)*'umowa o pracę'!$E$8),2)-IF($X256=0,ROUND(ROUND(IF($W256&gt;2600,ROUND($Y256/$W256*2600,2),$Y256),2)*'umowa o pracę'!$E$8,2),IF($X256&gt;0,IF($W256+$X256&lt;2600,ROUND(ROUND($Y256+ROUND($X256*9%,2),2)*'umowa o pracę'!$E$8,2),IF(AND($W256+$X256&gt;=2600,$X256&lt;2600,$W256&lt;2600),ROUND((ROUND(((2600-$X256)/$W256)*$Y256,2)+ROUND($X256*9%,2))*'umowa o pracę'!$E$8,2),IF(AND($W256+$X256&gt;=2600,$X256&gt;=2600),ROUND((ROUND(2600*9%,2))*'umowa o pracę'!$E$8,2),IF(AND($W256+$X256&gt;=2600,$W256&gt;=2600,$X256&lt;2600),ROUND((ROUND($X256*9%,2)+ROUND(((2600-$X256)/$W256)*$Y256,2))*'umowa o pracę'!$E$8,2),0)))),0)))&gt;$J256,$J256,IF(AND($V256=1,$I256&gt;0),ROUND(IF($W256+$X256&gt;=2600,2600*'umowa o pracę'!$E$8,($W256+$X256)*'umowa o pracę'!$E$8),2)+IF($X256=0,ROUND(IF($W256&gt;2600,ROUND($Z256/$W256*2600,2),$Z256)*'umowa o pracę'!$E$8,2),ROUND(IF($W256&gt;2600,ROUND($Z256/$W256*2600,2),$Z256)*'umowa o pracę'!$E$8,2)),ROUND(IF($W256+$X256&gt;=2600,2600*'umowa o pracę'!$E$8,($W256+$X256)*'umowa o pracę'!$E$8),2)-IF($X256=0,ROUND(ROUND(IF($W256&gt;2600,ROUND($Y256/$W256*2600,2),$Y256),2)*'umowa o pracę'!$E$8,2),IF($X256&gt;0,IF($W256+$X256&lt;2600,ROUND(ROUND($Y256+ROUND($X256*9%,2),2)*'umowa o pracę'!$E$8,2),IF(AND($W256+$X256&gt;=2600,$X256&lt;2600,$W256&lt;2600),ROUND((ROUND(((2600-$X256)/$W256)*$Y256,2)+ROUND($X256*9%,2))*'umowa o pracę'!$E$8,2),IF(AND($W256+$X256&gt;=2600,$X256&gt;=2600),ROUND((ROUND(2600*9%,2))*'umowa o pracę'!$E$8,2),IF(AND($W256+$X256&gt;=2600,$W256&gt;=2600,$X256&lt;2600),ROUND((ROUND($X256*9%,2)+ROUND(((2600-$X256)/$W256)*$Y256,2))*'umowa o pracę'!$E$8,2),0)))),0))))&gt;$J256,$J256,IF(IF(AND($V256=1,$I256&gt;0),ROUND(IF($W256+$X256&gt;=2600,2600*'umowa o pracę'!$E$8,($W256+$X256)*'umowa o pracę'!$E$8),2)+IF($X256=0,ROUND(IF($W256&gt;2600,ROUND($Z256/$W256*2600,2),$Z256)*'umowa o pracę'!$E$8,2),ROUND(IF($W256&gt;2600,ROUND($Z256/$W256*2600,2),$Z256)*'umowa o pracę'!$E$8,2)),ROUND(IF($W256+$X256&gt;=2600,2600*'umowa o pracę'!$E$8,($W256+$X256)*'umowa o pracę'!$E$8),2)-IF($X256=0,ROUND(ROUND(IF($W256&gt;2600,ROUND($Y256/$W256*2600,2),$Y256),2)*'umowa o pracę'!$E$8,2),IF($X256&gt;0,IF($W256+$X256&lt;2600,ROUND(ROUND($Y256+ROUND($X256*9%,2),2)*'umowa o pracę'!$E$8,2),IF(AND($W256+$X256&gt;=2600,$X256&lt;2600,$W256&lt;2600),ROUND((ROUND(((2600-$X256)/$W256)*$Y256,2)+ROUND($X256*9%,2))*'umowa o pracę'!$E$8,2),IF(AND($W256+$X256&gt;=2600,$X256&gt;=2600),ROUND((ROUND(2600*9%,2))*'umowa o pracę'!$E$8,2),IF(AND($W256+$X256&gt;=2600,$W256&gt;=2600,$X256&lt;2600),ROUND((ROUND($X256*9%,2)+ROUND(((2600-$X256)/$W256)*$Y256,2))*'umowa o pracę'!$E$8,2),0)))),0)))&gt;$J256,$J256,IF(AND($V256=1,$I256&gt;0),ROUND(IF($W256+$X256&gt;=2600,2600*'umowa o pracę'!$E$8,($W256+$X256)*'umowa o pracę'!$E$8),2)+IF($X256=0,ROUND(IF($W256&gt;2600,ROUND($Z256/$W256*2600,2),$Z256)*'umowa o pracę'!$E$8,2),ROUND(IF($W256&gt;2600,ROUND($Z256/$W256*2600,2),$Z256)*'umowa o pracę'!$E$8,2)),ROUND(IF($W256+$X256&gt;=2600,2600*'umowa o pracę'!$E$8,($W256+$X256)*'umowa o pracę'!$E$8),2)-IF(AND($X256=0,I256&gt;0),ROUND(ROUND(IF($W256&gt;2600,ROUND($Y256/$W256*2600,2),$Y256),2)*'umowa o pracę'!$E$8,2),IF($X256&gt;0,IF($W256+$X256&lt;2600,ROUND(ROUND($Y256+ROUND($X256*9%,2),2)*'umowa o pracę'!$E$8,2),IF(AND($W256+$X256&gt;=2600,$X256&lt;2600,$W256&lt;2600),ROUND((ROUND(((2600-$X256)/$W256)*$Y256,2)+ROUND($X256*9%,2))*'umowa o pracę'!$E$8,2),IF(AND($W256+$X256&gt;=2600,$X256&gt;=2600),ROUND((ROUND(2600*9%,2))*'umowa o pracę'!$E$8,2),IF(AND($W256+$X256&gt;=2600,$W256&gt;=2600,$X256&lt;2600),ROUND((ROUND($X256*9%,2)+ROUND(((2600-$X256)/$W256)*$Y256,2))*'umowa o pracę'!$E$8,2),0)))),0)))))</f>
        <v>0</v>
      </c>
      <c r="AC256" s="32">
        <f>IF(IF(IF(AND($V256=1,$I256&gt;0),ROUND(IF($W256+$X256&gt;=2800,2800*'umowa o pracę'!$E$8,($W256+$X256)*'umowa o pracę'!$E$8),2)+IF($X256=0,ROUND(IF($W256&gt;2800,ROUND($Z256/$W256*2800,2),$Z256)*'umowa o pracę'!$E$8,2),ROUND(IF($W256&gt;2800,ROUND($Z256/$W256*2800,2),$Z256)*'umowa o pracę'!$E$8,2)),ROUND(IF($W256+$X256&gt;=2800,2800*'umowa o pracę'!$E$8,($W256+$X256)*'umowa o pracę'!$E$8),2)-IF($X256=0,ROUND(ROUND(IF($W256&gt;2800,ROUND($Y256/$W256*2800,2),$Y256),2)*'umowa o pracę'!$E$8,2),IF($X256&gt;0,IF($W256+$X256&lt;2800,ROUND(ROUND($Y256+ROUND($X256*9%,2),2)*'umowa o pracę'!$E$8,2),IF(AND($W256+$X256&gt;=2800,$X256&lt;2800,$W256&lt;2800),ROUND((ROUND(((2800-$X256)/$W256)*$Y256,2)+ROUND($X256*9%,2))*'umowa o pracę'!$E$8,2),IF(AND($W256+$X256&gt;=2800,$X256&gt;=2800),ROUND((ROUND(2800*9%,2))*'umowa o pracę'!$E$8,2),IF(AND($W256+$X256&gt;=2800,$W256&gt;=2800,$X256&lt;2800),ROUND((ROUND($X256*9%,2)+ROUND(((2800-$X256)/$W256)*$Y256,2))*'umowa o pracę'!$E$8,2),0)))),0)))&gt;$J256,$J256,IF(AND($V256=1,$I256&gt;0),ROUND(IF($W256+$X256&gt;=2800,2800*'umowa o pracę'!$E$8,($W256+$X256)*'umowa o pracę'!$E$8),2)+IF($X256=0,ROUND(IF($W256&gt;2800,ROUND($Z256/$W256*2800,2),$Z256)*'umowa o pracę'!$E$8,2),ROUND(IF($W256&gt;2800,ROUND($Z256/$W256*2800,2),$Z256)*'umowa o pracę'!$E$8,2)),ROUND(IF($W256+$X256&gt;=2800,2800*'umowa o pracę'!$E$8,($W256+$X256)*'umowa o pracę'!$E$8),2)-IF($X256=0,ROUND(ROUND(IF($W256&gt;2800,ROUND($Y256/$W256*2800,2),$Y256),2)*'umowa o pracę'!$E$8,2),IF($X256&gt;0,IF($W256+$X256&lt;2800,ROUND(ROUND($Y256+ROUND($X256*9%,2),2)*'umowa o pracę'!$E$8,2),IF(AND($W256+$X256&gt;=2800,$X256&lt;2800,$W256&lt;2800),ROUND((ROUND(((2800-$X256)/$W256)*$Y256,2)+ROUND($X256*9%,2))*'umowa o pracę'!$E$8,2),IF(AND($W256+$X256&gt;=2800,$X256&gt;=2800),ROUND((ROUND(2800*9%,2))*'umowa o pracę'!$E$8,2),IF(AND($W256+$X256&gt;=2800,$W256&gt;=2800,$X256&lt;2800),ROUND((ROUND($X256*9%,2)+ROUND(((2800-$X256)/$W256)*$Y256,2))*'umowa o pracę'!$E$8,2),0)))),0))))&gt;$J256,$J256,IF(IF(AND($V256=1,$I256&gt;0),ROUND(IF($W256+$X256&gt;=2800,2800*'umowa o pracę'!$E$8,($W256+$X256)*'umowa o pracę'!$E$8),2)+IF($X256=0,ROUND(IF($W256&gt;2800,ROUND($Z256/$W256*2800,2),$Z256)*'umowa o pracę'!$E$8,2),ROUND(IF($W256&gt;2800,ROUND($Z256/$W256*2800,2),$Z256)*'umowa o pracę'!$E$8,2)),ROUND(IF($W256+$X256&gt;=2800,2800*'umowa o pracę'!$E$8,($W256+$X256)*'umowa o pracę'!$E$8),2)-IF($X256=0,ROUND(ROUND(IF($W256&gt;2800,ROUND($Y256/$W256*2800,2),$Y256),2)*'umowa o pracę'!$E$8,2),IF($X256&gt;0,IF($W256+$X256&lt;2800,ROUND(ROUND($Y256+ROUND($X256*9%,2),2)*'umowa o pracę'!$E$8,2),IF(AND($W256+$X256&gt;=2800,$X256&lt;2800,$W256&lt;2800),ROUND((ROUND(((2800-$X256)/$W256)*$Y256,2)+ROUND($X256*9%,2))*'umowa o pracę'!$E$8,2),IF(AND($W256+$X256&gt;=2800,$X256&gt;=2800),ROUND((ROUND(2800*9%,2))*'umowa o pracę'!$E$8,2),IF(AND($W256+$X256&gt;=2800,$W256&gt;=2800,$X256&lt;2800),ROUND((ROUND($X256*9%,2)+ROUND(((2800-$X256)/$W256)*$Y256,2))*'umowa o pracę'!$E$8,2),0)))),0)))&gt;$J256,$J256,IF(AND($V256=1,$I256&gt;0),ROUND(IF($W256+$X256&gt;=2800,2800*'umowa o pracę'!$E$8,($W256+$X256)*'umowa o pracę'!$E$8),2)+IF($X256=0,ROUND(IF($W256&gt;2800,ROUND($Z256/$W256*2800,2),$Z256)*'umowa o pracę'!$E$8,2),ROUND(IF($W256&gt;2800,ROUND($Z256/$W256*2800,2),$Z256)*'umowa o pracę'!$E$8,2)),ROUND(IF($W256+$X256&gt;=2800,2800*'umowa o pracę'!$E$8,($W256+$X256)*'umowa o pracę'!$E$8),2)-IF(AND($X256=0,I256&gt;0),ROUND(ROUND(IF($W256&gt;2800,ROUND($Y256/$W256*2800,2),$Y256),2)*'umowa o pracę'!$E$8,2),IF($X256&gt;0,IF($W256+$X256&lt;2800,ROUND(ROUND($Y256+ROUND($X256*9%,2),2)*'umowa o pracę'!$E$8,2),IF(AND($W256+$X256&gt;=2800,$X256&lt;2800,$W256&lt;2800),ROUND((ROUND(((2800-$X256)/$W256)*$Y256,2)+ROUND($X256*9%,2))*'umowa o pracę'!$E$8,2),IF(AND($W256+$X256&gt;=2800,$X256&gt;=2800),ROUND((ROUND(2800*9%,2))*'umowa o pracę'!$E$8,2),IF(AND($W256+$X256&gt;=2800,$W256&gt;=2800,$X256&lt;2800),ROUND((ROUND($X256*9%,2)+ROUND(((2800-$X256)/$W256)*$Y256,2))*'umowa o pracę'!$E$8,2),0)))),0)))))</f>
        <v>0</v>
      </c>
      <c r="AD256" s="32">
        <f>IF('umowa o pracę'!$E$7=2020,IF(IF($V256=1,IF($X256=0,ROUND(IF($W256&gt;2600,ROUND($Y256/$W256*2600,2),$Y256)*'umowa o pracę'!$E$8,2),IF($W256+$X256&lt;2600,ROUND(ROUND($Y256+ROUND($X256*9%,2),2)*'umowa o pracę'!$E$8,2),IF(AND($W256+$X256&gt;=2600,$W256&lt;2600),ROUND((ROUND($Y256+ROUND((2600-$W256)*9%,2),2))*'umowa o pracę'!$E$8,2),IF(AND($W256+$X256&gt;=2600,$W256&gt;=2600),ROUND(ROUND($Y256/$W256*2600,2)*'umowa o pracę'!$E$8,2),0)))),0)&gt;$H256,$H256,IF($V256=1,IF($X256=0,ROUND(IF($W256&gt;2600,ROUND($Y256/$W256*2600,2),$Y256)*'umowa o pracę'!$E$8,2),IF($W256+$X256&lt;2600,ROUND(ROUND($Y256+ROUND($X256*9%,2),2)*'umowa o pracę'!$E$8,2),IF(AND($W256+$X256&gt;=2600,$W256&lt;2600),ROUND((ROUND($Y256+ROUND((2600-$W256)*9%,2),2))*'umowa o pracę'!$E$8,2),IF(AND($W256+$X256&gt;=2600,$W256&gt;=2600),ROUND(ROUND($Y256/$W256*2600,2)*'umowa o pracę'!$E$8,2),0)))),0)),IF('umowa o pracę'!$E$7=2021,IF(IF($V256=1,IF($X256=0,ROUND(IF($W256&gt;2800,ROUND($Y256/$W256*2800,2),$Y256)*'umowa o pracę'!$E$8,2),IF($W256+$X256&lt;2800,ROUND(ROUND($Y256+ROUND($X256*9%,2),2)*'umowa o pracę'!$E$8,2),IF(AND($W256+$X256&gt;=2800,$W256&lt;2800),ROUND((ROUND($Y256+ROUND((2800-$W256)*9%,2),2))*'umowa o pracę'!$E$8,2),IF(AND($W256+$X256&gt;=2800,$W256&gt;=2800),ROUND(ROUND($Y256/$W256*2800,2)*'umowa o pracę'!$E$8,2),0)))),0)&gt;$H256,$H256,IF($V256=1,IF($X256=0,ROUND(IF($W256&gt;2800,ROUND($Y256/$W256*2800,2),$Y256)*'umowa o pracę'!$E$8,2),IF($W256+$X256&lt;2800,ROUND(ROUND($Y256+ROUND($X256*9%,2),2)*'umowa o pracę'!$E$8,2),IF(AND($W256+$X256&gt;=2800,$W256&lt;2800),ROUND((ROUND($Y256+ROUND((2800-$W256)*9%,2),2))*'umowa o pracę'!$E$8,2),IF(AND($W256+$X256&gt;=2800,$W256&gt;=2800),ROUND(ROUND($Y256/$W256*2800,2)*'umowa o pracę'!$E$8,2),0)))),0)),0))</f>
        <v>0</v>
      </c>
      <c r="AE256" s="32">
        <f>IF('umowa o pracę'!$E$7=2020,IF(IF($V256=1,IF($X256=0,ROUND(IF($W256&gt;2600,ROUND($Z256/$W256*2600,2),$Z256)*'umowa o pracę'!$E$8,2),ROUND(IF($W256&gt;2600,ROUND($Z256/$W256*2600,2),$Z256)*'umowa o pracę'!$E$8,2)),0)&gt;$I256,$I256,IF($V256=1,IF($X256=0,ROUND(IF($W256&gt;2600,ROUND($Z256/$W256*2600,2),$Z256)*'umowa o pracę'!$E$8,2),ROUND(IF($W256&gt;2600,ROUND($Z256/$W256*2600,2),$Z256)*'umowa o pracę'!$E$8,2)),0)),IF('umowa o pracę'!$E$7=2021,IF(IF($V256=1,IF($X256=0,ROUND(IF($W256&gt;2800,ROUND($Z256/$W256*2800,2),$Z256)*'umowa o pracę'!$E$8,2),ROUND(IF($W256&gt;2800,ROUND($Z256/$W256*2800,2),$Z256)*'umowa o pracę'!$E$8,2)),0)&gt;$I256,$I256,IF($V256=1,IF($X256=0,ROUND(IF($W256&gt;2800,ROUND($Z256/$W256*2800,2),$Z256)*'umowa o pracę'!$E$8,2),ROUND(IF($W256&gt;2800,ROUND($Z256/$W256*2800,2),$Z256)*'umowa o pracę'!$E$8,2)),0)),0))</f>
        <v>0</v>
      </c>
      <c r="AF256" s="56">
        <f>IF('umowa o pracę'!$E$7=2020,$AB256,IF('umowa o pracę'!$E$7=2021,$AC256,0))</f>
        <v>0</v>
      </c>
      <c r="AG256" s="53">
        <f t="shared" si="41"/>
        <v>1</v>
      </c>
      <c r="AH256" s="39">
        <f>IF('umowa o pracę'!$E$6&lt;3,0,$L256)</f>
        <v>0</v>
      </c>
      <c r="AI256" s="39">
        <f>IF('umowa o pracę'!$E$6&lt;3,0,$M256)</f>
        <v>0</v>
      </c>
      <c r="AJ256" s="55">
        <f>IF('umowa o pracę'!$E$6&lt;3,0,$N256)</f>
        <v>0</v>
      </c>
      <c r="AK256" s="55">
        <f>IF('umowa o pracę'!$E$6&lt;3,0,$O256)</f>
        <v>0</v>
      </c>
      <c r="AL256" s="32">
        <f>IF('umowa o pracę'!$E$7=2020,ROUND(IF($AH256&gt;=2600,2600*'umowa o pracę'!$E$8,$AH256*'umowa o pracę'!$E$8),2),IF('umowa o pracę'!$E$7=2021,ROUND(IF($AH256&gt;=2800,2800*'umowa o pracę'!$E$8,$AH256*'umowa o pracę'!$E$8),2),0))</f>
        <v>0</v>
      </c>
      <c r="AM256" s="32">
        <f>IF(IF(IF(AND($AG256=1,$I256&gt;0),ROUND(IF($AH256+$AI256&gt;=2600,2600*'umowa o pracę'!$E$8,($AH256+$AI256)*'umowa o pracę'!$E$8),2)+IF($AI256=0,ROUND(IF($AH256&gt;2600,ROUND($AK256/$AH256*2600,2),$AK256)*'umowa o pracę'!$E$8,2),ROUND(IF($AH256&gt;2600,ROUND($AK256/$AH256*2600,2),$AK256)*'umowa o pracę'!$E$8,2)),ROUND(IF($AH256+$AI256&gt;=2600,2600*'umowa o pracę'!$E$8,($AH256+$AI256)*'umowa o pracę'!$E$8),2)-IF($AI256=0,ROUND(ROUND(IF($AH256&gt;2600,ROUND($AJ256/$AH256*2600,2),$AJ256),2)*'umowa o pracę'!$E$8,2),IF($AI256&gt;0,IF($AH256+$AI256&lt;2600,ROUND(ROUND($AJ256+ROUND($AI256*9%,2),2)*'umowa o pracę'!$E$8,2),IF(AND($AH256+$AI256&gt;=2600,$AI256&lt;2600,$AH256&lt;2600),ROUND((ROUND(((2600-$AI256)/$AH256)*$AJ256,2)+ROUND($AI256*9%,2))*'umowa o pracę'!$E$8,2),IF(AND($AH256+$AI256&gt;=2600,$AI256&gt;=2600),ROUND((ROUND(2600*9%,2))*'umowa o pracę'!$E$8,2),IF(AND($AH256+$AI256&gt;=2600,$AH256&gt;=2600,$AI256&lt;2600),ROUND((ROUND($AI256*9%,2)+ROUND(((2600-$AI256)/$AH256)*$AJ256,2))*'umowa o pracę'!$E$8,2),0)))),0)))&gt;$J256,$J256,IF(AND($AG256=1,$I256&gt;0),ROUND(IF($AH256+$AI256&gt;=2600,2600*'umowa o pracę'!$E$8,($AH256+$AI256)*'umowa o pracę'!$E$8),2)+IF($AI256=0,ROUND(IF($AH256&gt;2600,ROUND($AK256/$AH256*2600,2),$AK256)*'umowa o pracę'!$E$8,2),ROUND(IF($AH256&gt;2600,ROUND($AK256/$AH256*2600,2),$AK256)*'umowa o pracę'!$E$8,2)),ROUND(IF($AH256+$AI256&gt;=2600,2600*'umowa o pracę'!$E$8,($AH256+$AI256)*'umowa o pracę'!$E$8),2)-IF($AI256=0,ROUND(ROUND(IF($AH256&gt;2600,ROUND($AJ256/$AH256*2600,2),$AJ256),2)*'umowa o pracę'!$E$8,2),IF($AI256&gt;0,IF($AH256+$AI256&lt;2600,ROUND(ROUND($AJ256+ROUND($AI256*9%,2),2)*'umowa o pracę'!$E$8,2),IF(AND($AH256+$AI256&gt;=2600,$AI256&lt;2600,$AH256&lt;2600),ROUND((ROUND(((2600-$AI256)/$AH256)*$AJ256,2)+ROUND($AI256*9%,2))*'umowa o pracę'!$E$8,2),IF(AND($AH256+$AI256&gt;=2600,$AI256&gt;=2600),ROUND((ROUND(2600*9%,2))*'umowa o pracę'!$E$8,2),IF(AND($AH256+$AI256&gt;=2600,$AH256&gt;=2600,$AI256&lt;2600),ROUND((ROUND($AI256*9%,2)+ROUND(((2600-$AI256)/$AH256)*$AJ256,2))*'umowa o pracę'!$E$8,2),0)))),0))))&gt;$J256,$J256,IF(IF(AND($AG256=1,$I256&gt;0),ROUND(IF($AH256+$AI256&gt;=2600,2600*'umowa o pracę'!$E$8,($AH256+$AI256)*'umowa o pracę'!$E$8),2)+IF($AI256=0,ROUND(IF($AH256&gt;2600,ROUND($AK256/$AH256*2600,2),$AK256)*'umowa o pracę'!$E$8,2),ROUND(IF($AH256&gt;2600,ROUND($AK256/$AH256*2600,2),$AK256)*'umowa o pracę'!$E$8,2)),ROUND(IF($AH256+$AI256&gt;=2600,2600*'umowa o pracę'!$E$8,($AH256+$AI256)*'umowa o pracę'!$E$8),2)-IF($AI256=0,ROUND(ROUND(IF($AH256&gt;2600,ROUND($AJ256/$AH256*2600,2),$AJ256),2)*'umowa o pracę'!$E$8,2),IF($AI256&gt;0,IF($AH256+$AI256&lt;2600,ROUND(ROUND($AJ256+ROUND($AI256*9%,2),2)*'umowa o pracę'!$E$8,2),IF(AND($AH256+$AI256&gt;=2600,$AI256&lt;2600,$AH256&lt;2600),ROUND((ROUND(((2600-$AI256)/$AH256)*$AJ256,2)+ROUND($AI256*9%,2))*'umowa o pracę'!$E$8,2),IF(AND($AH256+$AI256&gt;=2600,$AI256&gt;=2600),ROUND((ROUND(2600*9%,2))*'umowa o pracę'!$E$8,2),IF(AND($AH256+$AI256&gt;=2600,$AH256&gt;=2600,$AI256&lt;2600),ROUND((ROUND($AI256*9%,2)+ROUND(((2600-$AI256)/$AH256)*$AJ256,2))*'umowa o pracę'!$E$8,2),0)))),0)))&gt;$J256,$J256,IF(AND($AG256=1,$I256&gt;0),ROUND(IF($AH256+$AI256&gt;=2600,2600*'umowa o pracę'!$E$8,($AH256+$AI256)*'umowa o pracę'!$E$8),2)+IF($AI256=0,ROUND(IF($AH256&gt;2600,ROUND($AK256/$AH256*2600,2),$AK256)*'umowa o pracę'!$E$8,2),ROUND(IF($AH256&gt;2600,ROUND($AK256/$AH256*2600,2),$AK256)*'umowa o pracę'!$E$8,2)),ROUND(IF($AH256+$AI256&gt;=2600,2600*'umowa o pracę'!$E$8,($AH256+$AI256)*'umowa o pracę'!$E$8),2)-IF(AND($AI256=0,I256&gt;0),ROUND(ROUND(IF($AH256&gt;2600,ROUND($AJ256/$AH256*2600,2),$AJ256),2)*'umowa o pracę'!$E$8,2),IF($AI256&gt;0,IF($AH256+$AI256&lt;2600,ROUND(ROUND($AJ256+ROUND($AI256*9%,2),2)*'umowa o pracę'!$E$8,2),IF(AND($AH256+$AI256&gt;=2600,$AI256&lt;2600,$AH256&lt;2600),ROUND((ROUND(((2600-$AI256)/$AH256)*$AJ256,2)+ROUND($AI256*9%,2))*'umowa o pracę'!$E$8,2),IF(AND($AH256+$AI256&gt;=2600,$AI256&gt;=2600),ROUND((ROUND(2600*9%,2))*'umowa o pracę'!$E$8,2),IF(AND($AH256+$AI256&gt;=2600,$AH256&gt;=2600,$AI256&lt;2600),ROUND((ROUND($AI256*9%,2)+ROUND(((2600-$AI256)/$AH256)*$AJ256,2))*'umowa o pracę'!$E$8,2),0)))),0)))))</f>
        <v>0</v>
      </c>
      <c r="AN256" s="32">
        <f>IF(IF(IF(AND($AG256=1,$I256&gt;0),ROUND(IF($AH256+$AI256&gt;=2800,2800*'umowa o pracę'!$E$8,($AH256+$AI256)*'umowa o pracę'!$E$8),2)+IF($AI256=0,ROUND(IF($AH256&gt;2800,ROUND($AK256/$AH256*2800,2),$AK256)*'umowa o pracę'!$E$8,2),ROUND(IF($AH256&gt;2800,ROUND($AK256/$AH256*2800,2),$AK256)*'umowa o pracę'!$E$8,2)),ROUND(IF($AH256+$AI256&gt;=2800,2800*'umowa o pracę'!$E$8,($AH256+$AI256)*'umowa o pracę'!$E$8),2)-IF($AI256=0,ROUND(ROUND(IF($AH256&gt;2800,ROUND($AJ256/$AH256*2800,2),$AJ256),2)*'umowa o pracę'!$E$8,2),IF($AI256&gt;0,IF($AH256+$AI256&lt;2800,ROUND(ROUND($AJ256+ROUND($AI256*9%,2),2)*'umowa o pracę'!$E$8,2),IF(AND($AH256+$AI256&gt;=2800,$AI256&lt;2800,$AH256&lt;2800),ROUND((ROUND(((2800-$AI256)/$AH256)*$AJ256,2)+ROUND($AI256*9%,2))*'umowa o pracę'!$E$8,2),IF(AND($AH256+$AI256&gt;=2800,$AI256&gt;=2800),ROUND((ROUND(2800*9%,2))*'umowa o pracę'!$E$8,2),IF(AND($AH256+$AI256&gt;=2800,$AH256&gt;=2800,$AI256&lt;2800),ROUND((ROUND($AI256*9%,2)+ROUND(((2800-$AI256)/$AH256)*$AJ256,2))*'umowa o pracę'!$E$8,2),0)))),0)))&gt;$J256,$J256,IF(AND($AG256=1,$I256&gt;0),ROUND(IF($AH256+$AI256&gt;=2800,2800*'umowa o pracę'!$E$8,($AH256+$AI256)*'umowa o pracę'!$E$8),2)+IF($AI256=0,ROUND(IF($AH256&gt;2800,ROUND($AK256/$AH256*2800,2),$AK256)*'umowa o pracę'!$E$8,2),ROUND(IF($AH256&gt;2800,ROUND($AK256/$AH256*2800,2),$AK256)*'umowa o pracę'!$E$8,2)),ROUND(IF($AH256+$AI256&gt;=2800,2800*'umowa o pracę'!$E$8,($AH256+$AI256)*'umowa o pracę'!$E$8),2)-IF($AI256=0,ROUND(ROUND(IF($AH256&gt;2800,ROUND($AJ256/$AH256*2800,2),$AJ256),2)*'umowa o pracę'!$E$8,2),IF($AI256&gt;0,IF($AH256+$AI256&lt;2800,ROUND(ROUND($AJ256+ROUND($AI256*9%,2),2)*'umowa o pracę'!$E$8,2),IF(AND($AH256+$AI256&gt;=2800,$AI256&lt;2800,$AH256&lt;2800),ROUND((ROUND(((2800-$AI256)/$AH256)*$AJ256,2)+ROUND($AI256*9%,2))*'umowa o pracę'!$E$8,2),IF(AND($AH256+$AI256&gt;=2800,$AI256&gt;=2800),ROUND((ROUND(2800*9%,2))*'umowa o pracę'!$E$8,2),IF(AND($AH256+$AI256&gt;=2800,$AH256&gt;=2800,$AI256&lt;2800),ROUND((ROUND($AI256*9%,2)+ROUND(((2800-$AI256)/$AH256)*$AJ256,2))*'umowa o pracę'!$E$8,2),0)))),0))))&gt;$J256,$J256,IF(IF(AND($AG256=1,$I256&gt;0),ROUND(IF($AH256+$AI256&gt;=2800,2800*'umowa o pracę'!$E$8,($AH256+$AI256)*'umowa o pracę'!$E$8),2)+IF($AI256=0,ROUND(IF($AH256&gt;2800,ROUND($AK256/$AH256*2800,2),$AK256)*'umowa o pracę'!$E$8,2),ROUND(IF($AH256&gt;2800,ROUND($AK256/$AH256*2800,2),$AK256)*'umowa o pracę'!$E$8,2)),ROUND(IF($AH256+$AI256&gt;=2800,2800*'umowa o pracę'!$E$8,($AH256+$AI256)*'umowa o pracę'!$E$8),2)-IF($AI256=0,ROUND(ROUND(IF($AH256&gt;2800,ROUND($AJ256/$AH256*2800,2),$AJ256),2)*'umowa o pracę'!$E$8,2),IF($AI256&gt;0,IF($AH256+$AI256&lt;2800,ROUND(ROUND($AJ256+ROUND($AI256*9%,2),2)*'umowa o pracę'!$E$8,2),IF(AND($AH256+$AI256&gt;=2800,$AI256&lt;2800,$AH256&lt;2800),ROUND((ROUND(((2800-$AI256)/$AH256)*$AJ256,2)+ROUND($AI256*9%,2))*'umowa o pracę'!$E$8,2),IF(AND($AH256+$AI256&gt;=2800,$AI256&gt;=2800),ROUND((ROUND(2800*9%,2))*'umowa o pracę'!$E$8,2),IF(AND($AH256+$AI256&gt;=2800,$AH256&gt;=2800,$AI256&lt;2800),ROUND((ROUND($AI256*9%,2)+ROUND(((2800-$AI256)/$AH256)*$AJ256,2))*'umowa o pracę'!$E$8,2),0)))),0)))&gt;$J256,$J256,IF(AND($AG256=1,$I256&gt;0),ROUND(IF($AH256+$AI256&gt;=2800,2800*'umowa o pracę'!$E$8,($AH256+$AI256)*'umowa o pracę'!$E$8),2)+IF($AI256=0,ROUND(IF($AH256&gt;2800,ROUND($AK256/$AH256*2800,2),$AK256)*'umowa o pracę'!$E$8,2),ROUND(IF($AH256&gt;2800,ROUND($AK256/$AH256*2800,2),$AK256)*'umowa o pracę'!$E$8,2)),ROUND(IF($AH256+$AI256&gt;=2800,2800*'umowa o pracę'!$E$8,($AH256+$AI256)*'umowa o pracę'!$E$8),2)-IF(AND($AI256=0,I256&gt;0),ROUND(ROUND(IF($AH256&gt;2800,ROUND($AJ256/$AH256*2800,2),$AJ256),2)*'umowa o pracę'!$E$8,2),IF($AI256&gt;0,IF($AH256+$AI256&lt;2800,ROUND(ROUND($AJ256+ROUND($AI256*9%,2),2)*'umowa o pracę'!$E$8,2),IF(AND($AH256+$AI256&gt;=2800,$AI256&lt;2800,$AH256&lt;2800),ROUND((ROUND(((2800-$AI256)/$AH256)*$AJ256,2)+ROUND($AI256*9%,2))*'umowa o pracę'!$E$8,2),IF(AND($AH256+$AI256&gt;=2800,$AI256&gt;=2800),ROUND((ROUND(2800*9%,2))*'umowa o pracę'!$E$8,2),IF(AND($AH256+$AI256&gt;=2800,$AH256&gt;=2800,$AI256&lt;2800),ROUND((ROUND($AI256*9%,2)+ROUND(((2800-$AI256)/$AH256)*$AJ256,2))*'umowa o pracę'!$E$8,2),0)))),0)))))</f>
        <v>0</v>
      </c>
      <c r="AO256" s="32">
        <f>IF('umowa o pracę'!$E$7=2020,IF(IF($AG256=1,IF($AI256=0,ROUND(IF($AH256&gt;2600,ROUND($AJ256/$AH256*2600,2),$AJ256)*'umowa o pracę'!$E$8,2),IF($AH256+$AI256&lt;2600,ROUND(ROUND($AJ256+ROUND($AI256*9%,2),2)*'umowa o pracę'!$E$8,2),IF(AND($AH256+$AI256&gt;=2600,$AH256&lt;2600),ROUND((ROUND($AJ256+ROUND((2600-$AH256)*9%,2),2))*'umowa o pracę'!$E$8,2),IF(AND($AH256+$AI256&gt;=2600,$AH256&gt;=2600),ROUND(ROUND($AJ256/$AH256*2600,2)*'umowa o pracę'!$E$8,2),0)))),0)&gt;$H256,$H256,IF($AG256=1,IF($AI256=0,ROUND(IF($AH256&gt;2600,ROUND($AJ256/$AH256*2600,2),$AJ256)*'umowa o pracę'!$E$8,2),IF($AH256+$AI256&lt;2600,ROUND(ROUND($AJ256+ROUND($AI256*9%,2),2)*'umowa o pracę'!$E$8,2),IF(AND($AH256+$AI256&gt;=2600,$AH256&lt;2600),ROUND((ROUND($AJ256+ROUND((2600-$AH256)*9%,2),2))*'umowa o pracę'!$E$8,2),IF(AND($AH256+$AI256&gt;=2600,$AH256&gt;=2600),ROUND(ROUND($AJ256/$AH256*2600,2)*'umowa o pracę'!$E$8,2),0)))),0)),IF('umowa o pracę'!$E$7=2021,IF(IF($AG256=1,IF($AI256=0,ROUND(IF($AH256&gt;2800,ROUND($AJ256/$AH256*2800,2),$AJ256)*'umowa o pracę'!$E$8,2),IF($AH256+$AI256&lt;2800,ROUND(ROUND($AJ256+ROUND($AI256*9%,2),2)*'umowa o pracę'!$E$8,2),IF(AND($AH256+$AI256&gt;=2800,$AH256&lt;2800),ROUND((ROUND($AJ256+ROUND((2800-$AH256)*9%,2),2))*'umowa o pracę'!$E$8,2),IF(AND($AH256+$AI256&gt;=2800,$AH256&gt;=2800),ROUND(ROUND($AJ256/$AH256*2800,2)*'umowa o pracę'!$E$8,2),0)))),0)&gt;$H256,$H256,IF($AG256=1,IF($AI256=0,ROUND(IF($AH256&gt;2800,ROUND($AJ256/$AH256*2800,2),$AJ256)*'umowa o pracę'!$E$8,2),IF($AH256+$AI256&lt;2800,ROUND(ROUND($AJ256+ROUND($AI256*9%,2),2)*'umowa o pracę'!$E$8,2),IF(AND($AH256+$AI256&gt;=2800,$AH256&lt;2800),ROUND((ROUND($AJ256+ROUND((2800-$AH256)*9%,2),2))*'umowa o pracę'!$E$8,2),IF(AND($AH256+$AI256&gt;=2800,$AH256&gt;=2800),ROUND(ROUND($AJ256/$AH256*2800,2)*'umowa o pracę'!$E$8,2),0)))),0)),0))</f>
        <v>0</v>
      </c>
      <c r="AP256" s="32">
        <f>IF('umowa o pracę'!$E$7=2020,IF(IF($AG256=1,IF($AI256=0,ROUND(IF($AH256&gt;2600,ROUND($AK256/$AH256*2600,2),$AK256)*'umowa o pracę'!$E$8,2),ROUND(IF($AH256&gt;2600,ROUND($AK256/$AH256*2600,2),$AK256)*'umowa o pracę'!$E$8,2)),0)&gt;$I256,$I256,IF($AG256=1,IF($AI256=0,ROUND(IF($AH256&gt;2600,ROUND($AK256/$AH256*2600,2),$AK256)*'umowa o pracę'!$E$8,2),ROUND(IF($AH256&gt;2600,ROUND($AK256/$AH256*2600,2),$AK256)*'umowa o pracę'!$E$8,2)),0)),IF('umowa o pracę'!$E$7=2021,IF(IF($AG256=1,IF($AI256=0,ROUND(IF($AH256&gt;2800,ROUND($AK256/$AH256*2800,2),$AK256)*'umowa o pracę'!$E$8,2),ROUND(IF($AH256&gt;2800,ROUND($AK256/$AH256*2800,2),$AK256)*'umowa o pracę'!$E$8,2)),0)&gt;$I256,$I256,IF($AG256=1,IF($AI256=0,ROUND(IF($AH256&gt;2800,ROUND($AK256/$AH256*2800,2),$AK256)*'umowa o pracę'!$E$8,2),ROUND(IF($AH256&gt;2800,ROUND($AK256/$AH256*2800,2),$AK256)*'umowa o pracę'!$E$8,2)),0)),0))</f>
        <v>0</v>
      </c>
      <c r="AQ256" s="56">
        <f>IF('umowa o pracę'!$E$7=2020,$AM256,IF('umowa o pracę'!$E$7=2021,$AN256,0))</f>
        <v>0</v>
      </c>
      <c r="AR256" s="33">
        <f>IF('umowa o pracę'!$E$7=0,0,U256+AF256+AQ256)</f>
        <v>0</v>
      </c>
      <c r="AS256" s="19"/>
      <c r="AT256" s="19"/>
      <c r="AU256" s="19"/>
      <c r="AV256" s="6"/>
      <c r="AW256" s="6"/>
      <c r="AX256" s="6">
        <f t="shared" si="39"/>
        <v>10</v>
      </c>
      <c r="AY256" s="6"/>
      <c r="AZ256" s="234">
        <f t="shared" si="42"/>
        <v>0</v>
      </c>
      <c r="BA256" s="234">
        <f t="shared" si="43"/>
        <v>0</v>
      </c>
      <c r="BB256" s="234">
        <f t="shared" si="44"/>
        <v>0</v>
      </c>
      <c r="BC256" s="234">
        <f t="shared" si="45"/>
        <v>0</v>
      </c>
      <c r="BD256" s="234">
        <f t="shared" si="46"/>
        <v>0</v>
      </c>
      <c r="BE256" s="234">
        <f t="shared" si="47"/>
        <v>0</v>
      </c>
      <c r="BF256" s="234">
        <f t="shared" si="48"/>
        <v>0</v>
      </c>
      <c r="BG256" s="234">
        <f t="shared" si="49"/>
        <v>0</v>
      </c>
      <c r="BH256" s="234">
        <f t="shared" si="50"/>
        <v>0</v>
      </c>
      <c r="BI256" s="238">
        <f t="shared" si="51"/>
        <v>0</v>
      </c>
      <c r="BJ256" s="236"/>
      <c r="BK256" s="236"/>
      <c r="BL256" s="237"/>
    </row>
    <row r="257" spans="1:64" ht="15.75" customHeight="1" x14ac:dyDescent="0.25">
      <c r="A257" s="129">
        <v>246</v>
      </c>
      <c r="B257" s="57"/>
      <c r="C257" s="57"/>
      <c r="D257" s="36"/>
      <c r="E257" s="36"/>
      <c r="F257" s="242"/>
      <c r="G257" s="37">
        <v>1</v>
      </c>
      <c r="H257" s="58">
        <v>0</v>
      </c>
      <c r="I257" s="59">
        <v>0</v>
      </c>
      <c r="J257" s="60">
        <v>0</v>
      </c>
      <c r="K257" s="52">
        <v>1</v>
      </c>
      <c r="L257" s="39">
        <v>0</v>
      </c>
      <c r="M257" s="39">
        <v>0</v>
      </c>
      <c r="N257" s="39">
        <v>0</v>
      </c>
      <c r="O257" s="39">
        <v>0</v>
      </c>
      <c r="P257" s="35">
        <f>IF('umowa o pracę'!$E$7=2020,ROUND(IF($L257&gt;=2600,2600*'umowa o pracę'!$E$8,$L257*'umowa o pracę'!$E$8),2),IF('umowa o pracę'!$E$7=2021,ROUND(IF($L257&gt;=2800,2800*'umowa o pracę'!$E$8,$L257*'umowa o pracę'!$E$8),2),0))</f>
        <v>0</v>
      </c>
      <c r="Q257" s="252">
        <f>IF(IF(IF(AND($K257=1,$I257&gt;0),ROUND(IF($L257+$M257&gt;=2600,2600*'umowa o pracę'!$E$8,($L257+$M257)*'umowa o pracę'!$E$8),2)+IF($M257=0,ROUND(IF($L257&gt;2600,ROUND($O257/$L257*2600,2),$O257)*'umowa o pracę'!$E$8,2),ROUND(IF($L257&gt;2600,ROUND($O257/$L257*2600,2),$O257)*'umowa o pracę'!$E$8,2)),ROUND(IF($L257+$M257&gt;=2600,2600*'umowa o pracę'!$E$8,($L257+$M257)*'umowa o pracę'!$E$8),2)-IF($M257=0,ROUND(ROUND(IF($L257&gt;2600,ROUND($N257/$L257*2600,2),$N257),2)*'umowa o pracę'!$E$8,2),IF($M257&gt;0,IF($L257+$M257&lt;2600,ROUND(ROUND($N257+ROUND($M257*9%,2),2)*'umowa o pracę'!$E$8,2),IF(AND($L257+$M257&gt;=2600,$M257&lt;2600,$L257&lt;2600),ROUND((ROUND(((2600-$M257)/$L257)*$N257,2)+ROUND($M257*9%,2))*'umowa o pracę'!$E$8,2),IF(AND($L257+$M257&gt;=2600,$M257&gt;=2600),ROUND((ROUND(2600*9%,2))*'umowa o pracę'!$E$8,2),IF(AND($L257+$M257&gt;=2600,$L257&gt;=2600,$M257&lt;2600),ROUND((ROUND($M257*9%,2)+ROUND(((2600-$M257)/$L257)*$N257,2))*'umowa o pracę'!$E$8,2),0)))),0)))&gt;$J257,$J257,IF(AND($K257=1,$I257&gt;0),ROUND(IF($L257+$M257&gt;=2600,2600*'umowa o pracę'!$E$8,($L257+$M257)*'umowa o pracę'!$E$8),2)+IF($M257=0,ROUND(IF($L257&gt;2600,ROUND($O257/$L257*2600,2),$O257)*'umowa o pracę'!$E$8,2),ROUND(IF($L257&gt;2600,ROUND($O257/$L257*2600,2),$O257)*'umowa o pracę'!$E$8,2)),ROUND(IF($L257+$M257&gt;=2600,2600*'umowa o pracę'!$E$8,($L257+$M257)*'umowa o pracę'!$E$8),2)-IF($M257=0,ROUND(ROUND(IF($L257&gt;2600,ROUND($N257/$L257*2600,2),$N257),2)*'umowa o pracę'!$E$8,2),IF($M257&gt;0,IF($L257+$M257&lt;2600,ROUND(ROUND($N257+ROUND($M257*9%,2),2)*'umowa o pracę'!$E$8,2),IF(AND($L257+$M257&gt;=2600,$M257&lt;2600,$L257&lt;2600),ROUND((ROUND(((2600-$M257)/$L257)*$N257,2)+ROUND($M257*9%,2))*'umowa o pracę'!$E$8,2),IF(AND($L257+$M257&gt;=2600,$M257&gt;=2600),ROUND((ROUND(2600*9%,2))*'umowa o pracę'!$E$8,2),IF(AND($L257+$M257&gt;=2600,$L257&gt;=2600,$M257&lt;2600),ROUND((ROUND($M257*9%,2)+ROUND(((2600-$M257)/$L257)*$N257,2))*'umowa o pracę'!$E$8,2),0)))),0))))&gt;$J257,$J257,IF(IF(AND($K257=1,$I257&gt;0),ROUND(IF($L257+$M257&gt;=2600,2600*'umowa o pracę'!$E$8,($L257+$M257)*'umowa o pracę'!$E$8),2)+IF($M257=0,ROUND(IF($L257&gt;2600,ROUND($O257/$L257*2600,2),$O257)*'umowa o pracę'!$E$8,2),ROUND(IF($L257&gt;2600,ROUND($O257/$L257*2600,2),$O257)*'umowa o pracę'!$E$8,2)),ROUND(IF($L257+$M257&gt;=2600,2600*'umowa o pracę'!$E$8,($L257+$M257)*'umowa o pracę'!$E$8),2)-IF($M257=0,ROUND(ROUND(IF($L257&gt;2600,ROUND($N257/$L257*2600,2),$N257),2)*'umowa o pracę'!$E$8,2),IF($M257&gt;0,IF($L257+$M257&lt;2600,ROUND(ROUND($N257+ROUND($M257*9%,2),2)*'umowa o pracę'!$E$8,2),IF(AND($L257+$M257&gt;=2600,$M257&lt;2600,$L257&lt;2600),ROUND((ROUND(((2600-$M257)/$L257)*$N257,2)+ROUND($M257*9%,2))*'umowa o pracę'!$E$8,2),IF(AND($L257+$M257&gt;=2600,$M257&gt;=2600),ROUND((ROUND(2600*9%,2))*'umowa o pracę'!$E$8,2),IF(AND($L257+$M257&gt;=2600,$L257&gt;=2600,$M257&lt;2600),ROUND((ROUND($M257*9%,2)+ROUND(((2600-$M257)/$L257)*$N257,2))*'umowa o pracę'!$E$8,2),0)))),0)))&gt;$J257,$J257,IF(AND($K257=1,$I257&gt;0),ROUND(IF($L257+$M257&gt;=2600,2600*'umowa o pracę'!$E$8,($L257+$M257)*'umowa o pracę'!$E$8),2)+IF($M257=0,ROUND(IF($L257&gt;2600,ROUND($O257/$L257*2600,2),$O257)*'umowa o pracę'!$E$8,2),ROUND(IF($L257&gt;2600,ROUND($O257/$L257*2600,2),$O257)*'umowa o pracę'!$E$8,2)),ROUND(IF($L257+$M257&gt;=2600,2600*'umowa o pracę'!$E$8,($L257+$M257)*'umowa o pracę'!$E$8),2)-IF(AND($M257=0,I257&gt;0),ROUND(ROUND(IF($L257&gt;2600,ROUND($N257/$L257*2600,2),$N257),2)*'umowa o pracę'!$E$8,2),IF($M257&gt;0,IF($L257+$M257&lt;2600,ROUND(ROUND($N257+ROUND($M257*9%,2),2)*'umowa o pracę'!$E$8,2),IF(AND($L257+$M257&gt;=2600,$M257&lt;2600,$L257&lt;2600),ROUND((ROUND(((2600-$M257)/$L257)*$N257,2)+ROUND($M257*9%,2))*'umowa o pracę'!$E$8,2),IF(AND($L257+$M257&gt;=2600,$M257&gt;=2600),ROUND((ROUND(2600*9%,2))*'umowa o pracę'!$E$8,2),IF(AND($L257+$M257&gt;=2600,$L257&gt;=2600,$M257&lt;2600),ROUND((ROUND($M257*9%,2)+ROUND(((2600-$M257)/$L257)*$N257,2))*'umowa o pracę'!$E$8,2),0)))),0)))))</f>
        <v>0</v>
      </c>
      <c r="R257" s="252">
        <f>IF(IF(IF(AND($K257=1,$I257&gt;0),ROUND(IF($L257+$M257&gt;=2800,2800*'umowa o pracę'!$E$8,($L257+$M257)*'umowa o pracę'!$E$8),2)+IF($M257=0,ROUND(IF($L257&gt;2800,ROUND($O257/$L257*2800,2),$O257)*'umowa o pracę'!$E$8,2),ROUND(IF($L257&gt;2800,ROUND($O257/$L257*2800,2),$O257)*'umowa o pracę'!$E$8,2)),ROUND(IF($L257+$M257&gt;=2800,2800*'umowa o pracę'!$E$8,($L257+$M257)*'umowa o pracę'!$E$8),2)-IF($M257=0,ROUND(ROUND(IF($L257&gt;2800,ROUND($N257/$L257*2800,2),$N257),2)*'umowa o pracę'!$E$8,2),IF($M257&gt;0,IF($L257+$M257&lt;2800,ROUND(ROUND($N257+ROUND($M257*9%,2),2)*'umowa o pracę'!$E$8,2),IF(AND($L257+$M257&gt;=2800,$M257&lt;2800,$L257&lt;2800),ROUND((ROUND(((2800-$M257)/$L257)*$N257,2)+ROUND($M257*9%,2))*'umowa o pracę'!$E$8,2),IF(AND($L257+$M257&gt;=2800,$M257&gt;=2800),ROUND((ROUND(2800*9%,2))*'umowa o pracę'!$E$8,2),IF(AND($L257+$M257&gt;=2800,$L257&gt;=2800,$M257&lt;2800),ROUND((ROUND($M257*9%,2)+ROUND(((2800-$M257)/$L257)*$N257,2))*'umowa o pracę'!$E$8,2),0)))),0)))&gt;$J257,$J257,IF(AND($K257=1,$I257&gt;0),ROUND(IF($L257+$M257&gt;=2800,2800*'umowa o pracę'!$E$8,($L257+$M257)*'umowa o pracę'!$E$8),2)+IF($M257=0,ROUND(IF($L257&gt;2800,ROUND($O257/$L257*2800,2),$O257)*'umowa o pracę'!$E$8,2),ROUND(IF($L257&gt;2800,ROUND($O257/$L257*2800,2),$O257)*'umowa o pracę'!$E$8,2)),ROUND(IF($L257+$M257&gt;=2800,2800*'umowa o pracę'!$E$8,($L257+$M257)*'umowa o pracę'!$E$8),2)-IF($M257=0,ROUND(ROUND(IF($L257&gt;2800,ROUND($N257/$L257*2800,2),$N257),2)*'umowa o pracę'!$E$8,2),IF($M257&gt;0,IF($L257+$M257&lt;2800,ROUND(ROUND($N257+ROUND($M257*9%,2),2)*'umowa o pracę'!$E$8,2),IF(AND($L257+$M257&gt;=2800,$M257&lt;2800,$L257&lt;2800),ROUND((ROUND(((2800-$M257)/$L257)*$N257,2)+ROUND($M257*9%,2))*'umowa o pracę'!$E$8,2),IF(AND($L257+$M257&gt;=2800,$M257&gt;=2800),ROUND((ROUND(2800*9%,2))*'umowa o pracę'!$E$8,2),IF(AND($L257+$M257&gt;=2800,$L257&gt;=2800,$M257&lt;2800),ROUND((ROUND($M257*9%,2)+ROUND(((2800-$M257)/$L257)*$N257,2))*'umowa o pracę'!$E$8,2),0)))),0))))&gt;$J257,$J257,IF(IF(AND($K257=1,$I257&gt;0),ROUND(IF($L257+$M257&gt;=2800,2800*'umowa o pracę'!$E$8,($L257+$M257)*'umowa o pracę'!$E$8),2)+IF($M257=0,ROUND(IF($L257&gt;2800,ROUND($O257/$L257*2800,2),$O257)*'umowa o pracę'!$E$8,2),ROUND(IF($L257&gt;2800,ROUND($O257/$L257*2800,2),$O257)*'umowa o pracę'!$E$8,2)),ROUND(IF($L257+$M257&gt;=2800,2800*'umowa o pracę'!$E$8,($L257+$M257)*'umowa o pracę'!$E$8),2)-IF($M257=0,ROUND(ROUND(IF($L257&gt;2800,ROUND($N257/$L257*2800,2),$N257),2)*'umowa o pracę'!$E$8,2),IF($M257&gt;0,IF($L257+$M257&lt;2800,ROUND(ROUND($N257+ROUND($M257*9%,2),2)*'umowa o pracę'!$E$8,2),IF(AND($L257+$M257&gt;=2800,$M257&lt;2800,$L257&lt;2800),ROUND((ROUND(((2800-$M257)/$L257)*$N257,2)+ROUND($M257*9%,2))*'umowa o pracę'!$E$8,2),IF(AND($L257+$M257&gt;=2800,$M257&gt;=2800),ROUND((ROUND(2800*9%,2))*'umowa o pracę'!$E$8,2),IF(AND($L257+$M257&gt;=2800,$L257&gt;=2800,$M257&lt;2800),ROUND((ROUND($M257*9%,2)+ROUND(((2800-$M257)/$L257)*$N257,2))*'umowa o pracę'!$E$8,2),0)))),0)))&gt;$J257,$J257,IF(AND($K257=1,$I257&gt;0),ROUND(IF($L257+$M257&gt;=2800,2800*'umowa o pracę'!$E$8,($L257+$M257)*'umowa o pracę'!$E$8),2)+IF($M257=0,ROUND(IF($L257&gt;2800,ROUND($O257/$L257*2800,2),$O257)*'umowa o pracę'!$E$8,2),ROUND(IF($L257&gt;2800,ROUND($O257/$L257*2800,2),$O257)*'umowa o pracę'!$E$8,2)),ROUND(IF($L257+$M257&gt;=2800,2800*'umowa o pracę'!$E$8,($L257+$M257)*'umowa o pracę'!$E$8),2)-IF(AND($M257=0,I257&gt;0),ROUND(ROUND(IF($L257&gt;2800,ROUND($N257/$L257*2800,2),$N257),2)*'umowa o pracę'!$E$8,2),IF($M257&gt;0,IF($L257+$M257&lt;2800,ROUND(ROUND($N257+ROUND($M257*9%,2),2)*'umowa o pracę'!$E$8,2),IF(AND($L257+$M257&gt;=2800,$M257&lt;2800,$L257&lt;2800),ROUND((ROUND(((2800-$M257)/$L257)*$N257,2)+ROUND($M257*9%,2))*'umowa o pracę'!$E$8,2),IF(AND($L257+$M257&gt;=2800,$M257&gt;=2800),ROUND((ROUND(2800*9%,2))*'umowa o pracę'!$E$8,2),IF(AND($L257+$M257&gt;=2800,$L257&gt;=2800,$M257&lt;2800),ROUND((ROUND($M257*9%,2)+ROUND(((2800-$M257)/$L257)*$N257,2))*'umowa o pracę'!$E$8,2),0)))),0)))))</f>
        <v>0</v>
      </c>
      <c r="S257" s="32">
        <f>IF('umowa o pracę'!$E$7=2020,IF(IF($K257=1,IF($M257=0,ROUND(IF($L257&gt;2600,ROUND($N257/$L257*2600,2),$N257)*'umowa o pracę'!$E$8,2),IF($L257+$M257&lt;2600,ROUND(ROUND($N257+ROUND($M257*9%,2),2)*'umowa o pracę'!$E$8,2),IF(AND($L257+$M257&gt;=2600,$L257&lt;2600),ROUND((ROUND($N257+ROUND((2600-$L257)*9%,2),2))*'umowa o pracę'!$E$8,2),IF(AND($L257+$M257&gt;=2600,$L257&gt;=2600),ROUND(ROUND($N257/$L257*2600,2)*'umowa o pracę'!$E$8,2),0)))),0)&gt;$H257,$H257,IF($K257=1,IF($M257=0,ROUND(IF($L257&gt;2600,ROUND($N257/$L257*2600,2),$N257)*'umowa o pracę'!$E$8,2),IF($L257+$M257&lt;2600,ROUND(ROUND($N257+ROUND($M257*9%,2),2)*'umowa o pracę'!$E$8,2),IF(AND($L257+$M257&gt;=2600,$L257&lt;2600),ROUND((ROUND($N257+ROUND((2600-$L257)*9%,2),2))*'umowa o pracę'!$E$8,2),IF(AND($L257+$M257&gt;=2600,$L257&gt;=2600),ROUND(ROUND($N257/$L257*2600,2)*'umowa o pracę'!$E$8,2),0)))),0)),IF('umowa o pracę'!$E$7=2021,IF(IF($K257=1,IF($M257=0,ROUND(IF($L257&gt;2800,ROUND($N257/$L257*2800,2),$N257)*'umowa o pracę'!$E$8,2),IF($L257+$M257&lt;2800,ROUND(ROUND($N257+ROUND($M257*9%,2),2)*'umowa o pracę'!$E$8,2),IF(AND($L257+$M257&gt;=2800,$L257&lt;2800),ROUND((ROUND($N257+ROUND((2800-$L257)*9%,2),2))*'umowa o pracę'!$E$8,2),IF(AND($L257+$M257&gt;=2800,$L257&gt;=2800),ROUND(ROUND($N257/$L257*2800,2)*'umowa o pracę'!$E$8,2),0)))),0)&gt;$H257,$H257,IF($K257=1,IF($M257=0,ROUND(IF($L257&gt;2800,ROUND($N257/$L257*2800,2),$N257)*'umowa o pracę'!$E$8,2),IF($L257+$M257&lt;2800,ROUND(ROUND($N257+ROUND($M257*9%,2),2)*'umowa o pracę'!$E$8,2),IF(AND($L257+$M257&gt;=2800,$L257&lt;2800),ROUND((ROUND($N257+ROUND((2800-$L257)*9%,2),2))*'umowa o pracę'!$E$8,2),IF(AND($L257+$M257&gt;=2800,$L257&gt;=2800),ROUND(ROUND($N257/$L257*2800,2)*'umowa o pracę'!$E$8,2),0)))),0)),0))</f>
        <v>0</v>
      </c>
      <c r="T257" s="32">
        <f>IF('umowa o pracę'!$E$7=2020,IF(IF($K257=1,IF($M257=0,ROUND(IF($L257&gt;2600,ROUND($O257/$L257*2600,2),$O257)*'umowa o pracę'!$E$8,2),ROUND(IF($L257&gt;2600,ROUND($O257/$L257*2600,2),$O257)*'umowa o pracę'!$E$8,2)),0)&gt;$I257,$I257,IF($K257=1,IF($M257=0,ROUND(IF($L257&gt;2600,ROUND($O257/$L257*2600,2),$O257)*'umowa o pracę'!$E$8,2),ROUND(IF($L257&gt;2600,ROUND($O257/$L257*2600,2),$O257)*'umowa o pracę'!$E$8,2)),0)),IF('umowa o pracę'!$E$7=2021,IF(IF($K257=1,IF($M257=0,ROUND(IF($L257&gt;2800,ROUND($O257/$L257*2800,2),$O257)*'umowa o pracę'!$E$8,2),ROUND(IF($L257&gt;2800,ROUND($O257/$L257*2800,2),$O257)*'umowa o pracę'!$E$8,2)),0)&gt;$I257,$I257,IF($K257=1,IF($M257=0,ROUND(IF($L257&gt;2800,ROUND($O257/$L257*2800,2),$O257)*'umowa o pracę'!$E$8,2),ROUND(IF($L257&gt;2800,ROUND($O257/$L257*2800,2),$O257)*'umowa o pracę'!$E$8,2)),0)),0))</f>
        <v>0</v>
      </c>
      <c r="U257" s="51">
        <f>IF('umowa o pracę'!$E$7=2020,$Q257,IF('umowa o pracę'!$E$7=2021,$R257,0))</f>
        <v>0</v>
      </c>
      <c r="V257" s="53">
        <f t="shared" si="40"/>
        <v>1</v>
      </c>
      <c r="W257" s="54">
        <f>IF('umowa o pracę'!$E$6&lt;2,0,$L257)</f>
        <v>0</v>
      </c>
      <c r="X257" s="54">
        <f>IF('umowa o pracę'!$E$6&lt;2,0,$M257)</f>
        <v>0</v>
      </c>
      <c r="Y257" s="55">
        <f>IF('umowa o pracę'!$E$6&lt;2,0,$N257)</f>
        <v>0</v>
      </c>
      <c r="Z257" s="55">
        <f>IF('umowa o pracę'!$E$6&lt;2,0,$O257)</f>
        <v>0</v>
      </c>
      <c r="AA257" s="32">
        <f>IF('umowa o pracę'!$E$7=2020,ROUND(IF($W257&gt;=2600,2600*'umowa o pracę'!$E$8,$W257*'umowa o pracę'!$E$8),2),IF('umowa o pracę'!$E$7=2021,ROUND(IF($W257&gt;=2800,2800*'umowa o pracę'!$E$8,$W257*'umowa o pracę'!$E$8),2),0))</f>
        <v>0</v>
      </c>
      <c r="AB257" s="32">
        <f>IF(IF(IF(AND($V257=1,$I257&gt;0),ROUND(IF($W257+$X257&gt;=2600,2600*'umowa o pracę'!$E$8,($W257+$X257)*'umowa o pracę'!$E$8),2)+IF($X257=0,ROUND(IF($W257&gt;2600,ROUND($Z257/$W257*2600,2),$Z257)*'umowa o pracę'!$E$8,2),ROUND(IF($W257&gt;2600,ROUND($Z257/$W257*2600,2),$Z257)*'umowa o pracę'!$E$8,2)),ROUND(IF($W257+$X257&gt;=2600,2600*'umowa o pracę'!$E$8,($W257+$X257)*'umowa o pracę'!$E$8),2)-IF($X257=0,ROUND(ROUND(IF($W257&gt;2600,ROUND($Y257/$W257*2600,2),$Y257),2)*'umowa o pracę'!$E$8,2),IF($X257&gt;0,IF($W257+$X257&lt;2600,ROUND(ROUND($Y257+ROUND($X257*9%,2),2)*'umowa o pracę'!$E$8,2),IF(AND($W257+$X257&gt;=2600,$X257&lt;2600,$W257&lt;2600),ROUND((ROUND(((2600-$X257)/$W257)*$Y257,2)+ROUND($X257*9%,2))*'umowa o pracę'!$E$8,2),IF(AND($W257+$X257&gt;=2600,$X257&gt;=2600),ROUND((ROUND(2600*9%,2))*'umowa o pracę'!$E$8,2),IF(AND($W257+$X257&gt;=2600,$W257&gt;=2600,$X257&lt;2600),ROUND((ROUND($X257*9%,2)+ROUND(((2600-$X257)/$W257)*$Y257,2))*'umowa o pracę'!$E$8,2),0)))),0)))&gt;$J257,$J257,IF(AND($V257=1,$I257&gt;0),ROUND(IF($W257+$X257&gt;=2600,2600*'umowa o pracę'!$E$8,($W257+$X257)*'umowa o pracę'!$E$8),2)+IF($X257=0,ROUND(IF($W257&gt;2600,ROUND($Z257/$W257*2600,2),$Z257)*'umowa o pracę'!$E$8,2),ROUND(IF($W257&gt;2600,ROUND($Z257/$W257*2600,2),$Z257)*'umowa o pracę'!$E$8,2)),ROUND(IF($W257+$X257&gt;=2600,2600*'umowa o pracę'!$E$8,($W257+$X257)*'umowa o pracę'!$E$8),2)-IF($X257=0,ROUND(ROUND(IF($W257&gt;2600,ROUND($Y257/$W257*2600,2),$Y257),2)*'umowa o pracę'!$E$8,2),IF($X257&gt;0,IF($W257+$X257&lt;2600,ROUND(ROUND($Y257+ROUND($X257*9%,2),2)*'umowa o pracę'!$E$8,2),IF(AND($W257+$X257&gt;=2600,$X257&lt;2600,$W257&lt;2600),ROUND((ROUND(((2600-$X257)/$W257)*$Y257,2)+ROUND($X257*9%,2))*'umowa o pracę'!$E$8,2),IF(AND($W257+$X257&gt;=2600,$X257&gt;=2600),ROUND((ROUND(2600*9%,2))*'umowa o pracę'!$E$8,2),IF(AND($W257+$X257&gt;=2600,$W257&gt;=2600,$X257&lt;2600),ROUND((ROUND($X257*9%,2)+ROUND(((2600-$X257)/$W257)*$Y257,2))*'umowa o pracę'!$E$8,2),0)))),0))))&gt;$J257,$J257,IF(IF(AND($V257=1,$I257&gt;0),ROUND(IF($W257+$X257&gt;=2600,2600*'umowa o pracę'!$E$8,($W257+$X257)*'umowa o pracę'!$E$8),2)+IF($X257=0,ROUND(IF($W257&gt;2600,ROUND($Z257/$W257*2600,2),$Z257)*'umowa o pracę'!$E$8,2),ROUND(IF($W257&gt;2600,ROUND($Z257/$W257*2600,2),$Z257)*'umowa o pracę'!$E$8,2)),ROUND(IF($W257+$X257&gt;=2600,2600*'umowa o pracę'!$E$8,($W257+$X257)*'umowa o pracę'!$E$8),2)-IF($X257=0,ROUND(ROUND(IF($W257&gt;2600,ROUND($Y257/$W257*2600,2),$Y257),2)*'umowa o pracę'!$E$8,2),IF($X257&gt;0,IF($W257+$X257&lt;2600,ROUND(ROUND($Y257+ROUND($X257*9%,2),2)*'umowa o pracę'!$E$8,2),IF(AND($W257+$X257&gt;=2600,$X257&lt;2600,$W257&lt;2600),ROUND((ROUND(((2600-$X257)/$W257)*$Y257,2)+ROUND($X257*9%,2))*'umowa o pracę'!$E$8,2),IF(AND($W257+$X257&gt;=2600,$X257&gt;=2600),ROUND((ROUND(2600*9%,2))*'umowa o pracę'!$E$8,2),IF(AND($W257+$X257&gt;=2600,$W257&gt;=2600,$X257&lt;2600),ROUND((ROUND($X257*9%,2)+ROUND(((2600-$X257)/$W257)*$Y257,2))*'umowa o pracę'!$E$8,2),0)))),0)))&gt;$J257,$J257,IF(AND($V257=1,$I257&gt;0),ROUND(IF($W257+$X257&gt;=2600,2600*'umowa o pracę'!$E$8,($W257+$X257)*'umowa o pracę'!$E$8),2)+IF($X257=0,ROUND(IF($W257&gt;2600,ROUND($Z257/$W257*2600,2),$Z257)*'umowa o pracę'!$E$8,2),ROUND(IF($W257&gt;2600,ROUND($Z257/$W257*2600,2),$Z257)*'umowa o pracę'!$E$8,2)),ROUND(IF($W257+$X257&gt;=2600,2600*'umowa o pracę'!$E$8,($W257+$X257)*'umowa o pracę'!$E$8),2)-IF(AND($X257=0,I257&gt;0),ROUND(ROUND(IF($W257&gt;2600,ROUND($Y257/$W257*2600,2),$Y257),2)*'umowa o pracę'!$E$8,2),IF($X257&gt;0,IF($W257+$X257&lt;2600,ROUND(ROUND($Y257+ROUND($X257*9%,2),2)*'umowa o pracę'!$E$8,2),IF(AND($W257+$X257&gt;=2600,$X257&lt;2600,$W257&lt;2600),ROUND((ROUND(((2600-$X257)/$W257)*$Y257,2)+ROUND($X257*9%,2))*'umowa o pracę'!$E$8,2),IF(AND($W257+$X257&gt;=2600,$X257&gt;=2600),ROUND((ROUND(2600*9%,2))*'umowa o pracę'!$E$8,2),IF(AND($W257+$X257&gt;=2600,$W257&gt;=2600,$X257&lt;2600),ROUND((ROUND($X257*9%,2)+ROUND(((2600-$X257)/$W257)*$Y257,2))*'umowa o pracę'!$E$8,2),0)))),0)))))</f>
        <v>0</v>
      </c>
      <c r="AC257" s="32">
        <f>IF(IF(IF(AND($V257=1,$I257&gt;0),ROUND(IF($W257+$X257&gt;=2800,2800*'umowa o pracę'!$E$8,($W257+$X257)*'umowa o pracę'!$E$8),2)+IF($X257=0,ROUND(IF($W257&gt;2800,ROUND($Z257/$W257*2800,2),$Z257)*'umowa o pracę'!$E$8,2),ROUND(IF($W257&gt;2800,ROUND($Z257/$W257*2800,2),$Z257)*'umowa o pracę'!$E$8,2)),ROUND(IF($W257+$X257&gt;=2800,2800*'umowa o pracę'!$E$8,($W257+$X257)*'umowa o pracę'!$E$8),2)-IF($X257=0,ROUND(ROUND(IF($W257&gt;2800,ROUND($Y257/$W257*2800,2),$Y257),2)*'umowa o pracę'!$E$8,2),IF($X257&gt;0,IF($W257+$X257&lt;2800,ROUND(ROUND($Y257+ROUND($X257*9%,2),2)*'umowa o pracę'!$E$8,2),IF(AND($W257+$X257&gt;=2800,$X257&lt;2800,$W257&lt;2800),ROUND((ROUND(((2800-$X257)/$W257)*$Y257,2)+ROUND($X257*9%,2))*'umowa o pracę'!$E$8,2),IF(AND($W257+$X257&gt;=2800,$X257&gt;=2800),ROUND((ROUND(2800*9%,2))*'umowa o pracę'!$E$8,2),IF(AND($W257+$X257&gt;=2800,$W257&gt;=2800,$X257&lt;2800),ROUND((ROUND($X257*9%,2)+ROUND(((2800-$X257)/$W257)*$Y257,2))*'umowa o pracę'!$E$8,2),0)))),0)))&gt;$J257,$J257,IF(AND($V257=1,$I257&gt;0),ROUND(IF($W257+$X257&gt;=2800,2800*'umowa o pracę'!$E$8,($W257+$X257)*'umowa o pracę'!$E$8),2)+IF($X257=0,ROUND(IF($W257&gt;2800,ROUND($Z257/$W257*2800,2),$Z257)*'umowa o pracę'!$E$8,2),ROUND(IF($W257&gt;2800,ROUND($Z257/$W257*2800,2),$Z257)*'umowa o pracę'!$E$8,2)),ROUND(IF($W257+$X257&gt;=2800,2800*'umowa o pracę'!$E$8,($W257+$X257)*'umowa o pracę'!$E$8),2)-IF($X257=0,ROUND(ROUND(IF($W257&gt;2800,ROUND($Y257/$W257*2800,2),$Y257),2)*'umowa o pracę'!$E$8,2),IF($X257&gt;0,IF($W257+$X257&lt;2800,ROUND(ROUND($Y257+ROUND($X257*9%,2),2)*'umowa o pracę'!$E$8,2),IF(AND($W257+$X257&gt;=2800,$X257&lt;2800,$W257&lt;2800),ROUND((ROUND(((2800-$X257)/$W257)*$Y257,2)+ROUND($X257*9%,2))*'umowa o pracę'!$E$8,2),IF(AND($W257+$X257&gt;=2800,$X257&gt;=2800),ROUND((ROUND(2800*9%,2))*'umowa o pracę'!$E$8,2),IF(AND($W257+$X257&gt;=2800,$W257&gt;=2800,$X257&lt;2800),ROUND((ROUND($X257*9%,2)+ROUND(((2800-$X257)/$W257)*$Y257,2))*'umowa o pracę'!$E$8,2),0)))),0))))&gt;$J257,$J257,IF(IF(AND($V257=1,$I257&gt;0),ROUND(IF($W257+$X257&gt;=2800,2800*'umowa o pracę'!$E$8,($W257+$X257)*'umowa o pracę'!$E$8),2)+IF($X257=0,ROUND(IF($W257&gt;2800,ROUND($Z257/$W257*2800,2),$Z257)*'umowa o pracę'!$E$8,2),ROUND(IF($W257&gt;2800,ROUND($Z257/$W257*2800,2),$Z257)*'umowa o pracę'!$E$8,2)),ROUND(IF($W257+$X257&gt;=2800,2800*'umowa o pracę'!$E$8,($W257+$X257)*'umowa o pracę'!$E$8),2)-IF($X257=0,ROUND(ROUND(IF($W257&gt;2800,ROUND($Y257/$W257*2800,2),$Y257),2)*'umowa o pracę'!$E$8,2),IF($X257&gt;0,IF($W257+$X257&lt;2800,ROUND(ROUND($Y257+ROUND($X257*9%,2),2)*'umowa o pracę'!$E$8,2),IF(AND($W257+$X257&gt;=2800,$X257&lt;2800,$W257&lt;2800),ROUND((ROUND(((2800-$X257)/$W257)*$Y257,2)+ROUND($X257*9%,2))*'umowa o pracę'!$E$8,2),IF(AND($W257+$X257&gt;=2800,$X257&gt;=2800),ROUND((ROUND(2800*9%,2))*'umowa o pracę'!$E$8,2),IF(AND($W257+$X257&gt;=2800,$W257&gt;=2800,$X257&lt;2800),ROUND((ROUND($X257*9%,2)+ROUND(((2800-$X257)/$W257)*$Y257,2))*'umowa o pracę'!$E$8,2),0)))),0)))&gt;$J257,$J257,IF(AND($V257=1,$I257&gt;0),ROUND(IF($W257+$X257&gt;=2800,2800*'umowa o pracę'!$E$8,($W257+$X257)*'umowa o pracę'!$E$8),2)+IF($X257=0,ROUND(IF($W257&gt;2800,ROUND($Z257/$W257*2800,2),$Z257)*'umowa o pracę'!$E$8,2),ROUND(IF($W257&gt;2800,ROUND($Z257/$W257*2800,2),$Z257)*'umowa o pracę'!$E$8,2)),ROUND(IF($W257+$X257&gt;=2800,2800*'umowa o pracę'!$E$8,($W257+$X257)*'umowa o pracę'!$E$8),2)-IF(AND($X257=0,I257&gt;0),ROUND(ROUND(IF($W257&gt;2800,ROUND($Y257/$W257*2800,2),$Y257),2)*'umowa o pracę'!$E$8,2),IF($X257&gt;0,IF($W257+$X257&lt;2800,ROUND(ROUND($Y257+ROUND($X257*9%,2),2)*'umowa o pracę'!$E$8,2),IF(AND($W257+$X257&gt;=2800,$X257&lt;2800,$W257&lt;2800),ROUND((ROUND(((2800-$X257)/$W257)*$Y257,2)+ROUND($X257*9%,2))*'umowa o pracę'!$E$8,2),IF(AND($W257+$X257&gt;=2800,$X257&gt;=2800),ROUND((ROUND(2800*9%,2))*'umowa o pracę'!$E$8,2),IF(AND($W257+$X257&gt;=2800,$W257&gt;=2800,$X257&lt;2800),ROUND((ROUND($X257*9%,2)+ROUND(((2800-$X257)/$W257)*$Y257,2))*'umowa o pracę'!$E$8,2),0)))),0)))))</f>
        <v>0</v>
      </c>
      <c r="AD257" s="32">
        <f>IF('umowa o pracę'!$E$7=2020,IF(IF($V257=1,IF($X257=0,ROUND(IF($W257&gt;2600,ROUND($Y257/$W257*2600,2),$Y257)*'umowa o pracę'!$E$8,2),IF($W257+$X257&lt;2600,ROUND(ROUND($Y257+ROUND($X257*9%,2),2)*'umowa o pracę'!$E$8,2),IF(AND($W257+$X257&gt;=2600,$W257&lt;2600),ROUND((ROUND($Y257+ROUND((2600-$W257)*9%,2),2))*'umowa o pracę'!$E$8,2),IF(AND($W257+$X257&gt;=2600,$W257&gt;=2600),ROUND(ROUND($Y257/$W257*2600,2)*'umowa o pracę'!$E$8,2),0)))),0)&gt;$H257,$H257,IF($V257=1,IF($X257=0,ROUND(IF($W257&gt;2600,ROUND($Y257/$W257*2600,2),$Y257)*'umowa o pracę'!$E$8,2),IF($W257+$X257&lt;2600,ROUND(ROUND($Y257+ROUND($X257*9%,2),2)*'umowa o pracę'!$E$8,2),IF(AND($W257+$X257&gt;=2600,$W257&lt;2600),ROUND((ROUND($Y257+ROUND((2600-$W257)*9%,2),2))*'umowa o pracę'!$E$8,2),IF(AND($W257+$X257&gt;=2600,$W257&gt;=2600),ROUND(ROUND($Y257/$W257*2600,2)*'umowa o pracę'!$E$8,2),0)))),0)),IF('umowa o pracę'!$E$7=2021,IF(IF($V257=1,IF($X257=0,ROUND(IF($W257&gt;2800,ROUND($Y257/$W257*2800,2),$Y257)*'umowa o pracę'!$E$8,2),IF($W257+$X257&lt;2800,ROUND(ROUND($Y257+ROUND($X257*9%,2),2)*'umowa o pracę'!$E$8,2),IF(AND($W257+$X257&gt;=2800,$W257&lt;2800),ROUND((ROUND($Y257+ROUND((2800-$W257)*9%,2),2))*'umowa o pracę'!$E$8,2),IF(AND($W257+$X257&gt;=2800,$W257&gt;=2800),ROUND(ROUND($Y257/$W257*2800,2)*'umowa o pracę'!$E$8,2),0)))),0)&gt;$H257,$H257,IF($V257=1,IF($X257=0,ROUND(IF($W257&gt;2800,ROUND($Y257/$W257*2800,2),$Y257)*'umowa o pracę'!$E$8,2),IF($W257+$X257&lt;2800,ROUND(ROUND($Y257+ROUND($X257*9%,2),2)*'umowa o pracę'!$E$8,2),IF(AND($W257+$X257&gt;=2800,$W257&lt;2800),ROUND((ROUND($Y257+ROUND((2800-$W257)*9%,2),2))*'umowa o pracę'!$E$8,2),IF(AND($W257+$X257&gt;=2800,$W257&gt;=2800),ROUND(ROUND($Y257/$W257*2800,2)*'umowa o pracę'!$E$8,2),0)))),0)),0))</f>
        <v>0</v>
      </c>
      <c r="AE257" s="32">
        <f>IF('umowa o pracę'!$E$7=2020,IF(IF($V257=1,IF($X257=0,ROUND(IF($W257&gt;2600,ROUND($Z257/$W257*2600,2),$Z257)*'umowa o pracę'!$E$8,2),ROUND(IF($W257&gt;2600,ROUND($Z257/$W257*2600,2),$Z257)*'umowa o pracę'!$E$8,2)),0)&gt;$I257,$I257,IF($V257=1,IF($X257=0,ROUND(IF($W257&gt;2600,ROUND($Z257/$W257*2600,2),$Z257)*'umowa o pracę'!$E$8,2),ROUND(IF($W257&gt;2600,ROUND($Z257/$W257*2600,2),$Z257)*'umowa o pracę'!$E$8,2)),0)),IF('umowa o pracę'!$E$7=2021,IF(IF($V257=1,IF($X257=0,ROUND(IF($W257&gt;2800,ROUND($Z257/$W257*2800,2),$Z257)*'umowa o pracę'!$E$8,2),ROUND(IF($W257&gt;2800,ROUND($Z257/$W257*2800,2),$Z257)*'umowa o pracę'!$E$8,2)),0)&gt;$I257,$I257,IF($V257=1,IF($X257=0,ROUND(IF($W257&gt;2800,ROUND($Z257/$W257*2800,2),$Z257)*'umowa o pracę'!$E$8,2),ROUND(IF($W257&gt;2800,ROUND($Z257/$W257*2800,2),$Z257)*'umowa o pracę'!$E$8,2)),0)),0))</f>
        <v>0</v>
      </c>
      <c r="AF257" s="56">
        <f>IF('umowa o pracę'!$E$7=2020,$AB257,IF('umowa o pracę'!$E$7=2021,$AC257,0))</f>
        <v>0</v>
      </c>
      <c r="AG257" s="53">
        <f t="shared" si="41"/>
        <v>1</v>
      </c>
      <c r="AH257" s="39">
        <f>IF('umowa o pracę'!$E$6&lt;3,0,$L257)</f>
        <v>0</v>
      </c>
      <c r="AI257" s="39">
        <f>IF('umowa o pracę'!$E$6&lt;3,0,$M257)</f>
        <v>0</v>
      </c>
      <c r="AJ257" s="55">
        <f>IF('umowa o pracę'!$E$6&lt;3,0,$N257)</f>
        <v>0</v>
      </c>
      <c r="AK257" s="55">
        <f>IF('umowa o pracę'!$E$6&lt;3,0,$O257)</f>
        <v>0</v>
      </c>
      <c r="AL257" s="32">
        <f>IF('umowa o pracę'!$E$7=2020,ROUND(IF($AH257&gt;=2600,2600*'umowa o pracę'!$E$8,$AH257*'umowa o pracę'!$E$8),2),IF('umowa o pracę'!$E$7=2021,ROUND(IF($AH257&gt;=2800,2800*'umowa o pracę'!$E$8,$AH257*'umowa o pracę'!$E$8),2),0))</f>
        <v>0</v>
      </c>
      <c r="AM257" s="32">
        <f>IF(IF(IF(AND($AG257=1,$I257&gt;0),ROUND(IF($AH257+$AI257&gt;=2600,2600*'umowa o pracę'!$E$8,($AH257+$AI257)*'umowa o pracę'!$E$8),2)+IF($AI257=0,ROUND(IF($AH257&gt;2600,ROUND($AK257/$AH257*2600,2),$AK257)*'umowa o pracę'!$E$8,2),ROUND(IF($AH257&gt;2600,ROUND($AK257/$AH257*2600,2),$AK257)*'umowa o pracę'!$E$8,2)),ROUND(IF($AH257+$AI257&gt;=2600,2600*'umowa o pracę'!$E$8,($AH257+$AI257)*'umowa o pracę'!$E$8),2)-IF($AI257=0,ROUND(ROUND(IF($AH257&gt;2600,ROUND($AJ257/$AH257*2600,2),$AJ257),2)*'umowa o pracę'!$E$8,2),IF($AI257&gt;0,IF($AH257+$AI257&lt;2600,ROUND(ROUND($AJ257+ROUND($AI257*9%,2),2)*'umowa o pracę'!$E$8,2),IF(AND($AH257+$AI257&gt;=2600,$AI257&lt;2600,$AH257&lt;2600),ROUND((ROUND(((2600-$AI257)/$AH257)*$AJ257,2)+ROUND($AI257*9%,2))*'umowa o pracę'!$E$8,2),IF(AND($AH257+$AI257&gt;=2600,$AI257&gt;=2600),ROUND((ROUND(2600*9%,2))*'umowa o pracę'!$E$8,2),IF(AND($AH257+$AI257&gt;=2600,$AH257&gt;=2600,$AI257&lt;2600),ROUND((ROUND($AI257*9%,2)+ROUND(((2600-$AI257)/$AH257)*$AJ257,2))*'umowa o pracę'!$E$8,2),0)))),0)))&gt;$J257,$J257,IF(AND($AG257=1,$I257&gt;0),ROUND(IF($AH257+$AI257&gt;=2600,2600*'umowa o pracę'!$E$8,($AH257+$AI257)*'umowa o pracę'!$E$8),2)+IF($AI257=0,ROUND(IF($AH257&gt;2600,ROUND($AK257/$AH257*2600,2),$AK257)*'umowa o pracę'!$E$8,2),ROUND(IF($AH257&gt;2600,ROUND($AK257/$AH257*2600,2),$AK257)*'umowa o pracę'!$E$8,2)),ROUND(IF($AH257+$AI257&gt;=2600,2600*'umowa o pracę'!$E$8,($AH257+$AI257)*'umowa o pracę'!$E$8),2)-IF($AI257=0,ROUND(ROUND(IF($AH257&gt;2600,ROUND($AJ257/$AH257*2600,2),$AJ257),2)*'umowa o pracę'!$E$8,2),IF($AI257&gt;0,IF($AH257+$AI257&lt;2600,ROUND(ROUND($AJ257+ROUND($AI257*9%,2),2)*'umowa o pracę'!$E$8,2),IF(AND($AH257+$AI257&gt;=2600,$AI257&lt;2600,$AH257&lt;2600),ROUND((ROUND(((2600-$AI257)/$AH257)*$AJ257,2)+ROUND($AI257*9%,2))*'umowa o pracę'!$E$8,2),IF(AND($AH257+$AI257&gt;=2600,$AI257&gt;=2600),ROUND((ROUND(2600*9%,2))*'umowa o pracę'!$E$8,2),IF(AND($AH257+$AI257&gt;=2600,$AH257&gt;=2600,$AI257&lt;2600),ROUND((ROUND($AI257*9%,2)+ROUND(((2600-$AI257)/$AH257)*$AJ257,2))*'umowa o pracę'!$E$8,2),0)))),0))))&gt;$J257,$J257,IF(IF(AND($AG257=1,$I257&gt;0),ROUND(IF($AH257+$AI257&gt;=2600,2600*'umowa o pracę'!$E$8,($AH257+$AI257)*'umowa o pracę'!$E$8),2)+IF($AI257=0,ROUND(IF($AH257&gt;2600,ROUND($AK257/$AH257*2600,2),$AK257)*'umowa o pracę'!$E$8,2),ROUND(IF($AH257&gt;2600,ROUND($AK257/$AH257*2600,2),$AK257)*'umowa o pracę'!$E$8,2)),ROUND(IF($AH257+$AI257&gt;=2600,2600*'umowa o pracę'!$E$8,($AH257+$AI257)*'umowa o pracę'!$E$8),2)-IF($AI257=0,ROUND(ROUND(IF($AH257&gt;2600,ROUND($AJ257/$AH257*2600,2),$AJ257),2)*'umowa o pracę'!$E$8,2),IF($AI257&gt;0,IF($AH257+$AI257&lt;2600,ROUND(ROUND($AJ257+ROUND($AI257*9%,2),2)*'umowa o pracę'!$E$8,2),IF(AND($AH257+$AI257&gt;=2600,$AI257&lt;2600,$AH257&lt;2600),ROUND((ROUND(((2600-$AI257)/$AH257)*$AJ257,2)+ROUND($AI257*9%,2))*'umowa o pracę'!$E$8,2),IF(AND($AH257+$AI257&gt;=2600,$AI257&gt;=2600),ROUND((ROUND(2600*9%,2))*'umowa o pracę'!$E$8,2),IF(AND($AH257+$AI257&gt;=2600,$AH257&gt;=2600,$AI257&lt;2600),ROUND((ROUND($AI257*9%,2)+ROUND(((2600-$AI257)/$AH257)*$AJ257,2))*'umowa o pracę'!$E$8,2),0)))),0)))&gt;$J257,$J257,IF(AND($AG257=1,$I257&gt;0),ROUND(IF($AH257+$AI257&gt;=2600,2600*'umowa o pracę'!$E$8,($AH257+$AI257)*'umowa o pracę'!$E$8),2)+IF($AI257=0,ROUND(IF($AH257&gt;2600,ROUND($AK257/$AH257*2600,2),$AK257)*'umowa o pracę'!$E$8,2),ROUND(IF($AH257&gt;2600,ROUND($AK257/$AH257*2600,2),$AK257)*'umowa o pracę'!$E$8,2)),ROUND(IF($AH257+$AI257&gt;=2600,2600*'umowa o pracę'!$E$8,($AH257+$AI257)*'umowa o pracę'!$E$8),2)-IF(AND($AI257=0,I257&gt;0),ROUND(ROUND(IF($AH257&gt;2600,ROUND($AJ257/$AH257*2600,2),$AJ257),2)*'umowa o pracę'!$E$8,2),IF($AI257&gt;0,IF($AH257+$AI257&lt;2600,ROUND(ROUND($AJ257+ROUND($AI257*9%,2),2)*'umowa o pracę'!$E$8,2),IF(AND($AH257+$AI257&gt;=2600,$AI257&lt;2600,$AH257&lt;2600),ROUND((ROUND(((2600-$AI257)/$AH257)*$AJ257,2)+ROUND($AI257*9%,2))*'umowa o pracę'!$E$8,2),IF(AND($AH257+$AI257&gt;=2600,$AI257&gt;=2600),ROUND((ROUND(2600*9%,2))*'umowa o pracę'!$E$8,2),IF(AND($AH257+$AI257&gt;=2600,$AH257&gt;=2600,$AI257&lt;2600),ROUND((ROUND($AI257*9%,2)+ROUND(((2600-$AI257)/$AH257)*$AJ257,2))*'umowa o pracę'!$E$8,2),0)))),0)))))</f>
        <v>0</v>
      </c>
      <c r="AN257" s="32">
        <f>IF(IF(IF(AND($AG257=1,$I257&gt;0),ROUND(IF($AH257+$AI257&gt;=2800,2800*'umowa o pracę'!$E$8,($AH257+$AI257)*'umowa o pracę'!$E$8),2)+IF($AI257=0,ROUND(IF($AH257&gt;2800,ROUND($AK257/$AH257*2800,2),$AK257)*'umowa o pracę'!$E$8,2),ROUND(IF($AH257&gt;2800,ROUND($AK257/$AH257*2800,2),$AK257)*'umowa o pracę'!$E$8,2)),ROUND(IF($AH257+$AI257&gt;=2800,2800*'umowa o pracę'!$E$8,($AH257+$AI257)*'umowa o pracę'!$E$8),2)-IF($AI257=0,ROUND(ROUND(IF($AH257&gt;2800,ROUND($AJ257/$AH257*2800,2),$AJ257),2)*'umowa o pracę'!$E$8,2),IF($AI257&gt;0,IF($AH257+$AI257&lt;2800,ROUND(ROUND($AJ257+ROUND($AI257*9%,2),2)*'umowa o pracę'!$E$8,2),IF(AND($AH257+$AI257&gt;=2800,$AI257&lt;2800,$AH257&lt;2800),ROUND((ROUND(((2800-$AI257)/$AH257)*$AJ257,2)+ROUND($AI257*9%,2))*'umowa o pracę'!$E$8,2),IF(AND($AH257+$AI257&gt;=2800,$AI257&gt;=2800),ROUND((ROUND(2800*9%,2))*'umowa o pracę'!$E$8,2),IF(AND($AH257+$AI257&gt;=2800,$AH257&gt;=2800,$AI257&lt;2800),ROUND((ROUND($AI257*9%,2)+ROUND(((2800-$AI257)/$AH257)*$AJ257,2))*'umowa o pracę'!$E$8,2),0)))),0)))&gt;$J257,$J257,IF(AND($AG257=1,$I257&gt;0),ROUND(IF($AH257+$AI257&gt;=2800,2800*'umowa o pracę'!$E$8,($AH257+$AI257)*'umowa o pracę'!$E$8),2)+IF($AI257=0,ROUND(IF($AH257&gt;2800,ROUND($AK257/$AH257*2800,2),$AK257)*'umowa o pracę'!$E$8,2),ROUND(IF($AH257&gt;2800,ROUND($AK257/$AH257*2800,2),$AK257)*'umowa o pracę'!$E$8,2)),ROUND(IF($AH257+$AI257&gt;=2800,2800*'umowa o pracę'!$E$8,($AH257+$AI257)*'umowa o pracę'!$E$8),2)-IF($AI257=0,ROUND(ROUND(IF($AH257&gt;2800,ROUND($AJ257/$AH257*2800,2),$AJ257),2)*'umowa o pracę'!$E$8,2),IF($AI257&gt;0,IF($AH257+$AI257&lt;2800,ROUND(ROUND($AJ257+ROUND($AI257*9%,2),2)*'umowa o pracę'!$E$8,2),IF(AND($AH257+$AI257&gt;=2800,$AI257&lt;2800,$AH257&lt;2800),ROUND((ROUND(((2800-$AI257)/$AH257)*$AJ257,2)+ROUND($AI257*9%,2))*'umowa o pracę'!$E$8,2),IF(AND($AH257+$AI257&gt;=2800,$AI257&gt;=2800),ROUND((ROUND(2800*9%,2))*'umowa o pracę'!$E$8,2),IF(AND($AH257+$AI257&gt;=2800,$AH257&gt;=2800,$AI257&lt;2800),ROUND((ROUND($AI257*9%,2)+ROUND(((2800-$AI257)/$AH257)*$AJ257,2))*'umowa o pracę'!$E$8,2),0)))),0))))&gt;$J257,$J257,IF(IF(AND($AG257=1,$I257&gt;0),ROUND(IF($AH257+$AI257&gt;=2800,2800*'umowa o pracę'!$E$8,($AH257+$AI257)*'umowa o pracę'!$E$8),2)+IF($AI257=0,ROUND(IF($AH257&gt;2800,ROUND($AK257/$AH257*2800,2),$AK257)*'umowa o pracę'!$E$8,2),ROUND(IF($AH257&gt;2800,ROUND($AK257/$AH257*2800,2),$AK257)*'umowa o pracę'!$E$8,2)),ROUND(IF($AH257+$AI257&gt;=2800,2800*'umowa o pracę'!$E$8,($AH257+$AI257)*'umowa o pracę'!$E$8),2)-IF($AI257=0,ROUND(ROUND(IF($AH257&gt;2800,ROUND($AJ257/$AH257*2800,2),$AJ257),2)*'umowa o pracę'!$E$8,2),IF($AI257&gt;0,IF($AH257+$AI257&lt;2800,ROUND(ROUND($AJ257+ROUND($AI257*9%,2),2)*'umowa o pracę'!$E$8,2),IF(AND($AH257+$AI257&gt;=2800,$AI257&lt;2800,$AH257&lt;2800),ROUND((ROUND(((2800-$AI257)/$AH257)*$AJ257,2)+ROUND($AI257*9%,2))*'umowa o pracę'!$E$8,2),IF(AND($AH257+$AI257&gt;=2800,$AI257&gt;=2800),ROUND((ROUND(2800*9%,2))*'umowa o pracę'!$E$8,2),IF(AND($AH257+$AI257&gt;=2800,$AH257&gt;=2800,$AI257&lt;2800),ROUND((ROUND($AI257*9%,2)+ROUND(((2800-$AI257)/$AH257)*$AJ257,2))*'umowa o pracę'!$E$8,2),0)))),0)))&gt;$J257,$J257,IF(AND($AG257=1,$I257&gt;0),ROUND(IF($AH257+$AI257&gt;=2800,2800*'umowa o pracę'!$E$8,($AH257+$AI257)*'umowa o pracę'!$E$8),2)+IF($AI257=0,ROUND(IF($AH257&gt;2800,ROUND($AK257/$AH257*2800,2),$AK257)*'umowa o pracę'!$E$8,2),ROUND(IF($AH257&gt;2800,ROUND($AK257/$AH257*2800,2),$AK257)*'umowa o pracę'!$E$8,2)),ROUND(IF($AH257+$AI257&gt;=2800,2800*'umowa o pracę'!$E$8,($AH257+$AI257)*'umowa o pracę'!$E$8),2)-IF(AND($AI257=0,I257&gt;0),ROUND(ROUND(IF($AH257&gt;2800,ROUND($AJ257/$AH257*2800,2),$AJ257),2)*'umowa o pracę'!$E$8,2),IF($AI257&gt;0,IF($AH257+$AI257&lt;2800,ROUND(ROUND($AJ257+ROUND($AI257*9%,2),2)*'umowa o pracę'!$E$8,2),IF(AND($AH257+$AI257&gt;=2800,$AI257&lt;2800,$AH257&lt;2800),ROUND((ROUND(((2800-$AI257)/$AH257)*$AJ257,2)+ROUND($AI257*9%,2))*'umowa o pracę'!$E$8,2),IF(AND($AH257+$AI257&gt;=2800,$AI257&gt;=2800),ROUND((ROUND(2800*9%,2))*'umowa o pracę'!$E$8,2),IF(AND($AH257+$AI257&gt;=2800,$AH257&gt;=2800,$AI257&lt;2800),ROUND((ROUND($AI257*9%,2)+ROUND(((2800-$AI257)/$AH257)*$AJ257,2))*'umowa o pracę'!$E$8,2),0)))),0)))))</f>
        <v>0</v>
      </c>
      <c r="AO257" s="32">
        <f>IF('umowa o pracę'!$E$7=2020,IF(IF($AG257=1,IF($AI257=0,ROUND(IF($AH257&gt;2600,ROUND($AJ257/$AH257*2600,2),$AJ257)*'umowa o pracę'!$E$8,2),IF($AH257+$AI257&lt;2600,ROUND(ROUND($AJ257+ROUND($AI257*9%,2),2)*'umowa o pracę'!$E$8,2),IF(AND($AH257+$AI257&gt;=2600,$AH257&lt;2600),ROUND((ROUND($AJ257+ROUND((2600-$AH257)*9%,2),2))*'umowa o pracę'!$E$8,2),IF(AND($AH257+$AI257&gt;=2600,$AH257&gt;=2600),ROUND(ROUND($AJ257/$AH257*2600,2)*'umowa o pracę'!$E$8,2),0)))),0)&gt;$H257,$H257,IF($AG257=1,IF($AI257=0,ROUND(IF($AH257&gt;2600,ROUND($AJ257/$AH257*2600,2),$AJ257)*'umowa o pracę'!$E$8,2),IF($AH257+$AI257&lt;2600,ROUND(ROUND($AJ257+ROUND($AI257*9%,2),2)*'umowa o pracę'!$E$8,2),IF(AND($AH257+$AI257&gt;=2600,$AH257&lt;2600),ROUND((ROUND($AJ257+ROUND((2600-$AH257)*9%,2),2))*'umowa o pracę'!$E$8,2),IF(AND($AH257+$AI257&gt;=2600,$AH257&gt;=2600),ROUND(ROUND($AJ257/$AH257*2600,2)*'umowa o pracę'!$E$8,2),0)))),0)),IF('umowa o pracę'!$E$7=2021,IF(IF($AG257=1,IF($AI257=0,ROUND(IF($AH257&gt;2800,ROUND($AJ257/$AH257*2800,2),$AJ257)*'umowa o pracę'!$E$8,2),IF($AH257+$AI257&lt;2800,ROUND(ROUND($AJ257+ROUND($AI257*9%,2),2)*'umowa o pracę'!$E$8,2),IF(AND($AH257+$AI257&gt;=2800,$AH257&lt;2800),ROUND((ROUND($AJ257+ROUND((2800-$AH257)*9%,2),2))*'umowa o pracę'!$E$8,2),IF(AND($AH257+$AI257&gt;=2800,$AH257&gt;=2800),ROUND(ROUND($AJ257/$AH257*2800,2)*'umowa o pracę'!$E$8,2),0)))),0)&gt;$H257,$H257,IF($AG257=1,IF($AI257=0,ROUND(IF($AH257&gt;2800,ROUND($AJ257/$AH257*2800,2),$AJ257)*'umowa o pracę'!$E$8,2),IF($AH257+$AI257&lt;2800,ROUND(ROUND($AJ257+ROUND($AI257*9%,2),2)*'umowa o pracę'!$E$8,2),IF(AND($AH257+$AI257&gt;=2800,$AH257&lt;2800),ROUND((ROUND($AJ257+ROUND((2800-$AH257)*9%,2),2))*'umowa o pracę'!$E$8,2),IF(AND($AH257+$AI257&gt;=2800,$AH257&gt;=2800),ROUND(ROUND($AJ257/$AH257*2800,2)*'umowa o pracę'!$E$8,2),0)))),0)),0))</f>
        <v>0</v>
      </c>
      <c r="AP257" s="32">
        <f>IF('umowa o pracę'!$E$7=2020,IF(IF($AG257=1,IF($AI257=0,ROUND(IF($AH257&gt;2600,ROUND($AK257/$AH257*2600,2),$AK257)*'umowa o pracę'!$E$8,2),ROUND(IF($AH257&gt;2600,ROUND($AK257/$AH257*2600,2),$AK257)*'umowa o pracę'!$E$8,2)),0)&gt;$I257,$I257,IF($AG257=1,IF($AI257=0,ROUND(IF($AH257&gt;2600,ROUND($AK257/$AH257*2600,2),$AK257)*'umowa o pracę'!$E$8,2),ROUND(IF($AH257&gt;2600,ROUND($AK257/$AH257*2600,2),$AK257)*'umowa o pracę'!$E$8,2)),0)),IF('umowa o pracę'!$E$7=2021,IF(IF($AG257=1,IF($AI257=0,ROUND(IF($AH257&gt;2800,ROUND($AK257/$AH257*2800,2),$AK257)*'umowa o pracę'!$E$8,2),ROUND(IF($AH257&gt;2800,ROUND($AK257/$AH257*2800,2),$AK257)*'umowa o pracę'!$E$8,2)),0)&gt;$I257,$I257,IF($AG257=1,IF($AI257=0,ROUND(IF($AH257&gt;2800,ROUND($AK257/$AH257*2800,2),$AK257)*'umowa o pracę'!$E$8,2),ROUND(IF($AH257&gt;2800,ROUND($AK257/$AH257*2800,2),$AK257)*'umowa o pracę'!$E$8,2)),0)),0))</f>
        <v>0</v>
      </c>
      <c r="AQ257" s="56">
        <f>IF('umowa o pracę'!$E$7=2020,$AM257,IF('umowa o pracę'!$E$7=2021,$AN257,0))</f>
        <v>0</v>
      </c>
      <c r="AR257" s="33">
        <f>IF('umowa o pracę'!$E$7=0,0,U257+AF257+AQ257)</f>
        <v>0</v>
      </c>
      <c r="AS257" s="19"/>
      <c r="AT257" s="19"/>
      <c r="AU257" s="19"/>
      <c r="AV257" s="6"/>
      <c r="AW257" s="6"/>
      <c r="AX257" s="6">
        <f t="shared" si="39"/>
        <v>10</v>
      </c>
      <c r="AY257" s="6"/>
      <c r="AZ257" s="234">
        <f t="shared" si="42"/>
        <v>0</v>
      </c>
      <c r="BA257" s="234">
        <f t="shared" si="43"/>
        <v>0</v>
      </c>
      <c r="BB257" s="234">
        <f t="shared" si="44"/>
        <v>0</v>
      </c>
      <c r="BC257" s="234">
        <f t="shared" si="45"/>
        <v>0</v>
      </c>
      <c r="BD257" s="234">
        <f t="shared" si="46"/>
        <v>0</v>
      </c>
      <c r="BE257" s="234">
        <f t="shared" si="47"/>
        <v>0</v>
      </c>
      <c r="BF257" s="234">
        <f t="shared" si="48"/>
        <v>0</v>
      </c>
      <c r="BG257" s="234">
        <f t="shared" si="49"/>
        <v>0</v>
      </c>
      <c r="BH257" s="234">
        <f t="shared" si="50"/>
        <v>0</v>
      </c>
      <c r="BI257" s="238">
        <f t="shared" si="51"/>
        <v>0</v>
      </c>
      <c r="BJ257" s="236"/>
      <c r="BK257" s="236"/>
      <c r="BL257" s="237"/>
    </row>
    <row r="258" spans="1:64" ht="15.75" customHeight="1" x14ac:dyDescent="0.25">
      <c r="A258" s="158">
        <v>247</v>
      </c>
      <c r="B258" s="57"/>
      <c r="C258" s="57"/>
      <c r="D258" s="36"/>
      <c r="E258" s="36"/>
      <c r="F258" s="242"/>
      <c r="G258" s="37">
        <v>1</v>
      </c>
      <c r="H258" s="58">
        <v>0</v>
      </c>
      <c r="I258" s="59">
        <v>0</v>
      </c>
      <c r="J258" s="60">
        <v>0</v>
      </c>
      <c r="K258" s="52">
        <v>1</v>
      </c>
      <c r="L258" s="39">
        <v>0</v>
      </c>
      <c r="M258" s="39">
        <v>0</v>
      </c>
      <c r="N258" s="39">
        <v>0</v>
      </c>
      <c r="O258" s="39">
        <v>0</v>
      </c>
      <c r="P258" s="35">
        <f>IF('umowa o pracę'!$E$7=2020,ROUND(IF($L258&gt;=2600,2600*'umowa o pracę'!$E$8,$L258*'umowa o pracę'!$E$8),2),IF('umowa o pracę'!$E$7=2021,ROUND(IF($L258&gt;=2800,2800*'umowa o pracę'!$E$8,$L258*'umowa o pracę'!$E$8),2),0))</f>
        <v>0</v>
      </c>
      <c r="Q258" s="252">
        <f>IF(IF(IF(AND($K258=1,$I258&gt;0),ROUND(IF($L258+$M258&gt;=2600,2600*'umowa o pracę'!$E$8,($L258+$M258)*'umowa o pracę'!$E$8),2)+IF($M258=0,ROUND(IF($L258&gt;2600,ROUND($O258/$L258*2600,2),$O258)*'umowa o pracę'!$E$8,2),ROUND(IF($L258&gt;2600,ROUND($O258/$L258*2600,2),$O258)*'umowa o pracę'!$E$8,2)),ROUND(IF($L258+$M258&gt;=2600,2600*'umowa o pracę'!$E$8,($L258+$M258)*'umowa o pracę'!$E$8),2)-IF($M258=0,ROUND(ROUND(IF($L258&gt;2600,ROUND($N258/$L258*2600,2),$N258),2)*'umowa o pracę'!$E$8,2),IF($M258&gt;0,IF($L258+$M258&lt;2600,ROUND(ROUND($N258+ROUND($M258*9%,2),2)*'umowa o pracę'!$E$8,2),IF(AND($L258+$M258&gt;=2600,$M258&lt;2600,$L258&lt;2600),ROUND((ROUND(((2600-$M258)/$L258)*$N258,2)+ROUND($M258*9%,2))*'umowa o pracę'!$E$8,2),IF(AND($L258+$M258&gt;=2600,$M258&gt;=2600),ROUND((ROUND(2600*9%,2))*'umowa o pracę'!$E$8,2),IF(AND($L258+$M258&gt;=2600,$L258&gt;=2600,$M258&lt;2600),ROUND((ROUND($M258*9%,2)+ROUND(((2600-$M258)/$L258)*$N258,2))*'umowa o pracę'!$E$8,2),0)))),0)))&gt;$J258,$J258,IF(AND($K258=1,$I258&gt;0),ROUND(IF($L258+$M258&gt;=2600,2600*'umowa o pracę'!$E$8,($L258+$M258)*'umowa o pracę'!$E$8),2)+IF($M258=0,ROUND(IF($L258&gt;2600,ROUND($O258/$L258*2600,2),$O258)*'umowa o pracę'!$E$8,2),ROUND(IF($L258&gt;2600,ROUND($O258/$L258*2600,2),$O258)*'umowa o pracę'!$E$8,2)),ROUND(IF($L258+$M258&gt;=2600,2600*'umowa o pracę'!$E$8,($L258+$M258)*'umowa o pracę'!$E$8),2)-IF($M258=0,ROUND(ROUND(IF($L258&gt;2600,ROUND($N258/$L258*2600,2),$N258),2)*'umowa o pracę'!$E$8,2),IF($M258&gt;0,IF($L258+$M258&lt;2600,ROUND(ROUND($N258+ROUND($M258*9%,2),2)*'umowa o pracę'!$E$8,2),IF(AND($L258+$M258&gt;=2600,$M258&lt;2600,$L258&lt;2600),ROUND((ROUND(((2600-$M258)/$L258)*$N258,2)+ROUND($M258*9%,2))*'umowa o pracę'!$E$8,2),IF(AND($L258+$M258&gt;=2600,$M258&gt;=2600),ROUND((ROUND(2600*9%,2))*'umowa o pracę'!$E$8,2),IF(AND($L258+$M258&gt;=2600,$L258&gt;=2600,$M258&lt;2600),ROUND((ROUND($M258*9%,2)+ROUND(((2600-$M258)/$L258)*$N258,2))*'umowa o pracę'!$E$8,2),0)))),0))))&gt;$J258,$J258,IF(IF(AND($K258=1,$I258&gt;0),ROUND(IF($L258+$M258&gt;=2600,2600*'umowa o pracę'!$E$8,($L258+$M258)*'umowa o pracę'!$E$8),2)+IF($M258=0,ROUND(IF($L258&gt;2600,ROUND($O258/$L258*2600,2),$O258)*'umowa o pracę'!$E$8,2),ROUND(IF($L258&gt;2600,ROUND($O258/$L258*2600,2),$O258)*'umowa o pracę'!$E$8,2)),ROUND(IF($L258+$M258&gt;=2600,2600*'umowa o pracę'!$E$8,($L258+$M258)*'umowa o pracę'!$E$8),2)-IF($M258=0,ROUND(ROUND(IF($L258&gt;2600,ROUND($N258/$L258*2600,2),$N258),2)*'umowa o pracę'!$E$8,2),IF($M258&gt;0,IF($L258+$M258&lt;2600,ROUND(ROUND($N258+ROUND($M258*9%,2),2)*'umowa o pracę'!$E$8,2),IF(AND($L258+$M258&gt;=2600,$M258&lt;2600,$L258&lt;2600),ROUND((ROUND(((2600-$M258)/$L258)*$N258,2)+ROUND($M258*9%,2))*'umowa o pracę'!$E$8,2),IF(AND($L258+$M258&gt;=2600,$M258&gt;=2600),ROUND((ROUND(2600*9%,2))*'umowa o pracę'!$E$8,2),IF(AND($L258+$M258&gt;=2600,$L258&gt;=2600,$M258&lt;2600),ROUND((ROUND($M258*9%,2)+ROUND(((2600-$M258)/$L258)*$N258,2))*'umowa o pracę'!$E$8,2),0)))),0)))&gt;$J258,$J258,IF(AND($K258=1,$I258&gt;0),ROUND(IF($L258+$M258&gt;=2600,2600*'umowa o pracę'!$E$8,($L258+$M258)*'umowa o pracę'!$E$8),2)+IF($M258=0,ROUND(IF($L258&gt;2600,ROUND($O258/$L258*2600,2),$O258)*'umowa o pracę'!$E$8,2),ROUND(IF($L258&gt;2600,ROUND($O258/$L258*2600,2),$O258)*'umowa o pracę'!$E$8,2)),ROUND(IF($L258+$M258&gt;=2600,2600*'umowa o pracę'!$E$8,($L258+$M258)*'umowa o pracę'!$E$8),2)-IF(AND($M258=0,I258&gt;0),ROUND(ROUND(IF($L258&gt;2600,ROUND($N258/$L258*2600,2),$N258),2)*'umowa o pracę'!$E$8,2),IF($M258&gt;0,IF($L258+$M258&lt;2600,ROUND(ROUND($N258+ROUND($M258*9%,2),2)*'umowa o pracę'!$E$8,2),IF(AND($L258+$M258&gt;=2600,$M258&lt;2600,$L258&lt;2600),ROUND((ROUND(((2600-$M258)/$L258)*$N258,2)+ROUND($M258*9%,2))*'umowa o pracę'!$E$8,2),IF(AND($L258+$M258&gt;=2600,$M258&gt;=2600),ROUND((ROUND(2600*9%,2))*'umowa o pracę'!$E$8,2),IF(AND($L258+$M258&gt;=2600,$L258&gt;=2600,$M258&lt;2600),ROUND((ROUND($M258*9%,2)+ROUND(((2600-$M258)/$L258)*$N258,2))*'umowa o pracę'!$E$8,2),0)))),0)))))</f>
        <v>0</v>
      </c>
      <c r="R258" s="252">
        <f>IF(IF(IF(AND($K258=1,$I258&gt;0),ROUND(IF($L258+$M258&gt;=2800,2800*'umowa o pracę'!$E$8,($L258+$M258)*'umowa o pracę'!$E$8),2)+IF($M258=0,ROUND(IF($L258&gt;2800,ROUND($O258/$L258*2800,2),$O258)*'umowa o pracę'!$E$8,2),ROUND(IF($L258&gt;2800,ROUND($O258/$L258*2800,2),$O258)*'umowa o pracę'!$E$8,2)),ROUND(IF($L258+$M258&gt;=2800,2800*'umowa o pracę'!$E$8,($L258+$M258)*'umowa o pracę'!$E$8),2)-IF($M258=0,ROUND(ROUND(IF($L258&gt;2800,ROUND($N258/$L258*2800,2),$N258),2)*'umowa o pracę'!$E$8,2),IF($M258&gt;0,IF($L258+$M258&lt;2800,ROUND(ROUND($N258+ROUND($M258*9%,2),2)*'umowa o pracę'!$E$8,2),IF(AND($L258+$M258&gt;=2800,$M258&lt;2800,$L258&lt;2800),ROUND((ROUND(((2800-$M258)/$L258)*$N258,2)+ROUND($M258*9%,2))*'umowa o pracę'!$E$8,2),IF(AND($L258+$M258&gt;=2800,$M258&gt;=2800),ROUND((ROUND(2800*9%,2))*'umowa o pracę'!$E$8,2),IF(AND($L258+$M258&gt;=2800,$L258&gt;=2800,$M258&lt;2800),ROUND((ROUND($M258*9%,2)+ROUND(((2800-$M258)/$L258)*$N258,2))*'umowa o pracę'!$E$8,2),0)))),0)))&gt;$J258,$J258,IF(AND($K258=1,$I258&gt;0),ROUND(IF($L258+$M258&gt;=2800,2800*'umowa o pracę'!$E$8,($L258+$M258)*'umowa o pracę'!$E$8),2)+IF($M258=0,ROUND(IF($L258&gt;2800,ROUND($O258/$L258*2800,2),$O258)*'umowa o pracę'!$E$8,2),ROUND(IF($L258&gt;2800,ROUND($O258/$L258*2800,2),$O258)*'umowa o pracę'!$E$8,2)),ROUND(IF($L258+$M258&gt;=2800,2800*'umowa o pracę'!$E$8,($L258+$M258)*'umowa o pracę'!$E$8),2)-IF($M258=0,ROUND(ROUND(IF($L258&gt;2800,ROUND($N258/$L258*2800,2),$N258),2)*'umowa o pracę'!$E$8,2),IF($M258&gt;0,IF($L258+$M258&lt;2800,ROUND(ROUND($N258+ROUND($M258*9%,2),2)*'umowa o pracę'!$E$8,2),IF(AND($L258+$M258&gt;=2800,$M258&lt;2800,$L258&lt;2800),ROUND((ROUND(((2800-$M258)/$L258)*$N258,2)+ROUND($M258*9%,2))*'umowa o pracę'!$E$8,2),IF(AND($L258+$M258&gt;=2800,$M258&gt;=2800),ROUND((ROUND(2800*9%,2))*'umowa o pracę'!$E$8,2),IF(AND($L258+$M258&gt;=2800,$L258&gt;=2800,$M258&lt;2800),ROUND((ROUND($M258*9%,2)+ROUND(((2800-$M258)/$L258)*$N258,2))*'umowa o pracę'!$E$8,2),0)))),0))))&gt;$J258,$J258,IF(IF(AND($K258=1,$I258&gt;0),ROUND(IF($L258+$M258&gt;=2800,2800*'umowa o pracę'!$E$8,($L258+$M258)*'umowa o pracę'!$E$8),2)+IF($M258=0,ROUND(IF($L258&gt;2800,ROUND($O258/$L258*2800,2),$O258)*'umowa o pracę'!$E$8,2),ROUND(IF($L258&gt;2800,ROUND($O258/$L258*2800,2),$O258)*'umowa o pracę'!$E$8,2)),ROUND(IF($L258+$M258&gt;=2800,2800*'umowa o pracę'!$E$8,($L258+$M258)*'umowa o pracę'!$E$8),2)-IF($M258=0,ROUND(ROUND(IF($L258&gt;2800,ROUND($N258/$L258*2800,2),$N258),2)*'umowa o pracę'!$E$8,2),IF($M258&gt;0,IF($L258+$M258&lt;2800,ROUND(ROUND($N258+ROUND($M258*9%,2),2)*'umowa o pracę'!$E$8,2),IF(AND($L258+$M258&gt;=2800,$M258&lt;2800,$L258&lt;2800),ROUND((ROUND(((2800-$M258)/$L258)*$N258,2)+ROUND($M258*9%,2))*'umowa o pracę'!$E$8,2),IF(AND($L258+$M258&gt;=2800,$M258&gt;=2800),ROUND((ROUND(2800*9%,2))*'umowa o pracę'!$E$8,2),IF(AND($L258+$M258&gt;=2800,$L258&gt;=2800,$M258&lt;2800),ROUND((ROUND($M258*9%,2)+ROUND(((2800-$M258)/$L258)*$N258,2))*'umowa o pracę'!$E$8,2),0)))),0)))&gt;$J258,$J258,IF(AND($K258=1,$I258&gt;0),ROUND(IF($L258+$M258&gt;=2800,2800*'umowa o pracę'!$E$8,($L258+$M258)*'umowa o pracę'!$E$8),2)+IF($M258=0,ROUND(IF($L258&gt;2800,ROUND($O258/$L258*2800,2),$O258)*'umowa o pracę'!$E$8,2),ROUND(IF($L258&gt;2800,ROUND($O258/$L258*2800,2),$O258)*'umowa o pracę'!$E$8,2)),ROUND(IF($L258+$M258&gt;=2800,2800*'umowa o pracę'!$E$8,($L258+$M258)*'umowa o pracę'!$E$8),2)-IF(AND($M258=0,I258&gt;0),ROUND(ROUND(IF($L258&gt;2800,ROUND($N258/$L258*2800,2),$N258),2)*'umowa o pracę'!$E$8,2),IF($M258&gt;0,IF($L258+$M258&lt;2800,ROUND(ROUND($N258+ROUND($M258*9%,2),2)*'umowa o pracę'!$E$8,2),IF(AND($L258+$M258&gt;=2800,$M258&lt;2800,$L258&lt;2800),ROUND((ROUND(((2800-$M258)/$L258)*$N258,2)+ROUND($M258*9%,2))*'umowa o pracę'!$E$8,2),IF(AND($L258+$M258&gt;=2800,$M258&gt;=2800),ROUND((ROUND(2800*9%,2))*'umowa o pracę'!$E$8,2),IF(AND($L258+$M258&gt;=2800,$L258&gt;=2800,$M258&lt;2800),ROUND((ROUND($M258*9%,2)+ROUND(((2800-$M258)/$L258)*$N258,2))*'umowa o pracę'!$E$8,2),0)))),0)))))</f>
        <v>0</v>
      </c>
      <c r="S258" s="32">
        <f>IF('umowa o pracę'!$E$7=2020,IF(IF($K258=1,IF($M258=0,ROUND(IF($L258&gt;2600,ROUND($N258/$L258*2600,2),$N258)*'umowa o pracę'!$E$8,2),IF($L258+$M258&lt;2600,ROUND(ROUND($N258+ROUND($M258*9%,2),2)*'umowa o pracę'!$E$8,2),IF(AND($L258+$M258&gt;=2600,$L258&lt;2600),ROUND((ROUND($N258+ROUND((2600-$L258)*9%,2),2))*'umowa o pracę'!$E$8,2),IF(AND($L258+$M258&gt;=2600,$L258&gt;=2600),ROUND(ROUND($N258/$L258*2600,2)*'umowa o pracę'!$E$8,2),0)))),0)&gt;$H258,$H258,IF($K258=1,IF($M258=0,ROUND(IF($L258&gt;2600,ROUND($N258/$L258*2600,2),$N258)*'umowa o pracę'!$E$8,2),IF($L258+$M258&lt;2600,ROUND(ROUND($N258+ROUND($M258*9%,2),2)*'umowa o pracę'!$E$8,2),IF(AND($L258+$M258&gt;=2600,$L258&lt;2600),ROUND((ROUND($N258+ROUND((2600-$L258)*9%,2),2))*'umowa o pracę'!$E$8,2),IF(AND($L258+$M258&gt;=2600,$L258&gt;=2600),ROUND(ROUND($N258/$L258*2600,2)*'umowa o pracę'!$E$8,2),0)))),0)),IF('umowa o pracę'!$E$7=2021,IF(IF($K258=1,IF($M258=0,ROUND(IF($L258&gt;2800,ROUND($N258/$L258*2800,2),$N258)*'umowa o pracę'!$E$8,2),IF($L258+$M258&lt;2800,ROUND(ROUND($N258+ROUND($M258*9%,2),2)*'umowa o pracę'!$E$8,2),IF(AND($L258+$M258&gt;=2800,$L258&lt;2800),ROUND((ROUND($N258+ROUND((2800-$L258)*9%,2),2))*'umowa o pracę'!$E$8,2),IF(AND($L258+$M258&gt;=2800,$L258&gt;=2800),ROUND(ROUND($N258/$L258*2800,2)*'umowa o pracę'!$E$8,2),0)))),0)&gt;$H258,$H258,IF($K258=1,IF($M258=0,ROUND(IF($L258&gt;2800,ROUND($N258/$L258*2800,2),$N258)*'umowa o pracę'!$E$8,2),IF($L258+$M258&lt;2800,ROUND(ROUND($N258+ROUND($M258*9%,2),2)*'umowa o pracę'!$E$8,2),IF(AND($L258+$M258&gt;=2800,$L258&lt;2800),ROUND((ROUND($N258+ROUND((2800-$L258)*9%,2),2))*'umowa o pracę'!$E$8,2),IF(AND($L258+$M258&gt;=2800,$L258&gt;=2800),ROUND(ROUND($N258/$L258*2800,2)*'umowa o pracę'!$E$8,2),0)))),0)),0))</f>
        <v>0</v>
      </c>
      <c r="T258" s="32">
        <f>IF('umowa o pracę'!$E$7=2020,IF(IF($K258=1,IF($M258=0,ROUND(IF($L258&gt;2600,ROUND($O258/$L258*2600,2),$O258)*'umowa o pracę'!$E$8,2),ROUND(IF($L258&gt;2600,ROUND($O258/$L258*2600,2),$O258)*'umowa o pracę'!$E$8,2)),0)&gt;$I258,$I258,IF($K258=1,IF($M258=0,ROUND(IF($L258&gt;2600,ROUND($O258/$L258*2600,2),$O258)*'umowa o pracę'!$E$8,2),ROUND(IF($L258&gt;2600,ROUND($O258/$L258*2600,2),$O258)*'umowa o pracę'!$E$8,2)),0)),IF('umowa o pracę'!$E$7=2021,IF(IF($K258=1,IF($M258=0,ROUND(IF($L258&gt;2800,ROUND($O258/$L258*2800,2),$O258)*'umowa o pracę'!$E$8,2),ROUND(IF($L258&gt;2800,ROUND($O258/$L258*2800,2),$O258)*'umowa o pracę'!$E$8,2)),0)&gt;$I258,$I258,IF($K258=1,IF($M258=0,ROUND(IF($L258&gt;2800,ROUND($O258/$L258*2800,2),$O258)*'umowa o pracę'!$E$8,2),ROUND(IF($L258&gt;2800,ROUND($O258/$L258*2800,2),$O258)*'umowa o pracę'!$E$8,2)),0)),0))</f>
        <v>0</v>
      </c>
      <c r="U258" s="51">
        <f>IF('umowa o pracę'!$E$7=2020,$Q258,IF('umowa o pracę'!$E$7=2021,$R258,0))</f>
        <v>0</v>
      </c>
      <c r="V258" s="53">
        <f t="shared" si="40"/>
        <v>1</v>
      </c>
      <c r="W258" s="54">
        <f>IF('umowa o pracę'!$E$6&lt;2,0,$L258)</f>
        <v>0</v>
      </c>
      <c r="X258" s="54">
        <f>IF('umowa o pracę'!$E$6&lt;2,0,$M258)</f>
        <v>0</v>
      </c>
      <c r="Y258" s="55">
        <f>IF('umowa o pracę'!$E$6&lt;2,0,$N258)</f>
        <v>0</v>
      </c>
      <c r="Z258" s="55">
        <f>IF('umowa o pracę'!$E$6&lt;2,0,$O258)</f>
        <v>0</v>
      </c>
      <c r="AA258" s="32">
        <f>IF('umowa o pracę'!$E$7=2020,ROUND(IF($W258&gt;=2600,2600*'umowa o pracę'!$E$8,$W258*'umowa o pracę'!$E$8),2),IF('umowa o pracę'!$E$7=2021,ROUND(IF($W258&gt;=2800,2800*'umowa o pracę'!$E$8,$W258*'umowa o pracę'!$E$8),2),0))</f>
        <v>0</v>
      </c>
      <c r="AB258" s="32">
        <f>IF(IF(IF(AND($V258=1,$I258&gt;0),ROUND(IF($W258+$X258&gt;=2600,2600*'umowa o pracę'!$E$8,($W258+$X258)*'umowa o pracę'!$E$8),2)+IF($X258=0,ROUND(IF($W258&gt;2600,ROUND($Z258/$W258*2600,2),$Z258)*'umowa o pracę'!$E$8,2),ROUND(IF($W258&gt;2600,ROUND($Z258/$W258*2600,2),$Z258)*'umowa o pracę'!$E$8,2)),ROUND(IF($W258+$X258&gt;=2600,2600*'umowa o pracę'!$E$8,($W258+$X258)*'umowa o pracę'!$E$8),2)-IF($X258=0,ROUND(ROUND(IF($W258&gt;2600,ROUND($Y258/$W258*2600,2),$Y258),2)*'umowa o pracę'!$E$8,2),IF($X258&gt;0,IF($W258+$X258&lt;2600,ROUND(ROUND($Y258+ROUND($X258*9%,2),2)*'umowa o pracę'!$E$8,2),IF(AND($W258+$X258&gt;=2600,$X258&lt;2600,$W258&lt;2600),ROUND((ROUND(((2600-$X258)/$W258)*$Y258,2)+ROUND($X258*9%,2))*'umowa o pracę'!$E$8,2),IF(AND($W258+$X258&gt;=2600,$X258&gt;=2600),ROUND((ROUND(2600*9%,2))*'umowa o pracę'!$E$8,2),IF(AND($W258+$X258&gt;=2600,$W258&gt;=2600,$X258&lt;2600),ROUND((ROUND($X258*9%,2)+ROUND(((2600-$X258)/$W258)*$Y258,2))*'umowa o pracę'!$E$8,2),0)))),0)))&gt;$J258,$J258,IF(AND($V258=1,$I258&gt;0),ROUND(IF($W258+$X258&gt;=2600,2600*'umowa o pracę'!$E$8,($W258+$X258)*'umowa o pracę'!$E$8),2)+IF($X258=0,ROUND(IF($W258&gt;2600,ROUND($Z258/$W258*2600,2),$Z258)*'umowa o pracę'!$E$8,2),ROUND(IF($W258&gt;2600,ROUND($Z258/$W258*2600,2),$Z258)*'umowa o pracę'!$E$8,2)),ROUND(IF($W258+$X258&gt;=2600,2600*'umowa o pracę'!$E$8,($W258+$X258)*'umowa o pracę'!$E$8),2)-IF($X258=0,ROUND(ROUND(IF($W258&gt;2600,ROUND($Y258/$W258*2600,2),$Y258),2)*'umowa o pracę'!$E$8,2),IF($X258&gt;0,IF($W258+$X258&lt;2600,ROUND(ROUND($Y258+ROUND($X258*9%,2),2)*'umowa o pracę'!$E$8,2),IF(AND($W258+$X258&gt;=2600,$X258&lt;2600,$W258&lt;2600),ROUND((ROUND(((2600-$X258)/$W258)*$Y258,2)+ROUND($X258*9%,2))*'umowa o pracę'!$E$8,2),IF(AND($W258+$X258&gt;=2600,$X258&gt;=2600),ROUND((ROUND(2600*9%,2))*'umowa o pracę'!$E$8,2),IF(AND($W258+$X258&gt;=2600,$W258&gt;=2600,$X258&lt;2600),ROUND((ROUND($X258*9%,2)+ROUND(((2600-$X258)/$W258)*$Y258,2))*'umowa o pracę'!$E$8,2),0)))),0))))&gt;$J258,$J258,IF(IF(AND($V258=1,$I258&gt;0),ROUND(IF($W258+$X258&gt;=2600,2600*'umowa o pracę'!$E$8,($W258+$X258)*'umowa o pracę'!$E$8),2)+IF($X258=0,ROUND(IF($W258&gt;2600,ROUND($Z258/$W258*2600,2),$Z258)*'umowa o pracę'!$E$8,2),ROUND(IF($W258&gt;2600,ROUND($Z258/$W258*2600,2),$Z258)*'umowa o pracę'!$E$8,2)),ROUND(IF($W258+$X258&gt;=2600,2600*'umowa o pracę'!$E$8,($W258+$X258)*'umowa o pracę'!$E$8),2)-IF($X258=0,ROUND(ROUND(IF($W258&gt;2600,ROUND($Y258/$W258*2600,2),$Y258),2)*'umowa o pracę'!$E$8,2),IF($X258&gt;0,IF($W258+$X258&lt;2600,ROUND(ROUND($Y258+ROUND($X258*9%,2),2)*'umowa o pracę'!$E$8,2),IF(AND($W258+$X258&gt;=2600,$X258&lt;2600,$W258&lt;2600),ROUND((ROUND(((2600-$X258)/$W258)*$Y258,2)+ROUND($X258*9%,2))*'umowa o pracę'!$E$8,2),IF(AND($W258+$X258&gt;=2600,$X258&gt;=2600),ROUND((ROUND(2600*9%,2))*'umowa o pracę'!$E$8,2),IF(AND($W258+$X258&gt;=2600,$W258&gt;=2600,$X258&lt;2600),ROUND((ROUND($X258*9%,2)+ROUND(((2600-$X258)/$W258)*$Y258,2))*'umowa o pracę'!$E$8,2),0)))),0)))&gt;$J258,$J258,IF(AND($V258=1,$I258&gt;0),ROUND(IF($W258+$X258&gt;=2600,2600*'umowa o pracę'!$E$8,($W258+$X258)*'umowa o pracę'!$E$8),2)+IF($X258=0,ROUND(IF($W258&gt;2600,ROUND($Z258/$W258*2600,2),$Z258)*'umowa o pracę'!$E$8,2),ROUND(IF($W258&gt;2600,ROUND($Z258/$W258*2600,2),$Z258)*'umowa o pracę'!$E$8,2)),ROUND(IF($W258+$X258&gt;=2600,2600*'umowa o pracę'!$E$8,($W258+$X258)*'umowa o pracę'!$E$8),2)-IF(AND($X258=0,I258&gt;0),ROUND(ROUND(IF($W258&gt;2600,ROUND($Y258/$W258*2600,2),$Y258),2)*'umowa o pracę'!$E$8,2),IF($X258&gt;0,IF($W258+$X258&lt;2600,ROUND(ROUND($Y258+ROUND($X258*9%,2),2)*'umowa o pracę'!$E$8,2),IF(AND($W258+$X258&gt;=2600,$X258&lt;2600,$W258&lt;2600),ROUND((ROUND(((2600-$X258)/$W258)*$Y258,2)+ROUND($X258*9%,2))*'umowa o pracę'!$E$8,2),IF(AND($W258+$X258&gt;=2600,$X258&gt;=2600),ROUND((ROUND(2600*9%,2))*'umowa o pracę'!$E$8,2),IF(AND($W258+$X258&gt;=2600,$W258&gt;=2600,$X258&lt;2600),ROUND((ROUND($X258*9%,2)+ROUND(((2600-$X258)/$W258)*$Y258,2))*'umowa o pracę'!$E$8,2),0)))),0)))))</f>
        <v>0</v>
      </c>
      <c r="AC258" s="32">
        <f>IF(IF(IF(AND($V258=1,$I258&gt;0),ROUND(IF($W258+$X258&gt;=2800,2800*'umowa o pracę'!$E$8,($W258+$X258)*'umowa o pracę'!$E$8),2)+IF($X258=0,ROUND(IF($W258&gt;2800,ROUND($Z258/$W258*2800,2),$Z258)*'umowa o pracę'!$E$8,2),ROUND(IF($W258&gt;2800,ROUND($Z258/$W258*2800,2),$Z258)*'umowa o pracę'!$E$8,2)),ROUND(IF($W258+$X258&gt;=2800,2800*'umowa o pracę'!$E$8,($W258+$X258)*'umowa o pracę'!$E$8),2)-IF($X258=0,ROUND(ROUND(IF($W258&gt;2800,ROUND($Y258/$W258*2800,2),$Y258),2)*'umowa o pracę'!$E$8,2),IF($X258&gt;0,IF($W258+$X258&lt;2800,ROUND(ROUND($Y258+ROUND($X258*9%,2),2)*'umowa o pracę'!$E$8,2),IF(AND($W258+$X258&gt;=2800,$X258&lt;2800,$W258&lt;2800),ROUND((ROUND(((2800-$X258)/$W258)*$Y258,2)+ROUND($X258*9%,2))*'umowa o pracę'!$E$8,2),IF(AND($W258+$X258&gt;=2800,$X258&gt;=2800),ROUND((ROUND(2800*9%,2))*'umowa o pracę'!$E$8,2),IF(AND($W258+$X258&gt;=2800,$W258&gt;=2800,$X258&lt;2800),ROUND((ROUND($X258*9%,2)+ROUND(((2800-$X258)/$W258)*$Y258,2))*'umowa o pracę'!$E$8,2),0)))),0)))&gt;$J258,$J258,IF(AND($V258=1,$I258&gt;0),ROUND(IF($W258+$X258&gt;=2800,2800*'umowa o pracę'!$E$8,($W258+$X258)*'umowa o pracę'!$E$8),2)+IF($X258=0,ROUND(IF($W258&gt;2800,ROUND($Z258/$W258*2800,2),$Z258)*'umowa o pracę'!$E$8,2),ROUND(IF($W258&gt;2800,ROUND($Z258/$W258*2800,2),$Z258)*'umowa o pracę'!$E$8,2)),ROUND(IF($W258+$X258&gt;=2800,2800*'umowa o pracę'!$E$8,($W258+$X258)*'umowa o pracę'!$E$8),2)-IF($X258=0,ROUND(ROUND(IF($W258&gt;2800,ROUND($Y258/$W258*2800,2),$Y258),2)*'umowa o pracę'!$E$8,2),IF($X258&gt;0,IF($W258+$X258&lt;2800,ROUND(ROUND($Y258+ROUND($X258*9%,2),2)*'umowa o pracę'!$E$8,2),IF(AND($W258+$X258&gt;=2800,$X258&lt;2800,$W258&lt;2800),ROUND((ROUND(((2800-$X258)/$W258)*$Y258,2)+ROUND($X258*9%,2))*'umowa o pracę'!$E$8,2),IF(AND($W258+$X258&gt;=2800,$X258&gt;=2800),ROUND((ROUND(2800*9%,2))*'umowa o pracę'!$E$8,2),IF(AND($W258+$X258&gt;=2800,$W258&gt;=2800,$X258&lt;2800),ROUND((ROUND($X258*9%,2)+ROUND(((2800-$X258)/$W258)*$Y258,2))*'umowa o pracę'!$E$8,2),0)))),0))))&gt;$J258,$J258,IF(IF(AND($V258=1,$I258&gt;0),ROUND(IF($W258+$X258&gt;=2800,2800*'umowa o pracę'!$E$8,($W258+$X258)*'umowa o pracę'!$E$8),2)+IF($X258=0,ROUND(IF($W258&gt;2800,ROUND($Z258/$W258*2800,2),$Z258)*'umowa o pracę'!$E$8,2),ROUND(IF($W258&gt;2800,ROUND($Z258/$W258*2800,2),$Z258)*'umowa o pracę'!$E$8,2)),ROUND(IF($W258+$X258&gt;=2800,2800*'umowa o pracę'!$E$8,($W258+$X258)*'umowa o pracę'!$E$8),2)-IF($X258=0,ROUND(ROUND(IF($W258&gt;2800,ROUND($Y258/$W258*2800,2),$Y258),2)*'umowa o pracę'!$E$8,2),IF($X258&gt;0,IF($W258+$X258&lt;2800,ROUND(ROUND($Y258+ROUND($X258*9%,2),2)*'umowa o pracę'!$E$8,2),IF(AND($W258+$X258&gt;=2800,$X258&lt;2800,$W258&lt;2800),ROUND((ROUND(((2800-$X258)/$W258)*$Y258,2)+ROUND($X258*9%,2))*'umowa o pracę'!$E$8,2),IF(AND($W258+$X258&gt;=2800,$X258&gt;=2800),ROUND((ROUND(2800*9%,2))*'umowa o pracę'!$E$8,2),IF(AND($W258+$X258&gt;=2800,$W258&gt;=2800,$X258&lt;2800),ROUND((ROUND($X258*9%,2)+ROUND(((2800-$X258)/$W258)*$Y258,2))*'umowa o pracę'!$E$8,2),0)))),0)))&gt;$J258,$J258,IF(AND($V258=1,$I258&gt;0),ROUND(IF($W258+$X258&gt;=2800,2800*'umowa o pracę'!$E$8,($W258+$X258)*'umowa o pracę'!$E$8),2)+IF($X258=0,ROUND(IF($W258&gt;2800,ROUND($Z258/$W258*2800,2),$Z258)*'umowa o pracę'!$E$8,2),ROUND(IF($W258&gt;2800,ROUND($Z258/$W258*2800,2),$Z258)*'umowa o pracę'!$E$8,2)),ROUND(IF($W258+$X258&gt;=2800,2800*'umowa o pracę'!$E$8,($W258+$X258)*'umowa o pracę'!$E$8),2)-IF(AND($X258=0,I258&gt;0),ROUND(ROUND(IF($W258&gt;2800,ROUND($Y258/$W258*2800,2),$Y258),2)*'umowa o pracę'!$E$8,2),IF($X258&gt;0,IF($W258+$X258&lt;2800,ROUND(ROUND($Y258+ROUND($X258*9%,2),2)*'umowa o pracę'!$E$8,2),IF(AND($W258+$X258&gt;=2800,$X258&lt;2800,$W258&lt;2800),ROUND((ROUND(((2800-$X258)/$W258)*$Y258,2)+ROUND($X258*9%,2))*'umowa o pracę'!$E$8,2),IF(AND($W258+$X258&gt;=2800,$X258&gt;=2800),ROUND((ROUND(2800*9%,2))*'umowa o pracę'!$E$8,2),IF(AND($W258+$X258&gt;=2800,$W258&gt;=2800,$X258&lt;2800),ROUND((ROUND($X258*9%,2)+ROUND(((2800-$X258)/$W258)*$Y258,2))*'umowa o pracę'!$E$8,2),0)))),0)))))</f>
        <v>0</v>
      </c>
      <c r="AD258" s="32">
        <f>IF('umowa o pracę'!$E$7=2020,IF(IF($V258=1,IF($X258=0,ROUND(IF($W258&gt;2600,ROUND($Y258/$W258*2600,2),$Y258)*'umowa o pracę'!$E$8,2),IF($W258+$X258&lt;2600,ROUND(ROUND($Y258+ROUND($X258*9%,2),2)*'umowa o pracę'!$E$8,2),IF(AND($W258+$X258&gt;=2600,$W258&lt;2600),ROUND((ROUND($Y258+ROUND((2600-$W258)*9%,2),2))*'umowa o pracę'!$E$8,2),IF(AND($W258+$X258&gt;=2600,$W258&gt;=2600),ROUND(ROUND($Y258/$W258*2600,2)*'umowa o pracę'!$E$8,2),0)))),0)&gt;$H258,$H258,IF($V258=1,IF($X258=0,ROUND(IF($W258&gt;2600,ROUND($Y258/$W258*2600,2),$Y258)*'umowa o pracę'!$E$8,2),IF($W258+$X258&lt;2600,ROUND(ROUND($Y258+ROUND($X258*9%,2),2)*'umowa o pracę'!$E$8,2),IF(AND($W258+$X258&gt;=2600,$W258&lt;2600),ROUND((ROUND($Y258+ROUND((2600-$W258)*9%,2),2))*'umowa o pracę'!$E$8,2),IF(AND($W258+$X258&gt;=2600,$W258&gt;=2600),ROUND(ROUND($Y258/$W258*2600,2)*'umowa o pracę'!$E$8,2),0)))),0)),IF('umowa o pracę'!$E$7=2021,IF(IF($V258=1,IF($X258=0,ROUND(IF($W258&gt;2800,ROUND($Y258/$W258*2800,2),$Y258)*'umowa o pracę'!$E$8,2),IF($W258+$X258&lt;2800,ROUND(ROUND($Y258+ROUND($X258*9%,2),2)*'umowa o pracę'!$E$8,2),IF(AND($W258+$X258&gt;=2800,$W258&lt;2800),ROUND((ROUND($Y258+ROUND((2800-$W258)*9%,2),2))*'umowa o pracę'!$E$8,2),IF(AND($W258+$X258&gt;=2800,$W258&gt;=2800),ROUND(ROUND($Y258/$W258*2800,2)*'umowa o pracę'!$E$8,2),0)))),0)&gt;$H258,$H258,IF($V258=1,IF($X258=0,ROUND(IF($W258&gt;2800,ROUND($Y258/$W258*2800,2),$Y258)*'umowa o pracę'!$E$8,2),IF($W258+$X258&lt;2800,ROUND(ROUND($Y258+ROUND($X258*9%,2),2)*'umowa o pracę'!$E$8,2),IF(AND($W258+$X258&gt;=2800,$W258&lt;2800),ROUND((ROUND($Y258+ROUND((2800-$W258)*9%,2),2))*'umowa o pracę'!$E$8,2),IF(AND($W258+$X258&gt;=2800,$W258&gt;=2800),ROUND(ROUND($Y258/$W258*2800,2)*'umowa o pracę'!$E$8,2),0)))),0)),0))</f>
        <v>0</v>
      </c>
      <c r="AE258" s="32">
        <f>IF('umowa o pracę'!$E$7=2020,IF(IF($V258=1,IF($X258=0,ROUND(IF($W258&gt;2600,ROUND($Z258/$W258*2600,2),$Z258)*'umowa o pracę'!$E$8,2),ROUND(IF($W258&gt;2600,ROUND($Z258/$W258*2600,2),$Z258)*'umowa o pracę'!$E$8,2)),0)&gt;$I258,$I258,IF($V258=1,IF($X258=0,ROUND(IF($W258&gt;2600,ROUND($Z258/$W258*2600,2),$Z258)*'umowa o pracę'!$E$8,2),ROUND(IF($W258&gt;2600,ROUND($Z258/$W258*2600,2),$Z258)*'umowa o pracę'!$E$8,2)),0)),IF('umowa o pracę'!$E$7=2021,IF(IF($V258=1,IF($X258=0,ROUND(IF($W258&gt;2800,ROUND($Z258/$W258*2800,2),$Z258)*'umowa o pracę'!$E$8,2),ROUND(IF($W258&gt;2800,ROUND($Z258/$W258*2800,2),$Z258)*'umowa o pracę'!$E$8,2)),0)&gt;$I258,$I258,IF($V258=1,IF($X258=0,ROUND(IF($W258&gt;2800,ROUND($Z258/$W258*2800,2),$Z258)*'umowa o pracę'!$E$8,2),ROUND(IF($W258&gt;2800,ROUND($Z258/$W258*2800,2),$Z258)*'umowa o pracę'!$E$8,2)),0)),0))</f>
        <v>0</v>
      </c>
      <c r="AF258" s="56">
        <f>IF('umowa o pracę'!$E$7=2020,$AB258,IF('umowa o pracę'!$E$7=2021,$AC258,0))</f>
        <v>0</v>
      </c>
      <c r="AG258" s="53">
        <f t="shared" si="41"/>
        <v>1</v>
      </c>
      <c r="AH258" s="39">
        <f>IF('umowa o pracę'!$E$6&lt;3,0,$L258)</f>
        <v>0</v>
      </c>
      <c r="AI258" s="39">
        <f>IF('umowa o pracę'!$E$6&lt;3,0,$M258)</f>
        <v>0</v>
      </c>
      <c r="AJ258" s="55">
        <f>IF('umowa o pracę'!$E$6&lt;3,0,$N258)</f>
        <v>0</v>
      </c>
      <c r="AK258" s="55">
        <f>IF('umowa o pracę'!$E$6&lt;3,0,$O258)</f>
        <v>0</v>
      </c>
      <c r="AL258" s="32">
        <f>IF('umowa o pracę'!$E$7=2020,ROUND(IF($AH258&gt;=2600,2600*'umowa o pracę'!$E$8,$AH258*'umowa o pracę'!$E$8),2),IF('umowa o pracę'!$E$7=2021,ROUND(IF($AH258&gt;=2800,2800*'umowa o pracę'!$E$8,$AH258*'umowa o pracę'!$E$8),2),0))</f>
        <v>0</v>
      </c>
      <c r="AM258" s="32">
        <f>IF(IF(IF(AND($AG258=1,$I258&gt;0),ROUND(IF($AH258+$AI258&gt;=2600,2600*'umowa o pracę'!$E$8,($AH258+$AI258)*'umowa o pracę'!$E$8),2)+IF($AI258=0,ROUND(IF($AH258&gt;2600,ROUND($AK258/$AH258*2600,2),$AK258)*'umowa o pracę'!$E$8,2),ROUND(IF($AH258&gt;2600,ROUND($AK258/$AH258*2600,2),$AK258)*'umowa o pracę'!$E$8,2)),ROUND(IF($AH258+$AI258&gt;=2600,2600*'umowa o pracę'!$E$8,($AH258+$AI258)*'umowa o pracę'!$E$8),2)-IF($AI258=0,ROUND(ROUND(IF($AH258&gt;2600,ROUND($AJ258/$AH258*2600,2),$AJ258),2)*'umowa o pracę'!$E$8,2),IF($AI258&gt;0,IF($AH258+$AI258&lt;2600,ROUND(ROUND($AJ258+ROUND($AI258*9%,2),2)*'umowa o pracę'!$E$8,2),IF(AND($AH258+$AI258&gt;=2600,$AI258&lt;2600,$AH258&lt;2600),ROUND((ROUND(((2600-$AI258)/$AH258)*$AJ258,2)+ROUND($AI258*9%,2))*'umowa o pracę'!$E$8,2),IF(AND($AH258+$AI258&gt;=2600,$AI258&gt;=2600),ROUND((ROUND(2600*9%,2))*'umowa o pracę'!$E$8,2),IF(AND($AH258+$AI258&gt;=2600,$AH258&gt;=2600,$AI258&lt;2600),ROUND((ROUND($AI258*9%,2)+ROUND(((2600-$AI258)/$AH258)*$AJ258,2))*'umowa o pracę'!$E$8,2),0)))),0)))&gt;$J258,$J258,IF(AND($AG258=1,$I258&gt;0),ROUND(IF($AH258+$AI258&gt;=2600,2600*'umowa o pracę'!$E$8,($AH258+$AI258)*'umowa o pracę'!$E$8),2)+IF($AI258=0,ROUND(IF($AH258&gt;2600,ROUND($AK258/$AH258*2600,2),$AK258)*'umowa o pracę'!$E$8,2),ROUND(IF($AH258&gt;2600,ROUND($AK258/$AH258*2600,2),$AK258)*'umowa o pracę'!$E$8,2)),ROUND(IF($AH258+$AI258&gt;=2600,2600*'umowa o pracę'!$E$8,($AH258+$AI258)*'umowa o pracę'!$E$8),2)-IF($AI258=0,ROUND(ROUND(IF($AH258&gt;2600,ROUND($AJ258/$AH258*2600,2),$AJ258),2)*'umowa o pracę'!$E$8,2),IF($AI258&gt;0,IF($AH258+$AI258&lt;2600,ROUND(ROUND($AJ258+ROUND($AI258*9%,2),2)*'umowa o pracę'!$E$8,2),IF(AND($AH258+$AI258&gt;=2600,$AI258&lt;2600,$AH258&lt;2600),ROUND((ROUND(((2600-$AI258)/$AH258)*$AJ258,2)+ROUND($AI258*9%,2))*'umowa o pracę'!$E$8,2),IF(AND($AH258+$AI258&gt;=2600,$AI258&gt;=2600),ROUND((ROUND(2600*9%,2))*'umowa o pracę'!$E$8,2),IF(AND($AH258+$AI258&gt;=2600,$AH258&gt;=2600,$AI258&lt;2600),ROUND((ROUND($AI258*9%,2)+ROUND(((2600-$AI258)/$AH258)*$AJ258,2))*'umowa o pracę'!$E$8,2),0)))),0))))&gt;$J258,$J258,IF(IF(AND($AG258=1,$I258&gt;0),ROUND(IF($AH258+$AI258&gt;=2600,2600*'umowa o pracę'!$E$8,($AH258+$AI258)*'umowa o pracę'!$E$8),2)+IF($AI258=0,ROUND(IF($AH258&gt;2600,ROUND($AK258/$AH258*2600,2),$AK258)*'umowa o pracę'!$E$8,2),ROUND(IF($AH258&gt;2600,ROUND($AK258/$AH258*2600,2),$AK258)*'umowa o pracę'!$E$8,2)),ROUND(IF($AH258+$AI258&gt;=2600,2600*'umowa o pracę'!$E$8,($AH258+$AI258)*'umowa o pracę'!$E$8),2)-IF($AI258=0,ROUND(ROUND(IF($AH258&gt;2600,ROUND($AJ258/$AH258*2600,2),$AJ258),2)*'umowa o pracę'!$E$8,2),IF($AI258&gt;0,IF($AH258+$AI258&lt;2600,ROUND(ROUND($AJ258+ROUND($AI258*9%,2),2)*'umowa o pracę'!$E$8,2),IF(AND($AH258+$AI258&gt;=2600,$AI258&lt;2600,$AH258&lt;2600),ROUND((ROUND(((2600-$AI258)/$AH258)*$AJ258,2)+ROUND($AI258*9%,2))*'umowa o pracę'!$E$8,2),IF(AND($AH258+$AI258&gt;=2600,$AI258&gt;=2600),ROUND((ROUND(2600*9%,2))*'umowa o pracę'!$E$8,2),IF(AND($AH258+$AI258&gt;=2600,$AH258&gt;=2600,$AI258&lt;2600),ROUND((ROUND($AI258*9%,2)+ROUND(((2600-$AI258)/$AH258)*$AJ258,2))*'umowa o pracę'!$E$8,2),0)))),0)))&gt;$J258,$J258,IF(AND($AG258=1,$I258&gt;0),ROUND(IF($AH258+$AI258&gt;=2600,2600*'umowa o pracę'!$E$8,($AH258+$AI258)*'umowa o pracę'!$E$8),2)+IF($AI258=0,ROUND(IF($AH258&gt;2600,ROUND($AK258/$AH258*2600,2),$AK258)*'umowa o pracę'!$E$8,2),ROUND(IF($AH258&gt;2600,ROUND($AK258/$AH258*2600,2),$AK258)*'umowa o pracę'!$E$8,2)),ROUND(IF($AH258+$AI258&gt;=2600,2600*'umowa o pracę'!$E$8,($AH258+$AI258)*'umowa o pracę'!$E$8),2)-IF(AND($AI258=0,I258&gt;0),ROUND(ROUND(IF($AH258&gt;2600,ROUND($AJ258/$AH258*2600,2),$AJ258),2)*'umowa o pracę'!$E$8,2),IF($AI258&gt;0,IF($AH258+$AI258&lt;2600,ROUND(ROUND($AJ258+ROUND($AI258*9%,2),2)*'umowa o pracę'!$E$8,2),IF(AND($AH258+$AI258&gt;=2600,$AI258&lt;2600,$AH258&lt;2600),ROUND((ROUND(((2600-$AI258)/$AH258)*$AJ258,2)+ROUND($AI258*9%,2))*'umowa o pracę'!$E$8,2),IF(AND($AH258+$AI258&gt;=2600,$AI258&gt;=2600),ROUND((ROUND(2600*9%,2))*'umowa o pracę'!$E$8,2),IF(AND($AH258+$AI258&gt;=2600,$AH258&gt;=2600,$AI258&lt;2600),ROUND((ROUND($AI258*9%,2)+ROUND(((2600-$AI258)/$AH258)*$AJ258,2))*'umowa o pracę'!$E$8,2),0)))),0)))))</f>
        <v>0</v>
      </c>
      <c r="AN258" s="32">
        <f>IF(IF(IF(AND($AG258=1,$I258&gt;0),ROUND(IF($AH258+$AI258&gt;=2800,2800*'umowa o pracę'!$E$8,($AH258+$AI258)*'umowa o pracę'!$E$8),2)+IF($AI258=0,ROUND(IF($AH258&gt;2800,ROUND($AK258/$AH258*2800,2),$AK258)*'umowa o pracę'!$E$8,2),ROUND(IF($AH258&gt;2800,ROUND($AK258/$AH258*2800,2),$AK258)*'umowa o pracę'!$E$8,2)),ROUND(IF($AH258+$AI258&gt;=2800,2800*'umowa o pracę'!$E$8,($AH258+$AI258)*'umowa o pracę'!$E$8),2)-IF($AI258=0,ROUND(ROUND(IF($AH258&gt;2800,ROUND($AJ258/$AH258*2800,2),$AJ258),2)*'umowa o pracę'!$E$8,2),IF($AI258&gt;0,IF($AH258+$AI258&lt;2800,ROUND(ROUND($AJ258+ROUND($AI258*9%,2),2)*'umowa o pracę'!$E$8,2),IF(AND($AH258+$AI258&gt;=2800,$AI258&lt;2800,$AH258&lt;2800),ROUND((ROUND(((2800-$AI258)/$AH258)*$AJ258,2)+ROUND($AI258*9%,2))*'umowa o pracę'!$E$8,2),IF(AND($AH258+$AI258&gt;=2800,$AI258&gt;=2800),ROUND((ROUND(2800*9%,2))*'umowa o pracę'!$E$8,2),IF(AND($AH258+$AI258&gt;=2800,$AH258&gt;=2800,$AI258&lt;2800),ROUND((ROUND($AI258*9%,2)+ROUND(((2800-$AI258)/$AH258)*$AJ258,2))*'umowa o pracę'!$E$8,2),0)))),0)))&gt;$J258,$J258,IF(AND($AG258=1,$I258&gt;0),ROUND(IF($AH258+$AI258&gt;=2800,2800*'umowa o pracę'!$E$8,($AH258+$AI258)*'umowa o pracę'!$E$8),2)+IF($AI258=0,ROUND(IF($AH258&gt;2800,ROUND($AK258/$AH258*2800,2),$AK258)*'umowa o pracę'!$E$8,2),ROUND(IF($AH258&gt;2800,ROUND($AK258/$AH258*2800,2),$AK258)*'umowa o pracę'!$E$8,2)),ROUND(IF($AH258+$AI258&gt;=2800,2800*'umowa o pracę'!$E$8,($AH258+$AI258)*'umowa o pracę'!$E$8),2)-IF($AI258=0,ROUND(ROUND(IF($AH258&gt;2800,ROUND($AJ258/$AH258*2800,2),$AJ258),2)*'umowa o pracę'!$E$8,2),IF($AI258&gt;0,IF($AH258+$AI258&lt;2800,ROUND(ROUND($AJ258+ROUND($AI258*9%,2),2)*'umowa o pracę'!$E$8,2),IF(AND($AH258+$AI258&gt;=2800,$AI258&lt;2800,$AH258&lt;2800),ROUND((ROUND(((2800-$AI258)/$AH258)*$AJ258,2)+ROUND($AI258*9%,2))*'umowa o pracę'!$E$8,2),IF(AND($AH258+$AI258&gt;=2800,$AI258&gt;=2800),ROUND((ROUND(2800*9%,2))*'umowa o pracę'!$E$8,2),IF(AND($AH258+$AI258&gt;=2800,$AH258&gt;=2800,$AI258&lt;2800),ROUND((ROUND($AI258*9%,2)+ROUND(((2800-$AI258)/$AH258)*$AJ258,2))*'umowa o pracę'!$E$8,2),0)))),0))))&gt;$J258,$J258,IF(IF(AND($AG258=1,$I258&gt;0),ROUND(IF($AH258+$AI258&gt;=2800,2800*'umowa o pracę'!$E$8,($AH258+$AI258)*'umowa o pracę'!$E$8),2)+IF($AI258=0,ROUND(IF($AH258&gt;2800,ROUND($AK258/$AH258*2800,2),$AK258)*'umowa o pracę'!$E$8,2),ROUND(IF($AH258&gt;2800,ROUND($AK258/$AH258*2800,2),$AK258)*'umowa o pracę'!$E$8,2)),ROUND(IF($AH258+$AI258&gt;=2800,2800*'umowa o pracę'!$E$8,($AH258+$AI258)*'umowa o pracę'!$E$8),2)-IF($AI258=0,ROUND(ROUND(IF($AH258&gt;2800,ROUND($AJ258/$AH258*2800,2),$AJ258),2)*'umowa o pracę'!$E$8,2),IF($AI258&gt;0,IF($AH258+$AI258&lt;2800,ROUND(ROUND($AJ258+ROUND($AI258*9%,2),2)*'umowa o pracę'!$E$8,2),IF(AND($AH258+$AI258&gt;=2800,$AI258&lt;2800,$AH258&lt;2800),ROUND((ROUND(((2800-$AI258)/$AH258)*$AJ258,2)+ROUND($AI258*9%,2))*'umowa o pracę'!$E$8,2),IF(AND($AH258+$AI258&gt;=2800,$AI258&gt;=2800),ROUND((ROUND(2800*9%,2))*'umowa o pracę'!$E$8,2),IF(AND($AH258+$AI258&gt;=2800,$AH258&gt;=2800,$AI258&lt;2800),ROUND((ROUND($AI258*9%,2)+ROUND(((2800-$AI258)/$AH258)*$AJ258,2))*'umowa o pracę'!$E$8,2),0)))),0)))&gt;$J258,$J258,IF(AND($AG258=1,$I258&gt;0),ROUND(IF($AH258+$AI258&gt;=2800,2800*'umowa o pracę'!$E$8,($AH258+$AI258)*'umowa o pracę'!$E$8),2)+IF($AI258=0,ROUND(IF($AH258&gt;2800,ROUND($AK258/$AH258*2800,2),$AK258)*'umowa o pracę'!$E$8,2),ROUND(IF($AH258&gt;2800,ROUND($AK258/$AH258*2800,2),$AK258)*'umowa o pracę'!$E$8,2)),ROUND(IF($AH258+$AI258&gt;=2800,2800*'umowa o pracę'!$E$8,($AH258+$AI258)*'umowa o pracę'!$E$8),2)-IF(AND($AI258=0,I258&gt;0),ROUND(ROUND(IF($AH258&gt;2800,ROUND($AJ258/$AH258*2800,2),$AJ258),2)*'umowa o pracę'!$E$8,2),IF($AI258&gt;0,IF($AH258+$AI258&lt;2800,ROUND(ROUND($AJ258+ROUND($AI258*9%,2),2)*'umowa o pracę'!$E$8,2),IF(AND($AH258+$AI258&gt;=2800,$AI258&lt;2800,$AH258&lt;2800),ROUND((ROUND(((2800-$AI258)/$AH258)*$AJ258,2)+ROUND($AI258*9%,2))*'umowa o pracę'!$E$8,2),IF(AND($AH258+$AI258&gt;=2800,$AI258&gt;=2800),ROUND((ROUND(2800*9%,2))*'umowa o pracę'!$E$8,2),IF(AND($AH258+$AI258&gt;=2800,$AH258&gt;=2800,$AI258&lt;2800),ROUND((ROUND($AI258*9%,2)+ROUND(((2800-$AI258)/$AH258)*$AJ258,2))*'umowa o pracę'!$E$8,2),0)))),0)))))</f>
        <v>0</v>
      </c>
      <c r="AO258" s="32">
        <f>IF('umowa o pracę'!$E$7=2020,IF(IF($AG258=1,IF($AI258=0,ROUND(IF($AH258&gt;2600,ROUND($AJ258/$AH258*2600,2),$AJ258)*'umowa o pracę'!$E$8,2),IF($AH258+$AI258&lt;2600,ROUND(ROUND($AJ258+ROUND($AI258*9%,2),2)*'umowa o pracę'!$E$8,2),IF(AND($AH258+$AI258&gt;=2600,$AH258&lt;2600),ROUND((ROUND($AJ258+ROUND((2600-$AH258)*9%,2),2))*'umowa o pracę'!$E$8,2),IF(AND($AH258+$AI258&gt;=2600,$AH258&gt;=2600),ROUND(ROUND($AJ258/$AH258*2600,2)*'umowa o pracę'!$E$8,2),0)))),0)&gt;$H258,$H258,IF($AG258=1,IF($AI258=0,ROUND(IF($AH258&gt;2600,ROUND($AJ258/$AH258*2600,2),$AJ258)*'umowa o pracę'!$E$8,2),IF($AH258+$AI258&lt;2600,ROUND(ROUND($AJ258+ROUND($AI258*9%,2),2)*'umowa o pracę'!$E$8,2),IF(AND($AH258+$AI258&gt;=2600,$AH258&lt;2600),ROUND((ROUND($AJ258+ROUND((2600-$AH258)*9%,2),2))*'umowa o pracę'!$E$8,2),IF(AND($AH258+$AI258&gt;=2600,$AH258&gt;=2600),ROUND(ROUND($AJ258/$AH258*2600,2)*'umowa o pracę'!$E$8,2),0)))),0)),IF('umowa o pracę'!$E$7=2021,IF(IF($AG258=1,IF($AI258=0,ROUND(IF($AH258&gt;2800,ROUND($AJ258/$AH258*2800,2),$AJ258)*'umowa o pracę'!$E$8,2),IF($AH258+$AI258&lt;2800,ROUND(ROUND($AJ258+ROUND($AI258*9%,2),2)*'umowa o pracę'!$E$8,2),IF(AND($AH258+$AI258&gt;=2800,$AH258&lt;2800),ROUND((ROUND($AJ258+ROUND((2800-$AH258)*9%,2),2))*'umowa o pracę'!$E$8,2),IF(AND($AH258+$AI258&gt;=2800,$AH258&gt;=2800),ROUND(ROUND($AJ258/$AH258*2800,2)*'umowa o pracę'!$E$8,2),0)))),0)&gt;$H258,$H258,IF($AG258=1,IF($AI258=0,ROUND(IF($AH258&gt;2800,ROUND($AJ258/$AH258*2800,2),$AJ258)*'umowa o pracę'!$E$8,2),IF($AH258+$AI258&lt;2800,ROUND(ROUND($AJ258+ROUND($AI258*9%,2),2)*'umowa o pracę'!$E$8,2),IF(AND($AH258+$AI258&gt;=2800,$AH258&lt;2800),ROUND((ROUND($AJ258+ROUND((2800-$AH258)*9%,2),2))*'umowa o pracę'!$E$8,2),IF(AND($AH258+$AI258&gt;=2800,$AH258&gt;=2800),ROUND(ROUND($AJ258/$AH258*2800,2)*'umowa o pracę'!$E$8,2),0)))),0)),0))</f>
        <v>0</v>
      </c>
      <c r="AP258" s="32">
        <f>IF('umowa o pracę'!$E$7=2020,IF(IF($AG258=1,IF($AI258=0,ROUND(IF($AH258&gt;2600,ROUND($AK258/$AH258*2600,2),$AK258)*'umowa o pracę'!$E$8,2),ROUND(IF($AH258&gt;2600,ROUND($AK258/$AH258*2600,2),$AK258)*'umowa o pracę'!$E$8,2)),0)&gt;$I258,$I258,IF($AG258=1,IF($AI258=0,ROUND(IF($AH258&gt;2600,ROUND($AK258/$AH258*2600,2),$AK258)*'umowa o pracę'!$E$8,2),ROUND(IF($AH258&gt;2600,ROUND($AK258/$AH258*2600,2),$AK258)*'umowa o pracę'!$E$8,2)),0)),IF('umowa o pracę'!$E$7=2021,IF(IF($AG258=1,IF($AI258=0,ROUND(IF($AH258&gt;2800,ROUND($AK258/$AH258*2800,2),$AK258)*'umowa o pracę'!$E$8,2),ROUND(IF($AH258&gt;2800,ROUND($AK258/$AH258*2800,2),$AK258)*'umowa o pracę'!$E$8,2)),0)&gt;$I258,$I258,IF($AG258=1,IF($AI258=0,ROUND(IF($AH258&gt;2800,ROUND($AK258/$AH258*2800,2),$AK258)*'umowa o pracę'!$E$8,2),ROUND(IF($AH258&gt;2800,ROUND($AK258/$AH258*2800,2),$AK258)*'umowa o pracę'!$E$8,2)),0)),0))</f>
        <v>0</v>
      </c>
      <c r="AQ258" s="56">
        <f>IF('umowa o pracę'!$E$7=2020,$AM258,IF('umowa o pracę'!$E$7=2021,$AN258,0))</f>
        <v>0</v>
      </c>
      <c r="AR258" s="33">
        <f>IF('umowa o pracę'!$E$7=0,0,U258+AF258+AQ258)</f>
        <v>0</v>
      </c>
      <c r="AS258" s="19"/>
      <c r="AT258" s="19"/>
      <c r="AU258" s="19"/>
      <c r="AV258" s="6"/>
      <c r="AW258" s="6"/>
      <c r="AX258" s="6">
        <f t="shared" si="39"/>
        <v>10</v>
      </c>
      <c r="AY258" s="6"/>
      <c r="AZ258" s="234">
        <f t="shared" si="42"/>
        <v>0</v>
      </c>
      <c r="BA258" s="234">
        <f t="shared" si="43"/>
        <v>0</v>
      </c>
      <c r="BB258" s="234">
        <f t="shared" si="44"/>
        <v>0</v>
      </c>
      <c r="BC258" s="234">
        <f t="shared" si="45"/>
        <v>0</v>
      </c>
      <c r="BD258" s="234">
        <f t="shared" si="46"/>
        <v>0</v>
      </c>
      <c r="BE258" s="234">
        <f t="shared" si="47"/>
        <v>0</v>
      </c>
      <c r="BF258" s="234">
        <f t="shared" si="48"/>
        <v>0</v>
      </c>
      <c r="BG258" s="234">
        <f t="shared" si="49"/>
        <v>0</v>
      </c>
      <c r="BH258" s="234">
        <f t="shared" si="50"/>
        <v>0</v>
      </c>
      <c r="BI258" s="238">
        <f t="shared" si="51"/>
        <v>0</v>
      </c>
      <c r="BJ258" s="236"/>
      <c r="BK258" s="236"/>
      <c r="BL258" s="237"/>
    </row>
    <row r="259" spans="1:64" ht="15.75" customHeight="1" x14ac:dyDescent="0.25">
      <c r="A259" s="158">
        <v>248</v>
      </c>
      <c r="B259" s="57"/>
      <c r="C259" s="57"/>
      <c r="D259" s="36"/>
      <c r="E259" s="36"/>
      <c r="F259" s="242"/>
      <c r="G259" s="37">
        <v>1</v>
      </c>
      <c r="H259" s="58">
        <v>0</v>
      </c>
      <c r="I259" s="59">
        <v>0</v>
      </c>
      <c r="J259" s="60">
        <v>0</v>
      </c>
      <c r="K259" s="52">
        <v>1</v>
      </c>
      <c r="L259" s="39">
        <v>0</v>
      </c>
      <c r="M259" s="39">
        <v>0</v>
      </c>
      <c r="N259" s="39">
        <v>0</v>
      </c>
      <c r="O259" s="39">
        <v>0</v>
      </c>
      <c r="P259" s="35">
        <f>IF('umowa o pracę'!$E$7=2020,ROUND(IF($L259&gt;=2600,2600*'umowa o pracę'!$E$8,$L259*'umowa o pracę'!$E$8),2),IF('umowa o pracę'!$E$7=2021,ROUND(IF($L259&gt;=2800,2800*'umowa o pracę'!$E$8,$L259*'umowa o pracę'!$E$8),2),0))</f>
        <v>0</v>
      </c>
      <c r="Q259" s="252">
        <f>IF(IF(IF(AND($K259=1,$I259&gt;0),ROUND(IF($L259+$M259&gt;=2600,2600*'umowa o pracę'!$E$8,($L259+$M259)*'umowa o pracę'!$E$8),2)+IF($M259=0,ROUND(IF($L259&gt;2600,ROUND($O259/$L259*2600,2),$O259)*'umowa o pracę'!$E$8,2),ROUND(IF($L259&gt;2600,ROUND($O259/$L259*2600,2),$O259)*'umowa o pracę'!$E$8,2)),ROUND(IF($L259+$M259&gt;=2600,2600*'umowa o pracę'!$E$8,($L259+$M259)*'umowa o pracę'!$E$8),2)-IF($M259=0,ROUND(ROUND(IF($L259&gt;2600,ROUND($N259/$L259*2600,2),$N259),2)*'umowa o pracę'!$E$8,2),IF($M259&gt;0,IF($L259+$M259&lt;2600,ROUND(ROUND($N259+ROUND($M259*9%,2),2)*'umowa o pracę'!$E$8,2),IF(AND($L259+$M259&gt;=2600,$M259&lt;2600,$L259&lt;2600),ROUND((ROUND(((2600-$M259)/$L259)*$N259,2)+ROUND($M259*9%,2))*'umowa o pracę'!$E$8,2),IF(AND($L259+$M259&gt;=2600,$M259&gt;=2600),ROUND((ROUND(2600*9%,2))*'umowa o pracę'!$E$8,2),IF(AND($L259+$M259&gt;=2600,$L259&gt;=2600,$M259&lt;2600),ROUND((ROUND($M259*9%,2)+ROUND(((2600-$M259)/$L259)*$N259,2))*'umowa o pracę'!$E$8,2),0)))),0)))&gt;$J259,$J259,IF(AND($K259=1,$I259&gt;0),ROUND(IF($L259+$M259&gt;=2600,2600*'umowa o pracę'!$E$8,($L259+$M259)*'umowa o pracę'!$E$8),2)+IF($M259=0,ROUND(IF($L259&gt;2600,ROUND($O259/$L259*2600,2),$O259)*'umowa o pracę'!$E$8,2),ROUND(IF($L259&gt;2600,ROUND($O259/$L259*2600,2),$O259)*'umowa o pracę'!$E$8,2)),ROUND(IF($L259+$M259&gt;=2600,2600*'umowa o pracę'!$E$8,($L259+$M259)*'umowa o pracę'!$E$8),2)-IF($M259=0,ROUND(ROUND(IF($L259&gt;2600,ROUND($N259/$L259*2600,2),$N259),2)*'umowa o pracę'!$E$8,2),IF($M259&gt;0,IF($L259+$M259&lt;2600,ROUND(ROUND($N259+ROUND($M259*9%,2),2)*'umowa o pracę'!$E$8,2),IF(AND($L259+$M259&gt;=2600,$M259&lt;2600,$L259&lt;2600),ROUND((ROUND(((2600-$M259)/$L259)*$N259,2)+ROUND($M259*9%,2))*'umowa o pracę'!$E$8,2),IF(AND($L259+$M259&gt;=2600,$M259&gt;=2600),ROUND((ROUND(2600*9%,2))*'umowa o pracę'!$E$8,2),IF(AND($L259+$M259&gt;=2600,$L259&gt;=2600,$M259&lt;2600),ROUND((ROUND($M259*9%,2)+ROUND(((2600-$M259)/$L259)*$N259,2))*'umowa o pracę'!$E$8,2),0)))),0))))&gt;$J259,$J259,IF(IF(AND($K259=1,$I259&gt;0),ROUND(IF($L259+$M259&gt;=2600,2600*'umowa o pracę'!$E$8,($L259+$M259)*'umowa o pracę'!$E$8),2)+IF($M259=0,ROUND(IF($L259&gt;2600,ROUND($O259/$L259*2600,2),$O259)*'umowa o pracę'!$E$8,2),ROUND(IF($L259&gt;2600,ROUND($O259/$L259*2600,2),$O259)*'umowa o pracę'!$E$8,2)),ROUND(IF($L259+$M259&gt;=2600,2600*'umowa o pracę'!$E$8,($L259+$M259)*'umowa o pracę'!$E$8),2)-IF($M259=0,ROUND(ROUND(IF($L259&gt;2600,ROUND($N259/$L259*2600,2),$N259),2)*'umowa o pracę'!$E$8,2),IF($M259&gt;0,IF($L259+$M259&lt;2600,ROUND(ROUND($N259+ROUND($M259*9%,2),2)*'umowa o pracę'!$E$8,2),IF(AND($L259+$M259&gt;=2600,$M259&lt;2600,$L259&lt;2600),ROUND((ROUND(((2600-$M259)/$L259)*$N259,2)+ROUND($M259*9%,2))*'umowa o pracę'!$E$8,2),IF(AND($L259+$M259&gt;=2600,$M259&gt;=2600),ROUND((ROUND(2600*9%,2))*'umowa o pracę'!$E$8,2),IF(AND($L259+$M259&gt;=2600,$L259&gt;=2600,$M259&lt;2600),ROUND((ROUND($M259*9%,2)+ROUND(((2600-$M259)/$L259)*$N259,2))*'umowa o pracę'!$E$8,2),0)))),0)))&gt;$J259,$J259,IF(AND($K259=1,$I259&gt;0),ROUND(IF($L259+$M259&gt;=2600,2600*'umowa o pracę'!$E$8,($L259+$M259)*'umowa o pracę'!$E$8),2)+IF($M259=0,ROUND(IF($L259&gt;2600,ROUND($O259/$L259*2600,2),$O259)*'umowa o pracę'!$E$8,2),ROUND(IF($L259&gt;2600,ROUND($O259/$L259*2600,2),$O259)*'umowa o pracę'!$E$8,2)),ROUND(IF($L259+$M259&gt;=2600,2600*'umowa o pracę'!$E$8,($L259+$M259)*'umowa o pracę'!$E$8),2)-IF(AND($M259=0,I259&gt;0),ROUND(ROUND(IF($L259&gt;2600,ROUND($N259/$L259*2600,2),$N259),2)*'umowa o pracę'!$E$8,2),IF($M259&gt;0,IF($L259+$M259&lt;2600,ROUND(ROUND($N259+ROUND($M259*9%,2),2)*'umowa o pracę'!$E$8,2),IF(AND($L259+$M259&gt;=2600,$M259&lt;2600,$L259&lt;2600),ROUND((ROUND(((2600-$M259)/$L259)*$N259,2)+ROUND($M259*9%,2))*'umowa o pracę'!$E$8,2),IF(AND($L259+$M259&gt;=2600,$M259&gt;=2600),ROUND((ROUND(2600*9%,2))*'umowa o pracę'!$E$8,2),IF(AND($L259+$M259&gt;=2600,$L259&gt;=2600,$M259&lt;2600),ROUND((ROUND($M259*9%,2)+ROUND(((2600-$M259)/$L259)*$N259,2))*'umowa o pracę'!$E$8,2),0)))),0)))))</f>
        <v>0</v>
      </c>
      <c r="R259" s="252">
        <f>IF(IF(IF(AND($K259=1,$I259&gt;0),ROUND(IF($L259+$M259&gt;=2800,2800*'umowa o pracę'!$E$8,($L259+$M259)*'umowa o pracę'!$E$8),2)+IF($M259=0,ROUND(IF($L259&gt;2800,ROUND($O259/$L259*2800,2),$O259)*'umowa o pracę'!$E$8,2),ROUND(IF($L259&gt;2800,ROUND($O259/$L259*2800,2),$O259)*'umowa o pracę'!$E$8,2)),ROUND(IF($L259+$M259&gt;=2800,2800*'umowa o pracę'!$E$8,($L259+$M259)*'umowa o pracę'!$E$8),2)-IF($M259=0,ROUND(ROUND(IF($L259&gt;2800,ROUND($N259/$L259*2800,2),$N259),2)*'umowa o pracę'!$E$8,2),IF($M259&gt;0,IF($L259+$M259&lt;2800,ROUND(ROUND($N259+ROUND($M259*9%,2),2)*'umowa o pracę'!$E$8,2),IF(AND($L259+$M259&gt;=2800,$M259&lt;2800,$L259&lt;2800),ROUND((ROUND(((2800-$M259)/$L259)*$N259,2)+ROUND($M259*9%,2))*'umowa o pracę'!$E$8,2),IF(AND($L259+$M259&gt;=2800,$M259&gt;=2800),ROUND((ROUND(2800*9%,2))*'umowa o pracę'!$E$8,2),IF(AND($L259+$M259&gt;=2800,$L259&gt;=2800,$M259&lt;2800),ROUND((ROUND($M259*9%,2)+ROUND(((2800-$M259)/$L259)*$N259,2))*'umowa o pracę'!$E$8,2),0)))),0)))&gt;$J259,$J259,IF(AND($K259=1,$I259&gt;0),ROUND(IF($L259+$M259&gt;=2800,2800*'umowa o pracę'!$E$8,($L259+$M259)*'umowa o pracę'!$E$8),2)+IF($M259=0,ROUND(IF($L259&gt;2800,ROUND($O259/$L259*2800,2),$O259)*'umowa o pracę'!$E$8,2),ROUND(IF($L259&gt;2800,ROUND($O259/$L259*2800,2),$O259)*'umowa o pracę'!$E$8,2)),ROUND(IF($L259+$M259&gt;=2800,2800*'umowa o pracę'!$E$8,($L259+$M259)*'umowa o pracę'!$E$8),2)-IF($M259=0,ROUND(ROUND(IF($L259&gt;2800,ROUND($N259/$L259*2800,2),$N259),2)*'umowa o pracę'!$E$8,2),IF($M259&gt;0,IF($L259+$M259&lt;2800,ROUND(ROUND($N259+ROUND($M259*9%,2),2)*'umowa o pracę'!$E$8,2),IF(AND($L259+$M259&gt;=2800,$M259&lt;2800,$L259&lt;2800),ROUND((ROUND(((2800-$M259)/$L259)*$N259,2)+ROUND($M259*9%,2))*'umowa o pracę'!$E$8,2),IF(AND($L259+$M259&gt;=2800,$M259&gt;=2800),ROUND((ROUND(2800*9%,2))*'umowa o pracę'!$E$8,2),IF(AND($L259+$M259&gt;=2800,$L259&gt;=2800,$M259&lt;2800),ROUND((ROUND($M259*9%,2)+ROUND(((2800-$M259)/$L259)*$N259,2))*'umowa o pracę'!$E$8,2),0)))),0))))&gt;$J259,$J259,IF(IF(AND($K259=1,$I259&gt;0),ROUND(IF($L259+$M259&gt;=2800,2800*'umowa o pracę'!$E$8,($L259+$M259)*'umowa o pracę'!$E$8),2)+IF($M259=0,ROUND(IF($L259&gt;2800,ROUND($O259/$L259*2800,2),$O259)*'umowa o pracę'!$E$8,2),ROUND(IF($L259&gt;2800,ROUND($O259/$L259*2800,2),$O259)*'umowa o pracę'!$E$8,2)),ROUND(IF($L259+$M259&gt;=2800,2800*'umowa o pracę'!$E$8,($L259+$M259)*'umowa o pracę'!$E$8),2)-IF($M259=0,ROUND(ROUND(IF($L259&gt;2800,ROUND($N259/$L259*2800,2),$N259),2)*'umowa o pracę'!$E$8,2),IF($M259&gt;0,IF($L259+$M259&lt;2800,ROUND(ROUND($N259+ROUND($M259*9%,2),2)*'umowa o pracę'!$E$8,2),IF(AND($L259+$M259&gt;=2800,$M259&lt;2800,$L259&lt;2800),ROUND((ROUND(((2800-$M259)/$L259)*$N259,2)+ROUND($M259*9%,2))*'umowa o pracę'!$E$8,2),IF(AND($L259+$M259&gt;=2800,$M259&gt;=2800),ROUND((ROUND(2800*9%,2))*'umowa o pracę'!$E$8,2),IF(AND($L259+$M259&gt;=2800,$L259&gt;=2800,$M259&lt;2800),ROUND((ROUND($M259*9%,2)+ROUND(((2800-$M259)/$L259)*$N259,2))*'umowa o pracę'!$E$8,2),0)))),0)))&gt;$J259,$J259,IF(AND($K259=1,$I259&gt;0),ROUND(IF($L259+$M259&gt;=2800,2800*'umowa o pracę'!$E$8,($L259+$M259)*'umowa o pracę'!$E$8),2)+IF($M259=0,ROUND(IF($L259&gt;2800,ROUND($O259/$L259*2800,2),$O259)*'umowa o pracę'!$E$8,2),ROUND(IF($L259&gt;2800,ROUND($O259/$L259*2800,2),$O259)*'umowa o pracę'!$E$8,2)),ROUND(IF($L259+$M259&gt;=2800,2800*'umowa o pracę'!$E$8,($L259+$M259)*'umowa o pracę'!$E$8),2)-IF(AND($M259=0,I259&gt;0),ROUND(ROUND(IF($L259&gt;2800,ROUND($N259/$L259*2800,2),$N259),2)*'umowa o pracę'!$E$8,2),IF($M259&gt;0,IF($L259+$M259&lt;2800,ROUND(ROUND($N259+ROUND($M259*9%,2),2)*'umowa o pracę'!$E$8,2),IF(AND($L259+$M259&gt;=2800,$M259&lt;2800,$L259&lt;2800),ROUND((ROUND(((2800-$M259)/$L259)*$N259,2)+ROUND($M259*9%,2))*'umowa o pracę'!$E$8,2),IF(AND($L259+$M259&gt;=2800,$M259&gt;=2800),ROUND((ROUND(2800*9%,2))*'umowa o pracę'!$E$8,2),IF(AND($L259+$M259&gt;=2800,$L259&gt;=2800,$M259&lt;2800),ROUND((ROUND($M259*9%,2)+ROUND(((2800-$M259)/$L259)*$N259,2))*'umowa o pracę'!$E$8,2),0)))),0)))))</f>
        <v>0</v>
      </c>
      <c r="S259" s="32">
        <f>IF('umowa o pracę'!$E$7=2020,IF(IF($K259=1,IF($M259=0,ROUND(IF($L259&gt;2600,ROUND($N259/$L259*2600,2),$N259)*'umowa o pracę'!$E$8,2),IF($L259+$M259&lt;2600,ROUND(ROUND($N259+ROUND($M259*9%,2),2)*'umowa o pracę'!$E$8,2),IF(AND($L259+$M259&gt;=2600,$L259&lt;2600),ROUND((ROUND($N259+ROUND((2600-$L259)*9%,2),2))*'umowa o pracę'!$E$8,2),IF(AND($L259+$M259&gt;=2600,$L259&gt;=2600),ROUND(ROUND($N259/$L259*2600,2)*'umowa o pracę'!$E$8,2),0)))),0)&gt;$H259,$H259,IF($K259=1,IF($M259=0,ROUND(IF($L259&gt;2600,ROUND($N259/$L259*2600,2),$N259)*'umowa o pracę'!$E$8,2),IF($L259+$M259&lt;2600,ROUND(ROUND($N259+ROUND($M259*9%,2),2)*'umowa o pracę'!$E$8,2),IF(AND($L259+$M259&gt;=2600,$L259&lt;2600),ROUND((ROUND($N259+ROUND((2600-$L259)*9%,2),2))*'umowa o pracę'!$E$8,2),IF(AND($L259+$M259&gt;=2600,$L259&gt;=2600),ROUND(ROUND($N259/$L259*2600,2)*'umowa o pracę'!$E$8,2),0)))),0)),IF('umowa o pracę'!$E$7=2021,IF(IF($K259=1,IF($M259=0,ROUND(IF($L259&gt;2800,ROUND($N259/$L259*2800,2),$N259)*'umowa o pracę'!$E$8,2),IF($L259+$M259&lt;2800,ROUND(ROUND($N259+ROUND($M259*9%,2),2)*'umowa o pracę'!$E$8,2),IF(AND($L259+$M259&gt;=2800,$L259&lt;2800),ROUND((ROUND($N259+ROUND((2800-$L259)*9%,2),2))*'umowa o pracę'!$E$8,2),IF(AND($L259+$M259&gt;=2800,$L259&gt;=2800),ROUND(ROUND($N259/$L259*2800,2)*'umowa o pracę'!$E$8,2),0)))),0)&gt;$H259,$H259,IF($K259=1,IF($M259=0,ROUND(IF($L259&gt;2800,ROUND($N259/$L259*2800,2),$N259)*'umowa o pracę'!$E$8,2),IF($L259+$M259&lt;2800,ROUND(ROUND($N259+ROUND($M259*9%,2),2)*'umowa o pracę'!$E$8,2),IF(AND($L259+$M259&gt;=2800,$L259&lt;2800),ROUND((ROUND($N259+ROUND((2800-$L259)*9%,2),2))*'umowa o pracę'!$E$8,2),IF(AND($L259+$M259&gt;=2800,$L259&gt;=2800),ROUND(ROUND($N259/$L259*2800,2)*'umowa o pracę'!$E$8,2),0)))),0)),0))</f>
        <v>0</v>
      </c>
      <c r="T259" s="32">
        <f>IF('umowa o pracę'!$E$7=2020,IF(IF($K259=1,IF($M259=0,ROUND(IF($L259&gt;2600,ROUND($O259/$L259*2600,2),$O259)*'umowa o pracę'!$E$8,2),ROUND(IF($L259&gt;2600,ROUND($O259/$L259*2600,2),$O259)*'umowa o pracę'!$E$8,2)),0)&gt;$I259,$I259,IF($K259=1,IF($M259=0,ROUND(IF($L259&gt;2600,ROUND($O259/$L259*2600,2),$O259)*'umowa o pracę'!$E$8,2),ROUND(IF($L259&gt;2600,ROUND($O259/$L259*2600,2),$O259)*'umowa o pracę'!$E$8,2)),0)),IF('umowa o pracę'!$E$7=2021,IF(IF($K259=1,IF($M259=0,ROUND(IF($L259&gt;2800,ROUND($O259/$L259*2800,2),$O259)*'umowa o pracę'!$E$8,2),ROUND(IF($L259&gt;2800,ROUND($O259/$L259*2800,2),$O259)*'umowa o pracę'!$E$8,2)),0)&gt;$I259,$I259,IF($K259=1,IF($M259=0,ROUND(IF($L259&gt;2800,ROUND($O259/$L259*2800,2),$O259)*'umowa o pracę'!$E$8,2),ROUND(IF($L259&gt;2800,ROUND($O259/$L259*2800,2),$O259)*'umowa o pracę'!$E$8,2)),0)),0))</f>
        <v>0</v>
      </c>
      <c r="U259" s="51">
        <f>IF('umowa o pracę'!$E$7=2020,$Q259,IF('umowa o pracę'!$E$7=2021,$R259,0))</f>
        <v>0</v>
      </c>
      <c r="V259" s="53">
        <f t="shared" si="40"/>
        <v>1</v>
      </c>
      <c r="W259" s="54">
        <f>IF('umowa o pracę'!$E$6&lt;2,0,$L259)</f>
        <v>0</v>
      </c>
      <c r="X259" s="54">
        <f>IF('umowa o pracę'!$E$6&lt;2,0,$M259)</f>
        <v>0</v>
      </c>
      <c r="Y259" s="55">
        <f>IF('umowa o pracę'!$E$6&lt;2,0,$N259)</f>
        <v>0</v>
      </c>
      <c r="Z259" s="55">
        <f>IF('umowa o pracę'!$E$6&lt;2,0,$O259)</f>
        <v>0</v>
      </c>
      <c r="AA259" s="32">
        <f>IF('umowa o pracę'!$E$7=2020,ROUND(IF($W259&gt;=2600,2600*'umowa o pracę'!$E$8,$W259*'umowa o pracę'!$E$8),2),IF('umowa o pracę'!$E$7=2021,ROUND(IF($W259&gt;=2800,2800*'umowa o pracę'!$E$8,$W259*'umowa o pracę'!$E$8),2),0))</f>
        <v>0</v>
      </c>
      <c r="AB259" s="32">
        <f>IF(IF(IF(AND($V259=1,$I259&gt;0),ROUND(IF($W259+$X259&gt;=2600,2600*'umowa o pracę'!$E$8,($W259+$X259)*'umowa o pracę'!$E$8),2)+IF($X259=0,ROUND(IF($W259&gt;2600,ROUND($Z259/$W259*2600,2),$Z259)*'umowa o pracę'!$E$8,2),ROUND(IF($W259&gt;2600,ROUND($Z259/$W259*2600,2),$Z259)*'umowa o pracę'!$E$8,2)),ROUND(IF($W259+$X259&gt;=2600,2600*'umowa o pracę'!$E$8,($W259+$X259)*'umowa o pracę'!$E$8),2)-IF($X259=0,ROUND(ROUND(IF($W259&gt;2600,ROUND($Y259/$W259*2600,2),$Y259),2)*'umowa o pracę'!$E$8,2),IF($X259&gt;0,IF($W259+$X259&lt;2600,ROUND(ROUND($Y259+ROUND($X259*9%,2),2)*'umowa o pracę'!$E$8,2),IF(AND($W259+$X259&gt;=2600,$X259&lt;2600,$W259&lt;2600),ROUND((ROUND(((2600-$X259)/$W259)*$Y259,2)+ROUND($X259*9%,2))*'umowa o pracę'!$E$8,2),IF(AND($W259+$X259&gt;=2600,$X259&gt;=2600),ROUND((ROUND(2600*9%,2))*'umowa o pracę'!$E$8,2),IF(AND($W259+$X259&gt;=2600,$W259&gt;=2600,$X259&lt;2600),ROUND((ROUND($X259*9%,2)+ROUND(((2600-$X259)/$W259)*$Y259,2))*'umowa o pracę'!$E$8,2),0)))),0)))&gt;$J259,$J259,IF(AND($V259=1,$I259&gt;0),ROUND(IF($W259+$X259&gt;=2600,2600*'umowa o pracę'!$E$8,($W259+$X259)*'umowa o pracę'!$E$8),2)+IF($X259=0,ROUND(IF($W259&gt;2600,ROUND($Z259/$W259*2600,2),$Z259)*'umowa o pracę'!$E$8,2),ROUND(IF($W259&gt;2600,ROUND($Z259/$W259*2600,2),$Z259)*'umowa o pracę'!$E$8,2)),ROUND(IF($W259+$X259&gt;=2600,2600*'umowa o pracę'!$E$8,($W259+$X259)*'umowa o pracę'!$E$8),2)-IF($X259=0,ROUND(ROUND(IF($W259&gt;2600,ROUND($Y259/$W259*2600,2),$Y259),2)*'umowa o pracę'!$E$8,2),IF($X259&gt;0,IF($W259+$X259&lt;2600,ROUND(ROUND($Y259+ROUND($X259*9%,2),2)*'umowa o pracę'!$E$8,2),IF(AND($W259+$X259&gt;=2600,$X259&lt;2600,$W259&lt;2600),ROUND((ROUND(((2600-$X259)/$W259)*$Y259,2)+ROUND($X259*9%,2))*'umowa o pracę'!$E$8,2),IF(AND($W259+$X259&gt;=2600,$X259&gt;=2600),ROUND((ROUND(2600*9%,2))*'umowa o pracę'!$E$8,2),IF(AND($W259+$X259&gt;=2600,$W259&gt;=2600,$X259&lt;2600),ROUND((ROUND($X259*9%,2)+ROUND(((2600-$X259)/$W259)*$Y259,2))*'umowa o pracę'!$E$8,2),0)))),0))))&gt;$J259,$J259,IF(IF(AND($V259=1,$I259&gt;0),ROUND(IF($W259+$X259&gt;=2600,2600*'umowa o pracę'!$E$8,($W259+$X259)*'umowa o pracę'!$E$8),2)+IF($X259=0,ROUND(IF($W259&gt;2600,ROUND($Z259/$W259*2600,2),$Z259)*'umowa o pracę'!$E$8,2),ROUND(IF($W259&gt;2600,ROUND($Z259/$W259*2600,2),$Z259)*'umowa o pracę'!$E$8,2)),ROUND(IF($W259+$X259&gt;=2600,2600*'umowa o pracę'!$E$8,($W259+$X259)*'umowa o pracę'!$E$8),2)-IF($X259=0,ROUND(ROUND(IF($W259&gt;2600,ROUND($Y259/$W259*2600,2),$Y259),2)*'umowa o pracę'!$E$8,2),IF($X259&gt;0,IF($W259+$X259&lt;2600,ROUND(ROUND($Y259+ROUND($X259*9%,2),2)*'umowa o pracę'!$E$8,2),IF(AND($W259+$X259&gt;=2600,$X259&lt;2600,$W259&lt;2600),ROUND((ROUND(((2600-$X259)/$W259)*$Y259,2)+ROUND($X259*9%,2))*'umowa o pracę'!$E$8,2),IF(AND($W259+$X259&gt;=2600,$X259&gt;=2600),ROUND((ROUND(2600*9%,2))*'umowa o pracę'!$E$8,2),IF(AND($W259+$X259&gt;=2600,$W259&gt;=2600,$X259&lt;2600),ROUND((ROUND($X259*9%,2)+ROUND(((2600-$X259)/$W259)*$Y259,2))*'umowa o pracę'!$E$8,2),0)))),0)))&gt;$J259,$J259,IF(AND($V259=1,$I259&gt;0),ROUND(IF($W259+$X259&gt;=2600,2600*'umowa o pracę'!$E$8,($W259+$X259)*'umowa o pracę'!$E$8),2)+IF($X259=0,ROUND(IF($W259&gt;2600,ROUND($Z259/$W259*2600,2),$Z259)*'umowa o pracę'!$E$8,2),ROUND(IF($W259&gt;2600,ROUND($Z259/$W259*2600,2),$Z259)*'umowa o pracę'!$E$8,2)),ROUND(IF($W259+$X259&gt;=2600,2600*'umowa o pracę'!$E$8,($W259+$X259)*'umowa o pracę'!$E$8),2)-IF(AND($X259=0,I259&gt;0),ROUND(ROUND(IF($W259&gt;2600,ROUND($Y259/$W259*2600,2),$Y259),2)*'umowa o pracę'!$E$8,2),IF($X259&gt;0,IF($W259+$X259&lt;2600,ROUND(ROUND($Y259+ROUND($X259*9%,2),2)*'umowa o pracę'!$E$8,2),IF(AND($W259+$X259&gt;=2600,$X259&lt;2600,$W259&lt;2600),ROUND((ROUND(((2600-$X259)/$W259)*$Y259,2)+ROUND($X259*9%,2))*'umowa o pracę'!$E$8,2),IF(AND($W259+$X259&gt;=2600,$X259&gt;=2600),ROUND((ROUND(2600*9%,2))*'umowa o pracę'!$E$8,2),IF(AND($W259+$X259&gt;=2600,$W259&gt;=2600,$X259&lt;2600),ROUND((ROUND($X259*9%,2)+ROUND(((2600-$X259)/$W259)*$Y259,2))*'umowa o pracę'!$E$8,2),0)))),0)))))</f>
        <v>0</v>
      </c>
      <c r="AC259" s="32">
        <f>IF(IF(IF(AND($V259=1,$I259&gt;0),ROUND(IF($W259+$X259&gt;=2800,2800*'umowa o pracę'!$E$8,($W259+$X259)*'umowa o pracę'!$E$8),2)+IF($X259=0,ROUND(IF($W259&gt;2800,ROUND($Z259/$W259*2800,2),$Z259)*'umowa o pracę'!$E$8,2),ROUND(IF($W259&gt;2800,ROUND($Z259/$W259*2800,2),$Z259)*'umowa o pracę'!$E$8,2)),ROUND(IF($W259+$X259&gt;=2800,2800*'umowa o pracę'!$E$8,($W259+$X259)*'umowa o pracę'!$E$8),2)-IF($X259=0,ROUND(ROUND(IF($W259&gt;2800,ROUND($Y259/$W259*2800,2),$Y259),2)*'umowa o pracę'!$E$8,2),IF($X259&gt;0,IF($W259+$X259&lt;2800,ROUND(ROUND($Y259+ROUND($X259*9%,2),2)*'umowa o pracę'!$E$8,2),IF(AND($W259+$X259&gt;=2800,$X259&lt;2800,$W259&lt;2800),ROUND((ROUND(((2800-$X259)/$W259)*$Y259,2)+ROUND($X259*9%,2))*'umowa o pracę'!$E$8,2),IF(AND($W259+$X259&gt;=2800,$X259&gt;=2800),ROUND((ROUND(2800*9%,2))*'umowa o pracę'!$E$8,2),IF(AND($W259+$X259&gt;=2800,$W259&gt;=2800,$X259&lt;2800),ROUND((ROUND($X259*9%,2)+ROUND(((2800-$X259)/$W259)*$Y259,2))*'umowa o pracę'!$E$8,2),0)))),0)))&gt;$J259,$J259,IF(AND($V259=1,$I259&gt;0),ROUND(IF($W259+$X259&gt;=2800,2800*'umowa o pracę'!$E$8,($W259+$X259)*'umowa o pracę'!$E$8),2)+IF($X259=0,ROUND(IF($W259&gt;2800,ROUND($Z259/$W259*2800,2),$Z259)*'umowa o pracę'!$E$8,2),ROUND(IF($W259&gt;2800,ROUND($Z259/$W259*2800,2),$Z259)*'umowa o pracę'!$E$8,2)),ROUND(IF($W259+$X259&gt;=2800,2800*'umowa o pracę'!$E$8,($W259+$X259)*'umowa o pracę'!$E$8),2)-IF($X259=0,ROUND(ROUND(IF($W259&gt;2800,ROUND($Y259/$W259*2800,2),$Y259),2)*'umowa o pracę'!$E$8,2),IF($X259&gt;0,IF($W259+$X259&lt;2800,ROUND(ROUND($Y259+ROUND($X259*9%,2),2)*'umowa o pracę'!$E$8,2),IF(AND($W259+$X259&gt;=2800,$X259&lt;2800,$W259&lt;2800),ROUND((ROUND(((2800-$X259)/$W259)*$Y259,2)+ROUND($X259*9%,2))*'umowa o pracę'!$E$8,2),IF(AND($W259+$X259&gt;=2800,$X259&gt;=2800),ROUND((ROUND(2800*9%,2))*'umowa o pracę'!$E$8,2),IF(AND($W259+$X259&gt;=2800,$W259&gt;=2800,$X259&lt;2800),ROUND((ROUND($X259*9%,2)+ROUND(((2800-$X259)/$W259)*$Y259,2))*'umowa o pracę'!$E$8,2),0)))),0))))&gt;$J259,$J259,IF(IF(AND($V259=1,$I259&gt;0),ROUND(IF($W259+$X259&gt;=2800,2800*'umowa o pracę'!$E$8,($W259+$X259)*'umowa o pracę'!$E$8),2)+IF($X259=0,ROUND(IF($W259&gt;2800,ROUND($Z259/$W259*2800,2),$Z259)*'umowa o pracę'!$E$8,2),ROUND(IF($W259&gt;2800,ROUND($Z259/$W259*2800,2),$Z259)*'umowa o pracę'!$E$8,2)),ROUND(IF($W259+$X259&gt;=2800,2800*'umowa o pracę'!$E$8,($W259+$X259)*'umowa o pracę'!$E$8),2)-IF($X259=0,ROUND(ROUND(IF($W259&gt;2800,ROUND($Y259/$W259*2800,2),$Y259),2)*'umowa o pracę'!$E$8,2),IF($X259&gt;0,IF($W259+$X259&lt;2800,ROUND(ROUND($Y259+ROUND($X259*9%,2),2)*'umowa o pracę'!$E$8,2),IF(AND($W259+$X259&gt;=2800,$X259&lt;2800,$W259&lt;2800),ROUND((ROUND(((2800-$X259)/$W259)*$Y259,2)+ROUND($X259*9%,2))*'umowa o pracę'!$E$8,2),IF(AND($W259+$X259&gt;=2800,$X259&gt;=2800),ROUND((ROUND(2800*9%,2))*'umowa o pracę'!$E$8,2),IF(AND($W259+$X259&gt;=2800,$W259&gt;=2800,$X259&lt;2800),ROUND((ROUND($X259*9%,2)+ROUND(((2800-$X259)/$W259)*$Y259,2))*'umowa o pracę'!$E$8,2),0)))),0)))&gt;$J259,$J259,IF(AND($V259=1,$I259&gt;0),ROUND(IF($W259+$X259&gt;=2800,2800*'umowa o pracę'!$E$8,($W259+$X259)*'umowa o pracę'!$E$8),2)+IF($X259=0,ROUND(IF($W259&gt;2800,ROUND($Z259/$W259*2800,2),$Z259)*'umowa o pracę'!$E$8,2),ROUND(IF($W259&gt;2800,ROUND($Z259/$W259*2800,2),$Z259)*'umowa o pracę'!$E$8,2)),ROUND(IF($W259+$X259&gt;=2800,2800*'umowa o pracę'!$E$8,($W259+$X259)*'umowa o pracę'!$E$8),2)-IF(AND($X259=0,I259&gt;0),ROUND(ROUND(IF($W259&gt;2800,ROUND($Y259/$W259*2800,2),$Y259),2)*'umowa o pracę'!$E$8,2),IF($X259&gt;0,IF($W259+$X259&lt;2800,ROUND(ROUND($Y259+ROUND($X259*9%,2),2)*'umowa o pracę'!$E$8,2),IF(AND($W259+$X259&gt;=2800,$X259&lt;2800,$W259&lt;2800),ROUND((ROUND(((2800-$X259)/$W259)*$Y259,2)+ROUND($X259*9%,2))*'umowa o pracę'!$E$8,2),IF(AND($W259+$X259&gt;=2800,$X259&gt;=2800),ROUND((ROUND(2800*9%,2))*'umowa o pracę'!$E$8,2),IF(AND($W259+$X259&gt;=2800,$W259&gt;=2800,$X259&lt;2800),ROUND((ROUND($X259*9%,2)+ROUND(((2800-$X259)/$W259)*$Y259,2))*'umowa o pracę'!$E$8,2),0)))),0)))))</f>
        <v>0</v>
      </c>
      <c r="AD259" s="32">
        <f>IF('umowa o pracę'!$E$7=2020,IF(IF($V259=1,IF($X259=0,ROUND(IF($W259&gt;2600,ROUND($Y259/$W259*2600,2),$Y259)*'umowa o pracę'!$E$8,2),IF($W259+$X259&lt;2600,ROUND(ROUND($Y259+ROUND($X259*9%,2),2)*'umowa o pracę'!$E$8,2),IF(AND($W259+$X259&gt;=2600,$W259&lt;2600),ROUND((ROUND($Y259+ROUND((2600-$W259)*9%,2),2))*'umowa o pracę'!$E$8,2),IF(AND($W259+$X259&gt;=2600,$W259&gt;=2600),ROUND(ROUND($Y259/$W259*2600,2)*'umowa o pracę'!$E$8,2),0)))),0)&gt;$H259,$H259,IF($V259=1,IF($X259=0,ROUND(IF($W259&gt;2600,ROUND($Y259/$W259*2600,2),$Y259)*'umowa o pracę'!$E$8,2),IF($W259+$X259&lt;2600,ROUND(ROUND($Y259+ROUND($X259*9%,2),2)*'umowa o pracę'!$E$8,2),IF(AND($W259+$X259&gt;=2600,$W259&lt;2600),ROUND((ROUND($Y259+ROUND((2600-$W259)*9%,2),2))*'umowa o pracę'!$E$8,2),IF(AND($W259+$X259&gt;=2600,$W259&gt;=2600),ROUND(ROUND($Y259/$W259*2600,2)*'umowa o pracę'!$E$8,2),0)))),0)),IF('umowa o pracę'!$E$7=2021,IF(IF($V259=1,IF($X259=0,ROUND(IF($W259&gt;2800,ROUND($Y259/$W259*2800,2),$Y259)*'umowa o pracę'!$E$8,2),IF($W259+$X259&lt;2800,ROUND(ROUND($Y259+ROUND($X259*9%,2),2)*'umowa o pracę'!$E$8,2),IF(AND($W259+$X259&gt;=2800,$W259&lt;2800),ROUND((ROUND($Y259+ROUND((2800-$W259)*9%,2),2))*'umowa o pracę'!$E$8,2),IF(AND($W259+$X259&gt;=2800,$W259&gt;=2800),ROUND(ROUND($Y259/$W259*2800,2)*'umowa o pracę'!$E$8,2),0)))),0)&gt;$H259,$H259,IF($V259=1,IF($X259=0,ROUND(IF($W259&gt;2800,ROUND($Y259/$W259*2800,2),$Y259)*'umowa o pracę'!$E$8,2),IF($W259+$X259&lt;2800,ROUND(ROUND($Y259+ROUND($X259*9%,2),2)*'umowa o pracę'!$E$8,2),IF(AND($W259+$X259&gt;=2800,$W259&lt;2800),ROUND((ROUND($Y259+ROUND((2800-$W259)*9%,2),2))*'umowa o pracę'!$E$8,2),IF(AND($W259+$X259&gt;=2800,$W259&gt;=2800),ROUND(ROUND($Y259/$W259*2800,2)*'umowa o pracę'!$E$8,2),0)))),0)),0))</f>
        <v>0</v>
      </c>
      <c r="AE259" s="32">
        <f>IF('umowa o pracę'!$E$7=2020,IF(IF($V259=1,IF($X259=0,ROUND(IF($W259&gt;2600,ROUND($Z259/$W259*2600,2),$Z259)*'umowa o pracę'!$E$8,2),ROUND(IF($W259&gt;2600,ROUND($Z259/$W259*2600,2),$Z259)*'umowa o pracę'!$E$8,2)),0)&gt;$I259,$I259,IF($V259=1,IF($X259=0,ROUND(IF($W259&gt;2600,ROUND($Z259/$W259*2600,2),$Z259)*'umowa o pracę'!$E$8,2),ROUND(IF($W259&gt;2600,ROUND($Z259/$W259*2600,2),$Z259)*'umowa o pracę'!$E$8,2)),0)),IF('umowa o pracę'!$E$7=2021,IF(IF($V259=1,IF($X259=0,ROUND(IF($W259&gt;2800,ROUND($Z259/$W259*2800,2),$Z259)*'umowa o pracę'!$E$8,2),ROUND(IF($W259&gt;2800,ROUND($Z259/$W259*2800,2),$Z259)*'umowa o pracę'!$E$8,2)),0)&gt;$I259,$I259,IF($V259=1,IF($X259=0,ROUND(IF($W259&gt;2800,ROUND($Z259/$W259*2800,2),$Z259)*'umowa o pracę'!$E$8,2),ROUND(IF($W259&gt;2800,ROUND($Z259/$W259*2800,2),$Z259)*'umowa o pracę'!$E$8,2)),0)),0))</f>
        <v>0</v>
      </c>
      <c r="AF259" s="56">
        <f>IF('umowa o pracę'!$E$7=2020,$AB259,IF('umowa o pracę'!$E$7=2021,$AC259,0))</f>
        <v>0</v>
      </c>
      <c r="AG259" s="53">
        <f t="shared" si="41"/>
        <v>1</v>
      </c>
      <c r="AH259" s="39">
        <f>IF('umowa o pracę'!$E$6&lt;3,0,$L259)</f>
        <v>0</v>
      </c>
      <c r="AI259" s="39">
        <f>IF('umowa o pracę'!$E$6&lt;3,0,$M259)</f>
        <v>0</v>
      </c>
      <c r="AJ259" s="55">
        <f>IF('umowa o pracę'!$E$6&lt;3,0,$N259)</f>
        <v>0</v>
      </c>
      <c r="AK259" s="55">
        <f>IF('umowa o pracę'!$E$6&lt;3,0,$O259)</f>
        <v>0</v>
      </c>
      <c r="AL259" s="32">
        <f>IF('umowa o pracę'!$E$7=2020,ROUND(IF($AH259&gt;=2600,2600*'umowa o pracę'!$E$8,$AH259*'umowa o pracę'!$E$8),2),IF('umowa o pracę'!$E$7=2021,ROUND(IF($AH259&gt;=2800,2800*'umowa o pracę'!$E$8,$AH259*'umowa o pracę'!$E$8),2),0))</f>
        <v>0</v>
      </c>
      <c r="AM259" s="32">
        <f>IF(IF(IF(AND($AG259=1,$I259&gt;0),ROUND(IF($AH259+$AI259&gt;=2600,2600*'umowa o pracę'!$E$8,($AH259+$AI259)*'umowa o pracę'!$E$8),2)+IF($AI259=0,ROUND(IF($AH259&gt;2600,ROUND($AK259/$AH259*2600,2),$AK259)*'umowa o pracę'!$E$8,2),ROUND(IF($AH259&gt;2600,ROUND($AK259/$AH259*2600,2),$AK259)*'umowa o pracę'!$E$8,2)),ROUND(IF($AH259+$AI259&gt;=2600,2600*'umowa o pracę'!$E$8,($AH259+$AI259)*'umowa o pracę'!$E$8),2)-IF($AI259=0,ROUND(ROUND(IF($AH259&gt;2600,ROUND($AJ259/$AH259*2600,2),$AJ259),2)*'umowa o pracę'!$E$8,2),IF($AI259&gt;0,IF($AH259+$AI259&lt;2600,ROUND(ROUND($AJ259+ROUND($AI259*9%,2),2)*'umowa o pracę'!$E$8,2),IF(AND($AH259+$AI259&gt;=2600,$AI259&lt;2600,$AH259&lt;2600),ROUND((ROUND(((2600-$AI259)/$AH259)*$AJ259,2)+ROUND($AI259*9%,2))*'umowa o pracę'!$E$8,2),IF(AND($AH259+$AI259&gt;=2600,$AI259&gt;=2600),ROUND((ROUND(2600*9%,2))*'umowa o pracę'!$E$8,2),IF(AND($AH259+$AI259&gt;=2600,$AH259&gt;=2600,$AI259&lt;2600),ROUND((ROUND($AI259*9%,2)+ROUND(((2600-$AI259)/$AH259)*$AJ259,2))*'umowa o pracę'!$E$8,2),0)))),0)))&gt;$J259,$J259,IF(AND($AG259=1,$I259&gt;0),ROUND(IF($AH259+$AI259&gt;=2600,2600*'umowa o pracę'!$E$8,($AH259+$AI259)*'umowa o pracę'!$E$8),2)+IF($AI259=0,ROUND(IF($AH259&gt;2600,ROUND($AK259/$AH259*2600,2),$AK259)*'umowa o pracę'!$E$8,2),ROUND(IF($AH259&gt;2600,ROUND($AK259/$AH259*2600,2),$AK259)*'umowa o pracę'!$E$8,2)),ROUND(IF($AH259+$AI259&gt;=2600,2600*'umowa o pracę'!$E$8,($AH259+$AI259)*'umowa o pracę'!$E$8),2)-IF($AI259=0,ROUND(ROUND(IF($AH259&gt;2600,ROUND($AJ259/$AH259*2600,2),$AJ259),2)*'umowa o pracę'!$E$8,2),IF($AI259&gt;0,IF($AH259+$AI259&lt;2600,ROUND(ROUND($AJ259+ROUND($AI259*9%,2),2)*'umowa o pracę'!$E$8,2),IF(AND($AH259+$AI259&gt;=2600,$AI259&lt;2600,$AH259&lt;2600),ROUND((ROUND(((2600-$AI259)/$AH259)*$AJ259,2)+ROUND($AI259*9%,2))*'umowa o pracę'!$E$8,2),IF(AND($AH259+$AI259&gt;=2600,$AI259&gt;=2600),ROUND((ROUND(2600*9%,2))*'umowa o pracę'!$E$8,2),IF(AND($AH259+$AI259&gt;=2600,$AH259&gt;=2600,$AI259&lt;2600),ROUND((ROUND($AI259*9%,2)+ROUND(((2600-$AI259)/$AH259)*$AJ259,2))*'umowa o pracę'!$E$8,2),0)))),0))))&gt;$J259,$J259,IF(IF(AND($AG259=1,$I259&gt;0),ROUND(IF($AH259+$AI259&gt;=2600,2600*'umowa o pracę'!$E$8,($AH259+$AI259)*'umowa o pracę'!$E$8),2)+IF($AI259=0,ROUND(IF($AH259&gt;2600,ROUND($AK259/$AH259*2600,2),$AK259)*'umowa o pracę'!$E$8,2),ROUND(IF($AH259&gt;2600,ROUND($AK259/$AH259*2600,2),$AK259)*'umowa o pracę'!$E$8,2)),ROUND(IF($AH259+$AI259&gt;=2600,2600*'umowa o pracę'!$E$8,($AH259+$AI259)*'umowa o pracę'!$E$8),2)-IF($AI259=0,ROUND(ROUND(IF($AH259&gt;2600,ROUND($AJ259/$AH259*2600,2),$AJ259),2)*'umowa o pracę'!$E$8,2),IF($AI259&gt;0,IF($AH259+$AI259&lt;2600,ROUND(ROUND($AJ259+ROUND($AI259*9%,2),2)*'umowa o pracę'!$E$8,2),IF(AND($AH259+$AI259&gt;=2600,$AI259&lt;2600,$AH259&lt;2600),ROUND((ROUND(((2600-$AI259)/$AH259)*$AJ259,2)+ROUND($AI259*9%,2))*'umowa o pracę'!$E$8,2),IF(AND($AH259+$AI259&gt;=2600,$AI259&gt;=2600),ROUND((ROUND(2600*9%,2))*'umowa o pracę'!$E$8,2),IF(AND($AH259+$AI259&gt;=2600,$AH259&gt;=2600,$AI259&lt;2600),ROUND((ROUND($AI259*9%,2)+ROUND(((2600-$AI259)/$AH259)*$AJ259,2))*'umowa o pracę'!$E$8,2),0)))),0)))&gt;$J259,$J259,IF(AND($AG259=1,$I259&gt;0),ROUND(IF($AH259+$AI259&gt;=2600,2600*'umowa o pracę'!$E$8,($AH259+$AI259)*'umowa o pracę'!$E$8),2)+IF($AI259=0,ROUND(IF($AH259&gt;2600,ROUND($AK259/$AH259*2600,2),$AK259)*'umowa o pracę'!$E$8,2),ROUND(IF($AH259&gt;2600,ROUND($AK259/$AH259*2600,2),$AK259)*'umowa o pracę'!$E$8,2)),ROUND(IF($AH259+$AI259&gt;=2600,2600*'umowa o pracę'!$E$8,($AH259+$AI259)*'umowa o pracę'!$E$8),2)-IF(AND($AI259=0,I259&gt;0),ROUND(ROUND(IF($AH259&gt;2600,ROUND($AJ259/$AH259*2600,2),$AJ259),2)*'umowa o pracę'!$E$8,2),IF($AI259&gt;0,IF($AH259+$AI259&lt;2600,ROUND(ROUND($AJ259+ROUND($AI259*9%,2),2)*'umowa o pracę'!$E$8,2),IF(AND($AH259+$AI259&gt;=2600,$AI259&lt;2600,$AH259&lt;2600),ROUND((ROUND(((2600-$AI259)/$AH259)*$AJ259,2)+ROUND($AI259*9%,2))*'umowa o pracę'!$E$8,2),IF(AND($AH259+$AI259&gt;=2600,$AI259&gt;=2600),ROUND((ROUND(2600*9%,2))*'umowa o pracę'!$E$8,2),IF(AND($AH259+$AI259&gt;=2600,$AH259&gt;=2600,$AI259&lt;2600),ROUND((ROUND($AI259*9%,2)+ROUND(((2600-$AI259)/$AH259)*$AJ259,2))*'umowa o pracę'!$E$8,2),0)))),0)))))</f>
        <v>0</v>
      </c>
      <c r="AN259" s="32">
        <f>IF(IF(IF(AND($AG259=1,$I259&gt;0),ROUND(IF($AH259+$AI259&gt;=2800,2800*'umowa o pracę'!$E$8,($AH259+$AI259)*'umowa o pracę'!$E$8),2)+IF($AI259=0,ROUND(IF($AH259&gt;2800,ROUND($AK259/$AH259*2800,2),$AK259)*'umowa o pracę'!$E$8,2),ROUND(IF($AH259&gt;2800,ROUND($AK259/$AH259*2800,2),$AK259)*'umowa o pracę'!$E$8,2)),ROUND(IF($AH259+$AI259&gt;=2800,2800*'umowa o pracę'!$E$8,($AH259+$AI259)*'umowa o pracę'!$E$8),2)-IF($AI259=0,ROUND(ROUND(IF($AH259&gt;2800,ROUND($AJ259/$AH259*2800,2),$AJ259),2)*'umowa o pracę'!$E$8,2),IF($AI259&gt;0,IF($AH259+$AI259&lt;2800,ROUND(ROUND($AJ259+ROUND($AI259*9%,2),2)*'umowa o pracę'!$E$8,2),IF(AND($AH259+$AI259&gt;=2800,$AI259&lt;2800,$AH259&lt;2800),ROUND((ROUND(((2800-$AI259)/$AH259)*$AJ259,2)+ROUND($AI259*9%,2))*'umowa o pracę'!$E$8,2),IF(AND($AH259+$AI259&gt;=2800,$AI259&gt;=2800),ROUND((ROUND(2800*9%,2))*'umowa o pracę'!$E$8,2),IF(AND($AH259+$AI259&gt;=2800,$AH259&gt;=2800,$AI259&lt;2800),ROUND((ROUND($AI259*9%,2)+ROUND(((2800-$AI259)/$AH259)*$AJ259,2))*'umowa o pracę'!$E$8,2),0)))),0)))&gt;$J259,$J259,IF(AND($AG259=1,$I259&gt;0),ROUND(IF($AH259+$AI259&gt;=2800,2800*'umowa o pracę'!$E$8,($AH259+$AI259)*'umowa o pracę'!$E$8),2)+IF($AI259=0,ROUND(IF($AH259&gt;2800,ROUND($AK259/$AH259*2800,2),$AK259)*'umowa o pracę'!$E$8,2),ROUND(IF($AH259&gt;2800,ROUND($AK259/$AH259*2800,2),$AK259)*'umowa o pracę'!$E$8,2)),ROUND(IF($AH259+$AI259&gt;=2800,2800*'umowa o pracę'!$E$8,($AH259+$AI259)*'umowa o pracę'!$E$8),2)-IF($AI259=0,ROUND(ROUND(IF($AH259&gt;2800,ROUND($AJ259/$AH259*2800,2),$AJ259),2)*'umowa o pracę'!$E$8,2),IF($AI259&gt;0,IF($AH259+$AI259&lt;2800,ROUND(ROUND($AJ259+ROUND($AI259*9%,2),2)*'umowa o pracę'!$E$8,2),IF(AND($AH259+$AI259&gt;=2800,$AI259&lt;2800,$AH259&lt;2800),ROUND((ROUND(((2800-$AI259)/$AH259)*$AJ259,2)+ROUND($AI259*9%,2))*'umowa o pracę'!$E$8,2),IF(AND($AH259+$AI259&gt;=2800,$AI259&gt;=2800),ROUND((ROUND(2800*9%,2))*'umowa o pracę'!$E$8,2),IF(AND($AH259+$AI259&gt;=2800,$AH259&gt;=2800,$AI259&lt;2800),ROUND((ROUND($AI259*9%,2)+ROUND(((2800-$AI259)/$AH259)*$AJ259,2))*'umowa o pracę'!$E$8,2),0)))),0))))&gt;$J259,$J259,IF(IF(AND($AG259=1,$I259&gt;0),ROUND(IF($AH259+$AI259&gt;=2800,2800*'umowa o pracę'!$E$8,($AH259+$AI259)*'umowa o pracę'!$E$8),2)+IF($AI259=0,ROUND(IF($AH259&gt;2800,ROUND($AK259/$AH259*2800,2),$AK259)*'umowa o pracę'!$E$8,2),ROUND(IF($AH259&gt;2800,ROUND($AK259/$AH259*2800,2),$AK259)*'umowa o pracę'!$E$8,2)),ROUND(IF($AH259+$AI259&gt;=2800,2800*'umowa o pracę'!$E$8,($AH259+$AI259)*'umowa o pracę'!$E$8),2)-IF($AI259=0,ROUND(ROUND(IF($AH259&gt;2800,ROUND($AJ259/$AH259*2800,2),$AJ259),2)*'umowa o pracę'!$E$8,2),IF($AI259&gt;0,IF($AH259+$AI259&lt;2800,ROUND(ROUND($AJ259+ROUND($AI259*9%,2),2)*'umowa o pracę'!$E$8,2),IF(AND($AH259+$AI259&gt;=2800,$AI259&lt;2800,$AH259&lt;2800),ROUND((ROUND(((2800-$AI259)/$AH259)*$AJ259,2)+ROUND($AI259*9%,2))*'umowa o pracę'!$E$8,2),IF(AND($AH259+$AI259&gt;=2800,$AI259&gt;=2800),ROUND((ROUND(2800*9%,2))*'umowa o pracę'!$E$8,2),IF(AND($AH259+$AI259&gt;=2800,$AH259&gt;=2800,$AI259&lt;2800),ROUND((ROUND($AI259*9%,2)+ROUND(((2800-$AI259)/$AH259)*$AJ259,2))*'umowa o pracę'!$E$8,2),0)))),0)))&gt;$J259,$J259,IF(AND($AG259=1,$I259&gt;0),ROUND(IF($AH259+$AI259&gt;=2800,2800*'umowa o pracę'!$E$8,($AH259+$AI259)*'umowa o pracę'!$E$8),2)+IF($AI259=0,ROUND(IF($AH259&gt;2800,ROUND($AK259/$AH259*2800,2),$AK259)*'umowa o pracę'!$E$8,2),ROUND(IF($AH259&gt;2800,ROUND($AK259/$AH259*2800,2),$AK259)*'umowa o pracę'!$E$8,2)),ROUND(IF($AH259+$AI259&gt;=2800,2800*'umowa o pracę'!$E$8,($AH259+$AI259)*'umowa o pracę'!$E$8),2)-IF(AND($AI259=0,I259&gt;0),ROUND(ROUND(IF($AH259&gt;2800,ROUND($AJ259/$AH259*2800,2),$AJ259),2)*'umowa o pracę'!$E$8,2),IF($AI259&gt;0,IF($AH259+$AI259&lt;2800,ROUND(ROUND($AJ259+ROUND($AI259*9%,2),2)*'umowa o pracę'!$E$8,2),IF(AND($AH259+$AI259&gt;=2800,$AI259&lt;2800,$AH259&lt;2800),ROUND((ROUND(((2800-$AI259)/$AH259)*$AJ259,2)+ROUND($AI259*9%,2))*'umowa o pracę'!$E$8,2),IF(AND($AH259+$AI259&gt;=2800,$AI259&gt;=2800),ROUND((ROUND(2800*9%,2))*'umowa o pracę'!$E$8,2),IF(AND($AH259+$AI259&gt;=2800,$AH259&gt;=2800,$AI259&lt;2800),ROUND((ROUND($AI259*9%,2)+ROUND(((2800-$AI259)/$AH259)*$AJ259,2))*'umowa o pracę'!$E$8,2),0)))),0)))))</f>
        <v>0</v>
      </c>
      <c r="AO259" s="32">
        <f>IF('umowa o pracę'!$E$7=2020,IF(IF($AG259=1,IF($AI259=0,ROUND(IF($AH259&gt;2600,ROUND($AJ259/$AH259*2600,2),$AJ259)*'umowa o pracę'!$E$8,2),IF($AH259+$AI259&lt;2600,ROUND(ROUND($AJ259+ROUND($AI259*9%,2),2)*'umowa o pracę'!$E$8,2),IF(AND($AH259+$AI259&gt;=2600,$AH259&lt;2600),ROUND((ROUND($AJ259+ROUND((2600-$AH259)*9%,2),2))*'umowa o pracę'!$E$8,2),IF(AND($AH259+$AI259&gt;=2600,$AH259&gt;=2600),ROUND(ROUND($AJ259/$AH259*2600,2)*'umowa o pracę'!$E$8,2),0)))),0)&gt;$H259,$H259,IF($AG259=1,IF($AI259=0,ROUND(IF($AH259&gt;2600,ROUND($AJ259/$AH259*2600,2),$AJ259)*'umowa o pracę'!$E$8,2),IF($AH259+$AI259&lt;2600,ROUND(ROUND($AJ259+ROUND($AI259*9%,2),2)*'umowa o pracę'!$E$8,2),IF(AND($AH259+$AI259&gt;=2600,$AH259&lt;2600),ROUND((ROUND($AJ259+ROUND((2600-$AH259)*9%,2),2))*'umowa o pracę'!$E$8,2),IF(AND($AH259+$AI259&gt;=2600,$AH259&gt;=2600),ROUND(ROUND($AJ259/$AH259*2600,2)*'umowa o pracę'!$E$8,2),0)))),0)),IF('umowa o pracę'!$E$7=2021,IF(IF($AG259=1,IF($AI259=0,ROUND(IF($AH259&gt;2800,ROUND($AJ259/$AH259*2800,2),$AJ259)*'umowa o pracę'!$E$8,2),IF($AH259+$AI259&lt;2800,ROUND(ROUND($AJ259+ROUND($AI259*9%,2),2)*'umowa o pracę'!$E$8,2),IF(AND($AH259+$AI259&gt;=2800,$AH259&lt;2800),ROUND((ROUND($AJ259+ROUND((2800-$AH259)*9%,2),2))*'umowa o pracę'!$E$8,2),IF(AND($AH259+$AI259&gt;=2800,$AH259&gt;=2800),ROUND(ROUND($AJ259/$AH259*2800,2)*'umowa o pracę'!$E$8,2),0)))),0)&gt;$H259,$H259,IF($AG259=1,IF($AI259=0,ROUND(IF($AH259&gt;2800,ROUND($AJ259/$AH259*2800,2),$AJ259)*'umowa o pracę'!$E$8,2),IF($AH259+$AI259&lt;2800,ROUND(ROUND($AJ259+ROUND($AI259*9%,2),2)*'umowa o pracę'!$E$8,2),IF(AND($AH259+$AI259&gt;=2800,$AH259&lt;2800),ROUND((ROUND($AJ259+ROUND((2800-$AH259)*9%,2),2))*'umowa o pracę'!$E$8,2),IF(AND($AH259+$AI259&gt;=2800,$AH259&gt;=2800),ROUND(ROUND($AJ259/$AH259*2800,2)*'umowa o pracę'!$E$8,2),0)))),0)),0))</f>
        <v>0</v>
      </c>
      <c r="AP259" s="32">
        <f>IF('umowa o pracę'!$E$7=2020,IF(IF($AG259=1,IF($AI259=0,ROUND(IF($AH259&gt;2600,ROUND($AK259/$AH259*2600,2),$AK259)*'umowa o pracę'!$E$8,2),ROUND(IF($AH259&gt;2600,ROUND($AK259/$AH259*2600,2),$AK259)*'umowa o pracę'!$E$8,2)),0)&gt;$I259,$I259,IF($AG259=1,IF($AI259=0,ROUND(IF($AH259&gt;2600,ROUND($AK259/$AH259*2600,2),$AK259)*'umowa o pracę'!$E$8,2),ROUND(IF($AH259&gt;2600,ROUND($AK259/$AH259*2600,2),$AK259)*'umowa o pracę'!$E$8,2)),0)),IF('umowa o pracę'!$E$7=2021,IF(IF($AG259=1,IF($AI259=0,ROUND(IF($AH259&gt;2800,ROUND($AK259/$AH259*2800,2),$AK259)*'umowa o pracę'!$E$8,2),ROUND(IF($AH259&gt;2800,ROUND($AK259/$AH259*2800,2),$AK259)*'umowa o pracę'!$E$8,2)),0)&gt;$I259,$I259,IF($AG259=1,IF($AI259=0,ROUND(IF($AH259&gt;2800,ROUND($AK259/$AH259*2800,2),$AK259)*'umowa o pracę'!$E$8,2),ROUND(IF($AH259&gt;2800,ROUND($AK259/$AH259*2800,2),$AK259)*'umowa o pracę'!$E$8,2)),0)),0))</f>
        <v>0</v>
      </c>
      <c r="AQ259" s="56">
        <f>IF('umowa o pracę'!$E$7=2020,$AM259,IF('umowa o pracę'!$E$7=2021,$AN259,0))</f>
        <v>0</v>
      </c>
      <c r="AR259" s="33">
        <f>IF('umowa o pracę'!$E$7=0,0,U259+AF259+AQ259)</f>
        <v>0</v>
      </c>
      <c r="AS259" s="19"/>
      <c r="AT259" s="19"/>
      <c r="AU259" s="19"/>
      <c r="AV259" s="6"/>
      <c r="AW259" s="6"/>
      <c r="AX259" s="6">
        <f t="shared" si="39"/>
        <v>10</v>
      </c>
      <c r="AY259" s="6"/>
      <c r="AZ259" s="234">
        <f t="shared" si="42"/>
        <v>0</v>
      </c>
      <c r="BA259" s="234">
        <f t="shared" si="43"/>
        <v>0</v>
      </c>
      <c r="BB259" s="234">
        <f t="shared" si="44"/>
        <v>0</v>
      </c>
      <c r="BC259" s="234">
        <f t="shared" si="45"/>
        <v>0</v>
      </c>
      <c r="BD259" s="234">
        <f t="shared" si="46"/>
        <v>0</v>
      </c>
      <c r="BE259" s="234">
        <f t="shared" si="47"/>
        <v>0</v>
      </c>
      <c r="BF259" s="234">
        <f t="shared" si="48"/>
        <v>0</v>
      </c>
      <c r="BG259" s="234">
        <f t="shared" si="49"/>
        <v>0</v>
      </c>
      <c r="BH259" s="234">
        <f t="shared" si="50"/>
        <v>0</v>
      </c>
      <c r="BI259" s="238">
        <f t="shared" si="51"/>
        <v>0</v>
      </c>
      <c r="BJ259" s="236"/>
      <c r="BK259" s="236"/>
      <c r="BL259" s="237"/>
    </row>
    <row r="260" spans="1:64" ht="15.75" customHeight="1" thickBot="1" x14ac:dyDescent="0.3">
      <c r="A260" s="159">
        <v>249</v>
      </c>
      <c r="B260" s="160"/>
      <c r="C260" s="160"/>
      <c r="D260" s="132"/>
      <c r="E260" s="132"/>
      <c r="F260" s="243"/>
      <c r="G260" s="133">
        <v>1</v>
      </c>
      <c r="H260" s="134">
        <v>0</v>
      </c>
      <c r="I260" s="135">
        <v>0</v>
      </c>
      <c r="J260" s="136">
        <v>0</v>
      </c>
      <c r="K260" s="161">
        <v>1</v>
      </c>
      <c r="L260" s="138">
        <v>0</v>
      </c>
      <c r="M260" s="138">
        <v>0</v>
      </c>
      <c r="N260" s="138">
        <v>0</v>
      </c>
      <c r="O260" s="138">
        <v>0</v>
      </c>
      <c r="P260" s="146">
        <f>IF('umowa o pracę'!$E$7=2020,ROUND(IF($L260&gt;=2600,2600*'umowa o pracę'!$E$8,$L260*'umowa o pracę'!$E$8),2),IF('umowa o pracę'!$E$7=2021,ROUND(IF($L260&gt;=2800,2800*'umowa o pracę'!$E$8,$L260*'umowa o pracę'!$E$8),2),0))</f>
        <v>0</v>
      </c>
      <c r="Q260" s="253">
        <f>IF(IF(IF(AND($K260=1,$I260&gt;0),ROUND(IF($L260+$M260&gt;=2600,2600*'umowa o pracę'!$E$8,($L260+$M260)*'umowa o pracę'!$E$8),2)+IF($M260=0,ROUND(IF($L260&gt;2600,ROUND($O260/$L260*2600,2),$O260)*'umowa o pracę'!$E$8,2),ROUND(IF($L260&gt;2600,ROUND($O260/$L260*2600,2),$O260)*'umowa o pracę'!$E$8,2)),ROUND(IF($L260+$M260&gt;=2600,2600*'umowa o pracę'!$E$8,($L260+$M260)*'umowa o pracę'!$E$8),2)-IF($M260=0,ROUND(ROUND(IF($L260&gt;2600,ROUND($N260/$L260*2600,2),$N260),2)*'umowa o pracę'!$E$8,2),IF($M260&gt;0,IF($L260+$M260&lt;2600,ROUND(ROUND($N260+ROUND($M260*9%,2),2)*'umowa o pracę'!$E$8,2),IF(AND($L260+$M260&gt;=2600,$M260&lt;2600,$L260&lt;2600),ROUND((ROUND(((2600-$M260)/$L260)*$N260,2)+ROUND($M260*9%,2))*'umowa o pracę'!$E$8,2),IF(AND($L260+$M260&gt;=2600,$M260&gt;=2600),ROUND((ROUND(2600*9%,2))*'umowa o pracę'!$E$8,2),IF(AND($L260+$M260&gt;=2600,$L260&gt;=2600,$M260&lt;2600),ROUND((ROUND($M260*9%,2)+ROUND(((2600-$M260)/$L260)*$N260,2))*'umowa o pracę'!$E$8,2),0)))),0)))&gt;$J260,$J260,IF(AND($K260=1,$I260&gt;0),ROUND(IF($L260+$M260&gt;=2600,2600*'umowa o pracę'!$E$8,($L260+$M260)*'umowa o pracę'!$E$8),2)+IF($M260=0,ROUND(IF($L260&gt;2600,ROUND($O260/$L260*2600,2),$O260)*'umowa o pracę'!$E$8,2),ROUND(IF($L260&gt;2600,ROUND($O260/$L260*2600,2),$O260)*'umowa o pracę'!$E$8,2)),ROUND(IF($L260+$M260&gt;=2600,2600*'umowa o pracę'!$E$8,($L260+$M260)*'umowa o pracę'!$E$8),2)-IF($M260=0,ROUND(ROUND(IF($L260&gt;2600,ROUND($N260/$L260*2600,2),$N260),2)*'umowa o pracę'!$E$8,2),IF($M260&gt;0,IF($L260+$M260&lt;2600,ROUND(ROUND($N260+ROUND($M260*9%,2),2)*'umowa o pracę'!$E$8,2),IF(AND($L260+$M260&gt;=2600,$M260&lt;2600,$L260&lt;2600),ROUND((ROUND(((2600-$M260)/$L260)*$N260,2)+ROUND($M260*9%,2))*'umowa o pracę'!$E$8,2),IF(AND($L260+$M260&gt;=2600,$M260&gt;=2600),ROUND((ROUND(2600*9%,2))*'umowa o pracę'!$E$8,2),IF(AND($L260+$M260&gt;=2600,$L260&gt;=2600,$M260&lt;2600),ROUND((ROUND($M260*9%,2)+ROUND(((2600-$M260)/$L260)*$N260,2))*'umowa o pracę'!$E$8,2),0)))),0))))&gt;$J260,$J260,IF(IF(AND($K260=1,$I260&gt;0),ROUND(IF($L260+$M260&gt;=2600,2600*'umowa o pracę'!$E$8,($L260+$M260)*'umowa o pracę'!$E$8),2)+IF($M260=0,ROUND(IF($L260&gt;2600,ROUND($O260/$L260*2600,2),$O260)*'umowa o pracę'!$E$8,2),ROUND(IF($L260&gt;2600,ROUND($O260/$L260*2600,2),$O260)*'umowa o pracę'!$E$8,2)),ROUND(IF($L260+$M260&gt;=2600,2600*'umowa o pracę'!$E$8,($L260+$M260)*'umowa o pracę'!$E$8),2)-IF($M260=0,ROUND(ROUND(IF($L260&gt;2600,ROUND($N260/$L260*2600,2),$N260),2)*'umowa o pracę'!$E$8,2),IF($M260&gt;0,IF($L260+$M260&lt;2600,ROUND(ROUND($N260+ROUND($M260*9%,2),2)*'umowa o pracę'!$E$8,2),IF(AND($L260+$M260&gt;=2600,$M260&lt;2600,$L260&lt;2600),ROUND((ROUND(((2600-$M260)/$L260)*$N260,2)+ROUND($M260*9%,2))*'umowa o pracę'!$E$8,2),IF(AND($L260+$M260&gt;=2600,$M260&gt;=2600),ROUND((ROUND(2600*9%,2))*'umowa o pracę'!$E$8,2),IF(AND($L260+$M260&gt;=2600,$L260&gt;=2600,$M260&lt;2600),ROUND((ROUND($M260*9%,2)+ROUND(((2600-$M260)/$L260)*$N260,2))*'umowa o pracę'!$E$8,2),0)))),0)))&gt;$J260,$J260,IF(AND($K260=1,$I260&gt;0),ROUND(IF($L260+$M260&gt;=2600,2600*'umowa o pracę'!$E$8,($L260+$M260)*'umowa o pracę'!$E$8),2)+IF($M260=0,ROUND(IF($L260&gt;2600,ROUND($O260/$L260*2600,2),$O260)*'umowa o pracę'!$E$8,2),ROUND(IF($L260&gt;2600,ROUND($O260/$L260*2600,2),$O260)*'umowa o pracę'!$E$8,2)),ROUND(IF($L260+$M260&gt;=2600,2600*'umowa o pracę'!$E$8,($L260+$M260)*'umowa o pracę'!$E$8),2)-IF(AND($M260=0,I260&gt;0),ROUND(ROUND(IF($L260&gt;2600,ROUND($N260/$L260*2600,2),$N260),2)*'umowa o pracę'!$E$8,2),IF($M260&gt;0,IF($L260+$M260&lt;2600,ROUND(ROUND($N260+ROUND($M260*9%,2),2)*'umowa o pracę'!$E$8,2),IF(AND($L260+$M260&gt;=2600,$M260&lt;2600,$L260&lt;2600),ROUND((ROUND(((2600-$M260)/$L260)*$N260,2)+ROUND($M260*9%,2))*'umowa o pracę'!$E$8,2),IF(AND($L260+$M260&gt;=2600,$M260&gt;=2600),ROUND((ROUND(2600*9%,2))*'umowa o pracę'!$E$8,2),IF(AND($L260+$M260&gt;=2600,$L260&gt;=2600,$M260&lt;2600),ROUND((ROUND($M260*9%,2)+ROUND(((2600-$M260)/$L260)*$N260,2))*'umowa o pracę'!$E$8,2),0)))),0)))))</f>
        <v>0</v>
      </c>
      <c r="R260" s="253">
        <f>IF(IF(IF(AND($K260=1,$I260&gt;0),ROUND(IF($L260+$M260&gt;=2800,2800*'umowa o pracę'!$E$8,($L260+$M260)*'umowa o pracę'!$E$8),2)+IF($M260=0,ROUND(IF($L260&gt;2800,ROUND($O260/$L260*2800,2),$O260)*'umowa o pracę'!$E$8,2),ROUND(IF($L260&gt;2800,ROUND($O260/$L260*2800,2),$O260)*'umowa o pracę'!$E$8,2)),ROUND(IF($L260+$M260&gt;=2800,2800*'umowa o pracę'!$E$8,($L260+$M260)*'umowa o pracę'!$E$8),2)-IF($M260=0,ROUND(ROUND(IF($L260&gt;2800,ROUND($N260/$L260*2800,2),$N260),2)*'umowa o pracę'!$E$8,2),IF($M260&gt;0,IF($L260+$M260&lt;2800,ROUND(ROUND($N260+ROUND($M260*9%,2),2)*'umowa o pracę'!$E$8,2),IF(AND($L260+$M260&gt;=2800,$M260&lt;2800,$L260&lt;2800),ROUND((ROUND(((2800-$M260)/$L260)*$N260,2)+ROUND($M260*9%,2))*'umowa o pracę'!$E$8,2),IF(AND($L260+$M260&gt;=2800,$M260&gt;=2800),ROUND((ROUND(2800*9%,2))*'umowa o pracę'!$E$8,2),IF(AND($L260+$M260&gt;=2800,$L260&gt;=2800,$M260&lt;2800),ROUND((ROUND($M260*9%,2)+ROUND(((2800-$M260)/$L260)*$N260,2))*'umowa o pracę'!$E$8,2),0)))),0)))&gt;$J260,$J260,IF(AND($K260=1,$I260&gt;0),ROUND(IF($L260+$M260&gt;=2800,2800*'umowa o pracę'!$E$8,($L260+$M260)*'umowa o pracę'!$E$8),2)+IF($M260=0,ROUND(IF($L260&gt;2800,ROUND($O260/$L260*2800,2),$O260)*'umowa o pracę'!$E$8,2),ROUND(IF($L260&gt;2800,ROUND($O260/$L260*2800,2),$O260)*'umowa o pracę'!$E$8,2)),ROUND(IF($L260+$M260&gt;=2800,2800*'umowa o pracę'!$E$8,($L260+$M260)*'umowa o pracę'!$E$8),2)-IF($M260=0,ROUND(ROUND(IF($L260&gt;2800,ROUND($N260/$L260*2800,2),$N260),2)*'umowa o pracę'!$E$8,2),IF($M260&gt;0,IF($L260+$M260&lt;2800,ROUND(ROUND($N260+ROUND($M260*9%,2),2)*'umowa o pracę'!$E$8,2),IF(AND($L260+$M260&gt;=2800,$M260&lt;2800,$L260&lt;2800),ROUND((ROUND(((2800-$M260)/$L260)*$N260,2)+ROUND($M260*9%,2))*'umowa o pracę'!$E$8,2),IF(AND($L260+$M260&gt;=2800,$M260&gt;=2800),ROUND((ROUND(2800*9%,2))*'umowa o pracę'!$E$8,2),IF(AND($L260+$M260&gt;=2800,$L260&gt;=2800,$M260&lt;2800),ROUND((ROUND($M260*9%,2)+ROUND(((2800-$M260)/$L260)*$N260,2))*'umowa o pracę'!$E$8,2),0)))),0))))&gt;$J260,$J260,IF(IF(AND($K260=1,$I260&gt;0),ROUND(IF($L260+$M260&gt;=2800,2800*'umowa o pracę'!$E$8,($L260+$M260)*'umowa o pracę'!$E$8),2)+IF($M260=0,ROUND(IF($L260&gt;2800,ROUND($O260/$L260*2800,2),$O260)*'umowa o pracę'!$E$8,2),ROUND(IF($L260&gt;2800,ROUND($O260/$L260*2800,2),$O260)*'umowa o pracę'!$E$8,2)),ROUND(IF($L260+$M260&gt;=2800,2800*'umowa o pracę'!$E$8,($L260+$M260)*'umowa o pracę'!$E$8),2)-IF($M260=0,ROUND(ROUND(IF($L260&gt;2800,ROUND($N260/$L260*2800,2),$N260),2)*'umowa o pracę'!$E$8,2),IF($M260&gt;0,IF($L260+$M260&lt;2800,ROUND(ROUND($N260+ROUND($M260*9%,2),2)*'umowa o pracę'!$E$8,2),IF(AND($L260+$M260&gt;=2800,$M260&lt;2800,$L260&lt;2800),ROUND((ROUND(((2800-$M260)/$L260)*$N260,2)+ROUND($M260*9%,2))*'umowa o pracę'!$E$8,2),IF(AND($L260+$M260&gt;=2800,$M260&gt;=2800),ROUND((ROUND(2800*9%,2))*'umowa o pracę'!$E$8,2),IF(AND($L260+$M260&gt;=2800,$L260&gt;=2800,$M260&lt;2800),ROUND((ROUND($M260*9%,2)+ROUND(((2800-$M260)/$L260)*$N260,2))*'umowa o pracę'!$E$8,2),0)))),0)))&gt;$J260,$J260,IF(AND($K260=1,$I260&gt;0),ROUND(IF($L260+$M260&gt;=2800,2800*'umowa o pracę'!$E$8,($L260+$M260)*'umowa o pracę'!$E$8),2)+IF($M260=0,ROUND(IF($L260&gt;2800,ROUND($O260/$L260*2800,2),$O260)*'umowa o pracę'!$E$8,2),ROUND(IF($L260&gt;2800,ROUND($O260/$L260*2800,2),$O260)*'umowa o pracę'!$E$8,2)),ROUND(IF($L260+$M260&gt;=2800,2800*'umowa o pracę'!$E$8,($L260+$M260)*'umowa o pracę'!$E$8),2)-IF(AND($M260=0,I260&gt;0),ROUND(ROUND(IF($L260&gt;2800,ROUND($N260/$L260*2800,2),$N260),2)*'umowa o pracę'!$E$8,2),IF($M260&gt;0,IF($L260+$M260&lt;2800,ROUND(ROUND($N260+ROUND($M260*9%,2),2)*'umowa o pracę'!$E$8,2),IF(AND($L260+$M260&gt;=2800,$M260&lt;2800,$L260&lt;2800),ROUND((ROUND(((2800-$M260)/$L260)*$N260,2)+ROUND($M260*9%,2))*'umowa o pracę'!$E$8,2),IF(AND($L260+$M260&gt;=2800,$M260&gt;=2800),ROUND((ROUND(2800*9%,2))*'umowa o pracę'!$E$8,2),IF(AND($L260+$M260&gt;=2800,$L260&gt;=2800,$M260&lt;2800),ROUND((ROUND($M260*9%,2)+ROUND(((2800-$M260)/$L260)*$N260,2))*'umowa o pracę'!$E$8,2),0)))),0)))))</f>
        <v>0</v>
      </c>
      <c r="S260" s="140">
        <f>IF('umowa o pracę'!$E$7=2020,IF(IF($K260=1,IF($M260=0,ROUND(IF($L260&gt;2600,ROUND($N260/$L260*2600,2),$N260)*'umowa o pracę'!$E$8,2),IF($L260+$M260&lt;2600,ROUND(ROUND($N260+ROUND($M260*9%,2),2)*'umowa o pracę'!$E$8,2),IF(AND($L260+$M260&gt;=2600,$L260&lt;2600),ROUND((ROUND($N260+ROUND((2600-$L260)*9%,2),2))*'umowa o pracę'!$E$8,2),IF(AND($L260+$M260&gt;=2600,$L260&gt;=2600),ROUND(ROUND($N260/$L260*2600,2)*'umowa o pracę'!$E$8,2),0)))),0)&gt;$H260,$H260,IF($K260=1,IF($M260=0,ROUND(IF($L260&gt;2600,ROUND($N260/$L260*2600,2),$N260)*'umowa o pracę'!$E$8,2),IF($L260+$M260&lt;2600,ROUND(ROUND($N260+ROUND($M260*9%,2),2)*'umowa o pracę'!$E$8,2),IF(AND($L260+$M260&gt;=2600,$L260&lt;2600),ROUND((ROUND($N260+ROUND((2600-$L260)*9%,2),2))*'umowa o pracę'!$E$8,2),IF(AND($L260+$M260&gt;=2600,$L260&gt;=2600),ROUND(ROUND($N260/$L260*2600,2)*'umowa o pracę'!$E$8,2),0)))),0)),IF('umowa o pracę'!$E$7=2021,IF(IF($K260=1,IF($M260=0,ROUND(IF($L260&gt;2800,ROUND($N260/$L260*2800,2),$N260)*'umowa o pracę'!$E$8,2),IF($L260+$M260&lt;2800,ROUND(ROUND($N260+ROUND($M260*9%,2),2)*'umowa o pracę'!$E$8,2),IF(AND($L260+$M260&gt;=2800,$L260&lt;2800),ROUND((ROUND($N260+ROUND((2800-$L260)*9%,2),2))*'umowa o pracę'!$E$8,2),IF(AND($L260+$M260&gt;=2800,$L260&gt;=2800),ROUND(ROUND($N260/$L260*2800,2)*'umowa o pracę'!$E$8,2),0)))),0)&gt;$H260,$H260,IF($K260=1,IF($M260=0,ROUND(IF($L260&gt;2800,ROUND($N260/$L260*2800,2),$N260)*'umowa o pracę'!$E$8,2),IF($L260+$M260&lt;2800,ROUND(ROUND($N260+ROUND($M260*9%,2),2)*'umowa o pracę'!$E$8,2),IF(AND($L260+$M260&gt;=2800,$L260&lt;2800),ROUND((ROUND($N260+ROUND((2800-$L260)*9%,2),2))*'umowa o pracę'!$E$8,2),IF(AND($L260+$M260&gt;=2800,$L260&gt;=2800),ROUND(ROUND($N260/$L260*2800,2)*'umowa o pracę'!$E$8,2),0)))),0)),0))</f>
        <v>0</v>
      </c>
      <c r="T260" s="140">
        <f>IF('umowa o pracę'!$E$7=2020,IF(IF($K260=1,IF($M260=0,ROUND(IF($L260&gt;2600,ROUND($O260/$L260*2600,2),$O260)*'umowa o pracę'!$E$8,2),ROUND(IF($L260&gt;2600,ROUND($O260/$L260*2600,2),$O260)*'umowa o pracę'!$E$8,2)),0)&gt;$I260,$I260,IF($K260=1,IF($M260=0,ROUND(IF($L260&gt;2600,ROUND($O260/$L260*2600,2),$O260)*'umowa o pracę'!$E$8,2),ROUND(IF($L260&gt;2600,ROUND($O260/$L260*2600,2),$O260)*'umowa o pracę'!$E$8,2)),0)),IF('umowa o pracę'!$E$7=2021,IF(IF($K260=1,IF($M260=0,ROUND(IF($L260&gt;2800,ROUND($O260/$L260*2800,2),$O260)*'umowa o pracę'!$E$8,2),ROUND(IF($L260&gt;2800,ROUND($O260/$L260*2800,2),$O260)*'umowa o pracę'!$E$8,2)),0)&gt;$I260,$I260,IF($K260=1,IF($M260=0,ROUND(IF($L260&gt;2800,ROUND($O260/$L260*2800,2),$O260)*'umowa o pracę'!$E$8,2),ROUND(IF($L260&gt;2800,ROUND($O260/$L260*2800,2),$O260)*'umowa o pracę'!$E$8,2)),0)),0))</f>
        <v>0</v>
      </c>
      <c r="U260" s="162">
        <f>IF('umowa o pracę'!$E$7=2020,$Q260,IF('umowa o pracę'!$E$7=2021,$R260,0))</f>
        <v>0</v>
      </c>
      <c r="V260" s="163">
        <f t="shared" si="40"/>
        <v>1</v>
      </c>
      <c r="W260" s="164">
        <f>IF('umowa o pracę'!$E$6&lt;2,0,$L260)</f>
        <v>0</v>
      </c>
      <c r="X260" s="164">
        <f>IF('umowa o pracę'!$E$6&lt;2,0,$M260)</f>
        <v>0</v>
      </c>
      <c r="Y260" s="165">
        <f>IF('umowa o pracę'!$E$6&lt;2,0,$N260)</f>
        <v>0</v>
      </c>
      <c r="Z260" s="165">
        <f>IF('umowa o pracę'!$E$6&lt;2,0,$O260)</f>
        <v>0</v>
      </c>
      <c r="AA260" s="140">
        <f>IF('umowa o pracę'!$E$7=2020,ROUND(IF($W260&gt;=2600,2600*'umowa o pracę'!$E$8,$W260*'umowa o pracę'!$E$8),2),IF('umowa o pracę'!$E$7=2021,ROUND(IF($W260&gt;=2800,2800*'umowa o pracę'!$E$8,$W260*'umowa o pracę'!$E$8),2),0))</f>
        <v>0</v>
      </c>
      <c r="AB260" s="140">
        <f>IF(IF(IF(AND($V260=1,$I260&gt;0),ROUND(IF($W260+$X260&gt;=2600,2600*'umowa o pracę'!$E$8,($W260+$X260)*'umowa o pracę'!$E$8),2)+IF($X260=0,ROUND(IF($W260&gt;2600,ROUND($Z260/$W260*2600,2),$Z260)*'umowa o pracę'!$E$8,2),ROUND(IF($W260&gt;2600,ROUND($Z260/$W260*2600,2),$Z260)*'umowa o pracę'!$E$8,2)),ROUND(IF($W260+$X260&gt;=2600,2600*'umowa o pracę'!$E$8,($W260+$X260)*'umowa o pracę'!$E$8),2)-IF($X260=0,ROUND(ROUND(IF($W260&gt;2600,ROUND($Y260/$W260*2600,2),$Y260),2)*'umowa o pracę'!$E$8,2),IF($X260&gt;0,IF($W260+$X260&lt;2600,ROUND(ROUND($Y260+ROUND($X260*9%,2),2)*'umowa o pracę'!$E$8,2),IF(AND($W260+$X260&gt;=2600,$X260&lt;2600,$W260&lt;2600),ROUND((ROUND(((2600-$X260)/$W260)*$Y260,2)+ROUND($X260*9%,2))*'umowa o pracę'!$E$8,2),IF(AND($W260+$X260&gt;=2600,$X260&gt;=2600),ROUND((ROUND(2600*9%,2))*'umowa o pracę'!$E$8,2),IF(AND($W260+$X260&gt;=2600,$W260&gt;=2600,$X260&lt;2600),ROUND((ROUND($X260*9%,2)+ROUND(((2600-$X260)/$W260)*$Y260,2))*'umowa o pracę'!$E$8,2),0)))),0)))&gt;$J260,$J260,IF(AND($V260=1,$I260&gt;0),ROUND(IF($W260+$X260&gt;=2600,2600*'umowa o pracę'!$E$8,($W260+$X260)*'umowa o pracę'!$E$8),2)+IF($X260=0,ROUND(IF($W260&gt;2600,ROUND($Z260/$W260*2600,2),$Z260)*'umowa o pracę'!$E$8,2),ROUND(IF($W260&gt;2600,ROUND($Z260/$W260*2600,2),$Z260)*'umowa o pracę'!$E$8,2)),ROUND(IF($W260+$X260&gt;=2600,2600*'umowa o pracę'!$E$8,($W260+$X260)*'umowa o pracę'!$E$8),2)-IF($X260=0,ROUND(ROUND(IF($W260&gt;2600,ROUND($Y260/$W260*2600,2),$Y260),2)*'umowa o pracę'!$E$8,2),IF($X260&gt;0,IF($W260+$X260&lt;2600,ROUND(ROUND($Y260+ROUND($X260*9%,2),2)*'umowa o pracę'!$E$8,2),IF(AND($W260+$X260&gt;=2600,$X260&lt;2600,$W260&lt;2600),ROUND((ROUND(((2600-$X260)/$W260)*$Y260,2)+ROUND($X260*9%,2))*'umowa o pracę'!$E$8,2),IF(AND($W260+$X260&gt;=2600,$X260&gt;=2600),ROUND((ROUND(2600*9%,2))*'umowa o pracę'!$E$8,2),IF(AND($W260+$X260&gt;=2600,$W260&gt;=2600,$X260&lt;2600),ROUND((ROUND($X260*9%,2)+ROUND(((2600-$X260)/$W260)*$Y260,2))*'umowa o pracę'!$E$8,2),0)))),0))))&gt;$J260,$J260,IF(IF(AND($V260=1,$I260&gt;0),ROUND(IF($W260+$X260&gt;=2600,2600*'umowa o pracę'!$E$8,($W260+$X260)*'umowa o pracę'!$E$8),2)+IF($X260=0,ROUND(IF($W260&gt;2600,ROUND($Z260/$W260*2600,2),$Z260)*'umowa o pracę'!$E$8,2),ROUND(IF($W260&gt;2600,ROUND($Z260/$W260*2600,2),$Z260)*'umowa o pracę'!$E$8,2)),ROUND(IF($W260+$X260&gt;=2600,2600*'umowa o pracę'!$E$8,($W260+$X260)*'umowa o pracę'!$E$8),2)-IF($X260=0,ROUND(ROUND(IF($W260&gt;2600,ROUND($Y260/$W260*2600,2),$Y260),2)*'umowa o pracę'!$E$8,2),IF($X260&gt;0,IF($W260+$X260&lt;2600,ROUND(ROUND($Y260+ROUND($X260*9%,2),2)*'umowa o pracę'!$E$8,2),IF(AND($W260+$X260&gt;=2600,$X260&lt;2600,$W260&lt;2600),ROUND((ROUND(((2600-$X260)/$W260)*$Y260,2)+ROUND($X260*9%,2))*'umowa o pracę'!$E$8,2),IF(AND($W260+$X260&gt;=2600,$X260&gt;=2600),ROUND((ROUND(2600*9%,2))*'umowa o pracę'!$E$8,2),IF(AND($W260+$X260&gt;=2600,$W260&gt;=2600,$X260&lt;2600),ROUND((ROUND($X260*9%,2)+ROUND(((2600-$X260)/$W260)*$Y260,2))*'umowa o pracę'!$E$8,2),0)))),0)))&gt;$J260,$J260,IF(AND($V260=1,$I260&gt;0),ROUND(IF($W260+$X260&gt;=2600,2600*'umowa o pracę'!$E$8,($W260+$X260)*'umowa o pracę'!$E$8),2)+IF($X260=0,ROUND(IF($W260&gt;2600,ROUND($Z260/$W260*2600,2),$Z260)*'umowa o pracę'!$E$8,2),ROUND(IF($W260&gt;2600,ROUND($Z260/$W260*2600,2),$Z260)*'umowa o pracę'!$E$8,2)),ROUND(IF($W260+$X260&gt;=2600,2600*'umowa o pracę'!$E$8,($W260+$X260)*'umowa o pracę'!$E$8),2)-IF(AND($X260=0,I260&gt;0),ROUND(ROUND(IF($W260&gt;2600,ROUND($Y260/$W260*2600,2),$Y260),2)*'umowa o pracę'!$E$8,2),IF($X260&gt;0,IF($W260+$X260&lt;2600,ROUND(ROUND($Y260+ROUND($X260*9%,2),2)*'umowa o pracę'!$E$8,2),IF(AND($W260+$X260&gt;=2600,$X260&lt;2600,$W260&lt;2600),ROUND((ROUND(((2600-$X260)/$W260)*$Y260,2)+ROUND($X260*9%,2))*'umowa o pracę'!$E$8,2),IF(AND($W260+$X260&gt;=2600,$X260&gt;=2600),ROUND((ROUND(2600*9%,2))*'umowa o pracę'!$E$8,2),IF(AND($W260+$X260&gt;=2600,$W260&gt;=2600,$X260&lt;2600),ROUND((ROUND($X260*9%,2)+ROUND(((2600-$X260)/$W260)*$Y260,2))*'umowa o pracę'!$E$8,2),0)))),0)))))</f>
        <v>0</v>
      </c>
      <c r="AC260" s="140">
        <f>IF(IF(IF(AND($V260=1,$I260&gt;0),ROUND(IF($W260+$X260&gt;=2800,2800*'umowa o pracę'!$E$8,($W260+$X260)*'umowa o pracę'!$E$8),2)+IF($X260=0,ROUND(IF($W260&gt;2800,ROUND($Z260/$W260*2800,2),$Z260)*'umowa o pracę'!$E$8,2),ROUND(IF($W260&gt;2800,ROUND($Z260/$W260*2800,2),$Z260)*'umowa o pracę'!$E$8,2)),ROUND(IF($W260+$X260&gt;=2800,2800*'umowa o pracę'!$E$8,($W260+$X260)*'umowa o pracę'!$E$8),2)-IF($X260=0,ROUND(ROUND(IF($W260&gt;2800,ROUND($Y260/$W260*2800,2),$Y260),2)*'umowa o pracę'!$E$8,2),IF($X260&gt;0,IF($W260+$X260&lt;2800,ROUND(ROUND($Y260+ROUND($X260*9%,2),2)*'umowa o pracę'!$E$8,2),IF(AND($W260+$X260&gt;=2800,$X260&lt;2800,$W260&lt;2800),ROUND((ROUND(((2800-$X260)/$W260)*$Y260,2)+ROUND($X260*9%,2))*'umowa o pracę'!$E$8,2),IF(AND($W260+$X260&gt;=2800,$X260&gt;=2800),ROUND((ROUND(2800*9%,2))*'umowa o pracę'!$E$8,2),IF(AND($W260+$X260&gt;=2800,$W260&gt;=2800,$X260&lt;2800),ROUND((ROUND($X260*9%,2)+ROUND(((2800-$X260)/$W260)*$Y260,2))*'umowa o pracę'!$E$8,2),0)))),0)))&gt;$J260,$J260,IF(AND($V260=1,$I260&gt;0),ROUND(IF($W260+$X260&gt;=2800,2800*'umowa o pracę'!$E$8,($W260+$X260)*'umowa o pracę'!$E$8),2)+IF($X260=0,ROUND(IF($W260&gt;2800,ROUND($Z260/$W260*2800,2),$Z260)*'umowa o pracę'!$E$8,2),ROUND(IF($W260&gt;2800,ROUND($Z260/$W260*2800,2),$Z260)*'umowa o pracę'!$E$8,2)),ROUND(IF($W260+$X260&gt;=2800,2800*'umowa o pracę'!$E$8,($W260+$X260)*'umowa o pracę'!$E$8),2)-IF($X260=0,ROUND(ROUND(IF($W260&gt;2800,ROUND($Y260/$W260*2800,2),$Y260),2)*'umowa o pracę'!$E$8,2),IF($X260&gt;0,IF($W260+$X260&lt;2800,ROUND(ROUND($Y260+ROUND($X260*9%,2),2)*'umowa o pracę'!$E$8,2),IF(AND($W260+$X260&gt;=2800,$X260&lt;2800,$W260&lt;2800),ROUND((ROUND(((2800-$X260)/$W260)*$Y260,2)+ROUND($X260*9%,2))*'umowa o pracę'!$E$8,2),IF(AND($W260+$X260&gt;=2800,$X260&gt;=2800),ROUND((ROUND(2800*9%,2))*'umowa o pracę'!$E$8,2),IF(AND($W260+$X260&gt;=2800,$W260&gt;=2800,$X260&lt;2800),ROUND((ROUND($X260*9%,2)+ROUND(((2800-$X260)/$W260)*$Y260,2))*'umowa o pracę'!$E$8,2),0)))),0))))&gt;$J260,$J260,IF(IF(AND($V260=1,$I260&gt;0),ROUND(IF($W260+$X260&gt;=2800,2800*'umowa o pracę'!$E$8,($W260+$X260)*'umowa o pracę'!$E$8),2)+IF($X260=0,ROUND(IF($W260&gt;2800,ROUND($Z260/$W260*2800,2),$Z260)*'umowa o pracę'!$E$8,2),ROUND(IF($W260&gt;2800,ROUND($Z260/$W260*2800,2),$Z260)*'umowa o pracę'!$E$8,2)),ROUND(IF($W260+$X260&gt;=2800,2800*'umowa o pracę'!$E$8,($W260+$X260)*'umowa o pracę'!$E$8),2)-IF($X260=0,ROUND(ROUND(IF($W260&gt;2800,ROUND($Y260/$W260*2800,2),$Y260),2)*'umowa o pracę'!$E$8,2),IF($X260&gt;0,IF($W260+$X260&lt;2800,ROUND(ROUND($Y260+ROUND($X260*9%,2),2)*'umowa o pracę'!$E$8,2),IF(AND($W260+$X260&gt;=2800,$X260&lt;2800,$W260&lt;2800),ROUND((ROUND(((2800-$X260)/$W260)*$Y260,2)+ROUND($X260*9%,2))*'umowa o pracę'!$E$8,2),IF(AND($W260+$X260&gt;=2800,$X260&gt;=2800),ROUND((ROUND(2800*9%,2))*'umowa o pracę'!$E$8,2),IF(AND($W260+$X260&gt;=2800,$W260&gt;=2800,$X260&lt;2800),ROUND((ROUND($X260*9%,2)+ROUND(((2800-$X260)/$W260)*$Y260,2))*'umowa o pracę'!$E$8,2),0)))),0)))&gt;$J260,$J260,IF(AND($V260=1,$I260&gt;0),ROUND(IF($W260+$X260&gt;=2800,2800*'umowa o pracę'!$E$8,($W260+$X260)*'umowa o pracę'!$E$8),2)+IF($X260=0,ROUND(IF($W260&gt;2800,ROUND($Z260/$W260*2800,2),$Z260)*'umowa o pracę'!$E$8,2),ROUND(IF($W260&gt;2800,ROUND($Z260/$W260*2800,2),$Z260)*'umowa o pracę'!$E$8,2)),ROUND(IF($W260+$X260&gt;=2800,2800*'umowa o pracę'!$E$8,($W260+$X260)*'umowa o pracę'!$E$8),2)-IF(AND($X260=0,I260&gt;0),ROUND(ROUND(IF($W260&gt;2800,ROUND($Y260/$W260*2800,2),$Y260),2)*'umowa o pracę'!$E$8,2),IF($X260&gt;0,IF($W260+$X260&lt;2800,ROUND(ROUND($Y260+ROUND($X260*9%,2),2)*'umowa o pracę'!$E$8,2),IF(AND($W260+$X260&gt;=2800,$X260&lt;2800,$W260&lt;2800),ROUND((ROUND(((2800-$X260)/$W260)*$Y260,2)+ROUND($X260*9%,2))*'umowa o pracę'!$E$8,2),IF(AND($W260+$X260&gt;=2800,$X260&gt;=2800),ROUND((ROUND(2800*9%,2))*'umowa o pracę'!$E$8,2),IF(AND($W260+$X260&gt;=2800,$W260&gt;=2800,$X260&lt;2800),ROUND((ROUND($X260*9%,2)+ROUND(((2800-$X260)/$W260)*$Y260,2))*'umowa o pracę'!$E$8,2),0)))),0)))))</f>
        <v>0</v>
      </c>
      <c r="AD260" s="140">
        <f>IF('umowa o pracę'!$E$7=2020,IF(IF($V260=1,IF($X260=0,ROUND(IF($W260&gt;2600,ROUND($Y260/$W260*2600,2),$Y260)*'umowa o pracę'!$E$8,2),IF($W260+$X260&lt;2600,ROUND(ROUND($Y260+ROUND($X260*9%,2),2)*'umowa o pracę'!$E$8,2),IF(AND($W260+$X260&gt;=2600,$W260&lt;2600),ROUND((ROUND($Y260+ROUND((2600-$W260)*9%,2),2))*'umowa o pracę'!$E$8,2),IF(AND($W260+$X260&gt;=2600,$W260&gt;=2600),ROUND(ROUND($Y260/$W260*2600,2)*'umowa o pracę'!$E$8,2),0)))),0)&gt;$H260,$H260,IF($V260=1,IF($X260=0,ROUND(IF($W260&gt;2600,ROUND($Y260/$W260*2600,2),$Y260)*'umowa o pracę'!$E$8,2),IF($W260+$X260&lt;2600,ROUND(ROUND($Y260+ROUND($X260*9%,2),2)*'umowa o pracę'!$E$8,2),IF(AND($W260+$X260&gt;=2600,$W260&lt;2600),ROUND((ROUND($Y260+ROUND((2600-$W260)*9%,2),2))*'umowa o pracę'!$E$8,2),IF(AND($W260+$X260&gt;=2600,$W260&gt;=2600),ROUND(ROUND($Y260/$W260*2600,2)*'umowa o pracę'!$E$8,2),0)))),0)),IF('umowa o pracę'!$E$7=2021,IF(IF($V260=1,IF($X260=0,ROUND(IF($W260&gt;2800,ROUND($Y260/$W260*2800,2),$Y260)*'umowa o pracę'!$E$8,2),IF($W260+$X260&lt;2800,ROUND(ROUND($Y260+ROUND($X260*9%,2),2)*'umowa o pracę'!$E$8,2),IF(AND($W260+$X260&gt;=2800,$W260&lt;2800),ROUND((ROUND($Y260+ROUND((2800-$W260)*9%,2),2))*'umowa o pracę'!$E$8,2),IF(AND($W260+$X260&gt;=2800,$W260&gt;=2800),ROUND(ROUND($Y260/$W260*2800,2)*'umowa o pracę'!$E$8,2),0)))),0)&gt;$H260,$H260,IF($V260=1,IF($X260=0,ROUND(IF($W260&gt;2800,ROUND($Y260/$W260*2800,2),$Y260)*'umowa o pracę'!$E$8,2),IF($W260+$X260&lt;2800,ROUND(ROUND($Y260+ROUND($X260*9%,2),2)*'umowa o pracę'!$E$8,2),IF(AND($W260+$X260&gt;=2800,$W260&lt;2800),ROUND((ROUND($Y260+ROUND((2800-$W260)*9%,2),2))*'umowa o pracę'!$E$8,2),IF(AND($W260+$X260&gt;=2800,$W260&gt;=2800),ROUND(ROUND($Y260/$W260*2800,2)*'umowa o pracę'!$E$8,2),0)))),0)),0))</f>
        <v>0</v>
      </c>
      <c r="AE260" s="140">
        <f>IF('umowa o pracę'!$E$7=2020,IF(IF($V260=1,IF($X260=0,ROUND(IF($W260&gt;2600,ROUND($Z260/$W260*2600,2),$Z260)*'umowa o pracę'!$E$8,2),ROUND(IF($W260&gt;2600,ROUND($Z260/$W260*2600,2),$Z260)*'umowa o pracę'!$E$8,2)),0)&gt;$I260,$I260,IF($V260=1,IF($X260=0,ROUND(IF($W260&gt;2600,ROUND($Z260/$W260*2600,2),$Z260)*'umowa o pracę'!$E$8,2),ROUND(IF($W260&gt;2600,ROUND($Z260/$W260*2600,2),$Z260)*'umowa o pracę'!$E$8,2)),0)),IF('umowa o pracę'!$E$7=2021,IF(IF($V260=1,IF($X260=0,ROUND(IF($W260&gt;2800,ROUND($Z260/$W260*2800,2),$Z260)*'umowa o pracę'!$E$8,2),ROUND(IF($W260&gt;2800,ROUND($Z260/$W260*2800,2),$Z260)*'umowa o pracę'!$E$8,2)),0)&gt;$I260,$I260,IF($V260=1,IF($X260=0,ROUND(IF($W260&gt;2800,ROUND($Z260/$W260*2800,2),$Z260)*'umowa o pracę'!$E$8,2),ROUND(IF($W260&gt;2800,ROUND($Z260/$W260*2800,2),$Z260)*'umowa o pracę'!$E$8,2)),0)),0))</f>
        <v>0</v>
      </c>
      <c r="AF260" s="166">
        <f>IF('umowa o pracę'!$E$7=2020,$AB260,IF('umowa o pracę'!$E$7=2021,$AC260,0))</f>
        <v>0</v>
      </c>
      <c r="AG260" s="163">
        <f t="shared" si="41"/>
        <v>1</v>
      </c>
      <c r="AH260" s="138">
        <f>IF('umowa o pracę'!$E$6&lt;3,0,$L260)</f>
        <v>0</v>
      </c>
      <c r="AI260" s="138">
        <f>IF('umowa o pracę'!$E$6&lt;3,0,$M260)</f>
        <v>0</v>
      </c>
      <c r="AJ260" s="165">
        <f>IF('umowa o pracę'!$E$6&lt;3,0,$N260)</f>
        <v>0</v>
      </c>
      <c r="AK260" s="165">
        <f>IF('umowa o pracę'!$E$6&lt;3,0,$O260)</f>
        <v>0</v>
      </c>
      <c r="AL260" s="140">
        <f>IF('umowa o pracę'!$E$7=2020,ROUND(IF($AH260&gt;=2600,2600*'umowa o pracę'!$E$8,$AH260*'umowa o pracę'!$E$8),2),IF('umowa o pracę'!$E$7=2021,ROUND(IF($AH260&gt;=2800,2800*'umowa o pracę'!$E$8,$AH260*'umowa o pracę'!$E$8),2),0))</f>
        <v>0</v>
      </c>
      <c r="AM260" s="140">
        <f>IF(IF(IF(AND($AG260=1,$I260&gt;0),ROUND(IF($AH260+$AI260&gt;=2600,2600*'umowa o pracę'!$E$8,($AH260+$AI260)*'umowa o pracę'!$E$8),2)+IF($AI260=0,ROUND(IF($AH260&gt;2600,ROUND($AK260/$AH260*2600,2),$AK260)*'umowa o pracę'!$E$8,2),ROUND(IF($AH260&gt;2600,ROUND($AK260/$AH260*2600,2),$AK260)*'umowa o pracę'!$E$8,2)),ROUND(IF($AH260+$AI260&gt;=2600,2600*'umowa o pracę'!$E$8,($AH260+$AI260)*'umowa o pracę'!$E$8),2)-IF($AI260=0,ROUND(ROUND(IF($AH260&gt;2600,ROUND($AJ260/$AH260*2600,2),$AJ260),2)*'umowa o pracę'!$E$8,2),IF($AI260&gt;0,IF($AH260+$AI260&lt;2600,ROUND(ROUND($AJ260+ROUND($AI260*9%,2),2)*'umowa o pracę'!$E$8,2),IF(AND($AH260+$AI260&gt;=2600,$AI260&lt;2600,$AH260&lt;2600),ROUND((ROUND(((2600-$AI260)/$AH260)*$AJ260,2)+ROUND($AI260*9%,2))*'umowa o pracę'!$E$8,2),IF(AND($AH260+$AI260&gt;=2600,$AI260&gt;=2600),ROUND((ROUND(2600*9%,2))*'umowa o pracę'!$E$8,2),IF(AND($AH260+$AI260&gt;=2600,$AH260&gt;=2600,$AI260&lt;2600),ROUND((ROUND($AI260*9%,2)+ROUND(((2600-$AI260)/$AH260)*$AJ260,2))*'umowa o pracę'!$E$8,2),0)))),0)))&gt;$J260,$J260,IF(AND($AG260=1,$I260&gt;0),ROUND(IF($AH260+$AI260&gt;=2600,2600*'umowa o pracę'!$E$8,($AH260+$AI260)*'umowa o pracę'!$E$8),2)+IF($AI260=0,ROUND(IF($AH260&gt;2600,ROUND($AK260/$AH260*2600,2),$AK260)*'umowa o pracę'!$E$8,2),ROUND(IF($AH260&gt;2600,ROUND($AK260/$AH260*2600,2),$AK260)*'umowa o pracę'!$E$8,2)),ROUND(IF($AH260+$AI260&gt;=2600,2600*'umowa o pracę'!$E$8,($AH260+$AI260)*'umowa o pracę'!$E$8),2)-IF($AI260=0,ROUND(ROUND(IF($AH260&gt;2600,ROUND($AJ260/$AH260*2600,2),$AJ260),2)*'umowa o pracę'!$E$8,2),IF($AI260&gt;0,IF($AH260+$AI260&lt;2600,ROUND(ROUND($AJ260+ROUND($AI260*9%,2),2)*'umowa o pracę'!$E$8,2),IF(AND($AH260+$AI260&gt;=2600,$AI260&lt;2600,$AH260&lt;2600),ROUND((ROUND(((2600-$AI260)/$AH260)*$AJ260,2)+ROUND($AI260*9%,2))*'umowa o pracę'!$E$8,2),IF(AND($AH260+$AI260&gt;=2600,$AI260&gt;=2600),ROUND((ROUND(2600*9%,2))*'umowa o pracę'!$E$8,2),IF(AND($AH260+$AI260&gt;=2600,$AH260&gt;=2600,$AI260&lt;2600),ROUND((ROUND($AI260*9%,2)+ROUND(((2600-$AI260)/$AH260)*$AJ260,2))*'umowa o pracę'!$E$8,2),0)))),0))))&gt;$J260,$J260,IF(IF(AND($AG260=1,$I260&gt;0),ROUND(IF($AH260+$AI260&gt;=2600,2600*'umowa o pracę'!$E$8,($AH260+$AI260)*'umowa o pracę'!$E$8),2)+IF($AI260=0,ROUND(IF($AH260&gt;2600,ROUND($AK260/$AH260*2600,2),$AK260)*'umowa o pracę'!$E$8,2),ROUND(IF($AH260&gt;2600,ROUND($AK260/$AH260*2600,2),$AK260)*'umowa o pracę'!$E$8,2)),ROUND(IF($AH260+$AI260&gt;=2600,2600*'umowa o pracę'!$E$8,($AH260+$AI260)*'umowa o pracę'!$E$8),2)-IF($AI260=0,ROUND(ROUND(IF($AH260&gt;2600,ROUND($AJ260/$AH260*2600,2),$AJ260),2)*'umowa o pracę'!$E$8,2),IF($AI260&gt;0,IF($AH260+$AI260&lt;2600,ROUND(ROUND($AJ260+ROUND($AI260*9%,2),2)*'umowa o pracę'!$E$8,2),IF(AND($AH260+$AI260&gt;=2600,$AI260&lt;2600,$AH260&lt;2600),ROUND((ROUND(((2600-$AI260)/$AH260)*$AJ260,2)+ROUND($AI260*9%,2))*'umowa o pracę'!$E$8,2),IF(AND($AH260+$AI260&gt;=2600,$AI260&gt;=2600),ROUND((ROUND(2600*9%,2))*'umowa o pracę'!$E$8,2),IF(AND($AH260+$AI260&gt;=2600,$AH260&gt;=2600,$AI260&lt;2600),ROUND((ROUND($AI260*9%,2)+ROUND(((2600-$AI260)/$AH260)*$AJ260,2))*'umowa o pracę'!$E$8,2),0)))),0)))&gt;$J260,$J260,IF(AND($AG260=1,$I260&gt;0),ROUND(IF($AH260+$AI260&gt;=2600,2600*'umowa o pracę'!$E$8,($AH260+$AI260)*'umowa o pracę'!$E$8),2)+IF($AI260=0,ROUND(IF($AH260&gt;2600,ROUND($AK260/$AH260*2600,2),$AK260)*'umowa o pracę'!$E$8,2),ROUND(IF($AH260&gt;2600,ROUND($AK260/$AH260*2600,2),$AK260)*'umowa o pracę'!$E$8,2)),ROUND(IF($AH260+$AI260&gt;=2600,2600*'umowa o pracę'!$E$8,($AH260+$AI260)*'umowa o pracę'!$E$8),2)-IF(AND($AI260=0,I260&gt;0),ROUND(ROUND(IF($AH260&gt;2600,ROUND($AJ260/$AH260*2600,2),$AJ260),2)*'umowa o pracę'!$E$8,2),IF($AI260&gt;0,IF($AH260+$AI260&lt;2600,ROUND(ROUND($AJ260+ROUND($AI260*9%,2),2)*'umowa o pracę'!$E$8,2),IF(AND($AH260+$AI260&gt;=2600,$AI260&lt;2600,$AH260&lt;2600),ROUND((ROUND(((2600-$AI260)/$AH260)*$AJ260,2)+ROUND($AI260*9%,2))*'umowa o pracę'!$E$8,2),IF(AND($AH260+$AI260&gt;=2600,$AI260&gt;=2600),ROUND((ROUND(2600*9%,2))*'umowa o pracę'!$E$8,2),IF(AND($AH260+$AI260&gt;=2600,$AH260&gt;=2600,$AI260&lt;2600),ROUND((ROUND($AI260*9%,2)+ROUND(((2600-$AI260)/$AH260)*$AJ260,2))*'umowa o pracę'!$E$8,2),0)))),0)))))</f>
        <v>0</v>
      </c>
      <c r="AN260" s="140">
        <f>IF(IF(IF(AND($AG260=1,$I260&gt;0),ROUND(IF($AH260+$AI260&gt;=2800,2800*'umowa o pracę'!$E$8,($AH260+$AI260)*'umowa o pracę'!$E$8),2)+IF($AI260=0,ROUND(IF($AH260&gt;2800,ROUND($AK260/$AH260*2800,2),$AK260)*'umowa o pracę'!$E$8,2),ROUND(IF($AH260&gt;2800,ROUND($AK260/$AH260*2800,2),$AK260)*'umowa o pracę'!$E$8,2)),ROUND(IF($AH260+$AI260&gt;=2800,2800*'umowa o pracę'!$E$8,($AH260+$AI260)*'umowa o pracę'!$E$8),2)-IF($AI260=0,ROUND(ROUND(IF($AH260&gt;2800,ROUND($AJ260/$AH260*2800,2),$AJ260),2)*'umowa o pracę'!$E$8,2),IF($AI260&gt;0,IF($AH260+$AI260&lt;2800,ROUND(ROUND($AJ260+ROUND($AI260*9%,2),2)*'umowa o pracę'!$E$8,2),IF(AND($AH260+$AI260&gt;=2800,$AI260&lt;2800,$AH260&lt;2800),ROUND((ROUND(((2800-$AI260)/$AH260)*$AJ260,2)+ROUND($AI260*9%,2))*'umowa o pracę'!$E$8,2),IF(AND($AH260+$AI260&gt;=2800,$AI260&gt;=2800),ROUND((ROUND(2800*9%,2))*'umowa o pracę'!$E$8,2),IF(AND($AH260+$AI260&gt;=2800,$AH260&gt;=2800,$AI260&lt;2800),ROUND((ROUND($AI260*9%,2)+ROUND(((2800-$AI260)/$AH260)*$AJ260,2))*'umowa o pracę'!$E$8,2),0)))),0)))&gt;$J260,$J260,IF(AND($AG260=1,$I260&gt;0),ROUND(IF($AH260+$AI260&gt;=2800,2800*'umowa o pracę'!$E$8,($AH260+$AI260)*'umowa o pracę'!$E$8),2)+IF($AI260=0,ROUND(IF($AH260&gt;2800,ROUND($AK260/$AH260*2800,2),$AK260)*'umowa o pracę'!$E$8,2),ROUND(IF($AH260&gt;2800,ROUND($AK260/$AH260*2800,2),$AK260)*'umowa o pracę'!$E$8,2)),ROUND(IF($AH260+$AI260&gt;=2800,2800*'umowa o pracę'!$E$8,($AH260+$AI260)*'umowa o pracę'!$E$8),2)-IF($AI260=0,ROUND(ROUND(IF($AH260&gt;2800,ROUND($AJ260/$AH260*2800,2),$AJ260),2)*'umowa o pracę'!$E$8,2),IF($AI260&gt;0,IF($AH260+$AI260&lt;2800,ROUND(ROUND($AJ260+ROUND($AI260*9%,2),2)*'umowa o pracę'!$E$8,2),IF(AND($AH260+$AI260&gt;=2800,$AI260&lt;2800,$AH260&lt;2800),ROUND((ROUND(((2800-$AI260)/$AH260)*$AJ260,2)+ROUND($AI260*9%,2))*'umowa o pracę'!$E$8,2),IF(AND($AH260+$AI260&gt;=2800,$AI260&gt;=2800),ROUND((ROUND(2800*9%,2))*'umowa o pracę'!$E$8,2),IF(AND($AH260+$AI260&gt;=2800,$AH260&gt;=2800,$AI260&lt;2800),ROUND((ROUND($AI260*9%,2)+ROUND(((2800-$AI260)/$AH260)*$AJ260,2))*'umowa o pracę'!$E$8,2),0)))),0))))&gt;$J260,$J260,IF(IF(AND($AG260=1,$I260&gt;0),ROUND(IF($AH260+$AI260&gt;=2800,2800*'umowa o pracę'!$E$8,($AH260+$AI260)*'umowa o pracę'!$E$8),2)+IF($AI260=0,ROUND(IF($AH260&gt;2800,ROUND($AK260/$AH260*2800,2),$AK260)*'umowa o pracę'!$E$8,2),ROUND(IF($AH260&gt;2800,ROUND($AK260/$AH260*2800,2),$AK260)*'umowa o pracę'!$E$8,2)),ROUND(IF($AH260+$AI260&gt;=2800,2800*'umowa o pracę'!$E$8,($AH260+$AI260)*'umowa o pracę'!$E$8),2)-IF($AI260=0,ROUND(ROUND(IF($AH260&gt;2800,ROUND($AJ260/$AH260*2800,2),$AJ260),2)*'umowa o pracę'!$E$8,2),IF($AI260&gt;0,IF($AH260+$AI260&lt;2800,ROUND(ROUND($AJ260+ROUND($AI260*9%,2),2)*'umowa o pracę'!$E$8,2),IF(AND($AH260+$AI260&gt;=2800,$AI260&lt;2800,$AH260&lt;2800),ROUND((ROUND(((2800-$AI260)/$AH260)*$AJ260,2)+ROUND($AI260*9%,2))*'umowa o pracę'!$E$8,2),IF(AND($AH260+$AI260&gt;=2800,$AI260&gt;=2800),ROUND((ROUND(2800*9%,2))*'umowa o pracę'!$E$8,2),IF(AND($AH260+$AI260&gt;=2800,$AH260&gt;=2800,$AI260&lt;2800),ROUND((ROUND($AI260*9%,2)+ROUND(((2800-$AI260)/$AH260)*$AJ260,2))*'umowa o pracę'!$E$8,2),0)))),0)))&gt;$J260,$J260,IF(AND($AG260=1,$I260&gt;0),ROUND(IF($AH260+$AI260&gt;=2800,2800*'umowa o pracę'!$E$8,($AH260+$AI260)*'umowa o pracę'!$E$8),2)+IF($AI260=0,ROUND(IF($AH260&gt;2800,ROUND($AK260/$AH260*2800,2),$AK260)*'umowa o pracę'!$E$8,2),ROUND(IF($AH260&gt;2800,ROUND($AK260/$AH260*2800,2),$AK260)*'umowa o pracę'!$E$8,2)),ROUND(IF($AH260+$AI260&gt;=2800,2800*'umowa o pracę'!$E$8,($AH260+$AI260)*'umowa o pracę'!$E$8),2)-IF(AND($AI260=0,I260&gt;0),ROUND(ROUND(IF($AH260&gt;2800,ROUND($AJ260/$AH260*2800,2),$AJ260),2)*'umowa o pracę'!$E$8,2),IF($AI260&gt;0,IF($AH260+$AI260&lt;2800,ROUND(ROUND($AJ260+ROUND($AI260*9%,2),2)*'umowa o pracę'!$E$8,2),IF(AND($AH260+$AI260&gt;=2800,$AI260&lt;2800,$AH260&lt;2800),ROUND((ROUND(((2800-$AI260)/$AH260)*$AJ260,2)+ROUND($AI260*9%,2))*'umowa o pracę'!$E$8,2),IF(AND($AH260+$AI260&gt;=2800,$AI260&gt;=2800),ROUND((ROUND(2800*9%,2))*'umowa o pracę'!$E$8,2),IF(AND($AH260+$AI260&gt;=2800,$AH260&gt;=2800,$AI260&lt;2800),ROUND((ROUND($AI260*9%,2)+ROUND(((2800-$AI260)/$AH260)*$AJ260,2))*'umowa o pracę'!$E$8,2),0)))),0)))))</f>
        <v>0</v>
      </c>
      <c r="AO260" s="140">
        <f>IF('umowa o pracę'!$E$7=2020,IF(IF($AG260=1,IF($AI260=0,ROUND(IF($AH260&gt;2600,ROUND($AJ260/$AH260*2600,2),$AJ260)*'umowa o pracę'!$E$8,2),IF($AH260+$AI260&lt;2600,ROUND(ROUND($AJ260+ROUND($AI260*9%,2),2)*'umowa o pracę'!$E$8,2),IF(AND($AH260+$AI260&gt;=2600,$AH260&lt;2600),ROUND((ROUND($AJ260+ROUND((2600-$AH260)*9%,2),2))*'umowa o pracę'!$E$8,2),IF(AND($AH260+$AI260&gt;=2600,$AH260&gt;=2600),ROUND(ROUND($AJ260/$AH260*2600,2)*'umowa o pracę'!$E$8,2),0)))),0)&gt;$H260,$H260,IF($AG260=1,IF($AI260=0,ROUND(IF($AH260&gt;2600,ROUND($AJ260/$AH260*2600,2),$AJ260)*'umowa o pracę'!$E$8,2),IF($AH260+$AI260&lt;2600,ROUND(ROUND($AJ260+ROUND($AI260*9%,2),2)*'umowa o pracę'!$E$8,2),IF(AND($AH260+$AI260&gt;=2600,$AH260&lt;2600),ROUND((ROUND($AJ260+ROUND((2600-$AH260)*9%,2),2))*'umowa o pracę'!$E$8,2),IF(AND($AH260+$AI260&gt;=2600,$AH260&gt;=2600),ROUND(ROUND($AJ260/$AH260*2600,2)*'umowa o pracę'!$E$8,2),0)))),0)),IF('umowa o pracę'!$E$7=2021,IF(IF($AG260=1,IF($AI260=0,ROUND(IF($AH260&gt;2800,ROUND($AJ260/$AH260*2800,2),$AJ260)*'umowa o pracę'!$E$8,2),IF($AH260+$AI260&lt;2800,ROUND(ROUND($AJ260+ROUND($AI260*9%,2),2)*'umowa o pracę'!$E$8,2),IF(AND($AH260+$AI260&gt;=2800,$AH260&lt;2800),ROUND((ROUND($AJ260+ROUND((2800-$AH260)*9%,2),2))*'umowa o pracę'!$E$8,2),IF(AND($AH260+$AI260&gt;=2800,$AH260&gt;=2800),ROUND(ROUND($AJ260/$AH260*2800,2)*'umowa o pracę'!$E$8,2),0)))),0)&gt;$H260,$H260,IF($AG260=1,IF($AI260=0,ROUND(IF($AH260&gt;2800,ROUND($AJ260/$AH260*2800,2),$AJ260)*'umowa o pracę'!$E$8,2),IF($AH260+$AI260&lt;2800,ROUND(ROUND($AJ260+ROUND($AI260*9%,2),2)*'umowa o pracę'!$E$8,2),IF(AND($AH260+$AI260&gt;=2800,$AH260&lt;2800),ROUND((ROUND($AJ260+ROUND((2800-$AH260)*9%,2),2))*'umowa o pracę'!$E$8,2),IF(AND($AH260+$AI260&gt;=2800,$AH260&gt;=2800),ROUND(ROUND($AJ260/$AH260*2800,2)*'umowa o pracę'!$E$8,2),0)))),0)),0))</f>
        <v>0</v>
      </c>
      <c r="AP260" s="140">
        <f>IF('umowa o pracę'!$E$7=2020,IF(IF($AG260=1,IF($AI260=0,ROUND(IF($AH260&gt;2600,ROUND($AK260/$AH260*2600,2),$AK260)*'umowa o pracę'!$E$8,2),ROUND(IF($AH260&gt;2600,ROUND($AK260/$AH260*2600,2),$AK260)*'umowa o pracę'!$E$8,2)),0)&gt;$I260,$I260,IF($AG260=1,IF($AI260=0,ROUND(IF($AH260&gt;2600,ROUND($AK260/$AH260*2600,2),$AK260)*'umowa o pracę'!$E$8,2),ROUND(IF($AH260&gt;2600,ROUND($AK260/$AH260*2600,2),$AK260)*'umowa o pracę'!$E$8,2)),0)),IF('umowa o pracę'!$E$7=2021,IF(IF($AG260=1,IF($AI260=0,ROUND(IF($AH260&gt;2800,ROUND($AK260/$AH260*2800,2),$AK260)*'umowa o pracę'!$E$8,2),ROUND(IF($AH260&gt;2800,ROUND($AK260/$AH260*2800,2),$AK260)*'umowa o pracę'!$E$8,2)),0)&gt;$I260,$I260,IF($AG260=1,IF($AI260=0,ROUND(IF($AH260&gt;2800,ROUND($AK260/$AH260*2800,2),$AK260)*'umowa o pracę'!$E$8,2),ROUND(IF($AH260&gt;2800,ROUND($AK260/$AH260*2800,2),$AK260)*'umowa o pracę'!$E$8,2)),0)),0))</f>
        <v>0</v>
      </c>
      <c r="AQ260" s="166">
        <f>IF('umowa o pracę'!$E$7=2020,$AM260,IF('umowa o pracę'!$E$7=2021,$AN260,0))</f>
        <v>0</v>
      </c>
      <c r="AR260" s="34">
        <f>IF('umowa o pracę'!$E$7=0,0,U260+AF260+AQ260)</f>
        <v>0</v>
      </c>
      <c r="AS260" s="19"/>
      <c r="AT260" s="19"/>
      <c r="AU260" s="19"/>
      <c r="AV260" s="6"/>
      <c r="AW260" s="6"/>
      <c r="AX260" s="6">
        <f t="shared" si="39"/>
        <v>10</v>
      </c>
      <c r="AY260" s="6"/>
      <c r="AZ260" s="234">
        <f t="shared" si="42"/>
        <v>0</v>
      </c>
      <c r="BA260" s="234">
        <f t="shared" si="43"/>
        <v>0</v>
      </c>
      <c r="BB260" s="234">
        <f t="shared" si="44"/>
        <v>0</v>
      </c>
      <c r="BC260" s="234">
        <f t="shared" si="45"/>
        <v>0</v>
      </c>
      <c r="BD260" s="234">
        <f t="shared" si="46"/>
        <v>0</v>
      </c>
      <c r="BE260" s="234">
        <f t="shared" si="47"/>
        <v>0</v>
      </c>
      <c r="BF260" s="234">
        <f t="shared" si="48"/>
        <v>0</v>
      </c>
      <c r="BG260" s="234">
        <f t="shared" si="49"/>
        <v>0</v>
      </c>
      <c r="BH260" s="234">
        <f t="shared" si="50"/>
        <v>0</v>
      </c>
      <c r="BI260" s="238">
        <f t="shared" si="51"/>
        <v>0</v>
      </c>
      <c r="BJ260" s="236"/>
      <c r="BK260" s="236"/>
      <c r="BL260" s="237"/>
    </row>
    <row r="261" spans="1:64" ht="15.75" customHeight="1" thickTop="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9"/>
      <c r="AT261" s="19"/>
      <c r="AU261" s="19"/>
      <c r="AV261" s="6"/>
      <c r="AW261" s="6"/>
      <c r="AX261" s="6"/>
      <c r="AY261" s="6"/>
      <c r="AZ261" s="19"/>
      <c r="BA261" s="19"/>
      <c r="BB261" s="19"/>
      <c r="BC261" s="1"/>
      <c r="BD261" s="1"/>
      <c r="BE261" s="1"/>
      <c r="BF261" s="1"/>
      <c r="BG261" s="1"/>
      <c r="BH261" s="1"/>
      <c r="BI261" s="1"/>
      <c r="BJ261" s="1"/>
      <c r="BK261" s="1"/>
    </row>
    <row r="262" spans="1:6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9"/>
      <c r="AT262" s="19"/>
      <c r="AU262" s="6"/>
      <c r="AV262" s="6"/>
      <c r="AW262" s="6"/>
      <c r="AX262" s="6"/>
      <c r="AY262" s="6"/>
      <c r="AZ262" s="19"/>
      <c r="BA262" s="19"/>
      <c r="BB262" s="19"/>
      <c r="BC262" s="1"/>
      <c r="BD262" s="1"/>
      <c r="BE262" s="1"/>
      <c r="BF262" s="1"/>
      <c r="BG262" s="1"/>
      <c r="BH262" s="1"/>
      <c r="BI262" s="1"/>
      <c r="BJ262" s="1"/>
      <c r="BK262" s="1"/>
    </row>
    <row r="263" spans="1:6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9"/>
      <c r="AT263" s="19"/>
      <c r="AU263" s="6"/>
      <c r="AV263" s="6"/>
      <c r="AW263" s="6"/>
      <c r="AX263" s="6"/>
      <c r="AY263" s="6"/>
      <c r="AZ263" s="19"/>
      <c r="BA263" s="19"/>
      <c r="BB263" s="19"/>
      <c r="BC263" s="1"/>
      <c r="BD263" s="1"/>
      <c r="BE263" s="1"/>
      <c r="BF263" s="1"/>
      <c r="BG263" s="1"/>
      <c r="BH263" s="1"/>
      <c r="BI263" s="1"/>
      <c r="BJ263" s="1"/>
      <c r="BK263" s="1"/>
    </row>
    <row r="264" spans="1:6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9"/>
      <c r="AT264" s="19"/>
      <c r="AU264" s="6"/>
      <c r="AV264" s="6"/>
      <c r="AW264" s="6"/>
      <c r="AX264" s="6"/>
      <c r="AY264" s="6"/>
      <c r="AZ264" s="19"/>
      <c r="BA264" s="19"/>
      <c r="BB264" s="19"/>
      <c r="BC264" s="1"/>
      <c r="BD264" s="1"/>
      <c r="BE264" s="1"/>
      <c r="BF264" s="1"/>
      <c r="BG264" s="1"/>
      <c r="BH264" s="1"/>
      <c r="BI264" s="1"/>
      <c r="BJ264" s="1"/>
      <c r="BK264" s="1"/>
    </row>
    <row r="265" spans="1:6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9"/>
      <c r="AT265" s="19"/>
      <c r="AU265" s="6"/>
      <c r="AV265" s="6"/>
      <c r="AW265" s="6"/>
      <c r="AX265" s="6"/>
      <c r="AY265" s="6"/>
      <c r="AZ265" s="19"/>
      <c r="BA265" s="19"/>
      <c r="BB265" s="19"/>
      <c r="BC265" s="1"/>
      <c r="BD265" s="1"/>
      <c r="BE265" s="1"/>
      <c r="BF265" s="1"/>
      <c r="BG265" s="1"/>
      <c r="BH265" s="1"/>
      <c r="BI265" s="1"/>
      <c r="BJ265" s="1"/>
      <c r="BK265" s="1"/>
    </row>
    <row r="266" spans="1:6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9"/>
      <c r="AT266" s="19"/>
      <c r="AU266" s="6"/>
      <c r="AV266" s="6"/>
      <c r="AW266" s="6"/>
      <c r="AX266" s="6"/>
      <c r="AY266" s="6"/>
      <c r="AZ266" s="19"/>
      <c r="BA266" s="19"/>
      <c r="BB266" s="19"/>
      <c r="BC266" s="1"/>
      <c r="BD266" s="1"/>
      <c r="BE266" s="1"/>
      <c r="BF266" s="1"/>
      <c r="BG266" s="1"/>
      <c r="BH266" s="1"/>
      <c r="BI266" s="1"/>
      <c r="BJ266" s="1"/>
      <c r="BK266" s="1"/>
    </row>
    <row r="267" spans="1:6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9"/>
      <c r="AT267" s="19"/>
      <c r="AU267" s="6"/>
      <c r="AV267" s="6"/>
      <c r="AW267" s="6"/>
      <c r="AX267" s="6"/>
      <c r="AY267" s="6"/>
      <c r="AZ267" s="19"/>
      <c r="BA267" s="19"/>
      <c r="BB267" s="19"/>
      <c r="BC267" s="1"/>
      <c r="BD267" s="1"/>
      <c r="BE267" s="1"/>
      <c r="BF267" s="1"/>
      <c r="BG267" s="1"/>
      <c r="BH267" s="1"/>
      <c r="BI267" s="1"/>
      <c r="BJ267" s="1"/>
      <c r="BK267" s="1"/>
    </row>
    <row r="268" spans="1:6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9"/>
      <c r="AT268" s="19"/>
      <c r="AU268" s="6"/>
      <c r="AV268" s="6"/>
      <c r="AW268" s="6"/>
      <c r="AX268" s="6"/>
      <c r="AY268" s="6"/>
      <c r="AZ268" s="19"/>
      <c r="BA268" s="19"/>
      <c r="BB268" s="19"/>
      <c r="BC268" s="1"/>
      <c r="BD268" s="1"/>
      <c r="BE268" s="1"/>
      <c r="BF268" s="1"/>
      <c r="BG268" s="1"/>
      <c r="BH268" s="1"/>
      <c r="BI268" s="1"/>
      <c r="BJ268" s="1"/>
      <c r="BK268" s="1"/>
    </row>
    <row r="269" spans="1:6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9"/>
      <c r="AT269" s="19"/>
      <c r="AU269" s="6"/>
      <c r="AV269" s="6"/>
      <c r="AW269" s="6"/>
      <c r="AX269" s="6"/>
      <c r="AY269" s="6"/>
      <c r="AZ269" s="19"/>
      <c r="BA269" s="19"/>
      <c r="BB269" s="19"/>
      <c r="BC269" s="1"/>
      <c r="BD269" s="1"/>
      <c r="BE269" s="1"/>
      <c r="BF269" s="1"/>
      <c r="BG269" s="1"/>
      <c r="BH269" s="1"/>
      <c r="BI269" s="1"/>
      <c r="BJ269" s="1"/>
      <c r="BK269" s="1"/>
    </row>
    <row r="270" spans="1:6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9"/>
      <c r="AT270" s="19"/>
      <c r="AU270" s="6"/>
      <c r="AV270" s="6"/>
      <c r="AW270" s="6"/>
      <c r="AX270" s="6"/>
      <c r="AY270" s="6"/>
      <c r="AZ270" s="19"/>
      <c r="BA270" s="19"/>
      <c r="BB270" s="19"/>
      <c r="BC270" s="1"/>
      <c r="BD270" s="1"/>
      <c r="BE270" s="1"/>
      <c r="BF270" s="1"/>
      <c r="BG270" s="1"/>
      <c r="BH270" s="1"/>
      <c r="BI270" s="1"/>
      <c r="BJ270" s="1"/>
      <c r="BK270" s="1"/>
    </row>
    <row r="271" spans="1:6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9"/>
      <c r="AT271" s="19"/>
      <c r="AU271" s="6"/>
      <c r="AV271" s="6"/>
      <c r="AW271" s="6"/>
      <c r="AX271" s="6"/>
      <c r="AY271" s="6"/>
      <c r="AZ271" s="19"/>
      <c r="BA271" s="19"/>
      <c r="BB271" s="19"/>
      <c r="BC271" s="1"/>
      <c r="BD271" s="1"/>
      <c r="BE271" s="1"/>
      <c r="BF271" s="1"/>
      <c r="BG271" s="1"/>
      <c r="BH271" s="1"/>
      <c r="BI271" s="1"/>
      <c r="BJ271" s="1"/>
      <c r="BK271" s="1"/>
    </row>
    <row r="272" spans="1:6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9"/>
      <c r="AT272" s="19"/>
      <c r="AU272" s="6"/>
      <c r="AV272" s="6"/>
      <c r="AW272" s="6"/>
      <c r="AX272" s="6"/>
      <c r="AY272" s="6"/>
      <c r="AZ272" s="19"/>
      <c r="BA272" s="19"/>
      <c r="BB272" s="19"/>
      <c r="BC272" s="1"/>
      <c r="BD272" s="1"/>
      <c r="BE272" s="1"/>
      <c r="BF272" s="1"/>
      <c r="BG272" s="1"/>
      <c r="BH272" s="1"/>
      <c r="BI272" s="1"/>
      <c r="BJ272" s="1"/>
      <c r="BK272" s="1"/>
    </row>
    <row r="273" spans="1:63"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9"/>
      <c r="AT273" s="19"/>
      <c r="AU273" s="6"/>
      <c r="AV273" s="6"/>
      <c r="AW273" s="6"/>
      <c r="AX273" s="6"/>
      <c r="AY273" s="6"/>
      <c r="AZ273" s="19"/>
      <c r="BA273" s="19"/>
      <c r="BB273" s="19"/>
      <c r="BC273" s="1"/>
      <c r="BD273" s="1"/>
      <c r="BE273" s="1"/>
      <c r="BF273" s="1"/>
      <c r="BG273" s="1"/>
      <c r="BH273" s="1"/>
      <c r="BI273" s="1"/>
      <c r="BJ273" s="1"/>
      <c r="BK273" s="1"/>
    </row>
    <row r="274" spans="1:63"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9"/>
      <c r="AT274" s="19"/>
      <c r="AU274" s="6"/>
      <c r="AV274" s="6"/>
      <c r="AW274" s="6"/>
      <c r="AX274" s="6"/>
      <c r="AY274" s="6"/>
      <c r="AZ274" s="19"/>
      <c r="BA274" s="19"/>
      <c r="BB274" s="19"/>
      <c r="BC274" s="1"/>
      <c r="BD274" s="1"/>
      <c r="BE274" s="1"/>
      <c r="BF274" s="1"/>
      <c r="BG274" s="1"/>
      <c r="BH274" s="1"/>
      <c r="BI274" s="1"/>
      <c r="BJ274" s="1"/>
      <c r="BK274" s="1"/>
    </row>
    <row r="275" spans="1:63"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9"/>
      <c r="AT275" s="19"/>
      <c r="AU275" s="6"/>
      <c r="AV275" s="6"/>
      <c r="AW275" s="6"/>
      <c r="AX275" s="6"/>
      <c r="AY275" s="6"/>
      <c r="AZ275" s="19"/>
      <c r="BA275" s="19"/>
      <c r="BB275" s="19"/>
      <c r="BC275" s="1"/>
      <c r="BD275" s="1"/>
      <c r="BE275" s="1"/>
      <c r="BF275" s="1"/>
      <c r="BG275" s="1"/>
      <c r="BH275" s="1"/>
      <c r="BI275" s="1"/>
      <c r="BJ275" s="1"/>
      <c r="BK275" s="1"/>
    </row>
    <row r="276" spans="1:63"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9"/>
      <c r="AT276" s="19"/>
      <c r="AU276" s="6"/>
      <c r="AV276" s="6"/>
      <c r="AW276" s="6"/>
      <c r="AX276" s="6"/>
      <c r="AY276" s="6"/>
      <c r="AZ276" s="19"/>
      <c r="BA276" s="19"/>
      <c r="BB276" s="19"/>
      <c r="BC276" s="1"/>
      <c r="BD276" s="1"/>
      <c r="BE276" s="1"/>
      <c r="BF276" s="1"/>
      <c r="BG276" s="1"/>
      <c r="BH276" s="1"/>
      <c r="BI276" s="1"/>
      <c r="BJ276" s="1"/>
      <c r="BK276" s="1"/>
    </row>
    <row r="277" spans="1:63"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9"/>
      <c r="AT277" s="19"/>
      <c r="AU277" s="6"/>
      <c r="AV277" s="6"/>
      <c r="AW277" s="6"/>
      <c r="AX277" s="6"/>
      <c r="AY277" s="6"/>
      <c r="AZ277" s="19"/>
      <c r="BA277" s="19"/>
      <c r="BB277" s="19"/>
      <c r="BC277" s="1"/>
      <c r="BD277" s="1"/>
      <c r="BE277" s="1"/>
      <c r="BF277" s="1"/>
      <c r="BG277" s="1"/>
      <c r="BH277" s="1"/>
      <c r="BI277" s="1"/>
      <c r="BJ277" s="1"/>
      <c r="BK277" s="1"/>
    </row>
    <row r="278" spans="1:63"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9"/>
      <c r="AT278" s="19"/>
      <c r="AU278" s="6"/>
      <c r="AV278" s="6"/>
      <c r="AW278" s="6"/>
      <c r="AX278" s="6"/>
      <c r="AY278" s="6"/>
      <c r="AZ278" s="19"/>
      <c r="BA278" s="19"/>
      <c r="BB278" s="19"/>
      <c r="BC278" s="1"/>
      <c r="BD278" s="1"/>
      <c r="BE278" s="1"/>
      <c r="BF278" s="1"/>
      <c r="BG278" s="1"/>
      <c r="BH278" s="1"/>
      <c r="BI278" s="1"/>
      <c r="BJ278" s="1"/>
      <c r="BK278" s="1"/>
    </row>
    <row r="279" spans="1:63"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9"/>
      <c r="AT279" s="19"/>
      <c r="AU279" s="6"/>
      <c r="AV279" s="6"/>
      <c r="AW279" s="6"/>
      <c r="AX279" s="6"/>
      <c r="AY279" s="6"/>
      <c r="AZ279" s="19"/>
      <c r="BA279" s="19"/>
      <c r="BB279" s="19"/>
      <c r="BC279" s="1"/>
      <c r="BD279" s="1"/>
      <c r="BE279" s="1"/>
      <c r="BF279" s="1"/>
      <c r="BG279" s="1"/>
      <c r="BH279" s="1"/>
      <c r="BI279" s="1"/>
      <c r="BJ279" s="1"/>
      <c r="BK279" s="1"/>
    </row>
    <row r="280" spans="1:63"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9"/>
      <c r="AT280" s="19"/>
      <c r="AU280" s="6"/>
      <c r="AV280" s="6"/>
      <c r="AW280" s="6"/>
      <c r="AX280" s="6"/>
      <c r="AY280" s="6"/>
      <c r="AZ280" s="19"/>
      <c r="BA280" s="19"/>
      <c r="BB280" s="19"/>
      <c r="BC280" s="1"/>
      <c r="BD280" s="1"/>
      <c r="BE280" s="1"/>
      <c r="BF280" s="1"/>
      <c r="BG280" s="1"/>
      <c r="BH280" s="1"/>
      <c r="BI280" s="1"/>
      <c r="BJ280" s="1"/>
      <c r="BK280" s="1"/>
    </row>
    <row r="281" spans="1:63"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9"/>
      <c r="AT281" s="19"/>
      <c r="AU281" s="6"/>
      <c r="AV281" s="6"/>
      <c r="AW281" s="6"/>
      <c r="AX281" s="6"/>
      <c r="AY281" s="6"/>
      <c r="AZ281" s="19"/>
      <c r="BA281" s="19"/>
      <c r="BB281" s="19"/>
      <c r="BC281" s="1"/>
      <c r="BD281" s="1"/>
      <c r="BE281" s="1"/>
      <c r="BF281" s="1"/>
      <c r="BG281" s="1"/>
      <c r="BH281" s="1"/>
      <c r="BI281" s="1"/>
      <c r="BJ281" s="1"/>
      <c r="BK281" s="1"/>
    </row>
    <row r="282" spans="1:63"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9"/>
      <c r="AT282" s="19"/>
      <c r="AU282" s="6"/>
      <c r="AV282" s="6"/>
      <c r="AW282" s="6"/>
      <c r="AX282" s="6"/>
      <c r="AY282" s="6"/>
      <c r="AZ282" s="19"/>
      <c r="BA282" s="19"/>
      <c r="BB282" s="19"/>
      <c r="BC282" s="1"/>
      <c r="BD282" s="1"/>
      <c r="BE282" s="1"/>
      <c r="BF282" s="1"/>
      <c r="BG282" s="1"/>
      <c r="BH282" s="1"/>
      <c r="BI282" s="1"/>
      <c r="BJ282" s="1"/>
      <c r="BK282" s="1"/>
    </row>
    <row r="283" spans="1:63"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9"/>
      <c r="AT283" s="19"/>
      <c r="AU283" s="6"/>
      <c r="AV283" s="6"/>
      <c r="AW283" s="6"/>
      <c r="AX283" s="6"/>
      <c r="AY283" s="6"/>
      <c r="AZ283" s="19"/>
      <c r="BA283" s="19"/>
      <c r="BB283" s="19"/>
      <c r="BC283" s="1"/>
      <c r="BD283" s="1"/>
      <c r="BE283" s="1"/>
      <c r="BF283" s="1"/>
      <c r="BG283" s="1"/>
      <c r="BH283" s="1"/>
      <c r="BI283" s="1"/>
      <c r="BJ283" s="1"/>
      <c r="BK283" s="1"/>
    </row>
    <row r="284" spans="1:63"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9"/>
      <c r="AT284" s="19"/>
      <c r="AU284" s="6"/>
      <c r="AV284" s="6"/>
      <c r="AW284" s="6"/>
      <c r="AX284" s="6"/>
      <c r="AY284" s="6"/>
      <c r="AZ284" s="19"/>
      <c r="BA284" s="19"/>
      <c r="BB284" s="19"/>
      <c r="BC284" s="1"/>
      <c r="BD284" s="1"/>
      <c r="BE284" s="1"/>
      <c r="BF284" s="1"/>
      <c r="BG284" s="1"/>
      <c r="BH284" s="1"/>
      <c r="BI284" s="1"/>
      <c r="BJ284" s="1"/>
      <c r="BK284" s="1"/>
    </row>
    <row r="285" spans="1:63"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9"/>
      <c r="AT285" s="19"/>
      <c r="AU285" s="6"/>
      <c r="AV285" s="6"/>
      <c r="AW285" s="6"/>
      <c r="AX285" s="6"/>
      <c r="AY285" s="6"/>
      <c r="AZ285" s="19"/>
      <c r="BA285" s="19"/>
      <c r="BB285" s="19"/>
      <c r="BC285" s="1"/>
      <c r="BD285" s="1"/>
      <c r="BE285" s="1"/>
      <c r="BF285" s="1"/>
      <c r="BG285" s="1"/>
      <c r="BH285" s="1"/>
      <c r="BI285" s="1"/>
      <c r="BJ285" s="1"/>
      <c r="BK285" s="1"/>
    </row>
    <row r="286" spans="1:63"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9"/>
      <c r="AT286" s="19"/>
      <c r="AU286" s="6"/>
      <c r="AV286" s="6"/>
      <c r="AW286" s="6"/>
      <c r="AX286" s="6"/>
      <c r="AY286" s="6"/>
      <c r="AZ286" s="19"/>
      <c r="BA286" s="19"/>
      <c r="BB286" s="19"/>
      <c r="BC286" s="1"/>
      <c r="BD286" s="1"/>
      <c r="BE286" s="1"/>
      <c r="BF286" s="1"/>
      <c r="BG286" s="1"/>
      <c r="BH286" s="1"/>
      <c r="BI286" s="1"/>
      <c r="BJ286" s="1"/>
      <c r="BK286" s="1"/>
    </row>
    <row r="287" spans="1:63"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9"/>
      <c r="AT287" s="19"/>
      <c r="AU287" s="6"/>
      <c r="AV287" s="6"/>
      <c r="AW287" s="6"/>
      <c r="AX287" s="6"/>
      <c r="AY287" s="6"/>
      <c r="AZ287" s="19"/>
      <c r="BA287" s="19"/>
      <c r="BB287" s="19"/>
      <c r="BC287" s="1"/>
      <c r="BD287" s="1"/>
      <c r="BE287" s="1"/>
      <c r="BF287" s="1"/>
      <c r="BG287" s="1"/>
      <c r="BH287" s="1"/>
      <c r="BI287" s="1"/>
      <c r="BJ287" s="1"/>
      <c r="BK287" s="1"/>
    </row>
    <row r="288" spans="1:63"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9"/>
      <c r="AT288" s="19"/>
      <c r="AU288" s="6"/>
      <c r="AV288" s="6"/>
      <c r="AW288" s="6"/>
      <c r="AX288" s="6"/>
      <c r="AY288" s="6"/>
      <c r="AZ288" s="19"/>
      <c r="BA288" s="19"/>
      <c r="BB288" s="19"/>
      <c r="BC288" s="1"/>
      <c r="BD288" s="1"/>
      <c r="BE288" s="1"/>
      <c r="BF288" s="1"/>
      <c r="BG288" s="1"/>
      <c r="BH288" s="1"/>
      <c r="BI288" s="1"/>
      <c r="BJ288" s="1"/>
      <c r="BK288" s="1"/>
    </row>
    <row r="289" spans="1:63"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9"/>
      <c r="AT289" s="19"/>
      <c r="AU289" s="6"/>
      <c r="AV289" s="6"/>
      <c r="AW289" s="6"/>
      <c r="AX289" s="6"/>
      <c r="AY289" s="6"/>
      <c r="AZ289" s="19"/>
      <c r="BA289" s="19"/>
      <c r="BB289" s="19"/>
      <c r="BC289" s="1"/>
      <c r="BD289" s="1"/>
      <c r="BE289" s="1"/>
      <c r="BF289" s="1"/>
      <c r="BG289" s="1"/>
      <c r="BH289" s="1"/>
      <c r="BI289" s="1"/>
      <c r="BJ289" s="1"/>
      <c r="BK289" s="1"/>
    </row>
    <row r="290" spans="1:63"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9"/>
      <c r="AT290" s="19"/>
      <c r="AU290" s="6"/>
      <c r="AV290" s="6"/>
      <c r="AW290" s="6"/>
      <c r="AX290" s="6"/>
      <c r="AY290" s="6"/>
      <c r="AZ290" s="19"/>
      <c r="BA290" s="19"/>
      <c r="BB290" s="19"/>
      <c r="BC290" s="1"/>
      <c r="BD290" s="1"/>
      <c r="BE290" s="1"/>
      <c r="BF290" s="1"/>
      <c r="BG290" s="1"/>
      <c r="BH290" s="1"/>
      <c r="BI290" s="1"/>
      <c r="BJ290" s="1"/>
      <c r="BK290" s="1"/>
    </row>
    <row r="291" spans="1:63"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9"/>
      <c r="AT291" s="19"/>
      <c r="AU291" s="6"/>
      <c r="AV291" s="6"/>
      <c r="AW291" s="6"/>
      <c r="AX291" s="6"/>
      <c r="AY291" s="6"/>
      <c r="AZ291" s="19"/>
      <c r="BA291" s="19"/>
      <c r="BB291" s="19"/>
      <c r="BC291" s="1"/>
      <c r="BD291" s="1"/>
      <c r="BE291" s="1"/>
      <c r="BF291" s="1"/>
      <c r="BG291" s="1"/>
      <c r="BH291" s="1"/>
      <c r="BI291" s="1"/>
      <c r="BJ291" s="1"/>
      <c r="BK291" s="1"/>
    </row>
    <row r="292" spans="1:63"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9"/>
      <c r="AT292" s="19"/>
      <c r="AU292" s="6"/>
      <c r="AV292" s="6"/>
      <c r="AW292" s="6"/>
      <c r="AX292" s="6"/>
      <c r="AY292" s="6"/>
      <c r="AZ292" s="19"/>
      <c r="BA292" s="19"/>
      <c r="BB292" s="19"/>
      <c r="BC292" s="1"/>
      <c r="BD292" s="1"/>
      <c r="BE292" s="1"/>
      <c r="BF292" s="1"/>
      <c r="BG292" s="1"/>
      <c r="BH292" s="1"/>
      <c r="BI292" s="1"/>
      <c r="BJ292" s="1"/>
      <c r="BK292" s="1"/>
    </row>
    <row r="293" spans="1:63"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9"/>
      <c r="AT293" s="19"/>
      <c r="AU293" s="6"/>
      <c r="AV293" s="6"/>
      <c r="AW293" s="6"/>
      <c r="AX293" s="6"/>
      <c r="AY293" s="6"/>
      <c r="AZ293" s="19"/>
      <c r="BA293" s="19"/>
      <c r="BB293" s="19"/>
      <c r="BC293" s="1"/>
      <c r="BD293" s="1"/>
      <c r="BE293" s="1"/>
      <c r="BF293" s="1"/>
      <c r="BG293" s="1"/>
      <c r="BH293" s="1"/>
      <c r="BI293" s="1"/>
      <c r="BJ293" s="1"/>
      <c r="BK293" s="1"/>
    </row>
    <row r="294" spans="1:63"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9"/>
      <c r="AT294" s="19"/>
      <c r="AU294" s="6"/>
      <c r="AV294" s="6"/>
      <c r="AW294" s="6"/>
      <c r="AX294" s="6"/>
      <c r="AY294" s="6"/>
      <c r="AZ294" s="19"/>
      <c r="BA294" s="19"/>
      <c r="BB294" s="19"/>
      <c r="BC294" s="1"/>
      <c r="BD294" s="1"/>
      <c r="BE294" s="1"/>
      <c r="BF294" s="1"/>
      <c r="BG294" s="1"/>
      <c r="BH294" s="1"/>
      <c r="BI294" s="1"/>
      <c r="BJ294" s="1"/>
      <c r="BK294" s="1"/>
    </row>
    <row r="295" spans="1:63"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9"/>
      <c r="AT295" s="19"/>
      <c r="AU295" s="6"/>
      <c r="AV295" s="6"/>
      <c r="AW295" s="6"/>
      <c r="AX295" s="6"/>
      <c r="AY295" s="6"/>
      <c r="AZ295" s="19"/>
      <c r="BA295" s="19"/>
      <c r="BB295" s="19"/>
      <c r="BC295" s="1"/>
      <c r="BD295" s="1"/>
      <c r="BE295" s="1"/>
      <c r="BF295" s="1"/>
      <c r="BG295" s="1"/>
      <c r="BH295" s="1"/>
      <c r="BI295" s="1"/>
      <c r="BJ295" s="1"/>
      <c r="BK295" s="1"/>
    </row>
    <row r="296" spans="1:63"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9"/>
      <c r="AT296" s="19"/>
      <c r="AU296" s="6"/>
      <c r="AV296" s="6"/>
      <c r="AW296" s="6"/>
      <c r="AX296" s="6"/>
      <c r="AY296" s="6"/>
      <c r="AZ296" s="19"/>
      <c r="BA296" s="19"/>
      <c r="BB296" s="19"/>
      <c r="BC296" s="1"/>
      <c r="BD296" s="1"/>
      <c r="BE296" s="1"/>
      <c r="BF296" s="1"/>
      <c r="BG296" s="1"/>
      <c r="BH296" s="1"/>
      <c r="BI296" s="1"/>
      <c r="BJ296" s="1"/>
      <c r="BK296" s="1"/>
    </row>
    <row r="297" spans="1:63"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9"/>
      <c r="AT297" s="19"/>
      <c r="AU297" s="6"/>
      <c r="AV297" s="6"/>
      <c r="AW297" s="6"/>
      <c r="AX297" s="6"/>
      <c r="AY297" s="6"/>
      <c r="AZ297" s="19"/>
      <c r="BA297" s="19"/>
      <c r="BB297" s="19"/>
      <c r="BC297" s="1"/>
      <c r="BD297" s="1"/>
      <c r="BE297" s="1"/>
      <c r="BF297" s="1"/>
      <c r="BG297" s="1"/>
      <c r="BH297" s="1"/>
      <c r="BI297" s="1"/>
      <c r="BJ297" s="1"/>
      <c r="BK297" s="1"/>
    </row>
    <row r="298" spans="1:63"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9"/>
      <c r="AT298" s="19"/>
      <c r="AU298" s="6"/>
      <c r="AV298" s="6"/>
      <c r="AW298" s="6"/>
      <c r="AX298" s="6"/>
      <c r="AY298" s="6"/>
      <c r="AZ298" s="19"/>
      <c r="BA298" s="19"/>
      <c r="BB298" s="19"/>
      <c r="BC298" s="1"/>
      <c r="BD298" s="1"/>
      <c r="BE298" s="1"/>
      <c r="BF298" s="1"/>
      <c r="BG298" s="1"/>
      <c r="BH298" s="1"/>
      <c r="BI298" s="1"/>
      <c r="BJ298" s="1"/>
      <c r="BK298" s="1"/>
    </row>
    <row r="299" spans="1:63"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9"/>
      <c r="AT299" s="19"/>
      <c r="AU299" s="6"/>
      <c r="AV299" s="6"/>
      <c r="AW299" s="6"/>
      <c r="AX299" s="6"/>
      <c r="AY299" s="6"/>
      <c r="AZ299" s="19"/>
      <c r="BA299" s="19"/>
      <c r="BB299" s="19"/>
      <c r="BC299" s="1"/>
      <c r="BD299" s="1"/>
      <c r="BE299" s="1"/>
      <c r="BF299" s="1"/>
      <c r="BG299" s="1"/>
      <c r="BH299" s="1"/>
      <c r="BI299" s="1"/>
      <c r="BJ299" s="1"/>
      <c r="BK299" s="1"/>
    </row>
    <row r="300" spans="1:63"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9"/>
      <c r="AT300" s="19"/>
      <c r="AU300" s="6"/>
      <c r="AV300" s="6"/>
      <c r="AW300" s="6"/>
      <c r="AX300" s="6"/>
      <c r="AY300" s="6"/>
      <c r="AZ300" s="19"/>
      <c r="BA300" s="19"/>
      <c r="BB300" s="19"/>
      <c r="BC300" s="1"/>
      <c r="BD300" s="1"/>
      <c r="BE300" s="1"/>
      <c r="BF300" s="1"/>
      <c r="BG300" s="1"/>
      <c r="BH300" s="1"/>
      <c r="BI300" s="1"/>
      <c r="BJ300" s="1"/>
      <c r="BK300" s="1"/>
    </row>
    <row r="301" spans="1:63"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9"/>
      <c r="AT301" s="19"/>
      <c r="AU301" s="6"/>
      <c r="AV301" s="6"/>
      <c r="AW301" s="6"/>
      <c r="AX301" s="6"/>
      <c r="AY301" s="6"/>
      <c r="AZ301" s="19"/>
      <c r="BA301" s="19"/>
      <c r="BB301" s="19"/>
      <c r="BC301" s="1"/>
      <c r="BD301" s="1"/>
      <c r="BE301" s="1"/>
      <c r="BF301" s="1"/>
      <c r="BG301" s="1"/>
      <c r="BH301" s="1"/>
      <c r="BI301" s="1"/>
      <c r="BJ301" s="1"/>
      <c r="BK301" s="1"/>
    </row>
    <row r="302" spans="1:63"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9"/>
      <c r="AT302" s="19"/>
      <c r="AU302" s="6"/>
      <c r="AV302" s="6"/>
      <c r="AW302" s="6"/>
      <c r="AX302" s="6"/>
      <c r="AY302" s="6"/>
      <c r="AZ302" s="19"/>
      <c r="BA302" s="19"/>
      <c r="BB302" s="19"/>
      <c r="BC302" s="1"/>
      <c r="BD302" s="1"/>
      <c r="BE302" s="1"/>
      <c r="BF302" s="1"/>
      <c r="BG302" s="1"/>
      <c r="BH302" s="1"/>
      <c r="BI302" s="1"/>
      <c r="BJ302" s="1"/>
      <c r="BK302" s="1"/>
    </row>
    <row r="303" spans="1:63"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9"/>
      <c r="AT303" s="19"/>
      <c r="AU303" s="6"/>
      <c r="AV303" s="6"/>
      <c r="AW303" s="6"/>
      <c r="AX303" s="6"/>
      <c r="AY303" s="6"/>
      <c r="AZ303" s="19"/>
      <c r="BA303" s="19"/>
      <c r="BB303" s="19"/>
      <c r="BC303" s="1"/>
      <c r="BD303" s="1"/>
      <c r="BE303" s="1"/>
      <c r="BF303" s="1"/>
      <c r="BG303" s="1"/>
      <c r="BH303" s="1"/>
      <c r="BI303" s="1"/>
      <c r="BJ303" s="1"/>
      <c r="BK303" s="1"/>
    </row>
    <row r="304" spans="1:63"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9"/>
      <c r="AT304" s="19"/>
      <c r="AU304" s="6"/>
      <c r="AV304" s="6"/>
      <c r="AW304" s="6"/>
      <c r="AX304" s="6"/>
      <c r="AY304" s="6"/>
      <c r="AZ304" s="19"/>
      <c r="BA304" s="19"/>
      <c r="BB304" s="19"/>
      <c r="BC304" s="1"/>
      <c r="BD304" s="1"/>
      <c r="BE304" s="1"/>
      <c r="BF304" s="1"/>
      <c r="BG304" s="1"/>
      <c r="BH304" s="1"/>
      <c r="BI304" s="1"/>
      <c r="BJ304" s="1"/>
      <c r="BK304" s="1"/>
    </row>
    <row r="305" spans="1:63"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9"/>
      <c r="AT305" s="19"/>
      <c r="AU305" s="6"/>
      <c r="AV305" s="6"/>
      <c r="AW305" s="6"/>
      <c r="AX305" s="6"/>
      <c r="AY305" s="6"/>
      <c r="AZ305" s="19"/>
      <c r="BA305" s="19"/>
      <c r="BB305" s="19"/>
      <c r="BC305" s="1"/>
      <c r="BD305" s="1"/>
      <c r="BE305" s="1"/>
      <c r="BF305" s="1"/>
      <c r="BG305" s="1"/>
      <c r="BH305" s="1"/>
      <c r="BI305" s="1"/>
      <c r="BJ305" s="1"/>
      <c r="BK305" s="1"/>
    </row>
    <row r="306" spans="1:63"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9"/>
      <c r="AT306" s="19"/>
      <c r="AU306" s="6"/>
      <c r="AV306" s="6"/>
      <c r="AW306" s="6"/>
      <c r="AX306" s="6"/>
      <c r="AY306" s="6"/>
      <c r="AZ306" s="19"/>
      <c r="BA306" s="19"/>
      <c r="BB306" s="19"/>
      <c r="BC306" s="1"/>
      <c r="BD306" s="1"/>
      <c r="BE306" s="1"/>
      <c r="BF306" s="1"/>
      <c r="BG306" s="1"/>
      <c r="BH306" s="1"/>
      <c r="BI306" s="1"/>
      <c r="BJ306" s="1"/>
      <c r="BK306" s="1"/>
    </row>
    <row r="307" spans="1:63"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9"/>
      <c r="AT307" s="19"/>
      <c r="AU307" s="6"/>
      <c r="AV307" s="6"/>
      <c r="AW307" s="6"/>
      <c r="AX307" s="6"/>
      <c r="AY307" s="6"/>
      <c r="AZ307" s="19"/>
      <c r="BA307" s="19"/>
      <c r="BB307" s="19"/>
      <c r="BC307" s="1"/>
      <c r="BD307" s="1"/>
      <c r="BE307" s="1"/>
      <c r="BF307" s="1"/>
      <c r="BG307" s="1"/>
      <c r="BH307" s="1"/>
      <c r="BI307" s="1"/>
      <c r="BJ307" s="1"/>
      <c r="BK307" s="1"/>
    </row>
    <row r="308" spans="1:63"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9"/>
      <c r="AT308" s="19"/>
      <c r="AU308" s="6"/>
      <c r="AV308" s="6"/>
      <c r="AW308" s="6"/>
      <c r="AX308" s="6"/>
      <c r="AY308" s="6"/>
      <c r="AZ308" s="19"/>
      <c r="BA308" s="19"/>
      <c r="BB308" s="19"/>
      <c r="BC308" s="1"/>
      <c r="BD308" s="1"/>
      <c r="BE308" s="1"/>
      <c r="BF308" s="1"/>
      <c r="BG308" s="1"/>
      <c r="BH308" s="1"/>
      <c r="BI308" s="1"/>
      <c r="BJ308" s="1"/>
      <c r="BK308" s="1"/>
    </row>
    <row r="309" spans="1:63"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9"/>
      <c r="AT309" s="19"/>
      <c r="AU309" s="6"/>
      <c r="AV309" s="6"/>
      <c r="AW309" s="6"/>
      <c r="AX309" s="6"/>
      <c r="AY309" s="6"/>
      <c r="AZ309" s="19"/>
      <c r="BA309" s="19"/>
      <c r="BB309" s="19"/>
      <c r="BC309" s="1"/>
      <c r="BD309" s="1"/>
      <c r="BE309" s="1"/>
      <c r="BF309" s="1"/>
      <c r="BG309" s="1"/>
      <c r="BH309" s="1"/>
      <c r="BI309" s="1"/>
      <c r="BJ309" s="1"/>
      <c r="BK309" s="1"/>
    </row>
    <row r="310" spans="1:63"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9"/>
      <c r="AT310" s="19"/>
      <c r="AU310" s="6"/>
      <c r="AV310" s="6"/>
      <c r="AW310" s="6"/>
      <c r="AX310" s="6"/>
      <c r="AY310" s="6"/>
      <c r="AZ310" s="19"/>
      <c r="BA310" s="19"/>
      <c r="BB310" s="19"/>
      <c r="BC310" s="1"/>
      <c r="BD310" s="1"/>
      <c r="BE310" s="1"/>
      <c r="BF310" s="1"/>
      <c r="BG310" s="1"/>
      <c r="BH310" s="1"/>
      <c r="BI310" s="1"/>
      <c r="BJ310" s="1"/>
      <c r="BK310" s="1"/>
    </row>
    <row r="311" spans="1:63"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9"/>
      <c r="AT311" s="19"/>
      <c r="AU311" s="6"/>
      <c r="AV311" s="6"/>
      <c r="AW311" s="6"/>
      <c r="AX311" s="6"/>
      <c r="AY311" s="6"/>
      <c r="AZ311" s="19"/>
      <c r="BA311" s="19"/>
      <c r="BB311" s="19"/>
      <c r="BC311" s="1"/>
      <c r="BD311" s="1"/>
      <c r="BE311" s="1"/>
      <c r="BF311" s="1"/>
      <c r="BG311" s="1"/>
      <c r="BH311" s="1"/>
      <c r="BI311" s="1"/>
      <c r="BJ311" s="1"/>
      <c r="BK311" s="1"/>
    </row>
    <row r="312" spans="1:63"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9"/>
      <c r="AT312" s="19"/>
      <c r="AU312" s="6"/>
      <c r="AV312" s="6"/>
      <c r="AW312" s="6"/>
      <c r="AX312" s="6"/>
      <c r="AY312" s="6"/>
      <c r="AZ312" s="19"/>
      <c r="BA312" s="19"/>
      <c r="BB312" s="19"/>
      <c r="BC312" s="1"/>
      <c r="BD312" s="1"/>
      <c r="BE312" s="1"/>
      <c r="BF312" s="1"/>
      <c r="BG312" s="1"/>
      <c r="BH312" s="1"/>
      <c r="BI312" s="1"/>
      <c r="BJ312" s="1"/>
      <c r="BK312" s="1"/>
    </row>
    <row r="313" spans="1:63"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9"/>
      <c r="AT313" s="19"/>
      <c r="AU313" s="6"/>
      <c r="AV313" s="6"/>
      <c r="AW313" s="6"/>
      <c r="AX313" s="6"/>
      <c r="AY313" s="6"/>
      <c r="AZ313" s="19"/>
      <c r="BA313" s="19"/>
      <c r="BB313" s="19"/>
      <c r="BC313" s="1"/>
      <c r="BD313" s="1"/>
      <c r="BE313" s="1"/>
      <c r="BF313" s="1"/>
      <c r="BG313" s="1"/>
      <c r="BH313" s="1"/>
      <c r="BI313" s="1"/>
      <c r="BJ313" s="1"/>
      <c r="BK313" s="1"/>
    </row>
    <row r="314" spans="1:63"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9"/>
      <c r="AT314" s="19"/>
      <c r="AU314" s="6"/>
      <c r="AV314" s="6"/>
      <c r="AW314" s="6"/>
      <c r="AX314" s="6"/>
      <c r="AY314" s="6"/>
      <c r="AZ314" s="19"/>
      <c r="BA314" s="19"/>
      <c r="BB314" s="19"/>
      <c r="BC314" s="1"/>
      <c r="BD314" s="1"/>
      <c r="BE314" s="1"/>
      <c r="BF314" s="1"/>
      <c r="BG314" s="1"/>
      <c r="BH314" s="1"/>
      <c r="BI314" s="1"/>
      <c r="BJ314" s="1"/>
      <c r="BK314" s="1"/>
    </row>
    <row r="315" spans="1:63"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9"/>
      <c r="AT315" s="19"/>
      <c r="AU315" s="6"/>
      <c r="AV315" s="6"/>
      <c r="AW315" s="6"/>
      <c r="AX315" s="6"/>
      <c r="AY315" s="6"/>
      <c r="AZ315" s="19"/>
      <c r="BA315" s="19"/>
      <c r="BB315" s="19"/>
      <c r="BC315" s="1"/>
      <c r="BD315" s="1"/>
      <c r="BE315" s="1"/>
      <c r="BF315" s="1"/>
      <c r="BG315" s="1"/>
      <c r="BH315" s="1"/>
      <c r="BI315" s="1"/>
      <c r="BJ315" s="1"/>
      <c r="BK315" s="1"/>
    </row>
    <row r="316" spans="1:63"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9"/>
      <c r="AT316" s="19"/>
      <c r="AU316" s="6"/>
      <c r="AV316" s="6"/>
      <c r="AW316" s="6"/>
      <c r="AX316" s="6"/>
      <c r="AY316" s="6"/>
      <c r="AZ316" s="19"/>
      <c r="BA316" s="19"/>
      <c r="BB316" s="19"/>
      <c r="BC316" s="1"/>
      <c r="BD316" s="1"/>
      <c r="BE316" s="1"/>
      <c r="BF316" s="1"/>
      <c r="BG316" s="1"/>
      <c r="BH316" s="1"/>
      <c r="BI316" s="1"/>
      <c r="BJ316" s="1"/>
      <c r="BK316" s="1"/>
    </row>
    <row r="317" spans="1:63"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9"/>
      <c r="AT317" s="19"/>
      <c r="AU317" s="6"/>
      <c r="AV317" s="6"/>
      <c r="AW317" s="6"/>
      <c r="AX317" s="6"/>
      <c r="AY317" s="6"/>
      <c r="AZ317" s="19"/>
      <c r="BA317" s="19"/>
      <c r="BB317" s="19"/>
      <c r="BC317" s="1"/>
      <c r="BD317" s="1"/>
      <c r="BE317" s="1"/>
      <c r="BF317" s="1"/>
      <c r="BG317" s="1"/>
      <c r="BH317" s="1"/>
      <c r="BI317" s="1"/>
      <c r="BJ317" s="1"/>
      <c r="BK317" s="1"/>
    </row>
    <row r="318" spans="1:63"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9"/>
      <c r="AT318" s="19"/>
      <c r="AU318" s="6"/>
      <c r="AV318" s="6"/>
      <c r="AW318" s="6"/>
      <c r="AX318" s="6"/>
      <c r="AY318" s="6"/>
      <c r="AZ318" s="19"/>
      <c r="BA318" s="19"/>
      <c r="BB318" s="19"/>
      <c r="BC318" s="1"/>
      <c r="BD318" s="1"/>
      <c r="BE318" s="1"/>
      <c r="BF318" s="1"/>
      <c r="BG318" s="1"/>
      <c r="BH318" s="1"/>
      <c r="BI318" s="1"/>
      <c r="BJ318" s="1"/>
      <c r="BK318" s="1"/>
    </row>
    <row r="319" spans="1:63"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9"/>
      <c r="AT319" s="19"/>
      <c r="AU319" s="6"/>
      <c r="AV319" s="6"/>
      <c r="AW319" s="6"/>
      <c r="AX319" s="6"/>
      <c r="AY319" s="6"/>
      <c r="AZ319" s="19"/>
      <c r="BA319" s="19"/>
      <c r="BB319" s="19"/>
      <c r="BC319" s="1"/>
      <c r="BD319" s="1"/>
      <c r="BE319" s="1"/>
      <c r="BF319" s="1"/>
      <c r="BG319" s="1"/>
      <c r="BH319" s="1"/>
      <c r="BI319" s="1"/>
      <c r="BJ319" s="1"/>
      <c r="BK319" s="1"/>
    </row>
    <row r="320" spans="1:63"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9"/>
      <c r="AT320" s="19"/>
      <c r="AU320" s="6"/>
      <c r="AV320" s="6"/>
      <c r="AW320" s="6"/>
      <c r="AX320" s="6"/>
      <c r="AY320" s="6"/>
      <c r="AZ320" s="19"/>
      <c r="BA320" s="19"/>
      <c r="BB320" s="19"/>
      <c r="BC320" s="1"/>
      <c r="BD320" s="1"/>
      <c r="BE320" s="1"/>
      <c r="BF320" s="1"/>
      <c r="BG320" s="1"/>
      <c r="BH320" s="1"/>
      <c r="BI320" s="1"/>
      <c r="BJ320" s="1"/>
      <c r="BK320" s="1"/>
    </row>
    <row r="321" spans="1:63"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9"/>
      <c r="AT321" s="19"/>
      <c r="AU321" s="6"/>
      <c r="AV321" s="6"/>
      <c r="AW321" s="6"/>
      <c r="AX321" s="6"/>
      <c r="AY321" s="6"/>
      <c r="AZ321" s="19"/>
      <c r="BA321" s="19"/>
      <c r="BB321" s="19"/>
      <c r="BC321" s="1"/>
      <c r="BD321" s="1"/>
      <c r="BE321" s="1"/>
      <c r="BF321" s="1"/>
      <c r="BG321" s="1"/>
      <c r="BH321" s="1"/>
      <c r="BI321" s="1"/>
      <c r="BJ321" s="1"/>
      <c r="BK321" s="1"/>
    </row>
    <row r="322" spans="1:63"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9"/>
      <c r="AT322" s="19"/>
      <c r="AU322" s="6"/>
      <c r="AV322" s="6"/>
      <c r="AW322" s="6"/>
      <c r="AX322" s="6"/>
      <c r="AY322" s="6"/>
      <c r="AZ322" s="19"/>
      <c r="BA322" s="19"/>
      <c r="BB322" s="19"/>
      <c r="BC322" s="1"/>
      <c r="BD322" s="1"/>
      <c r="BE322" s="1"/>
      <c r="BF322" s="1"/>
      <c r="BG322" s="1"/>
      <c r="BH322" s="1"/>
      <c r="BI322" s="1"/>
      <c r="BJ322" s="1"/>
      <c r="BK322" s="1"/>
    </row>
    <row r="323" spans="1:63"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9"/>
      <c r="AT323" s="19"/>
      <c r="AU323" s="6"/>
      <c r="AV323" s="6"/>
      <c r="AW323" s="6"/>
      <c r="AX323" s="6"/>
      <c r="AY323" s="6"/>
      <c r="AZ323" s="19"/>
      <c r="BA323" s="19"/>
      <c r="BB323" s="19"/>
      <c r="BC323" s="1"/>
      <c r="BD323" s="1"/>
      <c r="BE323" s="1"/>
      <c r="BF323" s="1"/>
      <c r="BG323" s="1"/>
      <c r="BH323" s="1"/>
      <c r="BI323" s="1"/>
      <c r="BJ323" s="1"/>
      <c r="BK323" s="1"/>
    </row>
    <row r="324" spans="1:63"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9"/>
      <c r="AT324" s="19"/>
      <c r="AU324" s="6"/>
      <c r="AV324" s="6"/>
      <c r="AW324" s="6"/>
      <c r="AX324" s="6"/>
      <c r="AY324" s="6"/>
      <c r="AZ324" s="19"/>
      <c r="BA324" s="19"/>
      <c r="BB324" s="19"/>
      <c r="BC324" s="1"/>
      <c r="BD324" s="1"/>
      <c r="BE324" s="1"/>
      <c r="BF324" s="1"/>
      <c r="BG324" s="1"/>
      <c r="BH324" s="1"/>
      <c r="BI324" s="1"/>
      <c r="BJ324" s="1"/>
      <c r="BK324" s="1"/>
    </row>
    <row r="325" spans="1:63"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9"/>
      <c r="AT325" s="19"/>
      <c r="AU325" s="6"/>
      <c r="AV325" s="6"/>
      <c r="AW325" s="6"/>
      <c r="AX325" s="6"/>
      <c r="AY325" s="6"/>
      <c r="AZ325" s="19"/>
      <c r="BA325" s="19"/>
      <c r="BB325" s="19"/>
      <c r="BC325" s="1"/>
      <c r="BD325" s="1"/>
      <c r="BE325" s="1"/>
      <c r="BF325" s="1"/>
      <c r="BG325" s="1"/>
      <c r="BH325" s="1"/>
      <c r="BI325" s="1"/>
      <c r="BJ325" s="1"/>
      <c r="BK325" s="1"/>
    </row>
    <row r="326" spans="1:63"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9"/>
      <c r="AT326" s="19"/>
      <c r="AU326" s="6"/>
      <c r="AV326" s="6"/>
      <c r="AW326" s="6"/>
      <c r="AX326" s="6"/>
      <c r="AY326" s="6"/>
      <c r="AZ326" s="19"/>
      <c r="BA326" s="19"/>
      <c r="BB326" s="19"/>
      <c r="BC326" s="1"/>
      <c r="BD326" s="1"/>
      <c r="BE326" s="1"/>
      <c r="BF326" s="1"/>
      <c r="BG326" s="1"/>
      <c r="BH326" s="1"/>
      <c r="BI326" s="1"/>
      <c r="BJ326" s="1"/>
      <c r="BK326" s="1"/>
    </row>
    <row r="327" spans="1:63"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9"/>
      <c r="AT327" s="19"/>
      <c r="AU327" s="6"/>
      <c r="AV327" s="6"/>
      <c r="AW327" s="6"/>
      <c r="AX327" s="6"/>
      <c r="AY327" s="6"/>
      <c r="AZ327" s="19"/>
      <c r="BA327" s="19"/>
      <c r="BB327" s="19"/>
      <c r="BC327" s="1"/>
      <c r="BD327" s="1"/>
      <c r="BE327" s="1"/>
      <c r="BF327" s="1"/>
      <c r="BG327" s="1"/>
      <c r="BH327" s="1"/>
      <c r="BI327" s="1"/>
      <c r="BJ327" s="1"/>
      <c r="BK327" s="1"/>
    </row>
    <row r="328" spans="1:63"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9"/>
      <c r="AT328" s="19"/>
      <c r="AU328" s="6"/>
      <c r="AV328" s="6"/>
      <c r="AW328" s="6"/>
      <c r="AX328" s="6"/>
      <c r="AY328" s="6"/>
      <c r="AZ328" s="19"/>
      <c r="BA328" s="19"/>
      <c r="BB328" s="19"/>
      <c r="BC328" s="1"/>
      <c r="BD328" s="1"/>
      <c r="BE328" s="1"/>
      <c r="BF328" s="1"/>
      <c r="BG328" s="1"/>
      <c r="BH328" s="1"/>
      <c r="BI328" s="1"/>
      <c r="BJ328" s="1"/>
      <c r="BK328" s="1"/>
    </row>
    <row r="329" spans="1:63"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9"/>
      <c r="AT329" s="19"/>
      <c r="AU329" s="6"/>
      <c r="AV329" s="6"/>
      <c r="AW329" s="6"/>
      <c r="AX329" s="6"/>
      <c r="AY329" s="6"/>
      <c r="AZ329" s="19"/>
      <c r="BA329" s="19"/>
      <c r="BB329" s="19"/>
      <c r="BC329" s="1"/>
      <c r="BD329" s="1"/>
      <c r="BE329" s="1"/>
      <c r="BF329" s="1"/>
      <c r="BG329" s="1"/>
      <c r="BH329" s="1"/>
      <c r="BI329" s="1"/>
      <c r="BJ329" s="1"/>
      <c r="BK329" s="1"/>
    </row>
    <row r="330" spans="1:63"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9"/>
      <c r="AT330" s="19"/>
      <c r="AU330" s="6"/>
      <c r="AV330" s="6"/>
      <c r="AW330" s="6"/>
      <c r="AX330" s="6"/>
      <c r="AY330" s="6"/>
      <c r="AZ330" s="19"/>
      <c r="BA330" s="19"/>
      <c r="BB330" s="19"/>
      <c r="BC330" s="1"/>
      <c r="BD330" s="1"/>
      <c r="BE330" s="1"/>
      <c r="BF330" s="1"/>
      <c r="BG330" s="1"/>
      <c r="BH330" s="1"/>
      <c r="BI330" s="1"/>
      <c r="BJ330" s="1"/>
      <c r="BK330" s="1"/>
    </row>
    <row r="331" spans="1:63"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9"/>
      <c r="AT331" s="19"/>
      <c r="AU331" s="6"/>
      <c r="AV331" s="6"/>
      <c r="AW331" s="6"/>
      <c r="AX331" s="6"/>
      <c r="AY331" s="6"/>
      <c r="AZ331" s="19"/>
      <c r="BA331" s="19"/>
      <c r="BB331" s="19"/>
      <c r="BC331" s="1"/>
      <c r="BD331" s="1"/>
      <c r="BE331" s="1"/>
      <c r="BF331" s="1"/>
      <c r="BG331" s="1"/>
      <c r="BH331" s="1"/>
      <c r="BI331" s="1"/>
      <c r="BJ331" s="1"/>
      <c r="BK331" s="1"/>
    </row>
    <row r="332" spans="1:63"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9"/>
      <c r="AT332" s="19"/>
      <c r="AU332" s="6"/>
      <c r="AV332" s="6"/>
      <c r="AW332" s="6"/>
      <c r="AX332" s="6"/>
      <c r="AY332" s="6"/>
      <c r="AZ332" s="19"/>
      <c r="BA332" s="19"/>
      <c r="BB332" s="19"/>
      <c r="BC332" s="1"/>
      <c r="BD332" s="1"/>
      <c r="BE332" s="1"/>
      <c r="BF332" s="1"/>
      <c r="BG332" s="1"/>
      <c r="BH332" s="1"/>
      <c r="BI332" s="1"/>
      <c r="BJ332" s="1"/>
      <c r="BK332" s="1"/>
    </row>
    <row r="333" spans="1:63"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9"/>
      <c r="AT333" s="19"/>
      <c r="AU333" s="6"/>
      <c r="AV333" s="6"/>
      <c r="AW333" s="6"/>
      <c r="AX333" s="6"/>
      <c r="AY333" s="6"/>
      <c r="AZ333" s="19"/>
      <c r="BA333" s="19"/>
      <c r="BB333" s="19"/>
      <c r="BC333" s="1"/>
      <c r="BD333" s="1"/>
      <c r="BE333" s="1"/>
      <c r="BF333" s="1"/>
      <c r="BG333" s="1"/>
      <c r="BH333" s="1"/>
      <c r="BI333" s="1"/>
      <c r="BJ333" s="1"/>
      <c r="BK333" s="1"/>
    </row>
    <row r="334" spans="1:63"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9"/>
      <c r="AT334" s="19"/>
      <c r="AU334" s="6"/>
      <c r="AV334" s="6"/>
      <c r="AW334" s="6"/>
      <c r="AX334" s="6"/>
      <c r="AY334" s="6"/>
      <c r="AZ334" s="19"/>
      <c r="BA334" s="19"/>
      <c r="BB334" s="19"/>
      <c r="BC334" s="1"/>
      <c r="BD334" s="1"/>
      <c r="BE334" s="1"/>
      <c r="BF334" s="1"/>
      <c r="BG334" s="1"/>
      <c r="BH334" s="1"/>
      <c r="BI334" s="1"/>
      <c r="BJ334" s="1"/>
      <c r="BK334" s="1"/>
    </row>
    <row r="335" spans="1:63"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9"/>
      <c r="AT335" s="19"/>
      <c r="AU335" s="6"/>
      <c r="AV335" s="6"/>
      <c r="AW335" s="6"/>
      <c r="AX335" s="6"/>
      <c r="AY335" s="6"/>
      <c r="AZ335" s="19"/>
      <c r="BA335" s="19"/>
      <c r="BB335" s="19"/>
      <c r="BC335" s="1"/>
      <c r="BD335" s="1"/>
      <c r="BE335" s="1"/>
      <c r="BF335" s="1"/>
      <c r="BG335" s="1"/>
      <c r="BH335" s="1"/>
      <c r="BI335" s="1"/>
      <c r="BJ335" s="1"/>
      <c r="BK335" s="1"/>
    </row>
    <row r="336" spans="1:63"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9"/>
      <c r="AT336" s="19"/>
      <c r="AU336" s="6"/>
      <c r="AV336" s="6"/>
      <c r="AW336" s="6"/>
      <c r="AX336" s="6"/>
      <c r="AY336" s="6"/>
      <c r="AZ336" s="19"/>
      <c r="BA336" s="19"/>
      <c r="BB336" s="19"/>
      <c r="BC336" s="1"/>
      <c r="BD336" s="1"/>
      <c r="BE336" s="1"/>
      <c r="BF336" s="1"/>
      <c r="BG336" s="1"/>
      <c r="BH336" s="1"/>
      <c r="BI336" s="1"/>
      <c r="BJ336" s="1"/>
      <c r="BK336" s="1"/>
    </row>
    <row r="337" spans="1:63"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9"/>
      <c r="AT337" s="19"/>
      <c r="AU337" s="6"/>
      <c r="AV337" s="6"/>
      <c r="AW337" s="6"/>
      <c r="AX337" s="6"/>
      <c r="AY337" s="6"/>
      <c r="AZ337" s="19"/>
      <c r="BA337" s="19"/>
      <c r="BB337" s="19"/>
      <c r="BC337" s="1"/>
      <c r="BD337" s="1"/>
      <c r="BE337" s="1"/>
      <c r="BF337" s="1"/>
      <c r="BG337" s="1"/>
      <c r="BH337" s="1"/>
      <c r="BI337" s="1"/>
      <c r="BJ337" s="1"/>
      <c r="BK337" s="1"/>
    </row>
    <row r="338" spans="1:63"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9"/>
      <c r="AT338" s="19"/>
      <c r="AU338" s="6"/>
      <c r="AV338" s="6"/>
      <c r="AW338" s="6"/>
      <c r="AX338" s="6"/>
      <c r="AY338" s="6"/>
      <c r="AZ338" s="19"/>
      <c r="BA338" s="19"/>
      <c r="BB338" s="19"/>
      <c r="BC338" s="1"/>
      <c r="BD338" s="1"/>
      <c r="BE338" s="1"/>
      <c r="BF338" s="1"/>
      <c r="BG338" s="1"/>
      <c r="BH338" s="1"/>
      <c r="BI338" s="1"/>
      <c r="BJ338" s="1"/>
      <c r="BK338" s="1"/>
    </row>
    <row r="339" spans="1:63"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9"/>
      <c r="AT339" s="19"/>
      <c r="AU339" s="19"/>
      <c r="AV339" s="19"/>
      <c r="AW339" s="19"/>
      <c r="AX339" s="19"/>
      <c r="AY339" s="19"/>
      <c r="AZ339" s="19"/>
      <c r="BA339" s="19"/>
      <c r="BB339" s="19"/>
      <c r="BC339" s="1"/>
      <c r="BD339" s="1"/>
      <c r="BE339" s="1"/>
      <c r="BF339" s="1"/>
      <c r="BG339" s="1"/>
      <c r="BH339" s="1"/>
      <c r="BI339" s="1"/>
      <c r="BJ339" s="1"/>
      <c r="BK339" s="1"/>
    </row>
    <row r="340" spans="1:63"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9"/>
      <c r="AT340" s="19"/>
      <c r="AU340" s="19"/>
      <c r="AV340" s="19"/>
      <c r="AW340" s="19"/>
      <c r="AX340" s="19"/>
      <c r="AY340" s="19"/>
      <c r="AZ340" s="19"/>
      <c r="BA340" s="19"/>
      <c r="BB340" s="19"/>
      <c r="BC340" s="1"/>
      <c r="BD340" s="1"/>
      <c r="BE340" s="1"/>
      <c r="BF340" s="1"/>
      <c r="BG340" s="1"/>
      <c r="BH340" s="1"/>
      <c r="BI340" s="1"/>
      <c r="BJ340" s="1"/>
      <c r="BK340" s="1"/>
    </row>
    <row r="341" spans="1:63"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9"/>
      <c r="AT341" s="19"/>
      <c r="AU341" s="19"/>
      <c r="AV341" s="19"/>
      <c r="AW341" s="19"/>
      <c r="AX341" s="19"/>
      <c r="AY341" s="19"/>
      <c r="AZ341" s="19"/>
      <c r="BA341" s="19"/>
      <c r="BB341" s="19"/>
      <c r="BC341" s="1"/>
      <c r="BD341" s="1"/>
      <c r="BE341" s="1"/>
      <c r="BF341" s="1"/>
      <c r="BG341" s="1"/>
      <c r="BH341" s="1"/>
      <c r="BI341" s="1"/>
      <c r="BJ341" s="1"/>
      <c r="BK341" s="1"/>
    </row>
    <row r="342" spans="1:63"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9"/>
      <c r="AT342" s="19"/>
      <c r="AU342" s="19"/>
      <c r="AV342" s="19"/>
      <c r="AW342" s="19"/>
      <c r="AX342" s="19"/>
      <c r="AY342" s="19"/>
      <c r="AZ342" s="19"/>
      <c r="BA342" s="19"/>
      <c r="BB342" s="19"/>
      <c r="BC342" s="1"/>
      <c r="BD342" s="1"/>
      <c r="BE342" s="1"/>
      <c r="BF342" s="1"/>
      <c r="BG342" s="1"/>
      <c r="BH342" s="1"/>
      <c r="BI342" s="1"/>
      <c r="BJ342" s="1"/>
      <c r="BK342" s="1"/>
    </row>
    <row r="343" spans="1:63"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9"/>
      <c r="AT343" s="19"/>
      <c r="AU343" s="19"/>
      <c r="AV343" s="19"/>
      <c r="AW343" s="19"/>
      <c r="AX343" s="19"/>
      <c r="AY343" s="19"/>
      <c r="AZ343" s="19"/>
      <c r="BA343" s="19"/>
      <c r="BB343" s="19"/>
      <c r="BC343" s="1"/>
      <c r="BD343" s="1"/>
      <c r="BE343" s="1"/>
      <c r="BF343" s="1"/>
      <c r="BG343" s="1"/>
      <c r="BH343" s="1"/>
      <c r="BI343" s="1"/>
      <c r="BJ343" s="1"/>
      <c r="BK343" s="1"/>
    </row>
    <row r="344" spans="1:63"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9"/>
      <c r="AT344" s="19"/>
      <c r="AU344" s="19"/>
      <c r="AV344" s="19"/>
      <c r="AW344" s="19"/>
      <c r="AX344" s="19"/>
      <c r="AY344" s="19"/>
      <c r="AZ344" s="19"/>
      <c r="BA344" s="19"/>
      <c r="BB344" s="19"/>
      <c r="BC344" s="1"/>
      <c r="BD344" s="1"/>
      <c r="BE344" s="1"/>
      <c r="BF344" s="1"/>
      <c r="BG344" s="1"/>
      <c r="BH344" s="1"/>
      <c r="BI344" s="1"/>
      <c r="BJ344" s="1"/>
      <c r="BK344" s="1"/>
    </row>
    <row r="345" spans="1:63"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9"/>
      <c r="AT345" s="19"/>
      <c r="AU345" s="19"/>
      <c r="AV345" s="19"/>
      <c r="AW345" s="19"/>
      <c r="AX345" s="19"/>
      <c r="AY345" s="19"/>
      <c r="AZ345" s="19"/>
      <c r="BA345" s="19"/>
      <c r="BB345" s="19"/>
      <c r="BC345" s="1"/>
      <c r="BD345" s="1"/>
      <c r="BE345" s="1"/>
      <c r="BF345" s="1"/>
      <c r="BG345" s="1"/>
      <c r="BH345" s="1"/>
      <c r="BI345" s="1"/>
      <c r="BJ345" s="1"/>
      <c r="BK345" s="1"/>
    </row>
    <row r="346" spans="1:63"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9"/>
      <c r="AT346" s="19"/>
      <c r="AU346" s="19"/>
      <c r="AV346" s="19"/>
      <c r="AW346" s="19"/>
      <c r="AX346" s="19"/>
      <c r="AY346" s="19"/>
      <c r="AZ346" s="19"/>
      <c r="BA346" s="19"/>
      <c r="BB346" s="19"/>
      <c r="BC346" s="1"/>
      <c r="BD346" s="1"/>
      <c r="BE346" s="1"/>
      <c r="BF346" s="1"/>
      <c r="BG346" s="1"/>
      <c r="BH346" s="1"/>
      <c r="BI346" s="1"/>
      <c r="BJ346" s="1"/>
      <c r="BK346" s="1"/>
    </row>
    <row r="347" spans="1:63"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9"/>
      <c r="AT347" s="19"/>
      <c r="AU347" s="19"/>
      <c r="AV347" s="19"/>
      <c r="AW347" s="19"/>
      <c r="AX347" s="19"/>
      <c r="AY347" s="19"/>
      <c r="AZ347" s="19"/>
      <c r="BA347" s="19"/>
      <c r="BB347" s="19"/>
      <c r="BC347" s="1"/>
      <c r="BD347" s="1"/>
      <c r="BE347" s="1"/>
      <c r="BF347" s="1"/>
      <c r="BG347" s="1"/>
      <c r="BH347" s="1"/>
      <c r="BI347" s="1"/>
      <c r="BJ347" s="1"/>
      <c r="BK347" s="1"/>
    </row>
    <row r="348" spans="1:63"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9"/>
      <c r="AT348" s="19"/>
      <c r="AU348" s="19"/>
      <c r="AV348" s="19"/>
      <c r="AW348" s="19"/>
      <c r="AX348" s="19"/>
      <c r="AY348" s="19"/>
      <c r="AZ348" s="19"/>
      <c r="BA348" s="19"/>
      <c r="BB348" s="19"/>
      <c r="BC348" s="1"/>
      <c r="BD348" s="1"/>
      <c r="BE348" s="1"/>
      <c r="BF348" s="1"/>
      <c r="BG348" s="1"/>
      <c r="BH348" s="1"/>
      <c r="BI348" s="1"/>
      <c r="BJ348" s="1"/>
      <c r="BK348" s="1"/>
    </row>
    <row r="349" spans="1:63"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9"/>
      <c r="AT349" s="19"/>
      <c r="AU349" s="19"/>
      <c r="AV349" s="19"/>
      <c r="AW349" s="19"/>
      <c r="AX349" s="19"/>
      <c r="AY349" s="19"/>
      <c r="AZ349" s="19"/>
      <c r="BA349" s="19"/>
      <c r="BB349" s="19"/>
      <c r="BC349" s="1"/>
      <c r="BD349" s="1"/>
      <c r="BE349" s="1"/>
      <c r="BF349" s="1"/>
      <c r="BG349" s="1"/>
      <c r="BH349" s="1"/>
      <c r="BI349" s="1"/>
      <c r="BJ349" s="1"/>
      <c r="BK349" s="1"/>
    </row>
    <row r="350" spans="1:63"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9"/>
      <c r="AT350" s="19"/>
      <c r="AU350" s="19"/>
      <c r="AV350" s="19"/>
      <c r="AW350" s="19"/>
      <c r="AX350" s="19"/>
      <c r="AY350" s="19"/>
      <c r="AZ350" s="19"/>
      <c r="BA350" s="19"/>
      <c r="BB350" s="19"/>
      <c r="BC350" s="1"/>
      <c r="BD350" s="1"/>
      <c r="BE350" s="1"/>
      <c r="BF350" s="1"/>
      <c r="BG350" s="1"/>
      <c r="BH350" s="1"/>
      <c r="BI350" s="1"/>
      <c r="BJ350" s="1"/>
      <c r="BK350" s="1"/>
    </row>
    <row r="351" spans="1:63"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9"/>
      <c r="AT351" s="19"/>
      <c r="AU351" s="19"/>
      <c r="AV351" s="19"/>
      <c r="AW351" s="19"/>
      <c r="AX351" s="19"/>
      <c r="AY351" s="19"/>
      <c r="AZ351" s="19"/>
      <c r="BA351" s="19"/>
      <c r="BB351" s="19"/>
      <c r="BC351" s="1"/>
      <c r="BD351" s="1"/>
      <c r="BE351" s="1"/>
      <c r="BF351" s="1"/>
      <c r="BG351" s="1"/>
      <c r="BH351" s="1"/>
      <c r="BI351" s="1"/>
      <c r="BJ351" s="1"/>
      <c r="BK351" s="1"/>
    </row>
    <row r="352" spans="1:63"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9"/>
      <c r="AT352" s="19"/>
      <c r="AU352" s="19"/>
      <c r="AV352" s="19"/>
      <c r="AW352" s="19"/>
      <c r="AX352" s="19"/>
      <c r="AY352" s="19"/>
      <c r="AZ352" s="19"/>
      <c r="BA352" s="19"/>
      <c r="BB352" s="19"/>
      <c r="BC352" s="1"/>
      <c r="BD352" s="1"/>
      <c r="BE352" s="1"/>
      <c r="BF352" s="1"/>
      <c r="BG352" s="1"/>
      <c r="BH352" s="1"/>
      <c r="BI352" s="1"/>
      <c r="BJ352" s="1"/>
      <c r="BK352" s="1"/>
    </row>
    <row r="353" spans="1:63"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9"/>
      <c r="AT353" s="19"/>
      <c r="AU353" s="19"/>
      <c r="AV353" s="19"/>
      <c r="AW353" s="19"/>
      <c r="AX353" s="19"/>
      <c r="AY353" s="19"/>
      <c r="AZ353" s="19"/>
      <c r="BA353" s="19"/>
      <c r="BB353" s="19"/>
      <c r="BC353" s="1"/>
      <c r="BD353" s="1"/>
      <c r="BE353" s="1"/>
      <c r="BF353" s="1"/>
      <c r="BG353" s="1"/>
      <c r="BH353" s="1"/>
      <c r="BI353" s="1"/>
      <c r="BJ353" s="1"/>
      <c r="BK353" s="1"/>
    </row>
    <row r="354" spans="1:63"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9"/>
      <c r="AT354" s="19"/>
      <c r="AU354" s="19"/>
      <c r="AV354" s="19"/>
      <c r="AW354" s="19"/>
      <c r="AX354" s="19"/>
      <c r="AY354" s="19"/>
      <c r="AZ354" s="19"/>
      <c r="BA354" s="19"/>
      <c r="BB354" s="19"/>
      <c r="BC354" s="1"/>
      <c r="BD354" s="1"/>
      <c r="BE354" s="1"/>
      <c r="BF354" s="1"/>
      <c r="BG354" s="1"/>
      <c r="BH354" s="1"/>
      <c r="BI354" s="1"/>
      <c r="BJ354" s="1"/>
      <c r="BK354" s="1"/>
    </row>
    <row r="355" spans="1:63"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9"/>
      <c r="AT355" s="19"/>
      <c r="AU355" s="19"/>
      <c r="AV355" s="19"/>
      <c r="AW355" s="19"/>
      <c r="AX355" s="19"/>
      <c r="AY355" s="19"/>
      <c r="AZ355" s="19"/>
      <c r="BA355" s="19"/>
      <c r="BB355" s="19"/>
      <c r="BC355" s="1"/>
      <c r="BD355" s="1"/>
      <c r="BE355" s="1"/>
      <c r="BF355" s="1"/>
      <c r="BG355" s="1"/>
      <c r="BH355" s="1"/>
      <c r="BI355" s="1"/>
      <c r="BJ355" s="1"/>
      <c r="BK355" s="1"/>
    </row>
    <row r="356" spans="1:63"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9"/>
      <c r="AT356" s="19"/>
      <c r="AU356" s="19"/>
      <c r="AV356" s="19"/>
      <c r="AW356" s="19"/>
      <c r="AX356" s="19"/>
      <c r="AY356" s="19"/>
      <c r="AZ356" s="19"/>
      <c r="BA356" s="19"/>
      <c r="BB356" s="19"/>
      <c r="BC356" s="1"/>
      <c r="BD356" s="1"/>
      <c r="BE356" s="1"/>
      <c r="BF356" s="1"/>
      <c r="BG356" s="1"/>
      <c r="BH356" s="1"/>
      <c r="BI356" s="1"/>
      <c r="BJ356" s="1"/>
      <c r="BK356" s="1"/>
    </row>
    <row r="357" spans="1:63"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9"/>
      <c r="AT357" s="19"/>
      <c r="AU357" s="19"/>
      <c r="AV357" s="19"/>
      <c r="AW357" s="19"/>
      <c r="AX357" s="19"/>
      <c r="AY357" s="19"/>
      <c r="AZ357" s="19"/>
      <c r="BA357" s="19"/>
      <c r="BB357" s="19"/>
      <c r="BC357" s="1"/>
      <c r="BD357" s="1"/>
      <c r="BE357" s="1"/>
      <c r="BF357" s="1"/>
      <c r="BG357" s="1"/>
      <c r="BH357" s="1"/>
      <c r="BI357" s="1"/>
      <c r="BJ357" s="1"/>
      <c r="BK357" s="1"/>
    </row>
    <row r="358" spans="1:63"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9"/>
      <c r="AT358" s="19"/>
      <c r="AU358" s="19"/>
      <c r="AV358" s="19"/>
      <c r="AW358" s="19"/>
      <c r="AX358" s="19"/>
      <c r="AY358" s="19"/>
      <c r="AZ358" s="19"/>
      <c r="BA358" s="19"/>
      <c r="BB358" s="19"/>
      <c r="BC358" s="1"/>
      <c r="BD358" s="1"/>
      <c r="BE358" s="1"/>
      <c r="BF358" s="1"/>
      <c r="BG358" s="1"/>
      <c r="BH358" s="1"/>
      <c r="BI358" s="1"/>
      <c r="BJ358" s="1"/>
      <c r="BK358" s="1"/>
    </row>
    <row r="359" spans="1:63"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9"/>
      <c r="AT359" s="19"/>
      <c r="AU359" s="19"/>
      <c r="AV359" s="19"/>
      <c r="AW359" s="19"/>
      <c r="AX359" s="19"/>
      <c r="AY359" s="19"/>
      <c r="AZ359" s="19"/>
      <c r="BA359" s="19"/>
      <c r="BB359" s="19"/>
      <c r="BC359" s="1"/>
      <c r="BD359" s="1"/>
      <c r="BE359" s="1"/>
      <c r="BF359" s="1"/>
      <c r="BG359" s="1"/>
      <c r="BH359" s="1"/>
      <c r="BI359" s="1"/>
      <c r="BJ359" s="1"/>
      <c r="BK359" s="1"/>
    </row>
    <row r="360" spans="1:63"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9"/>
      <c r="AT360" s="19"/>
      <c r="AU360" s="19"/>
      <c r="AV360" s="19"/>
      <c r="AW360" s="19"/>
      <c r="AX360" s="19"/>
      <c r="AY360" s="19"/>
      <c r="AZ360" s="19"/>
      <c r="BA360" s="19"/>
      <c r="BB360" s="19"/>
      <c r="BC360" s="1"/>
      <c r="BD360" s="1"/>
      <c r="BE360" s="1"/>
      <c r="BF360" s="1"/>
      <c r="BG360" s="1"/>
      <c r="BH360" s="1"/>
      <c r="BI360" s="1"/>
      <c r="BJ360" s="1"/>
      <c r="BK360" s="1"/>
    </row>
    <row r="361" spans="1:63"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9"/>
      <c r="AT361" s="19"/>
      <c r="AU361" s="19"/>
      <c r="AV361" s="19"/>
      <c r="AW361" s="19"/>
      <c r="AX361" s="19"/>
      <c r="AY361" s="19"/>
      <c r="AZ361" s="19"/>
      <c r="BA361" s="19"/>
      <c r="BB361" s="19"/>
      <c r="BC361" s="1"/>
      <c r="BD361" s="1"/>
      <c r="BE361" s="1"/>
      <c r="BF361" s="1"/>
      <c r="BG361" s="1"/>
      <c r="BH361" s="1"/>
      <c r="BI361" s="1"/>
      <c r="BJ361" s="1"/>
      <c r="BK361" s="1"/>
    </row>
    <row r="362" spans="1:63"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9"/>
      <c r="AT362" s="19"/>
      <c r="AU362" s="19"/>
      <c r="AV362" s="19"/>
      <c r="AW362" s="19"/>
      <c r="AX362" s="19"/>
      <c r="AY362" s="19"/>
      <c r="AZ362" s="19"/>
      <c r="BA362" s="19"/>
      <c r="BB362" s="19"/>
      <c r="BC362" s="1"/>
      <c r="BD362" s="1"/>
      <c r="BE362" s="1"/>
      <c r="BF362" s="1"/>
      <c r="BG362" s="1"/>
      <c r="BH362" s="1"/>
      <c r="BI362" s="1"/>
      <c r="BJ362" s="1"/>
      <c r="BK362" s="1"/>
    </row>
    <row r="363" spans="1:63"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9"/>
      <c r="AT363" s="19"/>
      <c r="AU363" s="19"/>
      <c r="AV363" s="19"/>
      <c r="AW363" s="19"/>
      <c r="AX363" s="19"/>
      <c r="AY363" s="19"/>
      <c r="AZ363" s="19"/>
      <c r="BA363" s="19"/>
      <c r="BB363" s="19"/>
      <c r="BC363" s="1"/>
      <c r="BD363" s="1"/>
      <c r="BE363" s="1"/>
      <c r="BF363" s="1"/>
      <c r="BG363" s="1"/>
      <c r="BH363" s="1"/>
      <c r="BI363" s="1"/>
      <c r="BJ363" s="1"/>
      <c r="BK363" s="1"/>
    </row>
    <row r="364" spans="1:63"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9"/>
      <c r="AT364" s="19"/>
      <c r="AU364" s="19"/>
      <c r="AV364" s="19"/>
      <c r="AW364" s="19"/>
      <c r="AX364" s="19"/>
      <c r="AY364" s="19"/>
      <c r="AZ364" s="19"/>
      <c r="BA364" s="19"/>
      <c r="BB364" s="19"/>
      <c r="BC364" s="1"/>
      <c r="BD364" s="1"/>
      <c r="BE364" s="1"/>
      <c r="BF364" s="1"/>
      <c r="BG364" s="1"/>
      <c r="BH364" s="1"/>
      <c r="BI364" s="1"/>
      <c r="BJ364" s="1"/>
      <c r="BK364" s="1"/>
    </row>
    <row r="365" spans="1:63"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9"/>
      <c r="AT365" s="19"/>
      <c r="AU365" s="19"/>
      <c r="AV365" s="19"/>
      <c r="AW365" s="19"/>
      <c r="AX365" s="19"/>
      <c r="AY365" s="19"/>
      <c r="AZ365" s="19"/>
      <c r="BA365" s="19"/>
      <c r="BB365" s="19"/>
      <c r="BC365" s="1"/>
      <c r="BD365" s="1"/>
      <c r="BE365" s="1"/>
      <c r="BF365" s="1"/>
      <c r="BG365" s="1"/>
      <c r="BH365" s="1"/>
      <c r="BI365" s="1"/>
      <c r="BJ365" s="1"/>
      <c r="BK365" s="1"/>
    </row>
    <row r="366" spans="1:63"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9"/>
      <c r="AT366" s="19"/>
      <c r="AU366" s="19"/>
      <c r="AV366" s="19"/>
      <c r="AW366" s="19"/>
      <c r="AX366" s="19"/>
      <c r="AY366" s="19"/>
      <c r="AZ366" s="19"/>
      <c r="BA366" s="19"/>
      <c r="BB366" s="19"/>
      <c r="BC366" s="1"/>
      <c r="BD366" s="1"/>
      <c r="BE366" s="1"/>
      <c r="BF366" s="1"/>
      <c r="BG366" s="1"/>
      <c r="BH366" s="1"/>
      <c r="BI366" s="1"/>
      <c r="BJ366" s="1"/>
      <c r="BK366" s="1"/>
    </row>
    <row r="367" spans="1:63"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9"/>
      <c r="AT367" s="19"/>
      <c r="AU367" s="19"/>
      <c r="AV367" s="19"/>
      <c r="AW367" s="19"/>
      <c r="AX367" s="19"/>
      <c r="AY367" s="19"/>
      <c r="AZ367" s="19"/>
      <c r="BA367" s="19"/>
      <c r="BB367" s="19"/>
      <c r="BC367" s="1"/>
      <c r="BD367" s="1"/>
      <c r="BE367" s="1"/>
      <c r="BF367" s="1"/>
      <c r="BG367" s="1"/>
      <c r="BH367" s="1"/>
      <c r="BI367" s="1"/>
      <c r="BJ367" s="1"/>
      <c r="BK367" s="1"/>
    </row>
    <row r="368" spans="1:63"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9"/>
      <c r="AT368" s="19"/>
      <c r="AU368" s="19"/>
      <c r="AV368" s="19"/>
      <c r="AW368" s="19"/>
      <c r="AX368" s="19"/>
      <c r="AY368" s="19"/>
      <c r="AZ368" s="19"/>
      <c r="BA368" s="19"/>
      <c r="BB368" s="19"/>
      <c r="BC368" s="1"/>
      <c r="BD368" s="1"/>
      <c r="BE368" s="1"/>
      <c r="BF368" s="1"/>
      <c r="BG368" s="1"/>
      <c r="BH368" s="1"/>
      <c r="BI368" s="1"/>
      <c r="BJ368" s="1"/>
      <c r="BK368" s="1"/>
    </row>
    <row r="369" spans="1:63"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9"/>
      <c r="AT369" s="19"/>
      <c r="AU369" s="19"/>
      <c r="AV369" s="19"/>
      <c r="AW369" s="19"/>
      <c r="AX369" s="19"/>
      <c r="AY369" s="19"/>
      <c r="AZ369" s="19"/>
      <c r="BA369" s="19"/>
      <c r="BB369" s="19"/>
      <c r="BC369" s="1"/>
      <c r="BD369" s="1"/>
      <c r="BE369" s="1"/>
      <c r="BF369" s="1"/>
      <c r="BG369" s="1"/>
      <c r="BH369" s="1"/>
      <c r="BI369" s="1"/>
      <c r="BJ369" s="1"/>
      <c r="BK369" s="1"/>
    </row>
    <row r="370" spans="1:63"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9"/>
      <c r="AT370" s="19"/>
      <c r="AU370" s="19"/>
      <c r="AV370" s="19"/>
      <c r="AW370" s="19"/>
      <c r="AX370" s="19"/>
      <c r="AY370" s="19"/>
      <c r="AZ370" s="19"/>
      <c r="BA370" s="19"/>
      <c r="BB370" s="19"/>
      <c r="BC370" s="1"/>
      <c r="BD370" s="1"/>
      <c r="BE370" s="1"/>
      <c r="BF370" s="1"/>
      <c r="BG370" s="1"/>
      <c r="BH370" s="1"/>
      <c r="BI370" s="1"/>
      <c r="BJ370" s="1"/>
      <c r="BK370" s="1"/>
    </row>
    <row r="371" spans="1:63"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9"/>
      <c r="AT371" s="19"/>
      <c r="AU371" s="19"/>
      <c r="AV371" s="19"/>
      <c r="AW371" s="19"/>
      <c r="AX371" s="19"/>
      <c r="AY371" s="19"/>
      <c r="AZ371" s="19"/>
      <c r="BA371" s="19"/>
      <c r="BB371" s="19"/>
      <c r="BC371" s="1"/>
      <c r="BD371" s="1"/>
      <c r="BE371" s="1"/>
      <c r="BF371" s="1"/>
      <c r="BG371" s="1"/>
      <c r="BH371" s="1"/>
      <c r="BI371" s="1"/>
      <c r="BJ371" s="1"/>
      <c r="BK371" s="1"/>
    </row>
    <row r="372" spans="1:63"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9"/>
      <c r="AT372" s="19"/>
      <c r="AU372" s="19"/>
      <c r="AV372" s="19"/>
      <c r="AW372" s="19"/>
      <c r="AX372" s="19"/>
      <c r="AY372" s="19"/>
      <c r="AZ372" s="19"/>
      <c r="BA372" s="19"/>
      <c r="BB372" s="19"/>
      <c r="BC372" s="1"/>
      <c r="BD372" s="1"/>
      <c r="BE372" s="1"/>
      <c r="BF372" s="1"/>
      <c r="BG372" s="1"/>
      <c r="BH372" s="1"/>
      <c r="BI372" s="1"/>
      <c r="BJ372" s="1"/>
      <c r="BK372" s="1"/>
    </row>
    <row r="373" spans="1:63"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9"/>
      <c r="AT373" s="19"/>
      <c r="AU373" s="19"/>
      <c r="AV373" s="19"/>
      <c r="AW373" s="19"/>
      <c r="AX373" s="19"/>
      <c r="AY373" s="19"/>
      <c r="AZ373" s="19"/>
      <c r="BA373" s="19"/>
      <c r="BB373" s="19"/>
      <c r="BC373" s="1"/>
      <c r="BD373" s="1"/>
      <c r="BE373" s="1"/>
      <c r="BF373" s="1"/>
      <c r="BG373" s="1"/>
      <c r="BH373" s="1"/>
      <c r="BI373" s="1"/>
      <c r="BJ373" s="1"/>
      <c r="BK373" s="1"/>
    </row>
    <row r="374" spans="1:63"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9"/>
      <c r="AT374" s="19"/>
      <c r="AU374" s="19"/>
      <c r="AV374" s="19"/>
      <c r="AW374" s="19"/>
      <c r="AX374" s="19"/>
      <c r="AY374" s="19"/>
      <c r="AZ374" s="19"/>
      <c r="BA374" s="19"/>
      <c r="BB374" s="19"/>
      <c r="BC374" s="1"/>
      <c r="BD374" s="1"/>
      <c r="BE374" s="1"/>
      <c r="BF374" s="1"/>
      <c r="BG374" s="1"/>
      <c r="BH374" s="1"/>
      <c r="BI374" s="1"/>
      <c r="BJ374" s="1"/>
      <c r="BK374" s="1"/>
    </row>
    <row r="375" spans="1:63"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9"/>
      <c r="AT375" s="19"/>
      <c r="AU375" s="19"/>
      <c r="AV375" s="19"/>
      <c r="AW375" s="19"/>
      <c r="AX375" s="19"/>
      <c r="AY375" s="19"/>
      <c r="AZ375" s="19"/>
      <c r="BA375" s="19"/>
      <c r="BB375" s="19"/>
      <c r="BC375" s="1"/>
      <c r="BD375" s="1"/>
      <c r="BE375" s="1"/>
      <c r="BF375" s="1"/>
      <c r="BG375" s="1"/>
      <c r="BH375" s="1"/>
      <c r="BI375" s="1"/>
      <c r="BJ375" s="1"/>
      <c r="BK375" s="1"/>
    </row>
    <row r="376" spans="1:63"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9"/>
      <c r="AT376" s="19"/>
      <c r="AU376" s="19"/>
      <c r="AV376" s="19"/>
      <c r="AW376" s="19"/>
      <c r="AX376" s="19"/>
      <c r="AY376" s="19"/>
      <c r="AZ376" s="19"/>
      <c r="BA376" s="19"/>
      <c r="BB376" s="19"/>
      <c r="BC376" s="1"/>
      <c r="BD376" s="1"/>
      <c r="BE376" s="1"/>
      <c r="BF376" s="1"/>
      <c r="BG376" s="1"/>
      <c r="BH376" s="1"/>
      <c r="BI376" s="1"/>
      <c r="BJ376" s="1"/>
      <c r="BK376" s="1"/>
    </row>
    <row r="377" spans="1:63"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9"/>
      <c r="AT377" s="19"/>
      <c r="AU377" s="19"/>
      <c r="AV377" s="19"/>
      <c r="AW377" s="19"/>
      <c r="AX377" s="19"/>
      <c r="AY377" s="19"/>
      <c r="AZ377" s="19"/>
      <c r="BA377" s="19"/>
      <c r="BB377" s="19"/>
      <c r="BC377" s="1"/>
      <c r="BD377" s="1"/>
      <c r="BE377" s="1"/>
      <c r="BF377" s="1"/>
      <c r="BG377" s="1"/>
      <c r="BH377" s="1"/>
      <c r="BI377" s="1"/>
      <c r="BJ377" s="1"/>
      <c r="BK377" s="1"/>
    </row>
    <row r="378" spans="1:63"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9"/>
      <c r="AT378" s="19"/>
      <c r="AU378" s="19"/>
      <c r="AV378" s="19"/>
      <c r="AW378" s="19"/>
      <c r="AX378" s="19"/>
      <c r="AY378" s="19"/>
      <c r="AZ378" s="19"/>
      <c r="BA378" s="19"/>
      <c r="BB378" s="19"/>
      <c r="BC378" s="1"/>
      <c r="BD378" s="1"/>
      <c r="BE378" s="1"/>
      <c r="BF378" s="1"/>
      <c r="BG378" s="1"/>
      <c r="BH378" s="1"/>
      <c r="BI378" s="1"/>
      <c r="BJ378" s="1"/>
      <c r="BK378" s="1"/>
    </row>
    <row r="379" spans="1:63"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9"/>
      <c r="AT379" s="19"/>
      <c r="AU379" s="19"/>
      <c r="AV379" s="19"/>
      <c r="AW379" s="19"/>
      <c r="AX379" s="19"/>
      <c r="AY379" s="19"/>
      <c r="AZ379" s="19"/>
      <c r="BA379" s="19"/>
      <c r="BB379" s="19"/>
      <c r="BC379" s="1"/>
      <c r="BD379" s="1"/>
      <c r="BE379" s="1"/>
      <c r="BF379" s="1"/>
      <c r="BG379" s="1"/>
      <c r="BH379" s="1"/>
      <c r="BI379" s="1"/>
      <c r="BJ379" s="1"/>
      <c r="BK379" s="1"/>
    </row>
    <row r="380" spans="1:63"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9"/>
      <c r="AT380" s="19"/>
      <c r="AU380" s="19"/>
      <c r="AV380" s="19"/>
      <c r="AW380" s="19"/>
      <c r="AX380" s="19"/>
      <c r="AY380" s="19"/>
      <c r="AZ380" s="19"/>
      <c r="BA380" s="19"/>
      <c r="BB380" s="19"/>
      <c r="BC380" s="1"/>
      <c r="BD380" s="1"/>
      <c r="BE380" s="1"/>
      <c r="BF380" s="1"/>
      <c r="BG380" s="1"/>
      <c r="BH380" s="1"/>
      <c r="BI380" s="1"/>
      <c r="BJ380" s="1"/>
      <c r="BK380" s="1"/>
    </row>
    <row r="381" spans="1:63"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9"/>
      <c r="AT381" s="19"/>
      <c r="AU381" s="19"/>
      <c r="AV381" s="19"/>
      <c r="AW381" s="19"/>
      <c r="AX381" s="19"/>
      <c r="AY381" s="19"/>
      <c r="AZ381" s="19"/>
      <c r="BA381" s="19"/>
      <c r="BB381" s="19"/>
      <c r="BC381" s="1"/>
      <c r="BD381" s="1"/>
      <c r="BE381" s="1"/>
      <c r="BF381" s="1"/>
      <c r="BG381" s="1"/>
      <c r="BH381" s="1"/>
      <c r="BI381" s="1"/>
      <c r="BJ381" s="1"/>
      <c r="BK381" s="1"/>
    </row>
    <row r="382" spans="1:63"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9"/>
      <c r="AT382" s="19"/>
      <c r="AU382" s="19"/>
      <c r="AV382" s="19"/>
      <c r="AW382" s="19"/>
      <c r="AX382" s="19"/>
      <c r="AY382" s="19"/>
      <c r="AZ382" s="19"/>
      <c r="BA382" s="19"/>
      <c r="BB382" s="19"/>
      <c r="BC382" s="1"/>
      <c r="BD382" s="1"/>
      <c r="BE382" s="1"/>
      <c r="BF382" s="1"/>
      <c r="BG382" s="1"/>
      <c r="BH382" s="1"/>
      <c r="BI382" s="1"/>
      <c r="BJ382" s="1"/>
      <c r="BK382" s="1"/>
    </row>
    <row r="383" spans="1:63"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9"/>
      <c r="AT383" s="19"/>
      <c r="AU383" s="19"/>
      <c r="AV383" s="19"/>
      <c r="AW383" s="19"/>
      <c r="AX383" s="19"/>
      <c r="AY383" s="19"/>
      <c r="AZ383" s="19"/>
      <c r="BA383" s="19"/>
      <c r="BB383" s="19"/>
      <c r="BC383" s="1"/>
      <c r="BD383" s="1"/>
      <c r="BE383" s="1"/>
      <c r="BF383" s="1"/>
      <c r="BG383" s="1"/>
      <c r="BH383" s="1"/>
      <c r="BI383" s="1"/>
      <c r="BJ383" s="1"/>
      <c r="BK383" s="1"/>
    </row>
    <row r="384" spans="1:63"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9"/>
      <c r="AT384" s="19"/>
      <c r="AU384" s="19"/>
      <c r="AV384" s="19"/>
      <c r="AW384" s="19"/>
      <c r="AX384" s="19"/>
      <c r="AY384" s="19"/>
      <c r="AZ384" s="19"/>
      <c r="BA384" s="19"/>
      <c r="BB384" s="19"/>
      <c r="BC384" s="1"/>
      <c r="BD384" s="1"/>
      <c r="BE384" s="1"/>
      <c r="BF384" s="1"/>
      <c r="BG384" s="1"/>
      <c r="BH384" s="1"/>
      <c r="BI384" s="1"/>
      <c r="BJ384" s="1"/>
      <c r="BK384" s="1"/>
    </row>
    <row r="385" spans="1:63"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9"/>
      <c r="AT385" s="19"/>
      <c r="AU385" s="19"/>
      <c r="AV385" s="19"/>
      <c r="AW385" s="19"/>
      <c r="AX385" s="19"/>
      <c r="AY385" s="19"/>
      <c r="AZ385" s="19"/>
      <c r="BA385" s="19"/>
      <c r="BB385" s="19"/>
      <c r="BC385" s="1"/>
      <c r="BD385" s="1"/>
      <c r="BE385" s="1"/>
      <c r="BF385" s="1"/>
      <c r="BG385" s="1"/>
      <c r="BH385" s="1"/>
      <c r="BI385" s="1"/>
      <c r="BJ385" s="1"/>
      <c r="BK385" s="1"/>
    </row>
    <row r="386" spans="1:63"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9"/>
      <c r="AT386" s="19"/>
      <c r="AU386" s="19"/>
      <c r="AV386" s="19"/>
      <c r="AW386" s="19"/>
      <c r="AX386" s="19"/>
      <c r="AY386" s="19"/>
      <c r="AZ386" s="19"/>
      <c r="BA386" s="19"/>
      <c r="BB386" s="19"/>
      <c r="BC386" s="1"/>
      <c r="BD386" s="1"/>
      <c r="BE386" s="1"/>
      <c r="BF386" s="1"/>
      <c r="BG386" s="1"/>
      <c r="BH386" s="1"/>
      <c r="BI386" s="1"/>
      <c r="BJ386" s="1"/>
      <c r="BK386" s="1"/>
    </row>
    <row r="387" spans="1:63"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9"/>
      <c r="AT387" s="19"/>
      <c r="AU387" s="19"/>
      <c r="AV387" s="19"/>
      <c r="AW387" s="19"/>
      <c r="AX387" s="19"/>
      <c r="AY387" s="19"/>
      <c r="AZ387" s="19"/>
      <c r="BA387" s="19"/>
      <c r="BB387" s="19"/>
      <c r="BC387" s="1"/>
      <c r="BD387" s="1"/>
      <c r="BE387" s="1"/>
      <c r="BF387" s="1"/>
      <c r="BG387" s="1"/>
      <c r="BH387" s="1"/>
      <c r="BI387" s="1"/>
      <c r="BJ387" s="1"/>
      <c r="BK387" s="1"/>
    </row>
    <row r="388" spans="1:63"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9"/>
      <c r="AT388" s="19"/>
      <c r="AU388" s="19"/>
      <c r="AV388" s="19"/>
      <c r="AW388" s="19"/>
      <c r="AX388" s="19"/>
      <c r="AY388" s="19"/>
      <c r="AZ388" s="19"/>
      <c r="BA388" s="19"/>
      <c r="BB388" s="19"/>
      <c r="BC388" s="1"/>
      <c r="BD388" s="1"/>
      <c r="BE388" s="1"/>
      <c r="BF388" s="1"/>
      <c r="BG388" s="1"/>
      <c r="BH388" s="1"/>
      <c r="BI388" s="1"/>
      <c r="BJ388" s="1"/>
      <c r="BK388" s="1"/>
    </row>
    <row r="389" spans="1:63"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9"/>
      <c r="AT389" s="19"/>
      <c r="AU389" s="19"/>
      <c r="AV389" s="19"/>
      <c r="AW389" s="19"/>
      <c r="AX389" s="19"/>
      <c r="AY389" s="19"/>
      <c r="AZ389" s="19"/>
      <c r="BA389" s="19"/>
      <c r="BB389" s="19"/>
      <c r="BC389" s="1"/>
      <c r="BD389" s="1"/>
      <c r="BE389" s="1"/>
      <c r="BF389" s="1"/>
      <c r="BG389" s="1"/>
      <c r="BH389" s="1"/>
      <c r="BI389" s="1"/>
      <c r="BJ389" s="1"/>
      <c r="BK389" s="1"/>
    </row>
    <row r="390" spans="1:63"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9"/>
      <c r="AT390" s="19"/>
      <c r="AU390" s="19"/>
      <c r="AV390" s="19"/>
      <c r="AW390" s="19"/>
      <c r="AX390" s="19"/>
      <c r="AY390" s="19"/>
      <c r="AZ390" s="19"/>
      <c r="BA390" s="19"/>
      <c r="BB390" s="19"/>
      <c r="BC390" s="1"/>
      <c r="BD390" s="1"/>
      <c r="BE390" s="1"/>
      <c r="BF390" s="1"/>
      <c r="BG390" s="1"/>
      <c r="BH390" s="1"/>
      <c r="BI390" s="1"/>
      <c r="BJ390" s="1"/>
      <c r="BK390" s="1"/>
    </row>
    <row r="391" spans="1:63"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9"/>
      <c r="AT391" s="19"/>
      <c r="AU391" s="19"/>
      <c r="AV391" s="19"/>
      <c r="AW391" s="19"/>
      <c r="AX391" s="19"/>
      <c r="AY391" s="19"/>
      <c r="AZ391" s="19"/>
      <c r="BA391" s="19"/>
      <c r="BB391" s="19"/>
      <c r="BC391" s="1"/>
      <c r="BD391" s="1"/>
      <c r="BE391" s="1"/>
      <c r="BF391" s="1"/>
      <c r="BG391" s="1"/>
      <c r="BH391" s="1"/>
      <c r="BI391" s="1"/>
      <c r="BJ391" s="1"/>
      <c r="BK391" s="1"/>
    </row>
    <row r="392" spans="1:63"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9"/>
      <c r="AT392" s="19"/>
      <c r="AU392" s="19"/>
      <c r="AV392" s="19"/>
      <c r="AW392" s="19"/>
      <c r="AX392" s="19"/>
      <c r="AY392" s="19"/>
      <c r="AZ392" s="19"/>
      <c r="BA392" s="19"/>
      <c r="BB392" s="19"/>
      <c r="BC392" s="1"/>
      <c r="BD392" s="1"/>
      <c r="BE392" s="1"/>
      <c r="BF392" s="1"/>
      <c r="BG392" s="1"/>
      <c r="BH392" s="1"/>
      <c r="BI392" s="1"/>
      <c r="BJ392" s="1"/>
      <c r="BK392" s="1"/>
    </row>
    <row r="393" spans="1:63"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9"/>
      <c r="AT393" s="19"/>
      <c r="AU393" s="19"/>
      <c r="AV393" s="19"/>
      <c r="AW393" s="19"/>
      <c r="AX393" s="19"/>
      <c r="AY393" s="19"/>
      <c r="AZ393" s="19"/>
      <c r="BA393" s="19"/>
      <c r="BB393" s="19"/>
      <c r="BC393" s="1"/>
      <c r="BD393" s="1"/>
      <c r="BE393" s="1"/>
      <c r="BF393" s="1"/>
      <c r="BG393" s="1"/>
      <c r="BH393" s="1"/>
      <c r="BI393" s="1"/>
      <c r="BJ393" s="1"/>
      <c r="BK393" s="1"/>
    </row>
    <row r="394" spans="1:63"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9"/>
      <c r="AT394" s="19"/>
      <c r="AU394" s="19"/>
      <c r="AV394" s="19"/>
      <c r="AW394" s="19"/>
      <c r="AX394" s="19"/>
      <c r="AY394" s="19"/>
      <c r="AZ394" s="19"/>
      <c r="BA394" s="19"/>
      <c r="BB394" s="19"/>
      <c r="BC394" s="1"/>
      <c r="BD394" s="1"/>
      <c r="BE394" s="1"/>
      <c r="BF394" s="1"/>
      <c r="BG394" s="1"/>
      <c r="BH394" s="1"/>
      <c r="BI394" s="1"/>
      <c r="BJ394" s="1"/>
      <c r="BK394" s="1"/>
    </row>
    <row r="395" spans="1:63"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9"/>
      <c r="AT395" s="19"/>
      <c r="AU395" s="19"/>
      <c r="AV395" s="19"/>
      <c r="AW395" s="19"/>
      <c r="AX395" s="19"/>
      <c r="AY395" s="19"/>
      <c r="AZ395" s="19"/>
      <c r="BA395" s="19"/>
      <c r="BB395" s="19"/>
      <c r="BC395" s="1"/>
      <c r="BD395" s="1"/>
      <c r="BE395" s="1"/>
      <c r="BF395" s="1"/>
      <c r="BG395" s="1"/>
      <c r="BH395" s="1"/>
      <c r="BI395" s="1"/>
      <c r="BJ395" s="1"/>
      <c r="BK395" s="1"/>
    </row>
    <row r="396" spans="1:63"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9"/>
      <c r="AT396" s="19"/>
      <c r="AU396" s="19"/>
      <c r="AV396" s="19"/>
      <c r="AW396" s="19"/>
      <c r="AX396" s="19"/>
      <c r="AY396" s="19"/>
      <c r="AZ396" s="19"/>
      <c r="BA396" s="19"/>
      <c r="BB396" s="19"/>
      <c r="BC396" s="1"/>
      <c r="BD396" s="1"/>
      <c r="BE396" s="1"/>
      <c r="BF396" s="1"/>
      <c r="BG396" s="1"/>
      <c r="BH396" s="1"/>
      <c r="BI396" s="1"/>
      <c r="BJ396" s="1"/>
      <c r="BK396" s="1"/>
    </row>
    <row r="397" spans="1:63"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9"/>
      <c r="AT397" s="19"/>
      <c r="AU397" s="19"/>
      <c r="AV397" s="19"/>
      <c r="AW397" s="19"/>
      <c r="AX397" s="19"/>
      <c r="AY397" s="19"/>
      <c r="AZ397" s="19"/>
      <c r="BA397" s="19"/>
      <c r="BB397" s="19"/>
      <c r="BC397" s="1"/>
      <c r="BD397" s="1"/>
      <c r="BE397" s="1"/>
      <c r="BF397" s="1"/>
      <c r="BG397" s="1"/>
      <c r="BH397" s="1"/>
      <c r="BI397" s="1"/>
      <c r="BJ397" s="1"/>
      <c r="BK397" s="1"/>
    </row>
    <row r="398" spans="1:63"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9"/>
      <c r="AT398" s="19"/>
      <c r="AU398" s="19"/>
      <c r="AV398" s="19"/>
      <c r="AW398" s="19"/>
      <c r="AX398" s="19"/>
      <c r="AY398" s="19"/>
      <c r="AZ398" s="19"/>
      <c r="BA398" s="19"/>
      <c r="BB398" s="19"/>
      <c r="BC398" s="1"/>
      <c r="BD398" s="1"/>
      <c r="BE398" s="1"/>
      <c r="BF398" s="1"/>
      <c r="BG398" s="1"/>
      <c r="BH398" s="1"/>
      <c r="BI398" s="1"/>
      <c r="BJ398" s="1"/>
      <c r="BK398" s="1"/>
    </row>
    <row r="399" spans="1:63"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9"/>
      <c r="AT399" s="19"/>
      <c r="AU399" s="19"/>
      <c r="AV399" s="19"/>
      <c r="AW399" s="19"/>
      <c r="AX399" s="19"/>
      <c r="AY399" s="19"/>
      <c r="AZ399" s="19"/>
      <c r="BA399" s="19"/>
      <c r="BB399" s="19"/>
      <c r="BC399" s="1"/>
      <c r="BD399" s="1"/>
      <c r="BE399" s="1"/>
      <c r="BF399" s="1"/>
      <c r="BG399" s="1"/>
      <c r="BH399" s="1"/>
      <c r="BI399" s="1"/>
      <c r="BJ399" s="1"/>
      <c r="BK399" s="1"/>
    </row>
    <row r="400" spans="1:63"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9"/>
      <c r="AT400" s="19"/>
      <c r="AU400" s="19"/>
      <c r="AV400" s="19"/>
      <c r="AW400" s="19"/>
      <c r="AX400" s="19"/>
      <c r="AY400" s="19"/>
      <c r="AZ400" s="19"/>
      <c r="BA400" s="19"/>
      <c r="BB400" s="19"/>
      <c r="BC400" s="1"/>
      <c r="BD400" s="1"/>
      <c r="BE400" s="1"/>
      <c r="BF400" s="1"/>
      <c r="BG400" s="1"/>
      <c r="BH400" s="1"/>
      <c r="BI400" s="1"/>
      <c r="BJ400" s="1"/>
      <c r="BK400" s="1"/>
    </row>
    <row r="401" spans="1:63"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9"/>
      <c r="AT401" s="19"/>
      <c r="AU401" s="19"/>
      <c r="AV401" s="19"/>
      <c r="AW401" s="19"/>
      <c r="AX401" s="19"/>
      <c r="AY401" s="19"/>
      <c r="AZ401" s="19"/>
      <c r="BA401" s="19"/>
      <c r="BB401" s="19"/>
      <c r="BC401" s="1"/>
      <c r="BD401" s="1"/>
      <c r="BE401" s="1"/>
      <c r="BF401" s="1"/>
      <c r="BG401" s="1"/>
      <c r="BH401" s="1"/>
      <c r="BI401" s="1"/>
      <c r="BJ401" s="1"/>
      <c r="BK401" s="1"/>
    </row>
    <row r="402" spans="1:63"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9"/>
      <c r="AT402" s="19"/>
      <c r="AU402" s="19"/>
      <c r="AV402" s="19"/>
      <c r="AW402" s="19"/>
      <c r="AX402" s="19"/>
      <c r="AY402" s="19"/>
      <c r="AZ402" s="19"/>
      <c r="BA402" s="19"/>
      <c r="BB402" s="19"/>
      <c r="BC402" s="1"/>
      <c r="BD402" s="1"/>
      <c r="BE402" s="1"/>
      <c r="BF402" s="1"/>
      <c r="BG402" s="1"/>
      <c r="BH402" s="1"/>
      <c r="BI402" s="1"/>
      <c r="BJ402" s="1"/>
      <c r="BK402" s="1"/>
    </row>
    <row r="403" spans="1:63"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9"/>
      <c r="AT403" s="19"/>
      <c r="AU403" s="19"/>
      <c r="AV403" s="19"/>
      <c r="AW403" s="19"/>
      <c r="AX403" s="19"/>
      <c r="AY403" s="19"/>
      <c r="AZ403" s="19"/>
      <c r="BA403" s="19"/>
      <c r="BB403" s="19"/>
      <c r="BC403" s="1"/>
      <c r="BD403" s="1"/>
      <c r="BE403" s="1"/>
      <c r="BF403" s="1"/>
      <c r="BG403" s="1"/>
      <c r="BH403" s="1"/>
      <c r="BI403" s="1"/>
      <c r="BJ403" s="1"/>
      <c r="BK403" s="1"/>
    </row>
    <row r="404" spans="1:63"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9"/>
      <c r="AT404" s="19"/>
      <c r="AU404" s="19"/>
      <c r="AV404" s="19"/>
      <c r="AW404" s="19"/>
      <c r="AX404" s="19"/>
      <c r="AY404" s="19"/>
      <c r="AZ404" s="19"/>
      <c r="BA404" s="19"/>
      <c r="BB404" s="19"/>
      <c r="BC404" s="1"/>
      <c r="BD404" s="1"/>
      <c r="BE404" s="1"/>
      <c r="BF404" s="1"/>
      <c r="BG404" s="1"/>
      <c r="BH404" s="1"/>
      <c r="BI404" s="1"/>
      <c r="BJ404" s="1"/>
      <c r="BK404" s="1"/>
    </row>
    <row r="405" spans="1:63"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9"/>
      <c r="AT405" s="19"/>
      <c r="AU405" s="19"/>
      <c r="AV405" s="19"/>
      <c r="AW405" s="19"/>
      <c r="AX405" s="19"/>
      <c r="AY405" s="19"/>
      <c r="AZ405" s="19"/>
      <c r="BA405" s="19"/>
      <c r="BB405" s="19"/>
      <c r="BC405" s="1"/>
      <c r="BD405" s="1"/>
      <c r="BE405" s="1"/>
      <c r="BF405" s="1"/>
      <c r="BG405" s="1"/>
      <c r="BH405" s="1"/>
      <c r="BI405" s="1"/>
      <c r="BJ405" s="1"/>
      <c r="BK405" s="1"/>
    </row>
    <row r="406" spans="1:63"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9"/>
      <c r="AT406" s="19"/>
      <c r="AU406" s="19"/>
      <c r="AV406" s="19"/>
      <c r="AW406" s="19"/>
      <c r="AX406" s="19"/>
      <c r="AY406" s="19"/>
      <c r="AZ406" s="19"/>
      <c r="BA406" s="19"/>
      <c r="BB406" s="19"/>
      <c r="BC406" s="1"/>
      <c r="BD406" s="1"/>
      <c r="BE406" s="1"/>
      <c r="BF406" s="1"/>
      <c r="BG406" s="1"/>
      <c r="BH406" s="1"/>
      <c r="BI406" s="1"/>
      <c r="BJ406" s="1"/>
      <c r="BK406" s="1"/>
    </row>
    <row r="407" spans="1:63"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9"/>
      <c r="AT407" s="19"/>
      <c r="AU407" s="19"/>
      <c r="AV407" s="19"/>
      <c r="AW407" s="19"/>
      <c r="AX407" s="19"/>
      <c r="AY407" s="19"/>
      <c r="AZ407" s="19"/>
      <c r="BA407" s="19"/>
      <c r="BB407" s="19"/>
      <c r="BC407" s="1"/>
      <c r="BD407" s="1"/>
      <c r="BE407" s="1"/>
      <c r="BF407" s="1"/>
      <c r="BG407" s="1"/>
      <c r="BH407" s="1"/>
      <c r="BI407" s="1"/>
      <c r="BJ407" s="1"/>
      <c r="BK407" s="1"/>
    </row>
    <row r="408" spans="1:63"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9"/>
      <c r="AT408" s="19"/>
      <c r="AU408" s="19"/>
      <c r="AV408" s="19"/>
      <c r="AW408" s="19"/>
      <c r="AX408" s="19"/>
      <c r="AY408" s="19"/>
      <c r="AZ408" s="19"/>
      <c r="BA408" s="19"/>
      <c r="BB408" s="19"/>
      <c r="BC408" s="1"/>
      <c r="BD408" s="1"/>
      <c r="BE408" s="1"/>
      <c r="BF408" s="1"/>
      <c r="BG408" s="1"/>
      <c r="BH408" s="1"/>
      <c r="BI408" s="1"/>
      <c r="BJ408" s="1"/>
      <c r="BK408" s="1"/>
    </row>
    <row r="409" spans="1:63"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9"/>
      <c r="AT409" s="19"/>
      <c r="AU409" s="19"/>
      <c r="AV409" s="19"/>
      <c r="AW409" s="19"/>
      <c r="AX409" s="19"/>
      <c r="AY409" s="19"/>
      <c r="AZ409" s="19"/>
      <c r="BA409" s="19"/>
      <c r="BB409" s="19"/>
      <c r="BC409" s="1"/>
      <c r="BD409" s="1"/>
      <c r="BE409" s="1"/>
      <c r="BF409" s="1"/>
      <c r="BG409" s="1"/>
      <c r="BH409" s="1"/>
      <c r="BI409" s="1"/>
      <c r="BJ409" s="1"/>
      <c r="BK409" s="1"/>
    </row>
    <row r="410" spans="1:63"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9"/>
      <c r="AT410" s="19"/>
      <c r="AU410" s="19"/>
      <c r="AV410" s="19"/>
      <c r="AW410" s="19"/>
      <c r="AX410" s="19"/>
      <c r="AY410" s="19"/>
      <c r="AZ410" s="19"/>
      <c r="BA410" s="19"/>
      <c r="BB410" s="19"/>
      <c r="BC410" s="1"/>
      <c r="BD410" s="1"/>
      <c r="BE410" s="1"/>
      <c r="BF410" s="1"/>
      <c r="BG410" s="1"/>
      <c r="BH410" s="1"/>
      <c r="BI410" s="1"/>
      <c r="BJ410" s="1"/>
      <c r="BK410" s="1"/>
    </row>
    <row r="411" spans="1:63"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9"/>
      <c r="AT411" s="19"/>
      <c r="AU411" s="19"/>
      <c r="AV411" s="19"/>
      <c r="AW411" s="19"/>
      <c r="AX411" s="19"/>
      <c r="AY411" s="19"/>
      <c r="AZ411" s="19"/>
      <c r="BA411" s="19"/>
      <c r="BB411" s="19"/>
      <c r="BC411" s="1"/>
      <c r="BD411" s="1"/>
      <c r="BE411" s="1"/>
      <c r="BF411" s="1"/>
      <c r="BG411" s="1"/>
      <c r="BH411" s="1"/>
      <c r="BI411" s="1"/>
      <c r="BJ411" s="1"/>
      <c r="BK411" s="1"/>
    </row>
    <row r="412" spans="1:63"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9"/>
      <c r="AT412" s="19"/>
      <c r="AU412" s="19"/>
      <c r="AV412" s="19"/>
      <c r="AW412" s="19"/>
      <c r="AX412" s="19"/>
      <c r="AY412" s="19"/>
      <c r="AZ412" s="19"/>
      <c r="BA412" s="19"/>
      <c r="BB412" s="19"/>
      <c r="BC412" s="1"/>
      <c r="BD412" s="1"/>
      <c r="BE412" s="1"/>
      <c r="BF412" s="1"/>
      <c r="BG412" s="1"/>
      <c r="BH412" s="1"/>
      <c r="BI412" s="1"/>
      <c r="BJ412" s="1"/>
      <c r="BK412" s="1"/>
    </row>
    <row r="413" spans="1:63"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9"/>
      <c r="AT413" s="19"/>
      <c r="AU413" s="19"/>
      <c r="AV413" s="19"/>
      <c r="AW413" s="19"/>
      <c r="AX413" s="19"/>
      <c r="AY413" s="19"/>
      <c r="AZ413" s="19"/>
      <c r="BA413" s="19"/>
      <c r="BB413" s="19"/>
      <c r="BC413" s="1"/>
      <c r="BD413" s="1"/>
      <c r="BE413" s="1"/>
      <c r="BF413" s="1"/>
      <c r="BG413" s="1"/>
      <c r="BH413" s="1"/>
      <c r="BI413" s="1"/>
      <c r="BJ413" s="1"/>
      <c r="BK413" s="1"/>
    </row>
    <row r="414" spans="1:63"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9"/>
      <c r="AT414" s="19"/>
      <c r="AU414" s="19"/>
      <c r="AV414" s="19"/>
      <c r="AW414" s="19"/>
      <c r="AX414" s="19"/>
      <c r="AY414" s="19"/>
      <c r="AZ414" s="19"/>
      <c r="BA414" s="19"/>
      <c r="BB414" s="19"/>
      <c r="BC414" s="1"/>
      <c r="BD414" s="1"/>
      <c r="BE414" s="1"/>
      <c r="BF414" s="1"/>
      <c r="BG414" s="1"/>
      <c r="BH414" s="1"/>
      <c r="BI414" s="1"/>
      <c r="BJ414" s="1"/>
      <c r="BK414" s="1"/>
    </row>
    <row r="415" spans="1:63"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9"/>
      <c r="AT415" s="19"/>
      <c r="AU415" s="19"/>
      <c r="AV415" s="19"/>
      <c r="AW415" s="19"/>
      <c r="AX415" s="19"/>
      <c r="AY415" s="19"/>
      <c r="AZ415" s="19"/>
      <c r="BA415" s="19"/>
      <c r="BB415" s="19"/>
      <c r="BC415" s="1"/>
      <c r="BD415" s="1"/>
      <c r="BE415" s="1"/>
      <c r="BF415" s="1"/>
      <c r="BG415" s="1"/>
      <c r="BH415" s="1"/>
      <c r="BI415" s="1"/>
      <c r="BJ415" s="1"/>
      <c r="BK415" s="1"/>
    </row>
    <row r="416" spans="1:63"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9"/>
      <c r="AT416" s="19"/>
      <c r="AU416" s="19"/>
      <c r="AV416" s="19"/>
      <c r="AW416" s="19"/>
      <c r="AX416" s="19"/>
      <c r="AY416" s="19"/>
      <c r="AZ416" s="19"/>
      <c r="BA416" s="19"/>
      <c r="BB416" s="19"/>
      <c r="BC416" s="1"/>
      <c r="BD416" s="1"/>
      <c r="BE416" s="1"/>
      <c r="BF416" s="1"/>
      <c r="BG416" s="1"/>
      <c r="BH416" s="1"/>
      <c r="BI416" s="1"/>
      <c r="BJ416" s="1"/>
      <c r="BK416" s="1"/>
    </row>
    <row r="417" spans="1:63"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9"/>
      <c r="AT417" s="19"/>
      <c r="AU417" s="19"/>
      <c r="AV417" s="19"/>
      <c r="AW417" s="19"/>
      <c r="AX417" s="19"/>
      <c r="AY417" s="19"/>
      <c r="AZ417" s="19"/>
      <c r="BA417" s="19"/>
      <c r="BB417" s="19"/>
      <c r="BC417" s="1"/>
      <c r="BD417" s="1"/>
      <c r="BE417" s="1"/>
      <c r="BF417" s="1"/>
      <c r="BG417" s="1"/>
      <c r="BH417" s="1"/>
      <c r="BI417" s="1"/>
      <c r="BJ417" s="1"/>
      <c r="BK417" s="1"/>
    </row>
    <row r="418" spans="1:63"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9"/>
      <c r="AT418" s="19"/>
      <c r="AU418" s="19"/>
      <c r="AV418" s="19"/>
      <c r="AW418" s="19"/>
      <c r="AX418" s="19"/>
      <c r="AY418" s="19"/>
      <c r="AZ418" s="19"/>
      <c r="BA418" s="19"/>
      <c r="BB418" s="19"/>
      <c r="BC418" s="1"/>
      <c r="BD418" s="1"/>
      <c r="BE418" s="1"/>
      <c r="BF418" s="1"/>
      <c r="BG418" s="1"/>
      <c r="BH418" s="1"/>
      <c r="BI418" s="1"/>
      <c r="BJ418" s="1"/>
      <c r="BK418" s="1"/>
    </row>
    <row r="419" spans="1:63"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9"/>
      <c r="AT419" s="19"/>
      <c r="AU419" s="19"/>
      <c r="AV419" s="19"/>
      <c r="AW419" s="19"/>
      <c r="AX419" s="19"/>
      <c r="AY419" s="19"/>
      <c r="AZ419" s="19"/>
      <c r="BA419" s="19"/>
      <c r="BB419" s="19"/>
      <c r="BC419" s="1"/>
      <c r="BD419" s="1"/>
      <c r="BE419" s="1"/>
      <c r="BF419" s="1"/>
      <c r="BG419" s="1"/>
      <c r="BH419" s="1"/>
      <c r="BI419" s="1"/>
      <c r="BJ419" s="1"/>
      <c r="BK419" s="1"/>
    </row>
    <row r="420" spans="1:63"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9"/>
      <c r="AT420" s="19"/>
      <c r="AU420" s="19"/>
      <c r="AV420" s="19"/>
      <c r="AW420" s="19"/>
      <c r="AX420" s="19"/>
      <c r="AY420" s="19"/>
      <c r="AZ420" s="19"/>
      <c r="BA420" s="19"/>
      <c r="BB420" s="19"/>
      <c r="BC420" s="1"/>
      <c r="BD420" s="1"/>
      <c r="BE420" s="1"/>
      <c r="BF420" s="1"/>
      <c r="BG420" s="1"/>
      <c r="BH420" s="1"/>
      <c r="BI420" s="1"/>
      <c r="BJ420" s="1"/>
      <c r="BK420" s="1"/>
    </row>
    <row r="421" spans="1:63"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9"/>
      <c r="AT421" s="19"/>
      <c r="AU421" s="19"/>
      <c r="AV421" s="19"/>
      <c r="AW421" s="19"/>
      <c r="AX421" s="19"/>
      <c r="AY421" s="19"/>
      <c r="AZ421" s="19"/>
      <c r="BA421" s="19"/>
      <c r="BB421" s="19"/>
      <c r="BC421" s="1"/>
      <c r="BD421" s="1"/>
      <c r="BE421" s="1"/>
      <c r="BF421" s="1"/>
      <c r="BG421" s="1"/>
      <c r="BH421" s="1"/>
      <c r="BI421" s="1"/>
      <c r="BJ421" s="1"/>
      <c r="BK421" s="1"/>
    </row>
    <row r="422" spans="1:63"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9"/>
      <c r="AT422" s="19"/>
      <c r="AU422" s="19"/>
      <c r="AV422" s="19"/>
      <c r="AW422" s="19"/>
      <c r="AX422" s="19"/>
      <c r="AY422" s="19"/>
      <c r="AZ422" s="19"/>
      <c r="BA422" s="19"/>
      <c r="BB422" s="19"/>
      <c r="BC422" s="1"/>
      <c r="BD422" s="1"/>
      <c r="BE422" s="1"/>
      <c r="BF422" s="1"/>
      <c r="BG422" s="1"/>
      <c r="BH422" s="1"/>
      <c r="BI422" s="1"/>
      <c r="BJ422" s="1"/>
      <c r="BK422" s="1"/>
    </row>
    <row r="423" spans="1:63"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9"/>
      <c r="AT423" s="19"/>
      <c r="AU423" s="19"/>
      <c r="AV423" s="19"/>
      <c r="AW423" s="19"/>
      <c r="AX423" s="19"/>
      <c r="AY423" s="19"/>
      <c r="AZ423" s="19"/>
      <c r="BA423" s="19"/>
      <c r="BB423" s="19"/>
      <c r="BC423" s="1"/>
      <c r="BD423" s="1"/>
      <c r="BE423" s="1"/>
      <c r="BF423" s="1"/>
      <c r="BG423" s="1"/>
      <c r="BH423" s="1"/>
      <c r="BI423" s="1"/>
      <c r="BJ423" s="1"/>
      <c r="BK423" s="1"/>
    </row>
    <row r="424" spans="1:63"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9"/>
      <c r="AT424" s="19"/>
      <c r="AU424" s="19"/>
      <c r="AV424" s="19"/>
      <c r="AW424" s="19"/>
      <c r="AX424" s="19"/>
      <c r="AY424" s="19"/>
      <c r="AZ424" s="19"/>
      <c r="BA424" s="19"/>
      <c r="BB424" s="19"/>
      <c r="BC424" s="1"/>
      <c r="BD424" s="1"/>
      <c r="BE424" s="1"/>
      <c r="BF424" s="1"/>
      <c r="BG424" s="1"/>
      <c r="BH424" s="1"/>
      <c r="BI424" s="1"/>
      <c r="BJ424" s="1"/>
      <c r="BK424" s="1"/>
    </row>
    <row r="425" spans="1:63"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9"/>
      <c r="AT425" s="19"/>
      <c r="AU425" s="19"/>
      <c r="AV425" s="19"/>
      <c r="AW425" s="19"/>
      <c r="AX425" s="19"/>
      <c r="AY425" s="19"/>
      <c r="AZ425" s="19"/>
      <c r="BA425" s="19"/>
      <c r="BB425" s="19"/>
      <c r="BC425" s="1"/>
      <c r="BD425" s="1"/>
      <c r="BE425" s="1"/>
      <c r="BF425" s="1"/>
      <c r="BG425" s="1"/>
      <c r="BH425" s="1"/>
      <c r="BI425" s="1"/>
      <c r="BJ425" s="1"/>
      <c r="BK425" s="1"/>
    </row>
    <row r="426" spans="1:63"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9"/>
      <c r="AT426" s="19"/>
      <c r="AU426" s="19"/>
      <c r="AV426" s="19"/>
      <c r="AW426" s="19"/>
      <c r="AX426" s="19"/>
      <c r="AY426" s="19"/>
      <c r="AZ426" s="19"/>
      <c r="BA426" s="19"/>
      <c r="BB426" s="19"/>
      <c r="BC426" s="1"/>
      <c r="BD426" s="1"/>
      <c r="BE426" s="1"/>
      <c r="BF426" s="1"/>
      <c r="BG426" s="1"/>
      <c r="BH426" s="1"/>
      <c r="BI426" s="1"/>
      <c r="BJ426" s="1"/>
      <c r="BK426" s="1"/>
    </row>
    <row r="427" spans="1:63"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9"/>
      <c r="AT427" s="19"/>
      <c r="AU427" s="19"/>
      <c r="AV427" s="19"/>
      <c r="AW427" s="19"/>
      <c r="AX427" s="19"/>
      <c r="AY427" s="19"/>
      <c r="AZ427" s="19"/>
      <c r="BA427" s="19"/>
      <c r="BB427" s="19"/>
      <c r="BC427" s="1"/>
      <c r="BD427" s="1"/>
      <c r="BE427" s="1"/>
      <c r="BF427" s="1"/>
      <c r="BG427" s="1"/>
      <c r="BH427" s="1"/>
      <c r="BI427" s="1"/>
      <c r="BJ427" s="1"/>
      <c r="BK427" s="1"/>
    </row>
    <row r="428" spans="1:63"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9"/>
      <c r="AT428" s="19"/>
      <c r="AU428" s="19"/>
      <c r="AV428" s="19"/>
      <c r="AW428" s="19"/>
      <c r="AX428" s="19"/>
      <c r="AY428" s="19"/>
      <c r="AZ428" s="19"/>
      <c r="BA428" s="19"/>
      <c r="BB428" s="19"/>
      <c r="BC428" s="1"/>
      <c r="BD428" s="1"/>
      <c r="BE428" s="1"/>
      <c r="BF428" s="1"/>
      <c r="BG428" s="1"/>
      <c r="BH428" s="1"/>
      <c r="BI428" s="1"/>
      <c r="BJ428" s="1"/>
      <c r="BK428" s="1"/>
    </row>
    <row r="429" spans="1:63"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9"/>
      <c r="AT429" s="19"/>
      <c r="AU429" s="19"/>
      <c r="AV429" s="19"/>
      <c r="AW429" s="19"/>
      <c r="AX429" s="19"/>
      <c r="AY429" s="19"/>
      <c r="AZ429" s="19"/>
      <c r="BA429" s="19"/>
      <c r="BB429" s="19"/>
      <c r="BC429" s="1"/>
      <c r="BD429" s="1"/>
      <c r="BE429" s="1"/>
      <c r="BF429" s="1"/>
      <c r="BG429" s="1"/>
      <c r="BH429" s="1"/>
      <c r="BI429" s="1"/>
      <c r="BJ429" s="1"/>
      <c r="BK429" s="1"/>
    </row>
    <row r="430" spans="1:63"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9"/>
      <c r="AT430" s="19"/>
      <c r="AU430" s="19"/>
      <c r="AV430" s="19"/>
      <c r="AW430" s="19"/>
      <c r="AX430" s="19"/>
      <c r="AY430" s="19"/>
      <c r="AZ430" s="19"/>
      <c r="BA430" s="19"/>
      <c r="BB430" s="19"/>
      <c r="BC430" s="1"/>
      <c r="BD430" s="1"/>
      <c r="BE430" s="1"/>
      <c r="BF430" s="1"/>
      <c r="BG430" s="1"/>
      <c r="BH430" s="1"/>
      <c r="BI430" s="1"/>
      <c r="BJ430" s="1"/>
      <c r="BK430" s="1"/>
    </row>
    <row r="431" spans="1:63"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9"/>
      <c r="AT431" s="19"/>
      <c r="AU431" s="19"/>
      <c r="AV431" s="19"/>
      <c r="AW431" s="19"/>
      <c r="AX431" s="19"/>
      <c r="AY431" s="19"/>
      <c r="AZ431" s="19"/>
      <c r="BA431" s="19"/>
      <c r="BB431" s="19"/>
      <c r="BC431" s="1"/>
      <c r="BD431" s="1"/>
      <c r="BE431" s="1"/>
      <c r="BF431" s="1"/>
      <c r="BG431" s="1"/>
      <c r="BH431" s="1"/>
      <c r="BI431" s="1"/>
      <c r="BJ431" s="1"/>
      <c r="BK431" s="1"/>
    </row>
    <row r="432" spans="1:63"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9"/>
      <c r="AT432" s="19"/>
      <c r="AU432" s="19"/>
      <c r="AV432" s="19"/>
      <c r="AW432" s="19"/>
      <c r="AX432" s="19"/>
      <c r="AY432" s="19"/>
      <c r="AZ432" s="19"/>
      <c r="BA432" s="19"/>
      <c r="BB432" s="19"/>
      <c r="BC432" s="1"/>
      <c r="BD432" s="1"/>
      <c r="BE432" s="1"/>
      <c r="BF432" s="1"/>
      <c r="BG432" s="1"/>
      <c r="BH432" s="1"/>
      <c r="BI432" s="1"/>
      <c r="BJ432" s="1"/>
      <c r="BK432" s="1"/>
    </row>
    <row r="433" spans="1:63"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9"/>
      <c r="AT433" s="19"/>
      <c r="AU433" s="19"/>
      <c r="AV433" s="19"/>
      <c r="AW433" s="19"/>
      <c r="AX433" s="19"/>
      <c r="AY433" s="19"/>
      <c r="AZ433" s="19"/>
      <c r="BA433" s="19"/>
      <c r="BB433" s="19"/>
      <c r="BC433" s="1"/>
      <c r="BD433" s="1"/>
      <c r="BE433" s="1"/>
      <c r="BF433" s="1"/>
      <c r="BG433" s="1"/>
      <c r="BH433" s="1"/>
      <c r="BI433" s="1"/>
      <c r="BJ433" s="1"/>
      <c r="BK433" s="1"/>
    </row>
    <row r="434" spans="1:63"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9"/>
      <c r="AT434" s="19"/>
      <c r="AU434" s="19"/>
      <c r="AV434" s="19"/>
      <c r="AW434" s="19"/>
      <c r="AX434" s="19"/>
      <c r="AY434" s="19"/>
      <c r="AZ434" s="19"/>
      <c r="BA434" s="19"/>
      <c r="BB434" s="19"/>
      <c r="BC434" s="1"/>
      <c r="BD434" s="1"/>
      <c r="BE434" s="1"/>
      <c r="BF434" s="1"/>
      <c r="BG434" s="1"/>
      <c r="BH434" s="1"/>
      <c r="BI434" s="1"/>
      <c r="BJ434" s="1"/>
      <c r="BK434" s="1"/>
    </row>
    <row r="435" spans="1:63"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9"/>
      <c r="AT435" s="19"/>
      <c r="AU435" s="19"/>
      <c r="AV435" s="19"/>
      <c r="AW435" s="19"/>
      <c r="AX435" s="19"/>
      <c r="AY435" s="19"/>
      <c r="AZ435" s="19"/>
      <c r="BA435" s="19"/>
      <c r="BB435" s="19"/>
      <c r="BC435" s="1"/>
      <c r="BD435" s="1"/>
      <c r="BE435" s="1"/>
      <c r="BF435" s="1"/>
      <c r="BG435" s="1"/>
      <c r="BH435" s="1"/>
      <c r="BI435" s="1"/>
      <c r="BJ435" s="1"/>
      <c r="BK435" s="1"/>
    </row>
    <row r="436" spans="1:63"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9"/>
      <c r="AT436" s="19"/>
      <c r="AU436" s="19"/>
      <c r="AV436" s="19"/>
      <c r="AW436" s="19"/>
      <c r="AX436" s="19"/>
      <c r="AY436" s="19"/>
      <c r="AZ436" s="19"/>
      <c r="BA436" s="19"/>
      <c r="BB436" s="19"/>
      <c r="BC436" s="1"/>
      <c r="BD436" s="1"/>
      <c r="BE436" s="1"/>
      <c r="BF436" s="1"/>
      <c r="BG436" s="1"/>
      <c r="BH436" s="1"/>
      <c r="BI436" s="1"/>
      <c r="BJ436" s="1"/>
      <c r="BK436" s="1"/>
    </row>
    <row r="437" spans="1:63"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9"/>
      <c r="AT437" s="19"/>
      <c r="AU437" s="19"/>
      <c r="AV437" s="19"/>
      <c r="AW437" s="19"/>
      <c r="AX437" s="19"/>
      <c r="AY437" s="19"/>
      <c r="AZ437" s="19"/>
      <c r="BA437" s="19"/>
      <c r="BB437" s="19"/>
      <c r="BC437" s="1"/>
      <c r="BD437" s="1"/>
      <c r="BE437" s="1"/>
      <c r="BF437" s="1"/>
      <c r="BG437" s="1"/>
      <c r="BH437" s="1"/>
      <c r="BI437" s="1"/>
      <c r="BJ437" s="1"/>
      <c r="BK437" s="1"/>
    </row>
    <row r="438" spans="1:63"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9"/>
      <c r="AT438" s="19"/>
      <c r="AU438" s="19"/>
      <c r="AV438" s="19"/>
      <c r="AW438" s="19"/>
      <c r="AX438" s="19"/>
      <c r="AY438" s="19"/>
      <c r="AZ438" s="19"/>
      <c r="BA438" s="19"/>
      <c r="BB438" s="19"/>
      <c r="BC438" s="1"/>
      <c r="BD438" s="1"/>
      <c r="BE438" s="1"/>
      <c r="BF438" s="1"/>
      <c r="BG438" s="1"/>
      <c r="BH438" s="1"/>
      <c r="BI438" s="1"/>
      <c r="BJ438" s="1"/>
      <c r="BK438" s="1"/>
    </row>
    <row r="439" spans="1:63"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9"/>
      <c r="AT439" s="19"/>
      <c r="AU439" s="19"/>
      <c r="AV439" s="19"/>
      <c r="AW439" s="19"/>
      <c r="AX439" s="19"/>
      <c r="AY439" s="19"/>
      <c r="AZ439" s="19"/>
      <c r="BA439" s="19"/>
      <c r="BB439" s="19"/>
      <c r="BC439" s="1"/>
      <c r="BD439" s="1"/>
      <c r="BE439" s="1"/>
      <c r="BF439" s="1"/>
      <c r="BG439" s="1"/>
      <c r="BH439" s="1"/>
      <c r="BI439" s="1"/>
      <c r="BJ439" s="1"/>
      <c r="BK439" s="1"/>
    </row>
    <row r="440" spans="1:63"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9"/>
      <c r="AT440" s="19"/>
      <c r="AU440" s="19"/>
      <c r="AV440" s="19"/>
      <c r="AW440" s="19"/>
      <c r="AX440" s="19"/>
      <c r="AY440" s="19"/>
      <c r="AZ440" s="19"/>
      <c r="BA440" s="19"/>
      <c r="BB440" s="19"/>
      <c r="BC440" s="1"/>
      <c r="BD440" s="1"/>
      <c r="BE440" s="1"/>
      <c r="BF440" s="1"/>
      <c r="BG440" s="1"/>
      <c r="BH440" s="1"/>
      <c r="BI440" s="1"/>
      <c r="BJ440" s="1"/>
      <c r="BK440" s="1"/>
    </row>
    <row r="441" spans="1:63"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9"/>
      <c r="AT441" s="19"/>
      <c r="AU441" s="19"/>
      <c r="AV441" s="19"/>
      <c r="AW441" s="19"/>
      <c r="AX441" s="19"/>
      <c r="AY441" s="19"/>
      <c r="AZ441" s="19"/>
      <c r="BA441" s="19"/>
      <c r="BB441" s="19"/>
      <c r="BC441" s="1"/>
      <c r="BD441" s="1"/>
      <c r="BE441" s="1"/>
      <c r="BF441" s="1"/>
      <c r="BG441" s="1"/>
      <c r="BH441" s="1"/>
      <c r="BI441" s="1"/>
      <c r="BJ441" s="1"/>
      <c r="BK441" s="1"/>
    </row>
    <row r="442" spans="1:63"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9"/>
      <c r="AT442" s="19"/>
      <c r="AU442" s="19"/>
      <c r="AV442" s="19"/>
      <c r="AW442" s="19"/>
      <c r="AX442" s="19"/>
      <c r="AY442" s="19"/>
      <c r="AZ442" s="19"/>
      <c r="BA442" s="19"/>
      <c r="BB442" s="19"/>
      <c r="BC442" s="1"/>
      <c r="BD442" s="1"/>
      <c r="BE442" s="1"/>
      <c r="BF442" s="1"/>
      <c r="BG442" s="1"/>
      <c r="BH442" s="1"/>
      <c r="BI442" s="1"/>
      <c r="BJ442" s="1"/>
      <c r="BK442" s="1"/>
    </row>
    <row r="443" spans="1:63"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9"/>
      <c r="AT443" s="19"/>
      <c r="AU443" s="19"/>
      <c r="AV443" s="19"/>
      <c r="AW443" s="19"/>
      <c r="AX443" s="19"/>
      <c r="AY443" s="19"/>
      <c r="AZ443" s="19"/>
      <c r="BA443" s="19"/>
      <c r="BB443" s="19"/>
      <c r="BC443" s="1"/>
      <c r="BD443" s="1"/>
      <c r="BE443" s="1"/>
      <c r="BF443" s="1"/>
      <c r="BG443" s="1"/>
      <c r="BH443" s="1"/>
      <c r="BI443" s="1"/>
      <c r="BJ443" s="1"/>
      <c r="BK443" s="1"/>
    </row>
    <row r="444" spans="1:63"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9"/>
      <c r="AT444" s="19"/>
      <c r="AU444" s="19"/>
      <c r="AV444" s="19"/>
      <c r="AW444" s="19"/>
      <c r="AX444" s="19"/>
      <c r="AY444" s="19"/>
      <c r="AZ444" s="19"/>
      <c r="BA444" s="19"/>
      <c r="BB444" s="19"/>
      <c r="BC444" s="1"/>
      <c r="BD444" s="1"/>
      <c r="BE444" s="1"/>
      <c r="BF444" s="1"/>
      <c r="BG444" s="1"/>
      <c r="BH444" s="1"/>
      <c r="BI444" s="1"/>
      <c r="BJ444" s="1"/>
      <c r="BK444" s="1"/>
    </row>
    <row r="445" spans="1:63"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9"/>
      <c r="AT445" s="19"/>
      <c r="AU445" s="19"/>
      <c r="AV445" s="19"/>
      <c r="AW445" s="19"/>
      <c r="AX445" s="19"/>
      <c r="AY445" s="19"/>
      <c r="AZ445" s="19"/>
      <c r="BA445" s="19"/>
      <c r="BB445" s="19"/>
      <c r="BC445" s="1"/>
      <c r="BD445" s="1"/>
      <c r="BE445" s="1"/>
      <c r="BF445" s="1"/>
      <c r="BG445" s="1"/>
      <c r="BH445" s="1"/>
      <c r="BI445" s="1"/>
      <c r="BJ445" s="1"/>
      <c r="BK445" s="1"/>
    </row>
    <row r="446" spans="1:63"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9"/>
      <c r="AT446" s="19"/>
      <c r="AU446" s="19"/>
      <c r="AV446" s="19"/>
      <c r="AW446" s="19"/>
      <c r="AX446" s="19"/>
      <c r="AY446" s="19"/>
      <c r="AZ446" s="19"/>
      <c r="BA446" s="19"/>
      <c r="BB446" s="19"/>
      <c r="BC446" s="1"/>
      <c r="BD446" s="1"/>
      <c r="BE446" s="1"/>
      <c r="BF446" s="1"/>
      <c r="BG446" s="1"/>
      <c r="BH446" s="1"/>
      <c r="BI446" s="1"/>
      <c r="BJ446" s="1"/>
      <c r="BK446" s="1"/>
    </row>
    <row r="447" spans="1:63"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9"/>
      <c r="AT447" s="19"/>
      <c r="AU447" s="19"/>
      <c r="AV447" s="19"/>
      <c r="AW447" s="19"/>
      <c r="AX447" s="19"/>
      <c r="AY447" s="19"/>
      <c r="AZ447" s="19"/>
      <c r="BA447" s="19"/>
      <c r="BB447" s="19"/>
      <c r="BC447" s="1"/>
      <c r="BD447" s="1"/>
      <c r="BE447" s="1"/>
      <c r="BF447" s="1"/>
      <c r="BG447" s="1"/>
      <c r="BH447" s="1"/>
      <c r="BI447" s="1"/>
      <c r="BJ447" s="1"/>
      <c r="BK447" s="1"/>
    </row>
    <row r="448" spans="1:63"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9"/>
      <c r="AT448" s="19"/>
      <c r="AU448" s="19"/>
      <c r="AV448" s="19"/>
      <c r="AW448" s="19"/>
      <c r="AX448" s="19"/>
      <c r="AY448" s="19"/>
      <c r="AZ448" s="19"/>
      <c r="BA448" s="19"/>
      <c r="BB448" s="19"/>
      <c r="BC448" s="1"/>
      <c r="BD448" s="1"/>
      <c r="BE448" s="1"/>
      <c r="BF448" s="1"/>
      <c r="BG448" s="1"/>
      <c r="BH448" s="1"/>
      <c r="BI448" s="1"/>
      <c r="BJ448" s="1"/>
      <c r="BK448" s="1"/>
    </row>
    <row r="449" spans="1:63"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9"/>
      <c r="AT449" s="19"/>
      <c r="AU449" s="19"/>
      <c r="AV449" s="19"/>
      <c r="AW449" s="19"/>
      <c r="AX449" s="19"/>
      <c r="AY449" s="19"/>
      <c r="AZ449" s="19"/>
      <c r="BA449" s="19"/>
      <c r="BB449" s="19"/>
      <c r="BC449" s="1"/>
      <c r="BD449" s="1"/>
      <c r="BE449" s="1"/>
      <c r="BF449" s="1"/>
      <c r="BG449" s="1"/>
      <c r="BH449" s="1"/>
      <c r="BI449" s="1"/>
      <c r="BJ449" s="1"/>
      <c r="BK449" s="1"/>
    </row>
    <row r="450" spans="1:63"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9"/>
      <c r="AT450" s="19"/>
      <c r="AU450" s="19"/>
      <c r="AV450" s="19"/>
      <c r="AW450" s="19"/>
      <c r="AX450" s="19"/>
      <c r="AY450" s="19"/>
      <c r="AZ450" s="19"/>
      <c r="BA450" s="19"/>
      <c r="BB450" s="19"/>
      <c r="BC450" s="1"/>
      <c r="BD450" s="1"/>
      <c r="BE450" s="1"/>
      <c r="BF450" s="1"/>
      <c r="BG450" s="1"/>
      <c r="BH450" s="1"/>
      <c r="BI450" s="1"/>
      <c r="BJ450" s="1"/>
      <c r="BK450" s="1"/>
    </row>
    <row r="451" spans="1:63"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9"/>
      <c r="AT451" s="19"/>
      <c r="AU451" s="19"/>
      <c r="AV451" s="19"/>
      <c r="AW451" s="19"/>
      <c r="AX451" s="19"/>
      <c r="AY451" s="19"/>
      <c r="AZ451" s="19"/>
      <c r="BA451" s="19"/>
      <c r="BB451" s="19"/>
      <c r="BC451" s="1"/>
      <c r="BD451" s="1"/>
      <c r="BE451" s="1"/>
      <c r="BF451" s="1"/>
      <c r="BG451" s="1"/>
      <c r="BH451" s="1"/>
      <c r="BI451" s="1"/>
      <c r="BJ451" s="1"/>
      <c r="BK451" s="1"/>
    </row>
    <row r="452" spans="1:63"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9"/>
      <c r="AT452" s="19"/>
      <c r="AU452" s="19"/>
      <c r="AV452" s="19"/>
      <c r="AW452" s="19"/>
      <c r="AX452" s="19"/>
      <c r="AY452" s="19"/>
      <c r="AZ452" s="19"/>
      <c r="BA452" s="19"/>
      <c r="BB452" s="19"/>
      <c r="BC452" s="1"/>
      <c r="BD452" s="1"/>
      <c r="BE452" s="1"/>
      <c r="BF452" s="1"/>
      <c r="BG452" s="1"/>
      <c r="BH452" s="1"/>
      <c r="BI452" s="1"/>
      <c r="BJ452" s="1"/>
      <c r="BK452" s="1"/>
    </row>
    <row r="453" spans="1:63"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9"/>
      <c r="AT453" s="19"/>
      <c r="AU453" s="19"/>
      <c r="AV453" s="19"/>
      <c r="AW453" s="19"/>
      <c r="AX453" s="19"/>
      <c r="AY453" s="19"/>
      <c r="AZ453" s="19"/>
      <c r="BA453" s="19"/>
      <c r="BB453" s="19"/>
      <c r="BC453" s="1"/>
      <c r="BD453" s="1"/>
      <c r="BE453" s="1"/>
      <c r="BF453" s="1"/>
      <c r="BG453" s="1"/>
      <c r="BH453" s="1"/>
      <c r="BI453" s="1"/>
      <c r="BJ453" s="1"/>
      <c r="BK453" s="1"/>
    </row>
    <row r="454" spans="1:63"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9"/>
      <c r="AT454" s="19"/>
      <c r="AU454" s="19"/>
      <c r="AV454" s="19"/>
      <c r="AW454" s="19"/>
      <c r="AX454" s="19"/>
      <c r="AY454" s="19"/>
      <c r="AZ454" s="19"/>
      <c r="BA454" s="19"/>
      <c r="BB454" s="19"/>
      <c r="BC454" s="1"/>
      <c r="BD454" s="1"/>
      <c r="BE454" s="1"/>
      <c r="BF454" s="1"/>
      <c r="BG454" s="1"/>
      <c r="BH454" s="1"/>
      <c r="BI454" s="1"/>
      <c r="BJ454" s="1"/>
      <c r="BK454" s="1"/>
    </row>
    <row r="455" spans="1:63"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9"/>
      <c r="AT455" s="19"/>
      <c r="AU455" s="19"/>
      <c r="AV455" s="19"/>
      <c r="AW455" s="19"/>
      <c r="AX455" s="19"/>
      <c r="AY455" s="19"/>
      <c r="AZ455" s="19"/>
      <c r="BA455" s="19"/>
      <c r="BB455" s="19"/>
      <c r="BC455" s="1"/>
      <c r="BD455" s="1"/>
      <c r="BE455" s="1"/>
      <c r="BF455" s="1"/>
      <c r="BG455" s="1"/>
      <c r="BH455" s="1"/>
      <c r="BI455" s="1"/>
      <c r="BJ455" s="1"/>
      <c r="BK455" s="1"/>
    </row>
    <row r="456" spans="1:63"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9"/>
      <c r="AT456" s="19"/>
      <c r="AU456" s="19"/>
      <c r="AV456" s="19"/>
      <c r="AW456" s="19"/>
      <c r="AX456" s="19"/>
      <c r="AY456" s="19"/>
      <c r="AZ456" s="19"/>
      <c r="BA456" s="19"/>
      <c r="BB456" s="19"/>
      <c r="BC456" s="1"/>
      <c r="BD456" s="1"/>
      <c r="BE456" s="1"/>
      <c r="BF456" s="1"/>
      <c r="BG456" s="1"/>
      <c r="BH456" s="1"/>
      <c r="BI456" s="1"/>
      <c r="BJ456" s="1"/>
      <c r="BK456" s="1"/>
    </row>
    <row r="457" spans="1:63"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9"/>
      <c r="AT457" s="19"/>
      <c r="AU457" s="19"/>
      <c r="AV457" s="19"/>
      <c r="AW457" s="19"/>
      <c r="AX457" s="19"/>
      <c r="AY457" s="19"/>
      <c r="AZ457" s="19"/>
      <c r="BA457" s="19"/>
      <c r="BB457" s="19"/>
      <c r="BC457" s="1"/>
      <c r="BD457" s="1"/>
      <c r="BE457" s="1"/>
      <c r="BF457" s="1"/>
      <c r="BG457" s="1"/>
      <c r="BH457" s="1"/>
      <c r="BI457" s="1"/>
      <c r="BJ457" s="1"/>
      <c r="BK457" s="1"/>
    </row>
    <row r="458" spans="1:63"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9"/>
      <c r="AT458" s="19"/>
      <c r="AU458" s="19"/>
      <c r="AV458" s="19"/>
      <c r="AW458" s="19"/>
      <c r="AX458" s="19"/>
      <c r="AY458" s="19"/>
      <c r="AZ458" s="19"/>
      <c r="BA458" s="19"/>
      <c r="BB458" s="19"/>
      <c r="BC458" s="1"/>
      <c r="BD458" s="1"/>
      <c r="BE458" s="1"/>
      <c r="BF458" s="1"/>
      <c r="BG458" s="1"/>
      <c r="BH458" s="1"/>
      <c r="BI458" s="1"/>
      <c r="BJ458" s="1"/>
      <c r="BK458" s="1"/>
    </row>
    <row r="459" spans="1:63"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9"/>
      <c r="AT459" s="19"/>
      <c r="AU459" s="19"/>
      <c r="AV459" s="19"/>
      <c r="AW459" s="19"/>
      <c r="AX459" s="19"/>
      <c r="AY459" s="19"/>
      <c r="AZ459" s="19"/>
      <c r="BA459" s="19"/>
      <c r="BB459" s="19"/>
      <c r="BC459" s="1"/>
      <c r="BD459" s="1"/>
      <c r="BE459" s="1"/>
      <c r="BF459" s="1"/>
      <c r="BG459" s="1"/>
      <c r="BH459" s="1"/>
      <c r="BI459" s="1"/>
      <c r="BJ459" s="1"/>
      <c r="BK459" s="1"/>
    </row>
    <row r="460" spans="1:63"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9"/>
      <c r="AT460" s="19"/>
      <c r="AU460" s="19"/>
      <c r="AV460" s="19"/>
      <c r="AW460" s="19"/>
      <c r="AX460" s="19"/>
      <c r="AY460" s="19"/>
      <c r="AZ460" s="19"/>
      <c r="BA460" s="19"/>
      <c r="BB460" s="19"/>
      <c r="BC460" s="1"/>
      <c r="BD460" s="1"/>
      <c r="BE460" s="1"/>
      <c r="BF460" s="1"/>
      <c r="BG460" s="1"/>
      <c r="BH460" s="1"/>
      <c r="BI460" s="1"/>
      <c r="BJ460" s="1"/>
      <c r="BK460" s="1"/>
    </row>
    <row r="461" spans="1:63"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9"/>
      <c r="AT461" s="19"/>
      <c r="AU461" s="19"/>
      <c r="AV461" s="19"/>
      <c r="AW461" s="19"/>
      <c r="AX461" s="19"/>
      <c r="AY461" s="19"/>
      <c r="AZ461" s="19"/>
      <c r="BA461" s="19"/>
      <c r="BB461" s="19"/>
      <c r="BC461" s="1"/>
      <c r="BD461" s="1"/>
      <c r="BE461" s="1"/>
      <c r="BF461" s="1"/>
      <c r="BG461" s="1"/>
      <c r="BH461" s="1"/>
      <c r="BI461" s="1"/>
      <c r="BJ461" s="1"/>
      <c r="BK461" s="1"/>
    </row>
    <row r="462" spans="1:63"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9"/>
      <c r="AT462" s="19"/>
      <c r="AU462" s="19"/>
      <c r="AV462" s="19"/>
      <c r="AW462" s="19"/>
      <c r="AX462" s="19"/>
      <c r="AY462" s="19"/>
      <c r="AZ462" s="19"/>
      <c r="BA462" s="19"/>
      <c r="BB462" s="19"/>
      <c r="BC462" s="1"/>
      <c r="BD462" s="1"/>
      <c r="BE462" s="1"/>
      <c r="BF462" s="1"/>
      <c r="BG462" s="1"/>
      <c r="BH462" s="1"/>
      <c r="BI462" s="1"/>
      <c r="BJ462" s="1"/>
      <c r="BK462" s="1"/>
    </row>
    <row r="463" spans="1:63"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9"/>
      <c r="AT463" s="19"/>
      <c r="AU463" s="19"/>
      <c r="AV463" s="19"/>
      <c r="AW463" s="19"/>
      <c r="AX463" s="19"/>
      <c r="AY463" s="19"/>
      <c r="AZ463" s="19"/>
      <c r="BA463" s="19"/>
      <c r="BB463" s="19"/>
      <c r="BC463" s="1"/>
      <c r="BD463" s="1"/>
      <c r="BE463" s="1"/>
      <c r="BF463" s="1"/>
      <c r="BG463" s="1"/>
      <c r="BH463" s="1"/>
      <c r="BI463" s="1"/>
      <c r="BJ463" s="1"/>
      <c r="BK463" s="1"/>
    </row>
    <row r="464" spans="1:63"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9"/>
      <c r="AT464" s="19"/>
      <c r="AU464" s="19"/>
      <c r="AV464" s="19"/>
      <c r="AW464" s="19"/>
      <c r="AX464" s="19"/>
      <c r="AY464" s="19"/>
      <c r="AZ464" s="19"/>
      <c r="BA464" s="19"/>
      <c r="BB464" s="19"/>
      <c r="BC464" s="1"/>
      <c r="BD464" s="1"/>
      <c r="BE464" s="1"/>
      <c r="BF464" s="1"/>
      <c r="BG464" s="1"/>
      <c r="BH464" s="1"/>
      <c r="BI464" s="1"/>
      <c r="BJ464" s="1"/>
      <c r="BK464" s="1"/>
    </row>
    <row r="465" spans="1:63"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9"/>
      <c r="AT465" s="19"/>
      <c r="AU465" s="19"/>
      <c r="AV465" s="19"/>
      <c r="AW465" s="19"/>
      <c r="AX465" s="19"/>
      <c r="AY465" s="19"/>
      <c r="AZ465" s="19"/>
      <c r="BA465" s="19"/>
      <c r="BB465" s="19"/>
      <c r="BC465" s="1"/>
      <c r="BD465" s="1"/>
      <c r="BE465" s="1"/>
      <c r="BF465" s="1"/>
      <c r="BG465" s="1"/>
      <c r="BH465" s="1"/>
      <c r="BI465" s="1"/>
      <c r="BJ465" s="1"/>
      <c r="BK465" s="1"/>
    </row>
    <row r="466" spans="1:63"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9"/>
      <c r="AT466" s="19"/>
      <c r="AU466" s="19"/>
      <c r="AV466" s="19"/>
      <c r="AW466" s="19"/>
      <c r="AX466" s="19"/>
      <c r="AY466" s="19"/>
      <c r="AZ466" s="19"/>
      <c r="BA466" s="19"/>
      <c r="BB466" s="19"/>
      <c r="BC466" s="1"/>
      <c r="BD466" s="1"/>
      <c r="BE466" s="1"/>
      <c r="BF466" s="1"/>
      <c r="BG466" s="1"/>
      <c r="BH466" s="1"/>
      <c r="BI466" s="1"/>
      <c r="BJ466" s="1"/>
      <c r="BK466" s="1"/>
    </row>
    <row r="467" spans="1:63"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9"/>
      <c r="AT467" s="19"/>
      <c r="AU467" s="19"/>
      <c r="AV467" s="19"/>
      <c r="AW467" s="19"/>
      <c r="AX467" s="19"/>
      <c r="AY467" s="19"/>
      <c r="AZ467" s="19"/>
      <c r="BA467" s="19"/>
      <c r="BB467" s="19"/>
      <c r="BC467" s="1"/>
      <c r="BD467" s="1"/>
      <c r="BE467" s="1"/>
      <c r="BF467" s="1"/>
      <c r="BG467" s="1"/>
      <c r="BH467" s="1"/>
      <c r="BI467" s="1"/>
      <c r="BJ467" s="1"/>
      <c r="BK467" s="1"/>
    </row>
    <row r="468" spans="1:63"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9"/>
      <c r="AT468" s="19"/>
      <c r="AU468" s="19"/>
      <c r="AV468" s="19"/>
      <c r="AW468" s="19"/>
      <c r="AX468" s="19"/>
      <c r="AY468" s="19"/>
      <c r="AZ468" s="19"/>
      <c r="BA468" s="19"/>
      <c r="BB468" s="19"/>
      <c r="BC468" s="1"/>
      <c r="BD468" s="1"/>
      <c r="BE468" s="1"/>
      <c r="BF468" s="1"/>
      <c r="BG468" s="1"/>
      <c r="BH468" s="1"/>
      <c r="BI468" s="1"/>
      <c r="BJ468" s="1"/>
      <c r="BK468" s="1"/>
    </row>
    <row r="469" spans="1:63"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9"/>
      <c r="AT469" s="19"/>
      <c r="AU469" s="19"/>
      <c r="AV469" s="19"/>
      <c r="AW469" s="19"/>
      <c r="AX469" s="19"/>
      <c r="AY469" s="19"/>
      <c r="AZ469" s="19"/>
      <c r="BA469" s="19"/>
      <c r="BB469" s="19"/>
      <c r="BC469" s="1"/>
      <c r="BD469" s="1"/>
      <c r="BE469" s="1"/>
      <c r="BF469" s="1"/>
      <c r="BG469" s="1"/>
      <c r="BH469" s="1"/>
      <c r="BI469" s="1"/>
      <c r="BJ469" s="1"/>
      <c r="BK469" s="1"/>
    </row>
    <row r="470" spans="1:63"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9"/>
      <c r="AT470" s="19"/>
      <c r="AU470" s="19"/>
      <c r="AV470" s="19"/>
      <c r="AW470" s="19"/>
      <c r="AX470" s="19"/>
      <c r="AY470" s="19"/>
      <c r="AZ470" s="19"/>
      <c r="BA470" s="19"/>
      <c r="BB470" s="19"/>
      <c r="BC470" s="1"/>
      <c r="BD470" s="1"/>
      <c r="BE470" s="1"/>
      <c r="BF470" s="1"/>
      <c r="BG470" s="1"/>
      <c r="BH470" s="1"/>
      <c r="BI470" s="1"/>
      <c r="BJ470" s="1"/>
      <c r="BK470" s="1"/>
    </row>
    <row r="471" spans="1:63"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9"/>
      <c r="AT471" s="19"/>
      <c r="AU471" s="19"/>
      <c r="AV471" s="19"/>
      <c r="AW471" s="19"/>
      <c r="AX471" s="19"/>
      <c r="AY471" s="19"/>
      <c r="AZ471" s="19"/>
      <c r="BA471" s="19"/>
      <c r="BB471" s="19"/>
      <c r="BC471" s="1"/>
      <c r="BD471" s="1"/>
      <c r="BE471" s="1"/>
      <c r="BF471" s="1"/>
      <c r="BG471" s="1"/>
      <c r="BH471" s="1"/>
      <c r="BI471" s="1"/>
      <c r="BJ471" s="1"/>
      <c r="BK471" s="1"/>
    </row>
    <row r="472" spans="1:63"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9"/>
      <c r="AT472" s="19"/>
      <c r="AU472" s="19"/>
      <c r="AV472" s="19"/>
      <c r="AW472" s="19"/>
      <c r="AX472" s="19"/>
      <c r="AY472" s="19"/>
      <c r="AZ472" s="19"/>
      <c r="BA472" s="19"/>
      <c r="BB472" s="19"/>
      <c r="BC472" s="1"/>
      <c r="BD472" s="1"/>
      <c r="BE472" s="1"/>
      <c r="BF472" s="1"/>
      <c r="BG472" s="1"/>
      <c r="BH472" s="1"/>
      <c r="BI472" s="1"/>
      <c r="BJ472" s="1"/>
      <c r="BK472" s="1"/>
    </row>
    <row r="473" spans="1:63"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9"/>
      <c r="AT473" s="19"/>
      <c r="AU473" s="19"/>
      <c r="AV473" s="19"/>
      <c r="AW473" s="19"/>
      <c r="AX473" s="19"/>
      <c r="AY473" s="19"/>
      <c r="AZ473" s="19"/>
      <c r="BA473" s="19"/>
      <c r="BB473" s="19"/>
      <c r="BC473" s="1"/>
      <c r="BD473" s="1"/>
      <c r="BE473" s="1"/>
      <c r="BF473" s="1"/>
      <c r="BG473" s="1"/>
      <c r="BH473" s="1"/>
      <c r="BI473" s="1"/>
      <c r="BJ473" s="1"/>
      <c r="BK473" s="1"/>
    </row>
    <row r="474" spans="1:63"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9"/>
      <c r="AT474" s="19"/>
      <c r="AU474" s="19"/>
      <c r="AV474" s="19"/>
      <c r="AW474" s="19"/>
      <c r="AX474" s="19"/>
      <c r="AY474" s="19"/>
      <c r="AZ474" s="19"/>
      <c r="BA474" s="19"/>
      <c r="BB474" s="19"/>
      <c r="BC474" s="1"/>
      <c r="BD474" s="1"/>
      <c r="BE474" s="1"/>
      <c r="BF474" s="1"/>
      <c r="BG474" s="1"/>
      <c r="BH474" s="1"/>
      <c r="BI474" s="1"/>
      <c r="BJ474" s="1"/>
      <c r="BK474" s="1"/>
    </row>
    <row r="475" spans="1:63"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9"/>
      <c r="AT475" s="19"/>
      <c r="AU475" s="19"/>
      <c r="AV475" s="19"/>
      <c r="AW475" s="19"/>
      <c r="AX475" s="19"/>
      <c r="AY475" s="19"/>
      <c r="AZ475" s="19"/>
      <c r="BA475" s="19"/>
      <c r="BB475" s="19"/>
      <c r="BC475" s="1"/>
      <c r="BD475" s="1"/>
      <c r="BE475" s="1"/>
      <c r="BF475" s="1"/>
      <c r="BG475" s="1"/>
      <c r="BH475" s="1"/>
      <c r="BI475" s="1"/>
      <c r="BJ475" s="1"/>
      <c r="BK475" s="1"/>
    </row>
    <row r="476" spans="1:63"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9"/>
      <c r="AT476" s="19"/>
      <c r="AU476" s="19"/>
      <c r="AV476" s="19"/>
      <c r="AW476" s="19"/>
      <c r="AX476" s="19"/>
      <c r="AY476" s="19"/>
      <c r="AZ476" s="19"/>
      <c r="BA476" s="19"/>
      <c r="BB476" s="19"/>
      <c r="BC476" s="1"/>
      <c r="BD476" s="1"/>
      <c r="BE476" s="1"/>
      <c r="BF476" s="1"/>
      <c r="BG476" s="1"/>
      <c r="BH476" s="1"/>
      <c r="BI476" s="1"/>
      <c r="BJ476" s="1"/>
      <c r="BK476" s="1"/>
    </row>
    <row r="477" spans="1:63"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9"/>
      <c r="AT477" s="19"/>
      <c r="AU477" s="19"/>
      <c r="AV477" s="19"/>
      <c r="AW477" s="19"/>
      <c r="AX477" s="19"/>
      <c r="AY477" s="19"/>
      <c r="AZ477" s="19"/>
      <c r="BA477" s="19"/>
      <c r="BB477" s="19"/>
      <c r="BC477" s="1"/>
      <c r="BD477" s="1"/>
      <c r="BE477" s="1"/>
      <c r="BF477" s="1"/>
      <c r="BG477" s="1"/>
      <c r="BH477" s="1"/>
      <c r="BI477" s="1"/>
      <c r="BJ477" s="1"/>
      <c r="BK477" s="1"/>
    </row>
    <row r="478" spans="1:63"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9"/>
      <c r="AT478" s="19"/>
      <c r="AU478" s="19"/>
      <c r="AV478" s="19"/>
      <c r="AW478" s="19"/>
      <c r="AX478" s="19"/>
      <c r="AY478" s="19"/>
      <c r="AZ478" s="19"/>
      <c r="BA478" s="19"/>
      <c r="BB478" s="19"/>
      <c r="BC478" s="1"/>
      <c r="BD478" s="1"/>
      <c r="BE478" s="1"/>
      <c r="BF478" s="1"/>
      <c r="BG478" s="1"/>
      <c r="BH478" s="1"/>
      <c r="BI478" s="1"/>
      <c r="BJ478" s="1"/>
      <c r="BK478" s="1"/>
    </row>
    <row r="479" spans="1:63"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9"/>
      <c r="AT479" s="19"/>
      <c r="AU479" s="19"/>
      <c r="AV479" s="19"/>
      <c r="AW479" s="19"/>
      <c r="AX479" s="19"/>
      <c r="AY479" s="19"/>
      <c r="AZ479" s="19"/>
      <c r="BA479" s="19"/>
      <c r="BB479" s="19"/>
      <c r="BC479" s="1"/>
      <c r="BD479" s="1"/>
      <c r="BE479" s="1"/>
      <c r="BF479" s="1"/>
      <c r="BG479" s="1"/>
      <c r="BH479" s="1"/>
      <c r="BI479" s="1"/>
      <c r="BJ479" s="1"/>
      <c r="BK479" s="1"/>
    </row>
    <row r="480" spans="1:63"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9"/>
      <c r="AT480" s="19"/>
      <c r="AU480" s="19"/>
      <c r="AV480" s="19"/>
      <c r="AW480" s="19"/>
      <c r="AX480" s="19"/>
      <c r="AY480" s="19"/>
      <c r="AZ480" s="19"/>
      <c r="BA480" s="19"/>
      <c r="BB480" s="19"/>
      <c r="BC480" s="1"/>
      <c r="BD480" s="1"/>
      <c r="BE480" s="1"/>
      <c r="BF480" s="1"/>
      <c r="BG480" s="1"/>
      <c r="BH480" s="1"/>
      <c r="BI480" s="1"/>
      <c r="BJ480" s="1"/>
      <c r="BK480" s="1"/>
    </row>
    <row r="481" spans="1:63"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9"/>
      <c r="AT481" s="19"/>
      <c r="AU481" s="19"/>
      <c r="AV481" s="19"/>
      <c r="AW481" s="19"/>
      <c r="AX481" s="19"/>
      <c r="AY481" s="19"/>
      <c r="AZ481" s="19"/>
      <c r="BA481" s="19"/>
      <c r="BB481" s="19"/>
      <c r="BC481" s="1"/>
      <c r="BD481" s="1"/>
      <c r="BE481" s="1"/>
      <c r="BF481" s="1"/>
      <c r="BG481" s="1"/>
      <c r="BH481" s="1"/>
      <c r="BI481" s="1"/>
      <c r="BJ481" s="1"/>
      <c r="BK481" s="1"/>
    </row>
    <row r="482" spans="1:63"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9"/>
      <c r="AT482" s="19"/>
      <c r="AU482" s="19"/>
      <c r="AV482" s="19"/>
      <c r="AW482" s="19"/>
      <c r="AX482" s="19"/>
      <c r="AY482" s="19"/>
      <c r="AZ482" s="19"/>
      <c r="BA482" s="19"/>
      <c r="BB482" s="19"/>
      <c r="BC482" s="1"/>
      <c r="BD482" s="1"/>
      <c r="BE482" s="1"/>
      <c r="BF482" s="1"/>
      <c r="BG482" s="1"/>
      <c r="BH482" s="1"/>
      <c r="BI482" s="1"/>
      <c r="BJ482" s="1"/>
      <c r="BK482" s="1"/>
    </row>
    <row r="483" spans="1:63"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9"/>
      <c r="AT483" s="19"/>
      <c r="AU483" s="19"/>
      <c r="AV483" s="19"/>
      <c r="AW483" s="19"/>
      <c r="AX483" s="19"/>
      <c r="AY483" s="19"/>
      <c r="AZ483" s="19"/>
      <c r="BA483" s="19"/>
      <c r="BB483" s="19"/>
      <c r="BC483" s="1"/>
      <c r="BD483" s="1"/>
      <c r="BE483" s="1"/>
      <c r="BF483" s="1"/>
      <c r="BG483" s="1"/>
      <c r="BH483" s="1"/>
      <c r="BI483" s="1"/>
      <c r="BJ483" s="1"/>
      <c r="BK483" s="1"/>
    </row>
    <row r="484" spans="1:63"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9"/>
      <c r="AT484" s="19"/>
      <c r="AU484" s="19"/>
      <c r="AV484" s="19"/>
      <c r="AW484" s="19"/>
      <c r="AX484" s="19"/>
      <c r="AY484" s="19"/>
      <c r="AZ484" s="19"/>
      <c r="BA484" s="19"/>
      <c r="BB484" s="19"/>
      <c r="BC484" s="1"/>
      <c r="BD484" s="1"/>
      <c r="BE484" s="1"/>
      <c r="BF484" s="1"/>
      <c r="BG484" s="1"/>
      <c r="BH484" s="1"/>
      <c r="BI484" s="1"/>
      <c r="BJ484" s="1"/>
      <c r="BK484" s="1"/>
    </row>
    <row r="485" spans="1:63"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9"/>
      <c r="AT485" s="19"/>
      <c r="AU485" s="19"/>
      <c r="AV485" s="19"/>
      <c r="AW485" s="19"/>
      <c r="AX485" s="19"/>
      <c r="AY485" s="19"/>
      <c r="AZ485" s="19"/>
      <c r="BA485" s="19"/>
      <c r="BB485" s="19"/>
      <c r="BC485" s="1"/>
      <c r="BD485" s="1"/>
      <c r="BE485" s="1"/>
      <c r="BF485" s="1"/>
      <c r="BG485" s="1"/>
      <c r="BH485" s="1"/>
      <c r="BI485" s="1"/>
      <c r="BJ485" s="1"/>
      <c r="BK485" s="1"/>
    </row>
    <row r="486" spans="1:63"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9"/>
      <c r="AT486" s="19"/>
      <c r="AU486" s="19"/>
      <c r="AV486" s="19"/>
      <c r="AW486" s="19"/>
      <c r="AX486" s="19"/>
      <c r="AY486" s="19"/>
      <c r="AZ486" s="19"/>
      <c r="BA486" s="19"/>
      <c r="BB486" s="19"/>
      <c r="BC486" s="1"/>
      <c r="BD486" s="1"/>
      <c r="BE486" s="1"/>
      <c r="BF486" s="1"/>
      <c r="BG486" s="1"/>
      <c r="BH486" s="1"/>
      <c r="BI486" s="1"/>
      <c r="BJ486" s="1"/>
      <c r="BK486" s="1"/>
    </row>
    <row r="487" spans="1:63"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9"/>
      <c r="AT487" s="19"/>
      <c r="AU487" s="19"/>
      <c r="AV487" s="19"/>
      <c r="AW487" s="19"/>
      <c r="AX487" s="19"/>
      <c r="AY487" s="19"/>
      <c r="AZ487" s="19"/>
      <c r="BA487" s="19"/>
      <c r="BB487" s="19"/>
      <c r="BC487" s="1"/>
      <c r="BD487" s="1"/>
      <c r="BE487" s="1"/>
      <c r="BF487" s="1"/>
      <c r="BG487" s="1"/>
      <c r="BH487" s="1"/>
      <c r="BI487" s="1"/>
      <c r="BJ487" s="1"/>
      <c r="BK487" s="1"/>
    </row>
    <row r="488" spans="1:63"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9"/>
      <c r="AT488" s="19"/>
      <c r="AU488" s="19"/>
      <c r="AV488" s="19"/>
      <c r="AW488" s="19"/>
      <c r="AX488" s="19"/>
      <c r="AY488" s="19"/>
      <c r="AZ488" s="19"/>
      <c r="BA488" s="19"/>
      <c r="BB488" s="19"/>
      <c r="BC488" s="1"/>
      <c r="BD488" s="1"/>
      <c r="BE488" s="1"/>
      <c r="BF488" s="1"/>
      <c r="BG488" s="1"/>
      <c r="BH488" s="1"/>
      <c r="BI488" s="1"/>
      <c r="BJ488" s="1"/>
      <c r="BK488" s="1"/>
    </row>
    <row r="489" spans="1:63"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9"/>
      <c r="AT489" s="19"/>
      <c r="AU489" s="19"/>
      <c r="AV489" s="19"/>
      <c r="AW489" s="19"/>
      <c r="AX489" s="19"/>
      <c r="AY489" s="19"/>
      <c r="AZ489" s="19"/>
      <c r="BA489" s="19"/>
      <c r="BB489" s="19"/>
      <c r="BC489" s="1"/>
      <c r="BD489" s="1"/>
      <c r="BE489" s="1"/>
      <c r="BF489" s="1"/>
      <c r="BG489" s="1"/>
      <c r="BH489" s="1"/>
      <c r="BI489" s="1"/>
      <c r="BJ489" s="1"/>
      <c r="BK489" s="1"/>
    </row>
    <row r="490" spans="1:63"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9"/>
      <c r="AT490" s="19"/>
      <c r="AU490" s="19"/>
      <c r="AV490" s="19"/>
      <c r="AW490" s="19"/>
      <c r="AX490" s="19"/>
      <c r="AY490" s="19"/>
      <c r="AZ490" s="19"/>
      <c r="BA490" s="19"/>
      <c r="BB490" s="19"/>
      <c r="BC490" s="1"/>
      <c r="BD490" s="1"/>
      <c r="BE490" s="1"/>
      <c r="BF490" s="1"/>
      <c r="BG490" s="1"/>
      <c r="BH490" s="1"/>
      <c r="BI490" s="1"/>
      <c r="BJ490" s="1"/>
      <c r="BK490" s="1"/>
    </row>
    <row r="491" spans="1:63"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9"/>
      <c r="AT491" s="19"/>
      <c r="AU491" s="19"/>
      <c r="AV491" s="19"/>
      <c r="AW491" s="19"/>
      <c r="AX491" s="19"/>
      <c r="AY491" s="19"/>
      <c r="AZ491" s="19"/>
      <c r="BA491" s="19"/>
      <c r="BB491" s="19"/>
      <c r="BC491" s="1"/>
      <c r="BD491" s="1"/>
      <c r="BE491" s="1"/>
      <c r="BF491" s="1"/>
      <c r="BG491" s="1"/>
      <c r="BH491" s="1"/>
      <c r="BI491" s="1"/>
      <c r="BJ491" s="1"/>
      <c r="BK491" s="1"/>
    </row>
    <row r="492" spans="1:63"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9"/>
      <c r="AT492" s="19"/>
      <c r="AU492" s="19"/>
      <c r="AV492" s="19"/>
      <c r="AW492" s="19"/>
      <c r="AX492" s="19"/>
      <c r="AY492" s="19"/>
      <c r="AZ492" s="19"/>
      <c r="BA492" s="19"/>
      <c r="BB492" s="19"/>
      <c r="BC492" s="1"/>
      <c r="BD492" s="1"/>
      <c r="BE492" s="1"/>
      <c r="BF492" s="1"/>
      <c r="BG492" s="1"/>
      <c r="BH492" s="1"/>
      <c r="BI492" s="1"/>
      <c r="BJ492" s="1"/>
      <c r="BK492" s="1"/>
    </row>
    <row r="493" spans="1:63"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9"/>
      <c r="AT493" s="19"/>
      <c r="AU493" s="19"/>
      <c r="AV493" s="19"/>
      <c r="AW493" s="19"/>
      <c r="AX493" s="19"/>
      <c r="AY493" s="19"/>
      <c r="AZ493" s="19"/>
      <c r="BA493" s="19"/>
      <c r="BB493" s="19"/>
      <c r="BC493" s="1"/>
      <c r="BD493" s="1"/>
      <c r="BE493" s="1"/>
      <c r="BF493" s="1"/>
      <c r="BG493" s="1"/>
      <c r="BH493" s="1"/>
      <c r="BI493" s="1"/>
      <c r="BJ493" s="1"/>
      <c r="BK493" s="1"/>
    </row>
    <row r="494" spans="1:63"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9"/>
      <c r="AT494" s="19"/>
      <c r="AU494" s="19"/>
      <c r="AV494" s="19"/>
      <c r="AW494" s="19"/>
      <c r="AX494" s="19"/>
      <c r="AY494" s="19"/>
      <c r="AZ494" s="19"/>
      <c r="BA494" s="19"/>
      <c r="BB494" s="19"/>
      <c r="BC494" s="1"/>
      <c r="BD494" s="1"/>
      <c r="BE494" s="1"/>
      <c r="BF494" s="1"/>
      <c r="BG494" s="1"/>
      <c r="BH494" s="1"/>
      <c r="BI494" s="1"/>
      <c r="BJ494" s="1"/>
      <c r="BK494" s="1"/>
    </row>
    <row r="495" spans="1:63"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9"/>
      <c r="AT495" s="19"/>
      <c r="AU495" s="19"/>
      <c r="AV495" s="19"/>
      <c r="AW495" s="19"/>
      <c r="AX495" s="19"/>
      <c r="AY495" s="19"/>
      <c r="AZ495" s="19"/>
      <c r="BA495" s="19"/>
      <c r="BB495" s="19"/>
      <c r="BC495" s="1"/>
      <c r="BD495" s="1"/>
      <c r="BE495" s="1"/>
      <c r="BF495" s="1"/>
      <c r="BG495" s="1"/>
      <c r="BH495" s="1"/>
      <c r="BI495" s="1"/>
      <c r="BJ495" s="1"/>
      <c r="BK495" s="1"/>
    </row>
    <row r="496" spans="1:63"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9"/>
      <c r="AT496" s="19"/>
      <c r="AU496" s="19"/>
      <c r="AV496" s="19"/>
      <c r="AW496" s="19"/>
      <c r="AX496" s="19"/>
      <c r="AY496" s="19"/>
      <c r="AZ496" s="19"/>
      <c r="BA496" s="19"/>
      <c r="BB496" s="19"/>
      <c r="BC496" s="1"/>
      <c r="BD496" s="1"/>
      <c r="BE496" s="1"/>
      <c r="BF496" s="1"/>
      <c r="BG496" s="1"/>
      <c r="BH496" s="1"/>
      <c r="BI496" s="1"/>
      <c r="BJ496" s="1"/>
      <c r="BK496" s="1"/>
    </row>
    <row r="497" spans="1:63"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9"/>
      <c r="AT497" s="19"/>
      <c r="AU497" s="19"/>
      <c r="AV497" s="19"/>
      <c r="AW497" s="19"/>
      <c r="AX497" s="19"/>
      <c r="AY497" s="19"/>
      <c r="AZ497" s="19"/>
      <c r="BA497" s="19"/>
      <c r="BB497" s="19"/>
      <c r="BC497" s="1"/>
      <c r="BD497" s="1"/>
      <c r="BE497" s="1"/>
      <c r="BF497" s="1"/>
      <c r="BG497" s="1"/>
      <c r="BH497" s="1"/>
      <c r="BI497" s="1"/>
      <c r="BJ497" s="1"/>
      <c r="BK497" s="1"/>
    </row>
    <row r="498" spans="1:63"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9"/>
      <c r="AT498" s="19"/>
      <c r="AU498" s="19"/>
      <c r="AV498" s="19"/>
      <c r="AW498" s="19"/>
      <c r="AX498" s="19"/>
      <c r="AY498" s="19"/>
      <c r="AZ498" s="19"/>
      <c r="BA498" s="19"/>
      <c r="BB498" s="19"/>
      <c r="BC498" s="1"/>
      <c r="BD498" s="1"/>
      <c r="BE498" s="1"/>
      <c r="BF498" s="1"/>
      <c r="BG498" s="1"/>
      <c r="BH498" s="1"/>
      <c r="BI498" s="1"/>
      <c r="BJ498" s="1"/>
      <c r="BK498" s="1"/>
    </row>
    <row r="499" spans="1:63"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9"/>
      <c r="AT499" s="19"/>
      <c r="AU499" s="19"/>
      <c r="AV499" s="19"/>
      <c r="AW499" s="19"/>
      <c r="AX499" s="19"/>
      <c r="AY499" s="19"/>
      <c r="AZ499" s="19"/>
      <c r="BA499" s="19"/>
      <c r="BB499" s="19"/>
      <c r="BC499" s="1"/>
      <c r="BD499" s="1"/>
      <c r="BE499" s="1"/>
      <c r="BF499" s="1"/>
      <c r="BG499" s="1"/>
      <c r="BH499" s="1"/>
      <c r="BI499" s="1"/>
      <c r="BJ499" s="1"/>
      <c r="BK499" s="1"/>
    </row>
    <row r="500" spans="1:63"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9"/>
      <c r="AT500" s="19"/>
      <c r="AU500" s="19"/>
      <c r="AV500" s="19"/>
      <c r="AW500" s="19"/>
      <c r="AX500" s="19"/>
      <c r="AY500" s="19"/>
      <c r="AZ500" s="19"/>
      <c r="BA500" s="19"/>
      <c r="BB500" s="19"/>
      <c r="BC500" s="1"/>
      <c r="BD500" s="1"/>
      <c r="BE500" s="1"/>
      <c r="BF500" s="1"/>
      <c r="BG500" s="1"/>
      <c r="BH500" s="1"/>
      <c r="BI500" s="1"/>
      <c r="BJ500" s="1"/>
      <c r="BK500" s="1"/>
    </row>
    <row r="501" spans="1:63"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9"/>
      <c r="AT501" s="19"/>
      <c r="AU501" s="19"/>
      <c r="AV501" s="19"/>
      <c r="AW501" s="19"/>
      <c r="AX501" s="19"/>
      <c r="AY501" s="19"/>
      <c r="AZ501" s="19"/>
      <c r="BA501" s="19"/>
      <c r="BB501" s="19"/>
      <c r="BC501" s="1"/>
      <c r="BD501" s="1"/>
      <c r="BE501" s="1"/>
      <c r="BF501" s="1"/>
      <c r="BG501" s="1"/>
      <c r="BH501" s="1"/>
      <c r="BI501" s="1"/>
      <c r="BJ501" s="1"/>
      <c r="BK501" s="1"/>
    </row>
    <row r="502" spans="1:63"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9"/>
      <c r="AT502" s="19"/>
      <c r="AU502" s="19"/>
      <c r="AV502" s="19"/>
      <c r="AW502" s="19"/>
      <c r="AX502" s="19"/>
      <c r="AY502" s="19"/>
      <c r="AZ502" s="19"/>
      <c r="BA502" s="19"/>
      <c r="BB502" s="19"/>
      <c r="BC502" s="1"/>
      <c r="BD502" s="1"/>
      <c r="BE502" s="1"/>
      <c r="BF502" s="1"/>
      <c r="BG502" s="1"/>
      <c r="BH502" s="1"/>
      <c r="BI502" s="1"/>
      <c r="BJ502" s="1"/>
      <c r="BK502" s="1"/>
    </row>
    <row r="503" spans="1:63"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9"/>
      <c r="AT503" s="19"/>
      <c r="AU503" s="19"/>
      <c r="AV503" s="19"/>
      <c r="AW503" s="19"/>
      <c r="AX503" s="19"/>
      <c r="AY503" s="19"/>
      <c r="AZ503" s="19"/>
      <c r="BA503" s="19"/>
      <c r="BB503" s="19"/>
      <c r="BC503" s="1"/>
      <c r="BD503" s="1"/>
      <c r="BE503" s="1"/>
      <c r="BF503" s="1"/>
      <c r="BG503" s="1"/>
      <c r="BH503" s="1"/>
      <c r="BI503" s="1"/>
      <c r="BJ503" s="1"/>
      <c r="BK503" s="1"/>
    </row>
    <row r="504" spans="1:63"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9"/>
      <c r="AT504" s="19"/>
      <c r="AU504" s="19"/>
      <c r="AV504" s="19"/>
      <c r="AW504" s="19"/>
      <c r="AX504" s="19"/>
      <c r="AY504" s="19"/>
      <c r="AZ504" s="19"/>
      <c r="BA504" s="19"/>
      <c r="BB504" s="19"/>
      <c r="BC504" s="1"/>
      <c r="BD504" s="1"/>
      <c r="BE504" s="1"/>
      <c r="BF504" s="1"/>
      <c r="BG504" s="1"/>
      <c r="BH504" s="1"/>
      <c r="BI504" s="1"/>
      <c r="BJ504" s="1"/>
      <c r="BK504" s="1"/>
    </row>
    <row r="505" spans="1:63"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9"/>
      <c r="AT505" s="19"/>
      <c r="AU505" s="19"/>
      <c r="AV505" s="19"/>
      <c r="AW505" s="19"/>
      <c r="AX505" s="19"/>
      <c r="AY505" s="19"/>
      <c r="AZ505" s="19"/>
      <c r="BA505" s="19"/>
      <c r="BB505" s="19"/>
      <c r="BC505" s="1"/>
      <c r="BD505" s="1"/>
      <c r="BE505" s="1"/>
      <c r="BF505" s="1"/>
      <c r="BG505" s="1"/>
      <c r="BH505" s="1"/>
      <c r="BI505" s="1"/>
      <c r="BJ505" s="1"/>
      <c r="BK505" s="1"/>
    </row>
    <row r="506" spans="1:63"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9"/>
      <c r="AT506" s="19"/>
      <c r="AU506" s="19"/>
      <c r="AV506" s="19"/>
      <c r="AW506" s="19"/>
      <c r="AX506" s="19"/>
      <c r="AY506" s="19"/>
      <c r="AZ506" s="19"/>
      <c r="BA506" s="19"/>
      <c r="BB506" s="19"/>
      <c r="BC506" s="1"/>
      <c r="BD506" s="1"/>
      <c r="BE506" s="1"/>
      <c r="BF506" s="1"/>
      <c r="BG506" s="1"/>
      <c r="BH506" s="1"/>
      <c r="BI506" s="1"/>
      <c r="BJ506" s="1"/>
      <c r="BK506" s="1"/>
    </row>
    <row r="507" spans="1:63"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9"/>
      <c r="AT507" s="19"/>
      <c r="AU507" s="19"/>
      <c r="AV507" s="19"/>
      <c r="AW507" s="19"/>
      <c r="AX507" s="19"/>
      <c r="AY507" s="19"/>
      <c r="AZ507" s="19"/>
      <c r="BA507" s="19"/>
      <c r="BB507" s="19"/>
      <c r="BC507" s="1"/>
      <c r="BD507" s="1"/>
      <c r="BE507" s="1"/>
      <c r="BF507" s="1"/>
      <c r="BG507" s="1"/>
      <c r="BH507" s="1"/>
      <c r="BI507" s="1"/>
      <c r="BJ507" s="1"/>
      <c r="BK507" s="1"/>
    </row>
    <row r="508" spans="1:63"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9"/>
      <c r="AT508" s="19"/>
      <c r="AU508" s="19"/>
      <c r="AV508" s="19"/>
      <c r="AW508" s="19"/>
      <c r="AX508" s="19"/>
      <c r="AY508" s="19"/>
      <c r="AZ508" s="19"/>
      <c r="BA508" s="19"/>
      <c r="BB508" s="19"/>
      <c r="BC508" s="1"/>
      <c r="BD508" s="1"/>
      <c r="BE508" s="1"/>
      <c r="BF508" s="1"/>
      <c r="BG508" s="1"/>
      <c r="BH508" s="1"/>
      <c r="BI508" s="1"/>
      <c r="BJ508" s="1"/>
      <c r="BK508" s="1"/>
    </row>
    <row r="509" spans="1:63"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9"/>
      <c r="AT509" s="19"/>
      <c r="AU509" s="19"/>
      <c r="AV509" s="19"/>
      <c r="AW509" s="19"/>
      <c r="AX509" s="19"/>
      <c r="AY509" s="19"/>
      <c r="AZ509" s="19"/>
      <c r="BA509" s="19"/>
      <c r="BB509" s="19"/>
      <c r="BC509" s="1"/>
      <c r="BD509" s="1"/>
      <c r="BE509" s="1"/>
      <c r="BF509" s="1"/>
      <c r="BG509" s="1"/>
      <c r="BH509" s="1"/>
      <c r="BI509" s="1"/>
      <c r="BJ509" s="1"/>
      <c r="BK509" s="1"/>
    </row>
    <row r="510" spans="1:63"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9"/>
      <c r="AT510" s="19"/>
      <c r="AU510" s="19"/>
      <c r="AV510" s="19"/>
      <c r="AW510" s="19"/>
      <c r="AX510" s="19"/>
      <c r="AY510" s="19"/>
      <c r="AZ510" s="19"/>
      <c r="BA510" s="19"/>
      <c r="BB510" s="19"/>
      <c r="BC510" s="1"/>
      <c r="BD510" s="1"/>
      <c r="BE510" s="1"/>
      <c r="BF510" s="1"/>
      <c r="BG510" s="1"/>
      <c r="BH510" s="1"/>
      <c r="BI510" s="1"/>
      <c r="BJ510" s="1"/>
      <c r="BK510" s="1"/>
    </row>
    <row r="511" spans="1:63"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9"/>
      <c r="AT511" s="19"/>
      <c r="AU511" s="19"/>
      <c r="AV511" s="19"/>
      <c r="AW511" s="19"/>
      <c r="AX511" s="19"/>
      <c r="AY511" s="19"/>
      <c r="AZ511" s="19"/>
      <c r="BA511" s="19"/>
      <c r="BB511" s="19"/>
      <c r="BC511" s="1"/>
      <c r="BD511" s="1"/>
      <c r="BE511" s="1"/>
      <c r="BF511" s="1"/>
      <c r="BG511" s="1"/>
      <c r="BH511" s="1"/>
      <c r="BI511" s="1"/>
      <c r="BJ511" s="1"/>
      <c r="BK511" s="1"/>
    </row>
    <row r="512" spans="1:63"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9"/>
      <c r="AT512" s="19"/>
      <c r="AU512" s="19"/>
      <c r="AV512" s="19"/>
      <c r="AW512" s="19"/>
      <c r="AX512" s="19"/>
      <c r="AY512" s="19"/>
      <c r="AZ512" s="19"/>
      <c r="BA512" s="19"/>
      <c r="BB512" s="19"/>
      <c r="BC512" s="1"/>
      <c r="BD512" s="1"/>
      <c r="BE512" s="1"/>
      <c r="BF512" s="1"/>
      <c r="BG512" s="1"/>
      <c r="BH512" s="1"/>
      <c r="BI512" s="1"/>
      <c r="BJ512" s="1"/>
      <c r="BK512" s="1"/>
    </row>
    <row r="513" spans="1:63"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9"/>
      <c r="AT513" s="19"/>
      <c r="AU513" s="19"/>
      <c r="AV513" s="19"/>
      <c r="AW513" s="19"/>
      <c r="AX513" s="19"/>
      <c r="AY513" s="19"/>
      <c r="AZ513" s="19"/>
      <c r="BA513" s="19"/>
      <c r="BB513" s="19"/>
      <c r="BC513" s="1"/>
      <c r="BD513" s="1"/>
      <c r="BE513" s="1"/>
      <c r="BF513" s="1"/>
      <c r="BG513" s="1"/>
      <c r="BH513" s="1"/>
      <c r="BI513" s="1"/>
      <c r="BJ513" s="1"/>
      <c r="BK513" s="1"/>
    </row>
    <row r="514" spans="1:63"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9"/>
      <c r="AT514" s="19"/>
      <c r="AU514" s="19"/>
      <c r="AV514" s="19"/>
      <c r="AW514" s="19"/>
      <c r="AX514" s="19"/>
      <c r="AY514" s="19"/>
      <c r="AZ514" s="19"/>
      <c r="BA514" s="19"/>
      <c r="BB514" s="19"/>
      <c r="BC514" s="1"/>
      <c r="BD514" s="1"/>
      <c r="BE514" s="1"/>
      <c r="BF514" s="1"/>
      <c r="BG514" s="1"/>
      <c r="BH514" s="1"/>
      <c r="BI514" s="1"/>
      <c r="BJ514" s="1"/>
      <c r="BK514" s="1"/>
    </row>
    <row r="515" spans="1:63"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9"/>
      <c r="AT515" s="19"/>
      <c r="AU515" s="19"/>
      <c r="AV515" s="19"/>
      <c r="AW515" s="19"/>
      <c r="AX515" s="19"/>
      <c r="AY515" s="19"/>
      <c r="AZ515" s="19"/>
      <c r="BA515" s="19"/>
      <c r="BB515" s="19"/>
      <c r="BC515" s="1"/>
      <c r="BD515" s="1"/>
      <c r="BE515" s="1"/>
      <c r="BF515" s="1"/>
      <c r="BG515" s="1"/>
      <c r="BH515" s="1"/>
      <c r="BI515" s="1"/>
      <c r="BJ515" s="1"/>
      <c r="BK515" s="1"/>
    </row>
    <row r="516" spans="1:63"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9"/>
      <c r="AT516" s="19"/>
      <c r="AU516" s="19"/>
      <c r="AV516" s="19"/>
      <c r="AW516" s="19"/>
      <c r="AX516" s="19"/>
      <c r="AY516" s="19"/>
      <c r="AZ516" s="19"/>
      <c r="BA516" s="19"/>
      <c r="BB516" s="19"/>
      <c r="BC516" s="1"/>
      <c r="BD516" s="1"/>
      <c r="BE516" s="1"/>
      <c r="BF516" s="1"/>
      <c r="BG516" s="1"/>
      <c r="BH516" s="1"/>
      <c r="BI516" s="1"/>
      <c r="BJ516" s="1"/>
      <c r="BK516" s="1"/>
    </row>
    <row r="517" spans="1:63"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9"/>
      <c r="AT517" s="19"/>
      <c r="AU517" s="19"/>
      <c r="AV517" s="19"/>
      <c r="AW517" s="19"/>
      <c r="AX517" s="19"/>
      <c r="AY517" s="19"/>
      <c r="AZ517" s="19"/>
      <c r="BA517" s="19"/>
      <c r="BB517" s="19"/>
      <c r="BC517" s="1"/>
      <c r="BD517" s="1"/>
      <c r="BE517" s="1"/>
      <c r="BF517" s="1"/>
      <c r="BG517" s="1"/>
      <c r="BH517" s="1"/>
      <c r="BI517" s="1"/>
      <c r="BJ517" s="1"/>
      <c r="BK517" s="1"/>
    </row>
    <row r="518" spans="1:63"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9"/>
      <c r="AT518" s="19"/>
      <c r="AU518" s="19"/>
      <c r="AV518" s="19"/>
      <c r="AW518" s="19"/>
      <c r="AX518" s="19"/>
      <c r="AY518" s="19"/>
      <c r="AZ518" s="19"/>
      <c r="BA518" s="19"/>
      <c r="BB518" s="19"/>
      <c r="BC518" s="1"/>
      <c r="BD518" s="1"/>
      <c r="BE518" s="1"/>
      <c r="BF518" s="1"/>
      <c r="BG518" s="1"/>
      <c r="BH518" s="1"/>
      <c r="BI518" s="1"/>
      <c r="BJ518" s="1"/>
      <c r="BK518" s="1"/>
    </row>
    <row r="519" spans="1:63"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9"/>
      <c r="AT519" s="19"/>
      <c r="AU519" s="19"/>
      <c r="AV519" s="19"/>
      <c r="AW519" s="19"/>
      <c r="AX519" s="19"/>
      <c r="AY519" s="19"/>
      <c r="AZ519" s="19"/>
      <c r="BA519" s="19"/>
      <c r="BB519" s="19"/>
      <c r="BC519" s="1"/>
      <c r="BD519" s="1"/>
      <c r="BE519" s="1"/>
      <c r="BF519" s="1"/>
      <c r="BG519" s="1"/>
      <c r="BH519" s="1"/>
      <c r="BI519" s="1"/>
      <c r="BJ519" s="1"/>
      <c r="BK519" s="1"/>
    </row>
    <row r="520" spans="1:63"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9"/>
      <c r="AT520" s="19"/>
      <c r="AU520" s="19"/>
      <c r="AV520" s="19"/>
      <c r="AW520" s="19"/>
      <c r="AX520" s="19"/>
      <c r="AY520" s="19"/>
      <c r="AZ520" s="19"/>
      <c r="BA520" s="19"/>
      <c r="BB520" s="19"/>
      <c r="BC520" s="1"/>
      <c r="BD520" s="1"/>
      <c r="BE520" s="1"/>
      <c r="BF520" s="1"/>
      <c r="BG520" s="1"/>
      <c r="BH520" s="1"/>
      <c r="BI520" s="1"/>
      <c r="BJ520" s="1"/>
      <c r="BK520" s="1"/>
    </row>
    <row r="521" spans="1:63"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9"/>
      <c r="AT521" s="19"/>
      <c r="AU521" s="19"/>
      <c r="AV521" s="19"/>
      <c r="AW521" s="19"/>
      <c r="AX521" s="19"/>
      <c r="AY521" s="19"/>
      <c r="AZ521" s="19"/>
      <c r="BA521" s="19"/>
      <c r="BB521" s="19"/>
      <c r="BC521" s="1"/>
      <c r="BD521" s="1"/>
      <c r="BE521" s="1"/>
      <c r="BF521" s="1"/>
      <c r="BG521" s="1"/>
      <c r="BH521" s="1"/>
      <c r="BI521" s="1"/>
      <c r="BJ521" s="1"/>
      <c r="BK521" s="1"/>
    </row>
    <row r="522" spans="1:63"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9"/>
      <c r="AT522" s="19"/>
      <c r="AU522" s="19"/>
      <c r="AV522" s="19"/>
      <c r="AW522" s="19"/>
      <c r="AX522" s="19"/>
      <c r="AY522" s="19"/>
      <c r="AZ522" s="19"/>
      <c r="BA522" s="19"/>
      <c r="BB522" s="19"/>
      <c r="BC522" s="1"/>
      <c r="BD522" s="1"/>
      <c r="BE522" s="1"/>
      <c r="BF522" s="1"/>
      <c r="BG522" s="1"/>
      <c r="BH522" s="1"/>
      <c r="BI522" s="1"/>
      <c r="BJ522" s="1"/>
      <c r="BK522" s="1"/>
    </row>
    <row r="523" spans="1:63"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9"/>
      <c r="AT523" s="19"/>
      <c r="AU523" s="19"/>
      <c r="AV523" s="19"/>
      <c r="AW523" s="19"/>
      <c r="AX523" s="19"/>
      <c r="AY523" s="19"/>
      <c r="AZ523" s="19"/>
      <c r="BA523" s="19"/>
      <c r="BB523" s="19"/>
      <c r="BC523" s="1"/>
      <c r="BD523" s="1"/>
      <c r="BE523" s="1"/>
      <c r="BF523" s="1"/>
      <c r="BG523" s="1"/>
      <c r="BH523" s="1"/>
      <c r="BI523" s="1"/>
      <c r="BJ523" s="1"/>
      <c r="BK523" s="1"/>
    </row>
    <row r="524" spans="1:63"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9"/>
      <c r="AT524" s="19"/>
      <c r="AU524" s="19"/>
      <c r="AV524" s="19"/>
      <c r="AW524" s="19"/>
      <c r="AX524" s="19"/>
      <c r="AY524" s="19"/>
      <c r="AZ524" s="19"/>
      <c r="BA524" s="19"/>
      <c r="BB524" s="19"/>
      <c r="BC524" s="1"/>
      <c r="BD524" s="1"/>
      <c r="BE524" s="1"/>
      <c r="BF524" s="1"/>
      <c r="BG524" s="1"/>
      <c r="BH524" s="1"/>
      <c r="BI524" s="1"/>
      <c r="BJ524" s="1"/>
      <c r="BK524" s="1"/>
    </row>
    <row r="525" spans="1:63"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9"/>
      <c r="AT525" s="19"/>
      <c r="AU525" s="19"/>
      <c r="AV525" s="19"/>
      <c r="AW525" s="19"/>
      <c r="AX525" s="19"/>
      <c r="AY525" s="19"/>
      <c r="AZ525" s="19"/>
      <c r="BA525" s="19"/>
      <c r="BB525" s="19"/>
      <c r="BC525" s="1"/>
      <c r="BD525" s="1"/>
      <c r="BE525" s="1"/>
      <c r="BF525" s="1"/>
      <c r="BG525" s="1"/>
      <c r="BH525" s="1"/>
      <c r="BI525" s="1"/>
      <c r="BJ525" s="1"/>
      <c r="BK525" s="1"/>
    </row>
    <row r="526" spans="1:63"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9"/>
      <c r="AT526" s="19"/>
      <c r="AU526" s="19"/>
      <c r="AV526" s="19"/>
      <c r="AW526" s="19"/>
      <c r="AX526" s="19"/>
      <c r="AY526" s="19"/>
      <c r="AZ526" s="19"/>
      <c r="BA526" s="19"/>
      <c r="BB526" s="19"/>
      <c r="BC526" s="1"/>
      <c r="BD526" s="1"/>
      <c r="BE526" s="1"/>
      <c r="BF526" s="1"/>
      <c r="BG526" s="1"/>
      <c r="BH526" s="1"/>
      <c r="BI526" s="1"/>
      <c r="BJ526" s="1"/>
      <c r="BK526" s="1"/>
    </row>
    <row r="527" spans="1:63"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9"/>
      <c r="AT527" s="19"/>
      <c r="AU527" s="19"/>
      <c r="AV527" s="19"/>
      <c r="AW527" s="19"/>
      <c r="AX527" s="19"/>
      <c r="AY527" s="19"/>
      <c r="AZ527" s="19"/>
      <c r="BA527" s="19"/>
      <c r="BB527" s="19"/>
      <c r="BC527" s="1"/>
      <c r="BD527" s="1"/>
      <c r="BE527" s="1"/>
      <c r="BF527" s="1"/>
      <c r="BG527" s="1"/>
      <c r="BH527" s="1"/>
      <c r="BI527" s="1"/>
      <c r="BJ527" s="1"/>
      <c r="BK527" s="1"/>
    </row>
    <row r="528" spans="1:63"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9"/>
      <c r="AT528" s="19"/>
      <c r="AU528" s="19"/>
      <c r="AV528" s="19"/>
      <c r="AW528" s="19"/>
      <c r="AX528" s="19"/>
      <c r="AY528" s="19"/>
      <c r="AZ528" s="19"/>
      <c r="BA528" s="19"/>
      <c r="BB528" s="19"/>
      <c r="BC528" s="1"/>
      <c r="BD528" s="1"/>
      <c r="BE528" s="1"/>
      <c r="BF528" s="1"/>
      <c r="BG528" s="1"/>
      <c r="BH528" s="1"/>
      <c r="BI528" s="1"/>
      <c r="BJ528" s="1"/>
      <c r="BK528" s="1"/>
    </row>
    <row r="529" spans="1:63"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9"/>
      <c r="AT529" s="19"/>
      <c r="AU529" s="19"/>
      <c r="AV529" s="19"/>
      <c r="AW529" s="19"/>
      <c r="AX529" s="19"/>
      <c r="AY529" s="19"/>
      <c r="AZ529" s="19"/>
      <c r="BA529" s="19"/>
      <c r="BB529" s="19"/>
      <c r="BC529" s="1"/>
      <c r="BD529" s="1"/>
      <c r="BE529" s="1"/>
      <c r="BF529" s="1"/>
      <c r="BG529" s="1"/>
      <c r="BH529" s="1"/>
      <c r="BI529" s="1"/>
      <c r="BJ529" s="1"/>
      <c r="BK529" s="1"/>
    </row>
    <row r="530" spans="1:63"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9"/>
      <c r="AT530" s="19"/>
      <c r="AU530" s="19"/>
      <c r="AV530" s="19"/>
      <c r="AW530" s="19"/>
      <c r="AX530" s="19"/>
      <c r="AY530" s="19"/>
      <c r="AZ530" s="19"/>
      <c r="BA530" s="19"/>
      <c r="BB530" s="19"/>
      <c r="BC530" s="1"/>
      <c r="BD530" s="1"/>
      <c r="BE530" s="1"/>
      <c r="BF530" s="1"/>
      <c r="BG530" s="1"/>
      <c r="BH530" s="1"/>
      <c r="BI530" s="1"/>
      <c r="BJ530" s="1"/>
      <c r="BK530" s="1"/>
    </row>
    <row r="531" spans="1:63"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9"/>
      <c r="AT531" s="19"/>
      <c r="AU531" s="19"/>
      <c r="AV531" s="19"/>
      <c r="AW531" s="19"/>
      <c r="AX531" s="19"/>
      <c r="AY531" s="19"/>
      <c r="AZ531" s="19"/>
      <c r="BA531" s="19"/>
      <c r="BB531" s="19"/>
      <c r="BC531" s="1"/>
      <c r="BD531" s="1"/>
      <c r="BE531" s="1"/>
      <c r="BF531" s="1"/>
      <c r="BG531" s="1"/>
      <c r="BH531" s="1"/>
      <c r="BI531" s="1"/>
      <c r="BJ531" s="1"/>
      <c r="BK531" s="1"/>
    </row>
    <row r="532" spans="1:63"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9"/>
      <c r="AT532" s="19"/>
      <c r="AU532" s="19"/>
      <c r="AV532" s="19"/>
      <c r="AW532" s="19"/>
      <c r="AX532" s="19"/>
      <c r="AY532" s="19"/>
      <c r="AZ532" s="19"/>
      <c r="BA532" s="19"/>
      <c r="BB532" s="19"/>
      <c r="BC532" s="1"/>
      <c r="BD532" s="1"/>
      <c r="BE532" s="1"/>
      <c r="BF532" s="1"/>
      <c r="BG532" s="1"/>
      <c r="BH532" s="1"/>
      <c r="BI532" s="1"/>
      <c r="BJ532" s="1"/>
      <c r="BK532" s="1"/>
    </row>
    <row r="533" spans="1:63"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9"/>
      <c r="AT533" s="19"/>
      <c r="AU533" s="19"/>
      <c r="AV533" s="19"/>
      <c r="AW533" s="19"/>
      <c r="AX533" s="19"/>
      <c r="AY533" s="19"/>
      <c r="AZ533" s="19"/>
      <c r="BA533" s="19"/>
      <c r="BB533" s="19"/>
      <c r="BC533" s="1"/>
      <c r="BD533" s="1"/>
      <c r="BE533" s="1"/>
      <c r="BF533" s="1"/>
      <c r="BG533" s="1"/>
      <c r="BH533" s="1"/>
      <c r="BI533" s="1"/>
      <c r="BJ533" s="1"/>
      <c r="BK533" s="1"/>
    </row>
    <row r="534" spans="1:63"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9"/>
      <c r="AT534" s="19"/>
      <c r="AU534" s="19"/>
      <c r="AV534" s="19"/>
      <c r="AW534" s="19"/>
      <c r="AX534" s="19"/>
      <c r="AY534" s="19"/>
      <c r="AZ534" s="19"/>
      <c r="BA534" s="19"/>
      <c r="BB534" s="19"/>
      <c r="BC534" s="1"/>
      <c r="BD534" s="1"/>
      <c r="BE534" s="1"/>
      <c r="BF534" s="1"/>
      <c r="BG534" s="1"/>
      <c r="BH534" s="1"/>
      <c r="BI534" s="1"/>
      <c r="BJ534" s="1"/>
      <c r="BK534" s="1"/>
    </row>
    <row r="535" spans="1:63"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9"/>
      <c r="AT535" s="19"/>
      <c r="AU535" s="19"/>
      <c r="AV535" s="19"/>
      <c r="AW535" s="19"/>
      <c r="AX535" s="19"/>
      <c r="AY535" s="19"/>
      <c r="AZ535" s="19"/>
      <c r="BA535" s="19"/>
      <c r="BB535" s="19"/>
      <c r="BC535" s="1"/>
      <c r="BD535" s="1"/>
      <c r="BE535" s="1"/>
      <c r="BF535" s="1"/>
      <c r="BG535" s="1"/>
      <c r="BH535" s="1"/>
      <c r="BI535" s="1"/>
      <c r="BJ535" s="1"/>
      <c r="BK535" s="1"/>
    </row>
    <row r="536" spans="1:63"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9"/>
      <c r="AT536" s="19"/>
      <c r="AU536" s="19"/>
      <c r="AV536" s="19"/>
      <c r="AW536" s="19"/>
      <c r="AX536" s="19"/>
      <c r="AY536" s="19"/>
      <c r="AZ536" s="19"/>
      <c r="BA536" s="19"/>
      <c r="BB536" s="19"/>
      <c r="BC536" s="1"/>
      <c r="BD536" s="1"/>
      <c r="BE536" s="1"/>
      <c r="BF536" s="1"/>
      <c r="BG536" s="1"/>
      <c r="BH536" s="1"/>
      <c r="BI536" s="1"/>
      <c r="BJ536" s="1"/>
      <c r="BK536" s="1"/>
    </row>
    <row r="537" spans="1:63"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9"/>
      <c r="AT537" s="19"/>
      <c r="AU537" s="19"/>
      <c r="AV537" s="19"/>
      <c r="AW537" s="19"/>
      <c r="AX537" s="19"/>
      <c r="AY537" s="19"/>
      <c r="AZ537" s="19"/>
      <c r="BA537" s="19"/>
      <c r="BB537" s="19"/>
      <c r="BC537" s="1"/>
      <c r="BD537" s="1"/>
      <c r="BE537" s="1"/>
      <c r="BF537" s="1"/>
      <c r="BG537" s="1"/>
      <c r="BH537" s="1"/>
      <c r="BI537" s="1"/>
      <c r="BJ537" s="1"/>
      <c r="BK537" s="1"/>
    </row>
    <row r="538" spans="1:63"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9"/>
      <c r="AT538" s="19"/>
      <c r="AU538" s="19"/>
      <c r="AV538" s="19"/>
      <c r="AW538" s="19"/>
      <c r="AX538" s="19"/>
      <c r="AY538" s="19"/>
      <c r="AZ538" s="19"/>
      <c r="BA538" s="19"/>
      <c r="BB538" s="19"/>
      <c r="BC538" s="1"/>
      <c r="BD538" s="1"/>
      <c r="BE538" s="1"/>
      <c r="BF538" s="1"/>
      <c r="BG538" s="1"/>
      <c r="BH538" s="1"/>
      <c r="BI538" s="1"/>
      <c r="BJ538" s="1"/>
      <c r="BK538" s="1"/>
    </row>
    <row r="539" spans="1:63"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9"/>
      <c r="AT539" s="19"/>
      <c r="AU539" s="19"/>
      <c r="AV539" s="19"/>
      <c r="AW539" s="19"/>
      <c r="AX539" s="19"/>
      <c r="AY539" s="19"/>
      <c r="AZ539" s="19"/>
      <c r="BA539" s="19"/>
      <c r="BB539" s="19"/>
      <c r="BC539" s="1"/>
      <c r="BD539" s="1"/>
      <c r="BE539" s="1"/>
      <c r="BF539" s="1"/>
      <c r="BG539" s="1"/>
      <c r="BH539" s="1"/>
      <c r="BI539" s="1"/>
      <c r="BJ539" s="1"/>
      <c r="BK539" s="1"/>
    </row>
    <row r="540" spans="1:63"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9"/>
      <c r="AT540" s="19"/>
      <c r="AU540" s="19"/>
      <c r="AV540" s="19"/>
      <c r="AW540" s="19"/>
      <c r="AX540" s="19"/>
      <c r="AY540" s="19"/>
      <c r="AZ540" s="19"/>
      <c r="BA540" s="19"/>
      <c r="BB540" s="19"/>
      <c r="BC540" s="1"/>
      <c r="BD540" s="1"/>
      <c r="BE540" s="1"/>
      <c r="BF540" s="1"/>
      <c r="BG540" s="1"/>
      <c r="BH540" s="1"/>
      <c r="BI540" s="1"/>
      <c r="BJ540" s="1"/>
      <c r="BK540" s="1"/>
    </row>
    <row r="541" spans="1:63"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9"/>
      <c r="AT541" s="19"/>
      <c r="AU541" s="19"/>
      <c r="AV541" s="19"/>
      <c r="AW541" s="19"/>
      <c r="AX541" s="19"/>
      <c r="AY541" s="19"/>
      <c r="AZ541" s="19"/>
      <c r="BA541" s="19"/>
      <c r="BB541" s="19"/>
      <c r="BC541" s="1"/>
      <c r="BD541" s="1"/>
      <c r="BE541" s="1"/>
      <c r="BF541" s="1"/>
      <c r="BG541" s="1"/>
      <c r="BH541" s="1"/>
      <c r="BI541" s="1"/>
      <c r="BJ541" s="1"/>
      <c r="BK541" s="1"/>
    </row>
    <row r="542" spans="1:63"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9"/>
      <c r="AT542" s="19"/>
      <c r="AU542" s="19"/>
      <c r="AV542" s="19"/>
      <c r="AW542" s="19"/>
      <c r="AX542" s="19"/>
      <c r="AY542" s="19"/>
      <c r="AZ542" s="19"/>
      <c r="BA542" s="19"/>
      <c r="BB542" s="19"/>
      <c r="BC542" s="1"/>
      <c r="BD542" s="1"/>
      <c r="BE542" s="1"/>
      <c r="BF542" s="1"/>
      <c r="BG542" s="1"/>
      <c r="BH542" s="1"/>
      <c r="BI542" s="1"/>
      <c r="BJ542" s="1"/>
      <c r="BK542" s="1"/>
    </row>
    <row r="543" spans="1:63"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9"/>
      <c r="AT543" s="19"/>
      <c r="AU543" s="19"/>
      <c r="AV543" s="19"/>
      <c r="AW543" s="19"/>
      <c r="AX543" s="19"/>
      <c r="AY543" s="19"/>
      <c r="AZ543" s="19"/>
      <c r="BA543" s="19"/>
      <c r="BB543" s="19"/>
      <c r="BC543" s="1"/>
      <c r="BD543" s="1"/>
      <c r="BE543" s="1"/>
      <c r="BF543" s="1"/>
      <c r="BG543" s="1"/>
      <c r="BH543" s="1"/>
      <c r="BI543" s="1"/>
      <c r="BJ543" s="1"/>
      <c r="BK543" s="1"/>
    </row>
    <row r="544" spans="1:63"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9"/>
      <c r="AT544" s="19"/>
      <c r="AU544" s="19"/>
      <c r="AV544" s="19"/>
      <c r="AW544" s="19"/>
      <c r="AX544" s="19"/>
      <c r="AY544" s="19"/>
      <c r="AZ544" s="19"/>
      <c r="BA544" s="19"/>
      <c r="BB544" s="19"/>
      <c r="BC544" s="1"/>
      <c r="BD544" s="1"/>
      <c r="BE544" s="1"/>
      <c r="BF544" s="1"/>
      <c r="BG544" s="1"/>
      <c r="BH544" s="1"/>
      <c r="BI544" s="1"/>
      <c r="BJ544" s="1"/>
      <c r="BK544" s="1"/>
    </row>
    <row r="545" spans="1:63"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9"/>
      <c r="AT545" s="19"/>
      <c r="AU545" s="19"/>
      <c r="AV545" s="19"/>
      <c r="AW545" s="19"/>
      <c r="AX545" s="19"/>
      <c r="AY545" s="19"/>
      <c r="AZ545" s="19"/>
      <c r="BA545" s="19"/>
      <c r="BB545" s="19"/>
      <c r="BC545" s="1"/>
      <c r="BD545" s="1"/>
      <c r="BE545" s="1"/>
      <c r="BF545" s="1"/>
      <c r="BG545" s="1"/>
      <c r="BH545" s="1"/>
      <c r="BI545" s="1"/>
      <c r="BJ545" s="1"/>
      <c r="BK545" s="1"/>
    </row>
    <row r="546" spans="1:63"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9"/>
      <c r="AT546" s="19"/>
      <c r="AU546" s="19"/>
      <c r="AV546" s="19"/>
      <c r="AW546" s="19"/>
      <c r="AX546" s="19"/>
      <c r="AY546" s="19"/>
      <c r="AZ546" s="19"/>
      <c r="BA546" s="19"/>
      <c r="BB546" s="19"/>
      <c r="BC546" s="1"/>
      <c r="BD546" s="1"/>
      <c r="BE546" s="1"/>
      <c r="BF546" s="1"/>
      <c r="BG546" s="1"/>
      <c r="BH546" s="1"/>
      <c r="BI546" s="1"/>
      <c r="BJ546" s="1"/>
      <c r="BK546" s="1"/>
    </row>
    <row r="547" spans="1:63"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9"/>
      <c r="AT547" s="19"/>
      <c r="AU547" s="19"/>
      <c r="AV547" s="19"/>
      <c r="AW547" s="19"/>
      <c r="AX547" s="19"/>
      <c r="AY547" s="19"/>
      <c r="AZ547" s="19"/>
      <c r="BA547" s="19"/>
      <c r="BB547" s="19"/>
      <c r="BC547" s="1"/>
      <c r="BD547" s="1"/>
      <c r="BE547" s="1"/>
      <c r="BF547" s="1"/>
      <c r="BG547" s="1"/>
      <c r="BH547" s="1"/>
      <c r="BI547" s="1"/>
      <c r="BJ547" s="1"/>
      <c r="BK547" s="1"/>
    </row>
    <row r="548" spans="1:63"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9"/>
      <c r="AT548" s="19"/>
      <c r="AU548" s="19"/>
      <c r="AV548" s="19"/>
      <c r="AW548" s="19"/>
      <c r="AX548" s="19"/>
      <c r="AY548" s="19"/>
      <c r="AZ548" s="19"/>
      <c r="BA548" s="19"/>
      <c r="BB548" s="19"/>
      <c r="BC548" s="1"/>
      <c r="BD548" s="1"/>
      <c r="BE548" s="1"/>
      <c r="BF548" s="1"/>
      <c r="BG548" s="1"/>
      <c r="BH548" s="1"/>
      <c r="BI548" s="1"/>
      <c r="BJ548" s="1"/>
      <c r="BK548" s="1"/>
    </row>
    <row r="549" spans="1:63"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9"/>
      <c r="AT549" s="19"/>
      <c r="AU549" s="19"/>
      <c r="AV549" s="19"/>
      <c r="AW549" s="19"/>
      <c r="AX549" s="19"/>
      <c r="AY549" s="19"/>
      <c r="AZ549" s="19"/>
      <c r="BA549" s="19"/>
      <c r="BB549" s="19"/>
      <c r="BC549" s="1"/>
      <c r="BD549" s="1"/>
      <c r="BE549" s="1"/>
      <c r="BF549" s="1"/>
      <c r="BG549" s="1"/>
      <c r="BH549" s="1"/>
      <c r="BI549" s="1"/>
      <c r="BJ549" s="1"/>
      <c r="BK549" s="1"/>
    </row>
    <row r="550" spans="1:63"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9"/>
      <c r="AT550" s="19"/>
      <c r="AU550" s="19"/>
      <c r="AV550" s="19"/>
      <c r="AW550" s="19"/>
      <c r="AX550" s="19"/>
      <c r="AY550" s="19"/>
      <c r="AZ550" s="19"/>
      <c r="BA550" s="19"/>
      <c r="BB550" s="19"/>
      <c r="BC550" s="1"/>
      <c r="BD550" s="1"/>
      <c r="BE550" s="1"/>
      <c r="BF550" s="1"/>
      <c r="BG550" s="1"/>
      <c r="BH550" s="1"/>
      <c r="BI550" s="1"/>
      <c r="BJ550" s="1"/>
      <c r="BK550" s="1"/>
    </row>
    <row r="551" spans="1:63"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9"/>
      <c r="AT551" s="19"/>
      <c r="AU551" s="19"/>
      <c r="AV551" s="19"/>
      <c r="AW551" s="19"/>
      <c r="AX551" s="19"/>
      <c r="AY551" s="19"/>
      <c r="AZ551" s="19"/>
      <c r="BA551" s="19"/>
      <c r="BB551" s="19"/>
      <c r="BC551" s="1"/>
      <c r="BD551" s="1"/>
      <c r="BE551" s="1"/>
      <c r="BF551" s="1"/>
      <c r="BG551" s="1"/>
      <c r="BH551" s="1"/>
      <c r="BI551" s="1"/>
      <c r="BJ551" s="1"/>
      <c r="BK551" s="1"/>
    </row>
    <row r="552" spans="1:63"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9"/>
      <c r="AT552" s="19"/>
      <c r="AU552" s="19"/>
      <c r="AV552" s="19"/>
      <c r="AW552" s="19"/>
      <c r="AX552" s="19"/>
      <c r="AY552" s="19"/>
      <c r="AZ552" s="19"/>
      <c r="BA552" s="19"/>
      <c r="BB552" s="19"/>
      <c r="BC552" s="1"/>
      <c r="BD552" s="1"/>
      <c r="BE552" s="1"/>
      <c r="BF552" s="1"/>
      <c r="BG552" s="1"/>
      <c r="BH552" s="1"/>
      <c r="BI552" s="1"/>
      <c r="BJ552" s="1"/>
      <c r="BK552" s="1"/>
    </row>
    <row r="553" spans="1:63"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9"/>
      <c r="AT553" s="19"/>
      <c r="AU553" s="19"/>
      <c r="AV553" s="19"/>
      <c r="AW553" s="19"/>
      <c r="AX553" s="19"/>
      <c r="AY553" s="19"/>
      <c r="AZ553" s="19"/>
      <c r="BA553" s="19"/>
      <c r="BB553" s="19"/>
      <c r="BC553" s="1"/>
      <c r="BD553" s="1"/>
      <c r="BE553" s="1"/>
      <c r="BF553" s="1"/>
      <c r="BG553" s="1"/>
      <c r="BH553" s="1"/>
      <c r="BI553" s="1"/>
      <c r="BJ553" s="1"/>
      <c r="BK553" s="1"/>
    </row>
    <row r="554" spans="1:63"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9"/>
      <c r="AT554" s="19"/>
      <c r="AU554" s="19"/>
      <c r="AV554" s="19"/>
      <c r="AW554" s="19"/>
      <c r="AX554" s="19"/>
      <c r="AY554" s="19"/>
      <c r="AZ554" s="19"/>
      <c r="BA554" s="19"/>
      <c r="BB554" s="19"/>
      <c r="BC554" s="1"/>
      <c r="BD554" s="1"/>
      <c r="BE554" s="1"/>
      <c r="BF554" s="1"/>
      <c r="BG554" s="1"/>
      <c r="BH554" s="1"/>
      <c r="BI554" s="1"/>
      <c r="BJ554" s="1"/>
      <c r="BK554" s="1"/>
    </row>
    <row r="555" spans="1:63"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9"/>
      <c r="AT555" s="19"/>
      <c r="AU555" s="19"/>
      <c r="AV555" s="19"/>
      <c r="AW555" s="19"/>
      <c r="AX555" s="19"/>
      <c r="AY555" s="19"/>
      <c r="AZ555" s="19"/>
      <c r="BA555" s="19"/>
      <c r="BB555" s="19"/>
      <c r="BC555" s="1"/>
      <c r="BD555" s="1"/>
      <c r="BE555" s="1"/>
      <c r="BF555" s="1"/>
      <c r="BG555" s="1"/>
      <c r="BH555" s="1"/>
      <c r="BI555" s="1"/>
      <c r="BJ555" s="1"/>
      <c r="BK555" s="1"/>
    </row>
    <row r="556" spans="1:63"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9"/>
      <c r="AT556" s="19"/>
      <c r="AU556" s="19"/>
      <c r="AV556" s="19"/>
      <c r="AW556" s="19"/>
      <c r="AX556" s="19"/>
      <c r="AY556" s="19"/>
      <c r="AZ556" s="19"/>
      <c r="BA556" s="19"/>
      <c r="BB556" s="19"/>
      <c r="BC556" s="1"/>
      <c r="BD556" s="1"/>
      <c r="BE556" s="1"/>
      <c r="BF556" s="1"/>
      <c r="BG556" s="1"/>
      <c r="BH556" s="1"/>
      <c r="BI556" s="1"/>
      <c r="BJ556" s="1"/>
      <c r="BK556" s="1"/>
    </row>
    <row r="557" spans="1:63"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9"/>
      <c r="AT557" s="19"/>
      <c r="AU557" s="19"/>
      <c r="AV557" s="19"/>
      <c r="AW557" s="19"/>
      <c r="AX557" s="19"/>
      <c r="AY557" s="19"/>
      <c r="AZ557" s="19"/>
      <c r="BA557" s="19"/>
      <c r="BB557" s="19"/>
      <c r="BC557" s="1"/>
      <c r="BD557" s="1"/>
      <c r="BE557" s="1"/>
      <c r="BF557" s="1"/>
      <c r="BG557" s="1"/>
      <c r="BH557" s="1"/>
      <c r="BI557" s="1"/>
      <c r="BJ557" s="1"/>
      <c r="BK557" s="1"/>
    </row>
    <row r="558" spans="1:63"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9"/>
      <c r="AT558" s="19"/>
      <c r="AU558" s="19"/>
      <c r="AV558" s="19"/>
      <c r="AW558" s="19"/>
      <c r="AX558" s="19"/>
      <c r="AY558" s="19"/>
      <c r="AZ558" s="19"/>
      <c r="BA558" s="19"/>
      <c r="BB558" s="19"/>
      <c r="BC558" s="1"/>
      <c r="BD558" s="1"/>
      <c r="BE558" s="1"/>
      <c r="BF558" s="1"/>
      <c r="BG558" s="1"/>
      <c r="BH558" s="1"/>
      <c r="BI558" s="1"/>
      <c r="BJ558" s="1"/>
      <c r="BK558" s="1"/>
    </row>
    <row r="559" spans="1:63"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9"/>
      <c r="AT559" s="19"/>
      <c r="AU559" s="19"/>
      <c r="AV559" s="19"/>
      <c r="AW559" s="19"/>
      <c r="AX559" s="19"/>
      <c r="AY559" s="19"/>
      <c r="AZ559" s="19"/>
      <c r="BA559" s="19"/>
      <c r="BB559" s="19"/>
      <c r="BC559" s="1"/>
      <c r="BD559" s="1"/>
      <c r="BE559" s="1"/>
      <c r="BF559" s="1"/>
      <c r="BG559" s="1"/>
      <c r="BH559" s="1"/>
      <c r="BI559" s="1"/>
      <c r="BJ559" s="1"/>
      <c r="BK559" s="1"/>
    </row>
    <row r="560" spans="1:63"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9"/>
      <c r="AT560" s="19"/>
      <c r="AU560" s="19"/>
      <c r="AV560" s="19"/>
      <c r="AW560" s="19"/>
      <c r="AX560" s="19"/>
      <c r="AY560" s="19"/>
      <c r="AZ560" s="19"/>
      <c r="BA560" s="19"/>
      <c r="BB560" s="19"/>
      <c r="BC560" s="1"/>
      <c r="BD560" s="1"/>
      <c r="BE560" s="1"/>
      <c r="BF560" s="1"/>
      <c r="BG560" s="1"/>
      <c r="BH560" s="1"/>
      <c r="BI560" s="1"/>
      <c r="BJ560" s="1"/>
      <c r="BK560" s="1"/>
    </row>
    <row r="561" spans="1:63"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9"/>
      <c r="AT561" s="19"/>
      <c r="AU561" s="19"/>
      <c r="AV561" s="19"/>
      <c r="AW561" s="19"/>
      <c r="AX561" s="19"/>
      <c r="AY561" s="19"/>
      <c r="AZ561" s="19"/>
      <c r="BA561" s="19"/>
      <c r="BB561" s="19"/>
      <c r="BC561" s="1"/>
      <c r="BD561" s="1"/>
      <c r="BE561" s="1"/>
      <c r="BF561" s="1"/>
      <c r="BG561" s="1"/>
      <c r="BH561" s="1"/>
      <c r="BI561" s="1"/>
      <c r="BJ561" s="1"/>
      <c r="BK561" s="1"/>
    </row>
    <row r="562" spans="1:63"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9"/>
      <c r="AT562" s="19"/>
      <c r="AU562" s="19"/>
      <c r="AV562" s="19"/>
      <c r="AW562" s="19"/>
      <c r="AX562" s="19"/>
      <c r="AY562" s="19"/>
      <c r="AZ562" s="19"/>
      <c r="BA562" s="19"/>
      <c r="BB562" s="19"/>
      <c r="BC562" s="1"/>
      <c r="BD562" s="1"/>
      <c r="BE562" s="1"/>
      <c r="BF562" s="1"/>
      <c r="BG562" s="1"/>
      <c r="BH562" s="1"/>
      <c r="BI562" s="1"/>
      <c r="BJ562" s="1"/>
      <c r="BK562" s="1"/>
    </row>
    <row r="563" spans="1:63"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9"/>
      <c r="AT563" s="19"/>
      <c r="AU563" s="19"/>
      <c r="AV563" s="19"/>
      <c r="AW563" s="19"/>
      <c r="AX563" s="19"/>
      <c r="AY563" s="19"/>
      <c r="AZ563" s="19"/>
      <c r="BA563" s="19"/>
      <c r="BB563" s="19"/>
      <c r="BC563" s="1"/>
      <c r="BD563" s="1"/>
      <c r="BE563" s="1"/>
      <c r="BF563" s="1"/>
      <c r="BG563" s="1"/>
      <c r="BH563" s="1"/>
      <c r="BI563" s="1"/>
      <c r="BJ563" s="1"/>
      <c r="BK563" s="1"/>
    </row>
    <row r="564" spans="1:63"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9"/>
      <c r="AT564" s="19"/>
      <c r="AU564" s="19"/>
      <c r="AV564" s="19"/>
      <c r="AW564" s="19"/>
      <c r="AX564" s="19"/>
      <c r="AY564" s="19"/>
      <c r="AZ564" s="19"/>
      <c r="BA564" s="19"/>
      <c r="BB564" s="19"/>
      <c r="BC564" s="1"/>
      <c r="BD564" s="1"/>
      <c r="BE564" s="1"/>
      <c r="BF564" s="1"/>
      <c r="BG564" s="1"/>
      <c r="BH564" s="1"/>
      <c r="BI564" s="1"/>
      <c r="BJ564" s="1"/>
      <c r="BK564" s="1"/>
    </row>
    <row r="565" spans="1:63"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9"/>
      <c r="AT565" s="19"/>
      <c r="AU565" s="19"/>
      <c r="AV565" s="19"/>
      <c r="AW565" s="19"/>
      <c r="AX565" s="19"/>
      <c r="AY565" s="19"/>
      <c r="AZ565" s="19"/>
      <c r="BA565" s="19"/>
      <c r="BB565" s="19"/>
      <c r="BC565" s="1"/>
      <c r="BD565" s="1"/>
      <c r="BE565" s="1"/>
      <c r="BF565" s="1"/>
      <c r="BG565" s="1"/>
      <c r="BH565" s="1"/>
      <c r="BI565" s="1"/>
      <c r="BJ565" s="1"/>
      <c r="BK565" s="1"/>
    </row>
    <row r="566" spans="1:63"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9"/>
      <c r="AT566" s="19"/>
      <c r="AU566" s="19"/>
      <c r="AV566" s="19"/>
      <c r="AW566" s="19"/>
      <c r="AX566" s="19"/>
      <c r="AY566" s="19"/>
      <c r="AZ566" s="19"/>
      <c r="BA566" s="19"/>
      <c r="BB566" s="19"/>
      <c r="BC566" s="1"/>
      <c r="BD566" s="1"/>
      <c r="BE566" s="1"/>
      <c r="BF566" s="1"/>
      <c r="BG566" s="1"/>
      <c r="BH566" s="1"/>
      <c r="BI566" s="1"/>
      <c r="BJ566" s="1"/>
      <c r="BK566" s="1"/>
    </row>
    <row r="567" spans="1:63"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9"/>
      <c r="AT567" s="19"/>
      <c r="AU567" s="19"/>
      <c r="AV567" s="19"/>
      <c r="AW567" s="19"/>
      <c r="AX567" s="19"/>
      <c r="AY567" s="19"/>
      <c r="AZ567" s="19"/>
      <c r="BA567" s="19"/>
      <c r="BB567" s="19"/>
      <c r="BC567" s="1"/>
      <c r="BD567" s="1"/>
      <c r="BE567" s="1"/>
      <c r="BF567" s="1"/>
      <c r="BG567" s="1"/>
      <c r="BH567" s="1"/>
      <c r="BI567" s="1"/>
      <c r="BJ567" s="1"/>
      <c r="BK567" s="1"/>
    </row>
    <row r="568" spans="1:63"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9"/>
      <c r="AT568" s="19"/>
      <c r="AU568" s="19"/>
      <c r="AV568" s="19"/>
      <c r="AW568" s="19"/>
      <c r="AX568" s="19"/>
      <c r="AY568" s="19"/>
      <c r="AZ568" s="19"/>
      <c r="BA568" s="19"/>
      <c r="BB568" s="19"/>
      <c r="BC568" s="1"/>
      <c r="BD568" s="1"/>
      <c r="BE568" s="1"/>
      <c r="BF568" s="1"/>
      <c r="BG568" s="1"/>
      <c r="BH568" s="1"/>
      <c r="BI568" s="1"/>
      <c r="BJ568" s="1"/>
      <c r="BK568" s="1"/>
    </row>
    <row r="569" spans="1:63"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9"/>
      <c r="AT569" s="19"/>
      <c r="AU569" s="19"/>
      <c r="AV569" s="19"/>
      <c r="AW569" s="19"/>
      <c r="AX569" s="19"/>
      <c r="AY569" s="19"/>
      <c r="AZ569" s="19"/>
      <c r="BA569" s="19"/>
      <c r="BB569" s="19"/>
      <c r="BC569" s="1"/>
      <c r="BD569" s="1"/>
      <c r="BE569" s="1"/>
      <c r="BF569" s="1"/>
      <c r="BG569" s="1"/>
      <c r="BH569" s="1"/>
      <c r="BI569" s="1"/>
      <c r="BJ569" s="1"/>
      <c r="BK569" s="1"/>
    </row>
    <row r="570" spans="1:63"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9"/>
      <c r="AT570" s="19"/>
      <c r="AU570" s="19"/>
      <c r="AV570" s="19"/>
      <c r="AW570" s="19"/>
      <c r="AX570" s="19"/>
      <c r="AY570" s="19"/>
      <c r="AZ570" s="19"/>
      <c r="BA570" s="19"/>
      <c r="BB570" s="19"/>
      <c r="BC570" s="1"/>
      <c r="BD570" s="1"/>
      <c r="BE570" s="1"/>
      <c r="BF570" s="1"/>
      <c r="BG570" s="1"/>
      <c r="BH570" s="1"/>
      <c r="BI570" s="1"/>
      <c r="BJ570" s="1"/>
      <c r="BK570" s="1"/>
    </row>
    <row r="571" spans="1:63"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9"/>
      <c r="AT571" s="19"/>
      <c r="AU571" s="19"/>
      <c r="AV571" s="19"/>
      <c r="AW571" s="19"/>
      <c r="AX571" s="19"/>
      <c r="AY571" s="19"/>
      <c r="AZ571" s="19"/>
      <c r="BA571" s="19"/>
      <c r="BB571" s="19"/>
      <c r="BC571" s="1"/>
      <c r="BD571" s="1"/>
      <c r="BE571" s="1"/>
      <c r="BF571" s="1"/>
      <c r="BG571" s="1"/>
      <c r="BH571" s="1"/>
      <c r="BI571" s="1"/>
      <c r="BJ571" s="1"/>
      <c r="BK571" s="1"/>
    </row>
    <row r="572" spans="1:63"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9"/>
      <c r="AT572" s="19"/>
      <c r="AU572" s="19"/>
      <c r="AV572" s="19"/>
      <c r="AW572" s="19"/>
      <c r="AX572" s="19"/>
      <c r="AY572" s="19"/>
      <c r="AZ572" s="19"/>
      <c r="BA572" s="19"/>
      <c r="BB572" s="19"/>
      <c r="BC572" s="1"/>
      <c r="BD572" s="1"/>
      <c r="BE572" s="1"/>
      <c r="BF572" s="1"/>
      <c r="BG572" s="1"/>
      <c r="BH572" s="1"/>
      <c r="BI572" s="1"/>
      <c r="BJ572" s="1"/>
      <c r="BK572" s="1"/>
    </row>
    <row r="573" spans="1:63"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9"/>
      <c r="AT573" s="19"/>
      <c r="AU573" s="19"/>
      <c r="AV573" s="19"/>
      <c r="AW573" s="19"/>
      <c r="AX573" s="19"/>
      <c r="AY573" s="19"/>
      <c r="AZ573" s="19"/>
      <c r="BA573" s="19"/>
      <c r="BB573" s="19"/>
      <c r="BC573" s="1"/>
      <c r="BD573" s="1"/>
      <c r="BE573" s="1"/>
      <c r="BF573" s="1"/>
      <c r="BG573" s="1"/>
      <c r="BH573" s="1"/>
      <c r="BI573" s="1"/>
      <c r="BJ573" s="1"/>
      <c r="BK573" s="1"/>
    </row>
    <row r="574" spans="1:63"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9"/>
      <c r="AT574" s="19"/>
      <c r="AU574" s="19"/>
      <c r="AV574" s="19"/>
      <c r="AW574" s="19"/>
      <c r="AX574" s="19"/>
      <c r="AY574" s="19"/>
      <c r="AZ574" s="19"/>
      <c r="BA574" s="19"/>
      <c r="BB574" s="19"/>
      <c r="BC574" s="1"/>
      <c r="BD574" s="1"/>
      <c r="BE574" s="1"/>
      <c r="BF574" s="1"/>
      <c r="BG574" s="1"/>
      <c r="BH574" s="1"/>
      <c r="BI574" s="1"/>
      <c r="BJ574" s="1"/>
      <c r="BK574" s="1"/>
    </row>
    <row r="575" spans="1:63"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9"/>
      <c r="AT575" s="19"/>
      <c r="AU575" s="19"/>
      <c r="AV575" s="19"/>
      <c r="AW575" s="19"/>
      <c r="AX575" s="19"/>
      <c r="AY575" s="19"/>
      <c r="AZ575" s="19"/>
      <c r="BA575" s="19"/>
      <c r="BB575" s="19"/>
      <c r="BC575" s="1"/>
      <c r="BD575" s="1"/>
      <c r="BE575" s="1"/>
      <c r="BF575" s="1"/>
      <c r="BG575" s="1"/>
      <c r="BH575" s="1"/>
      <c r="BI575" s="1"/>
      <c r="BJ575" s="1"/>
      <c r="BK575" s="1"/>
    </row>
    <row r="576" spans="1:63"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9"/>
      <c r="AT576" s="19"/>
      <c r="AU576" s="19"/>
      <c r="AV576" s="19"/>
      <c r="AW576" s="19"/>
      <c r="AX576" s="19"/>
      <c r="AY576" s="19"/>
      <c r="AZ576" s="19"/>
      <c r="BA576" s="19"/>
      <c r="BB576" s="19"/>
      <c r="BC576" s="1"/>
      <c r="BD576" s="1"/>
      <c r="BE576" s="1"/>
      <c r="BF576" s="1"/>
      <c r="BG576" s="1"/>
      <c r="BH576" s="1"/>
      <c r="BI576" s="1"/>
      <c r="BJ576" s="1"/>
      <c r="BK576" s="1"/>
    </row>
    <row r="577" spans="1:63"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9"/>
      <c r="AT577" s="19"/>
      <c r="AU577" s="19"/>
      <c r="AV577" s="19"/>
      <c r="AW577" s="19"/>
      <c r="AX577" s="19"/>
      <c r="AY577" s="19"/>
      <c r="AZ577" s="19"/>
      <c r="BA577" s="19"/>
      <c r="BB577" s="19"/>
      <c r="BC577" s="1"/>
      <c r="BD577" s="1"/>
      <c r="BE577" s="1"/>
      <c r="BF577" s="1"/>
      <c r="BG577" s="1"/>
      <c r="BH577" s="1"/>
      <c r="BI577" s="1"/>
      <c r="BJ577" s="1"/>
      <c r="BK577" s="1"/>
    </row>
    <row r="578" spans="1:63"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9"/>
      <c r="AT578" s="19"/>
      <c r="AU578" s="19"/>
      <c r="AV578" s="19"/>
      <c r="AW578" s="19"/>
      <c r="AX578" s="19"/>
      <c r="AY578" s="19"/>
      <c r="AZ578" s="19"/>
      <c r="BA578" s="19"/>
      <c r="BB578" s="19"/>
      <c r="BC578" s="1"/>
      <c r="BD578" s="1"/>
      <c r="BE578" s="1"/>
      <c r="BF578" s="1"/>
      <c r="BG578" s="1"/>
      <c r="BH578" s="1"/>
      <c r="BI578" s="1"/>
      <c r="BJ578" s="1"/>
      <c r="BK578" s="1"/>
    </row>
    <row r="579" spans="1:63"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9"/>
      <c r="AT579" s="19"/>
      <c r="AU579" s="19"/>
      <c r="AV579" s="19"/>
      <c r="AW579" s="19"/>
      <c r="AX579" s="19"/>
      <c r="AY579" s="19"/>
      <c r="AZ579" s="19"/>
      <c r="BA579" s="19"/>
      <c r="BB579" s="19"/>
      <c r="BC579" s="1"/>
      <c r="BD579" s="1"/>
      <c r="BE579" s="1"/>
      <c r="BF579" s="1"/>
      <c r="BG579" s="1"/>
      <c r="BH579" s="1"/>
      <c r="BI579" s="1"/>
      <c r="BJ579" s="1"/>
      <c r="BK579" s="1"/>
    </row>
    <row r="580" spans="1:63"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9"/>
      <c r="AT580" s="19"/>
      <c r="AU580" s="19"/>
      <c r="AV580" s="19"/>
      <c r="AW580" s="19"/>
      <c r="AX580" s="19"/>
      <c r="AY580" s="19"/>
      <c r="AZ580" s="19"/>
      <c r="BA580" s="19"/>
      <c r="BB580" s="19"/>
      <c r="BC580" s="1"/>
      <c r="BD580" s="1"/>
      <c r="BE580" s="1"/>
      <c r="BF580" s="1"/>
      <c r="BG580" s="1"/>
      <c r="BH580" s="1"/>
      <c r="BI580" s="1"/>
      <c r="BJ580" s="1"/>
      <c r="BK580" s="1"/>
    </row>
    <row r="581" spans="1:63"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9"/>
      <c r="AT581" s="19"/>
      <c r="AU581" s="19"/>
      <c r="AV581" s="19"/>
      <c r="AW581" s="19"/>
      <c r="AX581" s="19"/>
      <c r="AY581" s="19"/>
      <c r="AZ581" s="19"/>
      <c r="BA581" s="19"/>
      <c r="BB581" s="19"/>
      <c r="BC581" s="1"/>
      <c r="BD581" s="1"/>
      <c r="BE581" s="1"/>
      <c r="BF581" s="1"/>
      <c r="BG581" s="1"/>
      <c r="BH581" s="1"/>
      <c r="BI581" s="1"/>
      <c r="BJ581" s="1"/>
      <c r="BK581" s="1"/>
    </row>
    <row r="582" spans="1:63"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9"/>
      <c r="AT582" s="19"/>
      <c r="AU582" s="19"/>
      <c r="AV582" s="19"/>
      <c r="AW582" s="19"/>
      <c r="AX582" s="19"/>
      <c r="AY582" s="19"/>
      <c r="AZ582" s="19"/>
      <c r="BA582" s="19"/>
      <c r="BB582" s="19"/>
      <c r="BC582" s="1"/>
      <c r="BD582" s="1"/>
      <c r="BE582" s="1"/>
      <c r="BF582" s="1"/>
      <c r="BG582" s="1"/>
      <c r="BH582" s="1"/>
      <c r="BI582" s="1"/>
      <c r="BJ582" s="1"/>
      <c r="BK582" s="1"/>
    </row>
    <row r="583" spans="1:63"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9"/>
      <c r="AT583" s="19"/>
      <c r="AU583" s="19"/>
      <c r="AV583" s="19"/>
      <c r="AW583" s="19"/>
      <c r="AX583" s="19"/>
      <c r="AY583" s="19"/>
      <c r="AZ583" s="19"/>
      <c r="BA583" s="19"/>
      <c r="BB583" s="19"/>
      <c r="BC583" s="1"/>
      <c r="BD583" s="1"/>
      <c r="BE583" s="1"/>
      <c r="BF583" s="1"/>
      <c r="BG583" s="1"/>
      <c r="BH583" s="1"/>
      <c r="BI583" s="1"/>
      <c r="BJ583" s="1"/>
      <c r="BK583" s="1"/>
    </row>
    <row r="584" spans="1:63"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9"/>
      <c r="AT584" s="19"/>
      <c r="AU584" s="19"/>
      <c r="AV584" s="19"/>
      <c r="AW584" s="19"/>
      <c r="AX584" s="19"/>
      <c r="AY584" s="19"/>
      <c r="AZ584" s="19"/>
      <c r="BA584" s="19"/>
      <c r="BB584" s="19"/>
      <c r="BC584" s="1"/>
      <c r="BD584" s="1"/>
      <c r="BE584" s="1"/>
      <c r="BF584" s="1"/>
      <c r="BG584" s="1"/>
      <c r="BH584" s="1"/>
      <c r="BI584" s="1"/>
      <c r="BJ584" s="1"/>
      <c r="BK584" s="1"/>
    </row>
    <row r="585" spans="1:63"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9"/>
      <c r="AT585" s="19"/>
      <c r="AU585" s="19"/>
      <c r="AV585" s="19"/>
      <c r="AW585" s="19"/>
      <c r="AX585" s="19"/>
      <c r="AY585" s="19"/>
      <c r="AZ585" s="19"/>
      <c r="BA585" s="19"/>
      <c r="BB585" s="19"/>
      <c r="BC585" s="1"/>
      <c r="BD585" s="1"/>
      <c r="BE585" s="1"/>
      <c r="BF585" s="1"/>
      <c r="BG585" s="1"/>
      <c r="BH585" s="1"/>
      <c r="BI585" s="1"/>
      <c r="BJ585" s="1"/>
      <c r="BK585" s="1"/>
    </row>
    <row r="586" spans="1:63"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9"/>
      <c r="AT586" s="19"/>
      <c r="AU586" s="19"/>
      <c r="AV586" s="19"/>
      <c r="AW586" s="19"/>
      <c r="AX586" s="19"/>
      <c r="AY586" s="19"/>
      <c r="AZ586" s="19"/>
      <c r="BA586" s="19"/>
      <c r="BB586" s="19"/>
      <c r="BC586" s="1"/>
      <c r="BD586" s="1"/>
      <c r="BE586" s="1"/>
      <c r="BF586" s="1"/>
      <c r="BG586" s="1"/>
      <c r="BH586" s="1"/>
      <c r="BI586" s="1"/>
      <c r="BJ586" s="1"/>
      <c r="BK586" s="1"/>
    </row>
    <row r="587" spans="1:63"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9"/>
      <c r="AT587" s="19"/>
      <c r="AU587" s="19"/>
      <c r="AV587" s="19"/>
      <c r="AW587" s="19"/>
      <c r="AX587" s="19"/>
      <c r="AY587" s="19"/>
      <c r="AZ587" s="19"/>
      <c r="BA587" s="19"/>
      <c r="BB587" s="19"/>
      <c r="BC587" s="1"/>
      <c r="BD587" s="1"/>
      <c r="BE587" s="1"/>
      <c r="BF587" s="1"/>
      <c r="BG587" s="1"/>
      <c r="BH587" s="1"/>
      <c r="BI587" s="1"/>
      <c r="BJ587" s="1"/>
      <c r="BK587" s="1"/>
    </row>
    <row r="588" spans="1:63"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9"/>
      <c r="AT588" s="19"/>
      <c r="AU588" s="19"/>
      <c r="AV588" s="19"/>
      <c r="AW588" s="19"/>
      <c r="AX588" s="19"/>
      <c r="AY588" s="19"/>
      <c r="AZ588" s="19"/>
      <c r="BA588" s="19"/>
      <c r="BB588" s="19"/>
      <c r="BC588" s="1"/>
      <c r="BD588" s="1"/>
      <c r="BE588" s="1"/>
      <c r="BF588" s="1"/>
      <c r="BG588" s="1"/>
      <c r="BH588" s="1"/>
      <c r="BI588" s="1"/>
      <c r="BJ588" s="1"/>
      <c r="BK588" s="1"/>
    </row>
    <row r="589" spans="1:63"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9"/>
      <c r="AT589" s="19"/>
      <c r="AU589" s="19"/>
      <c r="AV589" s="19"/>
      <c r="AW589" s="19"/>
      <c r="AX589" s="19"/>
      <c r="AY589" s="19"/>
      <c r="AZ589" s="19"/>
      <c r="BA589" s="19"/>
      <c r="BB589" s="19"/>
      <c r="BC589" s="1"/>
      <c r="BD589" s="1"/>
      <c r="BE589" s="1"/>
      <c r="BF589" s="1"/>
      <c r="BG589" s="1"/>
      <c r="BH589" s="1"/>
      <c r="BI589" s="1"/>
      <c r="BJ589" s="1"/>
      <c r="BK589" s="1"/>
    </row>
    <row r="590" spans="1:63"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9"/>
      <c r="AT590" s="19"/>
      <c r="AU590" s="19"/>
      <c r="AV590" s="19"/>
      <c r="AW590" s="19"/>
      <c r="AX590" s="19"/>
      <c r="AY590" s="19"/>
      <c r="AZ590" s="19"/>
      <c r="BA590" s="19"/>
      <c r="BB590" s="19"/>
      <c r="BC590" s="1"/>
      <c r="BD590" s="1"/>
      <c r="BE590" s="1"/>
      <c r="BF590" s="1"/>
      <c r="BG590" s="1"/>
      <c r="BH590" s="1"/>
      <c r="BI590" s="1"/>
      <c r="BJ590" s="1"/>
      <c r="BK590" s="1"/>
    </row>
    <row r="591" spans="1:63"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9"/>
      <c r="AT591" s="19"/>
      <c r="AU591" s="19"/>
      <c r="AV591" s="19"/>
      <c r="AW591" s="19"/>
      <c r="AX591" s="19"/>
      <c r="AY591" s="19"/>
      <c r="AZ591" s="19"/>
      <c r="BA591" s="19"/>
      <c r="BB591" s="19"/>
      <c r="BC591" s="1"/>
      <c r="BD591" s="1"/>
      <c r="BE591" s="1"/>
      <c r="BF591" s="1"/>
      <c r="BG591" s="1"/>
      <c r="BH591" s="1"/>
      <c r="BI591" s="1"/>
      <c r="BJ591" s="1"/>
      <c r="BK591" s="1"/>
    </row>
    <row r="592" spans="1:63"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9"/>
      <c r="AT592" s="19"/>
      <c r="AU592" s="19"/>
      <c r="AV592" s="19"/>
      <c r="AW592" s="19"/>
      <c r="AX592" s="19"/>
      <c r="AY592" s="19"/>
      <c r="AZ592" s="19"/>
      <c r="BA592" s="19"/>
      <c r="BB592" s="19"/>
      <c r="BC592" s="1"/>
      <c r="BD592" s="1"/>
      <c r="BE592" s="1"/>
      <c r="BF592" s="1"/>
      <c r="BG592" s="1"/>
      <c r="BH592" s="1"/>
      <c r="BI592" s="1"/>
      <c r="BJ592" s="1"/>
      <c r="BK592" s="1"/>
    </row>
    <row r="593" spans="1:63"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9"/>
      <c r="AT593" s="19"/>
      <c r="AU593" s="19"/>
      <c r="AV593" s="19"/>
      <c r="AW593" s="19"/>
      <c r="AX593" s="19"/>
      <c r="AY593" s="19"/>
      <c r="AZ593" s="19"/>
      <c r="BA593" s="19"/>
      <c r="BB593" s="19"/>
      <c r="BC593" s="1"/>
      <c r="BD593" s="1"/>
      <c r="BE593" s="1"/>
      <c r="BF593" s="1"/>
      <c r="BG593" s="1"/>
      <c r="BH593" s="1"/>
      <c r="BI593" s="1"/>
      <c r="BJ593" s="1"/>
      <c r="BK593" s="1"/>
    </row>
    <row r="594" spans="1:63"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9"/>
      <c r="AT594" s="19"/>
      <c r="AU594" s="19"/>
      <c r="AV594" s="19"/>
      <c r="AW594" s="19"/>
      <c r="AX594" s="19"/>
      <c r="AY594" s="19"/>
      <c r="AZ594" s="19"/>
      <c r="BA594" s="19"/>
      <c r="BB594" s="19"/>
      <c r="BC594" s="1"/>
      <c r="BD594" s="1"/>
      <c r="BE594" s="1"/>
      <c r="BF594" s="1"/>
      <c r="BG594" s="1"/>
      <c r="BH594" s="1"/>
      <c r="BI594" s="1"/>
      <c r="BJ594" s="1"/>
      <c r="BK594" s="1"/>
    </row>
    <row r="595" spans="1:63"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9"/>
      <c r="AT595" s="19"/>
      <c r="AU595" s="19"/>
      <c r="AV595" s="19"/>
      <c r="AW595" s="19"/>
      <c r="AX595" s="19"/>
      <c r="AY595" s="19"/>
      <c r="AZ595" s="19"/>
      <c r="BA595" s="19"/>
      <c r="BB595" s="19"/>
      <c r="BC595" s="1"/>
      <c r="BD595" s="1"/>
      <c r="BE595" s="1"/>
      <c r="BF595" s="1"/>
      <c r="BG595" s="1"/>
      <c r="BH595" s="1"/>
      <c r="BI595" s="1"/>
      <c r="BJ595" s="1"/>
      <c r="BK595" s="1"/>
    </row>
    <row r="596" spans="1:63"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9"/>
      <c r="AT596" s="19"/>
      <c r="AU596" s="19"/>
      <c r="AV596" s="19"/>
      <c r="AW596" s="19"/>
      <c r="AX596" s="19"/>
      <c r="AY596" s="19"/>
      <c r="AZ596" s="19"/>
      <c r="BA596" s="19"/>
      <c r="BB596" s="19"/>
      <c r="BC596" s="1"/>
      <c r="BD596" s="1"/>
      <c r="BE596" s="1"/>
      <c r="BF596" s="1"/>
      <c r="BG596" s="1"/>
      <c r="BH596" s="1"/>
      <c r="BI596" s="1"/>
      <c r="BJ596" s="1"/>
      <c r="BK596" s="1"/>
    </row>
    <row r="597" spans="1:63"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9"/>
      <c r="AT597" s="19"/>
      <c r="AU597" s="19"/>
      <c r="AV597" s="19"/>
      <c r="AW597" s="19"/>
      <c r="AX597" s="19"/>
      <c r="AY597" s="19"/>
      <c r="AZ597" s="19"/>
      <c r="BA597" s="19"/>
      <c r="BB597" s="19"/>
      <c r="BC597" s="1"/>
      <c r="BD597" s="1"/>
      <c r="BE597" s="1"/>
      <c r="BF597" s="1"/>
      <c r="BG597" s="1"/>
      <c r="BH597" s="1"/>
      <c r="BI597" s="1"/>
      <c r="BJ597" s="1"/>
      <c r="BK597" s="1"/>
    </row>
    <row r="598" spans="1:63"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9"/>
      <c r="AT598" s="19"/>
      <c r="AU598" s="19"/>
      <c r="AV598" s="19"/>
      <c r="AW598" s="19"/>
      <c r="AX598" s="19"/>
      <c r="AY598" s="19"/>
      <c r="AZ598" s="19"/>
      <c r="BA598" s="19"/>
      <c r="BB598" s="19"/>
      <c r="BC598" s="1"/>
      <c r="BD598" s="1"/>
      <c r="BE598" s="1"/>
      <c r="BF598" s="1"/>
      <c r="BG598" s="1"/>
      <c r="BH598" s="1"/>
      <c r="BI598" s="1"/>
      <c r="BJ598" s="1"/>
      <c r="BK598" s="1"/>
    </row>
    <row r="599" spans="1:63"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9"/>
      <c r="AT599" s="19"/>
      <c r="AU599" s="19"/>
      <c r="AV599" s="19"/>
      <c r="AW599" s="19"/>
      <c r="AX599" s="19"/>
      <c r="AY599" s="19"/>
      <c r="AZ599" s="19"/>
      <c r="BA599" s="19"/>
      <c r="BB599" s="19"/>
      <c r="BC599" s="1"/>
      <c r="BD599" s="1"/>
      <c r="BE599" s="1"/>
      <c r="BF599" s="1"/>
      <c r="BG599" s="1"/>
      <c r="BH599" s="1"/>
      <c r="BI599" s="1"/>
      <c r="BJ599" s="1"/>
      <c r="BK599" s="1"/>
    </row>
    <row r="600" spans="1:63"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9"/>
      <c r="AT600" s="19"/>
      <c r="AU600" s="19"/>
      <c r="AV600" s="19"/>
      <c r="AW600" s="19"/>
      <c r="AX600" s="19"/>
      <c r="AY600" s="19"/>
      <c r="AZ600" s="19"/>
      <c r="BA600" s="19"/>
      <c r="BB600" s="19"/>
      <c r="BC600" s="1"/>
      <c r="BD600" s="1"/>
      <c r="BE600" s="1"/>
      <c r="BF600" s="1"/>
      <c r="BG600" s="1"/>
      <c r="BH600" s="1"/>
      <c r="BI600" s="1"/>
      <c r="BJ600" s="1"/>
      <c r="BK600" s="1"/>
    </row>
    <row r="601" spans="1:63"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9"/>
      <c r="AT601" s="19"/>
      <c r="AU601" s="19"/>
      <c r="AV601" s="19"/>
      <c r="AW601" s="19"/>
      <c r="AX601" s="19"/>
      <c r="AY601" s="19"/>
      <c r="AZ601" s="19"/>
      <c r="BA601" s="19"/>
      <c r="BB601" s="19"/>
      <c r="BC601" s="1"/>
      <c r="BD601" s="1"/>
      <c r="BE601" s="1"/>
      <c r="BF601" s="1"/>
      <c r="BG601" s="1"/>
      <c r="BH601" s="1"/>
      <c r="BI601" s="1"/>
      <c r="BJ601" s="1"/>
      <c r="BK601" s="1"/>
    </row>
    <row r="602" spans="1:63"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9"/>
      <c r="AT602" s="19"/>
      <c r="AU602" s="19"/>
      <c r="AV602" s="19"/>
      <c r="AW602" s="19"/>
      <c r="AX602" s="19"/>
      <c r="AY602" s="19"/>
      <c r="AZ602" s="19"/>
      <c r="BA602" s="19"/>
      <c r="BB602" s="19"/>
      <c r="BC602" s="1"/>
      <c r="BD602" s="1"/>
      <c r="BE602" s="1"/>
      <c r="BF602" s="1"/>
      <c r="BG602" s="1"/>
      <c r="BH602" s="1"/>
      <c r="BI602" s="1"/>
      <c r="BJ602" s="1"/>
      <c r="BK602" s="1"/>
    </row>
    <row r="603" spans="1:63"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9"/>
      <c r="AT603" s="19"/>
      <c r="AU603" s="19"/>
      <c r="AV603" s="19"/>
      <c r="AW603" s="19"/>
      <c r="AX603" s="19"/>
      <c r="AY603" s="19"/>
      <c r="AZ603" s="19"/>
      <c r="BA603" s="19"/>
      <c r="BB603" s="19"/>
      <c r="BC603" s="1"/>
      <c r="BD603" s="1"/>
      <c r="BE603" s="1"/>
      <c r="BF603" s="1"/>
      <c r="BG603" s="1"/>
      <c r="BH603" s="1"/>
      <c r="BI603" s="1"/>
      <c r="BJ603" s="1"/>
      <c r="BK603" s="1"/>
    </row>
    <row r="604" spans="1:63"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9"/>
      <c r="AT604" s="19"/>
      <c r="AU604" s="19"/>
      <c r="AV604" s="19"/>
      <c r="AW604" s="19"/>
      <c r="AX604" s="19"/>
      <c r="AY604" s="19"/>
      <c r="AZ604" s="19"/>
      <c r="BA604" s="19"/>
      <c r="BB604" s="19"/>
      <c r="BC604" s="1"/>
      <c r="BD604" s="1"/>
      <c r="BE604" s="1"/>
      <c r="BF604" s="1"/>
      <c r="BG604" s="1"/>
      <c r="BH604" s="1"/>
      <c r="BI604" s="1"/>
      <c r="BJ604" s="1"/>
      <c r="BK604" s="1"/>
    </row>
    <row r="605" spans="1:63"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9"/>
      <c r="AT605" s="19"/>
      <c r="AU605" s="19"/>
      <c r="AV605" s="19"/>
      <c r="AW605" s="19"/>
      <c r="AX605" s="19"/>
      <c r="AY605" s="19"/>
      <c r="AZ605" s="19"/>
      <c r="BA605" s="19"/>
      <c r="BB605" s="19"/>
      <c r="BC605" s="1"/>
      <c r="BD605" s="1"/>
      <c r="BE605" s="1"/>
      <c r="BF605" s="1"/>
      <c r="BG605" s="1"/>
      <c r="BH605" s="1"/>
      <c r="BI605" s="1"/>
      <c r="BJ605" s="1"/>
      <c r="BK605" s="1"/>
    </row>
    <row r="606" spans="1:63"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9"/>
      <c r="AT606" s="19"/>
      <c r="AU606" s="19"/>
      <c r="AV606" s="19"/>
      <c r="AW606" s="19"/>
      <c r="AX606" s="19"/>
      <c r="AY606" s="19"/>
      <c r="AZ606" s="19"/>
      <c r="BA606" s="19"/>
      <c r="BB606" s="19"/>
      <c r="BC606" s="1"/>
      <c r="BD606" s="1"/>
      <c r="BE606" s="1"/>
      <c r="BF606" s="1"/>
      <c r="BG606" s="1"/>
      <c r="BH606" s="1"/>
      <c r="BI606" s="1"/>
      <c r="BJ606" s="1"/>
      <c r="BK606" s="1"/>
    </row>
    <row r="607" spans="1:63"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9"/>
      <c r="AT607" s="19"/>
      <c r="AU607" s="19"/>
      <c r="AV607" s="19"/>
      <c r="AW607" s="19"/>
      <c r="AX607" s="19"/>
      <c r="AY607" s="19"/>
      <c r="AZ607" s="19"/>
      <c r="BA607" s="19"/>
      <c r="BB607" s="19"/>
      <c r="BC607" s="1"/>
      <c r="BD607" s="1"/>
      <c r="BE607" s="1"/>
      <c r="BF607" s="1"/>
      <c r="BG607" s="1"/>
      <c r="BH607" s="1"/>
      <c r="BI607" s="1"/>
      <c r="BJ607" s="1"/>
      <c r="BK607" s="1"/>
    </row>
    <row r="608" spans="1:63"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9"/>
      <c r="AT608" s="19"/>
      <c r="AU608" s="19"/>
      <c r="AV608" s="19"/>
      <c r="AW608" s="19"/>
      <c r="AX608" s="19"/>
      <c r="AY608" s="19"/>
      <c r="AZ608" s="19"/>
      <c r="BA608" s="19"/>
      <c r="BB608" s="19"/>
      <c r="BC608" s="1"/>
      <c r="BD608" s="1"/>
      <c r="BE608" s="1"/>
      <c r="BF608" s="1"/>
      <c r="BG608" s="1"/>
      <c r="BH608" s="1"/>
      <c r="BI608" s="1"/>
      <c r="BJ608" s="1"/>
      <c r="BK608" s="1"/>
    </row>
    <row r="609" spans="1:63"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9"/>
      <c r="AT609" s="19"/>
      <c r="AU609" s="19"/>
      <c r="AV609" s="19"/>
      <c r="AW609" s="19"/>
      <c r="AX609" s="19"/>
      <c r="AY609" s="19"/>
      <c r="AZ609" s="19"/>
      <c r="BA609" s="19"/>
      <c r="BB609" s="19"/>
      <c r="BC609" s="1"/>
      <c r="BD609" s="1"/>
      <c r="BE609" s="1"/>
      <c r="BF609" s="1"/>
      <c r="BG609" s="1"/>
      <c r="BH609" s="1"/>
      <c r="BI609" s="1"/>
      <c r="BJ609" s="1"/>
      <c r="BK609" s="1"/>
    </row>
    <row r="610" spans="1:63"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9"/>
      <c r="AT610" s="19"/>
      <c r="AU610" s="19"/>
      <c r="AV610" s="19"/>
      <c r="AW610" s="19"/>
      <c r="AX610" s="19"/>
      <c r="AY610" s="19"/>
      <c r="AZ610" s="19"/>
      <c r="BA610" s="19"/>
      <c r="BB610" s="19"/>
      <c r="BC610" s="1"/>
      <c r="BD610" s="1"/>
      <c r="BE610" s="1"/>
      <c r="BF610" s="1"/>
      <c r="BG610" s="1"/>
      <c r="BH610" s="1"/>
      <c r="BI610" s="1"/>
      <c r="BJ610" s="1"/>
      <c r="BK610" s="1"/>
    </row>
    <row r="611" spans="1:63"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9"/>
      <c r="AT611" s="19"/>
      <c r="AU611" s="19"/>
      <c r="AV611" s="19"/>
      <c r="AW611" s="19"/>
      <c r="AX611" s="19"/>
      <c r="AY611" s="19"/>
      <c r="AZ611" s="19"/>
      <c r="BA611" s="19"/>
      <c r="BB611" s="19"/>
      <c r="BC611" s="1"/>
      <c r="BD611" s="1"/>
      <c r="BE611" s="1"/>
      <c r="BF611" s="1"/>
      <c r="BG611" s="1"/>
      <c r="BH611" s="1"/>
      <c r="BI611" s="1"/>
      <c r="BJ611" s="1"/>
      <c r="BK611" s="1"/>
    </row>
    <row r="612" spans="1:63"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9"/>
      <c r="AT612" s="19"/>
      <c r="AU612" s="19"/>
      <c r="AV612" s="19"/>
      <c r="AW612" s="19"/>
      <c r="AX612" s="19"/>
      <c r="AY612" s="19"/>
      <c r="AZ612" s="19"/>
      <c r="BA612" s="19"/>
      <c r="BB612" s="19"/>
      <c r="BC612" s="1"/>
      <c r="BD612" s="1"/>
      <c r="BE612" s="1"/>
      <c r="BF612" s="1"/>
      <c r="BG612" s="1"/>
      <c r="BH612" s="1"/>
      <c r="BI612" s="1"/>
      <c r="BJ612" s="1"/>
      <c r="BK612" s="1"/>
    </row>
    <row r="613" spans="1:63"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9"/>
      <c r="AT613" s="19"/>
      <c r="AU613" s="19"/>
      <c r="AV613" s="19"/>
      <c r="AW613" s="19"/>
      <c r="AX613" s="19"/>
      <c r="AY613" s="19"/>
      <c r="AZ613" s="19"/>
      <c r="BA613" s="19"/>
      <c r="BB613" s="19"/>
      <c r="BC613" s="1"/>
      <c r="BD613" s="1"/>
      <c r="BE613" s="1"/>
      <c r="BF613" s="1"/>
      <c r="BG613" s="1"/>
      <c r="BH613" s="1"/>
      <c r="BI613" s="1"/>
      <c r="BJ613" s="1"/>
      <c r="BK613" s="1"/>
    </row>
    <row r="614" spans="1:63"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9"/>
      <c r="AT614" s="19"/>
      <c r="AU614" s="19"/>
      <c r="AV614" s="19"/>
      <c r="AW614" s="19"/>
      <c r="AX614" s="19"/>
      <c r="AY614" s="19"/>
      <c r="AZ614" s="19"/>
      <c r="BA614" s="19"/>
      <c r="BB614" s="19"/>
      <c r="BC614" s="1"/>
      <c r="BD614" s="1"/>
      <c r="BE614" s="1"/>
      <c r="BF614" s="1"/>
      <c r="BG614" s="1"/>
      <c r="BH614" s="1"/>
      <c r="BI614" s="1"/>
      <c r="BJ614" s="1"/>
      <c r="BK614" s="1"/>
    </row>
    <row r="615" spans="1:63"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9"/>
      <c r="AT615" s="19"/>
      <c r="AU615" s="19"/>
      <c r="AV615" s="19"/>
      <c r="AW615" s="19"/>
      <c r="AX615" s="19"/>
      <c r="AY615" s="19"/>
      <c r="AZ615" s="19"/>
      <c r="BA615" s="19"/>
      <c r="BB615" s="19"/>
      <c r="BC615" s="1"/>
      <c r="BD615" s="1"/>
      <c r="BE615" s="1"/>
      <c r="BF615" s="1"/>
      <c r="BG615" s="1"/>
      <c r="BH615" s="1"/>
      <c r="BI615" s="1"/>
      <c r="BJ615" s="1"/>
      <c r="BK615" s="1"/>
    </row>
    <row r="616" spans="1:63"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9"/>
      <c r="AT616" s="19"/>
      <c r="AU616" s="19"/>
      <c r="AV616" s="19"/>
      <c r="AW616" s="19"/>
      <c r="AX616" s="19"/>
      <c r="AY616" s="19"/>
      <c r="AZ616" s="19"/>
      <c r="BA616" s="19"/>
      <c r="BB616" s="19"/>
      <c r="BC616" s="1"/>
      <c r="BD616" s="1"/>
      <c r="BE616" s="1"/>
      <c r="BF616" s="1"/>
      <c r="BG616" s="1"/>
      <c r="BH616" s="1"/>
      <c r="BI616" s="1"/>
      <c r="BJ616" s="1"/>
      <c r="BK616" s="1"/>
    </row>
    <row r="617" spans="1:63"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9"/>
      <c r="AT617" s="19"/>
      <c r="AU617" s="19"/>
      <c r="AV617" s="19"/>
      <c r="AW617" s="19"/>
      <c r="AX617" s="19"/>
      <c r="AY617" s="19"/>
      <c r="AZ617" s="19"/>
      <c r="BA617" s="19"/>
      <c r="BB617" s="19"/>
      <c r="BC617" s="1"/>
      <c r="BD617" s="1"/>
      <c r="BE617" s="1"/>
      <c r="BF617" s="1"/>
      <c r="BG617" s="1"/>
      <c r="BH617" s="1"/>
      <c r="BI617" s="1"/>
      <c r="BJ617" s="1"/>
      <c r="BK617" s="1"/>
    </row>
    <row r="618" spans="1:63"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9"/>
      <c r="AT618" s="19"/>
      <c r="AU618" s="19"/>
      <c r="AV618" s="19"/>
      <c r="AW618" s="19"/>
      <c r="AX618" s="19"/>
      <c r="AY618" s="19"/>
      <c r="AZ618" s="19"/>
      <c r="BA618" s="19"/>
      <c r="BB618" s="19"/>
      <c r="BC618" s="1"/>
      <c r="BD618" s="1"/>
      <c r="BE618" s="1"/>
      <c r="BF618" s="1"/>
      <c r="BG618" s="1"/>
      <c r="BH618" s="1"/>
      <c r="BI618" s="1"/>
      <c r="BJ618" s="1"/>
      <c r="BK618" s="1"/>
    </row>
    <row r="619" spans="1:63"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9"/>
      <c r="AT619" s="19"/>
      <c r="AU619" s="19"/>
      <c r="AV619" s="19"/>
      <c r="AW619" s="19"/>
      <c r="AX619" s="19"/>
      <c r="AY619" s="19"/>
      <c r="AZ619" s="19"/>
      <c r="BA619" s="19"/>
      <c r="BB619" s="19"/>
      <c r="BC619" s="1"/>
      <c r="BD619" s="1"/>
      <c r="BE619" s="1"/>
      <c r="BF619" s="1"/>
      <c r="BG619" s="1"/>
      <c r="BH619" s="1"/>
      <c r="BI619" s="1"/>
      <c r="BJ619" s="1"/>
      <c r="BK619" s="1"/>
    </row>
    <row r="620" spans="1:63"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9"/>
      <c r="AT620" s="19"/>
      <c r="AU620" s="19"/>
      <c r="AV620" s="19"/>
      <c r="AW620" s="19"/>
      <c r="AX620" s="19"/>
      <c r="AY620" s="19"/>
      <c r="AZ620" s="19"/>
      <c r="BA620" s="19"/>
      <c r="BB620" s="19"/>
      <c r="BC620" s="1"/>
      <c r="BD620" s="1"/>
      <c r="BE620" s="1"/>
      <c r="BF620" s="1"/>
      <c r="BG620" s="1"/>
      <c r="BH620" s="1"/>
      <c r="BI620" s="1"/>
      <c r="BJ620" s="1"/>
      <c r="BK620" s="1"/>
    </row>
    <row r="621" spans="1:63"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9"/>
      <c r="AT621" s="19"/>
      <c r="AU621" s="19"/>
      <c r="AV621" s="19"/>
      <c r="AW621" s="19"/>
      <c r="AX621" s="19"/>
      <c r="AY621" s="19"/>
      <c r="AZ621" s="19"/>
      <c r="BA621" s="19"/>
      <c r="BB621" s="19"/>
      <c r="BC621" s="1"/>
      <c r="BD621" s="1"/>
      <c r="BE621" s="1"/>
      <c r="BF621" s="1"/>
      <c r="BG621" s="1"/>
      <c r="BH621" s="1"/>
      <c r="BI621" s="1"/>
      <c r="BJ621" s="1"/>
      <c r="BK621" s="1"/>
    </row>
    <row r="622" spans="1:63"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9"/>
      <c r="AT622" s="19"/>
      <c r="AU622" s="19"/>
      <c r="AV622" s="19"/>
      <c r="AW622" s="19"/>
      <c r="AX622" s="19"/>
      <c r="AY622" s="19"/>
      <c r="AZ622" s="19"/>
      <c r="BA622" s="19"/>
      <c r="BB622" s="19"/>
      <c r="BC622" s="1"/>
      <c r="BD622" s="1"/>
      <c r="BE622" s="1"/>
      <c r="BF622" s="1"/>
      <c r="BG622" s="1"/>
      <c r="BH622" s="1"/>
      <c r="BI622" s="1"/>
      <c r="BJ622" s="1"/>
      <c r="BK622" s="1"/>
    </row>
    <row r="623" spans="1:63"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9"/>
      <c r="AT623" s="19"/>
      <c r="AU623" s="19"/>
      <c r="AV623" s="19"/>
      <c r="AW623" s="19"/>
      <c r="AX623" s="19"/>
      <c r="AY623" s="19"/>
      <c r="AZ623" s="19"/>
      <c r="BA623" s="19"/>
      <c r="BB623" s="19"/>
      <c r="BC623" s="1"/>
      <c r="BD623" s="1"/>
      <c r="BE623" s="1"/>
      <c r="BF623" s="1"/>
      <c r="BG623" s="1"/>
      <c r="BH623" s="1"/>
      <c r="BI623" s="1"/>
      <c r="BJ623" s="1"/>
      <c r="BK623" s="1"/>
    </row>
    <row r="624" spans="1:63"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9"/>
      <c r="AT624" s="19"/>
      <c r="AU624" s="19"/>
      <c r="AV624" s="19"/>
      <c r="AW624" s="19"/>
      <c r="AX624" s="19"/>
      <c r="AY624" s="19"/>
      <c r="AZ624" s="19"/>
      <c r="BA624" s="19"/>
      <c r="BB624" s="19"/>
      <c r="BC624" s="1"/>
      <c r="BD624" s="1"/>
      <c r="BE624" s="1"/>
      <c r="BF624" s="1"/>
      <c r="BG624" s="1"/>
      <c r="BH624" s="1"/>
      <c r="BI624" s="1"/>
      <c r="BJ624" s="1"/>
      <c r="BK624" s="1"/>
    </row>
    <row r="625" spans="1:63"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9"/>
      <c r="AT625" s="19"/>
      <c r="AU625" s="19"/>
      <c r="AV625" s="19"/>
      <c r="AW625" s="19"/>
      <c r="AX625" s="19"/>
      <c r="AY625" s="19"/>
      <c r="AZ625" s="19"/>
      <c r="BA625" s="19"/>
      <c r="BB625" s="19"/>
      <c r="BC625" s="1"/>
      <c r="BD625" s="1"/>
      <c r="BE625" s="1"/>
      <c r="BF625" s="1"/>
      <c r="BG625" s="1"/>
      <c r="BH625" s="1"/>
      <c r="BI625" s="1"/>
      <c r="BJ625" s="1"/>
      <c r="BK625" s="1"/>
    </row>
    <row r="626" spans="1:63"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9"/>
      <c r="AT626" s="19"/>
      <c r="AU626" s="19"/>
      <c r="AV626" s="19"/>
      <c r="AW626" s="19"/>
      <c r="AX626" s="19"/>
      <c r="AY626" s="19"/>
      <c r="AZ626" s="19"/>
      <c r="BA626" s="19"/>
      <c r="BB626" s="19"/>
      <c r="BC626" s="1"/>
      <c r="BD626" s="1"/>
      <c r="BE626" s="1"/>
      <c r="BF626" s="1"/>
      <c r="BG626" s="1"/>
      <c r="BH626" s="1"/>
      <c r="BI626" s="1"/>
      <c r="BJ626" s="1"/>
      <c r="BK626" s="1"/>
    </row>
    <row r="627" spans="1:63"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9"/>
      <c r="AT627" s="19"/>
      <c r="AU627" s="19"/>
      <c r="AV627" s="19"/>
      <c r="AW627" s="19"/>
      <c r="AX627" s="19"/>
      <c r="AY627" s="19"/>
      <c r="AZ627" s="19"/>
      <c r="BA627" s="19"/>
      <c r="BB627" s="19"/>
      <c r="BC627" s="1"/>
      <c r="BD627" s="1"/>
      <c r="BE627" s="1"/>
      <c r="BF627" s="1"/>
      <c r="BG627" s="1"/>
      <c r="BH627" s="1"/>
      <c r="BI627" s="1"/>
      <c r="BJ627" s="1"/>
      <c r="BK627" s="1"/>
    </row>
    <row r="628" spans="1:63"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9"/>
      <c r="AT628" s="19"/>
      <c r="AU628" s="19"/>
      <c r="AV628" s="19"/>
      <c r="AW628" s="19"/>
      <c r="AX628" s="19"/>
      <c r="AY628" s="19"/>
      <c r="AZ628" s="19"/>
      <c r="BA628" s="19"/>
      <c r="BB628" s="19"/>
      <c r="BC628" s="1"/>
      <c r="BD628" s="1"/>
      <c r="BE628" s="1"/>
      <c r="BF628" s="1"/>
      <c r="BG628" s="1"/>
      <c r="BH628" s="1"/>
      <c r="BI628" s="1"/>
      <c r="BJ628" s="1"/>
      <c r="BK628" s="1"/>
    </row>
    <row r="629" spans="1:63"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9"/>
      <c r="AT629" s="19"/>
      <c r="AU629" s="19"/>
      <c r="AV629" s="19"/>
      <c r="AW629" s="19"/>
      <c r="AX629" s="19"/>
      <c r="AY629" s="19"/>
      <c r="AZ629" s="19"/>
      <c r="BA629" s="19"/>
      <c r="BB629" s="19"/>
      <c r="BC629" s="1"/>
      <c r="BD629" s="1"/>
      <c r="BE629" s="1"/>
      <c r="BF629" s="1"/>
      <c r="BG629" s="1"/>
      <c r="BH629" s="1"/>
      <c r="BI629" s="1"/>
      <c r="BJ629" s="1"/>
      <c r="BK629" s="1"/>
    </row>
    <row r="630" spans="1:63"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9"/>
      <c r="AT630" s="19"/>
      <c r="AU630" s="19"/>
      <c r="AV630" s="19"/>
      <c r="AW630" s="19"/>
      <c r="AX630" s="19"/>
      <c r="AY630" s="19"/>
      <c r="AZ630" s="19"/>
      <c r="BA630" s="19"/>
      <c r="BB630" s="19"/>
      <c r="BC630" s="1"/>
      <c r="BD630" s="1"/>
      <c r="BE630" s="1"/>
      <c r="BF630" s="1"/>
      <c r="BG630" s="1"/>
      <c r="BH630" s="1"/>
      <c r="BI630" s="1"/>
      <c r="BJ630" s="1"/>
      <c r="BK630" s="1"/>
    </row>
    <row r="631" spans="1:63"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9"/>
      <c r="AT631" s="19"/>
      <c r="AU631" s="19"/>
      <c r="AV631" s="19"/>
      <c r="AW631" s="19"/>
      <c r="AX631" s="19"/>
      <c r="AY631" s="19"/>
      <c r="AZ631" s="19"/>
      <c r="BA631" s="19"/>
      <c r="BB631" s="19"/>
      <c r="BC631" s="1"/>
      <c r="BD631" s="1"/>
      <c r="BE631" s="1"/>
      <c r="BF631" s="1"/>
      <c r="BG631" s="1"/>
      <c r="BH631" s="1"/>
      <c r="BI631" s="1"/>
      <c r="BJ631" s="1"/>
      <c r="BK631" s="1"/>
    </row>
    <row r="632" spans="1:63"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9"/>
      <c r="AT632" s="19"/>
      <c r="AU632" s="19"/>
      <c r="AV632" s="19"/>
      <c r="AW632" s="19"/>
      <c r="AX632" s="19"/>
      <c r="AY632" s="19"/>
      <c r="AZ632" s="19"/>
      <c r="BA632" s="19"/>
      <c r="BB632" s="19"/>
      <c r="BC632" s="1"/>
      <c r="BD632" s="1"/>
      <c r="BE632" s="1"/>
      <c r="BF632" s="1"/>
      <c r="BG632" s="1"/>
      <c r="BH632" s="1"/>
      <c r="BI632" s="1"/>
      <c r="BJ632" s="1"/>
      <c r="BK632" s="1"/>
    </row>
    <row r="633" spans="1:63"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9"/>
      <c r="AT633" s="19"/>
      <c r="AU633" s="19"/>
      <c r="AV633" s="19"/>
      <c r="AW633" s="19"/>
      <c r="AX633" s="19"/>
      <c r="AY633" s="19"/>
      <c r="AZ633" s="19"/>
      <c r="BA633" s="19"/>
      <c r="BB633" s="19"/>
      <c r="BC633" s="1"/>
      <c r="BD633" s="1"/>
      <c r="BE633" s="1"/>
      <c r="BF633" s="1"/>
      <c r="BG633" s="1"/>
      <c r="BH633" s="1"/>
      <c r="BI633" s="1"/>
      <c r="BJ633" s="1"/>
      <c r="BK633" s="1"/>
    </row>
    <row r="634" spans="1:63"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9"/>
      <c r="AT634" s="19"/>
      <c r="AU634" s="19"/>
      <c r="AV634" s="19"/>
      <c r="AW634" s="19"/>
      <c r="AX634" s="19"/>
      <c r="AY634" s="19"/>
      <c r="AZ634" s="19"/>
      <c r="BA634" s="19"/>
      <c r="BB634" s="19"/>
      <c r="BC634" s="1"/>
      <c r="BD634" s="1"/>
      <c r="BE634" s="1"/>
      <c r="BF634" s="1"/>
      <c r="BG634" s="1"/>
      <c r="BH634" s="1"/>
      <c r="BI634" s="1"/>
      <c r="BJ634" s="1"/>
      <c r="BK634" s="1"/>
    </row>
    <row r="635" spans="1:63"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9"/>
      <c r="AT635" s="19"/>
      <c r="AU635" s="19"/>
      <c r="AV635" s="19"/>
      <c r="AW635" s="19"/>
      <c r="AX635" s="19"/>
      <c r="AY635" s="19"/>
      <c r="AZ635" s="19"/>
      <c r="BA635" s="19"/>
      <c r="BB635" s="19"/>
      <c r="BC635" s="1"/>
      <c r="BD635" s="1"/>
      <c r="BE635" s="1"/>
      <c r="BF635" s="1"/>
      <c r="BG635" s="1"/>
      <c r="BH635" s="1"/>
      <c r="BI635" s="1"/>
      <c r="BJ635" s="1"/>
      <c r="BK635" s="1"/>
    </row>
    <row r="636" spans="1:63"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9"/>
      <c r="AT636" s="19"/>
      <c r="AU636" s="19"/>
      <c r="AV636" s="19"/>
      <c r="AW636" s="19"/>
      <c r="AX636" s="19"/>
      <c r="AY636" s="19"/>
      <c r="AZ636" s="19"/>
      <c r="BA636" s="19"/>
      <c r="BB636" s="19"/>
      <c r="BC636" s="1"/>
      <c r="BD636" s="1"/>
      <c r="BE636" s="1"/>
      <c r="BF636" s="1"/>
      <c r="BG636" s="1"/>
      <c r="BH636" s="1"/>
      <c r="BI636" s="1"/>
      <c r="BJ636" s="1"/>
      <c r="BK636" s="1"/>
    </row>
    <row r="637" spans="1:63"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9"/>
      <c r="AT637" s="19"/>
      <c r="AU637" s="19"/>
      <c r="AV637" s="19"/>
      <c r="AW637" s="19"/>
      <c r="AX637" s="19"/>
      <c r="AY637" s="19"/>
      <c r="AZ637" s="19"/>
      <c r="BA637" s="19"/>
      <c r="BB637" s="19"/>
      <c r="BC637" s="1"/>
      <c r="BD637" s="1"/>
      <c r="BE637" s="1"/>
      <c r="BF637" s="1"/>
      <c r="BG637" s="1"/>
      <c r="BH637" s="1"/>
      <c r="BI637" s="1"/>
      <c r="BJ637" s="1"/>
      <c r="BK637" s="1"/>
    </row>
    <row r="638" spans="1:63"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9"/>
      <c r="AT638" s="19"/>
      <c r="AU638" s="19"/>
      <c r="AV638" s="19"/>
      <c r="AW638" s="19"/>
      <c r="AX638" s="19"/>
      <c r="AY638" s="19"/>
      <c r="AZ638" s="19"/>
      <c r="BA638" s="19"/>
      <c r="BB638" s="19"/>
      <c r="BC638" s="1"/>
      <c r="BD638" s="1"/>
      <c r="BE638" s="1"/>
      <c r="BF638" s="1"/>
      <c r="BG638" s="1"/>
      <c r="BH638" s="1"/>
      <c r="BI638" s="1"/>
      <c r="BJ638" s="1"/>
      <c r="BK638" s="1"/>
    </row>
    <row r="639" spans="1:63"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9"/>
      <c r="AT639" s="19"/>
      <c r="AU639" s="19"/>
      <c r="AV639" s="19"/>
      <c r="AW639" s="19"/>
      <c r="AX639" s="19"/>
      <c r="AY639" s="19"/>
      <c r="AZ639" s="19"/>
      <c r="BA639" s="19"/>
      <c r="BB639" s="19"/>
      <c r="BC639" s="1"/>
      <c r="BD639" s="1"/>
      <c r="BE639" s="1"/>
      <c r="BF639" s="1"/>
      <c r="BG639" s="1"/>
      <c r="BH639" s="1"/>
      <c r="BI639" s="1"/>
      <c r="BJ639" s="1"/>
      <c r="BK639" s="1"/>
    </row>
    <row r="640" spans="1:63"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9"/>
      <c r="AT640" s="19"/>
      <c r="AU640" s="19"/>
      <c r="AV640" s="19"/>
      <c r="AW640" s="19"/>
      <c r="AX640" s="19"/>
      <c r="AY640" s="19"/>
      <c r="AZ640" s="19"/>
      <c r="BA640" s="19"/>
      <c r="BB640" s="19"/>
      <c r="BC640" s="1"/>
      <c r="BD640" s="1"/>
      <c r="BE640" s="1"/>
      <c r="BF640" s="1"/>
      <c r="BG640" s="1"/>
      <c r="BH640" s="1"/>
      <c r="BI640" s="1"/>
      <c r="BJ640" s="1"/>
      <c r="BK640" s="1"/>
    </row>
    <row r="641" spans="1:63"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9"/>
      <c r="AT641" s="19"/>
      <c r="AU641" s="19"/>
      <c r="AV641" s="19"/>
      <c r="AW641" s="19"/>
      <c r="AX641" s="19"/>
      <c r="AY641" s="19"/>
      <c r="AZ641" s="19"/>
      <c r="BA641" s="19"/>
      <c r="BB641" s="19"/>
      <c r="BC641" s="1"/>
      <c r="BD641" s="1"/>
      <c r="BE641" s="1"/>
      <c r="BF641" s="1"/>
      <c r="BG641" s="1"/>
      <c r="BH641" s="1"/>
      <c r="BI641" s="1"/>
      <c r="BJ641" s="1"/>
      <c r="BK641" s="1"/>
    </row>
    <row r="642" spans="1:63"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9"/>
      <c r="AT642" s="19"/>
      <c r="AU642" s="19"/>
      <c r="AV642" s="19"/>
      <c r="AW642" s="19"/>
      <c r="AX642" s="19"/>
      <c r="AY642" s="19"/>
      <c r="AZ642" s="19"/>
      <c r="BA642" s="19"/>
      <c r="BB642" s="19"/>
      <c r="BC642" s="1"/>
      <c r="BD642" s="1"/>
      <c r="BE642" s="1"/>
      <c r="BF642" s="1"/>
      <c r="BG642" s="1"/>
      <c r="BH642" s="1"/>
      <c r="BI642" s="1"/>
      <c r="BJ642" s="1"/>
      <c r="BK642" s="1"/>
    </row>
    <row r="643" spans="1:63"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9"/>
      <c r="AT643" s="19"/>
      <c r="AU643" s="19"/>
      <c r="AV643" s="19"/>
      <c r="AW643" s="19"/>
      <c r="AX643" s="19"/>
      <c r="AY643" s="19"/>
      <c r="AZ643" s="19"/>
      <c r="BA643" s="19"/>
      <c r="BB643" s="19"/>
      <c r="BC643" s="1"/>
      <c r="BD643" s="1"/>
      <c r="BE643" s="1"/>
      <c r="BF643" s="1"/>
      <c r="BG643" s="1"/>
      <c r="BH643" s="1"/>
      <c r="BI643" s="1"/>
      <c r="BJ643" s="1"/>
      <c r="BK643" s="1"/>
    </row>
    <row r="644" spans="1:63"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9"/>
      <c r="AT644" s="19"/>
      <c r="AU644" s="19"/>
      <c r="AV644" s="19"/>
      <c r="AW644" s="19"/>
      <c r="AX644" s="19"/>
      <c r="AY644" s="19"/>
      <c r="AZ644" s="19"/>
      <c r="BA644" s="19"/>
      <c r="BB644" s="19"/>
      <c r="BC644" s="1"/>
      <c r="BD644" s="1"/>
      <c r="BE644" s="1"/>
      <c r="BF644" s="1"/>
      <c r="BG644" s="1"/>
      <c r="BH644" s="1"/>
      <c r="BI644" s="1"/>
      <c r="BJ644" s="1"/>
      <c r="BK644" s="1"/>
    </row>
    <row r="645" spans="1:63"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9"/>
      <c r="AT645" s="19"/>
      <c r="AU645" s="19"/>
      <c r="AV645" s="19"/>
      <c r="AW645" s="19"/>
      <c r="AX645" s="19"/>
      <c r="AY645" s="19"/>
      <c r="AZ645" s="19"/>
      <c r="BA645" s="19"/>
      <c r="BB645" s="19"/>
      <c r="BC645" s="1"/>
      <c r="BD645" s="1"/>
      <c r="BE645" s="1"/>
      <c r="BF645" s="1"/>
      <c r="BG645" s="1"/>
      <c r="BH645" s="1"/>
      <c r="BI645" s="1"/>
      <c r="BJ645" s="1"/>
      <c r="BK645" s="1"/>
    </row>
    <row r="646" spans="1:63"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9"/>
      <c r="AT646" s="19"/>
      <c r="AU646" s="19"/>
      <c r="AV646" s="19"/>
      <c r="AW646" s="19"/>
      <c r="AX646" s="19"/>
      <c r="AY646" s="19"/>
      <c r="AZ646" s="19"/>
      <c r="BA646" s="19"/>
      <c r="BB646" s="19"/>
      <c r="BC646" s="1"/>
      <c r="BD646" s="1"/>
      <c r="BE646" s="1"/>
      <c r="BF646" s="1"/>
      <c r="BG646" s="1"/>
      <c r="BH646" s="1"/>
      <c r="BI646" s="1"/>
      <c r="BJ646" s="1"/>
      <c r="BK646" s="1"/>
    </row>
    <row r="647" spans="1:63"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9"/>
      <c r="AT647" s="19"/>
      <c r="AU647" s="19"/>
      <c r="AV647" s="19"/>
      <c r="AW647" s="19"/>
      <c r="AX647" s="19"/>
      <c r="AY647" s="19"/>
      <c r="AZ647" s="19"/>
      <c r="BA647" s="19"/>
      <c r="BB647" s="19"/>
      <c r="BC647" s="1"/>
      <c r="BD647" s="1"/>
      <c r="BE647" s="1"/>
      <c r="BF647" s="1"/>
      <c r="BG647" s="1"/>
      <c r="BH647" s="1"/>
      <c r="BI647" s="1"/>
      <c r="BJ647" s="1"/>
      <c r="BK647" s="1"/>
    </row>
    <row r="648" spans="1:63"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9"/>
      <c r="AT648" s="19"/>
      <c r="AU648" s="19"/>
      <c r="AV648" s="19"/>
      <c r="AW648" s="19"/>
      <c r="AX648" s="19"/>
      <c r="AY648" s="19"/>
      <c r="AZ648" s="19"/>
      <c r="BA648" s="19"/>
      <c r="BB648" s="19"/>
      <c r="BC648" s="1"/>
      <c r="BD648" s="1"/>
      <c r="BE648" s="1"/>
      <c r="BF648" s="1"/>
      <c r="BG648" s="1"/>
      <c r="BH648" s="1"/>
      <c r="BI648" s="1"/>
      <c r="BJ648" s="1"/>
      <c r="BK648" s="1"/>
    </row>
    <row r="649" spans="1:63"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9"/>
      <c r="AT649" s="19"/>
      <c r="AU649" s="19"/>
      <c r="AV649" s="19"/>
      <c r="AW649" s="19"/>
      <c r="AX649" s="19"/>
      <c r="AY649" s="19"/>
      <c r="AZ649" s="19"/>
      <c r="BA649" s="19"/>
      <c r="BB649" s="19"/>
      <c r="BC649" s="1"/>
      <c r="BD649" s="1"/>
      <c r="BE649" s="1"/>
      <c r="BF649" s="1"/>
      <c r="BG649" s="1"/>
      <c r="BH649" s="1"/>
      <c r="BI649" s="1"/>
      <c r="BJ649" s="1"/>
      <c r="BK649" s="1"/>
    </row>
    <row r="650" spans="1:63"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9"/>
      <c r="AT650" s="19"/>
      <c r="AU650" s="19"/>
      <c r="AV650" s="19"/>
      <c r="AW650" s="19"/>
      <c r="AX650" s="19"/>
      <c r="AY650" s="19"/>
      <c r="AZ650" s="19"/>
      <c r="BA650" s="19"/>
      <c r="BB650" s="19"/>
      <c r="BC650" s="1"/>
      <c r="BD650" s="1"/>
      <c r="BE650" s="1"/>
      <c r="BF650" s="1"/>
      <c r="BG650" s="1"/>
      <c r="BH650" s="1"/>
      <c r="BI650" s="1"/>
      <c r="BJ650" s="1"/>
      <c r="BK650" s="1"/>
    </row>
    <row r="651" spans="1:63"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9"/>
      <c r="AT651" s="19"/>
      <c r="AU651" s="19"/>
      <c r="AV651" s="19"/>
      <c r="AW651" s="19"/>
      <c r="AX651" s="19"/>
      <c r="AY651" s="19"/>
      <c r="AZ651" s="19"/>
      <c r="BA651" s="19"/>
      <c r="BB651" s="19"/>
      <c r="BC651" s="1"/>
      <c r="BD651" s="1"/>
      <c r="BE651" s="1"/>
      <c r="BF651" s="1"/>
      <c r="BG651" s="1"/>
      <c r="BH651" s="1"/>
      <c r="BI651" s="1"/>
      <c r="BJ651" s="1"/>
      <c r="BK651" s="1"/>
    </row>
    <row r="652" spans="1:63"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9"/>
      <c r="AT652" s="19"/>
      <c r="AU652" s="19"/>
      <c r="AV652" s="19"/>
      <c r="AW652" s="19"/>
      <c r="AX652" s="19"/>
      <c r="AY652" s="19"/>
      <c r="AZ652" s="19"/>
      <c r="BA652" s="19"/>
      <c r="BB652" s="19"/>
      <c r="BC652" s="1"/>
      <c r="BD652" s="1"/>
      <c r="BE652" s="1"/>
      <c r="BF652" s="1"/>
      <c r="BG652" s="1"/>
      <c r="BH652" s="1"/>
      <c r="BI652" s="1"/>
      <c r="BJ652" s="1"/>
      <c r="BK652" s="1"/>
    </row>
    <row r="653" spans="1:63"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9"/>
      <c r="AT653" s="19"/>
      <c r="AU653" s="19"/>
      <c r="AV653" s="19"/>
      <c r="AW653" s="19"/>
      <c r="AX653" s="19"/>
      <c r="AY653" s="19"/>
      <c r="AZ653" s="19"/>
      <c r="BA653" s="19"/>
      <c r="BB653" s="19"/>
      <c r="BC653" s="1"/>
      <c r="BD653" s="1"/>
      <c r="BE653" s="1"/>
      <c r="BF653" s="1"/>
      <c r="BG653" s="1"/>
      <c r="BH653" s="1"/>
      <c r="BI653" s="1"/>
      <c r="BJ653" s="1"/>
      <c r="BK653" s="1"/>
    </row>
    <row r="654" spans="1:63"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9"/>
      <c r="AT654" s="19"/>
      <c r="AU654" s="19"/>
      <c r="AV654" s="19"/>
      <c r="AW654" s="19"/>
      <c r="AX654" s="19"/>
      <c r="AY654" s="19"/>
      <c r="AZ654" s="19"/>
      <c r="BA654" s="19"/>
      <c r="BB654" s="19"/>
      <c r="BC654" s="1"/>
      <c r="BD654" s="1"/>
      <c r="BE654" s="1"/>
      <c r="BF654" s="1"/>
      <c r="BG654" s="1"/>
      <c r="BH654" s="1"/>
      <c r="BI654" s="1"/>
      <c r="BJ654" s="1"/>
      <c r="BK654" s="1"/>
    </row>
    <row r="655" spans="1:63"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9"/>
      <c r="AT655" s="19"/>
      <c r="AU655" s="19"/>
      <c r="AV655" s="19"/>
      <c r="AW655" s="19"/>
      <c r="AX655" s="19"/>
      <c r="AY655" s="19"/>
      <c r="AZ655" s="19"/>
      <c r="BA655" s="19"/>
      <c r="BB655" s="19"/>
      <c r="BC655" s="1"/>
      <c r="BD655" s="1"/>
      <c r="BE655" s="1"/>
      <c r="BF655" s="1"/>
      <c r="BG655" s="1"/>
      <c r="BH655" s="1"/>
      <c r="BI655" s="1"/>
      <c r="BJ655" s="1"/>
      <c r="BK655" s="1"/>
    </row>
    <row r="656" spans="1:63"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9"/>
      <c r="AT656" s="19"/>
      <c r="AU656" s="19"/>
      <c r="AV656" s="19"/>
      <c r="AW656" s="19"/>
      <c r="AX656" s="19"/>
      <c r="AY656" s="19"/>
      <c r="AZ656" s="19"/>
      <c r="BA656" s="19"/>
      <c r="BB656" s="19"/>
      <c r="BC656" s="1"/>
      <c r="BD656" s="1"/>
      <c r="BE656" s="1"/>
      <c r="BF656" s="1"/>
      <c r="BG656" s="1"/>
      <c r="BH656" s="1"/>
      <c r="BI656" s="1"/>
      <c r="BJ656" s="1"/>
      <c r="BK656" s="1"/>
    </row>
    <row r="657" spans="1:63"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9"/>
      <c r="AT657" s="19"/>
      <c r="AU657" s="19"/>
      <c r="AV657" s="19"/>
      <c r="AW657" s="19"/>
      <c r="AX657" s="19"/>
      <c r="AY657" s="19"/>
      <c r="AZ657" s="19"/>
      <c r="BA657" s="19"/>
      <c r="BB657" s="19"/>
      <c r="BC657" s="1"/>
      <c r="BD657" s="1"/>
      <c r="BE657" s="1"/>
      <c r="BF657" s="1"/>
      <c r="BG657" s="1"/>
      <c r="BH657" s="1"/>
      <c r="BI657" s="1"/>
      <c r="BJ657" s="1"/>
      <c r="BK657" s="1"/>
    </row>
    <row r="658" spans="1:63"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9"/>
      <c r="AT658" s="19"/>
      <c r="AU658" s="19"/>
      <c r="AV658" s="19"/>
      <c r="AW658" s="19"/>
      <c r="AX658" s="19"/>
      <c r="AY658" s="19"/>
      <c r="AZ658" s="19"/>
      <c r="BA658" s="19"/>
      <c r="BB658" s="19"/>
      <c r="BC658" s="1"/>
      <c r="BD658" s="1"/>
      <c r="BE658" s="1"/>
      <c r="BF658" s="1"/>
      <c r="BG658" s="1"/>
      <c r="BH658" s="1"/>
      <c r="BI658" s="1"/>
      <c r="BJ658" s="1"/>
      <c r="BK658" s="1"/>
    </row>
    <row r="659" spans="1:63"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9"/>
      <c r="AT659" s="19"/>
      <c r="AU659" s="19"/>
      <c r="AV659" s="19"/>
      <c r="AW659" s="19"/>
      <c r="AX659" s="19"/>
      <c r="AY659" s="19"/>
      <c r="AZ659" s="19"/>
      <c r="BA659" s="19"/>
      <c r="BB659" s="19"/>
      <c r="BC659" s="1"/>
      <c r="BD659" s="1"/>
      <c r="BE659" s="1"/>
      <c r="BF659" s="1"/>
      <c r="BG659" s="1"/>
      <c r="BH659" s="1"/>
      <c r="BI659" s="1"/>
      <c r="BJ659" s="1"/>
      <c r="BK659" s="1"/>
    </row>
    <row r="660" spans="1:63"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9"/>
      <c r="AT660" s="19"/>
      <c r="AU660" s="19"/>
      <c r="AV660" s="19"/>
      <c r="AW660" s="19"/>
      <c r="AX660" s="19"/>
      <c r="AY660" s="19"/>
      <c r="AZ660" s="19"/>
      <c r="BA660" s="19"/>
      <c r="BB660" s="19"/>
      <c r="BC660" s="1"/>
      <c r="BD660" s="1"/>
      <c r="BE660" s="1"/>
      <c r="BF660" s="1"/>
      <c r="BG660" s="1"/>
      <c r="BH660" s="1"/>
      <c r="BI660" s="1"/>
      <c r="BJ660" s="1"/>
      <c r="BK660" s="1"/>
    </row>
    <row r="661" spans="1:63"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9"/>
      <c r="AT661" s="19"/>
      <c r="AU661" s="19"/>
      <c r="AV661" s="19"/>
      <c r="AW661" s="19"/>
      <c r="AX661" s="19"/>
      <c r="AY661" s="19"/>
      <c r="AZ661" s="19"/>
      <c r="BA661" s="19"/>
      <c r="BB661" s="19"/>
      <c r="BC661" s="1"/>
      <c r="BD661" s="1"/>
      <c r="BE661" s="1"/>
      <c r="BF661" s="1"/>
      <c r="BG661" s="1"/>
      <c r="BH661" s="1"/>
      <c r="BI661" s="1"/>
      <c r="BJ661" s="1"/>
      <c r="BK661" s="1"/>
    </row>
    <row r="662" spans="1:63"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9"/>
      <c r="AT662" s="19"/>
      <c r="AU662" s="19"/>
      <c r="AV662" s="19"/>
      <c r="AW662" s="19"/>
      <c r="AX662" s="19"/>
      <c r="AY662" s="19"/>
      <c r="AZ662" s="19"/>
      <c r="BA662" s="19"/>
      <c r="BB662" s="19"/>
      <c r="BC662" s="1"/>
      <c r="BD662" s="1"/>
      <c r="BE662" s="1"/>
      <c r="BF662" s="1"/>
      <c r="BG662" s="1"/>
      <c r="BH662" s="1"/>
      <c r="BI662" s="1"/>
      <c r="BJ662" s="1"/>
      <c r="BK662" s="1"/>
    </row>
    <row r="663" spans="1:63"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9"/>
      <c r="AT663" s="19"/>
      <c r="AU663" s="19"/>
      <c r="AV663" s="19"/>
      <c r="AW663" s="19"/>
      <c r="AX663" s="19"/>
      <c r="AY663" s="19"/>
      <c r="AZ663" s="19"/>
      <c r="BA663" s="19"/>
      <c r="BB663" s="19"/>
      <c r="BC663" s="1"/>
      <c r="BD663" s="1"/>
      <c r="BE663" s="1"/>
      <c r="BF663" s="1"/>
      <c r="BG663" s="1"/>
      <c r="BH663" s="1"/>
      <c r="BI663" s="1"/>
      <c r="BJ663" s="1"/>
      <c r="BK663" s="1"/>
    </row>
    <row r="664" spans="1:63"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9"/>
      <c r="AT664" s="19"/>
      <c r="AU664" s="19"/>
      <c r="AV664" s="19"/>
      <c r="AW664" s="19"/>
      <c r="AX664" s="19"/>
      <c r="AY664" s="19"/>
      <c r="AZ664" s="19"/>
      <c r="BA664" s="19"/>
      <c r="BB664" s="19"/>
      <c r="BC664" s="1"/>
      <c r="BD664" s="1"/>
      <c r="BE664" s="1"/>
      <c r="BF664" s="1"/>
      <c r="BG664" s="1"/>
      <c r="BH664" s="1"/>
      <c r="BI664" s="1"/>
      <c r="BJ664" s="1"/>
      <c r="BK664" s="1"/>
    </row>
    <row r="665" spans="1:63"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9"/>
      <c r="AT665" s="19"/>
      <c r="AU665" s="19"/>
      <c r="AV665" s="19"/>
      <c r="AW665" s="19"/>
      <c r="AX665" s="19"/>
      <c r="AY665" s="19"/>
      <c r="AZ665" s="19"/>
      <c r="BA665" s="19"/>
      <c r="BB665" s="19"/>
      <c r="BC665" s="1"/>
      <c r="BD665" s="1"/>
      <c r="BE665" s="1"/>
      <c r="BF665" s="1"/>
      <c r="BG665" s="1"/>
      <c r="BH665" s="1"/>
      <c r="BI665" s="1"/>
      <c r="BJ665" s="1"/>
      <c r="BK665" s="1"/>
    </row>
    <row r="666" spans="1:63"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9"/>
      <c r="AT666" s="19"/>
      <c r="AU666" s="19"/>
      <c r="AV666" s="19"/>
      <c r="AW666" s="19"/>
      <c r="AX666" s="19"/>
      <c r="AY666" s="19"/>
      <c r="AZ666" s="19"/>
      <c r="BA666" s="19"/>
      <c r="BB666" s="19"/>
      <c r="BC666" s="1"/>
      <c r="BD666" s="1"/>
      <c r="BE666" s="1"/>
      <c r="BF666" s="1"/>
      <c r="BG666" s="1"/>
      <c r="BH666" s="1"/>
      <c r="BI666" s="1"/>
      <c r="BJ666" s="1"/>
      <c r="BK666" s="1"/>
    </row>
    <row r="667" spans="1:63"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9"/>
      <c r="AT667" s="19"/>
      <c r="AU667" s="19"/>
      <c r="AV667" s="19"/>
      <c r="AW667" s="19"/>
      <c r="AX667" s="19"/>
      <c r="AY667" s="19"/>
      <c r="AZ667" s="19"/>
      <c r="BA667" s="19"/>
      <c r="BB667" s="19"/>
      <c r="BC667" s="1"/>
      <c r="BD667" s="1"/>
      <c r="BE667" s="1"/>
      <c r="BF667" s="1"/>
      <c r="BG667" s="1"/>
      <c r="BH667" s="1"/>
      <c r="BI667" s="1"/>
      <c r="BJ667" s="1"/>
      <c r="BK667" s="1"/>
    </row>
    <row r="668" spans="1:63"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9"/>
      <c r="AT668" s="19"/>
      <c r="AU668" s="19"/>
      <c r="AV668" s="19"/>
      <c r="AW668" s="19"/>
      <c r="AX668" s="19"/>
      <c r="AY668" s="19"/>
      <c r="AZ668" s="19"/>
      <c r="BA668" s="19"/>
      <c r="BB668" s="19"/>
      <c r="BC668" s="1"/>
      <c r="BD668" s="1"/>
      <c r="BE668" s="1"/>
      <c r="BF668" s="1"/>
      <c r="BG668" s="1"/>
      <c r="BH668" s="1"/>
      <c r="BI668" s="1"/>
      <c r="BJ668" s="1"/>
      <c r="BK668" s="1"/>
    </row>
    <row r="669" spans="1:63"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9"/>
      <c r="AT669" s="19"/>
      <c r="AU669" s="19"/>
      <c r="AV669" s="19"/>
      <c r="AW669" s="19"/>
      <c r="AX669" s="19"/>
      <c r="AY669" s="19"/>
      <c r="AZ669" s="19"/>
      <c r="BA669" s="19"/>
      <c r="BB669" s="19"/>
      <c r="BC669" s="1"/>
      <c r="BD669" s="1"/>
      <c r="BE669" s="1"/>
      <c r="BF669" s="1"/>
      <c r="BG669" s="1"/>
      <c r="BH669" s="1"/>
      <c r="BI669" s="1"/>
      <c r="BJ669" s="1"/>
      <c r="BK669" s="1"/>
    </row>
    <row r="670" spans="1:63"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9"/>
      <c r="AT670" s="19"/>
      <c r="AU670" s="19"/>
      <c r="AV670" s="19"/>
      <c r="AW670" s="19"/>
      <c r="AX670" s="19"/>
      <c r="AY670" s="19"/>
      <c r="AZ670" s="19"/>
      <c r="BA670" s="19"/>
      <c r="BB670" s="19"/>
      <c r="BC670" s="1"/>
      <c r="BD670" s="1"/>
      <c r="BE670" s="1"/>
      <c r="BF670" s="1"/>
      <c r="BG670" s="1"/>
      <c r="BH670" s="1"/>
      <c r="BI670" s="1"/>
      <c r="BJ670" s="1"/>
      <c r="BK670" s="1"/>
    </row>
    <row r="671" spans="1:63"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9"/>
      <c r="AT671" s="19"/>
      <c r="AU671" s="19"/>
      <c r="AV671" s="19"/>
      <c r="AW671" s="19"/>
      <c r="AX671" s="19"/>
      <c r="AY671" s="19"/>
      <c r="AZ671" s="19"/>
      <c r="BA671" s="19"/>
      <c r="BB671" s="19"/>
      <c r="BC671" s="1"/>
      <c r="BD671" s="1"/>
      <c r="BE671" s="1"/>
      <c r="BF671" s="1"/>
      <c r="BG671" s="1"/>
      <c r="BH671" s="1"/>
      <c r="BI671" s="1"/>
      <c r="BJ671" s="1"/>
      <c r="BK671" s="1"/>
    </row>
    <row r="672" spans="1:63"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9"/>
      <c r="AT672" s="19"/>
      <c r="AU672" s="19"/>
      <c r="AV672" s="19"/>
      <c r="AW672" s="19"/>
      <c r="AX672" s="19"/>
      <c r="AY672" s="19"/>
      <c r="AZ672" s="19"/>
      <c r="BA672" s="19"/>
      <c r="BB672" s="19"/>
      <c r="BC672" s="1"/>
      <c r="BD672" s="1"/>
      <c r="BE672" s="1"/>
      <c r="BF672" s="1"/>
      <c r="BG672" s="1"/>
      <c r="BH672" s="1"/>
      <c r="BI672" s="1"/>
      <c r="BJ672" s="1"/>
      <c r="BK672" s="1"/>
    </row>
    <row r="673" spans="1:63"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9"/>
      <c r="AT673" s="19"/>
      <c r="AU673" s="19"/>
      <c r="AV673" s="19"/>
      <c r="AW673" s="19"/>
      <c r="AX673" s="19"/>
      <c r="AY673" s="19"/>
      <c r="AZ673" s="19"/>
      <c r="BA673" s="19"/>
      <c r="BB673" s="19"/>
      <c r="BC673" s="1"/>
      <c r="BD673" s="1"/>
      <c r="BE673" s="1"/>
      <c r="BF673" s="1"/>
      <c r="BG673" s="1"/>
      <c r="BH673" s="1"/>
      <c r="BI673" s="1"/>
      <c r="BJ673" s="1"/>
      <c r="BK673" s="1"/>
    </row>
    <row r="674" spans="1:63"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9"/>
      <c r="AT674" s="19"/>
      <c r="AU674" s="19"/>
      <c r="AV674" s="19"/>
      <c r="AW674" s="19"/>
      <c r="AX674" s="19"/>
      <c r="AY674" s="19"/>
      <c r="AZ674" s="19"/>
      <c r="BA674" s="19"/>
      <c r="BB674" s="19"/>
      <c r="BC674" s="1"/>
      <c r="BD674" s="1"/>
      <c r="BE674" s="1"/>
      <c r="BF674" s="1"/>
      <c r="BG674" s="1"/>
      <c r="BH674" s="1"/>
      <c r="BI674" s="1"/>
      <c r="BJ674" s="1"/>
      <c r="BK674" s="1"/>
    </row>
    <row r="675" spans="1:63"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9"/>
      <c r="AT675" s="19"/>
      <c r="AU675" s="19"/>
      <c r="AV675" s="19"/>
      <c r="AW675" s="19"/>
      <c r="AX675" s="19"/>
      <c r="AY675" s="19"/>
      <c r="AZ675" s="19"/>
      <c r="BA675" s="19"/>
      <c r="BB675" s="19"/>
      <c r="BC675" s="1"/>
      <c r="BD675" s="1"/>
      <c r="BE675" s="1"/>
      <c r="BF675" s="1"/>
      <c r="BG675" s="1"/>
      <c r="BH675" s="1"/>
      <c r="BI675" s="1"/>
      <c r="BJ675" s="1"/>
      <c r="BK675" s="1"/>
    </row>
    <row r="676" spans="1:63"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9"/>
      <c r="AT676" s="19"/>
      <c r="AU676" s="19"/>
      <c r="AV676" s="19"/>
      <c r="AW676" s="19"/>
      <c r="AX676" s="19"/>
      <c r="AY676" s="19"/>
      <c r="AZ676" s="19"/>
      <c r="BA676" s="19"/>
      <c r="BB676" s="19"/>
      <c r="BC676" s="1"/>
      <c r="BD676" s="1"/>
      <c r="BE676" s="1"/>
      <c r="BF676" s="1"/>
      <c r="BG676" s="1"/>
      <c r="BH676" s="1"/>
      <c r="BI676" s="1"/>
      <c r="BJ676" s="1"/>
      <c r="BK676" s="1"/>
    </row>
    <row r="677" spans="1:63"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9"/>
      <c r="AT677" s="19"/>
      <c r="AU677" s="19"/>
      <c r="AV677" s="19"/>
      <c r="AW677" s="19"/>
      <c r="AX677" s="19"/>
      <c r="AY677" s="19"/>
      <c r="AZ677" s="19"/>
      <c r="BA677" s="19"/>
      <c r="BB677" s="19"/>
      <c r="BC677" s="1"/>
      <c r="BD677" s="1"/>
      <c r="BE677" s="1"/>
      <c r="BF677" s="1"/>
      <c r="BG677" s="1"/>
      <c r="BH677" s="1"/>
      <c r="BI677" s="1"/>
      <c r="BJ677" s="1"/>
      <c r="BK677" s="1"/>
    </row>
    <row r="678" spans="1:63"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9"/>
      <c r="AT678" s="19"/>
      <c r="AU678" s="19"/>
      <c r="AV678" s="19"/>
      <c r="AW678" s="19"/>
      <c r="AX678" s="19"/>
      <c r="AY678" s="19"/>
      <c r="AZ678" s="19"/>
      <c r="BA678" s="19"/>
      <c r="BB678" s="19"/>
      <c r="BC678" s="1"/>
      <c r="BD678" s="1"/>
      <c r="BE678" s="1"/>
      <c r="BF678" s="1"/>
      <c r="BG678" s="1"/>
      <c r="BH678" s="1"/>
      <c r="BI678" s="1"/>
      <c r="BJ678" s="1"/>
      <c r="BK678" s="1"/>
    </row>
    <row r="679" spans="1:63"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9"/>
      <c r="AT679" s="19"/>
      <c r="AU679" s="19"/>
      <c r="AV679" s="19"/>
      <c r="AW679" s="19"/>
      <c r="AX679" s="19"/>
      <c r="AY679" s="19"/>
      <c r="AZ679" s="19"/>
      <c r="BA679" s="19"/>
      <c r="BB679" s="19"/>
      <c r="BC679" s="1"/>
      <c r="BD679" s="1"/>
      <c r="BE679" s="1"/>
      <c r="BF679" s="1"/>
      <c r="BG679" s="1"/>
      <c r="BH679" s="1"/>
      <c r="BI679" s="1"/>
      <c r="BJ679" s="1"/>
      <c r="BK679" s="1"/>
    </row>
    <row r="680" spans="1:63"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9"/>
      <c r="AT680" s="19"/>
      <c r="AU680" s="19"/>
      <c r="AV680" s="19"/>
      <c r="AW680" s="19"/>
      <c r="AX680" s="19"/>
      <c r="AY680" s="19"/>
      <c r="AZ680" s="19"/>
      <c r="BA680" s="19"/>
      <c r="BB680" s="19"/>
      <c r="BC680" s="1"/>
      <c r="BD680" s="1"/>
      <c r="BE680" s="1"/>
      <c r="BF680" s="1"/>
      <c r="BG680" s="1"/>
      <c r="BH680" s="1"/>
      <c r="BI680" s="1"/>
      <c r="BJ680" s="1"/>
      <c r="BK680" s="1"/>
    </row>
    <row r="681" spans="1:63"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9"/>
      <c r="AT681" s="19"/>
      <c r="AU681" s="19"/>
      <c r="AV681" s="19"/>
      <c r="AW681" s="19"/>
      <c r="AX681" s="19"/>
      <c r="AY681" s="19"/>
      <c r="AZ681" s="19"/>
      <c r="BA681" s="19"/>
      <c r="BB681" s="19"/>
      <c r="BC681" s="1"/>
      <c r="BD681" s="1"/>
      <c r="BE681" s="1"/>
      <c r="BF681" s="1"/>
      <c r="BG681" s="1"/>
      <c r="BH681" s="1"/>
      <c r="BI681" s="1"/>
      <c r="BJ681" s="1"/>
      <c r="BK681" s="1"/>
    </row>
    <row r="682" spans="1:63"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9"/>
      <c r="AT682" s="19"/>
      <c r="AU682" s="19"/>
      <c r="AV682" s="19"/>
      <c r="AW682" s="19"/>
      <c r="AX682" s="19"/>
      <c r="AY682" s="19"/>
      <c r="AZ682" s="19"/>
      <c r="BA682" s="19"/>
      <c r="BB682" s="19"/>
      <c r="BC682" s="1"/>
      <c r="BD682" s="1"/>
      <c r="BE682" s="1"/>
      <c r="BF682" s="1"/>
      <c r="BG682" s="1"/>
      <c r="BH682" s="1"/>
      <c r="BI682" s="1"/>
      <c r="BJ682" s="1"/>
      <c r="BK682" s="1"/>
    </row>
    <row r="683" spans="1:63"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9"/>
      <c r="AT683" s="19"/>
      <c r="AU683" s="19"/>
      <c r="AV683" s="19"/>
      <c r="AW683" s="19"/>
      <c r="AX683" s="19"/>
      <c r="AY683" s="19"/>
      <c r="AZ683" s="19"/>
      <c r="BA683" s="19"/>
      <c r="BB683" s="19"/>
      <c r="BC683" s="1"/>
      <c r="BD683" s="1"/>
      <c r="BE683" s="1"/>
      <c r="BF683" s="1"/>
      <c r="BG683" s="1"/>
      <c r="BH683" s="1"/>
      <c r="BI683" s="1"/>
      <c r="BJ683" s="1"/>
      <c r="BK683" s="1"/>
    </row>
    <row r="684" spans="1:63"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9"/>
      <c r="AT684" s="19"/>
      <c r="AU684" s="19"/>
      <c r="AV684" s="19"/>
      <c r="AW684" s="19"/>
      <c r="AX684" s="19"/>
      <c r="AY684" s="19"/>
      <c r="AZ684" s="19"/>
      <c r="BA684" s="19"/>
      <c r="BB684" s="19"/>
      <c r="BC684" s="1"/>
      <c r="BD684" s="1"/>
      <c r="BE684" s="1"/>
      <c r="BF684" s="1"/>
      <c r="BG684" s="1"/>
      <c r="BH684" s="1"/>
      <c r="BI684" s="1"/>
      <c r="BJ684" s="1"/>
      <c r="BK684" s="1"/>
    </row>
    <row r="685" spans="1:63"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9"/>
      <c r="AT685" s="19"/>
      <c r="AU685" s="19"/>
      <c r="AV685" s="19"/>
      <c r="AW685" s="19"/>
      <c r="AX685" s="19"/>
      <c r="AY685" s="19"/>
      <c r="AZ685" s="19"/>
      <c r="BA685" s="19"/>
      <c r="BB685" s="19"/>
      <c r="BC685" s="1"/>
      <c r="BD685" s="1"/>
      <c r="BE685" s="1"/>
      <c r="BF685" s="1"/>
      <c r="BG685" s="1"/>
      <c r="BH685" s="1"/>
      <c r="BI685" s="1"/>
      <c r="BJ685" s="1"/>
      <c r="BK685" s="1"/>
    </row>
    <row r="686" spans="1:63"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9"/>
      <c r="AT686" s="19"/>
      <c r="AU686" s="19"/>
      <c r="AV686" s="19"/>
      <c r="AW686" s="19"/>
      <c r="AX686" s="19"/>
      <c r="AY686" s="19"/>
      <c r="AZ686" s="19"/>
      <c r="BA686" s="19"/>
      <c r="BB686" s="19"/>
      <c r="BC686" s="1"/>
      <c r="BD686" s="1"/>
      <c r="BE686" s="1"/>
      <c r="BF686" s="1"/>
      <c r="BG686" s="1"/>
      <c r="BH686" s="1"/>
      <c r="BI686" s="1"/>
      <c r="BJ686" s="1"/>
      <c r="BK686" s="1"/>
    </row>
    <row r="687" spans="1:63"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9"/>
      <c r="AT687" s="19"/>
      <c r="AU687" s="19"/>
      <c r="AV687" s="19"/>
      <c r="AW687" s="19"/>
      <c r="AX687" s="19"/>
      <c r="AY687" s="19"/>
      <c r="AZ687" s="19"/>
      <c r="BA687" s="19"/>
      <c r="BB687" s="19"/>
      <c r="BC687" s="1"/>
      <c r="BD687" s="1"/>
      <c r="BE687" s="1"/>
      <c r="BF687" s="1"/>
      <c r="BG687" s="1"/>
      <c r="BH687" s="1"/>
      <c r="BI687" s="1"/>
      <c r="BJ687" s="1"/>
      <c r="BK687" s="1"/>
    </row>
    <row r="688" spans="1:63"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9"/>
      <c r="AT688" s="19"/>
      <c r="AU688" s="19"/>
      <c r="AV688" s="19"/>
      <c r="AW688" s="19"/>
      <c r="AX688" s="19"/>
      <c r="AY688" s="19"/>
      <c r="AZ688" s="19"/>
      <c r="BA688" s="19"/>
      <c r="BB688" s="19"/>
      <c r="BC688" s="1"/>
      <c r="BD688" s="1"/>
      <c r="BE688" s="1"/>
      <c r="BF688" s="1"/>
      <c r="BG688" s="1"/>
      <c r="BH688" s="1"/>
      <c r="BI688" s="1"/>
      <c r="BJ688" s="1"/>
      <c r="BK688" s="1"/>
    </row>
    <row r="689" spans="1:63"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9"/>
      <c r="AT689" s="19"/>
      <c r="AU689" s="19"/>
      <c r="AV689" s="19"/>
      <c r="AW689" s="19"/>
      <c r="AX689" s="19"/>
      <c r="AY689" s="19"/>
      <c r="AZ689" s="19"/>
      <c r="BA689" s="19"/>
      <c r="BB689" s="19"/>
      <c r="BC689" s="1"/>
      <c r="BD689" s="1"/>
      <c r="BE689" s="1"/>
      <c r="BF689" s="1"/>
      <c r="BG689" s="1"/>
      <c r="BH689" s="1"/>
      <c r="BI689" s="1"/>
      <c r="BJ689" s="1"/>
      <c r="BK689" s="1"/>
    </row>
    <row r="690" spans="1:63"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9"/>
      <c r="AT690" s="19"/>
      <c r="AU690" s="19"/>
      <c r="AV690" s="19"/>
      <c r="AW690" s="19"/>
      <c r="AX690" s="19"/>
      <c r="AY690" s="19"/>
      <c r="AZ690" s="19"/>
      <c r="BA690" s="19"/>
      <c r="BB690" s="19"/>
      <c r="BC690" s="1"/>
      <c r="BD690" s="1"/>
      <c r="BE690" s="1"/>
      <c r="BF690" s="1"/>
      <c r="BG690" s="1"/>
      <c r="BH690" s="1"/>
      <c r="BI690" s="1"/>
      <c r="BJ690" s="1"/>
      <c r="BK690" s="1"/>
    </row>
    <row r="691" spans="1:63"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9"/>
      <c r="AT691" s="19"/>
      <c r="AU691" s="19"/>
      <c r="AV691" s="19"/>
      <c r="AW691" s="19"/>
      <c r="AX691" s="19"/>
      <c r="AY691" s="19"/>
      <c r="AZ691" s="19"/>
      <c r="BA691" s="19"/>
      <c r="BB691" s="19"/>
      <c r="BC691" s="1"/>
      <c r="BD691" s="1"/>
      <c r="BE691" s="1"/>
      <c r="BF691" s="1"/>
      <c r="BG691" s="1"/>
      <c r="BH691" s="1"/>
      <c r="BI691" s="1"/>
      <c r="BJ691" s="1"/>
      <c r="BK691" s="1"/>
    </row>
    <row r="692" spans="1:63"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9"/>
      <c r="AT692" s="19"/>
      <c r="AU692" s="19"/>
      <c r="AV692" s="19"/>
      <c r="AW692" s="19"/>
      <c r="AX692" s="19"/>
      <c r="AY692" s="19"/>
      <c r="AZ692" s="19"/>
      <c r="BA692" s="19"/>
      <c r="BB692" s="19"/>
      <c r="BC692" s="1"/>
      <c r="BD692" s="1"/>
      <c r="BE692" s="1"/>
      <c r="BF692" s="1"/>
      <c r="BG692" s="1"/>
      <c r="BH692" s="1"/>
      <c r="BI692" s="1"/>
      <c r="BJ692" s="1"/>
      <c r="BK692" s="1"/>
    </row>
    <row r="693" spans="1:63"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9"/>
      <c r="AT693" s="19"/>
      <c r="AU693" s="19"/>
      <c r="AV693" s="19"/>
      <c r="AW693" s="19"/>
      <c r="AX693" s="19"/>
      <c r="AY693" s="19"/>
      <c r="AZ693" s="19"/>
      <c r="BA693" s="19"/>
      <c r="BB693" s="19"/>
      <c r="BC693" s="1"/>
      <c r="BD693" s="1"/>
      <c r="BE693" s="1"/>
      <c r="BF693" s="1"/>
      <c r="BG693" s="1"/>
      <c r="BH693" s="1"/>
      <c r="BI693" s="1"/>
      <c r="BJ693" s="1"/>
      <c r="BK693" s="1"/>
    </row>
    <row r="694" spans="1:63"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9"/>
      <c r="AT694" s="19"/>
      <c r="AU694" s="19"/>
      <c r="AV694" s="19"/>
      <c r="AW694" s="19"/>
      <c r="AX694" s="19"/>
      <c r="AY694" s="19"/>
      <c r="AZ694" s="19"/>
      <c r="BA694" s="19"/>
      <c r="BB694" s="19"/>
      <c r="BC694" s="1"/>
      <c r="BD694" s="1"/>
      <c r="BE694" s="1"/>
      <c r="BF694" s="1"/>
      <c r="BG694" s="1"/>
      <c r="BH694" s="1"/>
      <c r="BI694" s="1"/>
      <c r="BJ694" s="1"/>
      <c r="BK694" s="1"/>
    </row>
    <row r="695" spans="1:63"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9"/>
      <c r="AT695" s="19"/>
      <c r="AU695" s="19"/>
      <c r="AV695" s="19"/>
      <c r="AW695" s="19"/>
      <c r="AX695" s="19"/>
      <c r="AY695" s="19"/>
      <c r="AZ695" s="19"/>
      <c r="BA695" s="19"/>
      <c r="BB695" s="19"/>
      <c r="BC695" s="1"/>
      <c r="BD695" s="1"/>
      <c r="BE695" s="1"/>
      <c r="BF695" s="1"/>
      <c r="BG695" s="1"/>
      <c r="BH695" s="1"/>
      <c r="BI695" s="1"/>
      <c r="BJ695" s="1"/>
      <c r="BK695" s="1"/>
    </row>
    <row r="696" spans="1:63"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9"/>
      <c r="AT696" s="19"/>
      <c r="AU696" s="19"/>
      <c r="AV696" s="19"/>
      <c r="AW696" s="19"/>
      <c r="AX696" s="19"/>
      <c r="AY696" s="19"/>
      <c r="AZ696" s="19"/>
      <c r="BA696" s="19"/>
      <c r="BB696" s="19"/>
      <c r="BC696" s="1"/>
      <c r="BD696" s="1"/>
      <c r="BE696" s="1"/>
      <c r="BF696" s="1"/>
      <c r="BG696" s="1"/>
      <c r="BH696" s="1"/>
      <c r="BI696" s="1"/>
      <c r="BJ696" s="1"/>
      <c r="BK696" s="1"/>
    </row>
    <row r="697" spans="1:63"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9"/>
      <c r="AT697" s="19"/>
      <c r="AU697" s="19"/>
      <c r="AV697" s="19"/>
      <c r="AW697" s="19"/>
      <c r="AX697" s="19"/>
      <c r="AY697" s="19"/>
      <c r="AZ697" s="19"/>
      <c r="BA697" s="19"/>
      <c r="BB697" s="19"/>
      <c r="BC697" s="1"/>
      <c r="BD697" s="1"/>
      <c r="BE697" s="1"/>
      <c r="BF697" s="1"/>
      <c r="BG697" s="1"/>
      <c r="BH697" s="1"/>
      <c r="BI697" s="1"/>
      <c r="BJ697" s="1"/>
      <c r="BK697" s="1"/>
    </row>
    <row r="698" spans="1:63"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9"/>
      <c r="AT698" s="19"/>
      <c r="AU698" s="19"/>
      <c r="AV698" s="19"/>
      <c r="AW698" s="19"/>
      <c r="AX698" s="19"/>
      <c r="AY698" s="19"/>
      <c r="AZ698" s="19"/>
      <c r="BA698" s="19"/>
      <c r="BB698" s="19"/>
      <c r="BC698" s="1"/>
      <c r="BD698" s="1"/>
      <c r="BE698" s="1"/>
      <c r="BF698" s="1"/>
      <c r="BG698" s="1"/>
      <c r="BH698" s="1"/>
      <c r="BI698" s="1"/>
      <c r="BJ698" s="1"/>
      <c r="BK698" s="1"/>
    </row>
    <row r="699" spans="1:63"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9"/>
      <c r="AT699" s="19"/>
      <c r="AU699" s="19"/>
      <c r="AV699" s="19"/>
      <c r="AW699" s="19"/>
      <c r="AX699" s="19"/>
      <c r="AY699" s="19"/>
      <c r="AZ699" s="19"/>
      <c r="BA699" s="19"/>
      <c r="BB699" s="19"/>
      <c r="BC699" s="1"/>
      <c r="BD699" s="1"/>
      <c r="BE699" s="1"/>
      <c r="BF699" s="1"/>
      <c r="BG699" s="1"/>
      <c r="BH699" s="1"/>
      <c r="BI699" s="1"/>
      <c r="BJ699" s="1"/>
      <c r="BK699" s="1"/>
    </row>
    <row r="700" spans="1:63"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9"/>
      <c r="AT700" s="19"/>
      <c r="AU700" s="19"/>
      <c r="AV700" s="19"/>
      <c r="AW700" s="19"/>
      <c r="AX700" s="19"/>
      <c r="AY700" s="19"/>
      <c r="AZ700" s="19"/>
      <c r="BA700" s="19"/>
      <c r="BB700" s="19"/>
      <c r="BC700" s="1"/>
      <c r="BD700" s="1"/>
      <c r="BE700" s="1"/>
      <c r="BF700" s="1"/>
      <c r="BG700" s="1"/>
      <c r="BH700" s="1"/>
      <c r="BI700" s="1"/>
      <c r="BJ700" s="1"/>
      <c r="BK700" s="1"/>
    </row>
    <row r="701" spans="1:63"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9"/>
      <c r="AT701" s="19"/>
      <c r="AU701" s="19"/>
      <c r="AV701" s="19"/>
      <c r="AW701" s="19"/>
      <c r="AX701" s="19"/>
      <c r="AY701" s="19"/>
      <c r="AZ701" s="19"/>
      <c r="BA701" s="19"/>
      <c r="BB701" s="19"/>
      <c r="BC701" s="1"/>
      <c r="BD701" s="1"/>
      <c r="BE701" s="1"/>
      <c r="BF701" s="1"/>
      <c r="BG701" s="1"/>
      <c r="BH701" s="1"/>
      <c r="BI701" s="1"/>
      <c r="BJ701" s="1"/>
      <c r="BK701" s="1"/>
    </row>
    <row r="702" spans="1:63"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9"/>
      <c r="AT702" s="19"/>
      <c r="AU702" s="19"/>
      <c r="AV702" s="19"/>
      <c r="AW702" s="19"/>
      <c r="AX702" s="19"/>
      <c r="AY702" s="19"/>
      <c r="AZ702" s="19"/>
      <c r="BA702" s="19"/>
      <c r="BB702" s="19"/>
      <c r="BC702" s="1"/>
      <c r="BD702" s="1"/>
      <c r="BE702" s="1"/>
      <c r="BF702" s="1"/>
      <c r="BG702" s="1"/>
      <c r="BH702" s="1"/>
      <c r="BI702" s="1"/>
      <c r="BJ702" s="1"/>
      <c r="BK702" s="1"/>
    </row>
    <row r="703" spans="1:63"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9"/>
      <c r="AT703" s="19"/>
      <c r="AU703" s="19"/>
      <c r="AV703" s="19"/>
      <c r="AW703" s="19"/>
      <c r="AX703" s="19"/>
      <c r="AY703" s="19"/>
      <c r="AZ703" s="19"/>
      <c r="BA703" s="19"/>
      <c r="BB703" s="19"/>
      <c r="BC703" s="1"/>
      <c r="BD703" s="1"/>
      <c r="BE703" s="1"/>
      <c r="BF703" s="1"/>
      <c r="BG703" s="1"/>
      <c r="BH703" s="1"/>
      <c r="BI703" s="1"/>
      <c r="BJ703" s="1"/>
      <c r="BK703" s="1"/>
    </row>
    <row r="704" spans="1:63"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9"/>
      <c r="AT704" s="19"/>
      <c r="AU704" s="19"/>
      <c r="AV704" s="19"/>
      <c r="AW704" s="19"/>
      <c r="AX704" s="19"/>
      <c r="AY704" s="19"/>
      <c r="AZ704" s="19"/>
      <c r="BA704" s="19"/>
      <c r="BB704" s="19"/>
      <c r="BC704" s="1"/>
      <c r="BD704" s="1"/>
      <c r="BE704" s="1"/>
      <c r="BF704" s="1"/>
      <c r="BG704" s="1"/>
      <c r="BH704" s="1"/>
      <c r="BI704" s="1"/>
      <c r="BJ704" s="1"/>
      <c r="BK704" s="1"/>
    </row>
    <row r="705" spans="1:63"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9"/>
      <c r="AT705" s="19"/>
      <c r="AU705" s="19"/>
      <c r="AV705" s="19"/>
      <c r="AW705" s="19"/>
      <c r="AX705" s="19"/>
      <c r="AY705" s="19"/>
      <c r="AZ705" s="19"/>
      <c r="BA705" s="19"/>
      <c r="BB705" s="19"/>
      <c r="BC705" s="1"/>
      <c r="BD705" s="1"/>
      <c r="BE705" s="1"/>
      <c r="BF705" s="1"/>
      <c r="BG705" s="1"/>
      <c r="BH705" s="1"/>
      <c r="BI705" s="1"/>
      <c r="BJ705" s="1"/>
      <c r="BK705" s="1"/>
    </row>
    <row r="706" spans="1:63"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9"/>
      <c r="AT706" s="19"/>
      <c r="AU706" s="19"/>
      <c r="AV706" s="19"/>
      <c r="AW706" s="19"/>
      <c r="AX706" s="19"/>
      <c r="AY706" s="19"/>
      <c r="AZ706" s="19"/>
      <c r="BA706" s="19"/>
      <c r="BB706" s="19"/>
      <c r="BC706" s="1"/>
      <c r="BD706" s="1"/>
      <c r="BE706" s="1"/>
      <c r="BF706" s="1"/>
      <c r="BG706" s="1"/>
      <c r="BH706" s="1"/>
      <c r="BI706" s="1"/>
      <c r="BJ706" s="1"/>
      <c r="BK706" s="1"/>
    </row>
    <row r="707" spans="1:63"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9"/>
      <c r="AT707" s="19"/>
      <c r="AU707" s="19"/>
      <c r="AV707" s="19"/>
      <c r="AW707" s="19"/>
      <c r="AX707" s="19"/>
      <c r="AY707" s="19"/>
      <c r="AZ707" s="19"/>
      <c r="BA707" s="19"/>
      <c r="BB707" s="19"/>
      <c r="BC707" s="1"/>
      <c r="BD707" s="1"/>
      <c r="BE707" s="1"/>
      <c r="BF707" s="1"/>
      <c r="BG707" s="1"/>
      <c r="BH707" s="1"/>
      <c r="BI707" s="1"/>
      <c r="BJ707" s="1"/>
      <c r="BK707" s="1"/>
    </row>
    <row r="708" spans="1:63"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9"/>
      <c r="AT708" s="19"/>
      <c r="AU708" s="19"/>
      <c r="AV708" s="19"/>
      <c r="AW708" s="19"/>
      <c r="AX708" s="19"/>
      <c r="AY708" s="19"/>
      <c r="AZ708" s="19"/>
      <c r="BA708" s="19"/>
      <c r="BB708" s="19"/>
      <c r="BC708" s="1"/>
      <c r="BD708" s="1"/>
      <c r="BE708" s="1"/>
      <c r="BF708" s="1"/>
      <c r="BG708" s="1"/>
      <c r="BH708" s="1"/>
      <c r="BI708" s="1"/>
      <c r="BJ708" s="1"/>
      <c r="BK708" s="1"/>
    </row>
    <row r="709" spans="1:63"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9"/>
      <c r="AT709" s="19"/>
      <c r="AU709" s="19"/>
      <c r="AV709" s="19"/>
      <c r="AW709" s="19"/>
      <c r="AX709" s="19"/>
      <c r="AY709" s="19"/>
      <c r="AZ709" s="19"/>
      <c r="BA709" s="19"/>
      <c r="BB709" s="19"/>
      <c r="BC709" s="1"/>
      <c r="BD709" s="1"/>
      <c r="BE709" s="1"/>
      <c r="BF709" s="1"/>
      <c r="BG709" s="1"/>
      <c r="BH709" s="1"/>
      <c r="BI709" s="1"/>
      <c r="BJ709" s="1"/>
      <c r="BK709" s="1"/>
    </row>
    <row r="710" spans="1:63"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9"/>
      <c r="AT710" s="19"/>
      <c r="AU710" s="19"/>
      <c r="AV710" s="19"/>
      <c r="AW710" s="19"/>
      <c r="AX710" s="19"/>
      <c r="AY710" s="19"/>
      <c r="AZ710" s="19"/>
      <c r="BA710" s="19"/>
      <c r="BB710" s="19"/>
      <c r="BC710" s="1"/>
      <c r="BD710" s="1"/>
      <c r="BE710" s="1"/>
      <c r="BF710" s="1"/>
      <c r="BG710" s="1"/>
      <c r="BH710" s="1"/>
      <c r="BI710" s="1"/>
      <c r="BJ710" s="1"/>
      <c r="BK710" s="1"/>
    </row>
    <row r="711" spans="1:63"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9"/>
      <c r="AT711" s="19"/>
      <c r="AU711" s="19"/>
      <c r="AV711" s="19"/>
      <c r="AW711" s="19"/>
      <c r="AX711" s="19"/>
      <c r="AY711" s="19"/>
      <c r="AZ711" s="19"/>
      <c r="BA711" s="19"/>
      <c r="BB711" s="19"/>
      <c r="BC711" s="1"/>
      <c r="BD711" s="1"/>
      <c r="BE711" s="1"/>
      <c r="BF711" s="1"/>
      <c r="BG711" s="1"/>
      <c r="BH711" s="1"/>
      <c r="BI711" s="1"/>
      <c r="BJ711" s="1"/>
      <c r="BK711" s="1"/>
    </row>
    <row r="712" spans="1:63"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9"/>
      <c r="AT712" s="19"/>
      <c r="AU712" s="19"/>
      <c r="AV712" s="19"/>
      <c r="AW712" s="19"/>
      <c r="AX712" s="19"/>
      <c r="AY712" s="19"/>
      <c r="AZ712" s="19"/>
      <c r="BA712" s="19"/>
      <c r="BB712" s="19"/>
      <c r="BC712" s="1"/>
      <c r="BD712" s="1"/>
      <c r="BE712" s="1"/>
      <c r="BF712" s="1"/>
      <c r="BG712" s="1"/>
      <c r="BH712" s="1"/>
      <c r="BI712" s="1"/>
      <c r="BJ712" s="1"/>
      <c r="BK712" s="1"/>
    </row>
    <row r="713" spans="1:63"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9"/>
      <c r="AT713" s="19"/>
      <c r="AU713" s="19"/>
      <c r="AV713" s="19"/>
      <c r="AW713" s="19"/>
      <c r="AX713" s="19"/>
      <c r="AY713" s="19"/>
      <c r="AZ713" s="19"/>
      <c r="BA713" s="19"/>
      <c r="BB713" s="19"/>
      <c r="BC713" s="1"/>
      <c r="BD713" s="1"/>
      <c r="BE713" s="1"/>
      <c r="BF713" s="1"/>
      <c r="BG713" s="1"/>
      <c r="BH713" s="1"/>
      <c r="BI713" s="1"/>
      <c r="BJ713" s="1"/>
      <c r="BK713" s="1"/>
    </row>
    <row r="714" spans="1:63"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9"/>
      <c r="AT714" s="19"/>
      <c r="AU714" s="19"/>
      <c r="AV714" s="19"/>
      <c r="AW714" s="19"/>
      <c r="AX714" s="19"/>
      <c r="AY714" s="19"/>
      <c r="AZ714" s="19"/>
      <c r="BA714" s="19"/>
      <c r="BB714" s="19"/>
      <c r="BC714" s="1"/>
      <c r="BD714" s="1"/>
      <c r="BE714" s="1"/>
      <c r="BF714" s="1"/>
      <c r="BG714" s="1"/>
      <c r="BH714" s="1"/>
      <c r="BI714" s="1"/>
      <c r="BJ714" s="1"/>
      <c r="BK714" s="1"/>
    </row>
    <row r="715" spans="1:63"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9"/>
      <c r="AT715" s="19"/>
      <c r="AU715" s="19"/>
      <c r="AV715" s="19"/>
      <c r="AW715" s="19"/>
      <c r="AX715" s="19"/>
      <c r="AY715" s="19"/>
      <c r="AZ715" s="19"/>
      <c r="BA715" s="19"/>
      <c r="BB715" s="19"/>
      <c r="BC715" s="1"/>
      <c r="BD715" s="1"/>
      <c r="BE715" s="1"/>
      <c r="BF715" s="1"/>
      <c r="BG715" s="1"/>
      <c r="BH715" s="1"/>
      <c r="BI715" s="1"/>
      <c r="BJ715" s="1"/>
      <c r="BK715" s="1"/>
    </row>
    <row r="716" spans="1:63"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9"/>
      <c r="AT716" s="19"/>
      <c r="AU716" s="19"/>
      <c r="AV716" s="19"/>
      <c r="AW716" s="19"/>
      <c r="AX716" s="19"/>
      <c r="AY716" s="19"/>
      <c r="AZ716" s="19"/>
      <c r="BA716" s="19"/>
      <c r="BB716" s="19"/>
      <c r="BC716" s="1"/>
      <c r="BD716" s="1"/>
      <c r="BE716" s="1"/>
      <c r="BF716" s="1"/>
      <c r="BG716" s="1"/>
      <c r="BH716" s="1"/>
      <c r="BI716" s="1"/>
      <c r="BJ716" s="1"/>
      <c r="BK716" s="1"/>
    </row>
    <row r="717" spans="1:63"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9"/>
      <c r="AT717" s="19"/>
      <c r="AU717" s="19"/>
      <c r="AV717" s="19"/>
      <c r="AW717" s="19"/>
      <c r="AX717" s="19"/>
      <c r="AY717" s="19"/>
      <c r="AZ717" s="19"/>
      <c r="BA717" s="19"/>
      <c r="BB717" s="19"/>
      <c r="BC717" s="1"/>
      <c r="BD717" s="1"/>
      <c r="BE717" s="1"/>
      <c r="BF717" s="1"/>
      <c r="BG717" s="1"/>
      <c r="BH717" s="1"/>
      <c r="BI717" s="1"/>
      <c r="BJ717" s="1"/>
      <c r="BK717" s="1"/>
    </row>
    <row r="718" spans="1:63"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9"/>
      <c r="AT718" s="19"/>
      <c r="AU718" s="19"/>
      <c r="AV718" s="19"/>
      <c r="AW718" s="19"/>
      <c r="AX718" s="19"/>
      <c r="AY718" s="19"/>
      <c r="AZ718" s="19"/>
      <c r="BA718" s="19"/>
      <c r="BB718" s="19"/>
      <c r="BC718" s="1"/>
      <c r="BD718" s="1"/>
      <c r="BE718" s="1"/>
      <c r="BF718" s="1"/>
      <c r="BG718" s="1"/>
      <c r="BH718" s="1"/>
      <c r="BI718" s="1"/>
      <c r="BJ718" s="1"/>
      <c r="BK718" s="1"/>
    </row>
    <row r="719" spans="1:63"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9"/>
      <c r="AT719" s="19"/>
      <c r="AU719" s="19"/>
      <c r="AV719" s="19"/>
      <c r="AW719" s="19"/>
      <c r="AX719" s="19"/>
      <c r="AY719" s="19"/>
      <c r="AZ719" s="19"/>
      <c r="BA719" s="19"/>
      <c r="BB719" s="19"/>
      <c r="BC719" s="1"/>
      <c r="BD719" s="1"/>
      <c r="BE719" s="1"/>
      <c r="BF719" s="1"/>
      <c r="BG719" s="1"/>
      <c r="BH719" s="1"/>
      <c r="BI719" s="1"/>
      <c r="BJ719" s="1"/>
      <c r="BK719" s="1"/>
    </row>
    <row r="720" spans="1:63"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9"/>
      <c r="AT720" s="19"/>
      <c r="AU720" s="19"/>
      <c r="AV720" s="19"/>
      <c r="AW720" s="19"/>
      <c r="AX720" s="19"/>
      <c r="AY720" s="19"/>
      <c r="AZ720" s="19"/>
      <c r="BA720" s="19"/>
      <c r="BB720" s="19"/>
      <c r="BC720" s="1"/>
      <c r="BD720" s="1"/>
      <c r="BE720" s="1"/>
      <c r="BF720" s="1"/>
      <c r="BG720" s="1"/>
      <c r="BH720" s="1"/>
      <c r="BI720" s="1"/>
      <c r="BJ720" s="1"/>
      <c r="BK720" s="1"/>
    </row>
    <row r="721" spans="1:63"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9"/>
      <c r="AT721" s="19"/>
      <c r="AU721" s="19"/>
      <c r="AV721" s="19"/>
      <c r="AW721" s="19"/>
      <c r="AX721" s="19"/>
      <c r="AY721" s="19"/>
      <c r="AZ721" s="19"/>
      <c r="BA721" s="19"/>
      <c r="BB721" s="19"/>
      <c r="BC721" s="1"/>
      <c r="BD721" s="1"/>
      <c r="BE721" s="1"/>
      <c r="BF721" s="1"/>
      <c r="BG721" s="1"/>
      <c r="BH721" s="1"/>
      <c r="BI721" s="1"/>
      <c r="BJ721" s="1"/>
      <c r="BK721" s="1"/>
    </row>
    <row r="722" spans="1:63"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9"/>
      <c r="AT722" s="19"/>
      <c r="AU722" s="19"/>
      <c r="AV722" s="19"/>
      <c r="AW722" s="19"/>
      <c r="AX722" s="19"/>
      <c r="AY722" s="19"/>
      <c r="AZ722" s="19"/>
      <c r="BA722" s="19"/>
      <c r="BB722" s="19"/>
      <c r="BC722" s="1"/>
      <c r="BD722" s="1"/>
      <c r="BE722" s="1"/>
      <c r="BF722" s="1"/>
      <c r="BG722" s="1"/>
      <c r="BH722" s="1"/>
      <c r="BI722" s="1"/>
      <c r="BJ722" s="1"/>
      <c r="BK722" s="1"/>
    </row>
    <row r="723" spans="1:63"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9"/>
      <c r="AT723" s="19"/>
      <c r="AU723" s="19"/>
      <c r="AV723" s="19"/>
      <c r="AW723" s="19"/>
      <c r="AX723" s="19"/>
      <c r="AY723" s="19"/>
      <c r="AZ723" s="19"/>
      <c r="BA723" s="19"/>
      <c r="BB723" s="19"/>
      <c r="BC723" s="1"/>
      <c r="BD723" s="1"/>
      <c r="BE723" s="1"/>
      <c r="BF723" s="1"/>
      <c r="BG723" s="1"/>
      <c r="BH723" s="1"/>
      <c r="BI723" s="1"/>
      <c r="BJ723" s="1"/>
      <c r="BK723" s="1"/>
    </row>
    <row r="724" spans="1:63"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9"/>
      <c r="AT724" s="19"/>
      <c r="AU724" s="19"/>
      <c r="AV724" s="19"/>
      <c r="AW724" s="19"/>
      <c r="AX724" s="19"/>
      <c r="AY724" s="19"/>
      <c r="AZ724" s="19"/>
      <c r="BA724" s="19"/>
      <c r="BB724" s="19"/>
      <c r="BC724" s="1"/>
      <c r="BD724" s="1"/>
      <c r="BE724" s="1"/>
      <c r="BF724" s="1"/>
      <c r="BG724" s="1"/>
      <c r="BH724" s="1"/>
      <c r="BI724" s="1"/>
      <c r="BJ724" s="1"/>
      <c r="BK724" s="1"/>
    </row>
    <row r="725" spans="1:63"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9"/>
      <c r="AT725" s="19"/>
      <c r="AU725" s="19"/>
      <c r="AV725" s="19"/>
      <c r="AW725" s="19"/>
      <c r="AX725" s="19"/>
      <c r="AY725" s="19"/>
      <c r="AZ725" s="19"/>
      <c r="BA725" s="19"/>
      <c r="BB725" s="19"/>
      <c r="BC725" s="1"/>
      <c r="BD725" s="1"/>
      <c r="BE725" s="1"/>
      <c r="BF725" s="1"/>
      <c r="BG725" s="1"/>
      <c r="BH725" s="1"/>
      <c r="BI725" s="1"/>
      <c r="BJ725" s="1"/>
      <c r="BK725" s="1"/>
    </row>
    <row r="726" spans="1:63"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9"/>
      <c r="AT726" s="19"/>
      <c r="AU726" s="19"/>
      <c r="AV726" s="19"/>
      <c r="AW726" s="19"/>
      <c r="AX726" s="19"/>
      <c r="AY726" s="19"/>
      <c r="AZ726" s="19"/>
      <c r="BA726" s="19"/>
      <c r="BB726" s="19"/>
      <c r="BC726" s="1"/>
      <c r="BD726" s="1"/>
      <c r="BE726" s="1"/>
      <c r="BF726" s="1"/>
      <c r="BG726" s="1"/>
      <c r="BH726" s="1"/>
      <c r="BI726" s="1"/>
      <c r="BJ726" s="1"/>
      <c r="BK726" s="1"/>
    </row>
    <row r="727" spans="1:63"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9"/>
      <c r="AT727" s="19"/>
      <c r="AU727" s="19"/>
      <c r="AV727" s="19"/>
      <c r="AW727" s="19"/>
      <c r="AX727" s="19"/>
      <c r="AY727" s="19"/>
      <c r="AZ727" s="19"/>
      <c r="BA727" s="19"/>
      <c r="BB727" s="19"/>
      <c r="BC727" s="1"/>
      <c r="BD727" s="1"/>
      <c r="BE727" s="1"/>
      <c r="BF727" s="1"/>
      <c r="BG727" s="1"/>
      <c r="BH727" s="1"/>
      <c r="BI727" s="1"/>
      <c r="BJ727" s="1"/>
      <c r="BK727" s="1"/>
    </row>
    <row r="728" spans="1:63"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9"/>
      <c r="AT728" s="19"/>
      <c r="AU728" s="19"/>
      <c r="AV728" s="19"/>
      <c r="AW728" s="19"/>
      <c r="AX728" s="19"/>
      <c r="AY728" s="19"/>
      <c r="AZ728" s="19"/>
      <c r="BA728" s="19"/>
      <c r="BB728" s="19"/>
      <c r="BC728" s="1"/>
      <c r="BD728" s="1"/>
      <c r="BE728" s="1"/>
      <c r="BF728" s="1"/>
      <c r="BG728" s="1"/>
      <c r="BH728" s="1"/>
      <c r="BI728" s="1"/>
      <c r="BJ728" s="1"/>
      <c r="BK728" s="1"/>
    </row>
    <row r="729" spans="1:63"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9"/>
      <c r="AT729" s="19"/>
      <c r="AU729" s="19"/>
      <c r="AV729" s="19"/>
      <c r="AW729" s="19"/>
      <c r="AX729" s="19"/>
      <c r="AY729" s="19"/>
      <c r="AZ729" s="19"/>
      <c r="BA729" s="19"/>
      <c r="BB729" s="19"/>
      <c r="BC729" s="1"/>
      <c r="BD729" s="1"/>
      <c r="BE729" s="1"/>
      <c r="BF729" s="1"/>
      <c r="BG729" s="1"/>
      <c r="BH729" s="1"/>
      <c r="BI729" s="1"/>
      <c r="BJ729" s="1"/>
      <c r="BK729" s="1"/>
    </row>
    <row r="730" spans="1:63"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9"/>
      <c r="AT730" s="19"/>
      <c r="AU730" s="19"/>
      <c r="AV730" s="19"/>
      <c r="AW730" s="19"/>
      <c r="AX730" s="19"/>
      <c r="AY730" s="19"/>
      <c r="AZ730" s="19"/>
      <c r="BA730" s="19"/>
      <c r="BB730" s="19"/>
      <c r="BC730" s="1"/>
      <c r="BD730" s="1"/>
      <c r="BE730" s="1"/>
      <c r="BF730" s="1"/>
      <c r="BG730" s="1"/>
      <c r="BH730" s="1"/>
      <c r="BI730" s="1"/>
      <c r="BJ730" s="1"/>
      <c r="BK730" s="1"/>
    </row>
    <row r="731" spans="1:63"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9"/>
      <c r="AT731" s="19"/>
      <c r="AU731" s="19"/>
      <c r="AV731" s="19"/>
      <c r="AW731" s="19"/>
      <c r="AX731" s="19"/>
      <c r="AY731" s="19"/>
      <c r="AZ731" s="19"/>
      <c r="BA731" s="19"/>
      <c r="BB731" s="19"/>
      <c r="BC731" s="1"/>
      <c r="BD731" s="1"/>
      <c r="BE731" s="1"/>
      <c r="BF731" s="1"/>
      <c r="BG731" s="1"/>
      <c r="BH731" s="1"/>
      <c r="BI731" s="1"/>
      <c r="BJ731" s="1"/>
      <c r="BK731" s="1"/>
    </row>
    <row r="732" spans="1:63"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9"/>
      <c r="AT732" s="19"/>
      <c r="AU732" s="19"/>
      <c r="AV732" s="19"/>
      <c r="AW732" s="19"/>
      <c r="AX732" s="19"/>
      <c r="AY732" s="19"/>
      <c r="AZ732" s="19"/>
      <c r="BA732" s="19"/>
      <c r="BB732" s="19"/>
      <c r="BC732" s="1"/>
      <c r="BD732" s="1"/>
      <c r="BE732" s="1"/>
      <c r="BF732" s="1"/>
      <c r="BG732" s="1"/>
      <c r="BH732" s="1"/>
      <c r="BI732" s="1"/>
      <c r="BJ732" s="1"/>
      <c r="BK732" s="1"/>
    </row>
    <row r="733" spans="1:63"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9"/>
      <c r="AT733" s="19"/>
      <c r="AU733" s="19"/>
      <c r="AV733" s="19"/>
      <c r="AW733" s="19"/>
      <c r="AX733" s="19"/>
      <c r="AY733" s="19"/>
      <c r="AZ733" s="19"/>
      <c r="BA733" s="19"/>
      <c r="BB733" s="19"/>
      <c r="BC733" s="1"/>
      <c r="BD733" s="1"/>
      <c r="BE733" s="1"/>
      <c r="BF733" s="1"/>
      <c r="BG733" s="1"/>
      <c r="BH733" s="1"/>
      <c r="BI733" s="1"/>
      <c r="BJ733" s="1"/>
      <c r="BK733" s="1"/>
    </row>
    <row r="734" spans="1:63"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9"/>
      <c r="AT734" s="19"/>
      <c r="AU734" s="19"/>
      <c r="AV734" s="19"/>
      <c r="AW734" s="19"/>
      <c r="AX734" s="19"/>
      <c r="AY734" s="19"/>
      <c r="AZ734" s="19"/>
      <c r="BA734" s="19"/>
      <c r="BB734" s="19"/>
      <c r="BC734" s="1"/>
      <c r="BD734" s="1"/>
      <c r="BE734" s="1"/>
      <c r="BF734" s="1"/>
      <c r="BG734" s="1"/>
      <c r="BH734" s="1"/>
      <c r="BI734" s="1"/>
      <c r="BJ734" s="1"/>
      <c r="BK734" s="1"/>
    </row>
    <row r="735" spans="1:63"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9"/>
      <c r="AT735" s="19"/>
      <c r="AU735" s="19"/>
      <c r="AV735" s="19"/>
      <c r="AW735" s="19"/>
      <c r="AX735" s="19"/>
      <c r="AY735" s="19"/>
      <c r="AZ735" s="19"/>
      <c r="BA735" s="19"/>
      <c r="BB735" s="19"/>
      <c r="BC735" s="1"/>
      <c r="BD735" s="1"/>
      <c r="BE735" s="1"/>
      <c r="BF735" s="1"/>
      <c r="BG735" s="1"/>
      <c r="BH735" s="1"/>
      <c r="BI735" s="1"/>
      <c r="BJ735" s="1"/>
      <c r="BK735" s="1"/>
    </row>
    <row r="736" spans="1:63"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9"/>
      <c r="AT736" s="19"/>
      <c r="AU736" s="19"/>
      <c r="AV736" s="19"/>
      <c r="AW736" s="19"/>
      <c r="AX736" s="19"/>
      <c r="AY736" s="19"/>
      <c r="AZ736" s="19"/>
      <c r="BA736" s="19"/>
      <c r="BB736" s="19"/>
      <c r="BC736" s="1"/>
      <c r="BD736" s="1"/>
      <c r="BE736" s="1"/>
      <c r="BF736" s="1"/>
      <c r="BG736" s="1"/>
      <c r="BH736" s="1"/>
      <c r="BI736" s="1"/>
      <c r="BJ736" s="1"/>
      <c r="BK736" s="1"/>
    </row>
    <row r="737" spans="1:63"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9"/>
      <c r="AT737" s="19"/>
      <c r="AU737" s="19"/>
      <c r="AV737" s="19"/>
      <c r="AW737" s="19"/>
      <c r="AX737" s="19"/>
      <c r="AY737" s="19"/>
      <c r="AZ737" s="19"/>
      <c r="BA737" s="19"/>
      <c r="BB737" s="19"/>
      <c r="BC737" s="1"/>
      <c r="BD737" s="1"/>
      <c r="BE737" s="1"/>
      <c r="BF737" s="1"/>
      <c r="BG737" s="1"/>
      <c r="BH737" s="1"/>
      <c r="BI737" s="1"/>
      <c r="BJ737" s="1"/>
      <c r="BK737" s="1"/>
    </row>
    <row r="738" spans="1:63"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9"/>
      <c r="AT738" s="19"/>
      <c r="AU738" s="19"/>
      <c r="AV738" s="19"/>
      <c r="AW738" s="19"/>
      <c r="AX738" s="19"/>
      <c r="AY738" s="19"/>
      <c r="AZ738" s="19"/>
      <c r="BA738" s="19"/>
      <c r="BB738" s="19"/>
      <c r="BC738" s="1"/>
      <c r="BD738" s="1"/>
      <c r="BE738" s="1"/>
      <c r="BF738" s="1"/>
      <c r="BG738" s="1"/>
      <c r="BH738" s="1"/>
      <c r="BI738" s="1"/>
      <c r="BJ738" s="1"/>
      <c r="BK738" s="1"/>
    </row>
    <row r="739" spans="1:63"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9"/>
      <c r="AT739" s="19"/>
      <c r="AU739" s="19"/>
      <c r="AV739" s="19"/>
      <c r="AW739" s="19"/>
      <c r="AX739" s="19"/>
      <c r="AY739" s="19"/>
      <c r="AZ739" s="19"/>
      <c r="BA739" s="19"/>
      <c r="BB739" s="19"/>
      <c r="BC739" s="1"/>
      <c r="BD739" s="1"/>
      <c r="BE739" s="1"/>
      <c r="BF739" s="1"/>
      <c r="BG739" s="1"/>
      <c r="BH739" s="1"/>
      <c r="BI739" s="1"/>
      <c r="BJ739" s="1"/>
      <c r="BK739" s="1"/>
    </row>
    <row r="740" spans="1:63"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9"/>
      <c r="AT740" s="19"/>
      <c r="AU740" s="19"/>
      <c r="AV740" s="19"/>
      <c r="AW740" s="19"/>
      <c r="AX740" s="19"/>
      <c r="AY740" s="19"/>
      <c r="AZ740" s="19"/>
      <c r="BA740" s="19"/>
      <c r="BB740" s="19"/>
      <c r="BC740" s="1"/>
      <c r="BD740" s="1"/>
      <c r="BE740" s="1"/>
      <c r="BF740" s="1"/>
      <c r="BG740" s="1"/>
      <c r="BH740" s="1"/>
      <c r="BI740" s="1"/>
      <c r="BJ740" s="1"/>
      <c r="BK740" s="1"/>
    </row>
    <row r="741" spans="1:63"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9"/>
      <c r="AT741" s="19"/>
      <c r="AU741" s="19"/>
      <c r="AV741" s="19"/>
      <c r="AW741" s="19"/>
      <c r="AX741" s="19"/>
      <c r="AY741" s="19"/>
      <c r="AZ741" s="19"/>
      <c r="BA741" s="19"/>
      <c r="BB741" s="19"/>
      <c r="BC741" s="1"/>
      <c r="BD741" s="1"/>
      <c r="BE741" s="1"/>
      <c r="BF741" s="1"/>
      <c r="BG741" s="1"/>
      <c r="BH741" s="1"/>
      <c r="BI741" s="1"/>
      <c r="BJ741" s="1"/>
      <c r="BK741" s="1"/>
    </row>
    <row r="742" spans="1:63"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9"/>
      <c r="AT742" s="19"/>
      <c r="AU742" s="19"/>
      <c r="AV742" s="19"/>
      <c r="AW742" s="19"/>
      <c r="AX742" s="19"/>
      <c r="AY742" s="19"/>
      <c r="AZ742" s="19"/>
      <c r="BA742" s="19"/>
      <c r="BB742" s="19"/>
      <c r="BC742" s="1"/>
      <c r="BD742" s="1"/>
      <c r="BE742" s="1"/>
      <c r="BF742" s="1"/>
      <c r="BG742" s="1"/>
      <c r="BH742" s="1"/>
      <c r="BI742" s="1"/>
      <c r="BJ742" s="1"/>
      <c r="BK742" s="1"/>
    </row>
    <row r="743" spans="1:63"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9"/>
      <c r="AT743" s="19"/>
      <c r="AU743" s="19"/>
      <c r="AV743" s="19"/>
      <c r="AW743" s="19"/>
      <c r="AX743" s="19"/>
      <c r="AY743" s="19"/>
      <c r="AZ743" s="19"/>
      <c r="BA743" s="19"/>
      <c r="BB743" s="19"/>
      <c r="BC743" s="1"/>
      <c r="BD743" s="1"/>
      <c r="BE743" s="1"/>
      <c r="BF743" s="1"/>
      <c r="BG743" s="1"/>
      <c r="BH743" s="1"/>
      <c r="BI743" s="1"/>
      <c r="BJ743" s="1"/>
      <c r="BK743" s="1"/>
    </row>
    <row r="744" spans="1:63"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9"/>
      <c r="AT744" s="19"/>
      <c r="AU744" s="19"/>
      <c r="AV744" s="19"/>
      <c r="AW744" s="19"/>
      <c r="AX744" s="19"/>
      <c r="AY744" s="19"/>
      <c r="AZ744" s="19"/>
      <c r="BA744" s="19"/>
      <c r="BB744" s="19"/>
      <c r="BC744" s="1"/>
      <c r="BD744" s="1"/>
      <c r="BE744" s="1"/>
      <c r="BF744" s="1"/>
      <c r="BG744" s="1"/>
      <c r="BH744" s="1"/>
      <c r="BI744" s="1"/>
      <c r="BJ744" s="1"/>
      <c r="BK744" s="1"/>
    </row>
    <row r="745" spans="1:63"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9"/>
      <c r="AT745" s="19"/>
      <c r="AU745" s="19"/>
      <c r="AV745" s="19"/>
      <c r="AW745" s="19"/>
      <c r="AX745" s="19"/>
      <c r="AY745" s="19"/>
      <c r="AZ745" s="19"/>
      <c r="BA745" s="19"/>
      <c r="BB745" s="19"/>
      <c r="BC745" s="1"/>
      <c r="BD745" s="1"/>
      <c r="BE745" s="1"/>
      <c r="BF745" s="1"/>
      <c r="BG745" s="1"/>
      <c r="BH745" s="1"/>
      <c r="BI745" s="1"/>
      <c r="BJ745" s="1"/>
      <c r="BK745" s="1"/>
    </row>
    <row r="746" spans="1:63"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9"/>
      <c r="AT746" s="19"/>
      <c r="AU746" s="19"/>
      <c r="AV746" s="19"/>
      <c r="AW746" s="19"/>
      <c r="AX746" s="19"/>
      <c r="AY746" s="19"/>
      <c r="AZ746" s="19"/>
      <c r="BA746" s="19"/>
      <c r="BB746" s="19"/>
      <c r="BC746" s="1"/>
      <c r="BD746" s="1"/>
      <c r="BE746" s="1"/>
      <c r="BF746" s="1"/>
      <c r="BG746" s="1"/>
      <c r="BH746" s="1"/>
      <c r="BI746" s="1"/>
      <c r="BJ746" s="1"/>
      <c r="BK746" s="1"/>
    </row>
    <row r="747" spans="1:63"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9"/>
      <c r="AT747" s="19"/>
      <c r="AU747" s="19"/>
      <c r="AV747" s="19"/>
      <c r="AW747" s="19"/>
      <c r="AX747" s="19"/>
      <c r="AY747" s="19"/>
      <c r="AZ747" s="19"/>
      <c r="BA747" s="19"/>
      <c r="BB747" s="19"/>
      <c r="BC747" s="1"/>
      <c r="BD747" s="1"/>
      <c r="BE747" s="1"/>
      <c r="BF747" s="1"/>
      <c r="BG747" s="1"/>
      <c r="BH747" s="1"/>
      <c r="BI747" s="1"/>
      <c r="BJ747" s="1"/>
      <c r="BK747" s="1"/>
    </row>
    <row r="748" spans="1:63"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9"/>
      <c r="AT748" s="19"/>
      <c r="AU748" s="19"/>
      <c r="AV748" s="19"/>
      <c r="AW748" s="19"/>
      <c r="AX748" s="19"/>
      <c r="AY748" s="19"/>
      <c r="AZ748" s="19"/>
      <c r="BA748" s="19"/>
      <c r="BB748" s="19"/>
      <c r="BC748" s="1"/>
      <c r="BD748" s="1"/>
      <c r="BE748" s="1"/>
      <c r="BF748" s="1"/>
      <c r="BG748" s="1"/>
      <c r="BH748" s="1"/>
      <c r="BI748" s="1"/>
      <c r="BJ748" s="1"/>
      <c r="BK748" s="1"/>
    </row>
    <row r="749" spans="1:63"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9"/>
      <c r="AT749" s="19"/>
      <c r="AU749" s="19"/>
      <c r="AV749" s="19"/>
      <c r="AW749" s="19"/>
      <c r="AX749" s="19"/>
      <c r="AY749" s="19"/>
      <c r="AZ749" s="19"/>
      <c r="BA749" s="19"/>
      <c r="BB749" s="19"/>
      <c r="BC749" s="1"/>
      <c r="BD749" s="1"/>
      <c r="BE749" s="1"/>
      <c r="BF749" s="1"/>
      <c r="BG749" s="1"/>
      <c r="BH749" s="1"/>
      <c r="BI749" s="1"/>
      <c r="BJ749" s="1"/>
      <c r="BK749" s="1"/>
    </row>
    <row r="750" spans="1:63"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9"/>
      <c r="AT750" s="19"/>
      <c r="AU750" s="19"/>
      <c r="AV750" s="19"/>
      <c r="AW750" s="19"/>
      <c r="AX750" s="19"/>
      <c r="AY750" s="19"/>
      <c r="AZ750" s="19"/>
      <c r="BA750" s="19"/>
      <c r="BB750" s="19"/>
      <c r="BC750" s="1"/>
      <c r="BD750" s="1"/>
      <c r="BE750" s="1"/>
      <c r="BF750" s="1"/>
      <c r="BG750" s="1"/>
      <c r="BH750" s="1"/>
      <c r="BI750" s="1"/>
      <c r="BJ750" s="1"/>
      <c r="BK750" s="1"/>
    </row>
    <row r="751" spans="1:63"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9"/>
      <c r="AT751" s="19"/>
      <c r="AU751" s="19"/>
      <c r="AV751" s="19"/>
      <c r="AW751" s="19"/>
      <c r="AX751" s="19"/>
      <c r="AY751" s="19"/>
      <c r="AZ751" s="19"/>
      <c r="BA751" s="19"/>
      <c r="BB751" s="19"/>
      <c r="BC751" s="1"/>
      <c r="BD751" s="1"/>
      <c r="BE751" s="1"/>
      <c r="BF751" s="1"/>
      <c r="BG751" s="1"/>
      <c r="BH751" s="1"/>
      <c r="BI751" s="1"/>
      <c r="BJ751" s="1"/>
      <c r="BK751" s="1"/>
    </row>
    <row r="752" spans="1:63"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9"/>
      <c r="AT752" s="19"/>
      <c r="AU752" s="19"/>
      <c r="AV752" s="19"/>
      <c r="AW752" s="19"/>
      <c r="AX752" s="19"/>
      <c r="AY752" s="19"/>
      <c r="AZ752" s="19"/>
      <c r="BA752" s="19"/>
      <c r="BB752" s="19"/>
      <c r="BC752" s="1"/>
      <c r="BD752" s="1"/>
      <c r="BE752" s="1"/>
      <c r="BF752" s="1"/>
      <c r="BG752" s="1"/>
      <c r="BH752" s="1"/>
      <c r="BI752" s="1"/>
      <c r="BJ752" s="1"/>
      <c r="BK752" s="1"/>
    </row>
    <row r="753" spans="1:63"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9"/>
      <c r="AT753" s="19"/>
      <c r="AU753" s="19"/>
      <c r="AV753" s="19"/>
      <c r="AW753" s="19"/>
      <c r="AX753" s="19"/>
      <c r="AY753" s="19"/>
      <c r="AZ753" s="19"/>
      <c r="BA753" s="19"/>
      <c r="BB753" s="19"/>
      <c r="BC753" s="1"/>
      <c r="BD753" s="1"/>
      <c r="BE753" s="1"/>
      <c r="BF753" s="1"/>
      <c r="BG753" s="1"/>
      <c r="BH753" s="1"/>
      <c r="BI753" s="1"/>
      <c r="BJ753" s="1"/>
      <c r="BK753" s="1"/>
    </row>
    <row r="754" spans="1:63"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9"/>
      <c r="AT754" s="19"/>
      <c r="AU754" s="19"/>
      <c r="AV754" s="19"/>
      <c r="AW754" s="19"/>
      <c r="AX754" s="19"/>
      <c r="AY754" s="19"/>
      <c r="AZ754" s="19"/>
      <c r="BA754" s="19"/>
      <c r="BB754" s="19"/>
      <c r="BC754" s="1"/>
      <c r="BD754" s="1"/>
      <c r="BE754" s="1"/>
      <c r="BF754" s="1"/>
      <c r="BG754" s="1"/>
      <c r="BH754" s="1"/>
      <c r="BI754" s="1"/>
      <c r="BJ754" s="1"/>
      <c r="BK754" s="1"/>
    </row>
    <row r="755" spans="1:63"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9"/>
      <c r="AT755" s="19"/>
      <c r="AU755" s="19"/>
      <c r="AV755" s="19"/>
      <c r="AW755" s="19"/>
      <c r="AX755" s="19"/>
      <c r="AY755" s="19"/>
      <c r="AZ755" s="19"/>
      <c r="BA755" s="19"/>
      <c r="BB755" s="19"/>
      <c r="BC755" s="1"/>
      <c r="BD755" s="1"/>
      <c r="BE755" s="1"/>
      <c r="BF755" s="1"/>
      <c r="BG755" s="1"/>
      <c r="BH755" s="1"/>
      <c r="BI755" s="1"/>
      <c r="BJ755" s="1"/>
      <c r="BK755" s="1"/>
    </row>
    <row r="756" spans="1:63"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9"/>
      <c r="AT756" s="19"/>
      <c r="AU756" s="19"/>
      <c r="AV756" s="19"/>
      <c r="AW756" s="19"/>
      <c r="AX756" s="19"/>
      <c r="AY756" s="19"/>
      <c r="AZ756" s="19"/>
      <c r="BA756" s="19"/>
      <c r="BB756" s="19"/>
      <c r="BC756" s="1"/>
      <c r="BD756" s="1"/>
      <c r="BE756" s="1"/>
      <c r="BF756" s="1"/>
      <c r="BG756" s="1"/>
      <c r="BH756" s="1"/>
      <c r="BI756" s="1"/>
      <c r="BJ756" s="1"/>
      <c r="BK756" s="1"/>
    </row>
    <row r="757" spans="1:63"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9"/>
      <c r="AT757" s="19"/>
      <c r="AU757" s="19"/>
      <c r="AV757" s="19"/>
      <c r="AW757" s="19"/>
      <c r="AX757" s="19"/>
      <c r="AY757" s="19"/>
      <c r="AZ757" s="19"/>
      <c r="BA757" s="19"/>
      <c r="BB757" s="19"/>
      <c r="BC757" s="1"/>
      <c r="BD757" s="1"/>
      <c r="BE757" s="1"/>
      <c r="BF757" s="1"/>
      <c r="BG757" s="1"/>
      <c r="BH757" s="1"/>
      <c r="BI757" s="1"/>
      <c r="BJ757" s="1"/>
      <c r="BK757" s="1"/>
    </row>
    <row r="758" spans="1:63"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9"/>
      <c r="AT758" s="19"/>
      <c r="AU758" s="19"/>
      <c r="AV758" s="19"/>
      <c r="AW758" s="19"/>
      <c r="AX758" s="19"/>
      <c r="AY758" s="19"/>
      <c r="AZ758" s="19"/>
      <c r="BA758" s="19"/>
      <c r="BB758" s="19"/>
      <c r="BC758" s="1"/>
      <c r="BD758" s="1"/>
      <c r="BE758" s="1"/>
      <c r="BF758" s="1"/>
      <c r="BG758" s="1"/>
      <c r="BH758" s="1"/>
      <c r="BI758" s="1"/>
      <c r="BJ758" s="1"/>
      <c r="BK758" s="1"/>
    </row>
    <row r="759" spans="1:63"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9"/>
      <c r="AT759" s="19"/>
      <c r="AU759" s="19"/>
      <c r="AV759" s="19"/>
      <c r="AW759" s="19"/>
      <c r="AX759" s="19"/>
      <c r="AY759" s="19"/>
      <c r="AZ759" s="19"/>
      <c r="BA759" s="19"/>
      <c r="BB759" s="19"/>
      <c r="BC759" s="1"/>
      <c r="BD759" s="1"/>
      <c r="BE759" s="1"/>
      <c r="BF759" s="1"/>
      <c r="BG759" s="1"/>
      <c r="BH759" s="1"/>
      <c r="BI759" s="1"/>
      <c r="BJ759" s="1"/>
      <c r="BK759" s="1"/>
    </row>
    <row r="760" spans="1:63"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9"/>
      <c r="AT760" s="19"/>
      <c r="AU760" s="19"/>
      <c r="AV760" s="19"/>
      <c r="AW760" s="19"/>
      <c r="AX760" s="19"/>
      <c r="AY760" s="19"/>
      <c r="AZ760" s="19"/>
      <c r="BA760" s="19"/>
      <c r="BB760" s="19"/>
      <c r="BC760" s="1"/>
      <c r="BD760" s="1"/>
      <c r="BE760" s="1"/>
      <c r="BF760" s="1"/>
      <c r="BG760" s="1"/>
      <c r="BH760" s="1"/>
      <c r="BI760" s="1"/>
      <c r="BJ760" s="1"/>
      <c r="BK760" s="1"/>
    </row>
    <row r="761" spans="1:63"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9"/>
      <c r="AT761" s="19"/>
      <c r="AU761" s="19"/>
      <c r="AV761" s="19"/>
      <c r="AW761" s="19"/>
      <c r="AX761" s="19"/>
      <c r="AY761" s="19"/>
      <c r="AZ761" s="19"/>
      <c r="BA761" s="19"/>
      <c r="BB761" s="19"/>
      <c r="BC761" s="1"/>
      <c r="BD761" s="1"/>
      <c r="BE761" s="1"/>
      <c r="BF761" s="1"/>
      <c r="BG761" s="1"/>
      <c r="BH761" s="1"/>
      <c r="BI761" s="1"/>
      <c r="BJ761" s="1"/>
      <c r="BK761" s="1"/>
    </row>
    <row r="762" spans="1:63"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9"/>
      <c r="AT762" s="19"/>
      <c r="AU762" s="19"/>
      <c r="AV762" s="19"/>
      <c r="AW762" s="19"/>
      <c r="AX762" s="19"/>
      <c r="AY762" s="19"/>
      <c r="AZ762" s="19"/>
      <c r="BA762" s="19"/>
      <c r="BB762" s="19"/>
      <c r="BC762" s="1"/>
      <c r="BD762" s="1"/>
      <c r="BE762" s="1"/>
      <c r="BF762" s="1"/>
      <c r="BG762" s="1"/>
      <c r="BH762" s="1"/>
      <c r="BI762" s="1"/>
      <c r="BJ762" s="1"/>
      <c r="BK762" s="1"/>
    </row>
    <row r="763" spans="1:63"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9"/>
      <c r="AT763" s="19"/>
      <c r="AU763" s="19"/>
      <c r="AV763" s="19"/>
      <c r="AW763" s="19"/>
      <c r="AX763" s="19"/>
      <c r="AY763" s="19"/>
      <c r="AZ763" s="19"/>
      <c r="BA763" s="19"/>
      <c r="BB763" s="19"/>
      <c r="BC763" s="1"/>
      <c r="BD763" s="1"/>
      <c r="BE763" s="1"/>
      <c r="BF763" s="1"/>
      <c r="BG763" s="1"/>
      <c r="BH763" s="1"/>
      <c r="BI763" s="1"/>
      <c r="BJ763" s="1"/>
      <c r="BK763" s="1"/>
    </row>
    <row r="764" spans="1:63"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9"/>
      <c r="AT764" s="19"/>
      <c r="AU764" s="19"/>
      <c r="AV764" s="19"/>
      <c r="AW764" s="19"/>
      <c r="AX764" s="19"/>
      <c r="AY764" s="19"/>
      <c r="AZ764" s="19"/>
      <c r="BA764" s="19"/>
      <c r="BB764" s="19"/>
      <c r="BC764" s="1"/>
      <c r="BD764" s="1"/>
      <c r="BE764" s="1"/>
      <c r="BF764" s="1"/>
      <c r="BG764" s="1"/>
      <c r="BH764" s="1"/>
      <c r="BI764" s="1"/>
      <c r="BJ764" s="1"/>
      <c r="BK764" s="1"/>
    </row>
    <row r="765" spans="1:63"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9"/>
      <c r="AT765" s="19"/>
      <c r="AU765" s="19"/>
      <c r="AV765" s="19"/>
      <c r="AW765" s="19"/>
      <c r="AX765" s="19"/>
      <c r="AY765" s="19"/>
      <c r="AZ765" s="19"/>
      <c r="BA765" s="19"/>
      <c r="BB765" s="19"/>
      <c r="BC765" s="1"/>
      <c r="BD765" s="1"/>
      <c r="BE765" s="1"/>
      <c r="BF765" s="1"/>
      <c r="BG765" s="1"/>
      <c r="BH765" s="1"/>
      <c r="BI765" s="1"/>
      <c r="BJ765" s="1"/>
      <c r="BK765" s="1"/>
    </row>
    <row r="766" spans="1:63"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9"/>
      <c r="AT766" s="19"/>
      <c r="AU766" s="19"/>
      <c r="AV766" s="19"/>
      <c r="AW766" s="19"/>
      <c r="AX766" s="19"/>
      <c r="AY766" s="19"/>
      <c r="AZ766" s="19"/>
      <c r="BA766" s="19"/>
      <c r="BB766" s="19"/>
      <c r="BC766" s="1"/>
      <c r="BD766" s="1"/>
      <c r="BE766" s="1"/>
      <c r="BF766" s="1"/>
      <c r="BG766" s="1"/>
      <c r="BH766" s="1"/>
      <c r="BI766" s="1"/>
      <c r="BJ766" s="1"/>
      <c r="BK766" s="1"/>
    </row>
    <row r="767" spans="1:63"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9"/>
      <c r="AT767" s="19"/>
      <c r="AU767" s="19"/>
      <c r="AV767" s="19"/>
      <c r="AW767" s="19"/>
      <c r="AX767" s="19"/>
      <c r="AY767" s="19"/>
      <c r="AZ767" s="19"/>
      <c r="BA767" s="19"/>
      <c r="BB767" s="19"/>
      <c r="BC767" s="1"/>
      <c r="BD767" s="1"/>
      <c r="BE767" s="1"/>
      <c r="BF767" s="1"/>
      <c r="BG767" s="1"/>
      <c r="BH767" s="1"/>
      <c r="BI767" s="1"/>
      <c r="BJ767" s="1"/>
      <c r="BK767" s="1"/>
    </row>
    <row r="768" spans="1:63"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9"/>
      <c r="AT768" s="19"/>
      <c r="AU768" s="19"/>
      <c r="AV768" s="19"/>
      <c r="AW768" s="19"/>
      <c r="AX768" s="19"/>
      <c r="AY768" s="19"/>
      <c r="AZ768" s="19"/>
      <c r="BA768" s="19"/>
      <c r="BB768" s="19"/>
      <c r="BC768" s="1"/>
      <c r="BD768" s="1"/>
      <c r="BE768" s="1"/>
      <c r="BF768" s="1"/>
      <c r="BG768" s="1"/>
      <c r="BH768" s="1"/>
      <c r="BI768" s="1"/>
      <c r="BJ768" s="1"/>
      <c r="BK768" s="1"/>
    </row>
    <row r="769" spans="1:63"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9"/>
      <c r="AT769" s="19"/>
      <c r="AU769" s="19"/>
      <c r="AV769" s="19"/>
      <c r="AW769" s="19"/>
      <c r="AX769" s="19"/>
      <c r="AY769" s="19"/>
      <c r="AZ769" s="19"/>
      <c r="BA769" s="19"/>
      <c r="BB769" s="19"/>
      <c r="BC769" s="1"/>
      <c r="BD769" s="1"/>
      <c r="BE769" s="1"/>
      <c r="BF769" s="1"/>
      <c r="BG769" s="1"/>
      <c r="BH769" s="1"/>
      <c r="BI769" s="1"/>
      <c r="BJ769" s="1"/>
      <c r="BK769" s="1"/>
    </row>
    <row r="770" spans="1:63"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9"/>
      <c r="AT770" s="19"/>
      <c r="AU770" s="19"/>
      <c r="AV770" s="19"/>
      <c r="AW770" s="19"/>
      <c r="AX770" s="19"/>
      <c r="AY770" s="19"/>
      <c r="AZ770" s="19"/>
      <c r="BA770" s="19"/>
      <c r="BB770" s="19"/>
      <c r="BC770" s="1"/>
      <c r="BD770" s="1"/>
      <c r="BE770" s="1"/>
      <c r="BF770" s="1"/>
      <c r="BG770" s="1"/>
      <c r="BH770" s="1"/>
      <c r="BI770" s="1"/>
      <c r="BJ770" s="1"/>
      <c r="BK770" s="1"/>
    </row>
    <row r="771" spans="1:63"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9"/>
      <c r="AT771" s="19"/>
      <c r="AU771" s="19"/>
      <c r="AV771" s="19"/>
      <c r="AW771" s="19"/>
      <c r="AX771" s="19"/>
      <c r="AY771" s="19"/>
      <c r="AZ771" s="19"/>
      <c r="BA771" s="19"/>
      <c r="BB771" s="19"/>
      <c r="BC771" s="1"/>
      <c r="BD771" s="1"/>
      <c r="BE771" s="1"/>
      <c r="BF771" s="1"/>
      <c r="BG771" s="1"/>
      <c r="BH771" s="1"/>
      <c r="BI771" s="1"/>
      <c r="BJ771" s="1"/>
      <c r="BK771" s="1"/>
    </row>
    <row r="772" spans="1:63"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9"/>
      <c r="AT772" s="19"/>
      <c r="AU772" s="19"/>
      <c r="AV772" s="19"/>
      <c r="AW772" s="19"/>
      <c r="AX772" s="19"/>
      <c r="AY772" s="19"/>
      <c r="AZ772" s="19"/>
      <c r="BA772" s="19"/>
      <c r="BB772" s="19"/>
      <c r="BC772" s="1"/>
      <c r="BD772" s="1"/>
      <c r="BE772" s="1"/>
      <c r="BF772" s="1"/>
      <c r="BG772" s="1"/>
      <c r="BH772" s="1"/>
      <c r="BI772" s="1"/>
      <c r="BJ772" s="1"/>
      <c r="BK772" s="1"/>
    </row>
    <row r="773" spans="1:63"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9"/>
      <c r="AT773" s="19"/>
      <c r="AU773" s="19"/>
      <c r="AV773" s="19"/>
      <c r="AW773" s="19"/>
      <c r="AX773" s="19"/>
      <c r="AY773" s="19"/>
      <c r="AZ773" s="19"/>
      <c r="BA773" s="19"/>
      <c r="BB773" s="19"/>
      <c r="BC773" s="1"/>
      <c r="BD773" s="1"/>
      <c r="BE773" s="1"/>
      <c r="BF773" s="1"/>
      <c r="BG773" s="1"/>
      <c r="BH773" s="1"/>
      <c r="BI773" s="1"/>
      <c r="BJ773" s="1"/>
      <c r="BK773" s="1"/>
    </row>
    <row r="774" spans="1:63"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9"/>
      <c r="AT774" s="19"/>
      <c r="AU774" s="19"/>
      <c r="AV774" s="19"/>
      <c r="AW774" s="19"/>
      <c r="AX774" s="19"/>
      <c r="AY774" s="19"/>
      <c r="AZ774" s="19"/>
      <c r="BA774" s="19"/>
      <c r="BB774" s="19"/>
      <c r="BC774" s="1"/>
      <c r="BD774" s="1"/>
      <c r="BE774" s="1"/>
      <c r="BF774" s="1"/>
      <c r="BG774" s="1"/>
      <c r="BH774" s="1"/>
      <c r="BI774" s="1"/>
      <c r="BJ774" s="1"/>
      <c r="BK774" s="1"/>
    </row>
    <row r="775" spans="1:63"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9"/>
      <c r="AT775" s="19"/>
      <c r="AU775" s="19"/>
      <c r="AV775" s="19"/>
      <c r="AW775" s="19"/>
      <c r="AX775" s="19"/>
      <c r="AY775" s="19"/>
      <c r="AZ775" s="19"/>
      <c r="BA775" s="19"/>
      <c r="BB775" s="19"/>
      <c r="BC775" s="1"/>
      <c r="BD775" s="1"/>
      <c r="BE775" s="1"/>
      <c r="BF775" s="1"/>
      <c r="BG775" s="1"/>
      <c r="BH775" s="1"/>
      <c r="BI775" s="1"/>
      <c r="BJ775" s="1"/>
      <c r="BK775" s="1"/>
    </row>
    <row r="776" spans="1:63"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9"/>
      <c r="AT776" s="19"/>
      <c r="AU776" s="19"/>
      <c r="AV776" s="19"/>
      <c r="AW776" s="19"/>
      <c r="AX776" s="19"/>
      <c r="AY776" s="19"/>
      <c r="AZ776" s="19"/>
      <c r="BA776" s="19"/>
      <c r="BB776" s="19"/>
      <c r="BC776" s="1"/>
      <c r="BD776" s="1"/>
      <c r="BE776" s="1"/>
      <c r="BF776" s="1"/>
      <c r="BG776" s="1"/>
      <c r="BH776" s="1"/>
      <c r="BI776" s="1"/>
      <c r="BJ776" s="1"/>
      <c r="BK776" s="1"/>
    </row>
    <row r="777" spans="1:63"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9"/>
      <c r="AT777" s="19"/>
      <c r="AU777" s="19"/>
      <c r="AV777" s="19"/>
      <c r="AW777" s="19"/>
      <c r="AX777" s="19"/>
      <c r="AY777" s="19"/>
      <c r="AZ777" s="19"/>
      <c r="BA777" s="19"/>
      <c r="BB777" s="19"/>
      <c r="BC777" s="1"/>
      <c r="BD777" s="1"/>
      <c r="BE777" s="1"/>
      <c r="BF777" s="1"/>
      <c r="BG777" s="1"/>
      <c r="BH777" s="1"/>
      <c r="BI777" s="1"/>
      <c r="BJ777" s="1"/>
      <c r="BK777" s="1"/>
    </row>
    <row r="778" spans="1:63"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9"/>
      <c r="AT778" s="19"/>
      <c r="AU778" s="19"/>
      <c r="AV778" s="19"/>
      <c r="AW778" s="19"/>
      <c r="AX778" s="19"/>
      <c r="AY778" s="19"/>
      <c r="AZ778" s="19"/>
      <c r="BA778" s="19"/>
      <c r="BB778" s="19"/>
      <c r="BC778" s="1"/>
      <c r="BD778" s="1"/>
      <c r="BE778" s="1"/>
      <c r="BF778" s="1"/>
      <c r="BG778" s="1"/>
      <c r="BH778" s="1"/>
      <c r="BI778" s="1"/>
      <c r="BJ778" s="1"/>
      <c r="BK778" s="1"/>
    </row>
    <row r="779" spans="1:63"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9"/>
      <c r="AT779" s="19"/>
      <c r="AU779" s="19"/>
      <c r="AV779" s="19"/>
      <c r="AW779" s="19"/>
      <c r="AX779" s="19"/>
      <c r="AY779" s="19"/>
      <c r="AZ779" s="19"/>
      <c r="BA779" s="19"/>
      <c r="BB779" s="19"/>
      <c r="BC779" s="1"/>
      <c r="BD779" s="1"/>
      <c r="BE779" s="1"/>
      <c r="BF779" s="1"/>
      <c r="BG779" s="1"/>
      <c r="BH779" s="1"/>
      <c r="BI779" s="1"/>
      <c r="BJ779" s="1"/>
      <c r="BK779" s="1"/>
    </row>
    <row r="780" spans="1:63"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9"/>
      <c r="AT780" s="19"/>
      <c r="AU780" s="19"/>
      <c r="AV780" s="19"/>
      <c r="AW780" s="19"/>
      <c r="AX780" s="19"/>
      <c r="AY780" s="19"/>
      <c r="AZ780" s="19"/>
      <c r="BA780" s="19"/>
      <c r="BB780" s="19"/>
      <c r="BC780" s="1"/>
      <c r="BD780" s="1"/>
      <c r="BE780" s="1"/>
      <c r="BF780" s="1"/>
      <c r="BG780" s="1"/>
      <c r="BH780" s="1"/>
      <c r="BI780" s="1"/>
      <c r="BJ780" s="1"/>
      <c r="BK780" s="1"/>
    </row>
    <row r="781" spans="1:63"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9"/>
      <c r="AT781" s="19"/>
      <c r="AU781" s="19"/>
      <c r="AV781" s="19"/>
      <c r="AW781" s="19"/>
      <c r="AX781" s="19"/>
      <c r="AY781" s="19"/>
      <c r="AZ781" s="19"/>
      <c r="BA781" s="19"/>
      <c r="BB781" s="19"/>
      <c r="BC781" s="1"/>
      <c r="BD781" s="1"/>
      <c r="BE781" s="1"/>
      <c r="BF781" s="1"/>
      <c r="BG781" s="1"/>
      <c r="BH781" s="1"/>
      <c r="BI781" s="1"/>
      <c r="BJ781" s="1"/>
      <c r="BK781" s="1"/>
    </row>
    <row r="782" spans="1:63"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9"/>
      <c r="AT782" s="19"/>
      <c r="AU782" s="19"/>
      <c r="AV782" s="19"/>
      <c r="AW782" s="19"/>
      <c r="AX782" s="19"/>
      <c r="AY782" s="19"/>
      <c r="AZ782" s="19"/>
      <c r="BA782" s="19"/>
      <c r="BB782" s="19"/>
      <c r="BC782" s="1"/>
      <c r="BD782" s="1"/>
      <c r="BE782" s="1"/>
      <c r="BF782" s="1"/>
      <c r="BG782" s="1"/>
      <c r="BH782" s="1"/>
      <c r="BI782" s="1"/>
      <c r="BJ782" s="1"/>
      <c r="BK782" s="1"/>
    </row>
    <row r="783" spans="1:63"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9"/>
      <c r="AT783" s="19"/>
      <c r="AU783" s="19"/>
      <c r="AV783" s="19"/>
      <c r="AW783" s="19"/>
      <c r="AX783" s="19"/>
      <c r="AY783" s="19"/>
      <c r="AZ783" s="19"/>
      <c r="BA783" s="19"/>
      <c r="BB783" s="19"/>
      <c r="BC783" s="1"/>
      <c r="BD783" s="1"/>
      <c r="BE783" s="1"/>
      <c r="BF783" s="1"/>
      <c r="BG783" s="1"/>
      <c r="BH783" s="1"/>
      <c r="BI783" s="1"/>
      <c r="BJ783" s="1"/>
      <c r="BK783" s="1"/>
    </row>
    <row r="784" spans="1:63"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9"/>
      <c r="AT784" s="19"/>
      <c r="AU784" s="19"/>
      <c r="AV784" s="19"/>
      <c r="AW784" s="19"/>
      <c r="AX784" s="19"/>
      <c r="AY784" s="19"/>
      <c r="AZ784" s="19"/>
      <c r="BA784" s="19"/>
      <c r="BB784" s="19"/>
      <c r="BC784" s="1"/>
      <c r="BD784" s="1"/>
      <c r="BE784" s="1"/>
      <c r="BF784" s="1"/>
      <c r="BG784" s="1"/>
      <c r="BH784" s="1"/>
      <c r="BI784" s="1"/>
      <c r="BJ784" s="1"/>
      <c r="BK784" s="1"/>
    </row>
    <row r="785" spans="1:63"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9"/>
      <c r="AT785" s="19"/>
      <c r="AU785" s="19"/>
      <c r="AV785" s="19"/>
      <c r="AW785" s="19"/>
      <c r="AX785" s="19"/>
      <c r="AY785" s="19"/>
      <c r="AZ785" s="19"/>
      <c r="BA785" s="19"/>
      <c r="BB785" s="19"/>
      <c r="BC785" s="1"/>
      <c r="BD785" s="1"/>
      <c r="BE785" s="1"/>
      <c r="BF785" s="1"/>
      <c r="BG785" s="1"/>
      <c r="BH785" s="1"/>
      <c r="BI785" s="1"/>
      <c r="BJ785" s="1"/>
      <c r="BK785" s="1"/>
    </row>
    <row r="786" spans="1:63"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9"/>
      <c r="AT786" s="19"/>
      <c r="AU786" s="19"/>
      <c r="AV786" s="19"/>
      <c r="AW786" s="19"/>
      <c r="AX786" s="19"/>
      <c r="AY786" s="19"/>
      <c r="AZ786" s="19"/>
      <c r="BA786" s="19"/>
      <c r="BB786" s="19"/>
      <c r="BC786" s="1"/>
      <c r="BD786" s="1"/>
      <c r="BE786" s="1"/>
      <c r="BF786" s="1"/>
      <c r="BG786" s="1"/>
      <c r="BH786" s="1"/>
      <c r="BI786" s="1"/>
      <c r="BJ786" s="1"/>
      <c r="BK786" s="1"/>
    </row>
    <row r="787" spans="1:63"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9"/>
      <c r="AT787" s="19"/>
      <c r="AU787" s="19"/>
      <c r="AV787" s="19"/>
      <c r="AW787" s="19"/>
      <c r="AX787" s="19"/>
      <c r="AY787" s="19"/>
      <c r="AZ787" s="19"/>
      <c r="BA787" s="19"/>
      <c r="BB787" s="19"/>
      <c r="BC787" s="1"/>
      <c r="BD787" s="1"/>
      <c r="BE787" s="1"/>
      <c r="BF787" s="1"/>
      <c r="BG787" s="1"/>
      <c r="BH787" s="1"/>
      <c r="BI787" s="1"/>
      <c r="BJ787" s="1"/>
      <c r="BK787" s="1"/>
    </row>
    <row r="788" spans="1:63"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9"/>
      <c r="AT788" s="19"/>
      <c r="AU788" s="19"/>
      <c r="AV788" s="19"/>
      <c r="AW788" s="19"/>
      <c r="AX788" s="19"/>
      <c r="AY788" s="19"/>
      <c r="AZ788" s="19"/>
      <c r="BA788" s="19"/>
      <c r="BB788" s="19"/>
      <c r="BC788" s="1"/>
      <c r="BD788" s="1"/>
      <c r="BE788" s="1"/>
      <c r="BF788" s="1"/>
      <c r="BG788" s="1"/>
      <c r="BH788" s="1"/>
      <c r="BI788" s="1"/>
      <c r="BJ788" s="1"/>
      <c r="BK788" s="1"/>
    </row>
    <row r="789" spans="1:63"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9"/>
      <c r="AT789" s="19"/>
      <c r="AU789" s="19"/>
      <c r="AV789" s="19"/>
      <c r="AW789" s="19"/>
      <c r="AX789" s="19"/>
      <c r="AY789" s="19"/>
      <c r="AZ789" s="19"/>
      <c r="BA789" s="19"/>
      <c r="BB789" s="19"/>
      <c r="BC789" s="1"/>
      <c r="BD789" s="1"/>
      <c r="BE789" s="1"/>
      <c r="BF789" s="1"/>
      <c r="BG789" s="1"/>
      <c r="BH789" s="1"/>
      <c r="BI789" s="1"/>
      <c r="BJ789" s="1"/>
      <c r="BK789" s="1"/>
    </row>
    <row r="790" spans="1:63"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9"/>
      <c r="AT790" s="19"/>
      <c r="AU790" s="19"/>
      <c r="AV790" s="19"/>
      <c r="AW790" s="19"/>
      <c r="AX790" s="19"/>
      <c r="AY790" s="19"/>
      <c r="AZ790" s="19"/>
      <c r="BA790" s="19"/>
      <c r="BB790" s="19"/>
      <c r="BC790" s="1"/>
      <c r="BD790" s="1"/>
      <c r="BE790" s="1"/>
      <c r="BF790" s="1"/>
      <c r="BG790" s="1"/>
      <c r="BH790" s="1"/>
      <c r="BI790" s="1"/>
      <c r="BJ790" s="1"/>
      <c r="BK790" s="1"/>
    </row>
    <row r="791" spans="1:63"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9"/>
      <c r="AT791" s="19"/>
      <c r="AU791" s="19"/>
      <c r="AV791" s="19"/>
      <c r="AW791" s="19"/>
      <c r="AX791" s="19"/>
      <c r="AY791" s="19"/>
      <c r="AZ791" s="19"/>
      <c r="BA791" s="19"/>
      <c r="BB791" s="19"/>
      <c r="BC791" s="1"/>
      <c r="BD791" s="1"/>
      <c r="BE791" s="1"/>
      <c r="BF791" s="1"/>
      <c r="BG791" s="1"/>
      <c r="BH791" s="1"/>
      <c r="BI791" s="1"/>
      <c r="BJ791" s="1"/>
      <c r="BK791" s="1"/>
    </row>
    <row r="792" spans="1:63"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9"/>
      <c r="AT792" s="19"/>
      <c r="AU792" s="19"/>
      <c r="AV792" s="19"/>
      <c r="AW792" s="19"/>
      <c r="AX792" s="19"/>
      <c r="AY792" s="19"/>
      <c r="AZ792" s="19"/>
      <c r="BA792" s="19"/>
      <c r="BB792" s="19"/>
      <c r="BC792" s="1"/>
      <c r="BD792" s="1"/>
      <c r="BE792" s="1"/>
      <c r="BF792" s="1"/>
      <c r="BG792" s="1"/>
      <c r="BH792" s="1"/>
      <c r="BI792" s="1"/>
      <c r="BJ792" s="1"/>
      <c r="BK792" s="1"/>
    </row>
    <row r="793" spans="1:63"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9"/>
      <c r="AT793" s="19"/>
      <c r="AU793" s="19"/>
      <c r="AV793" s="19"/>
      <c r="AW793" s="19"/>
      <c r="AX793" s="19"/>
      <c r="AY793" s="19"/>
      <c r="AZ793" s="19"/>
      <c r="BA793" s="19"/>
      <c r="BB793" s="19"/>
      <c r="BC793" s="1"/>
      <c r="BD793" s="1"/>
      <c r="BE793" s="1"/>
      <c r="BF793" s="1"/>
      <c r="BG793" s="1"/>
      <c r="BH793" s="1"/>
      <c r="BI793" s="1"/>
      <c r="BJ793" s="1"/>
      <c r="BK793" s="1"/>
    </row>
    <row r="794" spans="1:63"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9"/>
      <c r="AT794" s="19"/>
      <c r="AU794" s="19"/>
      <c r="AV794" s="19"/>
      <c r="AW794" s="19"/>
      <c r="AX794" s="19"/>
      <c r="AY794" s="19"/>
      <c r="AZ794" s="19"/>
      <c r="BA794" s="19"/>
      <c r="BB794" s="19"/>
      <c r="BC794" s="1"/>
      <c r="BD794" s="1"/>
      <c r="BE794" s="1"/>
      <c r="BF794" s="1"/>
      <c r="BG794" s="1"/>
      <c r="BH794" s="1"/>
      <c r="BI794" s="1"/>
      <c r="BJ794" s="1"/>
      <c r="BK794" s="1"/>
    </row>
    <row r="795" spans="1:63"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9"/>
      <c r="AT795" s="19"/>
      <c r="AU795" s="19"/>
      <c r="AV795" s="19"/>
      <c r="AW795" s="19"/>
      <c r="AX795" s="19"/>
      <c r="AY795" s="19"/>
      <c r="AZ795" s="19"/>
      <c r="BA795" s="19"/>
      <c r="BB795" s="19"/>
      <c r="BC795" s="1"/>
      <c r="BD795" s="1"/>
      <c r="BE795" s="1"/>
      <c r="BF795" s="1"/>
      <c r="BG795" s="1"/>
      <c r="BH795" s="1"/>
      <c r="BI795" s="1"/>
      <c r="BJ795" s="1"/>
      <c r="BK795" s="1"/>
    </row>
    <row r="796" spans="1:63"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9"/>
      <c r="AT796" s="19"/>
      <c r="AU796" s="19"/>
      <c r="AV796" s="19"/>
      <c r="AW796" s="19"/>
      <c r="AX796" s="19"/>
      <c r="AY796" s="19"/>
      <c r="AZ796" s="19"/>
      <c r="BA796" s="19"/>
      <c r="BB796" s="19"/>
      <c r="BC796" s="1"/>
      <c r="BD796" s="1"/>
      <c r="BE796" s="1"/>
      <c r="BF796" s="1"/>
      <c r="BG796" s="1"/>
      <c r="BH796" s="1"/>
      <c r="BI796" s="1"/>
      <c r="BJ796" s="1"/>
      <c r="BK796" s="1"/>
    </row>
    <row r="797" spans="1:63"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9"/>
      <c r="AT797" s="19"/>
      <c r="AU797" s="19"/>
      <c r="AV797" s="19"/>
      <c r="AW797" s="19"/>
      <c r="AX797" s="19"/>
      <c r="AY797" s="19"/>
      <c r="AZ797" s="19"/>
      <c r="BA797" s="19"/>
      <c r="BB797" s="19"/>
      <c r="BC797" s="1"/>
      <c r="BD797" s="1"/>
      <c r="BE797" s="1"/>
      <c r="BF797" s="1"/>
      <c r="BG797" s="1"/>
      <c r="BH797" s="1"/>
      <c r="BI797" s="1"/>
      <c r="BJ797" s="1"/>
      <c r="BK797" s="1"/>
    </row>
    <row r="798" spans="1:63"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9"/>
      <c r="AT798" s="19"/>
      <c r="AU798" s="19"/>
      <c r="AV798" s="19"/>
      <c r="AW798" s="19"/>
      <c r="AX798" s="19"/>
      <c r="AY798" s="19"/>
      <c r="AZ798" s="19"/>
      <c r="BA798" s="19"/>
      <c r="BB798" s="19"/>
      <c r="BC798" s="1"/>
      <c r="BD798" s="1"/>
      <c r="BE798" s="1"/>
      <c r="BF798" s="1"/>
      <c r="BG798" s="1"/>
      <c r="BH798" s="1"/>
      <c r="BI798" s="1"/>
      <c r="BJ798" s="1"/>
      <c r="BK798" s="1"/>
    </row>
    <row r="799" spans="1:63"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9"/>
      <c r="AT799" s="19"/>
      <c r="AU799" s="19"/>
      <c r="AV799" s="19"/>
      <c r="AW799" s="19"/>
      <c r="AX799" s="19"/>
      <c r="AY799" s="19"/>
      <c r="AZ799" s="19"/>
      <c r="BA799" s="19"/>
      <c r="BB799" s="19"/>
      <c r="BC799" s="1"/>
      <c r="BD799" s="1"/>
      <c r="BE799" s="1"/>
      <c r="BF799" s="1"/>
      <c r="BG799" s="1"/>
      <c r="BH799" s="1"/>
      <c r="BI799" s="1"/>
      <c r="BJ799" s="1"/>
      <c r="BK799" s="1"/>
    </row>
    <row r="800" spans="1:63"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9"/>
      <c r="AT800" s="19"/>
      <c r="AU800" s="19"/>
      <c r="AV800" s="19"/>
      <c r="AW800" s="19"/>
      <c r="AX800" s="19"/>
      <c r="AY800" s="19"/>
      <c r="AZ800" s="19"/>
      <c r="BA800" s="19"/>
      <c r="BB800" s="19"/>
      <c r="BC800" s="1"/>
      <c r="BD800" s="1"/>
      <c r="BE800" s="1"/>
      <c r="BF800" s="1"/>
      <c r="BG800" s="1"/>
      <c r="BH800" s="1"/>
      <c r="BI800" s="1"/>
      <c r="BJ800" s="1"/>
      <c r="BK800" s="1"/>
    </row>
    <row r="801" spans="1:63"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9"/>
      <c r="AT801" s="19"/>
      <c r="AU801" s="19"/>
      <c r="AV801" s="19"/>
      <c r="AW801" s="19"/>
      <c r="AX801" s="19"/>
      <c r="AY801" s="19"/>
      <c r="AZ801" s="19"/>
      <c r="BA801" s="19"/>
      <c r="BB801" s="19"/>
      <c r="BC801" s="1"/>
      <c r="BD801" s="1"/>
      <c r="BE801" s="1"/>
      <c r="BF801" s="1"/>
      <c r="BG801" s="1"/>
      <c r="BH801" s="1"/>
      <c r="BI801" s="1"/>
      <c r="BJ801" s="1"/>
      <c r="BK801" s="1"/>
    </row>
    <row r="802" spans="1:63"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9"/>
      <c r="AT802" s="19"/>
      <c r="AU802" s="19"/>
      <c r="AV802" s="19"/>
      <c r="AW802" s="19"/>
      <c r="AX802" s="19"/>
      <c r="AY802" s="19"/>
      <c r="AZ802" s="19"/>
      <c r="BA802" s="19"/>
      <c r="BB802" s="19"/>
      <c r="BC802" s="1"/>
      <c r="BD802" s="1"/>
      <c r="BE802" s="1"/>
      <c r="BF802" s="1"/>
      <c r="BG802" s="1"/>
      <c r="BH802" s="1"/>
      <c r="BI802" s="1"/>
      <c r="BJ802" s="1"/>
      <c r="BK802" s="1"/>
    </row>
    <row r="803" spans="1:63"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9"/>
      <c r="AT803" s="19"/>
      <c r="AU803" s="19"/>
      <c r="AV803" s="19"/>
      <c r="AW803" s="19"/>
      <c r="AX803" s="19"/>
      <c r="AY803" s="19"/>
      <c r="AZ803" s="19"/>
      <c r="BA803" s="19"/>
      <c r="BB803" s="19"/>
      <c r="BC803" s="1"/>
      <c r="BD803" s="1"/>
      <c r="BE803" s="1"/>
      <c r="BF803" s="1"/>
      <c r="BG803" s="1"/>
      <c r="BH803" s="1"/>
      <c r="BI803" s="1"/>
      <c r="BJ803" s="1"/>
      <c r="BK803" s="1"/>
    </row>
    <row r="804" spans="1:63"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9"/>
      <c r="AT804" s="19"/>
      <c r="AU804" s="19"/>
      <c r="AV804" s="19"/>
      <c r="AW804" s="19"/>
      <c r="AX804" s="19"/>
      <c r="AY804" s="19"/>
      <c r="AZ804" s="19"/>
      <c r="BA804" s="19"/>
      <c r="BB804" s="19"/>
      <c r="BC804" s="1"/>
      <c r="BD804" s="1"/>
      <c r="BE804" s="1"/>
      <c r="BF804" s="1"/>
      <c r="BG804" s="1"/>
      <c r="BH804" s="1"/>
      <c r="BI804" s="1"/>
      <c r="BJ804" s="1"/>
      <c r="BK804" s="1"/>
    </row>
    <row r="805" spans="1:63"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9"/>
      <c r="AT805" s="19"/>
      <c r="AU805" s="19"/>
      <c r="AV805" s="19"/>
      <c r="AW805" s="19"/>
      <c r="AX805" s="19"/>
      <c r="AY805" s="19"/>
      <c r="AZ805" s="19"/>
      <c r="BA805" s="19"/>
      <c r="BB805" s="19"/>
      <c r="BC805" s="1"/>
      <c r="BD805" s="1"/>
      <c r="BE805" s="1"/>
      <c r="BF805" s="1"/>
      <c r="BG805" s="1"/>
      <c r="BH805" s="1"/>
      <c r="BI805" s="1"/>
      <c r="BJ805" s="1"/>
      <c r="BK805" s="1"/>
    </row>
    <row r="806" spans="1:63"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9"/>
      <c r="AT806" s="19"/>
      <c r="AU806" s="19"/>
      <c r="AV806" s="19"/>
      <c r="AW806" s="19"/>
      <c r="AX806" s="19"/>
      <c r="AY806" s="19"/>
      <c r="AZ806" s="19"/>
      <c r="BA806" s="19"/>
      <c r="BB806" s="19"/>
      <c r="BC806" s="1"/>
      <c r="BD806" s="1"/>
      <c r="BE806" s="1"/>
      <c r="BF806" s="1"/>
      <c r="BG806" s="1"/>
      <c r="BH806" s="1"/>
      <c r="BI806" s="1"/>
      <c r="BJ806" s="1"/>
      <c r="BK806" s="1"/>
    </row>
    <row r="807" spans="1:63"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9"/>
      <c r="AT807" s="19"/>
      <c r="AU807" s="19"/>
      <c r="AV807" s="19"/>
      <c r="AW807" s="19"/>
      <c r="AX807" s="19"/>
      <c r="AY807" s="19"/>
      <c r="AZ807" s="19"/>
      <c r="BA807" s="19"/>
      <c r="BB807" s="19"/>
      <c r="BC807" s="1"/>
      <c r="BD807" s="1"/>
      <c r="BE807" s="1"/>
      <c r="BF807" s="1"/>
      <c r="BG807" s="1"/>
      <c r="BH807" s="1"/>
      <c r="BI807" s="1"/>
      <c r="BJ807" s="1"/>
      <c r="BK807" s="1"/>
    </row>
    <row r="808" spans="1:63"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9"/>
      <c r="AT808" s="19"/>
      <c r="AU808" s="19"/>
      <c r="AV808" s="19"/>
      <c r="AW808" s="19"/>
      <c r="AX808" s="19"/>
      <c r="AY808" s="19"/>
      <c r="AZ808" s="19"/>
      <c r="BA808" s="19"/>
      <c r="BB808" s="19"/>
      <c r="BC808" s="1"/>
      <c r="BD808" s="1"/>
      <c r="BE808" s="1"/>
      <c r="BF808" s="1"/>
      <c r="BG808" s="1"/>
      <c r="BH808" s="1"/>
      <c r="BI808" s="1"/>
      <c r="BJ808" s="1"/>
      <c r="BK808" s="1"/>
    </row>
    <row r="809" spans="1:63"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9"/>
      <c r="AT809" s="19"/>
      <c r="AU809" s="19"/>
      <c r="AV809" s="19"/>
      <c r="AW809" s="19"/>
      <c r="AX809" s="19"/>
      <c r="AY809" s="19"/>
      <c r="AZ809" s="19"/>
      <c r="BA809" s="19"/>
      <c r="BB809" s="19"/>
      <c r="BC809" s="1"/>
      <c r="BD809" s="1"/>
      <c r="BE809" s="1"/>
      <c r="BF809" s="1"/>
      <c r="BG809" s="1"/>
      <c r="BH809" s="1"/>
      <c r="BI809" s="1"/>
      <c r="BJ809" s="1"/>
      <c r="BK809" s="1"/>
    </row>
    <row r="810" spans="1:63"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9"/>
      <c r="AT810" s="19"/>
      <c r="AU810" s="19"/>
      <c r="AV810" s="19"/>
      <c r="AW810" s="19"/>
      <c r="AX810" s="19"/>
      <c r="AY810" s="19"/>
      <c r="AZ810" s="19"/>
      <c r="BA810" s="19"/>
      <c r="BB810" s="19"/>
      <c r="BC810" s="1"/>
      <c r="BD810" s="1"/>
      <c r="BE810" s="1"/>
      <c r="BF810" s="1"/>
      <c r="BG810" s="1"/>
      <c r="BH810" s="1"/>
      <c r="BI810" s="1"/>
      <c r="BJ810" s="1"/>
      <c r="BK810" s="1"/>
    </row>
    <row r="811" spans="1:63"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9"/>
      <c r="AT811" s="19"/>
      <c r="AU811" s="19"/>
      <c r="AV811" s="19"/>
      <c r="AW811" s="19"/>
      <c r="AX811" s="19"/>
      <c r="AY811" s="19"/>
      <c r="AZ811" s="19"/>
      <c r="BA811" s="19"/>
      <c r="BB811" s="19"/>
      <c r="BC811" s="1"/>
      <c r="BD811" s="1"/>
      <c r="BE811" s="1"/>
      <c r="BF811" s="1"/>
      <c r="BG811" s="1"/>
      <c r="BH811" s="1"/>
      <c r="BI811" s="1"/>
      <c r="BJ811" s="1"/>
      <c r="BK811" s="1"/>
    </row>
    <row r="812" spans="1:63"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9"/>
      <c r="AT812" s="19"/>
      <c r="AU812" s="19"/>
      <c r="AV812" s="19"/>
      <c r="AW812" s="19"/>
      <c r="AX812" s="19"/>
      <c r="AY812" s="19"/>
      <c r="AZ812" s="19"/>
      <c r="BA812" s="19"/>
      <c r="BB812" s="19"/>
      <c r="BC812" s="1"/>
      <c r="BD812" s="1"/>
      <c r="BE812" s="1"/>
      <c r="BF812" s="1"/>
      <c r="BG812" s="1"/>
      <c r="BH812" s="1"/>
      <c r="BI812" s="1"/>
      <c r="BJ812" s="1"/>
      <c r="BK812" s="1"/>
    </row>
    <row r="813" spans="1:63"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9"/>
      <c r="AT813" s="19"/>
      <c r="AU813" s="19"/>
      <c r="AV813" s="19"/>
      <c r="AW813" s="19"/>
      <c r="AX813" s="19"/>
      <c r="AY813" s="19"/>
      <c r="AZ813" s="19"/>
      <c r="BA813" s="19"/>
      <c r="BB813" s="19"/>
      <c r="BC813" s="1"/>
      <c r="BD813" s="1"/>
      <c r="BE813" s="1"/>
      <c r="BF813" s="1"/>
      <c r="BG813" s="1"/>
      <c r="BH813" s="1"/>
      <c r="BI813" s="1"/>
      <c r="BJ813" s="1"/>
      <c r="BK813" s="1"/>
    </row>
    <row r="814" spans="1:63"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9"/>
      <c r="AT814" s="19"/>
      <c r="AU814" s="19"/>
      <c r="AV814" s="19"/>
      <c r="AW814" s="19"/>
      <c r="AX814" s="19"/>
      <c r="AY814" s="19"/>
      <c r="AZ814" s="19"/>
      <c r="BA814" s="19"/>
      <c r="BB814" s="19"/>
      <c r="BC814" s="1"/>
      <c r="BD814" s="1"/>
      <c r="BE814" s="1"/>
      <c r="BF814" s="1"/>
      <c r="BG814" s="1"/>
      <c r="BH814" s="1"/>
      <c r="BI814" s="1"/>
      <c r="BJ814" s="1"/>
      <c r="BK814" s="1"/>
    </row>
    <row r="815" spans="1:63"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9"/>
      <c r="AT815" s="19"/>
      <c r="AU815" s="19"/>
      <c r="AV815" s="19"/>
      <c r="AW815" s="19"/>
      <c r="AX815" s="19"/>
      <c r="AY815" s="19"/>
      <c r="AZ815" s="19"/>
      <c r="BA815" s="19"/>
      <c r="BB815" s="19"/>
      <c r="BC815" s="1"/>
      <c r="BD815" s="1"/>
      <c r="BE815" s="1"/>
      <c r="BF815" s="1"/>
      <c r="BG815" s="1"/>
      <c r="BH815" s="1"/>
      <c r="BI815" s="1"/>
      <c r="BJ815" s="1"/>
      <c r="BK815" s="1"/>
    </row>
    <row r="816" spans="1:63"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9"/>
      <c r="AT816" s="19"/>
      <c r="AU816" s="19"/>
      <c r="AV816" s="19"/>
      <c r="AW816" s="19"/>
      <c r="AX816" s="19"/>
      <c r="AY816" s="19"/>
      <c r="AZ816" s="19"/>
      <c r="BA816" s="19"/>
      <c r="BB816" s="19"/>
      <c r="BC816" s="1"/>
      <c r="BD816" s="1"/>
      <c r="BE816" s="1"/>
      <c r="BF816" s="1"/>
      <c r="BG816" s="1"/>
      <c r="BH816" s="1"/>
      <c r="BI816" s="1"/>
      <c r="BJ816" s="1"/>
      <c r="BK816" s="1"/>
    </row>
    <row r="817" spans="1:63"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9"/>
      <c r="AT817" s="19"/>
      <c r="AU817" s="19"/>
      <c r="AV817" s="19"/>
      <c r="AW817" s="19"/>
      <c r="AX817" s="19"/>
      <c r="AY817" s="19"/>
      <c r="AZ817" s="19"/>
      <c r="BA817" s="19"/>
      <c r="BB817" s="19"/>
      <c r="BC817" s="1"/>
      <c r="BD817" s="1"/>
      <c r="BE817" s="1"/>
      <c r="BF817" s="1"/>
      <c r="BG817" s="1"/>
      <c r="BH817" s="1"/>
      <c r="BI817" s="1"/>
      <c r="BJ817" s="1"/>
      <c r="BK817" s="1"/>
    </row>
    <row r="818" spans="1:63"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9"/>
      <c r="AT818" s="19"/>
      <c r="AU818" s="19"/>
      <c r="AV818" s="19"/>
      <c r="AW818" s="19"/>
      <c r="AX818" s="19"/>
      <c r="AY818" s="19"/>
      <c r="AZ818" s="19"/>
      <c r="BA818" s="19"/>
      <c r="BB818" s="19"/>
      <c r="BC818" s="1"/>
      <c r="BD818" s="1"/>
      <c r="BE818" s="1"/>
      <c r="BF818" s="1"/>
      <c r="BG818" s="1"/>
      <c r="BH818" s="1"/>
      <c r="BI818" s="1"/>
      <c r="BJ818" s="1"/>
      <c r="BK818" s="1"/>
    </row>
    <row r="819" spans="1:63"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9"/>
      <c r="AT819" s="19"/>
      <c r="AU819" s="19"/>
      <c r="AV819" s="19"/>
      <c r="AW819" s="19"/>
      <c r="AX819" s="19"/>
      <c r="AY819" s="19"/>
      <c r="AZ819" s="19"/>
      <c r="BA819" s="19"/>
      <c r="BB819" s="19"/>
      <c r="BC819" s="1"/>
      <c r="BD819" s="1"/>
      <c r="BE819" s="1"/>
      <c r="BF819" s="1"/>
      <c r="BG819" s="1"/>
      <c r="BH819" s="1"/>
      <c r="BI819" s="1"/>
      <c r="BJ819" s="1"/>
      <c r="BK819" s="1"/>
    </row>
    <row r="820" spans="1:63"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9"/>
      <c r="AT820" s="19"/>
      <c r="AU820" s="19"/>
      <c r="AV820" s="19"/>
      <c r="AW820" s="19"/>
      <c r="AX820" s="19"/>
      <c r="AY820" s="19"/>
      <c r="AZ820" s="19"/>
      <c r="BA820" s="19"/>
      <c r="BB820" s="19"/>
      <c r="BC820" s="1"/>
      <c r="BD820" s="1"/>
      <c r="BE820" s="1"/>
      <c r="BF820" s="1"/>
      <c r="BG820" s="1"/>
      <c r="BH820" s="1"/>
      <c r="BI820" s="1"/>
      <c r="BJ820" s="1"/>
      <c r="BK820" s="1"/>
    </row>
    <row r="821" spans="1:63"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9"/>
      <c r="AT821" s="19"/>
      <c r="AU821" s="19"/>
      <c r="AV821" s="19"/>
      <c r="AW821" s="19"/>
      <c r="AX821" s="19"/>
      <c r="AY821" s="19"/>
      <c r="AZ821" s="19"/>
      <c r="BA821" s="19"/>
      <c r="BB821" s="19"/>
      <c r="BC821" s="1"/>
      <c r="BD821" s="1"/>
      <c r="BE821" s="1"/>
      <c r="BF821" s="1"/>
      <c r="BG821" s="1"/>
      <c r="BH821" s="1"/>
      <c r="BI821" s="1"/>
      <c r="BJ821" s="1"/>
      <c r="BK821" s="1"/>
    </row>
    <row r="822" spans="1:63"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9"/>
      <c r="AT822" s="19"/>
      <c r="AU822" s="19"/>
      <c r="AV822" s="19"/>
      <c r="AW822" s="19"/>
      <c r="AX822" s="19"/>
      <c r="AY822" s="19"/>
      <c r="AZ822" s="19"/>
      <c r="BA822" s="19"/>
      <c r="BB822" s="19"/>
      <c r="BC822" s="1"/>
      <c r="BD822" s="1"/>
      <c r="BE822" s="1"/>
      <c r="BF822" s="1"/>
      <c r="BG822" s="1"/>
      <c r="BH822" s="1"/>
      <c r="BI822" s="1"/>
      <c r="BJ822" s="1"/>
      <c r="BK822" s="1"/>
    </row>
    <row r="823" spans="1:63"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9"/>
      <c r="AT823" s="19"/>
      <c r="AU823" s="19"/>
      <c r="AV823" s="19"/>
      <c r="AW823" s="19"/>
      <c r="AX823" s="19"/>
      <c r="AY823" s="19"/>
      <c r="AZ823" s="19"/>
      <c r="BA823" s="19"/>
      <c r="BB823" s="19"/>
      <c r="BC823" s="1"/>
      <c r="BD823" s="1"/>
      <c r="BE823" s="1"/>
      <c r="BF823" s="1"/>
      <c r="BG823" s="1"/>
      <c r="BH823" s="1"/>
      <c r="BI823" s="1"/>
      <c r="BJ823" s="1"/>
      <c r="BK823" s="1"/>
    </row>
    <row r="824" spans="1:63"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9"/>
      <c r="AT824" s="19"/>
      <c r="AU824" s="19"/>
      <c r="AV824" s="19"/>
      <c r="AW824" s="19"/>
      <c r="AX824" s="19"/>
      <c r="AY824" s="19"/>
      <c r="AZ824" s="19"/>
      <c r="BA824" s="19"/>
      <c r="BB824" s="19"/>
      <c r="BC824" s="1"/>
      <c r="BD824" s="1"/>
      <c r="BE824" s="1"/>
      <c r="BF824" s="1"/>
      <c r="BG824" s="1"/>
      <c r="BH824" s="1"/>
      <c r="BI824" s="1"/>
      <c r="BJ824" s="1"/>
      <c r="BK824" s="1"/>
    </row>
    <row r="825" spans="1:63"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9"/>
      <c r="AT825" s="19"/>
      <c r="AU825" s="19"/>
      <c r="AV825" s="19"/>
      <c r="AW825" s="19"/>
      <c r="AX825" s="19"/>
      <c r="AY825" s="19"/>
      <c r="AZ825" s="19"/>
      <c r="BA825" s="19"/>
      <c r="BB825" s="19"/>
      <c r="BC825" s="1"/>
      <c r="BD825" s="1"/>
      <c r="BE825" s="1"/>
      <c r="BF825" s="1"/>
      <c r="BG825" s="1"/>
      <c r="BH825" s="1"/>
      <c r="BI825" s="1"/>
      <c r="BJ825" s="1"/>
      <c r="BK825" s="1"/>
    </row>
    <row r="826" spans="1:63"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9"/>
      <c r="AT826" s="19"/>
      <c r="AU826" s="19"/>
      <c r="AV826" s="19"/>
      <c r="AW826" s="19"/>
      <c r="AX826" s="19"/>
      <c r="AY826" s="19"/>
      <c r="AZ826" s="19"/>
      <c r="BA826" s="19"/>
      <c r="BB826" s="19"/>
      <c r="BC826" s="1"/>
      <c r="BD826" s="1"/>
      <c r="BE826" s="1"/>
      <c r="BF826" s="1"/>
      <c r="BG826" s="1"/>
      <c r="BH826" s="1"/>
      <c r="BI826" s="1"/>
      <c r="BJ826" s="1"/>
      <c r="BK826" s="1"/>
    </row>
    <row r="827" spans="1:63"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9"/>
      <c r="AT827" s="19"/>
      <c r="AU827" s="19"/>
      <c r="AV827" s="19"/>
      <c r="AW827" s="19"/>
      <c r="AX827" s="19"/>
      <c r="AY827" s="19"/>
      <c r="AZ827" s="19"/>
      <c r="BA827" s="19"/>
      <c r="BB827" s="19"/>
      <c r="BC827" s="1"/>
      <c r="BD827" s="1"/>
      <c r="BE827" s="1"/>
      <c r="BF827" s="1"/>
      <c r="BG827" s="1"/>
      <c r="BH827" s="1"/>
      <c r="BI827" s="1"/>
      <c r="BJ827" s="1"/>
      <c r="BK827" s="1"/>
    </row>
    <row r="828" spans="1:63"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9"/>
      <c r="AT828" s="19"/>
      <c r="AU828" s="19"/>
      <c r="AV828" s="19"/>
      <c r="AW828" s="19"/>
      <c r="AX828" s="19"/>
      <c r="AY828" s="19"/>
      <c r="AZ828" s="19"/>
      <c r="BA828" s="19"/>
      <c r="BB828" s="19"/>
      <c r="BC828" s="1"/>
      <c r="BD828" s="1"/>
      <c r="BE828" s="1"/>
      <c r="BF828" s="1"/>
      <c r="BG828" s="1"/>
      <c r="BH828" s="1"/>
      <c r="BI828" s="1"/>
      <c r="BJ828" s="1"/>
      <c r="BK828" s="1"/>
    </row>
    <row r="829" spans="1:63"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9"/>
      <c r="AT829" s="19"/>
      <c r="AU829" s="19"/>
      <c r="AV829" s="19"/>
      <c r="AW829" s="19"/>
      <c r="AX829" s="19"/>
      <c r="AY829" s="19"/>
      <c r="AZ829" s="19"/>
      <c r="BA829" s="19"/>
      <c r="BB829" s="19"/>
      <c r="BC829" s="1"/>
      <c r="BD829" s="1"/>
      <c r="BE829" s="1"/>
      <c r="BF829" s="1"/>
      <c r="BG829" s="1"/>
      <c r="BH829" s="1"/>
      <c r="BI829" s="1"/>
      <c r="BJ829" s="1"/>
      <c r="BK829" s="1"/>
    </row>
    <row r="830" spans="1:63"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9"/>
      <c r="AT830" s="19"/>
      <c r="AU830" s="19"/>
      <c r="AV830" s="19"/>
      <c r="AW830" s="19"/>
      <c r="AX830" s="19"/>
      <c r="AY830" s="19"/>
      <c r="AZ830" s="19"/>
      <c r="BA830" s="19"/>
      <c r="BB830" s="19"/>
      <c r="BC830" s="1"/>
      <c r="BD830" s="1"/>
      <c r="BE830" s="1"/>
      <c r="BF830" s="1"/>
      <c r="BG830" s="1"/>
      <c r="BH830" s="1"/>
      <c r="BI830" s="1"/>
      <c r="BJ830" s="1"/>
      <c r="BK830" s="1"/>
    </row>
    <row r="831" spans="1:63"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9"/>
      <c r="AT831" s="19"/>
      <c r="AU831" s="19"/>
      <c r="AV831" s="19"/>
      <c r="AW831" s="19"/>
      <c r="AX831" s="19"/>
      <c r="AY831" s="19"/>
      <c r="AZ831" s="19"/>
      <c r="BA831" s="19"/>
      <c r="BB831" s="19"/>
      <c r="BC831" s="1"/>
      <c r="BD831" s="1"/>
      <c r="BE831" s="1"/>
      <c r="BF831" s="1"/>
      <c r="BG831" s="1"/>
      <c r="BH831" s="1"/>
      <c r="BI831" s="1"/>
      <c r="BJ831" s="1"/>
      <c r="BK831" s="1"/>
    </row>
    <row r="832" spans="1:63"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9"/>
      <c r="AT832" s="19"/>
      <c r="AU832" s="19"/>
      <c r="AV832" s="19"/>
      <c r="AW832" s="19"/>
      <c r="AX832" s="19"/>
      <c r="AY832" s="19"/>
      <c r="AZ832" s="19"/>
      <c r="BA832" s="19"/>
      <c r="BB832" s="19"/>
      <c r="BC832" s="1"/>
      <c r="BD832" s="1"/>
      <c r="BE832" s="1"/>
      <c r="BF832" s="1"/>
      <c r="BG832" s="1"/>
      <c r="BH832" s="1"/>
      <c r="BI832" s="1"/>
      <c r="BJ832" s="1"/>
      <c r="BK832" s="1"/>
    </row>
    <row r="833" spans="1:63"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9"/>
      <c r="AT833" s="19"/>
      <c r="AU833" s="19"/>
      <c r="AV833" s="19"/>
      <c r="AW833" s="19"/>
      <c r="AX833" s="19"/>
      <c r="AY833" s="19"/>
      <c r="AZ833" s="19"/>
      <c r="BA833" s="19"/>
      <c r="BB833" s="19"/>
      <c r="BC833" s="1"/>
      <c r="BD833" s="1"/>
      <c r="BE833" s="1"/>
      <c r="BF833" s="1"/>
      <c r="BG833" s="1"/>
      <c r="BH833" s="1"/>
      <c r="BI833" s="1"/>
      <c r="BJ833" s="1"/>
      <c r="BK833" s="1"/>
    </row>
    <row r="834" spans="1:63"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9"/>
      <c r="AT834" s="19"/>
      <c r="AU834" s="19"/>
      <c r="AV834" s="19"/>
      <c r="AW834" s="19"/>
      <c r="AX834" s="19"/>
      <c r="AY834" s="19"/>
      <c r="AZ834" s="19"/>
      <c r="BA834" s="19"/>
      <c r="BB834" s="19"/>
      <c r="BC834" s="1"/>
      <c r="BD834" s="1"/>
      <c r="BE834" s="1"/>
      <c r="BF834" s="1"/>
      <c r="BG834" s="1"/>
      <c r="BH834" s="1"/>
      <c r="BI834" s="1"/>
      <c r="BJ834" s="1"/>
      <c r="BK834" s="1"/>
    </row>
    <row r="835" spans="1:63"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9"/>
      <c r="AT835" s="19"/>
      <c r="AU835" s="19"/>
      <c r="AV835" s="19"/>
      <c r="AW835" s="19"/>
      <c r="AX835" s="19"/>
      <c r="AY835" s="19"/>
      <c r="AZ835" s="19"/>
      <c r="BA835" s="19"/>
      <c r="BB835" s="19"/>
      <c r="BC835" s="1"/>
      <c r="BD835" s="1"/>
      <c r="BE835" s="1"/>
      <c r="BF835" s="1"/>
      <c r="BG835" s="1"/>
      <c r="BH835" s="1"/>
      <c r="BI835" s="1"/>
      <c r="BJ835" s="1"/>
      <c r="BK835" s="1"/>
    </row>
    <row r="836" spans="1:63"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9"/>
      <c r="AT836" s="19"/>
      <c r="AU836" s="19"/>
      <c r="AV836" s="19"/>
      <c r="AW836" s="19"/>
      <c r="AX836" s="19"/>
      <c r="AY836" s="19"/>
      <c r="AZ836" s="19"/>
      <c r="BA836" s="19"/>
      <c r="BB836" s="19"/>
      <c r="BC836" s="1"/>
      <c r="BD836" s="1"/>
      <c r="BE836" s="1"/>
      <c r="BF836" s="1"/>
      <c r="BG836" s="1"/>
      <c r="BH836" s="1"/>
      <c r="BI836" s="1"/>
      <c r="BJ836" s="1"/>
      <c r="BK836" s="1"/>
    </row>
    <row r="837" spans="1:63"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9"/>
      <c r="AT837" s="19"/>
      <c r="AU837" s="19"/>
      <c r="AV837" s="19"/>
      <c r="AW837" s="19"/>
      <c r="AX837" s="19"/>
      <c r="AY837" s="19"/>
      <c r="AZ837" s="19"/>
      <c r="BA837" s="19"/>
      <c r="BB837" s="19"/>
      <c r="BC837" s="1"/>
      <c r="BD837" s="1"/>
      <c r="BE837" s="1"/>
      <c r="BF837" s="1"/>
      <c r="BG837" s="1"/>
      <c r="BH837" s="1"/>
      <c r="BI837" s="1"/>
      <c r="BJ837" s="1"/>
      <c r="BK837" s="1"/>
    </row>
    <row r="838" spans="1:63"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9"/>
      <c r="AT838" s="19"/>
      <c r="AU838" s="19"/>
      <c r="AV838" s="19"/>
      <c r="AW838" s="19"/>
      <c r="AX838" s="19"/>
      <c r="AY838" s="19"/>
      <c r="AZ838" s="19"/>
      <c r="BA838" s="19"/>
      <c r="BB838" s="19"/>
      <c r="BC838" s="1"/>
      <c r="BD838" s="1"/>
      <c r="BE838" s="1"/>
      <c r="BF838" s="1"/>
      <c r="BG838" s="1"/>
      <c r="BH838" s="1"/>
      <c r="BI838" s="1"/>
      <c r="BJ838" s="1"/>
      <c r="BK838" s="1"/>
    </row>
    <row r="839" spans="1:63"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9"/>
      <c r="AT839" s="19"/>
      <c r="AU839" s="19"/>
      <c r="AV839" s="19"/>
      <c r="AW839" s="19"/>
      <c r="AX839" s="19"/>
      <c r="AY839" s="19"/>
      <c r="AZ839" s="19"/>
      <c r="BA839" s="19"/>
      <c r="BB839" s="19"/>
      <c r="BC839" s="1"/>
      <c r="BD839" s="1"/>
      <c r="BE839" s="1"/>
      <c r="BF839" s="1"/>
      <c r="BG839" s="1"/>
      <c r="BH839" s="1"/>
      <c r="BI839" s="1"/>
      <c r="BJ839" s="1"/>
      <c r="BK839" s="1"/>
    </row>
    <row r="840" spans="1:63"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9"/>
      <c r="AT840" s="19"/>
      <c r="AU840" s="19"/>
      <c r="AV840" s="19"/>
      <c r="AW840" s="19"/>
      <c r="AX840" s="19"/>
      <c r="AY840" s="19"/>
      <c r="AZ840" s="19"/>
      <c r="BA840" s="19"/>
      <c r="BB840" s="19"/>
      <c r="BC840" s="1"/>
      <c r="BD840" s="1"/>
      <c r="BE840" s="1"/>
      <c r="BF840" s="1"/>
      <c r="BG840" s="1"/>
      <c r="BH840" s="1"/>
      <c r="BI840" s="1"/>
      <c r="BJ840" s="1"/>
      <c r="BK840" s="1"/>
    </row>
    <row r="841" spans="1:63"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9"/>
      <c r="AT841" s="19"/>
      <c r="AU841" s="19"/>
      <c r="AV841" s="19"/>
      <c r="AW841" s="19"/>
      <c r="AX841" s="19"/>
      <c r="AY841" s="19"/>
      <c r="AZ841" s="19"/>
      <c r="BA841" s="19"/>
      <c r="BB841" s="19"/>
      <c r="BC841" s="1"/>
      <c r="BD841" s="1"/>
      <c r="BE841" s="1"/>
      <c r="BF841" s="1"/>
      <c r="BG841" s="1"/>
      <c r="BH841" s="1"/>
      <c r="BI841" s="1"/>
      <c r="BJ841" s="1"/>
      <c r="BK841" s="1"/>
    </row>
    <row r="842" spans="1:63"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9"/>
      <c r="AT842" s="19"/>
      <c r="AU842" s="19"/>
      <c r="AV842" s="19"/>
      <c r="AW842" s="19"/>
      <c r="AX842" s="19"/>
      <c r="AY842" s="19"/>
      <c r="AZ842" s="19"/>
      <c r="BA842" s="19"/>
      <c r="BB842" s="19"/>
      <c r="BC842" s="1"/>
      <c r="BD842" s="1"/>
      <c r="BE842" s="1"/>
      <c r="BF842" s="1"/>
      <c r="BG842" s="1"/>
      <c r="BH842" s="1"/>
      <c r="BI842" s="1"/>
      <c r="BJ842" s="1"/>
      <c r="BK842" s="1"/>
    </row>
    <row r="843" spans="1:63"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9"/>
      <c r="AT843" s="19"/>
      <c r="AU843" s="19"/>
      <c r="AV843" s="19"/>
      <c r="AW843" s="19"/>
      <c r="AX843" s="19"/>
      <c r="AY843" s="19"/>
      <c r="AZ843" s="19"/>
      <c r="BA843" s="19"/>
      <c r="BB843" s="19"/>
      <c r="BC843" s="1"/>
      <c r="BD843" s="1"/>
      <c r="BE843" s="1"/>
      <c r="BF843" s="1"/>
      <c r="BG843" s="1"/>
      <c r="BH843" s="1"/>
      <c r="BI843" s="1"/>
      <c r="BJ843" s="1"/>
      <c r="BK843" s="1"/>
    </row>
    <row r="844" spans="1:63"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9"/>
      <c r="AT844" s="19"/>
      <c r="AU844" s="19"/>
      <c r="AV844" s="19"/>
      <c r="AW844" s="19"/>
      <c r="AX844" s="19"/>
      <c r="AY844" s="19"/>
      <c r="AZ844" s="19"/>
      <c r="BA844" s="19"/>
      <c r="BB844" s="19"/>
      <c r="BC844" s="1"/>
      <c r="BD844" s="1"/>
      <c r="BE844" s="1"/>
      <c r="BF844" s="1"/>
      <c r="BG844" s="1"/>
      <c r="BH844" s="1"/>
      <c r="BI844" s="1"/>
      <c r="BJ844" s="1"/>
      <c r="BK844" s="1"/>
    </row>
    <row r="845" spans="1:63"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9"/>
      <c r="AT845" s="19"/>
      <c r="AU845" s="19"/>
      <c r="AV845" s="19"/>
      <c r="AW845" s="19"/>
      <c r="AX845" s="19"/>
      <c r="AY845" s="19"/>
      <c r="AZ845" s="19"/>
      <c r="BA845" s="19"/>
      <c r="BB845" s="19"/>
      <c r="BC845" s="1"/>
      <c r="BD845" s="1"/>
      <c r="BE845" s="1"/>
      <c r="BF845" s="1"/>
      <c r="BG845" s="1"/>
      <c r="BH845" s="1"/>
      <c r="BI845" s="1"/>
      <c r="BJ845" s="1"/>
      <c r="BK845" s="1"/>
    </row>
    <row r="846" spans="1:63"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9"/>
      <c r="AT846" s="19"/>
      <c r="AU846" s="19"/>
      <c r="AV846" s="19"/>
      <c r="AW846" s="19"/>
      <c r="AX846" s="19"/>
      <c r="AY846" s="19"/>
      <c r="AZ846" s="19"/>
      <c r="BA846" s="19"/>
      <c r="BB846" s="19"/>
      <c r="BC846" s="1"/>
      <c r="BD846" s="1"/>
      <c r="BE846" s="1"/>
      <c r="BF846" s="1"/>
      <c r="BG846" s="1"/>
      <c r="BH846" s="1"/>
      <c r="BI846" s="1"/>
      <c r="BJ846" s="1"/>
      <c r="BK846" s="1"/>
    </row>
    <row r="847" spans="1:63"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9"/>
      <c r="AT847" s="19"/>
      <c r="AU847" s="19"/>
      <c r="AV847" s="19"/>
      <c r="AW847" s="19"/>
      <c r="AX847" s="19"/>
      <c r="AY847" s="19"/>
      <c r="AZ847" s="19"/>
      <c r="BA847" s="19"/>
      <c r="BB847" s="19"/>
      <c r="BC847" s="1"/>
      <c r="BD847" s="1"/>
      <c r="BE847" s="1"/>
      <c r="BF847" s="1"/>
      <c r="BG847" s="1"/>
      <c r="BH847" s="1"/>
      <c r="BI847" s="1"/>
      <c r="BJ847" s="1"/>
      <c r="BK847" s="1"/>
    </row>
    <row r="848" spans="1:63"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9"/>
      <c r="AT848" s="19"/>
      <c r="AU848" s="19"/>
      <c r="AV848" s="19"/>
      <c r="AW848" s="19"/>
      <c r="AX848" s="19"/>
      <c r="AY848" s="19"/>
      <c r="AZ848" s="19"/>
      <c r="BA848" s="19"/>
      <c r="BB848" s="19"/>
      <c r="BC848" s="1"/>
      <c r="BD848" s="1"/>
      <c r="BE848" s="1"/>
      <c r="BF848" s="1"/>
      <c r="BG848" s="1"/>
      <c r="BH848" s="1"/>
      <c r="BI848" s="1"/>
      <c r="BJ848" s="1"/>
      <c r="BK848" s="1"/>
    </row>
    <row r="849" spans="1:63"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9"/>
      <c r="AT849" s="19"/>
      <c r="AU849" s="19"/>
      <c r="AV849" s="19"/>
      <c r="AW849" s="19"/>
      <c r="AX849" s="19"/>
      <c r="AY849" s="19"/>
      <c r="AZ849" s="19"/>
      <c r="BA849" s="19"/>
      <c r="BB849" s="19"/>
      <c r="BC849" s="1"/>
      <c r="BD849" s="1"/>
      <c r="BE849" s="1"/>
      <c r="BF849" s="1"/>
      <c r="BG849" s="1"/>
      <c r="BH849" s="1"/>
      <c r="BI849" s="1"/>
      <c r="BJ849" s="1"/>
      <c r="BK849" s="1"/>
    </row>
    <row r="850" spans="1:63"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9"/>
      <c r="AT850" s="19"/>
      <c r="AU850" s="19"/>
      <c r="AV850" s="19"/>
      <c r="AW850" s="19"/>
      <c r="AX850" s="19"/>
      <c r="AY850" s="19"/>
      <c r="AZ850" s="19"/>
      <c r="BA850" s="19"/>
      <c r="BB850" s="19"/>
      <c r="BC850" s="1"/>
      <c r="BD850" s="1"/>
      <c r="BE850" s="1"/>
      <c r="BF850" s="1"/>
      <c r="BG850" s="1"/>
      <c r="BH850" s="1"/>
      <c r="BI850" s="1"/>
      <c r="BJ850" s="1"/>
      <c r="BK850" s="1"/>
    </row>
    <row r="851" spans="1:63"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9"/>
      <c r="AT851" s="19"/>
      <c r="AU851" s="19"/>
      <c r="AV851" s="19"/>
      <c r="AW851" s="19"/>
      <c r="AX851" s="19"/>
      <c r="AY851" s="19"/>
      <c r="AZ851" s="19"/>
      <c r="BA851" s="19"/>
      <c r="BB851" s="19"/>
      <c r="BC851" s="1"/>
      <c r="BD851" s="1"/>
      <c r="BE851" s="1"/>
      <c r="BF851" s="1"/>
      <c r="BG851" s="1"/>
      <c r="BH851" s="1"/>
      <c r="BI851" s="1"/>
      <c r="BJ851" s="1"/>
      <c r="BK851" s="1"/>
    </row>
    <row r="852" spans="1:63"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9"/>
      <c r="AT852" s="19"/>
      <c r="AU852" s="19"/>
      <c r="AV852" s="19"/>
      <c r="AW852" s="19"/>
      <c r="AX852" s="19"/>
      <c r="AY852" s="19"/>
      <c r="AZ852" s="19"/>
      <c r="BA852" s="19"/>
      <c r="BB852" s="19"/>
      <c r="BC852" s="1"/>
      <c r="BD852" s="1"/>
      <c r="BE852" s="1"/>
      <c r="BF852" s="1"/>
      <c r="BG852" s="1"/>
      <c r="BH852" s="1"/>
      <c r="BI852" s="1"/>
      <c r="BJ852" s="1"/>
      <c r="BK852" s="1"/>
    </row>
    <row r="853" spans="1:63"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9"/>
      <c r="AT853" s="19"/>
      <c r="AU853" s="19"/>
      <c r="AV853" s="19"/>
      <c r="AW853" s="19"/>
      <c r="AX853" s="19"/>
      <c r="AY853" s="19"/>
      <c r="AZ853" s="19"/>
      <c r="BA853" s="19"/>
      <c r="BB853" s="19"/>
      <c r="BC853" s="1"/>
      <c r="BD853" s="1"/>
      <c r="BE853" s="1"/>
      <c r="BF853" s="1"/>
      <c r="BG853" s="1"/>
      <c r="BH853" s="1"/>
      <c r="BI853" s="1"/>
      <c r="BJ853" s="1"/>
      <c r="BK853" s="1"/>
    </row>
    <row r="854" spans="1:63"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9"/>
      <c r="AT854" s="19"/>
      <c r="AU854" s="19"/>
      <c r="AV854" s="19"/>
      <c r="AW854" s="19"/>
      <c r="AX854" s="19"/>
      <c r="AY854" s="19"/>
      <c r="AZ854" s="19"/>
      <c r="BA854" s="19"/>
      <c r="BB854" s="19"/>
      <c r="BC854" s="1"/>
      <c r="BD854" s="1"/>
      <c r="BE854" s="1"/>
      <c r="BF854" s="1"/>
      <c r="BG854" s="1"/>
      <c r="BH854" s="1"/>
      <c r="BI854" s="1"/>
      <c r="BJ854" s="1"/>
      <c r="BK854" s="1"/>
    </row>
    <row r="855" spans="1:63"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9"/>
      <c r="AT855" s="19"/>
      <c r="AU855" s="19"/>
      <c r="AV855" s="19"/>
      <c r="AW855" s="19"/>
      <c r="AX855" s="19"/>
      <c r="AY855" s="19"/>
      <c r="AZ855" s="19"/>
      <c r="BA855" s="19"/>
      <c r="BB855" s="19"/>
      <c r="BC855" s="1"/>
      <c r="BD855" s="1"/>
      <c r="BE855" s="1"/>
      <c r="BF855" s="1"/>
      <c r="BG855" s="1"/>
      <c r="BH855" s="1"/>
      <c r="BI855" s="1"/>
      <c r="BJ855" s="1"/>
      <c r="BK855" s="1"/>
    </row>
    <row r="856" spans="1:63"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9"/>
      <c r="AT856" s="19"/>
      <c r="AU856" s="19"/>
      <c r="AV856" s="19"/>
      <c r="AW856" s="19"/>
      <c r="AX856" s="19"/>
      <c r="AY856" s="19"/>
      <c r="AZ856" s="19"/>
      <c r="BA856" s="19"/>
      <c r="BB856" s="19"/>
      <c r="BC856" s="1"/>
      <c r="BD856" s="1"/>
      <c r="BE856" s="1"/>
      <c r="BF856" s="1"/>
      <c r="BG856" s="1"/>
      <c r="BH856" s="1"/>
      <c r="BI856" s="1"/>
      <c r="BJ856" s="1"/>
      <c r="BK856" s="1"/>
    </row>
    <row r="857" spans="1:63"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9"/>
      <c r="AT857" s="19"/>
      <c r="AU857" s="19"/>
      <c r="AV857" s="19"/>
      <c r="AW857" s="19"/>
      <c r="AX857" s="19"/>
      <c r="AY857" s="19"/>
      <c r="AZ857" s="19"/>
      <c r="BA857" s="19"/>
      <c r="BB857" s="19"/>
      <c r="BC857" s="1"/>
      <c r="BD857" s="1"/>
      <c r="BE857" s="1"/>
      <c r="BF857" s="1"/>
      <c r="BG857" s="1"/>
      <c r="BH857" s="1"/>
      <c r="BI857" s="1"/>
      <c r="BJ857" s="1"/>
      <c r="BK857" s="1"/>
    </row>
    <row r="858" spans="1:63"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9"/>
      <c r="AT858" s="19"/>
      <c r="AU858" s="19"/>
      <c r="AV858" s="19"/>
      <c r="AW858" s="19"/>
      <c r="AX858" s="19"/>
      <c r="AY858" s="19"/>
      <c r="AZ858" s="19"/>
      <c r="BA858" s="19"/>
      <c r="BB858" s="19"/>
      <c r="BC858" s="1"/>
      <c r="BD858" s="1"/>
      <c r="BE858" s="1"/>
      <c r="BF858" s="1"/>
      <c r="BG858" s="1"/>
      <c r="BH858" s="1"/>
      <c r="BI858" s="1"/>
      <c r="BJ858" s="1"/>
      <c r="BK858" s="1"/>
    </row>
    <row r="859" spans="1:63"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9"/>
      <c r="AT859" s="19"/>
      <c r="AU859" s="19"/>
      <c r="AV859" s="19"/>
      <c r="AW859" s="19"/>
      <c r="AX859" s="19"/>
      <c r="AY859" s="19"/>
      <c r="AZ859" s="19"/>
      <c r="BA859" s="19"/>
      <c r="BB859" s="19"/>
      <c r="BC859" s="1"/>
      <c r="BD859" s="1"/>
      <c r="BE859" s="1"/>
      <c r="BF859" s="1"/>
      <c r="BG859" s="1"/>
      <c r="BH859" s="1"/>
      <c r="BI859" s="1"/>
      <c r="BJ859" s="1"/>
      <c r="BK859" s="1"/>
    </row>
    <row r="860" spans="1:63"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9"/>
      <c r="AT860" s="19"/>
      <c r="AU860" s="19"/>
      <c r="AV860" s="19"/>
      <c r="AW860" s="19"/>
      <c r="AX860" s="19"/>
      <c r="AY860" s="19"/>
      <c r="AZ860" s="19"/>
      <c r="BA860" s="19"/>
      <c r="BB860" s="19"/>
      <c r="BC860" s="1"/>
      <c r="BD860" s="1"/>
      <c r="BE860" s="1"/>
      <c r="BF860" s="1"/>
      <c r="BG860" s="1"/>
      <c r="BH860" s="1"/>
      <c r="BI860" s="1"/>
      <c r="BJ860" s="1"/>
      <c r="BK860" s="1"/>
    </row>
    <row r="861" spans="1:63"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9"/>
      <c r="AT861" s="19"/>
      <c r="AU861" s="19"/>
      <c r="AV861" s="19"/>
      <c r="AW861" s="19"/>
      <c r="AX861" s="19"/>
      <c r="AY861" s="19"/>
      <c r="AZ861" s="19"/>
      <c r="BA861" s="19"/>
      <c r="BB861" s="19"/>
      <c r="BC861" s="1"/>
      <c r="BD861" s="1"/>
      <c r="BE861" s="1"/>
      <c r="BF861" s="1"/>
      <c r="BG861" s="1"/>
      <c r="BH861" s="1"/>
      <c r="BI861" s="1"/>
      <c r="BJ861" s="1"/>
      <c r="BK861" s="1"/>
    </row>
    <row r="862" spans="1:63"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9"/>
      <c r="AT862" s="19"/>
      <c r="AU862" s="19"/>
      <c r="AV862" s="19"/>
      <c r="AW862" s="19"/>
      <c r="AX862" s="19"/>
      <c r="AY862" s="19"/>
      <c r="AZ862" s="19"/>
      <c r="BA862" s="19"/>
      <c r="BB862" s="19"/>
      <c r="BC862" s="1"/>
      <c r="BD862" s="1"/>
      <c r="BE862" s="1"/>
      <c r="BF862" s="1"/>
      <c r="BG862" s="1"/>
      <c r="BH862" s="1"/>
      <c r="BI862" s="1"/>
      <c r="BJ862" s="1"/>
      <c r="BK862" s="1"/>
    </row>
    <row r="863" spans="1:63"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9"/>
      <c r="AT863" s="19"/>
      <c r="AU863" s="19"/>
      <c r="AV863" s="19"/>
      <c r="AW863" s="19"/>
      <c r="AX863" s="19"/>
      <c r="AY863" s="19"/>
      <c r="AZ863" s="19"/>
      <c r="BA863" s="19"/>
      <c r="BB863" s="19"/>
      <c r="BC863" s="1"/>
      <c r="BD863" s="1"/>
      <c r="BE863" s="1"/>
      <c r="BF863" s="1"/>
      <c r="BG863" s="1"/>
      <c r="BH863" s="1"/>
      <c r="BI863" s="1"/>
      <c r="BJ863" s="1"/>
      <c r="BK863" s="1"/>
    </row>
    <row r="864" spans="1:63"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9"/>
      <c r="AT864" s="19"/>
      <c r="AU864" s="19"/>
      <c r="AV864" s="19"/>
      <c r="AW864" s="19"/>
      <c r="AX864" s="19"/>
      <c r="AY864" s="19"/>
      <c r="AZ864" s="19"/>
      <c r="BA864" s="19"/>
      <c r="BB864" s="19"/>
      <c r="BC864" s="1"/>
      <c r="BD864" s="1"/>
      <c r="BE864" s="1"/>
      <c r="BF864" s="1"/>
      <c r="BG864" s="1"/>
      <c r="BH864" s="1"/>
      <c r="BI864" s="1"/>
      <c r="BJ864" s="1"/>
      <c r="BK864" s="1"/>
    </row>
    <row r="865" spans="1:63"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9"/>
      <c r="AT865" s="19"/>
      <c r="AU865" s="19"/>
      <c r="AV865" s="19"/>
      <c r="AW865" s="19"/>
      <c r="AX865" s="19"/>
      <c r="AY865" s="19"/>
      <c r="AZ865" s="19"/>
      <c r="BA865" s="19"/>
      <c r="BB865" s="19"/>
      <c r="BC865" s="1"/>
      <c r="BD865" s="1"/>
      <c r="BE865" s="1"/>
      <c r="BF865" s="1"/>
      <c r="BG865" s="1"/>
      <c r="BH865" s="1"/>
      <c r="BI865" s="1"/>
      <c r="BJ865" s="1"/>
      <c r="BK865" s="1"/>
    </row>
    <row r="866" spans="1:63"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9"/>
      <c r="AT866" s="19"/>
      <c r="AU866" s="19"/>
      <c r="AV866" s="19"/>
      <c r="AW866" s="19"/>
      <c r="AX866" s="19"/>
      <c r="AY866" s="19"/>
      <c r="AZ866" s="19"/>
      <c r="BA866" s="19"/>
      <c r="BB866" s="19"/>
      <c r="BC866" s="1"/>
      <c r="BD866" s="1"/>
      <c r="BE866" s="1"/>
      <c r="BF866" s="1"/>
      <c r="BG866" s="1"/>
      <c r="BH866" s="1"/>
      <c r="BI866" s="1"/>
      <c r="BJ866" s="1"/>
      <c r="BK866" s="1"/>
    </row>
    <row r="867" spans="1:63"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9"/>
      <c r="AT867" s="19"/>
      <c r="AU867" s="19"/>
      <c r="AV867" s="19"/>
      <c r="AW867" s="19"/>
      <c r="AX867" s="19"/>
      <c r="AY867" s="19"/>
      <c r="AZ867" s="19"/>
      <c r="BA867" s="19"/>
      <c r="BB867" s="19"/>
      <c r="BC867" s="1"/>
      <c r="BD867" s="1"/>
      <c r="BE867" s="1"/>
      <c r="BF867" s="1"/>
      <c r="BG867" s="1"/>
      <c r="BH867" s="1"/>
      <c r="BI867" s="1"/>
      <c r="BJ867" s="1"/>
      <c r="BK867" s="1"/>
    </row>
    <row r="868" spans="1:63"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9"/>
      <c r="AT868" s="19"/>
      <c r="AU868" s="19"/>
      <c r="AV868" s="19"/>
      <c r="AW868" s="19"/>
      <c r="AX868" s="19"/>
      <c r="AY868" s="19"/>
      <c r="AZ868" s="19"/>
      <c r="BA868" s="19"/>
      <c r="BB868" s="19"/>
      <c r="BC868" s="1"/>
      <c r="BD868" s="1"/>
      <c r="BE868" s="1"/>
      <c r="BF868" s="1"/>
      <c r="BG868" s="1"/>
      <c r="BH868" s="1"/>
      <c r="BI868" s="1"/>
      <c r="BJ868" s="1"/>
      <c r="BK868" s="1"/>
    </row>
    <row r="869" spans="1:63"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9"/>
      <c r="AT869" s="19"/>
      <c r="AU869" s="19"/>
      <c r="AV869" s="19"/>
      <c r="AW869" s="19"/>
      <c r="AX869" s="19"/>
      <c r="AY869" s="19"/>
      <c r="AZ869" s="19"/>
      <c r="BA869" s="19"/>
      <c r="BB869" s="19"/>
      <c r="BC869" s="1"/>
      <c r="BD869" s="1"/>
      <c r="BE869" s="1"/>
      <c r="BF869" s="1"/>
      <c r="BG869" s="1"/>
      <c r="BH869" s="1"/>
      <c r="BI869" s="1"/>
      <c r="BJ869" s="1"/>
      <c r="BK869" s="1"/>
    </row>
    <row r="870" spans="1:63"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9"/>
      <c r="AT870" s="19"/>
      <c r="AU870" s="19"/>
      <c r="AV870" s="19"/>
      <c r="AW870" s="19"/>
      <c r="AX870" s="19"/>
      <c r="AY870" s="19"/>
      <c r="AZ870" s="19"/>
      <c r="BA870" s="19"/>
      <c r="BB870" s="19"/>
      <c r="BC870" s="1"/>
      <c r="BD870" s="1"/>
      <c r="BE870" s="1"/>
      <c r="BF870" s="1"/>
      <c r="BG870" s="1"/>
      <c r="BH870" s="1"/>
      <c r="BI870" s="1"/>
      <c r="BJ870" s="1"/>
      <c r="BK870" s="1"/>
    </row>
    <row r="871" spans="1:63"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9"/>
      <c r="AT871" s="19"/>
      <c r="AU871" s="19"/>
      <c r="AV871" s="19"/>
      <c r="AW871" s="19"/>
      <c r="AX871" s="19"/>
      <c r="AY871" s="19"/>
      <c r="AZ871" s="19"/>
      <c r="BA871" s="19"/>
      <c r="BB871" s="19"/>
      <c r="BC871" s="1"/>
      <c r="BD871" s="1"/>
      <c r="BE871" s="1"/>
      <c r="BF871" s="1"/>
      <c r="BG871" s="1"/>
      <c r="BH871" s="1"/>
      <c r="BI871" s="1"/>
      <c r="BJ871" s="1"/>
      <c r="BK871" s="1"/>
    </row>
    <row r="872" spans="1:63"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9"/>
      <c r="AT872" s="19"/>
      <c r="AU872" s="19"/>
      <c r="AV872" s="19"/>
      <c r="AW872" s="19"/>
      <c r="AX872" s="19"/>
      <c r="AY872" s="19"/>
      <c r="AZ872" s="19"/>
      <c r="BA872" s="19"/>
      <c r="BB872" s="19"/>
      <c r="BC872" s="1"/>
      <c r="BD872" s="1"/>
      <c r="BE872" s="1"/>
      <c r="BF872" s="1"/>
      <c r="BG872" s="1"/>
      <c r="BH872" s="1"/>
      <c r="BI872" s="1"/>
      <c r="BJ872" s="1"/>
      <c r="BK872" s="1"/>
    </row>
    <row r="873" spans="1:63"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9"/>
      <c r="AT873" s="19"/>
      <c r="AU873" s="19"/>
      <c r="AV873" s="19"/>
      <c r="AW873" s="19"/>
      <c r="AX873" s="19"/>
      <c r="AY873" s="19"/>
      <c r="AZ873" s="19"/>
      <c r="BA873" s="19"/>
      <c r="BB873" s="19"/>
      <c r="BC873" s="1"/>
      <c r="BD873" s="1"/>
      <c r="BE873" s="1"/>
      <c r="BF873" s="1"/>
      <c r="BG873" s="1"/>
      <c r="BH873" s="1"/>
      <c r="BI873" s="1"/>
      <c r="BJ873" s="1"/>
      <c r="BK873" s="1"/>
    </row>
    <row r="874" spans="1:63"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9"/>
      <c r="AT874" s="19"/>
      <c r="AU874" s="19"/>
      <c r="AV874" s="19"/>
      <c r="AW874" s="19"/>
      <c r="AX874" s="19"/>
      <c r="AY874" s="19"/>
      <c r="AZ874" s="19"/>
      <c r="BA874" s="19"/>
      <c r="BB874" s="19"/>
      <c r="BC874" s="1"/>
      <c r="BD874" s="1"/>
      <c r="BE874" s="1"/>
      <c r="BF874" s="1"/>
      <c r="BG874" s="1"/>
      <c r="BH874" s="1"/>
      <c r="BI874" s="1"/>
      <c r="BJ874" s="1"/>
      <c r="BK874" s="1"/>
    </row>
    <row r="875" spans="1:63"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9"/>
      <c r="AT875" s="19"/>
      <c r="AU875" s="19"/>
      <c r="AV875" s="19"/>
      <c r="AW875" s="19"/>
      <c r="AX875" s="19"/>
      <c r="AY875" s="19"/>
      <c r="AZ875" s="19"/>
      <c r="BA875" s="19"/>
      <c r="BB875" s="19"/>
      <c r="BC875" s="1"/>
      <c r="BD875" s="1"/>
      <c r="BE875" s="1"/>
      <c r="BF875" s="1"/>
      <c r="BG875" s="1"/>
      <c r="BH875" s="1"/>
      <c r="BI875" s="1"/>
      <c r="BJ875" s="1"/>
      <c r="BK875" s="1"/>
    </row>
    <row r="876" spans="1:63"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9"/>
      <c r="AT876" s="19"/>
      <c r="AU876" s="19"/>
      <c r="AV876" s="19"/>
      <c r="AW876" s="19"/>
      <c r="AX876" s="19"/>
      <c r="AY876" s="19"/>
      <c r="AZ876" s="19"/>
      <c r="BA876" s="19"/>
      <c r="BB876" s="19"/>
      <c r="BC876" s="1"/>
      <c r="BD876" s="1"/>
      <c r="BE876" s="1"/>
      <c r="BF876" s="1"/>
      <c r="BG876" s="1"/>
      <c r="BH876" s="1"/>
      <c r="BI876" s="1"/>
      <c r="BJ876" s="1"/>
      <c r="BK876" s="1"/>
    </row>
    <row r="877" spans="1:63"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9"/>
      <c r="AT877" s="19"/>
      <c r="AU877" s="19"/>
      <c r="AV877" s="19"/>
      <c r="AW877" s="19"/>
      <c r="AX877" s="19"/>
      <c r="AY877" s="19"/>
      <c r="AZ877" s="19"/>
      <c r="BA877" s="19"/>
      <c r="BB877" s="19"/>
      <c r="BC877" s="1"/>
      <c r="BD877" s="1"/>
      <c r="BE877" s="1"/>
      <c r="BF877" s="1"/>
      <c r="BG877" s="1"/>
      <c r="BH877" s="1"/>
      <c r="BI877" s="1"/>
      <c r="BJ877" s="1"/>
      <c r="BK877" s="1"/>
    </row>
    <row r="878" spans="1:63"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9"/>
      <c r="AT878" s="19"/>
      <c r="AU878" s="19"/>
      <c r="AV878" s="19"/>
      <c r="AW878" s="19"/>
      <c r="AX878" s="19"/>
      <c r="AY878" s="19"/>
      <c r="AZ878" s="19"/>
      <c r="BA878" s="19"/>
      <c r="BB878" s="19"/>
      <c r="BC878" s="1"/>
      <c r="BD878" s="1"/>
      <c r="BE878" s="1"/>
      <c r="BF878" s="1"/>
      <c r="BG878" s="1"/>
      <c r="BH878" s="1"/>
      <c r="BI878" s="1"/>
      <c r="BJ878" s="1"/>
      <c r="BK878" s="1"/>
    </row>
    <row r="879" spans="1:63"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9"/>
      <c r="AT879" s="19"/>
      <c r="AU879" s="19"/>
      <c r="AV879" s="19"/>
      <c r="AW879" s="19"/>
      <c r="AX879" s="19"/>
      <c r="AY879" s="19"/>
      <c r="AZ879" s="19"/>
      <c r="BA879" s="19"/>
      <c r="BB879" s="19"/>
      <c r="BC879" s="1"/>
      <c r="BD879" s="1"/>
      <c r="BE879" s="1"/>
      <c r="BF879" s="1"/>
      <c r="BG879" s="1"/>
      <c r="BH879" s="1"/>
      <c r="BI879" s="1"/>
      <c r="BJ879" s="1"/>
      <c r="BK879" s="1"/>
    </row>
    <row r="880" spans="1:63"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9"/>
      <c r="AT880" s="19"/>
      <c r="AU880" s="19"/>
      <c r="AV880" s="19"/>
      <c r="AW880" s="19"/>
      <c r="AX880" s="19"/>
      <c r="AY880" s="19"/>
      <c r="AZ880" s="19"/>
      <c r="BA880" s="19"/>
      <c r="BB880" s="19"/>
      <c r="BC880" s="1"/>
      <c r="BD880" s="1"/>
      <c r="BE880" s="1"/>
      <c r="BF880" s="1"/>
      <c r="BG880" s="1"/>
      <c r="BH880" s="1"/>
      <c r="BI880" s="1"/>
      <c r="BJ880" s="1"/>
      <c r="BK880" s="1"/>
    </row>
    <row r="881" spans="1:63"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9"/>
      <c r="AT881" s="19"/>
      <c r="AU881" s="19"/>
      <c r="AV881" s="19"/>
      <c r="AW881" s="19"/>
      <c r="AX881" s="19"/>
      <c r="AY881" s="19"/>
      <c r="AZ881" s="19"/>
      <c r="BA881" s="19"/>
      <c r="BB881" s="19"/>
      <c r="BC881" s="1"/>
      <c r="BD881" s="1"/>
      <c r="BE881" s="1"/>
      <c r="BF881" s="1"/>
      <c r="BG881" s="1"/>
      <c r="BH881" s="1"/>
      <c r="BI881" s="1"/>
      <c r="BJ881" s="1"/>
      <c r="BK881" s="1"/>
    </row>
    <row r="882" spans="1:63"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9"/>
      <c r="AT882" s="19"/>
      <c r="AU882" s="19"/>
      <c r="AV882" s="19"/>
      <c r="AW882" s="19"/>
      <c r="AX882" s="19"/>
      <c r="AY882" s="19"/>
      <c r="AZ882" s="19"/>
      <c r="BA882" s="19"/>
      <c r="BB882" s="19"/>
      <c r="BC882" s="1"/>
      <c r="BD882" s="1"/>
      <c r="BE882" s="1"/>
      <c r="BF882" s="1"/>
      <c r="BG882" s="1"/>
      <c r="BH882" s="1"/>
      <c r="BI882" s="1"/>
      <c r="BJ882" s="1"/>
      <c r="BK882" s="1"/>
    </row>
    <row r="883" spans="1:63"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9"/>
      <c r="AT883" s="19"/>
      <c r="AU883" s="19"/>
      <c r="AV883" s="19"/>
      <c r="AW883" s="19"/>
      <c r="AX883" s="19"/>
      <c r="AY883" s="19"/>
      <c r="AZ883" s="19"/>
      <c r="BA883" s="19"/>
      <c r="BB883" s="19"/>
      <c r="BC883" s="1"/>
      <c r="BD883" s="1"/>
      <c r="BE883" s="1"/>
      <c r="BF883" s="1"/>
      <c r="BG883" s="1"/>
      <c r="BH883" s="1"/>
      <c r="BI883" s="1"/>
      <c r="BJ883" s="1"/>
      <c r="BK883" s="1"/>
    </row>
    <row r="884" spans="1:63"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9"/>
      <c r="AT884" s="19"/>
      <c r="AU884" s="19"/>
      <c r="AV884" s="19"/>
      <c r="AW884" s="19"/>
      <c r="AX884" s="19"/>
      <c r="AY884" s="19"/>
      <c r="AZ884" s="19"/>
      <c r="BA884" s="19"/>
      <c r="BB884" s="19"/>
      <c r="BC884" s="1"/>
      <c r="BD884" s="1"/>
      <c r="BE884" s="1"/>
      <c r="BF884" s="1"/>
      <c r="BG884" s="1"/>
      <c r="BH884" s="1"/>
      <c r="BI884" s="1"/>
      <c r="BJ884" s="1"/>
      <c r="BK884" s="1"/>
    </row>
    <row r="885" spans="1:63"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9"/>
      <c r="AT885" s="19"/>
      <c r="AU885" s="19"/>
      <c r="AV885" s="19"/>
      <c r="AW885" s="19"/>
      <c r="AX885" s="19"/>
      <c r="AY885" s="19"/>
      <c r="AZ885" s="19"/>
      <c r="BA885" s="19"/>
      <c r="BB885" s="19"/>
      <c r="BC885" s="1"/>
      <c r="BD885" s="1"/>
      <c r="BE885" s="1"/>
      <c r="BF885" s="1"/>
      <c r="BG885" s="1"/>
      <c r="BH885" s="1"/>
      <c r="BI885" s="1"/>
      <c r="BJ885" s="1"/>
      <c r="BK885" s="1"/>
    </row>
    <row r="886" spans="1:63"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9"/>
      <c r="AT886" s="19"/>
      <c r="AU886" s="19"/>
      <c r="AV886" s="19"/>
      <c r="AW886" s="19"/>
      <c r="AX886" s="19"/>
      <c r="AY886" s="19"/>
      <c r="AZ886" s="19"/>
      <c r="BA886" s="19"/>
      <c r="BB886" s="19"/>
      <c r="BC886" s="1"/>
      <c r="BD886" s="1"/>
      <c r="BE886" s="1"/>
      <c r="BF886" s="1"/>
      <c r="BG886" s="1"/>
      <c r="BH886" s="1"/>
      <c r="BI886" s="1"/>
      <c r="BJ886" s="1"/>
      <c r="BK886" s="1"/>
    </row>
    <row r="887" spans="1:63"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9"/>
      <c r="AT887" s="19"/>
      <c r="AU887" s="19"/>
      <c r="AV887" s="19"/>
      <c r="AW887" s="19"/>
      <c r="AX887" s="19"/>
      <c r="AY887" s="19"/>
      <c r="AZ887" s="19"/>
      <c r="BA887" s="19"/>
      <c r="BB887" s="19"/>
      <c r="BC887" s="1"/>
      <c r="BD887" s="1"/>
      <c r="BE887" s="1"/>
      <c r="BF887" s="1"/>
      <c r="BG887" s="1"/>
      <c r="BH887" s="1"/>
      <c r="BI887" s="1"/>
      <c r="BJ887" s="1"/>
      <c r="BK887" s="1"/>
    </row>
    <row r="888" spans="1:63"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9"/>
      <c r="AT888" s="19"/>
      <c r="AU888" s="19"/>
      <c r="AV888" s="19"/>
      <c r="AW888" s="19"/>
      <c r="AX888" s="19"/>
      <c r="AY888" s="19"/>
      <c r="AZ888" s="19"/>
      <c r="BA888" s="19"/>
      <c r="BB888" s="19"/>
      <c r="BC888" s="1"/>
      <c r="BD888" s="1"/>
      <c r="BE888" s="1"/>
      <c r="BF888" s="1"/>
      <c r="BG888" s="1"/>
      <c r="BH888" s="1"/>
      <c r="BI888" s="1"/>
      <c r="BJ888" s="1"/>
      <c r="BK888" s="1"/>
    </row>
    <row r="889" spans="1:63"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9"/>
      <c r="AT889" s="19"/>
      <c r="AU889" s="19"/>
      <c r="AV889" s="19"/>
      <c r="AW889" s="19"/>
      <c r="AX889" s="19"/>
      <c r="AY889" s="19"/>
      <c r="AZ889" s="19"/>
      <c r="BA889" s="19"/>
      <c r="BB889" s="19"/>
      <c r="BC889" s="1"/>
      <c r="BD889" s="1"/>
      <c r="BE889" s="1"/>
      <c r="BF889" s="1"/>
      <c r="BG889" s="1"/>
      <c r="BH889" s="1"/>
      <c r="BI889" s="1"/>
      <c r="BJ889" s="1"/>
      <c r="BK889" s="1"/>
    </row>
    <row r="890" spans="1:63"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9"/>
      <c r="AT890" s="19"/>
      <c r="AU890" s="19"/>
      <c r="AV890" s="19"/>
      <c r="AW890" s="19"/>
      <c r="AX890" s="19"/>
      <c r="AY890" s="19"/>
      <c r="AZ890" s="19"/>
      <c r="BA890" s="19"/>
      <c r="BB890" s="19"/>
      <c r="BC890" s="1"/>
      <c r="BD890" s="1"/>
      <c r="BE890" s="1"/>
      <c r="BF890" s="1"/>
      <c r="BG890" s="1"/>
      <c r="BH890" s="1"/>
      <c r="BI890" s="1"/>
      <c r="BJ890" s="1"/>
      <c r="BK890" s="1"/>
    </row>
    <row r="891" spans="1:63"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9"/>
      <c r="AT891" s="19"/>
      <c r="AU891" s="19"/>
      <c r="AV891" s="19"/>
      <c r="AW891" s="19"/>
      <c r="AX891" s="19"/>
      <c r="AY891" s="19"/>
      <c r="AZ891" s="19"/>
      <c r="BA891" s="19"/>
      <c r="BB891" s="19"/>
      <c r="BC891" s="1"/>
      <c r="BD891" s="1"/>
      <c r="BE891" s="1"/>
      <c r="BF891" s="1"/>
      <c r="BG891" s="1"/>
      <c r="BH891" s="1"/>
      <c r="BI891" s="1"/>
      <c r="BJ891" s="1"/>
      <c r="BK891" s="1"/>
    </row>
    <row r="892" spans="1:63"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9"/>
      <c r="AT892" s="19"/>
      <c r="AU892" s="19"/>
      <c r="AV892" s="19"/>
      <c r="AW892" s="19"/>
      <c r="AX892" s="19"/>
      <c r="AY892" s="19"/>
      <c r="AZ892" s="19"/>
      <c r="BA892" s="19"/>
      <c r="BB892" s="19"/>
      <c r="BC892" s="1"/>
      <c r="BD892" s="1"/>
      <c r="BE892" s="1"/>
      <c r="BF892" s="1"/>
      <c r="BG892" s="1"/>
      <c r="BH892" s="1"/>
      <c r="BI892" s="1"/>
      <c r="BJ892" s="1"/>
      <c r="BK892" s="1"/>
    </row>
    <row r="893" spans="1:63"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9"/>
      <c r="AT893" s="19"/>
      <c r="AU893" s="19"/>
      <c r="AV893" s="19"/>
      <c r="AW893" s="19"/>
      <c r="AX893" s="19"/>
      <c r="AY893" s="19"/>
      <c r="AZ893" s="19"/>
      <c r="BA893" s="19"/>
      <c r="BB893" s="19"/>
      <c r="BC893" s="1"/>
      <c r="BD893" s="1"/>
      <c r="BE893" s="1"/>
      <c r="BF893" s="1"/>
      <c r="BG893" s="1"/>
      <c r="BH893" s="1"/>
      <c r="BI893" s="1"/>
      <c r="BJ893" s="1"/>
      <c r="BK893" s="1"/>
    </row>
    <row r="894" spans="1:63"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9"/>
      <c r="AT894" s="19"/>
      <c r="AU894" s="19"/>
      <c r="AV894" s="19"/>
      <c r="AW894" s="19"/>
      <c r="AX894" s="19"/>
      <c r="AY894" s="19"/>
      <c r="AZ894" s="19"/>
      <c r="BA894" s="19"/>
      <c r="BB894" s="19"/>
      <c r="BC894" s="1"/>
      <c r="BD894" s="1"/>
      <c r="BE894" s="1"/>
      <c r="BF894" s="1"/>
      <c r="BG894" s="1"/>
      <c r="BH894" s="1"/>
      <c r="BI894" s="1"/>
      <c r="BJ894" s="1"/>
      <c r="BK894" s="1"/>
    </row>
    <row r="895" spans="1:63"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9"/>
      <c r="AT895" s="19"/>
      <c r="AU895" s="19"/>
      <c r="AV895" s="19"/>
      <c r="AW895" s="19"/>
      <c r="AX895" s="19"/>
      <c r="AY895" s="19"/>
      <c r="AZ895" s="19"/>
      <c r="BA895" s="19"/>
      <c r="BB895" s="19"/>
      <c r="BC895" s="1"/>
      <c r="BD895" s="1"/>
      <c r="BE895" s="1"/>
      <c r="BF895" s="1"/>
      <c r="BG895" s="1"/>
      <c r="BH895" s="1"/>
      <c r="BI895" s="1"/>
      <c r="BJ895" s="1"/>
      <c r="BK895" s="1"/>
    </row>
    <row r="896" spans="1:63"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9"/>
      <c r="AT896" s="19"/>
      <c r="AU896" s="19"/>
      <c r="AV896" s="19"/>
      <c r="AW896" s="19"/>
      <c r="AX896" s="19"/>
      <c r="AY896" s="19"/>
      <c r="AZ896" s="19"/>
      <c r="BA896" s="19"/>
      <c r="BB896" s="19"/>
      <c r="BC896" s="1"/>
      <c r="BD896" s="1"/>
      <c r="BE896" s="1"/>
      <c r="BF896" s="1"/>
      <c r="BG896" s="1"/>
      <c r="BH896" s="1"/>
      <c r="BI896" s="1"/>
      <c r="BJ896" s="1"/>
      <c r="BK896" s="1"/>
    </row>
    <row r="897" spans="1:63"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9"/>
      <c r="AT897" s="19"/>
      <c r="AU897" s="19"/>
      <c r="AV897" s="19"/>
      <c r="AW897" s="19"/>
      <c r="AX897" s="19"/>
      <c r="AY897" s="19"/>
      <c r="AZ897" s="19"/>
      <c r="BA897" s="19"/>
      <c r="BB897" s="19"/>
      <c r="BC897" s="1"/>
      <c r="BD897" s="1"/>
      <c r="BE897" s="1"/>
      <c r="BF897" s="1"/>
      <c r="BG897" s="1"/>
      <c r="BH897" s="1"/>
      <c r="BI897" s="1"/>
      <c r="BJ897" s="1"/>
      <c r="BK897" s="1"/>
    </row>
    <row r="898" spans="1:63"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9"/>
      <c r="AT898" s="19"/>
      <c r="AU898" s="19"/>
      <c r="AV898" s="19"/>
      <c r="AW898" s="19"/>
      <c r="AX898" s="19"/>
      <c r="AY898" s="19"/>
      <c r="AZ898" s="19"/>
      <c r="BA898" s="19"/>
      <c r="BB898" s="19"/>
      <c r="BC898" s="1"/>
      <c r="BD898" s="1"/>
      <c r="BE898" s="1"/>
      <c r="BF898" s="1"/>
      <c r="BG898" s="1"/>
      <c r="BH898" s="1"/>
      <c r="BI898" s="1"/>
      <c r="BJ898" s="1"/>
      <c r="BK898" s="1"/>
    </row>
    <row r="899" spans="1:63"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9"/>
      <c r="AT899" s="19"/>
      <c r="AU899" s="19"/>
      <c r="AV899" s="19"/>
      <c r="AW899" s="19"/>
      <c r="AX899" s="19"/>
      <c r="AY899" s="19"/>
      <c r="AZ899" s="19"/>
      <c r="BA899" s="19"/>
      <c r="BB899" s="19"/>
      <c r="BC899" s="1"/>
      <c r="BD899" s="1"/>
      <c r="BE899" s="1"/>
      <c r="BF899" s="1"/>
      <c r="BG899" s="1"/>
      <c r="BH899" s="1"/>
      <c r="BI899" s="1"/>
      <c r="BJ899" s="1"/>
      <c r="BK899" s="1"/>
    </row>
    <row r="900" spans="1:63"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9"/>
      <c r="AT900" s="19"/>
      <c r="AU900" s="19"/>
      <c r="AV900" s="19"/>
      <c r="AW900" s="19"/>
      <c r="AX900" s="19"/>
      <c r="AY900" s="19"/>
      <c r="AZ900" s="19"/>
      <c r="BA900" s="19"/>
      <c r="BB900" s="19"/>
      <c r="BC900" s="1"/>
      <c r="BD900" s="1"/>
      <c r="BE900" s="1"/>
      <c r="BF900" s="1"/>
      <c r="BG900" s="1"/>
      <c r="BH900" s="1"/>
      <c r="BI900" s="1"/>
      <c r="BJ900" s="1"/>
      <c r="BK900" s="1"/>
    </row>
    <row r="901" spans="1:63"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9"/>
      <c r="AT901" s="19"/>
      <c r="AU901" s="19"/>
      <c r="AV901" s="19"/>
      <c r="AW901" s="19"/>
      <c r="AX901" s="19"/>
      <c r="AY901" s="19"/>
      <c r="AZ901" s="19"/>
      <c r="BA901" s="19"/>
      <c r="BB901" s="19"/>
      <c r="BC901" s="1"/>
      <c r="BD901" s="1"/>
      <c r="BE901" s="1"/>
      <c r="BF901" s="1"/>
      <c r="BG901" s="1"/>
      <c r="BH901" s="1"/>
      <c r="BI901" s="1"/>
      <c r="BJ901" s="1"/>
      <c r="BK901" s="1"/>
    </row>
    <row r="902" spans="1:63"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9"/>
      <c r="AT902" s="19"/>
      <c r="AU902" s="19"/>
      <c r="AV902" s="19"/>
      <c r="AW902" s="19"/>
      <c r="AX902" s="19"/>
      <c r="AY902" s="19"/>
      <c r="AZ902" s="19"/>
      <c r="BA902" s="19"/>
      <c r="BB902" s="19"/>
      <c r="BC902" s="1"/>
      <c r="BD902" s="1"/>
      <c r="BE902" s="1"/>
      <c r="BF902" s="1"/>
      <c r="BG902" s="1"/>
      <c r="BH902" s="1"/>
      <c r="BI902" s="1"/>
      <c r="BJ902" s="1"/>
      <c r="BK902" s="1"/>
    </row>
    <row r="903" spans="1:63"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9"/>
      <c r="AT903" s="19"/>
      <c r="AU903" s="19"/>
      <c r="AV903" s="19"/>
      <c r="AW903" s="19"/>
      <c r="AX903" s="19"/>
      <c r="AY903" s="19"/>
      <c r="AZ903" s="19"/>
      <c r="BA903" s="19"/>
      <c r="BB903" s="19"/>
      <c r="BC903" s="1"/>
      <c r="BD903" s="1"/>
      <c r="BE903" s="1"/>
      <c r="BF903" s="1"/>
      <c r="BG903" s="1"/>
      <c r="BH903" s="1"/>
      <c r="BI903" s="1"/>
      <c r="BJ903" s="1"/>
      <c r="BK903" s="1"/>
    </row>
    <row r="904" spans="1:63"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9"/>
      <c r="AT904" s="19"/>
      <c r="AU904" s="19"/>
      <c r="AV904" s="19"/>
      <c r="AW904" s="19"/>
      <c r="AX904" s="19"/>
      <c r="AY904" s="19"/>
      <c r="AZ904" s="19"/>
      <c r="BA904" s="19"/>
      <c r="BB904" s="19"/>
      <c r="BC904" s="1"/>
      <c r="BD904" s="1"/>
      <c r="BE904" s="1"/>
      <c r="BF904" s="1"/>
      <c r="BG904" s="1"/>
      <c r="BH904" s="1"/>
      <c r="BI904" s="1"/>
      <c r="BJ904" s="1"/>
      <c r="BK904" s="1"/>
    </row>
    <row r="905" spans="1:63"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9"/>
      <c r="AT905" s="19"/>
      <c r="AU905" s="19"/>
      <c r="AV905" s="19"/>
      <c r="AW905" s="19"/>
      <c r="AX905" s="19"/>
      <c r="AY905" s="19"/>
      <c r="AZ905" s="19"/>
      <c r="BA905" s="19"/>
      <c r="BB905" s="19"/>
      <c r="BC905" s="1"/>
      <c r="BD905" s="1"/>
      <c r="BE905" s="1"/>
      <c r="BF905" s="1"/>
      <c r="BG905" s="1"/>
      <c r="BH905" s="1"/>
      <c r="BI905" s="1"/>
      <c r="BJ905" s="1"/>
      <c r="BK905" s="1"/>
    </row>
    <row r="906" spans="1:63"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9"/>
      <c r="AT906" s="19"/>
      <c r="AU906" s="19"/>
      <c r="AV906" s="19"/>
      <c r="AW906" s="19"/>
      <c r="AX906" s="19"/>
      <c r="AY906" s="19"/>
      <c r="AZ906" s="19"/>
      <c r="BA906" s="19"/>
      <c r="BB906" s="19"/>
      <c r="BC906" s="1"/>
      <c r="BD906" s="1"/>
      <c r="BE906" s="1"/>
      <c r="BF906" s="1"/>
      <c r="BG906" s="1"/>
      <c r="BH906" s="1"/>
      <c r="BI906" s="1"/>
      <c r="BJ906" s="1"/>
      <c r="BK906" s="1"/>
    </row>
    <row r="907" spans="1:63"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9"/>
      <c r="AT907" s="19"/>
      <c r="AU907" s="19"/>
      <c r="AV907" s="19"/>
      <c r="AW907" s="19"/>
      <c r="AX907" s="19"/>
      <c r="AY907" s="19"/>
      <c r="AZ907" s="19"/>
      <c r="BA907" s="19"/>
      <c r="BB907" s="19"/>
      <c r="BC907" s="1"/>
      <c r="BD907" s="1"/>
      <c r="BE907" s="1"/>
      <c r="BF907" s="1"/>
      <c r="BG907" s="1"/>
      <c r="BH907" s="1"/>
      <c r="BI907" s="1"/>
      <c r="BJ907" s="1"/>
      <c r="BK907" s="1"/>
    </row>
    <row r="908" spans="1:63"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9"/>
      <c r="AT908" s="19"/>
      <c r="AU908" s="19"/>
      <c r="AV908" s="19"/>
      <c r="AW908" s="19"/>
      <c r="AX908" s="19"/>
      <c r="AY908" s="19"/>
      <c r="AZ908" s="19"/>
      <c r="BA908" s="19"/>
      <c r="BB908" s="19"/>
      <c r="BC908" s="1"/>
      <c r="BD908" s="1"/>
      <c r="BE908" s="1"/>
      <c r="BF908" s="1"/>
      <c r="BG908" s="1"/>
      <c r="BH908" s="1"/>
      <c r="BI908" s="1"/>
      <c r="BJ908" s="1"/>
      <c r="BK908" s="1"/>
    </row>
    <row r="909" spans="1:63"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9"/>
      <c r="AT909" s="19"/>
      <c r="AU909" s="19"/>
      <c r="AV909" s="19"/>
      <c r="AW909" s="19"/>
      <c r="AX909" s="19"/>
      <c r="AY909" s="19"/>
      <c r="AZ909" s="19"/>
      <c r="BA909" s="19"/>
      <c r="BB909" s="19"/>
      <c r="BC909" s="1"/>
      <c r="BD909" s="1"/>
      <c r="BE909" s="1"/>
      <c r="BF909" s="1"/>
      <c r="BG909" s="1"/>
      <c r="BH909" s="1"/>
      <c r="BI909" s="1"/>
      <c r="BJ909" s="1"/>
      <c r="BK909" s="1"/>
    </row>
    <row r="910" spans="1:63"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9"/>
      <c r="AT910" s="19"/>
      <c r="AU910" s="19"/>
      <c r="AV910" s="19"/>
      <c r="AW910" s="19"/>
      <c r="AX910" s="19"/>
      <c r="AY910" s="19"/>
      <c r="AZ910" s="19"/>
      <c r="BA910" s="19"/>
      <c r="BB910" s="19"/>
      <c r="BC910" s="1"/>
      <c r="BD910" s="1"/>
      <c r="BE910" s="1"/>
      <c r="BF910" s="1"/>
      <c r="BG910" s="1"/>
      <c r="BH910" s="1"/>
      <c r="BI910" s="1"/>
      <c r="BJ910" s="1"/>
      <c r="BK910" s="1"/>
    </row>
    <row r="911" spans="1:63"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9"/>
      <c r="AT911" s="19"/>
      <c r="AU911" s="19"/>
      <c r="AV911" s="19"/>
      <c r="AW911" s="19"/>
      <c r="AX911" s="19"/>
      <c r="AY911" s="19"/>
      <c r="AZ911" s="19"/>
      <c r="BA911" s="19"/>
      <c r="BB911" s="19"/>
      <c r="BC911" s="1"/>
      <c r="BD911" s="1"/>
      <c r="BE911" s="1"/>
      <c r="BF911" s="1"/>
      <c r="BG911" s="1"/>
      <c r="BH911" s="1"/>
      <c r="BI911" s="1"/>
      <c r="BJ911" s="1"/>
      <c r="BK911" s="1"/>
    </row>
    <row r="912" spans="1:63"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9"/>
      <c r="AT912" s="19"/>
      <c r="AU912" s="19"/>
      <c r="AV912" s="19"/>
      <c r="AW912" s="19"/>
      <c r="AX912" s="19"/>
      <c r="AY912" s="19"/>
      <c r="AZ912" s="19"/>
      <c r="BA912" s="19"/>
      <c r="BB912" s="19"/>
      <c r="BC912" s="1"/>
      <c r="BD912" s="1"/>
      <c r="BE912" s="1"/>
      <c r="BF912" s="1"/>
      <c r="BG912" s="1"/>
      <c r="BH912" s="1"/>
      <c r="BI912" s="1"/>
      <c r="BJ912" s="1"/>
      <c r="BK912" s="1"/>
    </row>
    <row r="913" spans="1:63"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9"/>
      <c r="AT913" s="19"/>
      <c r="AU913" s="19"/>
      <c r="AV913" s="19"/>
      <c r="AW913" s="19"/>
      <c r="AX913" s="19"/>
      <c r="AY913" s="19"/>
      <c r="AZ913" s="19"/>
      <c r="BA913" s="19"/>
      <c r="BB913" s="19"/>
      <c r="BC913" s="1"/>
      <c r="BD913" s="1"/>
      <c r="BE913" s="1"/>
      <c r="BF913" s="1"/>
      <c r="BG913" s="1"/>
      <c r="BH913" s="1"/>
      <c r="BI913" s="1"/>
      <c r="BJ913" s="1"/>
      <c r="BK913" s="1"/>
    </row>
    <row r="914" spans="1:63"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9"/>
      <c r="AT914" s="19"/>
      <c r="AU914" s="19"/>
      <c r="AV914" s="19"/>
      <c r="AW914" s="19"/>
      <c r="AX914" s="19"/>
      <c r="AY914" s="19"/>
      <c r="AZ914" s="19"/>
      <c r="BA914" s="19"/>
      <c r="BB914" s="19"/>
      <c r="BC914" s="1"/>
      <c r="BD914" s="1"/>
      <c r="BE914" s="1"/>
      <c r="BF914" s="1"/>
      <c r="BG914" s="1"/>
      <c r="BH914" s="1"/>
      <c r="BI914" s="1"/>
      <c r="BJ914" s="1"/>
      <c r="BK914" s="1"/>
    </row>
    <row r="915" spans="1:63"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9"/>
      <c r="AT915" s="19"/>
      <c r="AU915" s="19"/>
      <c r="AV915" s="19"/>
      <c r="AW915" s="19"/>
      <c r="AX915" s="19"/>
      <c r="AY915" s="19"/>
      <c r="AZ915" s="19"/>
      <c r="BA915" s="19"/>
      <c r="BB915" s="19"/>
      <c r="BC915" s="1"/>
      <c r="BD915" s="1"/>
      <c r="BE915" s="1"/>
      <c r="BF915" s="1"/>
      <c r="BG915" s="1"/>
      <c r="BH915" s="1"/>
      <c r="BI915" s="1"/>
      <c r="BJ915" s="1"/>
      <c r="BK915" s="1"/>
    </row>
    <row r="916" spans="1:63"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9"/>
      <c r="AT916" s="19"/>
      <c r="AU916" s="19"/>
      <c r="AV916" s="19"/>
      <c r="AW916" s="19"/>
      <c r="AX916" s="19"/>
      <c r="AY916" s="19"/>
      <c r="AZ916" s="19"/>
      <c r="BA916" s="19"/>
      <c r="BB916" s="19"/>
      <c r="BC916" s="1"/>
      <c r="BD916" s="1"/>
      <c r="BE916" s="1"/>
      <c r="BF916" s="1"/>
      <c r="BG916" s="1"/>
      <c r="BH916" s="1"/>
      <c r="BI916" s="1"/>
      <c r="BJ916" s="1"/>
      <c r="BK916" s="1"/>
    </row>
    <row r="917" spans="1:63"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9"/>
      <c r="AT917" s="19"/>
      <c r="AU917" s="19"/>
      <c r="AV917" s="19"/>
      <c r="AW917" s="19"/>
      <c r="AX917" s="19"/>
      <c r="AY917" s="19"/>
      <c r="AZ917" s="19"/>
      <c r="BA917" s="19"/>
      <c r="BB917" s="19"/>
      <c r="BC917" s="1"/>
      <c r="BD917" s="1"/>
      <c r="BE917" s="1"/>
      <c r="BF917" s="1"/>
      <c r="BG917" s="1"/>
      <c r="BH917" s="1"/>
      <c r="BI917" s="1"/>
      <c r="BJ917" s="1"/>
      <c r="BK917" s="1"/>
    </row>
    <row r="918" spans="1:63"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9"/>
      <c r="AT918" s="19"/>
      <c r="AU918" s="19"/>
      <c r="AV918" s="19"/>
      <c r="AW918" s="19"/>
      <c r="AX918" s="19"/>
      <c r="AY918" s="19"/>
      <c r="AZ918" s="19"/>
      <c r="BA918" s="19"/>
      <c r="BB918" s="19"/>
      <c r="BC918" s="1"/>
      <c r="BD918" s="1"/>
      <c r="BE918" s="1"/>
      <c r="BF918" s="1"/>
      <c r="BG918" s="1"/>
      <c r="BH918" s="1"/>
      <c r="BI918" s="1"/>
      <c r="BJ918" s="1"/>
      <c r="BK918" s="1"/>
    </row>
    <row r="919" spans="1:63"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9"/>
      <c r="AT919" s="19"/>
      <c r="AU919" s="19"/>
      <c r="AV919" s="19"/>
      <c r="AW919" s="19"/>
      <c r="AX919" s="19"/>
      <c r="AY919" s="19"/>
      <c r="AZ919" s="19"/>
      <c r="BA919" s="19"/>
      <c r="BB919" s="19"/>
      <c r="BC919" s="1"/>
      <c r="BD919" s="1"/>
      <c r="BE919" s="1"/>
      <c r="BF919" s="1"/>
      <c r="BG919" s="1"/>
      <c r="BH919" s="1"/>
      <c r="BI919" s="1"/>
      <c r="BJ919" s="1"/>
      <c r="BK919" s="1"/>
    </row>
    <row r="920" spans="1:63"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9"/>
      <c r="AT920" s="19"/>
      <c r="AU920" s="19"/>
      <c r="AV920" s="19"/>
      <c r="AW920" s="19"/>
      <c r="AX920" s="19"/>
      <c r="AY920" s="19"/>
      <c r="AZ920" s="19"/>
      <c r="BA920" s="19"/>
      <c r="BB920" s="19"/>
      <c r="BC920" s="1"/>
      <c r="BD920" s="1"/>
      <c r="BE920" s="1"/>
      <c r="BF920" s="1"/>
      <c r="BG920" s="1"/>
      <c r="BH920" s="1"/>
      <c r="BI920" s="1"/>
      <c r="BJ920" s="1"/>
      <c r="BK920" s="1"/>
    </row>
    <row r="921" spans="1:63"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9"/>
      <c r="AT921" s="19"/>
      <c r="AU921" s="19"/>
      <c r="AV921" s="19"/>
      <c r="AW921" s="19"/>
      <c r="AX921" s="19"/>
      <c r="AY921" s="19"/>
      <c r="AZ921" s="19"/>
      <c r="BA921" s="19"/>
      <c r="BB921" s="19"/>
      <c r="BC921" s="1"/>
      <c r="BD921" s="1"/>
      <c r="BE921" s="1"/>
      <c r="BF921" s="1"/>
      <c r="BG921" s="1"/>
      <c r="BH921" s="1"/>
      <c r="BI921" s="1"/>
      <c r="BJ921" s="1"/>
      <c r="BK921" s="1"/>
    </row>
    <row r="922" spans="1:63"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9"/>
      <c r="AT922" s="19"/>
      <c r="AU922" s="19"/>
      <c r="AV922" s="19"/>
      <c r="AW922" s="19"/>
      <c r="AX922" s="19"/>
      <c r="AY922" s="19"/>
      <c r="AZ922" s="19"/>
      <c r="BA922" s="19"/>
      <c r="BB922" s="19"/>
      <c r="BC922" s="1"/>
      <c r="BD922" s="1"/>
      <c r="BE922" s="1"/>
      <c r="BF922" s="1"/>
      <c r="BG922" s="1"/>
      <c r="BH922" s="1"/>
      <c r="BI922" s="1"/>
      <c r="BJ922" s="1"/>
      <c r="BK922" s="1"/>
    </row>
    <row r="923" spans="1:63"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9"/>
      <c r="AT923" s="19"/>
      <c r="AU923" s="19"/>
      <c r="AV923" s="19"/>
      <c r="AW923" s="19"/>
      <c r="AX923" s="19"/>
      <c r="AY923" s="19"/>
      <c r="AZ923" s="19"/>
      <c r="BA923" s="19"/>
      <c r="BB923" s="19"/>
      <c r="BC923" s="1"/>
      <c r="BD923" s="1"/>
      <c r="BE923" s="1"/>
      <c r="BF923" s="1"/>
      <c r="BG923" s="1"/>
      <c r="BH923" s="1"/>
      <c r="BI923" s="1"/>
      <c r="BJ923" s="1"/>
      <c r="BK923" s="1"/>
    </row>
    <row r="924" spans="1:63"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9"/>
      <c r="AT924" s="19"/>
      <c r="AU924" s="19"/>
      <c r="AV924" s="19"/>
      <c r="AW924" s="19"/>
      <c r="AX924" s="19"/>
      <c r="AY924" s="19"/>
      <c r="AZ924" s="19"/>
      <c r="BA924" s="19"/>
      <c r="BB924" s="19"/>
      <c r="BC924" s="1"/>
      <c r="BD924" s="1"/>
      <c r="BE924" s="1"/>
      <c r="BF924" s="1"/>
      <c r="BG924" s="1"/>
      <c r="BH924" s="1"/>
      <c r="BI924" s="1"/>
      <c r="BJ924" s="1"/>
      <c r="BK924" s="1"/>
    </row>
    <row r="925" spans="1:63"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9"/>
      <c r="AT925" s="19"/>
      <c r="AU925" s="19"/>
      <c r="AV925" s="19"/>
      <c r="AW925" s="19"/>
      <c r="AX925" s="19"/>
      <c r="AY925" s="19"/>
      <c r="AZ925" s="19"/>
      <c r="BA925" s="19"/>
      <c r="BB925" s="19"/>
      <c r="BC925" s="1"/>
      <c r="BD925" s="1"/>
      <c r="BE925" s="1"/>
      <c r="BF925" s="1"/>
      <c r="BG925" s="1"/>
      <c r="BH925" s="1"/>
      <c r="BI925" s="1"/>
      <c r="BJ925" s="1"/>
      <c r="BK925" s="1"/>
    </row>
    <row r="926" spans="1:63"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9"/>
      <c r="AT926" s="19"/>
      <c r="AU926" s="19"/>
      <c r="AV926" s="19"/>
      <c r="AW926" s="19"/>
      <c r="AX926" s="19"/>
      <c r="AY926" s="19"/>
      <c r="AZ926" s="19"/>
      <c r="BA926" s="19"/>
      <c r="BB926" s="19"/>
      <c r="BC926" s="1"/>
      <c r="BD926" s="1"/>
      <c r="BE926" s="1"/>
      <c r="BF926" s="1"/>
      <c r="BG926" s="1"/>
      <c r="BH926" s="1"/>
      <c r="BI926" s="1"/>
      <c r="BJ926" s="1"/>
      <c r="BK926" s="1"/>
    </row>
    <row r="927" spans="1:63"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9"/>
      <c r="AT927" s="19"/>
      <c r="AU927" s="19"/>
      <c r="AV927" s="19"/>
      <c r="AW927" s="19"/>
      <c r="AX927" s="19"/>
      <c r="AY927" s="19"/>
      <c r="AZ927" s="19"/>
      <c r="BA927" s="19"/>
      <c r="BB927" s="19"/>
      <c r="BC927" s="1"/>
      <c r="BD927" s="1"/>
      <c r="BE927" s="1"/>
      <c r="BF927" s="1"/>
      <c r="BG927" s="1"/>
      <c r="BH927" s="1"/>
      <c r="BI927" s="1"/>
      <c r="BJ927" s="1"/>
      <c r="BK927" s="1"/>
    </row>
    <row r="928" spans="1:63"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9"/>
      <c r="AT928" s="19"/>
      <c r="AU928" s="19"/>
      <c r="AV928" s="19"/>
      <c r="AW928" s="19"/>
      <c r="AX928" s="19"/>
      <c r="AY928" s="19"/>
      <c r="AZ928" s="19"/>
      <c r="BA928" s="19"/>
      <c r="BB928" s="19"/>
      <c r="BC928" s="1"/>
      <c r="BD928" s="1"/>
      <c r="BE928" s="1"/>
      <c r="BF928" s="1"/>
      <c r="BG928" s="1"/>
      <c r="BH928" s="1"/>
      <c r="BI928" s="1"/>
      <c r="BJ928" s="1"/>
      <c r="BK928" s="1"/>
    </row>
    <row r="929" spans="1:63"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9"/>
      <c r="AT929" s="19"/>
      <c r="AU929" s="19"/>
      <c r="AV929" s="19"/>
      <c r="AW929" s="19"/>
      <c r="AX929" s="19"/>
      <c r="AY929" s="19"/>
      <c r="AZ929" s="19"/>
      <c r="BA929" s="19"/>
      <c r="BB929" s="19"/>
      <c r="BC929" s="1"/>
      <c r="BD929" s="1"/>
      <c r="BE929" s="1"/>
      <c r="BF929" s="1"/>
      <c r="BG929" s="1"/>
      <c r="BH929" s="1"/>
      <c r="BI929" s="1"/>
      <c r="BJ929" s="1"/>
      <c r="BK929" s="1"/>
    </row>
    <row r="930" spans="1:63"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9"/>
      <c r="AT930" s="19"/>
      <c r="AU930" s="19"/>
      <c r="AV930" s="19"/>
      <c r="AW930" s="19"/>
      <c r="AX930" s="19"/>
      <c r="AY930" s="19"/>
      <c r="AZ930" s="19"/>
      <c r="BA930" s="19"/>
      <c r="BB930" s="19"/>
      <c r="BC930" s="1"/>
      <c r="BD930" s="1"/>
      <c r="BE930" s="1"/>
      <c r="BF930" s="1"/>
      <c r="BG930" s="1"/>
      <c r="BH930" s="1"/>
      <c r="BI930" s="1"/>
      <c r="BJ930" s="1"/>
      <c r="BK930" s="1"/>
    </row>
    <row r="931" spans="1:63"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9"/>
      <c r="AT931" s="19"/>
      <c r="AU931" s="19"/>
      <c r="AV931" s="19"/>
      <c r="AW931" s="19"/>
      <c r="AX931" s="19"/>
      <c r="AY931" s="19"/>
      <c r="AZ931" s="19"/>
      <c r="BA931" s="19"/>
      <c r="BB931" s="19"/>
      <c r="BC931" s="1"/>
      <c r="BD931" s="1"/>
      <c r="BE931" s="1"/>
      <c r="BF931" s="1"/>
      <c r="BG931" s="1"/>
      <c r="BH931" s="1"/>
      <c r="BI931" s="1"/>
      <c r="BJ931" s="1"/>
      <c r="BK931" s="1"/>
    </row>
    <row r="932" spans="1:63"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9"/>
      <c r="AT932" s="19"/>
      <c r="AU932" s="19"/>
      <c r="AV932" s="19"/>
      <c r="AW932" s="19"/>
      <c r="AX932" s="19"/>
      <c r="AY932" s="19"/>
      <c r="AZ932" s="19"/>
      <c r="BA932" s="19"/>
      <c r="BB932" s="19"/>
      <c r="BC932" s="1"/>
      <c r="BD932" s="1"/>
      <c r="BE932" s="1"/>
      <c r="BF932" s="1"/>
      <c r="BG932" s="1"/>
      <c r="BH932" s="1"/>
      <c r="BI932" s="1"/>
      <c r="BJ932" s="1"/>
      <c r="BK932" s="1"/>
    </row>
    <row r="933" spans="1:63"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9"/>
      <c r="AT933" s="19"/>
      <c r="AU933" s="19"/>
      <c r="AV933" s="19"/>
      <c r="AW933" s="19"/>
      <c r="AX933" s="19"/>
      <c r="AY933" s="19"/>
      <c r="AZ933" s="19"/>
      <c r="BA933" s="19"/>
      <c r="BB933" s="19"/>
      <c r="BC933" s="1"/>
      <c r="BD933" s="1"/>
      <c r="BE933" s="1"/>
      <c r="BF933" s="1"/>
      <c r="BG933" s="1"/>
      <c r="BH933" s="1"/>
      <c r="BI933" s="1"/>
      <c r="BJ933" s="1"/>
      <c r="BK933" s="1"/>
    </row>
    <row r="934" spans="1:63"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9"/>
      <c r="AT934" s="19"/>
      <c r="AU934" s="19"/>
      <c r="AV934" s="19"/>
      <c r="AW934" s="19"/>
      <c r="AX934" s="19"/>
      <c r="AY934" s="19"/>
      <c r="AZ934" s="19"/>
      <c r="BA934" s="19"/>
      <c r="BB934" s="19"/>
      <c r="BC934" s="1"/>
      <c r="BD934" s="1"/>
      <c r="BE934" s="1"/>
      <c r="BF934" s="1"/>
      <c r="BG934" s="1"/>
      <c r="BH934" s="1"/>
      <c r="BI934" s="1"/>
      <c r="BJ934" s="1"/>
      <c r="BK934" s="1"/>
    </row>
    <row r="935" spans="1:63"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9"/>
      <c r="AT935" s="19"/>
      <c r="AU935" s="19"/>
      <c r="AV935" s="19"/>
      <c r="AW935" s="19"/>
      <c r="AX935" s="19"/>
      <c r="AY935" s="19"/>
      <c r="AZ935" s="19"/>
      <c r="BA935" s="19"/>
      <c r="BB935" s="19"/>
      <c r="BC935" s="1"/>
      <c r="BD935" s="1"/>
      <c r="BE935" s="1"/>
      <c r="BF935" s="1"/>
      <c r="BG935" s="1"/>
      <c r="BH935" s="1"/>
      <c r="BI935" s="1"/>
      <c r="BJ935" s="1"/>
      <c r="BK935" s="1"/>
    </row>
    <row r="936" spans="1:63"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9"/>
      <c r="AT936" s="19"/>
      <c r="AU936" s="19"/>
      <c r="AV936" s="19"/>
      <c r="AW936" s="19"/>
      <c r="AX936" s="19"/>
      <c r="AY936" s="19"/>
      <c r="AZ936" s="19"/>
      <c r="BA936" s="19"/>
      <c r="BB936" s="19"/>
      <c r="BC936" s="1"/>
      <c r="BD936" s="1"/>
      <c r="BE936" s="1"/>
      <c r="BF936" s="1"/>
      <c r="BG936" s="1"/>
      <c r="BH936" s="1"/>
      <c r="BI936" s="1"/>
      <c r="BJ936" s="1"/>
      <c r="BK936" s="1"/>
    </row>
    <row r="937" spans="1:63"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9"/>
      <c r="AT937" s="19"/>
      <c r="AU937" s="19"/>
      <c r="AV937" s="19"/>
      <c r="AW937" s="19"/>
      <c r="AX937" s="19"/>
      <c r="AY937" s="19"/>
      <c r="AZ937" s="19"/>
      <c r="BA937" s="19"/>
      <c r="BB937" s="19"/>
      <c r="BC937" s="1"/>
      <c r="BD937" s="1"/>
      <c r="BE937" s="1"/>
      <c r="BF937" s="1"/>
      <c r="BG937" s="1"/>
      <c r="BH937" s="1"/>
      <c r="BI937" s="1"/>
      <c r="BJ937" s="1"/>
      <c r="BK937" s="1"/>
    </row>
    <row r="938" spans="1:63"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9"/>
      <c r="AT938" s="19"/>
      <c r="AU938" s="19"/>
      <c r="AV938" s="19"/>
      <c r="AW938" s="19"/>
      <c r="AX938" s="19"/>
      <c r="AY938" s="19"/>
      <c r="AZ938" s="19"/>
      <c r="BA938" s="19"/>
      <c r="BB938" s="19"/>
      <c r="BC938" s="1"/>
      <c r="BD938" s="1"/>
      <c r="BE938" s="1"/>
      <c r="BF938" s="1"/>
      <c r="BG938" s="1"/>
      <c r="BH938" s="1"/>
      <c r="BI938" s="1"/>
      <c r="BJ938" s="1"/>
      <c r="BK938" s="1"/>
    </row>
    <row r="939" spans="1:63"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9"/>
      <c r="AT939" s="19"/>
      <c r="AU939" s="19"/>
      <c r="AV939" s="19"/>
      <c r="AW939" s="19"/>
      <c r="AX939" s="19"/>
      <c r="AY939" s="19"/>
      <c r="AZ939" s="19"/>
      <c r="BA939" s="19"/>
      <c r="BB939" s="19"/>
      <c r="BC939" s="1"/>
      <c r="BD939" s="1"/>
      <c r="BE939" s="1"/>
      <c r="BF939" s="1"/>
      <c r="BG939" s="1"/>
      <c r="BH939" s="1"/>
      <c r="BI939" s="1"/>
      <c r="BJ939" s="1"/>
      <c r="BK939" s="1"/>
    </row>
    <row r="940" spans="1:63"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9"/>
      <c r="AT940" s="19"/>
      <c r="AU940" s="19"/>
      <c r="AV940" s="19"/>
      <c r="AW940" s="19"/>
      <c r="AX940" s="19"/>
      <c r="AY940" s="19"/>
      <c r="AZ940" s="19"/>
      <c r="BA940" s="19"/>
      <c r="BB940" s="19"/>
      <c r="BC940" s="1"/>
      <c r="BD940" s="1"/>
      <c r="BE940" s="1"/>
      <c r="BF940" s="1"/>
      <c r="BG940" s="1"/>
      <c r="BH940" s="1"/>
      <c r="BI940" s="1"/>
      <c r="BJ940" s="1"/>
      <c r="BK940" s="1"/>
    </row>
    <row r="941" spans="1:63"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9"/>
      <c r="AT941" s="19"/>
      <c r="AU941" s="19"/>
      <c r="AV941" s="19"/>
      <c r="AW941" s="19"/>
      <c r="AX941" s="19"/>
      <c r="AY941" s="19"/>
      <c r="AZ941" s="19"/>
      <c r="BA941" s="19"/>
      <c r="BB941" s="19"/>
      <c r="BC941" s="1"/>
      <c r="BD941" s="1"/>
      <c r="BE941" s="1"/>
      <c r="BF941" s="1"/>
      <c r="BG941" s="1"/>
      <c r="BH941" s="1"/>
      <c r="BI941" s="1"/>
      <c r="BJ941" s="1"/>
      <c r="BK941" s="1"/>
    </row>
    <row r="942" spans="1:63"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9"/>
      <c r="AT942" s="19"/>
      <c r="AU942" s="19"/>
      <c r="AV942" s="19"/>
      <c r="AW942" s="19"/>
      <c r="AX942" s="19"/>
      <c r="AY942" s="19"/>
      <c r="AZ942" s="19"/>
      <c r="BA942" s="19"/>
      <c r="BB942" s="19"/>
      <c r="BC942" s="1"/>
      <c r="BD942" s="1"/>
      <c r="BE942" s="1"/>
      <c r="BF942" s="1"/>
      <c r="BG942" s="1"/>
      <c r="BH942" s="1"/>
      <c r="BI942" s="1"/>
      <c r="BJ942" s="1"/>
      <c r="BK942" s="1"/>
    </row>
    <row r="943" spans="1:63"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9"/>
      <c r="AT943" s="19"/>
      <c r="AU943" s="19"/>
      <c r="AV943" s="19"/>
      <c r="AW943" s="19"/>
      <c r="AX943" s="19"/>
      <c r="AY943" s="19"/>
      <c r="AZ943" s="19"/>
      <c r="BA943" s="19"/>
      <c r="BB943" s="19"/>
      <c r="BC943" s="1"/>
      <c r="BD943" s="1"/>
      <c r="BE943" s="1"/>
      <c r="BF943" s="1"/>
      <c r="BG943" s="1"/>
      <c r="BH943" s="1"/>
      <c r="BI943" s="1"/>
      <c r="BJ943" s="1"/>
      <c r="BK943" s="1"/>
    </row>
    <row r="944" spans="1:63"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9"/>
      <c r="AT944" s="19"/>
      <c r="AU944" s="19"/>
      <c r="AV944" s="19"/>
      <c r="AW944" s="19"/>
      <c r="AX944" s="19"/>
      <c r="AY944" s="19"/>
      <c r="AZ944" s="19"/>
      <c r="BA944" s="19"/>
      <c r="BB944" s="19"/>
      <c r="BC944" s="1"/>
      <c r="BD944" s="1"/>
      <c r="BE944" s="1"/>
      <c r="BF944" s="1"/>
      <c r="BG944" s="1"/>
      <c r="BH944" s="1"/>
      <c r="BI944" s="1"/>
      <c r="BJ944" s="1"/>
      <c r="BK944" s="1"/>
    </row>
    <row r="945" spans="1:63"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9"/>
      <c r="AT945" s="19"/>
      <c r="AU945" s="19"/>
      <c r="AV945" s="19"/>
      <c r="AW945" s="19"/>
      <c r="AX945" s="19"/>
      <c r="AY945" s="19"/>
      <c r="AZ945" s="19"/>
      <c r="BA945" s="19"/>
      <c r="BB945" s="19"/>
      <c r="BC945" s="1"/>
      <c r="BD945" s="1"/>
      <c r="BE945" s="1"/>
      <c r="BF945" s="1"/>
      <c r="BG945" s="1"/>
      <c r="BH945" s="1"/>
      <c r="BI945" s="1"/>
      <c r="BJ945" s="1"/>
      <c r="BK945" s="1"/>
    </row>
    <row r="946" spans="1:63"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9"/>
      <c r="AT946" s="19"/>
      <c r="AU946" s="19"/>
      <c r="AV946" s="19"/>
      <c r="AW946" s="19"/>
      <c r="AX946" s="19"/>
      <c r="AY946" s="19"/>
      <c r="AZ946" s="19"/>
      <c r="BA946" s="19"/>
      <c r="BB946" s="19"/>
      <c r="BC946" s="1"/>
      <c r="BD946" s="1"/>
      <c r="BE946" s="1"/>
      <c r="BF946" s="1"/>
      <c r="BG946" s="1"/>
      <c r="BH946" s="1"/>
      <c r="BI946" s="1"/>
      <c r="BJ946" s="1"/>
      <c r="BK946" s="1"/>
    </row>
    <row r="947" spans="1:63"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9"/>
      <c r="AT947" s="19"/>
      <c r="AU947" s="19"/>
      <c r="AV947" s="19"/>
      <c r="AW947" s="19"/>
      <c r="AX947" s="19"/>
      <c r="AY947" s="19"/>
      <c r="AZ947" s="19"/>
      <c r="BA947" s="19"/>
      <c r="BB947" s="19"/>
      <c r="BC947" s="1"/>
      <c r="BD947" s="1"/>
      <c r="BE947" s="1"/>
      <c r="BF947" s="1"/>
      <c r="BG947" s="1"/>
      <c r="BH947" s="1"/>
      <c r="BI947" s="1"/>
      <c r="BJ947" s="1"/>
      <c r="BK947" s="1"/>
    </row>
    <row r="948" spans="1:63"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9"/>
      <c r="AT948" s="19"/>
      <c r="AU948" s="19"/>
      <c r="AV948" s="19"/>
      <c r="AW948" s="19"/>
      <c r="AX948" s="19"/>
      <c r="AY948" s="19"/>
      <c r="AZ948" s="19"/>
      <c r="BA948" s="19"/>
      <c r="BB948" s="19"/>
      <c r="BC948" s="1"/>
      <c r="BD948" s="1"/>
      <c r="BE948" s="1"/>
      <c r="BF948" s="1"/>
      <c r="BG948" s="1"/>
      <c r="BH948" s="1"/>
      <c r="BI948" s="1"/>
      <c r="BJ948" s="1"/>
      <c r="BK948" s="1"/>
    </row>
    <row r="949" spans="1:63"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9"/>
      <c r="AT949" s="19"/>
      <c r="AU949" s="19"/>
      <c r="AV949" s="19"/>
      <c r="AW949" s="19"/>
      <c r="AX949" s="19"/>
      <c r="AY949" s="19"/>
      <c r="AZ949" s="19"/>
      <c r="BA949" s="19"/>
      <c r="BB949" s="19"/>
      <c r="BC949" s="1"/>
      <c r="BD949" s="1"/>
      <c r="BE949" s="1"/>
      <c r="BF949" s="1"/>
      <c r="BG949" s="1"/>
      <c r="BH949" s="1"/>
      <c r="BI949" s="1"/>
      <c r="BJ949" s="1"/>
      <c r="BK949" s="1"/>
    </row>
    <row r="950" spans="1:63"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9"/>
      <c r="AT950" s="19"/>
      <c r="AU950" s="19"/>
      <c r="AV950" s="19"/>
      <c r="AW950" s="19"/>
      <c r="AX950" s="19"/>
      <c r="AY950" s="19"/>
      <c r="AZ950" s="19"/>
      <c r="BA950" s="19"/>
      <c r="BB950" s="19"/>
      <c r="BC950" s="1"/>
      <c r="BD950" s="1"/>
      <c r="BE950" s="1"/>
      <c r="BF950" s="1"/>
      <c r="BG950" s="1"/>
      <c r="BH950" s="1"/>
      <c r="BI950" s="1"/>
      <c r="BJ950" s="1"/>
      <c r="BK950" s="1"/>
    </row>
    <row r="951" spans="1:63"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9"/>
      <c r="AT951" s="19"/>
      <c r="AU951" s="19"/>
      <c r="AV951" s="19"/>
      <c r="AW951" s="19"/>
      <c r="AX951" s="19"/>
      <c r="AY951" s="19"/>
      <c r="AZ951" s="19"/>
      <c r="BA951" s="19"/>
      <c r="BB951" s="19"/>
      <c r="BC951" s="1"/>
      <c r="BD951" s="1"/>
      <c r="BE951" s="1"/>
      <c r="BF951" s="1"/>
      <c r="BG951" s="1"/>
      <c r="BH951" s="1"/>
      <c r="BI951" s="1"/>
      <c r="BJ951" s="1"/>
      <c r="BK951" s="1"/>
    </row>
    <row r="952" spans="1:63"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9"/>
      <c r="AT952" s="19"/>
      <c r="AU952" s="19"/>
      <c r="AV952" s="19"/>
      <c r="AW952" s="19"/>
      <c r="AX952" s="19"/>
      <c r="AY952" s="19"/>
      <c r="AZ952" s="19"/>
      <c r="BA952" s="19"/>
      <c r="BB952" s="19"/>
      <c r="BC952" s="1"/>
      <c r="BD952" s="1"/>
      <c r="BE952" s="1"/>
      <c r="BF952" s="1"/>
      <c r="BG952" s="1"/>
      <c r="BH952" s="1"/>
      <c r="BI952" s="1"/>
      <c r="BJ952" s="1"/>
      <c r="BK952" s="1"/>
    </row>
    <row r="953" spans="1:63"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9"/>
      <c r="AT953" s="19"/>
      <c r="AU953" s="19"/>
      <c r="AV953" s="19"/>
      <c r="AW953" s="19"/>
      <c r="AX953" s="19"/>
      <c r="AY953" s="19"/>
      <c r="AZ953" s="19"/>
      <c r="BA953" s="19"/>
      <c r="BB953" s="19"/>
      <c r="BC953" s="1"/>
      <c r="BD953" s="1"/>
      <c r="BE953" s="1"/>
      <c r="BF953" s="1"/>
      <c r="BG953" s="1"/>
      <c r="BH953" s="1"/>
      <c r="BI953" s="1"/>
      <c r="BJ953" s="1"/>
      <c r="BK953" s="1"/>
    </row>
    <row r="954" spans="1:63"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9"/>
      <c r="AT954" s="19"/>
      <c r="AU954" s="19"/>
      <c r="AV954" s="19"/>
      <c r="AW954" s="19"/>
      <c r="AX954" s="19"/>
      <c r="AY954" s="19"/>
      <c r="AZ954" s="19"/>
      <c r="BA954" s="19"/>
      <c r="BB954" s="19"/>
      <c r="BC954" s="1"/>
      <c r="BD954" s="1"/>
      <c r="BE954" s="1"/>
      <c r="BF954" s="1"/>
      <c r="BG954" s="1"/>
      <c r="BH954" s="1"/>
      <c r="BI954" s="1"/>
      <c r="BJ954" s="1"/>
      <c r="BK954" s="1"/>
    </row>
    <row r="955" spans="1:63"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9"/>
      <c r="AT955" s="19"/>
      <c r="AU955" s="19"/>
      <c r="AV955" s="19"/>
      <c r="AW955" s="19"/>
      <c r="AX955" s="19"/>
      <c r="AY955" s="19"/>
      <c r="AZ955" s="19"/>
      <c r="BA955" s="19"/>
      <c r="BB955" s="19"/>
      <c r="BC955" s="1"/>
      <c r="BD955" s="1"/>
      <c r="BE955" s="1"/>
      <c r="BF955" s="1"/>
      <c r="BG955" s="1"/>
      <c r="BH955" s="1"/>
      <c r="BI955" s="1"/>
      <c r="BJ955" s="1"/>
      <c r="BK955" s="1"/>
    </row>
    <row r="956" spans="1:63"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9"/>
      <c r="AT956" s="19"/>
      <c r="AU956" s="19"/>
      <c r="AV956" s="19"/>
      <c r="AW956" s="19"/>
      <c r="AX956" s="19"/>
      <c r="AY956" s="19"/>
      <c r="AZ956" s="19"/>
      <c r="BA956" s="19"/>
      <c r="BB956" s="19"/>
      <c r="BC956" s="1"/>
      <c r="BD956" s="1"/>
      <c r="BE956" s="1"/>
      <c r="BF956" s="1"/>
      <c r="BG956" s="1"/>
      <c r="BH956" s="1"/>
      <c r="BI956" s="1"/>
      <c r="BJ956" s="1"/>
      <c r="BK956" s="1"/>
    </row>
    <row r="957" spans="1:63"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9"/>
      <c r="AT957" s="19"/>
      <c r="AU957" s="19"/>
      <c r="AV957" s="19"/>
      <c r="AW957" s="19"/>
      <c r="AX957" s="19"/>
      <c r="AY957" s="19"/>
      <c r="AZ957" s="19"/>
      <c r="BA957" s="19"/>
      <c r="BB957" s="19"/>
      <c r="BC957" s="1"/>
      <c r="BD957" s="1"/>
      <c r="BE957" s="1"/>
      <c r="BF957" s="1"/>
      <c r="BG957" s="1"/>
      <c r="BH957" s="1"/>
      <c r="BI957" s="1"/>
      <c r="BJ957" s="1"/>
      <c r="BK957" s="1"/>
    </row>
    <row r="958" spans="1:63"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9"/>
      <c r="AT958" s="19"/>
      <c r="AU958" s="19"/>
      <c r="AV958" s="19"/>
      <c r="AW958" s="19"/>
      <c r="AX958" s="19"/>
      <c r="AY958" s="19"/>
      <c r="AZ958" s="19"/>
      <c r="BA958" s="19"/>
      <c r="BB958" s="19"/>
      <c r="BC958" s="1"/>
      <c r="BD958" s="1"/>
      <c r="BE958" s="1"/>
      <c r="BF958" s="1"/>
      <c r="BG958" s="1"/>
      <c r="BH958" s="1"/>
      <c r="BI958" s="1"/>
      <c r="BJ958" s="1"/>
      <c r="BK958" s="1"/>
    </row>
    <row r="959" spans="1:63"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9"/>
      <c r="AT959" s="19"/>
      <c r="AU959" s="19"/>
      <c r="AV959" s="19"/>
      <c r="AW959" s="19"/>
      <c r="AX959" s="19"/>
      <c r="AY959" s="19"/>
      <c r="AZ959" s="19"/>
      <c r="BA959" s="19"/>
      <c r="BB959" s="19"/>
      <c r="BC959" s="1"/>
      <c r="BD959" s="1"/>
      <c r="BE959" s="1"/>
      <c r="BF959" s="1"/>
      <c r="BG959" s="1"/>
      <c r="BH959" s="1"/>
      <c r="BI959" s="1"/>
      <c r="BJ959" s="1"/>
      <c r="BK959" s="1"/>
    </row>
    <row r="960" spans="1:63"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9"/>
      <c r="AT960" s="19"/>
      <c r="AU960" s="19"/>
      <c r="AV960" s="19"/>
      <c r="AW960" s="19"/>
      <c r="AX960" s="19"/>
      <c r="AY960" s="19"/>
      <c r="AZ960" s="19"/>
      <c r="BA960" s="19"/>
      <c r="BB960" s="19"/>
      <c r="BC960" s="1"/>
      <c r="BD960" s="1"/>
      <c r="BE960" s="1"/>
      <c r="BF960" s="1"/>
      <c r="BG960" s="1"/>
      <c r="BH960" s="1"/>
      <c r="BI960" s="1"/>
      <c r="BJ960" s="1"/>
      <c r="BK960" s="1"/>
    </row>
    <row r="961" spans="1:63"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9"/>
      <c r="AT961" s="19"/>
      <c r="AU961" s="19"/>
      <c r="AV961" s="19"/>
      <c r="AW961" s="19"/>
      <c r="AX961" s="19"/>
      <c r="AY961" s="19"/>
      <c r="AZ961" s="19"/>
      <c r="BA961" s="19"/>
      <c r="BB961" s="19"/>
      <c r="BC961" s="1"/>
      <c r="BD961" s="1"/>
      <c r="BE961" s="1"/>
      <c r="BF961" s="1"/>
      <c r="BG961" s="1"/>
      <c r="BH961" s="1"/>
      <c r="BI961" s="1"/>
      <c r="BJ961" s="1"/>
      <c r="BK961" s="1"/>
    </row>
    <row r="962" spans="1:63"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9"/>
      <c r="AT962" s="19"/>
      <c r="AU962" s="19"/>
      <c r="AV962" s="19"/>
      <c r="AW962" s="19"/>
      <c r="AX962" s="19"/>
      <c r="AY962" s="19"/>
      <c r="AZ962" s="19"/>
      <c r="BA962" s="19"/>
      <c r="BB962" s="19"/>
      <c r="BC962" s="1"/>
      <c r="BD962" s="1"/>
      <c r="BE962" s="1"/>
      <c r="BF962" s="1"/>
      <c r="BG962" s="1"/>
      <c r="BH962" s="1"/>
      <c r="BI962" s="1"/>
      <c r="BJ962" s="1"/>
      <c r="BK962" s="1"/>
    </row>
    <row r="963" spans="1:63"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9"/>
      <c r="AT963" s="19"/>
      <c r="AU963" s="19"/>
      <c r="AV963" s="19"/>
      <c r="AW963" s="19"/>
      <c r="AX963" s="19"/>
      <c r="AY963" s="19"/>
      <c r="AZ963" s="19"/>
      <c r="BA963" s="19"/>
      <c r="BB963" s="19"/>
      <c r="BC963" s="1"/>
      <c r="BD963" s="1"/>
      <c r="BE963" s="1"/>
      <c r="BF963" s="1"/>
      <c r="BG963" s="1"/>
      <c r="BH963" s="1"/>
      <c r="BI963" s="1"/>
      <c r="BJ963" s="1"/>
      <c r="BK963" s="1"/>
    </row>
    <row r="964" spans="1:63"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9"/>
      <c r="AT964" s="19"/>
      <c r="AU964" s="19"/>
      <c r="AV964" s="19"/>
      <c r="AW964" s="19"/>
      <c r="AX964" s="19"/>
      <c r="AY964" s="19"/>
      <c r="AZ964" s="19"/>
      <c r="BA964" s="19"/>
      <c r="BB964" s="19"/>
      <c r="BC964" s="1"/>
      <c r="BD964" s="1"/>
      <c r="BE964" s="1"/>
      <c r="BF964" s="1"/>
      <c r="BG964" s="1"/>
      <c r="BH964" s="1"/>
      <c r="BI964" s="1"/>
      <c r="BJ964" s="1"/>
      <c r="BK964" s="1"/>
    </row>
    <row r="965" spans="1:63"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9"/>
      <c r="AT965" s="19"/>
      <c r="AU965" s="19"/>
      <c r="AV965" s="19"/>
      <c r="AW965" s="19"/>
      <c r="AX965" s="19"/>
      <c r="AY965" s="19"/>
      <c r="AZ965" s="19"/>
      <c r="BA965" s="19"/>
      <c r="BB965" s="19"/>
      <c r="BC965" s="1"/>
      <c r="BD965" s="1"/>
      <c r="BE965" s="1"/>
      <c r="BF965" s="1"/>
      <c r="BG965" s="1"/>
      <c r="BH965" s="1"/>
      <c r="BI965" s="1"/>
      <c r="BJ965" s="1"/>
      <c r="BK965" s="1"/>
    </row>
    <row r="966" spans="1:63"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9"/>
      <c r="AT966" s="19"/>
      <c r="AU966" s="19"/>
      <c r="AV966" s="19"/>
      <c r="AW966" s="19"/>
      <c r="AX966" s="19"/>
      <c r="AY966" s="19"/>
      <c r="AZ966" s="19"/>
      <c r="BA966" s="19"/>
      <c r="BB966" s="19"/>
      <c r="BC966" s="1"/>
      <c r="BD966" s="1"/>
      <c r="BE966" s="1"/>
      <c r="BF966" s="1"/>
      <c r="BG966" s="1"/>
      <c r="BH966" s="1"/>
      <c r="BI966" s="1"/>
      <c r="BJ966" s="1"/>
      <c r="BK966" s="1"/>
    </row>
    <row r="967" spans="1:63"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9"/>
      <c r="AT967" s="19"/>
      <c r="AU967" s="19"/>
      <c r="AV967" s="19"/>
      <c r="AW967" s="19"/>
      <c r="AX967" s="19"/>
      <c r="AY967" s="19"/>
      <c r="AZ967" s="19"/>
      <c r="BA967" s="19"/>
      <c r="BB967" s="19"/>
      <c r="BC967" s="1"/>
      <c r="BD967" s="1"/>
      <c r="BE967" s="1"/>
      <c r="BF967" s="1"/>
      <c r="BG967" s="1"/>
      <c r="BH967" s="1"/>
      <c r="BI967" s="1"/>
      <c r="BJ967" s="1"/>
      <c r="BK967" s="1"/>
    </row>
    <row r="968" spans="1:63"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9"/>
      <c r="AT968" s="19"/>
      <c r="AU968" s="19"/>
      <c r="AV968" s="19"/>
      <c r="AW968" s="19"/>
      <c r="AX968" s="19"/>
      <c r="AY968" s="19"/>
      <c r="AZ968" s="19"/>
      <c r="BA968" s="19"/>
      <c r="BB968" s="19"/>
      <c r="BC968" s="1"/>
      <c r="BD968" s="1"/>
      <c r="BE968" s="1"/>
      <c r="BF968" s="1"/>
      <c r="BG968" s="1"/>
      <c r="BH968" s="1"/>
      <c r="BI968" s="1"/>
      <c r="BJ968" s="1"/>
      <c r="BK968" s="1"/>
    </row>
    <row r="969" spans="1:63"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9"/>
      <c r="AT969" s="19"/>
      <c r="AU969" s="19"/>
      <c r="AV969" s="19"/>
      <c r="AW969" s="19"/>
      <c r="AX969" s="19"/>
      <c r="AY969" s="19"/>
      <c r="AZ969" s="19"/>
      <c r="BA969" s="19"/>
      <c r="BB969" s="19"/>
      <c r="BC969" s="1"/>
      <c r="BD969" s="1"/>
      <c r="BE969" s="1"/>
      <c r="BF969" s="1"/>
      <c r="BG969" s="1"/>
      <c r="BH969" s="1"/>
      <c r="BI969" s="1"/>
      <c r="BJ969" s="1"/>
      <c r="BK969" s="1"/>
    </row>
    <row r="970" spans="1:63"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9"/>
      <c r="AT970" s="19"/>
      <c r="AU970" s="19"/>
      <c r="AV970" s="19"/>
      <c r="AW970" s="19"/>
      <c r="AX970" s="19"/>
      <c r="AY970" s="19"/>
      <c r="AZ970" s="19"/>
      <c r="BA970" s="19"/>
      <c r="BB970" s="19"/>
      <c r="BC970" s="1"/>
      <c r="BD970" s="1"/>
      <c r="BE970" s="1"/>
      <c r="BF970" s="1"/>
      <c r="BG970" s="1"/>
      <c r="BH970" s="1"/>
      <c r="BI970" s="1"/>
      <c r="BJ970" s="1"/>
      <c r="BK970" s="1"/>
    </row>
    <row r="971" spans="1:63"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9"/>
      <c r="AT971" s="19"/>
      <c r="AU971" s="19"/>
      <c r="AV971" s="19"/>
      <c r="AW971" s="19"/>
      <c r="AX971" s="19"/>
      <c r="AY971" s="19"/>
      <c r="AZ971" s="19"/>
      <c r="BA971" s="19"/>
      <c r="BB971" s="19"/>
      <c r="BC971" s="1"/>
      <c r="BD971" s="1"/>
      <c r="BE971" s="1"/>
      <c r="BF971" s="1"/>
      <c r="BG971" s="1"/>
      <c r="BH971" s="1"/>
      <c r="BI971" s="1"/>
      <c r="BJ971" s="1"/>
      <c r="BK971" s="1"/>
    </row>
    <row r="972" spans="1:63"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9"/>
      <c r="AT972" s="19"/>
      <c r="AU972" s="19"/>
      <c r="AV972" s="19"/>
      <c r="AW972" s="19"/>
      <c r="AX972" s="19"/>
      <c r="AY972" s="19"/>
      <c r="AZ972" s="19"/>
      <c r="BA972" s="19"/>
      <c r="BB972" s="19"/>
      <c r="BC972" s="1"/>
      <c r="BD972" s="1"/>
      <c r="BE972" s="1"/>
      <c r="BF972" s="1"/>
      <c r="BG972" s="1"/>
      <c r="BH972" s="1"/>
      <c r="BI972" s="1"/>
      <c r="BJ972" s="1"/>
      <c r="BK972" s="1"/>
    </row>
    <row r="973" spans="1:63"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9"/>
      <c r="AT973" s="19"/>
      <c r="AU973" s="19"/>
      <c r="AV973" s="19"/>
      <c r="AW973" s="19"/>
      <c r="AX973" s="19"/>
      <c r="AY973" s="19"/>
      <c r="AZ973" s="19"/>
      <c r="BA973" s="19"/>
      <c r="BB973" s="19"/>
      <c r="BC973" s="1"/>
      <c r="BD973" s="1"/>
      <c r="BE973" s="1"/>
      <c r="BF973" s="1"/>
      <c r="BG973" s="1"/>
      <c r="BH973" s="1"/>
      <c r="BI973" s="1"/>
      <c r="BJ973" s="1"/>
      <c r="BK973" s="1"/>
    </row>
    <row r="974" spans="1:63"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9"/>
      <c r="AT974" s="19"/>
      <c r="AU974" s="19"/>
      <c r="AV974" s="19"/>
      <c r="AW974" s="19"/>
      <c r="AX974" s="19"/>
      <c r="AY974" s="19"/>
      <c r="AZ974" s="19"/>
      <c r="BA974" s="19"/>
      <c r="BB974" s="19"/>
      <c r="BC974" s="1"/>
      <c r="BD974" s="1"/>
      <c r="BE974" s="1"/>
      <c r="BF974" s="1"/>
      <c r="BG974" s="1"/>
      <c r="BH974" s="1"/>
      <c r="BI974" s="1"/>
      <c r="BJ974" s="1"/>
      <c r="BK974" s="1"/>
    </row>
    <row r="975" spans="1:63"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9"/>
      <c r="AT975" s="19"/>
      <c r="AU975" s="19"/>
      <c r="AV975" s="19"/>
      <c r="AW975" s="19"/>
      <c r="AX975" s="19"/>
      <c r="AY975" s="19"/>
      <c r="AZ975" s="19"/>
      <c r="BA975" s="19"/>
      <c r="BB975" s="19"/>
      <c r="BC975" s="1"/>
      <c r="BD975" s="1"/>
      <c r="BE975" s="1"/>
      <c r="BF975" s="1"/>
      <c r="BG975" s="1"/>
      <c r="BH975" s="1"/>
      <c r="BI975" s="1"/>
      <c r="BJ975" s="1"/>
      <c r="BK975" s="1"/>
    </row>
    <row r="976" spans="1:63"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9"/>
      <c r="AT976" s="19"/>
      <c r="AU976" s="19"/>
      <c r="AV976" s="19"/>
      <c r="AW976" s="19"/>
      <c r="AX976" s="19"/>
      <c r="AY976" s="19"/>
      <c r="AZ976" s="19"/>
      <c r="BA976" s="19"/>
      <c r="BB976" s="19"/>
      <c r="BC976" s="1"/>
      <c r="BD976" s="1"/>
      <c r="BE976" s="1"/>
      <c r="BF976" s="1"/>
      <c r="BG976" s="1"/>
      <c r="BH976" s="1"/>
      <c r="BI976" s="1"/>
      <c r="BJ976" s="1"/>
      <c r="BK976" s="1"/>
    </row>
    <row r="977" spans="1:63"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9"/>
      <c r="AT977" s="19"/>
      <c r="AU977" s="19"/>
      <c r="AV977" s="19"/>
      <c r="AW977" s="19"/>
      <c r="AX977" s="19"/>
      <c r="AY977" s="19"/>
      <c r="AZ977" s="19"/>
      <c r="BA977" s="19"/>
      <c r="BB977" s="19"/>
      <c r="BC977" s="1"/>
      <c r="BD977" s="1"/>
      <c r="BE977" s="1"/>
      <c r="BF977" s="1"/>
      <c r="BG977" s="1"/>
      <c r="BH977" s="1"/>
      <c r="BI977" s="1"/>
      <c r="BJ977" s="1"/>
      <c r="BK977" s="1"/>
    </row>
    <row r="978" spans="1:63"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9"/>
      <c r="AT978" s="19"/>
      <c r="AU978" s="19"/>
      <c r="AV978" s="19"/>
      <c r="AW978" s="19"/>
      <c r="AX978" s="19"/>
      <c r="AY978" s="19"/>
      <c r="AZ978" s="19"/>
      <c r="BA978" s="19"/>
      <c r="BB978" s="19"/>
      <c r="BC978" s="1"/>
      <c r="BD978" s="1"/>
      <c r="BE978" s="1"/>
      <c r="BF978" s="1"/>
      <c r="BG978" s="1"/>
      <c r="BH978" s="1"/>
      <c r="BI978" s="1"/>
      <c r="BJ978" s="1"/>
      <c r="BK978" s="1"/>
    </row>
    <row r="979" spans="1:63"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9"/>
      <c r="AT979" s="19"/>
      <c r="AU979" s="19"/>
      <c r="AV979" s="19"/>
      <c r="AW979" s="19"/>
      <c r="AX979" s="19"/>
      <c r="AY979" s="19"/>
      <c r="AZ979" s="19"/>
      <c r="BA979" s="19"/>
      <c r="BB979" s="19"/>
      <c r="BC979" s="1"/>
      <c r="BD979" s="1"/>
      <c r="BE979" s="1"/>
      <c r="BF979" s="1"/>
      <c r="BG979" s="1"/>
      <c r="BH979" s="1"/>
      <c r="BI979" s="1"/>
      <c r="BJ979" s="1"/>
      <c r="BK979" s="1"/>
    </row>
    <row r="980" spans="1:63"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9"/>
      <c r="AT980" s="19"/>
      <c r="AU980" s="19"/>
      <c r="AV980" s="19"/>
      <c r="AW980" s="19"/>
      <c r="AX980" s="19"/>
      <c r="AY980" s="19"/>
      <c r="AZ980" s="19"/>
      <c r="BA980" s="19"/>
      <c r="BB980" s="19"/>
      <c r="BC980" s="1"/>
      <c r="BD980" s="1"/>
      <c r="BE980" s="1"/>
      <c r="BF980" s="1"/>
      <c r="BG980" s="1"/>
      <c r="BH980" s="1"/>
      <c r="BI980" s="1"/>
      <c r="BJ980" s="1"/>
      <c r="BK980" s="1"/>
    </row>
    <row r="981" spans="1:63"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9"/>
      <c r="AT981" s="19"/>
      <c r="AU981" s="19"/>
      <c r="AV981" s="19"/>
      <c r="AW981" s="19"/>
      <c r="AX981" s="19"/>
      <c r="AY981" s="19"/>
      <c r="AZ981" s="19"/>
      <c r="BA981" s="19"/>
      <c r="BB981" s="19"/>
      <c r="BC981" s="1"/>
      <c r="BD981" s="1"/>
      <c r="BE981" s="1"/>
      <c r="BF981" s="1"/>
      <c r="BG981" s="1"/>
      <c r="BH981" s="1"/>
      <c r="BI981" s="1"/>
      <c r="BJ981" s="1"/>
      <c r="BK981" s="1"/>
    </row>
    <row r="982" spans="1:63"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9"/>
      <c r="AT982" s="19"/>
      <c r="AU982" s="19"/>
      <c r="AV982" s="19"/>
      <c r="AW982" s="19"/>
      <c r="AX982" s="19"/>
      <c r="AY982" s="19"/>
      <c r="AZ982" s="19"/>
      <c r="BA982" s="19"/>
      <c r="BB982" s="19"/>
      <c r="BC982" s="1"/>
      <c r="BD982" s="1"/>
      <c r="BE982" s="1"/>
      <c r="BF982" s="1"/>
      <c r="BG982" s="1"/>
      <c r="BH982" s="1"/>
      <c r="BI982" s="1"/>
      <c r="BJ982" s="1"/>
      <c r="BK982" s="1"/>
    </row>
    <row r="983" spans="1:63"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9"/>
      <c r="AT983" s="19"/>
      <c r="AU983" s="19"/>
      <c r="AV983" s="19"/>
      <c r="AW983" s="19"/>
      <c r="AX983" s="19"/>
      <c r="AY983" s="19"/>
      <c r="AZ983" s="19"/>
      <c r="BA983" s="19"/>
      <c r="BB983" s="19"/>
      <c r="BC983" s="1"/>
      <c r="BD983" s="1"/>
      <c r="BE983" s="1"/>
      <c r="BF983" s="1"/>
      <c r="BG983" s="1"/>
      <c r="BH983" s="1"/>
      <c r="BI983" s="1"/>
      <c r="BJ983" s="1"/>
      <c r="BK983" s="1"/>
    </row>
    <row r="984" spans="1:63"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9"/>
      <c r="AT984" s="19"/>
      <c r="AU984" s="19"/>
      <c r="AV984" s="19"/>
      <c r="AW984" s="19"/>
      <c r="AX984" s="19"/>
      <c r="AY984" s="19"/>
      <c r="AZ984" s="19"/>
      <c r="BA984" s="19"/>
      <c r="BB984" s="19"/>
      <c r="BC984" s="1"/>
      <c r="BD984" s="1"/>
      <c r="BE984" s="1"/>
      <c r="BF984" s="1"/>
      <c r="BG984" s="1"/>
      <c r="BH984" s="1"/>
      <c r="BI984" s="1"/>
      <c r="BJ984" s="1"/>
      <c r="BK984" s="1"/>
    </row>
    <row r="985" spans="1:63"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9"/>
      <c r="AT985" s="19"/>
      <c r="AU985" s="19"/>
      <c r="AV985" s="19"/>
      <c r="AW985" s="19"/>
      <c r="AX985" s="19"/>
      <c r="AY985" s="19"/>
      <c r="AZ985" s="19"/>
      <c r="BA985" s="19"/>
      <c r="BB985" s="19"/>
      <c r="BC985" s="1"/>
      <c r="BD985" s="1"/>
      <c r="BE985" s="1"/>
      <c r="BF985" s="1"/>
      <c r="BG985" s="1"/>
      <c r="BH985" s="1"/>
      <c r="BI985" s="1"/>
      <c r="BJ985" s="1"/>
      <c r="BK985" s="1"/>
    </row>
    <row r="986" spans="1:63"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9"/>
      <c r="AT986" s="19"/>
      <c r="AU986" s="19"/>
      <c r="AV986" s="19"/>
      <c r="AW986" s="19"/>
      <c r="AX986" s="19"/>
      <c r="AY986" s="19"/>
      <c r="AZ986" s="19"/>
      <c r="BA986" s="19"/>
      <c r="BB986" s="19"/>
      <c r="BC986" s="1"/>
      <c r="BD986" s="1"/>
      <c r="BE986" s="1"/>
      <c r="BF986" s="1"/>
      <c r="BG986" s="1"/>
      <c r="BH986" s="1"/>
      <c r="BI986" s="1"/>
      <c r="BJ986" s="1"/>
      <c r="BK986" s="1"/>
    </row>
    <row r="987" spans="1:63"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9"/>
      <c r="AT987" s="19"/>
      <c r="AU987" s="19"/>
      <c r="AV987" s="19"/>
      <c r="AW987" s="19"/>
      <c r="AX987" s="19"/>
      <c r="AY987" s="19"/>
      <c r="AZ987" s="19"/>
      <c r="BA987" s="19"/>
      <c r="BB987" s="19"/>
      <c r="BC987" s="1"/>
      <c r="BD987" s="1"/>
      <c r="BE987" s="1"/>
      <c r="BF987" s="1"/>
      <c r="BG987" s="1"/>
      <c r="BH987" s="1"/>
      <c r="BI987" s="1"/>
      <c r="BJ987" s="1"/>
      <c r="BK987" s="1"/>
    </row>
    <row r="988" spans="1:63"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9"/>
      <c r="AT988" s="19"/>
      <c r="AU988" s="19"/>
      <c r="AV988" s="19"/>
      <c r="AW988" s="19"/>
      <c r="AX988" s="19"/>
      <c r="AY988" s="19"/>
      <c r="AZ988" s="19"/>
      <c r="BA988" s="19"/>
      <c r="BB988" s="19"/>
      <c r="BC988" s="1"/>
      <c r="BD988" s="1"/>
      <c r="BE988" s="1"/>
      <c r="BF988" s="1"/>
      <c r="BG988" s="1"/>
      <c r="BH988" s="1"/>
      <c r="BI988" s="1"/>
      <c r="BJ988" s="1"/>
      <c r="BK988" s="1"/>
    </row>
    <row r="989" spans="1:63"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9"/>
      <c r="AT989" s="19"/>
      <c r="AU989" s="19"/>
      <c r="AV989" s="19"/>
      <c r="AW989" s="19"/>
      <c r="AX989" s="19"/>
      <c r="AY989" s="19"/>
      <c r="AZ989" s="19"/>
      <c r="BA989" s="19"/>
      <c r="BB989" s="19"/>
      <c r="BC989" s="1"/>
      <c r="BD989" s="1"/>
      <c r="BE989" s="1"/>
      <c r="BF989" s="1"/>
      <c r="BG989" s="1"/>
      <c r="BH989" s="1"/>
      <c r="BI989" s="1"/>
      <c r="BJ989" s="1"/>
      <c r="BK989" s="1"/>
    </row>
    <row r="990" spans="1:63"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9"/>
      <c r="AT990" s="19"/>
      <c r="AU990" s="19"/>
      <c r="AV990" s="19"/>
      <c r="AW990" s="19"/>
      <c r="AX990" s="19"/>
      <c r="AY990" s="19"/>
      <c r="AZ990" s="19"/>
      <c r="BA990" s="19"/>
      <c r="BB990" s="19"/>
      <c r="BC990" s="1"/>
      <c r="BD990" s="1"/>
      <c r="BE990" s="1"/>
      <c r="BF990" s="1"/>
      <c r="BG990" s="1"/>
      <c r="BH990" s="1"/>
      <c r="BI990" s="1"/>
      <c r="BJ990" s="1"/>
      <c r="BK990" s="1"/>
    </row>
    <row r="991" spans="1:63"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9"/>
      <c r="AT991" s="19"/>
      <c r="AU991" s="19"/>
      <c r="AV991" s="19"/>
      <c r="AW991" s="19"/>
      <c r="AX991" s="19"/>
      <c r="AY991" s="19"/>
      <c r="AZ991" s="19"/>
      <c r="BA991" s="19"/>
      <c r="BB991" s="19"/>
      <c r="BC991" s="1"/>
      <c r="BD991" s="1"/>
      <c r="BE991" s="1"/>
      <c r="BF991" s="1"/>
      <c r="BG991" s="1"/>
      <c r="BH991" s="1"/>
      <c r="BI991" s="1"/>
      <c r="BJ991" s="1"/>
      <c r="BK991" s="1"/>
    </row>
    <row r="992" spans="1:63"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9"/>
      <c r="AT992" s="19"/>
      <c r="AU992" s="19"/>
      <c r="AV992" s="19"/>
      <c r="AW992" s="19"/>
      <c r="AX992" s="19"/>
      <c r="AY992" s="19"/>
      <c r="AZ992" s="19"/>
      <c r="BA992" s="19"/>
      <c r="BB992" s="19"/>
      <c r="BC992" s="1"/>
      <c r="BD992" s="1"/>
      <c r="BE992" s="1"/>
      <c r="BF992" s="1"/>
      <c r="BG992" s="1"/>
      <c r="BH992" s="1"/>
      <c r="BI992" s="1"/>
      <c r="BJ992" s="1"/>
      <c r="BK992" s="1"/>
    </row>
    <row r="993" spans="1:63"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9"/>
      <c r="AT993" s="19"/>
      <c r="AU993" s="19"/>
      <c r="AV993" s="19"/>
      <c r="AW993" s="19"/>
      <c r="AX993" s="19"/>
      <c r="AY993" s="19"/>
      <c r="AZ993" s="19"/>
      <c r="BA993" s="19"/>
      <c r="BB993" s="19"/>
      <c r="BC993" s="1"/>
      <c r="BD993" s="1"/>
      <c r="BE993" s="1"/>
      <c r="BF993" s="1"/>
      <c r="BG993" s="1"/>
      <c r="BH993" s="1"/>
      <c r="BI993" s="1"/>
      <c r="BJ993" s="1"/>
      <c r="BK993" s="1"/>
    </row>
    <row r="994" spans="1:63"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9"/>
      <c r="AT994" s="19"/>
      <c r="AU994" s="19"/>
      <c r="AV994" s="19"/>
      <c r="AW994" s="19"/>
      <c r="AX994" s="19"/>
      <c r="AY994" s="19"/>
      <c r="AZ994" s="19"/>
      <c r="BA994" s="19"/>
      <c r="BB994" s="19"/>
      <c r="BC994" s="1"/>
      <c r="BD994" s="1"/>
      <c r="BE994" s="1"/>
      <c r="BF994" s="1"/>
      <c r="BG994" s="1"/>
      <c r="BH994" s="1"/>
      <c r="BI994" s="1"/>
      <c r="BJ994" s="1"/>
      <c r="BK994" s="1"/>
    </row>
    <row r="995" spans="1:63"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9"/>
      <c r="AT995" s="19"/>
      <c r="AU995" s="19"/>
      <c r="AV995" s="19"/>
      <c r="AW995" s="19"/>
      <c r="AX995" s="19"/>
      <c r="AY995" s="19"/>
      <c r="AZ995" s="19"/>
      <c r="BA995" s="19"/>
      <c r="BB995" s="19"/>
      <c r="BC995" s="1"/>
      <c r="BD995" s="1"/>
      <c r="BE995" s="1"/>
      <c r="BF995" s="1"/>
      <c r="BG995" s="1"/>
      <c r="BH995" s="1"/>
      <c r="BI995" s="1"/>
      <c r="BJ995" s="1"/>
      <c r="BK995" s="1"/>
    </row>
    <row r="996" spans="1:63"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9"/>
      <c r="AT996" s="19"/>
      <c r="AU996" s="19"/>
      <c r="AV996" s="19"/>
      <c r="AW996" s="19"/>
      <c r="AX996" s="19"/>
      <c r="AY996" s="19"/>
      <c r="AZ996" s="19"/>
      <c r="BA996" s="19"/>
      <c r="BB996" s="19"/>
      <c r="BC996" s="1"/>
      <c r="BD996" s="1"/>
      <c r="BE996" s="1"/>
      <c r="BF996" s="1"/>
      <c r="BG996" s="1"/>
      <c r="BH996" s="1"/>
      <c r="BI996" s="1"/>
      <c r="BJ996" s="1"/>
      <c r="BK996" s="1"/>
    </row>
    <row r="997" spans="1:63"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9"/>
      <c r="AT997" s="19"/>
      <c r="AU997" s="19"/>
      <c r="AV997" s="19"/>
      <c r="AW997" s="19"/>
      <c r="AX997" s="19"/>
      <c r="AY997" s="19"/>
      <c r="AZ997" s="19"/>
      <c r="BA997" s="19"/>
      <c r="BB997" s="19"/>
      <c r="BC997" s="1"/>
      <c r="BD997" s="1"/>
      <c r="BE997" s="1"/>
      <c r="BF997" s="1"/>
      <c r="BG997" s="1"/>
      <c r="BH997" s="1"/>
      <c r="BI997" s="1"/>
      <c r="BJ997" s="1"/>
      <c r="BK997" s="1"/>
    </row>
    <row r="998" spans="1:63"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9"/>
      <c r="AT998" s="19"/>
      <c r="AU998" s="19"/>
      <c r="AV998" s="19"/>
      <c r="AW998" s="19"/>
      <c r="AX998" s="19"/>
      <c r="AY998" s="19"/>
      <c r="AZ998" s="19"/>
      <c r="BA998" s="19"/>
      <c r="BB998" s="19"/>
      <c r="BC998" s="1"/>
      <c r="BD998" s="1"/>
      <c r="BE998" s="1"/>
      <c r="BF998" s="1"/>
      <c r="BG998" s="1"/>
      <c r="BH998" s="1"/>
      <c r="BI998" s="1"/>
      <c r="BJ998" s="1"/>
      <c r="BK998" s="1"/>
    </row>
    <row r="999" spans="1:63"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9"/>
      <c r="AT999" s="19"/>
      <c r="AU999" s="19"/>
      <c r="AV999" s="19"/>
      <c r="AW999" s="19"/>
      <c r="AX999" s="19"/>
      <c r="AY999" s="19"/>
      <c r="AZ999" s="19"/>
      <c r="BA999" s="19"/>
      <c r="BB999" s="19"/>
      <c r="BC999" s="1"/>
      <c r="BD999" s="1"/>
      <c r="BE999" s="1"/>
      <c r="BF999" s="1"/>
      <c r="BG999" s="1"/>
      <c r="BH999" s="1"/>
      <c r="BI999" s="1"/>
      <c r="BJ999" s="1"/>
      <c r="BK999" s="1"/>
    </row>
    <row r="1000" spans="1:63"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9"/>
      <c r="AT1000" s="19"/>
      <c r="AU1000" s="19"/>
      <c r="AV1000" s="19"/>
      <c r="AW1000" s="19"/>
      <c r="AX1000" s="19"/>
      <c r="AY1000" s="19"/>
      <c r="AZ1000" s="19"/>
      <c r="BA1000" s="19"/>
      <c r="BB1000" s="19"/>
      <c r="BC1000" s="1"/>
      <c r="BD1000" s="1"/>
      <c r="BE1000" s="1"/>
      <c r="BF1000" s="1"/>
      <c r="BG1000" s="1"/>
      <c r="BH1000" s="1"/>
      <c r="BI1000" s="1"/>
      <c r="BJ1000" s="1"/>
      <c r="BK1000" s="1"/>
    </row>
    <row r="1001" spans="1:63"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9"/>
      <c r="AT1001" s="19"/>
      <c r="AU1001" s="19"/>
      <c r="AV1001" s="19"/>
      <c r="AW1001" s="19"/>
      <c r="AX1001" s="19"/>
      <c r="AY1001" s="19"/>
      <c r="AZ1001" s="19"/>
      <c r="BA1001" s="19"/>
      <c r="BB1001" s="19"/>
      <c r="BC1001" s="1"/>
      <c r="BD1001" s="1"/>
      <c r="BE1001" s="1"/>
      <c r="BF1001" s="1"/>
      <c r="BG1001" s="1"/>
      <c r="BH1001" s="1"/>
      <c r="BI1001" s="1"/>
      <c r="BJ1001" s="1"/>
      <c r="BK1001" s="1"/>
    </row>
    <row r="1002" spans="1:63"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9"/>
      <c r="AT1002" s="19"/>
      <c r="AU1002" s="19"/>
      <c r="AV1002" s="19"/>
      <c r="AW1002" s="19"/>
      <c r="AX1002" s="19"/>
      <c r="AY1002" s="19"/>
      <c r="AZ1002" s="19"/>
      <c r="BA1002" s="19"/>
      <c r="BB1002" s="19"/>
      <c r="BC1002" s="1"/>
      <c r="BD1002" s="1"/>
      <c r="BE1002" s="1"/>
      <c r="BF1002" s="1"/>
      <c r="BG1002" s="1"/>
      <c r="BH1002" s="1"/>
      <c r="BI1002" s="1"/>
      <c r="BJ1002" s="1"/>
      <c r="BK1002" s="1"/>
    </row>
    <row r="1003" spans="1:63" ht="15.75"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9"/>
      <c r="AT1003" s="19"/>
      <c r="AU1003" s="19"/>
      <c r="AV1003" s="19"/>
      <c r="AW1003" s="19"/>
      <c r="AX1003" s="19"/>
      <c r="AY1003" s="19"/>
      <c r="AZ1003" s="19"/>
      <c r="BA1003" s="19"/>
      <c r="BB1003" s="19"/>
      <c r="BC1003" s="1"/>
      <c r="BD1003" s="1"/>
      <c r="BE1003" s="1"/>
      <c r="BF1003" s="1"/>
      <c r="BG1003" s="1"/>
      <c r="BH1003" s="1"/>
      <c r="BI1003" s="1"/>
      <c r="BJ1003" s="1"/>
      <c r="BK1003" s="1"/>
    </row>
  </sheetData>
  <sheetProtection algorithmName="SHA-512" hashValue="m9aH5R5lJIPfkXXzpSM0GmD4f7uFlTUD9TPyFaqEi6Dl3y+MpwrmuElQ6+CW7ZVTXezIN9wVNPucWaVHdPDP7w==" saltValue="YomtWQdbnhxjLoXs385zCg==" spinCount="100000" sheet="1" objects="1" scenarios="1"/>
  <mergeCells count="54">
    <mergeCell ref="AZ11:BB11"/>
    <mergeCell ref="BC11:BE11"/>
    <mergeCell ref="BF11:BH11"/>
    <mergeCell ref="AZ10:BI10"/>
    <mergeCell ref="O7:O8"/>
    <mergeCell ref="AR7:AR8"/>
    <mergeCell ref="AO7:AO8"/>
    <mergeCell ref="P7:P8"/>
    <mergeCell ref="S7:S8"/>
    <mergeCell ref="T7:T8"/>
    <mergeCell ref="U7:U8"/>
    <mergeCell ref="V7:V8"/>
    <mergeCell ref="R7:R8"/>
    <mergeCell ref="Q7:Q8"/>
    <mergeCell ref="AN7:AN8"/>
    <mergeCell ref="AC7:AC8"/>
    <mergeCell ref="A1:AR1"/>
    <mergeCell ref="A2:AR2"/>
    <mergeCell ref="A3:AR3"/>
    <mergeCell ref="K4:AR5"/>
    <mergeCell ref="A5:G6"/>
    <mergeCell ref="K6:U6"/>
    <mergeCell ref="V6:AF6"/>
    <mergeCell ref="AG6:AQ6"/>
    <mergeCell ref="H6:J6"/>
    <mergeCell ref="AL7:AL8"/>
    <mergeCell ref="AM7:AM8"/>
    <mergeCell ref="A9:G9"/>
    <mergeCell ref="A10:G10"/>
    <mergeCell ref="A11:G11"/>
    <mergeCell ref="A7:G7"/>
    <mergeCell ref="K7:K8"/>
    <mergeCell ref="L7:L8"/>
    <mergeCell ref="M7:M8"/>
    <mergeCell ref="N7:N8"/>
    <mergeCell ref="H7:H8"/>
    <mergeCell ref="I7:I8"/>
    <mergeCell ref="J7:J8"/>
    <mergeCell ref="W7:W8"/>
    <mergeCell ref="AP7:AP8"/>
    <mergeCell ref="AB7:AB8"/>
    <mergeCell ref="AQ7:AQ8"/>
    <mergeCell ref="AK7:AK8"/>
    <mergeCell ref="X7:X8"/>
    <mergeCell ref="Y7:Y8"/>
    <mergeCell ref="Z7:Z8"/>
    <mergeCell ref="AA7:AA8"/>
    <mergeCell ref="AD7:AD8"/>
    <mergeCell ref="AE7:AE8"/>
    <mergeCell ref="AF7:AF8"/>
    <mergeCell ref="AG7:AG8"/>
    <mergeCell ref="AH7:AH8"/>
    <mergeCell ref="AI7:AI8"/>
    <mergeCell ref="AJ7:AJ8"/>
  </mergeCells>
  <dataValidations count="10">
    <dataValidation type="list" allowBlank="1" showInputMessage="1" showErrorMessage="1" errorTitle="Błąd" error="Wybierz 0 lub 1." prompt="Wybierz:_x000a_0 gdy pracownik objęty jest zwolnieniem ze składek z art. 31zo ustway COVID19,_x000a_1 gdy pracownik nie jest objęty zwolnieniem z art. 31zo ustawy COVID19." sqref="AG12:AG260" xr:uid="{00000000-0002-0000-0100-000000000000}">
      <formula1>$AU$13:$AU$14</formula1>
    </dataValidation>
    <dataValidation type="list" allowBlank="1" showInputMessage="1" showErrorMessage="1" errorTitle="Błąd" error="Wybierz 0 lub 1. " prompt="Wybierz:_x000a_0 gdy pracownik objęty jest zwolnieniem ze składek z art. 31zo ustway COVID19,_x000a_1 gdy pracownik nie jest objęty zwolnieniem z art. 31zo ustawy COVID19." sqref="K12:K260 V12:V260" xr:uid="{00000000-0002-0000-0100-000001000000}">
      <formula1>$AU$13:$AU$14</formula1>
    </dataValidation>
    <dataValidation type="list" allowBlank="1" showInputMessage="1" showErrorMessage="1" errorTitle="Błąd" error="Wybierz 0 lub 1. " prompt="Wybierz:_x000a_0 gdy pracownik ma mniej niż 30 lat, _x000a_1 gdy pracownik ma więcej niż 30 lat." sqref="G12:G260" xr:uid="{00000000-0002-0000-0100-000002000000}">
      <formula1>$AU$13:$AU$14</formula1>
    </dataValidation>
    <dataValidation type="custom" allowBlank="1" showInputMessage="1" showErrorMessage="1" errorTitle="Błąd" error="Pole wypełniane jest tylko w przypadku braku numeru PESEL. Upewnij się że w kolumnie D nie jest wpisana żadna wartość i spróbuj ponownie." prompt="Pole wypełniane jest tylko w przypadku braku numeru PESEL." sqref="E12:E260" xr:uid="{00000000-0002-0000-0100-000003000000}">
      <formula1>AND(LEN($E12)+LEN($D12)=LEN($E12))</formula1>
    </dataValidation>
    <dataValidation allowBlank="1" showInputMessage="1" showErrorMessage="1" prompt="Należy wpisać kwotę z kolumny M kalkulatora stanowiącego załącznik nr 2 do wniosku, czyli kwotę składek pracownika/zleceniobiorcy." sqref="H12:H260" xr:uid="{00000000-0002-0000-0100-000004000000}"/>
    <dataValidation allowBlank="1" showInputMessage="1" showErrorMessage="1" prompt="Należy wpisać kwotę z kolumny N kalkulatora stanowiącego załącznik nr 2 do wniosku, czyli kwotę składek pracodawcy/zleceniodawcy." sqref="I12:I260" xr:uid="{00000000-0002-0000-0100-000005000000}"/>
    <dataValidation allowBlank="1" showInputMessage="1" showErrorMessage="1" prompt="Należy wpisać kwotę z kolumny O kalkulatora stanowiącego załącznik nr 2 do wniosku." sqref="J12:J260" xr:uid="{00000000-0002-0000-0100-000006000000}"/>
    <dataValidation allowBlank="1" sqref="B12:B260" xr:uid="{00000000-0002-0000-0100-000007000000}"/>
    <dataValidation type="list" allowBlank="1" showInputMessage="1" showErrorMessage="1" errorTitle="Błąd" error="Proszę wybrać rodzaj umowy z listy rozwijanej." prompt="Należy wybrać rodzaj umowy." sqref="F12:F260" xr:uid="{00000000-0002-0000-0100-000008000000}">
      <formula1>$AV$31:$AV$35</formula1>
    </dataValidation>
    <dataValidation type="custom" allowBlank="1" showInputMessage="1" showErrorMessage="1" errorTitle="Błąd" error="Wprowadzono niepoprawny numer PESEL. Spróbuj ponownie i zaakceptuj wpisany numer enterem." prompt="Numer PESEL musi składać się z dokładnie 11 cyfr i spełniać wewnętrzne reguły tego numeru." sqref="D12:D260" xr:uid="{00000000-0002-0000-0100-000009000000}">
      <formula1>AND(LEN($D12)=11,VALUE(MID($D12,11,1))=$AX12)</formula1>
    </dataValidation>
  </dataValidations>
  <pageMargins left="0.25" right="0.25" top="0.75" bottom="0.75" header="0.3" footer="0.3"/>
  <pageSetup paperSize="9" scale="28"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84"/>
  <sheetViews>
    <sheetView zoomScale="90" zoomScaleNormal="90" workbookViewId="0">
      <selection activeCell="L90" sqref="L90"/>
    </sheetView>
  </sheetViews>
  <sheetFormatPr defaultRowHeight="14.25" x14ac:dyDescent="0.2"/>
  <cols>
    <col min="1" max="1" width="9" style="210"/>
    <col min="2" max="2" width="8" style="210" customWidth="1"/>
    <col min="3" max="16384" width="9" style="210"/>
  </cols>
  <sheetData>
    <row r="1" spans="1:20" x14ac:dyDescent="0.2">
      <c r="A1" s="209" t="s">
        <v>66</v>
      </c>
    </row>
    <row r="2" spans="1:20" ht="30" customHeight="1" x14ac:dyDescent="0.2">
      <c r="A2" s="209" t="s">
        <v>69</v>
      </c>
    </row>
    <row r="3" spans="1:20" x14ac:dyDescent="0.2">
      <c r="B3" s="209" t="s">
        <v>67</v>
      </c>
    </row>
    <row r="4" spans="1:20" x14ac:dyDescent="0.2">
      <c r="C4" s="209" t="s">
        <v>68</v>
      </c>
    </row>
    <row r="5" spans="1:20" x14ac:dyDescent="0.2">
      <c r="C5" s="211" t="s">
        <v>73</v>
      </c>
      <c r="D5" s="209" t="s">
        <v>70</v>
      </c>
    </row>
    <row r="6" spans="1:20" x14ac:dyDescent="0.2">
      <c r="C6" s="209" t="s">
        <v>77</v>
      </c>
    </row>
    <row r="7" spans="1:20" x14ac:dyDescent="0.2">
      <c r="C7" s="211" t="s">
        <v>73</v>
      </c>
      <c r="D7" s="209" t="s">
        <v>100</v>
      </c>
    </row>
    <row r="9" spans="1:20" x14ac:dyDescent="0.2">
      <c r="A9" s="209" t="s">
        <v>71</v>
      </c>
    </row>
    <row r="10" spans="1:20" x14ac:dyDescent="0.2">
      <c r="B10" s="209" t="s">
        <v>72</v>
      </c>
    </row>
    <row r="11" spans="1:20" x14ac:dyDescent="0.2">
      <c r="C11" s="209" t="s">
        <v>68</v>
      </c>
    </row>
    <row r="12" spans="1:20" ht="14.25" customHeight="1" x14ac:dyDescent="0.2">
      <c r="C12" s="482" t="s">
        <v>73</v>
      </c>
      <c r="D12" s="484" t="s">
        <v>75</v>
      </c>
      <c r="E12" s="484"/>
      <c r="F12" s="484"/>
      <c r="G12" s="484"/>
      <c r="H12" s="484"/>
      <c r="I12" s="484"/>
      <c r="J12" s="484"/>
      <c r="K12" s="484"/>
      <c r="L12" s="484"/>
      <c r="M12" s="484"/>
      <c r="N12" s="484"/>
      <c r="O12" s="484"/>
      <c r="P12" s="484"/>
      <c r="Q12" s="484"/>
      <c r="R12" s="484"/>
      <c r="S12" s="484"/>
      <c r="T12" s="484"/>
    </row>
    <row r="13" spans="1:20" x14ac:dyDescent="0.2">
      <c r="C13" s="482"/>
      <c r="D13" s="484"/>
      <c r="E13" s="484"/>
      <c r="F13" s="484"/>
      <c r="G13" s="484"/>
      <c r="H13" s="484"/>
      <c r="I13" s="484"/>
      <c r="J13" s="484"/>
      <c r="K13" s="484"/>
      <c r="L13" s="484"/>
      <c r="M13" s="484"/>
      <c r="N13" s="484"/>
      <c r="O13" s="484"/>
      <c r="P13" s="484"/>
      <c r="Q13" s="484"/>
      <c r="R13" s="484"/>
      <c r="S13" s="484"/>
      <c r="T13" s="484"/>
    </row>
    <row r="14" spans="1:20" x14ac:dyDescent="0.2">
      <c r="C14" s="482"/>
      <c r="D14" s="484"/>
      <c r="E14" s="484"/>
      <c r="F14" s="484"/>
      <c r="G14" s="484"/>
      <c r="H14" s="484"/>
      <c r="I14" s="484"/>
      <c r="J14" s="484"/>
      <c r="K14" s="484"/>
      <c r="L14" s="484"/>
      <c r="M14" s="484"/>
      <c r="N14" s="484"/>
      <c r="O14" s="484"/>
      <c r="P14" s="484"/>
      <c r="Q14" s="484"/>
      <c r="R14" s="484"/>
      <c r="S14" s="484"/>
      <c r="T14" s="484"/>
    </row>
    <row r="15" spans="1:20" x14ac:dyDescent="0.2">
      <c r="C15" s="482"/>
      <c r="D15" s="484"/>
      <c r="E15" s="484"/>
      <c r="F15" s="484"/>
      <c r="G15" s="484"/>
      <c r="H15" s="484"/>
      <c r="I15" s="484"/>
      <c r="J15" s="484"/>
      <c r="K15" s="484"/>
      <c r="L15" s="484"/>
      <c r="M15" s="484"/>
      <c r="N15" s="484"/>
      <c r="O15" s="484"/>
      <c r="P15" s="484"/>
      <c r="Q15" s="484"/>
      <c r="R15" s="484"/>
      <c r="S15" s="484"/>
      <c r="T15" s="484"/>
    </row>
    <row r="16" spans="1:20" x14ac:dyDescent="0.2">
      <c r="C16" s="482"/>
      <c r="D16" s="484"/>
      <c r="E16" s="484"/>
      <c r="F16" s="484"/>
      <c r="G16" s="484"/>
      <c r="H16" s="484"/>
      <c r="I16" s="484"/>
      <c r="J16" s="484"/>
      <c r="K16" s="484"/>
      <c r="L16" s="484"/>
      <c r="M16" s="484"/>
      <c r="N16" s="484"/>
      <c r="O16" s="484"/>
      <c r="P16" s="484"/>
      <c r="Q16" s="484"/>
      <c r="R16" s="484"/>
      <c r="S16" s="484"/>
      <c r="T16" s="484"/>
    </row>
    <row r="17" spans="2:20" x14ac:dyDescent="0.2">
      <c r="C17" s="482"/>
      <c r="D17" s="484"/>
      <c r="E17" s="484"/>
      <c r="F17" s="484"/>
      <c r="G17" s="484"/>
      <c r="H17" s="484"/>
      <c r="I17" s="484"/>
      <c r="J17" s="484"/>
      <c r="K17" s="484"/>
      <c r="L17" s="484"/>
      <c r="M17" s="484"/>
      <c r="N17" s="484"/>
      <c r="O17" s="484"/>
      <c r="P17" s="484"/>
      <c r="Q17" s="484"/>
      <c r="R17" s="484"/>
      <c r="S17" s="484"/>
      <c r="T17" s="484"/>
    </row>
    <row r="18" spans="2:20" ht="14.25" customHeight="1" x14ac:dyDescent="0.2">
      <c r="C18" s="482" t="s">
        <v>73</v>
      </c>
      <c r="D18" s="484" t="s">
        <v>74</v>
      </c>
      <c r="E18" s="484"/>
      <c r="F18" s="484"/>
      <c r="G18" s="484"/>
      <c r="H18" s="484"/>
      <c r="I18" s="484"/>
      <c r="J18" s="484"/>
      <c r="K18" s="484"/>
      <c r="L18" s="484"/>
      <c r="M18" s="484"/>
      <c r="N18" s="484"/>
      <c r="O18" s="484"/>
      <c r="P18" s="484"/>
      <c r="Q18" s="484"/>
      <c r="R18" s="484"/>
      <c r="S18" s="484"/>
      <c r="T18" s="484"/>
    </row>
    <row r="19" spans="2:20" x14ac:dyDescent="0.2">
      <c r="C19" s="482"/>
      <c r="D19" s="484"/>
      <c r="E19" s="484"/>
      <c r="F19" s="484"/>
      <c r="G19" s="484"/>
      <c r="H19" s="484"/>
      <c r="I19" s="484"/>
      <c r="J19" s="484"/>
      <c r="K19" s="484"/>
      <c r="L19" s="484"/>
      <c r="M19" s="484"/>
      <c r="N19" s="484"/>
      <c r="O19" s="484"/>
      <c r="P19" s="484"/>
      <c r="Q19" s="484"/>
      <c r="R19" s="484"/>
      <c r="S19" s="484"/>
      <c r="T19" s="484"/>
    </row>
    <row r="20" spans="2:20" x14ac:dyDescent="0.2">
      <c r="C20" s="482"/>
      <c r="D20" s="484"/>
      <c r="E20" s="484"/>
      <c r="F20" s="484"/>
      <c r="G20" s="484"/>
      <c r="H20" s="484"/>
      <c r="I20" s="484"/>
      <c r="J20" s="484"/>
      <c r="K20" s="484"/>
      <c r="L20" s="484"/>
      <c r="M20" s="484"/>
      <c r="N20" s="484"/>
      <c r="O20" s="484"/>
      <c r="P20" s="484"/>
      <c r="Q20" s="484"/>
      <c r="R20" s="484"/>
      <c r="S20" s="484"/>
      <c r="T20" s="484"/>
    </row>
    <row r="21" spans="2:20" x14ac:dyDescent="0.2">
      <c r="C21" s="211" t="s">
        <v>73</v>
      </c>
      <c r="D21" s="209" t="s">
        <v>78</v>
      </c>
    </row>
    <row r="22" spans="2:20" x14ac:dyDescent="0.2">
      <c r="C22" s="211" t="s">
        <v>73</v>
      </c>
      <c r="D22" s="209" t="s">
        <v>76</v>
      </c>
    </row>
    <row r="23" spans="2:20" x14ac:dyDescent="0.2">
      <c r="C23" s="209" t="s">
        <v>77</v>
      </c>
    </row>
    <row r="24" spans="2:20" x14ac:dyDescent="0.2">
      <c r="C24" s="482" t="s">
        <v>73</v>
      </c>
      <c r="D24" s="484" t="s">
        <v>101</v>
      </c>
      <c r="E24" s="484"/>
      <c r="F24" s="484"/>
      <c r="G24" s="484"/>
      <c r="H24" s="484"/>
      <c r="I24" s="484"/>
      <c r="J24" s="484"/>
      <c r="K24" s="484"/>
      <c r="L24" s="484"/>
      <c r="M24" s="484"/>
      <c r="N24" s="484"/>
      <c r="O24" s="484"/>
      <c r="P24" s="484"/>
      <c r="Q24" s="484"/>
      <c r="R24" s="484"/>
      <c r="S24" s="484"/>
      <c r="T24" s="484"/>
    </row>
    <row r="25" spans="2:20" x14ac:dyDescent="0.2">
      <c r="C25" s="482"/>
      <c r="D25" s="484"/>
      <c r="E25" s="484"/>
      <c r="F25" s="484"/>
      <c r="G25" s="484"/>
      <c r="H25" s="484"/>
      <c r="I25" s="484"/>
      <c r="J25" s="484"/>
      <c r="K25" s="484"/>
      <c r="L25" s="484"/>
      <c r="M25" s="484"/>
      <c r="N25" s="484"/>
      <c r="O25" s="484"/>
      <c r="P25" s="484"/>
      <c r="Q25" s="484"/>
      <c r="R25" s="484"/>
      <c r="S25" s="484"/>
      <c r="T25" s="484"/>
    </row>
    <row r="26" spans="2:20" x14ac:dyDescent="0.2">
      <c r="C26" s="482"/>
      <c r="D26" s="484"/>
      <c r="E26" s="484"/>
      <c r="F26" s="484"/>
      <c r="G26" s="484"/>
      <c r="H26" s="484"/>
      <c r="I26" s="484"/>
      <c r="J26" s="484"/>
      <c r="K26" s="484"/>
      <c r="L26" s="484"/>
      <c r="M26" s="484"/>
      <c r="N26" s="484"/>
      <c r="O26" s="484"/>
      <c r="P26" s="484"/>
      <c r="Q26" s="484"/>
      <c r="R26" s="484"/>
      <c r="S26" s="484"/>
      <c r="T26" s="484"/>
    </row>
    <row r="27" spans="2:20" x14ac:dyDescent="0.2">
      <c r="C27" s="212" t="s">
        <v>73</v>
      </c>
      <c r="D27" s="209" t="s">
        <v>102</v>
      </c>
    </row>
    <row r="28" spans="2:20" x14ac:dyDescent="0.2">
      <c r="C28" s="212" t="s">
        <v>73</v>
      </c>
      <c r="D28" s="209" t="s">
        <v>103</v>
      </c>
    </row>
    <row r="29" spans="2:20" x14ac:dyDescent="0.2">
      <c r="B29" s="210" t="s">
        <v>67</v>
      </c>
    </row>
    <row r="30" spans="2:20" x14ac:dyDescent="0.2">
      <c r="C30" s="209" t="s">
        <v>68</v>
      </c>
    </row>
    <row r="31" spans="2:20" x14ac:dyDescent="0.2">
      <c r="C31" s="212" t="s">
        <v>73</v>
      </c>
      <c r="D31" s="210" t="s">
        <v>79</v>
      </c>
    </row>
    <row r="33" spans="1:20" x14ac:dyDescent="0.2">
      <c r="A33" s="209" t="s">
        <v>83</v>
      </c>
    </row>
    <row r="34" spans="1:20" x14ac:dyDescent="0.2">
      <c r="B34" s="209" t="s">
        <v>72</v>
      </c>
    </row>
    <row r="35" spans="1:20" x14ac:dyDescent="0.2">
      <c r="C35" s="209" t="s">
        <v>68</v>
      </c>
    </row>
    <row r="36" spans="1:20" x14ac:dyDescent="0.2">
      <c r="C36" s="211" t="s">
        <v>73</v>
      </c>
      <c r="D36" s="209" t="s">
        <v>80</v>
      </c>
    </row>
    <row r="37" spans="1:20" x14ac:dyDescent="0.2">
      <c r="C37" s="482" t="s">
        <v>73</v>
      </c>
      <c r="D37" s="484" t="s">
        <v>81</v>
      </c>
      <c r="E37" s="484"/>
      <c r="F37" s="484"/>
      <c r="G37" s="484"/>
      <c r="H37" s="484"/>
      <c r="I37" s="484"/>
      <c r="J37" s="484"/>
      <c r="K37" s="484"/>
      <c r="L37" s="484"/>
      <c r="M37" s="484"/>
      <c r="N37" s="484"/>
      <c r="O37" s="484"/>
      <c r="P37" s="484"/>
      <c r="Q37" s="484"/>
      <c r="R37" s="484"/>
      <c r="S37" s="484"/>
      <c r="T37" s="484"/>
    </row>
    <row r="38" spans="1:20" x14ac:dyDescent="0.2">
      <c r="C38" s="482"/>
      <c r="D38" s="484"/>
      <c r="E38" s="484"/>
      <c r="F38" s="484"/>
      <c r="G38" s="484"/>
      <c r="H38" s="484"/>
      <c r="I38" s="484"/>
      <c r="J38" s="484"/>
      <c r="K38" s="484"/>
      <c r="L38" s="484"/>
      <c r="M38" s="484"/>
      <c r="N38" s="484"/>
      <c r="O38" s="484"/>
      <c r="P38" s="484"/>
      <c r="Q38" s="484"/>
      <c r="R38" s="484"/>
      <c r="S38" s="484"/>
      <c r="T38" s="484"/>
    </row>
    <row r="39" spans="1:20" x14ac:dyDescent="0.2">
      <c r="C39" s="209" t="s">
        <v>82</v>
      </c>
    </row>
    <row r="40" spans="1:20" x14ac:dyDescent="0.2">
      <c r="C40" s="211" t="s">
        <v>73</v>
      </c>
      <c r="D40" s="209" t="s">
        <v>104</v>
      </c>
    </row>
    <row r="41" spans="1:20" x14ac:dyDescent="0.2">
      <c r="B41" s="209" t="s">
        <v>67</v>
      </c>
    </row>
    <row r="42" spans="1:20" x14ac:dyDescent="0.2">
      <c r="C42" s="209" t="s">
        <v>68</v>
      </c>
    </row>
    <row r="43" spans="1:20" x14ac:dyDescent="0.2">
      <c r="C43" s="482" t="s">
        <v>73</v>
      </c>
      <c r="D43" s="484" t="s">
        <v>86</v>
      </c>
      <c r="E43" s="484"/>
      <c r="F43" s="484"/>
      <c r="G43" s="484"/>
      <c r="H43" s="484"/>
      <c r="I43" s="484"/>
      <c r="J43" s="484"/>
      <c r="K43" s="484"/>
      <c r="L43" s="484"/>
      <c r="M43" s="484"/>
      <c r="N43" s="484"/>
      <c r="O43" s="484"/>
      <c r="P43" s="484"/>
      <c r="Q43" s="484"/>
      <c r="R43" s="484"/>
      <c r="S43" s="484"/>
      <c r="T43" s="484"/>
    </row>
    <row r="44" spans="1:20" x14ac:dyDescent="0.2">
      <c r="C44" s="482"/>
      <c r="D44" s="484"/>
      <c r="E44" s="484"/>
      <c r="F44" s="484"/>
      <c r="G44" s="484"/>
      <c r="H44" s="484"/>
      <c r="I44" s="484"/>
      <c r="J44" s="484"/>
      <c r="K44" s="484"/>
      <c r="L44" s="484"/>
      <c r="M44" s="484"/>
      <c r="N44" s="484"/>
      <c r="O44" s="484"/>
      <c r="P44" s="484"/>
      <c r="Q44" s="484"/>
      <c r="R44" s="484"/>
      <c r="S44" s="484"/>
      <c r="T44" s="484"/>
    </row>
    <row r="45" spans="1:20" x14ac:dyDescent="0.2">
      <c r="B45" s="209" t="s">
        <v>84</v>
      </c>
    </row>
    <row r="46" spans="1:20" x14ac:dyDescent="0.2">
      <c r="C46" s="209" t="s">
        <v>82</v>
      </c>
    </row>
    <row r="47" spans="1:20" x14ac:dyDescent="0.2">
      <c r="C47" s="211" t="s">
        <v>73</v>
      </c>
      <c r="D47" s="209" t="s">
        <v>85</v>
      </c>
    </row>
    <row r="49" spans="1:20" x14ac:dyDescent="0.2">
      <c r="A49" s="209" t="s">
        <v>87</v>
      </c>
    </row>
    <row r="50" spans="1:20" x14ac:dyDescent="0.2">
      <c r="B50" s="209" t="s">
        <v>72</v>
      </c>
    </row>
    <row r="51" spans="1:20" x14ac:dyDescent="0.2">
      <c r="C51" s="209" t="s">
        <v>68</v>
      </c>
    </row>
    <row r="52" spans="1:20" x14ac:dyDescent="0.2">
      <c r="C52" s="211" t="s">
        <v>73</v>
      </c>
      <c r="D52" s="209" t="s">
        <v>88</v>
      </c>
    </row>
    <row r="54" spans="1:20" x14ac:dyDescent="0.2">
      <c r="A54" s="210" t="s">
        <v>99</v>
      </c>
    </row>
    <row r="55" spans="1:20" x14ac:dyDescent="0.2">
      <c r="B55" s="210" t="s">
        <v>67</v>
      </c>
    </row>
    <row r="56" spans="1:20" x14ac:dyDescent="0.2">
      <c r="C56" s="210" t="s">
        <v>82</v>
      </c>
    </row>
    <row r="57" spans="1:20" ht="14.25" customHeight="1" x14ac:dyDescent="0.2">
      <c r="C57" s="483" t="s">
        <v>73</v>
      </c>
      <c r="D57" s="484" t="s">
        <v>105</v>
      </c>
      <c r="E57" s="485"/>
      <c r="F57" s="485"/>
      <c r="G57" s="485"/>
      <c r="H57" s="485"/>
      <c r="I57" s="485"/>
      <c r="J57" s="485"/>
      <c r="K57" s="485"/>
      <c r="L57" s="485"/>
      <c r="M57" s="485"/>
      <c r="N57" s="485"/>
      <c r="O57" s="485"/>
      <c r="P57" s="485"/>
      <c r="Q57" s="485"/>
      <c r="R57" s="485"/>
      <c r="S57" s="485"/>
      <c r="T57" s="485"/>
    </row>
    <row r="58" spans="1:20" x14ac:dyDescent="0.2">
      <c r="C58" s="483"/>
      <c r="D58" s="485"/>
      <c r="E58" s="485"/>
      <c r="F58" s="485"/>
      <c r="G58" s="485"/>
      <c r="H58" s="485"/>
      <c r="I58" s="485"/>
      <c r="J58" s="485"/>
      <c r="K58" s="485"/>
      <c r="L58" s="485"/>
      <c r="M58" s="485"/>
      <c r="N58" s="485"/>
      <c r="O58" s="485"/>
      <c r="P58" s="485"/>
      <c r="Q58" s="485"/>
      <c r="R58" s="485"/>
      <c r="S58" s="485"/>
      <c r="T58" s="485"/>
    </row>
    <row r="59" spans="1:20" x14ac:dyDescent="0.2">
      <c r="C59" s="483"/>
      <c r="D59" s="485"/>
      <c r="E59" s="485"/>
      <c r="F59" s="485"/>
      <c r="G59" s="485"/>
      <c r="H59" s="485"/>
      <c r="I59" s="485"/>
      <c r="J59" s="485"/>
      <c r="K59" s="485"/>
      <c r="L59" s="485"/>
      <c r="M59" s="485"/>
      <c r="N59" s="485"/>
      <c r="O59" s="485"/>
      <c r="P59" s="485"/>
      <c r="Q59" s="485"/>
      <c r="R59" s="485"/>
      <c r="S59" s="485"/>
      <c r="T59" s="485"/>
    </row>
    <row r="60" spans="1:20" x14ac:dyDescent="0.2">
      <c r="C60" s="483"/>
      <c r="D60" s="485"/>
      <c r="E60" s="485"/>
      <c r="F60" s="485"/>
      <c r="G60" s="485"/>
      <c r="H60" s="485"/>
      <c r="I60" s="485"/>
      <c r="J60" s="485"/>
      <c r="K60" s="485"/>
      <c r="L60" s="485"/>
      <c r="M60" s="485"/>
      <c r="N60" s="485"/>
      <c r="O60" s="485"/>
      <c r="P60" s="485"/>
      <c r="Q60" s="485"/>
      <c r="R60" s="485"/>
      <c r="S60" s="485"/>
      <c r="T60" s="485"/>
    </row>
    <row r="62" spans="1:20" x14ac:dyDescent="0.2">
      <c r="A62" s="209" t="s">
        <v>122</v>
      </c>
    </row>
    <row r="63" spans="1:20" x14ac:dyDescent="0.2">
      <c r="B63" s="209" t="s">
        <v>67</v>
      </c>
    </row>
    <row r="64" spans="1:20" x14ac:dyDescent="0.2">
      <c r="C64" s="209" t="s">
        <v>68</v>
      </c>
    </row>
    <row r="65" spans="1:20" ht="14.25" customHeight="1" x14ac:dyDescent="0.2">
      <c r="C65" s="483" t="s">
        <v>73</v>
      </c>
      <c r="D65" s="484" t="s">
        <v>116</v>
      </c>
      <c r="E65" s="485"/>
      <c r="F65" s="485"/>
      <c r="G65" s="485"/>
      <c r="H65" s="485"/>
      <c r="I65" s="485"/>
      <c r="J65" s="485"/>
      <c r="K65" s="485"/>
      <c r="L65" s="485"/>
      <c r="M65" s="485"/>
      <c r="N65" s="485"/>
      <c r="O65" s="485"/>
      <c r="P65" s="485"/>
      <c r="Q65" s="485"/>
      <c r="R65" s="485"/>
      <c r="S65" s="485"/>
      <c r="T65" s="485"/>
    </row>
    <row r="66" spans="1:20" x14ac:dyDescent="0.2">
      <c r="C66" s="483"/>
      <c r="D66" s="485"/>
      <c r="E66" s="485"/>
      <c r="F66" s="485"/>
      <c r="G66" s="485"/>
      <c r="H66" s="485"/>
      <c r="I66" s="485"/>
      <c r="J66" s="485"/>
      <c r="K66" s="485"/>
      <c r="L66" s="485"/>
      <c r="M66" s="485"/>
      <c r="N66" s="485"/>
      <c r="O66" s="485"/>
      <c r="P66" s="485"/>
      <c r="Q66" s="485"/>
      <c r="R66" s="485"/>
      <c r="S66" s="485"/>
      <c r="T66" s="485"/>
    </row>
    <row r="67" spans="1:20" x14ac:dyDescent="0.2">
      <c r="C67" s="483"/>
      <c r="D67" s="485"/>
      <c r="E67" s="485"/>
      <c r="F67" s="485"/>
      <c r="G67" s="485"/>
      <c r="H67" s="485"/>
      <c r="I67" s="485"/>
      <c r="J67" s="485"/>
      <c r="K67" s="485"/>
      <c r="L67" s="485"/>
      <c r="M67" s="485"/>
      <c r="N67" s="485"/>
      <c r="O67" s="485"/>
      <c r="P67" s="485"/>
      <c r="Q67" s="485"/>
      <c r="R67" s="485"/>
      <c r="S67" s="485"/>
      <c r="T67" s="485"/>
    </row>
    <row r="68" spans="1:20" x14ac:dyDescent="0.2">
      <c r="C68" s="210" t="s">
        <v>82</v>
      </c>
    </row>
    <row r="69" spans="1:20" x14ac:dyDescent="0.2">
      <c r="C69" s="482" t="s">
        <v>73</v>
      </c>
      <c r="D69" s="484" t="s">
        <v>121</v>
      </c>
      <c r="E69" s="485"/>
      <c r="F69" s="485"/>
      <c r="G69" s="485"/>
      <c r="H69" s="485"/>
      <c r="I69" s="485"/>
      <c r="J69" s="485"/>
      <c r="K69" s="485"/>
      <c r="L69" s="485"/>
      <c r="M69" s="485"/>
      <c r="N69" s="485"/>
      <c r="O69" s="485"/>
      <c r="P69" s="485"/>
      <c r="Q69" s="485"/>
      <c r="R69" s="485"/>
      <c r="S69" s="485"/>
      <c r="T69" s="485"/>
    </row>
    <row r="70" spans="1:20" x14ac:dyDescent="0.2">
      <c r="C70" s="483"/>
      <c r="D70" s="485"/>
      <c r="E70" s="485"/>
      <c r="F70" s="485"/>
      <c r="G70" s="485"/>
      <c r="H70" s="485"/>
      <c r="I70" s="485"/>
      <c r="J70" s="485"/>
      <c r="K70" s="485"/>
      <c r="L70" s="485"/>
      <c r="M70" s="485"/>
      <c r="N70" s="485"/>
      <c r="O70" s="485"/>
      <c r="P70" s="485"/>
      <c r="Q70" s="485"/>
      <c r="R70" s="485"/>
      <c r="S70" s="485"/>
      <c r="T70" s="485"/>
    </row>
    <row r="71" spans="1:20" x14ac:dyDescent="0.2">
      <c r="C71" s="483"/>
      <c r="D71" s="485"/>
      <c r="E71" s="485"/>
      <c r="F71" s="485"/>
      <c r="G71" s="485"/>
      <c r="H71" s="485"/>
      <c r="I71" s="485"/>
      <c r="J71" s="485"/>
      <c r="K71" s="485"/>
      <c r="L71" s="485"/>
      <c r="M71" s="485"/>
      <c r="N71" s="485"/>
      <c r="O71" s="485"/>
      <c r="P71" s="485"/>
      <c r="Q71" s="485"/>
      <c r="R71" s="485"/>
      <c r="S71" s="485"/>
      <c r="T71" s="485"/>
    </row>
    <row r="72" spans="1:20" x14ac:dyDescent="0.2">
      <c r="B72" s="209" t="s">
        <v>72</v>
      </c>
    </row>
    <row r="73" spans="1:20" x14ac:dyDescent="0.2">
      <c r="C73" s="209" t="s">
        <v>68</v>
      </c>
    </row>
    <row r="74" spans="1:20" x14ac:dyDescent="0.2">
      <c r="C74" s="482" t="s">
        <v>73</v>
      </c>
      <c r="D74" s="484" t="s">
        <v>117</v>
      </c>
      <c r="E74" s="484"/>
      <c r="F74" s="484"/>
      <c r="G74" s="484"/>
      <c r="H74" s="484"/>
      <c r="I74" s="484"/>
      <c r="J74" s="484"/>
      <c r="K74" s="484"/>
      <c r="L74" s="484"/>
      <c r="M74" s="484"/>
      <c r="N74" s="484"/>
      <c r="O74" s="484"/>
      <c r="P74" s="484"/>
      <c r="Q74" s="484"/>
      <c r="R74" s="484"/>
      <c r="S74" s="484"/>
      <c r="T74" s="484"/>
    </row>
    <row r="75" spans="1:20" x14ac:dyDescent="0.2">
      <c r="C75" s="482"/>
      <c r="D75" s="484"/>
      <c r="E75" s="484"/>
      <c r="F75" s="484"/>
      <c r="G75" s="484"/>
      <c r="H75" s="484"/>
      <c r="I75" s="484"/>
      <c r="J75" s="484"/>
      <c r="K75" s="484"/>
      <c r="L75" s="484"/>
      <c r="M75" s="484"/>
      <c r="N75" s="484"/>
      <c r="O75" s="484"/>
      <c r="P75" s="484"/>
      <c r="Q75" s="484"/>
      <c r="R75" s="484"/>
      <c r="S75" s="484"/>
      <c r="T75" s="484"/>
    </row>
    <row r="76" spans="1:20" x14ac:dyDescent="0.2">
      <c r="C76" s="210" t="s">
        <v>82</v>
      </c>
    </row>
    <row r="77" spans="1:20" x14ac:dyDescent="0.2">
      <c r="C77" s="482" t="s">
        <v>73</v>
      </c>
      <c r="D77" s="484" t="s">
        <v>120</v>
      </c>
      <c r="E77" s="484"/>
      <c r="F77" s="484"/>
      <c r="G77" s="484"/>
      <c r="H77" s="484"/>
      <c r="I77" s="484"/>
      <c r="J77" s="484"/>
      <c r="K77" s="484"/>
      <c r="L77" s="484"/>
      <c r="M77" s="484"/>
      <c r="N77" s="484"/>
      <c r="O77" s="484"/>
      <c r="P77" s="484"/>
      <c r="Q77" s="484"/>
      <c r="R77" s="484"/>
      <c r="S77" s="484"/>
      <c r="T77" s="484"/>
    </row>
    <row r="78" spans="1:20" x14ac:dyDescent="0.2">
      <c r="C78" s="483"/>
      <c r="D78" s="484"/>
      <c r="E78" s="484"/>
      <c r="F78" s="484"/>
      <c r="G78" s="484"/>
      <c r="H78" s="484"/>
      <c r="I78" s="484"/>
      <c r="J78" s="484"/>
      <c r="K78" s="484"/>
      <c r="L78" s="484"/>
      <c r="M78" s="484"/>
      <c r="N78" s="484"/>
      <c r="O78" s="484"/>
      <c r="P78" s="484"/>
      <c r="Q78" s="484"/>
      <c r="R78" s="484"/>
      <c r="S78" s="484"/>
      <c r="T78" s="484"/>
    </row>
    <row r="80" spans="1:20" x14ac:dyDescent="0.2">
      <c r="A80" s="209" t="s">
        <v>127</v>
      </c>
    </row>
    <row r="81" spans="2:20" x14ac:dyDescent="0.2">
      <c r="B81" s="210" t="s">
        <v>67</v>
      </c>
    </row>
    <row r="82" spans="2:20" x14ac:dyDescent="0.2">
      <c r="C82" s="210" t="s">
        <v>82</v>
      </c>
    </row>
    <row r="83" spans="2:20" x14ac:dyDescent="0.2">
      <c r="C83" s="483" t="s">
        <v>73</v>
      </c>
      <c r="D83" s="484" t="s">
        <v>126</v>
      </c>
      <c r="E83" s="485"/>
      <c r="F83" s="485"/>
      <c r="G83" s="485"/>
      <c r="H83" s="485"/>
      <c r="I83" s="485"/>
      <c r="J83" s="485"/>
      <c r="K83" s="485"/>
      <c r="L83" s="485"/>
      <c r="M83" s="485"/>
      <c r="N83" s="485"/>
      <c r="O83" s="485"/>
      <c r="P83" s="485"/>
      <c r="Q83" s="485"/>
      <c r="R83" s="485"/>
      <c r="S83" s="485"/>
      <c r="T83" s="485"/>
    </row>
    <row r="84" spans="2:20" x14ac:dyDescent="0.2">
      <c r="C84" s="483"/>
      <c r="D84" s="485"/>
      <c r="E84" s="485"/>
      <c r="F84" s="485"/>
      <c r="G84" s="485"/>
      <c r="H84" s="485"/>
      <c r="I84" s="485"/>
      <c r="J84" s="485"/>
      <c r="K84" s="485"/>
      <c r="L84" s="485"/>
      <c r="M84" s="485"/>
      <c r="N84" s="485"/>
      <c r="O84" s="485"/>
      <c r="P84" s="485"/>
      <c r="Q84" s="485"/>
      <c r="R84" s="485"/>
      <c r="S84" s="485"/>
      <c r="T84" s="485"/>
    </row>
  </sheetData>
  <sheetProtection algorithmName="SHA-512" hashValue="tu8/8aCyf0V+ov937SYFd6al+VvTzgm3enmBeM0sAk1iEI8JIcSwqbi31z3uftXiEmt7mo2V2a9AegA90C+wsw==" saltValue="0JK5TQy86wVZLagqI52gbw==" spinCount="100000" sheet="1" objects="1" scenarios="1"/>
  <mergeCells count="22">
    <mergeCell ref="C83:C84"/>
    <mergeCell ref="D83:T84"/>
    <mergeCell ref="D65:T67"/>
    <mergeCell ref="C65:C67"/>
    <mergeCell ref="D24:T26"/>
    <mergeCell ref="D57:T60"/>
    <mergeCell ref="C57:C60"/>
    <mergeCell ref="D37:T38"/>
    <mergeCell ref="C37:C38"/>
    <mergeCell ref="D43:T44"/>
    <mergeCell ref="C43:C44"/>
    <mergeCell ref="D69:T71"/>
    <mergeCell ref="C69:C71"/>
    <mergeCell ref="D74:T75"/>
    <mergeCell ref="D77:T78"/>
    <mergeCell ref="C74:C75"/>
    <mergeCell ref="C77:C78"/>
    <mergeCell ref="C12:C17"/>
    <mergeCell ref="C18:C20"/>
    <mergeCell ref="C24:C26"/>
    <mergeCell ref="D12:T17"/>
    <mergeCell ref="D18:T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umowa o pracę</vt:lpstr>
      <vt:lpstr>umowa zlecenie, um. o pr. nakł.</vt:lpstr>
      <vt:lpstr>Rejestr zmian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Aleksander Filip</dc:creator>
  <cp:lastModifiedBy>Aleksander Filip</cp:lastModifiedBy>
  <cp:lastPrinted>2020-11-23T08:37:48Z</cp:lastPrinted>
  <dcterms:created xsi:type="dcterms:W3CDTF">2020-06-06T10:22:54Z</dcterms:created>
  <dcterms:modified xsi:type="dcterms:W3CDTF">2022-04-05T05:50:09Z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45a34965-b89c-498e-b3e2-46a7886c966c</vt:lpwstr>
  </property>
</Properties>
</file>